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641546e3c04f074/Desktop/"/>
    </mc:Choice>
  </mc:AlternateContent>
  <xr:revisionPtr revIDLastSave="1504" documentId="8_{284E6550-7C15-4888-A2DB-6F9ED9D60AB9}" xr6:coauthVersionLast="47" xr6:coauthVersionMax="47" xr10:uidLastSave="{B5E0E579-529B-486F-81EF-129D40760C2C}"/>
  <bookViews>
    <workbookView xWindow="-108" yWindow="-108" windowWidth="23256" windowHeight="12456" tabRatio="802" firstSheet="3" activeTab="4" xr2:uid="{7D1604AB-89C9-4DE8-9418-4C2067245431}"/>
  </bookViews>
  <sheets>
    <sheet name="Customers" sheetId="7" r:id="rId1"/>
    <sheet name=" Raw Data " sheetId="2" r:id="rId2"/>
    <sheet name="Cleaned Data" sheetId="3" r:id="rId3"/>
    <sheet name="Helper_Calculations" sheetId="4" r:id="rId4"/>
    <sheet name="Pivot_Tables" sheetId="1" r:id="rId5"/>
    <sheet name="Summary" sheetId="5" r:id="rId6"/>
  </sheets>
  <definedNames>
    <definedName name="ExternalData_1" localSheetId="1" hidden="1">' Raw Data '!$A$1:$P$4226</definedName>
    <definedName name="ExternalData_2" localSheetId="0" hidden="1">'Customers'!$A$1:$N$1521</definedName>
  </definedNames>
  <calcPr calcId="19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1" i="1" l="1"/>
  <c r="C71" i="1"/>
  <c r="D71" i="1"/>
  <c r="E71" i="1"/>
  <c r="F71" i="1"/>
  <c r="B71" i="1"/>
  <c r="B64" i="1"/>
  <c r="B65" i="1"/>
  <c r="C65" i="1"/>
  <c r="D65" i="1"/>
  <c r="E65" i="1"/>
  <c r="F65" i="1"/>
  <c r="B66" i="1"/>
  <c r="C66" i="1"/>
  <c r="D66" i="1"/>
  <c r="E66" i="1"/>
  <c r="F66" i="1"/>
  <c r="B67" i="1"/>
  <c r="C67" i="1"/>
  <c r="D67" i="1"/>
  <c r="E67" i="1"/>
  <c r="F67" i="1"/>
  <c r="B68" i="1"/>
  <c r="C68" i="1"/>
  <c r="D68" i="1"/>
  <c r="E68" i="1"/>
  <c r="F68" i="1"/>
  <c r="B69" i="1"/>
  <c r="C69" i="1"/>
  <c r="D69" i="1"/>
  <c r="E69" i="1"/>
  <c r="F69" i="1"/>
  <c r="B70" i="1"/>
  <c r="C70" i="1"/>
  <c r="D70" i="1"/>
  <c r="E70" i="1"/>
  <c r="F70" i="1"/>
  <c r="F64" i="1"/>
  <c r="E64" i="1"/>
  <c r="D64" i="1"/>
  <c r="C64" i="1"/>
  <c r="G110" i="1"/>
  <c r="A113" i="1"/>
  <c r="H113" i="1" s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75" i="1"/>
  <c r="B77" i="1"/>
  <c r="C77" i="1"/>
  <c r="D77" i="1"/>
  <c r="E77" i="1"/>
  <c r="F77" i="1"/>
  <c r="B78" i="1"/>
  <c r="C78" i="1"/>
  <c r="D78" i="1"/>
  <c r="E78" i="1"/>
  <c r="F78" i="1"/>
  <c r="B79" i="1"/>
  <c r="C79" i="1"/>
  <c r="D79" i="1"/>
  <c r="E79" i="1"/>
  <c r="F79" i="1"/>
  <c r="B80" i="1"/>
  <c r="C80" i="1"/>
  <c r="D80" i="1"/>
  <c r="E80" i="1"/>
  <c r="F80" i="1"/>
  <c r="B81" i="1"/>
  <c r="C81" i="1"/>
  <c r="D81" i="1"/>
  <c r="E81" i="1"/>
  <c r="F81" i="1"/>
  <c r="B82" i="1"/>
  <c r="C82" i="1"/>
  <c r="D82" i="1"/>
  <c r="E82" i="1"/>
  <c r="F82" i="1"/>
  <c r="B83" i="1"/>
  <c r="C83" i="1"/>
  <c r="D83" i="1"/>
  <c r="E83" i="1"/>
  <c r="F83" i="1"/>
  <c r="B84" i="1"/>
  <c r="C84" i="1"/>
  <c r="D84" i="1"/>
  <c r="E84" i="1"/>
  <c r="F84" i="1"/>
  <c r="B85" i="1"/>
  <c r="C85" i="1"/>
  <c r="D85" i="1"/>
  <c r="E85" i="1"/>
  <c r="F85" i="1"/>
  <c r="B86" i="1"/>
  <c r="C86" i="1"/>
  <c r="D86" i="1"/>
  <c r="E86" i="1"/>
  <c r="F86" i="1"/>
  <c r="B87" i="1"/>
  <c r="C87" i="1"/>
  <c r="D87" i="1"/>
  <c r="E87" i="1"/>
  <c r="F87" i="1"/>
  <c r="B88" i="1"/>
  <c r="C88" i="1"/>
  <c r="D88" i="1"/>
  <c r="E88" i="1"/>
  <c r="F88" i="1"/>
  <c r="B89" i="1"/>
  <c r="C89" i="1"/>
  <c r="D89" i="1"/>
  <c r="E89" i="1"/>
  <c r="F89" i="1"/>
  <c r="B90" i="1"/>
  <c r="C90" i="1"/>
  <c r="D90" i="1"/>
  <c r="E90" i="1"/>
  <c r="F90" i="1"/>
  <c r="B91" i="1"/>
  <c r="C91" i="1"/>
  <c r="D91" i="1"/>
  <c r="E91" i="1"/>
  <c r="F91" i="1"/>
  <c r="B92" i="1"/>
  <c r="C92" i="1"/>
  <c r="D92" i="1"/>
  <c r="E92" i="1"/>
  <c r="F92" i="1"/>
  <c r="B93" i="1"/>
  <c r="C93" i="1"/>
  <c r="D93" i="1"/>
  <c r="E93" i="1"/>
  <c r="F93" i="1"/>
  <c r="B94" i="1"/>
  <c r="C94" i="1"/>
  <c r="D94" i="1"/>
  <c r="E94" i="1"/>
  <c r="F94" i="1"/>
  <c r="B95" i="1"/>
  <c r="C95" i="1"/>
  <c r="D95" i="1"/>
  <c r="E95" i="1"/>
  <c r="F95" i="1"/>
  <c r="B96" i="1"/>
  <c r="C96" i="1"/>
  <c r="D96" i="1"/>
  <c r="E96" i="1"/>
  <c r="F96" i="1"/>
  <c r="B97" i="1"/>
  <c r="C97" i="1"/>
  <c r="D97" i="1"/>
  <c r="E97" i="1"/>
  <c r="F97" i="1"/>
  <c r="B98" i="1"/>
  <c r="C98" i="1"/>
  <c r="D98" i="1"/>
  <c r="E98" i="1"/>
  <c r="F98" i="1"/>
  <c r="B99" i="1"/>
  <c r="C99" i="1"/>
  <c r="D99" i="1"/>
  <c r="E99" i="1"/>
  <c r="F99" i="1"/>
  <c r="B100" i="1"/>
  <c r="C100" i="1"/>
  <c r="D100" i="1"/>
  <c r="E100" i="1"/>
  <c r="F100" i="1"/>
  <c r="B101" i="1"/>
  <c r="C101" i="1"/>
  <c r="D101" i="1"/>
  <c r="E101" i="1"/>
  <c r="F101" i="1"/>
  <c r="B102" i="1"/>
  <c r="C102" i="1"/>
  <c r="D102" i="1"/>
  <c r="E102" i="1"/>
  <c r="F102" i="1"/>
  <c r="B103" i="1"/>
  <c r="C103" i="1"/>
  <c r="D103" i="1"/>
  <c r="E103" i="1"/>
  <c r="F103" i="1"/>
  <c r="B104" i="1"/>
  <c r="C104" i="1"/>
  <c r="D104" i="1"/>
  <c r="E104" i="1"/>
  <c r="F104" i="1"/>
  <c r="B105" i="1"/>
  <c r="C105" i="1"/>
  <c r="D105" i="1"/>
  <c r="E105" i="1"/>
  <c r="F105" i="1"/>
  <c r="B106" i="1"/>
  <c r="C106" i="1"/>
  <c r="D106" i="1"/>
  <c r="E106" i="1"/>
  <c r="F106" i="1"/>
  <c r="B107" i="1"/>
  <c r="C107" i="1"/>
  <c r="D107" i="1"/>
  <c r="E107" i="1"/>
  <c r="F107" i="1"/>
  <c r="B108" i="1"/>
  <c r="C108" i="1"/>
  <c r="D108" i="1"/>
  <c r="E108" i="1"/>
  <c r="F108" i="1"/>
  <c r="B109" i="1"/>
  <c r="C109" i="1"/>
  <c r="D109" i="1"/>
  <c r="E109" i="1"/>
  <c r="F109" i="1"/>
  <c r="B110" i="1"/>
  <c r="C110" i="1"/>
  <c r="D110" i="1"/>
  <c r="E110" i="1"/>
  <c r="F110" i="1"/>
  <c r="C75" i="1"/>
  <c r="D75" i="1"/>
  <c r="E75" i="1"/>
  <c r="F75" i="1"/>
  <c r="B75" i="1"/>
  <c r="A76" i="1"/>
  <c r="F76" i="1" s="1"/>
  <c r="G65" i="1"/>
  <c r="G66" i="1"/>
  <c r="G67" i="1"/>
  <c r="G68" i="1"/>
  <c r="G69" i="1"/>
  <c r="G70" i="1"/>
  <c r="G64" i="1"/>
  <c r="S65" i="1"/>
  <c r="K65" i="1"/>
  <c r="L65" i="1"/>
  <c r="M65" i="1"/>
  <c r="N65" i="1"/>
  <c r="O65" i="1"/>
  <c r="P65" i="1"/>
  <c r="Q65" i="1"/>
  <c r="R65" i="1"/>
  <c r="J65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J44" i="1"/>
  <c r="K44" i="1"/>
  <c r="L44" i="1"/>
  <c r="M44" i="1"/>
  <c r="N44" i="1"/>
  <c r="O44" i="1"/>
  <c r="P44" i="1"/>
  <c r="Q44" i="1"/>
  <c r="R44" i="1"/>
  <c r="J45" i="1"/>
  <c r="K45" i="1"/>
  <c r="L45" i="1"/>
  <c r="M45" i="1"/>
  <c r="N45" i="1"/>
  <c r="O45" i="1"/>
  <c r="P45" i="1"/>
  <c r="Q45" i="1"/>
  <c r="R45" i="1"/>
  <c r="J46" i="1"/>
  <c r="K46" i="1"/>
  <c r="L46" i="1"/>
  <c r="M46" i="1"/>
  <c r="N46" i="1"/>
  <c r="O46" i="1"/>
  <c r="P46" i="1"/>
  <c r="Q46" i="1"/>
  <c r="R46" i="1"/>
  <c r="J47" i="1"/>
  <c r="K47" i="1"/>
  <c r="L47" i="1"/>
  <c r="M47" i="1"/>
  <c r="N47" i="1"/>
  <c r="O47" i="1"/>
  <c r="P47" i="1"/>
  <c r="Q47" i="1"/>
  <c r="R47" i="1"/>
  <c r="J48" i="1"/>
  <c r="K48" i="1"/>
  <c r="L48" i="1"/>
  <c r="M48" i="1"/>
  <c r="N48" i="1"/>
  <c r="O48" i="1"/>
  <c r="P48" i="1"/>
  <c r="Q48" i="1"/>
  <c r="R48" i="1"/>
  <c r="J49" i="1"/>
  <c r="K49" i="1"/>
  <c r="L49" i="1"/>
  <c r="M49" i="1"/>
  <c r="N49" i="1"/>
  <c r="O49" i="1"/>
  <c r="P49" i="1"/>
  <c r="Q49" i="1"/>
  <c r="R49" i="1"/>
  <c r="J50" i="1"/>
  <c r="K50" i="1"/>
  <c r="L50" i="1"/>
  <c r="M50" i="1"/>
  <c r="N50" i="1"/>
  <c r="O50" i="1"/>
  <c r="P50" i="1"/>
  <c r="Q50" i="1"/>
  <c r="R50" i="1"/>
  <c r="J51" i="1"/>
  <c r="K51" i="1"/>
  <c r="L51" i="1"/>
  <c r="M51" i="1"/>
  <c r="N51" i="1"/>
  <c r="O51" i="1"/>
  <c r="P51" i="1"/>
  <c r="Q51" i="1"/>
  <c r="R51" i="1"/>
  <c r="J52" i="1"/>
  <c r="K52" i="1"/>
  <c r="L52" i="1"/>
  <c r="M52" i="1"/>
  <c r="N52" i="1"/>
  <c r="O52" i="1"/>
  <c r="P52" i="1"/>
  <c r="Q52" i="1"/>
  <c r="R52" i="1"/>
  <c r="J53" i="1"/>
  <c r="K53" i="1"/>
  <c r="L53" i="1"/>
  <c r="M53" i="1"/>
  <c r="N53" i="1"/>
  <c r="O53" i="1"/>
  <c r="P53" i="1"/>
  <c r="Q53" i="1"/>
  <c r="R53" i="1"/>
  <c r="J54" i="1"/>
  <c r="K54" i="1"/>
  <c r="L54" i="1"/>
  <c r="M54" i="1"/>
  <c r="N54" i="1"/>
  <c r="O54" i="1"/>
  <c r="P54" i="1"/>
  <c r="Q54" i="1"/>
  <c r="R54" i="1"/>
  <c r="J55" i="1"/>
  <c r="K55" i="1"/>
  <c r="L55" i="1"/>
  <c r="M55" i="1"/>
  <c r="N55" i="1"/>
  <c r="O55" i="1"/>
  <c r="P55" i="1"/>
  <c r="Q55" i="1"/>
  <c r="R55" i="1"/>
  <c r="J56" i="1"/>
  <c r="K56" i="1"/>
  <c r="L56" i="1"/>
  <c r="M56" i="1"/>
  <c r="N56" i="1"/>
  <c r="O56" i="1"/>
  <c r="P56" i="1"/>
  <c r="Q56" i="1"/>
  <c r="R56" i="1"/>
  <c r="J57" i="1"/>
  <c r="K57" i="1"/>
  <c r="L57" i="1"/>
  <c r="M57" i="1"/>
  <c r="N57" i="1"/>
  <c r="O57" i="1"/>
  <c r="P57" i="1"/>
  <c r="Q57" i="1"/>
  <c r="R57" i="1"/>
  <c r="J58" i="1"/>
  <c r="K58" i="1"/>
  <c r="L58" i="1"/>
  <c r="M58" i="1"/>
  <c r="N58" i="1"/>
  <c r="O58" i="1"/>
  <c r="P58" i="1"/>
  <c r="Q58" i="1"/>
  <c r="R58" i="1"/>
  <c r="J59" i="1"/>
  <c r="K59" i="1"/>
  <c r="L59" i="1"/>
  <c r="M59" i="1"/>
  <c r="N59" i="1"/>
  <c r="O59" i="1"/>
  <c r="P59" i="1"/>
  <c r="Q59" i="1"/>
  <c r="R59" i="1"/>
  <c r="J60" i="1"/>
  <c r="K60" i="1"/>
  <c r="L60" i="1"/>
  <c r="M60" i="1"/>
  <c r="N60" i="1"/>
  <c r="O60" i="1"/>
  <c r="P60" i="1"/>
  <c r="Q60" i="1"/>
  <c r="R60" i="1"/>
  <c r="J61" i="1"/>
  <c r="K61" i="1"/>
  <c r="L61" i="1"/>
  <c r="M61" i="1"/>
  <c r="N61" i="1"/>
  <c r="O61" i="1"/>
  <c r="P61" i="1"/>
  <c r="Q61" i="1"/>
  <c r="R61" i="1"/>
  <c r="J62" i="1"/>
  <c r="K62" i="1"/>
  <c r="L62" i="1"/>
  <c r="M62" i="1"/>
  <c r="N62" i="1"/>
  <c r="O62" i="1"/>
  <c r="P62" i="1"/>
  <c r="Q62" i="1"/>
  <c r="R62" i="1"/>
  <c r="J63" i="1"/>
  <c r="K63" i="1"/>
  <c r="L63" i="1"/>
  <c r="M63" i="1"/>
  <c r="N63" i="1"/>
  <c r="O63" i="1"/>
  <c r="P63" i="1"/>
  <c r="Q63" i="1"/>
  <c r="R63" i="1"/>
  <c r="J64" i="1"/>
  <c r="K64" i="1"/>
  <c r="L64" i="1"/>
  <c r="M64" i="1"/>
  <c r="N64" i="1"/>
  <c r="O64" i="1"/>
  <c r="P64" i="1"/>
  <c r="Q64" i="1"/>
  <c r="R64" i="1"/>
  <c r="K43" i="1"/>
  <c r="L43" i="1"/>
  <c r="M43" i="1"/>
  <c r="N43" i="1"/>
  <c r="O43" i="1"/>
  <c r="P43" i="1"/>
  <c r="Q43" i="1"/>
  <c r="R43" i="1"/>
  <c r="J43" i="1"/>
  <c r="N39" i="1"/>
  <c r="M41" i="1"/>
  <c r="N41" i="1" s="1"/>
  <c r="M40" i="1"/>
  <c r="N40" i="1" s="1"/>
  <c r="M39" i="1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AA466" i="3"/>
  <c r="AA467" i="3"/>
  <c r="AA468" i="3"/>
  <c r="AA469" i="3"/>
  <c r="AA470" i="3"/>
  <c r="AA471" i="3"/>
  <c r="AA472" i="3"/>
  <c r="AA473" i="3"/>
  <c r="AA474" i="3"/>
  <c r="AA475" i="3"/>
  <c r="AA476" i="3"/>
  <c r="AA477" i="3"/>
  <c r="AA478" i="3"/>
  <c r="AA479" i="3"/>
  <c r="AA480" i="3"/>
  <c r="AA481" i="3"/>
  <c r="AA482" i="3"/>
  <c r="AA483" i="3"/>
  <c r="AA484" i="3"/>
  <c r="AA485" i="3"/>
  <c r="AA486" i="3"/>
  <c r="AA487" i="3"/>
  <c r="AA488" i="3"/>
  <c r="AA489" i="3"/>
  <c r="AA490" i="3"/>
  <c r="AA491" i="3"/>
  <c r="AA492" i="3"/>
  <c r="AA493" i="3"/>
  <c r="AA494" i="3"/>
  <c r="AA495" i="3"/>
  <c r="AA496" i="3"/>
  <c r="AA497" i="3"/>
  <c r="AA498" i="3"/>
  <c r="AA499" i="3"/>
  <c r="AA500" i="3"/>
  <c r="AA501" i="3"/>
  <c r="AA502" i="3"/>
  <c r="AA503" i="3"/>
  <c r="AA504" i="3"/>
  <c r="AA505" i="3"/>
  <c r="AA506" i="3"/>
  <c r="AA507" i="3"/>
  <c r="AA508" i="3"/>
  <c r="AA509" i="3"/>
  <c r="AA510" i="3"/>
  <c r="AA511" i="3"/>
  <c r="AA512" i="3"/>
  <c r="AA513" i="3"/>
  <c r="AA514" i="3"/>
  <c r="AA515" i="3"/>
  <c r="AA516" i="3"/>
  <c r="AA517" i="3"/>
  <c r="AA518" i="3"/>
  <c r="AA519" i="3"/>
  <c r="AA520" i="3"/>
  <c r="AA521" i="3"/>
  <c r="AA522" i="3"/>
  <c r="AA523" i="3"/>
  <c r="AA524" i="3"/>
  <c r="AA525" i="3"/>
  <c r="AA526" i="3"/>
  <c r="AA527" i="3"/>
  <c r="AA528" i="3"/>
  <c r="AA529" i="3"/>
  <c r="AA530" i="3"/>
  <c r="AA531" i="3"/>
  <c r="AA532" i="3"/>
  <c r="AA533" i="3"/>
  <c r="AA534" i="3"/>
  <c r="AA535" i="3"/>
  <c r="AA536" i="3"/>
  <c r="AA537" i="3"/>
  <c r="AA538" i="3"/>
  <c r="AA539" i="3"/>
  <c r="AA540" i="3"/>
  <c r="AA541" i="3"/>
  <c r="AA542" i="3"/>
  <c r="AA543" i="3"/>
  <c r="AA544" i="3"/>
  <c r="AA545" i="3"/>
  <c r="AA546" i="3"/>
  <c r="AA547" i="3"/>
  <c r="AA548" i="3"/>
  <c r="AA549" i="3"/>
  <c r="AA550" i="3"/>
  <c r="AA551" i="3"/>
  <c r="AA552" i="3"/>
  <c r="AA553" i="3"/>
  <c r="AA554" i="3"/>
  <c r="AA555" i="3"/>
  <c r="AA556" i="3"/>
  <c r="AA557" i="3"/>
  <c r="AA558" i="3"/>
  <c r="AA559" i="3"/>
  <c r="AA560" i="3"/>
  <c r="AA561" i="3"/>
  <c r="AA562" i="3"/>
  <c r="AA563" i="3"/>
  <c r="AA564" i="3"/>
  <c r="AA565" i="3"/>
  <c r="AA566" i="3"/>
  <c r="AA567" i="3"/>
  <c r="AA568" i="3"/>
  <c r="AA569" i="3"/>
  <c r="AA570" i="3"/>
  <c r="AA571" i="3"/>
  <c r="AA572" i="3"/>
  <c r="AA573" i="3"/>
  <c r="AA574" i="3"/>
  <c r="AA575" i="3"/>
  <c r="AA576" i="3"/>
  <c r="AA577" i="3"/>
  <c r="AA578" i="3"/>
  <c r="AA579" i="3"/>
  <c r="AA580" i="3"/>
  <c r="AA581" i="3"/>
  <c r="AA582" i="3"/>
  <c r="AA583" i="3"/>
  <c r="AA584" i="3"/>
  <c r="AA585" i="3"/>
  <c r="AA586" i="3"/>
  <c r="AA587" i="3"/>
  <c r="AA588" i="3"/>
  <c r="AA589" i="3"/>
  <c r="AA590" i="3"/>
  <c r="AA591" i="3"/>
  <c r="AA592" i="3"/>
  <c r="AA593" i="3"/>
  <c r="AA594" i="3"/>
  <c r="AA595" i="3"/>
  <c r="AA596" i="3"/>
  <c r="AA597" i="3"/>
  <c r="AA598" i="3"/>
  <c r="AA599" i="3"/>
  <c r="AA600" i="3"/>
  <c r="AA601" i="3"/>
  <c r="AA602" i="3"/>
  <c r="AA603" i="3"/>
  <c r="AA604" i="3"/>
  <c r="AA605" i="3"/>
  <c r="AA606" i="3"/>
  <c r="AA607" i="3"/>
  <c r="AA608" i="3"/>
  <c r="AA609" i="3"/>
  <c r="AA610" i="3"/>
  <c r="AA611" i="3"/>
  <c r="AA612" i="3"/>
  <c r="AA613" i="3"/>
  <c r="AA614" i="3"/>
  <c r="AA615" i="3"/>
  <c r="AA616" i="3"/>
  <c r="AA617" i="3"/>
  <c r="AA618" i="3"/>
  <c r="AA619" i="3"/>
  <c r="AA620" i="3"/>
  <c r="AA621" i="3"/>
  <c r="AA622" i="3"/>
  <c r="AA623" i="3"/>
  <c r="AA624" i="3"/>
  <c r="AA625" i="3"/>
  <c r="AA626" i="3"/>
  <c r="AA627" i="3"/>
  <c r="AA628" i="3"/>
  <c r="AA629" i="3"/>
  <c r="AA630" i="3"/>
  <c r="AA631" i="3"/>
  <c r="AA632" i="3"/>
  <c r="AA633" i="3"/>
  <c r="AA634" i="3"/>
  <c r="AA635" i="3"/>
  <c r="AA636" i="3"/>
  <c r="AA637" i="3"/>
  <c r="AA638" i="3"/>
  <c r="AA639" i="3"/>
  <c r="AA640" i="3"/>
  <c r="AA641" i="3"/>
  <c r="AA642" i="3"/>
  <c r="AA643" i="3"/>
  <c r="AA644" i="3"/>
  <c r="AA645" i="3"/>
  <c r="AA646" i="3"/>
  <c r="AA647" i="3"/>
  <c r="AA648" i="3"/>
  <c r="AA649" i="3"/>
  <c r="AA650" i="3"/>
  <c r="AA651" i="3"/>
  <c r="AA652" i="3"/>
  <c r="AA653" i="3"/>
  <c r="AA654" i="3"/>
  <c r="AA655" i="3"/>
  <c r="AA656" i="3"/>
  <c r="AA657" i="3"/>
  <c r="AA658" i="3"/>
  <c r="AA659" i="3"/>
  <c r="AA660" i="3"/>
  <c r="AA661" i="3"/>
  <c r="AA662" i="3"/>
  <c r="AA663" i="3"/>
  <c r="AA664" i="3"/>
  <c r="AA665" i="3"/>
  <c r="AA666" i="3"/>
  <c r="AA667" i="3"/>
  <c r="AA668" i="3"/>
  <c r="AA669" i="3"/>
  <c r="AA670" i="3"/>
  <c r="AA671" i="3"/>
  <c r="AA672" i="3"/>
  <c r="AA673" i="3"/>
  <c r="AA674" i="3"/>
  <c r="AA675" i="3"/>
  <c r="AA676" i="3"/>
  <c r="AA677" i="3"/>
  <c r="AA678" i="3"/>
  <c r="AA679" i="3"/>
  <c r="AA680" i="3"/>
  <c r="AA681" i="3"/>
  <c r="AA682" i="3"/>
  <c r="AA683" i="3"/>
  <c r="AA684" i="3"/>
  <c r="AA685" i="3"/>
  <c r="AA686" i="3"/>
  <c r="AA687" i="3"/>
  <c r="AA688" i="3"/>
  <c r="AA689" i="3"/>
  <c r="AA690" i="3"/>
  <c r="AA691" i="3"/>
  <c r="AA692" i="3"/>
  <c r="AA693" i="3"/>
  <c r="AA694" i="3"/>
  <c r="AA695" i="3"/>
  <c r="AA696" i="3"/>
  <c r="AA697" i="3"/>
  <c r="AA698" i="3"/>
  <c r="AA699" i="3"/>
  <c r="AA700" i="3"/>
  <c r="AA701" i="3"/>
  <c r="AA702" i="3"/>
  <c r="AA703" i="3"/>
  <c r="AA704" i="3"/>
  <c r="AA705" i="3"/>
  <c r="AA706" i="3"/>
  <c r="AA707" i="3"/>
  <c r="AA708" i="3"/>
  <c r="AA709" i="3"/>
  <c r="AA710" i="3"/>
  <c r="AA711" i="3"/>
  <c r="AA712" i="3"/>
  <c r="AA713" i="3"/>
  <c r="AA714" i="3"/>
  <c r="AA715" i="3"/>
  <c r="AA716" i="3"/>
  <c r="AA717" i="3"/>
  <c r="AA718" i="3"/>
  <c r="AA719" i="3"/>
  <c r="AA720" i="3"/>
  <c r="AA721" i="3"/>
  <c r="AA722" i="3"/>
  <c r="AA723" i="3"/>
  <c r="AA724" i="3"/>
  <c r="AA725" i="3"/>
  <c r="AA726" i="3"/>
  <c r="AA727" i="3"/>
  <c r="AA728" i="3"/>
  <c r="AA729" i="3"/>
  <c r="AA730" i="3"/>
  <c r="AA731" i="3"/>
  <c r="AA732" i="3"/>
  <c r="AA733" i="3"/>
  <c r="AA734" i="3"/>
  <c r="AA735" i="3"/>
  <c r="AA736" i="3"/>
  <c r="AA737" i="3"/>
  <c r="AA738" i="3"/>
  <c r="AA739" i="3"/>
  <c r="AA740" i="3"/>
  <c r="AA741" i="3"/>
  <c r="AA742" i="3"/>
  <c r="AA743" i="3"/>
  <c r="AA744" i="3"/>
  <c r="AA745" i="3"/>
  <c r="AA746" i="3"/>
  <c r="AA747" i="3"/>
  <c r="AA748" i="3"/>
  <c r="AA749" i="3"/>
  <c r="AA750" i="3"/>
  <c r="AA751" i="3"/>
  <c r="AA752" i="3"/>
  <c r="AA753" i="3"/>
  <c r="AA754" i="3"/>
  <c r="AA755" i="3"/>
  <c r="AA756" i="3"/>
  <c r="AA757" i="3"/>
  <c r="AA758" i="3"/>
  <c r="AA759" i="3"/>
  <c r="AA760" i="3"/>
  <c r="AA761" i="3"/>
  <c r="AA762" i="3"/>
  <c r="AA763" i="3"/>
  <c r="AA764" i="3"/>
  <c r="AA765" i="3"/>
  <c r="AA766" i="3"/>
  <c r="AA767" i="3"/>
  <c r="AA768" i="3"/>
  <c r="AA769" i="3"/>
  <c r="AA770" i="3"/>
  <c r="AA771" i="3"/>
  <c r="AA772" i="3"/>
  <c r="AA773" i="3"/>
  <c r="AA774" i="3"/>
  <c r="AA775" i="3"/>
  <c r="AA776" i="3"/>
  <c r="AA777" i="3"/>
  <c r="AA778" i="3"/>
  <c r="AA779" i="3"/>
  <c r="AA780" i="3"/>
  <c r="AA781" i="3"/>
  <c r="AA782" i="3"/>
  <c r="AA783" i="3"/>
  <c r="AA784" i="3"/>
  <c r="AA785" i="3"/>
  <c r="AA786" i="3"/>
  <c r="AA787" i="3"/>
  <c r="AA788" i="3"/>
  <c r="AA789" i="3"/>
  <c r="AA790" i="3"/>
  <c r="AA791" i="3"/>
  <c r="AA792" i="3"/>
  <c r="AA793" i="3"/>
  <c r="AA794" i="3"/>
  <c r="AA795" i="3"/>
  <c r="AA796" i="3"/>
  <c r="AA797" i="3"/>
  <c r="AA798" i="3"/>
  <c r="AA799" i="3"/>
  <c r="AA800" i="3"/>
  <c r="AA801" i="3"/>
  <c r="AA802" i="3"/>
  <c r="AA803" i="3"/>
  <c r="AA804" i="3"/>
  <c r="AA805" i="3"/>
  <c r="AA806" i="3"/>
  <c r="AA807" i="3"/>
  <c r="AA808" i="3"/>
  <c r="AA809" i="3"/>
  <c r="AA810" i="3"/>
  <c r="AA811" i="3"/>
  <c r="AA812" i="3"/>
  <c r="AA813" i="3"/>
  <c r="AA814" i="3"/>
  <c r="AA815" i="3"/>
  <c r="AA816" i="3"/>
  <c r="AA817" i="3"/>
  <c r="AA818" i="3"/>
  <c r="AA819" i="3"/>
  <c r="AA820" i="3"/>
  <c r="AA821" i="3"/>
  <c r="AA822" i="3"/>
  <c r="AA823" i="3"/>
  <c r="AA824" i="3"/>
  <c r="AA825" i="3"/>
  <c r="AA826" i="3"/>
  <c r="AA827" i="3"/>
  <c r="AA828" i="3"/>
  <c r="AA829" i="3"/>
  <c r="AA830" i="3"/>
  <c r="AA831" i="3"/>
  <c r="AA832" i="3"/>
  <c r="AA833" i="3"/>
  <c r="AA834" i="3"/>
  <c r="AA835" i="3"/>
  <c r="AA836" i="3"/>
  <c r="AA837" i="3"/>
  <c r="AA838" i="3"/>
  <c r="AA839" i="3"/>
  <c r="AA840" i="3"/>
  <c r="AA841" i="3"/>
  <c r="AA842" i="3"/>
  <c r="AA843" i="3"/>
  <c r="AA844" i="3"/>
  <c r="AA845" i="3"/>
  <c r="AA846" i="3"/>
  <c r="AA847" i="3"/>
  <c r="AA848" i="3"/>
  <c r="AA849" i="3"/>
  <c r="AA850" i="3"/>
  <c r="AA851" i="3"/>
  <c r="AA852" i="3"/>
  <c r="AA853" i="3"/>
  <c r="AA854" i="3"/>
  <c r="AA855" i="3"/>
  <c r="AA856" i="3"/>
  <c r="AA857" i="3"/>
  <c r="AA858" i="3"/>
  <c r="AA859" i="3"/>
  <c r="AA860" i="3"/>
  <c r="AA861" i="3"/>
  <c r="AA862" i="3"/>
  <c r="AA863" i="3"/>
  <c r="AA864" i="3"/>
  <c r="AA865" i="3"/>
  <c r="AA866" i="3"/>
  <c r="AA867" i="3"/>
  <c r="AA868" i="3"/>
  <c r="AA869" i="3"/>
  <c r="AA870" i="3"/>
  <c r="AA871" i="3"/>
  <c r="AA872" i="3"/>
  <c r="AA873" i="3"/>
  <c r="AA874" i="3"/>
  <c r="AA875" i="3"/>
  <c r="AA876" i="3"/>
  <c r="AA877" i="3"/>
  <c r="AA878" i="3"/>
  <c r="AA879" i="3"/>
  <c r="AA880" i="3"/>
  <c r="AA881" i="3"/>
  <c r="AA882" i="3"/>
  <c r="AA883" i="3"/>
  <c r="AA884" i="3"/>
  <c r="AA885" i="3"/>
  <c r="AA886" i="3"/>
  <c r="AA887" i="3"/>
  <c r="AA888" i="3"/>
  <c r="AA889" i="3"/>
  <c r="AA890" i="3"/>
  <c r="AA891" i="3"/>
  <c r="AA892" i="3"/>
  <c r="AA893" i="3"/>
  <c r="AA894" i="3"/>
  <c r="AA895" i="3"/>
  <c r="AA896" i="3"/>
  <c r="AA897" i="3"/>
  <c r="AA898" i="3"/>
  <c r="AA899" i="3"/>
  <c r="AA900" i="3"/>
  <c r="AA901" i="3"/>
  <c r="AA902" i="3"/>
  <c r="AA903" i="3"/>
  <c r="AA904" i="3"/>
  <c r="AA905" i="3"/>
  <c r="AA906" i="3"/>
  <c r="AA907" i="3"/>
  <c r="AA908" i="3"/>
  <c r="AA909" i="3"/>
  <c r="AA910" i="3"/>
  <c r="AA911" i="3"/>
  <c r="AA912" i="3"/>
  <c r="AA913" i="3"/>
  <c r="AA914" i="3"/>
  <c r="AA915" i="3"/>
  <c r="AA916" i="3"/>
  <c r="AA917" i="3"/>
  <c r="AA918" i="3"/>
  <c r="AA919" i="3"/>
  <c r="AA920" i="3"/>
  <c r="AA921" i="3"/>
  <c r="AA922" i="3"/>
  <c r="AA923" i="3"/>
  <c r="AA924" i="3"/>
  <c r="AA925" i="3"/>
  <c r="AA926" i="3"/>
  <c r="AA927" i="3"/>
  <c r="AA928" i="3"/>
  <c r="AA929" i="3"/>
  <c r="AA930" i="3"/>
  <c r="AA931" i="3"/>
  <c r="AA932" i="3"/>
  <c r="AA933" i="3"/>
  <c r="AA934" i="3"/>
  <c r="AA935" i="3"/>
  <c r="AA936" i="3"/>
  <c r="AA937" i="3"/>
  <c r="AA938" i="3"/>
  <c r="AA939" i="3"/>
  <c r="AA940" i="3"/>
  <c r="AA941" i="3"/>
  <c r="AA942" i="3"/>
  <c r="AA943" i="3"/>
  <c r="AA944" i="3"/>
  <c r="AA945" i="3"/>
  <c r="AA946" i="3"/>
  <c r="AA947" i="3"/>
  <c r="AA948" i="3"/>
  <c r="AA949" i="3"/>
  <c r="AA950" i="3"/>
  <c r="AA951" i="3"/>
  <c r="AA952" i="3"/>
  <c r="AA953" i="3"/>
  <c r="AA954" i="3"/>
  <c r="AA955" i="3"/>
  <c r="AA956" i="3"/>
  <c r="AA957" i="3"/>
  <c r="AA958" i="3"/>
  <c r="AA959" i="3"/>
  <c r="AA960" i="3"/>
  <c r="AA961" i="3"/>
  <c r="AA962" i="3"/>
  <c r="AA963" i="3"/>
  <c r="AA964" i="3"/>
  <c r="AA965" i="3"/>
  <c r="AA966" i="3"/>
  <c r="AA967" i="3"/>
  <c r="AA968" i="3"/>
  <c r="AA969" i="3"/>
  <c r="AA970" i="3"/>
  <c r="AA971" i="3"/>
  <c r="AA972" i="3"/>
  <c r="AA973" i="3"/>
  <c r="AA974" i="3"/>
  <c r="AA975" i="3"/>
  <c r="AA976" i="3"/>
  <c r="AA977" i="3"/>
  <c r="AA978" i="3"/>
  <c r="AA979" i="3"/>
  <c r="AA980" i="3"/>
  <c r="AA981" i="3"/>
  <c r="AA982" i="3"/>
  <c r="AA983" i="3"/>
  <c r="AA984" i="3"/>
  <c r="AA985" i="3"/>
  <c r="AA986" i="3"/>
  <c r="AA987" i="3"/>
  <c r="AA988" i="3"/>
  <c r="AA989" i="3"/>
  <c r="AA990" i="3"/>
  <c r="AA991" i="3"/>
  <c r="AA992" i="3"/>
  <c r="AA993" i="3"/>
  <c r="AA994" i="3"/>
  <c r="AA995" i="3"/>
  <c r="AA996" i="3"/>
  <c r="AA997" i="3"/>
  <c r="AA998" i="3"/>
  <c r="AA999" i="3"/>
  <c r="AA1000" i="3"/>
  <c r="AA1001" i="3"/>
  <c r="AA1002" i="3"/>
  <c r="AA1003" i="3"/>
  <c r="AA1004" i="3"/>
  <c r="AA1005" i="3"/>
  <c r="AA1006" i="3"/>
  <c r="AA1007" i="3"/>
  <c r="AA1008" i="3"/>
  <c r="AA1009" i="3"/>
  <c r="AA1010" i="3"/>
  <c r="AA1011" i="3"/>
  <c r="AA1012" i="3"/>
  <c r="AA1013" i="3"/>
  <c r="AA1014" i="3"/>
  <c r="AA1015" i="3"/>
  <c r="AA1016" i="3"/>
  <c r="AA1017" i="3"/>
  <c r="AA1018" i="3"/>
  <c r="AA1019" i="3"/>
  <c r="AA1020" i="3"/>
  <c r="AA1021" i="3"/>
  <c r="AA1022" i="3"/>
  <c r="AA1023" i="3"/>
  <c r="AA1024" i="3"/>
  <c r="AA1025" i="3"/>
  <c r="AA1026" i="3"/>
  <c r="AA1027" i="3"/>
  <c r="AA1028" i="3"/>
  <c r="AA1029" i="3"/>
  <c r="AA1030" i="3"/>
  <c r="AA1031" i="3"/>
  <c r="AA1032" i="3"/>
  <c r="AA1033" i="3"/>
  <c r="AA1034" i="3"/>
  <c r="AA1035" i="3"/>
  <c r="AA1036" i="3"/>
  <c r="AA1037" i="3"/>
  <c r="AA1038" i="3"/>
  <c r="AA1039" i="3"/>
  <c r="AA1040" i="3"/>
  <c r="AA1041" i="3"/>
  <c r="AA1042" i="3"/>
  <c r="AA1043" i="3"/>
  <c r="AA1044" i="3"/>
  <c r="AA1045" i="3"/>
  <c r="AA1046" i="3"/>
  <c r="AA1047" i="3"/>
  <c r="AA1048" i="3"/>
  <c r="AA1049" i="3"/>
  <c r="AA1050" i="3"/>
  <c r="AA1051" i="3"/>
  <c r="AA1052" i="3"/>
  <c r="AA1053" i="3"/>
  <c r="AA1054" i="3"/>
  <c r="AA1055" i="3"/>
  <c r="AA1056" i="3"/>
  <c r="AA1057" i="3"/>
  <c r="AA1058" i="3"/>
  <c r="AA1059" i="3"/>
  <c r="AA1060" i="3"/>
  <c r="AA1061" i="3"/>
  <c r="AA1062" i="3"/>
  <c r="AA1063" i="3"/>
  <c r="AA1064" i="3"/>
  <c r="AA1065" i="3"/>
  <c r="AA1066" i="3"/>
  <c r="AA1067" i="3"/>
  <c r="AA1068" i="3"/>
  <c r="AA1069" i="3"/>
  <c r="AA1070" i="3"/>
  <c r="AA1071" i="3"/>
  <c r="AA1072" i="3"/>
  <c r="AA1073" i="3"/>
  <c r="AA1074" i="3"/>
  <c r="AA1075" i="3"/>
  <c r="AA1076" i="3"/>
  <c r="AA1077" i="3"/>
  <c r="AA1078" i="3"/>
  <c r="AA1079" i="3"/>
  <c r="AA1080" i="3"/>
  <c r="AA1081" i="3"/>
  <c r="AA1082" i="3"/>
  <c r="AA1083" i="3"/>
  <c r="AA1084" i="3"/>
  <c r="AA1085" i="3"/>
  <c r="AA1086" i="3"/>
  <c r="AA1087" i="3"/>
  <c r="AA1088" i="3"/>
  <c r="AA1089" i="3"/>
  <c r="AA1090" i="3"/>
  <c r="AA1091" i="3"/>
  <c r="AA1092" i="3"/>
  <c r="AA1093" i="3"/>
  <c r="AA1094" i="3"/>
  <c r="AA1095" i="3"/>
  <c r="AA1096" i="3"/>
  <c r="AA1097" i="3"/>
  <c r="AA1098" i="3"/>
  <c r="AA1099" i="3"/>
  <c r="AA1100" i="3"/>
  <c r="AA1101" i="3"/>
  <c r="AA1102" i="3"/>
  <c r="AA1103" i="3"/>
  <c r="AA1104" i="3"/>
  <c r="AA1105" i="3"/>
  <c r="AA1106" i="3"/>
  <c r="AA1107" i="3"/>
  <c r="AA1108" i="3"/>
  <c r="AA1109" i="3"/>
  <c r="AA1110" i="3"/>
  <c r="AA1111" i="3"/>
  <c r="AA1112" i="3"/>
  <c r="AA1113" i="3"/>
  <c r="AA1114" i="3"/>
  <c r="AA1115" i="3"/>
  <c r="AA1116" i="3"/>
  <c r="AA1117" i="3"/>
  <c r="AA1118" i="3"/>
  <c r="AA1119" i="3"/>
  <c r="AA1120" i="3"/>
  <c r="AA1121" i="3"/>
  <c r="AA1122" i="3"/>
  <c r="AA1123" i="3"/>
  <c r="AA1124" i="3"/>
  <c r="AA1125" i="3"/>
  <c r="AA1126" i="3"/>
  <c r="AA1127" i="3"/>
  <c r="AA1128" i="3"/>
  <c r="AA1129" i="3"/>
  <c r="AA1130" i="3"/>
  <c r="AA1131" i="3"/>
  <c r="AA1132" i="3"/>
  <c r="AA1133" i="3"/>
  <c r="AA1134" i="3"/>
  <c r="AA1135" i="3"/>
  <c r="AA1136" i="3"/>
  <c r="AA1137" i="3"/>
  <c r="AA1138" i="3"/>
  <c r="AA1139" i="3"/>
  <c r="AA1140" i="3"/>
  <c r="AA1141" i="3"/>
  <c r="AA1142" i="3"/>
  <c r="AA1143" i="3"/>
  <c r="AA1144" i="3"/>
  <c r="AA1145" i="3"/>
  <c r="AA1146" i="3"/>
  <c r="AA1147" i="3"/>
  <c r="AA1148" i="3"/>
  <c r="AA1149" i="3"/>
  <c r="AA1150" i="3"/>
  <c r="AA1151" i="3"/>
  <c r="AA1152" i="3"/>
  <c r="AA1153" i="3"/>
  <c r="AA1154" i="3"/>
  <c r="AA1155" i="3"/>
  <c r="AA1156" i="3"/>
  <c r="AA1157" i="3"/>
  <c r="AA1158" i="3"/>
  <c r="AA1159" i="3"/>
  <c r="AA1160" i="3"/>
  <c r="AA1161" i="3"/>
  <c r="AA1162" i="3"/>
  <c r="AA1163" i="3"/>
  <c r="AA1164" i="3"/>
  <c r="AA1165" i="3"/>
  <c r="AA1166" i="3"/>
  <c r="AA1167" i="3"/>
  <c r="AA1168" i="3"/>
  <c r="AA1169" i="3"/>
  <c r="AA1170" i="3"/>
  <c r="AA1171" i="3"/>
  <c r="AA1172" i="3"/>
  <c r="AA1173" i="3"/>
  <c r="AA1174" i="3"/>
  <c r="AA1175" i="3"/>
  <c r="AA1176" i="3"/>
  <c r="AA1177" i="3"/>
  <c r="AA1178" i="3"/>
  <c r="AA1179" i="3"/>
  <c r="AA1180" i="3"/>
  <c r="AA1181" i="3"/>
  <c r="AA1182" i="3"/>
  <c r="AA1183" i="3"/>
  <c r="AA1184" i="3"/>
  <c r="AA1185" i="3"/>
  <c r="AA1186" i="3"/>
  <c r="AA1187" i="3"/>
  <c r="AA1188" i="3"/>
  <c r="AA1189" i="3"/>
  <c r="AA1190" i="3"/>
  <c r="AA1191" i="3"/>
  <c r="AA1192" i="3"/>
  <c r="AA1193" i="3"/>
  <c r="AA1194" i="3"/>
  <c r="AA1195" i="3"/>
  <c r="AA1196" i="3"/>
  <c r="AA1197" i="3"/>
  <c r="AA1198" i="3"/>
  <c r="AA1199" i="3"/>
  <c r="AA1200" i="3"/>
  <c r="AA1201" i="3"/>
  <c r="AA1202" i="3"/>
  <c r="AA1203" i="3"/>
  <c r="AA1204" i="3"/>
  <c r="AA1205" i="3"/>
  <c r="AA1206" i="3"/>
  <c r="AA1207" i="3"/>
  <c r="AA1208" i="3"/>
  <c r="AA1209" i="3"/>
  <c r="AA1210" i="3"/>
  <c r="AA1211" i="3"/>
  <c r="AA1212" i="3"/>
  <c r="AA1213" i="3"/>
  <c r="AA1214" i="3"/>
  <c r="AA1215" i="3"/>
  <c r="AA1216" i="3"/>
  <c r="AA1217" i="3"/>
  <c r="AA1218" i="3"/>
  <c r="AA1219" i="3"/>
  <c r="AA1220" i="3"/>
  <c r="AA1221" i="3"/>
  <c r="AA1222" i="3"/>
  <c r="AA1223" i="3"/>
  <c r="AA1224" i="3"/>
  <c r="AA1225" i="3"/>
  <c r="AA1226" i="3"/>
  <c r="AA1227" i="3"/>
  <c r="AA1228" i="3"/>
  <c r="AA1229" i="3"/>
  <c r="AA1230" i="3"/>
  <c r="AA1231" i="3"/>
  <c r="AA1232" i="3"/>
  <c r="AA1233" i="3"/>
  <c r="AA1234" i="3"/>
  <c r="AA1235" i="3"/>
  <c r="AA1236" i="3"/>
  <c r="AA1237" i="3"/>
  <c r="AA1238" i="3"/>
  <c r="AA1239" i="3"/>
  <c r="AA1240" i="3"/>
  <c r="AA1241" i="3"/>
  <c r="AA1242" i="3"/>
  <c r="AA1243" i="3"/>
  <c r="AA1244" i="3"/>
  <c r="AA1245" i="3"/>
  <c r="AA1246" i="3"/>
  <c r="AA1247" i="3"/>
  <c r="AA1248" i="3"/>
  <c r="AA1249" i="3"/>
  <c r="AA1250" i="3"/>
  <c r="AA1251" i="3"/>
  <c r="AA1252" i="3"/>
  <c r="AA1253" i="3"/>
  <c r="AA1254" i="3"/>
  <c r="AA1255" i="3"/>
  <c r="AA1256" i="3"/>
  <c r="AA1257" i="3"/>
  <c r="AA1258" i="3"/>
  <c r="AA1259" i="3"/>
  <c r="AA1260" i="3"/>
  <c r="AA1261" i="3"/>
  <c r="AA1262" i="3"/>
  <c r="AA1263" i="3"/>
  <c r="AA1264" i="3"/>
  <c r="AA1265" i="3"/>
  <c r="AA1266" i="3"/>
  <c r="AA1267" i="3"/>
  <c r="AA1268" i="3"/>
  <c r="AA1269" i="3"/>
  <c r="AA1270" i="3"/>
  <c r="AA1271" i="3"/>
  <c r="AA1272" i="3"/>
  <c r="AA1273" i="3"/>
  <c r="AA1274" i="3"/>
  <c r="AA1275" i="3"/>
  <c r="AA1276" i="3"/>
  <c r="AA1277" i="3"/>
  <c r="AA1278" i="3"/>
  <c r="AA1279" i="3"/>
  <c r="AA1280" i="3"/>
  <c r="AA1281" i="3"/>
  <c r="AA1282" i="3"/>
  <c r="AA1283" i="3"/>
  <c r="AA1284" i="3"/>
  <c r="AA1285" i="3"/>
  <c r="AA1286" i="3"/>
  <c r="AA1287" i="3"/>
  <c r="AA1288" i="3"/>
  <c r="AA1289" i="3"/>
  <c r="AA1290" i="3"/>
  <c r="AA1291" i="3"/>
  <c r="AA1292" i="3"/>
  <c r="AA1293" i="3"/>
  <c r="AA1294" i="3"/>
  <c r="AA1295" i="3"/>
  <c r="AA1296" i="3"/>
  <c r="AA1297" i="3"/>
  <c r="AA1298" i="3"/>
  <c r="AA1299" i="3"/>
  <c r="AA1300" i="3"/>
  <c r="AA1301" i="3"/>
  <c r="AA1302" i="3"/>
  <c r="AA1303" i="3"/>
  <c r="AA1304" i="3"/>
  <c r="AA1305" i="3"/>
  <c r="AA1306" i="3"/>
  <c r="AA1307" i="3"/>
  <c r="AA1308" i="3"/>
  <c r="AA1309" i="3"/>
  <c r="AA1310" i="3"/>
  <c r="AA1311" i="3"/>
  <c r="AA1312" i="3"/>
  <c r="AA1313" i="3"/>
  <c r="AA1314" i="3"/>
  <c r="AA1315" i="3"/>
  <c r="AA1316" i="3"/>
  <c r="AA1317" i="3"/>
  <c r="AA1318" i="3"/>
  <c r="AA1319" i="3"/>
  <c r="AA1320" i="3"/>
  <c r="AA1321" i="3"/>
  <c r="AA1322" i="3"/>
  <c r="AA1323" i="3"/>
  <c r="AA1324" i="3"/>
  <c r="AA1325" i="3"/>
  <c r="AA1326" i="3"/>
  <c r="AA1327" i="3"/>
  <c r="AA1328" i="3"/>
  <c r="AA1329" i="3"/>
  <c r="AA1330" i="3"/>
  <c r="AA1331" i="3"/>
  <c r="AA1332" i="3"/>
  <c r="AA1333" i="3"/>
  <c r="AA1334" i="3"/>
  <c r="AA1335" i="3"/>
  <c r="AA1336" i="3"/>
  <c r="AA1337" i="3"/>
  <c r="AA1338" i="3"/>
  <c r="AA1339" i="3"/>
  <c r="AA1340" i="3"/>
  <c r="AA1341" i="3"/>
  <c r="AA1342" i="3"/>
  <c r="AA1343" i="3"/>
  <c r="AA1344" i="3"/>
  <c r="AA1345" i="3"/>
  <c r="AA1346" i="3"/>
  <c r="AA1347" i="3"/>
  <c r="AA1348" i="3"/>
  <c r="AA1349" i="3"/>
  <c r="AA1350" i="3"/>
  <c r="AA1351" i="3"/>
  <c r="AA1352" i="3"/>
  <c r="AA1353" i="3"/>
  <c r="AA1354" i="3"/>
  <c r="AA1355" i="3"/>
  <c r="AA1356" i="3"/>
  <c r="AA1357" i="3"/>
  <c r="AA1358" i="3"/>
  <c r="AA1359" i="3"/>
  <c r="AA1360" i="3"/>
  <c r="AA1361" i="3"/>
  <c r="AA1362" i="3"/>
  <c r="AA1363" i="3"/>
  <c r="AA1364" i="3"/>
  <c r="AA1365" i="3"/>
  <c r="AA1366" i="3"/>
  <c r="AA1367" i="3"/>
  <c r="AA1368" i="3"/>
  <c r="AA1369" i="3"/>
  <c r="AA1370" i="3"/>
  <c r="AA1371" i="3"/>
  <c r="AA1372" i="3"/>
  <c r="AA1373" i="3"/>
  <c r="AA1374" i="3"/>
  <c r="AA1375" i="3"/>
  <c r="AA1376" i="3"/>
  <c r="AA1377" i="3"/>
  <c r="AA1378" i="3"/>
  <c r="AA1379" i="3"/>
  <c r="AA1380" i="3"/>
  <c r="AA1381" i="3"/>
  <c r="AA1382" i="3"/>
  <c r="AA1383" i="3"/>
  <c r="AA1384" i="3"/>
  <c r="AA1385" i="3"/>
  <c r="AA1386" i="3"/>
  <c r="AA1387" i="3"/>
  <c r="AA1388" i="3"/>
  <c r="AA1389" i="3"/>
  <c r="AA1390" i="3"/>
  <c r="AA1391" i="3"/>
  <c r="AA1392" i="3"/>
  <c r="AA1393" i="3"/>
  <c r="AA1394" i="3"/>
  <c r="AA1395" i="3"/>
  <c r="AA1396" i="3"/>
  <c r="AA1397" i="3"/>
  <c r="AA1398" i="3"/>
  <c r="AA1399" i="3"/>
  <c r="AA1400" i="3"/>
  <c r="AA1401" i="3"/>
  <c r="AA1402" i="3"/>
  <c r="AA1403" i="3"/>
  <c r="AA1404" i="3"/>
  <c r="AA1405" i="3"/>
  <c r="AA1406" i="3"/>
  <c r="AA1407" i="3"/>
  <c r="AA1408" i="3"/>
  <c r="AA1409" i="3"/>
  <c r="AA1410" i="3"/>
  <c r="AA1411" i="3"/>
  <c r="AA1412" i="3"/>
  <c r="AA1413" i="3"/>
  <c r="AA1414" i="3"/>
  <c r="AA1415" i="3"/>
  <c r="AA1416" i="3"/>
  <c r="AA1417" i="3"/>
  <c r="AA1418" i="3"/>
  <c r="AA1419" i="3"/>
  <c r="AA1420" i="3"/>
  <c r="AA1421" i="3"/>
  <c r="AA1422" i="3"/>
  <c r="AA1423" i="3"/>
  <c r="AA1424" i="3"/>
  <c r="AA1425" i="3"/>
  <c r="AA1426" i="3"/>
  <c r="AA1427" i="3"/>
  <c r="AA1428" i="3"/>
  <c r="AA1429" i="3"/>
  <c r="AA1430" i="3"/>
  <c r="AA1431" i="3"/>
  <c r="AA1432" i="3"/>
  <c r="AA1433" i="3"/>
  <c r="AA1434" i="3"/>
  <c r="AA1435" i="3"/>
  <c r="AA1436" i="3"/>
  <c r="AA1437" i="3"/>
  <c r="AA1438" i="3"/>
  <c r="AA1439" i="3"/>
  <c r="AA1440" i="3"/>
  <c r="AA1441" i="3"/>
  <c r="AA1442" i="3"/>
  <c r="AA1443" i="3"/>
  <c r="AA1444" i="3"/>
  <c r="AA1445" i="3"/>
  <c r="AA1446" i="3"/>
  <c r="AA1447" i="3"/>
  <c r="AA1448" i="3"/>
  <c r="AA1449" i="3"/>
  <c r="AA1450" i="3"/>
  <c r="AA1451" i="3"/>
  <c r="AA1452" i="3"/>
  <c r="AA1453" i="3"/>
  <c r="AA1454" i="3"/>
  <c r="AA1455" i="3"/>
  <c r="AA1456" i="3"/>
  <c r="AA1457" i="3"/>
  <c r="AA1458" i="3"/>
  <c r="AA1459" i="3"/>
  <c r="AA1460" i="3"/>
  <c r="AA1461" i="3"/>
  <c r="AA1462" i="3"/>
  <c r="AA1463" i="3"/>
  <c r="AA1464" i="3"/>
  <c r="AA1465" i="3"/>
  <c r="AA1466" i="3"/>
  <c r="AA1467" i="3"/>
  <c r="AA1468" i="3"/>
  <c r="AA1469" i="3"/>
  <c r="AA1470" i="3"/>
  <c r="AA1471" i="3"/>
  <c r="AA1472" i="3"/>
  <c r="AA1473" i="3"/>
  <c r="AA1474" i="3"/>
  <c r="AA1475" i="3"/>
  <c r="AA1476" i="3"/>
  <c r="AA1477" i="3"/>
  <c r="AA1478" i="3"/>
  <c r="AA1479" i="3"/>
  <c r="AA1480" i="3"/>
  <c r="AA1481" i="3"/>
  <c r="AA1482" i="3"/>
  <c r="AA1483" i="3"/>
  <c r="AA1484" i="3"/>
  <c r="AA1485" i="3"/>
  <c r="AA1486" i="3"/>
  <c r="AA1487" i="3"/>
  <c r="AA1488" i="3"/>
  <c r="AA1489" i="3"/>
  <c r="AA1490" i="3"/>
  <c r="AA1491" i="3"/>
  <c r="AA1492" i="3"/>
  <c r="AA1493" i="3"/>
  <c r="AA1494" i="3"/>
  <c r="AA1495" i="3"/>
  <c r="AA1496" i="3"/>
  <c r="AA1497" i="3"/>
  <c r="AA1498" i="3"/>
  <c r="AA1499" i="3"/>
  <c r="AA1500" i="3"/>
  <c r="AA1501" i="3"/>
  <c r="AA1502" i="3"/>
  <c r="AA1503" i="3"/>
  <c r="AA1504" i="3"/>
  <c r="AA1505" i="3"/>
  <c r="AA1506" i="3"/>
  <c r="AA1507" i="3"/>
  <c r="AA1508" i="3"/>
  <c r="AA1509" i="3"/>
  <c r="AA1510" i="3"/>
  <c r="AA1511" i="3"/>
  <c r="AA1512" i="3"/>
  <c r="AA1513" i="3"/>
  <c r="AA1514" i="3"/>
  <c r="AA1515" i="3"/>
  <c r="AA1516" i="3"/>
  <c r="AA1517" i="3"/>
  <c r="AA1518" i="3"/>
  <c r="AA1519" i="3"/>
  <c r="AA1520" i="3"/>
  <c r="AA1521" i="3"/>
  <c r="AA1522" i="3"/>
  <c r="AA1523" i="3"/>
  <c r="AA1524" i="3"/>
  <c r="AA1525" i="3"/>
  <c r="AA1526" i="3"/>
  <c r="AA1527" i="3"/>
  <c r="AA1528" i="3"/>
  <c r="AA1529" i="3"/>
  <c r="AA1530" i="3"/>
  <c r="AA1531" i="3"/>
  <c r="AA1532" i="3"/>
  <c r="AA1533" i="3"/>
  <c r="AA1534" i="3"/>
  <c r="AA1535" i="3"/>
  <c r="AA1536" i="3"/>
  <c r="AA1537" i="3"/>
  <c r="AA1538" i="3"/>
  <c r="AA1539" i="3"/>
  <c r="AA1540" i="3"/>
  <c r="AA1541" i="3"/>
  <c r="AA1542" i="3"/>
  <c r="AA1543" i="3"/>
  <c r="AA1544" i="3"/>
  <c r="AA1545" i="3"/>
  <c r="AA1546" i="3"/>
  <c r="AA1547" i="3"/>
  <c r="AA1548" i="3"/>
  <c r="AA1549" i="3"/>
  <c r="AA1550" i="3"/>
  <c r="AA1551" i="3"/>
  <c r="AA1552" i="3"/>
  <c r="AA1553" i="3"/>
  <c r="AA1554" i="3"/>
  <c r="AA1555" i="3"/>
  <c r="AA1556" i="3"/>
  <c r="AA1557" i="3"/>
  <c r="AA1558" i="3"/>
  <c r="AA1559" i="3"/>
  <c r="AA1560" i="3"/>
  <c r="AA1561" i="3"/>
  <c r="AA1562" i="3"/>
  <c r="AA1563" i="3"/>
  <c r="AA1564" i="3"/>
  <c r="AA1565" i="3"/>
  <c r="AA1566" i="3"/>
  <c r="AA1567" i="3"/>
  <c r="AA1568" i="3"/>
  <c r="AA1569" i="3"/>
  <c r="AA1570" i="3"/>
  <c r="AA1571" i="3"/>
  <c r="AA1572" i="3"/>
  <c r="AA1573" i="3"/>
  <c r="AA1574" i="3"/>
  <c r="AA1575" i="3"/>
  <c r="AA1576" i="3"/>
  <c r="AA1577" i="3"/>
  <c r="AA1578" i="3"/>
  <c r="AA1579" i="3"/>
  <c r="AA1580" i="3"/>
  <c r="AA1581" i="3"/>
  <c r="AA1582" i="3"/>
  <c r="AA1583" i="3"/>
  <c r="AA1584" i="3"/>
  <c r="AA1585" i="3"/>
  <c r="AA1586" i="3"/>
  <c r="AA1587" i="3"/>
  <c r="AA1588" i="3"/>
  <c r="AA1589" i="3"/>
  <c r="AA1590" i="3"/>
  <c r="AA1591" i="3"/>
  <c r="AA1592" i="3"/>
  <c r="AA1593" i="3"/>
  <c r="AA1594" i="3"/>
  <c r="AA1595" i="3"/>
  <c r="AA1596" i="3"/>
  <c r="AA1597" i="3"/>
  <c r="AA1598" i="3"/>
  <c r="AA1599" i="3"/>
  <c r="AA1600" i="3"/>
  <c r="AA1601" i="3"/>
  <c r="AA1602" i="3"/>
  <c r="AA1603" i="3"/>
  <c r="AA1604" i="3"/>
  <c r="AA1605" i="3"/>
  <c r="AA1606" i="3"/>
  <c r="AA1607" i="3"/>
  <c r="AA1608" i="3"/>
  <c r="AA1609" i="3"/>
  <c r="AA1610" i="3"/>
  <c r="AA1611" i="3"/>
  <c r="AA1612" i="3"/>
  <c r="AA1613" i="3"/>
  <c r="AA1614" i="3"/>
  <c r="AA1615" i="3"/>
  <c r="AA1616" i="3"/>
  <c r="AA1617" i="3"/>
  <c r="AA1618" i="3"/>
  <c r="AA1619" i="3"/>
  <c r="AA1620" i="3"/>
  <c r="AA1621" i="3"/>
  <c r="AA1622" i="3"/>
  <c r="AA1623" i="3"/>
  <c r="AA1624" i="3"/>
  <c r="AA1625" i="3"/>
  <c r="AA1626" i="3"/>
  <c r="AA1627" i="3"/>
  <c r="AA1628" i="3"/>
  <c r="AA1629" i="3"/>
  <c r="AA1630" i="3"/>
  <c r="AA1631" i="3"/>
  <c r="AA1632" i="3"/>
  <c r="AA1633" i="3"/>
  <c r="AA1634" i="3"/>
  <c r="AA1635" i="3"/>
  <c r="AA1636" i="3"/>
  <c r="AA1637" i="3"/>
  <c r="AA1638" i="3"/>
  <c r="AA1639" i="3"/>
  <c r="AA1640" i="3"/>
  <c r="AA1641" i="3"/>
  <c r="AA1642" i="3"/>
  <c r="AA1643" i="3"/>
  <c r="AA1644" i="3"/>
  <c r="AA1645" i="3"/>
  <c r="AA1646" i="3"/>
  <c r="AA1647" i="3"/>
  <c r="AA1648" i="3"/>
  <c r="AA1649" i="3"/>
  <c r="AA1650" i="3"/>
  <c r="AA1651" i="3"/>
  <c r="AA1652" i="3"/>
  <c r="AA1653" i="3"/>
  <c r="AA1654" i="3"/>
  <c r="AA1655" i="3"/>
  <c r="AA1656" i="3"/>
  <c r="AA1657" i="3"/>
  <c r="AA1658" i="3"/>
  <c r="AA1659" i="3"/>
  <c r="AA1660" i="3"/>
  <c r="AA1661" i="3"/>
  <c r="AA1662" i="3"/>
  <c r="AA1663" i="3"/>
  <c r="AA1664" i="3"/>
  <c r="AA1665" i="3"/>
  <c r="AA1666" i="3"/>
  <c r="AA1667" i="3"/>
  <c r="AA1668" i="3"/>
  <c r="AA1669" i="3"/>
  <c r="AA1670" i="3"/>
  <c r="AA1671" i="3"/>
  <c r="AA1672" i="3"/>
  <c r="AA1673" i="3"/>
  <c r="AA1674" i="3"/>
  <c r="AA1675" i="3"/>
  <c r="AA1676" i="3"/>
  <c r="AA1677" i="3"/>
  <c r="AA1678" i="3"/>
  <c r="AA1679" i="3"/>
  <c r="AA1680" i="3"/>
  <c r="AA1681" i="3"/>
  <c r="AA1682" i="3"/>
  <c r="AA1683" i="3"/>
  <c r="AA1684" i="3"/>
  <c r="AA1685" i="3"/>
  <c r="AA1686" i="3"/>
  <c r="AA1687" i="3"/>
  <c r="AA1688" i="3"/>
  <c r="AA1689" i="3"/>
  <c r="AA1690" i="3"/>
  <c r="AA1691" i="3"/>
  <c r="AA1692" i="3"/>
  <c r="AA1693" i="3"/>
  <c r="AA1694" i="3"/>
  <c r="AA1695" i="3"/>
  <c r="AA1696" i="3"/>
  <c r="AA1697" i="3"/>
  <c r="AA1698" i="3"/>
  <c r="AA1699" i="3"/>
  <c r="AA1700" i="3"/>
  <c r="AA1701" i="3"/>
  <c r="AA1702" i="3"/>
  <c r="AA1703" i="3"/>
  <c r="AA1704" i="3"/>
  <c r="AA1705" i="3"/>
  <c r="AA1706" i="3"/>
  <c r="AA1707" i="3"/>
  <c r="AA1708" i="3"/>
  <c r="AA1709" i="3"/>
  <c r="AA1710" i="3"/>
  <c r="AA1711" i="3"/>
  <c r="AA1712" i="3"/>
  <c r="AA1713" i="3"/>
  <c r="AA1714" i="3"/>
  <c r="AA1715" i="3"/>
  <c r="AA1716" i="3"/>
  <c r="AA1717" i="3"/>
  <c r="AA1718" i="3"/>
  <c r="AA1719" i="3"/>
  <c r="AA1720" i="3"/>
  <c r="AA1721" i="3"/>
  <c r="AA1722" i="3"/>
  <c r="AA1723" i="3"/>
  <c r="AA1724" i="3"/>
  <c r="AA1725" i="3"/>
  <c r="AA1726" i="3"/>
  <c r="AA1727" i="3"/>
  <c r="AA1728" i="3"/>
  <c r="AA1729" i="3"/>
  <c r="AA1730" i="3"/>
  <c r="AA1731" i="3"/>
  <c r="AA1732" i="3"/>
  <c r="AA1733" i="3"/>
  <c r="AA1734" i="3"/>
  <c r="AA1735" i="3"/>
  <c r="AA1736" i="3"/>
  <c r="AA1737" i="3"/>
  <c r="AA1738" i="3"/>
  <c r="AA1739" i="3"/>
  <c r="AA1740" i="3"/>
  <c r="AA1741" i="3"/>
  <c r="AA1742" i="3"/>
  <c r="AA1743" i="3"/>
  <c r="AA1744" i="3"/>
  <c r="AA1745" i="3"/>
  <c r="AA1746" i="3"/>
  <c r="AA1747" i="3"/>
  <c r="AA1748" i="3"/>
  <c r="AA1749" i="3"/>
  <c r="AA1750" i="3"/>
  <c r="AA1751" i="3"/>
  <c r="AA1752" i="3"/>
  <c r="AA1753" i="3"/>
  <c r="AA1754" i="3"/>
  <c r="AA1755" i="3"/>
  <c r="AA1756" i="3"/>
  <c r="AA1757" i="3"/>
  <c r="AA1758" i="3"/>
  <c r="AA1759" i="3"/>
  <c r="AA1760" i="3"/>
  <c r="AA1761" i="3"/>
  <c r="AA1762" i="3"/>
  <c r="AA1763" i="3"/>
  <c r="AA1764" i="3"/>
  <c r="AA1765" i="3"/>
  <c r="AA1766" i="3"/>
  <c r="AA1767" i="3"/>
  <c r="AA1768" i="3"/>
  <c r="AA1769" i="3"/>
  <c r="AA1770" i="3"/>
  <c r="AA1771" i="3"/>
  <c r="AA1772" i="3"/>
  <c r="AA1773" i="3"/>
  <c r="AA1774" i="3"/>
  <c r="AA1775" i="3"/>
  <c r="AA1776" i="3"/>
  <c r="AA1777" i="3"/>
  <c r="AA1778" i="3"/>
  <c r="AA1779" i="3"/>
  <c r="AA1780" i="3"/>
  <c r="AA1781" i="3"/>
  <c r="AA1782" i="3"/>
  <c r="AA1783" i="3"/>
  <c r="AA1784" i="3"/>
  <c r="AA1785" i="3"/>
  <c r="AA1786" i="3"/>
  <c r="AA1787" i="3"/>
  <c r="AA1788" i="3"/>
  <c r="AA1789" i="3"/>
  <c r="AA1790" i="3"/>
  <c r="AA1791" i="3"/>
  <c r="AA1792" i="3"/>
  <c r="AA1793" i="3"/>
  <c r="AA1794" i="3"/>
  <c r="AA1795" i="3"/>
  <c r="AA1796" i="3"/>
  <c r="AA1797" i="3"/>
  <c r="AA1798" i="3"/>
  <c r="AA1799" i="3"/>
  <c r="AA1800" i="3"/>
  <c r="AA1801" i="3"/>
  <c r="AA1802" i="3"/>
  <c r="AA1803" i="3"/>
  <c r="AA1804" i="3"/>
  <c r="AA1805" i="3"/>
  <c r="AA1806" i="3"/>
  <c r="AA1807" i="3"/>
  <c r="AA1808" i="3"/>
  <c r="AA1809" i="3"/>
  <c r="AA1810" i="3"/>
  <c r="AA1811" i="3"/>
  <c r="AA1812" i="3"/>
  <c r="AA1813" i="3"/>
  <c r="AA1814" i="3"/>
  <c r="AA1815" i="3"/>
  <c r="AA1816" i="3"/>
  <c r="AA1817" i="3"/>
  <c r="AA1818" i="3"/>
  <c r="AA1819" i="3"/>
  <c r="AA1820" i="3"/>
  <c r="AA1821" i="3"/>
  <c r="AA1822" i="3"/>
  <c r="AA1823" i="3"/>
  <c r="AA1824" i="3"/>
  <c r="AA1825" i="3"/>
  <c r="AA1826" i="3"/>
  <c r="AA1827" i="3"/>
  <c r="AA1828" i="3"/>
  <c r="AA1829" i="3"/>
  <c r="AA1830" i="3"/>
  <c r="AA1831" i="3"/>
  <c r="AA1832" i="3"/>
  <c r="AA1833" i="3"/>
  <c r="AA1834" i="3"/>
  <c r="AA1835" i="3"/>
  <c r="AA1836" i="3"/>
  <c r="AA1837" i="3"/>
  <c r="AA1838" i="3"/>
  <c r="AA1839" i="3"/>
  <c r="AA1840" i="3"/>
  <c r="AA1841" i="3"/>
  <c r="AA1842" i="3"/>
  <c r="AA1843" i="3"/>
  <c r="AA1844" i="3"/>
  <c r="AA1845" i="3"/>
  <c r="AA1846" i="3"/>
  <c r="AA1847" i="3"/>
  <c r="AA1848" i="3"/>
  <c r="AA1849" i="3"/>
  <c r="AA1850" i="3"/>
  <c r="AA1851" i="3"/>
  <c r="AA1852" i="3"/>
  <c r="AA1853" i="3"/>
  <c r="AA1854" i="3"/>
  <c r="AA1855" i="3"/>
  <c r="AA1856" i="3"/>
  <c r="AA1857" i="3"/>
  <c r="AA1858" i="3"/>
  <c r="AA1859" i="3"/>
  <c r="AA1860" i="3"/>
  <c r="AA1861" i="3"/>
  <c r="AA1862" i="3"/>
  <c r="AA1863" i="3"/>
  <c r="AA1864" i="3"/>
  <c r="AA1865" i="3"/>
  <c r="AA1866" i="3"/>
  <c r="AA1867" i="3"/>
  <c r="AA1868" i="3"/>
  <c r="AA1869" i="3"/>
  <c r="AA1870" i="3"/>
  <c r="AA1871" i="3"/>
  <c r="AA1872" i="3"/>
  <c r="AA1873" i="3"/>
  <c r="AA1874" i="3"/>
  <c r="AA1875" i="3"/>
  <c r="AA1876" i="3"/>
  <c r="AA1877" i="3"/>
  <c r="AA1878" i="3"/>
  <c r="AA1879" i="3"/>
  <c r="AA1880" i="3"/>
  <c r="AA1881" i="3"/>
  <c r="AA1882" i="3"/>
  <c r="AA1883" i="3"/>
  <c r="AA1884" i="3"/>
  <c r="AA1885" i="3"/>
  <c r="AA1886" i="3"/>
  <c r="AA1887" i="3"/>
  <c r="AA1888" i="3"/>
  <c r="AA1889" i="3"/>
  <c r="AA1890" i="3"/>
  <c r="AA1891" i="3"/>
  <c r="AA1892" i="3"/>
  <c r="AA1893" i="3"/>
  <c r="AA1894" i="3"/>
  <c r="AA1895" i="3"/>
  <c r="AA1896" i="3"/>
  <c r="AA1897" i="3"/>
  <c r="AA1898" i="3"/>
  <c r="AA1899" i="3"/>
  <c r="AA1900" i="3"/>
  <c r="AA1901" i="3"/>
  <c r="AA1902" i="3"/>
  <c r="AA1903" i="3"/>
  <c r="AA1904" i="3"/>
  <c r="AA1905" i="3"/>
  <c r="AA1906" i="3"/>
  <c r="AA1907" i="3"/>
  <c r="AA1908" i="3"/>
  <c r="AA1909" i="3"/>
  <c r="AA1910" i="3"/>
  <c r="AA1911" i="3"/>
  <c r="AA1912" i="3"/>
  <c r="AA1913" i="3"/>
  <c r="AA1914" i="3"/>
  <c r="AA1915" i="3"/>
  <c r="AA1916" i="3"/>
  <c r="AA1917" i="3"/>
  <c r="AA1918" i="3"/>
  <c r="AA1919" i="3"/>
  <c r="AA1920" i="3"/>
  <c r="AA1921" i="3"/>
  <c r="AA1922" i="3"/>
  <c r="AA1923" i="3"/>
  <c r="AA1924" i="3"/>
  <c r="AA1925" i="3"/>
  <c r="AA1926" i="3"/>
  <c r="AA1927" i="3"/>
  <c r="AA1928" i="3"/>
  <c r="AA1929" i="3"/>
  <c r="AA1930" i="3"/>
  <c r="AA1931" i="3"/>
  <c r="AA1932" i="3"/>
  <c r="AA1933" i="3"/>
  <c r="AA1934" i="3"/>
  <c r="AA1935" i="3"/>
  <c r="AA1936" i="3"/>
  <c r="AA1937" i="3"/>
  <c r="AA1938" i="3"/>
  <c r="AA1939" i="3"/>
  <c r="AA1940" i="3"/>
  <c r="AA1941" i="3"/>
  <c r="AA1942" i="3"/>
  <c r="AA1943" i="3"/>
  <c r="AA1944" i="3"/>
  <c r="AA1945" i="3"/>
  <c r="AA1946" i="3"/>
  <c r="AA1947" i="3"/>
  <c r="AA1948" i="3"/>
  <c r="AA1949" i="3"/>
  <c r="AA1950" i="3"/>
  <c r="AA1951" i="3"/>
  <c r="AA1952" i="3"/>
  <c r="AA1953" i="3"/>
  <c r="AA1954" i="3"/>
  <c r="AA1955" i="3"/>
  <c r="AA1956" i="3"/>
  <c r="AA1957" i="3"/>
  <c r="AA1958" i="3"/>
  <c r="AA1959" i="3"/>
  <c r="AA1960" i="3"/>
  <c r="AA1961" i="3"/>
  <c r="AA1962" i="3"/>
  <c r="AA1963" i="3"/>
  <c r="AA1964" i="3"/>
  <c r="AA1965" i="3"/>
  <c r="AA1966" i="3"/>
  <c r="AA1967" i="3"/>
  <c r="AA1968" i="3"/>
  <c r="AA1969" i="3"/>
  <c r="AA1970" i="3"/>
  <c r="AA1971" i="3"/>
  <c r="AA1972" i="3"/>
  <c r="AA1973" i="3"/>
  <c r="AA1974" i="3"/>
  <c r="AA1975" i="3"/>
  <c r="AA1976" i="3"/>
  <c r="AA1977" i="3"/>
  <c r="AA1978" i="3"/>
  <c r="AA1979" i="3"/>
  <c r="AA1980" i="3"/>
  <c r="AA1981" i="3"/>
  <c r="AA1982" i="3"/>
  <c r="AA1983" i="3"/>
  <c r="AA1984" i="3"/>
  <c r="AA1985" i="3"/>
  <c r="AA1986" i="3"/>
  <c r="AA1987" i="3"/>
  <c r="AA1988" i="3"/>
  <c r="AA1989" i="3"/>
  <c r="AA1990" i="3"/>
  <c r="AA1991" i="3"/>
  <c r="AA1992" i="3"/>
  <c r="AA1993" i="3"/>
  <c r="AA1994" i="3"/>
  <c r="AA1995" i="3"/>
  <c r="AA1996" i="3"/>
  <c r="AA1997" i="3"/>
  <c r="AA1998" i="3"/>
  <c r="AA1999" i="3"/>
  <c r="AA2000" i="3"/>
  <c r="AA2001" i="3"/>
  <c r="AA2002" i="3"/>
  <c r="AA2003" i="3"/>
  <c r="AA2004" i="3"/>
  <c r="AA2005" i="3"/>
  <c r="AA2006" i="3"/>
  <c r="AA2007" i="3"/>
  <c r="AA2008" i="3"/>
  <c r="AA2009" i="3"/>
  <c r="AA2010" i="3"/>
  <c r="AA2011" i="3"/>
  <c r="AA2012" i="3"/>
  <c r="AA2013" i="3"/>
  <c r="AA2014" i="3"/>
  <c r="AA2015" i="3"/>
  <c r="AA2016" i="3"/>
  <c r="AA2017" i="3"/>
  <c r="AA2018" i="3"/>
  <c r="AA2019" i="3"/>
  <c r="AA2020" i="3"/>
  <c r="AA2021" i="3"/>
  <c r="AA2022" i="3"/>
  <c r="AA2023" i="3"/>
  <c r="AA2024" i="3"/>
  <c r="AA2025" i="3"/>
  <c r="AA2026" i="3"/>
  <c r="AA2027" i="3"/>
  <c r="AA2028" i="3"/>
  <c r="AA2029" i="3"/>
  <c r="AA2030" i="3"/>
  <c r="AA2031" i="3"/>
  <c r="AA2032" i="3"/>
  <c r="AA2033" i="3"/>
  <c r="AA2034" i="3"/>
  <c r="AA2035" i="3"/>
  <c r="AA2036" i="3"/>
  <c r="AA2037" i="3"/>
  <c r="AA2038" i="3"/>
  <c r="AA2039" i="3"/>
  <c r="AA2040" i="3"/>
  <c r="AA2041" i="3"/>
  <c r="AA2042" i="3"/>
  <c r="AA2043" i="3"/>
  <c r="AA2044" i="3"/>
  <c r="AA2045" i="3"/>
  <c r="AA2046" i="3"/>
  <c r="AA2047" i="3"/>
  <c r="AA2048" i="3"/>
  <c r="AA2049" i="3"/>
  <c r="AA2050" i="3"/>
  <c r="AA2051" i="3"/>
  <c r="AA2052" i="3"/>
  <c r="AA2053" i="3"/>
  <c r="AA2054" i="3"/>
  <c r="AA2055" i="3"/>
  <c r="AA2056" i="3"/>
  <c r="AA2057" i="3"/>
  <c r="AA2058" i="3"/>
  <c r="AA2059" i="3"/>
  <c r="AA2060" i="3"/>
  <c r="AA2061" i="3"/>
  <c r="AA2062" i="3"/>
  <c r="AA2063" i="3"/>
  <c r="AA2064" i="3"/>
  <c r="AA2065" i="3"/>
  <c r="AA2066" i="3"/>
  <c r="AA2067" i="3"/>
  <c r="AA2068" i="3"/>
  <c r="AA2069" i="3"/>
  <c r="AA2070" i="3"/>
  <c r="AA2071" i="3"/>
  <c r="AA2072" i="3"/>
  <c r="AA2073" i="3"/>
  <c r="AA2074" i="3"/>
  <c r="AA2075" i="3"/>
  <c r="AA2076" i="3"/>
  <c r="AA2077" i="3"/>
  <c r="AA2078" i="3"/>
  <c r="AA2079" i="3"/>
  <c r="AA2080" i="3"/>
  <c r="AA2081" i="3"/>
  <c r="AA2082" i="3"/>
  <c r="AA2083" i="3"/>
  <c r="AA2084" i="3"/>
  <c r="AA2085" i="3"/>
  <c r="AA2086" i="3"/>
  <c r="AA2087" i="3"/>
  <c r="AA2088" i="3"/>
  <c r="AA2089" i="3"/>
  <c r="AA2090" i="3"/>
  <c r="AA2091" i="3"/>
  <c r="AA2092" i="3"/>
  <c r="AA2093" i="3"/>
  <c r="AA2094" i="3"/>
  <c r="AA2095" i="3"/>
  <c r="AA2096" i="3"/>
  <c r="AA2097" i="3"/>
  <c r="AA2098" i="3"/>
  <c r="AA2099" i="3"/>
  <c r="AA2100" i="3"/>
  <c r="AA2101" i="3"/>
  <c r="AA2102" i="3"/>
  <c r="AA2103" i="3"/>
  <c r="AA2104" i="3"/>
  <c r="AA2105" i="3"/>
  <c r="AA2106" i="3"/>
  <c r="AA2107" i="3"/>
  <c r="AA2108" i="3"/>
  <c r="AA2109" i="3"/>
  <c r="AA2110" i="3"/>
  <c r="AA2111" i="3"/>
  <c r="AA2112" i="3"/>
  <c r="AA2113" i="3"/>
  <c r="AA2114" i="3"/>
  <c r="AA2115" i="3"/>
  <c r="AA2116" i="3"/>
  <c r="AA2117" i="3"/>
  <c r="AA2118" i="3"/>
  <c r="AA2119" i="3"/>
  <c r="AA2120" i="3"/>
  <c r="AA2121" i="3"/>
  <c r="AA2122" i="3"/>
  <c r="AA2123" i="3"/>
  <c r="AA2124" i="3"/>
  <c r="AA2125" i="3"/>
  <c r="AA2126" i="3"/>
  <c r="AA2127" i="3"/>
  <c r="AA2128" i="3"/>
  <c r="AA2129" i="3"/>
  <c r="AA2130" i="3"/>
  <c r="AA2131" i="3"/>
  <c r="AA2132" i="3"/>
  <c r="AA2133" i="3"/>
  <c r="AA2134" i="3"/>
  <c r="AA2135" i="3"/>
  <c r="AA2136" i="3"/>
  <c r="AA2137" i="3"/>
  <c r="AA2138" i="3"/>
  <c r="AA2139" i="3"/>
  <c r="AA2140" i="3"/>
  <c r="AA2141" i="3"/>
  <c r="AA2142" i="3"/>
  <c r="AA2143" i="3"/>
  <c r="AA2144" i="3"/>
  <c r="AA2145" i="3"/>
  <c r="AA2146" i="3"/>
  <c r="AA2147" i="3"/>
  <c r="AA2148" i="3"/>
  <c r="AA2149" i="3"/>
  <c r="AA2150" i="3"/>
  <c r="AA2151" i="3"/>
  <c r="AA2152" i="3"/>
  <c r="AA2153" i="3"/>
  <c r="AA2154" i="3"/>
  <c r="AA2155" i="3"/>
  <c r="AA2156" i="3"/>
  <c r="AA2157" i="3"/>
  <c r="AA2158" i="3"/>
  <c r="AA2159" i="3"/>
  <c r="AA2160" i="3"/>
  <c r="AA2161" i="3"/>
  <c r="AA2162" i="3"/>
  <c r="AA2163" i="3"/>
  <c r="AA2164" i="3"/>
  <c r="AA2165" i="3"/>
  <c r="AA2166" i="3"/>
  <c r="AA2167" i="3"/>
  <c r="AA2168" i="3"/>
  <c r="AA2169" i="3"/>
  <c r="AA2170" i="3"/>
  <c r="AA2171" i="3"/>
  <c r="AA2172" i="3"/>
  <c r="AA2173" i="3"/>
  <c r="AA2174" i="3"/>
  <c r="AA2175" i="3"/>
  <c r="AA2176" i="3"/>
  <c r="AA2177" i="3"/>
  <c r="AA2178" i="3"/>
  <c r="AA2179" i="3"/>
  <c r="AA2180" i="3"/>
  <c r="AA2181" i="3"/>
  <c r="AA2182" i="3"/>
  <c r="AA2183" i="3"/>
  <c r="AA2184" i="3"/>
  <c r="AA2185" i="3"/>
  <c r="AA2186" i="3"/>
  <c r="AA2187" i="3"/>
  <c r="AA2188" i="3"/>
  <c r="AA2189" i="3"/>
  <c r="AA2190" i="3"/>
  <c r="AA2191" i="3"/>
  <c r="AA2192" i="3"/>
  <c r="AA2193" i="3"/>
  <c r="AA2194" i="3"/>
  <c r="AA2195" i="3"/>
  <c r="AA2196" i="3"/>
  <c r="AA2197" i="3"/>
  <c r="AA2198" i="3"/>
  <c r="AA2199" i="3"/>
  <c r="AA2200" i="3"/>
  <c r="AA2201" i="3"/>
  <c r="AA2202" i="3"/>
  <c r="AA2203" i="3"/>
  <c r="AA2204" i="3"/>
  <c r="AA2205" i="3"/>
  <c r="AA2206" i="3"/>
  <c r="AA2207" i="3"/>
  <c r="AA2208" i="3"/>
  <c r="AA2209" i="3"/>
  <c r="AA2210" i="3"/>
  <c r="AA2211" i="3"/>
  <c r="AA2212" i="3"/>
  <c r="AA2213" i="3"/>
  <c r="AA2214" i="3"/>
  <c r="AA2215" i="3"/>
  <c r="AA2216" i="3"/>
  <c r="AA2217" i="3"/>
  <c r="AA2218" i="3"/>
  <c r="AA2219" i="3"/>
  <c r="AA2220" i="3"/>
  <c r="AA2221" i="3"/>
  <c r="AA2222" i="3"/>
  <c r="AA2223" i="3"/>
  <c r="AA2224" i="3"/>
  <c r="AA2225" i="3"/>
  <c r="AA2226" i="3"/>
  <c r="AA2227" i="3"/>
  <c r="AA2228" i="3"/>
  <c r="AA2229" i="3"/>
  <c r="AA2230" i="3"/>
  <c r="AA2231" i="3"/>
  <c r="AA2232" i="3"/>
  <c r="AA2233" i="3"/>
  <c r="AA2234" i="3"/>
  <c r="AA2235" i="3"/>
  <c r="AA2236" i="3"/>
  <c r="AA2237" i="3"/>
  <c r="AA2238" i="3"/>
  <c r="AA2239" i="3"/>
  <c r="AA2240" i="3"/>
  <c r="AA2241" i="3"/>
  <c r="AA2242" i="3"/>
  <c r="AA2243" i="3"/>
  <c r="AA2244" i="3"/>
  <c r="AA2245" i="3"/>
  <c r="AA2246" i="3"/>
  <c r="AA2247" i="3"/>
  <c r="AA2248" i="3"/>
  <c r="AA2249" i="3"/>
  <c r="AA2250" i="3"/>
  <c r="AA2251" i="3"/>
  <c r="AA2252" i="3"/>
  <c r="AA2253" i="3"/>
  <c r="AA2254" i="3"/>
  <c r="AA2255" i="3"/>
  <c r="AA2256" i="3"/>
  <c r="AA2257" i="3"/>
  <c r="AA2258" i="3"/>
  <c r="AA2259" i="3"/>
  <c r="AA2260" i="3"/>
  <c r="AA2261" i="3"/>
  <c r="AA2262" i="3"/>
  <c r="AA2263" i="3"/>
  <c r="AA2264" i="3"/>
  <c r="AA2265" i="3"/>
  <c r="AA2266" i="3"/>
  <c r="AA2267" i="3"/>
  <c r="AA2268" i="3"/>
  <c r="AA2269" i="3"/>
  <c r="AA2270" i="3"/>
  <c r="AA2271" i="3"/>
  <c r="AA2272" i="3"/>
  <c r="AA2273" i="3"/>
  <c r="AA2274" i="3"/>
  <c r="AA2275" i="3"/>
  <c r="AA2276" i="3"/>
  <c r="AA2277" i="3"/>
  <c r="AA2278" i="3"/>
  <c r="AA2279" i="3"/>
  <c r="AA2280" i="3"/>
  <c r="AA2281" i="3"/>
  <c r="AA2282" i="3"/>
  <c r="AA2283" i="3"/>
  <c r="AA2284" i="3"/>
  <c r="AA2285" i="3"/>
  <c r="AA2286" i="3"/>
  <c r="AA2287" i="3"/>
  <c r="AA2288" i="3"/>
  <c r="AA2289" i="3"/>
  <c r="AA2290" i="3"/>
  <c r="AA2291" i="3"/>
  <c r="AA2292" i="3"/>
  <c r="AA2293" i="3"/>
  <c r="AA2294" i="3"/>
  <c r="AA2295" i="3"/>
  <c r="AA2296" i="3"/>
  <c r="AA2297" i="3"/>
  <c r="AA2298" i="3"/>
  <c r="AA2299" i="3"/>
  <c r="AA2300" i="3"/>
  <c r="AA2301" i="3"/>
  <c r="AA2302" i="3"/>
  <c r="AA2303" i="3"/>
  <c r="AA2304" i="3"/>
  <c r="AA2305" i="3"/>
  <c r="AA2306" i="3"/>
  <c r="AA2307" i="3"/>
  <c r="AA2308" i="3"/>
  <c r="AA2309" i="3"/>
  <c r="AA2310" i="3"/>
  <c r="AA2311" i="3"/>
  <c r="AA2312" i="3"/>
  <c r="AA2313" i="3"/>
  <c r="AA2314" i="3"/>
  <c r="AA2315" i="3"/>
  <c r="AA2316" i="3"/>
  <c r="AA2317" i="3"/>
  <c r="AA2318" i="3"/>
  <c r="AA2319" i="3"/>
  <c r="AA2320" i="3"/>
  <c r="AA2321" i="3"/>
  <c r="AA2322" i="3"/>
  <c r="AA2323" i="3"/>
  <c r="AA2324" i="3"/>
  <c r="AA2325" i="3"/>
  <c r="AA2326" i="3"/>
  <c r="AA2327" i="3"/>
  <c r="AA2328" i="3"/>
  <c r="AA2329" i="3"/>
  <c r="AA2330" i="3"/>
  <c r="AA2331" i="3"/>
  <c r="AA2332" i="3"/>
  <c r="AA2333" i="3"/>
  <c r="AA2334" i="3"/>
  <c r="AA2335" i="3"/>
  <c r="AA2336" i="3"/>
  <c r="AA2337" i="3"/>
  <c r="AA2338" i="3"/>
  <c r="AA2339" i="3"/>
  <c r="AA2340" i="3"/>
  <c r="AA2341" i="3"/>
  <c r="AA2342" i="3"/>
  <c r="AA2343" i="3"/>
  <c r="AA2344" i="3"/>
  <c r="AA2345" i="3"/>
  <c r="AA2346" i="3"/>
  <c r="AA2347" i="3"/>
  <c r="AA2348" i="3"/>
  <c r="AA2349" i="3"/>
  <c r="AA2350" i="3"/>
  <c r="AA2351" i="3"/>
  <c r="AA2352" i="3"/>
  <c r="AA2353" i="3"/>
  <c r="AA2354" i="3"/>
  <c r="AA2355" i="3"/>
  <c r="AA2356" i="3"/>
  <c r="AA2357" i="3"/>
  <c r="AA2358" i="3"/>
  <c r="AA2359" i="3"/>
  <c r="AA2360" i="3"/>
  <c r="AA2361" i="3"/>
  <c r="AA2362" i="3"/>
  <c r="AA2363" i="3"/>
  <c r="AA2364" i="3"/>
  <c r="AA2365" i="3"/>
  <c r="AA2366" i="3"/>
  <c r="AA2367" i="3"/>
  <c r="AA2368" i="3"/>
  <c r="AA2369" i="3"/>
  <c r="AA2370" i="3"/>
  <c r="AA2371" i="3"/>
  <c r="AA2372" i="3"/>
  <c r="AA2373" i="3"/>
  <c r="AA2374" i="3"/>
  <c r="AA2375" i="3"/>
  <c r="AA2376" i="3"/>
  <c r="AA2377" i="3"/>
  <c r="AA2378" i="3"/>
  <c r="AA2379" i="3"/>
  <c r="AA2380" i="3"/>
  <c r="AA2381" i="3"/>
  <c r="AA2382" i="3"/>
  <c r="AA2383" i="3"/>
  <c r="AA2384" i="3"/>
  <c r="AA2385" i="3"/>
  <c r="AA2386" i="3"/>
  <c r="AA2387" i="3"/>
  <c r="AA2388" i="3"/>
  <c r="AA2389" i="3"/>
  <c r="AA2390" i="3"/>
  <c r="AA2391" i="3"/>
  <c r="AA2392" i="3"/>
  <c r="AA2393" i="3"/>
  <c r="AA2394" i="3"/>
  <c r="AA2395" i="3"/>
  <c r="AA2396" i="3"/>
  <c r="AA2397" i="3"/>
  <c r="AA2398" i="3"/>
  <c r="AA2399" i="3"/>
  <c r="AA2400" i="3"/>
  <c r="AA2401" i="3"/>
  <c r="AA2402" i="3"/>
  <c r="AA2403" i="3"/>
  <c r="AA2404" i="3"/>
  <c r="AA2405" i="3"/>
  <c r="AA2406" i="3"/>
  <c r="AA2407" i="3"/>
  <c r="AA2408" i="3"/>
  <c r="AA2409" i="3"/>
  <c r="AA2410" i="3"/>
  <c r="AA2411" i="3"/>
  <c r="AA2412" i="3"/>
  <c r="AA2413" i="3"/>
  <c r="AA2414" i="3"/>
  <c r="AA2415" i="3"/>
  <c r="AA2416" i="3"/>
  <c r="AA2417" i="3"/>
  <c r="AA2418" i="3"/>
  <c r="AA2419" i="3"/>
  <c r="AA2420" i="3"/>
  <c r="AA2421" i="3"/>
  <c r="AA2422" i="3"/>
  <c r="AA2423" i="3"/>
  <c r="AA2424" i="3"/>
  <c r="AA2425" i="3"/>
  <c r="AA2426" i="3"/>
  <c r="AA2427" i="3"/>
  <c r="AA2428" i="3"/>
  <c r="AA2429" i="3"/>
  <c r="AA2430" i="3"/>
  <c r="AA2431" i="3"/>
  <c r="AA2432" i="3"/>
  <c r="AA2433" i="3"/>
  <c r="AA2434" i="3"/>
  <c r="AA2435" i="3"/>
  <c r="AA2436" i="3"/>
  <c r="AA2437" i="3"/>
  <c r="AA2438" i="3"/>
  <c r="AA2439" i="3"/>
  <c r="AA2440" i="3"/>
  <c r="AA2441" i="3"/>
  <c r="AA2442" i="3"/>
  <c r="AA2443" i="3"/>
  <c r="AA2444" i="3"/>
  <c r="AA2445" i="3"/>
  <c r="AA2446" i="3"/>
  <c r="AA2447" i="3"/>
  <c r="AA2448" i="3"/>
  <c r="AA2449" i="3"/>
  <c r="AA2450" i="3"/>
  <c r="AA2451" i="3"/>
  <c r="AA2452" i="3"/>
  <c r="AA2453" i="3"/>
  <c r="AA2454" i="3"/>
  <c r="AA2455" i="3"/>
  <c r="AA2456" i="3"/>
  <c r="AA2457" i="3"/>
  <c r="AA2458" i="3"/>
  <c r="AA2459" i="3"/>
  <c r="AA2460" i="3"/>
  <c r="AA2461" i="3"/>
  <c r="AA2462" i="3"/>
  <c r="AA2463" i="3"/>
  <c r="AA2464" i="3"/>
  <c r="AA2465" i="3"/>
  <c r="AA2466" i="3"/>
  <c r="AA2467" i="3"/>
  <c r="AA2468" i="3"/>
  <c r="AA2469" i="3"/>
  <c r="AA2470" i="3"/>
  <c r="AA2471" i="3"/>
  <c r="AA2472" i="3"/>
  <c r="AA2473" i="3"/>
  <c r="AA2474" i="3"/>
  <c r="AA2475" i="3"/>
  <c r="AA2476" i="3"/>
  <c r="AA2477" i="3"/>
  <c r="AA2478" i="3"/>
  <c r="AA2479" i="3"/>
  <c r="AA2480" i="3"/>
  <c r="AA2481" i="3"/>
  <c r="AA2482" i="3"/>
  <c r="AA2483" i="3"/>
  <c r="AA2484" i="3"/>
  <c r="AA2485" i="3"/>
  <c r="AA2486" i="3"/>
  <c r="AA2487" i="3"/>
  <c r="AA2488" i="3"/>
  <c r="AA2489" i="3"/>
  <c r="AA2490" i="3"/>
  <c r="AA2491" i="3"/>
  <c r="AA2492" i="3"/>
  <c r="AA2493" i="3"/>
  <c r="AA2494" i="3"/>
  <c r="AA2495" i="3"/>
  <c r="AA2496" i="3"/>
  <c r="AA2497" i="3"/>
  <c r="AA2498" i="3"/>
  <c r="AA2499" i="3"/>
  <c r="AA2500" i="3"/>
  <c r="AA2501" i="3"/>
  <c r="AA2502" i="3"/>
  <c r="AA2503" i="3"/>
  <c r="AA2504" i="3"/>
  <c r="AA2505" i="3"/>
  <c r="AA2506" i="3"/>
  <c r="AA2507" i="3"/>
  <c r="AA2508" i="3"/>
  <c r="AA2509" i="3"/>
  <c r="AA2510" i="3"/>
  <c r="AA2511" i="3"/>
  <c r="AA2512" i="3"/>
  <c r="AA2513" i="3"/>
  <c r="AA2514" i="3"/>
  <c r="AA2515" i="3"/>
  <c r="AA2516" i="3"/>
  <c r="AA2517" i="3"/>
  <c r="AA2518" i="3"/>
  <c r="AA2519" i="3"/>
  <c r="AA2520" i="3"/>
  <c r="AA2521" i="3"/>
  <c r="AA2522" i="3"/>
  <c r="AA2523" i="3"/>
  <c r="AA2524" i="3"/>
  <c r="AA2525" i="3"/>
  <c r="AA2526" i="3"/>
  <c r="AA2527" i="3"/>
  <c r="AA2528" i="3"/>
  <c r="AA2529" i="3"/>
  <c r="AA2530" i="3"/>
  <c r="AA2531" i="3"/>
  <c r="AA2532" i="3"/>
  <c r="AA2533" i="3"/>
  <c r="AA2534" i="3"/>
  <c r="AA2535" i="3"/>
  <c r="AA2536" i="3"/>
  <c r="AA2537" i="3"/>
  <c r="AA2538" i="3"/>
  <c r="AA2539" i="3"/>
  <c r="AA2540" i="3"/>
  <c r="AA2541" i="3"/>
  <c r="AA2542" i="3"/>
  <c r="AA2543" i="3"/>
  <c r="AA2544" i="3"/>
  <c r="AA2545" i="3"/>
  <c r="AA2546" i="3"/>
  <c r="AA2547" i="3"/>
  <c r="AA2548" i="3"/>
  <c r="AA2549" i="3"/>
  <c r="AA2550" i="3"/>
  <c r="AA2551" i="3"/>
  <c r="AA2552" i="3"/>
  <c r="AA2553" i="3"/>
  <c r="AA2554" i="3"/>
  <c r="AA2555" i="3"/>
  <c r="AA2556" i="3"/>
  <c r="AA2557" i="3"/>
  <c r="AA2558" i="3"/>
  <c r="AA2559" i="3"/>
  <c r="AA2560" i="3"/>
  <c r="AA2561" i="3"/>
  <c r="AA2562" i="3"/>
  <c r="AA2563" i="3"/>
  <c r="AA2564" i="3"/>
  <c r="AA2565" i="3"/>
  <c r="AA2566" i="3"/>
  <c r="AA2567" i="3"/>
  <c r="AA2568" i="3"/>
  <c r="AA2569" i="3"/>
  <c r="AA2570" i="3"/>
  <c r="AA2571" i="3"/>
  <c r="AA2572" i="3"/>
  <c r="AA2573" i="3"/>
  <c r="AA2574" i="3"/>
  <c r="AA2575" i="3"/>
  <c r="AA2576" i="3"/>
  <c r="AA2577" i="3"/>
  <c r="AA2578" i="3"/>
  <c r="AA2579" i="3"/>
  <c r="AA2580" i="3"/>
  <c r="AA2581" i="3"/>
  <c r="AA2582" i="3"/>
  <c r="AA2583" i="3"/>
  <c r="AA2584" i="3"/>
  <c r="AA2585" i="3"/>
  <c r="AA2586" i="3"/>
  <c r="AA2587" i="3"/>
  <c r="AA2588" i="3"/>
  <c r="AA2589" i="3"/>
  <c r="AA2590" i="3"/>
  <c r="AA2591" i="3"/>
  <c r="AA2592" i="3"/>
  <c r="AA2593" i="3"/>
  <c r="AA2594" i="3"/>
  <c r="AA2595" i="3"/>
  <c r="AA2596" i="3"/>
  <c r="AA2597" i="3"/>
  <c r="AA2598" i="3"/>
  <c r="AA2599" i="3"/>
  <c r="AA2600" i="3"/>
  <c r="AA2601" i="3"/>
  <c r="AA2602" i="3"/>
  <c r="AA2603" i="3"/>
  <c r="AA2604" i="3"/>
  <c r="AA2605" i="3"/>
  <c r="AA2606" i="3"/>
  <c r="AA2607" i="3"/>
  <c r="AA2608" i="3"/>
  <c r="AA2609" i="3"/>
  <c r="AA2610" i="3"/>
  <c r="AA2611" i="3"/>
  <c r="AA2612" i="3"/>
  <c r="AA2613" i="3"/>
  <c r="AA2614" i="3"/>
  <c r="AA2615" i="3"/>
  <c r="AA2616" i="3"/>
  <c r="AA2617" i="3"/>
  <c r="AA2618" i="3"/>
  <c r="AA2619" i="3"/>
  <c r="AA2620" i="3"/>
  <c r="AA2621" i="3"/>
  <c r="AA2622" i="3"/>
  <c r="AA2623" i="3"/>
  <c r="AA2624" i="3"/>
  <c r="AA2625" i="3"/>
  <c r="AA2626" i="3"/>
  <c r="AA2627" i="3"/>
  <c r="AA2628" i="3"/>
  <c r="AA2629" i="3"/>
  <c r="AA2630" i="3"/>
  <c r="AA2631" i="3"/>
  <c r="AA2632" i="3"/>
  <c r="AA2633" i="3"/>
  <c r="AA2634" i="3"/>
  <c r="AA2635" i="3"/>
  <c r="AA2636" i="3"/>
  <c r="AA2637" i="3"/>
  <c r="AA2638" i="3"/>
  <c r="AA2639" i="3"/>
  <c r="AA2640" i="3"/>
  <c r="AA2641" i="3"/>
  <c r="AA2642" i="3"/>
  <c r="AA2643" i="3"/>
  <c r="AA2644" i="3"/>
  <c r="AA2645" i="3"/>
  <c r="AA2646" i="3"/>
  <c r="AA2647" i="3"/>
  <c r="AA2648" i="3"/>
  <c r="AA2649" i="3"/>
  <c r="AA2650" i="3"/>
  <c r="AA2651" i="3"/>
  <c r="AA2652" i="3"/>
  <c r="AA2653" i="3"/>
  <c r="AA2654" i="3"/>
  <c r="AA2655" i="3"/>
  <c r="AA2656" i="3"/>
  <c r="AA2657" i="3"/>
  <c r="AA2658" i="3"/>
  <c r="AA2659" i="3"/>
  <c r="AA2660" i="3"/>
  <c r="AA2661" i="3"/>
  <c r="AA2662" i="3"/>
  <c r="AA2663" i="3"/>
  <c r="AA2664" i="3"/>
  <c r="AA2665" i="3"/>
  <c r="AA2666" i="3"/>
  <c r="AA2667" i="3"/>
  <c r="AA2668" i="3"/>
  <c r="AA2669" i="3"/>
  <c r="AA2670" i="3"/>
  <c r="AA2671" i="3"/>
  <c r="AA2672" i="3"/>
  <c r="AA2673" i="3"/>
  <c r="AA2674" i="3"/>
  <c r="AA2675" i="3"/>
  <c r="AA2676" i="3"/>
  <c r="AA2677" i="3"/>
  <c r="AA2678" i="3"/>
  <c r="AA2679" i="3"/>
  <c r="AA2680" i="3"/>
  <c r="AA2681" i="3"/>
  <c r="AA2682" i="3"/>
  <c r="AA2683" i="3"/>
  <c r="AA2684" i="3"/>
  <c r="AA2685" i="3"/>
  <c r="AA2686" i="3"/>
  <c r="AA2687" i="3"/>
  <c r="AA2688" i="3"/>
  <c r="AA2689" i="3"/>
  <c r="AA2690" i="3"/>
  <c r="AA2691" i="3"/>
  <c r="AA2692" i="3"/>
  <c r="AA2693" i="3"/>
  <c r="AA2694" i="3"/>
  <c r="AA2695" i="3"/>
  <c r="AA2696" i="3"/>
  <c r="AA2697" i="3"/>
  <c r="AA2698" i="3"/>
  <c r="AA2699" i="3"/>
  <c r="AA2700" i="3"/>
  <c r="AA2701" i="3"/>
  <c r="AA2702" i="3"/>
  <c r="AA2703" i="3"/>
  <c r="AA2704" i="3"/>
  <c r="AA2705" i="3"/>
  <c r="AA2706" i="3"/>
  <c r="AA2707" i="3"/>
  <c r="AA2708" i="3"/>
  <c r="AA2709" i="3"/>
  <c r="AA2710" i="3"/>
  <c r="AA2711" i="3"/>
  <c r="AA2712" i="3"/>
  <c r="AA2713" i="3"/>
  <c r="AA2714" i="3"/>
  <c r="AA2715" i="3"/>
  <c r="AA2716" i="3"/>
  <c r="AA2717" i="3"/>
  <c r="AA2718" i="3"/>
  <c r="AA2719" i="3"/>
  <c r="AA2720" i="3"/>
  <c r="AA2721" i="3"/>
  <c r="AA2722" i="3"/>
  <c r="AA2723" i="3"/>
  <c r="AA2724" i="3"/>
  <c r="AA2725" i="3"/>
  <c r="AA2726" i="3"/>
  <c r="AA2727" i="3"/>
  <c r="AA2728" i="3"/>
  <c r="AA2729" i="3"/>
  <c r="AA2730" i="3"/>
  <c r="AA2731" i="3"/>
  <c r="AA2732" i="3"/>
  <c r="AA2733" i="3"/>
  <c r="AA2734" i="3"/>
  <c r="AA2735" i="3"/>
  <c r="AA2736" i="3"/>
  <c r="AA2737" i="3"/>
  <c r="AA2738" i="3"/>
  <c r="AA2739" i="3"/>
  <c r="AA2740" i="3"/>
  <c r="AA2741" i="3"/>
  <c r="AA2742" i="3"/>
  <c r="AA2743" i="3"/>
  <c r="AA2744" i="3"/>
  <c r="AA2745" i="3"/>
  <c r="AA2746" i="3"/>
  <c r="AA2747" i="3"/>
  <c r="AA2748" i="3"/>
  <c r="AA2749" i="3"/>
  <c r="AA2750" i="3"/>
  <c r="AA2751" i="3"/>
  <c r="AA2752" i="3"/>
  <c r="AA2753" i="3"/>
  <c r="AA2754" i="3"/>
  <c r="AA2755" i="3"/>
  <c r="AA2756" i="3"/>
  <c r="AA2757" i="3"/>
  <c r="AA2758" i="3"/>
  <c r="AA2759" i="3"/>
  <c r="AA2760" i="3"/>
  <c r="AA2761" i="3"/>
  <c r="AA2762" i="3"/>
  <c r="AA2763" i="3"/>
  <c r="AA2764" i="3"/>
  <c r="AA2765" i="3"/>
  <c r="AA2766" i="3"/>
  <c r="AA2767" i="3"/>
  <c r="AA2768" i="3"/>
  <c r="AA2769" i="3"/>
  <c r="AA2770" i="3"/>
  <c r="AA2771" i="3"/>
  <c r="AA2772" i="3"/>
  <c r="AA2773" i="3"/>
  <c r="AA2774" i="3"/>
  <c r="AA2775" i="3"/>
  <c r="AA2776" i="3"/>
  <c r="AA2777" i="3"/>
  <c r="AA2778" i="3"/>
  <c r="AA2779" i="3"/>
  <c r="AA2780" i="3"/>
  <c r="AA2781" i="3"/>
  <c r="AA2782" i="3"/>
  <c r="AA2783" i="3"/>
  <c r="AA2784" i="3"/>
  <c r="AA2785" i="3"/>
  <c r="AA2786" i="3"/>
  <c r="AA2787" i="3"/>
  <c r="AA2788" i="3"/>
  <c r="AA2789" i="3"/>
  <c r="AA2790" i="3"/>
  <c r="AA2791" i="3"/>
  <c r="AA2792" i="3"/>
  <c r="AA2793" i="3"/>
  <c r="AA2794" i="3"/>
  <c r="AA2795" i="3"/>
  <c r="AA2796" i="3"/>
  <c r="AA2797" i="3"/>
  <c r="AA2798" i="3"/>
  <c r="AA2799" i="3"/>
  <c r="AA2800" i="3"/>
  <c r="AA2801" i="3"/>
  <c r="AA2802" i="3"/>
  <c r="AA2803" i="3"/>
  <c r="AA2804" i="3"/>
  <c r="AA2805" i="3"/>
  <c r="AA2806" i="3"/>
  <c r="AA2807" i="3"/>
  <c r="AA2808" i="3"/>
  <c r="AA2809" i="3"/>
  <c r="AA2810" i="3"/>
  <c r="AA2811" i="3"/>
  <c r="AA2812" i="3"/>
  <c r="AA2813" i="3"/>
  <c r="AA2814" i="3"/>
  <c r="AA2815" i="3"/>
  <c r="AA2816" i="3"/>
  <c r="AA2817" i="3"/>
  <c r="AA2818" i="3"/>
  <c r="AA2819" i="3"/>
  <c r="AA2820" i="3"/>
  <c r="AA2821" i="3"/>
  <c r="AA2822" i="3"/>
  <c r="AA2823" i="3"/>
  <c r="AA2824" i="3"/>
  <c r="AA2825" i="3"/>
  <c r="AA2826" i="3"/>
  <c r="AA2827" i="3"/>
  <c r="AA2828" i="3"/>
  <c r="AA2829" i="3"/>
  <c r="AA2830" i="3"/>
  <c r="AA2831" i="3"/>
  <c r="AA2832" i="3"/>
  <c r="AA2833" i="3"/>
  <c r="AA2834" i="3"/>
  <c r="AA2835" i="3"/>
  <c r="AA2836" i="3"/>
  <c r="AA2837" i="3"/>
  <c r="AA2838" i="3"/>
  <c r="AA2839" i="3"/>
  <c r="AA2840" i="3"/>
  <c r="AA2841" i="3"/>
  <c r="AA2842" i="3"/>
  <c r="AA2843" i="3"/>
  <c r="AA2844" i="3"/>
  <c r="AA2845" i="3"/>
  <c r="AA2846" i="3"/>
  <c r="AA2847" i="3"/>
  <c r="AA2848" i="3"/>
  <c r="AA2849" i="3"/>
  <c r="AA2850" i="3"/>
  <c r="AA2851" i="3"/>
  <c r="AA2852" i="3"/>
  <c r="AA2853" i="3"/>
  <c r="AA2854" i="3"/>
  <c r="AA2855" i="3"/>
  <c r="AA2856" i="3"/>
  <c r="AA2857" i="3"/>
  <c r="AA2858" i="3"/>
  <c r="AA2859" i="3"/>
  <c r="AA2860" i="3"/>
  <c r="AA2861" i="3"/>
  <c r="AA2862" i="3"/>
  <c r="AA2863" i="3"/>
  <c r="AA2864" i="3"/>
  <c r="AA2865" i="3"/>
  <c r="AA2866" i="3"/>
  <c r="AA2867" i="3"/>
  <c r="AA2868" i="3"/>
  <c r="AA2869" i="3"/>
  <c r="AA2870" i="3"/>
  <c r="AA2871" i="3"/>
  <c r="AA2872" i="3"/>
  <c r="AA2873" i="3"/>
  <c r="AA2874" i="3"/>
  <c r="AA2875" i="3"/>
  <c r="AA2876" i="3"/>
  <c r="AA2877" i="3"/>
  <c r="AA2878" i="3"/>
  <c r="AA2879" i="3"/>
  <c r="AA2880" i="3"/>
  <c r="AA2881" i="3"/>
  <c r="AA2882" i="3"/>
  <c r="AA2883" i="3"/>
  <c r="AA2884" i="3"/>
  <c r="AA2885" i="3"/>
  <c r="AA2886" i="3"/>
  <c r="AA2887" i="3"/>
  <c r="AA2888" i="3"/>
  <c r="AA2889" i="3"/>
  <c r="AA2890" i="3"/>
  <c r="AA2891" i="3"/>
  <c r="AA2892" i="3"/>
  <c r="AA2893" i="3"/>
  <c r="AA2894" i="3"/>
  <c r="AA2895" i="3"/>
  <c r="AA2896" i="3"/>
  <c r="AA2897" i="3"/>
  <c r="AA2898" i="3"/>
  <c r="AA2899" i="3"/>
  <c r="AA2900" i="3"/>
  <c r="AA2901" i="3"/>
  <c r="AA2902" i="3"/>
  <c r="AA2903" i="3"/>
  <c r="AA2904" i="3"/>
  <c r="AA2905" i="3"/>
  <c r="AA2906" i="3"/>
  <c r="AA2907" i="3"/>
  <c r="AA2908" i="3"/>
  <c r="AA2909" i="3"/>
  <c r="AA2910" i="3"/>
  <c r="AA2911" i="3"/>
  <c r="AA2912" i="3"/>
  <c r="AA2913" i="3"/>
  <c r="AA2914" i="3"/>
  <c r="AA2915" i="3"/>
  <c r="AA2916" i="3"/>
  <c r="AA2917" i="3"/>
  <c r="AA2918" i="3"/>
  <c r="AA2919" i="3"/>
  <c r="AA2920" i="3"/>
  <c r="AA2921" i="3"/>
  <c r="AA2922" i="3"/>
  <c r="AA2923" i="3"/>
  <c r="AA2924" i="3"/>
  <c r="AA2925" i="3"/>
  <c r="AA2926" i="3"/>
  <c r="AA2927" i="3"/>
  <c r="AA2928" i="3"/>
  <c r="AA2929" i="3"/>
  <c r="AA2930" i="3"/>
  <c r="AA2931" i="3"/>
  <c r="AA2932" i="3"/>
  <c r="AA2933" i="3"/>
  <c r="AA2934" i="3"/>
  <c r="AA2935" i="3"/>
  <c r="AA2936" i="3"/>
  <c r="AA2937" i="3"/>
  <c r="AA2938" i="3"/>
  <c r="AA2939" i="3"/>
  <c r="AA2940" i="3"/>
  <c r="AA2941" i="3"/>
  <c r="AA2942" i="3"/>
  <c r="AA2943" i="3"/>
  <c r="AA2944" i="3"/>
  <c r="AA2945" i="3"/>
  <c r="AA2946" i="3"/>
  <c r="AA2947" i="3"/>
  <c r="AA2948" i="3"/>
  <c r="AA2949" i="3"/>
  <c r="AA2950" i="3"/>
  <c r="AA2951" i="3"/>
  <c r="AA2952" i="3"/>
  <c r="AA2953" i="3"/>
  <c r="AA2954" i="3"/>
  <c r="AA2955" i="3"/>
  <c r="AA2956" i="3"/>
  <c r="AA2957" i="3"/>
  <c r="AA2958" i="3"/>
  <c r="AA2959" i="3"/>
  <c r="AA2960" i="3"/>
  <c r="AA2961" i="3"/>
  <c r="AA2962" i="3"/>
  <c r="AA2963" i="3"/>
  <c r="AA2964" i="3"/>
  <c r="AA2965" i="3"/>
  <c r="AA2966" i="3"/>
  <c r="AA2967" i="3"/>
  <c r="AA2968" i="3"/>
  <c r="AA2969" i="3"/>
  <c r="AA2970" i="3"/>
  <c r="AA2971" i="3"/>
  <c r="AA2972" i="3"/>
  <c r="AA2973" i="3"/>
  <c r="AA2974" i="3"/>
  <c r="AA2975" i="3"/>
  <c r="AA2976" i="3"/>
  <c r="AA2977" i="3"/>
  <c r="AA2978" i="3"/>
  <c r="AA2979" i="3"/>
  <c r="AA2980" i="3"/>
  <c r="AA2981" i="3"/>
  <c r="AA2982" i="3"/>
  <c r="AA2983" i="3"/>
  <c r="AA2984" i="3"/>
  <c r="AA2985" i="3"/>
  <c r="AA2986" i="3"/>
  <c r="AA2987" i="3"/>
  <c r="AA2988" i="3"/>
  <c r="AA2989" i="3"/>
  <c r="AA2990" i="3"/>
  <c r="AA2991" i="3"/>
  <c r="AA2992" i="3"/>
  <c r="AA2993" i="3"/>
  <c r="AA2994" i="3"/>
  <c r="AA2995" i="3"/>
  <c r="AA2996" i="3"/>
  <c r="AA2997" i="3"/>
  <c r="AA2998" i="3"/>
  <c r="AA2999" i="3"/>
  <c r="AA3000" i="3"/>
  <c r="AA3001" i="3"/>
  <c r="AA3002" i="3"/>
  <c r="AA3003" i="3"/>
  <c r="AA3004" i="3"/>
  <c r="AA3005" i="3"/>
  <c r="AA3006" i="3"/>
  <c r="AA3007" i="3"/>
  <c r="AA3008" i="3"/>
  <c r="AA3009" i="3"/>
  <c r="AA3010" i="3"/>
  <c r="AA3011" i="3"/>
  <c r="AA3012" i="3"/>
  <c r="AA3013" i="3"/>
  <c r="AA3014" i="3"/>
  <c r="AA3015" i="3"/>
  <c r="AA3016" i="3"/>
  <c r="AA3017" i="3"/>
  <c r="AA3018" i="3"/>
  <c r="AA3019" i="3"/>
  <c r="AA3020" i="3"/>
  <c r="AA3021" i="3"/>
  <c r="AA3022" i="3"/>
  <c r="AA3023" i="3"/>
  <c r="AA3024" i="3"/>
  <c r="AA3025" i="3"/>
  <c r="AA3026" i="3"/>
  <c r="AA3027" i="3"/>
  <c r="AA3028" i="3"/>
  <c r="AA3029" i="3"/>
  <c r="AA3030" i="3"/>
  <c r="AA3031" i="3"/>
  <c r="AA3032" i="3"/>
  <c r="AA3033" i="3"/>
  <c r="AA3034" i="3"/>
  <c r="AA3035" i="3"/>
  <c r="AA3036" i="3"/>
  <c r="AA3037" i="3"/>
  <c r="AA3038" i="3"/>
  <c r="AA3039" i="3"/>
  <c r="AA3040" i="3"/>
  <c r="AA3041" i="3"/>
  <c r="AA3042" i="3"/>
  <c r="AA3043" i="3"/>
  <c r="AA3044" i="3"/>
  <c r="AA3045" i="3"/>
  <c r="AA3046" i="3"/>
  <c r="AA3047" i="3"/>
  <c r="AA3048" i="3"/>
  <c r="AA3049" i="3"/>
  <c r="AA3050" i="3"/>
  <c r="AA3051" i="3"/>
  <c r="AA3052" i="3"/>
  <c r="AA3053" i="3"/>
  <c r="AA3054" i="3"/>
  <c r="AA3055" i="3"/>
  <c r="AA3056" i="3"/>
  <c r="AA3057" i="3"/>
  <c r="AA3058" i="3"/>
  <c r="AA3059" i="3"/>
  <c r="AA3060" i="3"/>
  <c r="AA3061" i="3"/>
  <c r="AA3062" i="3"/>
  <c r="AA3063" i="3"/>
  <c r="AA3064" i="3"/>
  <c r="AA3065" i="3"/>
  <c r="AA3066" i="3"/>
  <c r="AA3067" i="3"/>
  <c r="AA3068" i="3"/>
  <c r="AA3069" i="3"/>
  <c r="AA3070" i="3"/>
  <c r="AA3071" i="3"/>
  <c r="AA3072" i="3"/>
  <c r="AA3073" i="3"/>
  <c r="AA3074" i="3"/>
  <c r="AA3075" i="3"/>
  <c r="AA3076" i="3"/>
  <c r="AA3077" i="3"/>
  <c r="AA3078" i="3"/>
  <c r="AA3079" i="3"/>
  <c r="AA3080" i="3"/>
  <c r="AA3081" i="3"/>
  <c r="AA3082" i="3"/>
  <c r="AA3083" i="3"/>
  <c r="AA3084" i="3"/>
  <c r="AA3085" i="3"/>
  <c r="AA3086" i="3"/>
  <c r="AA3087" i="3"/>
  <c r="AA3088" i="3"/>
  <c r="AA3089" i="3"/>
  <c r="AA3090" i="3"/>
  <c r="AA3091" i="3"/>
  <c r="AA3092" i="3"/>
  <c r="AA3093" i="3"/>
  <c r="AA3094" i="3"/>
  <c r="AA3095" i="3"/>
  <c r="AA3096" i="3"/>
  <c r="AA3097" i="3"/>
  <c r="AA3098" i="3"/>
  <c r="AA3099" i="3"/>
  <c r="AA3100" i="3"/>
  <c r="AA3101" i="3"/>
  <c r="AA3102" i="3"/>
  <c r="AA3103" i="3"/>
  <c r="AA3104" i="3"/>
  <c r="AA3105" i="3"/>
  <c r="AA3106" i="3"/>
  <c r="AA3107" i="3"/>
  <c r="AA3108" i="3"/>
  <c r="AA3109" i="3"/>
  <c r="AA3110" i="3"/>
  <c r="AA3111" i="3"/>
  <c r="AA3112" i="3"/>
  <c r="AA3113" i="3"/>
  <c r="AA3114" i="3"/>
  <c r="AA3115" i="3"/>
  <c r="AA3116" i="3"/>
  <c r="AA3117" i="3"/>
  <c r="AA3118" i="3"/>
  <c r="AA3119" i="3"/>
  <c r="AA3120" i="3"/>
  <c r="AA3121" i="3"/>
  <c r="AA3122" i="3"/>
  <c r="AA3123" i="3"/>
  <c r="AA3124" i="3"/>
  <c r="AA3125" i="3"/>
  <c r="AA3126" i="3"/>
  <c r="AA3127" i="3"/>
  <c r="AA3128" i="3"/>
  <c r="AA3129" i="3"/>
  <c r="AA3130" i="3"/>
  <c r="AA3131" i="3"/>
  <c r="AA3132" i="3"/>
  <c r="AA3133" i="3"/>
  <c r="AA3134" i="3"/>
  <c r="AA3135" i="3"/>
  <c r="AA3136" i="3"/>
  <c r="AA3137" i="3"/>
  <c r="AA3138" i="3"/>
  <c r="AA3139" i="3"/>
  <c r="AA3140" i="3"/>
  <c r="AA3141" i="3"/>
  <c r="AA3142" i="3"/>
  <c r="AA3143" i="3"/>
  <c r="AA3144" i="3"/>
  <c r="AA3145" i="3"/>
  <c r="AA3146" i="3"/>
  <c r="AA3147" i="3"/>
  <c r="AA3148" i="3"/>
  <c r="AA3149" i="3"/>
  <c r="AA3150" i="3"/>
  <c r="AA3151" i="3"/>
  <c r="AA3152" i="3"/>
  <c r="AA3153" i="3"/>
  <c r="AA3154" i="3"/>
  <c r="AA3155" i="3"/>
  <c r="AA3156" i="3"/>
  <c r="AA3157" i="3"/>
  <c r="AA3158" i="3"/>
  <c r="AA3159" i="3"/>
  <c r="AA3160" i="3"/>
  <c r="AA3161" i="3"/>
  <c r="AA3162" i="3"/>
  <c r="AA3163" i="3"/>
  <c r="AA3164" i="3"/>
  <c r="AA3165" i="3"/>
  <c r="AA3166" i="3"/>
  <c r="AA3167" i="3"/>
  <c r="AA3168" i="3"/>
  <c r="AA3169" i="3"/>
  <c r="AA3170" i="3"/>
  <c r="AA3171" i="3"/>
  <c r="AA3172" i="3"/>
  <c r="AA3173" i="3"/>
  <c r="AA3174" i="3"/>
  <c r="AA3175" i="3"/>
  <c r="AA3176" i="3"/>
  <c r="AA3177" i="3"/>
  <c r="AA3178" i="3"/>
  <c r="AA3179" i="3"/>
  <c r="AA3180" i="3"/>
  <c r="AA3181" i="3"/>
  <c r="AA3182" i="3"/>
  <c r="AA3183" i="3"/>
  <c r="AA3184" i="3"/>
  <c r="AA3185" i="3"/>
  <c r="AA3186" i="3"/>
  <c r="AA3187" i="3"/>
  <c r="AA3188" i="3"/>
  <c r="AA3189" i="3"/>
  <c r="AA3190" i="3"/>
  <c r="AA3191" i="3"/>
  <c r="AA3192" i="3"/>
  <c r="AA3193" i="3"/>
  <c r="AA3194" i="3"/>
  <c r="AA3195" i="3"/>
  <c r="AA3196" i="3"/>
  <c r="AA3197" i="3"/>
  <c r="AA3198" i="3"/>
  <c r="AA3199" i="3"/>
  <c r="AA3200" i="3"/>
  <c r="AA3201" i="3"/>
  <c r="AA3202" i="3"/>
  <c r="AA3203" i="3"/>
  <c r="AA3204" i="3"/>
  <c r="AA3205" i="3"/>
  <c r="AA3206" i="3"/>
  <c r="AA3207" i="3"/>
  <c r="AA3208" i="3"/>
  <c r="AA3209" i="3"/>
  <c r="AA3210" i="3"/>
  <c r="AA3211" i="3"/>
  <c r="AA3212" i="3"/>
  <c r="AA3213" i="3"/>
  <c r="AA3214" i="3"/>
  <c r="AA3215" i="3"/>
  <c r="AA3216" i="3"/>
  <c r="AA3217" i="3"/>
  <c r="AA3218" i="3"/>
  <c r="AA3219" i="3"/>
  <c r="AA3220" i="3"/>
  <c r="AA3221" i="3"/>
  <c r="AA3222" i="3"/>
  <c r="AA3223" i="3"/>
  <c r="AA3224" i="3"/>
  <c r="AA3225" i="3"/>
  <c r="AA3226" i="3"/>
  <c r="AA3227" i="3"/>
  <c r="AA3228" i="3"/>
  <c r="AA3229" i="3"/>
  <c r="AA3230" i="3"/>
  <c r="AA3231" i="3"/>
  <c r="AA3232" i="3"/>
  <c r="AA3233" i="3"/>
  <c r="AA3234" i="3"/>
  <c r="AA3235" i="3"/>
  <c r="AA3236" i="3"/>
  <c r="AA3237" i="3"/>
  <c r="AA3238" i="3"/>
  <c r="AA3239" i="3"/>
  <c r="AA3240" i="3"/>
  <c r="AA3241" i="3"/>
  <c r="AA3242" i="3"/>
  <c r="AA3243" i="3"/>
  <c r="AA3244" i="3"/>
  <c r="AA3245" i="3"/>
  <c r="AA3246" i="3"/>
  <c r="AA3247" i="3"/>
  <c r="AA3248" i="3"/>
  <c r="AA3249" i="3"/>
  <c r="AA3250" i="3"/>
  <c r="AA3251" i="3"/>
  <c r="AA3252" i="3"/>
  <c r="AA3253" i="3"/>
  <c r="AA3254" i="3"/>
  <c r="AA3255" i="3"/>
  <c r="AA3256" i="3"/>
  <c r="AA3257" i="3"/>
  <c r="AA3258" i="3"/>
  <c r="AA3259" i="3"/>
  <c r="AA3260" i="3"/>
  <c r="AA3261" i="3"/>
  <c r="AA3262" i="3"/>
  <c r="AA3263" i="3"/>
  <c r="AA3264" i="3"/>
  <c r="AA3265" i="3"/>
  <c r="AA3266" i="3"/>
  <c r="AA3267" i="3"/>
  <c r="AA3268" i="3"/>
  <c r="AA3269" i="3"/>
  <c r="AA3270" i="3"/>
  <c r="AA3271" i="3"/>
  <c r="AA3272" i="3"/>
  <c r="AA3273" i="3"/>
  <c r="AA3274" i="3"/>
  <c r="AA3275" i="3"/>
  <c r="AA3276" i="3"/>
  <c r="AA3277" i="3"/>
  <c r="AA3278" i="3"/>
  <c r="AA3279" i="3"/>
  <c r="AA3280" i="3"/>
  <c r="AA3281" i="3"/>
  <c r="AA3282" i="3"/>
  <c r="AA3283" i="3"/>
  <c r="AA3284" i="3"/>
  <c r="AA3285" i="3"/>
  <c r="AA3286" i="3"/>
  <c r="AA3287" i="3"/>
  <c r="AA3288" i="3"/>
  <c r="AA3289" i="3"/>
  <c r="AA3290" i="3"/>
  <c r="AA3291" i="3"/>
  <c r="AA3292" i="3"/>
  <c r="AA3293" i="3"/>
  <c r="AA3294" i="3"/>
  <c r="AA3295" i="3"/>
  <c r="AA3296" i="3"/>
  <c r="AA3297" i="3"/>
  <c r="AA3298" i="3"/>
  <c r="AA3299" i="3"/>
  <c r="AA3300" i="3"/>
  <c r="AA3301" i="3"/>
  <c r="AA3302" i="3"/>
  <c r="AA3303" i="3"/>
  <c r="AA3304" i="3"/>
  <c r="AA3305" i="3"/>
  <c r="AA3306" i="3"/>
  <c r="AA3307" i="3"/>
  <c r="AA3308" i="3"/>
  <c r="AA3309" i="3"/>
  <c r="AA3310" i="3"/>
  <c r="AA3311" i="3"/>
  <c r="AA3312" i="3"/>
  <c r="AA3313" i="3"/>
  <c r="AA3314" i="3"/>
  <c r="AA3315" i="3"/>
  <c r="AA3316" i="3"/>
  <c r="AA3317" i="3"/>
  <c r="AA3318" i="3"/>
  <c r="AA3319" i="3"/>
  <c r="AA3320" i="3"/>
  <c r="AA3321" i="3"/>
  <c r="AA3322" i="3"/>
  <c r="AA3323" i="3"/>
  <c r="AA3324" i="3"/>
  <c r="AA3325" i="3"/>
  <c r="AA3326" i="3"/>
  <c r="AA3327" i="3"/>
  <c r="AA3328" i="3"/>
  <c r="AA3329" i="3"/>
  <c r="AA3330" i="3"/>
  <c r="AA3331" i="3"/>
  <c r="AA3332" i="3"/>
  <c r="AA3333" i="3"/>
  <c r="AA3334" i="3"/>
  <c r="AA3335" i="3"/>
  <c r="AA3336" i="3"/>
  <c r="AA3337" i="3"/>
  <c r="AA3338" i="3"/>
  <c r="AA3339" i="3"/>
  <c r="AA3340" i="3"/>
  <c r="AA3341" i="3"/>
  <c r="AA3342" i="3"/>
  <c r="AA3343" i="3"/>
  <c r="AA3344" i="3"/>
  <c r="AA3345" i="3"/>
  <c r="AA3346" i="3"/>
  <c r="AA3347" i="3"/>
  <c r="AA3348" i="3"/>
  <c r="AA3349" i="3"/>
  <c r="AA3350" i="3"/>
  <c r="AA3351" i="3"/>
  <c r="AA3352" i="3"/>
  <c r="AA3353" i="3"/>
  <c r="AA3354" i="3"/>
  <c r="AA3355" i="3"/>
  <c r="AA3356" i="3"/>
  <c r="AA3357" i="3"/>
  <c r="AA3358" i="3"/>
  <c r="AA3359" i="3"/>
  <c r="AA3360" i="3"/>
  <c r="AA3361" i="3"/>
  <c r="AA3362" i="3"/>
  <c r="AA3363" i="3"/>
  <c r="AA3364" i="3"/>
  <c r="AA3365" i="3"/>
  <c r="AA3366" i="3"/>
  <c r="AA3367" i="3"/>
  <c r="AA3368" i="3"/>
  <c r="AA3369" i="3"/>
  <c r="AA3370" i="3"/>
  <c r="AA3371" i="3"/>
  <c r="AA3372" i="3"/>
  <c r="AA3373" i="3"/>
  <c r="AA3374" i="3"/>
  <c r="AA3375" i="3"/>
  <c r="AA3376" i="3"/>
  <c r="AA3377" i="3"/>
  <c r="AA3378" i="3"/>
  <c r="AA3379" i="3"/>
  <c r="AA3380" i="3"/>
  <c r="AA3381" i="3"/>
  <c r="AA3382" i="3"/>
  <c r="AA3383" i="3"/>
  <c r="AA3384" i="3"/>
  <c r="AA3385" i="3"/>
  <c r="AA3386" i="3"/>
  <c r="AA3387" i="3"/>
  <c r="AA3388" i="3"/>
  <c r="AA3389" i="3"/>
  <c r="AA3390" i="3"/>
  <c r="AA3391" i="3"/>
  <c r="AA3392" i="3"/>
  <c r="AA3393" i="3"/>
  <c r="AA3394" i="3"/>
  <c r="AA3395" i="3"/>
  <c r="AA3396" i="3"/>
  <c r="AA3397" i="3"/>
  <c r="AA3398" i="3"/>
  <c r="AA3399" i="3"/>
  <c r="AA3400" i="3"/>
  <c r="AA3401" i="3"/>
  <c r="AA3402" i="3"/>
  <c r="AA3403" i="3"/>
  <c r="AA3404" i="3"/>
  <c r="AA3405" i="3"/>
  <c r="AA3406" i="3"/>
  <c r="AA3407" i="3"/>
  <c r="AA3408" i="3"/>
  <c r="AA3409" i="3"/>
  <c r="AA3410" i="3"/>
  <c r="AA3411" i="3"/>
  <c r="AA3412" i="3"/>
  <c r="AA3413" i="3"/>
  <c r="AA3414" i="3"/>
  <c r="AA3415" i="3"/>
  <c r="AA3416" i="3"/>
  <c r="AA3417" i="3"/>
  <c r="AA3418" i="3"/>
  <c r="AA3419" i="3"/>
  <c r="AA3420" i="3"/>
  <c r="AA3421" i="3"/>
  <c r="AA3422" i="3"/>
  <c r="AA3423" i="3"/>
  <c r="AA3424" i="3"/>
  <c r="AA3425" i="3"/>
  <c r="AA3426" i="3"/>
  <c r="AA3427" i="3"/>
  <c r="AA3428" i="3"/>
  <c r="AA3429" i="3"/>
  <c r="AA3430" i="3"/>
  <c r="AA3431" i="3"/>
  <c r="AA3432" i="3"/>
  <c r="AA3433" i="3"/>
  <c r="AA3434" i="3"/>
  <c r="AA3435" i="3"/>
  <c r="AA3436" i="3"/>
  <c r="AA3437" i="3"/>
  <c r="AA3438" i="3"/>
  <c r="AA3439" i="3"/>
  <c r="AA3440" i="3"/>
  <c r="AA3441" i="3"/>
  <c r="AA3442" i="3"/>
  <c r="AA3443" i="3"/>
  <c r="AA3444" i="3"/>
  <c r="AA3445" i="3"/>
  <c r="AA3446" i="3"/>
  <c r="AA3447" i="3"/>
  <c r="AA3448" i="3"/>
  <c r="AA3449" i="3"/>
  <c r="AA3450" i="3"/>
  <c r="AA3451" i="3"/>
  <c r="AA3452" i="3"/>
  <c r="AA3453" i="3"/>
  <c r="AA3454" i="3"/>
  <c r="AA3455" i="3"/>
  <c r="AA3456" i="3"/>
  <c r="AA3457" i="3"/>
  <c r="AA3458" i="3"/>
  <c r="AA3459" i="3"/>
  <c r="AA3460" i="3"/>
  <c r="AA3461" i="3"/>
  <c r="AA3462" i="3"/>
  <c r="AA3463" i="3"/>
  <c r="AA3464" i="3"/>
  <c r="AA3465" i="3"/>
  <c r="AA3466" i="3"/>
  <c r="AA3467" i="3"/>
  <c r="AA3468" i="3"/>
  <c r="AA3469" i="3"/>
  <c r="AA3470" i="3"/>
  <c r="AA3471" i="3"/>
  <c r="AA3472" i="3"/>
  <c r="AA3473" i="3"/>
  <c r="AA3474" i="3"/>
  <c r="AA3475" i="3"/>
  <c r="AA3476" i="3"/>
  <c r="AA3477" i="3"/>
  <c r="AA3478" i="3"/>
  <c r="AA3479" i="3"/>
  <c r="AA3480" i="3"/>
  <c r="AA3481" i="3"/>
  <c r="AA3482" i="3"/>
  <c r="AA3483" i="3"/>
  <c r="AA3484" i="3"/>
  <c r="AA3485" i="3"/>
  <c r="AA3486" i="3"/>
  <c r="AA3487" i="3"/>
  <c r="AA3488" i="3"/>
  <c r="AA3489" i="3"/>
  <c r="AA3490" i="3"/>
  <c r="AA3491" i="3"/>
  <c r="AA3492" i="3"/>
  <c r="AA3493" i="3"/>
  <c r="AA3494" i="3"/>
  <c r="AA3495" i="3"/>
  <c r="AA3496" i="3"/>
  <c r="AA3497" i="3"/>
  <c r="AA3498" i="3"/>
  <c r="AA3499" i="3"/>
  <c r="AA3500" i="3"/>
  <c r="AA3501" i="3"/>
  <c r="AA3502" i="3"/>
  <c r="AA3503" i="3"/>
  <c r="AA3504" i="3"/>
  <c r="AA3505" i="3"/>
  <c r="AA3506" i="3"/>
  <c r="AA3507" i="3"/>
  <c r="AA3508" i="3"/>
  <c r="AA3509" i="3"/>
  <c r="AA3510" i="3"/>
  <c r="AA3511" i="3"/>
  <c r="AA3512" i="3"/>
  <c r="AA3513" i="3"/>
  <c r="AA3514" i="3"/>
  <c r="AA3515" i="3"/>
  <c r="AA3516" i="3"/>
  <c r="AA3517" i="3"/>
  <c r="AA3518" i="3"/>
  <c r="AA3519" i="3"/>
  <c r="AA3520" i="3"/>
  <c r="AA3521" i="3"/>
  <c r="AA3522" i="3"/>
  <c r="AA3523" i="3"/>
  <c r="AA3524" i="3"/>
  <c r="AA3525" i="3"/>
  <c r="AA3526" i="3"/>
  <c r="AA3527" i="3"/>
  <c r="AA3528" i="3"/>
  <c r="AA3529" i="3"/>
  <c r="AA3530" i="3"/>
  <c r="AA3531" i="3"/>
  <c r="AA3532" i="3"/>
  <c r="AA3533" i="3"/>
  <c r="AA3534" i="3"/>
  <c r="AA3535" i="3"/>
  <c r="AA3536" i="3"/>
  <c r="AA3537" i="3"/>
  <c r="AA3538" i="3"/>
  <c r="AA3539" i="3"/>
  <c r="AA3540" i="3"/>
  <c r="AA3541" i="3"/>
  <c r="AA3542" i="3"/>
  <c r="AA3543" i="3"/>
  <c r="AA3544" i="3"/>
  <c r="AA3545" i="3"/>
  <c r="AA3546" i="3"/>
  <c r="AA3547" i="3"/>
  <c r="AA3548" i="3"/>
  <c r="AA3549" i="3"/>
  <c r="AA3550" i="3"/>
  <c r="AA3551" i="3"/>
  <c r="AA3552" i="3"/>
  <c r="AA3553" i="3"/>
  <c r="AA3554" i="3"/>
  <c r="AA3555" i="3"/>
  <c r="AA3556" i="3"/>
  <c r="AA3557" i="3"/>
  <c r="AA3558" i="3"/>
  <c r="AA3559" i="3"/>
  <c r="AA3560" i="3"/>
  <c r="AA3561" i="3"/>
  <c r="AA3562" i="3"/>
  <c r="AA3563" i="3"/>
  <c r="AA3564" i="3"/>
  <c r="AA3565" i="3"/>
  <c r="AA3566" i="3"/>
  <c r="AA3567" i="3"/>
  <c r="AA3568" i="3"/>
  <c r="AA3569" i="3"/>
  <c r="AA3570" i="3"/>
  <c r="AA3571" i="3"/>
  <c r="AA3572" i="3"/>
  <c r="AA3573" i="3"/>
  <c r="AA3574" i="3"/>
  <c r="AA3575" i="3"/>
  <c r="AA3576" i="3"/>
  <c r="AA3577" i="3"/>
  <c r="AA3578" i="3"/>
  <c r="AA3579" i="3"/>
  <c r="AA3580" i="3"/>
  <c r="AA3581" i="3"/>
  <c r="AA3582" i="3"/>
  <c r="AA3583" i="3"/>
  <c r="AA3584" i="3"/>
  <c r="AA3585" i="3"/>
  <c r="AA3586" i="3"/>
  <c r="AA3587" i="3"/>
  <c r="AA3588" i="3"/>
  <c r="AA3589" i="3"/>
  <c r="AA3590" i="3"/>
  <c r="AA3591" i="3"/>
  <c r="AA3592" i="3"/>
  <c r="AA3593" i="3"/>
  <c r="AA3594" i="3"/>
  <c r="AA3595" i="3"/>
  <c r="AA3596" i="3"/>
  <c r="AA3597" i="3"/>
  <c r="AA3598" i="3"/>
  <c r="AA3599" i="3"/>
  <c r="AA3600" i="3"/>
  <c r="AA3601" i="3"/>
  <c r="AA3602" i="3"/>
  <c r="AA3603" i="3"/>
  <c r="AA3604" i="3"/>
  <c r="AA3605" i="3"/>
  <c r="AA3606" i="3"/>
  <c r="AA3607" i="3"/>
  <c r="AA3608" i="3"/>
  <c r="AA3609" i="3"/>
  <c r="AA3610" i="3"/>
  <c r="AA3611" i="3"/>
  <c r="AA3612" i="3"/>
  <c r="AA3613" i="3"/>
  <c r="AA3614" i="3"/>
  <c r="AA3615" i="3"/>
  <c r="AA3616" i="3"/>
  <c r="AA3617" i="3"/>
  <c r="AA3618" i="3"/>
  <c r="AA3619" i="3"/>
  <c r="AA3620" i="3"/>
  <c r="AA3621" i="3"/>
  <c r="AA3622" i="3"/>
  <c r="AA3623" i="3"/>
  <c r="AA3624" i="3"/>
  <c r="AA3625" i="3"/>
  <c r="AA3626" i="3"/>
  <c r="AA3627" i="3"/>
  <c r="AA3628" i="3"/>
  <c r="AA3629" i="3"/>
  <c r="AA3630" i="3"/>
  <c r="AA3631" i="3"/>
  <c r="AA3632" i="3"/>
  <c r="AA3633" i="3"/>
  <c r="AA3634" i="3"/>
  <c r="AA3635" i="3"/>
  <c r="AA3636" i="3"/>
  <c r="AA3637" i="3"/>
  <c r="AA3638" i="3"/>
  <c r="AA3639" i="3"/>
  <c r="AA3640" i="3"/>
  <c r="AA3641" i="3"/>
  <c r="AA3642" i="3"/>
  <c r="AA3643" i="3"/>
  <c r="AA3644" i="3"/>
  <c r="AA3645" i="3"/>
  <c r="AA3646" i="3"/>
  <c r="AA3647" i="3"/>
  <c r="AA3648" i="3"/>
  <c r="AA3649" i="3"/>
  <c r="AA3650" i="3"/>
  <c r="AA3651" i="3"/>
  <c r="AA3652" i="3"/>
  <c r="AA3653" i="3"/>
  <c r="AA3654" i="3"/>
  <c r="AA3655" i="3"/>
  <c r="AA3656" i="3"/>
  <c r="AA3657" i="3"/>
  <c r="AA3658" i="3"/>
  <c r="AA3659" i="3"/>
  <c r="AA3660" i="3"/>
  <c r="AA3661" i="3"/>
  <c r="AA3662" i="3"/>
  <c r="AA3663" i="3"/>
  <c r="AA3664" i="3"/>
  <c r="AA3665" i="3"/>
  <c r="AA3666" i="3"/>
  <c r="AA3667" i="3"/>
  <c r="AA3668" i="3"/>
  <c r="AA3669" i="3"/>
  <c r="AA3670" i="3"/>
  <c r="AA3671" i="3"/>
  <c r="AA3672" i="3"/>
  <c r="AA3673" i="3"/>
  <c r="AA3674" i="3"/>
  <c r="AA3675" i="3"/>
  <c r="AA3676" i="3"/>
  <c r="AA3677" i="3"/>
  <c r="AA3678" i="3"/>
  <c r="AA3679" i="3"/>
  <c r="AA3680" i="3"/>
  <c r="AA3681" i="3"/>
  <c r="AA3682" i="3"/>
  <c r="AA3683" i="3"/>
  <c r="AA3684" i="3"/>
  <c r="AA3685" i="3"/>
  <c r="AA3686" i="3"/>
  <c r="AA3687" i="3"/>
  <c r="AA3688" i="3"/>
  <c r="AA3689" i="3"/>
  <c r="AA3690" i="3"/>
  <c r="AA3691" i="3"/>
  <c r="AA3692" i="3"/>
  <c r="AA3693" i="3"/>
  <c r="AA3694" i="3"/>
  <c r="AA3695" i="3"/>
  <c r="AA3696" i="3"/>
  <c r="AA3697" i="3"/>
  <c r="AA3698" i="3"/>
  <c r="AA3699" i="3"/>
  <c r="AA3700" i="3"/>
  <c r="AA3701" i="3"/>
  <c r="AA3702" i="3"/>
  <c r="AA3703" i="3"/>
  <c r="AA3704" i="3"/>
  <c r="AA3705" i="3"/>
  <c r="AA3706" i="3"/>
  <c r="AA3707" i="3"/>
  <c r="AA3708" i="3"/>
  <c r="AA3709" i="3"/>
  <c r="AA3710" i="3"/>
  <c r="AA3711" i="3"/>
  <c r="AA3712" i="3"/>
  <c r="AA3713" i="3"/>
  <c r="AA3714" i="3"/>
  <c r="AA3715" i="3"/>
  <c r="AA3716" i="3"/>
  <c r="AA3717" i="3"/>
  <c r="AA3718" i="3"/>
  <c r="AA3719" i="3"/>
  <c r="AA3720" i="3"/>
  <c r="AA3721" i="3"/>
  <c r="AA3722" i="3"/>
  <c r="AA3723" i="3"/>
  <c r="AA3724" i="3"/>
  <c r="AA3725" i="3"/>
  <c r="AA3726" i="3"/>
  <c r="AA3727" i="3"/>
  <c r="AA3728" i="3"/>
  <c r="AA3729" i="3"/>
  <c r="AA3730" i="3"/>
  <c r="AA3731" i="3"/>
  <c r="AA3732" i="3"/>
  <c r="AA3733" i="3"/>
  <c r="AA3734" i="3"/>
  <c r="AA3735" i="3"/>
  <c r="AA3736" i="3"/>
  <c r="AA3737" i="3"/>
  <c r="AA3738" i="3"/>
  <c r="AA3739" i="3"/>
  <c r="AA3740" i="3"/>
  <c r="AA3741" i="3"/>
  <c r="AA3742" i="3"/>
  <c r="AA3743" i="3"/>
  <c r="AA3744" i="3"/>
  <c r="AA3745" i="3"/>
  <c r="AA3746" i="3"/>
  <c r="AA3747" i="3"/>
  <c r="AA3748" i="3"/>
  <c r="AA3749" i="3"/>
  <c r="AA3750" i="3"/>
  <c r="AA3751" i="3"/>
  <c r="AA3752" i="3"/>
  <c r="AA3753" i="3"/>
  <c r="AA3754" i="3"/>
  <c r="AA3755" i="3"/>
  <c r="AA3756" i="3"/>
  <c r="AA3757" i="3"/>
  <c r="AA3758" i="3"/>
  <c r="AA3759" i="3"/>
  <c r="AA3760" i="3"/>
  <c r="AA3761" i="3"/>
  <c r="AA3762" i="3"/>
  <c r="AA3763" i="3"/>
  <c r="AA3764" i="3"/>
  <c r="AA3765" i="3"/>
  <c r="AA3766" i="3"/>
  <c r="AA3767" i="3"/>
  <c r="AA3768" i="3"/>
  <c r="AA3769" i="3"/>
  <c r="AA3770" i="3"/>
  <c r="AA3771" i="3"/>
  <c r="AA3772" i="3"/>
  <c r="AA3773" i="3"/>
  <c r="AA3774" i="3"/>
  <c r="AA3775" i="3"/>
  <c r="AA3776" i="3"/>
  <c r="AA3777" i="3"/>
  <c r="AA3778" i="3"/>
  <c r="AA3779" i="3"/>
  <c r="AA3780" i="3"/>
  <c r="AA3781" i="3"/>
  <c r="AA3782" i="3"/>
  <c r="AA3783" i="3"/>
  <c r="AA3784" i="3"/>
  <c r="AA3785" i="3"/>
  <c r="AA3786" i="3"/>
  <c r="AA3787" i="3"/>
  <c r="AA3788" i="3"/>
  <c r="AA3789" i="3"/>
  <c r="AA3790" i="3"/>
  <c r="AA3791" i="3"/>
  <c r="AA3792" i="3"/>
  <c r="AA3793" i="3"/>
  <c r="AA3794" i="3"/>
  <c r="AA3795" i="3"/>
  <c r="AA3796" i="3"/>
  <c r="AA3797" i="3"/>
  <c r="AA3798" i="3"/>
  <c r="AA3799" i="3"/>
  <c r="AA3800" i="3"/>
  <c r="AA3801" i="3"/>
  <c r="AA3802" i="3"/>
  <c r="AA3803" i="3"/>
  <c r="AA3804" i="3"/>
  <c r="AA3805" i="3"/>
  <c r="AA3806" i="3"/>
  <c r="AA3807" i="3"/>
  <c r="AA3808" i="3"/>
  <c r="AA3809" i="3"/>
  <c r="AA3810" i="3"/>
  <c r="AA3811" i="3"/>
  <c r="AA3812" i="3"/>
  <c r="AA3813" i="3"/>
  <c r="AA3814" i="3"/>
  <c r="AA3815" i="3"/>
  <c r="AA3816" i="3"/>
  <c r="AA3817" i="3"/>
  <c r="AA3818" i="3"/>
  <c r="AA3819" i="3"/>
  <c r="AA3820" i="3"/>
  <c r="AA3821" i="3"/>
  <c r="AA3822" i="3"/>
  <c r="AA3823" i="3"/>
  <c r="AA3824" i="3"/>
  <c r="AA3825" i="3"/>
  <c r="AA3826" i="3"/>
  <c r="AA3827" i="3"/>
  <c r="AA3828" i="3"/>
  <c r="AA3829" i="3"/>
  <c r="AA3830" i="3"/>
  <c r="AA3831" i="3"/>
  <c r="AA3832" i="3"/>
  <c r="AA3833" i="3"/>
  <c r="AA3834" i="3"/>
  <c r="AA3835" i="3"/>
  <c r="AA3836" i="3"/>
  <c r="AA3837" i="3"/>
  <c r="AA3838" i="3"/>
  <c r="AA3839" i="3"/>
  <c r="AA3840" i="3"/>
  <c r="AA3841" i="3"/>
  <c r="AA3842" i="3"/>
  <c r="AA3843" i="3"/>
  <c r="AA3844" i="3"/>
  <c r="AA3845" i="3"/>
  <c r="AA3846" i="3"/>
  <c r="AA3847" i="3"/>
  <c r="AA3848" i="3"/>
  <c r="AA3849" i="3"/>
  <c r="AA3850" i="3"/>
  <c r="AA3851" i="3"/>
  <c r="AA3852" i="3"/>
  <c r="AA3853" i="3"/>
  <c r="AA3854" i="3"/>
  <c r="AA3855" i="3"/>
  <c r="AA3856" i="3"/>
  <c r="AA3857" i="3"/>
  <c r="AA3858" i="3"/>
  <c r="AA3859" i="3"/>
  <c r="AA3860" i="3"/>
  <c r="AA3861" i="3"/>
  <c r="AA3862" i="3"/>
  <c r="AA3863" i="3"/>
  <c r="AA3864" i="3"/>
  <c r="AA3865" i="3"/>
  <c r="AA3866" i="3"/>
  <c r="AA3867" i="3"/>
  <c r="AA3868" i="3"/>
  <c r="AA3869" i="3"/>
  <c r="AA3870" i="3"/>
  <c r="AA3871" i="3"/>
  <c r="AA3872" i="3"/>
  <c r="AA3873" i="3"/>
  <c r="AA3874" i="3"/>
  <c r="AA3875" i="3"/>
  <c r="AA3876" i="3"/>
  <c r="AA3877" i="3"/>
  <c r="AA3878" i="3"/>
  <c r="AA3879" i="3"/>
  <c r="AA3880" i="3"/>
  <c r="AA3881" i="3"/>
  <c r="AA3882" i="3"/>
  <c r="AA3883" i="3"/>
  <c r="AA3884" i="3"/>
  <c r="AA3885" i="3"/>
  <c r="AA3886" i="3"/>
  <c r="AA3887" i="3"/>
  <c r="AA3888" i="3"/>
  <c r="AA3889" i="3"/>
  <c r="AA3890" i="3"/>
  <c r="AA3891" i="3"/>
  <c r="AA3892" i="3"/>
  <c r="AA3893" i="3"/>
  <c r="AA3894" i="3"/>
  <c r="AA3895" i="3"/>
  <c r="AA3896" i="3"/>
  <c r="AA3897" i="3"/>
  <c r="AA3898" i="3"/>
  <c r="AA3899" i="3"/>
  <c r="AA3900" i="3"/>
  <c r="AA3901" i="3"/>
  <c r="AA3902" i="3"/>
  <c r="AA3903" i="3"/>
  <c r="AA3904" i="3"/>
  <c r="AA3905" i="3"/>
  <c r="AA3906" i="3"/>
  <c r="AA3907" i="3"/>
  <c r="AA3908" i="3"/>
  <c r="AA3909" i="3"/>
  <c r="AA3910" i="3"/>
  <c r="AA3911" i="3"/>
  <c r="AA3912" i="3"/>
  <c r="AA3913" i="3"/>
  <c r="AA3914" i="3"/>
  <c r="AA3915" i="3"/>
  <c r="AA3916" i="3"/>
  <c r="AA3917" i="3"/>
  <c r="AA3918" i="3"/>
  <c r="AA3919" i="3"/>
  <c r="AA3920" i="3"/>
  <c r="AA3921" i="3"/>
  <c r="AA3922" i="3"/>
  <c r="AA3923" i="3"/>
  <c r="AA3924" i="3"/>
  <c r="AA3925" i="3"/>
  <c r="AA3926" i="3"/>
  <c r="AA3927" i="3"/>
  <c r="AA3928" i="3"/>
  <c r="AA3929" i="3"/>
  <c r="AA3930" i="3"/>
  <c r="AA3931" i="3"/>
  <c r="AA3932" i="3"/>
  <c r="AA3933" i="3"/>
  <c r="AA3934" i="3"/>
  <c r="AA3935" i="3"/>
  <c r="AA3936" i="3"/>
  <c r="AA3937" i="3"/>
  <c r="AA3938" i="3"/>
  <c r="AA3939" i="3"/>
  <c r="AA3940" i="3"/>
  <c r="AA3941" i="3"/>
  <c r="AA3942" i="3"/>
  <c r="AA3943" i="3"/>
  <c r="AA3944" i="3"/>
  <c r="AA3945" i="3"/>
  <c r="AA3946" i="3"/>
  <c r="AA3947" i="3"/>
  <c r="AA3948" i="3"/>
  <c r="AA3949" i="3"/>
  <c r="AA3950" i="3"/>
  <c r="AA3951" i="3"/>
  <c r="AA3952" i="3"/>
  <c r="AA3953" i="3"/>
  <c r="AA3954" i="3"/>
  <c r="AA3955" i="3"/>
  <c r="AA3956" i="3"/>
  <c r="AA3957" i="3"/>
  <c r="AA3958" i="3"/>
  <c r="AA3959" i="3"/>
  <c r="AA3960" i="3"/>
  <c r="AA3961" i="3"/>
  <c r="AA3962" i="3"/>
  <c r="AA3963" i="3"/>
  <c r="AA3964" i="3"/>
  <c r="AA3965" i="3"/>
  <c r="AA3966" i="3"/>
  <c r="AA3967" i="3"/>
  <c r="AA3968" i="3"/>
  <c r="AA3969" i="3"/>
  <c r="AA3970" i="3"/>
  <c r="AA3971" i="3"/>
  <c r="AA3972" i="3"/>
  <c r="AA3973" i="3"/>
  <c r="AA3974" i="3"/>
  <c r="AA3975" i="3"/>
  <c r="AA3976" i="3"/>
  <c r="AA3977" i="3"/>
  <c r="AA3978" i="3"/>
  <c r="AA3979" i="3"/>
  <c r="AA3980" i="3"/>
  <c r="AA3981" i="3"/>
  <c r="AA3982" i="3"/>
  <c r="AA3983" i="3"/>
  <c r="AA3984" i="3"/>
  <c r="AA3985" i="3"/>
  <c r="AA3986" i="3"/>
  <c r="AA3987" i="3"/>
  <c r="AA3988" i="3"/>
  <c r="AA3989" i="3"/>
  <c r="AA3990" i="3"/>
  <c r="AA3991" i="3"/>
  <c r="AA3992" i="3"/>
  <c r="AA3993" i="3"/>
  <c r="AA3994" i="3"/>
  <c r="AA3995" i="3"/>
  <c r="AA3996" i="3"/>
  <c r="AA3997" i="3"/>
  <c r="AA3998" i="3"/>
  <c r="AA3999" i="3"/>
  <c r="AA4000" i="3"/>
  <c r="AA4001" i="3"/>
  <c r="AA4002" i="3"/>
  <c r="AA4003" i="3"/>
  <c r="AA4004" i="3"/>
  <c r="AA4005" i="3"/>
  <c r="AA4006" i="3"/>
  <c r="AA4007" i="3"/>
  <c r="AA4008" i="3"/>
  <c r="AA4009" i="3"/>
  <c r="AA4010" i="3"/>
  <c r="AA4011" i="3"/>
  <c r="AA4012" i="3"/>
  <c r="AA4013" i="3"/>
  <c r="AA4014" i="3"/>
  <c r="AA4015" i="3"/>
  <c r="AA4016" i="3"/>
  <c r="AA4017" i="3"/>
  <c r="AA4018" i="3"/>
  <c r="AA4019" i="3"/>
  <c r="AA4020" i="3"/>
  <c r="AA4021" i="3"/>
  <c r="AA4022" i="3"/>
  <c r="AA4023" i="3"/>
  <c r="AA4024" i="3"/>
  <c r="AA4025" i="3"/>
  <c r="AA4026" i="3"/>
  <c r="AA4027" i="3"/>
  <c r="AA4028" i="3"/>
  <c r="AA4029" i="3"/>
  <c r="AA4030" i="3"/>
  <c r="AA4031" i="3"/>
  <c r="AA4032" i="3"/>
  <c r="AA4033" i="3"/>
  <c r="AA4034" i="3"/>
  <c r="AA4035" i="3"/>
  <c r="AA4036" i="3"/>
  <c r="AA4037" i="3"/>
  <c r="AA4038" i="3"/>
  <c r="AA4039" i="3"/>
  <c r="AA4040" i="3"/>
  <c r="AA4041" i="3"/>
  <c r="AA4042" i="3"/>
  <c r="AA4043" i="3"/>
  <c r="AA4044" i="3"/>
  <c r="AA4045" i="3"/>
  <c r="AA4046" i="3"/>
  <c r="AA4047" i="3"/>
  <c r="AA4048" i="3"/>
  <c r="AA4049" i="3"/>
  <c r="AA4050" i="3"/>
  <c r="AA4051" i="3"/>
  <c r="AA4052" i="3"/>
  <c r="AA4053" i="3"/>
  <c r="AA4054" i="3"/>
  <c r="AA4055" i="3"/>
  <c r="AA4056" i="3"/>
  <c r="AA4057" i="3"/>
  <c r="AA4058" i="3"/>
  <c r="AA4059" i="3"/>
  <c r="AA4060" i="3"/>
  <c r="AA4061" i="3"/>
  <c r="AA4062" i="3"/>
  <c r="AA4063" i="3"/>
  <c r="AA4064" i="3"/>
  <c r="AA4065" i="3"/>
  <c r="AA4066" i="3"/>
  <c r="AA4067" i="3"/>
  <c r="AA4068" i="3"/>
  <c r="AA4069" i="3"/>
  <c r="AA4070" i="3"/>
  <c r="AA4071" i="3"/>
  <c r="AA4072" i="3"/>
  <c r="AA4073" i="3"/>
  <c r="AA4074" i="3"/>
  <c r="AA4075" i="3"/>
  <c r="AA4076" i="3"/>
  <c r="AA4077" i="3"/>
  <c r="AA4078" i="3"/>
  <c r="AA4079" i="3"/>
  <c r="AA4080" i="3"/>
  <c r="AA4081" i="3"/>
  <c r="AA4082" i="3"/>
  <c r="AA4083" i="3"/>
  <c r="AA4084" i="3"/>
  <c r="AA4085" i="3"/>
  <c r="AA4086" i="3"/>
  <c r="AA4087" i="3"/>
  <c r="AA4088" i="3"/>
  <c r="AA4089" i="3"/>
  <c r="AA4090" i="3"/>
  <c r="AA4091" i="3"/>
  <c r="AA4092" i="3"/>
  <c r="AA4093" i="3"/>
  <c r="AA4094" i="3"/>
  <c r="AA4095" i="3"/>
  <c r="AA4096" i="3"/>
  <c r="AA4097" i="3"/>
  <c r="AA4098" i="3"/>
  <c r="AA4099" i="3"/>
  <c r="AA4100" i="3"/>
  <c r="AA4101" i="3"/>
  <c r="AA4102" i="3"/>
  <c r="AA4103" i="3"/>
  <c r="AA4104" i="3"/>
  <c r="AA4105" i="3"/>
  <c r="AA4106" i="3"/>
  <c r="AA4107" i="3"/>
  <c r="AA4108" i="3"/>
  <c r="AA4109" i="3"/>
  <c r="AA4110" i="3"/>
  <c r="AA4111" i="3"/>
  <c r="AA4112" i="3"/>
  <c r="AA4113" i="3"/>
  <c r="AA4114" i="3"/>
  <c r="AA4115" i="3"/>
  <c r="AA4116" i="3"/>
  <c r="AA4117" i="3"/>
  <c r="AA4118" i="3"/>
  <c r="AA4119" i="3"/>
  <c r="AA4120" i="3"/>
  <c r="AA4121" i="3"/>
  <c r="AA4122" i="3"/>
  <c r="AA4123" i="3"/>
  <c r="AA4124" i="3"/>
  <c r="AA4125" i="3"/>
  <c r="AA4126" i="3"/>
  <c r="AA4127" i="3"/>
  <c r="AA4128" i="3"/>
  <c r="AA4129" i="3"/>
  <c r="AA4130" i="3"/>
  <c r="AA4131" i="3"/>
  <c r="AA4132" i="3"/>
  <c r="AA4133" i="3"/>
  <c r="AA4134" i="3"/>
  <c r="AA4135" i="3"/>
  <c r="AA4136" i="3"/>
  <c r="AA4137" i="3"/>
  <c r="AA4138" i="3"/>
  <c r="AA4139" i="3"/>
  <c r="AA4140" i="3"/>
  <c r="AA4141" i="3"/>
  <c r="AA4142" i="3"/>
  <c r="AA4143" i="3"/>
  <c r="AA4144" i="3"/>
  <c r="AA4145" i="3"/>
  <c r="AA4146" i="3"/>
  <c r="AA4147" i="3"/>
  <c r="AA4148" i="3"/>
  <c r="AA4149" i="3"/>
  <c r="AA4150" i="3"/>
  <c r="AA4151" i="3"/>
  <c r="AA4152" i="3"/>
  <c r="AA4153" i="3"/>
  <c r="AA4154" i="3"/>
  <c r="AA4155" i="3"/>
  <c r="AA4156" i="3"/>
  <c r="AA4157" i="3"/>
  <c r="AA4158" i="3"/>
  <c r="AA4159" i="3"/>
  <c r="AA4160" i="3"/>
  <c r="AA4161" i="3"/>
  <c r="AA4162" i="3"/>
  <c r="AA4163" i="3"/>
  <c r="AA4164" i="3"/>
  <c r="AA4165" i="3"/>
  <c r="AA4166" i="3"/>
  <c r="AA4167" i="3"/>
  <c r="AA4168" i="3"/>
  <c r="AA4169" i="3"/>
  <c r="AA4170" i="3"/>
  <c r="AA4171" i="3"/>
  <c r="AA4172" i="3"/>
  <c r="AA4173" i="3"/>
  <c r="AA4174" i="3"/>
  <c r="AA4175" i="3"/>
  <c r="AA4176" i="3"/>
  <c r="AA4177" i="3"/>
  <c r="AA4178" i="3"/>
  <c r="AA4179" i="3"/>
  <c r="AA4180" i="3"/>
  <c r="AA4181" i="3"/>
  <c r="AA4182" i="3"/>
  <c r="AA4183" i="3"/>
  <c r="AA4184" i="3"/>
  <c r="AA4185" i="3"/>
  <c r="AA4186" i="3"/>
  <c r="AA4187" i="3"/>
  <c r="AA4188" i="3"/>
  <c r="AA4189" i="3"/>
  <c r="AA4190" i="3"/>
  <c r="AA4191" i="3"/>
  <c r="AA4192" i="3"/>
  <c r="AA4193" i="3"/>
  <c r="AA4194" i="3"/>
  <c r="AA4195" i="3"/>
  <c r="AA4196" i="3"/>
  <c r="AA4197" i="3"/>
  <c r="AA4198" i="3"/>
  <c r="AA4199" i="3"/>
  <c r="AA4200" i="3"/>
  <c r="AA4201" i="3"/>
  <c r="AA2" i="3"/>
  <c r="Z318" i="3"/>
  <c r="Z1126" i="3"/>
  <c r="Z3100" i="3"/>
  <c r="Z4116" i="3"/>
  <c r="U25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X471" i="3"/>
  <c r="X472" i="3"/>
  <c r="X473" i="3"/>
  <c r="X474" i="3"/>
  <c r="X475" i="3"/>
  <c r="X476" i="3"/>
  <c r="X477" i="3"/>
  <c r="X478" i="3"/>
  <c r="X479" i="3"/>
  <c r="X480" i="3"/>
  <c r="X481" i="3"/>
  <c r="X482" i="3"/>
  <c r="X483" i="3"/>
  <c r="X484" i="3"/>
  <c r="X485" i="3"/>
  <c r="X486" i="3"/>
  <c r="X487" i="3"/>
  <c r="X488" i="3"/>
  <c r="X489" i="3"/>
  <c r="X490" i="3"/>
  <c r="X491" i="3"/>
  <c r="X492" i="3"/>
  <c r="X493" i="3"/>
  <c r="X494" i="3"/>
  <c r="X495" i="3"/>
  <c r="X496" i="3"/>
  <c r="X497" i="3"/>
  <c r="X498" i="3"/>
  <c r="X499" i="3"/>
  <c r="X500" i="3"/>
  <c r="X501" i="3"/>
  <c r="X502" i="3"/>
  <c r="X503" i="3"/>
  <c r="X504" i="3"/>
  <c r="X505" i="3"/>
  <c r="X506" i="3"/>
  <c r="X507" i="3"/>
  <c r="X508" i="3"/>
  <c r="X509" i="3"/>
  <c r="X510" i="3"/>
  <c r="X511" i="3"/>
  <c r="X512" i="3"/>
  <c r="X513" i="3"/>
  <c r="X514" i="3"/>
  <c r="X515" i="3"/>
  <c r="X516" i="3"/>
  <c r="X517" i="3"/>
  <c r="X518" i="3"/>
  <c r="X519" i="3"/>
  <c r="X520" i="3"/>
  <c r="X521" i="3"/>
  <c r="X522" i="3"/>
  <c r="X523" i="3"/>
  <c r="X524" i="3"/>
  <c r="X525" i="3"/>
  <c r="X526" i="3"/>
  <c r="X527" i="3"/>
  <c r="X528" i="3"/>
  <c r="X529" i="3"/>
  <c r="X530" i="3"/>
  <c r="X531" i="3"/>
  <c r="X532" i="3"/>
  <c r="X533" i="3"/>
  <c r="X534" i="3"/>
  <c r="X535" i="3"/>
  <c r="X536" i="3"/>
  <c r="X537" i="3"/>
  <c r="X538" i="3"/>
  <c r="X539" i="3"/>
  <c r="X540" i="3"/>
  <c r="X541" i="3"/>
  <c r="X542" i="3"/>
  <c r="X543" i="3"/>
  <c r="X544" i="3"/>
  <c r="X545" i="3"/>
  <c r="X546" i="3"/>
  <c r="X547" i="3"/>
  <c r="X548" i="3"/>
  <c r="X549" i="3"/>
  <c r="X550" i="3"/>
  <c r="X551" i="3"/>
  <c r="X552" i="3"/>
  <c r="X553" i="3"/>
  <c r="X554" i="3"/>
  <c r="X555" i="3"/>
  <c r="X556" i="3"/>
  <c r="X557" i="3"/>
  <c r="X558" i="3"/>
  <c r="X559" i="3"/>
  <c r="X560" i="3"/>
  <c r="X561" i="3"/>
  <c r="X562" i="3"/>
  <c r="X563" i="3"/>
  <c r="X564" i="3"/>
  <c r="X565" i="3"/>
  <c r="X566" i="3"/>
  <c r="X567" i="3"/>
  <c r="X568" i="3"/>
  <c r="X569" i="3"/>
  <c r="X570" i="3"/>
  <c r="X571" i="3"/>
  <c r="X572" i="3"/>
  <c r="X573" i="3"/>
  <c r="X574" i="3"/>
  <c r="X575" i="3"/>
  <c r="X576" i="3"/>
  <c r="X577" i="3"/>
  <c r="X578" i="3"/>
  <c r="X579" i="3"/>
  <c r="X580" i="3"/>
  <c r="X581" i="3"/>
  <c r="X582" i="3"/>
  <c r="X583" i="3"/>
  <c r="X584" i="3"/>
  <c r="X585" i="3"/>
  <c r="X586" i="3"/>
  <c r="X587" i="3"/>
  <c r="X588" i="3"/>
  <c r="X589" i="3"/>
  <c r="X590" i="3"/>
  <c r="X591" i="3"/>
  <c r="X592" i="3"/>
  <c r="X593" i="3"/>
  <c r="X594" i="3"/>
  <c r="X595" i="3"/>
  <c r="X596" i="3"/>
  <c r="X597" i="3"/>
  <c r="X598" i="3"/>
  <c r="X599" i="3"/>
  <c r="X600" i="3"/>
  <c r="X601" i="3"/>
  <c r="X602" i="3"/>
  <c r="X603" i="3"/>
  <c r="X604" i="3"/>
  <c r="X605" i="3"/>
  <c r="X606" i="3"/>
  <c r="X607" i="3"/>
  <c r="X608" i="3"/>
  <c r="X609" i="3"/>
  <c r="X610" i="3"/>
  <c r="X611" i="3"/>
  <c r="X612" i="3"/>
  <c r="X613" i="3"/>
  <c r="X614" i="3"/>
  <c r="X615" i="3"/>
  <c r="X616" i="3"/>
  <c r="X617" i="3"/>
  <c r="X618" i="3"/>
  <c r="X619" i="3"/>
  <c r="X620" i="3"/>
  <c r="X621" i="3"/>
  <c r="X622" i="3"/>
  <c r="X623" i="3"/>
  <c r="X624" i="3"/>
  <c r="X625" i="3"/>
  <c r="X626" i="3"/>
  <c r="X627" i="3"/>
  <c r="X628" i="3"/>
  <c r="X629" i="3"/>
  <c r="X630" i="3"/>
  <c r="X631" i="3"/>
  <c r="X632" i="3"/>
  <c r="X633" i="3"/>
  <c r="X634" i="3"/>
  <c r="X635" i="3"/>
  <c r="X636" i="3"/>
  <c r="X637" i="3"/>
  <c r="X638" i="3"/>
  <c r="X639" i="3"/>
  <c r="X640" i="3"/>
  <c r="X641" i="3"/>
  <c r="X642" i="3"/>
  <c r="X643" i="3"/>
  <c r="X644" i="3"/>
  <c r="X645" i="3"/>
  <c r="X646" i="3"/>
  <c r="X647" i="3"/>
  <c r="X648" i="3"/>
  <c r="X649" i="3"/>
  <c r="X650" i="3"/>
  <c r="X651" i="3"/>
  <c r="X652" i="3"/>
  <c r="X653" i="3"/>
  <c r="X654" i="3"/>
  <c r="X655" i="3"/>
  <c r="X656" i="3"/>
  <c r="X657" i="3"/>
  <c r="X658" i="3"/>
  <c r="X659" i="3"/>
  <c r="X660" i="3"/>
  <c r="X661" i="3"/>
  <c r="X662" i="3"/>
  <c r="X663" i="3"/>
  <c r="X664" i="3"/>
  <c r="X665" i="3"/>
  <c r="X666" i="3"/>
  <c r="X667" i="3"/>
  <c r="X668" i="3"/>
  <c r="X669" i="3"/>
  <c r="X670" i="3"/>
  <c r="X671" i="3"/>
  <c r="X672" i="3"/>
  <c r="X673" i="3"/>
  <c r="X674" i="3"/>
  <c r="X675" i="3"/>
  <c r="X676" i="3"/>
  <c r="X677" i="3"/>
  <c r="X678" i="3"/>
  <c r="X679" i="3"/>
  <c r="X680" i="3"/>
  <c r="X681" i="3"/>
  <c r="X682" i="3"/>
  <c r="X683" i="3"/>
  <c r="X684" i="3"/>
  <c r="X685" i="3"/>
  <c r="X686" i="3"/>
  <c r="X687" i="3"/>
  <c r="X688" i="3"/>
  <c r="X689" i="3"/>
  <c r="X690" i="3"/>
  <c r="X691" i="3"/>
  <c r="X692" i="3"/>
  <c r="X693" i="3"/>
  <c r="X694" i="3"/>
  <c r="X695" i="3"/>
  <c r="X696" i="3"/>
  <c r="X697" i="3"/>
  <c r="X698" i="3"/>
  <c r="X699" i="3"/>
  <c r="X700" i="3"/>
  <c r="X701" i="3"/>
  <c r="X702" i="3"/>
  <c r="X703" i="3"/>
  <c r="X704" i="3"/>
  <c r="X705" i="3"/>
  <c r="X706" i="3"/>
  <c r="X707" i="3"/>
  <c r="X708" i="3"/>
  <c r="X709" i="3"/>
  <c r="X710" i="3"/>
  <c r="X711" i="3"/>
  <c r="X712" i="3"/>
  <c r="X713" i="3"/>
  <c r="X714" i="3"/>
  <c r="X715" i="3"/>
  <c r="X716" i="3"/>
  <c r="X717" i="3"/>
  <c r="X718" i="3"/>
  <c r="X719" i="3"/>
  <c r="X720" i="3"/>
  <c r="X721" i="3"/>
  <c r="X722" i="3"/>
  <c r="X723" i="3"/>
  <c r="X724" i="3"/>
  <c r="X725" i="3"/>
  <c r="X726" i="3"/>
  <c r="X727" i="3"/>
  <c r="X728" i="3"/>
  <c r="X729" i="3"/>
  <c r="X730" i="3"/>
  <c r="X731" i="3"/>
  <c r="X732" i="3"/>
  <c r="X733" i="3"/>
  <c r="X734" i="3"/>
  <c r="X735" i="3"/>
  <c r="X736" i="3"/>
  <c r="X737" i="3"/>
  <c r="X738" i="3"/>
  <c r="X739" i="3"/>
  <c r="X740" i="3"/>
  <c r="X741" i="3"/>
  <c r="X742" i="3"/>
  <c r="X743" i="3"/>
  <c r="X744" i="3"/>
  <c r="X745" i="3"/>
  <c r="X746" i="3"/>
  <c r="X747" i="3"/>
  <c r="X748" i="3"/>
  <c r="X749" i="3"/>
  <c r="X750" i="3"/>
  <c r="X751" i="3"/>
  <c r="X752" i="3"/>
  <c r="X753" i="3"/>
  <c r="X754" i="3"/>
  <c r="X755" i="3"/>
  <c r="X756" i="3"/>
  <c r="X757" i="3"/>
  <c r="X758" i="3"/>
  <c r="X759" i="3"/>
  <c r="X760" i="3"/>
  <c r="X761" i="3"/>
  <c r="X762" i="3"/>
  <c r="X763" i="3"/>
  <c r="X764" i="3"/>
  <c r="X765" i="3"/>
  <c r="X766" i="3"/>
  <c r="X767" i="3"/>
  <c r="X768" i="3"/>
  <c r="X769" i="3"/>
  <c r="X770" i="3"/>
  <c r="X771" i="3"/>
  <c r="X772" i="3"/>
  <c r="X773" i="3"/>
  <c r="X774" i="3"/>
  <c r="X775" i="3"/>
  <c r="X776" i="3"/>
  <c r="X777" i="3"/>
  <c r="X778" i="3"/>
  <c r="X779" i="3"/>
  <c r="X780" i="3"/>
  <c r="X781" i="3"/>
  <c r="X782" i="3"/>
  <c r="X783" i="3"/>
  <c r="X784" i="3"/>
  <c r="X785" i="3"/>
  <c r="X786" i="3"/>
  <c r="X787" i="3"/>
  <c r="X788" i="3"/>
  <c r="X789" i="3"/>
  <c r="X790" i="3"/>
  <c r="X791" i="3"/>
  <c r="X792" i="3"/>
  <c r="X793" i="3"/>
  <c r="X794" i="3"/>
  <c r="X795" i="3"/>
  <c r="X796" i="3"/>
  <c r="X797" i="3"/>
  <c r="X798" i="3"/>
  <c r="X799" i="3"/>
  <c r="X800" i="3"/>
  <c r="X801" i="3"/>
  <c r="X802" i="3"/>
  <c r="X803" i="3"/>
  <c r="X804" i="3"/>
  <c r="X805" i="3"/>
  <c r="X806" i="3"/>
  <c r="X807" i="3"/>
  <c r="X808" i="3"/>
  <c r="X809" i="3"/>
  <c r="X810" i="3"/>
  <c r="X811" i="3"/>
  <c r="X812" i="3"/>
  <c r="X813" i="3"/>
  <c r="X814" i="3"/>
  <c r="X815" i="3"/>
  <c r="X816" i="3"/>
  <c r="X817" i="3"/>
  <c r="X818" i="3"/>
  <c r="X819" i="3"/>
  <c r="X820" i="3"/>
  <c r="X821" i="3"/>
  <c r="X822" i="3"/>
  <c r="X823" i="3"/>
  <c r="X824" i="3"/>
  <c r="X825" i="3"/>
  <c r="X826" i="3"/>
  <c r="X827" i="3"/>
  <c r="X828" i="3"/>
  <c r="X829" i="3"/>
  <c r="X830" i="3"/>
  <c r="X831" i="3"/>
  <c r="X832" i="3"/>
  <c r="X833" i="3"/>
  <c r="X834" i="3"/>
  <c r="X835" i="3"/>
  <c r="X836" i="3"/>
  <c r="X837" i="3"/>
  <c r="X838" i="3"/>
  <c r="X839" i="3"/>
  <c r="X840" i="3"/>
  <c r="X841" i="3"/>
  <c r="X842" i="3"/>
  <c r="X843" i="3"/>
  <c r="X844" i="3"/>
  <c r="X845" i="3"/>
  <c r="X846" i="3"/>
  <c r="X847" i="3"/>
  <c r="X848" i="3"/>
  <c r="X849" i="3"/>
  <c r="X850" i="3"/>
  <c r="X851" i="3"/>
  <c r="X852" i="3"/>
  <c r="X853" i="3"/>
  <c r="X854" i="3"/>
  <c r="X855" i="3"/>
  <c r="X856" i="3"/>
  <c r="X857" i="3"/>
  <c r="X858" i="3"/>
  <c r="X859" i="3"/>
  <c r="X860" i="3"/>
  <c r="X861" i="3"/>
  <c r="X862" i="3"/>
  <c r="X863" i="3"/>
  <c r="X864" i="3"/>
  <c r="X865" i="3"/>
  <c r="X866" i="3"/>
  <c r="X867" i="3"/>
  <c r="X868" i="3"/>
  <c r="X869" i="3"/>
  <c r="X870" i="3"/>
  <c r="X871" i="3"/>
  <c r="X872" i="3"/>
  <c r="X873" i="3"/>
  <c r="X874" i="3"/>
  <c r="X875" i="3"/>
  <c r="X876" i="3"/>
  <c r="X877" i="3"/>
  <c r="X878" i="3"/>
  <c r="X879" i="3"/>
  <c r="X880" i="3"/>
  <c r="X881" i="3"/>
  <c r="X882" i="3"/>
  <c r="X883" i="3"/>
  <c r="X884" i="3"/>
  <c r="X885" i="3"/>
  <c r="X886" i="3"/>
  <c r="X887" i="3"/>
  <c r="X888" i="3"/>
  <c r="X889" i="3"/>
  <c r="X890" i="3"/>
  <c r="X891" i="3"/>
  <c r="X892" i="3"/>
  <c r="X893" i="3"/>
  <c r="X894" i="3"/>
  <c r="X895" i="3"/>
  <c r="X896" i="3"/>
  <c r="X897" i="3"/>
  <c r="X898" i="3"/>
  <c r="X899" i="3"/>
  <c r="X900" i="3"/>
  <c r="X901" i="3"/>
  <c r="X902" i="3"/>
  <c r="X903" i="3"/>
  <c r="X904" i="3"/>
  <c r="X905" i="3"/>
  <c r="X906" i="3"/>
  <c r="X907" i="3"/>
  <c r="X908" i="3"/>
  <c r="X909" i="3"/>
  <c r="X910" i="3"/>
  <c r="X911" i="3"/>
  <c r="X912" i="3"/>
  <c r="X913" i="3"/>
  <c r="X914" i="3"/>
  <c r="X915" i="3"/>
  <c r="X916" i="3"/>
  <c r="X917" i="3"/>
  <c r="X918" i="3"/>
  <c r="X919" i="3"/>
  <c r="X920" i="3"/>
  <c r="X921" i="3"/>
  <c r="X922" i="3"/>
  <c r="X923" i="3"/>
  <c r="X924" i="3"/>
  <c r="X925" i="3"/>
  <c r="X926" i="3"/>
  <c r="X927" i="3"/>
  <c r="X928" i="3"/>
  <c r="X929" i="3"/>
  <c r="X930" i="3"/>
  <c r="X931" i="3"/>
  <c r="X932" i="3"/>
  <c r="X933" i="3"/>
  <c r="X934" i="3"/>
  <c r="X935" i="3"/>
  <c r="X936" i="3"/>
  <c r="X937" i="3"/>
  <c r="X938" i="3"/>
  <c r="X939" i="3"/>
  <c r="X940" i="3"/>
  <c r="X941" i="3"/>
  <c r="X942" i="3"/>
  <c r="X943" i="3"/>
  <c r="X944" i="3"/>
  <c r="X945" i="3"/>
  <c r="X946" i="3"/>
  <c r="X947" i="3"/>
  <c r="X948" i="3"/>
  <c r="X949" i="3"/>
  <c r="X950" i="3"/>
  <c r="X951" i="3"/>
  <c r="X952" i="3"/>
  <c r="X953" i="3"/>
  <c r="X954" i="3"/>
  <c r="X955" i="3"/>
  <c r="X956" i="3"/>
  <c r="X957" i="3"/>
  <c r="X958" i="3"/>
  <c r="X959" i="3"/>
  <c r="X960" i="3"/>
  <c r="X961" i="3"/>
  <c r="X962" i="3"/>
  <c r="X963" i="3"/>
  <c r="X964" i="3"/>
  <c r="X965" i="3"/>
  <c r="X966" i="3"/>
  <c r="X967" i="3"/>
  <c r="X968" i="3"/>
  <c r="X969" i="3"/>
  <c r="X970" i="3"/>
  <c r="X971" i="3"/>
  <c r="X972" i="3"/>
  <c r="X973" i="3"/>
  <c r="X974" i="3"/>
  <c r="X975" i="3"/>
  <c r="X976" i="3"/>
  <c r="X977" i="3"/>
  <c r="X978" i="3"/>
  <c r="X979" i="3"/>
  <c r="X980" i="3"/>
  <c r="X981" i="3"/>
  <c r="X982" i="3"/>
  <c r="X983" i="3"/>
  <c r="X984" i="3"/>
  <c r="X985" i="3"/>
  <c r="X986" i="3"/>
  <c r="X987" i="3"/>
  <c r="X988" i="3"/>
  <c r="X989" i="3"/>
  <c r="X990" i="3"/>
  <c r="X991" i="3"/>
  <c r="X992" i="3"/>
  <c r="X993" i="3"/>
  <c r="X994" i="3"/>
  <c r="X995" i="3"/>
  <c r="X996" i="3"/>
  <c r="X997" i="3"/>
  <c r="X998" i="3"/>
  <c r="X999" i="3"/>
  <c r="X1000" i="3"/>
  <c r="X1001" i="3"/>
  <c r="X1002" i="3"/>
  <c r="X1003" i="3"/>
  <c r="X1004" i="3"/>
  <c r="X1005" i="3"/>
  <c r="X1006" i="3"/>
  <c r="X1007" i="3"/>
  <c r="X1008" i="3"/>
  <c r="X1009" i="3"/>
  <c r="X1010" i="3"/>
  <c r="X1011" i="3"/>
  <c r="X1012" i="3"/>
  <c r="X1013" i="3"/>
  <c r="X1014" i="3"/>
  <c r="X1015" i="3"/>
  <c r="X1016" i="3"/>
  <c r="X1017" i="3"/>
  <c r="X1018" i="3"/>
  <c r="X1019" i="3"/>
  <c r="X1020" i="3"/>
  <c r="X1021" i="3"/>
  <c r="X1022" i="3"/>
  <c r="X1023" i="3"/>
  <c r="X1024" i="3"/>
  <c r="X1025" i="3"/>
  <c r="X1026" i="3"/>
  <c r="X1027" i="3"/>
  <c r="X1028" i="3"/>
  <c r="X1029" i="3"/>
  <c r="X1030" i="3"/>
  <c r="X1031" i="3"/>
  <c r="X1032" i="3"/>
  <c r="X1033" i="3"/>
  <c r="X1034" i="3"/>
  <c r="X1035" i="3"/>
  <c r="X1036" i="3"/>
  <c r="X1037" i="3"/>
  <c r="X1038" i="3"/>
  <c r="X1039" i="3"/>
  <c r="X1040" i="3"/>
  <c r="X1041" i="3"/>
  <c r="X1042" i="3"/>
  <c r="X1043" i="3"/>
  <c r="X1044" i="3"/>
  <c r="X1045" i="3"/>
  <c r="X1046" i="3"/>
  <c r="X1047" i="3"/>
  <c r="X1048" i="3"/>
  <c r="X1049" i="3"/>
  <c r="X1050" i="3"/>
  <c r="X1051" i="3"/>
  <c r="X1052" i="3"/>
  <c r="X1053" i="3"/>
  <c r="X1054" i="3"/>
  <c r="X1055" i="3"/>
  <c r="X1056" i="3"/>
  <c r="X1057" i="3"/>
  <c r="X1058" i="3"/>
  <c r="X1059" i="3"/>
  <c r="X1060" i="3"/>
  <c r="X1061" i="3"/>
  <c r="X1062" i="3"/>
  <c r="X1063" i="3"/>
  <c r="X1064" i="3"/>
  <c r="X1065" i="3"/>
  <c r="X1066" i="3"/>
  <c r="X1067" i="3"/>
  <c r="X1068" i="3"/>
  <c r="X1069" i="3"/>
  <c r="X1070" i="3"/>
  <c r="X1071" i="3"/>
  <c r="X1072" i="3"/>
  <c r="X1073" i="3"/>
  <c r="X1074" i="3"/>
  <c r="X1075" i="3"/>
  <c r="X1076" i="3"/>
  <c r="X1077" i="3"/>
  <c r="X1078" i="3"/>
  <c r="X1079" i="3"/>
  <c r="X1080" i="3"/>
  <c r="X1081" i="3"/>
  <c r="X1082" i="3"/>
  <c r="X1083" i="3"/>
  <c r="X1084" i="3"/>
  <c r="X1085" i="3"/>
  <c r="X1086" i="3"/>
  <c r="X1087" i="3"/>
  <c r="X1088" i="3"/>
  <c r="X1089" i="3"/>
  <c r="X1090" i="3"/>
  <c r="X1091" i="3"/>
  <c r="X1092" i="3"/>
  <c r="X1093" i="3"/>
  <c r="X1094" i="3"/>
  <c r="X1095" i="3"/>
  <c r="X1096" i="3"/>
  <c r="X1097" i="3"/>
  <c r="X1098" i="3"/>
  <c r="X1099" i="3"/>
  <c r="X1100" i="3"/>
  <c r="X1101" i="3"/>
  <c r="X1102" i="3"/>
  <c r="X1103" i="3"/>
  <c r="X1104" i="3"/>
  <c r="X1105" i="3"/>
  <c r="X1106" i="3"/>
  <c r="X1107" i="3"/>
  <c r="X1108" i="3"/>
  <c r="X1109" i="3"/>
  <c r="X1110" i="3"/>
  <c r="X1111" i="3"/>
  <c r="X1112" i="3"/>
  <c r="X1113" i="3"/>
  <c r="X1114" i="3"/>
  <c r="X1115" i="3"/>
  <c r="X1116" i="3"/>
  <c r="X1117" i="3"/>
  <c r="X1118" i="3"/>
  <c r="X1119" i="3"/>
  <c r="X1120" i="3"/>
  <c r="X1121" i="3"/>
  <c r="X1122" i="3"/>
  <c r="X1123" i="3"/>
  <c r="X1124" i="3"/>
  <c r="X1125" i="3"/>
  <c r="X1126" i="3"/>
  <c r="X1127" i="3"/>
  <c r="X1128" i="3"/>
  <c r="X1129" i="3"/>
  <c r="X1130" i="3"/>
  <c r="X1131" i="3"/>
  <c r="X1132" i="3"/>
  <c r="X1133" i="3"/>
  <c r="X1134" i="3"/>
  <c r="X1135" i="3"/>
  <c r="X1136" i="3"/>
  <c r="X1137" i="3"/>
  <c r="X1138" i="3"/>
  <c r="X1139" i="3"/>
  <c r="X1140" i="3"/>
  <c r="X1141" i="3"/>
  <c r="X1142" i="3"/>
  <c r="X1143" i="3"/>
  <c r="X1144" i="3"/>
  <c r="X1145" i="3"/>
  <c r="X1146" i="3"/>
  <c r="X1147" i="3"/>
  <c r="X1148" i="3"/>
  <c r="X1149" i="3"/>
  <c r="X1150" i="3"/>
  <c r="X1151" i="3"/>
  <c r="X1152" i="3"/>
  <c r="X1153" i="3"/>
  <c r="X1154" i="3"/>
  <c r="X1155" i="3"/>
  <c r="X1156" i="3"/>
  <c r="X1157" i="3"/>
  <c r="X1158" i="3"/>
  <c r="X1159" i="3"/>
  <c r="X1160" i="3"/>
  <c r="X1161" i="3"/>
  <c r="X1162" i="3"/>
  <c r="X1163" i="3"/>
  <c r="X1164" i="3"/>
  <c r="X1165" i="3"/>
  <c r="X1166" i="3"/>
  <c r="X1167" i="3"/>
  <c r="X1168" i="3"/>
  <c r="X1169" i="3"/>
  <c r="X1170" i="3"/>
  <c r="X1171" i="3"/>
  <c r="X1172" i="3"/>
  <c r="X1173" i="3"/>
  <c r="X1174" i="3"/>
  <c r="X1175" i="3"/>
  <c r="X1176" i="3"/>
  <c r="X1177" i="3"/>
  <c r="X1178" i="3"/>
  <c r="X1179" i="3"/>
  <c r="X1180" i="3"/>
  <c r="X1181" i="3"/>
  <c r="X1182" i="3"/>
  <c r="X1183" i="3"/>
  <c r="X1184" i="3"/>
  <c r="X1185" i="3"/>
  <c r="X1186" i="3"/>
  <c r="X1187" i="3"/>
  <c r="X1188" i="3"/>
  <c r="X1189" i="3"/>
  <c r="X1190" i="3"/>
  <c r="X1191" i="3"/>
  <c r="X1192" i="3"/>
  <c r="X1193" i="3"/>
  <c r="X1194" i="3"/>
  <c r="X1195" i="3"/>
  <c r="X1196" i="3"/>
  <c r="X1197" i="3"/>
  <c r="X1198" i="3"/>
  <c r="X1199" i="3"/>
  <c r="X1200" i="3"/>
  <c r="X1201" i="3"/>
  <c r="X1202" i="3"/>
  <c r="X1203" i="3"/>
  <c r="X1204" i="3"/>
  <c r="X1205" i="3"/>
  <c r="X1206" i="3"/>
  <c r="X1207" i="3"/>
  <c r="X1208" i="3"/>
  <c r="X1209" i="3"/>
  <c r="X1210" i="3"/>
  <c r="X1211" i="3"/>
  <c r="X1212" i="3"/>
  <c r="X1213" i="3"/>
  <c r="X1214" i="3"/>
  <c r="X1215" i="3"/>
  <c r="X1216" i="3"/>
  <c r="X1217" i="3"/>
  <c r="X1218" i="3"/>
  <c r="X1219" i="3"/>
  <c r="X1220" i="3"/>
  <c r="X1221" i="3"/>
  <c r="X1222" i="3"/>
  <c r="X1223" i="3"/>
  <c r="X1224" i="3"/>
  <c r="X1225" i="3"/>
  <c r="X1226" i="3"/>
  <c r="X1227" i="3"/>
  <c r="X1228" i="3"/>
  <c r="X1229" i="3"/>
  <c r="X1230" i="3"/>
  <c r="X1231" i="3"/>
  <c r="X1232" i="3"/>
  <c r="X1233" i="3"/>
  <c r="X1234" i="3"/>
  <c r="X1235" i="3"/>
  <c r="X1236" i="3"/>
  <c r="X1237" i="3"/>
  <c r="X1238" i="3"/>
  <c r="X1239" i="3"/>
  <c r="X1240" i="3"/>
  <c r="X1241" i="3"/>
  <c r="X1242" i="3"/>
  <c r="X1243" i="3"/>
  <c r="X1244" i="3"/>
  <c r="X1245" i="3"/>
  <c r="X1246" i="3"/>
  <c r="X1247" i="3"/>
  <c r="X1248" i="3"/>
  <c r="X1249" i="3"/>
  <c r="X1250" i="3"/>
  <c r="X1251" i="3"/>
  <c r="X1252" i="3"/>
  <c r="X1253" i="3"/>
  <c r="X1254" i="3"/>
  <c r="X1255" i="3"/>
  <c r="X1256" i="3"/>
  <c r="X1257" i="3"/>
  <c r="X1258" i="3"/>
  <c r="X1259" i="3"/>
  <c r="X1260" i="3"/>
  <c r="X1261" i="3"/>
  <c r="X1262" i="3"/>
  <c r="X1263" i="3"/>
  <c r="X1264" i="3"/>
  <c r="X1265" i="3"/>
  <c r="X1266" i="3"/>
  <c r="X1267" i="3"/>
  <c r="X1268" i="3"/>
  <c r="X1269" i="3"/>
  <c r="X1270" i="3"/>
  <c r="X1271" i="3"/>
  <c r="X1272" i="3"/>
  <c r="X1273" i="3"/>
  <c r="X1274" i="3"/>
  <c r="X1275" i="3"/>
  <c r="X1276" i="3"/>
  <c r="X1277" i="3"/>
  <c r="X1278" i="3"/>
  <c r="X1279" i="3"/>
  <c r="X1280" i="3"/>
  <c r="X1281" i="3"/>
  <c r="X1282" i="3"/>
  <c r="X1283" i="3"/>
  <c r="X1284" i="3"/>
  <c r="X1285" i="3"/>
  <c r="X1286" i="3"/>
  <c r="X1287" i="3"/>
  <c r="X1288" i="3"/>
  <c r="X1289" i="3"/>
  <c r="X1290" i="3"/>
  <c r="X1291" i="3"/>
  <c r="X1292" i="3"/>
  <c r="X1293" i="3"/>
  <c r="X1294" i="3"/>
  <c r="X1295" i="3"/>
  <c r="X1296" i="3"/>
  <c r="X1297" i="3"/>
  <c r="X1298" i="3"/>
  <c r="X1299" i="3"/>
  <c r="X1300" i="3"/>
  <c r="X1301" i="3"/>
  <c r="X1302" i="3"/>
  <c r="X1303" i="3"/>
  <c r="X1304" i="3"/>
  <c r="X1305" i="3"/>
  <c r="X1306" i="3"/>
  <c r="X1307" i="3"/>
  <c r="X1308" i="3"/>
  <c r="X1309" i="3"/>
  <c r="X1310" i="3"/>
  <c r="X1311" i="3"/>
  <c r="X1312" i="3"/>
  <c r="X1313" i="3"/>
  <c r="X1314" i="3"/>
  <c r="X1315" i="3"/>
  <c r="X1316" i="3"/>
  <c r="X1317" i="3"/>
  <c r="X1318" i="3"/>
  <c r="X1319" i="3"/>
  <c r="X1320" i="3"/>
  <c r="X1321" i="3"/>
  <c r="X1322" i="3"/>
  <c r="X1323" i="3"/>
  <c r="X1324" i="3"/>
  <c r="X1325" i="3"/>
  <c r="X1326" i="3"/>
  <c r="X1327" i="3"/>
  <c r="X1328" i="3"/>
  <c r="X1329" i="3"/>
  <c r="X1330" i="3"/>
  <c r="X1331" i="3"/>
  <c r="X1332" i="3"/>
  <c r="X1333" i="3"/>
  <c r="X1334" i="3"/>
  <c r="X1335" i="3"/>
  <c r="X1336" i="3"/>
  <c r="X1337" i="3"/>
  <c r="X1338" i="3"/>
  <c r="X1339" i="3"/>
  <c r="X1340" i="3"/>
  <c r="X1341" i="3"/>
  <c r="X1342" i="3"/>
  <c r="X1343" i="3"/>
  <c r="X1344" i="3"/>
  <c r="X1345" i="3"/>
  <c r="X1346" i="3"/>
  <c r="X1347" i="3"/>
  <c r="X1348" i="3"/>
  <c r="X1349" i="3"/>
  <c r="X1350" i="3"/>
  <c r="X1351" i="3"/>
  <c r="X1352" i="3"/>
  <c r="X1353" i="3"/>
  <c r="X1354" i="3"/>
  <c r="X1355" i="3"/>
  <c r="X1356" i="3"/>
  <c r="X1357" i="3"/>
  <c r="X1358" i="3"/>
  <c r="X1359" i="3"/>
  <c r="X1360" i="3"/>
  <c r="X1361" i="3"/>
  <c r="X1362" i="3"/>
  <c r="X1363" i="3"/>
  <c r="X1364" i="3"/>
  <c r="X1365" i="3"/>
  <c r="X1366" i="3"/>
  <c r="X1367" i="3"/>
  <c r="X1368" i="3"/>
  <c r="X1369" i="3"/>
  <c r="X1370" i="3"/>
  <c r="X1371" i="3"/>
  <c r="X1372" i="3"/>
  <c r="X1373" i="3"/>
  <c r="X1374" i="3"/>
  <c r="X1375" i="3"/>
  <c r="X1376" i="3"/>
  <c r="X1377" i="3"/>
  <c r="X1378" i="3"/>
  <c r="X1379" i="3"/>
  <c r="X1380" i="3"/>
  <c r="X1381" i="3"/>
  <c r="X1382" i="3"/>
  <c r="X1383" i="3"/>
  <c r="X1384" i="3"/>
  <c r="X1385" i="3"/>
  <c r="X1386" i="3"/>
  <c r="X1387" i="3"/>
  <c r="X1388" i="3"/>
  <c r="X1389" i="3"/>
  <c r="X1390" i="3"/>
  <c r="X1391" i="3"/>
  <c r="X1392" i="3"/>
  <c r="X1393" i="3"/>
  <c r="X1394" i="3"/>
  <c r="X1395" i="3"/>
  <c r="X1396" i="3"/>
  <c r="X1397" i="3"/>
  <c r="X1398" i="3"/>
  <c r="X1399" i="3"/>
  <c r="X1400" i="3"/>
  <c r="X1401" i="3"/>
  <c r="X1402" i="3"/>
  <c r="X1403" i="3"/>
  <c r="X1404" i="3"/>
  <c r="X1405" i="3"/>
  <c r="X1406" i="3"/>
  <c r="X1407" i="3"/>
  <c r="X1408" i="3"/>
  <c r="X1409" i="3"/>
  <c r="X1410" i="3"/>
  <c r="X1411" i="3"/>
  <c r="X1412" i="3"/>
  <c r="X1413" i="3"/>
  <c r="X1414" i="3"/>
  <c r="X1415" i="3"/>
  <c r="X1416" i="3"/>
  <c r="X1417" i="3"/>
  <c r="X1418" i="3"/>
  <c r="X1419" i="3"/>
  <c r="X1420" i="3"/>
  <c r="X1421" i="3"/>
  <c r="X1422" i="3"/>
  <c r="X1423" i="3"/>
  <c r="X1424" i="3"/>
  <c r="X1425" i="3"/>
  <c r="X1426" i="3"/>
  <c r="X1427" i="3"/>
  <c r="X1428" i="3"/>
  <c r="X1429" i="3"/>
  <c r="X1430" i="3"/>
  <c r="X1431" i="3"/>
  <c r="X1432" i="3"/>
  <c r="X1433" i="3"/>
  <c r="X1434" i="3"/>
  <c r="X1435" i="3"/>
  <c r="X1436" i="3"/>
  <c r="X1437" i="3"/>
  <c r="X1438" i="3"/>
  <c r="X1439" i="3"/>
  <c r="X1440" i="3"/>
  <c r="X1441" i="3"/>
  <c r="X1442" i="3"/>
  <c r="X1443" i="3"/>
  <c r="X1444" i="3"/>
  <c r="X1445" i="3"/>
  <c r="X1446" i="3"/>
  <c r="X1447" i="3"/>
  <c r="X1448" i="3"/>
  <c r="X1449" i="3"/>
  <c r="X1450" i="3"/>
  <c r="X1451" i="3"/>
  <c r="X1452" i="3"/>
  <c r="X1453" i="3"/>
  <c r="X1454" i="3"/>
  <c r="X1455" i="3"/>
  <c r="X1456" i="3"/>
  <c r="X1457" i="3"/>
  <c r="X1458" i="3"/>
  <c r="X1459" i="3"/>
  <c r="X1460" i="3"/>
  <c r="X1461" i="3"/>
  <c r="X1462" i="3"/>
  <c r="X1463" i="3"/>
  <c r="X1464" i="3"/>
  <c r="X1465" i="3"/>
  <c r="X1466" i="3"/>
  <c r="X1467" i="3"/>
  <c r="X1468" i="3"/>
  <c r="X1469" i="3"/>
  <c r="X1470" i="3"/>
  <c r="X1471" i="3"/>
  <c r="X1472" i="3"/>
  <c r="X1473" i="3"/>
  <c r="X1474" i="3"/>
  <c r="X1475" i="3"/>
  <c r="X1476" i="3"/>
  <c r="X1477" i="3"/>
  <c r="X1478" i="3"/>
  <c r="X1479" i="3"/>
  <c r="X1480" i="3"/>
  <c r="X1481" i="3"/>
  <c r="X1482" i="3"/>
  <c r="X1483" i="3"/>
  <c r="X1484" i="3"/>
  <c r="X1485" i="3"/>
  <c r="X1486" i="3"/>
  <c r="X1487" i="3"/>
  <c r="X1488" i="3"/>
  <c r="X1489" i="3"/>
  <c r="X1490" i="3"/>
  <c r="X1491" i="3"/>
  <c r="X1492" i="3"/>
  <c r="X1493" i="3"/>
  <c r="X1494" i="3"/>
  <c r="X1495" i="3"/>
  <c r="X1496" i="3"/>
  <c r="X1497" i="3"/>
  <c r="X1498" i="3"/>
  <c r="X1499" i="3"/>
  <c r="X1500" i="3"/>
  <c r="X1501" i="3"/>
  <c r="X1502" i="3"/>
  <c r="X1503" i="3"/>
  <c r="X1504" i="3"/>
  <c r="X1505" i="3"/>
  <c r="X1506" i="3"/>
  <c r="X1507" i="3"/>
  <c r="X1508" i="3"/>
  <c r="X1509" i="3"/>
  <c r="X1510" i="3"/>
  <c r="X1511" i="3"/>
  <c r="X1512" i="3"/>
  <c r="X1513" i="3"/>
  <c r="X1514" i="3"/>
  <c r="X1515" i="3"/>
  <c r="X1516" i="3"/>
  <c r="X1517" i="3"/>
  <c r="X1518" i="3"/>
  <c r="X1519" i="3"/>
  <c r="X1520" i="3"/>
  <c r="X1521" i="3"/>
  <c r="X1522" i="3"/>
  <c r="X1523" i="3"/>
  <c r="X1524" i="3"/>
  <c r="X1525" i="3"/>
  <c r="X1526" i="3"/>
  <c r="X1527" i="3"/>
  <c r="X1528" i="3"/>
  <c r="X1529" i="3"/>
  <c r="X1530" i="3"/>
  <c r="X1531" i="3"/>
  <c r="X1532" i="3"/>
  <c r="X1533" i="3"/>
  <c r="X1534" i="3"/>
  <c r="X1535" i="3"/>
  <c r="X1536" i="3"/>
  <c r="X1537" i="3"/>
  <c r="X1538" i="3"/>
  <c r="X1539" i="3"/>
  <c r="X1540" i="3"/>
  <c r="X1541" i="3"/>
  <c r="X1542" i="3"/>
  <c r="X1543" i="3"/>
  <c r="X1544" i="3"/>
  <c r="X1545" i="3"/>
  <c r="X1546" i="3"/>
  <c r="X1547" i="3"/>
  <c r="X1548" i="3"/>
  <c r="X1549" i="3"/>
  <c r="X1550" i="3"/>
  <c r="X1551" i="3"/>
  <c r="X1552" i="3"/>
  <c r="X1553" i="3"/>
  <c r="X1554" i="3"/>
  <c r="X1555" i="3"/>
  <c r="X1556" i="3"/>
  <c r="X1557" i="3"/>
  <c r="X1558" i="3"/>
  <c r="X1559" i="3"/>
  <c r="X1560" i="3"/>
  <c r="X1561" i="3"/>
  <c r="X1562" i="3"/>
  <c r="X1563" i="3"/>
  <c r="X1564" i="3"/>
  <c r="X1565" i="3"/>
  <c r="X1566" i="3"/>
  <c r="X1567" i="3"/>
  <c r="X1568" i="3"/>
  <c r="X1569" i="3"/>
  <c r="X1570" i="3"/>
  <c r="X1571" i="3"/>
  <c r="X1572" i="3"/>
  <c r="X1573" i="3"/>
  <c r="X1574" i="3"/>
  <c r="X1575" i="3"/>
  <c r="X1576" i="3"/>
  <c r="X1577" i="3"/>
  <c r="X1578" i="3"/>
  <c r="X1579" i="3"/>
  <c r="X1580" i="3"/>
  <c r="X1581" i="3"/>
  <c r="X1582" i="3"/>
  <c r="X1583" i="3"/>
  <c r="X1584" i="3"/>
  <c r="X1585" i="3"/>
  <c r="X1586" i="3"/>
  <c r="X1587" i="3"/>
  <c r="X1588" i="3"/>
  <c r="X1589" i="3"/>
  <c r="X1590" i="3"/>
  <c r="X1591" i="3"/>
  <c r="X1592" i="3"/>
  <c r="X1593" i="3"/>
  <c r="X1594" i="3"/>
  <c r="X1595" i="3"/>
  <c r="X1596" i="3"/>
  <c r="X1597" i="3"/>
  <c r="X1598" i="3"/>
  <c r="X1599" i="3"/>
  <c r="X1600" i="3"/>
  <c r="X1601" i="3"/>
  <c r="X1602" i="3"/>
  <c r="X1603" i="3"/>
  <c r="X1604" i="3"/>
  <c r="X1605" i="3"/>
  <c r="X1606" i="3"/>
  <c r="X1607" i="3"/>
  <c r="X1608" i="3"/>
  <c r="X1609" i="3"/>
  <c r="X1610" i="3"/>
  <c r="X1611" i="3"/>
  <c r="X1612" i="3"/>
  <c r="X1613" i="3"/>
  <c r="X1614" i="3"/>
  <c r="X1615" i="3"/>
  <c r="X1616" i="3"/>
  <c r="X1617" i="3"/>
  <c r="X1618" i="3"/>
  <c r="X1619" i="3"/>
  <c r="X1620" i="3"/>
  <c r="X1621" i="3"/>
  <c r="X1622" i="3"/>
  <c r="X1623" i="3"/>
  <c r="X1624" i="3"/>
  <c r="X1625" i="3"/>
  <c r="X1626" i="3"/>
  <c r="X1627" i="3"/>
  <c r="X1628" i="3"/>
  <c r="X1629" i="3"/>
  <c r="X1630" i="3"/>
  <c r="X1631" i="3"/>
  <c r="X1632" i="3"/>
  <c r="X1633" i="3"/>
  <c r="X1634" i="3"/>
  <c r="X1635" i="3"/>
  <c r="X1636" i="3"/>
  <c r="X1637" i="3"/>
  <c r="X1638" i="3"/>
  <c r="X1639" i="3"/>
  <c r="X1640" i="3"/>
  <c r="X1641" i="3"/>
  <c r="X1642" i="3"/>
  <c r="X1643" i="3"/>
  <c r="X1644" i="3"/>
  <c r="X1645" i="3"/>
  <c r="X1646" i="3"/>
  <c r="X1647" i="3"/>
  <c r="X1648" i="3"/>
  <c r="X1649" i="3"/>
  <c r="X1650" i="3"/>
  <c r="X1651" i="3"/>
  <c r="X1652" i="3"/>
  <c r="X1653" i="3"/>
  <c r="X1654" i="3"/>
  <c r="X1655" i="3"/>
  <c r="X1656" i="3"/>
  <c r="X1657" i="3"/>
  <c r="X1658" i="3"/>
  <c r="X1659" i="3"/>
  <c r="X1660" i="3"/>
  <c r="X1661" i="3"/>
  <c r="X1662" i="3"/>
  <c r="X1663" i="3"/>
  <c r="X1664" i="3"/>
  <c r="X1665" i="3"/>
  <c r="X1666" i="3"/>
  <c r="X1667" i="3"/>
  <c r="X1668" i="3"/>
  <c r="X1669" i="3"/>
  <c r="X1670" i="3"/>
  <c r="X1671" i="3"/>
  <c r="X1672" i="3"/>
  <c r="X1673" i="3"/>
  <c r="X1674" i="3"/>
  <c r="X1675" i="3"/>
  <c r="X1676" i="3"/>
  <c r="X1677" i="3"/>
  <c r="X1678" i="3"/>
  <c r="X1679" i="3"/>
  <c r="X1680" i="3"/>
  <c r="X1681" i="3"/>
  <c r="X1682" i="3"/>
  <c r="X1683" i="3"/>
  <c r="X1684" i="3"/>
  <c r="X1685" i="3"/>
  <c r="X1686" i="3"/>
  <c r="X1687" i="3"/>
  <c r="X1688" i="3"/>
  <c r="X1689" i="3"/>
  <c r="X1690" i="3"/>
  <c r="X1691" i="3"/>
  <c r="X1692" i="3"/>
  <c r="X1693" i="3"/>
  <c r="X1694" i="3"/>
  <c r="X1695" i="3"/>
  <c r="X1696" i="3"/>
  <c r="X1697" i="3"/>
  <c r="X1698" i="3"/>
  <c r="X1699" i="3"/>
  <c r="X1700" i="3"/>
  <c r="X1701" i="3"/>
  <c r="X1702" i="3"/>
  <c r="X1703" i="3"/>
  <c r="X1704" i="3"/>
  <c r="X1705" i="3"/>
  <c r="X1706" i="3"/>
  <c r="X1707" i="3"/>
  <c r="X1708" i="3"/>
  <c r="X1709" i="3"/>
  <c r="X1710" i="3"/>
  <c r="X1711" i="3"/>
  <c r="X1712" i="3"/>
  <c r="X1713" i="3"/>
  <c r="X1714" i="3"/>
  <c r="X1715" i="3"/>
  <c r="X1716" i="3"/>
  <c r="X1717" i="3"/>
  <c r="X1718" i="3"/>
  <c r="X1719" i="3"/>
  <c r="X1720" i="3"/>
  <c r="X1721" i="3"/>
  <c r="X1722" i="3"/>
  <c r="X1723" i="3"/>
  <c r="X1724" i="3"/>
  <c r="X1725" i="3"/>
  <c r="X1726" i="3"/>
  <c r="X1727" i="3"/>
  <c r="X1728" i="3"/>
  <c r="X1729" i="3"/>
  <c r="X1730" i="3"/>
  <c r="X1731" i="3"/>
  <c r="X1732" i="3"/>
  <c r="X1733" i="3"/>
  <c r="X1734" i="3"/>
  <c r="X1735" i="3"/>
  <c r="X1736" i="3"/>
  <c r="X1737" i="3"/>
  <c r="X1738" i="3"/>
  <c r="X1739" i="3"/>
  <c r="X1740" i="3"/>
  <c r="X1741" i="3"/>
  <c r="X1742" i="3"/>
  <c r="X1743" i="3"/>
  <c r="X1744" i="3"/>
  <c r="X1745" i="3"/>
  <c r="X1746" i="3"/>
  <c r="X1747" i="3"/>
  <c r="X1748" i="3"/>
  <c r="X1749" i="3"/>
  <c r="X1750" i="3"/>
  <c r="X1751" i="3"/>
  <c r="X1752" i="3"/>
  <c r="X1753" i="3"/>
  <c r="X1754" i="3"/>
  <c r="X1755" i="3"/>
  <c r="X1756" i="3"/>
  <c r="X1757" i="3"/>
  <c r="X1758" i="3"/>
  <c r="X1759" i="3"/>
  <c r="X1760" i="3"/>
  <c r="X1761" i="3"/>
  <c r="X1762" i="3"/>
  <c r="X1763" i="3"/>
  <c r="X1764" i="3"/>
  <c r="X1765" i="3"/>
  <c r="X1766" i="3"/>
  <c r="X1767" i="3"/>
  <c r="X1768" i="3"/>
  <c r="X1769" i="3"/>
  <c r="X1770" i="3"/>
  <c r="X1771" i="3"/>
  <c r="X1772" i="3"/>
  <c r="X1773" i="3"/>
  <c r="X1774" i="3"/>
  <c r="X1775" i="3"/>
  <c r="X1776" i="3"/>
  <c r="X1777" i="3"/>
  <c r="X1778" i="3"/>
  <c r="X1779" i="3"/>
  <c r="X1780" i="3"/>
  <c r="X1781" i="3"/>
  <c r="X1782" i="3"/>
  <c r="X1783" i="3"/>
  <c r="X1784" i="3"/>
  <c r="X1785" i="3"/>
  <c r="X1786" i="3"/>
  <c r="X1787" i="3"/>
  <c r="X1788" i="3"/>
  <c r="X1789" i="3"/>
  <c r="X1790" i="3"/>
  <c r="X1791" i="3"/>
  <c r="X1792" i="3"/>
  <c r="X1793" i="3"/>
  <c r="X1794" i="3"/>
  <c r="X1795" i="3"/>
  <c r="X1796" i="3"/>
  <c r="X1797" i="3"/>
  <c r="X1798" i="3"/>
  <c r="X1799" i="3"/>
  <c r="X1800" i="3"/>
  <c r="X1801" i="3"/>
  <c r="X1802" i="3"/>
  <c r="X1803" i="3"/>
  <c r="X1804" i="3"/>
  <c r="X1805" i="3"/>
  <c r="X1806" i="3"/>
  <c r="X1807" i="3"/>
  <c r="X1808" i="3"/>
  <c r="X1809" i="3"/>
  <c r="X1810" i="3"/>
  <c r="X1811" i="3"/>
  <c r="X1812" i="3"/>
  <c r="X1813" i="3"/>
  <c r="X1814" i="3"/>
  <c r="X1815" i="3"/>
  <c r="X1816" i="3"/>
  <c r="X1817" i="3"/>
  <c r="X1818" i="3"/>
  <c r="X1819" i="3"/>
  <c r="X1820" i="3"/>
  <c r="X1821" i="3"/>
  <c r="X1822" i="3"/>
  <c r="X1823" i="3"/>
  <c r="X1824" i="3"/>
  <c r="X1825" i="3"/>
  <c r="X1826" i="3"/>
  <c r="X1827" i="3"/>
  <c r="X1828" i="3"/>
  <c r="X1829" i="3"/>
  <c r="X1830" i="3"/>
  <c r="X1831" i="3"/>
  <c r="X1832" i="3"/>
  <c r="X1833" i="3"/>
  <c r="X1834" i="3"/>
  <c r="X1835" i="3"/>
  <c r="X1836" i="3"/>
  <c r="X1837" i="3"/>
  <c r="X1838" i="3"/>
  <c r="X1839" i="3"/>
  <c r="X1840" i="3"/>
  <c r="X1841" i="3"/>
  <c r="X1842" i="3"/>
  <c r="X1843" i="3"/>
  <c r="X1844" i="3"/>
  <c r="X1845" i="3"/>
  <c r="X1846" i="3"/>
  <c r="X1847" i="3"/>
  <c r="X1848" i="3"/>
  <c r="X1849" i="3"/>
  <c r="X1850" i="3"/>
  <c r="X1851" i="3"/>
  <c r="X1852" i="3"/>
  <c r="X1853" i="3"/>
  <c r="X1854" i="3"/>
  <c r="X1855" i="3"/>
  <c r="X1856" i="3"/>
  <c r="X1857" i="3"/>
  <c r="X1858" i="3"/>
  <c r="X1859" i="3"/>
  <c r="X1860" i="3"/>
  <c r="X1861" i="3"/>
  <c r="X1862" i="3"/>
  <c r="X1863" i="3"/>
  <c r="X1864" i="3"/>
  <c r="X1865" i="3"/>
  <c r="X1866" i="3"/>
  <c r="X1867" i="3"/>
  <c r="X1868" i="3"/>
  <c r="X1869" i="3"/>
  <c r="X1870" i="3"/>
  <c r="X1871" i="3"/>
  <c r="X1872" i="3"/>
  <c r="X1873" i="3"/>
  <c r="X1874" i="3"/>
  <c r="X1875" i="3"/>
  <c r="X1876" i="3"/>
  <c r="X1877" i="3"/>
  <c r="X1878" i="3"/>
  <c r="X1879" i="3"/>
  <c r="X1880" i="3"/>
  <c r="X1881" i="3"/>
  <c r="X1882" i="3"/>
  <c r="X1883" i="3"/>
  <c r="X1884" i="3"/>
  <c r="X1885" i="3"/>
  <c r="X1886" i="3"/>
  <c r="X1887" i="3"/>
  <c r="X1888" i="3"/>
  <c r="X1889" i="3"/>
  <c r="X1890" i="3"/>
  <c r="X1891" i="3"/>
  <c r="X1892" i="3"/>
  <c r="X1893" i="3"/>
  <c r="X1894" i="3"/>
  <c r="X1895" i="3"/>
  <c r="X1896" i="3"/>
  <c r="X1897" i="3"/>
  <c r="X1898" i="3"/>
  <c r="X1899" i="3"/>
  <c r="X1900" i="3"/>
  <c r="X1901" i="3"/>
  <c r="X1902" i="3"/>
  <c r="X1903" i="3"/>
  <c r="X1904" i="3"/>
  <c r="X1905" i="3"/>
  <c r="X1906" i="3"/>
  <c r="X1907" i="3"/>
  <c r="X1908" i="3"/>
  <c r="X1909" i="3"/>
  <c r="X1910" i="3"/>
  <c r="X1911" i="3"/>
  <c r="X1912" i="3"/>
  <c r="X1913" i="3"/>
  <c r="X1914" i="3"/>
  <c r="X1915" i="3"/>
  <c r="X1916" i="3"/>
  <c r="X1917" i="3"/>
  <c r="X1918" i="3"/>
  <c r="X1919" i="3"/>
  <c r="X1920" i="3"/>
  <c r="X1921" i="3"/>
  <c r="X1922" i="3"/>
  <c r="X1923" i="3"/>
  <c r="X1924" i="3"/>
  <c r="X1925" i="3"/>
  <c r="X1926" i="3"/>
  <c r="X1927" i="3"/>
  <c r="X1928" i="3"/>
  <c r="X1929" i="3"/>
  <c r="X1930" i="3"/>
  <c r="X1931" i="3"/>
  <c r="X1932" i="3"/>
  <c r="X1933" i="3"/>
  <c r="X1934" i="3"/>
  <c r="X1935" i="3"/>
  <c r="X1936" i="3"/>
  <c r="X1937" i="3"/>
  <c r="X1938" i="3"/>
  <c r="X1939" i="3"/>
  <c r="X1940" i="3"/>
  <c r="X1941" i="3"/>
  <c r="X1942" i="3"/>
  <c r="X1943" i="3"/>
  <c r="X1944" i="3"/>
  <c r="X1945" i="3"/>
  <c r="X1946" i="3"/>
  <c r="X1947" i="3"/>
  <c r="X1948" i="3"/>
  <c r="X1949" i="3"/>
  <c r="X1950" i="3"/>
  <c r="X1951" i="3"/>
  <c r="X1952" i="3"/>
  <c r="X1953" i="3"/>
  <c r="X1954" i="3"/>
  <c r="X1955" i="3"/>
  <c r="X1956" i="3"/>
  <c r="X1957" i="3"/>
  <c r="X1958" i="3"/>
  <c r="X1959" i="3"/>
  <c r="X1960" i="3"/>
  <c r="X1961" i="3"/>
  <c r="X1962" i="3"/>
  <c r="X1963" i="3"/>
  <c r="X1964" i="3"/>
  <c r="X1965" i="3"/>
  <c r="X1966" i="3"/>
  <c r="X1967" i="3"/>
  <c r="X1968" i="3"/>
  <c r="X1969" i="3"/>
  <c r="X1970" i="3"/>
  <c r="X1971" i="3"/>
  <c r="X1972" i="3"/>
  <c r="X1973" i="3"/>
  <c r="X1974" i="3"/>
  <c r="X1975" i="3"/>
  <c r="X1976" i="3"/>
  <c r="X1977" i="3"/>
  <c r="X1978" i="3"/>
  <c r="X1979" i="3"/>
  <c r="X1980" i="3"/>
  <c r="X1981" i="3"/>
  <c r="X1982" i="3"/>
  <c r="X1983" i="3"/>
  <c r="X1984" i="3"/>
  <c r="X1985" i="3"/>
  <c r="X1986" i="3"/>
  <c r="X1987" i="3"/>
  <c r="X1988" i="3"/>
  <c r="X1989" i="3"/>
  <c r="X1990" i="3"/>
  <c r="X1991" i="3"/>
  <c r="X1992" i="3"/>
  <c r="X1993" i="3"/>
  <c r="X1994" i="3"/>
  <c r="X1995" i="3"/>
  <c r="X1996" i="3"/>
  <c r="X1997" i="3"/>
  <c r="X1998" i="3"/>
  <c r="X1999" i="3"/>
  <c r="X2000" i="3"/>
  <c r="X2001" i="3"/>
  <c r="X2002" i="3"/>
  <c r="X2003" i="3"/>
  <c r="X2004" i="3"/>
  <c r="X2005" i="3"/>
  <c r="X2006" i="3"/>
  <c r="X2007" i="3"/>
  <c r="X2008" i="3"/>
  <c r="X2009" i="3"/>
  <c r="X2010" i="3"/>
  <c r="X2011" i="3"/>
  <c r="X2012" i="3"/>
  <c r="X2013" i="3"/>
  <c r="X2014" i="3"/>
  <c r="X2015" i="3"/>
  <c r="X2016" i="3"/>
  <c r="X2017" i="3"/>
  <c r="X2018" i="3"/>
  <c r="X2019" i="3"/>
  <c r="X2020" i="3"/>
  <c r="X2021" i="3"/>
  <c r="X2022" i="3"/>
  <c r="X2023" i="3"/>
  <c r="X2024" i="3"/>
  <c r="X2025" i="3"/>
  <c r="X2026" i="3"/>
  <c r="X2027" i="3"/>
  <c r="X2028" i="3"/>
  <c r="X2029" i="3"/>
  <c r="X2030" i="3"/>
  <c r="X2031" i="3"/>
  <c r="X2032" i="3"/>
  <c r="X2033" i="3"/>
  <c r="X2034" i="3"/>
  <c r="X2035" i="3"/>
  <c r="X2036" i="3"/>
  <c r="X2037" i="3"/>
  <c r="X2038" i="3"/>
  <c r="X2039" i="3"/>
  <c r="X2040" i="3"/>
  <c r="X2041" i="3"/>
  <c r="X2042" i="3"/>
  <c r="X2043" i="3"/>
  <c r="X2044" i="3"/>
  <c r="X2045" i="3"/>
  <c r="X2046" i="3"/>
  <c r="X2047" i="3"/>
  <c r="X2048" i="3"/>
  <c r="X2049" i="3"/>
  <c r="X2050" i="3"/>
  <c r="X2051" i="3"/>
  <c r="X2052" i="3"/>
  <c r="X2053" i="3"/>
  <c r="X2054" i="3"/>
  <c r="X2055" i="3"/>
  <c r="X2056" i="3"/>
  <c r="X2057" i="3"/>
  <c r="X2058" i="3"/>
  <c r="X2059" i="3"/>
  <c r="X2060" i="3"/>
  <c r="X2061" i="3"/>
  <c r="X2062" i="3"/>
  <c r="X2063" i="3"/>
  <c r="X2064" i="3"/>
  <c r="X2065" i="3"/>
  <c r="X2066" i="3"/>
  <c r="X2067" i="3"/>
  <c r="X2068" i="3"/>
  <c r="X2069" i="3"/>
  <c r="X2070" i="3"/>
  <c r="X2071" i="3"/>
  <c r="X2072" i="3"/>
  <c r="X2073" i="3"/>
  <c r="X2074" i="3"/>
  <c r="X2075" i="3"/>
  <c r="X2076" i="3"/>
  <c r="X2077" i="3"/>
  <c r="X2078" i="3"/>
  <c r="X2079" i="3"/>
  <c r="X2080" i="3"/>
  <c r="X2081" i="3"/>
  <c r="X2082" i="3"/>
  <c r="X2083" i="3"/>
  <c r="X2084" i="3"/>
  <c r="X2085" i="3"/>
  <c r="X2086" i="3"/>
  <c r="X2087" i="3"/>
  <c r="X2088" i="3"/>
  <c r="X2089" i="3"/>
  <c r="X2090" i="3"/>
  <c r="X2091" i="3"/>
  <c r="X2092" i="3"/>
  <c r="X2093" i="3"/>
  <c r="X2094" i="3"/>
  <c r="X2095" i="3"/>
  <c r="X2096" i="3"/>
  <c r="X2097" i="3"/>
  <c r="X2098" i="3"/>
  <c r="X2099" i="3"/>
  <c r="X2100" i="3"/>
  <c r="X2101" i="3"/>
  <c r="X2102" i="3"/>
  <c r="X2103" i="3"/>
  <c r="X2104" i="3"/>
  <c r="X2105" i="3"/>
  <c r="X2106" i="3"/>
  <c r="X2107" i="3"/>
  <c r="X2108" i="3"/>
  <c r="X2109" i="3"/>
  <c r="X2110" i="3"/>
  <c r="X2111" i="3"/>
  <c r="X2112" i="3"/>
  <c r="X2113" i="3"/>
  <c r="X2114" i="3"/>
  <c r="X2115" i="3"/>
  <c r="X2116" i="3"/>
  <c r="X2117" i="3"/>
  <c r="X2118" i="3"/>
  <c r="X2119" i="3"/>
  <c r="X2120" i="3"/>
  <c r="X2121" i="3"/>
  <c r="X2122" i="3"/>
  <c r="X2123" i="3"/>
  <c r="X2124" i="3"/>
  <c r="X2125" i="3"/>
  <c r="X2126" i="3"/>
  <c r="X2127" i="3"/>
  <c r="X2128" i="3"/>
  <c r="X2129" i="3"/>
  <c r="X2130" i="3"/>
  <c r="X2131" i="3"/>
  <c r="X2132" i="3"/>
  <c r="X2133" i="3"/>
  <c r="X2134" i="3"/>
  <c r="X2135" i="3"/>
  <c r="X2136" i="3"/>
  <c r="X2137" i="3"/>
  <c r="X2138" i="3"/>
  <c r="X2139" i="3"/>
  <c r="X2140" i="3"/>
  <c r="X2141" i="3"/>
  <c r="X2142" i="3"/>
  <c r="X2143" i="3"/>
  <c r="X2144" i="3"/>
  <c r="X2145" i="3"/>
  <c r="X2146" i="3"/>
  <c r="X2147" i="3"/>
  <c r="X2148" i="3"/>
  <c r="X2149" i="3"/>
  <c r="X2150" i="3"/>
  <c r="X2151" i="3"/>
  <c r="X2152" i="3"/>
  <c r="X2153" i="3"/>
  <c r="X2154" i="3"/>
  <c r="X2155" i="3"/>
  <c r="X2156" i="3"/>
  <c r="X2157" i="3"/>
  <c r="X2158" i="3"/>
  <c r="X2159" i="3"/>
  <c r="X2160" i="3"/>
  <c r="X2161" i="3"/>
  <c r="X2162" i="3"/>
  <c r="X2163" i="3"/>
  <c r="X2164" i="3"/>
  <c r="X2165" i="3"/>
  <c r="X2166" i="3"/>
  <c r="X2167" i="3"/>
  <c r="X2168" i="3"/>
  <c r="X2169" i="3"/>
  <c r="X2170" i="3"/>
  <c r="X2171" i="3"/>
  <c r="X2172" i="3"/>
  <c r="X2173" i="3"/>
  <c r="X2174" i="3"/>
  <c r="X2175" i="3"/>
  <c r="X2176" i="3"/>
  <c r="X2177" i="3"/>
  <c r="X2178" i="3"/>
  <c r="X2179" i="3"/>
  <c r="X2180" i="3"/>
  <c r="X2181" i="3"/>
  <c r="X2182" i="3"/>
  <c r="X2183" i="3"/>
  <c r="X2184" i="3"/>
  <c r="X2185" i="3"/>
  <c r="X2186" i="3"/>
  <c r="X2187" i="3"/>
  <c r="X2188" i="3"/>
  <c r="X2189" i="3"/>
  <c r="X2190" i="3"/>
  <c r="X2191" i="3"/>
  <c r="X2192" i="3"/>
  <c r="X2193" i="3"/>
  <c r="X2194" i="3"/>
  <c r="X2195" i="3"/>
  <c r="X2196" i="3"/>
  <c r="X2197" i="3"/>
  <c r="X2198" i="3"/>
  <c r="X2199" i="3"/>
  <c r="X2200" i="3"/>
  <c r="X2201" i="3"/>
  <c r="X2202" i="3"/>
  <c r="X2203" i="3"/>
  <c r="X2204" i="3"/>
  <c r="X2205" i="3"/>
  <c r="X2206" i="3"/>
  <c r="X2207" i="3"/>
  <c r="X2208" i="3"/>
  <c r="X2209" i="3"/>
  <c r="X2210" i="3"/>
  <c r="X2211" i="3"/>
  <c r="X2212" i="3"/>
  <c r="X2213" i="3"/>
  <c r="X2214" i="3"/>
  <c r="X2215" i="3"/>
  <c r="X2216" i="3"/>
  <c r="X2217" i="3"/>
  <c r="X2218" i="3"/>
  <c r="X2219" i="3"/>
  <c r="X2220" i="3"/>
  <c r="X2221" i="3"/>
  <c r="X2222" i="3"/>
  <c r="X2223" i="3"/>
  <c r="X2224" i="3"/>
  <c r="X2225" i="3"/>
  <c r="X2226" i="3"/>
  <c r="X2227" i="3"/>
  <c r="X2228" i="3"/>
  <c r="X2229" i="3"/>
  <c r="X2230" i="3"/>
  <c r="X2231" i="3"/>
  <c r="X2232" i="3"/>
  <c r="X2233" i="3"/>
  <c r="X2234" i="3"/>
  <c r="X2235" i="3"/>
  <c r="X2236" i="3"/>
  <c r="X2237" i="3"/>
  <c r="X2238" i="3"/>
  <c r="X2239" i="3"/>
  <c r="X2240" i="3"/>
  <c r="X2241" i="3"/>
  <c r="X2242" i="3"/>
  <c r="X2243" i="3"/>
  <c r="X2244" i="3"/>
  <c r="X2245" i="3"/>
  <c r="X2246" i="3"/>
  <c r="X2247" i="3"/>
  <c r="X2248" i="3"/>
  <c r="X2249" i="3"/>
  <c r="X2250" i="3"/>
  <c r="X2251" i="3"/>
  <c r="X2252" i="3"/>
  <c r="X2253" i="3"/>
  <c r="X2254" i="3"/>
  <c r="X2255" i="3"/>
  <c r="X2256" i="3"/>
  <c r="X2257" i="3"/>
  <c r="X2258" i="3"/>
  <c r="X2259" i="3"/>
  <c r="X2260" i="3"/>
  <c r="X2261" i="3"/>
  <c r="X2262" i="3"/>
  <c r="X2263" i="3"/>
  <c r="X2264" i="3"/>
  <c r="X2265" i="3"/>
  <c r="X2266" i="3"/>
  <c r="X2267" i="3"/>
  <c r="X2268" i="3"/>
  <c r="X2269" i="3"/>
  <c r="X2270" i="3"/>
  <c r="X2271" i="3"/>
  <c r="X2272" i="3"/>
  <c r="X2273" i="3"/>
  <c r="X2274" i="3"/>
  <c r="X2275" i="3"/>
  <c r="X2276" i="3"/>
  <c r="X2277" i="3"/>
  <c r="X2278" i="3"/>
  <c r="X2279" i="3"/>
  <c r="X2280" i="3"/>
  <c r="X2281" i="3"/>
  <c r="X2282" i="3"/>
  <c r="X2283" i="3"/>
  <c r="X2284" i="3"/>
  <c r="X2285" i="3"/>
  <c r="X2286" i="3"/>
  <c r="X2287" i="3"/>
  <c r="X2288" i="3"/>
  <c r="X2289" i="3"/>
  <c r="X2290" i="3"/>
  <c r="X2291" i="3"/>
  <c r="X2292" i="3"/>
  <c r="X2293" i="3"/>
  <c r="X2294" i="3"/>
  <c r="X2295" i="3"/>
  <c r="X2296" i="3"/>
  <c r="X2297" i="3"/>
  <c r="X2298" i="3"/>
  <c r="X2299" i="3"/>
  <c r="X2300" i="3"/>
  <c r="X2301" i="3"/>
  <c r="X2302" i="3"/>
  <c r="X2303" i="3"/>
  <c r="X2304" i="3"/>
  <c r="X2305" i="3"/>
  <c r="X2306" i="3"/>
  <c r="X2307" i="3"/>
  <c r="X2308" i="3"/>
  <c r="X2309" i="3"/>
  <c r="X2310" i="3"/>
  <c r="X2311" i="3"/>
  <c r="X2312" i="3"/>
  <c r="X2313" i="3"/>
  <c r="X2314" i="3"/>
  <c r="X2315" i="3"/>
  <c r="X2316" i="3"/>
  <c r="X2317" i="3"/>
  <c r="X2318" i="3"/>
  <c r="X2319" i="3"/>
  <c r="X2320" i="3"/>
  <c r="X2321" i="3"/>
  <c r="X2322" i="3"/>
  <c r="X2323" i="3"/>
  <c r="X2324" i="3"/>
  <c r="X2325" i="3"/>
  <c r="X2326" i="3"/>
  <c r="X2327" i="3"/>
  <c r="X2328" i="3"/>
  <c r="X2329" i="3"/>
  <c r="X2330" i="3"/>
  <c r="X2331" i="3"/>
  <c r="X2332" i="3"/>
  <c r="X2333" i="3"/>
  <c r="X2334" i="3"/>
  <c r="X2335" i="3"/>
  <c r="X2336" i="3"/>
  <c r="X2337" i="3"/>
  <c r="X2338" i="3"/>
  <c r="X2339" i="3"/>
  <c r="X2340" i="3"/>
  <c r="X2341" i="3"/>
  <c r="X2342" i="3"/>
  <c r="X2343" i="3"/>
  <c r="X2344" i="3"/>
  <c r="X2345" i="3"/>
  <c r="X2346" i="3"/>
  <c r="X2347" i="3"/>
  <c r="X2348" i="3"/>
  <c r="X2349" i="3"/>
  <c r="X2350" i="3"/>
  <c r="X2351" i="3"/>
  <c r="X2352" i="3"/>
  <c r="X2353" i="3"/>
  <c r="X2354" i="3"/>
  <c r="X2355" i="3"/>
  <c r="X2356" i="3"/>
  <c r="X2357" i="3"/>
  <c r="X2358" i="3"/>
  <c r="X2359" i="3"/>
  <c r="X2360" i="3"/>
  <c r="X2361" i="3"/>
  <c r="X2362" i="3"/>
  <c r="X2363" i="3"/>
  <c r="X2364" i="3"/>
  <c r="X2365" i="3"/>
  <c r="X2366" i="3"/>
  <c r="X2367" i="3"/>
  <c r="X2368" i="3"/>
  <c r="X2369" i="3"/>
  <c r="X2370" i="3"/>
  <c r="X2371" i="3"/>
  <c r="X2372" i="3"/>
  <c r="X2373" i="3"/>
  <c r="X2374" i="3"/>
  <c r="X2375" i="3"/>
  <c r="X2376" i="3"/>
  <c r="X2377" i="3"/>
  <c r="X2378" i="3"/>
  <c r="X2379" i="3"/>
  <c r="X2380" i="3"/>
  <c r="X2381" i="3"/>
  <c r="X2382" i="3"/>
  <c r="X2383" i="3"/>
  <c r="X2384" i="3"/>
  <c r="X2385" i="3"/>
  <c r="X2386" i="3"/>
  <c r="X2387" i="3"/>
  <c r="X2388" i="3"/>
  <c r="X2389" i="3"/>
  <c r="X2390" i="3"/>
  <c r="X2391" i="3"/>
  <c r="X2392" i="3"/>
  <c r="X2393" i="3"/>
  <c r="X2394" i="3"/>
  <c r="X2395" i="3"/>
  <c r="X2396" i="3"/>
  <c r="X2397" i="3"/>
  <c r="X2398" i="3"/>
  <c r="X2399" i="3"/>
  <c r="X2400" i="3"/>
  <c r="X2401" i="3"/>
  <c r="X2402" i="3"/>
  <c r="X2403" i="3"/>
  <c r="X2404" i="3"/>
  <c r="X2405" i="3"/>
  <c r="X2406" i="3"/>
  <c r="X2407" i="3"/>
  <c r="X2408" i="3"/>
  <c r="X2409" i="3"/>
  <c r="X2410" i="3"/>
  <c r="X2411" i="3"/>
  <c r="X2412" i="3"/>
  <c r="X2413" i="3"/>
  <c r="X2414" i="3"/>
  <c r="X2415" i="3"/>
  <c r="X2416" i="3"/>
  <c r="X2417" i="3"/>
  <c r="X2418" i="3"/>
  <c r="X2419" i="3"/>
  <c r="X2420" i="3"/>
  <c r="X2421" i="3"/>
  <c r="X2422" i="3"/>
  <c r="X2423" i="3"/>
  <c r="X2424" i="3"/>
  <c r="X2425" i="3"/>
  <c r="X2426" i="3"/>
  <c r="X2427" i="3"/>
  <c r="X2428" i="3"/>
  <c r="X2429" i="3"/>
  <c r="X2430" i="3"/>
  <c r="X2431" i="3"/>
  <c r="X2432" i="3"/>
  <c r="X2433" i="3"/>
  <c r="X2434" i="3"/>
  <c r="X2435" i="3"/>
  <c r="X2436" i="3"/>
  <c r="X2437" i="3"/>
  <c r="X2438" i="3"/>
  <c r="X2439" i="3"/>
  <c r="X2440" i="3"/>
  <c r="X2441" i="3"/>
  <c r="X2442" i="3"/>
  <c r="X2443" i="3"/>
  <c r="X2444" i="3"/>
  <c r="X2445" i="3"/>
  <c r="X2446" i="3"/>
  <c r="X2447" i="3"/>
  <c r="X2448" i="3"/>
  <c r="X2449" i="3"/>
  <c r="X2450" i="3"/>
  <c r="X2451" i="3"/>
  <c r="X2452" i="3"/>
  <c r="X2453" i="3"/>
  <c r="X2454" i="3"/>
  <c r="X2455" i="3"/>
  <c r="X2456" i="3"/>
  <c r="X2457" i="3"/>
  <c r="X2458" i="3"/>
  <c r="X2459" i="3"/>
  <c r="X2460" i="3"/>
  <c r="X2461" i="3"/>
  <c r="X2462" i="3"/>
  <c r="X2463" i="3"/>
  <c r="X2464" i="3"/>
  <c r="X2465" i="3"/>
  <c r="X2466" i="3"/>
  <c r="X2467" i="3"/>
  <c r="X2468" i="3"/>
  <c r="X2469" i="3"/>
  <c r="X2470" i="3"/>
  <c r="X2471" i="3"/>
  <c r="X2472" i="3"/>
  <c r="X2473" i="3"/>
  <c r="X2474" i="3"/>
  <c r="X2475" i="3"/>
  <c r="X2476" i="3"/>
  <c r="X2477" i="3"/>
  <c r="X2478" i="3"/>
  <c r="X2479" i="3"/>
  <c r="X2480" i="3"/>
  <c r="X2481" i="3"/>
  <c r="X2482" i="3"/>
  <c r="X2483" i="3"/>
  <c r="X2484" i="3"/>
  <c r="X2485" i="3"/>
  <c r="X2486" i="3"/>
  <c r="X2487" i="3"/>
  <c r="X2488" i="3"/>
  <c r="X2489" i="3"/>
  <c r="X2490" i="3"/>
  <c r="X2491" i="3"/>
  <c r="X2492" i="3"/>
  <c r="X2493" i="3"/>
  <c r="X2494" i="3"/>
  <c r="X2495" i="3"/>
  <c r="X2496" i="3"/>
  <c r="X2497" i="3"/>
  <c r="X2498" i="3"/>
  <c r="X2499" i="3"/>
  <c r="X2500" i="3"/>
  <c r="X2501" i="3"/>
  <c r="X2502" i="3"/>
  <c r="X2503" i="3"/>
  <c r="X2504" i="3"/>
  <c r="X2505" i="3"/>
  <c r="X2506" i="3"/>
  <c r="X2507" i="3"/>
  <c r="X2508" i="3"/>
  <c r="X2509" i="3"/>
  <c r="X2510" i="3"/>
  <c r="X2511" i="3"/>
  <c r="X2512" i="3"/>
  <c r="X2513" i="3"/>
  <c r="X2514" i="3"/>
  <c r="X2515" i="3"/>
  <c r="X2516" i="3"/>
  <c r="X2517" i="3"/>
  <c r="X2518" i="3"/>
  <c r="X2519" i="3"/>
  <c r="X2520" i="3"/>
  <c r="X2521" i="3"/>
  <c r="X2522" i="3"/>
  <c r="X2523" i="3"/>
  <c r="X2524" i="3"/>
  <c r="X2525" i="3"/>
  <c r="X2526" i="3"/>
  <c r="X2527" i="3"/>
  <c r="X2528" i="3"/>
  <c r="X2529" i="3"/>
  <c r="X2530" i="3"/>
  <c r="X2531" i="3"/>
  <c r="X2532" i="3"/>
  <c r="X2533" i="3"/>
  <c r="X2534" i="3"/>
  <c r="X2535" i="3"/>
  <c r="X2536" i="3"/>
  <c r="X2537" i="3"/>
  <c r="X2538" i="3"/>
  <c r="X2539" i="3"/>
  <c r="X2540" i="3"/>
  <c r="X2541" i="3"/>
  <c r="X2542" i="3"/>
  <c r="X2543" i="3"/>
  <c r="X2544" i="3"/>
  <c r="X2545" i="3"/>
  <c r="X2546" i="3"/>
  <c r="X2547" i="3"/>
  <c r="X2548" i="3"/>
  <c r="X2549" i="3"/>
  <c r="X2550" i="3"/>
  <c r="X2551" i="3"/>
  <c r="X2552" i="3"/>
  <c r="X2553" i="3"/>
  <c r="X2554" i="3"/>
  <c r="X2555" i="3"/>
  <c r="X2556" i="3"/>
  <c r="X2557" i="3"/>
  <c r="X2558" i="3"/>
  <c r="X2559" i="3"/>
  <c r="X2560" i="3"/>
  <c r="X2561" i="3"/>
  <c r="X2562" i="3"/>
  <c r="X2563" i="3"/>
  <c r="X2564" i="3"/>
  <c r="X2565" i="3"/>
  <c r="X2566" i="3"/>
  <c r="X2567" i="3"/>
  <c r="X2568" i="3"/>
  <c r="X2569" i="3"/>
  <c r="X2570" i="3"/>
  <c r="X2571" i="3"/>
  <c r="X2572" i="3"/>
  <c r="X2573" i="3"/>
  <c r="X2574" i="3"/>
  <c r="X2575" i="3"/>
  <c r="X2576" i="3"/>
  <c r="X2577" i="3"/>
  <c r="X2578" i="3"/>
  <c r="X2579" i="3"/>
  <c r="X2580" i="3"/>
  <c r="X2581" i="3"/>
  <c r="X2582" i="3"/>
  <c r="X2583" i="3"/>
  <c r="X2584" i="3"/>
  <c r="X2585" i="3"/>
  <c r="X2586" i="3"/>
  <c r="X2587" i="3"/>
  <c r="X2588" i="3"/>
  <c r="X2589" i="3"/>
  <c r="X2590" i="3"/>
  <c r="X2591" i="3"/>
  <c r="X2592" i="3"/>
  <c r="X2593" i="3"/>
  <c r="X2594" i="3"/>
  <c r="X2595" i="3"/>
  <c r="X2596" i="3"/>
  <c r="X2597" i="3"/>
  <c r="X2598" i="3"/>
  <c r="X2599" i="3"/>
  <c r="X2600" i="3"/>
  <c r="X2601" i="3"/>
  <c r="X2602" i="3"/>
  <c r="X2603" i="3"/>
  <c r="X2604" i="3"/>
  <c r="X2605" i="3"/>
  <c r="X2606" i="3"/>
  <c r="X2607" i="3"/>
  <c r="X2608" i="3"/>
  <c r="X2609" i="3"/>
  <c r="X2610" i="3"/>
  <c r="X2611" i="3"/>
  <c r="X2612" i="3"/>
  <c r="X2613" i="3"/>
  <c r="X2614" i="3"/>
  <c r="X2615" i="3"/>
  <c r="X2616" i="3"/>
  <c r="X2617" i="3"/>
  <c r="X2618" i="3"/>
  <c r="X2619" i="3"/>
  <c r="X2620" i="3"/>
  <c r="X2621" i="3"/>
  <c r="X2622" i="3"/>
  <c r="X2623" i="3"/>
  <c r="X2624" i="3"/>
  <c r="X2625" i="3"/>
  <c r="X2626" i="3"/>
  <c r="X2627" i="3"/>
  <c r="X2628" i="3"/>
  <c r="X2629" i="3"/>
  <c r="X2630" i="3"/>
  <c r="X2631" i="3"/>
  <c r="X2632" i="3"/>
  <c r="X2633" i="3"/>
  <c r="X2634" i="3"/>
  <c r="X2635" i="3"/>
  <c r="X2636" i="3"/>
  <c r="X2637" i="3"/>
  <c r="X2638" i="3"/>
  <c r="X2639" i="3"/>
  <c r="X2640" i="3"/>
  <c r="X2641" i="3"/>
  <c r="X2642" i="3"/>
  <c r="X2643" i="3"/>
  <c r="X2644" i="3"/>
  <c r="X2645" i="3"/>
  <c r="X2646" i="3"/>
  <c r="X2647" i="3"/>
  <c r="X2648" i="3"/>
  <c r="X2649" i="3"/>
  <c r="X2650" i="3"/>
  <c r="X2651" i="3"/>
  <c r="X2652" i="3"/>
  <c r="X2653" i="3"/>
  <c r="X2654" i="3"/>
  <c r="X2655" i="3"/>
  <c r="X2656" i="3"/>
  <c r="X2657" i="3"/>
  <c r="X2658" i="3"/>
  <c r="X2659" i="3"/>
  <c r="X2660" i="3"/>
  <c r="X2661" i="3"/>
  <c r="X2662" i="3"/>
  <c r="X2663" i="3"/>
  <c r="X2664" i="3"/>
  <c r="X2665" i="3"/>
  <c r="X2666" i="3"/>
  <c r="X2667" i="3"/>
  <c r="X2668" i="3"/>
  <c r="X2669" i="3"/>
  <c r="X2670" i="3"/>
  <c r="X2671" i="3"/>
  <c r="X2672" i="3"/>
  <c r="X2673" i="3"/>
  <c r="X2674" i="3"/>
  <c r="X2675" i="3"/>
  <c r="X2676" i="3"/>
  <c r="X2677" i="3"/>
  <c r="X2678" i="3"/>
  <c r="X2679" i="3"/>
  <c r="X2680" i="3"/>
  <c r="X2681" i="3"/>
  <c r="X2682" i="3"/>
  <c r="X2683" i="3"/>
  <c r="X2684" i="3"/>
  <c r="X2685" i="3"/>
  <c r="X2686" i="3"/>
  <c r="X2687" i="3"/>
  <c r="X2688" i="3"/>
  <c r="X2689" i="3"/>
  <c r="X2690" i="3"/>
  <c r="X2691" i="3"/>
  <c r="X2692" i="3"/>
  <c r="X2693" i="3"/>
  <c r="X2694" i="3"/>
  <c r="X2695" i="3"/>
  <c r="X2696" i="3"/>
  <c r="X2697" i="3"/>
  <c r="X2698" i="3"/>
  <c r="X2699" i="3"/>
  <c r="X2700" i="3"/>
  <c r="X2701" i="3"/>
  <c r="X2702" i="3"/>
  <c r="X2703" i="3"/>
  <c r="X2704" i="3"/>
  <c r="X2705" i="3"/>
  <c r="X2706" i="3"/>
  <c r="X2707" i="3"/>
  <c r="X2708" i="3"/>
  <c r="X2709" i="3"/>
  <c r="X2710" i="3"/>
  <c r="X2711" i="3"/>
  <c r="X2712" i="3"/>
  <c r="X2713" i="3"/>
  <c r="X2714" i="3"/>
  <c r="X2715" i="3"/>
  <c r="X2716" i="3"/>
  <c r="X2717" i="3"/>
  <c r="X2718" i="3"/>
  <c r="X2719" i="3"/>
  <c r="X2720" i="3"/>
  <c r="X2721" i="3"/>
  <c r="X2722" i="3"/>
  <c r="X2723" i="3"/>
  <c r="X2724" i="3"/>
  <c r="X2725" i="3"/>
  <c r="X2726" i="3"/>
  <c r="X2727" i="3"/>
  <c r="X2728" i="3"/>
  <c r="X2729" i="3"/>
  <c r="X2730" i="3"/>
  <c r="X2731" i="3"/>
  <c r="X2732" i="3"/>
  <c r="X2733" i="3"/>
  <c r="X2734" i="3"/>
  <c r="X2735" i="3"/>
  <c r="X2736" i="3"/>
  <c r="X2737" i="3"/>
  <c r="X2738" i="3"/>
  <c r="X2739" i="3"/>
  <c r="X2740" i="3"/>
  <c r="X2741" i="3"/>
  <c r="X2742" i="3"/>
  <c r="X2743" i="3"/>
  <c r="X2744" i="3"/>
  <c r="X2745" i="3"/>
  <c r="X2746" i="3"/>
  <c r="X2747" i="3"/>
  <c r="X2748" i="3"/>
  <c r="X2749" i="3"/>
  <c r="X2750" i="3"/>
  <c r="X2751" i="3"/>
  <c r="X2752" i="3"/>
  <c r="X2753" i="3"/>
  <c r="X2754" i="3"/>
  <c r="X2755" i="3"/>
  <c r="X2756" i="3"/>
  <c r="X2757" i="3"/>
  <c r="X2758" i="3"/>
  <c r="X2759" i="3"/>
  <c r="X2760" i="3"/>
  <c r="X2761" i="3"/>
  <c r="X2762" i="3"/>
  <c r="X2763" i="3"/>
  <c r="X2764" i="3"/>
  <c r="X2765" i="3"/>
  <c r="X2766" i="3"/>
  <c r="X2767" i="3"/>
  <c r="X2768" i="3"/>
  <c r="X2769" i="3"/>
  <c r="X2770" i="3"/>
  <c r="X2771" i="3"/>
  <c r="X2772" i="3"/>
  <c r="X2773" i="3"/>
  <c r="X2774" i="3"/>
  <c r="X2775" i="3"/>
  <c r="X2776" i="3"/>
  <c r="X2777" i="3"/>
  <c r="X2778" i="3"/>
  <c r="X2779" i="3"/>
  <c r="X2780" i="3"/>
  <c r="X2781" i="3"/>
  <c r="X2782" i="3"/>
  <c r="X2783" i="3"/>
  <c r="X2784" i="3"/>
  <c r="X2785" i="3"/>
  <c r="X2786" i="3"/>
  <c r="X2787" i="3"/>
  <c r="X2788" i="3"/>
  <c r="X2789" i="3"/>
  <c r="X2790" i="3"/>
  <c r="X2791" i="3"/>
  <c r="X2792" i="3"/>
  <c r="X2793" i="3"/>
  <c r="X2794" i="3"/>
  <c r="X2795" i="3"/>
  <c r="X2796" i="3"/>
  <c r="X2797" i="3"/>
  <c r="X2798" i="3"/>
  <c r="X2799" i="3"/>
  <c r="X2800" i="3"/>
  <c r="X2801" i="3"/>
  <c r="X2802" i="3"/>
  <c r="X2803" i="3"/>
  <c r="X2804" i="3"/>
  <c r="X2805" i="3"/>
  <c r="X2806" i="3"/>
  <c r="X2807" i="3"/>
  <c r="X2808" i="3"/>
  <c r="X2809" i="3"/>
  <c r="X2810" i="3"/>
  <c r="X2811" i="3"/>
  <c r="X2812" i="3"/>
  <c r="X2813" i="3"/>
  <c r="X2814" i="3"/>
  <c r="X2815" i="3"/>
  <c r="X2816" i="3"/>
  <c r="X2817" i="3"/>
  <c r="X2818" i="3"/>
  <c r="X2819" i="3"/>
  <c r="X2820" i="3"/>
  <c r="X2821" i="3"/>
  <c r="X2822" i="3"/>
  <c r="X2823" i="3"/>
  <c r="X2824" i="3"/>
  <c r="X2825" i="3"/>
  <c r="X2826" i="3"/>
  <c r="X2827" i="3"/>
  <c r="X2828" i="3"/>
  <c r="X2829" i="3"/>
  <c r="X2830" i="3"/>
  <c r="X2831" i="3"/>
  <c r="X2832" i="3"/>
  <c r="X2833" i="3"/>
  <c r="X2834" i="3"/>
  <c r="X2835" i="3"/>
  <c r="X2836" i="3"/>
  <c r="X2837" i="3"/>
  <c r="X2838" i="3"/>
  <c r="X2839" i="3"/>
  <c r="X2840" i="3"/>
  <c r="X2841" i="3"/>
  <c r="X2842" i="3"/>
  <c r="X2843" i="3"/>
  <c r="X2844" i="3"/>
  <c r="X2845" i="3"/>
  <c r="X2846" i="3"/>
  <c r="X2847" i="3"/>
  <c r="X2848" i="3"/>
  <c r="X2849" i="3"/>
  <c r="X2850" i="3"/>
  <c r="X2851" i="3"/>
  <c r="X2852" i="3"/>
  <c r="X2853" i="3"/>
  <c r="X2854" i="3"/>
  <c r="X2855" i="3"/>
  <c r="X2856" i="3"/>
  <c r="X2857" i="3"/>
  <c r="X2858" i="3"/>
  <c r="X2859" i="3"/>
  <c r="X2860" i="3"/>
  <c r="X2861" i="3"/>
  <c r="X2862" i="3"/>
  <c r="X2863" i="3"/>
  <c r="X2864" i="3"/>
  <c r="X2865" i="3"/>
  <c r="X2866" i="3"/>
  <c r="X2867" i="3"/>
  <c r="X2868" i="3"/>
  <c r="X2869" i="3"/>
  <c r="X2870" i="3"/>
  <c r="X2871" i="3"/>
  <c r="X2872" i="3"/>
  <c r="X2873" i="3"/>
  <c r="X2874" i="3"/>
  <c r="X2875" i="3"/>
  <c r="X2876" i="3"/>
  <c r="X2877" i="3"/>
  <c r="X2878" i="3"/>
  <c r="X2879" i="3"/>
  <c r="X2880" i="3"/>
  <c r="X2881" i="3"/>
  <c r="X2882" i="3"/>
  <c r="X2883" i="3"/>
  <c r="X2884" i="3"/>
  <c r="X2885" i="3"/>
  <c r="X2886" i="3"/>
  <c r="X2887" i="3"/>
  <c r="X2888" i="3"/>
  <c r="X2889" i="3"/>
  <c r="X2890" i="3"/>
  <c r="X2891" i="3"/>
  <c r="X2892" i="3"/>
  <c r="X2893" i="3"/>
  <c r="X2894" i="3"/>
  <c r="X2895" i="3"/>
  <c r="X2896" i="3"/>
  <c r="X2897" i="3"/>
  <c r="X2898" i="3"/>
  <c r="X2899" i="3"/>
  <c r="X2900" i="3"/>
  <c r="X2901" i="3"/>
  <c r="X2902" i="3"/>
  <c r="X2903" i="3"/>
  <c r="X2904" i="3"/>
  <c r="X2905" i="3"/>
  <c r="X2906" i="3"/>
  <c r="X2907" i="3"/>
  <c r="X2908" i="3"/>
  <c r="X2909" i="3"/>
  <c r="X2910" i="3"/>
  <c r="X2911" i="3"/>
  <c r="X2912" i="3"/>
  <c r="X2913" i="3"/>
  <c r="X2914" i="3"/>
  <c r="X2915" i="3"/>
  <c r="X2916" i="3"/>
  <c r="X2917" i="3"/>
  <c r="X2918" i="3"/>
  <c r="X2919" i="3"/>
  <c r="X2920" i="3"/>
  <c r="X2921" i="3"/>
  <c r="X2922" i="3"/>
  <c r="X2923" i="3"/>
  <c r="X2924" i="3"/>
  <c r="X2925" i="3"/>
  <c r="X2926" i="3"/>
  <c r="X2927" i="3"/>
  <c r="X2928" i="3"/>
  <c r="X2929" i="3"/>
  <c r="X2930" i="3"/>
  <c r="X2931" i="3"/>
  <c r="X2932" i="3"/>
  <c r="X2933" i="3"/>
  <c r="X2934" i="3"/>
  <c r="X2935" i="3"/>
  <c r="X2936" i="3"/>
  <c r="X2937" i="3"/>
  <c r="X2938" i="3"/>
  <c r="X2939" i="3"/>
  <c r="X2940" i="3"/>
  <c r="X2941" i="3"/>
  <c r="X2942" i="3"/>
  <c r="X2943" i="3"/>
  <c r="X2944" i="3"/>
  <c r="X2945" i="3"/>
  <c r="X2946" i="3"/>
  <c r="X2947" i="3"/>
  <c r="X2948" i="3"/>
  <c r="X2949" i="3"/>
  <c r="X2950" i="3"/>
  <c r="X2951" i="3"/>
  <c r="X2952" i="3"/>
  <c r="X2953" i="3"/>
  <c r="X2954" i="3"/>
  <c r="X2955" i="3"/>
  <c r="X2956" i="3"/>
  <c r="X2957" i="3"/>
  <c r="X2958" i="3"/>
  <c r="X2959" i="3"/>
  <c r="X2960" i="3"/>
  <c r="X2961" i="3"/>
  <c r="X2962" i="3"/>
  <c r="X2963" i="3"/>
  <c r="X2964" i="3"/>
  <c r="X2965" i="3"/>
  <c r="X2966" i="3"/>
  <c r="X2967" i="3"/>
  <c r="X2968" i="3"/>
  <c r="X2969" i="3"/>
  <c r="X2970" i="3"/>
  <c r="X2971" i="3"/>
  <c r="X2972" i="3"/>
  <c r="X2973" i="3"/>
  <c r="X2974" i="3"/>
  <c r="X2975" i="3"/>
  <c r="X2976" i="3"/>
  <c r="X2977" i="3"/>
  <c r="X2978" i="3"/>
  <c r="X2979" i="3"/>
  <c r="X2980" i="3"/>
  <c r="X2981" i="3"/>
  <c r="X2982" i="3"/>
  <c r="X2983" i="3"/>
  <c r="X2984" i="3"/>
  <c r="X2985" i="3"/>
  <c r="X2986" i="3"/>
  <c r="X2987" i="3"/>
  <c r="X2988" i="3"/>
  <c r="X2989" i="3"/>
  <c r="X2990" i="3"/>
  <c r="X2991" i="3"/>
  <c r="X2992" i="3"/>
  <c r="X2993" i="3"/>
  <c r="X2994" i="3"/>
  <c r="X2995" i="3"/>
  <c r="X2996" i="3"/>
  <c r="X2997" i="3"/>
  <c r="X2998" i="3"/>
  <c r="X2999" i="3"/>
  <c r="X3000" i="3"/>
  <c r="X3001" i="3"/>
  <c r="X3002" i="3"/>
  <c r="X3003" i="3"/>
  <c r="X3004" i="3"/>
  <c r="X3005" i="3"/>
  <c r="X3006" i="3"/>
  <c r="X3007" i="3"/>
  <c r="X3008" i="3"/>
  <c r="X3009" i="3"/>
  <c r="X3010" i="3"/>
  <c r="X3011" i="3"/>
  <c r="X3012" i="3"/>
  <c r="X3013" i="3"/>
  <c r="X3014" i="3"/>
  <c r="X3015" i="3"/>
  <c r="X3016" i="3"/>
  <c r="X3017" i="3"/>
  <c r="X3018" i="3"/>
  <c r="X3019" i="3"/>
  <c r="X3020" i="3"/>
  <c r="X3021" i="3"/>
  <c r="X3022" i="3"/>
  <c r="X3023" i="3"/>
  <c r="X3024" i="3"/>
  <c r="X3025" i="3"/>
  <c r="X3026" i="3"/>
  <c r="X3027" i="3"/>
  <c r="X3028" i="3"/>
  <c r="X3029" i="3"/>
  <c r="X3030" i="3"/>
  <c r="X3031" i="3"/>
  <c r="X3032" i="3"/>
  <c r="X3033" i="3"/>
  <c r="X3034" i="3"/>
  <c r="X3035" i="3"/>
  <c r="X3036" i="3"/>
  <c r="X3037" i="3"/>
  <c r="X3038" i="3"/>
  <c r="X3039" i="3"/>
  <c r="X3040" i="3"/>
  <c r="X3041" i="3"/>
  <c r="X3042" i="3"/>
  <c r="X3043" i="3"/>
  <c r="X3044" i="3"/>
  <c r="X3045" i="3"/>
  <c r="X3046" i="3"/>
  <c r="X3047" i="3"/>
  <c r="X3048" i="3"/>
  <c r="X3049" i="3"/>
  <c r="X3050" i="3"/>
  <c r="X3051" i="3"/>
  <c r="X3052" i="3"/>
  <c r="X3053" i="3"/>
  <c r="X3054" i="3"/>
  <c r="X3055" i="3"/>
  <c r="X3056" i="3"/>
  <c r="X3057" i="3"/>
  <c r="X3058" i="3"/>
  <c r="X3059" i="3"/>
  <c r="X3060" i="3"/>
  <c r="X3061" i="3"/>
  <c r="X3062" i="3"/>
  <c r="X3063" i="3"/>
  <c r="X3064" i="3"/>
  <c r="X3065" i="3"/>
  <c r="X3066" i="3"/>
  <c r="X3067" i="3"/>
  <c r="X3068" i="3"/>
  <c r="X3069" i="3"/>
  <c r="X3070" i="3"/>
  <c r="X3071" i="3"/>
  <c r="X3072" i="3"/>
  <c r="X3073" i="3"/>
  <c r="X3074" i="3"/>
  <c r="X3075" i="3"/>
  <c r="X3076" i="3"/>
  <c r="X3077" i="3"/>
  <c r="X3078" i="3"/>
  <c r="X3079" i="3"/>
  <c r="X3080" i="3"/>
  <c r="X3081" i="3"/>
  <c r="X3082" i="3"/>
  <c r="X3083" i="3"/>
  <c r="X3084" i="3"/>
  <c r="X3085" i="3"/>
  <c r="X3086" i="3"/>
  <c r="X3087" i="3"/>
  <c r="X3088" i="3"/>
  <c r="X3089" i="3"/>
  <c r="X3090" i="3"/>
  <c r="X3091" i="3"/>
  <c r="X3092" i="3"/>
  <c r="X3093" i="3"/>
  <c r="X3094" i="3"/>
  <c r="X3095" i="3"/>
  <c r="X3096" i="3"/>
  <c r="X3097" i="3"/>
  <c r="X3098" i="3"/>
  <c r="X3099" i="3"/>
  <c r="X3100" i="3"/>
  <c r="X3101" i="3"/>
  <c r="X3102" i="3"/>
  <c r="X3103" i="3"/>
  <c r="X3104" i="3"/>
  <c r="X3105" i="3"/>
  <c r="X3106" i="3"/>
  <c r="X3107" i="3"/>
  <c r="X3108" i="3"/>
  <c r="X3109" i="3"/>
  <c r="X3110" i="3"/>
  <c r="X3111" i="3"/>
  <c r="X3112" i="3"/>
  <c r="X3113" i="3"/>
  <c r="X3114" i="3"/>
  <c r="X3115" i="3"/>
  <c r="X3116" i="3"/>
  <c r="X3117" i="3"/>
  <c r="X3118" i="3"/>
  <c r="X3119" i="3"/>
  <c r="X3120" i="3"/>
  <c r="X3121" i="3"/>
  <c r="X3122" i="3"/>
  <c r="X3123" i="3"/>
  <c r="X3124" i="3"/>
  <c r="X3125" i="3"/>
  <c r="X3126" i="3"/>
  <c r="X3127" i="3"/>
  <c r="X3128" i="3"/>
  <c r="X3129" i="3"/>
  <c r="X3130" i="3"/>
  <c r="X3131" i="3"/>
  <c r="X3132" i="3"/>
  <c r="X3133" i="3"/>
  <c r="X3134" i="3"/>
  <c r="X3135" i="3"/>
  <c r="X3136" i="3"/>
  <c r="X3137" i="3"/>
  <c r="X3138" i="3"/>
  <c r="X3139" i="3"/>
  <c r="X3140" i="3"/>
  <c r="X3141" i="3"/>
  <c r="X3142" i="3"/>
  <c r="X3143" i="3"/>
  <c r="X3144" i="3"/>
  <c r="X3145" i="3"/>
  <c r="X3146" i="3"/>
  <c r="X3147" i="3"/>
  <c r="X3148" i="3"/>
  <c r="X3149" i="3"/>
  <c r="X3150" i="3"/>
  <c r="X3151" i="3"/>
  <c r="X3152" i="3"/>
  <c r="X3153" i="3"/>
  <c r="X3154" i="3"/>
  <c r="X3155" i="3"/>
  <c r="X3156" i="3"/>
  <c r="X3157" i="3"/>
  <c r="X3158" i="3"/>
  <c r="X3159" i="3"/>
  <c r="X3160" i="3"/>
  <c r="X3161" i="3"/>
  <c r="X3162" i="3"/>
  <c r="X3163" i="3"/>
  <c r="X3164" i="3"/>
  <c r="X3165" i="3"/>
  <c r="X3166" i="3"/>
  <c r="X3167" i="3"/>
  <c r="X3168" i="3"/>
  <c r="X3169" i="3"/>
  <c r="X3170" i="3"/>
  <c r="X3171" i="3"/>
  <c r="X3172" i="3"/>
  <c r="X3173" i="3"/>
  <c r="X3174" i="3"/>
  <c r="X3175" i="3"/>
  <c r="X3176" i="3"/>
  <c r="X3177" i="3"/>
  <c r="X3178" i="3"/>
  <c r="X3179" i="3"/>
  <c r="X3180" i="3"/>
  <c r="X3181" i="3"/>
  <c r="X3182" i="3"/>
  <c r="X3183" i="3"/>
  <c r="X3184" i="3"/>
  <c r="X3185" i="3"/>
  <c r="X3186" i="3"/>
  <c r="X3187" i="3"/>
  <c r="X3188" i="3"/>
  <c r="X3189" i="3"/>
  <c r="X3190" i="3"/>
  <c r="X3191" i="3"/>
  <c r="X3192" i="3"/>
  <c r="X3193" i="3"/>
  <c r="X3194" i="3"/>
  <c r="X3195" i="3"/>
  <c r="X3196" i="3"/>
  <c r="X3197" i="3"/>
  <c r="X3198" i="3"/>
  <c r="X3199" i="3"/>
  <c r="X3200" i="3"/>
  <c r="X3201" i="3"/>
  <c r="X3202" i="3"/>
  <c r="X3203" i="3"/>
  <c r="X3204" i="3"/>
  <c r="X3205" i="3"/>
  <c r="X3206" i="3"/>
  <c r="X3207" i="3"/>
  <c r="X3208" i="3"/>
  <c r="X3209" i="3"/>
  <c r="X3210" i="3"/>
  <c r="X3211" i="3"/>
  <c r="X3212" i="3"/>
  <c r="X3213" i="3"/>
  <c r="X3214" i="3"/>
  <c r="X3215" i="3"/>
  <c r="X3216" i="3"/>
  <c r="X3217" i="3"/>
  <c r="X3218" i="3"/>
  <c r="X3219" i="3"/>
  <c r="X3220" i="3"/>
  <c r="X3221" i="3"/>
  <c r="X3222" i="3"/>
  <c r="X3223" i="3"/>
  <c r="X3224" i="3"/>
  <c r="X3225" i="3"/>
  <c r="X3226" i="3"/>
  <c r="X3227" i="3"/>
  <c r="X3228" i="3"/>
  <c r="X3229" i="3"/>
  <c r="X3230" i="3"/>
  <c r="X3231" i="3"/>
  <c r="X3232" i="3"/>
  <c r="X3233" i="3"/>
  <c r="X3234" i="3"/>
  <c r="X3235" i="3"/>
  <c r="X3236" i="3"/>
  <c r="X3237" i="3"/>
  <c r="X3238" i="3"/>
  <c r="X3239" i="3"/>
  <c r="X3240" i="3"/>
  <c r="X3241" i="3"/>
  <c r="X3242" i="3"/>
  <c r="X3243" i="3"/>
  <c r="X3244" i="3"/>
  <c r="X3245" i="3"/>
  <c r="X3246" i="3"/>
  <c r="X3247" i="3"/>
  <c r="X3248" i="3"/>
  <c r="X3249" i="3"/>
  <c r="X3250" i="3"/>
  <c r="X3251" i="3"/>
  <c r="X3252" i="3"/>
  <c r="X3253" i="3"/>
  <c r="X3254" i="3"/>
  <c r="X3255" i="3"/>
  <c r="X3256" i="3"/>
  <c r="X3257" i="3"/>
  <c r="X3258" i="3"/>
  <c r="X3259" i="3"/>
  <c r="X3260" i="3"/>
  <c r="X3261" i="3"/>
  <c r="X3262" i="3"/>
  <c r="X3263" i="3"/>
  <c r="X3264" i="3"/>
  <c r="X3265" i="3"/>
  <c r="X3266" i="3"/>
  <c r="X3267" i="3"/>
  <c r="X3268" i="3"/>
  <c r="X3269" i="3"/>
  <c r="X3270" i="3"/>
  <c r="X3271" i="3"/>
  <c r="X3272" i="3"/>
  <c r="X3273" i="3"/>
  <c r="X3274" i="3"/>
  <c r="X3275" i="3"/>
  <c r="X3276" i="3"/>
  <c r="X3277" i="3"/>
  <c r="X3278" i="3"/>
  <c r="X3279" i="3"/>
  <c r="X3280" i="3"/>
  <c r="X3281" i="3"/>
  <c r="X3282" i="3"/>
  <c r="X3283" i="3"/>
  <c r="X3284" i="3"/>
  <c r="X3285" i="3"/>
  <c r="X3286" i="3"/>
  <c r="X3287" i="3"/>
  <c r="X3288" i="3"/>
  <c r="X3289" i="3"/>
  <c r="X3290" i="3"/>
  <c r="X3291" i="3"/>
  <c r="X3292" i="3"/>
  <c r="X3293" i="3"/>
  <c r="X3294" i="3"/>
  <c r="X3295" i="3"/>
  <c r="X3296" i="3"/>
  <c r="X3297" i="3"/>
  <c r="X3298" i="3"/>
  <c r="X3299" i="3"/>
  <c r="X3300" i="3"/>
  <c r="X3301" i="3"/>
  <c r="X3302" i="3"/>
  <c r="X3303" i="3"/>
  <c r="X3304" i="3"/>
  <c r="X3305" i="3"/>
  <c r="X3306" i="3"/>
  <c r="X3307" i="3"/>
  <c r="X3308" i="3"/>
  <c r="X3309" i="3"/>
  <c r="X3310" i="3"/>
  <c r="X3311" i="3"/>
  <c r="X3312" i="3"/>
  <c r="X3313" i="3"/>
  <c r="X3314" i="3"/>
  <c r="X3315" i="3"/>
  <c r="X3316" i="3"/>
  <c r="X3317" i="3"/>
  <c r="X3318" i="3"/>
  <c r="X3319" i="3"/>
  <c r="X3320" i="3"/>
  <c r="X3321" i="3"/>
  <c r="X3322" i="3"/>
  <c r="X3323" i="3"/>
  <c r="X3324" i="3"/>
  <c r="X3325" i="3"/>
  <c r="X3326" i="3"/>
  <c r="X3327" i="3"/>
  <c r="X3328" i="3"/>
  <c r="X3329" i="3"/>
  <c r="X3330" i="3"/>
  <c r="X3331" i="3"/>
  <c r="X3332" i="3"/>
  <c r="X3333" i="3"/>
  <c r="X3334" i="3"/>
  <c r="X3335" i="3"/>
  <c r="X3336" i="3"/>
  <c r="X3337" i="3"/>
  <c r="X3338" i="3"/>
  <c r="X3339" i="3"/>
  <c r="X3340" i="3"/>
  <c r="X3341" i="3"/>
  <c r="X3342" i="3"/>
  <c r="X3343" i="3"/>
  <c r="X3344" i="3"/>
  <c r="X3345" i="3"/>
  <c r="X3346" i="3"/>
  <c r="X3347" i="3"/>
  <c r="X3348" i="3"/>
  <c r="X3349" i="3"/>
  <c r="X3350" i="3"/>
  <c r="X3351" i="3"/>
  <c r="X3352" i="3"/>
  <c r="X3353" i="3"/>
  <c r="X3354" i="3"/>
  <c r="X3355" i="3"/>
  <c r="X3356" i="3"/>
  <c r="X3357" i="3"/>
  <c r="X3358" i="3"/>
  <c r="X3359" i="3"/>
  <c r="X3360" i="3"/>
  <c r="X3361" i="3"/>
  <c r="X3362" i="3"/>
  <c r="X3363" i="3"/>
  <c r="X3364" i="3"/>
  <c r="X3365" i="3"/>
  <c r="X3366" i="3"/>
  <c r="X3367" i="3"/>
  <c r="X3368" i="3"/>
  <c r="X3369" i="3"/>
  <c r="X3370" i="3"/>
  <c r="X3371" i="3"/>
  <c r="X3372" i="3"/>
  <c r="X3373" i="3"/>
  <c r="X3374" i="3"/>
  <c r="X3375" i="3"/>
  <c r="X3376" i="3"/>
  <c r="X3377" i="3"/>
  <c r="X3378" i="3"/>
  <c r="X3379" i="3"/>
  <c r="X3380" i="3"/>
  <c r="X3381" i="3"/>
  <c r="X3382" i="3"/>
  <c r="X3383" i="3"/>
  <c r="X3384" i="3"/>
  <c r="X3385" i="3"/>
  <c r="X3386" i="3"/>
  <c r="X3387" i="3"/>
  <c r="X3388" i="3"/>
  <c r="X3389" i="3"/>
  <c r="X3390" i="3"/>
  <c r="X3391" i="3"/>
  <c r="X3392" i="3"/>
  <c r="X3393" i="3"/>
  <c r="X3394" i="3"/>
  <c r="X3395" i="3"/>
  <c r="X3396" i="3"/>
  <c r="X3397" i="3"/>
  <c r="X3398" i="3"/>
  <c r="X3399" i="3"/>
  <c r="X3400" i="3"/>
  <c r="X3401" i="3"/>
  <c r="X3402" i="3"/>
  <c r="X3403" i="3"/>
  <c r="X3404" i="3"/>
  <c r="X3405" i="3"/>
  <c r="X3406" i="3"/>
  <c r="X3407" i="3"/>
  <c r="X3408" i="3"/>
  <c r="X3409" i="3"/>
  <c r="X3410" i="3"/>
  <c r="X3411" i="3"/>
  <c r="X3412" i="3"/>
  <c r="X3413" i="3"/>
  <c r="X3414" i="3"/>
  <c r="X3415" i="3"/>
  <c r="X3416" i="3"/>
  <c r="X3417" i="3"/>
  <c r="X3418" i="3"/>
  <c r="X3419" i="3"/>
  <c r="X3420" i="3"/>
  <c r="X3421" i="3"/>
  <c r="X3422" i="3"/>
  <c r="X3423" i="3"/>
  <c r="X3424" i="3"/>
  <c r="X3425" i="3"/>
  <c r="X3426" i="3"/>
  <c r="X3427" i="3"/>
  <c r="X3428" i="3"/>
  <c r="X3429" i="3"/>
  <c r="X3430" i="3"/>
  <c r="X3431" i="3"/>
  <c r="X3432" i="3"/>
  <c r="X3433" i="3"/>
  <c r="X3434" i="3"/>
  <c r="X3435" i="3"/>
  <c r="X3436" i="3"/>
  <c r="X3437" i="3"/>
  <c r="X3438" i="3"/>
  <c r="X3439" i="3"/>
  <c r="X3440" i="3"/>
  <c r="X3441" i="3"/>
  <c r="X3442" i="3"/>
  <c r="X3443" i="3"/>
  <c r="X3444" i="3"/>
  <c r="X3445" i="3"/>
  <c r="X3446" i="3"/>
  <c r="X3447" i="3"/>
  <c r="X3448" i="3"/>
  <c r="X3449" i="3"/>
  <c r="X3450" i="3"/>
  <c r="X3451" i="3"/>
  <c r="X3452" i="3"/>
  <c r="X3453" i="3"/>
  <c r="X3454" i="3"/>
  <c r="X3455" i="3"/>
  <c r="X3456" i="3"/>
  <c r="X3457" i="3"/>
  <c r="X3458" i="3"/>
  <c r="X3459" i="3"/>
  <c r="X3460" i="3"/>
  <c r="X3461" i="3"/>
  <c r="X3462" i="3"/>
  <c r="X3463" i="3"/>
  <c r="X3464" i="3"/>
  <c r="X3465" i="3"/>
  <c r="X3466" i="3"/>
  <c r="X3467" i="3"/>
  <c r="X3468" i="3"/>
  <c r="X3469" i="3"/>
  <c r="X3470" i="3"/>
  <c r="X3471" i="3"/>
  <c r="X3472" i="3"/>
  <c r="X3473" i="3"/>
  <c r="X3474" i="3"/>
  <c r="X3475" i="3"/>
  <c r="X3476" i="3"/>
  <c r="X3477" i="3"/>
  <c r="X3478" i="3"/>
  <c r="X3479" i="3"/>
  <c r="X3480" i="3"/>
  <c r="X3481" i="3"/>
  <c r="X3482" i="3"/>
  <c r="X3483" i="3"/>
  <c r="X3484" i="3"/>
  <c r="X3485" i="3"/>
  <c r="X3486" i="3"/>
  <c r="X3487" i="3"/>
  <c r="X3488" i="3"/>
  <c r="X3489" i="3"/>
  <c r="X3490" i="3"/>
  <c r="X3491" i="3"/>
  <c r="X3492" i="3"/>
  <c r="X3493" i="3"/>
  <c r="X3494" i="3"/>
  <c r="X3495" i="3"/>
  <c r="X3496" i="3"/>
  <c r="X3497" i="3"/>
  <c r="X3498" i="3"/>
  <c r="X3499" i="3"/>
  <c r="X3500" i="3"/>
  <c r="X3501" i="3"/>
  <c r="X3502" i="3"/>
  <c r="X3503" i="3"/>
  <c r="X3504" i="3"/>
  <c r="X3505" i="3"/>
  <c r="X3506" i="3"/>
  <c r="X3507" i="3"/>
  <c r="X3508" i="3"/>
  <c r="X3509" i="3"/>
  <c r="X3510" i="3"/>
  <c r="X3511" i="3"/>
  <c r="X3512" i="3"/>
  <c r="X3513" i="3"/>
  <c r="X3514" i="3"/>
  <c r="X3515" i="3"/>
  <c r="X3516" i="3"/>
  <c r="X3517" i="3"/>
  <c r="X3518" i="3"/>
  <c r="X3519" i="3"/>
  <c r="X3520" i="3"/>
  <c r="X3521" i="3"/>
  <c r="X3522" i="3"/>
  <c r="X3523" i="3"/>
  <c r="X3524" i="3"/>
  <c r="X3525" i="3"/>
  <c r="X3526" i="3"/>
  <c r="X3527" i="3"/>
  <c r="X3528" i="3"/>
  <c r="X3529" i="3"/>
  <c r="X3530" i="3"/>
  <c r="X3531" i="3"/>
  <c r="X3532" i="3"/>
  <c r="X3533" i="3"/>
  <c r="X3534" i="3"/>
  <c r="X3535" i="3"/>
  <c r="X3536" i="3"/>
  <c r="X3537" i="3"/>
  <c r="X3538" i="3"/>
  <c r="X3539" i="3"/>
  <c r="X3540" i="3"/>
  <c r="X3541" i="3"/>
  <c r="X3542" i="3"/>
  <c r="X3543" i="3"/>
  <c r="X3544" i="3"/>
  <c r="X3545" i="3"/>
  <c r="X3546" i="3"/>
  <c r="X3547" i="3"/>
  <c r="X3548" i="3"/>
  <c r="X3549" i="3"/>
  <c r="X3550" i="3"/>
  <c r="X3551" i="3"/>
  <c r="X3552" i="3"/>
  <c r="X3553" i="3"/>
  <c r="X3554" i="3"/>
  <c r="X3555" i="3"/>
  <c r="X3556" i="3"/>
  <c r="X3557" i="3"/>
  <c r="X3558" i="3"/>
  <c r="X3559" i="3"/>
  <c r="X3560" i="3"/>
  <c r="X3561" i="3"/>
  <c r="X3562" i="3"/>
  <c r="X3563" i="3"/>
  <c r="X3564" i="3"/>
  <c r="X3565" i="3"/>
  <c r="X3566" i="3"/>
  <c r="X3567" i="3"/>
  <c r="X3568" i="3"/>
  <c r="X3569" i="3"/>
  <c r="X3570" i="3"/>
  <c r="X3571" i="3"/>
  <c r="X3572" i="3"/>
  <c r="X3573" i="3"/>
  <c r="X3574" i="3"/>
  <c r="X3575" i="3"/>
  <c r="X3576" i="3"/>
  <c r="X3577" i="3"/>
  <c r="X3578" i="3"/>
  <c r="X3579" i="3"/>
  <c r="X3580" i="3"/>
  <c r="X3581" i="3"/>
  <c r="X3582" i="3"/>
  <c r="X3583" i="3"/>
  <c r="X3584" i="3"/>
  <c r="X3585" i="3"/>
  <c r="X3586" i="3"/>
  <c r="X3587" i="3"/>
  <c r="X3588" i="3"/>
  <c r="X3589" i="3"/>
  <c r="X3590" i="3"/>
  <c r="X3591" i="3"/>
  <c r="X3592" i="3"/>
  <c r="X3593" i="3"/>
  <c r="X3594" i="3"/>
  <c r="X3595" i="3"/>
  <c r="X3596" i="3"/>
  <c r="X3597" i="3"/>
  <c r="X3598" i="3"/>
  <c r="X3599" i="3"/>
  <c r="X3600" i="3"/>
  <c r="X3601" i="3"/>
  <c r="X3602" i="3"/>
  <c r="X3603" i="3"/>
  <c r="X3604" i="3"/>
  <c r="X3605" i="3"/>
  <c r="X3606" i="3"/>
  <c r="X3607" i="3"/>
  <c r="X3608" i="3"/>
  <c r="X3609" i="3"/>
  <c r="X3610" i="3"/>
  <c r="X3611" i="3"/>
  <c r="X3612" i="3"/>
  <c r="X3613" i="3"/>
  <c r="X3614" i="3"/>
  <c r="X3615" i="3"/>
  <c r="X3616" i="3"/>
  <c r="X3617" i="3"/>
  <c r="X3618" i="3"/>
  <c r="X3619" i="3"/>
  <c r="X3620" i="3"/>
  <c r="X3621" i="3"/>
  <c r="X3622" i="3"/>
  <c r="X3623" i="3"/>
  <c r="X3624" i="3"/>
  <c r="X3625" i="3"/>
  <c r="X3626" i="3"/>
  <c r="X3627" i="3"/>
  <c r="X3628" i="3"/>
  <c r="X3629" i="3"/>
  <c r="X3630" i="3"/>
  <c r="X3631" i="3"/>
  <c r="X3632" i="3"/>
  <c r="X3633" i="3"/>
  <c r="X3634" i="3"/>
  <c r="X3635" i="3"/>
  <c r="X3636" i="3"/>
  <c r="X3637" i="3"/>
  <c r="X3638" i="3"/>
  <c r="X3639" i="3"/>
  <c r="X3640" i="3"/>
  <c r="X3641" i="3"/>
  <c r="X3642" i="3"/>
  <c r="X3643" i="3"/>
  <c r="X3644" i="3"/>
  <c r="X3645" i="3"/>
  <c r="X3646" i="3"/>
  <c r="X3647" i="3"/>
  <c r="X3648" i="3"/>
  <c r="X3649" i="3"/>
  <c r="X3650" i="3"/>
  <c r="X3651" i="3"/>
  <c r="X3652" i="3"/>
  <c r="X3653" i="3"/>
  <c r="X3654" i="3"/>
  <c r="X3655" i="3"/>
  <c r="X3656" i="3"/>
  <c r="X3657" i="3"/>
  <c r="X3658" i="3"/>
  <c r="X3659" i="3"/>
  <c r="X3660" i="3"/>
  <c r="X3661" i="3"/>
  <c r="X3662" i="3"/>
  <c r="X3663" i="3"/>
  <c r="X3664" i="3"/>
  <c r="X3665" i="3"/>
  <c r="X3666" i="3"/>
  <c r="X3667" i="3"/>
  <c r="X3668" i="3"/>
  <c r="X3669" i="3"/>
  <c r="X3670" i="3"/>
  <c r="X3671" i="3"/>
  <c r="X3672" i="3"/>
  <c r="X3673" i="3"/>
  <c r="X3674" i="3"/>
  <c r="X3675" i="3"/>
  <c r="X3676" i="3"/>
  <c r="X3677" i="3"/>
  <c r="X3678" i="3"/>
  <c r="X3679" i="3"/>
  <c r="X3680" i="3"/>
  <c r="X3681" i="3"/>
  <c r="X3682" i="3"/>
  <c r="X3683" i="3"/>
  <c r="X3684" i="3"/>
  <c r="X3685" i="3"/>
  <c r="X3686" i="3"/>
  <c r="X3687" i="3"/>
  <c r="X3688" i="3"/>
  <c r="X3689" i="3"/>
  <c r="X3690" i="3"/>
  <c r="X3691" i="3"/>
  <c r="X3692" i="3"/>
  <c r="X3693" i="3"/>
  <c r="X3694" i="3"/>
  <c r="X3695" i="3"/>
  <c r="X3696" i="3"/>
  <c r="X3697" i="3"/>
  <c r="X3698" i="3"/>
  <c r="X3699" i="3"/>
  <c r="X3700" i="3"/>
  <c r="X3701" i="3"/>
  <c r="X3702" i="3"/>
  <c r="X3703" i="3"/>
  <c r="X3704" i="3"/>
  <c r="X3705" i="3"/>
  <c r="X3706" i="3"/>
  <c r="X3707" i="3"/>
  <c r="X3708" i="3"/>
  <c r="X3709" i="3"/>
  <c r="X3710" i="3"/>
  <c r="X3711" i="3"/>
  <c r="X3712" i="3"/>
  <c r="X3713" i="3"/>
  <c r="X3714" i="3"/>
  <c r="X3715" i="3"/>
  <c r="X3716" i="3"/>
  <c r="X3717" i="3"/>
  <c r="X3718" i="3"/>
  <c r="X3719" i="3"/>
  <c r="X3720" i="3"/>
  <c r="X3721" i="3"/>
  <c r="X3722" i="3"/>
  <c r="X3723" i="3"/>
  <c r="X3724" i="3"/>
  <c r="X3725" i="3"/>
  <c r="X3726" i="3"/>
  <c r="X3727" i="3"/>
  <c r="X3728" i="3"/>
  <c r="X3729" i="3"/>
  <c r="X3730" i="3"/>
  <c r="X3731" i="3"/>
  <c r="X3732" i="3"/>
  <c r="X3733" i="3"/>
  <c r="X3734" i="3"/>
  <c r="X3735" i="3"/>
  <c r="X3736" i="3"/>
  <c r="X3737" i="3"/>
  <c r="X3738" i="3"/>
  <c r="X3739" i="3"/>
  <c r="X3740" i="3"/>
  <c r="X3741" i="3"/>
  <c r="X3742" i="3"/>
  <c r="X3743" i="3"/>
  <c r="X3744" i="3"/>
  <c r="X3745" i="3"/>
  <c r="X3746" i="3"/>
  <c r="X3747" i="3"/>
  <c r="X3748" i="3"/>
  <c r="X3749" i="3"/>
  <c r="X3750" i="3"/>
  <c r="X3751" i="3"/>
  <c r="X3752" i="3"/>
  <c r="X3753" i="3"/>
  <c r="X3754" i="3"/>
  <c r="X3755" i="3"/>
  <c r="X3756" i="3"/>
  <c r="X3757" i="3"/>
  <c r="X3758" i="3"/>
  <c r="X3759" i="3"/>
  <c r="X3760" i="3"/>
  <c r="X3761" i="3"/>
  <c r="X3762" i="3"/>
  <c r="X3763" i="3"/>
  <c r="X3764" i="3"/>
  <c r="X3765" i="3"/>
  <c r="X3766" i="3"/>
  <c r="X3767" i="3"/>
  <c r="X3768" i="3"/>
  <c r="X3769" i="3"/>
  <c r="X3770" i="3"/>
  <c r="X3771" i="3"/>
  <c r="X3772" i="3"/>
  <c r="X3773" i="3"/>
  <c r="X3774" i="3"/>
  <c r="X3775" i="3"/>
  <c r="X3776" i="3"/>
  <c r="X3777" i="3"/>
  <c r="X3778" i="3"/>
  <c r="X3779" i="3"/>
  <c r="X3780" i="3"/>
  <c r="X3781" i="3"/>
  <c r="X3782" i="3"/>
  <c r="X3783" i="3"/>
  <c r="X3784" i="3"/>
  <c r="X3785" i="3"/>
  <c r="X3786" i="3"/>
  <c r="X3787" i="3"/>
  <c r="X3788" i="3"/>
  <c r="X3789" i="3"/>
  <c r="X3790" i="3"/>
  <c r="X3791" i="3"/>
  <c r="X3792" i="3"/>
  <c r="X3793" i="3"/>
  <c r="X3794" i="3"/>
  <c r="X3795" i="3"/>
  <c r="X3796" i="3"/>
  <c r="X3797" i="3"/>
  <c r="X3798" i="3"/>
  <c r="X3799" i="3"/>
  <c r="X3800" i="3"/>
  <c r="X3801" i="3"/>
  <c r="X3802" i="3"/>
  <c r="X3803" i="3"/>
  <c r="X3804" i="3"/>
  <c r="X3805" i="3"/>
  <c r="X3806" i="3"/>
  <c r="X3807" i="3"/>
  <c r="X3808" i="3"/>
  <c r="X3809" i="3"/>
  <c r="X3810" i="3"/>
  <c r="X3811" i="3"/>
  <c r="X3812" i="3"/>
  <c r="X3813" i="3"/>
  <c r="X3814" i="3"/>
  <c r="X3815" i="3"/>
  <c r="X3816" i="3"/>
  <c r="X3817" i="3"/>
  <c r="X3818" i="3"/>
  <c r="X3819" i="3"/>
  <c r="X3820" i="3"/>
  <c r="X3821" i="3"/>
  <c r="X3822" i="3"/>
  <c r="X3823" i="3"/>
  <c r="X3824" i="3"/>
  <c r="X3825" i="3"/>
  <c r="X3826" i="3"/>
  <c r="X3827" i="3"/>
  <c r="X3828" i="3"/>
  <c r="X3829" i="3"/>
  <c r="X3830" i="3"/>
  <c r="X3831" i="3"/>
  <c r="X3832" i="3"/>
  <c r="X3833" i="3"/>
  <c r="X3834" i="3"/>
  <c r="X3835" i="3"/>
  <c r="X3836" i="3"/>
  <c r="X3837" i="3"/>
  <c r="X3838" i="3"/>
  <c r="X3839" i="3"/>
  <c r="X3840" i="3"/>
  <c r="X3841" i="3"/>
  <c r="X3842" i="3"/>
  <c r="X3843" i="3"/>
  <c r="X3844" i="3"/>
  <c r="X3845" i="3"/>
  <c r="X3846" i="3"/>
  <c r="X3847" i="3"/>
  <c r="X3848" i="3"/>
  <c r="X3849" i="3"/>
  <c r="X3850" i="3"/>
  <c r="X3851" i="3"/>
  <c r="X3852" i="3"/>
  <c r="X3853" i="3"/>
  <c r="X3854" i="3"/>
  <c r="X3855" i="3"/>
  <c r="X3856" i="3"/>
  <c r="X3857" i="3"/>
  <c r="X3858" i="3"/>
  <c r="X3859" i="3"/>
  <c r="X3860" i="3"/>
  <c r="X3861" i="3"/>
  <c r="X3862" i="3"/>
  <c r="X3863" i="3"/>
  <c r="X3864" i="3"/>
  <c r="X3865" i="3"/>
  <c r="X3866" i="3"/>
  <c r="X3867" i="3"/>
  <c r="X3868" i="3"/>
  <c r="X3869" i="3"/>
  <c r="X3870" i="3"/>
  <c r="X3871" i="3"/>
  <c r="X3872" i="3"/>
  <c r="X3873" i="3"/>
  <c r="X3874" i="3"/>
  <c r="X3875" i="3"/>
  <c r="X3876" i="3"/>
  <c r="X3877" i="3"/>
  <c r="X3878" i="3"/>
  <c r="X3879" i="3"/>
  <c r="X3880" i="3"/>
  <c r="X3881" i="3"/>
  <c r="X3882" i="3"/>
  <c r="X3883" i="3"/>
  <c r="X3884" i="3"/>
  <c r="X3885" i="3"/>
  <c r="X3886" i="3"/>
  <c r="X3887" i="3"/>
  <c r="X3888" i="3"/>
  <c r="X3889" i="3"/>
  <c r="X3890" i="3"/>
  <c r="X3891" i="3"/>
  <c r="X3892" i="3"/>
  <c r="X3893" i="3"/>
  <c r="X3894" i="3"/>
  <c r="X3895" i="3"/>
  <c r="X3896" i="3"/>
  <c r="X3897" i="3"/>
  <c r="X3898" i="3"/>
  <c r="X3899" i="3"/>
  <c r="X3900" i="3"/>
  <c r="X3901" i="3"/>
  <c r="X3902" i="3"/>
  <c r="X3903" i="3"/>
  <c r="X3904" i="3"/>
  <c r="X3905" i="3"/>
  <c r="X3906" i="3"/>
  <c r="X3907" i="3"/>
  <c r="X3908" i="3"/>
  <c r="X3909" i="3"/>
  <c r="X3910" i="3"/>
  <c r="X3911" i="3"/>
  <c r="X3912" i="3"/>
  <c r="X3913" i="3"/>
  <c r="X3914" i="3"/>
  <c r="X3915" i="3"/>
  <c r="X3916" i="3"/>
  <c r="X3917" i="3"/>
  <c r="X3918" i="3"/>
  <c r="X3919" i="3"/>
  <c r="X3920" i="3"/>
  <c r="X3921" i="3"/>
  <c r="X3922" i="3"/>
  <c r="X3923" i="3"/>
  <c r="X3924" i="3"/>
  <c r="X3925" i="3"/>
  <c r="X3926" i="3"/>
  <c r="X3927" i="3"/>
  <c r="X3928" i="3"/>
  <c r="X3929" i="3"/>
  <c r="X3930" i="3"/>
  <c r="X3931" i="3"/>
  <c r="X3932" i="3"/>
  <c r="X3933" i="3"/>
  <c r="X3934" i="3"/>
  <c r="X3935" i="3"/>
  <c r="X3936" i="3"/>
  <c r="X3937" i="3"/>
  <c r="X3938" i="3"/>
  <c r="X3939" i="3"/>
  <c r="X3940" i="3"/>
  <c r="X3941" i="3"/>
  <c r="X3942" i="3"/>
  <c r="X3943" i="3"/>
  <c r="X3944" i="3"/>
  <c r="X3945" i="3"/>
  <c r="X3946" i="3"/>
  <c r="X3947" i="3"/>
  <c r="X3948" i="3"/>
  <c r="X3949" i="3"/>
  <c r="X3950" i="3"/>
  <c r="X3951" i="3"/>
  <c r="X3952" i="3"/>
  <c r="X3953" i="3"/>
  <c r="X3954" i="3"/>
  <c r="X3955" i="3"/>
  <c r="X3956" i="3"/>
  <c r="X3957" i="3"/>
  <c r="X3958" i="3"/>
  <c r="X3959" i="3"/>
  <c r="X3960" i="3"/>
  <c r="X3961" i="3"/>
  <c r="X3962" i="3"/>
  <c r="X3963" i="3"/>
  <c r="X3964" i="3"/>
  <c r="X3965" i="3"/>
  <c r="X3966" i="3"/>
  <c r="X3967" i="3"/>
  <c r="X3968" i="3"/>
  <c r="X3969" i="3"/>
  <c r="X3970" i="3"/>
  <c r="X3971" i="3"/>
  <c r="X3972" i="3"/>
  <c r="X3973" i="3"/>
  <c r="X3974" i="3"/>
  <c r="X3975" i="3"/>
  <c r="X3976" i="3"/>
  <c r="X3977" i="3"/>
  <c r="X3978" i="3"/>
  <c r="X3979" i="3"/>
  <c r="X3980" i="3"/>
  <c r="X3981" i="3"/>
  <c r="X3982" i="3"/>
  <c r="X3983" i="3"/>
  <c r="X3984" i="3"/>
  <c r="X3985" i="3"/>
  <c r="X3986" i="3"/>
  <c r="X3987" i="3"/>
  <c r="X3988" i="3"/>
  <c r="X3989" i="3"/>
  <c r="X3990" i="3"/>
  <c r="X3991" i="3"/>
  <c r="X3992" i="3"/>
  <c r="X3993" i="3"/>
  <c r="X3994" i="3"/>
  <c r="X3995" i="3"/>
  <c r="X3996" i="3"/>
  <c r="X3997" i="3"/>
  <c r="X3998" i="3"/>
  <c r="X3999" i="3"/>
  <c r="X4000" i="3"/>
  <c r="X4001" i="3"/>
  <c r="X4002" i="3"/>
  <c r="X4003" i="3"/>
  <c r="X4004" i="3"/>
  <c r="X4005" i="3"/>
  <c r="X4006" i="3"/>
  <c r="X4007" i="3"/>
  <c r="X4008" i="3"/>
  <c r="X4009" i="3"/>
  <c r="X4010" i="3"/>
  <c r="X4011" i="3"/>
  <c r="X4012" i="3"/>
  <c r="X4013" i="3"/>
  <c r="X4014" i="3"/>
  <c r="X4015" i="3"/>
  <c r="X4016" i="3"/>
  <c r="X4017" i="3"/>
  <c r="X4018" i="3"/>
  <c r="X4019" i="3"/>
  <c r="X4020" i="3"/>
  <c r="X4021" i="3"/>
  <c r="X4022" i="3"/>
  <c r="X4023" i="3"/>
  <c r="X4024" i="3"/>
  <c r="X4025" i="3"/>
  <c r="X4026" i="3"/>
  <c r="X4027" i="3"/>
  <c r="X4028" i="3"/>
  <c r="X4029" i="3"/>
  <c r="X4030" i="3"/>
  <c r="X4031" i="3"/>
  <c r="X4032" i="3"/>
  <c r="X4033" i="3"/>
  <c r="X4034" i="3"/>
  <c r="X4035" i="3"/>
  <c r="X4036" i="3"/>
  <c r="X4037" i="3"/>
  <c r="X4038" i="3"/>
  <c r="X4039" i="3"/>
  <c r="X4040" i="3"/>
  <c r="X4041" i="3"/>
  <c r="X4042" i="3"/>
  <c r="X4043" i="3"/>
  <c r="X4044" i="3"/>
  <c r="X4045" i="3"/>
  <c r="X4046" i="3"/>
  <c r="X4047" i="3"/>
  <c r="X4048" i="3"/>
  <c r="X4049" i="3"/>
  <c r="X4050" i="3"/>
  <c r="X4051" i="3"/>
  <c r="X4052" i="3"/>
  <c r="X4053" i="3"/>
  <c r="X4054" i="3"/>
  <c r="X4055" i="3"/>
  <c r="X4056" i="3"/>
  <c r="X4057" i="3"/>
  <c r="X4058" i="3"/>
  <c r="X4059" i="3"/>
  <c r="X4060" i="3"/>
  <c r="X4061" i="3"/>
  <c r="X4062" i="3"/>
  <c r="X4063" i="3"/>
  <c r="X4064" i="3"/>
  <c r="X4065" i="3"/>
  <c r="X4066" i="3"/>
  <c r="X4067" i="3"/>
  <c r="X4068" i="3"/>
  <c r="X4069" i="3"/>
  <c r="X4070" i="3"/>
  <c r="X4071" i="3"/>
  <c r="X4072" i="3"/>
  <c r="X4073" i="3"/>
  <c r="X4074" i="3"/>
  <c r="X4075" i="3"/>
  <c r="X4076" i="3"/>
  <c r="X4077" i="3"/>
  <c r="X4078" i="3"/>
  <c r="X4079" i="3"/>
  <c r="X4080" i="3"/>
  <c r="X4081" i="3"/>
  <c r="X4082" i="3"/>
  <c r="X4083" i="3"/>
  <c r="X4084" i="3"/>
  <c r="X4085" i="3"/>
  <c r="X4086" i="3"/>
  <c r="X4087" i="3"/>
  <c r="X4088" i="3"/>
  <c r="X4089" i="3"/>
  <c r="X4090" i="3"/>
  <c r="X4091" i="3"/>
  <c r="X4092" i="3"/>
  <c r="X4093" i="3"/>
  <c r="X4094" i="3"/>
  <c r="X4095" i="3"/>
  <c r="X4096" i="3"/>
  <c r="X4097" i="3"/>
  <c r="X4098" i="3"/>
  <c r="X4099" i="3"/>
  <c r="X4100" i="3"/>
  <c r="X4101" i="3"/>
  <c r="X4102" i="3"/>
  <c r="X4103" i="3"/>
  <c r="X4104" i="3"/>
  <c r="X4105" i="3"/>
  <c r="X4106" i="3"/>
  <c r="X4107" i="3"/>
  <c r="X4108" i="3"/>
  <c r="X4109" i="3"/>
  <c r="X4110" i="3"/>
  <c r="X4111" i="3"/>
  <c r="X4112" i="3"/>
  <c r="X4113" i="3"/>
  <c r="X4114" i="3"/>
  <c r="X4115" i="3"/>
  <c r="X4116" i="3"/>
  <c r="X4117" i="3"/>
  <c r="X4118" i="3"/>
  <c r="X4119" i="3"/>
  <c r="X4120" i="3"/>
  <c r="X4121" i="3"/>
  <c r="X4122" i="3"/>
  <c r="X4123" i="3"/>
  <c r="X4124" i="3"/>
  <c r="X4125" i="3"/>
  <c r="X4126" i="3"/>
  <c r="X4127" i="3"/>
  <c r="X4128" i="3"/>
  <c r="X4129" i="3"/>
  <c r="X4130" i="3"/>
  <c r="X4131" i="3"/>
  <c r="X4132" i="3"/>
  <c r="X4133" i="3"/>
  <c r="X4134" i="3"/>
  <c r="X4135" i="3"/>
  <c r="X4136" i="3"/>
  <c r="X4137" i="3"/>
  <c r="X4138" i="3"/>
  <c r="X4139" i="3"/>
  <c r="X4140" i="3"/>
  <c r="X4141" i="3"/>
  <c r="X4142" i="3"/>
  <c r="X4143" i="3"/>
  <c r="X4144" i="3"/>
  <c r="X4145" i="3"/>
  <c r="X4146" i="3"/>
  <c r="X4147" i="3"/>
  <c r="X4148" i="3"/>
  <c r="X4149" i="3"/>
  <c r="X4150" i="3"/>
  <c r="X4151" i="3"/>
  <c r="X4152" i="3"/>
  <c r="X4153" i="3"/>
  <c r="X4154" i="3"/>
  <c r="X4155" i="3"/>
  <c r="X4156" i="3"/>
  <c r="X4157" i="3"/>
  <c r="X4158" i="3"/>
  <c r="X4159" i="3"/>
  <c r="X4160" i="3"/>
  <c r="X4161" i="3"/>
  <c r="X4162" i="3"/>
  <c r="X4163" i="3"/>
  <c r="X4164" i="3"/>
  <c r="X4165" i="3"/>
  <c r="X4166" i="3"/>
  <c r="X4167" i="3"/>
  <c r="X4168" i="3"/>
  <c r="X4169" i="3"/>
  <c r="X4170" i="3"/>
  <c r="X4171" i="3"/>
  <c r="X4172" i="3"/>
  <c r="X4173" i="3"/>
  <c r="X4174" i="3"/>
  <c r="X4175" i="3"/>
  <c r="X4176" i="3"/>
  <c r="X4177" i="3"/>
  <c r="X4178" i="3"/>
  <c r="X4179" i="3"/>
  <c r="X4180" i="3"/>
  <c r="X4181" i="3"/>
  <c r="X4182" i="3"/>
  <c r="X4183" i="3"/>
  <c r="X4184" i="3"/>
  <c r="X4185" i="3"/>
  <c r="X4186" i="3"/>
  <c r="X4187" i="3"/>
  <c r="X4188" i="3"/>
  <c r="X4189" i="3"/>
  <c r="X4190" i="3"/>
  <c r="X4191" i="3"/>
  <c r="X4192" i="3"/>
  <c r="X4193" i="3"/>
  <c r="X4194" i="3"/>
  <c r="X4195" i="3"/>
  <c r="X4196" i="3"/>
  <c r="X4197" i="3"/>
  <c r="X4198" i="3"/>
  <c r="X4199" i="3"/>
  <c r="X4200" i="3"/>
  <c r="X4201" i="3"/>
  <c r="X2" i="3"/>
  <c r="N4" i="1"/>
  <c r="N5" i="1"/>
  <c r="N6" i="1"/>
  <c r="N7" i="1"/>
  <c r="N8" i="1"/>
  <c r="N9" i="1"/>
  <c r="N10" i="1"/>
  <c r="N11" i="1"/>
  <c r="N3" i="1"/>
  <c r="F39" i="1"/>
  <c r="F40" i="1"/>
  <c r="F41" i="1"/>
  <c r="F42" i="1"/>
  <c r="F43" i="1"/>
  <c r="F44" i="1"/>
  <c r="F45" i="1"/>
  <c r="F46" i="1"/>
  <c r="F47" i="1"/>
  <c r="F48" i="1"/>
  <c r="F49" i="1"/>
  <c r="F50" i="1"/>
  <c r="F13" i="1"/>
  <c r="F27" i="1"/>
  <c r="F28" i="1"/>
  <c r="F29" i="1"/>
  <c r="F30" i="1"/>
  <c r="F31" i="1"/>
  <c r="F32" i="1"/>
  <c r="F33" i="1"/>
  <c r="F34" i="1"/>
  <c r="F35" i="1"/>
  <c r="F36" i="1"/>
  <c r="F37" i="1"/>
  <c r="F26" i="1"/>
  <c r="F14" i="1"/>
  <c r="F15" i="1"/>
  <c r="F16" i="1"/>
  <c r="F17" i="1"/>
  <c r="F18" i="1"/>
  <c r="F19" i="1"/>
  <c r="F20" i="1"/>
  <c r="F21" i="1"/>
  <c r="F22" i="1"/>
  <c r="F23" i="1"/>
  <c r="F24" i="1"/>
  <c r="F4" i="1"/>
  <c r="F5" i="1"/>
  <c r="F6" i="1"/>
  <c r="F7" i="1"/>
  <c r="F3" i="1"/>
  <c r="W3" i="3"/>
  <c r="Y3" i="3" s="1"/>
  <c r="W4" i="3"/>
  <c r="Y4" i="3" s="1"/>
  <c r="W5" i="3"/>
  <c r="Y5" i="3" s="1"/>
  <c r="W6" i="3"/>
  <c r="Y6" i="3" s="1"/>
  <c r="W7" i="3"/>
  <c r="Y7" i="3" s="1"/>
  <c r="W8" i="3"/>
  <c r="Y8" i="3" s="1"/>
  <c r="W9" i="3"/>
  <c r="Y9" i="3" s="1"/>
  <c r="W10" i="3"/>
  <c r="Y10" i="3" s="1"/>
  <c r="W11" i="3"/>
  <c r="Y11" i="3" s="1"/>
  <c r="W12" i="3"/>
  <c r="Y12" i="3" s="1"/>
  <c r="W13" i="3"/>
  <c r="Y13" i="3" s="1"/>
  <c r="W14" i="3"/>
  <c r="Y14" i="3" s="1"/>
  <c r="W15" i="3"/>
  <c r="Y15" i="3" s="1"/>
  <c r="W16" i="3"/>
  <c r="Y16" i="3" s="1"/>
  <c r="W17" i="3"/>
  <c r="Y17" i="3" s="1"/>
  <c r="W18" i="3"/>
  <c r="Y18" i="3" s="1"/>
  <c r="W19" i="3"/>
  <c r="Y19" i="3" s="1"/>
  <c r="W20" i="3"/>
  <c r="Y20" i="3" s="1"/>
  <c r="W21" i="3"/>
  <c r="Y21" i="3" s="1"/>
  <c r="W22" i="3"/>
  <c r="Y22" i="3" s="1"/>
  <c r="W23" i="3"/>
  <c r="Y23" i="3" s="1"/>
  <c r="W24" i="3"/>
  <c r="Y24" i="3" s="1"/>
  <c r="W25" i="3"/>
  <c r="Y25" i="3" s="1"/>
  <c r="W26" i="3"/>
  <c r="Y26" i="3" s="1"/>
  <c r="W27" i="3"/>
  <c r="Y27" i="3" s="1"/>
  <c r="W28" i="3"/>
  <c r="Y28" i="3" s="1"/>
  <c r="W29" i="3"/>
  <c r="Y29" i="3" s="1"/>
  <c r="W30" i="3"/>
  <c r="Y30" i="3" s="1"/>
  <c r="W31" i="3"/>
  <c r="Y31" i="3" s="1"/>
  <c r="W32" i="3"/>
  <c r="Y32" i="3" s="1"/>
  <c r="W33" i="3"/>
  <c r="Y33" i="3" s="1"/>
  <c r="W34" i="3"/>
  <c r="Y34" i="3" s="1"/>
  <c r="W35" i="3"/>
  <c r="Y35" i="3" s="1"/>
  <c r="W36" i="3"/>
  <c r="Y36" i="3" s="1"/>
  <c r="W37" i="3"/>
  <c r="Y37" i="3" s="1"/>
  <c r="W38" i="3"/>
  <c r="Y38" i="3" s="1"/>
  <c r="W39" i="3"/>
  <c r="Y39" i="3" s="1"/>
  <c r="W40" i="3"/>
  <c r="Y40" i="3" s="1"/>
  <c r="W41" i="3"/>
  <c r="Y41" i="3" s="1"/>
  <c r="W42" i="3"/>
  <c r="Y42" i="3" s="1"/>
  <c r="W43" i="3"/>
  <c r="Y43" i="3" s="1"/>
  <c r="W44" i="3"/>
  <c r="Y44" i="3" s="1"/>
  <c r="W45" i="3"/>
  <c r="Y45" i="3" s="1"/>
  <c r="W46" i="3"/>
  <c r="Y46" i="3" s="1"/>
  <c r="W47" i="3"/>
  <c r="Y47" i="3" s="1"/>
  <c r="W48" i="3"/>
  <c r="Y48" i="3" s="1"/>
  <c r="W49" i="3"/>
  <c r="Y49" i="3" s="1"/>
  <c r="W50" i="3"/>
  <c r="Y50" i="3" s="1"/>
  <c r="W51" i="3"/>
  <c r="Y51" i="3" s="1"/>
  <c r="W52" i="3"/>
  <c r="Y52" i="3" s="1"/>
  <c r="W53" i="3"/>
  <c r="Y53" i="3" s="1"/>
  <c r="W54" i="3"/>
  <c r="Y54" i="3" s="1"/>
  <c r="W55" i="3"/>
  <c r="Y55" i="3" s="1"/>
  <c r="W56" i="3"/>
  <c r="Y56" i="3" s="1"/>
  <c r="W57" i="3"/>
  <c r="Y57" i="3" s="1"/>
  <c r="W58" i="3"/>
  <c r="Y58" i="3" s="1"/>
  <c r="W59" i="3"/>
  <c r="Y59" i="3" s="1"/>
  <c r="W60" i="3"/>
  <c r="Y60" i="3" s="1"/>
  <c r="W61" i="3"/>
  <c r="Y61" i="3" s="1"/>
  <c r="W62" i="3"/>
  <c r="Y62" i="3" s="1"/>
  <c r="W63" i="3"/>
  <c r="Y63" i="3" s="1"/>
  <c r="W64" i="3"/>
  <c r="Y64" i="3" s="1"/>
  <c r="W65" i="3"/>
  <c r="Y65" i="3" s="1"/>
  <c r="W66" i="3"/>
  <c r="Y66" i="3" s="1"/>
  <c r="W67" i="3"/>
  <c r="Y67" i="3" s="1"/>
  <c r="W68" i="3"/>
  <c r="Y68" i="3" s="1"/>
  <c r="W69" i="3"/>
  <c r="Y69" i="3" s="1"/>
  <c r="W70" i="3"/>
  <c r="Y70" i="3" s="1"/>
  <c r="W71" i="3"/>
  <c r="Y71" i="3" s="1"/>
  <c r="W72" i="3"/>
  <c r="Y72" i="3" s="1"/>
  <c r="W73" i="3"/>
  <c r="Y73" i="3" s="1"/>
  <c r="W74" i="3"/>
  <c r="Y74" i="3" s="1"/>
  <c r="W75" i="3"/>
  <c r="Y75" i="3" s="1"/>
  <c r="W76" i="3"/>
  <c r="Y76" i="3" s="1"/>
  <c r="W77" i="3"/>
  <c r="Y77" i="3" s="1"/>
  <c r="W78" i="3"/>
  <c r="Y78" i="3" s="1"/>
  <c r="W79" i="3"/>
  <c r="Y79" i="3" s="1"/>
  <c r="W80" i="3"/>
  <c r="Y80" i="3" s="1"/>
  <c r="W81" i="3"/>
  <c r="Y81" i="3" s="1"/>
  <c r="W82" i="3"/>
  <c r="Y82" i="3" s="1"/>
  <c r="W83" i="3"/>
  <c r="Y83" i="3" s="1"/>
  <c r="W84" i="3"/>
  <c r="Y84" i="3" s="1"/>
  <c r="W85" i="3"/>
  <c r="Y85" i="3" s="1"/>
  <c r="W86" i="3"/>
  <c r="Y86" i="3" s="1"/>
  <c r="W87" i="3"/>
  <c r="Y87" i="3" s="1"/>
  <c r="W88" i="3"/>
  <c r="Y88" i="3" s="1"/>
  <c r="W89" i="3"/>
  <c r="Y89" i="3" s="1"/>
  <c r="W90" i="3"/>
  <c r="Y90" i="3" s="1"/>
  <c r="W91" i="3"/>
  <c r="Y91" i="3" s="1"/>
  <c r="W92" i="3"/>
  <c r="Y92" i="3" s="1"/>
  <c r="W93" i="3"/>
  <c r="Y93" i="3" s="1"/>
  <c r="W94" i="3"/>
  <c r="Y94" i="3" s="1"/>
  <c r="W95" i="3"/>
  <c r="Y95" i="3" s="1"/>
  <c r="W96" i="3"/>
  <c r="Y96" i="3" s="1"/>
  <c r="W97" i="3"/>
  <c r="Y97" i="3" s="1"/>
  <c r="W98" i="3"/>
  <c r="Y98" i="3" s="1"/>
  <c r="W99" i="3"/>
  <c r="Y99" i="3" s="1"/>
  <c r="W100" i="3"/>
  <c r="Y100" i="3" s="1"/>
  <c r="W101" i="3"/>
  <c r="Y101" i="3" s="1"/>
  <c r="W102" i="3"/>
  <c r="Y102" i="3" s="1"/>
  <c r="W103" i="3"/>
  <c r="Y103" i="3" s="1"/>
  <c r="W104" i="3"/>
  <c r="Y104" i="3" s="1"/>
  <c r="W105" i="3"/>
  <c r="Y105" i="3" s="1"/>
  <c r="W106" i="3"/>
  <c r="Y106" i="3" s="1"/>
  <c r="W107" i="3"/>
  <c r="Y107" i="3" s="1"/>
  <c r="W108" i="3"/>
  <c r="Y108" i="3" s="1"/>
  <c r="W109" i="3"/>
  <c r="Y109" i="3" s="1"/>
  <c r="W110" i="3"/>
  <c r="Y110" i="3" s="1"/>
  <c r="W111" i="3"/>
  <c r="Y111" i="3" s="1"/>
  <c r="W112" i="3"/>
  <c r="Y112" i="3" s="1"/>
  <c r="W113" i="3"/>
  <c r="Y113" i="3" s="1"/>
  <c r="W114" i="3"/>
  <c r="Y114" i="3" s="1"/>
  <c r="W115" i="3"/>
  <c r="Y115" i="3" s="1"/>
  <c r="W116" i="3"/>
  <c r="Y116" i="3" s="1"/>
  <c r="W117" i="3"/>
  <c r="Y117" i="3" s="1"/>
  <c r="W118" i="3"/>
  <c r="Y118" i="3" s="1"/>
  <c r="W119" i="3"/>
  <c r="Y119" i="3" s="1"/>
  <c r="W120" i="3"/>
  <c r="Y120" i="3" s="1"/>
  <c r="W121" i="3"/>
  <c r="Y121" i="3" s="1"/>
  <c r="W122" i="3"/>
  <c r="Y122" i="3" s="1"/>
  <c r="W123" i="3"/>
  <c r="Y123" i="3" s="1"/>
  <c r="W124" i="3"/>
  <c r="Y124" i="3" s="1"/>
  <c r="W125" i="3"/>
  <c r="Y125" i="3" s="1"/>
  <c r="W126" i="3"/>
  <c r="Y126" i="3" s="1"/>
  <c r="W127" i="3"/>
  <c r="Y127" i="3" s="1"/>
  <c r="W128" i="3"/>
  <c r="Y128" i="3" s="1"/>
  <c r="W129" i="3"/>
  <c r="Y129" i="3" s="1"/>
  <c r="W130" i="3"/>
  <c r="Y130" i="3" s="1"/>
  <c r="W131" i="3"/>
  <c r="Y131" i="3" s="1"/>
  <c r="W132" i="3"/>
  <c r="Y132" i="3" s="1"/>
  <c r="W133" i="3"/>
  <c r="Y133" i="3" s="1"/>
  <c r="W134" i="3"/>
  <c r="Y134" i="3" s="1"/>
  <c r="W135" i="3"/>
  <c r="Y135" i="3" s="1"/>
  <c r="W136" i="3"/>
  <c r="Y136" i="3" s="1"/>
  <c r="W137" i="3"/>
  <c r="Y137" i="3" s="1"/>
  <c r="W138" i="3"/>
  <c r="Y138" i="3" s="1"/>
  <c r="W139" i="3"/>
  <c r="Y139" i="3" s="1"/>
  <c r="W140" i="3"/>
  <c r="Y140" i="3" s="1"/>
  <c r="W141" i="3"/>
  <c r="Y141" i="3" s="1"/>
  <c r="W142" i="3"/>
  <c r="Y142" i="3" s="1"/>
  <c r="W143" i="3"/>
  <c r="Y143" i="3" s="1"/>
  <c r="W144" i="3"/>
  <c r="Y144" i="3" s="1"/>
  <c r="W145" i="3"/>
  <c r="Y145" i="3" s="1"/>
  <c r="W146" i="3"/>
  <c r="Y146" i="3" s="1"/>
  <c r="W147" i="3"/>
  <c r="Y147" i="3" s="1"/>
  <c r="W148" i="3"/>
  <c r="Y148" i="3" s="1"/>
  <c r="W149" i="3"/>
  <c r="Y149" i="3" s="1"/>
  <c r="W150" i="3"/>
  <c r="Y150" i="3" s="1"/>
  <c r="W151" i="3"/>
  <c r="Y151" i="3" s="1"/>
  <c r="W152" i="3"/>
  <c r="Y152" i="3" s="1"/>
  <c r="W153" i="3"/>
  <c r="Y153" i="3" s="1"/>
  <c r="W154" i="3"/>
  <c r="Y154" i="3" s="1"/>
  <c r="W155" i="3"/>
  <c r="Y155" i="3" s="1"/>
  <c r="W156" i="3"/>
  <c r="Y156" i="3" s="1"/>
  <c r="W157" i="3"/>
  <c r="Y157" i="3" s="1"/>
  <c r="W158" i="3"/>
  <c r="Y158" i="3" s="1"/>
  <c r="W159" i="3"/>
  <c r="Y159" i="3" s="1"/>
  <c r="W160" i="3"/>
  <c r="Y160" i="3" s="1"/>
  <c r="W161" i="3"/>
  <c r="Y161" i="3" s="1"/>
  <c r="W162" i="3"/>
  <c r="Y162" i="3" s="1"/>
  <c r="W163" i="3"/>
  <c r="Y163" i="3" s="1"/>
  <c r="W164" i="3"/>
  <c r="Y164" i="3" s="1"/>
  <c r="W165" i="3"/>
  <c r="Y165" i="3" s="1"/>
  <c r="W166" i="3"/>
  <c r="Y166" i="3" s="1"/>
  <c r="W167" i="3"/>
  <c r="Y167" i="3" s="1"/>
  <c r="W168" i="3"/>
  <c r="Y168" i="3" s="1"/>
  <c r="W169" i="3"/>
  <c r="Y169" i="3" s="1"/>
  <c r="W170" i="3"/>
  <c r="Y170" i="3" s="1"/>
  <c r="W171" i="3"/>
  <c r="Y171" i="3" s="1"/>
  <c r="W172" i="3"/>
  <c r="Y172" i="3" s="1"/>
  <c r="W173" i="3"/>
  <c r="Y173" i="3" s="1"/>
  <c r="W174" i="3"/>
  <c r="Y174" i="3" s="1"/>
  <c r="W175" i="3"/>
  <c r="Y175" i="3" s="1"/>
  <c r="W176" i="3"/>
  <c r="Y176" i="3" s="1"/>
  <c r="W177" i="3"/>
  <c r="Y177" i="3" s="1"/>
  <c r="W178" i="3"/>
  <c r="Y178" i="3" s="1"/>
  <c r="W179" i="3"/>
  <c r="Y179" i="3" s="1"/>
  <c r="W180" i="3"/>
  <c r="Y180" i="3" s="1"/>
  <c r="W181" i="3"/>
  <c r="Y181" i="3" s="1"/>
  <c r="W182" i="3"/>
  <c r="Y182" i="3" s="1"/>
  <c r="W183" i="3"/>
  <c r="Y183" i="3" s="1"/>
  <c r="W184" i="3"/>
  <c r="Y184" i="3" s="1"/>
  <c r="W185" i="3"/>
  <c r="Y185" i="3" s="1"/>
  <c r="W186" i="3"/>
  <c r="Y186" i="3" s="1"/>
  <c r="W187" i="3"/>
  <c r="Y187" i="3" s="1"/>
  <c r="W188" i="3"/>
  <c r="Y188" i="3" s="1"/>
  <c r="W189" i="3"/>
  <c r="Y189" i="3" s="1"/>
  <c r="W190" i="3"/>
  <c r="Y190" i="3" s="1"/>
  <c r="W191" i="3"/>
  <c r="Y191" i="3" s="1"/>
  <c r="W192" i="3"/>
  <c r="Y192" i="3" s="1"/>
  <c r="W193" i="3"/>
  <c r="Y193" i="3" s="1"/>
  <c r="W194" i="3"/>
  <c r="Y194" i="3" s="1"/>
  <c r="W195" i="3"/>
  <c r="Y195" i="3" s="1"/>
  <c r="W196" i="3"/>
  <c r="Y196" i="3" s="1"/>
  <c r="W197" i="3"/>
  <c r="Y197" i="3" s="1"/>
  <c r="W198" i="3"/>
  <c r="Y198" i="3" s="1"/>
  <c r="W199" i="3"/>
  <c r="Y199" i="3" s="1"/>
  <c r="W200" i="3"/>
  <c r="Y200" i="3" s="1"/>
  <c r="W201" i="3"/>
  <c r="Y201" i="3" s="1"/>
  <c r="W202" i="3"/>
  <c r="Y202" i="3" s="1"/>
  <c r="W203" i="3"/>
  <c r="Y203" i="3" s="1"/>
  <c r="W204" i="3"/>
  <c r="Y204" i="3" s="1"/>
  <c r="W205" i="3"/>
  <c r="Y205" i="3" s="1"/>
  <c r="W206" i="3"/>
  <c r="Y206" i="3" s="1"/>
  <c r="W207" i="3"/>
  <c r="Y207" i="3" s="1"/>
  <c r="W208" i="3"/>
  <c r="Y208" i="3" s="1"/>
  <c r="W209" i="3"/>
  <c r="Y209" i="3" s="1"/>
  <c r="W210" i="3"/>
  <c r="Y210" i="3" s="1"/>
  <c r="W211" i="3"/>
  <c r="Y211" i="3" s="1"/>
  <c r="W212" i="3"/>
  <c r="Y212" i="3" s="1"/>
  <c r="W213" i="3"/>
  <c r="Y213" i="3" s="1"/>
  <c r="W214" i="3"/>
  <c r="Y214" i="3" s="1"/>
  <c r="W215" i="3"/>
  <c r="Y215" i="3" s="1"/>
  <c r="W216" i="3"/>
  <c r="Y216" i="3" s="1"/>
  <c r="W217" i="3"/>
  <c r="Y217" i="3" s="1"/>
  <c r="W218" i="3"/>
  <c r="Y218" i="3" s="1"/>
  <c r="W219" i="3"/>
  <c r="Y219" i="3" s="1"/>
  <c r="W220" i="3"/>
  <c r="Y220" i="3" s="1"/>
  <c r="W221" i="3"/>
  <c r="Y221" i="3" s="1"/>
  <c r="W222" i="3"/>
  <c r="Y222" i="3" s="1"/>
  <c r="W223" i="3"/>
  <c r="Y223" i="3" s="1"/>
  <c r="W224" i="3"/>
  <c r="Y224" i="3" s="1"/>
  <c r="W225" i="3"/>
  <c r="Y225" i="3" s="1"/>
  <c r="W226" i="3"/>
  <c r="Y226" i="3" s="1"/>
  <c r="W227" i="3"/>
  <c r="Y227" i="3" s="1"/>
  <c r="W228" i="3"/>
  <c r="Y228" i="3" s="1"/>
  <c r="W229" i="3"/>
  <c r="Y229" i="3" s="1"/>
  <c r="W230" i="3"/>
  <c r="Y230" i="3" s="1"/>
  <c r="W231" i="3"/>
  <c r="Y231" i="3" s="1"/>
  <c r="W232" i="3"/>
  <c r="Y232" i="3" s="1"/>
  <c r="W233" i="3"/>
  <c r="Y233" i="3" s="1"/>
  <c r="W234" i="3"/>
  <c r="Y234" i="3" s="1"/>
  <c r="W235" i="3"/>
  <c r="Y235" i="3" s="1"/>
  <c r="W236" i="3"/>
  <c r="Y236" i="3" s="1"/>
  <c r="W237" i="3"/>
  <c r="Y237" i="3" s="1"/>
  <c r="W238" i="3"/>
  <c r="Y238" i="3" s="1"/>
  <c r="W239" i="3"/>
  <c r="Y239" i="3" s="1"/>
  <c r="W240" i="3"/>
  <c r="Y240" i="3" s="1"/>
  <c r="W241" i="3"/>
  <c r="Y241" i="3" s="1"/>
  <c r="W242" i="3"/>
  <c r="Y242" i="3" s="1"/>
  <c r="W243" i="3"/>
  <c r="Y243" i="3" s="1"/>
  <c r="W244" i="3"/>
  <c r="Y244" i="3" s="1"/>
  <c r="W245" i="3"/>
  <c r="Y245" i="3" s="1"/>
  <c r="W246" i="3"/>
  <c r="Y246" i="3" s="1"/>
  <c r="W247" i="3"/>
  <c r="Y247" i="3" s="1"/>
  <c r="W248" i="3"/>
  <c r="Y248" i="3" s="1"/>
  <c r="W249" i="3"/>
  <c r="Y249" i="3" s="1"/>
  <c r="W250" i="3"/>
  <c r="Y250" i="3" s="1"/>
  <c r="W251" i="3"/>
  <c r="Y251" i="3" s="1"/>
  <c r="W252" i="3"/>
  <c r="Y252" i="3" s="1"/>
  <c r="W253" i="3"/>
  <c r="Y253" i="3" s="1"/>
  <c r="W254" i="3"/>
  <c r="Y254" i="3" s="1"/>
  <c r="W255" i="3"/>
  <c r="Y255" i="3" s="1"/>
  <c r="W256" i="3"/>
  <c r="Y256" i="3" s="1"/>
  <c r="W257" i="3"/>
  <c r="Y257" i="3" s="1"/>
  <c r="W258" i="3"/>
  <c r="Y258" i="3" s="1"/>
  <c r="W259" i="3"/>
  <c r="Y259" i="3" s="1"/>
  <c r="W260" i="3"/>
  <c r="Y260" i="3" s="1"/>
  <c r="W261" i="3"/>
  <c r="Y261" i="3" s="1"/>
  <c r="W262" i="3"/>
  <c r="Y262" i="3" s="1"/>
  <c r="W263" i="3"/>
  <c r="Y263" i="3" s="1"/>
  <c r="W264" i="3"/>
  <c r="Y264" i="3" s="1"/>
  <c r="W265" i="3"/>
  <c r="Y265" i="3" s="1"/>
  <c r="W266" i="3"/>
  <c r="Y266" i="3" s="1"/>
  <c r="W267" i="3"/>
  <c r="Y267" i="3" s="1"/>
  <c r="W268" i="3"/>
  <c r="Y268" i="3" s="1"/>
  <c r="W269" i="3"/>
  <c r="Y269" i="3" s="1"/>
  <c r="W270" i="3"/>
  <c r="Y270" i="3" s="1"/>
  <c r="W271" i="3"/>
  <c r="Y271" i="3" s="1"/>
  <c r="W272" i="3"/>
  <c r="Y272" i="3" s="1"/>
  <c r="W273" i="3"/>
  <c r="Y273" i="3" s="1"/>
  <c r="W274" i="3"/>
  <c r="Y274" i="3" s="1"/>
  <c r="W275" i="3"/>
  <c r="Y275" i="3" s="1"/>
  <c r="W276" i="3"/>
  <c r="Y276" i="3" s="1"/>
  <c r="W277" i="3"/>
  <c r="Y277" i="3" s="1"/>
  <c r="W278" i="3"/>
  <c r="Y278" i="3" s="1"/>
  <c r="W279" i="3"/>
  <c r="Y279" i="3" s="1"/>
  <c r="W280" i="3"/>
  <c r="Y280" i="3" s="1"/>
  <c r="W281" i="3"/>
  <c r="Y281" i="3" s="1"/>
  <c r="W282" i="3"/>
  <c r="Y282" i="3" s="1"/>
  <c r="W283" i="3"/>
  <c r="Y283" i="3" s="1"/>
  <c r="W284" i="3"/>
  <c r="Y284" i="3" s="1"/>
  <c r="W285" i="3"/>
  <c r="Y285" i="3" s="1"/>
  <c r="W286" i="3"/>
  <c r="Y286" i="3" s="1"/>
  <c r="W287" i="3"/>
  <c r="Y287" i="3" s="1"/>
  <c r="W288" i="3"/>
  <c r="Y288" i="3" s="1"/>
  <c r="W289" i="3"/>
  <c r="Y289" i="3" s="1"/>
  <c r="W290" i="3"/>
  <c r="Y290" i="3" s="1"/>
  <c r="W291" i="3"/>
  <c r="Y291" i="3" s="1"/>
  <c r="W292" i="3"/>
  <c r="Y292" i="3" s="1"/>
  <c r="W293" i="3"/>
  <c r="Y293" i="3" s="1"/>
  <c r="W294" i="3"/>
  <c r="Y294" i="3" s="1"/>
  <c r="W295" i="3"/>
  <c r="Y295" i="3" s="1"/>
  <c r="W296" i="3"/>
  <c r="Y296" i="3" s="1"/>
  <c r="W297" i="3"/>
  <c r="Y297" i="3" s="1"/>
  <c r="W298" i="3"/>
  <c r="Y298" i="3" s="1"/>
  <c r="W299" i="3"/>
  <c r="Y299" i="3" s="1"/>
  <c r="W300" i="3"/>
  <c r="Y300" i="3" s="1"/>
  <c r="W301" i="3"/>
  <c r="Y301" i="3" s="1"/>
  <c r="W302" i="3"/>
  <c r="Y302" i="3" s="1"/>
  <c r="W303" i="3"/>
  <c r="Y303" i="3" s="1"/>
  <c r="W304" i="3"/>
  <c r="Y304" i="3" s="1"/>
  <c r="W305" i="3"/>
  <c r="Y305" i="3" s="1"/>
  <c r="W306" i="3"/>
  <c r="Y306" i="3" s="1"/>
  <c r="W307" i="3"/>
  <c r="Y307" i="3" s="1"/>
  <c r="W308" i="3"/>
  <c r="Y308" i="3" s="1"/>
  <c r="W309" i="3"/>
  <c r="Y309" i="3" s="1"/>
  <c r="W310" i="3"/>
  <c r="Y310" i="3" s="1"/>
  <c r="W311" i="3"/>
  <c r="Y311" i="3" s="1"/>
  <c r="W312" i="3"/>
  <c r="Y312" i="3" s="1"/>
  <c r="W313" i="3"/>
  <c r="Y313" i="3" s="1"/>
  <c r="W314" i="3"/>
  <c r="Y314" i="3" s="1"/>
  <c r="W315" i="3"/>
  <c r="Y315" i="3" s="1"/>
  <c r="W316" i="3"/>
  <c r="Y316" i="3" s="1"/>
  <c r="W317" i="3"/>
  <c r="Y317" i="3" s="1"/>
  <c r="W318" i="3"/>
  <c r="Y318" i="3" s="1"/>
  <c r="W319" i="3"/>
  <c r="Y319" i="3" s="1"/>
  <c r="W320" i="3"/>
  <c r="Y320" i="3" s="1"/>
  <c r="W321" i="3"/>
  <c r="Y321" i="3" s="1"/>
  <c r="W322" i="3"/>
  <c r="Y322" i="3" s="1"/>
  <c r="W323" i="3"/>
  <c r="Y323" i="3" s="1"/>
  <c r="W324" i="3"/>
  <c r="Y324" i="3" s="1"/>
  <c r="W325" i="3"/>
  <c r="Y325" i="3" s="1"/>
  <c r="W326" i="3"/>
  <c r="Y326" i="3" s="1"/>
  <c r="W327" i="3"/>
  <c r="Y327" i="3" s="1"/>
  <c r="W328" i="3"/>
  <c r="Y328" i="3" s="1"/>
  <c r="W329" i="3"/>
  <c r="Y329" i="3" s="1"/>
  <c r="W330" i="3"/>
  <c r="Y330" i="3" s="1"/>
  <c r="W331" i="3"/>
  <c r="Y331" i="3" s="1"/>
  <c r="W332" i="3"/>
  <c r="Y332" i="3" s="1"/>
  <c r="W333" i="3"/>
  <c r="Y333" i="3" s="1"/>
  <c r="W334" i="3"/>
  <c r="Y334" i="3" s="1"/>
  <c r="W335" i="3"/>
  <c r="Y335" i="3" s="1"/>
  <c r="W336" i="3"/>
  <c r="Y336" i="3" s="1"/>
  <c r="W337" i="3"/>
  <c r="Y337" i="3" s="1"/>
  <c r="W338" i="3"/>
  <c r="Y338" i="3" s="1"/>
  <c r="W339" i="3"/>
  <c r="Y339" i="3" s="1"/>
  <c r="W340" i="3"/>
  <c r="Y340" i="3" s="1"/>
  <c r="W341" i="3"/>
  <c r="Y341" i="3" s="1"/>
  <c r="W342" i="3"/>
  <c r="Y342" i="3" s="1"/>
  <c r="W343" i="3"/>
  <c r="Y343" i="3" s="1"/>
  <c r="W344" i="3"/>
  <c r="Y344" i="3" s="1"/>
  <c r="W345" i="3"/>
  <c r="Y345" i="3" s="1"/>
  <c r="W346" i="3"/>
  <c r="Y346" i="3" s="1"/>
  <c r="W347" i="3"/>
  <c r="Y347" i="3" s="1"/>
  <c r="W348" i="3"/>
  <c r="Y348" i="3" s="1"/>
  <c r="W349" i="3"/>
  <c r="Y349" i="3" s="1"/>
  <c r="W350" i="3"/>
  <c r="Y350" i="3" s="1"/>
  <c r="W351" i="3"/>
  <c r="Y351" i="3" s="1"/>
  <c r="W352" i="3"/>
  <c r="Y352" i="3" s="1"/>
  <c r="W353" i="3"/>
  <c r="Y353" i="3" s="1"/>
  <c r="W354" i="3"/>
  <c r="Y354" i="3" s="1"/>
  <c r="W355" i="3"/>
  <c r="Y355" i="3" s="1"/>
  <c r="W356" i="3"/>
  <c r="Y356" i="3" s="1"/>
  <c r="W357" i="3"/>
  <c r="Y357" i="3" s="1"/>
  <c r="W358" i="3"/>
  <c r="Y358" i="3" s="1"/>
  <c r="W359" i="3"/>
  <c r="Y359" i="3" s="1"/>
  <c r="W360" i="3"/>
  <c r="Y360" i="3" s="1"/>
  <c r="W361" i="3"/>
  <c r="Y361" i="3" s="1"/>
  <c r="W362" i="3"/>
  <c r="Y362" i="3" s="1"/>
  <c r="W363" i="3"/>
  <c r="Y363" i="3" s="1"/>
  <c r="W364" i="3"/>
  <c r="Y364" i="3" s="1"/>
  <c r="W365" i="3"/>
  <c r="Y365" i="3" s="1"/>
  <c r="W366" i="3"/>
  <c r="Y366" i="3" s="1"/>
  <c r="W367" i="3"/>
  <c r="Y367" i="3" s="1"/>
  <c r="W368" i="3"/>
  <c r="Y368" i="3" s="1"/>
  <c r="W369" i="3"/>
  <c r="Y369" i="3" s="1"/>
  <c r="W370" i="3"/>
  <c r="Y370" i="3" s="1"/>
  <c r="W371" i="3"/>
  <c r="Y371" i="3" s="1"/>
  <c r="W372" i="3"/>
  <c r="Y372" i="3" s="1"/>
  <c r="W373" i="3"/>
  <c r="Y373" i="3" s="1"/>
  <c r="W374" i="3"/>
  <c r="Y374" i="3" s="1"/>
  <c r="W375" i="3"/>
  <c r="Y375" i="3" s="1"/>
  <c r="W376" i="3"/>
  <c r="Y376" i="3" s="1"/>
  <c r="W377" i="3"/>
  <c r="Y377" i="3" s="1"/>
  <c r="W378" i="3"/>
  <c r="Y378" i="3" s="1"/>
  <c r="W379" i="3"/>
  <c r="Y379" i="3" s="1"/>
  <c r="W380" i="3"/>
  <c r="Y380" i="3" s="1"/>
  <c r="W381" i="3"/>
  <c r="Y381" i="3" s="1"/>
  <c r="W382" i="3"/>
  <c r="Y382" i="3" s="1"/>
  <c r="W383" i="3"/>
  <c r="Y383" i="3" s="1"/>
  <c r="W384" i="3"/>
  <c r="Y384" i="3" s="1"/>
  <c r="W385" i="3"/>
  <c r="Y385" i="3" s="1"/>
  <c r="W386" i="3"/>
  <c r="Y386" i="3" s="1"/>
  <c r="W387" i="3"/>
  <c r="Y387" i="3" s="1"/>
  <c r="W388" i="3"/>
  <c r="Y388" i="3" s="1"/>
  <c r="W389" i="3"/>
  <c r="Y389" i="3" s="1"/>
  <c r="W390" i="3"/>
  <c r="Y390" i="3" s="1"/>
  <c r="W391" i="3"/>
  <c r="Y391" i="3" s="1"/>
  <c r="W392" i="3"/>
  <c r="Y392" i="3" s="1"/>
  <c r="W393" i="3"/>
  <c r="Y393" i="3" s="1"/>
  <c r="W394" i="3"/>
  <c r="Y394" i="3" s="1"/>
  <c r="W395" i="3"/>
  <c r="Y395" i="3" s="1"/>
  <c r="W396" i="3"/>
  <c r="Y396" i="3" s="1"/>
  <c r="W397" i="3"/>
  <c r="Y397" i="3" s="1"/>
  <c r="W398" i="3"/>
  <c r="Y398" i="3" s="1"/>
  <c r="W399" i="3"/>
  <c r="Y399" i="3" s="1"/>
  <c r="W400" i="3"/>
  <c r="Y400" i="3" s="1"/>
  <c r="W401" i="3"/>
  <c r="Y401" i="3" s="1"/>
  <c r="W402" i="3"/>
  <c r="Y402" i="3" s="1"/>
  <c r="W403" i="3"/>
  <c r="Y403" i="3" s="1"/>
  <c r="W404" i="3"/>
  <c r="Y404" i="3" s="1"/>
  <c r="W405" i="3"/>
  <c r="Y405" i="3" s="1"/>
  <c r="W406" i="3"/>
  <c r="Y406" i="3" s="1"/>
  <c r="W407" i="3"/>
  <c r="Y407" i="3" s="1"/>
  <c r="W408" i="3"/>
  <c r="Y408" i="3" s="1"/>
  <c r="W409" i="3"/>
  <c r="Y409" i="3" s="1"/>
  <c r="W410" i="3"/>
  <c r="Y410" i="3" s="1"/>
  <c r="W411" i="3"/>
  <c r="Y411" i="3" s="1"/>
  <c r="W412" i="3"/>
  <c r="Y412" i="3" s="1"/>
  <c r="W413" i="3"/>
  <c r="Y413" i="3" s="1"/>
  <c r="W414" i="3"/>
  <c r="Y414" i="3" s="1"/>
  <c r="W415" i="3"/>
  <c r="Y415" i="3" s="1"/>
  <c r="W416" i="3"/>
  <c r="Y416" i="3" s="1"/>
  <c r="W417" i="3"/>
  <c r="Y417" i="3" s="1"/>
  <c r="W418" i="3"/>
  <c r="Y418" i="3" s="1"/>
  <c r="W419" i="3"/>
  <c r="Y419" i="3" s="1"/>
  <c r="W420" i="3"/>
  <c r="Y420" i="3" s="1"/>
  <c r="W421" i="3"/>
  <c r="Y421" i="3" s="1"/>
  <c r="W422" i="3"/>
  <c r="Y422" i="3" s="1"/>
  <c r="W423" i="3"/>
  <c r="Y423" i="3" s="1"/>
  <c r="W424" i="3"/>
  <c r="Y424" i="3" s="1"/>
  <c r="W425" i="3"/>
  <c r="Y425" i="3" s="1"/>
  <c r="W426" i="3"/>
  <c r="Y426" i="3" s="1"/>
  <c r="W427" i="3"/>
  <c r="Y427" i="3" s="1"/>
  <c r="W428" i="3"/>
  <c r="Y428" i="3" s="1"/>
  <c r="W429" i="3"/>
  <c r="Y429" i="3" s="1"/>
  <c r="W430" i="3"/>
  <c r="Y430" i="3" s="1"/>
  <c r="W431" i="3"/>
  <c r="Y431" i="3" s="1"/>
  <c r="W432" i="3"/>
  <c r="Y432" i="3" s="1"/>
  <c r="W433" i="3"/>
  <c r="Y433" i="3" s="1"/>
  <c r="W434" i="3"/>
  <c r="Y434" i="3" s="1"/>
  <c r="W435" i="3"/>
  <c r="Y435" i="3" s="1"/>
  <c r="W436" i="3"/>
  <c r="Y436" i="3" s="1"/>
  <c r="W437" i="3"/>
  <c r="Y437" i="3" s="1"/>
  <c r="W438" i="3"/>
  <c r="Y438" i="3" s="1"/>
  <c r="W439" i="3"/>
  <c r="Y439" i="3" s="1"/>
  <c r="W440" i="3"/>
  <c r="Y440" i="3" s="1"/>
  <c r="W441" i="3"/>
  <c r="Y441" i="3" s="1"/>
  <c r="W442" i="3"/>
  <c r="Y442" i="3" s="1"/>
  <c r="W443" i="3"/>
  <c r="Y443" i="3" s="1"/>
  <c r="W444" i="3"/>
  <c r="Y444" i="3" s="1"/>
  <c r="W445" i="3"/>
  <c r="Y445" i="3" s="1"/>
  <c r="W446" i="3"/>
  <c r="Y446" i="3" s="1"/>
  <c r="W447" i="3"/>
  <c r="Y447" i="3" s="1"/>
  <c r="W448" i="3"/>
  <c r="Y448" i="3" s="1"/>
  <c r="W449" i="3"/>
  <c r="Y449" i="3" s="1"/>
  <c r="W450" i="3"/>
  <c r="Y450" i="3" s="1"/>
  <c r="W451" i="3"/>
  <c r="Y451" i="3" s="1"/>
  <c r="W452" i="3"/>
  <c r="Y452" i="3" s="1"/>
  <c r="W453" i="3"/>
  <c r="Y453" i="3" s="1"/>
  <c r="W454" i="3"/>
  <c r="Y454" i="3" s="1"/>
  <c r="W455" i="3"/>
  <c r="Y455" i="3" s="1"/>
  <c r="W456" i="3"/>
  <c r="Y456" i="3" s="1"/>
  <c r="W457" i="3"/>
  <c r="Y457" i="3" s="1"/>
  <c r="W458" i="3"/>
  <c r="Y458" i="3" s="1"/>
  <c r="W459" i="3"/>
  <c r="Y459" i="3" s="1"/>
  <c r="W460" i="3"/>
  <c r="Y460" i="3" s="1"/>
  <c r="W461" i="3"/>
  <c r="Y461" i="3" s="1"/>
  <c r="W462" i="3"/>
  <c r="Y462" i="3" s="1"/>
  <c r="W463" i="3"/>
  <c r="Y463" i="3" s="1"/>
  <c r="W464" i="3"/>
  <c r="Y464" i="3" s="1"/>
  <c r="W465" i="3"/>
  <c r="Y465" i="3" s="1"/>
  <c r="W466" i="3"/>
  <c r="Y466" i="3" s="1"/>
  <c r="W467" i="3"/>
  <c r="Y467" i="3" s="1"/>
  <c r="W468" i="3"/>
  <c r="Y468" i="3" s="1"/>
  <c r="W469" i="3"/>
  <c r="Y469" i="3" s="1"/>
  <c r="W470" i="3"/>
  <c r="Y470" i="3" s="1"/>
  <c r="W471" i="3"/>
  <c r="Y471" i="3" s="1"/>
  <c r="W472" i="3"/>
  <c r="Y472" i="3" s="1"/>
  <c r="W473" i="3"/>
  <c r="Y473" i="3" s="1"/>
  <c r="W474" i="3"/>
  <c r="Y474" i="3" s="1"/>
  <c r="W475" i="3"/>
  <c r="Y475" i="3" s="1"/>
  <c r="W476" i="3"/>
  <c r="Y476" i="3" s="1"/>
  <c r="W477" i="3"/>
  <c r="Y477" i="3" s="1"/>
  <c r="W478" i="3"/>
  <c r="Y478" i="3" s="1"/>
  <c r="W479" i="3"/>
  <c r="Y479" i="3" s="1"/>
  <c r="W480" i="3"/>
  <c r="Y480" i="3" s="1"/>
  <c r="W481" i="3"/>
  <c r="Y481" i="3" s="1"/>
  <c r="W482" i="3"/>
  <c r="Y482" i="3" s="1"/>
  <c r="W483" i="3"/>
  <c r="Y483" i="3" s="1"/>
  <c r="W484" i="3"/>
  <c r="Y484" i="3" s="1"/>
  <c r="W485" i="3"/>
  <c r="Y485" i="3" s="1"/>
  <c r="W486" i="3"/>
  <c r="Y486" i="3" s="1"/>
  <c r="W487" i="3"/>
  <c r="Y487" i="3" s="1"/>
  <c r="W488" i="3"/>
  <c r="Y488" i="3" s="1"/>
  <c r="W489" i="3"/>
  <c r="Y489" i="3" s="1"/>
  <c r="W490" i="3"/>
  <c r="Y490" i="3" s="1"/>
  <c r="W491" i="3"/>
  <c r="Y491" i="3" s="1"/>
  <c r="W492" i="3"/>
  <c r="Y492" i="3" s="1"/>
  <c r="W493" i="3"/>
  <c r="Y493" i="3" s="1"/>
  <c r="W494" i="3"/>
  <c r="Y494" i="3" s="1"/>
  <c r="W495" i="3"/>
  <c r="Y495" i="3" s="1"/>
  <c r="W496" i="3"/>
  <c r="Y496" i="3" s="1"/>
  <c r="W497" i="3"/>
  <c r="Y497" i="3" s="1"/>
  <c r="W498" i="3"/>
  <c r="Y498" i="3" s="1"/>
  <c r="W499" i="3"/>
  <c r="Y499" i="3" s="1"/>
  <c r="W500" i="3"/>
  <c r="Y500" i="3" s="1"/>
  <c r="W501" i="3"/>
  <c r="Y501" i="3" s="1"/>
  <c r="W502" i="3"/>
  <c r="Y502" i="3" s="1"/>
  <c r="W503" i="3"/>
  <c r="Y503" i="3" s="1"/>
  <c r="W504" i="3"/>
  <c r="Y504" i="3" s="1"/>
  <c r="W505" i="3"/>
  <c r="Y505" i="3" s="1"/>
  <c r="W506" i="3"/>
  <c r="Y506" i="3" s="1"/>
  <c r="W507" i="3"/>
  <c r="Y507" i="3" s="1"/>
  <c r="W508" i="3"/>
  <c r="Y508" i="3" s="1"/>
  <c r="W509" i="3"/>
  <c r="Y509" i="3" s="1"/>
  <c r="W510" i="3"/>
  <c r="Y510" i="3" s="1"/>
  <c r="W511" i="3"/>
  <c r="Y511" i="3" s="1"/>
  <c r="W512" i="3"/>
  <c r="Y512" i="3" s="1"/>
  <c r="W513" i="3"/>
  <c r="Y513" i="3" s="1"/>
  <c r="W514" i="3"/>
  <c r="Y514" i="3" s="1"/>
  <c r="W515" i="3"/>
  <c r="Y515" i="3" s="1"/>
  <c r="W516" i="3"/>
  <c r="Y516" i="3" s="1"/>
  <c r="W517" i="3"/>
  <c r="Y517" i="3" s="1"/>
  <c r="W518" i="3"/>
  <c r="Y518" i="3" s="1"/>
  <c r="W519" i="3"/>
  <c r="Y519" i="3" s="1"/>
  <c r="W520" i="3"/>
  <c r="Y520" i="3" s="1"/>
  <c r="W521" i="3"/>
  <c r="Y521" i="3" s="1"/>
  <c r="W522" i="3"/>
  <c r="Y522" i="3" s="1"/>
  <c r="W523" i="3"/>
  <c r="Y523" i="3" s="1"/>
  <c r="W524" i="3"/>
  <c r="Y524" i="3" s="1"/>
  <c r="W525" i="3"/>
  <c r="Y525" i="3" s="1"/>
  <c r="W526" i="3"/>
  <c r="Y526" i="3" s="1"/>
  <c r="W527" i="3"/>
  <c r="Y527" i="3" s="1"/>
  <c r="W528" i="3"/>
  <c r="Y528" i="3" s="1"/>
  <c r="W529" i="3"/>
  <c r="Y529" i="3" s="1"/>
  <c r="W530" i="3"/>
  <c r="Y530" i="3" s="1"/>
  <c r="W531" i="3"/>
  <c r="Y531" i="3" s="1"/>
  <c r="W532" i="3"/>
  <c r="Y532" i="3" s="1"/>
  <c r="W533" i="3"/>
  <c r="Y533" i="3" s="1"/>
  <c r="W534" i="3"/>
  <c r="Y534" i="3" s="1"/>
  <c r="W535" i="3"/>
  <c r="Y535" i="3" s="1"/>
  <c r="W536" i="3"/>
  <c r="Y536" i="3" s="1"/>
  <c r="W537" i="3"/>
  <c r="Y537" i="3" s="1"/>
  <c r="W538" i="3"/>
  <c r="Y538" i="3" s="1"/>
  <c r="W539" i="3"/>
  <c r="Y539" i="3" s="1"/>
  <c r="W540" i="3"/>
  <c r="Y540" i="3" s="1"/>
  <c r="W541" i="3"/>
  <c r="Y541" i="3" s="1"/>
  <c r="W542" i="3"/>
  <c r="Y542" i="3" s="1"/>
  <c r="W543" i="3"/>
  <c r="Y543" i="3" s="1"/>
  <c r="W544" i="3"/>
  <c r="Y544" i="3" s="1"/>
  <c r="W545" i="3"/>
  <c r="Y545" i="3" s="1"/>
  <c r="W546" i="3"/>
  <c r="Y546" i="3" s="1"/>
  <c r="W547" i="3"/>
  <c r="Y547" i="3" s="1"/>
  <c r="W548" i="3"/>
  <c r="Y548" i="3" s="1"/>
  <c r="W549" i="3"/>
  <c r="Y549" i="3" s="1"/>
  <c r="W550" i="3"/>
  <c r="Y550" i="3" s="1"/>
  <c r="W551" i="3"/>
  <c r="Y551" i="3" s="1"/>
  <c r="W552" i="3"/>
  <c r="Y552" i="3" s="1"/>
  <c r="W553" i="3"/>
  <c r="Y553" i="3" s="1"/>
  <c r="W554" i="3"/>
  <c r="Y554" i="3" s="1"/>
  <c r="W555" i="3"/>
  <c r="Y555" i="3" s="1"/>
  <c r="W556" i="3"/>
  <c r="Y556" i="3" s="1"/>
  <c r="W557" i="3"/>
  <c r="Y557" i="3" s="1"/>
  <c r="W558" i="3"/>
  <c r="Y558" i="3" s="1"/>
  <c r="W559" i="3"/>
  <c r="Y559" i="3" s="1"/>
  <c r="W560" i="3"/>
  <c r="Y560" i="3" s="1"/>
  <c r="W561" i="3"/>
  <c r="Y561" i="3" s="1"/>
  <c r="W562" i="3"/>
  <c r="Y562" i="3" s="1"/>
  <c r="W563" i="3"/>
  <c r="Y563" i="3" s="1"/>
  <c r="W564" i="3"/>
  <c r="Y564" i="3" s="1"/>
  <c r="W565" i="3"/>
  <c r="Y565" i="3" s="1"/>
  <c r="W566" i="3"/>
  <c r="Y566" i="3" s="1"/>
  <c r="W567" i="3"/>
  <c r="Y567" i="3" s="1"/>
  <c r="W568" i="3"/>
  <c r="Y568" i="3" s="1"/>
  <c r="W569" i="3"/>
  <c r="Y569" i="3" s="1"/>
  <c r="W570" i="3"/>
  <c r="Y570" i="3" s="1"/>
  <c r="W571" i="3"/>
  <c r="Y571" i="3" s="1"/>
  <c r="W572" i="3"/>
  <c r="Y572" i="3" s="1"/>
  <c r="W573" i="3"/>
  <c r="Y573" i="3" s="1"/>
  <c r="W574" i="3"/>
  <c r="Y574" i="3" s="1"/>
  <c r="W575" i="3"/>
  <c r="Y575" i="3" s="1"/>
  <c r="W576" i="3"/>
  <c r="Y576" i="3" s="1"/>
  <c r="W577" i="3"/>
  <c r="Y577" i="3" s="1"/>
  <c r="W578" i="3"/>
  <c r="Y578" i="3" s="1"/>
  <c r="W579" i="3"/>
  <c r="Y579" i="3" s="1"/>
  <c r="W580" i="3"/>
  <c r="Y580" i="3" s="1"/>
  <c r="W581" i="3"/>
  <c r="Y581" i="3" s="1"/>
  <c r="W582" i="3"/>
  <c r="Y582" i="3" s="1"/>
  <c r="W583" i="3"/>
  <c r="Y583" i="3" s="1"/>
  <c r="W584" i="3"/>
  <c r="Y584" i="3" s="1"/>
  <c r="W585" i="3"/>
  <c r="Y585" i="3" s="1"/>
  <c r="W586" i="3"/>
  <c r="Y586" i="3" s="1"/>
  <c r="W587" i="3"/>
  <c r="Y587" i="3" s="1"/>
  <c r="W588" i="3"/>
  <c r="Y588" i="3" s="1"/>
  <c r="W589" i="3"/>
  <c r="Y589" i="3" s="1"/>
  <c r="W590" i="3"/>
  <c r="Y590" i="3" s="1"/>
  <c r="W591" i="3"/>
  <c r="Y591" i="3" s="1"/>
  <c r="W592" i="3"/>
  <c r="Y592" i="3" s="1"/>
  <c r="W593" i="3"/>
  <c r="Y593" i="3" s="1"/>
  <c r="W594" i="3"/>
  <c r="Y594" i="3" s="1"/>
  <c r="W595" i="3"/>
  <c r="Y595" i="3" s="1"/>
  <c r="W596" i="3"/>
  <c r="Y596" i="3" s="1"/>
  <c r="W597" i="3"/>
  <c r="Y597" i="3" s="1"/>
  <c r="W598" i="3"/>
  <c r="Y598" i="3" s="1"/>
  <c r="W599" i="3"/>
  <c r="Y599" i="3" s="1"/>
  <c r="W600" i="3"/>
  <c r="Y600" i="3" s="1"/>
  <c r="W601" i="3"/>
  <c r="Y601" i="3" s="1"/>
  <c r="W602" i="3"/>
  <c r="Y602" i="3" s="1"/>
  <c r="W603" i="3"/>
  <c r="Y603" i="3" s="1"/>
  <c r="W604" i="3"/>
  <c r="Y604" i="3" s="1"/>
  <c r="W605" i="3"/>
  <c r="Y605" i="3" s="1"/>
  <c r="W606" i="3"/>
  <c r="Y606" i="3" s="1"/>
  <c r="W607" i="3"/>
  <c r="Y607" i="3" s="1"/>
  <c r="W608" i="3"/>
  <c r="Y608" i="3" s="1"/>
  <c r="W609" i="3"/>
  <c r="Y609" i="3" s="1"/>
  <c r="W610" i="3"/>
  <c r="Y610" i="3" s="1"/>
  <c r="W611" i="3"/>
  <c r="Y611" i="3" s="1"/>
  <c r="W612" i="3"/>
  <c r="Y612" i="3" s="1"/>
  <c r="W613" i="3"/>
  <c r="Y613" i="3" s="1"/>
  <c r="W614" i="3"/>
  <c r="Y614" i="3" s="1"/>
  <c r="W615" i="3"/>
  <c r="Y615" i="3" s="1"/>
  <c r="W616" i="3"/>
  <c r="Y616" i="3" s="1"/>
  <c r="W617" i="3"/>
  <c r="Y617" i="3" s="1"/>
  <c r="W618" i="3"/>
  <c r="Y618" i="3" s="1"/>
  <c r="W619" i="3"/>
  <c r="Y619" i="3" s="1"/>
  <c r="W620" i="3"/>
  <c r="Y620" i="3" s="1"/>
  <c r="W621" i="3"/>
  <c r="Y621" i="3" s="1"/>
  <c r="W622" i="3"/>
  <c r="Y622" i="3" s="1"/>
  <c r="W623" i="3"/>
  <c r="Y623" i="3" s="1"/>
  <c r="W624" i="3"/>
  <c r="Y624" i="3" s="1"/>
  <c r="W625" i="3"/>
  <c r="Y625" i="3" s="1"/>
  <c r="W626" i="3"/>
  <c r="Y626" i="3" s="1"/>
  <c r="W627" i="3"/>
  <c r="Y627" i="3" s="1"/>
  <c r="W628" i="3"/>
  <c r="Y628" i="3" s="1"/>
  <c r="W629" i="3"/>
  <c r="Y629" i="3" s="1"/>
  <c r="W630" i="3"/>
  <c r="Y630" i="3" s="1"/>
  <c r="W631" i="3"/>
  <c r="Y631" i="3" s="1"/>
  <c r="W632" i="3"/>
  <c r="Y632" i="3" s="1"/>
  <c r="W633" i="3"/>
  <c r="Y633" i="3" s="1"/>
  <c r="W634" i="3"/>
  <c r="Y634" i="3" s="1"/>
  <c r="W635" i="3"/>
  <c r="Y635" i="3" s="1"/>
  <c r="W636" i="3"/>
  <c r="Y636" i="3" s="1"/>
  <c r="W637" i="3"/>
  <c r="Y637" i="3" s="1"/>
  <c r="W638" i="3"/>
  <c r="Y638" i="3" s="1"/>
  <c r="W639" i="3"/>
  <c r="Y639" i="3" s="1"/>
  <c r="W640" i="3"/>
  <c r="Y640" i="3" s="1"/>
  <c r="W641" i="3"/>
  <c r="Y641" i="3" s="1"/>
  <c r="W642" i="3"/>
  <c r="Y642" i="3" s="1"/>
  <c r="W643" i="3"/>
  <c r="Y643" i="3" s="1"/>
  <c r="W644" i="3"/>
  <c r="Y644" i="3" s="1"/>
  <c r="W645" i="3"/>
  <c r="Y645" i="3" s="1"/>
  <c r="W646" i="3"/>
  <c r="Y646" i="3" s="1"/>
  <c r="W647" i="3"/>
  <c r="Y647" i="3" s="1"/>
  <c r="W648" i="3"/>
  <c r="Y648" i="3" s="1"/>
  <c r="W649" i="3"/>
  <c r="Y649" i="3" s="1"/>
  <c r="W650" i="3"/>
  <c r="Y650" i="3" s="1"/>
  <c r="W651" i="3"/>
  <c r="Y651" i="3" s="1"/>
  <c r="W652" i="3"/>
  <c r="Y652" i="3" s="1"/>
  <c r="W653" i="3"/>
  <c r="Y653" i="3" s="1"/>
  <c r="W654" i="3"/>
  <c r="Y654" i="3" s="1"/>
  <c r="W655" i="3"/>
  <c r="Y655" i="3" s="1"/>
  <c r="W656" i="3"/>
  <c r="Y656" i="3" s="1"/>
  <c r="W657" i="3"/>
  <c r="Y657" i="3" s="1"/>
  <c r="W658" i="3"/>
  <c r="Y658" i="3" s="1"/>
  <c r="W659" i="3"/>
  <c r="Y659" i="3" s="1"/>
  <c r="W660" i="3"/>
  <c r="Y660" i="3" s="1"/>
  <c r="W661" i="3"/>
  <c r="Y661" i="3" s="1"/>
  <c r="W662" i="3"/>
  <c r="Y662" i="3" s="1"/>
  <c r="W663" i="3"/>
  <c r="Y663" i="3" s="1"/>
  <c r="W664" i="3"/>
  <c r="Y664" i="3" s="1"/>
  <c r="W665" i="3"/>
  <c r="Y665" i="3" s="1"/>
  <c r="W666" i="3"/>
  <c r="Y666" i="3" s="1"/>
  <c r="W667" i="3"/>
  <c r="Y667" i="3" s="1"/>
  <c r="W668" i="3"/>
  <c r="Y668" i="3" s="1"/>
  <c r="W669" i="3"/>
  <c r="Y669" i="3" s="1"/>
  <c r="W670" i="3"/>
  <c r="Y670" i="3" s="1"/>
  <c r="W671" i="3"/>
  <c r="Y671" i="3" s="1"/>
  <c r="W672" i="3"/>
  <c r="Y672" i="3" s="1"/>
  <c r="W673" i="3"/>
  <c r="Y673" i="3" s="1"/>
  <c r="W674" i="3"/>
  <c r="Y674" i="3" s="1"/>
  <c r="W675" i="3"/>
  <c r="Y675" i="3" s="1"/>
  <c r="W676" i="3"/>
  <c r="Y676" i="3" s="1"/>
  <c r="W677" i="3"/>
  <c r="Y677" i="3" s="1"/>
  <c r="W678" i="3"/>
  <c r="Y678" i="3" s="1"/>
  <c r="W679" i="3"/>
  <c r="Y679" i="3" s="1"/>
  <c r="W680" i="3"/>
  <c r="Y680" i="3" s="1"/>
  <c r="W681" i="3"/>
  <c r="Y681" i="3" s="1"/>
  <c r="W682" i="3"/>
  <c r="Y682" i="3" s="1"/>
  <c r="W683" i="3"/>
  <c r="Y683" i="3" s="1"/>
  <c r="W684" i="3"/>
  <c r="Y684" i="3" s="1"/>
  <c r="W685" i="3"/>
  <c r="Y685" i="3" s="1"/>
  <c r="W686" i="3"/>
  <c r="Y686" i="3" s="1"/>
  <c r="W687" i="3"/>
  <c r="Y687" i="3" s="1"/>
  <c r="W688" i="3"/>
  <c r="Y688" i="3" s="1"/>
  <c r="W689" i="3"/>
  <c r="Y689" i="3" s="1"/>
  <c r="W690" i="3"/>
  <c r="Y690" i="3" s="1"/>
  <c r="W691" i="3"/>
  <c r="Y691" i="3" s="1"/>
  <c r="W692" i="3"/>
  <c r="Y692" i="3" s="1"/>
  <c r="W693" i="3"/>
  <c r="Y693" i="3" s="1"/>
  <c r="W694" i="3"/>
  <c r="Y694" i="3" s="1"/>
  <c r="W695" i="3"/>
  <c r="Y695" i="3" s="1"/>
  <c r="W696" i="3"/>
  <c r="Y696" i="3" s="1"/>
  <c r="W697" i="3"/>
  <c r="Y697" i="3" s="1"/>
  <c r="W698" i="3"/>
  <c r="Y698" i="3" s="1"/>
  <c r="W699" i="3"/>
  <c r="Y699" i="3" s="1"/>
  <c r="W700" i="3"/>
  <c r="Y700" i="3" s="1"/>
  <c r="W701" i="3"/>
  <c r="Y701" i="3" s="1"/>
  <c r="W702" i="3"/>
  <c r="Y702" i="3" s="1"/>
  <c r="W703" i="3"/>
  <c r="Y703" i="3" s="1"/>
  <c r="W704" i="3"/>
  <c r="Y704" i="3" s="1"/>
  <c r="W705" i="3"/>
  <c r="Y705" i="3" s="1"/>
  <c r="W706" i="3"/>
  <c r="Y706" i="3" s="1"/>
  <c r="W707" i="3"/>
  <c r="Y707" i="3" s="1"/>
  <c r="W708" i="3"/>
  <c r="Y708" i="3" s="1"/>
  <c r="W709" i="3"/>
  <c r="Y709" i="3" s="1"/>
  <c r="W710" i="3"/>
  <c r="Y710" i="3" s="1"/>
  <c r="W711" i="3"/>
  <c r="Y711" i="3" s="1"/>
  <c r="W712" i="3"/>
  <c r="Y712" i="3" s="1"/>
  <c r="W713" i="3"/>
  <c r="Y713" i="3" s="1"/>
  <c r="W714" i="3"/>
  <c r="Y714" i="3" s="1"/>
  <c r="W715" i="3"/>
  <c r="Y715" i="3" s="1"/>
  <c r="W716" i="3"/>
  <c r="Y716" i="3" s="1"/>
  <c r="W717" i="3"/>
  <c r="Y717" i="3" s="1"/>
  <c r="W718" i="3"/>
  <c r="Y718" i="3" s="1"/>
  <c r="W719" i="3"/>
  <c r="Y719" i="3" s="1"/>
  <c r="W720" i="3"/>
  <c r="Y720" i="3" s="1"/>
  <c r="W721" i="3"/>
  <c r="Y721" i="3" s="1"/>
  <c r="W722" i="3"/>
  <c r="Y722" i="3" s="1"/>
  <c r="W723" i="3"/>
  <c r="Y723" i="3" s="1"/>
  <c r="W724" i="3"/>
  <c r="Y724" i="3" s="1"/>
  <c r="W725" i="3"/>
  <c r="Y725" i="3" s="1"/>
  <c r="W726" i="3"/>
  <c r="Y726" i="3" s="1"/>
  <c r="W727" i="3"/>
  <c r="Y727" i="3" s="1"/>
  <c r="W728" i="3"/>
  <c r="Y728" i="3" s="1"/>
  <c r="W729" i="3"/>
  <c r="Y729" i="3" s="1"/>
  <c r="W730" i="3"/>
  <c r="Y730" i="3" s="1"/>
  <c r="W731" i="3"/>
  <c r="Y731" i="3" s="1"/>
  <c r="W732" i="3"/>
  <c r="Y732" i="3" s="1"/>
  <c r="W733" i="3"/>
  <c r="Y733" i="3" s="1"/>
  <c r="W734" i="3"/>
  <c r="Y734" i="3" s="1"/>
  <c r="W735" i="3"/>
  <c r="Y735" i="3" s="1"/>
  <c r="W736" i="3"/>
  <c r="Y736" i="3" s="1"/>
  <c r="W737" i="3"/>
  <c r="Y737" i="3" s="1"/>
  <c r="W738" i="3"/>
  <c r="Y738" i="3" s="1"/>
  <c r="W739" i="3"/>
  <c r="Y739" i="3" s="1"/>
  <c r="W740" i="3"/>
  <c r="Y740" i="3" s="1"/>
  <c r="W741" i="3"/>
  <c r="Y741" i="3" s="1"/>
  <c r="W742" i="3"/>
  <c r="Y742" i="3" s="1"/>
  <c r="W743" i="3"/>
  <c r="Y743" i="3" s="1"/>
  <c r="W744" i="3"/>
  <c r="Y744" i="3" s="1"/>
  <c r="W745" i="3"/>
  <c r="Y745" i="3" s="1"/>
  <c r="W746" i="3"/>
  <c r="Y746" i="3" s="1"/>
  <c r="W747" i="3"/>
  <c r="Y747" i="3" s="1"/>
  <c r="W748" i="3"/>
  <c r="Y748" i="3" s="1"/>
  <c r="W749" i="3"/>
  <c r="Y749" i="3" s="1"/>
  <c r="W750" i="3"/>
  <c r="Y750" i="3" s="1"/>
  <c r="W751" i="3"/>
  <c r="Y751" i="3" s="1"/>
  <c r="W752" i="3"/>
  <c r="Y752" i="3" s="1"/>
  <c r="W753" i="3"/>
  <c r="Y753" i="3" s="1"/>
  <c r="W754" i="3"/>
  <c r="Y754" i="3" s="1"/>
  <c r="W755" i="3"/>
  <c r="Y755" i="3" s="1"/>
  <c r="W756" i="3"/>
  <c r="Y756" i="3" s="1"/>
  <c r="W757" i="3"/>
  <c r="Y757" i="3" s="1"/>
  <c r="W758" i="3"/>
  <c r="Y758" i="3" s="1"/>
  <c r="W759" i="3"/>
  <c r="Y759" i="3" s="1"/>
  <c r="W760" i="3"/>
  <c r="Y760" i="3" s="1"/>
  <c r="W761" i="3"/>
  <c r="Y761" i="3" s="1"/>
  <c r="W762" i="3"/>
  <c r="Y762" i="3" s="1"/>
  <c r="W763" i="3"/>
  <c r="Y763" i="3" s="1"/>
  <c r="W764" i="3"/>
  <c r="Y764" i="3" s="1"/>
  <c r="W765" i="3"/>
  <c r="Y765" i="3" s="1"/>
  <c r="W766" i="3"/>
  <c r="Y766" i="3" s="1"/>
  <c r="W767" i="3"/>
  <c r="Y767" i="3" s="1"/>
  <c r="W768" i="3"/>
  <c r="Y768" i="3" s="1"/>
  <c r="W769" i="3"/>
  <c r="Y769" i="3" s="1"/>
  <c r="W770" i="3"/>
  <c r="Y770" i="3" s="1"/>
  <c r="W771" i="3"/>
  <c r="Y771" i="3" s="1"/>
  <c r="W772" i="3"/>
  <c r="Y772" i="3" s="1"/>
  <c r="W773" i="3"/>
  <c r="Y773" i="3" s="1"/>
  <c r="W774" i="3"/>
  <c r="Y774" i="3" s="1"/>
  <c r="W775" i="3"/>
  <c r="Y775" i="3" s="1"/>
  <c r="W776" i="3"/>
  <c r="Y776" i="3" s="1"/>
  <c r="W777" i="3"/>
  <c r="Y777" i="3" s="1"/>
  <c r="W778" i="3"/>
  <c r="Y778" i="3" s="1"/>
  <c r="W779" i="3"/>
  <c r="Y779" i="3" s="1"/>
  <c r="W780" i="3"/>
  <c r="Y780" i="3" s="1"/>
  <c r="W781" i="3"/>
  <c r="Y781" i="3" s="1"/>
  <c r="W782" i="3"/>
  <c r="Y782" i="3" s="1"/>
  <c r="W783" i="3"/>
  <c r="Y783" i="3" s="1"/>
  <c r="W784" i="3"/>
  <c r="Y784" i="3" s="1"/>
  <c r="W785" i="3"/>
  <c r="Y785" i="3" s="1"/>
  <c r="W786" i="3"/>
  <c r="Y786" i="3" s="1"/>
  <c r="W787" i="3"/>
  <c r="Y787" i="3" s="1"/>
  <c r="W788" i="3"/>
  <c r="Y788" i="3" s="1"/>
  <c r="W789" i="3"/>
  <c r="Y789" i="3" s="1"/>
  <c r="W790" i="3"/>
  <c r="Y790" i="3" s="1"/>
  <c r="W791" i="3"/>
  <c r="Y791" i="3" s="1"/>
  <c r="W792" i="3"/>
  <c r="Y792" i="3" s="1"/>
  <c r="W793" i="3"/>
  <c r="Y793" i="3" s="1"/>
  <c r="W794" i="3"/>
  <c r="Y794" i="3" s="1"/>
  <c r="W795" i="3"/>
  <c r="Y795" i="3" s="1"/>
  <c r="W796" i="3"/>
  <c r="Y796" i="3" s="1"/>
  <c r="W797" i="3"/>
  <c r="Y797" i="3" s="1"/>
  <c r="W798" i="3"/>
  <c r="Y798" i="3" s="1"/>
  <c r="W799" i="3"/>
  <c r="Y799" i="3" s="1"/>
  <c r="W800" i="3"/>
  <c r="Y800" i="3" s="1"/>
  <c r="W801" i="3"/>
  <c r="Y801" i="3" s="1"/>
  <c r="W802" i="3"/>
  <c r="Y802" i="3" s="1"/>
  <c r="W803" i="3"/>
  <c r="Y803" i="3" s="1"/>
  <c r="W804" i="3"/>
  <c r="Y804" i="3" s="1"/>
  <c r="W805" i="3"/>
  <c r="Y805" i="3" s="1"/>
  <c r="W806" i="3"/>
  <c r="Y806" i="3" s="1"/>
  <c r="W807" i="3"/>
  <c r="Y807" i="3" s="1"/>
  <c r="W808" i="3"/>
  <c r="Y808" i="3" s="1"/>
  <c r="W809" i="3"/>
  <c r="Y809" i="3" s="1"/>
  <c r="W810" i="3"/>
  <c r="Y810" i="3" s="1"/>
  <c r="W811" i="3"/>
  <c r="Y811" i="3" s="1"/>
  <c r="W812" i="3"/>
  <c r="Y812" i="3" s="1"/>
  <c r="W813" i="3"/>
  <c r="Y813" i="3" s="1"/>
  <c r="W814" i="3"/>
  <c r="Y814" i="3" s="1"/>
  <c r="W815" i="3"/>
  <c r="Y815" i="3" s="1"/>
  <c r="W816" i="3"/>
  <c r="Y816" i="3" s="1"/>
  <c r="W817" i="3"/>
  <c r="Y817" i="3" s="1"/>
  <c r="W818" i="3"/>
  <c r="Y818" i="3" s="1"/>
  <c r="W819" i="3"/>
  <c r="Y819" i="3" s="1"/>
  <c r="W820" i="3"/>
  <c r="Y820" i="3" s="1"/>
  <c r="W821" i="3"/>
  <c r="Y821" i="3" s="1"/>
  <c r="W822" i="3"/>
  <c r="Y822" i="3" s="1"/>
  <c r="W823" i="3"/>
  <c r="Y823" i="3" s="1"/>
  <c r="W824" i="3"/>
  <c r="Y824" i="3" s="1"/>
  <c r="W825" i="3"/>
  <c r="Y825" i="3" s="1"/>
  <c r="W826" i="3"/>
  <c r="Y826" i="3" s="1"/>
  <c r="W827" i="3"/>
  <c r="Y827" i="3" s="1"/>
  <c r="W828" i="3"/>
  <c r="Y828" i="3" s="1"/>
  <c r="W829" i="3"/>
  <c r="Y829" i="3" s="1"/>
  <c r="W830" i="3"/>
  <c r="Y830" i="3" s="1"/>
  <c r="W831" i="3"/>
  <c r="Y831" i="3" s="1"/>
  <c r="W832" i="3"/>
  <c r="Y832" i="3" s="1"/>
  <c r="W833" i="3"/>
  <c r="Y833" i="3" s="1"/>
  <c r="W834" i="3"/>
  <c r="Y834" i="3" s="1"/>
  <c r="W835" i="3"/>
  <c r="Y835" i="3" s="1"/>
  <c r="W836" i="3"/>
  <c r="Y836" i="3" s="1"/>
  <c r="W837" i="3"/>
  <c r="Y837" i="3" s="1"/>
  <c r="W838" i="3"/>
  <c r="Y838" i="3" s="1"/>
  <c r="W839" i="3"/>
  <c r="Y839" i="3" s="1"/>
  <c r="W840" i="3"/>
  <c r="Y840" i="3" s="1"/>
  <c r="W841" i="3"/>
  <c r="Y841" i="3" s="1"/>
  <c r="W842" i="3"/>
  <c r="Y842" i="3" s="1"/>
  <c r="W843" i="3"/>
  <c r="Y843" i="3" s="1"/>
  <c r="W844" i="3"/>
  <c r="Y844" i="3" s="1"/>
  <c r="W845" i="3"/>
  <c r="Y845" i="3" s="1"/>
  <c r="W846" i="3"/>
  <c r="Y846" i="3" s="1"/>
  <c r="W847" i="3"/>
  <c r="Y847" i="3" s="1"/>
  <c r="W848" i="3"/>
  <c r="Y848" i="3" s="1"/>
  <c r="W849" i="3"/>
  <c r="Y849" i="3" s="1"/>
  <c r="W850" i="3"/>
  <c r="Y850" i="3" s="1"/>
  <c r="W851" i="3"/>
  <c r="Y851" i="3" s="1"/>
  <c r="W852" i="3"/>
  <c r="Y852" i="3" s="1"/>
  <c r="W853" i="3"/>
  <c r="Y853" i="3" s="1"/>
  <c r="W854" i="3"/>
  <c r="Y854" i="3" s="1"/>
  <c r="W855" i="3"/>
  <c r="Y855" i="3" s="1"/>
  <c r="W856" i="3"/>
  <c r="Y856" i="3" s="1"/>
  <c r="W857" i="3"/>
  <c r="Y857" i="3" s="1"/>
  <c r="W858" i="3"/>
  <c r="Y858" i="3" s="1"/>
  <c r="W859" i="3"/>
  <c r="Y859" i="3" s="1"/>
  <c r="W860" i="3"/>
  <c r="Y860" i="3" s="1"/>
  <c r="W861" i="3"/>
  <c r="Y861" i="3" s="1"/>
  <c r="W862" i="3"/>
  <c r="Y862" i="3" s="1"/>
  <c r="W863" i="3"/>
  <c r="Y863" i="3" s="1"/>
  <c r="W864" i="3"/>
  <c r="Y864" i="3" s="1"/>
  <c r="W865" i="3"/>
  <c r="Y865" i="3" s="1"/>
  <c r="W866" i="3"/>
  <c r="Y866" i="3" s="1"/>
  <c r="W867" i="3"/>
  <c r="Y867" i="3" s="1"/>
  <c r="W868" i="3"/>
  <c r="Y868" i="3" s="1"/>
  <c r="W869" i="3"/>
  <c r="Y869" i="3" s="1"/>
  <c r="W870" i="3"/>
  <c r="Y870" i="3" s="1"/>
  <c r="W871" i="3"/>
  <c r="Y871" i="3" s="1"/>
  <c r="W872" i="3"/>
  <c r="Y872" i="3" s="1"/>
  <c r="W873" i="3"/>
  <c r="Y873" i="3" s="1"/>
  <c r="W874" i="3"/>
  <c r="Y874" i="3" s="1"/>
  <c r="W875" i="3"/>
  <c r="Y875" i="3" s="1"/>
  <c r="W876" i="3"/>
  <c r="Y876" i="3" s="1"/>
  <c r="W877" i="3"/>
  <c r="Y877" i="3" s="1"/>
  <c r="W878" i="3"/>
  <c r="Y878" i="3" s="1"/>
  <c r="W879" i="3"/>
  <c r="Y879" i="3" s="1"/>
  <c r="W880" i="3"/>
  <c r="Y880" i="3" s="1"/>
  <c r="W881" i="3"/>
  <c r="Y881" i="3" s="1"/>
  <c r="W882" i="3"/>
  <c r="Y882" i="3" s="1"/>
  <c r="W883" i="3"/>
  <c r="Y883" i="3" s="1"/>
  <c r="W884" i="3"/>
  <c r="Y884" i="3" s="1"/>
  <c r="W885" i="3"/>
  <c r="Y885" i="3" s="1"/>
  <c r="W886" i="3"/>
  <c r="Y886" i="3" s="1"/>
  <c r="W887" i="3"/>
  <c r="Y887" i="3" s="1"/>
  <c r="W888" i="3"/>
  <c r="Y888" i="3" s="1"/>
  <c r="W889" i="3"/>
  <c r="Y889" i="3" s="1"/>
  <c r="W890" i="3"/>
  <c r="Y890" i="3" s="1"/>
  <c r="W891" i="3"/>
  <c r="Y891" i="3" s="1"/>
  <c r="W892" i="3"/>
  <c r="Y892" i="3" s="1"/>
  <c r="W893" i="3"/>
  <c r="Y893" i="3" s="1"/>
  <c r="W894" i="3"/>
  <c r="Y894" i="3" s="1"/>
  <c r="W895" i="3"/>
  <c r="Y895" i="3" s="1"/>
  <c r="W896" i="3"/>
  <c r="Y896" i="3" s="1"/>
  <c r="W897" i="3"/>
  <c r="Y897" i="3" s="1"/>
  <c r="W898" i="3"/>
  <c r="Y898" i="3" s="1"/>
  <c r="W899" i="3"/>
  <c r="Y899" i="3" s="1"/>
  <c r="W900" i="3"/>
  <c r="Y900" i="3" s="1"/>
  <c r="W901" i="3"/>
  <c r="Y901" i="3" s="1"/>
  <c r="W902" i="3"/>
  <c r="Y902" i="3" s="1"/>
  <c r="W903" i="3"/>
  <c r="Y903" i="3" s="1"/>
  <c r="W904" i="3"/>
  <c r="Y904" i="3" s="1"/>
  <c r="W905" i="3"/>
  <c r="Y905" i="3" s="1"/>
  <c r="W906" i="3"/>
  <c r="Y906" i="3" s="1"/>
  <c r="W907" i="3"/>
  <c r="Y907" i="3" s="1"/>
  <c r="W908" i="3"/>
  <c r="Y908" i="3" s="1"/>
  <c r="W909" i="3"/>
  <c r="Y909" i="3" s="1"/>
  <c r="W910" i="3"/>
  <c r="Y910" i="3" s="1"/>
  <c r="W911" i="3"/>
  <c r="Y911" i="3" s="1"/>
  <c r="W912" i="3"/>
  <c r="Y912" i="3" s="1"/>
  <c r="W913" i="3"/>
  <c r="Y913" i="3" s="1"/>
  <c r="W914" i="3"/>
  <c r="Y914" i="3" s="1"/>
  <c r="W915" i="3"/>
  <c r="Y915" i="3" s="1"/>
  <c r="W916" i="3"/>
  <c r="Y916" i="3" s="1"/>
  <c r="W917" i="3"/>
  <c r="Y917" i="3" s="1"/>
  <c r="W918" i="3"/>
  <c r="Y918" i="3" s="1"/>
  <c r="W919" i="3"/>
  <c r="Y919" i="3" s="1"/>
  <c r="W920" i="3"/>
  <c r="Y920" i="3" s="1"/>
  <c r="W921" i="3"/>
  <c r="Y921" i="3" s="1"/>
  <c r="W922" i="3"/>
  <c r="Y922" i="3" s="1"/>
  <c r="W923" i="3"/>
  <c r="Y923" i="3" s="1"/>
  <c r="W924" i="3"/>
  <c r="Y924" i="3" s="1"/>
  <c r="W925" i="3"/>
  <c r="Y925" i="3" s="1"/>
  <c r="W926" i="3"/>
  <c r="Y926" i="3" s="1"/>
  <c r="W927" i="3"/>
  <c r="Y927" i="3" s="1"/>
  <c r="W928" i="3"/>
  <c r="Y928" i="3" s="1"/>
  <c r="W929" i="3"/>
  <c r="Y929" i="3" s="1"/>
  <c r="W930" i="3"/>
  <c r="Y930" i="3" s="1"/>
  <c r="W931" i="3"/>
  <c r="Y931" i="3" s="1"/>
  <c r="W932" i="3"/>
  <c r="Y932" i="3" s="1"/>
  <c r="W933" i="3"/>
  <c r="Y933" i="3" s="1"/>
  <c r="W934" i="3"/>
  <c r="Y934" i="3" s="1"/>
  <c r="W935" i="3"/>
  <c r="Y935" i="3" s="1"/>
  <c r="W936" i="3"/>
  <c r="Y936" i="3" s="1"/>
  <c r="W937" i="3"/>
  <c r="Y937" i="3" s="1"/>
  <c r="W938" i="3"/>
  <c r="Y938" i="3" s="1"/>
  <c r="W939" i="3"/>
  <c r="Y939" i="3" s="1"/>
  <c r="W940" i="3"/>
  <c r="Y940" i="3" s="1"/>
  <c r="W941" i="3"/>
  <c r="Y941" i="3" s="1"/>
  <c r="W942" i="3"/>
  <c r="Y942" i="3" s="1"/>
  <c r="W943" i="3"/>
  <c r="Y943" i="3" s="1"/>
  <c r="W944" i="3"/>
  <c r="Y944" i="3" s="1"/>
  <c r="W945" i="3"/>
  <c r="Y945" i="3" s="1"/>
  <c r="W946" i="3"/>
  <c r="Y946" i="3" s="1"/>
  <c r="W947" i="3"/>
  <c r="Y947" i="3" s="1"/>
  <c r="W948" i="3"/>
  <c r="Y948" i="3" s="1"/>
  <c r="W949" i="3"/>
  <c r="Y949" i="3" s="1"/>
  <c r="W950" i="3"/>
  <c r="Y950" i="3" s="1"/>
  <c r="W951" i="3"/>
  <c r="Y951" i="3" s="1"/>
  <c r="W952" i="3"/>
  <c r="Y952" i="3" s="1"/>
  <c r="W953" i="3"/>
  <c r="Y953" i="3" s="1"/>
  <c r="W954" i="3"/>
  <c r="Y954" i="3" s="1"/>
  <c r="W955" i="3"/>
  <c r="Y955" i="3" s="1"/>
  <c r="W956" i="3"/>
  <c r="Y956" i="3" s="1"/>
  <c r="W957" i="3"/>
  <c r="Y957" i="3" s="1"/>
  <c r="W958" i="3"/>
  <c r="Y958" i="3" s="1"/>
  <c r="W959" i="3"/>
  <c r="Y959" i="3" s="1"/>
  <c r="W960" i="3"/>
  <c r="Y960" i="3" s="1"/>
  <c r="W961" i="3"/>
  <c r="Y961" i="3" s="1"/>
  <c r="W962" i="3"/>
  <c r="Y962" i="3" s="1"/>
  <c r="W963" i="3"/>
  <c r="Y963" i="3" s="1"/>
  <c r="W964" i="3"/>
  <c r="Y964" i="3" s="1"/>
  <c r="W965" i="3"/>
  <c r="Y965" i="3" s="1"/>
  <c r="W966" i="3"/>
  <c r="Y966" i="3" s="1"/>
  <c r="W967" i="3"/>
  <c r="Y967" i="3" s="1"/>
  <c r="W968" i="3"/>
  <c r="Y968" i="3" s="1"/>
  <c r="W969" i="3"/>
  <c r="Y969" i="3" s="1"/>
  <c r="W970" i="3"/>
  <c r="Y970" i="3" s="1"/>
  <c r="W971" i="3"/>
  <c r="Y971" i="3" s="1"/>
  <c r="W972" i="3"/>
  <c r="Y972" i="3" s="1"/>
  <c r="W973" i="3"/>
  <c r="Y973" i="3" s="1"/>
  <c r="W974" i="3"/>
  <c r="Y974" i="3" s="1"/>
  <c r="W975" i="3"/>
  <c r="Y975" i="3" s="1"/>
  <c r="W976" i="3"/>
  <c r="Y976" i="3" s="1"/>
  <c r="W977" i="3"/>
  <c r="Y977" i="3" s="1"/>
  <c r="W978" i="3"/>
  <c r="Y978" i="3" s="1"/>
  <c r="W979" i="3"/>
  <c r="Y979" i="3" s="1"/>
  <c r="W980" i="3"/>
  <c r="Y980" i="3" s="1"/>
  <c r="W981" i="3"/>
  <c r="Y981" i="3" s="1"/>
  <c r="W982" i="3"/>
  <c r="Y982" i="3" s="1"/>
  <c r="W983" i="3"/>
  <c r="Y983" i="3" s="1"/>
  <c r="W984" i="3"/>
  <c r="Y984" i="3" s="1"/>
  <c r="W985" i="3"/>
  <c r="Y985" i="3" s="1"/>
  <c r="W986" i="3"/>
  <c r="Y986" i="3" s="1"/>
  <c r="W987" i="3"/>
  <c r="Y987" i="3" s="1"/>
  <c r="W988" i="3"/>
  <c r="Y988" i="3" s="1"/>
  <c r="W989" i="3"/>
  <c r="Y989" i="3" s="1"/>
  <c r="W990" i="3"/>
  <c r="Y990" i="3" s="1"/>
  <c r="W991" i="3"/>
  <c r="Y991" i="3" s="1"/>
  <c r="W992" i="3"/>
  <c r="Y992" i="3" s="1"/>
  <c r="W993" i="3"/>
  <c r="Y993" i="3" s="1"/>
  <c r="W994" i="3"/>
  <c r="Y994" i="3" s="1"/>
  <c r="W995" i="3"/>
  <c r="Y995" i="3" s="1"/>
  <c r="W996" i="3"/>
  <c r="Y996" i="3" s="1"/>
  <c r="W997" i="3"/>
  <c r="Y997" i="3" s="1"/>
  <c r="W998" i="3"/>
  <c r="Y998" i="3" s="1"/>
  <c r="W999" i="3"/>
  <c r="Y999" i="3" s="1"/>
  <c r="W1000" i="3"/>
  <c r="Y1000" i="3" s="1"/>
  <c r="W1001" i="3"/>
  <c r="Y1001" i="3" s="1"/>
  <c r="W1002" i="3"/>
  <c r="Y1002" i="3" s="1"/>
  <c r="W1003" i="3"/>
  <c r="Y1003" i="3" s="1"/>
  <c r="W1004" i="3"/>
  <c r="Y1004" i="3" s="1"/>
  <c r="W1005" i="3"/>
  <c r="Y1005" i="3" s="1"/>
  <c r="W1006" i="3"/>
  <c r="Y1006" i="3" s="1"/>
  <c r="W1007" i="3"/>
  <c r="Y1007" i="3" s="1"/>
  <c r="W1008" i="3"/>
  <c r="Y1008" i="3" s="1"/>
  <c r="W1009" i="3"/>
  <c r="Y1009" i="3" s="1"/>
  <c r="W1010" i="3"/>
  <c r="Y1010" i="3" s="1"/>
  <c r="W1011" i="3"/>
  <c r="Y1011" i="3" s="1"/>
  <c r="W1012" i="3"/>
  <c r="Y1012" i="3" s="1"/>
  <c r="W1013" i="3"/>
  <c r="Y1013" i="3" s="1"/>
  <c r="W1014" i="3"/>
  <c r="Y1014" i="3" s="1"/>
  <c r="W1015" i="3"/>
  <c r="Y1015" i="3" s="1"/>
  <c r="W1016" i="3"/>
  <c r="Y1016" i="3" s="1"/>
  <c r="W1017" i="3"/>
  <c r="Y1017" i="3" s="1"/>
  <c r="W1018" i="3"/>
  <c r="Y1018" i="3" s="1"/>
  <c r="W1019" i="3"/>
  <c r="Y1019" i="3" s="1"/>
  <c r="W1020" i="3"/>
  <c r="Y1020" i="3" s="1"/>
  <c r="W1021" i="3"/>
  <c r="Y1021" i="3" s="1"/>
  <c r="W1022" i="3"/>
  <c r="Y1022" i="3" s="1"/>
  <c r="W1023" i="3"/>
  <c r="Y1023" i="3" s="1"/>
  <c r="W1024" i="3"/>
  <c r="Y1024" i="3" s="1"/>
  <c r="W1025" i="3"/>
  <c r="Y1025" i="3" s="1"/>
  <c r="W1026" i="3"/>
  <c r="Y1026" i="3" s="1"/>
  <c r="W1027" i="3"/>
  <c r="Y1027" i="3" s="1"/>
  <c r="W1028" i="3"/>
  <c r="Y1028" i="3" s="1"/>
  <c r="W1029" i="3"/>
  <c r="Y1029" i="3" s="1"/>
  <c r="W1030" i="3"/>
  <c r="Y1030" i="3" s="1"/>
  <c r="W1031" i="3"/>
  <c r="Y1031" i="3" s="1"/>
  <c r="W1032" i="3"/>
  <c r="Y1032" i="3" s="1"/>
  <c r="W1033" i="3"/>
  <c r="Y1033" i="3" s="1"/>
  <c r="W1034" i="3"/>
  <c r="Y1034" i="3" s="1"/>
  <c r="W1035" i="3"/>
  <c r="Y1035" i="3" s="1"/>
  <c r="W1036" i="3"/>
  <c r="Y1036" i="3" s="1"/>
  <c r="W1037" i="3"/>
  <c r="Y1037" i="3" s="1"/>
  <c r="W1038" i="3"/>
  <c r="Y1038" i="3" s="1"/>
  <c r="W1039" i="3"/>
  <c r="Y1039" i="3" s="1"/>
  <c r="W1040" i="3"/>
  <c r="Y1040" i="3" s="1"/>
  <c r="W1041" i="3"/>
  <c r="Y1041" i="3" s="1"/>
  <c r="W1042" i="3"/>
  <c r="Y1042" i="3" s="1"/>
  <c r="W1043" i="3"/>
  <c r="Y1043" i="3" s="1"/>
  <c r="W1044" i="3"/>
  <c r="Y1044" i="3" s="1"/>
  <c r="W1045" i="3"/>
  <c r="Y1045" i="3" s="1"/>
  <c r="W1046" i="3"/>
  <c r="Y1046" i="3" s="1"/>
  <c r="W1047" i="3"/>
  <c r="Y1047" i="3" s="1"/>
  <c r="W1048" i="3"/>
  <c r="Y1048" i="3" s="1"/>
  <c r="W1049" i="3"/>
  <c r="Y1049" i="3" s="1"/>
  <c r="W1050" i="3"/>
  <c r="Y1050" i="3" s="1"/>
  <c r="W1051" i="3"/>
  <c r="Y1051" i="3" s="1"/>
  <c r="W1052" i="3"/>
  <c r="Y1052" i="3" s="1"/>
  <c r="W1053" i="3"/>
  <c r="Y1053" i="3" s="1"/>
  <c r="W1054" i="3"/>
  <c r="Y1054" i="3" s="1"/>
  <c r="W1055" i="3"/>
  <c r="Y1055" i="3" s="1"/>
  <c r="W1056" i="3"/>
  <c r="Y1056" i="3" s="1"/>
  <c r="W1057" i="3"/>
  <c r="Y1057" i="3" s="1"/>
  <c r="W1058" i="3"/>
  <c r="Y1058" i="3" s="1"/>
  <c r="W1059" i="3"/>
  <c r="Y1059" i="3" s="1"/>
  <c r="W1060" i="3"/>
  <c r="Y1060" i="3" s="1"/>
  <c r="W1061" i="3"/>
  <c r="Y1061" i="3" s="1"/>
  <c r="W1062" i="3"/>
  <c r="Y1062" i="3" s="1"/>
  <c r="W1063" i="3"/>
  <c r="Y1063" i="3" s="1"/>
  <c r="W1064" i="3"/>
  <c r="Y1064" i="3" s="1"/>
  <c r="W1065" i="3"/>
  <c r="Y1065" i="3" s="1"/>
  <c r="W1066" i="3"/>
  <c r="Y1066" i="3" s="1"/>
  <c r="W1067" i="3"/>
  <c r="Y1067" i="3" s="1"/>
  <c r="W1068" i="3"/>
  <c r="Y1068" i="3" s="1"/>
  <c r="W1069" i="3"/>
  <c r="Y1069" i="3" s="1"/>
  <c r="W1070" i="3"/>
  <c r="Y1070" i="3" s="1"/>
  <c r="W1071" i="3"/>
  <c r="Y1071" i="3" s="1"/>
  <c r="W1072" i="3"/>
  <c r="Y1072" i="3" s="1"/>
  <c r="W1073" i="3"/>
  <c r="Y1073" i="3" s="1"/>
  <c r="W1074" i="3"/>
  <c r="Y1074" i="3" s="1"/>
  <c r="W1075" i="3"/>
  <c r="Y1075" i="3" s="1"/>
  <c r="W1076" i="3"/>
  <c r="Y1076" i="3" s="1"/>
  <c r="W1077" i="3"/>
  <c r="Y1077" i="3" s="1"/>
  <c r="W1078" i="3"/>
  <c r="Y1078" i="3" s="1"/>
  <c r="W1079" i="3"/>
  <c r="Y1079" i="3" s="1"/>
  <c r="W1080" i="3"/>
  <c r="Y1080" i="3" s="1"/>
  <c r="W1081" i="3"/>
  <c r="Y1081" i="3" s="1"/>
  <c r="W1082" i="3"/>
  <c r="Y1082" i="3" s="1"/>
  <c r="W1083" i="3"/>
  <c r="Y1083" i="3" s="1"/>
  <c r="W1084" i="3"/>
  <c r="Y1084" i="3" s="1"/>
  <c r="W1085" i="3"/>
  <c r="Y1085" i="3" s="1"/>
  <c r="W1086" i="3"/>
  <c r="Y1086" i="3" s="1"/>
  <c r="W1087" i="3"/>
  <c r="Y1087" i="3" s="1"/>
  <c r="W1088" i="3"/>
  <c r="Y1088" i="3" s="1"/>
  <c r="W1089" i="3"/>
  <c r="Y1089" i="3" s="1"/>
  <c r="W1090" i="3"/>
  <c r="Y1090" i="3" s="1"/>
  <c r="W1091" i="3"/>
  <c r="Y1091" i="3" s="1"/>
  <c r="W1092" i="3"/>
  <c r="Y1092" i="3" s="1"/>
  <c r="W1093" i="3"/>
  <c r="Y1093" i="3" s="1"/>
  <c r="W1094" i="3"/>
  <c r="Y1094" i="3" s="1"/>
  <c r="W1095" i="3"/>
  <c r="Y1095" i="3" s="1"/>
  <c r="W1096" i="3"/>
  <c r="Y1096" i="3" s="1"/>
  <c r="W1097" i="3"/>
  <c r="Y1097" i="3" s="1"/>
  <c r="W1098" i="3"/>
  <c r="Y1098" i="3" s="1"/>
  <c r="W1099" i="3"/>
  <c r="Y1099" i="3" s="1"/>
  <c r="W1100" i="3"/>
  <c r="Y1100" i="3" s="1"/>
  <c r="W1101" i="3"/>
  <c r="Y1101" i="3" s="1"/>
  <c r="W1102" i="3"/>
  <c r="Y1102" i="3" s="1"/>
  <c r="W1103" i="3"/>
  <c r="Y1103" i="3" s="1"/>
  <c r="W1104" i="3"/>
  <c r="Y1104" i="3" s="1"/>
  <c r="W1105" i="3"/>
  <c r="Y1105" i="3" s="1"/>
  <c r="W1106" i="3"/>
  <c r="Y1106" i="3" s="1"/>
  <c r="W1107" i="3"/>
  <c r="Y1107" i="3" s="1"/>
  <c r="W1108" i="3"/>
  <c r="Y1108" i="3" s="1"/>
  <c r="W1109" i="3"/>
  <c r="Y1109" i="3" s="1"/>
  <c r="W1110" i="3"/>
  <c r="Y1110" i="3" s="1"/>
  <c r="W1111" i="3"/>
  <c r="Y1111" i="3" s="1"/>
  <c r="W1112" i="3"/>
  <c r="Y1112" i="3" s="1"/>
  <c r="W1113" i="3"/>
  <c r="Y1113" i="3" s="1"/>
  <c r="W1114" i="3"/>
  <c r="Y1114" i="3" s="1"/>
  <c r="W1115" i="3"/>
  <c r="Y1115" i="3" s="1"/>
  <c r="W1116" i="3"/>
  <c r="Y1116" i="3" s="1"/>
  <c r="W1117" i="3"/>
  <c r="Y1117" i="3" s="1"/>
  <c r="W1118" i="3"/>
  <c r="Y1118" i="3" s="1"/>
  <c r="W1119" i="3"/>
  <c r="Y1119" i="3" s="1"/>
  <c r="W1120" i="3"/>
  <c r="Y1120" i="3" s="1"/>
  <c r="W1121" i="3"/>
  <c r="Y1121" i="3" s="1"/>
  <c r="W1122" i="3"/>
  <c r="Y1122" i="3" s="1"/>
  <c r="W1123" i="3"/>
  <c r="Y1123" i="3" s="1"/>
  <c r="W1124" i="3"/>
  <c r="Y1124" i="3" s="1"/>
  <c r="W1125" i="3"/>
  <c r="Y1125" i="3" s="1"/>
  <c r="W1126" i="3"/>
  <c r="Y1126" i="3" s="1"/>
  <c r="W1127" i="3"/>
  <c r="Y1127" i="3" s="1"/>
  <c r="W1128" i="3"/>
  <c r="Y1128" i="3" s="1"/>
  <c r="W1129" i="3"/>
  <c r="Y1129" i="3" s="1"/>
  <c r="W1130" i="3"/>
  <c r="Y1130" i="3" s="1"/>
  <c r="W1131" i="3"/>
  <c r="Y1131" i="3" s="1"/>
  <c r="W1132" i="3"/>
  <c r="Y1132" i="3" s="1"/>
  <c r="W1133" i="3"/>
  <c r="Y1133" i="3" s="1"/>
  <c r="W1134" i="3"/>
  <c r="Y1134" i="3" s="1"/>
  <c r="W1135" i="3"/>
  <c r="Y1135" i="3" s="1"/>
  <c r="W1136" i="3"/>
  <c r="Y1136" i="3" s="1"/>
  <c r="W1137" i="3"/>
  <c r="Y1137" i="3" s="1"/>
  <c r="W1138" i="3"/>
  <c r="Y1138" i="3" s="1"/>
  <c r="W1139" i="3"/>
  <c r="Y1139" i="3" s="1"/>
  <c r="W1140" i="3"/>
  <c r="Y1140" i="3" s="1"/>
  <c r="W1141" i="3"/>
  <c r="Y1141" i="3" s="1"/>
  <c r="W1142" i="3"/>
  <c r="Y1142" i="3" s="1"/>
  <c r="W1143" i="3"/>
  <c r="Y1143" i="3" s="1"/>
  <c r="W1144" i="3"/>
  <c r="Y1144" i="3" s="1"/>
  <c r="W1145" i="3"/>
  <c r="Y1145" i="3" s="1"/>
  <c r="W1146" i="3"/>
  <c r="Y1146" i="3" s="1"/>
  <c r="W1147" i="3"/>
  <c r="Y1147" i="3" s="1"/>
  <c r="W1148" i="3"/>
  <c r="Y1148" i="3" s="1"/>
  <c r="W1149" i="3"/>
  <c r="Y1149" i="3" s="1"/>
  <c r="W1150" i="3"/>
  <c r="Y1150" i="3" s="1"/>
  <c r="W1151" i="3"/>
  <c r="Y1151" i="3" s="1"/>
  <c r="W1152" i="3"/>
  <c r="Y1152" i="3" s="1"/>
  <c r="W1153" i="3"/>
  <c r="Y1153" i="3" s="1"/>
  <c r="W1154" i="3"/>
  <c r="Y1154" i="3" s="1"/>
  <c r="W1155" i="3"/>
  <c r="Y1155" i="3" s="1"/>
  <c r="W1156" i="3"/>
  <c r="Y1156" i="3" s="1"/>
  <c r="W1157" i="3"/>
  <c r="Y1157" i="3" s="1"/>
  <c r="W1158" i="3"/>
  <c r="Y1158" i="3" s="1"/>
  <c r="W1159" i="3"/>
  <c r="Y1159" i="3" s="1"/>
  <c r="W1160" i="3"/>
  <c r="Y1160" i="3" s="1"/>
  <c r="W1161" i="3"/>
  <c r="Y1161" i="3" s="1"/>
  <c r="W1162" i="3"/>
  <c r="Y1162" i="3" s="1"/>
  <c r="W1163" i="3"/>
  <c r="Y1163" i="3" s="1"/>
  <c r="W1164" i="3"/>
  <c r="Y1164" i="3" s="1"/>
  <c r="W1165" i="3"/>
  <c r="Y1165" i="3" s="1"/>
  <c r="W1166" i="3"/>
  <c r="Y1166" i="3" s="1"/>
  <c r="W1167" i="3"/>
  <c r="Y1167" i="3" s="1"/>
  <c r="W1168" i="3"/>
  <c r="Y1168" i="3" s="1"/>
  <c r="W1169" i="3"/>
  <c r="Y1169" i="3" s="1"/>
  <c r="W1170" i="3"/>
  <c r="Y1170" i="3" s="1"/>
  <c r="W1171" i="3"/>
  <c r="Y1171" i="3" s="1"/>
  <c r="W1172" i="3"/>
  <c r="Y1172" i="3" s="1"/>
  <c r="W1173" i="3"/>
  <c r="Y1173" i="3" s="1"/>
  <c r="W1174" i="3"/>
  <c r="Y1174" i="3" s="1"/>
  <c r="W1175" i="3"/>
  <c r="Y1175" i="3" s="1"/>
  <c r="W1176" i="3"/>
  <c r="Y1176" i="3" s="1"/>
  <c r="W1177" i="3"/>
  <c r="Y1177" i="3" s="1"/>
  <c r="W1178" i="3"/>
  <c r="Y1178" i="3" s="1"/>
  <c r="W1179" i="3"/>
  <c r="Y1179" i="3" s="1"/>
  <c r="W1180" i="3"/>
  <c r="Y1180" i="3" s="1"/>
  <c r="W1181" i="3"/>
  <c r="Y1181" i="3" s="1"/>
  <c r="W1182" i="3"/>
  <c r="Y1182" i="3" s="1"/>
  <c r="W1183" i="3"/>
  <c r="Y1183" i="3" s="1"/>
  <c r="W1184" i="3"/>
  <c r="Y1184" i="3" s="1"/>
  <c r="W1185" i="3"/>
  <c r="Y1185" i="3" s="1"/>
  <c r="W1186" i="3"/>
  <c r="Y1186" i="3" s="1"/>
  <c r="W1187" i="3"/>
  <c r="Y1187" i="3" s="1"/>
  <c r="W1188" i="3"/>
  <c r="Y1188" i="3" s="1"/>
  <c r="W1189" i="3"/>
  <c r="Y1189" i="3" s="1"/>
  <c r="W1190" i="3"/>
  <c r="Y1190" i="3" s="1"/>
  <c r="W1191" i="3"/>
  <c r="Y1191" i="3" s="1"/>
  <c r="W1192" i="3"/>
  <c r="Y1192" i="3" s="1"/>
  <c r="W1193" i="3"/>
  <c r="Y1193" i="3" s="1"/>
  <c r="W1194" i="3"/>
  <c r="Y1194" i="3" s="1"/>
  <c r="W1195" i="3"/>
  <c r="Y1195" i="3" s="1"/>
  <c r="W1196" i="3"/>
  <c r="Y1196" i="3" s="1"/>
  <c r="W1197" i="3"/>
  <c r="Y1197" i="3" s="1"/>
  <c r="W1198" i="3"/>
  <c r="Y1198" i="3" s="1"/>
  <c r="W1199" i="3"/>
  <c r="Y1199" i="3" s="1"/>
  <c r="W1200" i="3"/>
  <c r="Y1200" i="3" s="1"/>
  <c r="W1201" i="3"/>
  <c r="Y1201" i="3" s="1"/>
  <c r="W1202" i="3"/>
  <c r="Y1202" i="3" s="1"/>
  <c r="W1203" i="3"/>
  <c r="Y1203" i="3" s="1"/>
  <c r="W1204" i="3"/>
  <c r="Y1204" i="3" s="1"/>
  <c r="W1205" i="3"/>
  <c r="Y1205" i="3" s="1"/>
  <c r="W1206" i="3"/>
  <c r="Y1206" i="3" s="1"/>
  <c r="W1207" i="3"/>
  <c r="Y1207" i="3" s="1"/>
  <c r="W1208" i="3"/>
  <c r="Y1208" i="3" s="1"/>
  <c r="W1209" i="3"/>
  <c r="Y1209" i="3" s="1"/>
  <c r="W1210" i="3"/>
  <c r="Y1210" i="3" s="1"/>
  <c r="W1211" i="3"/>
  <c r="Y1211" i="3" s="1"/>
  <c r="W1212" i="3"/>
  <c r="Y1212" i="3" s="1"/>
  <c r="W1213" i="3"/>
  <c r="Y1213" i="3" s="1"/>
  <c r="W1214" i="3"/>
  <c r="Y1214" i="3" s="1"/>
  <c r="W1215" i="3"/>
  <c r="Y1215" i="3" s="1"/>
  <c r="W1216" i="3"/>
  <c r="Y1216" i="3" s="1"/>
  <c r="W1217" i="3"/>
  <c r="Y1217" i="3" s="1"/>
  <c r="W1218" i="3"/>
  <c r="Y1218" i="3" s="1"/>
  <c r="W1219" i="3"/>
  <c r="Y1219" i="3" s="1"/>
  <c r="W1220" i="3"/>
  <c r="Y1220" i="3" s="1"/>
  <c r="W1221" i="3"/>
  <c r="Y1221" i="3" s="1"/>
  <c r="W1222" i="3"/>
  <c r="Y1222" i="3" s="1"/>
  <c r="W1223" i="3"/>
  <c r="Y1223" i="3" s="1"/>
  <c r="W1224" i="3"/>
  <c r="Y1224" i="3" s="1"/>
  <c r="W1225" i="3"/>
  <c r="Y1225" i="3" s="1"/>
  <c r="W1226" i="3"/>
  <c r="Y1226" i="3" s="1"/>
  <c r="W1227" i="3"/>
  <c r="Y1227" i="3" s="1"/>
  <c r="W1228" i="3"/>
  <c r="Y1228" i="3" s="1"/>
  <c r="W1229" i="3"/>
  <c r="Y1229" i="3" s="1"/>
  <c r="W1230" i="3"/>
  <c r="Y1230" i="3" s="1"/>
  <c r="W1231" i="3"/>
  <c r="Y1231" i="3" s="1"/>
  <c r="W1232" i="3"/>
  <c r="Y1232" i="3" s="1"/>
  <c r="W1233" i="3"/>
  <c r="Y1233" i="3" s="1"/>
  <c r="W1234" i="3"/>
  <c r="Y1234" i="3" s="1"/>
  <c r="W1235" i="3"/>
  <c r="Y1235" i="3" s="1"/>
  <c r="W1236" i="3"/>
  <c r="Y1236" i="3" s="1"/>
  <c r="W1237" i="3"/>
  <c r="Y1237" i="3" s="1"/>
  <c r="W1238" i="3"/>
  <c r="Y1238" i="3" s="1"/>
  <c r="W1239" i="3"/>
  <c r="Y1239" i="3" s="1"/>
  <c r="W1240" i="3"/>
  <c r="Y1240" i="3" s="1"/>
  <c r="W1241" i="3"/>
  <c r="Y1241" i="3" s="1"/>
  <c r="W1242" i="3"/>
  <c r="Y1242" i="3" s="1"/>
  <c r="W1243" i="3"/>
  <c r="Y1243" i="3" s="1"/>
  <c r="W1244" i="3"/>
  <c r="Y1244" i="3" s="1"/>
  <c r="W1245" i="3"/>
  <c r="Y1245" i="3" s="1"/>
  <c r="W1246" i="3"/>
  <c r="Y1246" i="3" s="1"/>
  <c r="W1247" i="3"/>
  <c r="Y1247" i="3" s="1"/>
  <c r="W1248" i="3"/>
  <c r="Y1248" i="3" s="1"/>
  <c r="W1249" i="3"/>
  <c r="Y1249" i="3" s="1"/>
  <c r="W1250" i="3"/>
  <c r="Y1250" i="3" s="1"/>
  <c r="W1251" i="3"/>
  <c r="Y1251" i="3" s="1"/>
  <c r="W1252" i="3"/>
  <c r="Y1252" i="3" s="1"/>
  <c r="W1253" i="3"/>
  <c r="Y1253" i="3" s="1"/>
  <c r="W1254" i="3"/>
  <c r="Y1254" i="3" s="1"/>
  <c r="W1255" i="3"/>
  <c r="Y1255" i="3" s="1"/>
  <c r="W1256" i="3"/>
  <c r="Y1256" i="3" s="1"/>
  <c r="W1257" i="3"/>
  <c r="Y1257" i="3" s="1"/>
  <c r="W1258" i="3"/>
  <c r="Y1258" i="3" s="1"/>
  <c r="W1259" i="3"/>
  <c r="Y1259" i="3" s="1"/>
  <c r="W1260" i="3"/>
  <c r="Y1260" i="3" s="1"/>
  <c r="W1261" i="3"/>
  <c r="Y1261" i="3" s="1"/>
  <c r="W1262" i="3"/>
  <c r="Y1262" i="3" s="1"/>
  <c r="W1263" i="3"/>
  <c r="Y1263" i="3" s="1"/>
  <c r="W1264" i="3"/>
  <c r="Y1264" i="3" s="1"/>
  <c r="W1265" i="3"/>
  <c r="Y1265" i="3" s="1"/>
  <c r="W1266" i="3"/>
  <c r="Y1266" i="3" s="1"/>
  <c r="W1267" i="3"/>
  <c r="Y1267" i="3" s="1"/>
  <c r="W1268" i="3"/>
  <c r="Y1268" i="3" s="1"/>
  <c r="W1269" i="3"/>
  <c r="Y1269" i="3" s="1"/>
  <c r="W1270" i="3"/>
  <c r="Y1270" i="3" s="1"/>
  <c r="W1271" i="3"/>
  <c r="Y1271" i="3" s="1"/>
  <c r="W1272" i="3"/>
  <c r="Y1272" i="3" s="1"/>
  <c r="W1273" i="3"/>
  <c r="Y1273" i="3" s="1"/>
  <c r="W1274" i="3"/>
  <c r="Y1274" i="3" s="1"/>
  <c r="W1275" i="3"/>
  <c r="Y1275" i="3" s="1"/>
  <c r="W1276" i="3"/>
  <c r="Y1276" i="3" s="1"/>
  <c r="W1277" i="3"/>
  <c r="Y1277" i="3" s="1"/>
  <c r="W1278" i="3"/>
  <c r="Y1278" i="3" s="1"/>
  <c r="W1279" i="3"/>
  <c r="Y1279" i="3" s="1"/>
  <c r="W1280" i="3"/>
  <c r="Y1280" i="3" s="1"/>
  <c r="W1281" i="3"/>
  <c r="Y1281" i="3" s="1"/>
  <c r="W1282" i="3"/>
  <c r="Y1282" i="3" s="1"/>
  <c r="W1283" i="3"/>
  <c r="Y1283" i="3" s="1"/>
  <c r="W1284" i="3"/>
  <c r="Y1284" i="3" s="1"/>
  <c r="W1285" i="3"/>
  <c r="Y1285" i="3" s="1"/>
  <c r="W1286" i="3"/>
  <c r="Y1286" i="3" s="1"/>
  <c r="W1287" i="3"/>
  <c r="Y1287" i="3" s="1"/>
  <c r="W1288" i="3"/>
  <c r="Y1288" i="3" s="1"/>
  <c r="W1289" i="3"/>
  <c r="Y1289" i="3" s="1"/>
  <c r="W1290" i="3"/>
  <c r="Y1290" i="3" s="1"/>
  <c r="W1291" i="3"/>
  <c r="Y1291" i="3" s="1"/>
  <c r="W1292" i="3"/>
  <c r="Y1292" i="3" s="1"/>
  <c r="W1293" i="3"/>
  <c r="Y1293" i="3" s="1"/>
  <c r="W1294" i="3"/>
  <c r="Y1294" i="3" s="1"/>
  <c r="W1295" i="3"/>
  <c r="Y1295" i="3" s="1"/>
  <c r="W1296" i="3"/>
  <c r="Y1296" i="3" s="1"/>
  <c r="W1297" i="3"/>
  <c r="Y1297" i="3" s="1"/>
  <c r="W1298" i="3"/>
  <c r="Y1298" i="3" s="1"/>
  <c r="W1299" i="3"/>
  <c r="Y1299" i="3" s="1"/>
  <c r="W1300" i="3"/>
  <c r="Y1300" i="3" s="1"/>
  <c r="W1301" i="3"/>
  <c r="Y1301" i="3" s="1"/>
  <c r="W1302" i="3"/>
  <c r="Y1302" i="3" s="1"/>
  <c r="W1303" i="3"/>
  <c r="Y1303" i="3" s="1"/>
  <c r="W1304" i="3"/>
  <c r="Y1304" i="3" s="1"/>
  <c r="W1305" i="3"/>
  <c r="Y1305" i="3" s="1"/>
  <c r="W1306" i="3"/>
  <c r="Y1306" i="3" s="1"/>
  <c r="W1307" i="3"/>
  <c r="Y1307" i="3" s="1"/>
  <c r="W1308" i="3"/>
  <c r="Y1308" i="3" s="1"/>
  <c r="W1309" i="3"/>
  <c r="Y1309" i="3" s="1"/>
  <c r="W1310" i="3"/>
  <c r="Y1310" i="3" s="1"/>
  <c r="W1311" i="3"/>
  <c r="Y1311" i="3" s="1"/>
  <c r="W1312" i="3"/>
  <c r="Y1312" i="3" s="1"/>
  <c r="W1313" i="3"/>
  <c r="Y1313" i="3" s="1"/>
  <c r="W1314" i="3"/>
  <c r="Y1314" i="3" s="1"/>
  <c r="W1315" i="3"/>
  <c r="Y1315" i="3" s="1"/>
  <c r="W1316" i="3"/>
  <c r="Y1316" i="3" s="1"/>
  <c r="W1317" i="3"/>
  <c r="Y1317" i="3" s="1"/>
  <c r="W1318" i="3"/>
  <c r="Y1318" i="3" s="1"/>
  <c r="W1319" i="3"/>
  <c r="Y1319" i="3" s="1"/>
  <c r="W1320" i="3"/>
  <c r="Y1320" i="3" s="1"/>
  <c r="W1321" i="3"/>
  <c r="Y1321" i="3" s="1"/>
  <c r="W1322" i="3"/>
  <c r="Y1322" i="3" s="1"/>
  <c r="W1323" i="3"/>
  <c r="Y1323" i="3" s="1"/>
  <c r="W1324" i="3"/>
  <c r="Y1324" i="3" s="1"/>
  <c r="W1325" i="3"/>
  <c r="Y1325" i="3" s="1"/>
  <c r="W1326" i="3"/>
  <c r="Y1326" i="3" s="1"/>
  <c r="W1327" i="3"/>
  <c r="Y1327" i="3" s="1"/>
  <c r="W1328" i="3"/>
  <c r="Y1328" i="3" s="1"/>
  <c r="W1329" i="3"/>
  <c r="Y1329" i="3" s="1"/>
  <c r="W1330" i="3"/>
  <c r="Y1330" i="3" s="1"/>
  <c r="W1331" i="3"/>
  <c r="Y1331" i="3" s="1"/>
  <c r="W1332" i="3"/>
  <c r="Y1332" i="3" s="1"/>
  <c r="W1333" i="3"/>
  <c r="Y1333" i="3" s="1"/>
  <c r="W1334" i="3"/>
  <c r="Y1334" i="3" s="1"/>
  <c r="W1335" i="3"/>
  <c r="Y1335" i="3" s="1"/>
  <c r="W1336" i="3"/>
  <c r="Y1336" i="3" s="1"/>
  <c r="W1337" i="3"/>
  <c r="Y1337" i="3" s="1"/>
  <c r="W1338" i="3"/>
  <c r="Y1338" i="3" s="1"/>
  <c r="W1339" i="3"/>
  <c r="Y1339" i="3" s="1"/>
  <c r="W1340" i="3"/>
  <c r="Y1340" i="3" s="1"/>
  <c r="W1341" i="3"/>
  <c r="Y1341" i="3" s="1"/>
  <c r="W1342" i="3"/>
  <c r="Y1342" i="3" s="1"/>
  <c r="W1343" i="3"/>
  <c r="Y1343" i="3" s="1"/>
  <c r="W1344" i="3"/>
  <c r="Y1344" i="3" s="1"/>
  <c r="W1345" i="3"/>
  <c r="Y1345" i="3" s="1"/>
  <c r="W1346" i="3"/>
  <c r="Y1346" i="3" s="1"/>
  <c r="W1347" i="3"/>
  <c r="Y1347" i="3" s="1"/>
  <c r="W1348" i="3"/>
  <c r="Y1348" i="3" s="1"/>
  <c r="W1349" i="3"/>
  <c r="Y1349" i="3" s="1"/>
  <c r="W1350" i="3"/>
  <c r="Y1350" i="3" s="1"/>
  <c r="W1351" i="3"/>
  <c r="Y1351" i="3" s="1"/>
  <c r="W1352" i="3"/>
  <c r="Y1352" i="3" s="1"/>
  <c r="W1353" i="3"/>
  <c r="Y1353" i="3" s="1"/>
  <c r="W1354" i="3"/>
  <c r="Y1354" i="3" s="1"/>
  <c r="W1355" i="3"/>
  <c r="Y1355" i="3" s="1"/>
  <c r="W1356" i="3"/>
  <c r="Y1356" i="3" s="1"/>
  <c r="W1357" i="3"/>
  <c r="Y1357" i="3" s="1"/>
  <c r="W1358" i="3"/>
  <c r="Y1358" i="3" s="1"/>
  <c r="W1359" i="3"/>
  <c r="Y1359" i="3" s="1"/>
  <c r="W1360" i="3"/>
  <c r="Y1360" i="3" s="1"/>
  <c r="W1361" i="3"/>
  <c r="Y1361" i="3" s="1"/>
  <c r="W1362" i="3"/>
  <c r="Y1362" i="3" s="1"/>
  <c r="W1363" i="3"/>
  <c r="Y1363" i="3" s="1"/>
  <c r="W1364" i="3"/>
  <c r="Y1364" i="3" s="1"/>
  <c r="W1365" i="3"/>
  <c r="Y1365" i="3" s="1"/>
  <c r="W1366" i="3"/>
  <c r="Y1366" i="3" s="1"/>
  <c r="W1367" i="3"/>
  <c r="Y1367" i="3" s="1"/>
  <c r="W1368" i="3"/>
  <c r="Y1368" i="3" s="1"/>
  <c r="W1369" i="3"/>
  <c r="Y1369" i="3" s="1"/>
  <c r="W1370" i="3"/>
  <c r="Y1370" i="3" s="1"/>
  <c r="W1371" i="3"/>
  <c r="Y1371" i="3" s="1"/>
  <c r="W1372" i="3"/>
  <c r="Y1372" i="3" s="1"/>
  <c r="W1373" i="3"/>
  <c r="Y1373" i="3" s="1"/>
  <c r="W1374" i="3"/>
  <c r="Y1374" i="3" s="1"/>
  <c r="W1375" i="3"/>
  <c r="Y1375" i="3" s="1"/>
  <c r="W1376" i="3"/>
  <c r="Y1376" i="3" s="1"/>
  <c r="W1377" i="3"/>
  <c r="Y1377" i="3" s="1"/>
  <c r="W1378" i="3"/>
  <c r="Y1378" i="3" s="1"/>
  <c r="W1379" i="3"/>
  <c r="Y1379" i="3" s="1"/>
  <c r="W1380" i="3"/>
  <c r="Y1380" i="3" s="1"/>
  <c r="W1381" i="3"/>
  <c r="Y1381" i="3" s="1"/>
  <c r="W1382" i="3"/>
  <c r="Y1382" i="3" s="1"/>
  <c r="W1383" i="3"/>
  <c r="Y1383" i="3" s="1"/>
  <c r="W1384" i="3"/>
  <c r="Y1384" i="3" s="1"/>
  <c r="W1385" i="3"/>
  <c r="Y1385" i="3" s="1"/>
  <c r="W1386" i="3"/>
  <c r="Y1386" i="3" s="1"/>
  <c r="W1387" i="3"/>
  <c r="Y1387" i="3" s="1"/>
  <c r="W1388" i="3"/>
  <c r="Y1388" i="3" s="1"/>
  <c r="W1389" i="3"/>
  <c r="Y1389" i="3" s="1"/>
  <c r="W1390" i="3"/>
  <c r="Y1390" i="3" s="1"/>
  <c r="W1391" i="3"/>
  <c r="Y1391" i="3" s="1"/>
  <c r="W1392" i="3"/>
  <c r="Y1392" i="3" s="1"/>
  <c r="W1393" i="3"/>
  <c r="Y1393" i="3" s="1"/>
  <c r="W1394" i="3"/>
  <c r="Y1394" i="3" s="1"/>
  <c r="W1395" i="3"/>
  <c r="Y1395" i="3" s="1"/>
  <c r="W1396" i="3"/>
  <c r="Y1396" i="3" s="1"/>
  <c r="W1397" i="3"/>
  <c r="Y1397" i="3" s="1"/>
  <c r="W1398" i="3"/>
  <c r="Y1398" i="3" s="1"/>
  <c r="W1399" i="3"/>
  <c r="Y1399" i="3" s="1"/>
  <c r="W1400" i="3"/>
  <c r="Y1400" i="3" s="1"/>
  <c r="W1401" i="3"/>
  <c r="Y1401" i="3" s="1"/>
  <c r="W1402" i="3"/>
  <c r="Y1402" i="3" s="1"/>
  <c r="W1403" i="3"/>
  <c r="Y1403" i="3" s="1"/>
  <c r="W1404" i="3"/>
  <c r="Y1404" i="3" s="1"/>
  <c r="W1405" i="3"/>
  <c r="Y1405" i="3" s="1"/>
  <c r="W1406" i="3"/>
  <c r="Y1406" i="3" s="1"/>
  <c r="W1407" i="3"/>
  <c r="Y1407" i="3" s="1"/>
  <c r="W1408" i="3"/>
  <c r="Y1408" i="3" s="1"/>
  <c r="W1409" i="3"/>
  <c r="Y1409" i="3" s="1"/>
  <c r="W1410" i="3"/>
  <c r="Y1410" i="3" s="1"/>
  <c r="W1411" i="3"/>
  <c r="Y1411" i="3" s="1"/>
  <c r="W1412" i="3"/>
  <c r="Y1412" i="3" s="1"/>
  <c r="W1413" i="3"/>
  <c r="Y1413" i="3" s="1"/>
  <c r="W1414" i="3"/>
  <c r="Y1414" i="3" s="1"/>
  <c r="W1415" i="3"/>
  <c r="Y1415" i="3" s="1"/>
  <c r="W1416" i="3"/>
  <c r="Y1416" i="3" s="1"/>
  <c r="W1417" i="3"/>
  <c r="Y1417" i="3" s="1"/>
  <c r="W1418" i="3"/>
  <c r="Y1418" i="3" s="1"/>
  <c r="W1419" i="3"/>
  <c r="Y1419" i="3" s="1"/>
  <c r="W1420" i="3"/>
  <c r="Y1420" i="3" s="1"/>
  <c r="W1421" i="3"/>
  <c r="Y1421" i="3" s="1"/>
  <c r="W1422" i="3"/>
  <c r="Y1422" i="3" s="1"/>
  <c r="W1423" i="3"/>
  <c r="Y1423" i="3" s="1"/>
  <c r="W1424" i="3"/>
  <c r="Y1424" i="3" s="1"/>
  <c r="W1425" i="3"/>
  <c r="Y1425" i="3" s="1"/>
  <c r="W1426" i="3"/>
  <c r="Y1426" i="3" s="1"/>
  <c r="W1427" i="3"/>
  <c r="Y1427" i="3" s="1"/>
  <c r="W1428" i="3"/>
  <c r="Y1428" i="3" s="1"/>
  <c r="W1429" i="3"/>
  <c r="Y1429" i="3" s="1"/>
  <c r="W1430" i="3"/>
  <c r="Y1430" i="3" s="1"/>
  <c r="W1431" i="3"/>
  <c r="Y1431" i="3" s="1"/>
  <c r="W1432" i="3"/>
  <c r="Y1432" i="3" s="1"/>
  <c r="W1433" i="3"/>
  <c r="Y1433" i="3" s="1"/>
  <c r="W1434" i="3"/>
  <c r="Y1434" i="3" s="1"/>
  <c r="W1435" i="3"/>
  <c r="Y1435" i="3" s="1"/>
  <c r="W1436" i="3"/>
  <c r="Y1436" i="3" s="1"/>
  <c r="W1437" i="3"/>
  <c r="Y1437" i="3" s="1"/>
  <c r="W1438" i="3"/>
  <c r="Y1438" i="3" s="1"/>
  <c r="W1439" i="3"/>
  <c r="Y1439" i="3" s="1"/>
  <c r="W1440" i="3"/>
  <c r="Y1440" i="3" s="1"/>
  <c r="W1441" i="3"/>
  <c r="Y1441" i="3" s="1"/>
  <c r="W1442" i="3"/>
  <c r="Y1442" i="3" s="1"/>
  <c r="W1443" i="3"/>
  <c r="Y1443" i="3" s="1"/>
  <c r="W1444" i="3"/>
  <c r="Y1444" i="3" s="1"/>
  <c r="W1445" i="3"/>
  <c r="Y1445" i="3" s="1"/>
  <c r="W1446" i="3"/>
  <c r="Y1446" i="3" s="1"/>
  <c r="W1447" i="3"/>
  <c r="Y1447" i="3" s="1"/>
  <c r="W1448" i="3"/>
  <c r="Y1448" i="3" s="1"/>
  <c r="W1449" i="3"/>
  <c r="Y1449" i="3" s="1"/>
  <c r="W1450" i="3"/>
  <c r="Y1450" i="3" s="1"/>
  <c r="W1451" i="3"/>
  <c r="Y1451" i="3" s="1"/>
  <c r="W1452" i="3"/>
  <c r="Y1452" i="3" s="1"/>
  <c r="W1453" i="3"/>
  <c r="Y1453" i="3" s="1"/>
  <c r="W1454" i="3"/>
  <c r="Y1454" i="3" s="1"/>
  <c r="W1455" i="3"/>
  <c r="Y1455" i="3" s="1"/>
  <c r="W1456" i="3"/>
  <c r="Y1456" i="3" s="1"/>
  <c r="W1457" i="3"/>
  <c r="Y1457" i="3" s="1"/>
  <c r="W1458" i="3"/>
  <c r="Y1458" i="3" s="1"/>
  <c r="W1459" i="3"/>
  <c r="Y1459" i="3" s="1"/>
  <c r="W1460" i="3"/>
  <c r="Y1460" i="3" s="1"/>
  <c r="W1461" i="3"/>
  <c r="Y1461" i="3" s="1"/>
  <c r="W1462" i="3"/>
  <c r="Y1462" i="3" s="1"/>
  <c r="W1463" i="3"/>
  <c r="Y1463" i="3" s="1"/>
  <c r="W1464" i="3"/>
  <c r="Y1464" i="3" s="1"/>
  <c r="W1465" i="3"/>
  <c r="Y1465" i="3" s="1"/>
  <c r="W1466" i="3"/>
  <c r="Y1466" i="3" s="1"/>
  <c r="W1467" i="3"/>
  <c r="Y1467" i="3" s="1"/>
  <c r="W1468" i="3"/>
  <c r="Y1468" i="3" s="1"/>
  <c r="W1469" i="3"/>
  <c r="Y1469" i="3" s="1"/>
  <c r="W1470" i="3"/>
  <c r="Y1470" i="3" s="1"/>
  <c r="W1471" i="3"/>
  <c r="Y1471" i="3" s="1"/>
  <c r="W1472" i="3"/>
  <c r="Y1472" i="3" s="1"/>
  <c r="W1473" i="3"/>
  <c r="Y1473" i="3" s="1"/>
  <c r="W1474" i="3"/>
  <c r="Y1474" i="3" s="1"/>
  <c r="W1475" i="3"/>
  <c r="Y1475" i="3" s="1"/>
  <c r="W1476" i="3"/>
  <c r="Y1476" i="3" s="1"/>
  <c r="W1477" i="3"/>
  <c r="Y1477" i="3" s="1"/>
  <c r="W1478" i="3"/>
  <c r="Y1478" i="3" s="1"/>
  <c r="W1479" i="3"/>
  <c r="Y1479" i="3" s="1"/>
  <c r="W1480" i="3"/>
  <c r="Y1480" i="3" s="1"/>
  <c r="W1481" i="3"/>
  <c r="Y1481" i="3" s="1"/>
  <c r="W1482" i="3"/>
  <c r="Y1482" i="3" s="1"/>
  <c r="W1483" i="3"/>
  <c r="Y1483" i="3" s="1"/>
  <c r="W1484" i="3"/>
  <c r="Y1484" i="3" s="1"/>
  <c r="W1485" i="3"/>
  <c r="Y1485" i="3" s="1"/>
  <c r="W1486" i="3"/>
  <c r="Y1486" i="3" s="1"/>
  <c r="W1487" i="3"/>
  <c r="Y1487" i="3" s="1"/>
  <c r="W1488" i="3"/>
  <c r="Y1488" i="3" s="1"/>
  <c r="W1489" i="3"/>
  <c r="Y1489" i="3" s="1"/>
  <c r="W1490" i="3"/>
  <c r="Y1490" i="3" s="1"/>
  <c r="W1491" i="3"/>
  <c r="Y1491" i="3" s="1"/>
  <c r="W1492" i="3"/>
  <c r="Y1492" i="3" s="1"/>
  <c r="W1493" i="3"/>
  <c r="Y1493" i="3" s="1"/>
  <c r="W1494" i="3"/>
  <c r="Y1494" i="3" s="1"/>
  <c r="W1495" i="3"/>
  <c r="Y1495" i="3" s="1"/>
  <c r="W1496" i="3"/>
  <c r="Y1496" i="3" s="1"/>
  <c r="W1497" i="3"/>
  <c r="Y1497" i="3" s="1"/>
  <c r="W1498" i="3"/>
  <c r="Y1498" i="3" s="1"/>
  <c r="W1499" i="3"/>
  <c r="Y1499" i="3" s="1"/>
  <c r="W1500" i="3"/>
  <c r="Y1500" i="3" s="1"/>
  <c r="W1501" i="3"/>
  <c r="Y1501" i="3" s="1"/>
  <c r="W1502" i="3"/>
  <c r="Y1502" i="3" s="1"/>
  <c r="W1503" i="3"/>
  <c r="Y1503" i="3" s="1"/>
  <c r="W1504" i="3"/>
  <c r="Y1504" i="3" s="1"/>
  <c r="W1505" i="3"/>
  <c r="Y1505" i="3" s="1"/>
  <c r="W1506" i="3"/>
  <c r="Y1506" i="3" s="1"/>
  <c r="W1507" i="3"/>
  <c r="Y1507" i="3" s="1"/>
  <c r="W1508" i="3"/>
  <c r="Y1508" i="3" s="1"/>
  <c r="W1509" i="3"/>
  <c r="Y1509" i="3" s="1"/>
  <c r="W1510" i="3"/>
  <c r="Y1510" i="3" s="1"/>
  <c r="W1511" i="3"/>
  <c r="Y1511" i="3" s="1"/>
  <c r="W1512" i="3"/>
  <c r="Y1512" i="3" s="1"/>
  <c r="W1513" i="3"/>
  <c r="Y1513" i="3" s="1"/>
  <c r="W1514" i="3"/>
  <c r="Y1514" i="3" s="1"/>
  <c r="W1515" i="3"/>
  <c r="Y1515" i="3" s="1"/>
  <c r="W1516" i="3"/>
  <c r="Y1516" i="3" s="1"/>
  <c r="W1517" i="3"/>
  <c r="Y1517" i="3" s="1"/>
  <c r="W1518" i="3"/>
  <c r="Y1518" i="3" s="1"/>
  <c r="W1519" i="3"/>
  <c r="Y1519" i="3" s="1"/>
  <c r="W1520" i="3"/>
  <c r="Y1520" i="3" s="1"/>
  <c r="W1521" i="3"/>
  <c r="Y1521" i="3" s="1"/>
  <c r="W1522" i="3"/>
  <c r="Y1522" i="3" s="1"/>
  <c r="W1523" i="3"/>
  <c r="Y1523" i="3" s="1"/>
  <c r="W1524" i="3"/>
  <c r="Y1524" i="3" s="1"/>
  <c r="W1525" i="3"/>
  <c r="Y1525" i="3" s="1"/>
  <c r="W1526" i="3"/>
  <c r="Y1526" i="3" s="1"/>
  <c r="W1527" i="3"/>
  <c r="Y1527" i="3" s="1"/>
  <c r="W1528" i="3"/>
  <c r="Y1528" i="3" s="1"/>
  <c r="W1529" i="3"/>
  <c r="Y1529" i="3" s="1"/>
  <c r="W1530" i="3"/>
  <c r="Y1530" i="3" s="1"/>
  <c r="W1531" i="3"/>
  <c r="Y1531" i="3" s="1"/>
  <c r="W1532" i="3"/>
  <c r="Y1532" i="3" s="1"/>
  <c r="W1533" i="3"/>
  <c r="Y1533" i="3" s="1"/>
  <c r="W1534" i="3"/>
  <c r="Y1534" i="3" s="1"/>
  <c r="W1535" i="3"/>
  <c r="Y1535" i="3" s="1"/>
  <c r="W1536" i="3"/>
  <c r="Y1536" i="3" s="1"/>
  <c r="W1537" i="3"/>
  <c r="Y1537" i="3" s="1"/>
  <c r="W1538" i="3"/>
  <c r="Y1538" i="3" s="1"/>
  <c r="W1539" i="3"/>
  <c r="Y1539" i="3" s="1"/>
  <c r="W1540" i="3"/>
  <c r="Y1540" i="3" s="1"/>
  <c r="W1541" i="3"/>
  <c r="Y1541" i="3" s="1"/>
  <c r="W1542" i="3"/>
  <c r="Y1542" i="3" s="1"/>
  <c r="W1543" i="3"/>
  <c r="Y1543" i="3" s="1"/>
  <c r="W1544" i="3"/>
  <c r="Y1544" i="3" s="1"/>
  <c r="W1545" i="3"/>
  <c r="Y1545" i="3" s="1"/>
  <c r="W1546" i="3"/>
  <c r="Y1546" i="3" s="1"/>
  <c r="W1547" i="3"/>
  <c r="Y1547" i="3" s="1"/>
  <c r="W1548" i="3"/>
  <c r="Y1548" i="3" s="1"/>
  <c r="W1549" i="3"/>
  <c r="Y1549" i="3" s="1"/>
  <c r="W1550" i="3"/>
  <c r="Y1550" i="3" s="1"/>
  <c r="W1551" i="3"/>
  <c r="Y1551" i="3" s="1"/>
  <c r="W1552" i="3"/>
  <c r="Y1552" i="3" s="1"/>
  <c r="W1553" i="3"/>
  <c r="Y1553" i="3" s="1"/>
  <c r="W1554" i="3"/>
  <c r="Y1554" i="3" s="1"/>
  <c r="W1555" i="3"/>
  <c r="Y1555" i="3" s="1"/>
  <c r="W1556" i="3"/>
  <c r="Y1556" i="3" s="1"/>
  <c r="W1557" i="3"/>
  <c r="Y1557" i="3" s="1"/>
  <c r="W1558" i="3"/>
  <c r="Y1558" i="3" s="1"/>
  <c r="W1559" i="3"/>
  <c r="Y1559" i="3" s="1"/>
  <c r="W1560" i="3"/>
  <c r="Y1560" i="3" s="1"/>
  <c r="W1561" i="3"/>
  <c r="Y1561" i="3" s="1"/>
  <c r="W1562" i="3"/>
  <c r="Y1562" i="3" s="1"/>
  <c r="W1563" i="3"/>
  <c r="Y1563" i="3" s="1"/>
  <c r="W1564" i="3"/>
  <c r="Y1564" i="3" s="1"/>
  <c r="W1565" i="3"/>
  <c r="Y1565" i="3" s="1"/>
  <c r="W1566" i="3"/>
  <c r="Y1566" i="3" s="1"/>
  <c r="W1567" i="3"/>
  <c r="Y1567" i="3" s="1"/>
  <c r="W1568" i="3"/>
  <c r="Y1568" i="3" s="1"/>
  <c r="W1569" i="3"/>
  <c r="Y1569" i="3" s="1"/>
  <c r="W1570" i="3"/>
  <c r="Y1570" i="3" s="1"/>
  <c r="W1571" i="3"/>
  <c r="Y1571" i="3" s="1"/>
  <c r="W1572" i="3"/>
  <c r="Y1572" i="3" s="1"/>
  <c r="W1573" i="3"/>
  <c r="Y1573" i="3" s="1"/>
  <c r="W1574" i="3"/>
  <c r="Y1574" i="3" s="1"/>
  <c r="W1575" i="3"/>
  <c r="Y1575" i="3" s="1"/>
  <c r="W1576" i="3"/>
  <c r="Y1576" i="3" s="1"/>
  <c r="W1577" i="3"/>
  <c r="Y1577" i="3" s="1"/>
  <c r="W1578" i="3"/>
  <c r="Y1578" i="3" s="1"/>
  <c r="W1579" i="3"/>
  <c r="Y1579" i="3" s="1"/>
  <c r="W1580" i="3"/>
  <c r="Y1580" i="3" s="1"/>
  <c r="W1581" i="3"/>
  <c r="Y1581" i="3" s="1"/>
  <c r="W1582" i="3"/>
  <c r="Y1582" i="3" s="1"/>
  <c r="W1583" i="3"/>
  <c r="Y1583" i="3" s="1"/>
  <c r="W1584" i="3"/>
  <c r="Y1584" i="3" s="1"/>
  <c r="W1585" i="3"/>
  <c r="Y1585" i="3" s="1"/>
  <c r="W1586" i="3"/>
  <c r="Y1586" i="3" s="1"/>
  <c r="W1587" i="3"/>
  <c r="Y1587" i="3" s="1"/>
  <c r="W1588" i="3"/>
  <c r="Y1588" i="3" s="1"/>
  <c r="W1589" i="3"/>
  <c r="Y1589" i="3" s="1"/>
  <c r="W1590" i="3"/>
  <c r="Y1590" i="3" s="1"/>
  <c r="W1591" i="3"/>
  <c r="Y1591" i="3" s="1"/>
  <c r="W1592" i="3"/>
  <c r="Y1592" i="3" s="1"/>
  <c r="W1593" i="3"/>
  <c r="Y1593" i="3" s="1"/>
  <c r="W1594" i="3"/>
  <c r="Y1594" i="3" s="1"/>
  <c r="W1595" i="3"/>
  <c r="Y1595" i="3" s="1"/>
  <c r="W1596" i="3"/>
  <c r="Y1596" i="3" s="1"/>
  <c r="W1597" i="3"/>
  <c r="Y1597" i="3" s="1"/>
  <c r="W1598" i="3"/>
  <c r="Y1598" i="3" s="1"/>
  <c r="W1599" i="3"/>
  <c r="Y1599" i="3" s="1"/>
  <c r="W1600" i="3"/>
  <c r="Y1600" i="3" s="1"/>
  <c r="W1601" i="3"/>
  <c r="Y1601" i="3" s="1"/>
  <c r="W1602" i="3"/>
  <c r="Y1602" i="3" s="1"/>
  <c r="W1603" i="3"/>
  <c r="Y1603" i="3" s="1"/>
  <c r="W1604" i="3"/>
  <c r="Y1604" i="3" s="1"/>
  <c r="W1605" i="3"/>
  <c r="Y1605" i="3" s="1"/>
  <c r="W1606" i="3"/>
  <c r="Y1606" i="3" s="1"/>
  <c r="W1607" i="3"/>
  <c r="Y1607" i="3" s="1"/>
  <c r="W1608" i="3"/>
  <c r="Y1608" i="3" s="1"/>
  <c r="W1609" i="3"/>
  <c r="Y1609" i="3" s="1"/>
  <c r="W1610" i="3"/>
  <c r="Y1610" i="3" s="1"/>
  <c r="W1611" i="3"/>
  <c r="Y1611" i="3" s="1"/>
  <c r="W1612" i="3"/>
  <c r="Y1612" i="3" s="1"/>
  <c r="W1613" i="3"/>
  <c r="Y1613" i="3" s="1"/>
  <c r="W1614" i="3"/>
  <c r="Y1614" i="3" s="1"/>
  <c r="W1615" i="3"/>
  <c r="Y1615" i="3" s="1"/>
  <c r="W1616" i="3"/>
  <c r="Y1616" i="3" s="1"/>
  <c r="W1617" i="3"/>
  <c r="Y1617" i="3" s="1"/>
  <c r="W1618" i="3"/>
  <c r="Y1618" i="3" s="1"/>
  <c r="W1619" i="3"/>
  <c r="Y1619" i="3" s="1"/>
  <c r="W1620" i="3"/>
  <c r="Y1620" i="3" s="1"/>
  <c r="W1621" i="3"/>
  <c r="Y1621" i="3" s="1"/>
  <c r="W1622" i="3"/>
  <c r="Y1622" i="3" s="1"/>
  <c r="W1623" i="3"/>
  <c r="Y1623" i="3" s="1"/>
  <c r="W1624" i="3"/>
  <c r="Y1624" i="3" s="1"/>
  <c r="W1625" i="3"/>
  <c r="Y1625" i="3" s="1"/>
  <c r="W1626" i="3"/>
  <c r="Y1626" i="3" s="1"/>
  <c r="W1627" i="3"/>
  <c r="Y1627" i="3" s="1"/>
  <c r="W1628" i="3"/>
  <c r="Y1628" i="3" s="1"/>
  <c r="W1629" i="3"/>
  <c r="Y1629" i="3" s="1"/>
  <c r="W1630" i="3"/>
  <c r="Y1630" i="3" s="1"/>
  <c r="W1631" i="3"/>
  <c r="Y1631" i="3" s="1"/>
  <c r="W1632" i="3"/>
  <c r="Y1632" i="3" s="1"/>
  <c r="W1633" i="3"/>
  <c r="Y1633" i="3" s="1"/>
  <c r="W1634" i="3"/>
  <c r="Y1634" i="3" s="1"/>
  <c r="W1635" i="3"/>
  <c r="Y1635" i="3" s="1"/>
  <c r="W1636" i="3"/>
  <c r="Y1636" i="3" s="1"/>
  <c r="W1637" i="3"/>
  <c r="Y1637" i="3" s="1"/>
  <c r="W1638" i="3"/>
  <c r="Y1638" i="3" s="1"/>
  <c r="W1639" i="3"/>
  <c r="Y1639" i="3" s="1"/>
  <c r="W1640" i="3"/>
  <c r="Y1640" i="3" s="1"/>
  <c r="W1641" i="3"/>
  <c r="Y1641" i="3" s="1"/>
  <c r="W1642" i="3"/>
  <c r="Y1642" i="3" s="1"/>
  <c r="W1643" i="3"/>
  <c r="Y1643" i="3" s="1"/>
  <c r="W1644" i="3"/>
  <c r="Y1644" i="3" s="1"/>
  <c r="W1645" i="3"/>
  <c r="Y1645" i="3" s="1"/>
  <c r="W1646" i="3"/>
  <c r="Y1646" i="3" s="1"/>
  <c r="W1647" i="3"/>
  <c r="Y1647" i="3" s="1"/>
  <c r="W1648" i="3"/>
  <c r="Y1648" i="3" s="1"/>
  <c r="W1649" i="3"/>
  <c r="Y1649" i="3" s="1"/>
  <c r="W1650" i="3"/>
  <c r="Y1650" i="3" s="1"/>
  <c r="W1651" i="3"/>
  <c r="Y1651" i="3" s="1"/>
  <c r="W1652" i="3"/>
  <c r="Y1652" i="3" s="1"/>
  <c r="W1653" i="3"/>
  <c r="Y1653" i="3" s="1"/>
  <c r="W1654" i="3"/>
  <c r="Y1654" i="3" s="1"/>
  <c r="W1655" i="3"/>
  <c r="Y1655" i="3" s="1"/>
  <c r="W1656" i="3"/>
  <c r="Y1656" i="3" s="1"/>
  <c r="W1657" i="3"/>
  <c r="Y1657" i="3" s="1"/>
  <c r="W1658" i="3"/>
  <c r="Y1658" i="3" s="1"/>
  <c r="W1659" i="3"/>
  <c r="Y1659" i="3" s="1"/>
  <c r="W1660" i="3"/>
  <c r="Y1660" i="3" s="1"/>
  <c r="W1661" i="3"/>
  <c r="Y1661" i="3" s="1"/>
  <c r="W1662" i="3"/>
  <c r="Y1662" i="3" s="1"/>
  <c r="W1663" i="3"/>
  <c r="Y1663" i="3" s="1"/>
  <c r="W1664" i="3"/>
  <c r="Y1664" i="3" s="1"/>
  <c r="W1665" i="3"/>
  <c r="Y1665" i="3" s="1"/>
  <c r="W1666" i="3"/>
  <c r="Y1666" i="3" s="1"/>
  <c r="W1667" i="3"/>
  <c r="Y1667" i="3" s="1"/>
  <c r="W1668" i="3"/>
  <c r="Y1668" i="3" s="1"/>
  <c r="W1669" i="3"/>
  <c r="Y1669" i="3" s="1"/>
  <c r="W1670" i="3"/>
  <c r="Y1670" i="3" s="1"/>
  <c r="W1671" i="3"/>
  <c r="Y1671" i="3" s="1"/>
  <c r="W1672" i="3"/>
  <c r="Y1672" i="3" s="1"/>
  <c r="W1673" i="3"/>
  <c r="Y1673" i="3" s="1"/>
  <c r="W1674" i="3"/>
  <c r="Y1674" i="3" s="1"/>
  <c r="W1675" i="3"/>
  <c r="Y1675" i="3" s="1"/>
  <c r="W1676" i="3"/>
  <c r="Y1676" i="3" s="1"/>
  <c r="W1677" i="3"/>
  <c r="Y1677" i="3" s="1"/>
  <c r="W1678" i="3"/>
  <c r="Y1678" i="3" s="1"/>
  <c r="W1679" i="3"/>
  <c r="Y1679" i="3" s="1"/>
  <c r="W1680" i="3"/>
  <c r="Y1680" i="3" s="1"/>
  <c r="W1681" i="3"/>
  <c r="Y1681" i="3" s="1"/>
  <c r="W1682" i="3"/>
  <c r="Y1682" i="3" s="1"/>
  <c r="W1683" i="3"/>
  <c r="Y1683" i="3" s="1"/>
  <c r="W1684" i="3"/>
  <c r="Y1684" i="3" s="1"/>
  <c r="W1685" i="3"/>
  <c r="Y1685" i="3" s="1"/>
  <c r="W1686" i="3"/>
  <c r="Y1686" i="3" s="1"/>
  <c r="W1687" i="3"/>
  <c r="Y1687" i="3" s="1"/>
  <c r="W1688" i="3"/>
  <c r="Y1688" i="3" s="1"/>
  <c r="W1689" i="3"/>
  <c r="Y1689" i="3" s="1"/>
  <c r="W1690" i="3"/>
  <c r="Y1690" i="3" s="1"/>
  <c r="W1691" i="3"/>
  <c r="Y1691" i="3" s="1"/>
  <c r="W1692" i="3"/>
  <c r="Y1692" i="3" s="1"/>
  <c r="W1693" i="3"/>
  <c r="Y1693" i="3" s="1"/>
  <c r="W1694" i="3"/>
  <c r="Y1694" i="3" s="1"/>
  <c r="W1695" i="3"/>
  <c r="Y1695" i="3" s="1"/>
  <c r="W1696" i="3"/>
  <c r="Y1696" i="3" s="1"/>
  <c r="W1697" i="3"/>
  <c r="Y1697" i="3" s="1"/>
  <c r="W1698" i="3"/>
  <c r="Y1698" i="3" s="1"/>
  <c r="W1699" i="3"/>
  <c r="Y1699" i="3" s="1"/>
  <c r="W1700" i="3"/>
  <c r="Y1700" i="3" s="1"/>
  <c r="W1701" i="3"/>
  <c r="Y1701" i="3" s="1"/>
  <c r="W1702" i="3"/>
  <c r="Y1702" i="3" s="1"/>
  <c r="W1703" i="3"/>
  <c r="Y1703" i="3" s="1"/>
  <c r="W1704" i="3"/>
  <c r="Y1704" i="3" s="1"/>
  <c r="W1705" i="3"/>
  <c r="Y1705" i="3" s="1"/>
  <c r="W1706" i="3"/>
  <c r="Y1706" i="3" s="1"/>
  <c r="W1707" i="3"/>
  <c r="Y1707" i="3" s="1"/>
  <c r="W1708" i="3"/>
  <c r="Y1708" i="3" s="1"/>
  <c r="W1709" i="3"/>
  <c r="Y1709" i="3" s="1"/>
  <c r="W1710" i="3"/>
  <c r="Y1710" i="3" s="1"/>
  <c r="W1711" i="3"/>
  <c r="Y1711" i="3" s="1"/>
  <c r="W1712" i="3"/>
  <c r="Y1712" i="3" s="1"/>
  <c r="W1713" i="3"/>
  <c r="Y1713" i="3" s="1"/>
  <c r="W1714" i="3"/>
  <c r="Y1714" i="3" s="1"/>
  <c r="W1715" i="3"/>
  <c r="Y1715" i="3" s="1"/>
  <c r="W1716" i="3"/>
  <c r="Y1716" i="3" s="1"/>
  <c r="W1717" i="3"/>
  <c r="Y1717" i="3" s="1"/>
  <c r="W1718" i="3"/>
  <c r="Y1718" i="3" s="1"/>
  <c r="W1719" i="3"/>
  <c r="Y1719" i="3" s="1"/>
  <c r="W1720" i="3"/>
  <c r="Y1720" i="3" s="1"/>
  <c r="W1721" i="3"/>
  <c r="Y1721" i="3" s="1"/>
  <c r="W1722" i="3"/>
  <c r="Y1722" i="3" s="1"/>
  <c r="W1723" i="3"/>
  <c r="Y1723" i="3" s="1"/>
  <c r="W1724" i="3"/>
  <c r="Y1724" i="3" s="1"/>
  <c r="W1725" i="3"/>
  <c r="Y1725" i="3" s="1"/>
  <c r="W1726" i="3"/>
  <c r="Y1726" i="3" s="1"/>
  <c r="W1727" i="3"/>
  <c r="Y1727" i="3" s="1"/>
  <c r="W1728" i="3"/>
  <c r="Y1728" i="3" s="1"/>
  <c r="W1729" i="3"/>
  <c r="Y1729" i="3" s="1"/>
  <c r="W1730" i="3"/>
  <c r="Y1730" i="3" s="1"/>
  <c r="W1731" i="3"/>
  <c r="Y1731" i="3" s="1"/>
  <c r="W1732" i="3"/>
  <c r="Y1732" i="3" s="1"/>
  <c r="W1733" i="3"/>
  <c r="Y1733" i="3" s="1"/>
  <c r="W1734" i="3"/>
  <c r="Y1734" i="3" s="1"/>
  <c r="W1735" i="3"/>
  <c r="Y1735" i="3" s="1"/>
  <c r="W1736" i="3"/>
  <c r="Y1736" i="3" s="1"/>
  <c r="W1737" i="3"/>
  <c r="Y1737" i="3" s="1"/>
  <c r="W1738" i="3"/>
  <c r="Y1738" i="3" s="1"/>
  <c r="W1739" i="3"/>
  <c r="Y1739" i="3" s="1"/>
  <c r="W1740" i="3"/>
  <c r="Y1740" i="3" s="1"/>
  <c r="W1741" i="3"/>
  <c r="Y1741" i="3" s="1"/>
  <c r="W1742" i="3"/>
  <c r="Y1742" i="3" s="1"/>
  <c r="W1743" i="3"/>
  <c r="Y1743" i="3" s="1"/>
  <c r="W1744" i="3"/>
  <c r="Y1744" i="3" s="1"/>
  <c r="W1745" i="3"/>
  <c r="Y1745" i="3" s="1"/>
  <c r="W1746" i="3"/>
  <c r="Y1746" i="3" s="1"/>
  <c r="W1747" i="3"/>
  <c r="Y1747" i="3" s="1"/>
  <c r="W1748" i="3"/>
  <c r="Y1748" i="3" s="1"/>
  <c r="W1749" i="3"/>
  <c r="Y1749" i="3" s="1"/>
  <c r="W1750" i="3"/>
  <c r="Y1750" i="3" s="1"/>
  <c r="W1751" i="3"/>
  <c r="Y1751" i="3" s="1"/>
  <c r="W1752" i="3"/>
  <c r="Y1752" i="3" s="1"/>
  <c r="W1753" i="3"/>
  <c r="Y1753" i="3" s="1"/>
  <c r="W1754" i="3"/>
  <c r="Y1754" i="3" s="1"/>
  <c r="W1755" i="3"/>
  <c r="Y1755" i="3" s="1"/>
  <c r="W1756" i="3"/>
  <c r="Y1756" i="3" s="1"/>
  <c r="W1757" i="3"/>
  <c r="Y1757" i="3" s="1"/>
  <c r="W1758" i="3"/>
  <c r="Y1758" i="3" s="1"/>
  <c r="W1759" i="3"/>
  <c r="Y1759" i="3" s="1"/>
  <c r="W1760" i="3"/>
  <c r="Y1760" i="3" s="1"/>
  <c r="W1761" i="3"/>
  <c r="Y1761" i="3" s="1"/>
  <c r="W1762" i="3"/>
  <c r="Y1762" i="3" s="1"/>
  <c r="W1763" i="3"/>
  <c r="Y1763" i="3" s="1"/>
  <c r="W1764" i="3"/>
  <c r="Y1764" i="3" s="1"/>
  <c r="W1765" i="3"/>
  <c r="Y1765" i="3" s="1"/>
  <c r="W1766" i="3"/>
  <c r="Y1766" i="3" s="1"/>
  <c r="W1767" i="3"/>
  <c r="Y1767" i="3" s="1"/>
  <c r="W1768" i="3"/>
  <c r="Y1768" i="3" s="1"/>
  <c r="W1769" i="3"/>
  <c r="Y1769" i="3" s="1"/>
  <c r="W1770" i="3"/>
  <c r="Y1770" i="3" s="1"/>
  <c r="W1771" i="3"/>
  <c r="Y1771" i="3" s="1"/>
  <c r="W1772" i="3"/>
  <c r="Y1772" i="3" s="1"/>
  <c r="W1773" i="3"/>
  <c r="Y1773" i="3" s="1"/>
  <c r="W1774" i="3"/>
  <c r="Y1774" i="3" s="1"/>
  <c r="W1775" i="3"/>
  <c r="Y1775" i="3" s="1"/>
  <c r="W1776" i="3"/>
  <c r="Y1776" i="3" s="1"/>
  <c r="W1777" i="3"/>
  <c r="Y1777" i="3" s="1"/>
  <c r="W1778" i="3"/>
  <c r="Y1778" i="3" s="1"/>
  <c r="W1779" i="3"/>
  <c r="Y1779" i="3" s="1"/>
  <c r="W1780" i="3"/>
  <c r="Y1780" i="3" s="1"/>
  <c r="W1781" i="3"/>
  <c r="Y1781" i="3" s="1"/>
  <c r="W1782" i="3"/>
  <c r="Y1782" i="3" s="1"/>
  <c r="W1783" i="3"/>
  <c r="Y1783" i="3" s="1"/>
  <c r="W1784" i="3"/>
  <c r="Y1784" i="3" s="1"/>
  <c r="W1785" i="3"/>
  <c r="Y1785" i="3" s="1"/>
  <c r="W1786" i="3"/>
  <c r="Y1786" i="3" s="1"/>
  <c r="W1787" i="3"/>
  <c r="Y1787" i="3" s="1"/>
  <c r="W1788" i="3"/>
  <c r="Y1788" i="3" s="1"/>
  <c r="W1789" i="3"/>
  <c r="Y1789" i="3" s="1"/>
  <c r="W1790" i="3"/>
  <c r="Y1790" i="3" s="1"/>
  <c r="W1791" i="3"/>
  <c r="Y1791" i="3" s="1"/>
  <c r="W1792" i="3"/>
  <c r="Y1792" i="3" s="1"/>
  <c r="W1793" i="3"/>
  <c r="Y1793" i="3" s="1"/>
  <c r="W1794" i="3"/>
  <c r="Y1794" i="3" s="1"/>
  <c r="W1795" i="3"/>
  <c r="Y1795" i="3" s="1"/>
  <c r="W1796" i="3"/>
  <c r="Y1796" i="3" s="1"/>
  <c r="W1797" i="3"/>
  <c r="Y1797" i="3" s="1"/>
  <c r="W1798" i="3"/>
  <c r="Y1798" i="3" s="1"/>
  <c r="W1799" i="3"/>
  <c r="Y1799" i="3" s="1"/>
  <c r="W1800" i="3"/>
  <c r="Y1800" i="3" s="1"/>
  <c r="W1801" i="3"/>
  <c r="Y1801" i="3" s="1"/>
  <c r="W1802" i="3"/>
  <c r="Y1802" i="3" s="1"/>
  <c r="W1803" i="3"/>
  <c r="Y1803" i="3" s="1"/>
  <c r="W1804" i="3"/>
  <c r="Y1804" i="3" s="1"/>
  <c r="W1805" i="3"/>
  <c r="Y1805" i="3" s="1"/>
  <c r="W1806" i="3"/>
  <c r="Y1806" i="3" s="1"/>
  <c r="W1807" i="3"/>
  <c r="Y1807" i="3" s="1"/>
  <c r="W1808" i="3"/>
  <c r="Y1808" i="3" s="1"/>
  <c r="W1809" i="3"/>
  <c r="Y1809" i="3" s="1"/>
  <c r="W1810" i="3"/>
  <c r="Y1810" i="3" s="1"/>
  <c r="W1811" i="3"/>
  <c r="Y1811" i="3" s="1"/>
  <c r="W1812" i="3"/>
  <c r="Y1812" i="3" s="1"/>
  <c r="W1813" i="3"/>
  <c r="Y1813" i="3" s="1"/>
  <c r="W1814" i="3"/>
  <c r="Y1814" i="3" s="1"/>
  <c r="W1815" i="3"/>
  <c r="Y1815" i="3" s="1"/>
  <c r="W1816" i="3"/>
  <c r="Y1816" i="3" s="1"/>
  <c r="W1817" i="3"/>
  <c r="Y1817" i="3" s="1"/>
  <c r="W1818" i="3"/>
  <c r="Y1818" i="3" s="1"/>
  <c r="W1819" i="3"/>
  <c r="Y1819" i="3" s="1"/>
  <c r="W1820" i="3"/>
  <c r="Y1820" i="3" s="1"/>
  <c r="W1821" i="3"/>
  <c r="Y1821" i="3" s="1"/>
  <c r="W1822" i="3"/>
  <c r="Y1822" i="3" s="1"/>
  <c r="W1823" i="3"/>
  <c r="Y1823" i="3" s="1"/>
  <c r="W1824" i="3"/>
  <c r="Y1824" i="3" s="1"/>
  <c r="W1825" i="3"/>
  <c r="Y1825" i="3" s="1"/>
  <c r="W1826" i="3"/>
  <c r="Y1826" i="3" s="1"/>
  <c r="W1827" i="3"/>
  <c r="Y1827" i="3" s="1"/>
  <c r="W1828" i="3"/>
  <c r="Y1828" i="3" s="1"/>
  <c r="W1829" i="3"/>
  <c r="Y1829" i="3" s="1"/>
  <c r="W1830" i="3"/>
  <c r="Y1830" i="3" s="1"/>
  <c r="W1831" i="3"/>
  <c r="Y1831" i="3" s="1"/>
  <c r="W1832" i="3"/>
  <c r="Y1832" i="3" s="1"/>
  <c r="W1833" i="3"/>
  <c r="Y1833" i="3" s="1"/>
  <c r="W1834" i="3"/>
  <c r="Y1834" i="3" s="1"/>
  <c r="W1835" i="3"/>
  <c r="Y1835" i="3" s="1"/>
  <c r="W1836" i="3"/>
  <c r="Y1836" i="3" s="1"/>
  <c r="W1837" i="3"/>
  <c r="Y1837" i="3" s="1"/>
  <c r="W1838" i="3"/>
  <c r="Y1838" i="3" s="1"/>
  <c r="W1839" i="3"/>
  <c r="Y1839" i="3" s="1"/>
  <c r="W1840" i="3"/>
  <c r="Y1840" i="3" s="1"/>
  <c r="W1841" i="3"/>
  <c r="Y1841" i="3" s="1"/>
  <c r="W1842" i="3"/>
  <c r="Y1842" i="3" s="1"/>
  <c r="W1843" i="3"/>
  <c r="Y1843" i="3" s="1"/>
  <c r="W1844" i="3"/>
  <c r="Y1844" i="3" s="1"/>
  <c r="W1845" i="3"/>
  <c r="Y1845" i="3" s="1"/>
  <c r="W1846" i="3"/>
  <c r="Y1846" i="3" s="1"/>
  <c r="W1847" i="3"/>
  <c r="Y1847" i="3" s="1"/>
  <c r="W1848" i="3"/>
  <c r="Y1848" i="3" s="1"/>
  <c r="W1849" i="3"/>
  <c r="Y1849" i="3" s="1"/>
  <c r="W1850" i="3"/>
  <c r="Y1850" i="3" s="1"/>
  <c r="W1851" i="3"/>
  <c r="Y1851" i="3" s="1"/>
  <c r="W1852" i="3"/>
  <c r="Y1852" i="3" s="1"/>
  <c r="W1853" i="3"/>
  <c r="Y1853" i="3" s="1"/>
  <c r="W1854" i="3"/>
  <c r="Y1854" i="3" s="1"/>
  <c r="W1855" i="3"/>
  <c r="Y1855" i="3" s="1"/>
  <c r="W1856" i="3"/>
  <c r="Y1856" i="3" s="1"/>
  <c r="W1857" i="3"/>
  <c r="Y1857" i="3" s="1"/>
  <c r="W1858" i="3"/>
  <c r="Y1858" i="3" s="1"/>
  <c r="W1859" i="3"/>
  <c r="Y1859" i="3" s="1"/>
  <c r="W1860" i="3"/>
  <c r="Y1860" i="3" s="1"/>
  <c r="W1861" i="3"/>
  <c r="Y1861" i="3" s="1"/>
  <c r="W1862" i="3"/>
  <c r="Y1862" i="3" s="1"/>
  <c r="W1863" i="3"/>
  <c r="Y1863" i="3" s="1"/>
  <c r="W1864" i="3"/>
  <c r="Y1864" i="3" s="1"/>
  <c r="W1865" i="3"/>
  <c r="Y1865" i="3" s="1"/>
  <c r="W1866" i="3"/>
  <c r="Y1866" i="3" s="1"/>
  <c r="W1867" i="3"/>
  <c r="Y1867" i="3" s="1"/>
  <c r="W1868" i="3"/>
  <c r="Y1868" i="3" s="1"/>
  <c r="W1869" i="3"/>
  <c r="Y1869" i="3" s="1"/>
  <c r="W1870" i="3"/>
  <c r="Y1870" i="3" s="1"/>
  <c r="W1871" i="3"/>
  <c r="Y1871" i="3" s="1"/>
  <c r="W1872" i="3"/>
  <c r="Y1872" i="3" s="1"/>
  <c r="W1873" i="3"/>
  <c r="Y1873" i="3" s="1"/>
  <c r="W1874" i="3"/>
  <c r="Y1874" i="3" s="1"/>
  <c r="W1875" i="3"/>
  <c r="Y1875" i="3" s="1"/>
  <c r="W1876" i="3"/>
  <c r="Y1876" i="3" s="1"/>
  <c r="W1877" i="3"/>
  <c r="Y1877" i="3" s="1"/>
  <c r="W1878" i="3"/>
  <c r="Y1878" i="3" s="1"/>
  <c r="W1879" i="3"/>
  <c r="Y1879" i="3" s="1"/>
  <c r="W1880" i="3"/>
  <c r="Y1880" i="3" s="1"/>
  <c r="W1881" i="3"/>
  <c r="Y1881" i="3" s="1"/>
  <c r="W1882" i="3"/>
  <c r="Y1882" i="3" s="1"/>
  <c r="W1883" i="3"/>
  <c r="Y1883" i="3" s="1"/>
  <c r="W1884" i="3"/>
  <c r="Y1884" i="3" s="1"/>
  <c r="W1885" i="3"/>
  <c r="Y1885" i="3" s="1"/>
  <c r="W1886" i="3"/>
  <c r="Y1886" i="3" s="1"/>
  <c r="W1887" i="3"/>
  <c r="Y1887" i="3" s="1"/>
  <c r="W1888" i="3"/>
  <c r="Y1888" i="3" s="1"/>
  <c r="W1889" i="3"/>
  <c r="Y1889" i="3" s="1"/>
  <c r="W1890" i="3"/>
  <c r="Y1890" i="3" s="1"/>
  <c r="W1891" i="3"/>
  <c r="Y1891" i="3" s="1"/>
  <c r="W1892" i="3"/>
  <c r="Y1892" i="3" s="1"/>
  <c r="W1893" i="3"/>
  <c r="Y1893" i="3" s="1"/>
  <c r="W1894" i="3"/>
  <c r="Y1894" i="3" s="1"/>
  <c r="W1895" i="3"/>
  <c r="Y1895" i="3" s="1"/>
  <c r="W1896" i="3"/>
  <c r="Y1896" i="3" s="1"/>
  <c r="W1897" i="3"/>
  <c r="Y1897" i="3" s="1"/>
  <c r="W1898" i="3"/>
  <c r="Y1898" i="3" s="1"/>
  <c r="W1899" i="3"/>
  <c r="Y1899" i="3" s="1"/>
  <c r="W1900" i="3"/>
  <c r="Y1900" i="3" s="1"/>
  <c r="W1901" i="3"/>
  <c r="Y1901" i="3" s="1"/>
  <c r="W1902" i="3"/>
  <c r="Y1902" i="3" s="1"/>
  <c r="W1903" i="3"/>
  <c r="Y1903" i="3" s="1"/>
  <c r="W1904" i="3"/>
  <c r="Y1904" i="3" s="1"/>
  <c r="W1905" i="3"/>
  <c r="Y1905" i="3" s="1"/>
  <c r="W1906" i="3"/>
  <c r="Y1906" i="3" s="1"/>
  <c r="W1907" i="3"/>
  <c r="Y1907" i="3" s="1"/>
  <c r="W1908" i="3"/>
  <c r="Y1908" i="3" s="1"/>
  <c r="W1909" i="3"/>
  <c r="Y1909" i="3" s="1"/>
  <c r="W1910" i="3"/>
  <c r="Y1910" i="3" s="1"/>
  <c r="W1911" i="3"/>
  <c r="Y1911" i="3" s="1"/>
  <c r="W1912" i="3"/>
  <c r="Y1912" i="3" s="1"/>
  <c r="W1913" i="3"/>
  <c r="Y1913" i="3" s="1"/>
  <c r="W1914" i="3"/>
  <c r="Y1914" i="3" s="1"/>
  <c r="W1915" i="3"/>
  <c r="Y1915" i="3" s="1"/>
  <c r="W1916" i="3"/>
  <c r="Y1916" i="3" s="1"/>
  <c r="W1917" i="3"/>
  <c r="Y1917" i="3" s="1"/>
  <c r="W1918" i="3"/>
  <c r="Y1918" i="3" s="1"/>
  <c r="W1919" i="3"/>
  <c r="Y1919" i="3" s="1"/>
  <c r="W1920" i="3"/>
  <c r="Y1920" i="3" s="1"/>
  <c r="W1921" i="3"/>
  <c r="Y1921" i="3" s="1"/>
  <c r="W1922" i="3"/>
  <c r="Y1922" i="3" s="1"/>
  <c r="W1923" i="3"/>
  <c r="Y1923" i="3" s="1"/>
  <c r="W1924" i="3"/>
  <c r="Y1924" i="3" s="1"/>
  <c r="W1925" i="3"/>
  <c r="Y1925" i="3" s="1"/>
  <c r="W1926" i="3"/>
  <c r="Y1926" i="3" s="1"/>
  <c r="W1927" i="3"/>
  <c r="Y1927" i="3" s="1"/>
  <c r="W1928" i="3"/>
  <c r="Y1928" i="3" s="1"/>
  <c r="W1929" i="3"/>
  <c r="Y1929" i="3" s="1"/>
  <c r="W1930" i="3"/>
  <c r="Y1930" i="3" s="1"/>
  <c r="W1931" i="3"/>
  <c r="Y1931" i="3" s="1"/>
  <c r="W1932" i="3"/>
  <c r="Y1932" i="3" s="1"/>
  <c r="W1933" i="3"/>
  <c r="Y1933" i="3" s="1"/>
  <c r="W1934" i="3"/>
  <c r="Y1934" i="3" s="1"/>
  <c r="W1935" i="3"/>
  <c r="Y1935" i="3" s="1"/>
  <c r="W1936" i="3"/>
  <c r="Y1936" i="3" s="1"/>
  <c r="W1937" i="3"/>
  <c r="Y1937" i="3" s="1"/>
  <c r="W1938" i="3"/>
  <c r="Y1938" i="3" s="1"/>
  <c r="W1939" i="3"/>
  <c r="Y1939" i="3" s="1"/>
  <c r="W1940" i="3"/>
  <c r="Y1940" i="3" s="1"/>
  <c r="W1941" i="3"/>
  <c r="Y1941" i="3" s="1"/>
  <c r="W1942" i="3"/>
  <c r="Y1942" i="3" s="1"/>
  <c r="W1943" i="3"/>
  <c r="Y1943" i="3" s="1"/>
  <c r="W1944" i="3"/>
  <c r="Y1944" i="3" s="1"/>
  <c r="W1945" i="3"/>
  <c r="Y1945" i="3" s="1"/>
  <c r="W1946" i="3"/>
  <c r="Y1946" i="3" s="1"/>
  <c r="W1947" i="3"/>
  <c r="Y1947" i="3" s="1"/>
  <c r="W1948" i="3"/>
  <c r="Y1948" i="3" s="1"/>
  <c r="W1949" i="3"/>
  <c r="Y1949" i="3" s="1"/>
  <c r="W1950" i="3"/>
  <c r="Y1950" i="3" s="1"/>
  <c r="W1951" i="3"/>
  <c r="Y1951" i="3" s="1"/>
  <c r="W1952" i="3"/>
  <c r="Y1952" i="3" s="1"/>
  <c r="W1953" i="3"/>
  <c r="Y1953" i="3" s="1"/>
  <c r="W1954" i="3"/>
  <c r="Y1954" i="3" s="1"/>
  <c r="W1955" i="3"/>
  <c r="Y1955" i="3" s="1"/>
  <c r="W1956" i="3"/>
  <c r="Y1956" i="3" s="1"/>
  <c r="W1957" i="3"/>
  <c r="Y1957" i="3" s="1"/>
  <c r="W1958" i="3"/>
  <c r="Y1958" i="3" s="1"/>
  <c r="W1959" i="3"/>
  <c r="Y1959" i="3" s="1"/>
  <c r="W1960" i="3"/>
  <c r="Y1960" i="3" s="1"/>
  <c r="W1961" i="3"/>
  <c r="Y1961" i="3" s="1"/>
  <c r="W1962" i="3"/>
  <c r="Y1962" i="3" s="1"/>
  <c r="W1963" i="3"/>
  <c r="Y1963" i="3" s="1"/>
  <c r="W1964" i="3"/>
  <c r="Y1964" i="3" s="1"/>
  <c r="W1965" i="3"/>
  <c r="Y1965" i="3" s="1"/>
  <c r="W1966" i="3"/>
  <c r="Y1966" i="3" s="1"/>
  <c r="W1967" i="3"/>
  <c r="Y1967" i="3" s="1"/>
  <c r="W1968" i="3"/>
  <c r="Y1968" i="3" s="1"/>
  <c r="W1969" i="3"/>
  <c r="Y1969" i="3" s="1"/>
  <c r="W1970" i="3"/>
  <c r="Y1970" i="3" s="1"/>
  <c r="W1971" i="3"/>
  <c r="Y1971" i="3" s="1"/>
  <c r="W1972" i="3"/>
  <c r="Y1972" i="3" s="1"/>
  <c r="W1973" i="3"/>
  <c r="Y1973" i="3" s="1"/>
  <c r="W1974" i="3"/>
  <c r="Y1974" i="3" s="1"/>
  <c r="W1975" i="3"/>
  <c r="Y1975" i="3" s="1"/>
  <c r="W1976" i="3"/>
  <c r="Y1976" i="3" s="1"/>
  <c r="W1977" i="3"/>
  <c r="Y1977" i="3" s="1"/>
  <c r="W1978" i="3"/>
  <c r="Y1978" i="3" s="1"/>
  <c r="W1979" i="3"/>
  <c r="Y1979" i="3" s="1"/>
  <c r="W1980" i="3"/>
  <c r="Y1980" i="3" s="1"/>
  <c r="W1981" i="3"/>
  <c r="Y1981" i="3" s="1"/>
  <c r="W1982" i="3"/>
  <c r="Y1982" i="3" s="1"/>
  <c r="W1983" i="3"/>
  <c r="Y1983" i="3" s="1"/>
  <c r="W1984" i="3"/>
  <c r="Y1984" i="3" s="1"/>
  <c r="W1985" i="3"/>
  <c r="Y1985" i="3" s="1"/>
  <c r="W1986" i="3"/>
  <c r="Y1986" i="3" s="1"/>
  <c r="W1987" i="3"/>
  <c r="Y1987" i="3" s="1"/>
  <c r="W1988" i="3"/>
  <c r="Y1988" i="3" s="1"/>
  <c r="W1989" i="3"/>
  <c r="Y1989" i="3" s="1"/>
  <c r="W1990" i="3"/>
  <c r="Y1990" i="3" s="1"/>
  <c r="W1991" i="3"/>
  <c r="Y1991" i="3" s="1"/>
  <c r="W1992" i="3"/>
  <c r="Y1992" i="3" s="1"/>
  <c r="W1993" i="3"/>
  <c r="Y1993" i="3" s="1"/>
  <c r="W1994" i="3"/>
  <c r="Y1994" i="3" s="1"/>
  <c r="W1995" i="3"/>
  <c r="Y1995" i="3" s="1"/>
  <c r="W1996" i="3"/>
  <c r="Y1996" i="3" s="1"/>
  <c r="W1997" i="3"/>
  <c r="Y1997" i="3" s="1"/>
  <c r="W1998" i="3"/>
  <c r="Y1998" i="3" s="1"/>
  <c r="W1999" i="3"/>
  <c r="Y1999" i="3" s="1"/>
  <c r="W2000" i="3"/>
  <c r="Y2000" i="3" s="1"/>
  <c r="W2001" i="3"/>
  <c r="Y2001" i="3" s="1"/>
  <c r="W2002" i="3"/>
  <c r="Y2002" i="3" s="1"/>
  <c r="W2003" i="3"/>
  <c r="Y2003" i="3" s="1"/>
  <c r="W2004" i="3"/>
  <c r="Y2004" i="3" s="1"/>
  <c r="W2005" i="3"/>
  <c r="Y2005" i="3" s="1"/>
  <c r="W2006" i="3"/>
  <c r="Y2006" i="3" s="1"/>
  <c r="W2007" i="3"/>
  <c r="Y2007" i="3" s="1"/>
  <c r="W2008" i="3"/>
  <c r="Y2008" i="3" s="1"/>
  <c r="W2009" i="3"/>
  <c r="Y2009" i="3" s="1"/>
  <c r="W2010" i="3"/>
  <c r="Y2010" i="3" s="1"/>
  <c r="W2011" i="3"/>
  <c r="Y2011" i="3" s="1"/>
  <c r="W2012" i="3"/>
  <c r="Y2012" i="3" s="1"/>
  <c r="W2013" i="3"/>
  <c r="Y2013" i="3" s="1"/>
  <c r="W2014" i="3"/>
  <c r="Y2014" i="3" s="1"/>
  <c r="W2015" i="3"/>
  <c r="Y2015" i="3" s="1"/>
  <c r="W2016" i="3"/>
  <c r="Y2016" i="3" s="1"/>
  <c r="W2017" i="3"/>
  <c r="Y2017" i="3" s="1"/>
  <c r="W2018" i="3"/>
  <c r="Y2018" i="3" s="1"/>
  <c r="W2019" i="3"/>
  <c r="Y2019" i="3" s="1"/>
  <c r="W2020" i="3"/>
  <c r="Y2020" i="3" s="1"/>
  <c r="W2021" i="3"/>
  <c r="Y2021" i="3" s="1"/>
  <c r="W2022" i="3"/>
  <c r="Y2022" i="3" s="1"/>
  <c r="W2023" i="3"/>
  <c r="Y2023" i="3" s="1"/>
  <c r="W2024" i="3"/>
  <c r="Y2024" i="3" s="1"/>
  <c r="W2025" i="3"/>
  <c r="Y2025" i="3" s="1"/>
  <c r="W2026" i="3"/>
  <c r="Y2026" i="3" s="1"/>
  <c r="W2027" i="3"/>
  <c r="Y2027" i="3" s="1"/>
  <c r="W2028" i="3"/>
  <c r="Y2028" i="3" s="1"/>
  <c r="W2029" i="3"/>
  <c r="Y2029" i="3" s="1"/>
  <c r="W2030" i="3"/>
  <c r="Y2030" i="3" s="1"/>
  <c r="W2031" i="3"/>
  <c r="Y2031" i="3" s="1"/>
  <c r="W2032" i="3"/>
  <c r="Y2032" i="3" s="1"/>
  <c r="W2033" i="3"/>
  <c r="Y2033" i="3" s="1"/>
  <c r="W2034" i="3"/>
  <c r="Y2034" i="3" s="1"/>
  <c r="W2035" i="3"/>
  <c r="Y2035" i="3" s="1"/>
  <c r="W2036" i="3"/>
  <c r="Y2036" i="3" s="1"/>
  <c r="W2037" i="3"/>
  <c r="Y2037" i="3" s="1"/>
  <c r="W2038" i="3"/>
  <c r="Y2038" i="3" s="1"/>
  <c r="W2039" i="3"/>
  <c r="Y2039" i="3" s="1"/>
  <c r="W2040" i="3"/>
  <c r="Y2040" i="3" s="1"/>
  <c r="W2041" i="3"/>
  <c r="Y2041" i="3" s="1"/>
  <c r="W2042" i="3"/>
  <c r="Y2042" i="3" s="1"/>
  <c r="W2043" i="3"/>
  <c r="Y2043" i="3" s="1"/>
  <c r="W2044" i="3"/>
  <c r="Y2044" i="3" s="1"/>
  <c r="W2045" i="3"/>
  <c r="Y2045" i="3" s="1"/>
  <c r="W2046" i="3"/>
  <c r="Y2046" i="3" s="1"/>
  <c r="W2047" i="3"/>
  <c r="Y2047" i="3" s="1"/>
  <c r="W2048" i="3"/>
  <c r="Y2048" i="3" s="1"/>
  <c r="W2049" i="3"/>
  <c r="Y2049" i="3" s="1"/>
  <c r="W2050" i="3"/>
  <c r="Y2050" i="3" s="1"/>
  <c r="W2051" i="3"/>
  <c r="Y2051" i="3" s="1"/>
  <c r="W2052" i="3"/>
  <c r="Y2052" i="3" s="1"/>
  <c r="W2053" i="3"/>
  <c r="Y2053" i="3" s="1"/>
  <c r="W2054" i="3"/>
  <c r="Y2054" i="3" s="1"/>
  <c r="W2055" i="3"/>
  <c r="Y2055" i="3" s="1"/>
  <c r="W2056" i="3"/>
  <c r="Y2056" i="3" s="1"/>
  <c r="W2057" i="3"/>
  <c r="Y2057" i="3" s="1"/>
  <c r="W2058" i="3"/>
  <c r="Y2058" i="3" s="1"/>
  <c r="W2059" i="3"/>
  <c r="Y2059" i="3" s="1"/>
  <c r="W2060" i="3"/>
  <c r="Y2060" i="3" s="1"/>
  <c r="W2061" i="3"/>
  <c r="Y2061" i="3" s="1"/>
  <c r="W2062" i="3"/>
  <c r="Y2062" i="3" s="1"/>
  <c r="W2063" i="3"/>
  <c r="Y2063" i="3" s="1"/>
  <c r="W2064" i="3"/>
  <c r="Y2064" i="3" s="1"/>
  <c r="W2065" i="3"/>
  <c r="Y2065" i="3" s="1"/>
  <c r="W2066" i="3"/>
  <c r="Y2066" i="3" s="1"/>
  <c r="W2067" i="3"/>
  <c r="Y2067" i="3" s="1"/>
  <c r="W2068" i="3"/>
  <c r="Y2068" i="3" s="1"/>
  <c r="W2069" i="3"/>
  <c r="Y2069" i="3" s="1"/>
  <c r="W2070" i="3"/>
  <c r="Y2070" i="3" s="1"/>
  <c r="W2071" i="3"/>
  <c r="Y2071" i="3" s="1"/>
  <c r="W2072" i="3"/>
  <c r="Y2072" i="3" s="1"/>
  <c r="W2073" i="3"/>
  <c r="Y2073" i="3" s="1"/>
  <c r="W2074" i="3"/>
  <c r="Y2074" i="3" s="1"/>
  <c r="W2075" i="3"/>
  <c r="Y2075" i="3" s="1"/>
  <c r="W2076" i="3"/>
  <c r="Y2076" i="3" s="1"/>
  <c r="W2077" i="3"/>
  <c r="Y2077" i="3" s="1"/>
  <c r="W2078" i="3"/>
  <c r="Y2078" i="3" s="1"/>
  <c r="W2079" i="3"/>
  <c r="Y2079" i="3" s="1"/>
  <c r="W2080" i="3"/>
  <c r="Y2080" i="3" s="1"/>
  <c r="W2081" i="3"/>
  <c r="Y2081" i="3" s="1"/>
  <c r="W2082" i="3"/>
  <c r="Y2082" i="3" s="1"/>
  <c r="W2083" i="3"/>
  <c r="Y2083" i="3" s="1"/>
  <c r="W2084" i="3"/>
  <c r="Y2084" i="3" s="1"/>
  <c r="W2085" i="3"/>
  <c r="Y2085" i="3" s="1"/>
  <c r="W2086" i="3"/>
  <c r="Y2086" i="3" s="1"/>
  <c r="W2087" i="3"/>
  <c r="Y2087" i="3" s="1"/>
  <c r="W2088" i="3"/>
  <c r="Y2088" i="3" s="1"/>
  <c r="W2089" i="3"/>
  <c r="Y2089" i="3" s="1"/>
  <c r="W2090" i="3"/>
  <c r="Y2090" i="3" s="1"/>
  <c r="W2091" i="3"/>
  <c r="Y2091" i="3" s="1"/>
  <c r="W2092" i="3"/>
  <c r="Y2092" i="3" s="1"/>
  <c r="W2093" i="3"/>
  <c r="Y2093" i="3" s="1"/>
  <c r="W2094" i="3"/>
  <c r="Y2094" i="3" s="1"/>
  <c r="W2095" i="3"/>
  <c r="Y2095" i="3" s="1"/>
  <c r="W2096" i="3"/>
  <c r="Y2096" i="3" s="1"/>
  <c r="W2097" i="3"/>
  <c r="Y2097" i="3" s="1"/>
  <c r="W2098" i="3"/>
  <c r="Y2098" i="3" s="1"/>
  <c r="W2099" i="3"/>
  <c r="Y2099" i="3" s="1"/>
  <c r="W2100" i="3"/>
  <c r="Y2100" i="3" s="1"/>
  <c r="W2101" i="3"/>
  <c r="Y2101" i="3" s="1"/>
  <c r="W2102" i="3"/>
  <c r="Y2102" i="3" s="1"/>
  <c r="W2103" i="3"/>
  <c r="Y2103" i="3" s="1"/>
  <c r="W2104" i="3"/>
  <c r="Y2104" i="3" s="1"/>
  <c r="W2105" i="3"/>
  <c r="Y2105" i="3" s="1"/>
  <c r="W2106" i="3"/>
  <c r="Y2106" i="3" s="1"/>
  <c r="W2107" i="3"/>
  <c r="Y2107" i="3" s="1"/>
  <c r="W2108" i="3"/>
  <c r="Y2108" i="3" s="1"/>
  <c r="W2109" i="3"/>
  <c r="Y2109" i="3" s="1"/>
  <c r="W2110" i="3"/>
  <c r="Y2110" i="3" s="1"/>
  <c r="W2111" i="3"/>
  <c r="Y2111" i="3" s="1"/>
  <c r="W2112" i="3"/>
  <c r="Y2112" i="3" s="1"/>
  <c r="W2113" i="3"/>
  <c r="Y2113" i="3" s="1"/>
  <c r="W2114" i="3"/>
  <c r="Y2114" i="3" s="1"/>
  <c r="W2115" i="3"/>
  <c r="Y2115" i="3" s="1"/>
  <c r="W2116" i="3"/>
  <c r="Y2116" i="3" s="1"/>
  <c r="W2117" i="3"/>
  <c r="Y2117" i="3" s="1"/>
  <c r="W2118" i="3"/>
  <c r="Y2118" i="3" s="1"/>
  <c r="W2119" i="3"/>
  <c r="Y2119" i="3" s="1"/>
  <c r="W2120" i="3"/>
  <c r="Y2120" i="3" s="1"/>
  <c r="W2121" i="3"/>
  <c r="Y2121" i="3" s="1"/>
  <c r="W2122" i="3"/>
  <c r="Y2122" i="3" s="1"/>
  <c r="W2123" i="3"/>
  <c r="Y2123" i="3" s="1"/>
  <c r="W2124" i="3"/>
  <c r="Y2124" i="3" s="1"/>
  <c r="W2125" i="3"/>
  <c r="Y2125" i="3" s="1"/>
  <c r="W2126" i="3"/>
  <c r="Y2126" i="3" s="1"/>
  <c r="W2127" i="3"/>
  <c r="Y2127" i="3" s="1"/>
  <c r="W2128" i="3"/>
  <c r="Y2128" i="3" s="1"/>
  <c r="W2129" i="3"/>
  <c r="Y2129" i="3" s="1"/>
  <c r="W2130" i="3"/>
  <c r="Y2130" i="3" s="1"/>
  <c r="W2131" i="3"/>
  <c r="Y2131" i="3" s="1"/>
  <c r="W2132" i="3"/>
  <c r="Y2132" i="3" s="1"/>
  <c r="W2133" i="3"/>
  <c r="Y2133" i="3" s="1"/>
  <c r="W2134" i="3"/>
  <c r="Y2134" i="3" s="1"/>
  <c r="W2135" i="3"/>
  <c r="Y2135" i="3" s="1"/>
  <c r="W2136" i="3"/>
  <c r="Y2136" i="3" s="1"/>
  <c r="W2137" i="3"/>
  <c r="Y2137" i="3" s="1"/>
  <c r="W2138" i="3"/>
  <c r="Y2138" i="3" s="1"/>
  <c r="W2139" i="3"/>
  <c r="Y2139" i="3" s="1"/>
  <c r="W2140" i="3"/>
  <c r="Y2140" i="3" s="1"/>
  <c r="W2141" i="3"/>
  <c r="Y2141" i="3" s="1"/>
  <c r="W2142" i="3"/>
  <c r="Y2142" i="3" s="1"/>
  <c r="W2143" i="3"/>
  <c r="Y2143" i="3" s="1"/>
  <c r="W2144" i="3"/>
  <c r="Y2144" i="3" s="1"/>
  <c r="W2145" i="3"/>
  <c r="Y2145" i="3" s="1"/>
  <c r="W2146" i="3"/>
  <c r="Y2146" i="3" s="1"/>
  <c r="W2147" i="3"/>
  <c r="Y2147" i="3" s="1"/>
  <c r="W2148" i="3"/>
  <c r="Y2148" i="3" s="1"/>
  <c r="W2149" i="3"/>
  <c r="Y2149" i="3" s="1"/>
  <c r="W2150" i="3"/>
  <c r="Y2150" i="3" s="1"/>
  <c r="W2151" i="3"/>
  <c r="Y2151" i="3" s="1"/>
  <c r="W2152" i="3"/>
  <c r="Y2152" i="3" s="1"/>
  <c r="W2153" i="3"/>
  <c r="Y2153" i="3" s="1"/>
  <c r="W2154" i="3"/>
  <c r="Y2154" i="3" s="1"/>
  <c r="W2155" i="3"/>
  <c r="Y2155" i="3" s="1"/>
  <c r="W2156" i="3"/>
  <c r="Y2156" i="3" s="1"/>
  <c r="W2157" i="3"/>
  <c r="Y2157" i="3" s="1"/>
  <c r="W2158" i="3"/>
  <c r="Y2158" i="3" s="1"/>
  <c r="W2159" i="3"/>
  <c r="Y2159" i="3" s="1"/>
  <c r="W2160" i="3"/>
  <c r="Y2160" i="3" s="1"/>
  <c r="W2161" i="3"/>
  <c r="Y2161" i="3" s="1"/>
  <c r="W2162" i="3"/>
  <c r="Y2162" i="3" s="1"/>
  <c r="W2163" i="3"/>
  <c r="Y2163" i="3" s="1"/>
  <c r="W2164" i="3"/>
  <c r="Y2164" i="3" s="1"/>
  <c r="W2165" i="3"/>
  <c r="Y2165" i="3" s="1"/>
  <c r="W2166" i="3"/>
  <c r="Y2166" i="3" s="1"/>
  <c r="W2167" i="3"/>
  <c r="Y2167" i="3" s="1"/>
  <c r="W2168" i="3"/>
  <c r="Y2168" i="3" s="1"/>
  <c r="W2169" i="3"/>
  <c r="Y2169" i="3" s="1"/>
  <c r="W2170" i="3"/>
  <c r="Y2170" i="3" s="1"/>
  <c r="W2171" i="3"/>
  <c r="Y2171" i="3" s="1"/>
  <c r="W2172" i="3"/>
  <c r="Y2172" i="3" s="1"/>
  <c r="W2173" i="3"/>
  <c r="Y2173" i="3" s="1"/>
  <c r="W2174" i="3"/>
  <c r="Y2174" i="3" s="1"/>
  <c r="W2175" i="3"/>
  <c r="Y2175" i="3" s="1"/>
  <c r="W2176" i="3"/>
  <c r="Y2176" i="3" s="1"/>
  <c r="W2177" i="3"/>
  <c r="Y2177" i="3" s="1"/>
  <c r="W2178" i="3"/>
  <c r="Y2178" i="3" s="1"/>
  <c r="W2179" i="3"/>
  <c r="Y2179" i="3" s="1"/>
  <c r="W2180" i="3"/>
  <c r="Y2180" i="3" s="1"/>
  <c r="W2181" i="3"/>
  <c r="Y2181" i="3" s="1"/>
  <c r="W2182" i="3"/>
  <c r="Y2182" i="3" s="1"/>
  <c r="W2183" i="3"/>
  <c r="Y2183" i="3" s="1"/>
  <c r="W2184" i="3"/>
  <c r="Y2184" i="3" s="1"/>
  <c r="W2185" i="3"/>
  <c r="Y2185" i="3" s="1"/>
  <c r="W2186" i="3"/>
  <c r="Y2186" i="3" s="1"/>
  <c r="W2187" i="3"/>
  <c r="Y2187" i="3" s="1"/>
  <c r="W2188" i="3"/>
  <c r="Y2188" i="3" s="1"/>
  <c r="W2189" i="3"/>
  <c r="Y2189" i="3" s="1"/>
  <c r="W2190" i="3"/>
  <c r="Y2190" i="3" s="1"/>
  <c r="W2191" i="3"/>
  <c r="Y2191" i="3" s="1"/>
  <c r="W2192" i="3"/>
  <c r="Y2192" i="3" s="1"/>
  <c r="W2193" i="3"/>
  <c r="Y2193" i="3" s="1"/>
  <c r="W2194" i="3"/>
  <c r="Y2194" i="3" s="1"/>
  <c r="W2195" i="3"/>
  <c r="Y2195" i="3" s="1"/>
  <c r="W2196" i="3"/>
  <c r="Y2196" i="3" s="1"/>
  <c r="W2197" i="3"/>
  <c r="Y2197" i="3" s="1"/>
  <c r="W2198" i="3"/>
  <c r="Y2198" i="3" s="1"/>
  <c r="W2199" i="3"/>
  <c r="Y2199" i="3" s="1"/>
  <c r="W2200" i="3"/>
  <c r="Y2200" i="3" s="1"/>
  <c r="W2201" i="3"/>
  <c r="Y2201" i="3" s="1"/>
  <c r="W2202" i="3"/>
  <c r="Y2202" i="3" s="1"/>
  <c r="W2203" i="3"/>
  <c r="Y2203" i="3" s="1"/>
  <c r="W2204" i="3"/>
  <c r="Y2204" i="3" s="1"/>
  <c r="W2205" i="3"/>
  <c r="Y2205" i="3" s="1"/>
  <c r="W2206" i="3"/>
  <c r="Y2206" i="3" s="1"/>
  <c r="W2207" i="3"/>
  <c r="Y2207" i="3" s="1"/>
  <c r="W2208" i="3"/>
  <c r="Y2208" i="3" s="1"/>
  <c r="W2209" i="3"/>
  <c r="Y2209" i="3" s="1"/>
  <c r="W2210" i="3"/>
  <c r="Y2210" i="3" s="1"/>
  <c r="W2211" i="3"/>
  <c r="Y2211" i="3" s="1"/>
  <c r="W2212" i="3"/>
  <c r="Y2212" i="3" s="1"/>
  <c r="W2213" i="3"/>
  <c r="Y2213" i="3" s="1"/>
  <c r="W2214" i="3"/>
  <c r="Y2214" i="3" s="1"/>
  <c r="W2215" i="3"/>
  <c r="Y2215" i="3" s="1"/>
  <c r="W2216" i="3"/>
  <c r="Y2216" i="3" s="1"/>
  <c r="W2217" i="3"/>
  <c r="Y2217" i="3" s="1"/>
  <c r="W2218" i="3"/>
  <c r="Y2218" i="3" s="1"/>
  <c r="W2219" i="3"/>
  <c r="Y2219" i="3" s="1"/>
  <c r="W2220" i="3"/>
  <c r="Y2220" i="3" s="1"/>
  <c r="W2221" i="3"/>
  <c r="Y2221" i="3" s="1"/>
  <c r="W2222" i="3"/>
  <c r="Y2222" i="3" s="1"/>
  <c r="W2223" i="3"/>
  <c r="Y2223" i="3" s="1"/>
  <c r="W2224" i="3"/>
  <c r="Y2224" i="3" s="1"/>
  <c r="W2225" i="3"/>
  <c r="Y2225" i="3" s="1"/>
  <c r="W2226" i="3"/>
  <c r="Y2226" i="3" s="1"/>
  <c r="W2227" i="3"/>
  <c r="Y2227" i="3" s="1"/>
  <c r="W2228" i="3"/>
  <c r="Y2228" i="3" s="1"/>
  <c r="W2229" i="3"/>
  <c r="Y2229" i="3" s="1"/>
  <c r="W2230" i="3"/>
  <c r="Y2230" i="3" s="1"/>
  <c r="W2231" i="3"/>
  <c r="Y2231" i="3" s="1"/>
  <c r="W2232" i="3"/>
  <c r="Y2232" i="3" s="1"/>
  <c r="W2233" i="3"/>
  <c r="Y2233" i="3" s="1"/>
  <c r="W2234" i="3"/>
  <c r="Y2234" i="3" s="1"/>
  <c r="W2235" i="3"/>
  <c r="Y2235" i="3" s="1"/>
  <c r="W2236" i="3"/>
  <c r="Y2236" i="3" s="1"/>
  <c r="W2237" i="3"/>
  <c r="Y2237" i="3" s="1"/>
  <c r="W2238" i="3"/>
  <c r="Y2238" i="3" s="1"/>
  <c r="W2239" i="3"/>
  <c r="Y2239" i="3" s="1"/>
  <c r="W2240" i="3"/>
  <c r="Y2240" i="3" s="1"/>
  <c r="W2241" i="3"/>
  <c r="Y2241" i="3" s="1"/>
  <c r="W2242" i="3"/>
  <c r="Y2242" i="3" s="1"/>
  <c r="W2243" i="3"/>
  <c r="Y2243" i="3" s="1"/>
  <c r="W2244" i="3"/>
  <c r="Y2244" i="3" s="1"/>
  <c r="W2245" i="3"/>
  <c r="Y2245" i="3" s="1"/>
  <c r="W2246" i="3"/>
  <c r="Y2246" i="3" s="1"/>
  <c r="W2247" i="3"/>
  <c r="Y2247" i="3" s="1"/>
  <c r="W2248" i="3"/>
  <c r="Y2248" i="3" s="1"/>
  <c r="W2249" i="3"/>
  <c r="Y2249" i="3" s="1"/>
  <c r="W2250" i="3"/>
  <c r="Y2250" i="3" s="1"/>
  <c r="W2251" i="3"/>
  <c r="Y2251" i="3" s="1"/>
  <c r="W2252" i="3"/>
  <c r="Y2252" i="3" s="1"/>
  <c r="W2253" i="3"/>
  <c r="Y2253" i="3" s="1"/>
  <c r="W2254" i="3"/>
  <c r="Y2254" i="3" s="1"/>
  <c r="W2255" i="3"/>
  <c r="Y2255" i="3" s="1"/>
  <c r="W2256" i="3"/>
  <c r="Y2256" i="3" s="1"/>
  <c r="W2257" i="3"/>
  <c r="Y2257" i="3" s="1"/>
  <c r="W2258" i="3"/>
  <c r="Y2258" i="3" s="1"/>
  <c r="W2259" i="3"/>
  <c r="Y2259" i="3" s="1"/>
  <c r="W2260" i="3"/>
  <c r="Y2260" i="3" s="1"/>
  <c r="W2261" i="3"/>
  <c r="Y2261" i="3" s="1"/>
  <c r="W2262" i="3"/>
  <c r="Y2262" i="3" s="1"/>
  <c r="W2263" i="3"/>
  <c r="Y2263" i="3" s="1"/>
  <c r="W2264" i="3"/>
  <c r="Y2264" i="3" s="1"/>
  <c r="W2265" i="3"/>
  <c r="Y2265" i="3" s="1"/>
  <c r="W2266" i="3"/>
  <c r="Y2266" i="3" s="1"/>
  <c r="W2267" i="3"/>
  <c r="Y2267" i="3" s="1"/>
  <c r="W2268" i="3"/>
  <c r="Y2268" i="3" s="1"/>
  <c r="W2269" i="3"/>
  <c r="Y2269" i="3" s="1"/>
  <c r="W2270" i="3"/>
  <c r="Y2270" i="3" s="1"/>
  <c r="W2271" i="3"/>
  <c r="Y2271" i="3" s="1"/>
  <c r="W2272" i="3"/>
  <c r="Y2272" i="3" s="1"/>
  <c r="W2273" i="3"/>
  <c r="Y2273" i="3" s="1"/>
  <c r="W2274" i="3"/>
  <c r="Y2274" i="3" s="1"/>
  <c r="W2275" i="3"/>
  <c r="Y2275" i="3" s="1"/>
  <c r="W2276" i="3"/>
  <c r="Y2276" i="3" s="1"/>
  <c r="W2277" i="3"/>
  <c r="Y2277" i="3" s="1"/>
  <c r="W2278" i="3"/>
  <c r="Y2278" i="3" s="1"/>
  <c r="W2279" i="3"/>
  <c r="Y2279" i="3" s="1"/>
  <c r="W2280" i="3"/>
  <c r="Y2280" i="3" s="1"/>
  <c r="W2281" i="3"/>
  <c r="Y2281" i="3" s="1"/>
  <c r="W2282" i="3"/>
  <c r="Y2282" i="3" s="1"/>
  <c r="W2283" i="3"/>
  <c r="Y2283" i="3" s="1"/>
  <c r="W2284" i="3"/>
  <c r="Y2284" i="3" s="1"/>
  <c r="W2285" i="3"/>
  <c r="Y2285" i="3" s="1"/>
  <c r="W2286" i="3"/>
  <c r="Y2286" i="3" s="1"/>
  <c r="W2287" i="3"/>
  <c r="Y2287" i="3" s="1"/>
  <c r="W2288" i="3"/>
  <c r="Y2288" i="3" s="1"/>
  <c r="W2289" i="3"/>
  <c r="Y2289" i="3" s="1"/>
  <c r="W2290" i="3"/>
  <c r="Y2290" i="3" s="1"/>
  <c r="W2291" i="3"/>
  <c r="Y2291" i="3" s="1"/>
  <c r="W2292" i="3"/>
  <c r="Y2292" i="3" s="1"/>
  <c r="W2293" i="3"/>
  <c r="Y2293" i="3" s="1"/>
  <c r="W2294" i="3"/>
  <c r="Y2294" i="3" s="1"/>
  <c r="W2295" i="3"/>
  <c r="Y2295" i="3" s="1"/>
  <c r="W2296" i="3"/>
  <c r="Y2296" i="3" s="1"/>
  <c r="W2297" i="3"/>
  <c r="Y2297" i="3" s="1"/>
  <c r="W2298" i="3"/>
  <c r="Y2298" i="3" s="1"/>
  <c r="W2299" i="3"/>
  <c r="Y2299" i="3" s="1"/>
  <c r="W2300" i="3"/>
  <c r="Y2300" i="3" s="1"/>
  <c r="W2301" i="3"/>
  <c r="Y2301" i="3" s="1"/>
  <c r="W2302" i="3"/>
  <c r="Y2302" i="3" s="1"/>
  <c r="W2303" i="3"/>
  <c r="Y2303" i="3" s="1"/>
  <c r="W2304" i="3"/>
  <c r="Y2304" i="3" s="1"/>
  <c r="W2305" i="3"/>
  <c r="Y2305" i="3" s="1"/>
  <c r="W2306" i="3"/>
  <c r="Y2306" i="3" s="1"/>
  <c r="W2307" i="3"/>
  <c r="Y2307" i="3" s="1"/>
  <c r="W2308" i="3"/>
  <c r="Y2308" i="3" s="1"/>
  <c r="W2309" i="3"/>
  <c r="Y2309" i="3" s="1"/>
  <c r="W2310" i="3"/>
  <c r="Y2310" i="3" s="1"/>
  <c r="W2311" i="3"/>
  <c r="Y2311" i="3" s="1"/>
  <c r="W2312" i="3"/>
  <c r="Y2312" i="3" s="1"/>
  <c r="W2313" i="3"/>
  <c r="Y2313" i="3" s="1"/>
  <c r="W2314" i="3"/>
  <c r="Y2314" i="3" s="1"/>
  <c r="W2315" i="3"/>
  <c r="Y2315" i="3" s="1"/>
  <c r="W2316" i="3"/>
  <c r="Y2316" i="3" s="1"/>
  <c r="W2317" i="3"/>
  <c r="Y2317" i="3" s="1"/>
  <c r="W2318" i="3"/>
  <c r="Y2318" i="3" s="1"/>
  <c r="W2319" i="3"/>
  <c r="Y2319" i="3" s="1"/>
  <c r="W2320" i="3"/>
  <c r="Y2320" i="3" s="1"/>
  <c r="W2321" i="3"/>
  <c r="Y2321" i="3" s="1"/>
  <c r="W2322" i="3"/>
  <c r="Y2322" i="3" s="1"/>
  <c r="W2323" i="3"/>
  <c r="Y2323" i="3" s="1"/>
  <c r="W2324" i="3"/>
  <c r="Y2324" i="3" s="1"/>
  <c r="W2325" i="3"/>
  <c r="Y2325" i="3" s="1"/>
  <c r="W2326" i="3"/>
  <c r="Y2326" i="3" s="1"/>
  <c r="W2327" i="3"/>
  <c r="Y2327" i="3" s="1"/>
  <c r="W2328" i="3"/>
  <c r="Y2328" i="3" s="1"/>
  <c r="W2329" i="3"/>
  <c r="Y2329" i="3" s="1"/>
  <c r="W2330" i="3"/>
  <c r="Y2330" i="3" s="1"/>
  <c r="W2331" i="3"/>
  <c r="Y2331" i="3" s="1"/>
  <c r="W2332" i="3"/>
  <c r="Y2332" i="3" s="1"/>
  <c r="W2333" i="3"/>
  <c r="Y2333" i="3" s="1"/>
  <c r="W2334" i="3"/>
  <c r="Y2334" i="3" s="1"/>
  <c r="W2335" i="3"/>
  <c r="Y2335" i="3" s="1"/>
  <c r="W2336" i="3"/>
  <c r="Y2336" i="3" s="1"/>
  <c r="W2337" i="3"/>
  <c r="Y2337" i="3" s="1"/>
  <c r="W2338" i="3"/>
  <c r="Y2338" i="3" s="1"/>
  <c r="W2339" i="3"/>
  <c r="Y2339" i="3" s="1"/>
  <c r="W2340" i="3"/>
  <c r="Y2340" i="3" s="1"/>
  <c r="W2341" i="3"/>
  <c r="Y2341" i="3" s="1"/>
  <c r="W2342" i="3"/>
  <c r="Y2342" i="3" s="1"/>
  <c r="W2343" i="3"/>
  <c r="Y2343" i="3" s="1"/>
  <c r="W2344" i="3"/>
  <c r="Y2344" i="3" s="1"/>
  <c r="W2345" i="3"/>
  <c r="Y2345" i="3" s="1"/>
  <c r="W2346" i="3"/>
  <c r="Y2346" i="3" s="1"/>
  <c r="W2347" i="3"/>
  <c r="Y2347" i="3" s="1"/>
  <c r="W2348" i="3"/>
  <c r="Y2348" i="3" s="1"/>
  <c r="W2349" i="3"/>
  <c r="Y2349" i="3" s="1"/>
  <c r="W2350" i="3"/>
  <c r="Y2350" i="3" s="1"/>
  <c r="W2351" i="3"/>
  <c r="Y2351" i="3" s="1"/>
  <c r="W2352" i="3"/>
  <c r="Y2352" i="3" s="1"/>
  <c r="W2353" i="3"/>
  <c r="Y2353" i="3" s="1"/>
  <c r="W2354" i="3"/>
  <c r="Y2354" i="3" s="1"/>
  <c r="W2355" i="3"/>
  <c r="Y2355" i="3" s="1"/>
  <c r="W2356" i="3"/>
  <c r="Y2356" i="3" s="1"/>
  <c r="W2357" i="3"/>
  <c r="Y2357" i="3" s="1"/>
  <c r="W2358" i="3"/>
  <c r="Y2358" i="3" s="1"/>
  <c r="W2359" i="3"/>
  <c r="Y2359" i="3" s="1"/>
  <c r="W2360" i="3"/>
  <c r="Y2360" i="3" s="1"/>
  <c r="W2361" i="3"/>
  <c r="Y2361" i="3" s="1"/>
  <c r="W2362" i="3"/>
  <c r="Y2362" i="3" s="1"/>
  <c r="W2363" i="3"/>
  <c r="Y2363" i="3" s="1"/>
  <c r="W2364" i="3"/>
  <c r="Y2364" i="3" s="1"/>
  <c r="W2365" i="3"/>
  <c r="Y2365" i="3" s="1"/>
  <c r="W2366" i="3"/>
  <c r="Y2366" i="3" s="1"/>
  <c r="W2367" i="3"/>
  <c r="Y2367" i="3" s="1"/>
  <c r="W2368" i="3"/>
  <c r="Y2368" i="3" s="1"/>
  <c r="W2369" i="3"/>
  <c r="Y2369" i="3" s="1"/>
  <c r="W2370" i="3"/>
  <c r="Y2370" i="3" s="1"/>
  <c r="W2371" i="3"/>
  <c r="Y2371" i="3" s="1"/>
  <c r="W2372" i="3"/>
  <c r="Y2372" i="3" s="1"/>
  <c r="W2373" i="3"/>
  <c r="Y2373" i="3" s="1"/>
  <c r="W2374" i="3"/>
  <c r="Y2374" i="3" s="1"/>
  <c r="W2375" i="3"/>
  <c r="Y2375" i="3" s="1"/>
  <c r="W2376" i="3"/>
  <c r="Y2376" i="3" s="1"/>
  <c r="W2377" i="3"/>
  <c r="Y2377" i="3" s="1"/>
  <c r="W2378" i="3"/>
  <c r="Y2378" i="3" s="1"/>
  <c r="W2379" i="3"/>
  <c r="Y2379" i="3" s="1"/>
  <c r="W2380" i="3"/>
  <c r="Y2380" i="3" s="1"/>
  <c r="W2381" i="3"/>
  <c r="Y2381" i="3" s="1"/>
  <c r="W2382" i="3"/>
  <c r="Y2382" i="3" s="1"/>
  <c r="W2383" i="3"/>
  <c r="Y2383" i="3" s="1"/>
  <c r="W2384" i="3"/>
  <c r="Y2384" i="3" s="1"/>
  <c r="W2385" i="3"/>
  <c r="Y2385" i="3" s="1"/>
  <c r="W2386" i="3"/>
  <c r="Y2386" i="3" s="1"/>
  <c r="W2387" i="3"/>
  <c r="Y2387" i="3" s="1"/>
  <c r="W2388" i="3"/>
  <c r="Y2388" i="3" s="1"/>
  <c r="W2389" i="3"/>
  <c r="Y2389" i="3" s="1"/>
  <c r="W2390" i="3"/>
  <c r="Y2390" i="3" s="1"/>
  <c r="W2391" i="3"/>
  <c r="Y2391" i="3" s="1"/>
  <c r="W2392" i="3"/>
  <c r="Y2392" i="3" s="1"/>
  <c r="W2393" i="3"/>
  <c r="Y2393" i="3" s="1"/>
  <c r="W2394" i="3"/>
  <c r="Y2394" i="3" s="1"/>
  <c r="W2395" i="3"/>
  <c r="Y2395" i="3" s="1"/>
  <c r="W2396" i="3"/>
  <c r="Y2396" i="3" s="1"/>
  <c r="W2397" i="3"/>
  <c r="Y2397" i="3" s="1"/>
  <c r="W2398" i="3"/>
  <c r="Y2398" i="3" s="1"/>
  <c r="W2399" i="3"/>
  <c r="Y2399" i="3" s="1"/>
  <c r="W2400" i="3"/>
  <c r="Y2400" i="3" s="1"/>
  <c r="W2401" i="3"/>
  <c r="Y2401" i="3" s="1"/>
  <c r="W2402" i="3"/>
  <c r="Y2402" i="3" s="1"/>
  <c r="W2403" i="3"/>
  <c r="Y2403" i="3" s="1"/>
  <c r="W2404" i="3"/>
  <c r="Y2404" i="3" s="1"/>
  <c r="W2405" i="3"/>
  <c r="Y2405" i="3" s="1"/>
  <c r="W2406" i="3"/>
  <c r="Y2406" i="3" s="1"/>
  <c r="W2407" i="3"/>
  <c r="Y2407" i="3" s="1"/>
  <c r="W2408" i="3"/>
  <c r="Y2408" i="3" s="1"/>
  <c r="W2409" i="3"/>
  <c r="Y2409" i="3" s="1"/>
  <c r="W2410" i="3"/>
  <c r="Y2410" i="3" s="1"/>
  <c r="W2411" i="3"/>
  <c r="Y2411" i="3" s="1"/>
  <c r="W2412" i="3"/>
  <c r="Y2412" i="3" s="1"/>
  <c r="W2413" i="3"/>
  <c r="Y2413" i="3" s="1"/>
  <c r="W2414" i="3"/>
  <c r="Y2414" i="3" s="1"/>
  <c r="W2415" i="3"/>
  <c r="Y2415" i="3" s="1"/>
  <c r="W2416" i="3"/>
  <c r="Y2416" i="3" s="1"/>
  <c r="W2417" i="3"/>
  <c r="Y2417" i="3" s="1"/>
  <c r="W2418" i="3"/>
  <c r="Y2418" i="3" s="1"/>
  <c r="W2419" i="3"/>
  <c r="Y2419" i="3" s="1"/>
  <c r="W2420" i="3"/>
  <c r="Y2420" i="3" s="1"/>
  <c r="W2421" i="3"/>
  <c r="Y2421" i="3" s="1"/>
  <c r="W2422" i="3"/>
  <c r="Y2422" i="3" s="1"/>
  <c r="W2423" i="3"/>
  <c r="Y2423" i="3" s="1"/>
  <c r="W2424" i="3"/>
  <c r="Y2424" i="3" s="1"/>
  <c r="W2425" i="3"/>
  <c r="Y2425" i="3" s="1"/>
  <c r="W2426" i="3"/>
  <c r="Y2426" i="3" s="1"/>
  <c r="W2427" i="3"/>
  <c r="Y2427" i="3" s="1"/>
  <c r="W2428" i="3"/>
  <c r="Y2428" i="3" s="1"/>
  <c r="W2429" i="3"/>
  <c r="Y2429" i="3" s="1"/>
  <c r="W2430" i="3"/>
  <c r="Y2430" i="3" s="1"/>
  <c r="W2431" i="3"/>
  <c r="Y2431" i="3" s="1"/>
  <c r="W2432" i="3"/>
  <c r="Y2432" i="3" s="1"/>
  <c r="W2433" i="3"/>
  <c r="Y2433" i="3" s="1"/>
  <c r="W2434" i="3"/>
  <c r="Y2434" i="3" s="1"/>
  <c r="W2435" i="3"/>
  <c r="Y2435" i="3" s="1"/>
  <c r="W2436" i="3"/>
  <c r="Y2436" i="3" s="1"/>
  <c r="W2437" i="3"/>
  <c r="Y2437" i="3" s="1"/>
  <c r="W2438" i="3"/>
  <c r="Y2438" i="3" s="1"/>
  <c r="W2439" i="3"/>
  <c r="Y2439" i="3" s="1"/>
  <c r="W2440" i="3"/>
  <c r="Y2440" i="3" s="1"/>
  <c r="W2441" i="3"/>
  <c r="Y2441" i="3" s="1"/>
  <c r="W2442" i="3"/>
  <c r="Y2442" i="3" s="1"/>
  <c r="W2443" i="3"/>
  <c r="Y2443" i="3" s="1"/>
  <c r="W2444" i="3"/>
  <c r="Y2444" i="3" s="1"/>
  <c r="W2445" i="3"/>
  <c r="Y2445" i="3" s="1"/>
  <c r="W2446" i="3"/>
  <c r="Y2446" i="3" s="1"/>
  <c r="W2447" i="3"/>
  <c r="Y2447" i="3" s="1"/>
  <c r="W2448" i="3"/>
  <c r="Y2448" i="3" s="1"/>
  <c r="W2449" i="3"/>
  <c r="Y2449" i="3" s="1"/>
  <c r="W2450" i="3"/>
  <c r="Y2450" i="3" s="1"/>
  <c r="W2451" i="3"/>
  <c r="Y2451" i="3" s="1"/>
  <c r="W2452" i="3"/>
  <c r="Y2452" i="3" s="1"/>
  <c r="W2453" i="3"/>
  <c r="Y2453" i="3" s="1"/>
  <c r="W2454" i="3"/>
  <c r="Y2454" i="3" s="1"/>
  <c r="W2455" i="3"/>
  <c r="Y2455" i="3" s="1"/>
  <c r="W2456" i="3"/>
  <c r="Y2456" i="3" s="1"/>
  <c r="W2457" i="3"/>
  <c r="Y2457" i="3" s="1"/>
  <c r="W2458" i="3"/>
  <c r="Y2458" i="3" s="1"/>
  <c r="W2459" i="3"/>
  <c r="Y2459" i="3" s="1"/>
  <c r="W2460" i="3"/>
  <c r="Y2460" i="3" s="1"/>
  <c r="W2461" i="3"/>
  <c r="Y2461" i="3" s="1"/>
  <c r="W2462" i="3"/>
  <c r="Y2462" i="3" s="1"/>
  <c r="W2463" i="3"/>
  <c r="Y2463" i="3" s="1"/>
  <c r="W2464" i="3"/>
  <c r="Y2464" i="3" s="1"/>
  <c r="W2465" i="3"/>
  <c r="Y2465" i="3" s="1"/>
  <c r="W2466" i="3"/>
  <c r="Y2466" i="3" s="1"/>
  <c r="W2467" i="3"/>
  <c r="Y2467" i="3" s="1"/>
  <c r="W2468" i="3"/>
  <c r="Y2468" i="3" s="1"/>
  <c r="W2469" i="3"/>
  <c r="Y2469" i="3" s="1"/>
  <c r="W2470" i="3"/>
  <c r="Y2470" i="3" s="1"/>
  <c r="W2471" i="3"/>
  <c r="Y2471" i="3" s="1"/>
  <c r="W2472" i="3"/>
  <c r="Y2472" i="3" s="1"/>
  <c r="W2473" i="3"/>
  <c r="Y2473" i="3" s="1"/>
  <c r="W2474" i="3"/>
  <c r="Y2474" i="3" s="1"/>
  <c r="W2475" i="3"/>
  <c r="Y2475" i="3" s="1"/>
  <c r="W2476" i="3"/>
  <c r="Y2476" i="3" s="1"/>
  <c r="W2477" i="3"/>
  <c r="Y2477" i="3" s="1"/>
  <c r="W2478" i="3"/>
  <c r="Y2478" i="3" s="1"/>
  <c r="W2479" i="3"/>
  <c r="Y2479" i="3" s="1"/>
  <c r="W2480" i="3"/>
  <c r="Y2480" i="3" s="1"/>
  <c r="W2481" i="3"/>
  <c r="Y2481" i="3" s="1"/>
  <c r="W2482" i="3"/>
  <c r="Y2482" i="3" s="1"/>
  <c r="W2483" i="3"/>
  <c r="Y2483" i="3" s="1"/>
  <c r="W2484" i="3"/>
  <c r="Y2484" i="3" s="1"/>
  <c r="W2485" i="3"/>
  <c r="Y2485" i="3" s="1"/>
  <c r="W2486" i="3"/>
  <c r="Y2486" i="3" s="1"/>
  <c r="W2487" i="3"/>
  <c r="Y2487" i="3" s="1"/>
  <c r="W2488" i="3"/>
  <c r="Y2488" i="3" s="1"/>
  <c r="W2489" i="3"/>
  <c r="Y2489" i="3" s="1"/>
  <c r="W2490" i="3"/>
  <c r="Y2490" i="3" s="1"/>
  <c r="W2491" i="3"/>
  <c r="Y2491" i="3" s="1"/>
  <c r="W2492" i="3"/>
  <c r="Y2492" i="3" s="1"/>
  <c r="W2493" i="3"/>
  <c r="Y2493" i="3" s="1"/>
  <c r="W2494" i="3"/>
  <c r="Y2494" i="3" s="1"/>
  <c r="W2495" i="3"/>
  <c r="Y2495" i="3" s="1"/>
  <c r="W2496" i="3"/>
  <c r="Y2496" i="3" s="1"/>
  <c r="W2497" i="3"/>
  <c r="Y2497" i="3" s="1"/>
  <c r="W2498" i="3"/>
  <c r="Y2498" i="3" s="1"/>
  <c r="W2499" i="3"/>
  <c r="Y2499" i="3" s="1"/>
  <c r="W2500" i="3"/>
  <c r="Y2500" i="3" s="1"/>
  <c r="W2501" i="3"/>
  <c r="Y2501" i="3" s="1"/>
  <c r="W2502" i="3"/>
  <c r="Y2502" i="3" s="1"/>
  <c r="W2503" i="3"/>
  <c r="Y2503" i="3" s="1"/>
  <c r="W2504" i="3"/>
  <c r="Y2504" i="3" s="1"/>
  <c r="W2505" i="3"/>
  <c r="Y2505" i="3" s="1"/>
  <c r="W2506" i="3"/>
  <c r="Y2506" i="3" s="1"/>
  <c r="W2507" i="3"/>
  <c r="Y2507" i="3" s="1"/>
  <c r="W2508" i="3"/>
  <c r="Y2508" i="3" s="1"/>
  <c r="W2509" i="3"/>
  <c r="Y2509" i="3" s="1"/>
  <c r="W2510" i="3"/>
  <c r="Y2510" i="3" s="1"/>
  <c r="W2511" i="3"/>
  <c r="Y2511" i="3" s="1"/>
  <c r="W2512" i="3"/>
  <c r="Y2512" i="3" s="1"/>
  <c r="W2513" i="3"/>
  <c r="Y2513" i="3" s="1"/>
  <c r="W2514" i="3"/>
  <c r="Y2514" i="3" s="1"/>
  <c r="W2515" i="3"/>
  <c r="Y2515" i="3" s="1"/>
  <c r="W2516" i="3"/>
  <c r="Y2516" i="3" s="1"/>
  <c r="W2517" i="3"/>
  <c r="Y2517" i="3" s="1"/>
  <c r="W2518" i="3"/>
  <c r="Y2518" i="3" s="1"/>
  <c r="W2519" i="3"/>
  <c r="Y2519" i="3" s="1"/>
  <c r="W2520" i="3"/>
  <c r="Y2520" i="3" s="1"/>
  <c r="W2521" i="3"/>
  <c r="Y2521" i="3" s="1"/>
  <c r="W2522" i="3"/>
  <c r="Y2522" i="3" s="1"/>
  <c r="W2523" i="3"/>
  <c r="Y2523" i="3" s="1"/>
  <c r="W2524" i="3"/>
  <c r="Y2524" i="3" s="1"/>
  <c r="W2525" i="3"/>
  <c r="Y2525" i="3" s="1"/>
  <c r="W2526" i="3"/>
  <c r="Y2526" i="3" s="1"/>
  <c r="W2527" i="3"/>
  <c r="Y2527" i="3" s="1"/>
  <c r="W2528" i="3"/>
  <c r="Y2528" i="3" s="1"/>
  <c r="W2529" i="3"/>
  <c r="Y2529" i="3" s="1"/>
  <c r="W2530" i="3"/>
  <c r="Y2530" i="3" s="1"/>
  <c r="W2531" i="3"/>
  <c r="Y2531" i="3" s="1"/>
  <c r="W2532" i="3"/>
  <c r="Y2532" i="3" s="1"/>
  <c r="W2533" i="3"/>
  <c r="Y2533" i="3" s="1"/>
  <c r="W2534" i="3"/>
  <c r="Y2534" i="3" s="1"/>
  <c r="W2535" i="3"/>
  <c r="Y2535" i="3" s="1"/>
  <c r="W2536" i="3"/>
  <c r="Y2536" i="3" s="1"/>
  <c r="W2537" i="3"/>
  <c r="Y2537" i="3" s="1"/>
  <c r="W2538" i="3"/>
  <c r="Y2538" i="3" s="1"/>
  <c r="W2539" i="3"/>
  <c r="Y2539" i="3" s="1"/>
  <c r="W2540" i="3"/>
  <c r="Y2540" i="3" s="1"/>
  <c r="W2541" i="3"/>
  <c r="Y2541" i="3" s="1"/>
  <c r="W2542" i="3"/>
  <c r="Y2542" i="3" s="1"/>
  <c r="W2543" i="3"/>
  <c r="Y2543" i="3" s="1"/>
  <c r="W2544" i="3"/>
  <c r="Y2544" i="3" s="1"/>
  <c r="W2545" i="3"/>
  <c r="Y2545" i="3" s="1"/>
  <c r="W2546" i="3"/>
  <c r="Y2546" i="3" s="1"/>
  <c r="W2547" i="3"/>
  <c r="Y2547" i="3" s="1"/>
  <c r="W2548" i="3"/>
  <c r="Y2548" i="3" s="1"/>
  <c r="W2549" i="3"/>
  <c r="Y2549" i="3" s="1"/>
  <c r="W2550" i="3"/>
  <c r="Y2550" i="3" s="1"/>
  <c r="W2551" i="3"/>
  <c r="Y2551" i="3" s="1"/>
  <c r="W2552" i="3"/>
  <c r="Y2552" i="3" s="1"/>
  <c r="W2553" i="3"/>
  <c r="Y2553" i="3" s="1"/>
  <c r="W2554" i="3"/>
  <c r="Y2554" i="3" s="1"/>
  <c r="W2555" i="3"/>
  <c r="Y2555" i="3" s="1"/>
  <c r="W2556" i="3"/>
  <c r="Y2556" i="3" s="1"/>
  <c r="W2557" i="3"/>
  <c r="Y2557" i="3" s="1"/>
  <c r="W2558" i="3"/>
  <c r="Y2558" i="3" s="1"/>
  <c r="W2559" i="3"/>
  <c r="Y2559" i="3" s="1"/>
  <c r="W2560" i="3"/>
  <c r="Y2560" i="3" s="1"/>
  <c r="W2561" i="3"/>
  <c r="Y2561" i="3" s="1"/>
  <c r="W2562" i="3"/>
  <c r="Y2562" i="3" s="1"/>
  <c r="W2563" i="3"/>
  <c r="Y2563" i="3" s="1"/>
  <c r="W2564" i="3"/>
  <c r="Y2564" i="3" s="1"/>
  <c r="W2565" i="3"/>
  <c r="Y2565" i="3" s="1"/>
  <c r="W2566" i="3"/>
  <c r="Y2566" i="3" s="1"/>
  <c r="W2567" i="3"/>
  <c r="Y2567" i="3" s="1"/>
  <c r="W2568" i="3"/>
  <c r="Y2568" i="3" s="1"/>
  <c r="W2569" i="3"/>
  <c r="Y2569" i="3" s="1"/>
  <c r="W2570" i="3"/>
  <c r="Y2570" i="3" s="1"/>
  <c r="W2571" i="3"/>
  <c r="Y2571" i="3" s="1"/>
  <c r="W2572" i="3"/>
  <c r="Y2572" i="3" s="1"/>
  <c r="W2573" i="3"/>
  <c r="Y2573" i="3" s="1"/>
  <c r="W2574" i="3"/>
  <c r="Y2574" i="3" s="1"/>
  <c r="W2575" i="3"/>
  <c r="Y2575" i="3" s="1"/>
  <c r="W2576" i="3"/>
  <c r="Y2576" i="3" s="1"/>
  <c r="W2577" i="3"/>
  <c r="Y2577" i="3" s="1"/>
  <c r="W2578" i="3"/>
  <c r="Y2578" i="3" s="1"/>
  <c r="W2579" i="3"/>
  <c r="Y2579" i="3" s="1"/>
  <c r="W2580" i="3"/>
  <c r="Y2580" i="3" s="1"/>
  <c r="W2581" i="3"/>
  <c r="Y2581" i="3" s="1"/>
  <c r="W2582" i="3"/>
  <c r="Y2582" i="3" s="1"/>
  <c r="W2583" i="3"/>
  <c r="Y2583" i="3" s="1"/>
  <c r="W2584" i="3"/>
  <c r="Y2584" i="3" s="1"/>
  <c r="W2585" i="3"/>
  <c r="Y2585" i="3" s="1"/>
  <c r="W2586" i="3"/>
  <c r="Y2586" i="3" s="1"/>
  <c r="W2587" i="3"/>
  <c r="Y2587" i="3" s="1"/>
  <c r="W2588" i="3"/>
  <c r="Y2588" i="3" s="1"/>
  <c r="W2589" i="3"/>
  <c r="Y2589" i="3" s="1"/>
  <c r="W2590" i="3"/>
  <c r="Y2590" i="3" s="1"/>
  <c r="W2591" i="3"/>
  <c r="Y2591" i="3" s="1"/>
  <c r="W2592" i="3"/>
  <c r="Y2592" i="3" s="1"/>
  <c r="W2593" i="3"/>
  <c r="Y2593" i="3" s="1"/>
  <c r="W2594" i="3"/>
  <c r="Y2594" i="3" s="1"/>
  <c r="W2595" i="3"/>
  <c r="Y2595" i="3" s="1"/>
  <c r="W2596" i="3"/>
  <c r="Y2596" i="3" s="1"/>
  <c r="W2597" i="3"/>
  <c r="Y2597" i="3" s="1"/>
  <c r="W2598" i="3"/>
  <c r="Y2598" i="3" s="1"/>
  <c r="W2599" i="3"/>
  <c r="Y2599" i="3" s="1"/>
  <c r="W2600" i="3"/>
  <c r="Y2600" i="3" s="1"/>
  <c r="W2601" i="3"/>
  <c r="Y2601" i="3" s="1"/>
  <c r="W2602" i="3"/>
  <c r="Y2602" i="3" s="1"/>
  <c r="W2603" i="3"/>
  <c r="Y2603" i="3" s="1"/>
  <c r="W2604" i="3"/>
  <c r="Y2604" i="3" s="1"/>
  <c r="W2605" i="3"/>
  <c r="Y2605" i="3" s="1"/>
  <c r="W2606" i="3"/>
  <c r="Y2606" i="3" s="1"/>
  <c r="W2607" i="3"/>
  <c r="Y2607" i="3" s="1"/>
  <c r="W2608" i="3"/>
  <c r="Y2608" i="3" s="1"/>
  <c r="W2609" i="3"/>
  <c r="Y2609" i="3" s="1"/>
  <c r="W2610" i="3"/>
  <c r="Y2610" i="3" s="1"/>
  <c r="W2611" i="3"/>
  <c r="Y2611" i="3" s="1"/>
  <c r="W2612" i="3"/>
  <c r="Y2612" i="3" s="1"/>
  <c r="W2613" i="3"/>
  <c r="Y2613" i="3" s="1"/>
  <c r="W2614" i="3"/>
  <c r="Y2614" i="3" s="1"/>
  <c r="W2615" i="3"/>
  <c r="Y2615" i="3" s="1"/>
  <c r="W2616" i="3"/>
  <c r="Y2616" i="3" s="1"/>
  <c r="W2617" i="3"/>
  <c r="Y2617" i="3" s="1"/>
  <c r="W2618" i="3"/>
  <c r="Y2618" i="3" s="1"/>
  <c r="W2619" i="3"/>
  <c r="Y2619" i="3" s="1"/>
  <c r="W2620" i="3"/>
  <c r="Y2620" i="3" s="1"/>
  <c r="W2621" i="3"/>
  <c r="Y2621" i="3" s="1"/>
  <c r="W2622" i="3"/>
  <c r="Y2622" i="3" s="1"/>
  <c r="W2623" i="3"/>
  <c r="Y2623" i="3" s="1"/>
  <c r="W2624" i="3"/>
  <c r="Y2624" i="3" s="1"/>
  <c r="W2625" i="3"/>
  <c r="Y2625" i="3" s="1"/>
  <c r="W2626" i="3"/>
  <c r="Y2626" i="3" s="1"/>
  <c r="W2627" i="3"/>
  <c r="Y2627" i="3" s="1"/>
  <c r="W2628" i="3"/>
  <c r="Y2628" i="3" s="1"/>
  <c r="W2629" i="3"/>
  <c r="Y2629" i="3" s="1"/>
  <c r="W2630" i="3"/>
  <c r="Y2630" i="3" s="1"/>
  <c r="W2631" i="3"/>
  <c r="Y2631" i="3" s="1"/>
  <c r="W2632" i="3"/>
  <c r="Y2632" i="3" s="1"/>
  <c r="W2633" i="3"/>
  <c r="Y2633" i="3" s="1"/>
  <c r="W2634" i="3"/>
  <c r="Y2634" i="3" s="1"/>
  <c r="W2635" i="3"/>
  <c r="Y2635" i="3" s="1"/>
  <c r="W2636" i="3"/>
  <c r="Y2636" i="3" s="1"/>
  <c r="W2637" i="3"/>
  <c r="Y2637" i="3" s="1"/>
  <c r="W2638" i="3"/>
  <c r="Y2638" i="3" s="1"/>
  <c r="W2639" i="3"/>
  <c r="Y2639" i="3" s="1"/>
  <c r="W2640" i="3"/>
  <c r="Y2640" i="3" s="1"/>
  <c r="W2641" i="3"/>
  <c r="Y2641" i="3" s="1"/>
  <c r="W2642" i="3"/>
  <c r="Y2642" i="3" s="1"/>
  <c r="W2643" i="3"/>
  <c r="Y2643" i="3" s="1"/>
  <c r="W2644" i="3"/>
  <c r="Y2644" i="3" s="1"/>
  <c r="W2645" i="3"/>
  <c r="Y2645" i="3" s="1"/>
  <c r="W2646" i="3"/>
  <c r="Y2646" i="3" s="1"/>
  <c r="W2647" i="3"/>
  <c r="Y2647" i="3" s="1"/>
  <c r="W2648" i="3"/>
  <c r="Y2648" i="3" s="1"/>
  <c r="W2649" i="3"/>
  <c r="Y2649" i="3" s="1"/>
  <c r="W2650" i="3"/>
  <c r="Y2650" i="3" s="1"/>
  <c r="W2651" i="3"/>
  <c r="Y2651" i="3" s="1"/>
  <c r="W2652" i="3"/>
  <c r="Y2652" i="3" s="1"/>
  <c r="W2653" i="3"/>
  <c r="Y2653" i="3" s="1"/>
  <c r="W2654" i="3"/>
  <c r="Y2654" i="3" s="1"/>
  <c r="W2655" i="3"/>
  <c r="Y2655" i="3" s="1"/>
  <c r="W2656" i="3"/>
  <c r="Y2656" i="3" s="1"/>
  <c r="W2657" i="3"/>
  <c r="Y2657" i="3" s="1"/>
  <c r="W2658" i="3"/>
  <c r="Y2658" i="3" s="1"/>
  <c r="W2659" i="3"/>
  <c r="Y2659" i="3" s="1"/>
  <c r="W2660" i="3"/>
  <c r="Y2660" i="3" s="1"/>
  <c r="W2661" i="3"/>
  <c r="Y2661" i="3" s="1"/>
  <c r="W2662" i="3"/>
  <c r="Y2662" i="3" s="1"/>
  <c r="W2663" i="3"/>
  <c r="Y2663" i="3" s="1"/>
  <c r="W2664" i="3"/>
  <c r="Y2664" i="3" s="1"/>
  <c r="W2665" i="3"/>
  <c r="Y2665" i="3" s="1"/>
  <c r="W2666" i="3"/>
  <c r="Y2666" i="3" s="1"/>
  <c r="W2667" i="3"/>
  <c r="Y2667" i="3" s="1"/>
  <c r="W2668" i="3"/>
  <c r="Y2668" i="3" s="1"/>
  <c r="W2669" i="3"/>
  <c r="Y2669" i="3" s="1"/>
  <c r="W2670" i="3"/>
  <c r="Y2670" i="3" s="1"/>
  <c r="W2671" i="3"/>
  <c r="Y2671" i="3" s="1"/>
  <c r="W2672" i="3"/>
  <c r="Y2672" i="3" s="1"/>
  <c r="W2673" i="3"/>
  <c r="Y2673" i="3" s="1"/>
  <c r="W2674" i="3"/>
  <c r="Y2674" i="3" s="1"/>
  <c r="W2675" i="3"/>
  <c r="Y2675" i="3" s="1"/>
  <c r="W2676" i="3"/>
  <c r="Y2676" i="3" s="1"/>
  <c r="W2677" i="3"/>
  <c r="Y2677" i="3" s="1"/>
  <c r="W2678" i="3"/>
  <c r="Y2678" i="3" s="1"/>
  <c r="W2679" i="3"/>
  <c r="Y2679" i="3" s="1"/>
  <c r="W2680" i="3"/>
  <c r="Y2680" i="3" s="1"/>
  <c r="W2681" i="3"/>
  <c r="Y2681" i="3" s="1"/>
  <c r="W2682" i="3"/>
  <c r="Y2682" i="3" s="1"/>
  <c r="W2683" i="3"/>
  <c r="Y2683" i="3" s="1"/>
  <c r="W2684" i="3"/>
  <c r="Y2684" i="3" s="1"/>
  <c r="W2685" i="3"/>
  <c r="Y2685" i="3" s="1"/>
  <c r="W2686" i="3"/>
  <c r="Y2686" i="3" s="1"/>
  <c r="W2687" i="3"/>
  <c r="Y2687" i="3" s="1"/>
  <c r="W2688" i="3"/>
  <c r="Y2688" i="3" s="1"/>
  <c r="W2689" i="3"/>
  <c r="Y2689" i="3" s="1"/>
  <c r="W2690" i="3"/>
  <c r="Y2690" i="3" s="1"/>
  <c r="W2691" i="3"/>
  <c r="Y2691" i="3" s="1"/>
  <c r="W2692" i="3"/>
  <c r="Y2692" i="3" s="1"/>
  <c r="W2693" i="3"/>
  <c r="Y2693" i="3" s="1"/>
  <c r="W2694" i="3"/>
  <c r="Y2694" i="3" s="1"/>
  <c r="W2695" i="3"/>
  <c r="Y2695" i="3" s="1"/>
  <c r="W2696" i="3"/>
  <c r="Y2696" i="3" s="1"/>
  <c r="W2697" i="3"/>
  <c r="Y2697" i="3" s="1"/>
  <c r="W2698" i="3"/>
  <c r="Y2698" i="3" s="1"/>
  <c r="W2699" i="3"/>
  <c r="Y2699" i="3" s="1"/>
  <c r="W2700" i="3"/>
  <c r="Y2700" i="3" s="1"/>
  <c r="W2701" i="3"/>
  <c r="Y2701" i="3" s="1"/>
  <c r="W2702" i="3"/>
  <c r="Y2702" i="3" s="1"/>
  <c r="W2703" i="3"/>
  <c r="Y2703" i="3" s="1"/>
  <c r="W2704" i="3"/>
  <c r="Y2704" i="3" s="1"/>
  <c r="W2705" i="3"/>
  <c r="Y2705" i="3" s="1"/>
  <c r="W2706" i="3"/>
  <c r="Y2706" i="3" s="1"/>
  <c r="W2707" i="3"/>
  <c r="Y2707" i="3" s="1"/>
  <c r="W2708" i="3"/>
  <c r="Y2708" i="3" s="1"/>
  <c r="W2709" i="3"/>
  <c r="Y2709" i="3" s="1"/>
  <c r="W2710" i="3"/>
  <c r="Y2710" i="3" s="1"/>
  <c r="W2711" i="3"/>
  <c r="Y2711" i="3" s="1"/>
  <c r="W2712" i="3"/>
  <c r="Y2712" i="3" s="1"/>
  <c r="W2713" i="3"/>
  <c r="Y2713" i="3" s="1"/>
  <c r="W2714" i="3"/>
  <c r="Y2714" i="3" s="1"/>
  <c r="W2715" i="3"/>
  <c r="Y2715" i="3" s="1"/>
  <c r="W2716" i="3"/>
  <c r="Y2716" i="3" s="1"/>
  <c r="W2717" i="3"/>
  <c r="Y2717" i="3" s="1"/>
  <c r="W2718" i="3"/>
  <c r="Y2718" i="3" s="1"/>
  <c r="W2719" i="3"/>
  <c r="Y2719" i="3" s="1"/>
  <c r="W2720" i="3"/>
  <c r="Y2720" i="3" s="1"/>
  <c r="W2721" i="3"/>
  <c r="Y2721" i="3" s="1"/>
  <c r="W2722" i="3"/>
  <c r="Y2722" i="3" s="1"/>
  <c r="W2723" i="3"/>
  <c r="Y2723" i="3" s="1"/>
  <c r="W2724" i="3"/>
  <c r="Y2724" i="3" s="1"/>
  <c r="W2725" i="3"/>
  <c r="Y2725" i="3" s="1"/>
  <c r="W2726" i="3"/>
  <c r="Y2726" i="3" s="1"/>
  <c r="W2727" i="3"/>
  <c r="Y2727" i="3" s="1"/>
  <c r="W2728" i="3"/>
  <c r="Y2728" i="3" s="1"/>
  <c r="W2729" i="3"/>
  <c r="Y2729" i="3" s="1"/>
  <c r="W2730" i="3"/>
  <c r="Y2730" i="3" s="1"/>
  <c r="W2731" i="3"/>
  <c r="Y2731" i="3" s="1"/>
  <c r="W2732" i="3"/>
  <c r="Y2732" i="3" s="1"/>
  <c r="W2733" i="3"/>
  <c r="Y2733" i="3" s="1"/>
  <c r="W2734" i="3"/>
  <c r="Y2734" i="3" s="1"/>
  <c r="W2735" i="3"/>
  <c r="Y2735" i="3" s="1"/>
  <c r="W2736" i="3"/>
  <c r="Y2736" i="3" s="1"/>
  <c r="W2737" i="3"/>
  <c r="Y2737" i="3" s="1"/>
  <c r="W2738" i="3"/>
  <c r="Y2738" i="3" s="1"/>
  <c r="W2739" i="3"/>
  <c r="Y2739" i="3" s="1"/>
  <c r="W2740" i="3"/>
  <c r="Y2740" i="3" s="1"/>
  <c r="W2741" i="3"/>
  <c r="Y2741" i="3" s="1"/>
  <c r="W2742" i="3"/>
  <c r="Y2742" i="3" s="1"/>
  <c r="W2743" i="3"/>
  <c r="Y2743" i="3" s="1"/>
  <c r="W2744" i="3"/>
  <c r="Y2744" i="3" s="1"/>
  <c r="W2745" i="3"/>
  <c r="Y2745" i="3" s="1"/>
  <c r="W2746" i="3"/>
  <c r="Y2746" i="3" s="1"/>
  <c r="W2747" i="3"/>
  <c r="Y2747" i="3" s="1"/>
  <c r="W2748" i="3"/>
  <c r="Y2748" i="3" s="1"/>
  <c r="W2749" i="3"/>
  <c r="Y2749" i="3" s="1"/>
  <c r="W2750" i="3"/>
  <c r="Y2750" i="3" s="1"/>
  <c r="W2751" i="3"/>
  <c r="Y2751" i="3" s="1"/>
  <c r="W2752" i="3"/>
  <c r="Y2752" i="3" s="1"/>
  <c r="W2753" i="3"/>
  <c r="Y2753" i="3" s="1"/>
  <c r="W2754" i="3"/>
  <c r="Y2754" i="3" s="1"/>
  <c r="W2755" i="3"/>
  <c r="Y2755" i="3" s="1"/>
  <c r="W2756" i="3"/>
  <c r="Y2756" i="3" s="1"/>
  <c r="W2757" i="3"/>
  <c r="Y2757" i="3" s="1"/>
  <c r="W2758" i="3"/>
  <c r="Y2758" i="3" s="1"/>
  <c r="W2759" i="3"/>
  <c r="Y2759" i="3" s="1"/>
  <c r="W2760" i="3"/>
  <c r="Y2760" i="3" s="1"/>
  <c r="W2761" i="3"/>
  <c r="Y2761" i="3" s="1"/>
  <c r="W2762" i="3"/>
  <c r="Y2762" i="3" s="1"/>
  <c r="W2763" i="3"/>
  <c r="Y2763" i="3" s="1"/>
  <c r="W2764" i="3"/>
  <c r="Y2764" i="3" s="1"/>
  <c r="W2765" i="3"/>
  <c r="Y2765" i="3" s="1"/>
  <c r="W2766" i="3"/>
  <c r="Y2766" i="3" s="1"/>
  <c r="W2767" i="3"/>
  <c r="Y2767" i="3" s="1"/>
  <c r="W2768" i="3"/>
  <c r="Y2768" i="3" s="1"/>
  <c r="W2769" i="3"/>
  <c r="Y2769" i="3" s="1"/>
  <c r="W2770" i="3"/>
  <c r="Y2770" i="3" s="1"/>
  <c r="W2771" i="3"/>
  <c r="Y2771" i="3" s="1"/>
  <c r="W2772" i="3"/>
  <c r="Y2772" i="3" s="1"/>
  <c r="W2773" i="3"/>
  <c r="Y2773" i="3" s="1"/>
  <c r="W2774" i="3"/>
  <c r="Y2774" i="3" s="1"/>
  <c r="W2775" i="3"/>
  <c r="Y2775" i="3" s="1"/>
  <c r="W2776" i="3"/>
  <c r="Y2776" i="3" s="1"/>
  <c r="W2777" i="3"/>
  <c r="Y2777" i="3" s="1"/>
  <c r="W2778" i="3"/>
  <c r="Y2778" i="3" s="1"/>
  <c r="W2779" i="3"/>
  <c r="Y2779" i="3" s="1"/>
  <c r="W2780" i="3"/>
  <c r="Y2780" i="3" s="1"/>
  <c r="W2781" i="3"/>
  <c r="Y2781" i="3" s="1"/>
  <c r="W2782" i="3"/>
  <c r="Y2782" i="3" s="1"/>
  <c r="W2783" i="3"/>
  <c r="Y2783" i="3" s="1"/>
  <c r="W2784" i="3"/>
  <c r="Y2784" i="3" s="1"/>
  <c r="W2785" i="3"/>
  <c r="Y2785" i="3" s="1"/>
  <c r="W2786" i="3"/>
  <c r="Y2786" i="3" s="1"/>
  <c r="W2787" i="3"/>
  <c r="Y2787" i="3" s="1"/>
  <c r="W2788" i="3"/>
  <c r="Y2788" i="3" s="1"/>
  <c r="W2789" i="3"/>
  <c r="Y2789" i="3" s="1"/>
  <c r="W2790" i="3"/>
  <c r="Y2790" i="3" s="1"/>
  <c r="W2791" i="3"/>
  <c r="Y2791" i="3" s="1"/>
  <c r="W2792" i="3"/>
  <c r="Y2792" i="3" s="1"/>
  <c r="W2793" i="3"/>
  <c r="Y2793" i="3" s="1"/>
  <c r="W2794" i="3"/>
  <c r="Y2794" i="3" s="1"/>
  <c r="W2795" i="3"/>
  <c r="Y2795" i="3" s="1"/>
  <c r="W2796" i="3"/>
  <c r="Y2796" i="3" s="1"/>
  <c r="W2797" i="3"/>
  <c r="Y2797" i="3" s="1"/>
  <c r="W2798" i="3"/>
  <c r="Y2798" i="3" s="1"/>
  <c r="W2799" i="3"/>
  <c r="Y2799" i="3" s="1"/>
  <c r="W2800" i="3"/>
  <c r="Y2800" i="3" s="1"/>
  <c r="W2801" i="3"/>
  <c r="Y2801" i="3" s="1"/>
  <c r="W2802" i="3"/>
  <c r="Y2802" i="3" s="1"/>
  <c r="W2803" i="3"/>
  <c r="Y2803" i="3" s="1"/>
  <c r="W2804" i="3"/>
  <c r="Y2804" i="3" s="1"/>
  <c r="W2805" i="3"/>
  <c r="Y2805" i="3" s="1"/>
  <c r="W2806" i="3"/>
  <c r="Y2806" i="3" s="1"/>
  <c r="W2807" i="3"/>
  <c r="Y2807" i="3" s="1"/>
  <c r="W2808" i="3"/>
  <c r="Y2808" i="3" s="1"/>
  <c r="W2809" i="3"/>
  <c r="Y2809" i="3" s="1"/>
  <c r="W2810" i="3"/>
  <c r="Y2810" i="3" s="1"/>
  <c r="W2811" i="3"/>
  <c r="Y2811" i="3" s="1"/>
  <c r="W2812" i="3"/>
  <c r="Y2812" i="3" s="1"/>
  <c r="W2813" i="3"/>
  <c r="Y2813" i="3" s="1"/>
  <c r="W2814" i="3"/>
  <c r="Y2814" i="3" s="1"/>
  <c r="W2815" i="3"/>
  <c r="Y2815" i="3" s="1"/>
  <c r="W2816" i="3"/>
  <c r="Y2816" i="3" s="1"/>
  <c r="W2817" i="3"/>
  <c r="Y2817" i="3" s="1"/>
  <c r="W2818" i="3"/>
  <c r="Y2818" i="3" s="1"/>
  <c r="W2819" i="3"/>
  <c r="Y2819" i="3" s="1"/>
  <c r="W2820" i="3"/>
  <c r="Y2820" i="3" s="1"/>
  <c r="W2821" i="3"/>
  <c r="Y2821" i="3" s="1"/>
  <c r="W2822" i="3"/>
  <c r="Y2822" i="3" s="1"/>
  <c r="W2823" i="3"/>
  <c r="Y2823" i="3" s="1"/>
  <c r="W2824" i="3"/>
  <c r="Y2824" i="3" s="1"/>
  <c r="W2825" i="3"/>
  <c r="Y2825" i="3" s="1"/>
  <c r="W2826" i="3"/>
  <c r="Y2826" i="3" s="1"/>
  <c r="W2827" i="3"/>
  <c r="Y2827" i="3" s="1"/>
  <c r="W2828" i="3"/>
  <c r="Y2828" i="3" s="1"/>
  <c r="W2829" i="3"/>
  <c r="Y2829" i="3" s="1"/>
  <c r="W2830" i="3"/>
  <c r="Y2830" i="3" s="1"/>
  <c r="W2831" i="3"/>
  <c r="Y2831" i="3" s="1"/>
  <c r="W2832" i="3"/>
  <c r="Y2832" i="3" s="1"/>
  <c r="W2833" i="3"/>
  <c r="Y2833" i="3" s="1"/>
  <c r="W2834" i="3"/>
  <c r="Y2834" i="3" s="1"/>
  <c r="W2835" i="3"/>
  <c r="Y2835" i="3" s="1"/>
  <c r="W2836" i="3"/>
  <c r="Y2836" i="3" s="1"/>
  <c r="W2837" i="3"/>
  <c r="Y2837" i="3" s="1"/>
  <c r="W2838" i="3"/>
  <c r="Y2838" i="3" s="1"/>
  <c r="W2839" i="3"/>
  <c r="Y2839" i="3" s="1"/>
  <c r="W2840" i="3"/>
  <c r="Y2840" i="3" s="1"/>
  <c r="W2841" i="3"/>
  <c r="Y2841" i="3" s="1"/>
  <c r="W2842" i="3"/>
  <c r="Y2842" i="3" s="1"/>
  <c r="W2843" i="3"/>
  <c r="Y2843" i="3" s="1"/>
  <c r="W2844" i="3"/>
  <c r="Y2844" i="3" s="1"/>
  <c r="W2845" i="3"/>
  <c r="Y2845" i="3" s="1"/>
  <c r="W2846" i="3"/>
  <c r="Y2846" i="3" s="1"/>
  <c r="W2847" i="3"/>
  <c r="Y2847" i="3" s="1"/>
  <c r="W2848" i="3"/>
  <c r="Y2848" i="3" s="1"/>
  <c r="W2849" i="3"/>
  <c r="Y2849" i="3" s="1"/>
  <c r="W2850" i="3"/>
  <c r="Y2850" i="3" s="1"/>
  <c r="W2851" i="3"/>
  <c r="Y2851" i="3" s="1"/>
  <c r="W2852" i="3"/>
  <c r="Y2852" i="3" s="1"/>
  <c r="W2853" i="3"/>
  <c r="Y2853" i="3" s="1"/>
  <c r="W2854" i="3"/>
  <c r="Y2854" i="3" s="1"/>
  <c r="W2855" i="3"/>
  <c r="Y2855" i="3" s="1"/>
  <c r="W2856" i="3"/>
  <c r="Y2856" i="3" s="1"/>
  <c r="W2857" i="3"/>
  <c r="Y2857" i="3" s="1"/>
  <c r="W2858" i="3"/>
  <c r="Y2858" i="3" s="1"/>
  <c r="W2859" i="3"/>
  <c r="Y2859" i="3" s="1"/>
  <c r="W2860" i="3"/>
  <c r="Y2860" i="3" s="1"/>
  <c r="W2861" i="3"/>
  <c r="Y2861" i="3" s="1"/>
  <c r="W2862" i="3"/>
  <c r="Y2862" i="3" s="1"/>
  <c r="W2863" i="3"/>
  <c r="Y2863" i="3" s="1"/>
  <c r="W2864" i="3"/>
  <c r="Y2864" i="3" s="1"/>
  <c r="W2865" i="3"/>
  <c r="Y2865" i="3" s="1"/>
  <c r="W2866" i="3"/>
  <c r="Y2866" i="3" s="1"/>
  <c r="W2867" i="3"/>
  <c r="Y2867" i="3" s="1"/>
  <c r="W2868" i="3"/>
  <c r="Y2868" i="3" s="1"/>
  <c r="W2869" i="3"/>
  <c r="Y2869" i="3" s="1"/>
  <c r="W2870" i="3"/>
  <c r="Y2870" i="3" s="1"/>
  <c r="W2871" i="3"/>
  <c r="Y2871" i="3" s="1"/>
  <c r="W2872" i="3"/>
  <c r="Y2872" i="3" s="1"/>
  <c r="W2873" i="3"/>
  <c r="Y2873" i="3" s="1"/>
  <c r="W2874" i="3"/>
  <c r="Y2874" i="3" s="1"/>
  <c r="W2875" i="3"/>
  <c r="Y2875" i="3" s="1"/>
  <c r="W2876" i="3"/>
  <c r="Y2876" i="3" s="1"/>
  <c r="W2877" i="3"/>
  <c r="Y2877" i="3" s="1"/>
  <c r="W2878" i="3"/>
  <c r="Y2878" i="3" s="1"/>
  <c r="W2879" i="3"/>
  <c r="Y2879" i="3" s="1"/>
  <c r="W2880" i="3"/>
  <c r="Y2880" i="3" s="1"/>
  <c r="W2881" i="3"/>
  <c r="Y2881" i="3" s="1"/>
  <c r="W2882" i="3"/>
  <c r="Y2882" i="3" s="1"/>
  <c r="W2883" i="3"/>
  <c r="Y2883" i="3" s="1"/>
  <c r="W2884" i="3"/>
  <c r="Y2884" i="3" s="1"/>
  <c r="W2885" i="3"/>
  <c r="Y2885" i="3" s="1"/>
  <c r="W2886" i="3"/>
  <c r="Y2886" i="3" s="1"/>
  <c r="W2887" i="3"/>
  <c r="Y2887" i="3" s="1"/>
  <c r="W2888" i="3"/>
  <c r="Y2888" i="3" s="1"/>
  <c r="W2889" i="3"/>
  <c r="Y2889" i="3" s="1"/>
  <c r="W2890" i="3"/>
  <c r="Y2890" i="3" s="1"/>
  <c r="W2891" i="3"/>
  <c r="Y2891" i="3" s="1"/>
  <c r="W2892" i="3"/>
  <c r="Y2892" i="3" s="1"/>
  <c r="W2893" i="3"/>
  <c r="Y2893" i="3" s="1"/>
  <c r="W2894" i="3"/>
  <c r="Y2894" i="3" s="1"/>
  <c r="W2895" i="3"/>
  <c r="Y2895" i="3" s="1"/>
  <c r="W2896" i="3"/>
  <c r="Y2896" i="3" s="1"/>
  <c r="W2897" i="3"/>
  <c r="Y2897" i="3" s="1"/>
  <c r="W2898" i="3"/>
  <c r="Y2898" i="3" s="1"/>
  <c r="W2899" i="3"/>
  <c r="Y2899" i="3" s="1"/>
  <c r="W2900" i="3"/>
  <c r="Y2900" i="3" s="1"/>
  <c r="W2901" i="3"/>
  <c r="Y2901" i="3" s="1"/>
  <c r="W2902" i="3"/>
  <c r="Y2902" i="3" s="1"/>
  <c r="W2903" i="3"/>
  <c r="Y2903" i="3" s="1"/>
  <c r="W2904" i="3"/>
  <c r="Y2904" i="3" s="1"/>
  <c r="W2905" i="3"/>
  <c r="Y2905" i="3" s="1"/>
  <c r="W2906" i="3"/>
  <c r="Y2906" i="3" s="1"/>
  <c r="W2907" i="3"/>
  <c r="Y2907" i="3" s="1"/>
  <c r="W2908" i="3"/>
  <c r="Y2908" i="3" s="1"/>
  <c r="W2909" i="3"/>
  <c r="Y2909" i="3" s="1"/>
  <c r="W2910" i="3"/>
  <c r="Y2910" i="3" s="1"/>
  <c r="W2911" i="3"/>
  <c r="Y2911" i="3" s="1"/>
  <c r="W2912" i="3"/>
  <c r="Y2912" i="3" s="1"/>
  <c r="W2913" i="3"/>
  <c r="Y2913" i="3" s="1"/>
  <c r="W2914" i="3"/>
  <c r="Y2914" i="3" s="1"/>
  <c r="W2915" i="3"/>
  <c r="Y2915" i="3" s="1"/>
  <c r="W2916" i="3"/>
  <c r="Y2916" i="3" s="1"/>
  <c r="W2917" i="3"/>
  <c r="Y2917" i="3" s="1"/>
  <c r="W2918" i="3"/>
  <c r="Y2918" i="3" s="1"/>
  <c r="W2919" i="3"/>
  <c r="Y2919" i="3" s="1"/>
  <c r="W2920" i="3"/>
  <c r="Y2920" i="3" s="1"/>
  <c r="W2921" i="3"/>
  <c r="Y2921" i="3" s="1"/>
  <c r="W2922" i="3"/>
  <c r="Y2922" i="3" s="1"/>
  <c r="W2923" i="3"/>
  <c r="Y2923" i="3" s="1"/>
  <c r="W2924" i="3"/>
  <c r="Y2924" i="3" s="1"/>
  <c r="W2925" i="3"/>
  <c r="Y2925" i="3" s="1"/>
  <c r="W2926" i="3"/>
  <c r="Y2926" i="3" s="1"/>
  <c r="W2927" i="3"/>
  <c r="Y2927" i="3" s="1"/>
  <c r="W2928" i="3"/>
  <c r="Y2928" i="3" s="1"/>
  <c r="W2929" i="3"/>
  <c r="Y2929" i="3" s="1"/>
  <c r="W2930" i="3"/>
  <c r="Y2930" i="3" s="1"/>
  <c r="W2931" i="3"/>
  <c r="Y2931" i="3" s="1"/>
  <c r="W2932" i="3"/>
  <c r="Y2932" i="3" s="1"/>
  <c r="W2933" i="3"/>
  <c r="Y2933" i="3" s="1"/>
  <c r="W2934" i="3"/>
  <c r="Y2934" i="3" s="1"/>
  <c r="W2935" i="3"/>
  <c r="Y2935" i="3" s="1"/>
  <c r="W2936" i="3"/>
  <c r="Y2936" i="3" s="1"/>
  <c r="W2937" i="3"/>
  <c r="Y2937" i="3" s="1"/>
  <c r="W2938" i="3"/>
  <c r="Y2938" i="3" s="1"/>
  <c r="W2939" i="3"/>
  <c r="Y2939" i="3" s="1"/>
  <c r="W2940" i="3"/>
  <c r="Y2940" i="3" s="1"/>
  <c r="W2941" i="3"/>
  <c r="Y2941" i="3" s="1"/>
  <c r="W2942" i="3"/>
  <c r="Y2942" i="3" s="1"/>
  <c r="W2943" i="3"/>
  <c r="Y2943" i="3" s="1"/>
  <c r="W2944" i="3"/>
  <c r="Y2944" i="3" s="1"/>
  <c r="W2945" i="3"/>
  <c r="Y2945" i="3" s="1"/>
  <c r="W2946" i="3"/>
  <c r="Y2946" i="3" s="1"/>
  <c r="W2947" i="3"/>
  <c r="Y2947" i="3" s="1"/>
  <c r="W2948" i="3"/>
  <c r="Y2948" i="3" s="1"/>
  <c r="W2949" i="3"/>
  <c r="Y2949" i="3" s="1"/>
  <c r="W2950" i="3"/>
  <c r="Y2950" i="3" s="1"/>
  <c r="W2951" i="3"/>
  <c r="Y2951" i="3" s="1"/>
  <c r="W2952" i="3"/>
  <c r="Y2952" i="3" s="1"/>
  <c r="W2953" i="3"/>
  <c r="Y2953" i="3" s="1"/>
  <c r="W2954" i="3"/>
  <c r="Y2954" i="3" s="1"/>
  <c r="W2955" i="3"/>
  <c r="Y2955" i="3" s="1"/>
  <c r="W2956" i="3"/>
  <c r="Y2956" i="3" s="1"/>
  <c r="W2957" i="3"/>
  <c r="Y2957" i="3" s="1"/>
  <c r="W2958" i="3"/>
  <c r="Y2958" i="3" s="1"/>
  <c r="W2959" i="3"/>
  <c r="Y2959" i="3" s="1"/>
  <c r="W2960" i="3"/>
  <c r="Y2960" i="3" s="1"/>
  <c r="W2961" i="3"/>
  <c r="Y2961" i="3" s="1"/>
  <c r="W2962" i="3"/>
  <c r="Y2962" i="3" s="1"/>
  <c r="W2963" i="3"/>
  <c r="Y2963" i="3" s="1"/>
  <c r="W2964" i="3"/>
  <c r="Y2964" i="3" s="1"/>
  <c r="W2965" i="3"/>
  <c r="Y2965" i="3" s="1"/>
  <c r="W2966" i="3"/>
  <c r="Y2966" i="3" s="1"/>
  <c r="W2967" i="3"/>
  <c r="Y2967" i="3" s="1"/>
  <c r="W2968" i="3"/>
  <c r="Y2968" i="3" s="1"/>
  <c r="W2969" i="3"/>
  <c r="Y2969" i="3" s="1"/>
  <c r="W2970" i="3"/>
  <c r="Y2970" i="3" s="1"/>
  <c r="W2971" i="3"/>
  <c r="Y2971" i="3" s="1"/>
  <c r="W2972" i="3"/>
  <c r="Y2972" i="3" s="1"/>
  <c r="W2973" i="3"/>
  <c r="Y2973" i="3" s="1"/>
  <c r="W2974" i="3"/>
  <c r="Y2974" i="3" s="1"/>
  <c r="W2975" i="3"/>
  <c r="Y2975" i="3" s="1"/>
  <c r="W2976" i="3"/>
  <c r="Y2976" i="3" s="1"/>
  <c r="W2977" i="3"/>
  <c r="Y2977" i="3" s="1"/>
  <c r="W2978" i="3"/>
  <c r="Y2978" i="3" s="1"/>
  <c r="W2979" i="3"/>
  <c r="Y2979" i="3" s="1"/>
  <c r="W2980" i="3"/>
  <c r="Y2980" i="3" s="1"/>
  <c r="W2981" i="3"/>
  <c r="Y2981" i="3" s="1"/>
  <c r="W2982" i="3"/>
  <c r="Y2982" i="3" s="1"/>
  <c r="W2983" i="3"/>
  <c r="Y2983" i="3" s="1"/>
  <c r="W2984" i="3"/>
  <c r="Y2984" i="3" s="1"/>
  <c r="W2985" i="3"/>
  <c r="Y2985" i="3" s="1"/>
  <c r="W2986" i="3"/>
  <c r="Y2986" i="3" s="1"/>
  <c r="W2987" i="3"/>
  <c r="Y2987" i="3" s="1"/>
  <c r="W2988" i="3"/>
  <c r="Y2988" i="3" s="1"/>
  <c r="W2989" i="3"/>
  <c r="Y2989" i="3" s="1"/>
  <c r="W2990" i="3"/>
  <c r="Y2990" i="3" s="1"/>
  <c r="W2991" i="3"/>
  <c r="Y2991" i="3" s="1"/>
  <c r="W2992" i="3"/>
  <c r="Y2992" i="3" s="1"/>
  <c r="W2993" i="3"/>
  <c r="Y2993" i="3" s="1"/>
  <c r="W2994" i="3"/>
  <c r="Y2994" i="3" s="1"/>
  <c r="W2995" i="3"/>
  <c r="Y2995" i="3" s="1"/>
  <c r="W2996" i="3"/>
  <c r="Y2996" i="3" s="1"/>
  <c r="W2997" i="3"/>
  <c r="Y2997" i="3" s="1"/>
  <c r="W2998" i="3"/>
  <c r="Y2998" i="3" s="1"/>
  <c r="W2999" i="3"/>
  <c r="Y2999" i="3" s="1"/>
  <c r="W3000" i="3"/>
  <c r="Y3000" i="3" s="1"/>
  <c r="W3001" i="3"/>
  <c r="Y3001" i="3" s="1"/>
  <c r="W3002" i="3"/>
  <c r="Y3002" i="3" s="1"/>
  <c r="W3003" i="3"/>
  <c r="Y3003" i="3" s="1"/>
  <c r="W3004" i="3"/>
  <c r="Y3004" i="3" s="1"/>
  <c r="W3005" i="3"/>
  <c r="Y3005" i="3" s="1"/>
  <c r="W3006" i="3"/>
  <c r="Y3006" i="3" s="1"/>
  <c r="W3007" i="3"/>
  <c r="Y3007" i="3" s="1"/>
  <c r="W3008" i="3"/>
  <c r="Y3008" i="3" s="1"/>
  <c r="W3009" i="3"/>
  <c r="Y3009" i="3" s="1"/>
  <c r="W3010" i="3"/>
  <c r="Y3010" i="3" s="1"/>
  <c r="W3011" i="3"/>
  <c r="Y3011" i="3" s="1"/>
  <c r="W3012" i="3"/>
  <c r="Y3012" i="3" s="1"/>
  <c r="W3013" i="3"/>
  <c r="Y3013" i="3" s="1"/>
  <c r="W3014" i="3"/>
  <c r="Y3014" i="3" s="1"/>
  <c r="W3015" i="3"/>
  <c r="Y3015" i="3" s="1"/>
  <c r="W3016" i="3"/>
  <c r="Y3016" i="3" s="1"/>
  <c r="W3017" i="3"/>
  <c r="Y3017" i="3" s="1"/>
  <c r="W3018" i="3"/>
  <c r="Y3018" i="3" s="1"/>
  <c r="W3019" i="3"/>
  <c r="Y3019" i="3" s="1"/>
  <c r="W3020" i="3"/>
  <c r="Y3020" i="3" s="1"/>
  <c r="W3021" i="3"/>
  <c r="Y3021" i="3" s="1"/>
  <c r="W3022" i="3"/>
  <c r="Y3022" i="3" s="1"/>
  <c r="W3023" i="3"/>
  <c r="Y3023" i="3" s="1"/>
  <c r="W3024" i="3"/>
  <c r="Y3024" i="3" s="1"/>
  <c r="W3025" i="3"/>
  <c r="Y3025" i="3" s="1"/>
  <c r="W3026" i="3"/>
  <c r="Y3026" i="3" s="1"/>
  <c r="W3027" i="3"/>
  <c r="Y3027" i="3" s="1"/>
  <c r="W3028" i="3"/>
  <c r="Y3028" i="3" s="1"/>
  <c r="W3029" i="3"/>
  <c r="Y3029" i="3" s="1"/>
  <c r="W3030" i="3"/>
  <c r="Y3030" i="3" s="1"/>
  <c r="W3031" i="3"/>
  <c r="Y3031" i="3" s="1"/>
  <c r="W3032" i="3"/>
  <c r="Y3032" i="3" s="1"/>
  <c r="W3033" i="3"/>
  <c r="Y3033" i="3" s="1"/>
  <c r="W3034" i="3"/>
  <c r="Y3034" i="3" s="1"/>
  <c r="W3035" i="3"/>
  <c r="Y3035" i="3" s="1"/>
  <c r="W3036" i="3"/>
  <c r="Y3036" i="3" s="1"/>
  <c r="W3037" i="3"/>
  <c r="Y3037" i="3" s="1"/>
  <c r="W3038" i="3"/>
  <c r="Y3038" i="3" s="1"/>
  <c r="W3039" i="3"/>
  <c r="Y3039" i="3" s="1"/>
  <c r="W3040" i="3"/>
  <c r="Y3040" i="3" s="1"/>
  <c r="W3041" i="3"/>
  <c r="Y3041" i="3" s="1"/>
  <c r="W3042" i="3"/>
  <c r="Y3042" i="3" s="1"/>
  <c r="W3043" i="3"/>
  <c r="Y3043" i="3" s="1"/>
  <c r="W3044" i="3"/>
  <c r="Y3044" i="3" s="1"/>
  <c r="W3045" i="3"/>
  <c r="Y3045" i="3" s="1"/>
  <c r="W3046" i="3"/>
  <c r="Y3046" i="3" s="1"/>
  <c r="W3047" i="3"/>
  <c r="Y3047" i="3" s="1"/>
  <c r="W3048" i="3"/>
  <c r="Y3048" i="3" s="1"/>
  <c r="W3049" i="3"/>
  <c r="Y3049" i="3" s="1"/>
  <c r="W3050" i="3"/>
  <c r="Y3050" i="3" s="1"/>
  <c r="W3051" i="3"/>
  <c r="Y3051" i="3" s="1"/>
  <c r="W3052" i="3"/>
  <c r="Y3052" i="3" s="1"/>
  <c r="W3053" i="3"/>
  <c r="Y3053" i="3" s="1"/>
  <c r="W3054" i="3"/>
  <c r="Y3054" i="3" s="1"/>
  <c r="W3055" i="3"/>
  <c r="Y3055" i="3" s="1"/>
  <c r="W3056" i="3"/>
  <c r="Y3056" i="3" s="1"/>
  <c r="W3057" i="3"/>
  <c r="Y3057" i="3" s="1"/>
  <c r="W3058" i="3"/>
  <c r="Y3058" i="3" s="1"/>
  <c r="W3059" i="3"/>
  <c r="Y3059" i="3" s="1"/>
  <c r="W3060" i="3"/>
  <c r="Y3060" i="3" s="1"/>
  <c r="W3061" i="3"/>
  <c r="Y3061" i="3" s="1"/>
  <c r="W3062" i="3"/>
  <c r="Y3062" i="3" s="1"/>
  <c r="W3063" i="3"/>
  <c r="Y3063" i="3" s="1"/>
  <c r="W3064" i="3"/>
  <c r="Y3064" i="3" s="1"/>
  <c r="W3065" i="3"/>
  <c r="Y3065" i="3" s="1"/>
  <c r="W3066" i="3"/>
  <c r="Y3066" i="3" s="1"/>
  <c r="W3067" i="3"/>
  <c r="Y3067" i="3" s="1"/>
  <c r="W3068" i="3"/>
  <c r="Y3068" i="3" s="1"/>
  <c r="W3069" i="3"/>
  <c r="Y3069" i="3" s="1"/>
  <c r="W3070" i="3"/>
  <c r="Y3070" i="3" s="1"/>
  <c r="W3071" i="3"/>
  <c r="Y3071" i="3" s="1"/>
  <c r="W3072" i="3"/>
  <c r="Y3072" i="3" s="1"/>
  <c r="W3073" i="3"/>
  <c r="Y3073" i="3" s="1"/>
  <c r="W3074" i="3"/>
  <c r="Y3074" i="3" s="1"/>
  <c r="W3075" i="3"/>
  <c r="Y3075" i="3" s="1"/>
  <c r="W3076" i="3"/>
  <c r="Y3076" i="3" s="1"/>
  <c r="W3077" i="3"/>
  <c r="Y3077" i="3" s="1"/>
  <c r="W3078" i="3"/>
  <c r="Y3078" i="3" s="1"/>
  <c r="W3079" i="3"/>
  <c r="Y3079" i="3" s="1"/>
  <c r="W3080" i="3"/>
  <c r="Y3080" i="3" s="1"/>
  <c r="W3081" i="3"/>
  <c r="Y3081" i="3" s="1"/>
  <c r="W3082" i="3"/>
  <c r="Y3082" i="3" s="1"/>
  <c r="W3083" i="3"/>
  <c r="Y3083" i="3" s="1"/>
  <c r="W3084" i="3"/>
  <c r="Y3084" i="3" s="1"/>
  <c r="W3085" i="3"/>
  <c r="Y3085" i="3" s="1"/>
  <c r="W3086" i="3"/>
  <c r="Y3086" i="3" s="1"/>
  <c r="W3087" i="3"/>
  <c r="Y3087" i="3" s="1"/>
  <c r="W3088" i="3"/>
  <c r="Y3088" i="3" s="1"/>
  <c r="W3089" i="3"/>
  <c r="Y3089" i="3" s="1"/>
  <c r="W3090" i="3"/>
  <c r="Y3090" i="3" s="1"/>
  <c r="W3091" i="3"/>
  <c r="Y3091" i="3" s="1"/>
  <c r="W3092" i="3"/>
  <c r="Y3092" i="3" s="1"/>
  <c r="W3093" i="3"/>
  <c r="Y3093" i="3" s="1"/>
  <c r="W3094" i="3"/>
  <c r="Y3094" i="3" s="1"/>
  <c r="W3095" i="3"/>
  <c r="Y3095" i="3" s="1"/>
  <c r="W3096" i="3"/>
  <c r="Y3096" i="3" s="1"/>
  <c r="W3097" i="3"/>
  <c r="Y3097" i="3" s="1"/>
  <c r="W3098" i="3"/>
  <c r="Y3098" i="3" s="1"/>
  <c r="W3099" i="3"/>
  <c r="Y3099" i="3" s="1"/>
  <c r="W3100" i="3"/>
  <c r="Y3100" i="3" s="1"/>
  <c r="W3101" i="3"/>
  <c r="Y3101" i="3" s="1"/>
  <c r="W3102" i="3"/>
  <c r="Y3102" i="3" s="1"/>
  <c r="W3103" i="3"/>
  <c r="Y3103" i="3" s="1"/>
  <c r="W3104" i="3"/>
  <c r="Y3104" i="3" s="1"/>
  <c r="W3105" i="3"/>
  <c r="Y3105" i="3" s="1"/>
  <c r="W3106" i="3"/>
  <c r="Y3106" i="3" s="1"/>
  <c r="W3107" i="3"/>
  <c r="Y3107" i="3" s="1"/>
  <c r="W3108" i="3"/>
  <c r="Y3108" i="3" s="1"/>
  <c r="W3109" i="3"/>
  <c r="Y3109" i="3" s="1"/>
  <c r="W3110" i="3"/>
  <c r="Y3110" i="3" s="1"/>
  <c r="W3111" i="3"/>
  <c r="Y3111" i="3" s="1"/>
  <c r="W3112" i="3"/>
  <c r="Y3112" i="3" s="1"/>
  <c r="W3113" i="3"/>
  <c r="Y3113" i="3" s="1"/>
  <c r="W3114" i="3"/>
  <c r="Y3114" i="3" s="1"/>
  <c r="W3115" i="3"/>
  <c r="Y3115" i="3" s="1"/>
  <c r="W3116" i="3"/>
  <c r="Y3116" i="3" s="1"/>
  <c r="W3117" i="3"/>
  <c r="Y3117" i="3" s="1"/>
  <c r="W3118" i="3"/>
  <c r="Y3118" i="3" s="1"/>
  <c r="W3119" i="3"/>
  <c r="Y3119" i="3" s="1"/>
  <c r="W3120" i="3"/>
  <c r="Y3120" i="3" s="1"/>
  <c r="W3121" i="3"/>
  <c r="Y3121" i="3" s="1"/>
  <c r="W3122" i="3"/>
  <c r="Y3122" i="3" s="1"/>
  <c r="W3123" i="3"/>
  <c r="Y3123" i="3" s="1"/>
  <c r="W3124" i="3"/>
  <c r="Y3124" i="3" s="1"/>
  <c r="W3125" i="3"/>
  <c r="Y3125" i="3" s="1"/>
  <c r="W3126" i="3"/>
  <c r="Y3126" i="3" s="1"/>
  <c r="W3127" i="3"/>
  <c r="Y3127" i="3" s="1"/>
  <c r="W3128" i="3"/>
  <c r="Y3128" i="3" s="1"/>
  <c r="W3129" i="3"/>
  <c r="Y3129" i="3" s="1"/>
  <c r="W3130" i="3"/>
  <c r="Y3130" i="3" s="1"/>
  <c r="W3131" i="3"/>
  <c r="Y3131" i="3" s="1"/>
  <c r="W3132" i="3"/>
  <c r="Y3132" i="3" s="1"/>
  <c r="W3133" i="3"/>
  <c r="Y3133" i="3" s="1"/>
  <c r="W3134" i="3"/>
  <c r="Y3134" i="3" s="1"/>
  <c r="W3135" i="3"/>
  <c r="Y3135" i="3" s="1"/>
  <c r="W3136" i="3"/>
  <c r="Y3136" i="3" s="1"/>
  <c r="W3137" i="3"/>
  <c r="Y3137" i="3" s="1"/>
  <c r="W3138" i="3"/>
  <c r="Y3138" i="3" s="1"/>
  <c r="W3139" i="3"/>
  <c r="Y3139" i="3" s="1"/>
  <c r="W3140" i="3"/>
  <c r="Y3140" i="3" s="1"/>
  <c r="W3141" i="3"/>
  <c r="Y3141" i="3" s="1"/>
  <c r="W3142" i="3"/>
  <c r="Y3142" i="3" s="1"/>
  <c r="W3143" i="3"/>
  <c r="Y3143" i="3" s="1"/>
  <c r="W3144" i="3"/>
  <c r="Y3144" i="3" s="1"/>
  <c r="W3145" i="3"/>
  <c r="Y3145" i="3" s="1"/>
  <c r="W3146" i="3"/>
  <c r="Y3146" i="3" s="1"/>
  <c r="W3147" i="3"/>
  <c r="Y3147" i="3" s="1"/>
  <c r="W3148" i="3"/>
  <c r="Y3148" i="3" s="1"/>
  <c r="W3149" i="3"/>
  <c r="Y3149" i="3" s="1"/>
  <c r="W3150" i="3"/>
  <c r="Y3150" i="3" s="1"/>
  <c r="W3151" i="3"/>
  <c r="Y3151" i="3" s="1"/>
  <c r="W3152" i="3"/>
  <c r="Y3152" i="3" s="1"/>
  <c r="W3153" i="3"/>
  <c r="Y3153" i="3" s="1"/>
  <c r="W3154" i="3"/>
  <c r="Y3154" i="3" s="1"/>
  <c r="W3155" i="3"/>
  <c r="Y3155" i="3" s="1"/>
  <c r="W3156" i="3"/>
  <c r="Y3156" i="3" s="1"/>
  <c r="W3157" i="3"/>
  <c r="Y3157" i="3" s="1"/>
  <c r="W3158" i="3"/>
  <c r="Y3158" i="3" s="1"/>
  <c r="W3159" i="3"/>
  <c r="Y3159" i="3" s="1"/>
  <c r="W3160" i="3"/>
  <c r="Y3160" i="3" s="1"/>
  <c r="W3161" i="3"/>
  <c r="Y3161" i="3" s="1"/>
  <c r="W3162" i="3"/>
  <c r="Y3162" i="3" s="1"/>
  <c r="W3163" i="3"/>
  <c r="Y3163" i="3" s="1"/>
  <c r="W3164" i="3"/>
  <c r="Y3164" i="3" s="1"/>
  <c r="W3165" i="3"/>
  <c r="Y3165" i="3" s="1"/>
  <c r="W3166" i="3"/>
  <c r="Y3166" i="3" s="1"/>
  <c r="W3167" i="3"/>
  <c r="Y3167" i="3" s="1"/>
  <c r="W3168" i="3"/>
  <c r="Y3168" i="3" s="1"/>
  <c r="W3169" i="3"/>
  <c r="Y3169" i="3" s="1"/>
  <c r="W3170" i="3"/>
  <c r="Y3170" i="3" s="1"/>
  <c r="W3171" i="3"/>
  <c r="Y3171" i="3" s="1"/>
  <c r="W3172" i="3"/>
  <c r="Y3172" i="3" s="1"/>
  <c r="W3173" i="3"/>
  <c r="Y3173" i="3" s="1"/>
  <c r="W3174" i="3"/>
  <c r="Y3174" i="3" s="1"/>
  <c r="W3175" i="3"/>
  <c r="Y3175" i="3" s="1"/>
  <c r="W3176" i="3"/>
  <c r="Y3176" i="3" s="1"/>
  <c r="W3177" i="3"/>
  <c r="Y3177" i="3" s="1"/>
  <c r="W3178" i="3"/>
  <c r="Y3178" i="3" s="1"/>
  <c r="W3179" i="3"/>
  <c r="Y3179" i="3" s="1"/>
  <c r="W3180" i="3"/>
  <c r="Y3180" i="3" s="1"/>
  <c r="W3181" i="3"/>
  <c r="Y3181" i="3" s="1"/>
  <c r="W3182" i="3"/>
  <c r="Y3182" i="3" s="1"/>
  <c r="W3183" i="3"/>
  <c r="Y3183" i="3" s="1"/>
  <c r="W3184" i="3"/>
  <c r="Y3184" i="3" s="1"/>
  <c r="W3185" i="3"/>
  <c r="Y3185" i="3" s="1"/>
  <c r="W3186" i="3"/>
  <c r="Y3186" i="3" s="1"/>
  <c r="W3187" i="3"/>
  <c r="Y3187" i="3" s="1"/>
  <c r="W3188" i="3"/>
  <c r="Y3188" i="3" s="1"/>
  <c r="W3189" i="3"/>
  <c r="Y3189" i="3" s="1"/>
  <c r="W3190" i="3"/>
  <c r="Y3190" i="3" s="1"/>
  <c r="W3191" i="3"/>
  <c r="Y3191" i="3" s="1"/>
  <c r="W3192" i="3"/>
  <c r="Y3192" i="3" s="1"/>
  <c r="W3193" i="3"/>
  <c r="Y3193" i="3" s="1"/>
  <c r="W3194" i="3"/>
  <c r="Y3194" i="3" s="1"/>
  <c r="W3195" i="3"/>
  <c r="Y3195" i="3" s="1"/>
  <c r="W3196" i="3"/>
  <c r="Y3196" i="3" s="1"/>
  <c r="W3197" i="3"/>
  <c r="Y3197" i="3" s="1"/>
  <c r="W3198" i="3"/>
  <c r="Y3198" i="3" s="1"/>
  <c r="W3199" i="3"/>
  <c r="Y3199" i="3" s="1"/>
  <c r="W3200" i="3"/>
  <c r="Y3200" i="3" s="1"/>
  <c r="W3201" i="3"/>
  <c r="Y3201" i="3" s="1"/>
  <c r="W3202" i="3"/>
  <c r="Y3202" i="3" s="1"/>
  <c r="W3203" i="3"/>
  <c r="Y3203" i="3" s="1"/>
  <c r="W3204" i="3"/>
  <c r="Y3204" i="3" s="1"/>
  <c r="W3205" i="3"/>
  <c r="Y3205" i="3" s="1"/>
  <c r="W3206" i="3"/>
  <c r="Y3206" i="3" s="1"/>
  <c r="W3207" i="3"/>
  <c r="Y3207" i="3" s="1"/>
  <c r="W3208" i="3"/>
  <c r="Y3208" i="3" s="1"/>
  <c r="W3209" i="3"/>
  <c r="Y3209" i="3" s="1"/>
  <c r="W3210" i="3"/>
  <c r="Y3210" i="3" s="1"/>
  <c r="W3211" i="3"/>
  <c r="Y3211" i="3" s="1"/>
  <c r="W3212" i="3"/>
  <c r="Y3212" i="3" s="1"/>
  <c r="W3213" i="3"/>
  <c r="Y3213" i="3" s="1"/>
  <c r="W3214" i="3"/>
  <c r="Y3214" i="3" s="1"/>
  <c r="W3215" i="3"/>
  <c r="Y3215" i="3" s="1"/>
  <c r="W3216" i="3"/>
  <c r="Y3216" i="3" s="1"/>
  <c r="W3217" i="3"/>
  <c r="Y3217" i="3" s="1"/>
  <c r="W3218" i="3"/>
  <c r="Y3218" i="3" s="1"/>
  <c r="W3219" i="3"/>
  <c r="Y3219" i="3" s="1"/>
  <c r="W3220" i="3"/>
  <c r="Y3220" i="3" s="1"/>
  <c r="W3221" i="3"/>
  <c r="Y3221" i="3" s="1"/>
  <c r="W3222" i="3"/>
  <c r="Y3222" i="3" s="1"/>
  <c r="W3223" i="3"/>
  <c r="Y3223" i="3" s="1"/>
  <c r="W3224" i="3"/>
  <c r="Y3224" i="3" s="1"/>
  <c r="W3225" i="3"/>
  <c r="Y3225" i="3" s="1"/>
  <c r="W3226" i="3"/>
  <c r="Y3226" i="3" s="1"/>
  <c r="W3227" i="3"/>
  <c r="Y3227" i="3" s="1"/>
  <c r="W3228" i="3"/>
  <c r="Y3228" i="3" s="1"/>
  <c r="W3229" i="3"/>
  <c r="Y3229" i="3" s="1"/>
  <c r="W3230" i="3"/>
  <c r="Y3230" i="3" s="1"/>
  <c r="W3231" i="3"/>
  <c r="Y3231" i="3" s="1"/>
  <c r="W3232" i="3"/>
  <c r="Y3232" i="3" s="1"/>
  <c r="W3233" i="3"/>
  <c r="Y3233" i="3" s="1"/>
  <c r="W3234" i="3"/>
  <c r="Y3234" i="3" s="1"/>
  <c r="W3235" i="3"/>
  <c r="Y3235" i="3" s="1"/>
  <c r="W3236" i="3"/>
  <c r="Y3236" i="3" s="1"/>
  <c r="W3237" i="3"/>
  <c r="Y3237" i="3" s="1"/>
  <c r="W3238" i="3"/>
  <c r="Y3238" i="3" s="1"/>
  <c r="W3239" i="3"/>
  <c r="Y3239" i="3" s="1"/>
  <c r="W3240" i="3"/>
  <c r="Y3240" i="3" s="1"/>
  <c r="W3241" i="3"/>
  <c r="Y3241" i="3" s="1"/>
  <c r="W3242" i="3"/>
  <c r="Y3242" i="3" s="1"/>
  <c r="W3243" i="3"/>
  <c r="Y3243" i="3" s="1"/>
  <c r="W3244" i="3"/>
  <c r="Y3244" i="3" s="1"/>
  <c r="W3245" i="3"/>
  <c r="Y3245" i="3" s="1"/>
  <c r="W3246" i="3"/>
  <c r="Y3246" i="3" s="1"/>
  <c r="W3247" i="3"/>
  <c r="Y3247" i="3" s="1"/>
  <c r="W3248" i="3"/>
  <c r="Y3248" i="3" s="1"/>
  <c r="W3249" i="3"/>
  <c r="Y3249" i="3" s="1"/>
  <c r="W3250" i="3"/>
  <c r="Y3250" i="3" s="1"/>
  <c r="W3251" i="3"/>
  <c r="Y3251" i="3" s="1"/>
  <c r="W3252" i="3"/>
  <c r="Y3252" i="3" s="1"/>
  <c r="W3253" i="3"/>
  <c r="Y3253" i="3" s="1"/>
  <c r="W3254" i="3"/>
  <c r="Y3254" i="3" s="1"/>
  <c r="W3255" i="3"/>
  <c r="Y3255" i="3" s="1"/>
  <c r="W3256" i="3"/>
  <c r="Y3256" i="3" s="1"/>
  <c r="W3257" i="3"/>
  <c r="Y3257" i="3" s="1"/>
  <c r="W3258" i="3"/>
  <c r="Y3258" i="3" s="1"/>
  <c r="W3259" i="3"/>
  <c r="Y3259" i="3" s="1"/>
  <c r="W3260" i="3"/>
  <c r="Y3260" i="3" s="1"/>
  <c r="W3261" i="3"/>
  <c r="Y3261" i="3" s="1"/>
  <c r="W3262" i="3"/>
  <c r="Y3262" i="3" s="1"/>
  <c r="W3263" i="3"/>
  <c r="Y3263" i="3" s="1"/>
  <c r="W3264" i="3"/>
  <c r="Y3264" i="3" s="1"/>
  <c r="W3265" i="3"/>
  <c r="Y3265" i="3" s="1"/>
  <c r="W3266" i="3"/>
  <c r="Y3266" i="3" s="1"/>
  <c r="W3267" i="3"/>
  <c r="Y3267" i="3" s="1"/>
  <c r="W3268" i="3"/>
  <c r="Y3268" i="3" s="1"/>
  <c r="W3269" i="3"/>
  <c r="Y3269" i="3" s="1"/>
  <c r="W3270" i="3"/>
  <c r="Y3270" i="3" s="1"/>
  <c r="W3271" i="3"/>
  <c r="Y3271" i="3" s="1"/>
  <c r="W3272" i="3"/>
  <c r="Y3272" i="3" s="1"/>
  <c r="W3273" i="3"/>
  <c r="Y3273" i="3" s="1"/>
  <c r="W3274" i="3"/>
  <c r="Y3274" i="3" s="1"/>
  <c r="W3275" i="3"/>
  <c r="Y3275" i="3" s="1"/>
  <c r="W3276" i="3"/>
  <c r="Y3276" i="3" s="1"/>
  <c r="W3277" i="3"/>
  <c r="Y3277" i="3" s="1"/>
  <c r="W3278" i="3"/>
  <c r="Y3278" i="3" s="1"/>
  <c r="W3279" i="3"/>
  <c r="Y3279" i="3" s="1"/>
  <c r="W3280" i="3"/>
  <c r="Y3280" i="3" s="1"/>
  <c r="W3281" i="3"/>
  <c r="Y3281" i="3" s="1"/>
  <c r="W3282" i="3"/>
  <c r="Y3282" i="3" s="1"/>
  <c r="W3283" i="3"/>
  <c r="Y3283" i="3" s="1"/>
  <c r="W3284" i="3"/>
  <c r="Y3284" i="3" s="1"/>
  <c r="W3285" i="3"/>
  <c r="Y3285" i="3" s="1"/>
  <c r="W3286" i="3"/>
  <c r="Y3286" i="3" s="1"/>
  <c r="W3287" i="3"/>
  <c r="Y3287" i="3" s="1"/>
  <c r="W3288" i="3"/>
  <c r="Y3288" i="3" s="1"/>
  <c r="W3289" i="3"/>
  <c r="Y3289" i="3" s="1"/>
  <c r="W3290" i="3"/>
  <c r="Y3290" i="3" s="1"/>
  <c r="W3291" i="3"/>
  <c r="Y3291" i="3" s="1"/>
  <c r="W3292" i="3"/>
  <c r="Y3292" i="3" s="1"/>
  <c r="W3293" i="3"/>
  <c r="Y3293" i="3" s="1"/>
  <c r="W3294" i="3"/>
  <c r="Y3294" i="3" s="1"/>
  <c r="W3295" i="3"/>
  <c r="Y3295" i="3" s="1"/>
  <c r="W3296" i="3"/>
  <c r="Y3296" i="3" s="1"/>
  <c r="W3297" i="3"/>
  <c r="Y3297" i="3" s="1"/>
  <c r="W3298" i="3"/>
  <c r="Y3298" i="3" s="1"/>
  <c r="W3299" i="3"/>
  <c r="Y3299" i="3" s="1"/>
  <c r="W3300" i="3"/>
  <c r="Y3300" i="3" s="1"/>
  <c r="W3301" i="3"/>
  <c r="Y3301" i="3" s="1"/>
  <c r="W3302" i="3"/>
  <c r="Y3302" i="3" s="1"/>
  <c r="W3303" i="3"/>
  <c r="Y3303" i="3" s="1"/>
  <c r="W3304" i="3"/>
  <c r="Y3304" i="3" s="1"/>
  <c r="W3305" i="3"/>
  <c r="Y3305" i="3" s="1"/>
  <c r="W3306" i="3"/>
  <c r="Y3306" i="3" s="1"/>
  <c r="W3307" i="3"/>
  <c r="Y3307" i="3" s="1"/>
  <c r="W3308" i="3"/>
  <c r="Y3308" i="3" s="1"/>
  <c r="W3309" i="3"/>
  <c r="Y3309" i="3" s="1"/>
  <c r="W3310" i="3"/>
  <c r="Y3310" i="3" s="1"/>
  <c r="W3311" i="3"/>
  <c r="Y3311" i="3" s="1"/>
  <c r="W3312" i="3"/>
  <c r="Y3312" i="3" s="1"/>
  <c r="W3313" i="3"/>
  <c r="Y3313" i="3" s="1"/>
  <c r="W3314" i="3"/>
  <c r="Y3314" i="3" s="1"/>
  <c r="W3315" i="3"/>
  <c r="Y3315" i="3" s="1"/>
  <c r="W3316" i="3"/>
  <c r="Y3316" i="3" s="1"/>
  <c r="W3317" i="3"/>
  <c r="Y3317" i="3" s="1"/>
  <c r="W3318" i="3"/>
  <c r="Y3318" i="3" s="1"/>
  <c r="W3319" i="3"/>
  <c r="Y3319" i="3" s="1"/>
  <c r="W3320" i="3"/>
  <c r="Y3320" i="3" s="1"/>
  <c r="W3321" i="3"/>
  <c r="Y3321" i="3" s="1"/>
  <c r="W3322" i="3"/>
  <c r="Y3322" i="3" s="1"/>
  <c r="W3323" i="3"/>
  <c r="Y3323" i="3" s="1"/>
  <c r="W3324" i="3"/>
  <c r="Y3324" i="3" s="1"/>
  <c r="W3325" i="3"/>
  <c r="Y3325" i="3" s="1"/>
  <c r="W3326" i="3"/>
  <c r="Y3326" i="3" s="1"/>
  <c r="W3327" i="3"/>
  <c r="Y3327" i="3" s="1"/>
  <c r="W3328" i="3"/>
  <c r="Y3328" i="3" s="1"/>
  <c r="W3329" i="3"/>
  <c r="Y3329" i="3" s="1"/>
  <c r="W3330" i="3"/>
  <c r="Y3330" i="3" s="1"/>
  <c r="W3331" i="3"/>
  <c r="Y3331" i="3" s="1"/>
  <c r="W3332" i="3"/>
  <c r="Y3332" i="3" s="1"/>
  <c r="W3333" i="3"/>
  <c r="Y3333" i="3" s="1"/>
  <c r="W3334" i="3"/>
  <c r="Y3334" i="3" s="1"/>
  <c r="W3335" i="3"/>
  <c r="Y3335" i="3" s="1"/>
  <c r="W3336" i="3"/>
  <c r="Y3336" i="3" s="1"/>
  <c r="W3337" i="3"/>
  <c r="Y3337" i="3" s="1"/>
  <c r="W3338" i="3"/>
  <c r="Y3338" i="3" s="1"/>
  <c r="W3339" i="3"/>
  <c r="Y3339" i="3" s="1"/>
  <c r="W3340" i="3"/>
  <c r="Y3340" i="3" s="1"/>
  <c r="W3341" i="3"/>
  <c r="Y3341" i="3" s="1"/>
  <c r="W3342" i="3"/>
  <c r="Y3342" i="3" s="1"/>
  <c r="W3343" i="3"/>
  <c r="Y3343" i="3" s="1"/>
  <c r="W3344" i="3"/>
  <c r="Y3344" i="3" s="1"/>
  <c r="W3345" i="3"/>
  <c r="Y3345" i="3" s="1"/>
  <c r="W3346" i="3"/>
  <c r="Y3346" i="3" s="1"/>
  <c r="W3347" i="3"/>
  <c r="Y3347" i="3" s="1"/>
  <c r="W3348" i="3"/>
  <c r="Y3348" i="3" s="1"/>
  <c r="W3349" i="3"/>
  <c r="Y3349" i="3" s="1"/>
  <c r="W3350" i="3"/>
  <c r="Y3350" i="3" s="1"/>
  <c r="W3351" i="3"/>
  <c r="Y3351" i="3" s="1"/>
  <c r="W3352" i="3"/>
  <c r="Y3352" i="3" s="1"/>
  <c r="W3353" i="3"/>
  <c r="Y3353" i="3" s="1"/>
  <c r="W3354" i="3"/>
  <c r="Y3354" i="3" s="1"/>
  <c r="W3355" i="3"/>
  <c r="Y3355" i="3" s="1"/>
  <c r="W3356" i="3"/>
  <c r="Y3356" i="3" s="1"/>
  <c r="W3357" i="3"/>
  <c r="Y3357" i="3" s="1"/>
  <c r="W3358" i="3"/>
  <c r="Y3358" i="3" s="1"/>
  <c r="W3359" i="3"/>
  <c r="Y3359" i="3" s="1"/>
  <c r="W3360" i="3"/>
  <c r="Y3360" i="3" s="1"/>
  <c r="W3361" i="3"/>
  <c r="Y3361" i="3" s="1"/>
  <c r="W3362" i="3"/>
  <c r="Y3362" i="3" s="1"/>
  <c r="W3363" i="3"/>
  <c r="Y3363" i="3" s="1"/>
  <c r="W3364" i="3"/>
  <c r="Y3364" i="3" s="1"/>
  <c r="W3365" i="3"/>
  <c r="Y3365" i="3" s="1"/>
  <c r="W3366" i="3"/>
  <c r="Y3366" i="3" s="1"/>
  <c r="W3367" i="3"/>
  <c r="Y3367" i="3" s="1"/>
  <c r="W3368" i="3"/>
  <c r="Y3368" i="3" s="1"/>
  <c r="W3369" i="3"/>
  <c r="Y3369" i="3" s="1"/>
  <c r="W3370" i="3"/>
  <c r="Y3370" i="3" s="1"/>
  <c r="W3371" i="3"/>
  <c r="Y3371" i="3" s="1"/>
  <c r="W3372" i="3"/>
  <c r="Y3372" i="3" s="1"/>
  <c r="W3373" i="3"/>
  <c r="Y3373" i="3" s="1"/>
  <c r="W3374" i="3"/>
  <c r="Y3374" i="3" s="1"/>
  <c r="W3375" i="3"/>
  <c r="Y3375" i="3" s="1"/>
  <c r="W3376" i="3"/>
  <c r="Y3376" i="3" s="1"/>
  <c r="W3377" i="3"/>
  <c r="Y3377" i="3" s="1"/>
  <c r="W3378" i="3"/>
  <c r="Y3378" i="3" s="1"/>
  <c r="W3379" i="3"/>
  <c r="Y3379" i="3" s="1"/>
  <c r="W3380" i="3"/>
  <c r="Y3380" i="3" s="1"/>
  <c r="W3381" i="3"/>
  <c r="Y3381" i="3" s="1"/>
  <c r="W3382" i="3"/>
  <c r="Y3382" i="3" s="1"/>
  <c r="W3383" i="3"/>
  <c r="Y3383" i="3" s="1"/>
  <c r="W3384" i="3"/>
  <c r="Y3384" i="3" s="1"/>
  <c r="W3385" i="3"/>
  <c r="Y3385" i="3" s="1"/>
  <c r="W3386" i="3"/>
  <c r="Y3386" i="3" s="1"/>
  <c r="W3387" i="3"/>
  <c r="Y3387" i="3" s="1"/>
  <c r="W3388" i="3"/>
  <c r="Y3388" i="3" s="1"/>
  <c r="W3389" i="3"/>
  <c r="Y3389" i="3" s="1"/>
  <c r="W3390" i="3"/>
  <c r="Y3390" i="3" s="1"/>
  <c r="W3391" i="3"/>
  <c r="Y3391" i="3" s="1"/>
  <c r="W3392" i="3"/>
  <c r="Y3392" i="3" s="1"/>
  <c r="W3393" i="3"/>
  <c r="Y3393" i="3" s="1"/>
  <c r="W3394" i="3"/>
  <c r="Y3394" i="3" s="1"/>
  <c r="W3395" i="3"/>
  <c r="Y3395" i="3" s="1"/>
  <c r="W3396" i="3"/>
  <c r="Y3396" i="3" s="1"/>
  <c r="W3397" i="3"/>
  <c r="Y3397" i="3" s="1"/>
  <c r="W3398" i="3"/>
  <c r="Y3398" i="3" s="1"/>
  <c r="W3399" i="3"/>
  <c r="Y3399" i="3" s="1"/>
  <c r="W3400" i="3"/>
  <c r="Y3400" i="3" s="1"/>
  <c r="W3401" i="3"/>
  <c r="Y3401" i="3" s="1"/>
  <c r="W3402" i="3"/>
  <c r="Y3402" i="3" s="1"/>
  <c r="W3403" i="3"/>
  <c r="Y3403" i="3" s="1"/>
  <c r="W3404" i="3"/>
  <c r="Y3404" i="3" s="1"/>
  <c r="W3405" i="3"/>
  <c r="Y3405" i="3" s="1"/>
  <c r="W3406" i="3"/>
  <c r="Y3406" i="3" s="1"/>
  <c r="W3407" i="3"/>
  <c r="Y3407" i="3" s="1"/>
  <c r="W3408" i="3"/>
  <c r="Y3408" i="3" s="1"/>
  <c r="W3409" i="3"/>
  <c r="Y3409" i="3" s="1"/>
  <c r="W3410" i="3"/>
  <c r="Y3410" i="3" s="1"/>
  <c r="W3411" i="3"/>
  <c r="Y3411" i="3" s="1"/>
  <c r="W3412" i="3"/>
  <c r="Y3412" i="3" s="1"/>
  <c r="W3413" i="3"/>
  <c r="Y3413" i="3" s="1"/>
  <c r="W3414" i="3"/>
  <c r="Y3414" i="3" s="1"/>
  <c r="W3415" i="3"/>
  <c r="Y3415" i="3" s="1"/>
  <c r="W3416" i="3"/>
  <c r="Y3416" i="3" s="1"/>
  <c r="W3417" i="3"/>
  <c r="Y3417" i="3" s="1"/>
  <c r="W3418" i="3"/>
  <c r="Y3418" i="3" s="1"/>
  <c r="W3419" i="3"/>
  <c r="Y3419" i="3" s="1"/>
  <c r="W3420" i="3"/>
  <c r="Y3420" i="3" s="1"/>
  <c r="W3421" i="3"/>
  <c r="Y3421" i="3" s="1"/>
  <c r="W3422" i="3"/>
  <c r="Y3422" i="3" s="1"/>
  <c r="W3423" i="3"/>
  <c r="Y3423" i="3" s="1"/>
  <c r="W3424" i="3"/>
  <c r="Y3424" i="3" s="1"/>
  <c r="W3425" i="3"/>
  <c r="Y3425" i="3" s="1"/>
  <c r="W3426" i="3"/>
  <c r="Y3426" i="3" s="1"/>
  <c r="W3427" i="3"/>
  <c r="Y3427" i="3" s="1"/>
  <c r="W3428" i="3"/>
  <c r="Y3428" i="3" s="1"/>
  <c r="W3429" i="3"/>
  <c r="Y3429" i="3" s="1"/>
  <c r="W3430" i="3"/>
  <c r="Y3430" i="3" s="1"/>
  <c r="W3431" i="3"/>
  <c r="Y3431" i="3" s="1"/>
  <c r="W3432" i="3"/>
  <c r="Y3432" i="3" s="1"/>
  <c r="W3433" i="3"/>
  <c r="Y3433" i="3" s="1"/>
  <c r="W3434" i="3"/>
  <c r="Y3434" i="3" s="1"/>
  <c r="W3435" i="3"/>
  <c r="Y3435" i="3" s="1"/>
  <c r="W3436" i="3"/>
  <c r="Y3436" i="3" s="1"/>
  <c r="W3437" i="3"/>
  <c r="Y3437" i="3" s="1"/>
  <c r="W3438" i="3"/>
  <c r="Y3438" i="3" s="1"/>
  <c r="W3439" i="3"/>
  <c r="Y3439" i="3" s="1"/>
  <c r="W3440" i="3"/>
  <c r="Y3440" i="3" s="1"/>
  <c r="W3441" i="3"/>
  <c r="Y3441" i="3" s="1"/>
  <c r="W3442" i="3"/>
  <c r="Y3442" i="3" s="1"/>
  <c r="W3443" i="3"/>
  <c r="Y3443" i="3" s="1"/>
  <c r="W3444" i="3"/>
  <c r="Y3444" i="3" s="1"/>
  <c r="W3445" i="3"/>
  <c r="Y3445" i="3" s="1"/>
  <c r="W3446" i="3"/>
  <c r="Y3446" i="3" s="1"/>
  <c r="W3447" i="3"/>
  <c r="Y3447" i="3" s="1"/>
  <c r="W3448" i="3"/>
  <c r="Y3448" i="3" s="1"/>
  <c r="W3449" i="3"/>
  <c r="Y3449" i="3" s="1"/>
  <c r="W3450" i="3"/>
  <c r="Y3450" i="3" s="1"/>
  <c r="W3451" i="3"/>
  <c r="Y3451" i="3" s="1"/>
  <c r="W3452" i="3"/>
  <c r="Y3452" i="3" s="1"/>
  <c r="W3453" i="3"/>
  <c r="Y3453" i="3" s="1"/>
  <c r="W3454" i="3"/>
  <c r="Y3454" i="3" s="1"/>
  <c r="W3455" i="3"/>
  <c r="Y3455" i="3" s="1"/>
  <c r="W3456" i="3"/>
  <c r="Y3456" i="3" s="1"/>
  <c r="W3457" i="3"/>
  <c r="Y3457" i="3" s="1"/>
  <c r="W3458" i="3"/>
  <c r="Y3458" i="3" s="1"/>
  <c r="W3459" i="3"/>
  <c r="Y3459" i="3" s="1"/>
  <c r="W3460" i="3"/>
  <c r="Y3460" i="3" s="1"/>
  <c r="W3461" i="3"/>
  <c r="Y3461" i="3" s="1"/>
  <c r="W3462" i="3"/>
  <c r="Y3462" i="3" s="1"/>
  <c r="W3463" i="3"/>
  <c r="Y3463" i="3" s="1"/>
  <c r="W3464" i="3"/>
  <c r="Y3464" i="3" s="1"/>
  <c r="W3465" i="3"/>
  <c r="Y3465" i="3" s="1"/>
  <c r="W3466" i="3"/>
  <c r="Y3466" i="3" s="1"/>
  <c r="W3467" i="3"/>
  <c r="Y3467" i="3" s="1"/>
  <c r="W3468" i="3"/>
  <c r="Y3468" i="3" s="1"/>
  <c r="W3469" i="3"/>
  <c r="Y3469" i="3" s="1"/>
  <c r="W3470" i="3"/>
  <c r="Y3470" i="3" s="1"/>
  <c r="W3471" i="3"/>
  <c r="Y3471" i="3" s="1"/>
  <c r="W3472" i="3"/>
  <c r="Y3472" i="3" s="1"/>
  <c r="W3473" i="3"/>
  <c r="Y3473" i="3" s="1"/>
  <c r="W3474" i="3"/>
  <c r="Y3474" i="3" s="1"/>
  <c r="W3475" i="3"/>
  <c r="Y3475" i="3" s="1"/>
  <c r="W3476" i="3"/>
  <c r="Y3476" i="3" s="1"/>
  <c r="W3477" i="3"/>
  <c r="Y3477" i="3" s="1"/>
  <c r="W3478" i="3"/>
  <c r="Y3478" i="3" s="1"/>
  <c r="W3479" i="3"/>
  <c r="Y3479" i="3" s="1"/>
  <c r="W3480" i="3"/>
  <c r="Y3480" i="3" s="1"/>
  <c r="W3481" i="3"/>
  <c r="Y3481" i="3" s="1"/>
  <c r="W3482" i="3"/>
  <c r="Y3482" i="3" s="1"/>
  <c r="W3483" i="3"/>
  <c r="Y3483" i="3" s="1"/>
  <c r="W3484" i="3"/>
  <c r="Y3484" i="3" s="1"/>
  <c r="W3485" i="3"/>
  <c r="Y3485" i="3" s="1"/>
  <c r="W3486" i="3"/>
  <c r="Y3486" i="3" s="1"/>
  <c r="W3487" i="3"/>
  <c r="Y3487" i="3" s="1"/>
  <c r="W3488" i="3"/>
  <c r="Y3488" i="3" s="1"/>
  <c r="W3489" i="3"/>
  <c r="Y3489" i="3" s="1"/>
  <c r="W3490" i="3"/>
  <c r="Y3490" i="3" s="1"/>
  <c r="W3491" i="3"/>
  <c r="Y3491" i="3" s="1"/>
  <c r="W3492" i="3"/>
  <c r="Y3492" i="3" s="1"/>
  <c r="W3493" i="3"/>
  <c r="Y3493" i="3" s="1"/>
  <c r="W3494" i="3"/>
  <c r="Y3494" i="3" s="1"/>
  <c r="W3495" i="3"/>
  <c r="Y3495" i="3" s="1"/>
  <c r="W3496" i="3"/>
  <c r="Y3496" i="3" s="1"/>
  <c r="W3497" i="3"/>
  <c r="Y3497" i="3" s="1"/>
  <c r="W3498" i="3"/>
  <c r="Y3498" i="3" s="1"/>
  <c r="W3499" i="3"/>
  <c r="Y3499" i="3" s="1"/>
  <c r="W3500" i="3"/>
  <c r="Y3500" i="3" s="1"/>
  <c r="W3501" i="3"/>
  <c r="Y3501" i="3" s="1"/>
  <c r="W3502" i="3"/>
  <c r="Y3502" i="3" s="1"/>
  <c r="W3503" i="3"/>
  <c r="Y3503" i="3" s="1"/>
  <c r="W3504" i="3"/>
  <c r="Y3504" i="3" s="1"/>
  <c r="W3505" i="3"/>
  <c r="Y3505" i="3" s="1"/>
  <c r="W3506" i="3"/>
  <c r="Y3506" i="3" s="1"/>
  <c r="W3507" i="3"/>
  <c r="Y3507" i="3" s="1"/>
  <c r="W3508" i="3"/>
  <c r="Y3508" i="3" s="1"/>
  <c r="W3509" i="3"/>
  <c r="Y3509" i="3" s="1"/>
  <c r="W3510" i="3"/>
  <c r="Y3510" i="3" s="1"/>
  <c r="W3511" i="3"/>
  <c r="Y3511" i="3" s="1"/>
  <c r="W3512" i="3"/>
  <c r="Y3512" i="3" s="1"/>
  <c r="W3513" i="3"/>
  <c r="Y3513" i="3" s="1"/>
  <c r="W3514" i="3"/>
  <c r="Y3514" i="3" s="1"/>
  <c r="W3515" i="3"/>
  <c r="Y3515" i="3" s="1"/>
  <c r="W3516" i="3"/>
  <c r="Y3516" i="3" s="1"/>
  <c r="W3517" i="3"/>
  <c r="Y3517" i="3" s="1"/>
  <c r="W3518" i="3"/>
  <c r="Y3518" i="3" s="1"/>
  <c r="W3519" i="3"/>
  <c r="Y3519" i="3" s="1"/>
  <c r="W3520" i="3"/>
  <c r="Y3520" i="3" s="1"/>
  <c r="W3521" i="3"/>
  <c r="Y3521" i="3" s="1"/>
  <c r="W3522" i="3"/>
  <c r="Y3522" i="3" s="1"/>
  <c r="W3523" i="3"/>
  <c r="Y3523" i="3" s="1"/>
  <c r="W3524" i="3"/>
  <c r="Y3524" i="3" s="1"/>
  <c r="W3525" i="3"/>
  <c r="Y3525" i="3" s="1"/>
  <c r="W3526" i="3"/>
  <c r="Y3526" i="3" s="1"/>
  <c r="W3527" i="3"/>
  <c r="Y3527" i="3" s="1"/>
  <c r="W3528" i="3"/>
  <c r="Y3528" i="3" s="1"/>
  <c r="W3529" i="3"/>
  <c r="Y3529" i="3" s="1"/>
  <c r="W3530" i="3"/>
  <c r="Y3530" i="3" s="1"/>
  <c r="W3531" i="3"/>
  <c r="Y3531" i="3" s="1"/>
  <c r="W3532" i="3"/>
  <c r="Y3532" i="3" s="1"/>
  <c r="W3533" i="3"/>
  <c r="Y3533" i="3" s="1"/>
  <c r="W3534" i="3"/>
  <c r="Y3534" i="3" s="1"/>
  <c r="W3535" i="3"/>
  <c r="Y3535" i="3" s="1"/>
  <c r="W3536" i="3"/>
  <c r="Y3536" i="3" s="1"/>
  <c r="W3537" i="3"/>
  <c r="Y3537" i="3" s="1"/>
  <c r="W3538" i="3"/>
  <c r="Y3538" i="3" s="1"/>
  <c r="W3539" i="3"/>
  <c r="Y3539" i="3" s="1"/>
  <c r="W3540" i="3"/>
  <c r="Y3540" i="3" s="1"/>
  <c r="W3541" i="3"/>
  <c r="Y3541" i="3" s="1"/>
  <c r="W3542" i="3"/>
  <c r="Y3542" i="3" s="1"/>
  <c r="W3543" i="3"/>
  <c r="Y3543" i="3" s="1"/>
  <c r="W3544" i="3"/>
  <c r="Y3544" i="3" s="1"/>
  <c r="W3545" i="3"/>
  <c r="Y3545" i="3" s="1"/>
  <c r="W3546" i="3"/>
  <c r="Y3546" i="3" s="1"/>
  <c r="W3547" i="3"/>
  <c r="Y3547" i="3" s="1"/>
  <c r="W3548" i="3"/>
  <c r="Y3548" i="3" s="1"/>
  <c r="W3549" i="3"/>
  <c r="Y3549" i="3" s="1"/>
  <c r="W3550" i="3"/>
  <c r="Y3550" i="3" s="1"/>
  <c r="W3551" i="3"/>
  <c r="Y3551" i="3" s="1"/>
  <c r="W3552" i="3"/>
  <c r="Y3552" i="3" s="1"/>
  <c r="W3553" i="3"/>
  <c r="Y3553" i="3" s="1"/>
  <c r="W3554" i="3"/>
  <c r="Y3554" i="3" s="1"/>
  <c r="W3555" i="3"/>
  <c r="Y3555" i="3" s="1"/>
  <c r="W3556" i="3"/>
  <c r="Y3556" i="3" s="1"/>
  <c r="W3557" i="3"/>
  <c r="Y3557" i="3" s="1"/>
  <c r="W3558" i="3"/>
  <c r="Y3558" i="3" s="1"/>
  <c r="W3559" i="3"/>
  <c r="Y3559" i="3" s="1"/>
  <c r="W3560" i="3"/>
  <c r="Y3560" i="3" s="1"/>
  <c r="W3561" i="3"/>
  <c r="Y3561" i="3" s="1"/>
  <c r="W3562" i="3"/>
  <c r="Y3562" i="3" s="1"/>
  <c r="W3563" i="3"/>
  <c r="Y3563" i="3" s="1"/>
  <c r="W3564" i="3"/>
  <c r="Y3564" i="3" s="1"/>
  <c r="W3565" i="3"/>
  <c r="Y3565" i="3" s="1"/>
  <c r="W3566" i="3"/>
  <c r="Y3566" i="3" s="1"/>
  <c r="W3567" i="3"/>
  <c r="Y3567" i="3" s="1"/>
  <c r="W3568" i="3"/>
  <c r="Y3568" i="3" s="1"/>
  <c r="W3569" i="3"/>
  <c r="Y3569" i="3" s="1"/>
  <c r="W3570" i="3"/>
  <c r="Y3570" i="3" s="1"/>
  <c r="W3571" i="3"/>
  <c r="Y3571" i="3" s="1"/>
  <c r="W3572" i="3"/>
  <c r="Y3572" i="3" s="1"/>
  <c r="W3573" i="3"/>
  <c r="Y3573" i="3" s="1"/>
  <c r="W3574" i="3"/>
  <c r="Y3574" i="3" s="1"/>
  <c r="W3575" i="3"/>
  <c r="Y3575" i="3" s="1"/>
  <c r="W3576" i="3"/>
  <c r="Y3576" i="3" s="1"/>
  <c r="W3577" i="3"/>
  <c r="Y3577" i="3" s="1"/>
  <c r="W3578" i="3"/>
  <c r="Y3578" i="3" s="1"/>
  <c r="W3579" i="3"/>
  <c r="Y3579" i="3" s="1"/>
  <c r="W3580" i="3"/>
  <c r="Y3580" i="3" s="1"/>
  <c r="W3581" i="3"/>
  <c r="Y3581" i="3" s="1"/>
  <c r="W3582" i="3"/>
  <c r="Y3582" i="3" s="1"/>
  <c r="W3583" i="3"/>
  <c r="Y3583" i="3" s="1"/>
  <c r="W3584" i="3"/>
  <c r="Y3584" i="3" s="1"/>
  <c r="W3585" i="3"/>
  <c r="Y3585" i="3" s="1"/>
  <c r="W3586" i="3"/>
  <c r="Y3586" i="3" s="1"/>
  <c r="W3587" i="3"/>
  <c r="Y3587" i="3" s="1"/>
  <c r="W3588" i="3"/>
  <c r="Y3588" i="3" s="1"/>
  <c r="W3589" i="3"/>
  <c r="Y3589" i="3" s="1"/>
  <c r="W3590" i="3"/>
  <c r="Y3590" i="3" s="1"/>
  <c r="W3591" i="3"/>
  <c r="Y3591" i="3" s="1"/>
  <c r="W3592" i="3"/>
  <c r="Y3592" i="3" s="1"/>
  <c r="W3593" i="3"/>
  <c r="Y3593" i="3" s="1"/>
  <c r="W3594" i="3"/>
  <c r="Y3594" i="3" s="1"/>
  <c r="W3595" i="3"/>
  <c r="Y3595" i="3" s="1"/>
  <c r="W3596" i="3"/>
  <c r="Y3596" i="3" s="1"/>
  <c r="W3597" i="3"/>
  <c r="Y3597" i="3" s="1"/>
  <c r="W3598" i="3"/>
  <c r="Y3598" i="3" s="1"/>
  <c r="W3599" i="3"/>
  <c r="Y3599" i="3" s="1"/>
  <c r="W3600" i="3"/>
  <c r="Y3600" i="3" s="1"/>
  <c r="W3601" i="3"/>
  <c r="Y3601" i="3" s="1"/>
  <c r="W3602" i="3"/>
  <c r="Y3602" i="3" s="1"/>
  <c r="W3603" i="3"/>
  <c r="Y3603" i="3" s="1"/>
  <c r="W3604" i="3"/>
  <c r="Y3604" i="3" s="1"/>
  <c r="W3605" i="3"/>
  <c r="Y3605" i="3" s="1"/>
  <c r="W3606" i="3"/>
  <c r="Y3606" i="3" s="1"/>
  <c r="W3607" i="3"/>
  <c r="Y3607" i="3" s="1"/>
  <c r="W3608" i="3"/>
  <c r="Y3608" i="3" s="1"/>
  <c r="W3609" i="3"/>
  <c r="Y3609" i="3" s="1"/>
  <c r="W3610" i="3"/>
  <c r="Y3610" i="3" s="1"/>
  <c r="W3611" i="3"/>
  <c r="Y3611" i="3" s="1"/>
  <c r="W3612" i="3"/>
  <c r="Y3612" i="3" s="1"/>
  <c r="W3613" i="3"/>
  <c r="Y3613" i="3" s="1"/>
  <c r="W3614" i="3"/>
  <c r="Y3614" i="3" s="1"/>
  <c r="W3615" i="3"/>
  <c r="Y3615" i="3" s="1"/>
  <c r="W3616" i="3"/>
  <c r="Y3616" i="3" s="1"/>
  <c r="W3617" i="3"/>
  <c r="Y3617" i="3" s="1"/>
  <c r="W3618" i="3"/>
  <c r="Y3618" i="3" s="1"/>
  <c r="W3619" i="3"/>
  <c r="Y3619" i="3" s="1"/>
  <c r="W3620" i="3"/>
  <c r="Y3620" i="3" s="1"/>
  <c r="W3621" i="3"/>
  <c r="Y3621" i="3" s="1"/>
  <c r="W3622" i="3"/>
  <c r="Y3622" i="3" s="1"/>
  <c r="W3623" i="3"/>
  <c r="Y3623" i="3" s="1"/>
  <c r="W3624" i="3"/>
  <c r="Y3624" i="3" s="1"/>
  <c r="W3625" i="3"/>
  <c r="Y3625" i="3" s="1"/>
  <c r="W3626" i="3"/>
  <c r="Y3626" i="3" s="1"/>
  <c r="W3627" i="3"/>
  <c r="Y3627" i="3" s="1"/>
  <c r="W3628" i="3"/>
  <c r="Y3628" i="3" s="1"/>
  <c r="W3629" i="3"/>
  <c r="Y3629" i="3" s="1"/>
  <c r="W3630" i="3"/>
  <c r="Y3630" i="3" s="1"/>
  <c r="W3631" i="3"/>
  <c r="Y3631" i="3" s="1"/>
  <c r="W3632" i="3"/>
  <c r="Y3632" i="3" s="1"/>
  <c r="W3633" i="3"/>
  <c r="Y3633" i="3" s="1"/>
  <c r="W3634" i="3"/>
  <c r="Y3634" i="3" s="1"/>
  <c r="W3635" i="3"/>
  <c r="Y3635" i="3" s="1"/>
  <c r="W3636" i="3"/>
  <c r="Y3636" i="3" s="1"/>
  <c r="W3637" i="3"/>
  <c r="Y3637" i="3" s="1"/>
  <c r="W3638" i="3"/>
  <c r="Y3638" i="3" s="1"/>
  <c r="W3639" i="3"/>
  <c r="Y3639" i="3" s="1"/>
  <c r="W3640" i="3"/>
  <c r="Y3640" i="3" s="1"/>
  <c r="W3641" i="3"/>
  <c r="Y3641" i="3" s="1"/>
  <c r="W3642" i="3"/>
  <c r="Y3642" i="3" s="1"/>
  <c r="W3643" i="3"/>
  <c r="Y3643" i="3" s="1"/>
  <c r="W3644" i="3"/>
  <c r="Y3644" i="3" s="1"/>
  <c r="W3645" i="3"/>
  <c r="Y3645" i="3" s="1"/>
  <c r="W3646" i="3"/>
  <c r="Y3646" i="3" s="1"/>
  <c r="W3647" i="3"/>
  <c r="Y3647" i="3" s="1"/>
  <c r="W3648" i="3"/>
  <c r="Y3648" i="3" s="1"/>
  <c r="W3649" i="3"/>
  <c r="Y3649" i="3" s="1"/>
  <c r="W3650" i="3"/>
  <c r="Y3650" i="3" s="1"/>
  <c r="W3651" i="3"/>
  <c r="Y3651" i="3" s="1"/>
  <c r="W3652" i="3"/>
  <c r="Y3652" i="3" s="1"/>
  <c r="W3653" i="3"/>
  <c r="Y3653" i="3" s="1"/>
  <c r="W3654" i="3"/>
  <c r="Y3654" i="3" s="1"/>
  <c r="W3655" i="3"/>
  <c r="Y3655" i="3" s="1"/>
  <c r="W3656" i="3"/>
  <c r="Y3656" i="3" s="1"/>
  <c r="W3657" i="3"/>
  <c r="Y3657" i="3" s="1"/>
  <c r="W3658" i="3"/>
  <c r="Y3658" i="3" s="1"/>
  <c r="W3659" i="3"/>
  <c r="Y3659" i="3" s="1"/>
  <c r="W3660" i="3"/>
  <c r="Y3660" i="3" s="1"/>
  <c r="W3661" i="3"/>
  <c r="Y3661" i="3" s="1"/>
  <c r="W3662" i="3"/>
  <c r="Y3662" i="3" s="1"/>
  <c r="W3663" i="3"/>
  <c r="Y3663" i="3" s="1"/>
  <c r="W3664" i="3"/>
  <c r="Y3664" i="3" s="1"/>
  <c r="W3665" i="3"/>
  <c r="Y3665" i="3" s="1"/>
  <c r="W3666" i="3"/>
  <c r="Y3666" i="3" s="1"/>
  <c r="W3667" i="3"/>
  <c r="Y3667" i="3" s="1"/>
  <c r="W3668" i="3"/>
  <c r="Y3668" i="3" s="1"/>
  <c r="W3669" i="3"/>
  <c r="Y3669" i="3" s="1"/>
  <c r="W3670" i="3"/>
  <c r="Y3670" i="3" s="1"/>
  <c r="W3671" i="3"/>
  <c r="Y3671" i="3" s="1"/>
  <c r="W3672" i="3"/>
  <c r="Y3672" i="3" s="1"/>
  <c r="W3673" i="3"/>
  <c r="Y3673" i="3" s="1"/>
  <c r="W3674" i="3"/>
  <c r="Y3674" i="3" s="1"/>
  <c r="W3675" i="3"/>
  <c r="Y3675" i="3" s="1"/>
  <c r="W3676" i="3"/>
  <c r="Y3676" i="3" s="1"/>
  <c r="W3677" i="3"/>
  <c r="Y3677" i="3" s="1"/>
  <c r="W3678" i="3"/>
  <c r="Y3678" i="3" s="1"/>
  <c r="W3679" i="3"/>
  <c r="Y3679" i="3" s="1"/>
  <c r="W3680" i="3"/>
  <c r="Y3680" i="3" s="1"/>
  <c r="W3681" i="3"/>
  <c r="Y3681" i="3" s="1"/>
  <c r="W3682" i="3"/>
  <c r="Y3682" i="3" s="1"/>
  <c r="W3683" i="3"/>
  <c r="Y3683" i="3" s="1"/>
  <c r="W3684" i="3"/>
  <c r="Y3684" i="3" s="1"/>
  <c r="W3685" i="3"/>
  <c r="Y3685" i="3" s="1"/>
  <c r="W3686" i="3"/>
  <c r="Y3686" i="3" s="1"/>
  <c r="W3687" i="3"/>
  <c r="Y3687" i="3" s="1"/>
  <c r="W3688" i="3"/>
  <c r="Y3688" i="3" s="1"/>
  <c r="W3689" i="3"/>
  <c r="Y3689" i="3" s="1"/>
  <c r="W3690" i="3"/>
  <c r="Y3690" i="3" s="1"/>
  <c r="W3691" i="3"/>
  <c r="Y3691" i="3" s="1"/>
  <c r="W3692" i="3"/>
  <c r="Y3692" i="3" s="1"/>
  <c r="W3693" i="3"/>
  <c r="Y3693" i="3" s="1"/>
  <c r="W3694" i="3"/>
  <c r="Y3694" i="3" s="1"/>
  <c r="W3695" i="3"/>
  <c r="Y3695" i="3" s="1"/>
  <c r="W3696" i="3"/>
  <c r="Y3696" i="3" s="1"/>
  <c r="W3697" i="3"/>
  <c r="Y3697" i="3" s="1"/>
  <c r="W3698" i="3"/>
  <c r="Y3698" i="3" s="1"/>
  <c r="W3699" i="3"/>
  <c r="Y3699" i="3" s="1"/>
  <c r="W3700" i="3"/>
  <c r="Y3700" i="3" s="1"/>
  <c r="W3701" i="3"/>
  <c r="Y3701" i="3" s="1"/>
  <c r="W3702" i="3"/>
  <c r="Y3702" i="3" s="1"/>
  <c r="W3703" i="3"/>
  <c r="Y3703" i="3" s="1"/>
  <c r="W3704" i="3"/>
  <c r="Y3704" i="3" s="1"/>
  <c r="W3705" i="3"/>
  <c r="Y3705" i="3" s="1"/>
  <c r="W3706" i="3"/>
  <c r="Y3706" i="3" s="1"/>
  <c r="W3707" i="3"/>
  <c r="Y3707" i="3" s="1"/>
  <c r="W3708" i="3"/>
  <c r="Y3708" i="3" s="1"/>
  <c r="W3709" i="3"/>
  <c r="Y3709" i="3" s="1"/>
  <c r="W3710" i="3"/>
  <c r="Y3710" i="3" s="1"/>
  <c r="W3711" i="3"/>
  <c r="Y3711" i="3" s="1"/>
  <c r="W3712" i="3"/>
  <c r="Y3712" i="3" s="1"/>
  <c r="W3713" i="3"/>
  <c r="Y3713" i="3" s="1"/>
  <c r="W3714" i="3"/>
  <c r="Y3714" i="3" s="1"/>
  <c r="W3715" i="3"/>
  <c r="Y3715" i="3" s="1"/>
  <c r="W3716" i="3"/>
  <c r="Y3716" i="3" s="1"/>
  <c r="W3717" i="3"/>
  <c r="Y3717" i="3" s="1"/>
  <c r="W3718" i="3"/>
  <c r="Y3718" i="3" s="1"/>
  <c r="W3719" i="3"/>
  <c r="Y3719" i="3" s="1"/>
  <c r="W3720" i="3"/>
  <c r="Y3720" i="3" s="1"/>
  <c r="W3721" i="3"/>
  <c r="Y3721" i="3" s="1"/>
  <c r="W3722" i="3"/>
  <c r="Y3722" i="3" s="1"/>
  <c r="W3723" i="3"/>
  <c r="Y3723" i="3" s="1"/>
  <c r="W3724" i="3"/>
  <c r="Y3724" i="3" s="1"/>
  <c r="W3725" i="3"/>
  <c r="Y3725" i="3" s="1"/>
  <c r="W3726" i="3"/>
  <c r="Y3726" i="3" s="1"/>
  <c r="W3727" i="3"/>
  <c r="Y3727" i="3" s="1"/>
  <c r="W3728" i="3"/>
  <c r="Y3728" i="3" s="1"/>
  <c r="W3729" i="3"/>
  <c r="Y3729" i="3" s="1"/>
  <c r="W3730" i="3"/>
  <c r="Y3730" i="3" s="1"/>
  <c r="W3731" i="3"/>
  <c r="Y3731" i="3" s="1"/>
  <c r="W3732" i="3"/>
  <c r="Y3732" i="3" s="1"/>
  <c r="W3733" i="3"/>
  <c r="Y3733" i="3" s="1"/>
  <c r="W3734" i="3"/>
  <c r="Y3734" i="3" s="1"/>
  <c r="W3735" i="3"/>
  <c r="Y3735" i="3" s="1"/>
  <c r="W3736" i="3"/>
  <c r="Y3736" i="3" s="1"/>
  <c r="W3737" i="3"/>
  <c r="Y3737" i="3" s="1"/>
  <c r="W3738" i="3"/>
  <c r="Y3738" i="3" s="1"/>
  <c r="W3739" i="3"/>
  <c r="Y3739" i="3" s="1"/>
  <c r="W3740" i="3"/>
  <c r="Y3740" i="3" s="1"/>
  <c r="W3741" i="3"/>
  <c r="Y3741" i="3" s="1"/>
  <c r="W3742" i="3"/>
  <c r="Y3742" i="3" s="1"/>
  <c r="W3743" i="3"/>
  <c r="Y3743" i="3" s="1"/>
  <c r="W3744" i="3"/>
  <c r="Y3744" i="3" s="1"/>
  <c r="W3745" i="3"/>
  <c r="Y3745" i="3" s="1"/>
  <c r="W3746" i="3"/>
  <c r="Y3746" i="3" s="1"/>
  <c r="W3747" i="3"/>
  <c r="Y3747" i="3" s="1"/>
  <c r="W3748" i="3"/>
  <c r="Y3748" i="3" s="1"/>
  <c r="W3749" i="3"/>
  <c r="Y3749" i="3" s="1"/>
  <c r="W3750" i="3"/>
  <c r="Y3750" i="3" s="1"/>
  <c r="W3751" i="3"/>
  <c r="Y3751" i="3" s="1"/>
  <c r="W3752" i="3"/>
  <c r="Y3752" i="3" s="1"/>
  <c r="W3753" i="3"/>
  <c r="Y3753" i="3" s="1"/>
  <c r="W3754" i="3"/>
  <c r="Y3754" i="3" s="1"/>
  <c r="W3755" i="3"/>
  <c r="Y3755" i="3" s="1"/>
  <c r="W3756" i="3"/>
  <c r="Y3756" i="3" s="1"/>
  <c r="W3757" i="3"/>
  <c r="Y3757" i="3" s="1"/>
  <c r="W3758" i="3"/>
  <c r="Y3758" i="3" s="1"/>
  <c r="W3759" i="3"/>
  <c r="Y3759" i="3" s="1"/>
  <c r="W3760" i="3"/>
  <c r="Y3760" i="3" s="1"/>
  <c r="W3761" i="3"/>
  <c r="Y3761" i="3" s="1"/>
  <c r="W3762" i="3"/>
  <c r="Y3762" i="3" s="1"/>
  <c r="W3763" i="3"/>
  <c r="Y3763" i="3" s="1"/>
  <c r="W3764" i="3"/>
  <c r="Y3764" i="3" s="1"/>
  <c r="W3765" i="3"/>
  <c r="Y3765" i="3" s="1"/>
  <c r="W3766" i="3"/>
  <c r="Y3766" i="3" s="1"/>
  <c r="W3767" i="3"/>
  <c r="Y3767" i="3" s="1"/>
  <c r="W3768" i="3"/>
  <c r="Y3768" i="3" s="1"/>
  <c r="W3769" i="3"/>
  <c r="Y3769" i="3" s="1"/>
  <c r="W3770" i="3"/>
  <c r="Y3770" i="3" s="1"/>
  <c r="W3771" i="3"/>
  <c r="Y3771" i="3" s="1"/>
  <c r="W3772" i="3"/>
  <c r="Y3772" i="3" s="1"/>
  <c r="W3773" i="3"/>
  <c r="Y3773" i="3" s="1"/>
  <c r="W3774" i="3"/>
  <c r="Y3774" i="3" s="1"/>
  <c r="W3775" i="3"/>
  <c r="Y3775" i="3" s="1"/>
  <c r="W3776" i="3"/>
  <c r="Y3776" i="3" s="1"/>
  <c r="W3777" i="3"/>
  <c r="Y3777" i="3" s="1"/>
  <c r="W3778" i="3"/>
  <c r="Y3778" i="3" s="1"/>
  <c r="W3779" i="3"/>
  <c r="Y3779" i="3" s="1"/>
  <c r="W3780" i="3"/>
  <c r="Y3780" i="3" s="1"/>
  <c r="W3781" i="3"/>
  <c r="Y3781" i="3" s="1"/>
  <c r="W3782" i="3"/>
  <c r="Y3782" i="3" s="1"/>
  <c r="W3783" i="3"/>
  <c r="Y3783" i="3" s="1"/>
  <c r="W3784" i="3"/>
  <c r="Y3784" i="3" s="1"/>
  <c r="W3785" i="3"/>
  <c r="Y3785" i="3" s="1"/>
  <c r="W3786" i="3"/>
  <c r="Y3786" i="3" s="1"/>
  <c r="W3787" i="3"/>
  <c r="Y3787" i="3" s="1"/>
  <c r="W3788" i="3"/>
  <c r="Y3788" i="3" s="1"/>
  <c r="W3789" i="3"/>
  <c r="Y3789" i="3" s="1"/>
  <c r="W3790" i="3"/>
  <c r="Y3790" i="3" s="1"/>
  <c r="W3791" i="3"/>
  <c r="Y3791" i="3" s="1"/>
  <c r="W3792" i="3"/>
  <c r="Y3792" i="3" s="1"/>
  <c r="W3793" i="3"/>
  <c r="Y3793" i="3" s="1"/>
  <c r="W3794" i="3"/>
  <c r="Y3794" i="3" s="1"/>
  <c r="W3795" i="3"/>
  <c r="Y3795" i="3" s="1"/>
  <c r="W3796" i="3"/>
  <c r="Y3796" i="3" s="1"/>
  <c r="W3797" i="3"/>
  <c r="Y3797" i="3" s="1"/>
  <c r="W3798" i="3"/>
  <c r="Y3798" i="3" s="1"/>
  <c r="W3799" i="3"/>
  <c r="Y3799" i="3" s="1"/>
  <c r="W3800" i="3"/>
  <c r="Y3800" i="3" s="1"/>
  <c r="W3801" i="3"/>
  <c r="Y3801" i="3" s="1"/>
  <c r="W3802" i="3"/>
  <c r="Y3802" i="3" s="1"/>
  <c r="W3803" i="3"/>
  <c r="Y3803" i="3" s="1"/>
  <c r="W3804" i="3"/>
  <c r="Y3804" i="3" s="1"/>
  <c r="W3805" i="3"/>
  <c r="Y3805" i="3" s="1"/>
  <c r="W3806" i="3"/>
  <c r="Y3806" i="3" s="1"/>
  <c r="W3807" i="3"/>
  <c r="Y3807" i="3" s="1"/>
  <c r="W3808" i="3"/>
  <c r="Y3808" i="3" s="1"/>
  <c r="W3809" i="3"/>
  <c r="Y3809" i="3" s="1"/>
  <c r="W3810" i="3"/>
  <c r="Y3810" i="3" s="1"/>
  <c r="W3811" i="3"/>
  <c r="Y3811" i="3" s="1"/>
  <c r="W3812" i="3"/>
  <c r="Y3812" i="3" s="1"/>
  <c r="W3813" i="3"/>
  <c r="Y3813" i="3" s="1"/>
  <c r="W3814" i="3"/>
  <c r="Y3814" i="3" s="1"/>
  <c r="W3815" i="3"/>
  <c r="Y3815" i="3" s="1"/>
  <c r="W3816" i="3"/>
  <c r="Y3816" i="3" s="1"/>
  <c r="W3817" i="3"/>
  <c r="Y3817" i="3" s="1"/>
  <c r="W3818" i="3"/>
  <c r="Y3818" i="3" s="1"/>
  <c r="W3819" i="3"/>
  <c r="Y3819" i="3" s="1"/>
  <c r="W3820" i="3"/>
  <c r="Y3820" i="3" s="1"/>
  <c r="W3821" i="3"/>
  <c r="Y3821" i="3" s="1"/>
  <c r="W3822" i="3"/>
  <c r="Y3822" i="3" s="1"/>
  <c r="W3823" i="3"/>
  <c r="Y3823" i="3" s="1"/>
  <c r="W3824" i="3"/>
  <c r="Y3824" i="3" s="1"/>
  <c r="W3825" i="3"/>
  <c r="Y3825" i="3" s="1"/>
  <c r="W3826" i="3"/>
  <c r="Y3826" i="3" s="1"/>
  <c r="W3827" i="3"/>
  <c r="Y3827" i="3" s="1"/>
  <c r="W3828" i="3"/>
  <c r="Y3828" i="3" s="1"/>
  <c r="W3829" i="3"/>
  <c r="Y3829" i="3" s="1"/>
  <c r="W3830" i="3"/>
  <c r="Y3830" i="3" s="1"/>
  <c r="W3831" i="3"/>
  <c r="Y3831" i="3" s="1"/>
  <c r="W3832" i="3"/>
  <c r="Y3832" i="3" s="1"/>
  <c r="W3833" i="3"/>
  <c r="Y3833" i="3" s="1"/>
  <c r="W3834" i="3"/>
  <c r="Y3834" i="3" s="1"/>
  <c r="W3835" i="3"/>
  <c r="Y3835" i="3" s="1"/>
  <c r="W3836" i="3"/>
  <c r="Y3836" i="3" s="1"/>
  <c r="W3837" i="3"/>
  <c r="Y3837" i="3" s="1"/>
  <c r="W3838" i="3"/>
  <c r="Y3838" i="3" s="1"/>
  <c r="W3839" i="3"/>
  <c r="Y3839" i="3" s="1"/>
  <c r="W3840" i="3"/>
  <c r="Y3840" i="3" s="1"/>
  <c r="W3841" i="3"/>
  <c r="Y3841" i="3" s="1"/>
  <c r="W3842" i="3"/>
  <c r="Y3842" i="3" s="1"/>
  <c r="W3843" i="3"/>
  <c r="Y3843" i="3" s="1"/>
  <c r="W3844" i="3"/>
  <c r="Y3844" i="3" s="1"/>
  <c r="W3845" i="3"/>
  <c r="Y3845" i="3" s="1"/>
  <c r="W3846" i="3"/>
  <c r="Y3846" i="3" s="1"/>
  <c r="W3847" i="3"/>
  <c r="Y3847" i="3" s="1"/>
  <c r="W3848" i="3"/>
  <c r="Y3848" i="3" s="1"/>
  <c r="W3849" i="3"/>
  <c r="Y3849" i="3" s="1"/>
  <c r="W3850" i="3"/>
  <c r="Y3850" i="3" s="1"/>
  <c r="W3851" i="3"/>
  <c r="Y3851" i="3" s="1"/>
  <c r="W3852" i="3"/>
  <c r="Y3852" i="3" s="1"/>
  <c r="W3853" i="3"/>
  <c r="Y3853" i="3" s="1"/>
  <c r="W3854" i="3"/>
  <c r="Y3854" i="3" s="1"/>
  <c r="W3855" i="3"/>
  <c r="Y3855" i="3" s="1"/>
  <c r="W3856" i="3"/>
  <c r="Y3856" i="3" s="1"/>
  <c r="W3857" i="3"/>
  <c r="Y3857" i="3" s="1"/>
  <c r="W3858" i="3"/>
  <c r="Y3858" i="3" s="1"/>
  <c r="W3859" i="3"/>
  <c r="Y3859" i="3" s="1"/>
  <c r="W3860" i="3"/>
  <c r="Y3860" i="3" s="1"/>
  <c r="W3861" i="3"/>
  <c r="Y3861" i="3" s="1"/>
  <c r="W3862" i="3"/>
  <c r="Y3862" i="3" s="1"/>
  <c r="W3863" i="3"/>
  <c r="Y3863" i="3" s="1"/>
  <c r="W3864" i="3"/>
  <c r="Y3864" i="3" s="1"/>
  <c r="W3865" i="3"/>
  <c r="Y3865" i="3" s="1"/>
  <c r="W3866" i="3"/>
  <c r="Y3866" i="3" s="1"/>
  <c r="W3867" i="3"/>
  <c r="Y3867" i="3" s="1"/>
  <c r="W3868" i="3"/>
  <c r="Y3868" i="3" s="1"/>
  <c r="W3869" i="3"/>
  <c r="Y3869" i="3" s="1"/>
  <c r="W3870" i="3"/>
  <c r="Y3870" i="3" s="1"/>
  <c r="W3871" i="3"/>
  <c r="Y3871" i="3" s="1"/>
  <c r="W3872" i="3"/>
  <c r="Y3872" i="3" s="1"/>
  <c r="W3873" i="3"/>
  <c r="Y3873" i="3" s="1"/>
  <c r="W3874" i="3"/>
  <c r="Y3874" i="3" s="1"/>
  <c r="W3875" i="3"/>
  <c r="Y3875" i="3" s="1"/>
  <c r="W3876" i="3"/>
  <c r="Y3876" i="3" s="1"/>
  <c r="W3877" i="3"/>
  <c r="Y3877" i="3" s="1"/>
  <c r="W3878" i="3"/>
  <c r="Y3878" i="3" s="1"/>
  <c r="W3879" i="3"/>
  <c r="Y3879" i="3" s="1"/>
  <c r="W3880" i="3"/>
  <c r="Y3880" i="3" s="1"/>
  <c r="W3881" i="3"/>
  <c r="Y3881" i="3" s="1"/>
  <c r="W3882" i="3"/>
  <c r="Y3882" i="3" s="1"/>
  <c r="W3883" i="3"/>
  <c r="Y3883" i="3" s="1"/>
  <c r="W3884" i="3"/>
  <c r="Y3884" i="3" s="1"/>
  <c r="W3885" i="3"/>
  <c r="Y3885" i="3" s="1"/>
  <c r="W3886" i="3"/>
  <c r="Y3886" i="3" s="1"/>
  <c r="W3887" i="3"/>
  <c r="Y3887" i="3" s="1"/>
  <c r="W3888" i="3"/>
  <c r="Y3888" i="3" s="1"/>
  <c r="W3889" i="3"/>
  <c r="Y3889" i="3" s="1"/>
  <c r="W3890" i="3"/>
  <c r="Y3890" i="3" s="1"/>
  <c r="W3891" i="3"/>
  <c r="Y3891" i="3" s="1"/>
  <c r="W3892" i="3"/>
  <c r="Y3892" i="3" s="1"/>
  <c r="W3893" i="3"/>
  <c r="Y3893" i="3" s="1"/>
  <c r="W3894" i="3"/>
  <c r="Y3894" i="3" s="1"/>
  <c r="W3895" i="3"/>
  <c r="Y3895" i="3" s="1"/>
  <c r="W3896" i="3"/>
  <c r="Y3896" i="3" s="1"/>
  <c r="W3897" i="3"/>
  <c r="Y3897" i="3" s="1"/>
  <c r="W3898" i="3"/>
  <c r="Y3898" i="3" s="1"/>
  <c r="W3899" i="3"/>
  <c r="Y3899" i="3" s="1"/>
  <c r="W3900" i="3"/>
  <c r="Y3900" i="3" s="1"/>
  <c r="W3901" i="3"/>
  <c r="Y3901" i="3" s="1"/>
  <c r="W3902" i="3"/>
  <c r="Y3902" i="3" s="1"/>
  <c r="W3903" i="3"/>
  <c r="Y3903" i="3" s="1"/>
  <c r="W3904" i="3"/>
  <c r="Y3904" i="3" s="1"/>
  <c r="W3905" i="3"/>
  <c r="Y3905" i="3" s="1"/>
  <c r="W3906" i="3"/>
  <c r="Y3906" i="3" s="1"/>
  <c r="W3907" i="3"/>
  <c r="Y3907" i="3" s="1"/>
  <c r="W3908" i="3"/>
  <c r="Y3908" i="3" s="1"/>
  <c r="W3909" i="3"/>
  <c r="Y3909" i="3" s="1"/>
  <c r="W3910" i="3"/>
  <c r="Y3910" i="3" s="1"/>
  <c r="W3911" i="3"/>
  <c r="Y3911" i="3" s="1"/>
  <c r="W3912" i="3"/>
  <c r="Y3912" i="3" s="1"/>
  <c r="W3913" i="3"/>
  <c r="Y3913" i="3" s="1"/>
  <c r="W3914" i="3"/>
  <c r="Y3914" i="3" s="1"/>
  <c r="W3915" i="3"/>
  <c r="Y3915" i="3" s="1"/>
  <c r="W3916" i="3"/>
  <c r="Y3916" i="3" s="1"/>
  <c r="W3917" i="3"/>
  <c r="Y3917" i="3" s="1"/>
  <c r="W3918" i="3"/>
  <c r="Y3918" i="3" s="1"/>
  <c r="W3919" i="3"/>
  <c r="Y3919" i="3" s="1"/>
  <c r="W3920" i="3"/>
  <c r="Y3920" i="3" s="1"/>
  <c r="W3921" i="3"/>
  <c r="Y3921" i="3" s="1"/>
  <c r="W3922" i="3"/>
  <c r="Y3922" i="3" s="1"/>
  <c r="W3923" i="3"/>
  <c r="Y3923" i="3" s="1"/>
  <c r="W3924" i="3"/>
  <c r="Y3924" i="3" s="1"/>
  <c r="W3925" i="3"/>
  <c r="Y3925" i="3" s="1"/>
  <c r="W3926" i="3"/>
  <c r="Y3926" i="3" s="1"/>
  <c r="W3927" i="3"/>
  <c r="Y3927" i="3" s="1"/>
  <c r="W3928" i="3"/>
  <c r="Y3928" i="3" s="1"/>
  <c r="W3929" i="3"/>
  <c r="Y3929" i="3" s="1"/>
  <c r="W3930" i="3"/>
  <c r="Y3930" i="3" s="1"/>
  <c r="W3931" i="3"/>
  <c r="Y3931" i="3" s="1"/>
  <c r="W3932" i="3"/>
  <c r="Y3932" i="3" s="1"/>
  <c r="W3933" i="3"/>
  <c r="Y3933" i="3" s="1"/>
  <c r="W3934" i="3"/>
  <c r="Y3934" i="3" s="1"/>
  <c r="W3935" i="3"/>
  <c r="Y3935" i="3" s="1"/>
  <c r="W3936" i="3"/>
  <c r="Y3936" i="3" s="1"/>
  <c r="W3937" i="3"/>
  <c r="Y3937" i="3" s="1"/>
  <c r="W3938" i="3"/>
  <c r="Y3938" i="3" s="1"/>
  <c r="W3939" i="3"/>
  <c r="Y3939" i="3" s="1"/>
  <c r="W3940" i="3"/>
  <c r="Y3940" i="3" s="1"/>
  <c r="W3941" i="3"/>
  <c r="Y3941" i="3" s="1"/>
  <c r="W3942" i="3"/>
  <c r="Y3942" i="3" s="1"/>
  <c r="W3943" i="3"/>
  <c r="Y3943" i="3" s="1"/>
  <c r="W3944" i="3"/>
  <c r="Y3944" i="3" s="1"/>
  <c r="W3945" i="3"/>
  <c r="Y3945" i="3" s="1"/>
  <c r="W3946" i="3"/>
  <c r="Y3946" i="3" s="1"/>
  <c r="W3947" i="3"/>
  <c r="Y3947" i="3" s="1"/>
  <c r="W3948" i="3"/>
  <c r="Y3948" i="3" s="1"/>
  <c r="W3949" i="3"/>
  <c r="Y3949" i="3" s="1"/>
  <c r="W3950" i="3"/>
  <c r="Y3950" i="3" s="1"/>
  <c r="W3951" i="3"/>
  <c r="Y3951" i="3" s="1"/>
  <c r="W3952" i="3"/>
  <c r="Y3952" i="3" s="1"/>
  <c r="W3953" i="3"/>
  <c r="Y3953" i="3" s="1"/>
  <c r="W3954" i="3"/>
  <c r="Y3954" i="3" s="1"/>
  <c r="W3955" i="3"/>
  <c r="Y3955" i="3" s="1"/>
  <c r="W3956" i="3"/>
  <c r="Y3956" i="3" s="1"/>
  <c r="W3957" i="3"/>
  <c r="Y3957" i="3" s="1"/>
  <c r="W3958" i="3"/>
  <c r="Y3958" i="3" s="1"/>
  <c r="W3959" i="3"/>
  <c r="Y3959" i="3" s="1"/>
  <c r="W3960" i="3"/>
  <c r="Y3960" i="3" s="1"/>
  <c r="W3961" i="3"/>
  <c r="Y3961" i="3" s="1"/>
  <c r="W3962" i="3"/>
  <c r="Y3962" i="3" s="1"/>
  <c r="W3963" i="3"/>
  <c r="Y3963" i="3" s="1"/>
  <c r="W3964" i="3"/>
  <c r="Y3964" i="3" s="1"/>
  <c r="W3965" i="3"/>
  <c r="Y3965" i="3" s="1"/>
  <c r="W3966" i="3"/>
  <c r="Y3966" i="3" s="1"/>
  <c r="W3967" i="3"/>
  <c r="Y3967" i="3" s="1"/>
  <c r="W3968" i="3"/>
  <c r="Y3968" i="3" s="1"/>
  <c r="W3969" i="3"/>
  <c r="Y3969" i="3" s="1"/>
  <c r="W3970" i="3"/>
  <c r="Y3970" i="3" s="1"/>
  <c r="W3971" i="3"/>
  <c r="Y3971" i="3" s="1"/>
  <c r="W3972" i="3"/>
  <c r="Y3972" i="3" s="1"/>
  <c r="W3973" i="3"/>
  <c r="Y3973" i="3" s="1"/>
  <c r="W3974" i="3"/>
  <c r="Y3974" i="3" s="1"/>
  <c r="W3975" i="3"/>
  <c r="Y3975" i="3" s="1"/>
  <c r="W3976" i="3"/>
  <c r="Y3976" i="3" s="1"/>
  <c r="W3977" i="3"/>
  <c r="Y3977" i="3" s="1"/>
  <c r="W3978" i="3"/>
  <c r="Y3978" i="3" s="1"/>
  <c r="W3979" i="3"/>
  <c r="Y3979" i="3" s="1"/>
  <c r="W3980" i="3"/>
  <c r="Y3980" i="3" s="1"/>
  <c r="W3981" i="3"/>
  <c r="Y3981" i="3" s="1"/>
  <c r="W3982" i="3"/>
  <c r="Y3982" i="3" s="1"/>
  <c r="W3983" i="3"/>
  <c r="Y3983" i="3" s="1"/>
  <c r="W3984" i="3"/>
  <c r="Y3984" i="3" s="1"/>
  <c r="W3985" i="3"/>
  <c r="Y3985" i="3" s="1"/>
  <c r="W3986" i="3"/>
  <c r="Y3986" i="3" s="1"/>
  <c r="W3987" i="3"/>
  <c r="Y3987" i="3" s="1"/>
  <c r="W3988" i="3"/>
  <c r="Y3988" i="3" s="1"/>
  <c r="W3989" i="3"/>
  <c r="Y3989" i="3" s="1"/>
  <c r="W3990" i="3"/>
  <c r="Y3990" i="3" s="1"/>
  <c r="W3991" i="3"/>
  <c r="Y3991" i="3" s="1"/>
  <c r="W3992" i="3"/>
  <c r="Y3992" i="3" s="1"/>
  <c r="W3993" i="3"/>
  <c r="Y3993" i="3" s="1"/>
  <c r="W3994" i="3"/>
  <c r="Y3994" i="3" s="1"/>
  <c r="W3995" i="3"/>
  <c r="Y3995" i="3" s="1"/>
  <c r="W3996" i="3"/>
  <c r="Y3996" i="3" s="1"/>
  <c r="W3997" i="3"/>
  <c r="Y3997" i="3" s="1"/>
  <c r="W3998" i="3"/>
  <c r="Y3998" i="3" s="1"/>
  <c r="W3999" i="3"/>
  <c r="Y3999" i="3" s="1"/>
  <c r="W4000" i="3"/>
  <c r="Y4000" i="3" s="1"/>
  <c r="W4001" i="3"/>
  <c r="Y4001" i="3" s="1"/>
  <c r="W4002" i="3"/>
  <c r="Y4002" i="3" s="1"/>
  <c r="W4003" i="3"/>
  <c r="Y4003" i="3" s="1"/>
  <c r="W4004" i="3"/>
  <c r="Y4004" i="3" s="1"/>
  <c r="W4005" i="3"/>
  <c r="Y4005" i="3" s="1"/>
  <c r="W4006" i="3"/>
  <c r="Y4006" i="3" s="1"/>
  <c r="W4007" i="3"/>
  <c r="Y4007" i="3" s="1"/>
  <c r="W4008" i="3"/>
  <c r="Y4008" i="3" s="1"/>
  <c r="W4009" i="3"/>
  <c r="Y4009" i="3" s="1"/>
  <c r="W4010" i="3"/>
  <c r="Y4010" i="3" s="1"/>
  <c r="W4011" i="3"/>
  <c r="Y4011" i="3" s="1"/>
  <c r="W4012" i="3"/>
  <c r="Y4012" i="3" s="1"/>
  <c r="W4013" i="3"/>
  <c r="Y4013" i="3" s="1"/>
  <c r="W4014" i="3"/>
  <c r="Y4014" i="3" s="1"/>
  <c r="W4015" i="3"/>
  <c r="Y4015" i="3" s="1"/>
  <c r="W4016" i="3"/>
  <c r="Y4016" i="3" s="1"/>
  <c r="W4017" i="3"/>
  <c r="Y4017" i="3" s="1"/>
  <c r="W4018" i="3"/>
  <c r="Y4018" i="3" s="1"/>
  <c r="W4019" i="3"/>
  <c r="Y4019" i="3" s="1"/>
  <c r="W4020" i="3"/>
  <c r="Y4020" i="3" s="1"/>
  <c r="W4021" i="3"/>
  <c r="Y4021" i="3" s="1"/>
  <c r="W4022" i="3"/>
  <c r="Y4022" i="3" s="1"/>
  <c r="W4023" i="3"/>
  <c r="Y4023" i="3" s="1"/>
  <c r="W4024" i="3"/>
  <c r="Y4024" i="3" s="1"/>
  <c r="W4025" i="3"/>
  <c r="Y4025" i="3" s="1"/>
  <c r="W4026" i="3"/>
  <c r="Y4026" i="3" s="1"/>
  <c r="W4027" i="3"/>
  <c r="Y4027" i="3" s="1"/>
  <c r="W4028" i="3"/>
  <c r="Y4028" i="3" s="1"/>
  <c r="W4029" i="3"/>
  <c r="Y4029" i="3" s="1"/>
  <c r="W4030" i="3"/>
  <c r="Y4030" i="3" s="1"/>
  <c r="W4031" i="3"/>
  <c r="Y4031" i="3" s="1"/>
  <c r="W4032" i="3"/>
  <c r="Y4032" i="3" s="1"/>
  <c r="W4033" i="3"/>
  <c r="Y4033" i="3" s="1"/>
  <c r="W4034" i="3"/>
  <c r="Y4034" i="3" s="1"/>
  <c r="W4035" i="3"/>
  <c r="Y4035" i="3" s="1"/>
  <c r="W4036" i="3"/>
  <c r="Y4036" i="3" s="1"/>
  <c r="W4037" i="3"/>
  <c r="Y4037" i="3" s="1"/>
  <c r="W4038" i="3"/>
  <c r="Y4038" i="3" s="1"/>
  <c r="W4039" i="3"/>
  <c r="Y4039" i="3" s="1"/>
  <c r="W4040" i="3"/>
  <c r="Y4040" i="3" s="1"/>
  <c r="W4041" i="3"/>
  <c r="Y4041" i="3" s="1"/>
  <c r="W4042" i="3"/>
  <c r="Y4042" i="3" s="1"/>
  <c r="W4043" i="3"/>
  <c r="Y4043" i="3" s="1"/>
  <c r="W4044" i="3"/>
  <c r="Y4044" i="3" s="1"/>
  <c r="W4045" i="3"/>
  <c r="Y4045" i="3" s="1"/>
  <c r="W4046" i="3"/>
  <c r="Y4046" i="3" s="1"/>
  <c r="W4047" i="3"/>
  <c r="Y4047" i="3" s="1"/>
  <c r="W4048" i="3"/>
  <c r="Y4048" i="3" s="1"/>
  <c r="W4049" i="3"/>
  <c r="Y4049" i="3" s="1"/>
  <c r="W4050" i="3"/>
  <c r="Y4050" i="3" s="1"/>
  <c r="W4051" i="3"/>
  <c r="Y4051" i="3" s="1"/>
  <c r="W4052" i="3"/>
  <c r="Y4052" i="3" s="1"/>
  <c r="W4053" i="3"/>
  <c r="Y4053" i="3" s="1"/>
  <c r="W4054" i="3"/>
  <c r="Y4054" i="3" s="1"/>
  <c r="W4055" i="3"/>
  <c r="Y4055" i="3" s="1"/>
  <c r="W4056" i="3"/>
  <c r="Y4056" i="3" s="1"/>
  <c r="W4057" i="3"/>
  <c r="Y4057" i="3" s="1"/>
  <c r="W4058" i="3"/>
  <c r="Y4058" i="3" s="1"/>
  <c r="W4059" i="3"/>
  <c r="Y4059" i="3" s="1"/>
  <c r="W4060" i="3"/>
  <c r="Y4060" i="3" s="1"/>
  <c r="W4061" i="3"/>
  <c r="Y4061" i="3" s="1"/>
  <c r="W4062" i="3"/>
  <c r="Y4062" i="3" s="1"/>
  <c r="W4063" i="3"/>
  <c r="Y4063" i="3" s="1"/>
  <c r="W4064" i="3"/>
  <c r="Y4064" i="3" s="1"/>
  <c r="W4065" i="3"/>
  <c r="Y4065" i="3" s="1"/>
  <c r="W4066" i="3"/>
  <c r="Y4066" i="3" s="1"/>
  <c r="W4067" i="3"/>
  <c r="Y4067" i="3" s="1"/>
  <c r="W4068" i="3"/>
  <c r="Y4068" i="3" s="1"/>
  <c r="W4069" i="3"/>
  <c r="Y4069" i="3" s="1"/>
  <c r="W4070" i="3"/>
  <c r="Y4070" i="3" s="1"/>
  <c r="W4071" i="3"/>
  <c r="Y4071" i="3" s="1"/>
  <c r="W4072" i="3"/>
  <c r="Y4072" i="3" s="1"/>
  <c r="W4073" i="3"/>
  <c r="Y4073" i="3" s="1"/>
  <c r="W4074" i="3"/>
  <c r="Y4074" i="3" s="1"/>
  <c r="W4075" i="3"/>
  <c r="Y4075" i="3" s="1"/>
  <c r="W4076" i="3"/>
  <c r="Y4076" i="3" s="1"/>
  <c r="W4077" i="3"/>
  <c r="Y4077" i="3" s="1"/>
  <c r="W4078" i="3"/>
  <c r="Y4078" i="3" s="1"/>
  <c r="W4079" i="3"/>
  <c r="Y4079" i="3" s="1"/>
  <c r="W4080" i="3"/>
  <c r="Y4080" i="3" s="1"/>
  <c r="W4081" i="3"/>
  <c r="Y4081" i="3" s="1"/>
  <c r="W4082" i="3"/>
  <c r="Y4082" i="3" s="1"/>
  <c r="W4083" i="3"/>
  <c r="Y4083" i="3" s="1"/>
  <c r="W4084" i="3"/>
  <c r="Y4084" i="3" s="1"/>
  <c r="W4085" i="3"/>
  <c r="Y4085" i="3" s="1"/>
  <c r="W4086" i="3"/>
  <c r="Y4086" i="3" s="1"/>
  <c r="W4087" i="3"/>
  <c r="Y4087" i="3" s="1"/>
  <c r="W4088" i="3"/>
  <c r="Y4088" i="3" s="1"/>
  <c r="W4089" i="3"/>
  <c r="Y4089" i="3" s="1"/>
  <c r="W4090" i="3"/>
  <c r="Y4090" i="3" s="1"/>
  <c r="W4091" i="3"/>
  <c r="Y4091" i="3" s="1"/>
  <c r="W4092" i="3"/>
  <c r="Y4092" i="3" s="1"/>
  <c r="W4093" i="3"/>
  <c r="Y4093" i="3" s="1"/>
  <c r="W4094" i="3"/>
  <c r="Y4094" i="3" s="1"/>
  <c r="W4095" i="3"/>
  <c r="Y4095" i="3" s="1"/>
  <c r="W4096" i="3"/>
  <c r="Y4096" i="3" s="1"/>
  <c r="W4097" i="3"/>
  <c r="Y4097" i="3" s="1"/>
  <c r="W4098" i="3"/>
  <c r="Y4098" i="3" s="1"/>
  <c r="W4099" i="3"/>
  <c r="Y4099" i="3" s="1"/>
  <c r="W4100" i="3"/>
  <c r="Y4100" i="3" s="1"/>
  <c r="W4101" i="3"/>
  <c r="Y4101" i="3" s="1"/>
  <c r="W4102" i="3"/>
  <c r="Y4102" i="3" s="1"/>
  <c r="W4103" i="3"/>
  <c r="Y4103" i="3" s="1"/>
  <c r="W4104" i="3"/>
  <c r="Y4104" i="3" s="1"/>
  <c r="W4105" i="3"/>
  <c r="Y4105" i="3" s="1"/>
  <c r="W4106" i="3"/>
  <c r="Y4106" i="3" s="1"/>
  <c r="W4107" i="3"/>
  <c r="Y4107" i="3" s="1"/>
  <c r="W4108" i="3"/>
  <c r="Y4108" i="3" s="1"/>
  <c r="W4109" i="3"/>
  <c r="Y4109" i="3" s="1"/>
  <c r="W4110" i="3"/>
  <c r="Y4110" i="3" s="1"/>
  <c r="W4111" i="3"/>
  <c r="Y4111" i="3" s="1"/>
  <c r="W4112" i="3"/>
  <c r="Y4112" i="3" s="1"/>
  <c r="W4113" i="3"/>
  <c r="Y4113" i="3" s="1"/>
  <c r="W4114" i="3"/>
  <c r="Y4114" i="3" s="1"/>
  <c r="W4115" i="3"/>
  <c r="Y4115" i="3" s="1"/>
  <c r="W4116" i="3"/>
  <c r="Y4116" i="3" s="1"/>
  <c r="W4117" i="3"/>
  <c r="Y4117" i="3" s="1"/>
  <c r="W4118" i="3"/>
  <c r="Y4118" i="3" s="1"/>
  <c r="W4119" i="3"/>
  <c r="Y4119" i="3" s="1"/>
  <c r="W4120" i="3"/>
  <c r="Y4120" i="3" s="1"/>
  <c r="W4121" i="3"/>
  <c r="Y4121" i="3" s="1"/>
  <c r="W4122" i="3"/>
  <c r="Y4122" i="3" s="1"/>
  <c r="W4123" i="3"/>
  <c r="Y4123" i="3" s="1"/>
  <c r="W4124" i="3"/>
  <c r="Y4124" i="3" s="1"/>
  <c r="W4125" i="3"/>
  <c r="Y4125" i="3" s="1"/>
  <c r="W4126" i="3"/>
  <c r="Y4126" i="3" s="1"/>
  <c r="W4127" i="3"/>
  <c r="Y4127" i="3" s="1"/>
  <c r="W4128" i="3"/>
  <c r="Y4128" i="3" s="1"/>
  <c r="W4129" i="3"/>
  <c r="Y4129" i="3" s="1"/>
  <c r="W4130" i="3"/>
  <c r="Y4130" i="3" s="1"/>
  <c r="W4131" i="3"/>
  <c r="Y4131" i="3" s="1"/>
  <c r="W4132" i="3"/>
  <c r="Y4132" i="3" s="1"/>
  <c r="W4133" i="3"/>
  <c r="Y4133" i="3" s="1"/>
  <c r="W4134" i="3"/>
  <c r="Y4134" i="3" s="1"/>
  <c r="W4135" i="3"/>
  <c r="Y4135" i="3" s="1"/>
  <c r="W4136" i="3"/>
  <c r="Y4136" i="3" s="1"/>
  <c r="W4137" i="3"/>
  <c r="Y4137" i="3" s="1"/>
  <c r="W4138" i="3"/>
  <c r="Y4138" i="3" s="1"/>
  <c r="W4139" i="3"/>
  <c r="Y4139" i="3" s="1"/>
  <c r="W4140" i="3"/>
  <c r="Y4140" i="3" s="1"/>
  <c r="W4141" i="3"/>
  <c r="Y4141" i="3" s="1"/>
  <c r="W4142" i="3"/>
  <c r="Y4142" i="3" s="1"/>
  <c r="W4143" i="3"/>
  <c r="Y4143" i="3" s="1"/>
  <c r="W4144" i="3"/>
  <c r="Y4144" i="3" s="1"/>
  <c r="W4145" i="3"/>
  <c r="Y4145" i="3" s="1"/>
  <c r="W4146" i="3"/>
  <c r="Y4146" i="3" s="1"/>
  <c r="W4147" i="3"/>
  <c r="Y4147" i="3" s="1"/>
  <c r="W4148" i="3"/>
  <c r="Y4148" i="3" s="1"/>
  <c r="W4149" i="3"/>
  <c r="Y4149" i="3" s="1"/>
  <c r="W4150" i="3"/>
  <c r="Y4150" i="3" s="1"/>
  <c r="W4151" i="3"/>
  <c r="Y4151" i="3" s="1"/>
  <c r="W4152" i="3"/>
  <c r="Y4152" i="3" s="1"/>
  <c r="W4153" i="3"/>
  <c r="Y4153" i="3" s="1"/>
  <c r="W4154" i="3"/>
  <c r="Y4154" i="3" s="1"/>
  <c r="W4155" i="3"/>
  <c r="Y4155" i="3" s="1"/>
  <c r="W4156" i="3"/>
  <c r="Y4156" i="3" s="1"/>
  <c r="W4157" i="3"/>
  <c r="Y4157" i="3" s="1"/>
  <c r="W4158" i="3"/>
  <c r="Y4158" i="3" s="1"/>
  <c r="W4159" i="3"/>
  <c r="Y4159" i="3" s="1"/>
  <c r="W4160" i="3"/>
  <c r="Y4160" i="3" s="1"/>
  <c r="W4161" i="3"/>
  <c r="Y4161" i="3" s="1"/>
  <c r="W4162" i="3"/>
  <c r="Y4162" i="3" s="1"/>
  <c r="W4163" i="3"/>
  <c r="Y4163" i="3" s="1"/>
  <c r="W4164" i="3"/>
  <c r="Y4164" i="3" s="1"/>
  <c r="W4165" i="3"/>
  <c r="Y4165" i="3" s="1"/>
  <c r="W4166" i="3"/>
  <c r="Y4166" i="3" s="1"/>
  <c r="W4167" i="3"/>
  <c r="Y4167" i="3" s="1"/>
  <c r="W4168" i="3"/>
  <c r="Y4168" i="3" s="1"/>
  <c r="W4169" i="3"/>
  <c r="Y4169" i="3" s="1"/>
  <c r="W4170" i="3"/>
  <c r="Y4170" i="3" s="1"/>
  <c r="W4171" i="3"/>
  <c r="Y4171" i="3" s="1"/>
  <c r="W4172" i="3"/>
  <c r="Y4172" i="3" s="1"/>
  <c r="W4173" i="3"/>
  <c r="Y4173" i="3" s="1"/>
  <c r="W4174" i="3"/>
  <c r="Y4174" i="3" s="1"/>
  <c r="W4175" i="3"/>
  <c r="Y4175" i="3" s="1"/>
  <c r="W4176" i="3"/>
  <c r="Y4176" i="3" s="1"/>
  <c r="W4177" i="3"/>
  <c r="Y4177" i="3" s="1"/>
  <c r="W4178" i="3"/>
  <c r="Y4178" i="3" s="1"/>
  <c r="W4179" i="3"/>
  <c r="Y4179" i="3" s="1"/>
  <c r="W4180" i="3"/>
  <c r="Y4180" i="3" s="1"/>
  <c r="W4181" i="3"/>
  <c r="Y4181" i="3" s="1"/>
  <c r="W4182" i="3"/>
  <c r="Y4182" i="3" s="1"/>
  <c r="W4183" i="3"/>
  <c r="Y4183" i="3" s="1"/>
  <c r="W4184" i="3"/>
  <c r="Y4184" i="3" s="1"/>
  <c r="W4185" i="3"/>
  <c r="Y4185" i="3" s="1"/>
  <c r="W4186" i="3"/>
  <c r="Y4186" i="3" s="1"/>
  <c r="W4187" i="3"/>
  <c r="Y4187" i="3" s="1"/>
  <c r="W4188" i="3"/>
  <c r="Y4188" i="3" s="1"/>
  <c r="W4189" i="3"/>
  <c r="Y4189" i="3" s="1"/>
  <c r="W4190" i="3"/>
  <c r="Y4190" i="3" s="1"/>
  <c r="W4191" i="3"/>
  <c r="Y4191" i="3" s="1"/>
  <c r="W4192" i="3"/>
  <c r="Y4192" i="3" s="1"/>
  <c r="W4193" i="3"/>
  <c r="Y4193" i="3" s="1"/>
  <c r="W4194" i="3"/>
  <c r="Y4194" i="3" s="1"/>
  <c r="W4195" i="3"/>
  <c r="Y4195" i="3" s="1"/>
  <c r="W4196" i="3"/>
  <c r="Y4196" i="3" s="1"/>
  <c r="W4197" i="3"/>
  <c r="Y4197" i="3" s="1"/>
  <c r="W4198" i="3"/>
  <c r="Y4198" i="3" s="1"/>
  <c r="W4199" i="3"/>
  <c r="Y4199" i="3" s="1"/>
  <c r="W4200" i="3"/>
  <c r="Y4200" i="3" s="1"/>
  <c r="W4201" i="3"/>
  <c r="Y4201" i="3" s="1"/>
  <c r="W2" i="3"/>
  <c r="Y2" i="3" s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Z598" i="3" s="1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Z646" i="3" s="1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Z902" i="3" s="1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6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29" i="3"/>
  <c r="N1230" i="3"/>
  <c r="N1231" i="3"/>
  <c r="N1232" i="3"/>
  <c r="N1233" i="3"/>
  <c r="N1234" i="3"/>
  <c r="N1235" i="3"/>
  <c r="N1236" i="3"/>
  <c r="N1237" i="3"/>
  <c r="N1238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3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Z1310" i="3" s="1"/>
  <c r="N1311" i="3"/>
  <c r="N1312" i="3"/>
  <c r="N1313" i="3"/>
  <c r="N1314" i="3"/>
  <c r="N1315" i="3"/>
  <c r="N1316" i="3"/>
  <c r="N1317" i="3"/>
  <c r="N1318" i="3"/>
  <c r="N1319" i="3"/>
  <c r="N1320" i="3"/>
  <c r="N1321" i="3"/>
  <c r="N1322" i="3"/>
  <c r="N1323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2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2" i="3"/>
  <c r="N1363" i="3"/>
  <c r="N1364" i="3"/>
  <c r="N1365" i="3"/>
  <c r="N1366" i="3"/>
  <c r="N1367" i="3"/>
  <c r="N1368" i="3"/>
  <c r="N1369" i="3"/>
  <c r="N1370" i="3"/>
  <c r="N1371" i="3"/>
  <c r="N1372" i="3"/>
  <c r="N1373" i="3"/>
  <c r="N1374" i="3"/>
  <c r="N1375" i="3"/>
  <c r="N1376" i="3"/>
  <c r="N1377" i="3"/>
  <c r="N1378" i="3"/>
  <c r="N1379" i="3"/>
  <c r="N1380" i="3"/>
  <c r="N1381" i="3"/>
  <c r="N1382" i="3"/>
  <c r="N1383" i="3"/>
  <c r="N1384" i="3"/>
  <c r="N1385" i="3"/>
  <c r="N1386" i="3"/>
  <c r="N1387" i="3"/>
  <c r="N1388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6" i="3"/>
  <c r="N1407" i="3"/>
  <c r="N1408" i="3"/>
  <c r="N1409" i="3"/>
  <c r="N1410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3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6" i="3"/>
  <c r="N1477" i="3"/>
  <c r="N1478" i="3"/>
  <c r="N1479" i="3"/>
  <c r="N1480" i="3"/>
  <c r="N1481" i="3"/>
  <c r="N1482" i="3"/>
  <c r="N1483" i="3"/>
  <c r="N1484" i="3"/>
  <c r="N1485" i="3"/>
  <c r="N1486" i="3"/>
  <c r="Z1486" i="3" s="1"/>
  <c r="N1487" i="3"/>
  <c r="N1488" i="3"/>
  <c r="N1489" i="3"/>
  <c r="N1490" i="3"/>
  <c r="N1491" i="3"/>
  <c r="N1492" i="3"/>
  <c r="N1493" i="3"/>
  <c r="N1494" i="3"/>
  <c r="N1495" i="3"/>
  <c r="N1496" i="3"/>
  <c r="N1497" i="3"/>
  <c r="N1498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18" i="3"/>
  <c r="N1519" i="3"/>
  <c r="N1520" i="3"/>
  <c r="N1521" i="3"/>
  <c r="N1522" i="3"/>
  <c r="N1523" i="3"/>
  <c r="N1524" i="3"/>
  <c r="N1525" i="3"/>
  <c r="N1526" i="3"/>
  <c r="N1527" i="3"/>
  <c r="N1528" i="3"/>
  <c r="N1529" i="3"/>
  <c r="N1530" i="3"/>
  <c r="N1531" i="3"/>
  <c r="N1532" i="3"/>
  <c r="N1533" i="3"/>
  <c r="N1534" i="3"/>
  <c r="N1535" i="3"/>
  <c r="N1536" i="3"/>
  <c r="N1537" i="3"/>
  <c r="N1538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19" i="3"/>
  <c r="N1720" i="3"/>
  <c r="N1721" i="3"/>
  <c r="N1722" i="3"/>
  <c r="N1723" i="3"/>
  <c r="N1724" i="3"/>
  <c r="N1725" i="3"/>
  <c r="N1726" i="3"/>
  <c r="N1727" i="3"/>
  <c r="N1728" i="3"/>
  <c r="N1729" i="3"/>
  <c r="N1730" i="3"/>
  <c r="N1731" i="3"/>
  <c r="N1732" i="3"/>
  <c r="N1733" i="3"/>
  <c r="N1734" i="3"/>
  <c r="N1735" i="3"/>
  <c r="N1736" i="3"/>
  <c r="N1737" i="3"/>
  <c r="N1738" i="3"/>
  <c r="N1739" i="3"/>
  <c r="N1740" i="3"/>
  <c r="N1741" i="3"/>
  <c r="N1742" i="3"/>
  <c r="N1743" i="3"/>
  <c r="N1744" i="3"/>
  <c r="N1745" i="3"/>
  <c r="N1746" i="3"/>
  <c r="N1747" i="3"/>
  <c r="N1748" i="3"/>
  <c r="N1749" i="3"/>
  <c r="N1750" i="3"/>
  <c r="N1751" i="3"/>
  <c r="N1752" i="3"/>
  <c r="N1753" i="3"/>
  <c r="N1754" i="3"/>
  <c r="N1755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7" i="3"/>
  <c r="N1948" i="3"/>
  <c r="N1949" i="3"/>
  <c r="N1950" i="3"/>
  <c r="N1951" i="3"/>
  <c r="N1952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N2127" i="3"/>
  <c r="N2128" i="3"/>
  <c r="N2129" i="3"/>
  <c r="N2130" i="3"/>
  <c r="N2131" i="3"/>
  <c r="N2132" i="3"/>
  <c r="N2133" i="3"/>
  <c r="N2134" i="3"/>
  <c r="N2135" i="3"/>
  <c r="N2136" i="3"/>
  <c r="N2137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N2222" i="3"/>
  <c r="N2223" i="3"/>
  <c r="N2224" i="3"/>
  <c r="N2225" i="3"/>
  <c r="N2226" i="3"/>
  <c r="N2227" i="3"/>
  <c r="N2228" i="3"/>
  <c r="N2229" i="3"/>
  <c r="N2230" i="3"/>
  <c r="N2231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N2255" i="3"/>
  <c r="N2256" i="3"/>
  <c r="N2257" i="3"/>
  <c r="N2258" i="3"/>
  <c r="N2259" i="3"/>
  <c r="N2260" i="3"/>
  <c r="N2261" i="3"/>
  <c r="N2262" i="3"/>
  <c r="N2263" i="3"/>
  <c r="N2264" i="3"/>
  <c r="N2265" i="3"/>
  <c r="N2266" i="3"/>
  <c r="N2267" i="3"/>
  <c r="N2268" i="3"/>
  <c r="N2269" i="3"/>
  <c r="N2270" i="3"/>
  <c r="N2271" i="3"/>
  <c r="N2272" i="3"/>
  <c r="N2273" i="3"/>
  <c r="N2274" i="3"/>
  <c r="N227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89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334" i="3"/>
  <c r="N2335" i="3"/>
  <c r="N2336" i="3"/>
  <c r="N2337" i="3"/>
  <c r="N2338" i="3"/>
  <c r="N2339" i="3"/>
  <c r="N2340" i="3"/>
  <c r="N2341" i="3"/>
  <c r="N2342" i="3"/>
  <c r="N2343" i="3"/>
  <c r="N2344" i="3"/>
  <c r="N2345" i="3"/>
  <c r="N2346" i="3"/>
  <c r="N2347" i="3"/>
  <c r="N2348" i="3"/>
  <c r="N2349" i="3"/>
  <c r="N2350" i="3"/>
  <c r="N2351" i="3"/>
  <c r="N2352" i="3"/>
  <c r="N2353" i="3"/>
  <c r="N2354" i="3"/>
  <c r="N2355" i="3"/>
  <c r="N2356" i="3"/>
  <c r="N2357" i="3"/>
  <c r="N2358" i="3"/>
  <c r="N2359" i="3"/>
  <c r="N2360" i="3"/>
  <c r="N2361" i="3"/>
  <c r="N2362" i="3"/>
  <c r="N2363" i="3"/>
  <c r="N2364" i="3"/>
  <c r="N2365" i="3"/>
  <c r="N2366" i="3"/>
  <c r="N2367" i="3"/>
  <c r="N2368" i="3"/>
  <c r="N2369" i="3"/>
  <c r="N2370" i="3"/>
  <c r="N2371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4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08" i="3"/>
  <c r="N2809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N2856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5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0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8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N3196" i="3"/>
  <c r="N3197" i="3"/>
  <c r="N3198" i="3"/>
  <c r="N3199" i="3"/>
  <c r="N3200" i="3"/>
  <c r="N3201" i="3"/>
  <c r="N3202" i="3"/>
  <c r="N3203" i="3"/>
  <c r="N3204" i="3"/>
  <c r="N3205" i="3"/>
  <c r="N3206" i="3"/>
  <c r="N3207" i="3"/>
  <c r="N3208" i="3"/>
  <c r="N3209" i="3"/>
  <c r="N3210" i="3"/>
  <c r="N3211" i="3"/>
  <c r="N3212" i="3"/>
  <c r="N3213" i="3"/>
  <c r="N3214" i="3"/>
  <c r="N3215" i="3"/>
  <c r="N3216" i="3"/>
  <c r="N3217" i="3"/>
  <c r="N3218" i="3"/>
  <c r="N3219" i="3"/>
  <c r="N3220" i="3"/>
  <c r="N3221" i="3"/>
  <c r="N3222" i="3"/>
  <c r="N3223" i="3"/>
  <c r="N3224" i="3"/>
  <c r="N3225" i="3"/>
  <c r="N3226" i="3"/>
  <c r="N3227" i="3"/>
  <c r="N3228" i="3"/>
  <c r="N3229" i="3"/>
  <c r="N3230" i="3"/>
  <c r="N3231" i="3"/>
  <c r="N3232" i="3"/>
  <c r="N3233" i="3"/>
  <c r="N3234" i="3"/>
  <c r="N3235" i="3"/>
  <c r="N3236" i="3"/>
  <c r="N3237" i="3"/>
  <c r="N3238" i="3"/>
  <c r="N3239" i="3"/>
  <c r="N3240" i="3"/>
  <c r="N3241" i="3"/>
  <c r="N3242" i="3"/>
  <c r="N3243" i="3"/>
  <c r="N3244" i="3"/>
  <c r="N3245" i="3"/>
  <c r="N3246" i="3"/>
  <c r="N3247" i="3"/>
  <c r="N3248" i="3"/>
  <c r="N3249" i="3"/>
  <c r="N3250" i="3"/>
  <c r="N3251" i="3"/>
  <c r="N3252" i="3"/>
  <c r="N3253" i="3"/>
  <c r="N3254" i="3"/>
  <c r="N3255" i="3"/>
  <c r="N3256" i="3"/>
  <c r="N3257" i="3"/>
  <c r="N3258" i="3"/>
  <c r="N3259" i="3"/>
  <c r="N3260" i="3"/>
  <c r="N3261" i="3"/>
  <c r="N3262" i="3"/>
  <c r="N3263" i="3"/>
  <c r="N3264" i="3"/>
  <c r="N3265" i="3"/>
  <c r="N3266" i="3"/>
  <c r="N3267" i="3"/>
  <c r="N3268" i="3"/>
  <c r="N3269" i="3"/>
  <c r="N3270" i="3"/>
  <c r="N3271" i="3"/>
  <c r="N3272" i="3"/>
  <c r="N3273" i="3"/>
  <c r="N3274" i="3"/>
  <c r="N3275" i="3"/>
  <c r="N3276" i="3"/>
  <c r="N3277" i="3"/>
  <c r="N3278" i="3"/>
  <c r="N3279" i="3"/>
  <c r="N3280" i="3"/>
  <c r="N3281" i="3"/>
  <c r="N3282" i="3"/>
  <c r="N3283" i="3"/>
  <c r="N3284" i="3"/>
  <c r="N3285" i="3"/>
  <c r="N3286" i="3"/>
  <c r="N3287" i="3"/>
  <c r="N3288" i="3"/>
  <c r="N3289" i="3"/>
  <c r="N3290" i="3"/>
  <c r="N3291" i="3"/>
  <c r="N3292" i="3"/>
  <c r="N3293" i="3"/>
  <c r="N3294" i="3"/>
  <c r="N3295" i="3"/>
  <c r="N3296" i="3"/>
  <c r="N3297" i="3"/>
  <c r="N3298" i="3"/>
  <c r="N3299" i="3"/>
  <c r="N3300" i="3"/>
  <c r="N3301" i="3"/>
  <c r="N3302" i="3"/>
  <c r="N3303" i="3"/>
  <c r="N3304" i="3"/>
  <c r="N3305" i="3"/>
  <c r="N3306" i="3"/>
  <c r="N3307" i="3"/>
  <c r="N3308" i="3"/>
  <c r="N3309" i="3"/>
  <c r="N3310" i="3"/>
  <c r="N3311" i="3"/>
  <c r="N3312" i="3"/>
  <c r="N3313" i="3"/>
  <c r="N3314" i="3"/>
  <c r="N3315" i="3"/>
  <c r="N3316" i="3"/>
  <c r="N3317" i="3"/>
  <c r="N3318" i="3"/>
  <c r="N3319" i="3"/>
  <c r="N3320" i="3"/>
  <c r="N3321" i="3"/>
  <c r="N3322" i="3"/>
  <c r="N3323" i="3"/>
  <c r="N3324" i="3"/>
  <c r="N3325" i="3"/>
  <c r="N3326" i="3"/>
  <c r="N3327" i="3"/>
  <c r="N3328" i="3"/>
  <c r="N3329" i="3"/>
  <c r="N3330" i="3"/>
  <c r="N3331" i="3"/>
  <c r="N3332" i="3"/>
  <c r="N3333" i="3"/>
  <c r="N3334" i="3"/>
  <c r="N3335" i="3"/>
  <c r="N3336" i="3"/>
  <c r="N3337" i="3"/>
  <c r="N3338" i="3"/>
  <c r="N3339" i="3"/>
  <c r="N3340" i="3"/>
  <c r="N3341" i="3"/>
  <c r="N3342" i="3"/>
  <c r="N3343" i="3"/>
  <c r="N3344" i="3"/>
  <c r="N3345" i="3"/>
  <c r="N3346" i="3"/>
  <c r="N3347" i="3"/>
  <c r="N3348" i="3"/>
  <c r="N3349" i="3"/>
  <c r="N3350" i="3"/>
  <c r="N3351" i="3"/>
  <c r="N3352" i="3"/>
  <c r="N3353" i="3"/>
  <c r="N3354" i="3"/>
  <c r="N3355" i="3"/>
  <c r="N3356" i="3"/>
  <c r="N3357" i="3"/>
  <c r="N3358" i="3"/>
  <c r="N3359" i="3"/>
  <c r="N3360" i="3"/>
  <c r="N3361" i="3"/>
  <c r="N3362" i="3"/>
  <c r="N3363" i="3"/>
  <c r="N3364" i="3"/>
  <c r="N3365" i="3"/>
  <c r="N3366" i="3"/>
  <c r="N3367" i="3"/>
  <c r="N3368" i="3"/>
  <c r="N3369" i="3"/>
  <c r="N3370" i="3"/>
  <c r="N3371" i="3"/>
  <c r="N3372" i="3"/>
  <c r="N3373" i="3"/>
  <c r="N3374" i="3"/>
  <c r="N3375" i="3"/>
  <c r="N3376" i="3"/>
  <c r="N3377" i="3"/>
  <c r="N3378" i="3"/>
  <c r="N3379" i="3"/>
  <c r="N3380" i="3"/>
  <c r="N3381" i="3"/>
  <c r="N3382" i="3"/>
  <c r="N3383" i="3"/>
  <c r="N3384" i="3"/>
  <c r="N3385" i="3"/>
  <c r="N3386" i="3"/>
  <c r="N3387" i="3"/>
  <c r="N3388" i="3"/>
  <c r="N3389" i="3"/>
  <c r="N3390" i="3"/>
  <c r="N3391" i="3"/>
  <c r="N3392" i="3"/>
  <c r="N3393" i="3"/>
  <c r="N3394" i="3"/>
  <c r="N3395" i="3"/>
  <c r="N3396" i="3"/>
  <c r="N3397" i="3"/>
  <c r="N3398" i="3"/>
  <c r="N3399" i="3"/>
  <c r="N3400" i="3"/>
  <c r="N3401" i="3"/>
  <c r="N3402" i="3"/>
  <c r="N3403" i="3"/>
  <c r="N3404" i="3"/>
  <c r="N3405" i="3"/>
  <c r="N3406" i="3"/>
  <c r="N3407" i="3"/>
  <c r="N3408" i="3"/>
  <c r="N3409" i="3"/>
  <c r="N3410" i="3"/>
  <c r="N3411" i="3"/>
  <c r="N3412" i="3"/>
  <c r="N3413" i="3"/>
  <c r="N3414" i="3"/>
  <c r="N3415" i="3"/>
  <c r="N3416" i="3"/>
  <c r="N3417" i="3"/>
  <c r="N3418" i="3"/>
  <c r="N3419" i="3"/>
  <c r="N3420" i="3"/>
  <c r="N3421" i="3"/>
  <c r="N3422" i="3"/>
  <c r="N3423" i="3"/>
  <c r="N3424" i="3"/>
  <c r="N3425" i="3"/>
  <c r="N3426" i="3"/>
  <c r="N3427" i="3"/>
  <c r="N3428" i="3"/>
  <c r="N3429" i="3"/>
  <c r="N3430" i="3"/>
  <c r="N3431" i="3"/>
  <c r="N3432" i="3"/>
  <c r="N3433" i="3"/>
  <c r="N3434" i="3"/>
  <c r="N3435" i="3"/>
  <c r="N3436" i="3"/>
  <c r="N3437" i="3"/>
  <c r="N3438" i="3"/>
  <c r="N3439" i="3"/>
  <c r="N3440" i="3"/>
  <c r="N3441" i="3"/>
  <c r="N3442" i="3"/>
  <c r="N3443" i="3"/>
  <c r="N3444" i="3"/>
  <c r="N3445" i="3"/>
  <c r="N3446" i="3"/>
  <c r="N3447" i="3"/>
  <c r="N3448" i="3"/>
  <c r="N3449" i="3"/>
  <c r="N3450" i="3"/>
  <c r="N3451" i="3"/>
  <c r="N3452" i="3"/>
  <c r="N3453" i="3"/>
  <c r="N3454" i="3"/>
  <c r="N3455" i="3"/>
  <c r="N3456" i="3"/>
  <c r="N3457" i="3"/>
  <c r="N3458" i="3"/>
  <c r="N3459" i="3"/>
  <c r="N3460" i="3"/>
  <c r="N3461" i="3"/>
  <c r="N3462" i="3"/>
  <c r="N3463" i="3"/>
  <c r="N3464" i="3"/>
  <c r="N3465" i="3"/>
  <c r="N3466" i="3"/>
  <c r="N3467" i="3"/>
  <c r="N3468" i="3"/>
  <c r="N3469" i="3"/>
  <c r="N3470" i="3"/>
  <c r="N3471" i="3"/>
  <c r="N3472" i="3"/>
  <c r="N3473" i="3"/>
  <c r="N3474" i="3"/>
  <c r="N3475" i="3"/>
  <c r="N3476" i="3"/>
  <c r="N3477" i="3"/>
  <c r="N3478" i="3"/>
  <c r="N3479" i="3"/>
  <c r="N3480" i="3"/>
  <c r="N3481" i="3"/>
  <c r="N3482" i="3"/>
  <c r="N3483" i="3"/>
  <c r="N3484" i="3"/>
  <c r="N3485" i="3"/>
  <c r="N3486" i="3"/>
  <c r="N3487" i="3"/>
  <c r="N3488" i="3"/>
  <c r="N3489" i="3"/>
  <c r="N3490" i="3"/>
  <c r="N3491" i="3"/>
  <c r="N3492" i="3"/>
  <c r="N3493" i="3"/>
  <c r="N3494" i="3"/>
  <c r="N3495" i="3"/>
  <c r="N3496" i="3"/>
  <c r="N3497" i="3"/>
  <c r="N3498" i="3"/>
  <c r="N3499" i="3"/>
  <c r="N3500" i="3"/>
  <c r="N3501" i="3"/>
  <c r="N3502" i="3"/>
  <c r="N3503" i="3"/>
  <c r="N3504" i="3"/>
  <c r="N3505" i="3"/>
  <c r="N3506" i="3"/>
  <c r="N3507" i="3"/>
  <c r="N3508" i="3"/>
  <c r="N3509" i="3"/>
  <c r="N3510" i="3"/>
  <c r="N3511" i="3"/>
  <c r="N3512" i="3"/>
  <c r="N3513" i="3"/>
  <c r="N3514" i="3"/>
  <c r="N3515" i="3"/>
  <c r="N3516" i="3"/>
  <c r="N3517" i="3"/>
  <c r="N3518" i="3"/>
  <c r="N3519" i="3"/>
  <c r="N3520" i="3"/>
  <c r="N3521" i="3"/>
  <c r="N3522" i="3"/>
  <c r="N3523" i="3"/>
  <c r="N3524" i="3"/>
  <c r="N3525" i="3"/>
  <c r="N3526" i="3"/>
  <c r="N3527" i="3"/>
  <c r="N3528" i="3"/>
  <c r="N3529" i="3"/>
  <c r="N3530" i="3"/>
  <c r="N3531" i="3"/>
  <c r="N3532" i="3"/>
  <c r="N3533" i="3"/>
  <c r="N3534" i="3"/>
  <c r="N3535" i="3"/>
  <c r="N3536" i="3"/>
  <c r="N3537" i="3"/>
  <c r="N3538" i="3"/>
  <c r="N3539" i="3"/>
  <c r="N3540" i="3"/>
  <c r="N3541" i="3"/>
  <c r="N3542" i="3"/>
  <c r="N3543" i="3"/>
  <c r="N3544" i="3"/>
  <c r="N3545" i="3"/>
  <c r="N3546" i="3"/>
  <c r="N3547" i="3"/>
  <c r="N3548" i="3"/>
  <c r="N3549" i="3"/>
  <c r="N3550" i="3"/>
  <c r="N3551" i="3"/>
  <c r="N3552" i="3"/>
  <c r="N3553" i="3"/>
  <c r="N3554" i="3"/>
  <c r="N3555" i="3"/>
  <c r="N3556" i="3"/>
  <c r="N3557" i="3"/>
  <c r="N3558" i="3"/>
  <c r="N3559" i="3"/>
  <c r="N3560" i="3"/>
  <c r="N3561" i="3"/>
  <c r="N3562" i="3"/>
  <c r="N3563" i="3"/>
  <c r="N3564" i="3"/>
  <c r="N3565" i="3"/>
  <c r="N3566" i="3"/>
  <c r="N3567" i="3"/>
  <c r="N3568" i="3"/>
  <c r="N3569" i="3"/>
  <c r="N3570" i="3"/>
  <c r="N3571" i="3"/>
  <c r="N3572" i="3"/>
  <c r="N3573" i="3"/>
  <c r="N3574" i="3"/>
  <c r="N3575" i="3"/>
  <c r="N3576" i="3"/>
  <c r="N3577" i="3"/>
  <c r="N3578" i="3"/>
  <c r="N3579" i="3"/>
  <c r="N3580" i="3"/>
  <c r="N3581" i="3"/>
  <c r="N3582" i="3"/>
  <c r="N3583" i="3"/>
  <c r="N3584" i="3"/>
  <c r="N3585" i="3"/>
  <c r="N3586" i="3"/>
  <c r="N3587" i="3"/>
  <c r="N3588" i="3"/>
  <c r="N3589" i="3"/>
  <c r="N3590" i="3"/>
  <c r="N3591" i="3"/>
  <c r="N3592" i="3"/>
  <c r="N3593" i="3"/>
  <c r="N3594" i="3"/>
  <c r="N3595" i="3"/>
  <c r="N3596" i="3"/>
  <c r="N3597" i="3"/>
  <c r="N3598" i="3"/>
  <c r="N3599" i="3"/>
  <c r="N3600" i="3"/>
  <c r="N3601" i="3"/>
  <c r="N3602" i="3"/>
  <c r="N3603" i="3"/>
  <c r="N3604" i="3"/>
  <c r="N3605" i="3"/>
  <c r="N3606" i="3"/>
  <c r="N3607" i="3"/>
  <c r="N3608" i="3"/>
  <c r="N3609" i="3"/>
  <c r="N3610" i="3"/>
  <c r="N3611" i="3"/>
  <c r="N3612" i="3"/>
  <c r="N3613" i="3"/>
  <c r="N3614" i="3"/>
  <c r="N3615" i="3"/>
  <c r="N3616" i="3"/>
  <c r="N3617" i="3"/>
  <c r="N3618" i="3"/>
  <c r="N3619" i="3"/>
  <c r="N3620" i="3"/>
  <c r="N3621" i="3"/>
  <c r="N3622" i="3"/>
  <c r="N3623" i="3"/>
  <c r="N3624" i="3"/>
  <c r="N3625" i="3"/>
  <c r="N3626" i="3"/>
  <c r="N3627" i="3"/>
  <c r="N3628" i="3"/>
  <c r="N3629" i="3"/>
  <c r="N3630" i="3"/>
  <c r="N3631" i="3"/>
  <c r="N3632" i="3"/>
  <c r="N3633" i="3"/>
  <c r="N3634" i="3"/>
  <c r="N3635" i="3"/>
  <c r="N3636" i="3"/>
  <c r="N3637" i="3"/>
  <c r="N3638" i="3"/>
  <c r="N3639" i="3"/>
  <c r="N3640" i="3"/>
  <c r="N3641" i="3"/>
  <c r="N3642" i="3"/>
  <c r="N3643" i="3"/>
  <c r="N3644" i="3"/>
  <c r="N3645" i="3"/>
  <c r="N3646" i="3"/>
  <c r="N3647" i="3"/>
  <c r="N3648" i="3"/>
  <c r="N3649" i="3"/>
  <c r="N3650" i="3"/>
  <c r="N3651" i="3"/>
  <c r="N3652" i="3"/>
  <c r="N3653" i="3"/>
  <c r="N3654" i="3"/>
  <c r="N3655" i="3"/>
  <c r="N3656" i="3"/>
  <c r="N3657" i="3"/>
  <c r="N3658" i="3"/>
  <c r="N3659" i="3"/>
  <c r="N3660" i="3"/>
  <c r="N3661" i="3"/>
  <c r="N3662" i="3"/>
  <c r="N3663" i="3"/>
  <c r="N3664" i="3"/>
  <c r="N3665" i="3"/>
  <c r="N3666" i="3"/>
  <c r="N3667" i="3"/>
  <c r="N3668" i="3"/>
  <c r="N3669" i="3"/>
  <c r="N3670" i="3"/>
  <c r="N3671" i="3"/>
  <c r="N3672" i="3"/>
  <c r="N3673" i="3"/>
  <c r="N3674" i="3"/>
  <c r="N3675" i="3"/>
  <c r="N3676" i="3"/>
  <c r="N3677" i="3"/>
  <c r="N3678" i="3"/>
  <c r="N3679" i="3"/>
  <c r="N3680" i="3"/>
  <c r="N3681" i="3"/>
  <c r="N3682" i="3"/>
  <c r="N3683" i="3"/>
  <c r="N3684" i="3"/>
  <c r="N3685" i="3"/>
  <c r="N3686" i="3"/>
  <c r="N3687" i="3"/>
  <c r="N3688" i="3"/>
  <c r="N3689" i="3"/>
  <c r="N3690" i="3"/>
  <c r="N3691" i="3"/>
  <c r="N3692" i="3"/>
  <c r="N3693" i="3"/>
  <c r="N3694" i="3"/>
  <c r="N3695" i="3"/>
  <c r="N3696" i="3"/>
  <c r="N3697" i="3"/>
  <c r="N3698" i="3"/>
  <c r="N3699" i="3"/>
  <c r="N3700" i="3"/>
  <c r="N3701" i="3"/>
  <c r="N3702" i="3"/>
  <c r="N3703" i="3"/>
  <c r="N3704" i="3"/>
  <c r="N3705" i="3"/>
  <c r="N3706" i="3"/>
  <c r="N3707" i="3"/>
  <c r="N3708" i="3"/>
  <c r="N3709" i="3"/>
  <c r="N3710" i="3"/>
  <c r="N3711" i="3"/>
  <c r="N3712" i="3"/>
  <c r="N3713" i="3"/>
  <c r="N3714" i="3"/>
  <c r="N3715" i="3"/>
  <c r="N3716" i="3"/>
  <c r="N3717" i="3"/>
  <c r="N3718" i="3"/>
  <c r="N3719" i="3"/>
  <c r="N3720" i="3"/>
  <c r="N3721" i="3"/>
  <c r="N3722" i="3"/>
  <c r="N3723" i="3"/>
  <c r="N3724" i="3"/>
  <c r="N3725" i="3"/>
  <c r="N3726" i="3"/>
  <c r="N3727" i="3"/>
  <c r="N3728" i="3"/>
  <c r="N3729" i="3"/>
  <c r="N3730" i="3"/>
  <c r="N3731" i="3"/>
  <c r="N3732" i="3"/>
  <c r="N3733" i="3"/>
  <c r="N3734" i="3"/>
  <c r="N3735" i="3"/>
  <c r="N3736" i="3"/>
  <c r="N3737" i="3"/>
  <c r="N3738" i="3"/>
  <c r="N3739" i="3"/>
  <c r="N3740" i="3"/>
  <c r="N3741" i="3"/>
  <c r="N3742" i="3"/>
  <c r="N3743" i="3"/>
  <c r="N3744" i="3"/>
  <c r="N3745" i="3"/>
  <c r="N3746" i="3"/>
  <c r="N3747" i="3"/>
  <c r="N3748" i="3"/>
  <c r="N3749" i="3"/>
  <c r="N3750" i="3"/>
  <c r="N3751" i="3"/>
  <c r="N3752" i="3"/>
  <c r="N3753" i="3"/>
  <c r="N3754" i="3"/>
  <c r="N3755" i="3"/>
  <c r="N3756" i="3"/>
  <c r="N3757" i="3"/>
  <c r="N3758" i="3"/>
  <c r="N3759" i="3"/>
  <c r="N3760" i="3"/>
  <c r="N3761" i="3"/>
  <c r="N3762" i="3"/>
  <c r="N3763" i="3"/>
  <c r="N3764" i="3"/>
  <c r="N3765" i="3"/>
  <c r="N3766" i="3"/>
  <c r="N3767" i="3"/>
  <c r="N3768" i="3"/>
  <c r="N3769" i="3"/>
  <c r="N3770" i="3"/>
  <c r="N3771" i="3"/>
  <c r="N3772" i="3"/>
  <c r="N3773" i="3"/>
  <c r="N3774" i="3"/>
  <c r="N3775" i="3"/>
  <c r="N3776" i="3"/>
  <c r="N3777" i="3"/>
  <c r="N3778" i="3"/>
  <c r="N3779" i="3"/>
  <c r="N3780" i="3"/>
  <c r="N3781" i="3"/>
  <c r="N3782" i="3"/>
  <c r="N3783" i="3"/>
  <c r="N3784" i="3"/>
  <c r="N3785" i="3"/>
  <c r="N3786" i="3"/>
  <c r="N3787" i="3"/>
  <c r="N3788" i="3"/>
  <c r="N3789" i="3"/>
  <c r="N3790" i="3"/>
  <c r="N3791" i="3"/>
  <c r="N3792" i="3"/>
  <c r="N3793" i="3"/>
  <c r="N3794" i="3"/>
  <c r="N3795" i="3"/>
  <c r="N3796" i="3"/>
  <c r="N3797" i="3"/>
  <c r="N3798" i="3"/>
  <c r="N3799" i="3"/>
  <c r="N3800" i="3"/>
  <c r="N3801" i="3"/>
  <c r="N3802" i="3"/>
  <c r="N3803" i="3"/>
  <c r="N3804" i="3"/>
  <c r="N3805" i="3"/>
  <c r="N3806" i="3"/>
  <c r="N3807" i="3"/>
  <c r="N3808" i="3"/>
  <c r="N3809" i="3"/>
  <c r="N3810" i="3"/>
  <c r="N3811" i="3"/>
  <c r="N3812" i="3"/>
  <c r="N3813" i="3"/>
  <c r="N3814" i="3"/>
  <c r="N3815" i="3"/>
  <c r="N3816" i="3"/>
  <c r="N3817" i="3"/>
  <c r="N3818" i="3"/>
  <c r="N3819" i="3"/>
  <c r="N3820" i="3"/>
  <c r="N3821" i="3"/>
  <c r="N3822" i="3"/>
  <c r="N3823" i="3"/>
  <c r="N3824" i="3"/>
  <c r="N3825" i="3"/>
  <c r="N3826" i="3"/>
  <c r="N3827" i="3"/>
  <c r="N3828" i="3"/>
  <c r="N3829" i="3"/>
  <c r="N3830" i="3"/>
  <c r="N3831" i="3"/>
  <c r="N3832" i="3"/>
  <c r="N3833" i="3"/>
  <c r="N3834" i="3"/>
  <c r="N3835" i="3"/>
  <c r="N3836" i="3"/>
  <c r="N3837" i="3"/>
  <c r="N3838" i="3"/>
  <c r="N3839" i="3"/>
  <c r="N3840" i="3"/>
  <c r="N3841" i="3"/>
  <c r="N3842" i="3"/>
  <c r="N3843" i="3"/>
  <c r="N3844" i="3"/>
  <c r="N3845" i="3"/>
  <c r="N3846" i="3"/>
  <c r="N3847" i="3"/>
  <c r="N3848" i="3"/>
  <c r="N3849" i="3"/>
  <c r="N3850" i="3"/>
  <c r="N3851" i="3"/>
  <c r="N3852" i="3"/>
  <c r="N3853" i="3"/>
  <c r="N3854" i="3"/>
  <c r="N3855" i="3"/>
  <c r="N3856" i="3"/>
  <c r="N3857" i="3"/>
  <c r="N3858" i="3"/>
  <c r="N3859" i="3"/>
  <c r="N3860" i="3"/>
  <c r="N3861" i="3"/>
  <c r="N3862" i="3"/>
  <c r="N3863" i="3"/>
  <c r="N3864" i="3"/>
  <c r="N3865" i="3"/>
  <c r="N3866" i="3"/>
  <c r="N3867" i="3"/>
  <c r="N3868" i="3"/>
  <c r="N3869" i="3"/>
  <c r="N3870" i="3"/>
  <c r="N3871" i="3"/>
  <c r="N3872" i="3"/>
  <c r="N3873" i="3"/>
  <c r="N3874" i="3"/>
  <c r="N3875" i="3"/>
  <c r="N3876" i="3"/>
  <c r="N3877" i="3"/>
  <c r="N3878" i="3"/>
  <c r="N3879" i="3"/>
  <c r="N3880" i="3"/>
  <c r="N3881" i="3"/>
  <c r="N3882" i="3"/>
  <c r="N3883" i="3"/>
  <c r="N3884" i="3"/>
  <c r="N3885" i="3"/>
  <c r="N3886" i="3"/>
  <c r="N3887" i="3"/>
  <c r="N3888" i="3"/>
  <c r="N3889" i="3"/>
  <c r="N3890" i="3"/>
  <c r="N3891" i="3"/>
  <c r="N3892" i="3"/>
  <c r="N3893" i="3"/>
  <c r="N3894" i="3"/>
  <c r="N3895" i="3"/>
  <c r="N3896" i="3"/>
  <c r="N3897" i="3"/>
  <c r="N3898" i="3"/>
  <c r="N3899" i="3"/>
  <c r="N3900" i="3"/>
  <c r="N3901" i="3"/>
  <c r="N3902" i="3"/>
  <c r="N3903" i="3"/>
  <c r="N3904" i="3"/>
  <c r="N3905" i="3"/>
  <c r="N3906" i="3"/>
  <c r="N3907" i="3"/>
  <c r="N3908" i="3"/>
  <c r="N3909" i="3"/>
  <c r="N3910" i="3"/>
  <c r="N3911" i="3"/>
  <c r="N3912" i="3"/>
  <c r="N3913" i="3"/>
  <c r="N3914" i="3"/>
  <c r="N3915" i="3"/>
  <c r="N3916" i="3"/>
  <c r="N3917" i="3"/>
  <c r="N3918" i="3"/>
  <c r="N3919" i="3"/>
  <c r="N3920" i="3"/>
  <c r="N3921" i="3"/>
  <c r="N3922" i="3"/>
  <c r="N3923" i="3"/>
  <c r="N3924" i="3"/>
  <c r="N3925" i="3"/>
  <c r="N3926" i="3"/>
  <c r="N3927" i="3"/>
  <c r="N3928" i="3"/>
  <c r="N3929" i="3"/>
  <c r="N3930" i="3"/>
  <c r="N3931" i="3"/>
  <c r="N3932" i="3"/>
  <c r="N3933" i="3"/>
  <c r="N3934" i="3"/>
  <c r="N3935" i="3"/>
  <c r="N3936" i="3"/>
  <c r="N3937" i="3"/>
  <c r="N3938" i="3"/>
  <c r="N3939" i="3"/>
  <c r="N3940" i="3"/>
  <c r="N3941" i="3"/>
  <c r="N3942" i="3"/>
  <c r="N3943" i="3"/>
  <c r="N3944" i="3"/>
  <c r="N3945" i="3"/>
  <c r="N3946" i="3"/>
  <c r="N3947" i="3"/>
  <c r="N3948" i="3"/>
  <c r="N3949" i="3"/>
  <c r="N3950" i="3"/>
  <c r="N3951" i="3"/>
  <c r="N3952" i="3"/>
  <c r="N3953" i="3"/>
  <c r="N3954" i="3"/>
  <c r="N3955" i="3"/>
  <c r="N3956" i="3"/>
  <c r="N3957" i="3"/>
  <c r="N3958" i="3"/>
  <c r="N3959" i="3"/>
  <c r="N3960" i="3"/>
  <c r="N3961" i="3"/>
  <c r="N3962" i="3"/>
  <c r="N3963" i="3"/>
  <c r="N3964" i="3"/>
  <c r="N3965" i="3"/>
  <c r="N3966" i="3"/>
  <c r="N3967" i="3"/>
  <c r="N3968" i="3"/>
  <c r="N3969" i="3"/>
  <c r="N3970" i="3"/>
  <c r="N3971" i="3"/>
  <c r="N3972" i="3"/>
  <c r="N3973" i="3"/>
  <c r="N3974" i="3"/>
  <c r="N3975" i="3"/>
  <c r="N3976" i="3"/>
  <c r="N3977" i="3"/>
  <c r="N3978" i="3"/>
  <c r="N3979" i="3"/>
  <c r="N3980" i="3"/>
  <c r="N3981" i="3"/>
  <c r="N3982" i="3"/>
  <c r="N3983" i="3"/>
  <c r="N3984" i="3"/>
  <c r="N3985" i="3"/>
  <c r="N3986" i="3"/>
  <c r="N3987" i="3"/>
  <c r="N3988" i="3"/>
  <c r="N3989" i="3"/>
  <c r="N3990" i="3"/>
  <c r="N3991" i="3"/>
  <c r="N3992" i="3"/>
  <c r="N3993" i="3"/>
  <c r="N3994" i="3"/>
  <c r="N3995" i="3"/>
  <c r="N3996" i="3"/>
  <c r="N3997" i="3"/>
  <c r="N3998" i="3"/>
  <c r="N3999" i="3"/>
  <c r="N4000" i="3"/>
  <c r="N4001" i="3"/>
  <c r="N4002" i="3"/>
  <c r="N4003" i="3"/>
  <c r="N4004" i="3"/>
  <c r="N4005" i="3"/>
  <c r="N4006" i="3"/>
  <c r="N4007" i="3"/>
  <c r="N4008" i="3"/>
  <c r="N4009" i="3"/>
  <c r="N4010" i="3"/>
  <c r="N4011" i="3"/>
  <c r="N4012" i="3"/>
  <c r="N4013" i="3"/>
  <c r="N4014" i="3"/>
  <c r="N4015" i="3"/>
  <c r="N4016" i="3"/>
  <c r="N4017" i="3"/>
  <c r="N4018" i="3"/>
  <c r="N4019" i="3"/>
  <c r="N4020" i="3"/>
  <c r="N4021" i="3"/>
  <c r="N4022" i="3"/>
  <c r="N4023" i="3"/>
  <c r="N4024" i="3"/>
  <c r="N4025" i="3"/>
  <c r="N4026" i="3"/>
  <c r="N4027" i="3"/>
  <c r="N4028" i="3"/>
  <c r="N4029" i="3"/>
  <c r="N4030" i="3"/>
  <c r="N4031" i="3"/>
  <c r="N4032" i="3"/>
  <c r="N4033" i="3"/>
  <c r="N4034" i="3"/>
  <c r="N4035" i="3"/>
  <c r="N4036" i="3"/>
  <c r="N4037" i="3"/>
  <c r="N4038" i="3"/>
  <c r="N4039" i="3"/>
  <c r="N4040" i="3"/>
  <c r="N4041" i="3"/>
  <c r="N4042" i="3"/>
  <c r="N4043" i="3"/>
  <c r="N4044" i="3"/>
  <c r="N4045" i="3"/>
  <c r="N4046" i="3"/>
  <c r="N4047" i="3"/>
  <c r="N4048" i="3"/>
  <c r="N4049" i="3"/>
  <c r="N4050" i="3"/>
  <c r="N4051" i="3"/>
  <c r="N4052" i="3"/>
  <c r="N4053" i="3"/>
  <c r="N4054" i="3"/>
  <c r="N4055" i="3"/>
  <c r="N4056" i="3"/>
  <c r="N4057" i="3"/>
  <c r="N4058" i="3"/>
  <c r="N4059" i="3"/>
  <c r="N4060" i="3"/>
  <c r="N4061" i="3"/>
  <c r="N4062" i="3"/>
  <c r="N4063" i="3"/>
  <c r="N4064" i="3"/>
  <c r="N4065" i="3"/>
  <c r="N4066" i="3"/>
  <c r="N4067" i="3"/>
  <c r="N4068" i="3"/>
  <c r="N4069" i="3"/>
  <c r="N4070" i="3"/>
  <c r="N4071" i="3"/>
  <c r="N4072" i="3"/>
  <c r="N4073" i="3"/>
  <c r="N4074" i="3"/>
  <c r="N4075" i="3"/>
  <c r="N4076" i="3"/>
  <c r="N4077" i="3"/>
  <c r="N4078" i="3"/>
  <c r="N4079" i="3"/>
  <c r="N4080" i="3"/>
  <c r="N4081" i="3"/>
  <c r="N4082" i="3"/>
  <c r="N4083" i="3"/>
  <c r="N4084" i="3"/>
  <c r="N4085" i="3"/>
  <c r="N4086" i="3"/>
  <c r="N4087" i="3"/>
  <c r="N4088" i="3"/>
  <c r="N4089" i="3"/>
  <c r="N4090" i="3"/>
  <c r="N4091" i="3"/>
  <c r="N4092" i="3"/>
  <c r="N4093" i="3"/>
  <c r="N4094" i="3"/>
  <c r="N4095" i="3"/>
  <c r="N4096" i="3"/>
  <c r="N4097" i="3"/>
  <c r="N4098" i="3"/>
  <c r="N4099" i="3"/>
  <c r="N4100" i="3"/>
  <c r="N4101" i="3"/>
  <c r="N4102" i="3"/>
  <c r="N4103" i="3"/>
  <c r="N4104" i="3"/>
  <c r="N4105" i="3"/>
  <c r="N4106" i="3"/>
  <c r="N4107" i="3"/>
  <c r="N4108" i="3"/>
  <c r="N4109" i="3"/>
  <c r="N4110" i="3"/>
  <c r="N4111" i="3"/>
  <c r="N4112" i="3"/>
  <c r="N4113" i="3"/>
  <c r="N4114" i="3"/>
  <c r="N4115" i="3"/>
  <c r="N4116" i="3"/>
  <c r="N4117" i="3"/>
  <c r="N4118" i="3"/>
  <c r="N4119" i="3"/>
  <c r="N4120" i="3"/>
  <c r="N4121" i="3"/>
  <c r="N4122" i="3"/>
  <c r="N4123" i="3"/>
  <c r="N4124" i="3"/>
  <c r="N4125" i="3"/>
  <c r="N4126" i="3"/>
  <c r="N4127" i="3"/>
  <c r="N4128" i="3"/>
  <c r="N4129" i="3"/>
  <c r="N4130" i="3"/>
  <c r="N4131" i="3"/>
  <c r="N4132" i="3"/>
  <c r="N4133" i="3"/>
  <c r="N4134" i="3"/>
  <c r="N4135" i="3"/>
  <c r="N4136" i="3"/>
  <c r="N4137" i="3"/>
  <c r="N4138" i="3"/>
  <c r="N4139" i="3"/>
  <c r="N4140" i="3"/>
  <c r="N4141" i="3"/>
  <c r="N4142" i="3"/>
  <c r="N4143" i="3"/>
  <c r="N4144" i="3"/>
  <c r="N4145" i="3"/>
  <c r="N4146" i="3"/>
  <c r="N4147" i="3"/>
  <c r="N4148" i="3"/>
  <c r="N4149" i="3"/>
  <c r="N4150" i="3"/>
  <c r="N4151" i="3"/>
  <c r="N4152" i="3"/>
  <c r="N4153" i="3"/>
  <c r="N4154" i="3"/>
  <c r="N4155" i="3"/>
  <c r="N4156" i="3"/>
  <c r="N4157" i="3"/>
  <c r="N4158" i="3"/>
  <c r="N4159" i="3"/>
  <c r="N4160" i="3"/>
  <c r="N4161" i="3"/>
  <c r="N4162" i="3"/>
  <c r="N4163" i="3"/>
  <c r="N4164" i="3"/>
  <c r="N4165" i="3"/>
  <c r="N4166" i="3"/>
  <c r="N4167" i="3"/>
  <c r="N4168" i="3"/>
  <c r="N4169" i="3"/>
  <c r="N4170" i="3"/>
  <c r="N4171" i="3"/>
  <c r="N4172" i="3"/>
  <c r="N4173" i="3"/>
  <c r="N4174" i="3"/>
  <c r="N4175" i="3"/>
  <c r="N4176" i="3"/>
  <c r="N4177" i="3"/>
  <c r="N4178" i="3"/>
  <c r="N4179" i="3"/>
  <c r="N4180" i="3"/>
  <c r="N4181" i="3"/>
  <c r="N4182" i="3"/>
  <c r="N4183" i="3"/>
  <c r="N4184" i="3"/>
  <c r="N4185" i="3"/>
  <c r="N4186" i="3"/>
  <c r="N4187" i="3"/>
  <c r="N4188" i="3"/>
  <c r="N4189" i="3"/>
  <c r="N4190" i="3"/>
  <c r="N4191" i="3"/>
  <c r="N4192" i="3"/>
  <c r="N4193" i="3"/>
  <c r="N4194" i="3"/>
  <c r="N4195" i="3"/>
  <c r="N4196" i="3"/>
  <c r="N4197" i="3"/>
  <c r="N4198" i="3"/>
  <c r="N4199" i="3"/>
  <c r="N4200" i="3"/>
  <c r="N4201" i="3"/>
  <c r="N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Z52" i="3" s="1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Z116" i="3" s="1"/>
  <c r="P117" i="3"/>
  <c r="P118" i="3"/>
  <c r="P119" i="3"/>
  <c r="P120" i="3"/>
  <c r="P121" i="3"/>
  <c r="P122" i="3"/>
  <c r="P123" i="3"/>
  <c r="P124" i="3"/>
  <c r="P125" i="3"/>
  <c r="Z125" i="3" s="1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Z149" i="3" s="1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Z204" i="3" s="1"/>
  <c r="P205" i="3"/>
  <c r="Z205" i="3" s="1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Z245" i="3" s="1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Z276" i="3" s="1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Z317" i="3" s="1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Z365" i="3" s="1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Z389" i="3" s="1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Z476" i="3" s="1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Z494" i="3" s="1"/>
  <c r="P495" i="3"/>
  <c r="P496" i="3"/>
  <c r="P497" i="3"/>
  <c r="P498" i="3"/>
  <c r="P499" i="3"/>
  <c r="P500" i="3"/>
  <c r="P501" i="3"/>
  <c r="Z501" i="3" s="1"/>
  <c r="P502" i="3"/>
  <c r="P503" i="3"/>
  <c r="P504" i="3"/>
  <c r="P505" i="3"/>
  <c r="P506" i="3"/>
  <c r="P507" i="3"/>
  <c r="P508" i="3"/>
  <c r="P509" i="3"/>
  <c r="Z509" i="3" s="1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Z540" i="3" s="1"/>
  <c r="P541" i="3"/>
  <c r="Z541" i="3" s="1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Z564" i="3" s="1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Z613" i="3" s="1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Z645" i="3" s="1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Z668" i="3" s="1"/>
  <c r="P669" i="3"/>
  <c r="Z669" i="3" s="1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Z765" i="3" s="1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Z848" i="3" s="1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Z990" i="3" s="1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1019" i="3"/>
  <c r="P1020" i="3"/>
  <c r="P1021" i="3"/>
  <c r="P1022" i="3"/>
  <c r="P1023" i="3"/>
  <c r="P1024" i="3"/>
  <c r="P1025" i="3"/>
  <c r="P1026" i="3"/>
  <c r="P1027" i="3"/>
  <c r="P1028" i="3"/>
  <c r="P1029" i="3"/>
  <c r="Z1029" i="3" s="1"/>
  <c r="P1030" i="3"/>
  <c r="P1031" i="3"/>
  <c r="P1032" i="3"/>
  <c r="P1033" i="3"/>
  <c r="P1034" i="3"/>
  <c r="P1035" i="3"/>
  <c r="P1036" i="3"/>
  <c r="P1037" i="3"/>
  <c r="P1038" i="3"/>
  <c r="P1039" i="3"/>
  <c r="P1040" i="3"/>
  <c r="P1041" i="3"/>
  <c r="P1042" i="3"/>
  <c r="P1043" i="3"/>
  <c r="P1044" i="3"/>
  <c r="P1045" i="3"/>
  <c r="P1046" i="3"/>
  <c r="P1047" i="3"/>
  <c r="P1048" i="3"/>
  <c r="P1049" i="3"/>
  <c r="P1050" i="3"/>
  <c r="P1051" i="3"/>
  <c r="P1052" i="3"/>
  <c r="P1053" i="3"/>
  <c r="P1054" i="3"/>
  <c r="P1055" i="3"/>
  <c r="P1056" i="3"/>
  <c r="P1057" i="3"/>
  <c r="P1058" i="3"/>
  <c r="P1059" i="3"/>
  <c r="P1060" i="3"/>
  <c r="P1061" i="3"/>
  <c r="P1062" i="3"/>
  <c r="P1063" i="3"/>
  <c r="P1064" i="3"/>
  <c r="P1065" i="3"/>
  <c r="P1066" i="3"/>
  <c r="P1067" i="3"/>
  <c r="P1068" i="3"/>
  <c r="P1069" i="3"/>
  <c r="P1070" i="3"/>
  <c r="P1071" i="3"/>
  <c r="P1072" i="3"/>
  <c r="P1073" i="3"/>
  <c r="P1074" i="3"/>
  <c r="P1075" i="3"/>
  <c r="P1076" i="3"/>
  <c r="P1077" i="3"/>
  <c r="P1078" i="3"/>
  <c r="P1079" i="3"/>
  <c r="P1080" i="3"/>
  <c r="P1081" i="3"/>
  <c r="P1082" i="3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1095" i="3"/>
  <c r="P1096" i="3"/>
  <c r="P1097" i="3"/>
  <c r="P1098" i="3"/>
  <c r="P1099" i="3"/>
  <c r="P1100" i="3"/>
  <c r="P1101" i="3"/>
  <c r="P1102" i="3"/>
  <c r="P1103" i="3"/>
  <c r="P1104" i="3"/>
  <c r="P1105" i="3"/>
  <c r="P1106" i="3"/>
  <c r="P1107" i="3"/>
  <c r="P1108" i="3"/>
  <c r="P1109" i="3"/>
  <c r="Z1109" i="3" s="1"/>
  <c r="P1110" i="3"/>
  <c r="P1111" i="3"/>
  <c r="P1112" i="3"/>
  <c r="P1113" i="3"/>
  <c r="P1114" i="3"/>
  <c r="P1115" i="3"/>
  <c r="P1116" i="3"/>
  <c r="P1117" i="3"/>
  <c r="P1118" i="3"/>
  <c r="P1119" i="3"/>
  <c r="P1120" i="3"/>
  <c r="P1121" i="3"/>
  <c r="P1122" i="3"/>
  <c r="P1123" i="3"/>
  <c r="P1124" i="3"/>
  <c r="P1125" i="3"/>
  <c r="Z1125" i="3" s="1"/>
  <c r="P1126" i="3"/>
  <c r="P1127" i="3"/>
  <c r="P1128" i="3"/>
  <c r="P1129" i="3"/>
  <c r="P1130" i="3"/>
  <c r="P1131" i="3"/>
  <c r="P1132" i="3"/>
  <c r="P1133" i="3"/>
  <c r="P1134" i="3"/>
  <c r="P1135" i="3"/>
  <c r="P1136" i="3"/>
  <c r="P1137" i="3"/>
  <c r="P1138" i="3"/>
  <c r="P1139" i="3"/>
  <c r="P1140" i="3"/>
  <c r="P1141" i="3"/>
  <c r="P1142" i="3"/>
  <c r="P1143" i="3"/>
  <c r="P1144" i="3"/>
  <c r="P1145" i="3"/>
  <c r="P1146" i="3"/>
  <c r="P1147" i="3"/>
  <c r="P1148" i="3"/>
  <c r="P1149" i="3"/>
  <c r="P1150" i="3"/>
  <c r="P1151" i="3"/>
  <c r="P1152" i="3"/>
  <c r="P1153" i="3"/>
  <c r="P1154" i="3"/>
  <c r="P1155" i="3"/>
  <c r="P1156" i="3"/>
  <c r="P1157" i="3"/>
  <c r="P1158" i="3"/>
  <c r="P1159" i="3"/>
  <c r="P1160" i="3"/>
  <c r="P1161" i="3"/>
  <c r="P1162" i="3"/>
  <c r="P1163" i="3"/>
  <c r="P1164" i="3"/>
  <c r="P1165" i="3"/>
  <c r="P1166" i="3"/>
  <c r="P1167" i="3"/>
  <c r="P1168" i="3"/>
  <c r="P1169" i="3"/>
  <c r="P1170" i="3"/>
  <c r="P1171" i="3"/>
  <c r="P1172" i="3"/>
  <c r="P1173" i="3"/>
  <c r="P1174" i="3"/>
  <c r="P1175" i="3"/>
  <c r="P1176" i="3"/>
  <c r="P1177" i="3"/>
  <c r="P1178" i="3"/>
  <c r="P1179" i="3"/>
  <c r="P1180" i="3"/>
  <c r="P1181" i="3"/>
  <c r="P1182" i="3"/>
  <c r="P1183" i="3"/>
  <c r="P1184" i="3"/>
  <c r="P1185" i="3"/>
  <c r="P1186" i="3"/>
  <c r="P1187" i="3"/>
  <c r="P1188" i="3"/>
  <c r="P1189" i="3"/>
  <c r="P1190" i="3"/>
  <c r="P1191" i="3"/>
  <c r="P1192" i="3"/>
  <c r="P1193" i="3"/>
  <c r="P1194" i="3"/>
  <c r="P1195" i="3"/>
  <c r="P1196" i="3"/>
  <c r="P1197" i="3"/>
  <c r="P1198" i="3"/>
  <c r="P1199" i="3"/>
  <c r="P1200" i="3"/>
  <c r="P1201" i="3"/>
  <c r="P1202" i="3"/>
  <c r="P1203" i="3"/>
  <c r="P1204" i="3"/>
  <c r="P1205" i="3"/>
  <c r="Z1205" i="3" s="1"/>
  <c r="P1206" i="3"/>
  <c r="P1207" i="3"/>
  <c r="P1208" i="3"/>
  <c r="P1209" i="3"/>
  <c r="P1210" i="3"/>
  <c r="P1211" i="3"/>
  <c r="P1212" i="3"/>
  <c r="P1213" i="3"/>
  <c r="P1214" i="3"/>
  <c r="P1215" i="3"/>
  <c r="P1216" i="3"/>
  <c r="P1217" i="3"/>
  <c r="P1218" i="3"/>
  <c r="P1219" i="3"/>
  <c r="P1220" i="3"/>
  <c r="P1221" i="3"/>
  <c r="P1222" i="3"/>
  <c r="P1223" i="3"/>
  <c r="P1224" i="3"/>
  <c r="P1225" i="3"/>
  <c r="P1226" i="3"/>
  <c r="P1227" i="3"/>
  <c r="P1228" i="3"/>
  <c r="P1229" i="3"/>
  <c r="P1230" i="3"/>
  <c r="P1231" i="3"/>
  <c r="P1232" i="3"/>
  <c r="P1233" i="3"/>
  <c r="P1234" i="3"/>
  <c r="P1235" i="3"/>
  <c r="P1236" i="3"/>
  <c r="P1237" i="3"/>
  <c r="P1238" i="3"/>
  <c r="P1239" i="3"/>
  <c r="P1240" i="3"/>
  <c r="P1241" i="3"/>
  <c r="P1242" i="3"/>
  <c r="P1243" i="3"/>
  <c r="P1244" i="3"/>
  <c r="P1245" i="3"/>
  <c r="P1246" i="3"/>
  <c r="P1247" i="3"/>
  <c r="P1248" i="3"/>
  <c r="P1249" i="3"/>
  <c r="P1250" i="3"/>
  <c r="P1251" i="3"/>
  <c r="P1252" i="3"/>
  <c r="P1253" i="3"/>
  <c r="P1254" i="3"/>
  <c r="Z1254" i="3" s="1"/>
  <c r="P1255" i="3"/>
  <c r="Z1255" i="3" s="1"/>
  <c r="P1256" i="3"/>
  <c r="P1257" i="3"/>
  <c r="P1258" i="3"/>
  <c r="P1259" i="3"/>
  <c r="P1260" i="3"/>
  <c r="P1261" i="3"/>
  <c r="P1262" i="3"/>
  <c r="P1263" i="3"/>
  <c r="P1264" i="3"/>
  <c r="P1265" i="3"/>
  <c r="P1266" i="3"/>
  <c r="P1267" i="3"/>
  <c r="P1268" i="3"/>
  <c r="P1269" i="3"/>
  <c r="P1270" i="3"/>
  <c r="P1271" i="3"/>
  <c r="P1272" i="3"/>
  <c r="P1273" i="3"/>
  <c r="P1274" i="3"/>
  <c r="P1275" i="3"/>
  <c r="P1276" i="3"/>
  <c r="P1277" i="3"/>
  <c r="P1278" i="3"/>
  <c r="P1279" i="3"/>
  <c r="P1280" i="3"/>
  <c r="P1281" i="3"/>
  <c r="P1282" i="3"/>
  <c r="P1283" i="3"/>
  <c r="P1284" i="3"/>
  <c r="P1285" i="3"/>
  <c r="P1286" i="3"/>
  <c r="P1287" i="3"/>
  <c r="P1288" i="3"/>
  <c r="P1289" i="3"/>
  <c r="P1290" i="3"/>
  <c r="P1291" i="3"/>
  <c r="P1292" i="3"/>
  <c r="P1293" i="3"/>
  <c r="P1294" i="3"/>
  <c r="P1295" i="3"/>
  <c r="P1296" i="3"/>
  <c r="P1297" i="3"/>
  <c r="P1298" i="3"/>
  <c r="P1299" i="3"/>
  <c r="P1300" i="3"/>
  <c r="P1301" i="3"/>
  <c r="P1302" i="3"/>
  <c r="P1303" i="3"/>
  <c r="P1304" i="3"/>
  <c r="P1305" i="3"/>
  <c r="P1306" i="3"/>
  <c r="P1307" i="3"/>
  <c r="P1308" i="3"/>
  <c r="P1309" i="3"/>
  <c r="P1310" i="3"/>
  <c r="P1311" i="3"/>
  <c r="P1312" i="3"/>
  <c r="P1313" i="3"/>
  <c r="P1314" i="3"/>
  <c r="P1315" i="3"/>
  <c r="P1316" i="3"/>
  <c r="P1317" i="3"/>
  <c r="P1318" i="3"/>
  <c r="P1319" i="3"/>
  <c r="P1320" i="3"/>
  <c r="P1321" i="3"/>
  <c r="P1322" i="3"/>
  <c r="P1323" i="3"/>
  <c r="P1324" i="3"/>
  <c r="P1325" i="3"/>
  <c r="Z1325" i="3" s="1"/>
  <c r="P1326" i="3"/>
  <c r="P1327" i="3"/>
  <c r="P1328" i="3"/>
  <c r="P1329" i="3"/>
  <c r="P1330" i="3"/>
  <c r="P1331" i="3"/>
  <c r="P1332" i="3"/>
  <c r="P1333" i="3"/>
  <c r="P1334" i="3"/>
  <c r="P1335" i="3"/>
  <c r="P1336" i="3"/>
  <c r="P1337" i="3"/>
  <c r="P1338" i="3"/>
  <c r="P1339" i="3"/>
  <c r="P1340" i="3"/>
  <c r="P1341" i="3"/>
  <c r="Z1341" i="3" s="1"/>
  <c r="P1342" i="3"/>
  <c r="P1343" i="3"/>
  <c r="P1344" i="3"/>
  <c r="P1345" i="3"/>
  <c r="P1346" i="3"/>
  <c r="P1347" i="3"/>
  <c r="P1348" i="3"/>
  <c r="P1349" i="3"/>
  <c r="Z1349" i="3" s="1"/>
  <c r="P1350" i="3"/>
  <c r="P1351" i="3"/>
  <c r="P1352" i="3"/>
  <c r="P1353" i="3"/>
  <c r="P1354" i="3"/>
  <c r="P1355" i="3"/>
  <c r="P1356" i="3"/>
  <c r="P1357" i="3"/>
  <c r="P1358" i="3"/>
  <c r="P1359" i="3"/>
  <c r="P1360" i="3"/>
  <c r="P1361" i="3"/>
  <c r="P1362" i="3"/>
  <c r="P1363" i="3"/>
  <c r="P1364" i="3"/>
  <c r="P1365" i="3"/>
  <c r="Z1365" i="3" s="1"/>
  <c r="P1366" i="3"/>
  <c r="P1367" i="3"/>
  <c r="P1368" i="3"/>
  <c r="P1369" i="3"/>
  <c r="P1370" i="3"/>
  <c r="P1371" i="3"/>
  <c r="P1372" i="3"/>
  <c r="P1373" i="3"/>
  <c r="P1374" i="3"/>
  <c r="P1375" i="3"/>
  <c r="P1376" i="3"/>
  <c r="P1377" i="3"/>
  <c r="P1378" i="3"/>
  <c r="P1379" i="3"/>
  <c r="P1380" i="3"/>
  <c r="P1381" i="3"/>
  <c r="Z1381" i="3" s="1"/>
  <c r="P1382" i="3"/>
  <c r="P1383" i="3"/>
  <c r="P1384" i="3"/>
  <c r="P1385" i="3"/>
  <c r="P1386" i="3"/>
  <c r="P1387" i="3"/>
  <c r="P1388" i="3"/>
  <c r="P1389" i="3"/>
  <c r="P1390" i="3"/>
  <c r="P1391" i="3"/>
  <c r="P1392" i="3"/>
  <c r="P1393" i="3"/>
  <c r="P1394" i="3"/>
  <c r="P1395" i="3"/>
  <c r="P1396" i="3"/>
  <c r="P1397" i="3"/>
  <c r="Z1397" i="3" s="1"/>
  <c r="P1398" i="3"/>
  <c r="P1399" i="3"/>
  <c r="P1400" i="3"/>
  <c r="P1401" i="3"/>
  <c r="P1402" i="3"/>
  <c r="P1403" i="3"/>
  <c r="P1404" i="3"/>
  <c r="P1405" i="3"/>
  <c r="P1406" i="3"/>
  <c r="P1407" i="3"/>
  <c r="P1408" i="3"/>
  <c r="P1409" i="3"/>
  <c r="P1410" i="3"/>
  <c r="P1411" i="3"/>
  <c r="P1412" i="3"/>
  <c r="P1413" i="3"/>
  <c r="P1414" i="3"/>
  <c r="P1415" i="3"/>
  <c r="P1416" i="3"/>
  <c r="P1417" i="3"/>
  <c r="P1418" i="3"/>
  <c r="P1419" i="3"/>
  <c r="P1420" i="3"/>
  <c r="P1421" i="3"/>
  <c r="P1422" i="3"/>
  <c r="P1423" i="3"/>
  <c r="P1424" i="3"/>
  <c r="P1425" i="3"/>
  <c r="P1426" i="3"/>
  <c r="P1427" i="3"/>
  <c r="P1428" i="3"/>
  <c r="P1429" i="3"/>
  <c r="P1430" i="3"/>
  <c r="P1431" i="3"/>
  <c r="P1432" i="3"/>
  <c r="P1433" i="3"/>
  <c r="P1434" i="3"/>
  <c r="P1435" i="3"/>
  <c r="P1436" i="3"/>
  <c r="P1437" i="3"/>
  <c r="P1438" i="3"/>
  <c r="P1439" i="3"/>
  <c r="P1440" i="3"/>
  <c r="P1441" i="3"/>
  <c r="P1442" i="3"/>
  <c r="P1443" i="3"/>
  <c r="P1444" i="3"/>
  <c r="P1445" i="3"/>
  <c r="P1446" i="3"/>
  <c r="P1447" i="3"/>
  <c r="P1448" i="3"/>
  <c r="P1449" i="3"/>
  <c r="P1450" i="3"/>
  <c r="P1451" i="3"/>
  <c r="P1452" i="3"/>
  <c r="P1453" i="3"/>
  <c r="P1454" i="3"/>
  <c r="P1455" i="3"/>
  <c r="P1456" i="3"/>
  <c r="Z1456" i="3" s="1"/>
  <c r="P1457" i="3"/>
  <c r="P1458" i="3"/>
  <c r="P1459" i="3"/>
  <c r="P1460" i="3"/>
  <c r="P1461" i="3"/>
  <c r="P1462" i="3"/>
  <c r="P1463" i="3"/>
  <c r="P1464" i="3"/>
  <c r="P1465" i="3"/>
  <c r="P1466" i="3"/>
  <c r="P1467" i="3"/>
  <c r="P1468" i="3"/>
  <c r="P1469" i="3"/>
  <c r="P1470" i="3"/>
  <c r="P1471" i="3"/>
  <c r="P1472" i="3"/>
  <c r="P1473" i="3"/>
  <c r="P1474" i="3"/>
  <c r="P1475" i="3"/>
  <c r="P1476" i="3"/>
  <c r="P1477" i="3"/>
  <c r="P1478" i="3"/>
  <c r="P1479" i="3"/>
  <c r="P1480" i="3"/>
  <c r="P1481" i="3"/>
  <c r="P1482" i="3"/>
  <c r="P1483" i="3"/>
  <c r="P1484" i="3"/>
  <c r="P1485" i="3"/>
  <c r="P1486" i="3"/>
  <c r="P1487" i="3"/>
  <c r="P1488" i="3"/>
  <c r="P1489" i="3"/>
  <c r="P1490" i="3"/>
  <c r="P1491" i="3"/>
  <c r="P1492" i="3"/>
  <c r="P1493" i="3"/>
  <c r="P1494" i="3"/>
  <c r="P1495" i="3"/>
  <c r="P1496" i="3"/>
  <c r="P1497" i="3"/>
  <c r="P1498" i="3"/>
  <c r="P1499" i="3"/>
  <c r="P1500" i="3"/>
  <c r="P1501" i="3"/>
  <c r="Z1501" i="3" s="1"/>
  <c r="P1502" i="3"/>
  <c r="P1503" i="3"/>
  <c r="P1504" i="3"/>
  <c r="P1505" i="3"/>
  <c r="P1506" i="3"/>
  <c r="P1507" i="3"/>
  <c r="P1508" i="3"/>
  <c r="P1509" i="3"/>
  <c r="P1510" i="3"/>
  <c r="P1511" i="3"/>
  <c r="P1512" i="3"/>
  <c r="P1513" i="3"/>
  <c r="P1514" i="3"/>
  <c r="P1515" i="3"/>
  <c r="P1516" i="3"/>
  <c r="P1517" i="3"/>
  <c r="P1518" i="3"/>
  <c r="P1519" i="3"/>
  <c r="P1520" i="3"/>
  <c r="P1521" i="3"/>
  <c r="P1522" i="3"/>
  <c r="P1523" i="3"/>
  <c r="P1524" i="3"/>
  <c r="P1525" i="3"/>
  <c r="P1526" i="3"/>
  <c r="P1527" i="3"/>
  <c r="P1528" i="3"/>
  <c r="P1529" i="3"/>
  <c r="P1530" i="3"/>
  <c r="P1531" i="3"/>
  <c r="P1532" i="3"/>
  <c r="P1533" i="3"/>
  <c r="P1534" i="3"/>
  <c r="P1535" i="3"/>
  <c r="P1536" i="3"/>
  <c r="P1537" i="3"/>
  <c r="P1538" i="3"/>
  <c r="P1539" i="3"/>
  <c r="P1540" i="3"/>
  <c r="P1541" i="3"/>
  <c r="P1542" i="3"/>
  <c r="P1543" i="3"/>
  <c r="P1544" i="3"/>
  <c r="P1545" i="3"/>
  <c r="P1546" i="3"/>
  <c r="P1547" i="3"/>
  <c r="P1548" i="3"/>
  <c r="Z1548" i="3" s="1"/>
  <c r="P1549" i="3"/>
  <c r="Z1549" i="3" s="1"/>
  <c r="P1550" i="3"/>
  <c r="P1551" i="3"/>
  <c r="P1552" i="3"/>
  <c r="P1553" i="3"/>
  <c r="P1554" i="3"/>
  <c r="P1555" i="3"/>
  <c r="P1556" i="3"/>
  <c r="P1557" i="3"/>
  <c r="P1558" i="3"/>
  <c r="P1559" i="3"/>
  <c r="P1560" i="3"/>
  <c r="P1561" i="3"/>
  <c r="P1562" i="3"/>
  <c r="P1563" i="3"/>
  <c r="P1564" i="3"/>
  <c r="Z1564" i="3" s="1"/>
  <c r="P1565" i="3"/>
  <c r="P1566" i="3"/>
  <c r="P1567" i="3"/>
  <c r="P1568" i="3"/>
  <c r="P1569" i="3"/>
  <c r="P1570" i="3"/>
  <c r="P1571" i="3"/>
  <c r="P1572" i="3"/>
  <c r="P1573" i="3"/>
  <c r="Z1573" i="3" s="1"/>
  <c r="P1574" i="3"/>
  <c r="P1575" i="3"/>
  <c r="P1576" i="3"/>
  <c r="P1577" i="3"/>
  <c r="P1578" i="3"/>
  <c r="P1579" i="3"/>
  <c r="P1580" i="3"/>
  <c r="P1581" i="3"/>
  <c r="P1582" i="3"/>
  <c r="P1583" i="3"/>
  <c r="P1584" i="3"/>
  <c r="P1585" i="3"/>
  <c r="P1586" i="3"/>
  <c r="P1587" i="3"/>
  <c r="P1588" i="3"/>
  <c r="P1589" i="3"/>
  <c r="P1590" i="3"/>
  <c r="P1591" i="3"/>
  <c r="P1592" i="3"/>
  <c r="P1593" i="3"/>
  <c r="P1594" i="3"/>
  <c r="P1595" i="3"/>
  <c r="P1596" i="3"/>
  <c r="Z1596" i="3" s="1"/>
  <c r="P1597" i="3"/>
  <c r="Z1597" i="3" s="1"/>
  <c r="P1598" i="3"/>
  <c r="P1599" i="3"/>
  <c r="P1600" i="3"/>
  <c r="P1601" i="3"/>
  <c r="P1602" i="3"/>
  <c r="P1603" i="3"/>
  <c r="P1604" i="3"/>
  <c r="P1605" i="3"/>
  <c r="P1606" i="3"/>
  <c r="P1607" i="3"/>
  <c r="P1608" i="3"/>
  <c r="P1609" i="3"/>
  <c r="P1610" i="3"/>
  <c r="P1611" i="3"/>
  <c r="P1612" i="3"/>
  <c r="P1613" i="3"/>
  <c r="P1614" i="3"/>
  <c r="P1615" i="3"/>
  <c r="P1616" i="3"/>
  <c r="P1617" i="3"/>
  <c r="P1618" i="3"/>
  <c r="P1619" i="3"/>
  <c r="P1620" i="3"/>
  <c r="Z1620" i="3" s="1"/>
  <c r="P1621" i="3"/>
  <c r="P1622" i="3"/>
  <c r="P1623" i="3"/>
  <c r="P1624" i="3"/>
  <c r="P1625" i="3"/>
  <c r="P1626" i="3"/>
  <c r="P1627" i="3"/>
  <c r="P1628" i="3"/>
  <c r="P1629" i="3"/>
  <c r="Z1629" i="3" s="1"/>
  <c r="P1630" i="3"/>
  <c r="P1631" i="3"/>
  <c r="P1632" i="3"/>
  <c r="P1633" i="3"/>
  <c r="P1634" i="3"/>
  <c r="P1635" i="3"/>
  <c r="P1636" i="3"/>
  <c r="P1637" i="3"/>
  <c r="P1638" i="3"/>
  <c r="P1639" i="3"/>
  <c r="P1640" i="3"/>
  <c r="P1641" i="3"/>
  <c r="P1642" i="3"/>
  <c r="P1643" i="3"/>
  <c r="P1644" i="3"/>
  <c r="P1645" i="3"/>
  <c r="P1646" i="3"/>
  <c r="P1647" i="3"/>
  <c r="P1648" i="3"/>
  <c r="P1649" i="3"/>
  <c r="P1650" i="3"/>
  <c r="P1651" i="3"/>
  <c r="P1652" i="3"/>
  <c r="P1653" i="3"/>
  <c r="P1654" i="3"/>
  <c r="P1655" i="3"/>
  <c r="P1656" i="3"/>
  <c r="P1657" i="3"/>
  <c r="P1658" i="3"/>
  <c r="P1659" i="3"/>
  <c r="P1660" i="3"/>
  <c r="P1661" i="3"/>
  <c r="P1662" i="3"/>
  <c r="P1663" i="3"/>
  <c r="P1664" i="3"/>
  <c r="P1665" i="3"/>
  <c r="P1666" i="3"/>
  <c r="P1667" i="3"/>
  <c r="P1668" i="3"/>
  <c r="Z1668" i="3" s="1"/>
  <c r="P1669" i="3"/>
  <c r="P1670" i="3"/>
  <c r="P1671" i="3"/>
  <c r="P1672" i="3"/>
  <c r="P1673" i="3"/>
  <c r="P1674" i="3"/>
  <c r="P1675" i="3"/>
  <c r="P1676" i="3"/>
  <c r="P1677" i="3"/>
  <c r="Z1677" i="3" s="1"/>
  <c r="P1678" i="3"/>
  <c r="P1679" i="3"/>
  <c r="P1680" i="3"/>
  <c r="P1681" i="3"/>
  <c r="P1682" i="3"/>
  <c r="P1683" i="3"/>
  <c r="P1684" i="3"/>
  <c r="P1685" i="3"/>
  <c r="P1686" i="3"/>
  <c r="P1687" i="3"/>
  <c r="P1688" i="3"/>
  <c r="P1689" i="3"/>
  <c r="P1690" i="3"/>
  <c r="P1691" i="3"/>
  <c r="P1692" i="3"/>
  <c r="Z1692" i="3" s="1"/>
  <c r="P1693" i="3"/>
  <c r="Z1693" i="3" s="1"/>
  <c r="P1694" i="3"/>
  <c r="P1695" i="3"/>
  <c r="P1696" i="3"/>
  <c r="P1697" i="3"/>
  <c r="P1698" i="3"/>
  <c r="P1699" i="3"/>
  <c r="P1700" i="3"/>
  <c r="P1701" i="3"/>
  <c r="Z1701" i="3" s="1"/>
  <c r="P1702" i="3"/>
  <c r="P1703" i="3"/>
  <c r="P1704" i="3"/>
  <c r="P1705" i="3"/>
  <c r="P1706" i="3"/>
  <c r="P1707" i="3"/>
  <c r="P1708" i="3"/>
  <c r="P1709" i="3"/>
  <c r="P1710" i="3"/>
  <c r="P1711" i="3"/>
  <c r="P1712" i="3"/>
  <c r="P1713" i="3"/>
  <c r="P1714" i="3"/>
  <c r="P1715" i="3"/>
  <c r="P1716" i="3"/>
  <c r="P1717" i="3"/>
  <c r="P1718" i="3"/>
  <c r="P1719" i="3"/>
  <c r="P1720" i="3"/>
  <c r="P1721" i="3"/>
  <c r="P1722" i="3"/>
  <c r="P1723" i="3"/>
  <c r="P1724" i="3"/>
  <c r="Z1724" i="3" s="1"/>
  <c r="P1725" i="3"/>
  <c r="Z1725" i="3" s="1"/>
  <c r="P1726" i="3"/>
  <c r="P1727" i="3"/>
  <c r="P1728" i="3"/>
  <c r="P1729" i="3"/>
  <c r="P1730" i="3"/>
  <c r="P1731" i="3"/>
  <c r="P1732" i="3"/>
  <c r="P1733" i="3"/>
  <c r="P1734" i="3"/>
  <c r="P1735" i="3"/>
  <c r="P1736" i="3"/>
  <c r="P1737" i="3"/>
  <c r="P1738" i="3"/>
  <c r="P1739" i="3"/>
  <c r="P1740" i="3"/>
  <c r="P1741" i="3"/>
  <c r="Z1741" i="3" s="1"/>
  <c r="P1742" i="3"/>
  <c r="P1743" i="3"/>
  <c r="P1744" i="3"/>
  <c r="P1745" i="3"/>
  <c r="P1746" i="3"/>
  <c r="P1747" i="3"/>
  <c r="P1748" i="3"/>
  <c r="Z1748" i="3" s="1"/>
  <c r="P1749" i="3"/>
  <c r="P1750" i="3"/>
  <c r="P1751" i="3"/>
  <c r="P1752" i="3"/>
  <c r="P1753" i="3"/>
  <c r="P1754" i="3"/>
  <c r="P1755" i="3"/>
  <c r="P1756" i="3"/>
  <c r="P1757" i="3"/>
  <c r="P1758" i="3"/>
  <c r="P1759" i="3"/>
  <c r="P1760" i="3"/>
  <c r="P1761" i="3"/>
  <c r="P1762" i="3"/>
  <c r="P1763" i="3"/>
  <c r="P1764" i="3"/>
  <c r="P1765" i="3"/>
  <c r="P1766" i="3"/>
  <c r="P1767" i="3"/>
  <c r="P1768" i="3"/>
  <c r="P1769" i="3"/>
  <c r="P1770" i="3"/>
  <c r="P1771" i="3"/>
  <c r="P1772" i="3"/>
  <c r="Z1772" i="3" s="1"/>
  <c r="P1773" i="3"/>
  <c r="P1774" i="3"/>
  <c r="P1775" i="3"/>
  <c r="P1776" i="3"/>
  <c r="P1777" i="3"/>
  <c r="P1778" i="3"/>
  <c r="P1779" i="3"/>
  <c r="P1780" i="3"/>
  <c r="P1781" i="3"/>
  <c r="P1782" i="3"/>
  <c r="P1783" i="3"/>
  <c r="P1784" i="3"/>
  <c r="P1785" i="3"/>
  <c r="P1786" i="3"/>
  <c r="P1787" i="3"/>
  <c r="P1788" i="3"/>
  <c r="P1789" i="3"/>
  <c r="P1790" i="3"/>
  <c r="P1791" i="3"/>
  <c r="P1792" i="3"/>
  <c r="P1793" i="3"/>
  <c r="P1794" i="3"/>
  <c r="P1795" i="3"/>
  <c r="P1796" i="3"/>
  <c r="Z1796" i="3" s="1"/>
  <c r="P1797" i="3"/>
  <c r="P1798" i="3"/>
  <c r="P1799" i="3"/>
  <c r="P1800" i="3"/>
  <c r="P1801" i="3"/>
  <c r="P1802" i="3"/>
  <c r="P1803" i="3"/>
  <c r="P1804" i="3"/>
  <c r="P1805" i="3"/>
  <c r="P1806" i="3"/>
  <c r="P1807" i="3"/>
  <c r="P1808" i="3"/>
  <c r="P1809" i="3"/>
  <c r="P1810" i="3"/>
  <c r="P1811" i="3"/>
  <c r="P1812" i="3"/>
  <c r="P1813" i="3"/>
  <c r="P1814" i="3"/>
  <c r="P1815" i="3"/>
  <c r="P1816" i="3"/>
  <c r="P1817" i="3"/>
  <c r="P1818" i="3"/>
  <c r="P1819" i="3"/>
  <c r="P1820" i="3"/>
  <c r="Z1820" i="3" s="1"/>
  <c r="P1821" i="3"/>
  <c r="P1822" i="3"/>
  <c r="P1823" i="3"/>
  <c r="P1824" i="3"/>
  <c r="P1825" i="3"/>
  <c r="P1826" i="3"/>
  <c r="P1827" i="3"/>
  <c r="P1828" i="3"/>
  <c r="P1829" i="3"/>
  <c r="P1830" i="3"/>
  <c r="P1831" i="3"/>
  <c r="P1832" i="3"/>
  <c r="P1833" i="3"/>
  <c r="P1834" i="3"/>
  <c r="P1835" i="3"/>
  <c r="P1836" i="3"/>
  <c r="P1837" i="3"/>
  <c r="P1838" i="3"/>
  <c r="P1839" i="3"/>
  <c r="P1840" i="3"/>
  <c r="P1841" i="3"/>
  <c r="P1842" i="3"/>
  <c r="P1843" i="3"/>
  <c r="P1844" i="3"/>
  <c r="Z1844" i="3" s="1"/>
  <c r="P1845" i="3"/>
  <c r="P1846" i="3"/>
  <c r="P1847" i="3"/>
  <c r="P1848" i="3"/>
  <c r="P1849" i="3"/>
  <c r="P1850" i="3"/>
  <c r="P1851" i="3"/>
  <c r="P1852" i="3"/>
  <c r="P1853" i="3"/>
  <c r="P1854" i="3"/>
  <c r="P1855" i="3"/>
  <c r="P1856" i="3"/>
  <c r="P1857" i="3"/>
  <c r="P1858" i="3"/>
  <c r="P1859" i="3"/>
  <c r="P1860" i="3"/>
  <c r="P1861" i="3"/>
  <c r="P1862" i="3"/>
  <c r="P1863" i="3"/>
  <c r="P1864" i="3"/>
  <c r="P1865" i="3"/>
  <c r="P1866" i="3"/>
  <c r="P1867" i="3"/>
  <c r="P1868" i="3"/>
  <c r="P1869" i="3"/>
  <c r="P1870" i="3"/>
  <c r="P1871" i="3"/>
  <c r="P1872" i="3"/>
  <c r="P1873" i="3"/>
  <c r="P1874" i="3"/>
  <c r="P1875" i="3"/>
  <c r="P1876" i="3"/>
  <c r="P1877" i="3"/>
  <c r="P1878" i="3"/>
  <c r="P1879" i="3"/>
  <c r="P1880" i="3"/>
  <c r="P1881" i="3"/>
  <c r="P1882" i="3"/>
  <c r="P1883" i="3"/>
  <c r="P1884" i="3"/>
  <c r="P1885" i="3"/>
  <c r="P1886" i="3"/>
  <c r="P1887" i="3"/>
  <c r="P1888" i="3"/>
  <c r="P1889" i="3"/>
  <c r="P1890" i="3"/>
  <c r="P1891" i="3"/>
  <c r="P1892" i="3"/>
  <c r="P1893" i="3"/>
  <c r="P1894" i="3"/>
  <c r="P1895" i="3"/>
  <c r="P1896" i="3"/>
  <c r="P1897" i="3"/>
  <c r="P1898" i="3"/>
  <c r="P1899" i="3"/>
  <c r="P1900" i="3"/>
  <c r="P1901" i="3"/>
  <c r="P1902" i="3"/>
  <c r="P1903" i="3"/>
  <c r="P1904" i="3"/>
  <c r="P1905" i="3"/>
  <c r="P1906" i="3"/>
  <c r="P1907" i="3"/>
  <c r="P1908" i="3"/>
  <c r="P1909" i="3"/>
  <c r="P1910" i="3"/>
  <c r="P1911" i="3"/>
  <c r="P1912" i="3"/>
  <c r="P1913" i="3"/>
  <c r="P1914" i="3"/>
  <c r="P1915" i="3"/>
  <c r="P1916" i="3"/>
  <c r="P1917" i="3"/>
  <c r="P1918" i="3"/>
  <c r="P1919" i="3"/>
  <c r="P1920" i="3"/>
  <c r="P1921" i="3"/>
  <c r="P1922" i="3"/>
  <c r="P1923" i="3"/>
  <c r="P1924" i="3"/>
  <c r="P1925" i="3"/>
  <c r="P1926" i="3"/>
  <c r="P1927" i="3"/>
  <c r="P1928" i="3"/>
  <c r="P1929" i="3"/>
  <c r="P1930" i="3"/>
  <c r="P1931" i="3"/>
  <c r="P1932" i="3"/>
  <c r="P1933" i="3"/>
  <c r="P1934" i="3"/>
  <c r="P1935" i="3"/>
  <c r="P1936" i="3"/>
  <c r="P1937" i="3"/>
  <c r="P1938" i="3"/>
  <c r="P1939" i="3"/>
  <c r="P1940" i="3"/>
  <c r="P1941" i="3"/>
  <c r="P1942" i="3"/>
  <c r="P1943" i="3"/>
  <c r="P1944" i="3"/>
  <c r="P1945" i="3"/>
  <c r="P1946" i="3"/>
  <c r="P1947" i="3"/>
  <c r="P1948" i="3"/>
  <c r="P1949" i="3"/>
  <c r="P1950" i="3"/>
  <c r="P1951" i="3"/>
  <c r="P1952" i="3"/>
  <c r="P1953" i="3"/>
  <c r="P1954" i="3"/>
  <c r="P1955" i="3"/>
  <c r="P1956" i="3"/>
  <c r="P1957" i="3"/>
  <c r="P1958" i="3"/>
  <c r="P1959" i="3"/>
  <c r="P1960" i="3"/>
  <c r="P1961" i="3"/>
  <c r="P1962" i="3"/>
  <c r="P1963" i="3"/>
  <c r="P1964" i="3"/>
  <c r="P1965" i="3"/>
  <c r="P1966" i="3"/>
  <c r="P1967" i="3"/>
  <c r="P1968" i="3"/>
  <c r="P1969" i="3"/>
  <c r="P1970" i="3"/>
  <c r="P1971" i="3"/>
  <c r="P1972" i="3"/>
  <c r="P1973" i="3"/>
  <c r="P1974" i="3"/>
  <c r="P1975" i="3"/>
  <c r="P1976" i="3"/>
  <c r="P1977" i="3"/>
  <c r="P1978" i="3"/>
  <c r="P1979" i="3"/>
  <c r="P1980" i="3"/>
  <c r="P1981" i="3"/>
  <c r="P1982" i="3"/>
  <c r="P1983" i="3"/>
  <c r="P1984" i="3"/>
  <c r="P1985" i="3"/>
  <c r="P1986" i="3"/>
  <c r="P1987" i="3"/>
  <c r="P1988" i="3"/>
  <c r="P1989" i="3"/>
  <c r="P1990" i="3"/>
  <c r="P1991" i="3"/>
  <c r="P1992" i="3"/>
  <c r="P1993" i="3"/>
  <c r="P1994" i="3"/>
  <c r="P1995" i="3"/>
  <c r="P1996" i="3"/>
  <c r="P1997" i="3"/>
  <c r="P1998" i="3"/>
  <c r="P1999" i="3"/>
  <c r="P2000" i="3"/>
  <c r="P2001" i="3"/>
  <c r="P2002" i="3"/>
  <c r="P2003" i="3"/>
  <c r="P2004" i="3"/>
  <c r="P2005" i="3"/>
  <c r="P2006" i="3"/>
  <c r="P2007" i="3"/>
  <c r="P2008" i="3"/>
  <c r="P2009" i="3"/>
  <c r="P2010" i="3"/>
  <c r="P2011" i="3"/>
  <c r="P2012" i="3"/>
  <c r="P2013" i="3"/>
  <c r="P2014" i="3"/>
  <c r="P2015" i="3"/>
  <c r="P2016" i="3"/>
  <c r="P2017" i="3"/>
  <c r="P2018" i="3"/>
  <c r="P2019" i="3"/>
  <c r="P2020" i="3"/>
  <c r="P2021" i="3"/>
  <c r="P2022" i="3"/>
  <c r="P2023" i="3"/>
  <c r="P2024" i="3"/>
  <c r="P2025" i="3"/>
  <c r="P2026" i="3"/>
  <c r="P2027" i="3"/>
  <c r="P2028" i="3"/>
  <c r="Z2028" i="3" s="1"/>
  <c r="P2029" i="3"/>
  <c r="P2030" i="3"/>
  <c r="P2031" i="3"/>
  <c r="P2032" i="3"/>
  <c r="P2033" i="3"/>
  <c r="P2034" i="3"/>
  <c r="P2035" i="3"/>
  <c r="P2036" i="3"/>
  <c r="P2037" i="3"/>
  <c r="P2038" i="3"/>
  <c r="P2039" i="3"/>
  <c r="P2040" i="3"/>
  <c r="P2041" i="3"/>
  <c r="P2042" i="3"/>
  <c r="P2043" i="3"/>
  <c r="P2044" i="3"/>
  <c r="P2045" i="3"/>
  <c r="P2046" i="3"/>
  <c r="P2047" i="3"/>
  <c r="P2048" i="3"/>
  <c r="P2049" i="3"/>
  <c r="P2050" i="3"/>
  <c r="P2051" i="3"/>
  <c r="P2052" i="3"/>
  <c r="P2053" i="3"/>
  <c r="P2054" i="3"/>
  <c r="P2055" i="3"/>
  <c r="P2056" i="3"/>
  <c r="P2057" i="3"/>
  <c r="P2058" i="3"/>
  <c r="P2059" i="3"/>
  <c r="P2060" i="3"/>
  <c r="P2061" i="3"/>
  <c r="P2062" i="3"/>
  <c r="P2063" i="3"/>
  <c r="P2064" i="3"/>
  <c r="P2065" i="3"/>
  <c r="P2066" i="3"/>
  <c r="P2067" i="3"/>
  <c r="P2068" i="3"/>
  <c r="P2069" i="3"/>
  <c r="P2070" i="3"/>
  <c r="P2071" i="3"/>
  <c r="P2072" i="3"/>
  <c r="P2073" i="3"/>
  <c r="P2074" i="3"/>
  <c r="P2075" i="3"/>
  <c r="P2076" i="3"/>
  <c r="P2077" i="3"/>
  <c r="P2078" i="3"/>
  <c r="P2079" i="3"/>
  <c r="P2080" i="3"/>
  <c r="P2081" i="3"/>
  <c r="P2082" i="3"/>
  <c r="P2083" i="3"/>
  <c r="P2084" i="3"/>
  <c r="P2085" i="3"/>
  <c r="P2086" i="3"/>
  <c r="P2087" i="3"/>
  <c r="P2088" i="3"/>
  <c r="P2089" i="3"/>
  <c r="P2090" i="3"/>
  <c r="P2091" i="3"/>
  <c r="P2092" i="3"/>
  <c r="P2093" i="3"/>
  <c r="P2094" i="3"/>
  <c r="P2095" i="3"/>
  <c r="P2096" i="3"/>
  <c r="P2097" i="3"/>
  <c r="P2098" i="3"/>
  <c r="P2099" i="3"/>
  <c r="P2100" i="3"/>
  <c r="P2101" i="3"/>
  <c r="P2102" i="3"/>
  <c r="P2103" i="3"/>
  <c r="P2104" i="3"/>
  <c r="P2105" i="3"/>
  <c r="P2106" i="3"/>
  <c r="P2107" i="3"/>
  <c r="P2108" i="3"/>
  <c r="P2109" i="3"/>
  <c r="P2110" i="3"/>
  <c r="P2111" i="3"/>
  <c r="P2112" i="3"/>
  <c r="P2113" i="3"/>
  <c r="P2114" i="3"/>
  <c r="P2115" i="3"/>
  <c r="P2116" i="3"/>
  <c r="P2117" i="3"/>
  <c r="P2118" i="3"/>
  <c r="P2119" i="3"/>
  <c r="P2120" i="3"/>
  <c r="P2121" i="3"/>
  <c r="P2122" i="3"/>
  <c r="P2123" i="3"/>
  <c r="P2124" i="3"/>
  <c r="P2125" i="3"/>
  <c r="P2126" i="3"/>
  <c r="P2127" i="3"/>
  <c r="P2128" i="3"/>
  <c r="P2129" i="3"/>
  <c r="P2130" i="3"/>
  <c r="P2131" i="3"/>
  <c r="P2132" i="3"/>
  <c r="P2133" i="3"/>
  <c r="P2134" i="3"/>
  <c r="P2135" i="3"/>
  <c r="P2136" i="3"/>
  <c r="P2137" i="3"/>
  <c r="P2138" i="3"/>
  <c r="P2139" i="3"/>
  <c r="P2140" i="3"/>
  <c r="P2141" i="3"/>
  <c r="P2142" i="3"/>
  <c r="P2143" i="3"/>
  <c r="P2144" i="3"/>
  <c r="P2145" i="3"/>
  <c r="P2146" i="3"/>
  <c r="P2147" i="3"/>
  <c r="P2148" i="3"/>
  <c r="P2149" i="3"/>
  <c r="P2150" i="3"/>
  <c r="P2151" i="3"/>
  <c r="P2152" i="3"/>
  <c r="P2153" i="3"/>
  <c r="P2154" i="3"/>
  <c r="P2155" i="3"/>
  <c r="P2156" i="3"/>
  <c r="P2157" i="3"/>
  <c r="P2158" i="3"/>
  <c r="P2159" i="3"/>
  <c r="P2160" i="3"/>
  <c r="P2161" i="3"/>
  <c r="P2162" i="3"/>
  <c r="P2163" i="3"/>
  <c r="P2164" i="3"/>
  <c r="P2165" i="3"/>
  <c r="P2166" i="3"/>
  <c r="P2167" i="3"/>
  <c r="P2168" i="3"/>
  <c r="P2169" i="3"/>
  <c r="P2170" i="3"/>
  <c r="P2171" i="3"/>
  <c r="P2172" i="3"/>
  <c r="P2173" i="3"/>
  <c r="P2174" i="3"/>
  <c r="P2175" i="3"/>
  <c r="P2176" i="3"/>
  <c r="P2177" i="3"/>
  <c r="P2178" i="3"/>
  <c r="P2179" i="3"/>
  <c r="P2180" i="3"/>
  <c r="P2181" i="3"/>
  <c r="P2182" i="3"/>
  <c r="P2183" i="3"/>
  <c r="P2184" i="3"/>
  <c r="P2185" i="3"/>
  <c r="P2186" i="3"/>
  <c r="P2187" i="3"/>
  <c r="P2188" i="3"/>
  <c r="P2189" i="3"/>
  <c r="P2190" i="3"/>
  <c r="P2191" i="3"/>
  <c r="P2192" i="3"/>
  <c r="P2193" i="3"/>
  <c r="P2194" i="3"/>
  <c r="P2195" i="3"/>
  <c r="P2196" i="3"/>
  <c r="P2197" i="3"/>
  <c r="P2198" i="3"/>
  <c r="P2199" i="3"/>
  <c r="P2200" i="3"/>
  <c r="P2201" i="3"/>
  <c r="P2202" i="3"/>
  <c r="P2203" i="3"/>
  <c r="P2204" i="3"/>
  <c r="P2205" i="3"/>
  <c r="P2206" i="3"/>
  <c r="P2207" i="3"/>
  <c r="P2208" i="3"/>
  <c r="P2209" i="3"/>
  <c r="P2210" i="3"/>
  <c r="P2211" i="3"/>
  <c r="P2212" i="3"/>
  <c r="P2213" i="3"/>
  <c r="P2214" i="3"/>
  <c r="P2215" i="3"/>
  <c r="P2216" i="3"/>
  <c r="P2217" i="3"/>
  <c r="P2218" i="3"/>
  <c r="P2219" i="3"/>
  <c r="P2220" i="3"/>
  <c r="P2221" i="3"/>
  <c r="P2222" i="3"/>
  <c r="P2223" i="3"/>
  <c r="P2224" i="3"/>
  <c r="P2225" i="3"/>
  <c r="P2226" i="3"/>
  <c r="P2227" i="3"/>
  <c r="P2228" i="3"/>
  <c r="P2229" i="3"/>
  <c r="P2230" i="3"/>
  <c r="P2231" i="3"/>
  <c r="P2232" i="3"/>
  <c r="P2233" i="3"/>
  <c r="P2234" i="3"/>
  <c r="P2235" i="3"/>
  <c r="P2236" i="3"/>
  <c r="P2237" i="3"/>
  <c r="P2238" i="3"/>
  <c r="P2239" i="3"/>
  <c r="P2240" i="3"/>
  <c r="P2241" i="3"/>
  <c r="P2242" i="3"/>
  <c r="P2243" i="3"/>
  <c r="P2244" i="3"/>
  <c r="P2245" i="3"/>
  <c r="P2246" i="3"/>
  <c r="P2247" i="3"/>
  <c r="P2248" i="3"/>
  <c r="P2249" i="3"/>
  <c r="P2250" i="3"/>
  <c r="P2251" i="3"/>
  <c r="P2252" i="3"/>
  <c r="P2253" i="3"/>
  <c r="P2254" i="3"/>
  <c r="P2255" i="3"/>
  <c r="P2256" i="3"/>
  <c r="P2257" i="3"/>
  <c r="P2258" i="3"/>
  <c r="P2259" i="3"/>
  <c r="P2260" i="3"/>
  <c r="P2261" i="3"/>
  <c r="P2262" i="3"/>
  <c r="P2263" i="3"/>
  <c r="P2264" i="3"/>
  <c r="P2265" i="3"/>
  <c r="P2266" i="3"/>
  <c r="P2267" i="3"/>
  <c r="P2268" i="3"/>
  <c r="P2269" i="3"/>
  <c r="P2270" i="3"/>
  <c r="P2271" i="3"/>
  <c r="P2272" i="3"/>
  <c r="P2273" i="3"/>
  <c r="P2274" i="3"/>
  <c r="P2275" i="3"/>
  <c r="P2276" i="3"/>
  <c r="P2277" i="3"/>
  <c r="P2278" i="3"/>
  <c r="P2279" i="3"/>
  <c r="P2280" i="3"/>
  <c r="P2281" i="3"/>
  <c r="P2282" i="3"/>
  <c r="P2283" i="3"/>
  <c r="P2284" i="3"/>
  <c r="P2285" i="3"/>
  <c r="P2286" i="3"/>
  <c r="P2287" i="3"/>
  <c r="P2288" i="3"/>
  <c r="P2289" i="3"/>
  <c r="P2290" i="3"/>
  <c r="P2291" i="3"/>
  <c r="P2292" i="3"/>
  <c r="P2293" i="3"/>
  <c r="P2294" i="3"/>
  <c r="P2295" i="3"/>
  <c r="P2296" i="3"/>
  <c r="P2297" i="3"/>
  <c r="P2298" i="3"/>
  <c r="P2299" i="3"/>
  <c r="P2300" i="3"/>
  <c r="P2301" i="3"/>
  <c r="P2302" i="3"/>
  <c r="P2303" i="3"/>
  <c r="P2304" i="3"/>
  <c r="P2305" i="3"/>
  <c r="P2306" i="3"/>
  <c r="P2307" i="3"/>
  <c r="P2308" i="3"/>
  <c r="P2309" i="3"/>
  <c r="P2310" i="3"/>
  <c r="P2311" i="3"/>
  <c r="P2312" i="3"/>
  <c r="P2313" i="3"/>
  <c r="P2314" i="3"/>
  <c r="P2315" i="3"/>
  <c r="P2316" i="3"/>
  <c r="P2317" i="3"/>
  <c r="P2318" i="3"/>
  <c r="P2319" i="3"/>
  <c r="P2320" i="3"/>
  <c r="P2321" i="3"/>
  <c r="P2322" i="3"/>
  <c r="P2323" i="3"/>
  <c r="P2324" i="3"/>
  <c r="P2325" i="3"/>
  <c r="P2326" i="3"/>
  <c r="P2327" i="3"/>
  <c r="P2328" i="3"/>
  <c r="P2329" i="3"/>
  <c r="P2330" i="3"/>
  <c r="P2331" i="3"/>
  <c r="P2332" i="3"/>
  <c r="P2333" i="3"/>
  <c r="P2334" i="3"/>
  <c r="P2335" i="3"/>
  <c r="P2336" i="3"/>
  <c r="P2337" i="3"/>
  <c r="P2338" i="3"/>
  <c r="P2339" i="3"/>
  <c r="P2340" i="3"/>
  <c r="P2341" i="3"/>
  <c r="P2342" i="3"/>
  <c r="P2343" i="3"/>
  <c r="P2344" i="3"/>
  <c r="P2345" i="3"/>
  <c r="P2346" i="3"/>
  <c r="P2347" i="3"/>
  <c r="P2348" i="3"/>
  <c r="P2349" i="3"/>
  <c r="P2350" i="3"/>
  <c r="P2351" i="3"/>
  <c r="P2352" i="3"/>
  <c r="P2353" i="3"/>
  <c r="P2354" i="3"/>
  <c r="P2355" i="3"/>
  <c r="P2356" i="3"/>
  <c r="P2357" i="3"/>
  <c r="P2358" i="3"/>
  <c r="P2359" i="3"/>
  <c r="P2360" i="3"/>
  <c r="P2361" i="3"/>
  <c r="P2362" i="3"/>
  <c r="P2363" i="3"/>
  <c r="P2364" i="3"/>
  <c r="P2365" i="3"/>
  <c r="P2366" i="3"/>
  <c r="P2367" i="3"/>
  <c r="P2368" i="3"/>
  <c r="P2369" i="3"/>
  <c r="P2370" i="3"/>
  <c r="P2371" i="3"/>
  <c r="P2372" i="3"/>
  <c r="P2373" i="3"/>
  <c r="P2374" i="3"/>
  <c r="P2375" i="3"/>
  <c r="P2376" i="3"/>
  <c r="P2377" i="3"/>
  <c r="P2378" i="3"/>
  <c r="P2379" i="3"/>
  <c r="P2380" i="3"/>
  <c r="P2381" i="3"/>
  <c r="P2382" i="3"/>
  <c r="P2383" i="3"/>
  <c r="P2384" i="3"/>
  <c r="P2385" i="3"/>
  <c r="P2386" i="3"/>
  <c r="P2387" i="3"/>
  <c r="P2388" i="3"/>
  <c r="P2389" i="3"/>
  <c r="P2390" i="3"/>
  <c r="P2391" i="3"/>
  <c r="P2392" i="3"/>
  <c r="P2393" i="3"/>
  <c r="P2394" i="3"/>
  <c r="P2395" i="3"/>
  <c r="P2396" i="3"/>
  <c r="P2397" i="3"/>
  <c r="P2398" i="3"/>
  <c r="P2399" i="3"/>
  <c r="P2400" i="3"/>
  <c r="P2401" i="3"/>
  <c r="P2402" i="3"/>
  <c r="P2403" i="3"/>
  <c r="P2404" i="3"/>
  <c r="P2405" i="3"/>
  <c r="P2406" i="3"/>
  <c r="P2407" i="3"/>
  <c r="P2408" i="3"/>
  <c r="P2409" i="3"/>
  <c r="P2410" i="3"/>
  <c r="P2411" i="3"/>
  <c r="P2412" i="3"/>
  <c r="P2413" i="3"/>
  <c r="P2414" i="3"/>
  <c r="P2415" i="3"/>
  <c r="P2416" i="3"/>
  <c r="P2417" i="3"/>
  <c r="P2418" i="3"/>
  <c r="P2419" i="3"/>
  <c r="P2420" i="3"/>
  <c r="P2421" i="3"/>
  <c r="P2422" i="3"/>
  <c r="P2423" i="3"/>
  <c r="P2424" i="3"/>
  <c r="P2425" i="3"/>
  <c r="P2426" i="3"/>
  <c r="P2427" i="3"/>
  <c r="P2428" i="3"/>
  <c r="P2429" i="3"/>
  <c r="P2430" i="3"/>
  <c r="P2431" i="3"/>
  <c r="P2432" i="3"/>
  <c r="P2433" i="3"/>
  <c r="P2434" i="3"/>
  <c r="P2435" i="3"/>
  <c r="P2436" i="3"/>
  <c r="P2437" i="3"/>
  <c r="P2438" i="3"/>
  <c r="P2439" i="3"/>
  <c r="P2440" i="3"/>
  <c r="P2441" i="3"/>
  <c r="P2442" i="3"/>
  <c r="P2443" i="3"/>
  <c r="P2444" i="3"/>
  <c r="P2445" i="3"/>
  <c r="P2446" i="3"/>
  <c r="P2447" i="3"/>
  <c r="P2448" i="3"/>
  <c r="P2449" i="3"/>
  <c r="P2450" i="3"/>
  <c r="P2451" i="3"/>
  <c r="P2452" i="3"/>
  <c r="P2453" i="3"/>
  <c r="P2454" i="3"/>
  <c r="P2455" i="3"/>
  <c r="P2456" i="3"/>
  <c r="P2457" i="3"/>
  <c r="P2458" i="3"/>
  <c r="P2459" i="3"/>
  <c r="P2460" i="3"/>
  <c r="P2461" i="3"/>
  <c r="P2462" i="3"/>
  <c r="P2463" i="3"/>
  <c r="P2464" i="3"/>
  <c r="P2465" i="3"/>
  <c r="P2466" i="3"/>
  <c r="P2467" i="3"/>
  <c r="P2468" i="3"/>
  <c r="P2469" i="3"/>
  <c r="P2470" i="3"/>
  <c r="P2471" i="3"/>
  <c r="P2472" i="3"/>
  <c r="P2473" i="3"/>
  <c r="P2474" i="3"/>
  <c r="P2475" i="3"/>
  <c r="P2476" i="3"/>
  <c r="P2477" i="3"/>
  <c r="P2478" i="3"/>
  <c r="P2479" i="3"/>
  <c r="P2480" i="3"/>
  <c r="P2481" i="3"/>
  <c r="P2482" i="3"/>
  <c r="P2483" i="3"/>
  <c r="P2484" i="3"/>
  <c r="P2485" i="3"/>
  <c r="P2486" i="3"/>
  <c r="P2487" i="3"/>
  <c r="P2488" i="3"/>
  <c r="P2489" i="3"/>
  <c r="P2490" i="3"/>
  <c r="P2491" i="3"/>
  <c r="P2492" i="3"/>
  <c r="P2493" i="3"/>
  <c r="P2494" i="3"/>
  <c r="P2495" i="3"/>
  <c r="P2496" i="3"/>
  <c r="P2497" i="3"/>
  <c r="P2498" i="3"/>
  <c r="P2499" i="3"/>
  <c r="P2500" i="3"/>
  <c r="P2501" i="3"/>
  <c r="P2502" i="3"/>
  <c r="P2503" i="3"/>
  <c r="P2504" i="3"/>
  <c r="P2505" i="3"/>
  <c r="P2506" i="3"/>
  <c r="P2507" i="3"/>
  <c r="P2508" i="3"/>
  <c r="P2509" i="3"/>
  <c r="P2510" i="3"/>
  <c r="P2511" i="3"/>
  <c r="P2512" i="3"/>
  <c r="P2513" i="3"/>
  <c r="P2514" i="3"/>
  <c r="P2515" i="3"/>
  <c r="P2516" i="3"/>
  <c r="P2517" i="3"/>
  <c r="P2518" i="3"/>
  <c r="P2519" i="3"/>
  <c r="Z2519" i="3" s="1"/>
  <c r="P2520" i="3"/>
  <c r="P2521" i="3"/>
  <c r="P2522" i="3"/>
  <c r="P2523" i="3"/>
  <c r="P2524" i="3"/>
  <c r="P2525" i="3"/>
  <c r="P2526" i="3"/>
  <c r="P2527" i="3"/>
  <c r="P2528" i="3"/>
  <c r="P2529" i="3"/>
  <c r="P2530" i="3"/>
  <c r="P2531" i="3"/>
  <c r="P2532" i="3"/>
  <c r="P2533" i="3"/>
  <c r="P2534" i="3"/>
  <c r="P2535" i="3"/>
  <c r="P2536" i="3"/>
  <c r="P2537" i="3"/>
  <c r="P2538" i="3"/>
  <c r="P2539" i="3"/>
  <c r="P2540" i="3"/>
  <c r="P2541" i="3"/>
  <c r="P2542" i="3"/>
  <c r="P2543" i="3"/>
  <c r="P2544" i="3"/>
  <c r="P2545" i="3"/>
  <c r="P2546" i="3"/>
  <c r="P2547" i="3"/>
  <c r="P2548" i="3"/>
  <c r="P2549" i="3"/>
  <c r="P2550" i="3"/>
  <c r="P2551" i="3"/>
  <c r="P2552" i="3"/>
  <c r="P2553" i="3"/>
  <c r="P2554" i="3"/>
  <c r="P2555" i="3"/>
  <c r="P2556" i="3"/>
  <c r="P2557" i="3"/>
  <c r="P2558" i="3"/>
  <c r="P2559" i="3"/>
  <c r="P2560" i="3"/>
  <c r="P2561" i="3"/>
  <c r="P2562" i="3"/>
  <c r="P2563" i="3"/>
  <c r="P2564" i="3"/>
  <c r="P2565" i="3"/>
  <c r="P2566" i="3"/>
  <c r="P2567" i="3"/>
  <c r="P2568" i="3"/>
  <c r="P2569" i="3"/>
  <c r="P2570" i="3"/>
  <c r="P2571" i="3"/>
  <c r="P2572" i="3"/>
  <c r="P2573" i="3"/>
  <c r="P2574" i="3"/>
  <c r="P2575" i="3"/>
  <c r="P2576" i="3"/>
  <c r="P2577" i="3"/>
  <c r="P2578" i="3"/>
  <c r="P2579" i="3"/>
  <c r="P2580" i="3"/>
  <c r="P2581" i="3"/>
  <c r="P2582" i="3"/>
  <c r="P2583" i="3"/>
  <c r="P2584" i="3"/>
  <c r="P2585" i="3"/>
  <c r="P2586" i="3"/>
  <c r="P2587" i="3"/>
  <c r="P2588" i="3"/>
  <c r="P2589" i="3"/>
  <c r="P2590" i="3"/>
  <c r="P2591" i="3"/>
  <c r="P2592" i="3"/>
  <c r="P2593" i="3"/>
  <c r="P2594" i="3"/>
  <c r="P2595" i="3"/>
  <c r="P2596" i="3"/>
  <c r="P2597" i="3"/>
  <c r="P2598" i="3"/>
  <c r="P2599" i="3"/>
  <c r="P2600" i="3"/>
  <c r="P2601" i="3"/>
  <c r="P2602" i="3"/>
  <c r="P2603" i="3"/>
  <c r="P2604" i="3"/>
  <c r="P2605" i="3"/>
  <c r="P2606" i="3"/>
  <c r="P2607" i="3"/>
  <c r="P2608" i="3"/>
  <c r="P2609" i="3"/>
  <c r="P2610" i="3"/>
  <c r="P2611" i="3"/>
  <c r="P2612" i="3"/>
  <c r="P2613" i="3"/>
  <c r="P2614" i="3"/>
  <c r="P2615" i="3"/>
  <c r="P2616" i="3"/>
  <c r="P2617" i="3"/>
  <c r="P2618" i="3"/>
  <c r="P2619" i="3"/>
  <c r="P2620" i="3"/>
  <c r="P2621" i="3"/>
  <c r="P2622" i="3"/>
  <c r="P2623" i="3"/>
  <c r="P2624" i="3"/>
  <c r="P2625" i="3"/>
  <c r="P2626" i="3"/>
  <c r="P2627" i="3"/>
  <c r="P2628" i="3"/>
  <c r="P2629" i="3"/>
  <c r="P2630" i="3"/>
  <c r="P2631" i="3"/>
  <c r="P2632" i="3"/>
  <c r="P2633" i="3"/>
  <c r="P2634" i="3"/>
  <c r="P2635" i="3"/>
  <c r="P2636" i="3"/>
  <c r="P2637" i="3"/>
  <c r="P2638" i="3"/>
  <c r="P2639" i="3"/>
  <c r="P2640" i="3"/>
  <c r="P2641" i="3"/>
  <c r="P2642" i="3"/>
  <c r="P2643" i="3"/>
  <c r="P2644" i="3"/>
  <c r="P2645" i="3"/>
  <c r="P2646" i="3"/>
  <c r="P2647" i="3"/>
  <c r="P2648" i="3"/>
  <c r="P2649" i="3"/>
  <c r="P2650" i="3"/>
  <c r="P2651" i="3"/>
  <c r="P2652" i="3"/>
  <c r="P2653" i="3"/>
  <c r="P2654" i="3"/>
  <c r="P2655" i="3"/>
  <c r="P2656" i="3"/>
  <c r="P2657" i="3"/>
  <c r="P2658" i="3"/>
  <c r="P2659" i="3"/>
  <c r="P2660" i="3"/>
  <c r="P2661" i="3"/>
  <c r="P2662" i="3"/>
  <c r="P2663" i="3"/>
  <c r="P2664" i="3"/>
  <c r="P2665" i="3"/>
  <c r="P2666" i="3"/>
  <c r="P2667" i="3"/>
  <c r="P2668" i="3"/>
  <c r="P2669" i="3"/>
  <c r="P2670" i="3"/>
  <c r="P2671" i="3"/>
  <c r="P2672" i="3"/>
  <c r="P2673" i="3"/>
  <c r="P2674" i="3"/>
  <c r="P2675" i="3"/>
  <c r="P2676" i="3"/>
  <c r="P2677" i="3"/>
  <c r="P2678" i="3"/>
  <c r="P2679" i="3"/>
  <c r="P2680" i="3"/>
  <c r="P2681" i="3"/>
  <c r="P2682" i="3"/>
  <c r="P2683" i="3"/>
  <c r="P2684" i="3"/>
  <c r="Z2684" i="3" s="1"/>
  <c r="P2685" i="3"/>
  <c r="P2686" i="3"/>
  <c r="P2687" i="3"/>
  <c r="P2688" i="3"/>
  <c r="P2689" i="3"/>
  <c r="P2690" i="3"/>
  <c r="P2691" i="3"/>
  <c r="P2692" i="3"/>
  <c r="P2693" i="3"/>
  <c r="P2694" i="3"/>
  <c r="P2695" i="3"/>
  <c r="P2696" i="3"/>
  <c r="P2697" i="3"/>
  <c r="P2698" i="3"/>
  <c r="P2699" i="3"/>
  <c r="P2700" i="3"/>
  <c r="P2701" i="3"/>
  <c r="P2702" i="3"/>
  <c r="P2703" i="3"/>
  <c r="P2704" i="3"/>
  <c r="P2705" i="3"/>
  <c r="P2706" i="3"/>
  <c r="P2707" i="3"/>
  <c r="P2708" i="3"/>
  <c r="P2709" i="3"/>
  <c r="P2710" i="3"/>
  <c r="P2711" i="3"/>
  <c r="P2712" i="3"/>
  <c r="P2713" i="3"/>
  <c r="P2714" i="3"/>
  <c r="P2715" i="3"/>
  <c r="P2716" i="3"/>
  <c r="P2717" i="3"/>
  <c r="P2718" i="3"/>
  <c r="P2719" i="3"/>
  <c r="P2720" i="3"/>
  <c r="P2721" i="3"/>
  <c r="P2722" i="3"/>
  <c r="P2723" i="3"/>
  <c r="P2724" i="3"/>
  <c r="P2725" i="3"/>
  <c r="P2726" i="3"/>
  <c r="P2727" i="3"/>
  <c r="P2728" i="3"/>
  <c r="P2729" i="3"/>
  <c r="P2730" i="3"/>
  <c r="P2731" i="3"/>
  <c r="P2732" i="3"/>
  <c r="P2733" i="3"/>
  <c r="P2734" i="3"/>
  <c r="P2735" i="3"/>
  <c r="P2736" i="3"/>
  <c r="P2737" i="3"/>
  <c r="P2738" i="3"/>
  <c r="P2739" i="3"/>
  <c r="P2740" i="3"/>
  <c r="P2741" i="3"/>
  <c r="P2742" i="3"/>
  <c r="P2743" i="3"/>
  <c r="P2744" i="3"/>
  <c r="P2745" i="3"/>
  <c r="P2746" i="3"/>
  <c r="P2747" i="3"/>
  <c r="P2748" i="3"/>
  <c r="P2749" i="3"/>
  <c r="P2750" i="3"/>
  <c r="P2751" i="3"/>
  <c r="P2752" i="3"/>
  <c r="P2753" i="3"/>
  <c r="P2754" i="3"/>
  <c r="P2755" i="3"/>
  <c r="P2756" i="3"/>
  <c r="P2757" i="3"/>
  <c r="P2758" i="3"/>
  <c r="P2759" i="3"/>
  <c r="P2760" i="3"/>
  <c r="P2761" i="3"/>
  <c r="P2762" i="3"/>
  <c r="P2763" i="3"/>
  <c r="P2764" i="3"/>
  <c r="P2765" i="3"/>
  <c r="P2766" i="3"/>
  <c r="P2767" i="3"/>
  <c r="P2768" i="3"/>
  <c r="P2769" i="3"/>
  <c r="P2770" i="3"/>
  <c r="P2771" i="3"/>
  <c r="P2772" i="3"/>
  <c r="P2773" i="3"/>
  <c r="P2774" i="3"/>
  <c r="P2775" i="3"/>
  <c r="P2776" i="3"/>
  <c r="P2777" i="3"/>
  <c r="P2778" i="3"/>
  <c r="P2779" i="3"/>
  <c r="P2780" i="3"/>
  <c r="P2781" i="3"/>
  <c r="P2782" i="3"/>
  <c r="P2783" i="3"/>
  <c r="P2784" i="3"/>
  <c r="P2785" i="3"/>
  <c r="P2786" i="3"/>
  <c r="P2787" i="3"/>
  <c r="P2788" i="3"/>
  <c r="P2789" i="3"/>
  <c r="P2790" i="3"/>
  <c r="P2791" i="3"/>
  <c r="P2792" i="3"/>
  <c r="P2793" i="3"/>
  <c r="P2794" i="3"/>
  <c r="P2795" i="3"/>
  <c r="P2796" i="3"/>
  <c r="P2797" i="3"/>
  <c r="P2798" i="3"/>
  <c r="P2799" i="3"/>
  <c r="P2800" i="3"/>
  <c r="P2801" i="3"/>
  <c r="P2802" i="3"/>
  <c r="P2803" i="3"/>
  <c r="P2804" i="3"/>
  <c r="P2805" i="3"/>
  <c r="P2806" i="3"/>
  <c r="P2807" i="3"/>
  <c r="P2808" i="3"/>
  <c r="P2809" i="3"/>
  <c r="P2810" i="3"/>
  <c r="P2811" i="3"/>
  <c r="P2812" i="3"/>
  <c r="P2813" i="3"/>
  <c r="P2814" i="3"/>
  <c r="P2815" i="3"/>
  <c r="P2816" i="3"/>
  <c r="P2817" i="3"/>
  <c r="P2818" i="3"/>
  <c r="P2819" i="3"/>
  <c r="P2820" i="3"/>
  <c r="P2821" i="3"/>
  <c r="P2822" i="3"/>
  <c r="P2823" i="3"/>
  <c r="P2824" i="3"/>
  <c r="P2825" i="3"/>
  <c r="P2826" i="3"/>
  <c r="P2827" i="3"/>
  <c r="P2828" i="3"/>
  <c r="P2829" i="3"/>
  <c r="P2830" i="3"/>
  <c r="P2831" i="3"/>
  <c r="P2832" i="3"/>
  <c r="P2833" i="3"/>
  <c r="P2834" i="3"/>
  <c r="P2835" i="3"/>
  <c r="P2836" i="3"/>
  <c r="P2837" i="3"/>
  <c r="P2838" i="3"/>
  <c r="P2839" i="3"/>
  <c r="P2840" i="3"/>
  <c r="P2841" i="3"/>
  <c r="P2842" i="3"/>
  <c r="P2843" i="3"/>
  <c r="P2844" i="3"/>
  <c r="P2845" i="3"/>
  <c r="P2846" i="3"/>
  <c r="P2847" i="3"/>
  <c r="P2848" i="3"/>
  <c r="P2849" i="3"/>
  <c r="P2850" i="3"/>
  <c r="P2851" i="3"/>
  <c r="P2852" i="3"/>
  <c r="P2853" i="3"/>
  <c r="P2854" i="3"/>
  <c r="P2855" i="3"/>
  <c r="P2856" i="3"/>
  <c r="P2857" i="3"/>
  <c r="P2858" i="3"/>
  <c r="P2859" i="3"/>
  <c r="P2860" i="3"/>
  <c r="P2861" i="3"/>
  <c r="P2862" i="3"/>
  <c r="P2863" i="3"/>
  <c r="P2864" i="3"/>
  <c r="P2865" i="3"/>
  <c r="P2866" i="3"/>
  <c r="P2867" i="3"/>
  <c r="P2868" i="3"/>
  <c r="P2869" i="3"/>
  <c r="P2870" i="3"/>
  <c r="P2871" i="3"/>
  <c r="P2872" i="3"/>
  <c r="P2873" i="3"/>
  <c r="P2874" i="3"/>
  <c r="P2875" i="3"/>
  <c r="P2876" i="3"/>
  <c r="P2877" i="3"/>
  <c r="P2878" i="3"/>
  <c r="P2879" i="3"/>
  <c r="P2880" i="3"/>
  <c r="P2881" i="3"/>
  <c r="P2882" i="3"/>
  <c r="P2883" i="3"/>
  <c r="P2884" i="3"/>
  <c r="P2885" i="3"/>
  <c r="P2886" i="3"/>
  <c r="P2887" i="3"/>
  <c r="P2888" i="3"/>
  <c r="P2889" i="3"/>
  <c r="P2890" i="3"/>
  <c r="P2891" i="3"/>
  <c r="P2892" i="3"/>
  <c r="P2893" i="3"/>
  <c r="P2894" i="3"/>
  <c r="P2895" i="3"/>
  <c r="P2896" i="3"/>
  <c r="P2897" i="3"/>
  <c r="P2898" i="3"/>
  <c r="P2899" i="3"/>
  <c r="P2900" i="3"/>
  <c r="P2901" i="3"/>
  <c r="P2902" i="3"/>
  <c r="P2903" i="3"/>
  <c r="P2904" i="3"/>
  <c r="P2905" i="3"/>
  <c r="P2906" i="3"/>
  <c r="P2907" i="3"/>
  <c r="P2908" i="3"/>
  <c r="P2909" i="3"/>
  <c r="P2910" i="3"/>
  <c r="P2911" i="3"/>
  <c r="P2912" i="3"/>
  <c r="P2913" i="3"/>
  <c r="P2914" i="3"/>
  <c r="P2915" i="3"/>
  <c r="P2916" i="3"/>
  <c r="P2917" i="3"/>
  <c r="P2918" i="3"/>
  <c r="P2919" i="3"/>
  <c r="P2920" i="3"/>
  <c r="P2921" i="3"/>
  <c r="P2922" i="3"/>
  <c r="P2923" i="3"/>
  <c r="P2924" i="3"/>
  <c r="P2925" i="3"/>
  <c r="P2926" i="3"/>
  <c r="P2927" i="3"/>
  <c r="P2928" i="3"/>
  <c r="P2929" i="3"/>
  <c r="P2930" i="3"/>
  <c r="P2931" i="3"/>
  <c r="P2932" i="3"/>
  <c r="P2933" i="3"/>
  <c r="P2934" i="3"/>
  <c r="P2935" i="3"/>
  <c r="P2936" i="3"/>
  <c r="P2937" i="3"/>
  <c r="P2938" i="3"/>
  <c r="P2939" i="3"/>
  <c r="P2940" i="3"/>
  <c r="P2941" i="3"/>
  <c r="P2942" i="3"/>
  <c r="P2943" i="3"/>
  <c r="P2944" i="3"/>
  <c r="P2945" i="3"/>
  <c r="P2946" i="3"/>
  <c r="P2947" i="3"/>
  <c r="P2948" i="3"/>
  <c r="P2949" i="3"/>
  <c r="P2950" i="3"/>
  <c r="P2951" i="3"/>
  <c r="P2952" i="3"/>
  <c r="P2953" i="3"/>
  <c r="P2954" i="3"/>
  <c r="P2955" i="3"/>
  <c r="P2956" i="3"/>
  <c r="P2957" i="3"/>
  <c r="P2958" i="3"/>
  <c r="P2959" i="3"/>
  <c r="P2960" i="3"/>
  <c r="P2961" i="3"/>
  <c r="P2962" i="3"/>
  <c r="P2963" i="3"/>
  <c r="P2964" i="3"/>
  <c r="P2965" i="3"/>
  <c r="P2966" i="3"/>
  <c r="P2967" i="3"/>
  <c r="P2968" i="3"/>
  <c r="P2969" i="3"/>
  <c r="P2970" i="3"/>
  <c r="P2971" i="3"/>
  <c r="P2972" i="3"/>
  <c r="P2973" i="3"/>
  <c r="P2974" i="3"/>
  <c r="P2975" i="3"/>
  <c r="P2976" i="3"/>
  <c r="P2977" i="3"/>
  <c r="P2978" i="3"/>
  <c r="P2979" i="3"/>
  <c r="P2980" i="3"/>
  <c r="P2981" i="3"/>
  <c r="P2982" i="3"/>
  <c r="P2983" i="3"/>
  <c r="P2984" i="3"/>
  <c r="P2985" i="3"/>
  <c r="P2986" i="3"/>
  <c r="P2987" i="3"/>
  <c r="P2988" i="3"/>
  <c r="P2989" i="3"/>
  <c r="P2990" i="3"/>
  <c r="P2991" i="3"/>
  <c r="P2992" i="3"/>
  <c r="P2993" i="3"/>
  <c r="P2994" i="3"/>
  <c r="P2995" i="3"/>
  <c r="P2996" i="3"/>
  <c r="P2997" i="3"/>
  <c r="P2998" i="3"/>
  <c r="P2999" i="3"/>
  <c r="P3000" i="3"/>
  <c r="P3001" i="3"/>
  <c r="P3002" i="3"/>
  <c r="P3003" i="3"/>
  <c r="P3004" i="3"/>
  <c r="P3005" i="3"/>
  <c r="P3006" i="3"/>
  <c r="P3007" i="3"/>
  <c r="P3008" i="3"/>
  <c r="P3009" i="3"/>
  <c r="P3010" i="3"/>
  <c r="P3011" i="3"/>
  <c r="P3012" i="3"/>
  <c r="P3013" i="3"/>
  <c r="P3014" i="3"/>
  <c r="P3015" i="3"/>
  <c r="P3016" i="3"/>
  <c r="P3017" i="3"/>
  <c r="P3018" i="3"/>
  <c r="P3019" i="3"/>
  <c r="P3020" i="3"/>
  <c r="P3021" i="3"/>
  <c r="P3022" i="3"/>
  <c r="P3023" i="3"/>
  <c r="P3024" i="3"/>
  <c r="P3025" i="3"/>
  <c r="P3026" i="3"/>
  <c r="P3027" i="3"/>
  <c r="P3028" i="3"/>
  <c r="P3029" i="3"/>
  <c r="P3030" i="3"/>
  <c r="P3031" i="3"/>
  <c r="P3032" i="3"/>
  <c r="P3033" i="3"/>
  <c r="P3034" i="3"/>
  <c r="P3035" i="3"/>
  <c r="P3036" i="3"/>
  <c r="P3037" i="3"/>
  <c r="P3038" i="3"/>
  <c r="Z3038" i="3" s="1"/>
  <c r="P3039" i="3"/>
  <c r="P3040" i="3"/>
  <c r="P3041" i="3"/>
  <c r="P3042" i="3"/>
  <c r="P3043" i="3"/>
  <c r="P3044" i="3"/>
  <c r="P3045" i="3"/>
  <c r="P3046" i="3"/>
  <c r="P3047" i="3"/>
  <c r="P3048" i="3"/>
  <c r="P3049" i="3"/>
  <c r="P3050" i="3"/>
  <c r="P3051" i="3"/>
  <c r="P3052" i="3"/>
  <c r="P3053" i="3"/>
  <c r="P3054" i="3"/>
  <c r="P3055" i="3"/>
  <c r="P3056" i="3"/>
  <c r="P3057" i="3"/>
  <c r="P3058" i="3"/>
  <c r="P3059" i="3"/>
  <c r="P3060" i="3"/>
  <c r="P3061" i="3"/>
  <c r="P3062" i="3"/>
  <c r="P3063" i="3"/>
  <c r="P3064" i="3"/>
  <c r="P3065" i="3"/>
  <c r="P3066" i="3"/>
  <c r="P3067" i="3"/>
  <c r="P3068" i="3"/>
  <c r="P3069" i="3"/>
  <c r="P3070" i="3"/>
  <c r="P3071" i="3"/>
  <c r="P3072" i="3"/>
  <c r="P3073" i="3"/>
  <c r="P3074" i="3"/>
  <c r="P3075" i="3"/>
  <c r="P3076" i="3"/>
  <c r="P3077" i="3"/>
  <c r="P3078" i="3"/>
  <c r="P3079" i="3"/>
  <c r="P3080" i="3"/>
  <c r="P3081" i="3"/>
  <c r="P3082" i="3"/>
  <c r="P3083" i="3"/>
  <c r="P3084" i="3"/>
  <c r="P3085" i="3"/>
  <c r="P3086" i="3"/>
  <c r="P3087" i="3"/>
  <c r="P3088" i="3"/>
  <c r="P3089" i="3"/>
  <c r="P3090" i="3"/>
  <c r="P3091" i="3"/>
  <c r="P3092" i="3"/>
  <c r="P3093" i="3"/>
  <c r="P3094" i="3"/>
  <c r="P3095" i="3"/>
  <c r="P3096" i="3"/>
  <c r="P3097" i="3"/>
  <c r="P3098" i="3"/>
  <c r="P3099" i="3"/>
  <c r="P3100" i="3"/>
  <c r="P3101" i="3"/>
  <c r="P3102" i="3"/>
  <c r="P3103" i="3"/>
  <c r="P3104" i="3"/>
  <c r="P3105" i="3"/>
  <c r="P3106" i="3"/>
  <c r="P3107" i="3"/>
  <c r="P3108" i="3"/>
  <c r="P3109" i="3"/>
  <c r="P3110" i="3"/>
  <c r="P3111" i="3"/>
  <c r="P3112" i="3"/>
  <c r="P3113" i="3"/>
  <c r="P3114" i="3"/>
  <c r="P3115" i="3"/>
  <c r="P3116" i="3"/>
  <c r="P3117" i="3"/>
  <c r="P3118" i="3"/>
  <c r="P3119" i="3"/>
  <c r="P3120" i="3"/>
  <c r="P3121" i="3"/>
  <c r="P3122" i="3"/>
  <c r="P3123" i="3"/>
  <c r="P3124" i="3"/>
  <c r="P3125" i="3"/>
  <c r="P3126" i="3"/>
  <c r="P3127" i="3"/>
  <c r="P3128" i="3"/>
  <c r="P3129" i="3"/>
  <c r="P3130" i="3"/>
  <c r="P3131" i="3"/>
  <c r="P3132" i="3"/>
  <c r="P3133" i="3"/>
  <c r="P3134" i="3"/>
  <c r="P3135" i="3"/>
  <c r="P3136" i="3"/>
  <c r="P3137" i="3"/>
  <c r="P3138" i="3"/>
  <c r="P3139" i="3"/>
  <c r="P3140" i="3"/>
  <c r="P3141" i="3"/>
  <c r="P3142" i="3"/>
  <c r="P3143" i="3"/>
  <c r="P3144" i="3"/>
  <c r="P3145" i="3"/>
  <c r="P3146" i="3"/>
  <c r="P3147" i="3"/>
  <c r="P3148" i="3"/>
  <c r="P3149" i="3"/>
  <c r="P3150" i="3"/>
  <c r="P3151" i="3"/>
  <c r="P3152" i="3"/>
  <c r="P3153" i="3"/>
  <c r="P3154" i="3"/>
  <c r="P3155" i="3"/>
  <c r="P3156" i="3"/>
  <c r="P3157" i="3"/>
  <c r="P3158" i="3"/>
  <c r="Z3158" i="3" s="1"/>
  <c r="P3159" i="3"/>
  <c r="P3160" i="3"/>
  <c r="P3161" i="3"/>
  <c r="P3162" i="3"/>
  <c r="P3163" i="3"/>
  <c r="P3164" i="3"/>
  <c r="P3165" i="3"/>
  <c r="P3166" i="3"/>
  <c r="P3167" i="3"/>
  <c r="P3168" i="3"/>
  <c r="P3169" i="3"/>
  <c r="P3170" i="3"/>
  <c r="P3171" i="3"/>
  <c r="P3172" i="3"/>
  <c r="P3173" i="3"/>
  <c r="P3174" i="3"/>
  <c r="P3175" i="3"/>
  <c r="P3176" i="3"/>
  <c r="P3177" i="3"/>
  <c r="P3178" i="3"/>
  <c r="P3179" i="3"/>
  <c r="P3180" i="3"/>
  <c r="P3181" i="3"/>
  <c r="P3182" i="3"/>
  <c r="P3183" i="3"/>
  <c r="P3184" i="3"/>
  <c r="P3185" i="3"/>
  <c r="P3186" i="3"/>
  <c r="P3187" i="3"/>
  <c r="P3188" i="3"/>
  <c r="P3189" i="3"/>
  <c r="P3190" i="3"/>
  <c r="P3191" i="3"/>
  <c r="P3192" i="3"/>
  <c r="P3193" i="3"/>
  <c r="P3194" i="3"/>
  <c r="P3195" i="3"/>
  <c r="P3196" i="3"/>
  <c r="P3197" i="3"/>
  <c r="P3198" i="3"/>
  <c r="P3199" i="3"/>
  <c r="P3200" i="3"/>
  <c r="P3201" i="3"/>
  <c r="P3202" i="3"/>
  <c r="P3203" i="3"/>
  <c r="P3204" i="3"/>
  <c r="P3205" i="3"/>
  <c r="P3206" i="3"/>
  <c r="P3207" i="3"/>
  <c r="P3208" i="3"/>
  <c r="P3209" i="3"/>
  <c r="P3210" i="3"/>
  <c r="P3211" i="3"/>
  <c r="P3212" i="3"/>
  <c r="P3213" i="3"/>
  <c r="P3214" i="3"/>
  <c r="P3215" i="3"/>
  <c r="P3216" i="3"/>
  <c r="P3217" i="3"/>
  <c r="P3218" i="3"/>
  <c r="P3219" i="3"/>
  <c r="P3220" i="3"/>
  <c r="P3221" i="3"/>
  <c r="P3222" i="3"/>
  <c r="P3223" i="3"/>
  <c r="P3224" i="3"/>
  <c r="P3225" i="3"/>
  <c r="P3226" i="3"/>
  <c r="P3227" i="3"/>
  <c r="P3228" i="3"/>
  <c r="P3229" i="3"/>
  <c r="P3230" i="3"/>
  <c r="P3231" i="3"/>
  <c r="P3232" i="3"/>
  <c r="P3233" i="3"/>
  <c r="P3234" i="3"/>
  <c r="P3235" i="3"/>
  <c r="P3236" i="3"/>
  <c r="P3237" i="3"/>
  <c r="P3238" i="3"/>
  <c r="P3239" i="3"/>
  <c r="P3240" i="3"/>
  <c r="P3241" i="3"/>
  <c r="P3242" i="3"/>
  <c r="P3243" i="3"/>
  <c r="P3244" i="3"/>
  <c r="P3245" i="3"/>
  <c r="P3246" i="3"/>
  <c r="P3247" i="3"/>
  <c r="P3248" i="3"/>
  <c r="P3249" i="3"/>
  <c r="P3250" i="3"/>
  <c r="P3251" i="3"/>
  <c r="P3252" i="3"/>
  <c r="P3253" i="3"/>
  <c r="P3254" i="3"/>
  <c r="P3255" i="3"/>
  <c r="P3256" i="3"/>
  <c r="P3257" i="3"/>
  <c r="P3258" i="3"/>
  <c r="P3259" i="3"/>
  <c r="P3260" i="3"/>
  <c r="P3261" i="3"/>
  <c r="P3262" i="3"/>
  <c r="P3263" i="3"/>
  <c r="P3264" i="3"/>
  <c r="P3265" i="3"/>
  <c r="P3266" i="3"/>
  <c r="P3267" i="3"/>
  <c r="P3268" i="3"/>
  <c r="P3269" i="3"/>
  <c r="P3270" i="3"/>
  <c r="Z3270" i="3" s="1"/>
  <c r="P3271" i="3"/>
  <c r="P3272" i="3"/>
  <c r="P3273" i="3"/>
  <c r="P3274" i="3"/>
  <c r="P3275" i="3"/>
  <c r="P3276" i="3"/>
  <c r="P3277" i="3"/>
  <c r="P3278" i="3"/>
  <c r="P3279" i="3"/>
  <c r="P3280" i="3"/>
  <c r="P3281" i="3"/>
  <c r="P3282" i="3"/>
  <c r="P3283" i="3"/>
  <c r="P3284" i="3"/>
  <c r="P3285" i="3"/>
  <c r="P3286" i="3"/>
  <c r="P3287" i="3"/>
  <c r="P3288" i="3"/>
  <c r="P3289" i="3"/>
  <c r="P3290" i="3"/>
  <c r="P3291" i="3"/>
  <c r="P3292" i="3"/>
  <c r="P3293" i="3"/>
  <c r="P3294" i="3"/>
  <c r="P3295" i="3"/>
  <c r="P3296" i="3"/>
  <c r="P3297" i="3"/>
  <c r="P3298" i="3"/>
  <c r="P3299" i="3"/>
  <c r="P3300" i="3"/>
  <c r="P3301" i="3"/>
  <c r="P3302" i="3"/>
  <c r="P3303" i="3"/>
  <c r="P3304" i="3"/>
  <c r="P3305" i="3"/>
  <c r="P3306" i="3"/>
  <c r="P3307" i="3"/>
  <c r="P3308" i="3"/>
  <c r="P3309" i="3"/>
  <c r="P3310" i="3"/>
  <c r="P3311" i="3"/>
  <c r="P3312" i="3"/>
  <c r="P3313" i="3"/>
  <c r="P3314" i="3"/>
  <c r="P3315" i="3"/>
  <c r="P3316" i="3"/>
  <c r="P3317" i="3"/>
  <c r="P3318" i="3"/>
  <c r="P3319" i="3"/>
  <c r="P3320" i="3"/>
  <c r="P3321" i="3"/>
  <c r="P3322" i="3"/>
  <c r="P3323" i="3"/>
  <c r="P3324" i="3"/>
  <c r="P3325" i="3"/>
  <c r="P3326" i="3"/>
  <c r="P3327" i="3"/>
  <c r="P3328" i="3"/>
  <c r="P3329" i="3"/>
  <c r="P3330" i="3"/>
  <c r="P3331" i="3"/>
  <c r="P3332" i="3"/>
  <c r="P3333" i="3"/>
  <c r="P3334" i="3"/>
  <c r="P3335" i="3"/>
  <c r="P3336" i="3"/>
  <c r="P3337" i="3"/>
  <c r="P3338" i="3"/>
  <c r="P3339" i="3"/>
  <c r="P3340" i="3"/>
  <c r="P3341" i="3"/>
  <c r="P3342" i="3"/>
  <c r="P3343" i="3"/>
  <c r="P3344" i="3"/>
  <c r="P3345" i="3"/>
  <c r="P3346" i="3"/>
  <c r="P3347" i="3"/>
  <c r="P3348" i="3"/>
  <c r="P3349" i="3"/>
  <c r="P3350" i="3"/>
  <c r="P3351" i="3"/>
  <c r="P3352" i="3"/>
  <c r="P3353" i="3"/>
  <c r="P3354" i="3"/>
  <c r="P3355" i="3"/>
  <c r="P3356" i="3"/>
  <c r="P3357" i="3"/>
  <c r="P3358" i="3"/>
  <c r="P3359" i="3"/>
  <c r="P3360" i="3"/>
  <c r="P3361" i="3"/>
  <c r="P3362" i="3"/>
  <c r="P3363" i="3"/>
  <c r="P3364" i="3"/>
  <c r="P3365" i="3"/>
  <c r="P3366" i="3"/>
  <c r="Z3366" i="3" s="1"/>
  <c r="P3367" i="3"/>
  <c r="P3368" i="3"/>
  <c r="P3369" i="3"/>
  <c r="P3370" i="3"/>
  <c r="P3371" i="3"/>
  <c r="P3372" i="3"/>
  <c r="P3373" i="3"/>
  <c r="P3374" i="3"/>
  <c r="P3375" i="3"/>
  <c r="P3376" i="3"/>
  <c r="P3377" i="3"/>
  <c r="P3378" i="3"/>
  <c r="P3379" i="3"/>
  <c r="P3380" i="3"/>
  <c r="P3381" i="3"/>
  <c r="P3382" i="3"/>
  <c r="P3383" i="3"/>
  <c r="P3384" i="3"/>
  <c r="P3385" i="3"/>
  <c r="P3386" i="3"/>
  <c r="P3387" i="3"/>
  <c r="P3388" i="3"/>
  <c r="P3389" i="3"/>
  <c r="P3390" i="3"/>
  <c r="P3391" i="3"/>
  <c r="P3392" i="3"/>
  <c r="P3393" i="3"/>
  <c r="P3394" i="3"/>
  <c r="P3395" i="3"/>
  <c r="P3396" i="3"/>
  <c r="P3397" i="3"/>
  <c r="P3398" i="3"/>
  <c r="P3399" i="3"/>
  <c r="P3400" i="3"/>
  <c r="P3401" i="3"/>
  <c r="P3402" i="3"/>
  <c r="P3403" i="3"/>
  <c r="P3404" i="3"/>
  <c r="P3405" i="3"/>
  <c r="P3406" i="3"/>
  <c r="P3407" i="3"/>
  <c r="P3408" i="3"/>
  <c r="P3409" i="3"/>
  <c r="P3410" i="3"/>
  <c r="P3411" i="3"/>
  <c r="P3412" i="3"/>
  <c r="P3413" i="3"/>
  <c r="P3414" i="3"/>
  <c r="P3415" i="3"/>
  <c r="P3416" i="3"/>
  <c r="P3417" i="3"/>
  <c r="P3418" i="3"/>
  <c r="P3419" i="3"/>
  <c r="P3420" i="3"/>
  <c r="P3421" i="3"/>
  <c r="P3422" i="3"/>
  <c r="P3423" i="3"/>
  <c r="P3424" i="3"/>
  <c r="P3425" i="3"/>
  <c r="P3426" i="3"/>
  <c r="P3427" i="3"/>
  <c r="P3428" i="3"/>
  <c r="P3429" i="3"/>
  <c r="P3430" i="3"/>
  <c r="P3431" i="3"/>
  <c r="P3432" i="3"/>
  <c r="P3433" i="3"/>
  <c r="P3434" i="3"/>
  <c r="P3435" i="3"/>
  <c r="P3436" i="3"/>
  <c r="P3437" i="3"/>
  <c r="P3438" i="3"/>
  <c r="P3439" i="3"/>
  <c r="P3440" i="3"/>
  <c r="P3441" i="3"/>
  <c r="P3442" i="3"/>
  <c r="P3443" i="3"/>
  <c r="P3444" i="3"/>
  <c r="P3445" i="3"/>
  <c r="P3446" i="3"/>
  <c r="P3447" i="3"/>
  <c r="P3448" i="3"/>
  <c r="P3449" i="3"/>
  <c r="P3450" i="3"/>
  <c r="P3451" i="3"/>
  <c r="P3452" i="3"/>
  <c r="P3453" i="3"/>
  <c r="P3454" i="3"/>
  <c r="Z3454" i="3" s="1"/>
  <c r="P3455" i="3"/>
  <c r="P3456" i="3"/>
  <c r="P3457" i="3"/>
  <c r="P3458" i="3"/>
  <c r="P3459" i="3"/>
  <c r="P3460" i="3"/>
  <c r="P3461" i="3"/>
  <c r="P3462" i="3"/>
  <c r="P3463" i="3"/>
  <c r="P3464" i="3"/>
  <c r="P3465" i="3"/>
  <c r="P3466" i="3"/>
  <c r="P3467" i="3"/>
  <c r="P3468" i="3"/>
  <c r="P3469" i="3"/>
  <c r="P3470" i="3"/>
  <c r="P3471" i="3"/>
  <c r="P3472" i="3"/>
  <c r="P3473" i="3"/>
  <c r="P3474" i="3"/>
  <c r="P3475" i="3"/>
  <c r="P3476" i="3"/>
  <c r="P3477" i="3"/>
  <c r="P3478" i="3"/>
  <c r="P3479" i="3"/>
  <c r="P3480" i="3"/>
  <c r="P3481" i="3"/>
  <c r="P3482" i="3"/>
  <c r="P3483" i="3"/>
  <c r="P3484" i="3"/>
  <c r="P3485" i="3"/>
  <c r="P3486" i="3"/>
  <c r="P3487" i="3"/>
  <c r="P3488" i="3"/>
  <c r="P3489" i="3"/>
  <c r="P3490" i="3"/>
  <c r="P3491" i="3"/>
  <c r="P3492" i="3"/>
  <c r="P3493" i="3"/>
  <c r="P3494" i="3"/>
  <c r="P3495" i="3"/>
  <c r="P3496" i="3"/>
  <c r="P3497" i="3"/>
  <c r="P3498" i="3"/>
  <c r="P3499" i="3"/>
  <c r="P3500" i="3"/>
  <c r="P3501" i="3"/>
  <c r="P3502" i="3"/>
  <c r="Z3502" i="3" s="1"/>
  <c r="P3503" i="3"/>
  <c r="P3504" i="3"/>
  <c r="P3505" i="3"/>
  <c r="P3506" i="3"/>
  <c r="P3507" i="3"/>
  <c r="P3508" i="3"/>
  <c r="P3509" i="3"/>
  <c r="P3510" i="3"/>
  <c r="P3511" i="3"/>
  <c r="P3512" i="3"/>
  <c r="P3513" i="3"/>
  <c r="P3514" i="3"/>
  <c r="P3515" i="3"/>
  <c r="P3516" i="3"/>
  <c r="P3517" i="3"/>
  <c r="P3518" i="3"/>
  <c r="P3519" i="3"/>
  <c r="P3520" i="3"/>
  <c r="P3521" i="3"/>
  <c r="P3522" i="3"/>
  <c r="P3523" i="3"/>
  <c r="P3524" i="3"/>
  <c r="P3525" i="3"/>
  <c r="P3526" i="3"/>
  <c r="P3527" i="3"/>
  <c r="P3528" i="3"/>
  <c r="P3529" i="3"/>
  <c r="P3530" i="3"/>
  <c r="P3531" i="3"/>
  <c r="P3532" i="3"/>
  <c r="P3533" i="3"/>
  <c r="P3534" i="3"/>
  <c r="P3535" i="3"/>
  <c r="P3536" i="3"/>
  <c r="P3537" i="3"/>
  <c r="P3538" i="3"/>
  <c r="P3539" i="3"/>
  <c r="P3540" i="3"/>
  <c r="P3541" i="3"/>
  <c r="P3542" i="3"/>
  <c r="P3543" i="3"/>
  <c r="P3544" i="3"/>
  <c r="P3545" i="3"/>
  <c r="P3546" i="3"/>
  <c r="P3547" i="3"/>
  <c r="P3548" i="3"/>
  <c r="P3549" i="3"/>
  <c r="P3550" i="3"/>
  <c r="P3551" i="3"/>
  <c r="P3552" i="3"/>
  <c r="P3553" i="3"/>
  <c r="P3554" i="3"/>
  <c r="P3555" i="3"/>
  <c r="P3556" i="3"/>
  <c r="P3557" i="3"/>
  <c r="P3558" i="3"/>
  <c r="P3559" i="3"/>
  <c r="P3560" i="3"/>
  <c r="P3561" i="3"/>
  <c r="P3562" i="3"/>
  <c r="P3563" i="3"/>
  <c r="P3564" i="3"/>
  <c r="P3565" i="3"/>
  <c r="P3566" i="3"/>
  <c r="P3567" i="3"/>
  <c r="P3568" i="3"/>
  <c r="P3569" i="3"/>
  <c r="P3570" i="3"/>
  <c r="P3571" i="3"/>
  <c r="P3572" i="3"/>
  <c r="P3573" i="3"/>
  <c r="P3574" i="3"/>
  <c r="P3575" i="3"/>
  <c r="P3576" i="3"/>
  <c r="P3577" i="3"/>
  <c r="P3578" i="3"/>
  <c r="P3579" i="3"/>
  <c r="P3580" i="3"/>
  <c r="P3581" i="3"/>
  <c r="P3582" i="3"/>
  <c r="P3583" i="3"/>
  <c r="P3584" i="3"/>
  <c r="P3585" i="3"/>
  <c r="P3586" i="3"/>
  <c r="P3587" i="3"/>
  <c r="P3588" i="3"/>
  <c r="P3589" i="3"/>
  <c r="P3590" i="3"/>
  <c r="Z3590" i="3" s="1"/>
  <c r="P3591" i="3"/>
  <c r="P3592" i="3"/>
  <c r="P3593" i="3"/>
  <c r="P3594" i="3"/>
  <c r="P3595" i="3"/>
  <c r="P3596" i="3"/>
  <c r="P3597" i="3"/>
  <c r="P3598" i="3"/>
  <c r="P3599" i="3"/>
  <c r="P3600" i="3"/>
  <c r="P3601" i="3"/>
  <c r="P3602" i="3"/>
  <c r="P3603" i="3"/>
  <c r="P3604" i="3"/>
  <c r="P3605" i="3"/>
  <c r="P3606" i="3"/>
  <c r="P3607" i="3"/>
  <c r="P3608" i="3"/>
  <c r="P3609" i="3"/>
  <c r="P3610" i="3"/>
  <c r="P3611" i="3"/>
  <c r="P3612" i="3"/>
  <c r="P3613" i="3"/>
  <c r="P3614" i="3"/>
  <c r="P3615" i="3"/>
  <c r="P3616" i="3"/>
  <c r="P3617" i="3"/>
  <c r="P3618" i="3"/>
  <c r="P3619" i="3"/>
  <c r="P3620" i="3"/>
  <c r="P3621" i="3"/>
  <c r="P3622" i="3"/>
  <c r="P3623" i="3"/>
  <c r="P3624" i="3"/>
  <c r="P3625" i="3"/>
  <c r="P3626" i="3"/>
  <c r="P3627" i="3"/>
  <c r="P3628" i="3"/>
  <c r="P3629" i="3"/>
  <c r="P3630" i="3"/>
  <c r="P3631" i="3"/>
  <c r="P3632" i="3"/>
  <c r="P3633" i="3"/>
  <c r="P3634" i="3"/>
  <c r="P3635" i="3"/>
  <c r="P3636" i="3"/>
  <c r="P3637" i="3"/>
  <c r="P3638" i="3"/>
  <c r="P3639" i="3"/>
  <c r="P3640" i="3"/>
  <c r="P3641" i="3"/>
  <c r="P3642" i="3"/>
  <c r="P3643" i="3"/>
  <c r="P3644" i="3"/>
  <c r="P3645" i="3"/>
  <c r="P3646" i="3"/>
  <c r="P3647" i="3"/>
  <c r="P3648" i="3"/>
  <c r="P3649" i="3"/>
  <c r="P3650" i="3"/>
  <c r="P3651" i="3"/>
  <c r="P3652" i="3"/>
  <c r="P3653" i="3"/>
  <c r="P3654" i="3"/>
  <c r="P3655" i="3"/>
  <c r="P3656" i="3"/>
  <c r="P3657" i="3"/>
  <c r="P3658" i="3"/>
  <c r="P3659" i="3"/>
  <c r="P3660" i="3"/>
  <c r="P3661" i="3"/>
  <c r="P3662" i="3"/>
  <c r="P3663" i="3"/>
  <c r="P3664" i="3"/>
  <c r="P3665" i="3"/>
  <c r="P3666" i="3"/>
  <c r="P3667" i="3"/>
  <c r="P3668" i="3"/>
  <c r="P3669" i="3"/>
  <c r="P3670" i="3"/>
  <c r="P3671" i="3"/>
  <c r="P3672" i="3"/>
  <c r="P3673" i="3"/>
  <c r="P3674" i="3"/>
  <c r="P3675" i="3"/>
  <c r="P3676" i="3"/>
  <c r="P3677" i="3"/>
  <c r="P3678" i="3"/>
  <c r="P3679" i="3"/>
  <c r="P3680" i="3"/>
  <c r="P3681" i="3"/>
  <c r="P3682" i="3"/>
  <c r="P3683" i="3"/>
  <c r="P3684" i="3"/>
  <c r="P3685" i="3"/>
  <c r="P3686" i="3"/>
  <c r="P3687" i="3"/>
  <c r="P3688" i="3"/>
  <c r="P3689" i="3"/>
  <c r="P3690" i="3"/>
  <c r="P3691" i="3"/>
  <c r="P3692" i="3"/>
  <c r="P3693" i="3"/>
  <c r="P3694" i="3"/>
  <c r="P3695" i="3"/>
  <c r="P3696" i="3"/>
  <c r="P3697" i="3"/>
  <c r="P3698" i="3"/>
  <c r="P3699" i="3"/>
  <c r="P3700" i="3"/>
  <c r="P3701" i="3"/>
  <c r="P3702" i="3"/>
  <c r="P3703" i="3"/>
  <c r="P3704" i="3"/>
  <c r="P3705" i="3"/>
  <c r="P3706" i="3"/>
  <c r="P3707" i="3"/>
  <c r="P3708" i="3"/>
  <c r="P3709" i="3"/>
  <c r="P3710" i="3"/>
  <c r="P3711" i="3"/>
  <c r="P3712" i="3"/>
  <c r="P3713" i="3"/>
  <c r="P3714" i="3"/>
  <c r="P3715" i="3"/>
  <c r="P3716" i="3"/>
  <c r="P3717" i="3"/>
  <c r="P3718" i="3"/>
  <c r="P3719" i="3"/>
  <c r="P3720" i="3"/>
  <c r="P3721" i="3"/>
  <c r="P3722" i="3"/>
  <c r="P3723" i="3"/>
  <c r="P3724" i="3"/>
  <c r="P3725" i="3"/>
  <c r="P3726" i="3"/>
  <c r="P3727" i="3"/>
  <c r="P3728" i="3"/>
  <c r="P3729" i="3"/>
  <c r="P3730" i="3"/>
  <c r="P3731" i="3"/>
  <c r="P3732" i="3"/>
  <c r="P3733" i="3"/>
  <c r="P3734" i="3"/>
  <c r="P3735" i="3"/>
  <c r="P3736" i="3"/>
  <c r="P3737" i="3"/>
  <c r="P3738" i="3"/>
  <c r="P3739" i="3"/>
  <c r="P3740" i="3"/>
  <c r="P3741" i="3"/>
  <c r="P3742" i="3"/>
  <c r="P3743" i="3"/>
  <c r="P3744" i="3"/>
  <c r="P3745" i="3"/>
  <c r="P3746" i="3"/>
  <c r="P3747" i="3"/>
  <c r="P3748" i="3"/>
  <c r="P3749" i="3"/>
  <c r="P3750" i="3"/>
  <c r="P3751" i="3"/>
  <c r="P3752" i="3"/>
  <c r="P3753" i="3"/>
  <c r="P3754" i="3"/>
  <c r="P3755" i="3"/>
  <c r="P3756" i="3"/>
  <c r="P3757" i="3"/>
  <c r="P3758" i="3"/>
  <c r="Z3758" i="3" s="1"/>
  <c r="P3759" i="3"/>
  <c r="P3760" i="3"/>
  <c r="P3761" i="3"/>
  <c r="P3762" i="3"/>
  <c r="P3763" i="3"/>
  <c r="P3764" i="3"/>
  <c r="P3765" i="3"/>
  <c r="P3766" i="3"/>
  <c r="P3767" i="3"/>
  <c r="P3768" i="3"/>
  <c r="P3769" i="3"/>
  <c r="P3770" i="3"/>
  <c r="P3771" i="3"/>
  <c r="P3772" i="3"/>
  <c r="P3773" i="3"/>
  <c r="P3774" i="3"/>
  <c r="P3775" i="3"/>
  <c r="P3776" i="3"/>
  <c r="P3777" i="3"/>
  <c r="P3778" i="3"/>
  <c r="P3779" i="3"/>
  <c r="P3780" i="3"/>
  <c r="P3781" i="3"/>
  <c r="P3782" i="3"/>
  <c r="P3783" i="3"/>
  <c r="P3784" i="3"/>
  <c r="P3785" i="3"/>
  <c r="P3786" i="3"/>
  <c r="P3787" i="3"/>
  <c r="P3788" i="3"/>
  <c r="P3789" i="3"/>
  <c r="P3790" i="3"/>
  <c r="P3791" i="3"/>
  <c r="P3792" i="3"/>
  <c r="P3793" i="3"/>
  <c r="P3794" i="3"/>
  <c r="P3795" i="3"/>
  <c r="P3796" i="3"/>
  <c r="P3797" i="3"/>
  <c r="P3798" i="3"/>
  <c r="P3799" i="3"/>
  <c r="P3800" i="3"/>
  <c r="P3801" i="3"/>
  <c r="P3802" i="3"/>
  <c r="P3803" i="3"/>
  <c r="P3804" i="3"/>
  <c r="P3805" i="3"/>
  <c r="P3806" i="3"/>
  <c r="P3807" i="3"/>
  <c r="P3808" i="3"/>
  <c r="P3809" i="3"/>
  <c r="P3810" i="3"/>
  <c r="P3811" i="3"/>
  <c r="P3812" i="3"/>
  <c r="P3813" i="3"/>
  <c r="P3814" i="3"/>
  <c r="P3815" i="3"/>
  <c r="P3816" i="3"/>
  <c r="P3817" i="3"/>
  <c r="P3818" i="3"/>
  <c r="P3819" i="3"/>
  <c r="P3820" i="3"/>
  <c r="P3821" i="3"/>
  <c r="P3822" i="3"/>
  <c r="P3823" i="3"/>
  <c r="P3824" i="3"/>
  <c r="P3825" i="3"/>
  <c r="P3826" i="3"/>
  <c r="P3827" i="3"/>
  <c r="P3828" i="3"/>
  <c r="P3829" i="3"/>
  <c r="P3830" i="3"/>
  <c r="P3831" i="3"/>
  <c r="P3832" i="3"/>
  <c r="P3833" i="3"/>
  <c r="P3834" i="3"/>
  <c r="P3835" i="3"/>
  <c r="P3836" i="3"/>
  <c r="P3837" i="3"/>
  <c r="P3838" i="3"/>
  <c r="P3839" i="3"/>
  <c r="P3840" i="3"/>
  <c r="P3841" i="3"/>
  <c r="P3842" i="3"/>
  <c r="P3843" i="3"/>
  <c r="P3844" i="3"/>
  <c r="P3845" i="3"/>
  <c r="P3846" i="3"/>
  <c r="P3847" i="3"/>
  <c r="P3848" i="3"/>
  <c r="P3849" i="3"/>
  <c r="P3850" i="3"/>
  <c r="P3851" i="3"/>
  <c r="P3852" i="3"/>
  <c r="P3853" i="3"/>
  <c r="P3854" i="3"/>
  <c r="Z3854" i="3" s="1"/>
  <c r="P3855" i="3"/>
  <c r="P3856" i="3"/>
  <c r="P3857" i="3"/>
  <c r="P3858" i="3"/>
  <c r="P3859" i="3"/>
  <c r="P3860" i="3"/>
  <c r="P3861" i="3"/>
  <c r="P3862" i="3"/>
  <c r="P3863" i="3"/>
  <c r="P3864" i="3"/>
  <c r="P3865" i="3"/>
  <c r="P3866" i="3"/>
  <c r="P3867" i="3"/>
  <c r="P3868" i="3"/>
  <c r="P3869" i="3"/>
  <c r="P3870" i="3"/>
  <c r="P3871" i="3"/>
  <c r="P3872" i="3"/>
  <c r="P3873" i="3"/>
  <c r="P3874" i="3"/>
  <c r="P3875" i="3"/>
  <c r="P3876" i="3"/>
  <c r="P3877" i="3"/>
  <c r="P3878" i="3"/>
  <c r="P3879" i="3"/>
  <c r="P3880" i="3"/>
  <c r="P3881" i="3"/>
  <c r="P3882" i="3"/>
  <c r="P3883" i="3"/>
  <c r="P3884" i="3"/>
  <c r="P3885" i="3"/>
  <c r="P3886" i="3"/>
  <c r="P3887" i="3"/>
  <c r="P3888" i="3"/>
  <c r="P3889" i="3"/>
  <c r="P3890" i="3"/>
  <c r="P3891" i="3"/>
  <c r="P3892" i="3"/>
  <c r="P3893" i="3"/>
  <c r="P3894" i="3"/>
  <c r="P3895" i="3"/>
  <c r="P3896" i="3"/>
  <c r="P3897" i="3"/>
  <c r="P3898" i="3"/>
  <c r="P3899" i="3"/>
  <c r="P3900" i="3"/>
  <c r="P3901" i="3"/>
  <c r="P3902" i="3"/>
  <c r="P3903" i="3"/>
  <c r="P3904" i="3"/>
  <c r="P3905" i="3"/>
  <c r="P3906" i="3"/>
  <c r="P3907" i="3"/>
  <c r="P3908" i="3"/>
  <c r="P3909" i="3"/>
  <c r="P3910" i="3"/>
  <c r="P3911" i="3"/>
  <c r="P3912" i="3"/>
  <c r="P3913" i="3"/>
  <c r="P3914" i="3"/>
  <c r="P3915" i="3"/>
  <c r="P3916" i="3"/>
  <c r="P3917" i="3"/>
  <c r="P3918" i="3"/>
  <c r="P3919" i="3"/>
  <c r="P3920" i="3"/>
  <c r="P3921" i="3"/>
  <c r="P3922" i="3"/>
  <c r="P3923" i="3"/>
  <c r="P3924" i="3"/>
  <c r="P3925" i="3"/>
  <c r="P3926" i="3"/>
  <c r="P3927" i="3"/>
  <c r="P3928" i="3"/>
  <c r="P3929" i="3"/>
  <c r="P3930" i="3"/>
  <c r="P3931" i="3"/>
  <c r="P3932" i="3"/>
  <c r="P3933" i="3"/>
  <c r="P3934" i="3"/>
  <c r="P3935" i="3"/>
  <c r="P3936" i="3"/>
  <c r="P3937" i="3"/>
  <c r="P3938" i="3"/>
  <c r="P3939" i="3"/>
  <c r="P3940" i="3"/>
  <c r="P3941" i="3"/>
  <c r="P3942" i="3"/>
  <c r="P3943" i="3"/>
  <c r="P3944" i="3"/>
  <c r="P3945" i="3"/>
  <c r="P3946" i="3"/>
  <c r="P3947" i="3"/>
  <c r="P3948" i="3"/>
  <c r="P3949" i="3"/>
  <c r="P3950" i="3"/>
  <c r="P3951" i="3"/>
  <c r="P3952" i="3"/>
  <c r="P3953" i="3"/>
  <c r="P3954" i="3"/>
  <c r="P3955" i="3"/>
  <c r="P3956" i="3"/>
  <c r="P3957" i="3"/>
  <c r="P3958" i="3"/>
  <c r="P3959" i="3"/>
  <c r="P3960" i="3"/>
  <c r="P3961" i="3"/>
  <c r="P3962" i="3"/>
  <c r="P3963" i="3"/>
  <c r="P3964" i="3"/>
  <c r="P3965" i="3"/>
  <c r="P3966" i="3"/>
  <c r="Z3966" i="3" s="1"/>
  <c r="P3967" i="3"/>
  <c r="P3968" i="3"/>
  <c r="P3969" i="3"/>
  <c r="P3970" i="3"/>
  <c r="P3971" i="3"/>
  <c r="P3972" i="3"/>
  <c r="P3973" i="3"/>
  <c r="P3974" i="3"/>
  <c r="P3975" i="3"/>
  <c r="P3976" i="3"/>
  <c r="P3977" i="3"/>
  <c r="P3978" i="3"/>
  <c r="P3979" i="3"/>
  <c r="P3980" i="3"/>
  <c r="P3981" i="3"/>
  <c r="P3982" i="3"/>
  <c r="P3983" i="3"/>
  <c r="P3984" i="3"/>
  <c r="P3985" i="3"/>
  <c r="P3986" i="3"/>
  <c r="P3987" i="3"/>
  <c r="P3988" i="3"/>
  <c r="P3989" i="3"/>
  <c r="P3990" i="3"/>
  <c r="P3991" i="3"/>
  <c r="P3992" i="3"/>
  <c r="P3993" i="3"/>
  <c r="P3994" i="3"/>
  <c r="P3995" i="3"/>
  <c r="P3996" i="3"/>
  <c r="P3997" i="3"/>
  <c r="P3998" i="3"/>
  <c r="P3999" i="3"/>
  <c r="P4000" i="3"/>
  <c r="P4001" i="3"/>
  <c r="P4002" i="3"/>
  <c r="P4003" i="3"/>
  <c r="P4004" i="3"/>
  <c r="P4005" i="3"/>
  <c r="P4006" i="3"/>
  <c r="P4007" i="3"/>
  <c r="P4008" i="3"/>
  <c r="P4009" i="3"/>
  <c r="P4010" i="3"/>
  <c r="P4011" i="3"/>
  <c r="P4012" i="3"/>
  <c r="P4013" i="3"/>
  <c r="P4014" i="3"/>
  <c r="P4015" i="3"/>
  <c r="P4016" i="3"/>
  <c r="P4017" i="3"/>
  <c r="P4018" i="3"/>
  <c r="P4019" i="3"/>
  <c r="P4020" i="3"/>
  <c r="P4021" i="3"/>
  <c r="P4022" i="3"/>
  <c r="P4023" i="3"/>
  <c r="P4024" i="3"/>
  <c r="P4025" i="3"/>
  <c r="P4026" i="3"/>
  <c r="P4027" i="3"/>
  <c r="P4028" i="3"/>
  <c r="P4029" i="3"/>
  <c r="P4030" i="3"/>
  <c r="P4031" i="3"/>
  <c r="P4032" i="3"/>
  <c r="P4033" i="3"/>
  <c r="P4034" i="3"/>
  <c r="P4035" i="3"/>
  <c r="P4036" i="3"/>
  <c r="P4037" i="3"/>
  <c r="P4038" i="3"/>
  <c r="P4039" i="3"/>
  <c r="P4040" i="3"/>
  <c r="P4041" i="3"/>
  <c r="P4042" i="3"/>
  <c r="P4043" i="3"/>
  <c r="P4044" i="3"/>
  <c r="P4045" i="3"/>
  <c r="P4046" i="3"/>
  <c r="P4047" i="3"/>
  <c r="P4048" i="3"/>
  <c r="P4049" i="3"/>
  <c r="P4050" i="3"/>
  <c r="P4051" i="3"/>
  <c r="P4052" i="3"/>
  <c r="P4053" i="3"/>
  <c r="P4054" i="3"/>
  <c r="P4055" i="3"/>
  <c r="P4056" i="3"/>
  <c r="P4057" i="3"/>
  <c r="P4058" i="3"/>
  <c r="P4059" i="3"/>
  <c r="P4060" i="3"/>
  <c r="P4061" i="3"/>
  <c r="P4062" i="3"/>
  <c r="P4063" i="3"/>
  <c r="P4064" i="3"/>
  <c r="P4065" i="3"/>
  <c r="P4066" i="3"/>
  <c r="P4067" i="3"/>
  <c r="P4068" i="3"/>
  <c r="P4069" i="3"/>
  <c r="P4070" i="3"/>
  <c r="P4071" i="3"/>
  <c r="P4072" i="3"/>
  <c r="P4073" i="3"/>
  <c r="P4074" i="3"/>
  <c r="P4075" i="3"/>
  <c r="P4076" i="3"/>
  <c r="P4077" i="3"/>
  <c r="P4078" i="3"/>
  <c r="P4079" i="3"/>
  <c r="P4080" i="3"/>
  <c r="P4081" i="3"/>
  <c r="P4082" i="3"/>
  <c r="P4083" i="3"/>
  <c r="P4084" i="3"/>
  <c r="P4085" i="3"/>
  <c r="P4086" i="3"/>
  <c r="P4087" i="3"/>
  <c r="P4088" i="3"/>
  <c r="P4089" i="3"/>
  <c r="P4090" i="3"/>
  <c r="P4091" i="3"/>
  <c r="P4092" i="3"/>
  <c r="P4093" i="3"/>
  <c r="P4094" i="3"/>
  <c r="P4095" i="3"/>
  <c r="P4096" i="3"/>
  <c r="P4097" i="3"/>
  <c r="P4098" i="3"/>
  <c r="P4099" i="3"/>
  <c r="P4100" i="3"/>
  <c r="P4101" i="3"/>
  <c r="P4102" i="3"/>
  <c r="P4103" i="3"/>
  <c r="P4104" i="3"/>
  <c r="P4105" i="3"/>
  <c r="P4106" i="3"/>
  <c r="P4107" i="3"/>
  <c r="P4108" i="3"/>
  <c r="P4109" i="3"/>
  <c r="P4110" i="3"/>
  <c r="P4111" i="3"/>
  <c r="P4112" i="3"/>
  <c r="P4113" i="3"/>
  <c r="P4114" i="3"/>
  <c r="P4115" i="3"/>
  <c r="P4116" i="3"/>
  <c r="P4117" i="3"/>
  <c r="P4118" i="3"/>
  <c r="P4119" i="3"/>
  <c r="P4120" i="3"/>
  <c r="P4121" i="3"/>
  <c r="P4122" i="3"/>
  <c r="P4123" i="3"/>
  <c r="P4124" i="3"/>
  <c r="P4125" i="3"/>
  <c r="P4126" i="3"/>
  <c r="P4127" i="3"/>
  <c r="P4128" i="3"/>
  <c r="P4129" i="3"/>
  <c r="P4130" i="3"/>
  <c r="P4131" i="3"/>
  <c r="P4132" i="3"/>
  <c r="P4133" i="3"/>
  <c r="P4134" i="3"/>
  <c r="P4135" i="3"/>
  <c r="P4136" i="3"/>
  <c r="P4137" i="3"/>
  <c r="P4138" i="3"/>
  <c r="P4139" i="3"/>
  <c r="P4140" i="3"/>
  <c r="P4141" i="3"/>
  <c r="P4142" i="3"/>
  <c r="P4143" i="3"/>
  <c r="P4144" i="3"/>
  <c r="P4145" i="3"/>
  <c r="P4146" i="3"/>
  <c r="P4147" i="3"/>
  <c r="P4148" i="3"/>
  <c r="P4149" i="3"/>
  <c r="P4150" i="3"/>
  <c r="P4151" i="3"/>
  <c r="P4152" i="3"/>
  <c r="P4153" i="3"/>
  <c r="P4154" i="3"/>
  <c r="P4155" i="3"/>
  <c r="P4156" i="3"/>
  <c r="P4157" i="3"/>
  <c r="P4158" i="3"/>
  <c r="P4159" i="3"/>
  <c r="P4160" i="3"/>
  <c r="P4161" i="3"/>
  <c r="P4162" i="3"/>
  <c r="P4163" i="3"/>
  <c r="P4164" i="3"/>
  <c r="P4165" i="3"/>
  <c r="P4166" i="3"/>
  <c r="P4167" i="3"/>
  <c r="P4168" i="3"/>
  <c r="P4169" i="3"/>
  <c r="P4170" i="3"/>
  <c r="P4171" i="3"/>
  <c r="P4172" i="3"/>
  <c r="P4173" i="3"/>
  <c r="P4174" i="3"/>
  <c r="P4175" i="3"/>
  <c r="P4176" i="3"/>
  <c r="P4177" i="3"/>
  <c r="P4178" i="3"/>
  <c r="P4179" i="3"/>
  <c r="P4180" i="3"/>
  <c r="P4181" i="3"/>
  <c r="P4182" i="3"/>
  <c r="P4183" i="3"/>
  <c r="P4184" i="3"/>
  <c r="P4185" i="3"/>
  <c r="P4186" i="3"/>
  <c r="P4187" i="3"/>
  <c r="P4188" i="3"/>
  <c r="P4189" i="3"/>
  <c r="P4190" i="3"/>
  <c r="P4191" i="3"/>
  <c r="P4192" i="3"/>
  <c r="P4193" i="3"/>
  <c r="P4194" i="3"/>
  <c r="P4195" i="3"/>
  <c r="P4196" i="3"/>
  <c r="P4197" i="3"/>
  <c r="P4198" i="3"/>
  <c r="P4199" i="3"/>
  <c r="P4200" i="3"/>
  <c r="P4201" i="3"/>
  <c r="P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L1538" i="3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L1554" i="3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570" i="3"/>
  <c r="L1571" i="3"/>
  <c r="L1572" i="3"/>
  <c r="L1573" i="3"/>
  <c r="L1574" i="3"/>
  <c r="L1575" i="3"/>
  <c r="L1576" i="3"/>
  <c r="L1577" i="3"/>
  <c r="L1578" i="3"/>
  <c r="L1579" i="3"/>
  <c r="L1580" i="3"/>
  <c r="L1581" i="3"/>
  <c r="L1582" i="3"/>
  <c r="L1583" i="3"/>
  <c r="L1584" i="3"/>
  <c r="L1585" i="3"/>
  <c r="L1586" i="3"/>
  <c r="L1587" i="3"/>
  <c r="L1588" i="3"/>
  <c r="L1589" i="3"/>
  <c r="L1590" i="3"/>
  <c r="L1591" i="3"/>
  <c r="L1592" i="3"/>
  <c r="L1593" i="3"/>
  <c r="L1594" i="3"/>
  <c r="L1595" i="3"/>
  <c r="L1596" i="3"/>
  <c r="L1597" i="3"/>
  <c r="L1598" i="3"/>
  <c r="L1599" i="3"/>
  <c r="L1600" i="3"/>
  <c r="L1601" i="3"/>
  <c r="L1602" i="3"/>
  <c r="L1603" i="3"/>
  <c r="L1604" i="3"/>
  <c r="L1605" i="3"/>
  <c r="L1606" i="3"/>
  <c r="L1607" i="3"/>
  <c r="L1608" i="3"/>
  <c r="L1609" i="3"/>
  <c r="L1610" i="3"/>
  <c r="L1611" i="3"/>
  <c r="L1612" i="3"/>
  <c r="L1613" i="3"/>
  <c r="L1614" i="3"/>
  <c r="L1615" i="3"/>
  <c r="L1616" i="3"/>
  <c r="L1617" i="3"/>
  <c r="L1618" i="3"/>
  <c r="L1619" i="3"/>
  <c r="L1620" i="3"/>
  <c r="L1621" i="3"/>
  <c r="L1622" i="3"/>
  <c r="L1623" i="3"/>
  <c r="L1624" i="3"/>
  <c r="L1625" i="3"/>
  <c r="L1626" i="3"/>
  <c r="L1627" i="3"/>
  <c r="L1628" i="3"/>
  <c r="L1629" i="3"/>
  <c r="L1630" i="3"/>
  <c r="L1631" i="3"/>
  <c r="L1632" i="3"/>
  <c r="L1633" i="3"/>
  <c r="L1634" i="3"/>
  <c r="L1635" i="3"/>
  <c r="L1636" i="3"/>
  <c r="L1637" i="3"/>
  <c r="L1638" i="3"/>
  <c r="L1639" i="3"/>
  <c r="L1640" i="3"/>
  <c r="L1641" i="3"/>
  <c r="L1642" i="3"/>
  <c r="L1643" i="3"/>
  <c r="L1644" i="3"/>
  <c r="L1645" i="3"/>
  <c r="L1646" i="3"/>
  <c r="L1647" i="3"/>
  <c r="L1648" i="3"/>
  <c r="L1649" i="3"/>
  <c r="L1650" i="3"/>
  <c r="L1651" i="3"/>
  <c r="L1652" i="3"/>
  <c r="L1653" i="3"/>
  <c r="L1654" i="3"/>
  <c r="L1655" i="3"/>
  <c r="L1656" i="3"/>
  <c r="L1657" i="3"/>
  <c r="L1658" i="3"/>
  <c r="L1659" i="3"/>
  <c r="L1660" i="3"/>
  <c r="L1661" i="3"/>
  <c r="L1662" i="3"/>
  <c r="L1663" i="3"/>
  <c r="L1664" i="3"/>
  <c r="L1665" i="3"/>
  <c r="L1666" i="3"/>
  <c r="L1667" i="3"/>
  <c r="L1668" i="3"/>
  <c r="L1669" i="3"/>
  <c r="L1670" i="3"/>
  <c r="L1671" i="3"/>
  <c r="L1672" i="3"/>
  <c r="L1673" i="3"/>
  <c r="L1674" i="3"/>
  <c r="L1675" i="3"/>
  <c r="L1676" i="3"/>
  <c r="L1677" i="3"/>
  <c r="L1678" i="3"/>
  <c r="L1679" i="3"/>
  <c r="L1680" i="3"/>
  <c r="L1681" i="3"/>
  <c r="L1682" i="3"/>
  <c r="L1683" i="3"/>
  <c r="L1684" i="3"/>
  <c r="L1685" i="3"/>
  <c r="L1686" i="3"/>
  <c r="L1687" i="3"/>
  <c r="L1688" i="3"/>
  <c r="L1689" i="3"/>
  <c r="L1690" i="3"/>
  <c r="L1691" i="3"/>
  <c r="L1692" i="3"/>
  <c r="L1693" i="3"/>
  <c r="L1694" i="3"/>
  <c r="L1695" i="3"/>
  <c r="L1696" i="3"/>
  <c r="L1697" i="3"/>
  <c r="L1698" i="3"/>
  <c r="L1699" i="3"/>
  <c r="L1700" i="3"/>
  <c r="L1701" i="3"/>
  <c r="L1702" i="3"/>
  <c r="L1703" i="3"/>
  <c r="L1704" i="3"/>
  <c r="L1705" i="3"/>
  <c r="L1706" i="3"/>
  <c r="L1707" i="3"/>
  <c r="L1708" i="3"/>
  <c r="L1709" i="3"/>
  <c r="L1710" i="3"/>
  <c r="L1711" i="3"/>
  <c r="L1712" i="3"/>
  <c r="L1713" i="3"/>
  <c r="L1714" i="3"/>
  <c r="L1715" i="3"/>
  <c r="L1716" i="3"/>
  <c r="L1717" i="3"/>
  <c r="L1718" i="3"/>
  <c r="L1719" i="3"/>
  <c r="L1720" i="3"/>
  <c r="L1721" i="3"/>
  <c r="L1722" i="3"/>
  <c r="L1723" i="3"/>
  <c r="L1724" i="3"/>
  <c r="L1725" i="3"/>
  <c r="L1726" i="3"/>
  <c r="L1727" i="3"/>
  <c r="L1728" i="3"/>
  <c r="L1729" i="3"/>
  <c r="L1730" i="3"/>
  <c r="L1731" i="3"/>
  <c r="L1732" i="3"/>
  <c r="L1733" i="3"/>
  <c r="L1734" i="3"/>
  <c r="L1735" i="3"/>
  <c r="L1736" i="3"/>
  <c r="L1737" i="3"/>
  <c r="L1738" i="3"/>
  <c r="L1739" i="3"/>
  <c r="L1740" i="3"/>
  <c r="L1741" i="3"/>
  <c r="L1742" i="3"/>
  <c r="L1743" i="3"/>
  <c r="L1744" i="3"/>
  <c r="L1745" i="3"/>
  <c r="L1746" i="3"/>
  <c r="L1747" i="3"/>
  <c r="L1748" i="3"/>
  <c r="L1749" i="3"/>
  <c r="L1750" i="3"/>
  <c r="L1751" i="3"/>
  <c r="L1752" i="3"/>
  <c r="L1753" i="3"/>
  <c r="L1754" i="3"/>
  <c r="L1755" i="3"/>
  <c r="L1756" i="3"/>
  <c r="L1757" i="3"/>
  <c r="L1758" i="3"/>
  <c r="L1759" i="3"/>
  <c r="L1760" i="3"/>
  <c r="L1761" i="3"/>
  <c r="L1762" i="3"/>
  <c r="L1763" i="3"/>
  <c r="L1764" i="3"/>
  <c r="L1765" i="3"/>
  <c r="L1766" i="3"/>
  <c r="L1767" i="3"/>
  <c r="L1768" i="3"/>
  <c r="L1769" i="3"/>
  <c r="L1770" i="3"/>
  <c r="L1771" i="3"/>
  <c r="L1772" i="3"/>
  <c r="L1773" i="3"/>
  <c r="L1774" i="3"/>
  <c r="L1775" i="3"/>
  <c r="L1776" i="3"/>
  <c r="L1777" i="3"/>
  <c r="L1778" i="3"/>
  <c r="L1779" i="3"/>
  <c r="L1780" i="3"/>
  <c r="L1781" i="3"/>
  <c r="L1782" i="3"/>
  <c r="L1783" i="3"/>
  <c r="L1784" i="3"/>
  <c r="L1785" i="3"/>
  <c r="L1786" i="3"/>
  <c r="L1787" i="3"/>
  <c r="L1788" i="3"/>
  <c r="L1789" i="3"/>
  <c r="L1790" i="3"/>
  <c r="L1791" i="3"/>
  <c r="L1792" i="3"/>
  <c r="L1793" i="3"/>
  <c r="L1794" i="3"/>
  <c r="L1795" i="3"/>
  <c r="L1796" i="3"/>
  <c r="L1797" i="3"/>
  <c r="L1798" i="3"/>
  <c r="L1799" i="3"/>
  <c r="L1800" i="3"/>
  <c r="L1801" i="3"/>
  <c r="L1802" i="3"/>
  <c r="L1803" i="3"/>
  <c r="L1804" i="3"/>
  <c r="L1805" i="3"/>
  <c r="L1806" i="3"/>
  <c r="L1807" i="3"/>
  <c r="L1808" i="3"/>
  <c r="L1809" i="3"/>
  <c r="L1810" i="3"/>
  <c r="L1811" i="3"/>
  <c r="L1812" i="3"/>
  <c r="L1813" i="3"/>
  <c r="L1814" i="3"/>
  <c r="L1815" i="3"/>
  <c r="L1816" i="3"/>
  <c r="L1817" i="3"/>
  <c r="L1818" i="3"/>
  <c r="L1819" i="3"/>
  <c r="L1820" i="3"/>
  <c r="L1821" i="3"/>
  <c r="L1822" i="3"/>
  <c r="L1823" i="3"/>
  <c r="L1824" i="3"/>
  <c r="L1825" i="3"/>
  <c r="L1826" i="3"/>
  <c r="L1827" i="3"/>
  <c r="L1828" i="3"/>
  <c r="L1829" i="3"/>
  <c r="L1830" i="3"/>
  <c r="L1831" i="3"/>
  <c r="L1832" i="3"/>
  <c r="L1833" i="3"/>
  <c r="L1834" i="3"/>
  <c r="L1835" i="3"/>
  <c r="L1836" i="3"/>
  <c r="L1837" i="3"/>
  <c r="L1838" i="3"/>
  <c r="L1839" i="3"/>
  <c r="L1840" i="3"/>
  <c r="L1841" i="3"/>
  <c r="L1842" i="3"/>
  <c r="L1843" i="3"/>
  <c r="L1844" i="3"/>
  <c r="L1845" i="3"/>
  <c r="L1846" i="3"/>
  <c r="L1847" i="3"/>
  <c r="L1848" i="3"/>
  <c r="L1849" i="3"/>
  <c r="L1850" i="3"/>
  <c r="L1851" i="3"/>
  <c r="L1852" i="3"/>
  <c r="L1853" i="3"/>
  <c r="L1854" i="3"/>
  <c r="L1855" i="3"/>
  <c r="L1856" i="3"/>
  <c r="L1857" i="3"/>
  <c r="L1858" i="3"/>
  <c r="L1859" i="3"/>
  <c r="L1860" i="3"/>
  <c r="L1861" i="3"/>
  <c r="L1862" i="3"/>
  <c r="L1863" i="3"/>
  <c r="L1864" i="3"/>
  <c r="L1865" i="3"/>
  <c r="L1866" i="3"/>
  <c r="L1867" i="3"/>
  <c r="L1868" i="3"/>
  <c r="L1869" i="3"/>
  <c r="L1870" i="3"/>
  <c r="L1871" i="3"/>
  <c r="L1872" i="3"/>
  <c r="L1873" i="3"/>
  <c r="L1874" i="3"/>
  <c r="L1875" i="3"/>
  <c r="L1876" i="3"/>
  <c r="L1877" i="3"/>
  <c r="L1878" i="3"/>
  <c r="L1879" i="3"/>
  <c r="L1880" i="3"/>
  <c r="L1881" i="3"/>
  <c r="L1882" i="3"/>
  <c r="L1883" i="3"/>
  <c r="L1884" i="3"/>
  <c r="L1885" i="3"/>
  <c r="L1886" i="3"/>
  <c r="L1887" i="3"/>
  <c r="L1888" i="3"/>
  <c r="L1889" i="3"/>
  <c r="L1890" i="3"/>
  <c r="L1891" i="3"/>
  <c r="L1892" i="3"/>
  <c r="L1893" i="3"/>
  <c r="L1894" i="3"/>
  <c r="L1895" i="3"/>
  <c r="L1896" i="3"/>
  <c r="L1897" i="3"/>
  <c r="L1898" i="3"/>
  <c r="L1899" i="3"/>
  <c r="L1900" i="3"/>
  <c r="L1901" i="3"/>
  <c r="L1902" i="3"/>
  <c r="L1903" i="3"/>
  <c r="L1904" i="3"/>
  <c r="L1905" i="3"/>
  <c r="L1906" i="3"/>
  <c r="L1907" i="3"/>
  <c r="L1908" i="3"/>
  <c r="L1909" i="3"/>
  <c r="L1910" i="3"/>
  <c r="L1911" i="3"/>
  <c r="L1912" i="3"/>
  <c r="L1913" i="3"/>
  <c r="L1914" i="3"/>
  <c r="L1915" i="3"/>
  <c r="L1916" i="3"/>
  <c r="L1917" i="3"/>
  <c r="L1918" i="3"/>
  <c r="L1919" i="3"/>
  <c r="L1920" i="3"/>
  <c r="L1921" i="3"/>
  <c r="L1922" i="3"/>
  <c r="L1923" i="3"/>
  <c r="L1924" i="3"/>
  <c r="L1925" i="3"/>
  <c r="L1926" i="3"/>
  <c r="L1927" i="3"/>
  <c r="L1928" i="3"/>
  <c r="L1929" i="3"/>
  <c r="L1930" i="3"/>
  <c r="L1931" i="3"/>
  <c r="L1932" i="3"/>
  <c r="L1933" i="3"/>
  <c r="L1934" i="3"/>
  <c r="L1935" i="3"/>
  <c r="L1936" i="3"/>
  <c r="L1937" i="3"/>
  <c r="L1938" i="3"/>
  <c r="L1939" i="3"/>
  <c r="L1940" i="3"/>
  <c r="L1941" i="3"/>
  <c r="L1942" i="3"/>
  <c r="L1943" i="3"/>
  <c r="L1944" i="3"/>
  <c r="L1945" i="3"/>
  <c r="L1946" i="3"/>
  <c r="L1947" i="3"/>
  <c r="L1948" i="3"/>
  <c r="L1949" i="3"/>
  <c r="L1950" i="3"/>
  <c r="L1951" i="3"/>
  <c r="L1952" i="3"/>
  <c r="L1953" i="3"/>
  <c r="L1954" i="3"/>
  <c r="L1955" i="3"/>
  <c r="L1956" i="3"/>
  <c r="L1957" i="3"/>
  <c r="L1958" i="3"/>
  <c r="L1959" i="3"/>
  <c r="L1960" i="3"/>
  <c r="L1961" i="3"/>
  <c r="L1962" i="3"/>
  <c r="L1963" i="3"/>
  <c r="L1964" i="3"/>
  <c r="L1965" i="3"/>
  <c r="L1966" i="3"/>
  <c r="L1967" i="3"/>
  <c r="L1968" i="3"/>
  <c r="L1969" i="3"/>
  <c r="L1970" i="3"/>
  <c r="L1971" i="3"/>
  <c r="L1972" i="3"/>
  <c r="L1973" i="3"/>
  <c r="L1974" i="3"/>
  <c r="L1975" i="3"/>
  <c r="L1976" i="3"/>
  <c r="L1977" i="3"/>
  <c r="L1978" i="3"/>
  <c r="L1979" i="3"/>
  <c r="L1980" i="3"/>
  <c r="L1981" i="3"/>
  <c r="L1982" i="3"/>
  <c r="L1983" i="3"/>
  <c r="L1984" i="3"/>
  <c r="L1985" i="3"/>
  <c r="L1986" i="3"/>
  <c r="L1987" i="3"/>
  <c r="L1988" i="3"/>
  <c r="L1989" i="3"/>
  <c r="L1990" i="3"/>
  <c r="L1991" i="3"/>
  <c r="L1992" i="3"/>
  <c r="L1993" i="3"/>
  <c r="L1994" i="3"/>
  <c r="L1995" i="3"/>
  <c r="L1996" i="3"/>
  <c r="L1997" i="3"/>
  <c r="L1998" i="3"/>
  <c r="L1999" i="3"/>
  <c r="L2000" i="3"/>
  <c r="L2001" i="3"/>
  <c r="L2002" i="3"/>
  <c r="L2003" i="3"/>
  <c r="L2004" i="3"/>
  <c r="L2005" i="3"/>
  <c r="L2006" i="3"/>
  <c r="L2007" i="3"/>
  <c r="L2008" i="3"/>
  <c r="L2009" i="3"/>
  <c r="L2010" i="3"/>
  <c r="L2011" i="3"/>
  <c r="L2012" i="3"/>
  <c r="L2013" i="3"/>
  <c r="L2014" i="3"/>
  <c r="L2015" i="3"/>
  <c r="L2016" i="3"/>
  <c r="L2017" i="3"/>
  <c r="L2018" i="3"/>
  <c r="L2019" i="3"/>
  <c r="L2020" i="3"/>
  <c r="L2021" i="3"/>
  <c r="L2022" i="3"/>
  <c r="L2023" i="3"/>
  <c r="L2024" i="3"/>
  <c r="L2025" i="3"/>
  <c r="L2026" i="3"/>
  <c r="L2027" i="3"/>
  <c r="L2028" i="3"/>
  <c r="L2029" i="3"/>
  <c r="L2030" i="3"/>
  <c r="L2031" i="3"/>
  <c r="L2032" i="3"/>
  <c r="L2033" i="3"/>
  <c r="L2034" i="3"/>
  <c r="L2035" i="3"/>
  <c r="L2036" i="3"/>
  <c r="L2037" i="3"/>
  <c r="L2038" i="3"/>
  <c r="L2039" i="3"/>
  <c r="L2040" i="3"/>
  <c r="L2041" i="3"/>
  <c r="L2042" i="3"/>
  <c r="L2043" i="3"/>
  <c r="L2044" i="3"/>
  <c r="L2045" i="3"/>
  <c r="L2046" i="3"/>
  <c r="L2047" i="3"/>
  <c r="L2048" i="3"/>
  <c r="L2049" i="3"/>
  <c r="L2050" i="3"/>
  <c r="L2051" i="3"/>
  <c r="L2052" i="3"/>
  <c r="L2053" i="3"/>
  <c r="L2054" i="3"/>
  <c r="L2055" i="3"/>
  <c r="L2056" i="3"/>
  <c r="L2057" i="3"/>
  <c r="L2058" i="3"/>
  <c r="L2059" i="3"/>
  <c r="L2060" i="3"/>
  <c r="L2061" i="3"/>
  <c r="L2062" i="3"/>
  <c r="L2063" i="3"/>
  <c r="L2064" i="3"/>
  <c r="L2065" i="3"/>
  <c r="L2066" i="3"/>
  <c r="L2067" i="3"/>
  <c r="L2068" i="3"/>
  <c r="L2069" i="3"/>
  <c r="L2070" i="3"/>
  <c r="L2071" i="3"/>
  <c r="L2072" i="3"/>
  <c r="L2073" i="3"/>
  <c r="L2074" i="3"/>
  <c r="L2075" i="3"/>
  <c r="L2076" i="3"/>
  <c r="L2077" i="3"/>
  <c r="L2078" i="3"/>
  <c r="L2079" i="3"/>
  <c r="L2080" i="3"/>
  <c r="L2081" i="3"/>
  <c r="L2082" i="3"/>
  <c r="L2083" i="3"/>
  <c r="L2084" i="3"/>
  <c r="L2085" i="3"/>
  <c r="L2086" i="3"/>
  <c r="L2087" i="3"/>
  <c r="L2088" i="3"/>
  <c r="L2089" i="3"/>
  <c r="L2090" i="3"/>
  <c r="L2091" i="3"/>
  <c r="L2092" i="3"/>
  <c r="L2093" i="3"/>
  <c r="L2094" i="3"/>
  <c r="L2095" i="3"/>
  <c r="L2096" i="3"/>
  <c r="L2097" i="3"/>
  <c r="L2098" i="3"/>
  <c r="L2099" i="3"/>
  <c r="L2100" i="3"/>
  <c r="L2101" i="3"/>
  <c r="L2102" i="3"/>
  <c r="L2103" i="3"/>
  <c r="L2104" i="3"/>
  <c r="L2105" i="3"/>
  <c r="L2106" i="3"/>
  <c r="L2107" i="3"/>
  <c r="L2108" i="3"/>
  <c r="L2109" i="3"/>
  <c r="L2110" i="3"/>
  <c r="L2111" i="3"/>
  <c r="L2112" i="3"/>
  <c r="L2113" i="3"/>
  <c r="L2114" i="3"/>
  <c r="L2115" i="3"/>
  <c r="L2116" i="3"/>
  <c r="L2117" i="3"/>
  <c r="L2118" i="3"/>
  <c r="L2119" i="3"/>
  <c r="L2120" i="3"/>
  <c r="L2121" i="3"/>
  <c r="L2122" i="3"/>
  <c r="L2123" i="3"/>
  <c r="L2124" i="3"/>
  <c r="L2125" i="3"/>
  <c r="L2126" i="3"/>
  <c r="L2127" i="3"/>
  <c r="L2128" i="3"/>
  <c r="L2129" i="3"/>
  <c r="L2130" i="3"/>
  <c r="L2131" i="3"/>
  <c r="L2132" i="3"/>
  <c r="L2133" i="3"/>
  <c r="L2134" i="3"/>
  <c r="L2135" i="3"/>
  <c r="L2136" i="3"/>
  <c r="L2137" i="3"/>
  <c r="L2138" i="3"/>
  <c r="L2139" i="3"/>
  <c r="L2140" i="3"/>
  <c r="L2141" i="3"/>
  <c r="L2142" i="3"/>
  <c r="L2143" i="3"/>
  <c r="L2144" i="3"/>
  <c r="L2145" i="3"/>
  <c r="L2146" i="3"/>
  <c r="L2147" i="3"/>
  <c r="L2148" i="3"/>
  <c r="L2149" i="3"/>
  <c r="L2150" i="3"/>
  <c r="L2151" i="3"/>
  <c r="L2152" i="3"/>
  <c r="L2153" i="3"/>
  <c r="L2154" i="3"/>
  <c r="L2155" i="3"/>
  <c r="L2156" i="3"/>
  <c r="L2157" i="3"/>
  <c r="L2158" i="3"/>
  <c r="L2159" i="3"/>
  <c r="L2160" i="3"/>
  <c r="L2161" i="3"/>
  <c r="L2162" i="3"/>
  <c r="L2163" i="3"/>
  <c r="L2164" i="3"/>
  <c r="L2165" i="3"/>
  <c r="L2166" i="3"/>
  <c r="L2167" i="3"/>
  <c r="L2168" i="3"/>
  <c r="L2169" i="3"/>
  <c r="L2170" i="3"/>
  <c r="L2171" i="3"/>
  <c r="L2172" i="3"/>
  <c r="L2173" i="3"/>
  <c r="L2174" i="3"/>
  <c r="L2175" i="3"/>
  <c r="L2176" i="3"/>
  <c r="L2177" i="3"/>
  <c r="L2178" i="3"/>
  <c r="L2179" i="3"/>
  <c r="L2180" i="3"/>
  <c r="L2181" i="3"/>
  <c r="L2182" i="3"/>
  <c r="L2183" i="3"/>
  <c r="L2184" i="3"/>
  <c r="L2185" i="3"/>
  <c r="L2186" i="3"/>
  <c r="L2187" i="3"/>
  <c r="L2188" i="3"/>
  <c r="L2189" i="3"/>
  <c r="L2190" i="3"/>
  <c r="L2191" i="3"/>
  <c r="L2192" i="3"/>
  <c r="L2193" i="3"/>
  <c r="L2194" i="3"/>
  <c r="L2195" i="3"/>
  <c r="L2196" i="3"/>
  <c r="L2197" i="3"/>
  <c r="L2198" i="3"/>
  <c r="L2199" i="3"/>
  <c r="L2200" i="3"/>
  <c r="L2201" i="3"/>
  <c r="L2202" i="3"/>
  <c r="L2203" i="3"/>
  <c r="L2204" i="3"/>
  <c r="L2205" i="3"/>
  <c r="L2206" i="3"/>
  <c r="L2207" i="3"/>
  <c r="L2208" i="3"/>
  <c r="L2209" i="3"/>
  <c r="L2210" i="3"/>
  <c r="L2211" i="3"/>
  <c r="L2212" i="3"/>
  <c r="L2213" i="3"/>
  <c r="L2214" i="3"/>
  <c r="L2215" i="3"/>
  <c r="L2216" i="3"/>
  <c r="L2217" i="3"/>
  <c r="L2218" i="3"/>
  <c r="L2219" i="3"/>
  <c r="L2220" i="3"/>
  <c r="L2221" i="3"/>
  <c r="L2222" i="3"/>
  <c r="L2223" i="3"/>
  <c r="L2224" i="3"/>
  <c r="L2225" i="3"/>
  <c r="L2226" i="3"/>
  <c r="L2227" i="3"/>
  <c r="L2228" i="3"/>
  <c r="L2229" i="3"/>
  <c r="L2230" i="3"/>
  <c r="L2231" i="3"/>
  <c r="L2232" i="3"/>
  <c r="L2233" i="3"/>
  <c r="L2234" i="3"/>
  <c r="L2235" i="3"/>
  <c r="L2236" i="3"/>
  <c r="L2237" i="3"/>
  <c r="L2238" i="3"/>
  <c r="L2239" i="3"/>
  <c r="L2240" i="3"/>
  <c r="L2241" i="3"/>
  <c r="L2242" i="3"/>
  <c r="L2243" i="3"/>
  <c r="L2244" i="3"/>
  <c r="L2245" i="3"/>
  <c r="L2246" i="3"/>
  <c r="L2247" i="3"/>
  <c r="L2248" i="3"/>
  <c r="L2249" i="3"/>
  <c r="L2250" i="3"/>
  <c r="L2251" i="3"/>
  <c r="L2252" i="3"/>
  <c r="L2253" i="3"/>
  <c r="L2254" i="3"/>
  <c r="L2255" i="3"/>
  <c r="L2256" i="3"/>
  <c r="L2257" i="3"/>
  <c r="L2258" i="3"/>
  <c r="L2259" i="3"/>
  <c r="L2260" i="3"/>
  <c r="L2261" i="3"/>
  <c r="L2262" i="3"/>
  <c r="L2263" i="3"/>
  <c r="L2264" i="3"/>
  <c r="L2265" i="3"/>
  <c r="L2266" i="3"/>
  <c r="L2267" i="3"/>
  <c r="L2268" i="3"/>
  <c r="L2269" i="3"/>
  <c r="L2270" i="3"/>
  <c r="L2271" i="3"/>
  <c r="L2272" i="3"/>
  <c r="L2273" i="3"/>
  <c r="L2274" i="3"/>
  <c r="L2275" i="3"/>
  <c r="L2276" i="3"/>
  <c r="L2277" i="3"/>
  <c r="L2278" i="3"/>
  <c r="L2279" i="3"/>
  <c r="L2280" i="3"/>
  <c r="L2281" i="3"/>
  <c r="L2282" i="3"/>
  <c r="L2283" i="3"/>
  <c r="L2284" i="3"/>
  <c r="L2285" i="3"/>
  <c r="L2286" i="3"/>
  <c r="L2287" i="3"/>
  <c r="L2288" i="3"/>
  <c r="L2289" i="3"/>
  <c r="L2290" i="3"/>
  <c r="L2291" i="3"/>
  <c r="L2292" i="3"/>
  <c r="L2293" i="3"/>
  <c r="L2294" i="3"/>
  <c r="L2295" i="3"/>
  <c r="L2296" i="3"/>
  <c r="L2297" i="3"/>
  <c r="L2298" i="3"/>
  <c r="L2299" i="3"/>
  <c r="L2300" i="3"/>
  <c r="L2301" i="3"/>
  <c r="L2302" i="3"/>
  <c r="L2303" i="3"/>
  <c r="L2304" i="3"/>
  <c r="L2305" i="3"/>
  <c r="L2306" i="3"/>
  <c r="L2307" i="3"/>
  <c r="L2308" i="3"/>
  <c r="L2309" i="3"/>
  <c r="L2310" i="3"/>
  <c r="L2311" i="3"/>
  <c r="L2312" i="3"/>
  <c r="L2313" i="3"/>
  <c r="L2314" i="3"/>
  <c r="L2315" i="3"/>
  <c r="L2316" i="3"/>
  <c r="L2317" i="3"/>
  <c r="L2318" i="3"/>
  <c r="L2319" i="3"/>
  <c r="L2320" i="3"/>
  <c r="L2321" i="3"/>
  <c r="L2322" i="3"/>
  <c r="L2323" i="3"/>
  <c r="L2324" i="3"/>
  <c r="L2325" i="3"/>
  <c r="L2326" i="3"/>
  <c r="L2327" i="3"/>
  <c r="L2328" i="3"/>
  <c r="L2329" i="3"/>
  <c r="L2330" i="3"/>
  <c r="L2331" i="3"/>
  <c r="L2332" i="3"/>
  <c r="L2333" i="3"/>
  <c r="L2334" i="3"/>
  <c r="L2335" i="3"/>
  <c r="L2336" i="3"/>
  <c r="L2337" i="3"/>
  <c r="L2338" i="3"/>
  <c r="L2339" i="3"/>
  <c r="L2340" i="3"/>
  <c r="L2341" i="3"/>
  <c r="L2342" i="3"/>
  <c r="L2343" i="3"/>
  <c r="L2344" i="3"/>
  <c r="L2345" i="3"/>
  <c r="L2346" i="3"/>
  <c r="L2347" i="3"/>
  <c r="L2348" i="3"/>
  <c r="L2349" i="3"/>
  <c r="L2350" i="3"/>
  <c r="L2351" i="3"/>
  <c r="L2352" i="3"/>
  <c r="L2353" i="3"/>
  <c r="L2354" i="3"/>
  <c r="L2355" i="3"/>
  <c r="L2356" i="3"/>
  <c r="L2357" i="3"/>
  <c r="L2358" i="3"/>
  <c r="L2359" i="3"/>
  <c r="L2360" i="3"/>
  <c r="L2361" i="3"/>
  <c r="L2362" i="3"/>
  <c r="L2363" i="3"/>
  <c r="L2364" i="3"/>
  <c r="L2365" i="3"/>
  <c r="L2366" i="3"/>
  <c r="L2367" i="3"/>
  <c r="L2368" i="3"/>
  <c r="L2369" i="3"/>
  <c r="L2370" i="3"/>
  <c r="L2371" i="3"/>
  <c r="L2372" i="3"/>
  <c r="L2373" i="3"/>
  <c r="L2374" i="3"/>
  <c r="L2375" i="3"/>
  <c r="L2376" i="3"/>
  <c r="L2377" i="3"/>
  <c r="L2378" i="3"/>
  <c r="L2379" i="3"/>
  <c r="L2380" i="3"/>
  <c r="L2381" i="3"/>
  <c r="L2382" i="3"/>
  <c r="L2383" i="3"/>
  <c r="L2384" i="3"/>
  <c r="L2385" i="3"/>
  <c r="L2386" i="3"/>
  <c r="L2387" i="3"/>
  <c r="L2388" i="3"/>
  <c r="L2389" i="3"/>
  <c r="L2390" i="3"/>
  <c r="L2391" i="3"/>
  <c r="L2392" i="3"/>
  <c r="L2393" i="3"/>
  <c r="L2394" i="3"/>
  <c r="L2395" i="3"/>
  <c r="L2396" i="3"/>
  <c r="L2397" i="3"/>
  <c r="L2398" i="3"/>
  <c r="L2399" i="3"/>
  <c r="L2400" i="3"/>
  <c r="L2401" i="3"/>
  <c r="L2402" i="3"/>
  <c r="L2403" i="3"/>
  <c r="L2404" i="3"/>
  <c r="L2405" i="3"/>
  <c r="L2406" i="3"/>
  <c r="L2407" i="3"/>
  <c r="L2408" i="3"/>
  <c r="L2409" i="3"/>
  <c r="L2410" i="3"/>
  <c r="L2411" i="3"/>
  <c r="L2412" i="3"/>
  <c r="L2413" i="3"/>
  <c r="L2414" i="3"/>
  <c r="L2415" i="3"/>
  <c r="L2416" i="3"/>
  <c r="L2417" i="3"/>
  <c r="L2418" i="3"/>
  <c r="L2419" i="3"/>
  <c r="L2420" i="3"/>
  <c r="L2421" i="3"/>
  <c r="L2422" i="3"/>
  <c r="L2423" i="3"/>
  <c r="L2424" i="3"/>
  <c r="L2425" i="3"/>
  <c r="L2426" i="3"/>
  <c r="L2427" i="3"/>
  <c r="L2428" i="3"/>
  <c r="L2429" i="3"/>
  <c r="L2430" i="3"/>
  <c r="L2431" i="3"/>
  <c r="L2432" i="3"/>
  <c r="L2433" i="3"/>
  <c r="L2434" i="3"/>
  <c r="L2435" i="3"/>
  <c r="L2436" i="3"/>
  <c r="L2437" i="3"/>
  <c r="L2438" i="3"/>
  <c r="L2439" i="3"/>
  <c r="L2440" i="3"/>
  <c r="L2441" i="3"/>
  <c r="L2442" i="3"/>
  <c r="L2443" i="3"/>
  <c r="L2444" i="3"/>
  <c r="L2445" i="3"/>
  <c r="L2446" i="3"/>
  <c r="L2447" i="3"/>
  <c r="L2448" i="3"/>
  <c r="L2449" i="3"/>
  <c r="L2450" i="3"/>
  <c r="L2451" i="3"/>
  <c r="L2452" i="3"/>
  <c r="L2453" i="3"/>
  <c r="L2454" i="3"/>
  <c r="L2455" i="3"/>
  <c r="L2456" i="3"/>
  <c r="L2457" i="3"/>
  <c r="L2458" i="3"/>
  <c r="L2459" i="3"/>
  <c r="L2460" i="3"/>
  <c r="L2461" i="3"/>
  <c r="L2462" i="3"/>
  <c r="L2463" i="3"/>
  <c r="L2464" i="3"/>
  <c r="L2465" i="3"/>
  <c r="L2466" i="3"/>
  <c r="L2467" i="3"/>
  <c r="L2468" i="3"/>
  <c r="L2469" i="3"/>
  <c r="L2470" i="3"/>
  <c r="L2471" i="3"/>
  <c r="L2472" i="3"/>
  <c r="L2473" i="3"/>
  <c r="L2474" i="3"/>
  <c r="L2475" i="3"/>
  <c r="L2476" i="3"/>
  <c r="L2477" i="3"/>
  <c r="L2478" i="3"/>
  <c r="L2479" i="3"/>
  <c r="L2480" i="3"/>
  <c r="L2481" i="3"/>
  <c r="L2482" i="3"/>
  <c r="L2483" i="3"/>
  <c r="L2484" i="3"/>
  <c r="L2485" i="3"/>
  <c r="L2486" i="3"/>
  <c r="L2487" i="3"/>
  <c r="L2488" i="3"/>
  <c r="L2489" i="3"/>
  <c r="L2490" i="3"/>
  <c r="L2491" i="3"/>
  <c r="L2492" i="3"/>
  <c r="L2493" i="3"/>
  <c r="L2494" i="3"/>
  <c r="L2495" i="3"/>
  <c r="L2496" i="3"/>
  <c r="L2497" i="3"/>
  <c r="L2498" i="3"/>
  <c r="L2499" i="3"/>
  <c r="L2500" i="3"/>
  <c r="L2501" i="3"/>
  <c r="L2502" i="3"/>
  <c r="L2503" i="3"/>
  <c r="L2504" i="3"/>
  <c r="L2505" i="3"/>
  <c r="L2506" i="3"/>
  <c r="L2507" i="3"/>
  <c r="L2508" i="3"/>
  <c r="L2509" i="3"/>
  <c r="L2510" i="3"/>
  <c r="L2511" i="3"/>
  <c r="L2512" i="3"/>
  <c r="L2513" i="3"/>
  <c r="L2514" i="3"/>
  <c r="L2515" i="3"/>
  <c r="L2516" i="3"/>
  <c r="L2517" i="3"/>
  <c r="L2518" i="3"/>
  <c r="L2519" i="3"/>
  <c r="L2520" i="3"/>
  <c r="L2521" i="3"/>
  <c r="L2522" i="3"/>
  <c r="L2523" i="3"/>
  <c r="L2524" i="3"/>
  <c r="L2525" i="3"/>
  <c r="L2526" i="3"/>
  <c r="L2527" i="3"/>
  <c r="L2528" i="3"/>
  <c r="L2529" i="3"/>
  <c r="L2530" i="3"/>
  <c r="L2531" i="3"/>
  <c r="L2532" i="3"/>
  <c r="L2533" i="3"/>
  <c r="L2534" i="3"/>
  <c r="L2535" i="3"/>
  <c r="L2536" i="3"/>
  <c r="L2537" i="3"/>
  <c r="L2538" i="3"/>
  <c r="L2539" i="3"/>
  <c r="L2540" i="3"/>
  <c r="L2541" i="3"/>
  <c r="L2542" i="3"/>
  <c r="L2543" i="3"/>
  <c r="L2544" i="3"/>
  <c r="L2545" i="3"/>
  <c r="L2546" i="3"/>
  <c r="L2547" i="3"/>
  <c r="L2548" i="3"/>
  <c r="L2549" i="3"/>
  <c r="L2550" i="3"/>
  <c r="L2551" i="3"/>
  <c r="L2552" i="3"/>
  <c r="L2553" i="3"/>
  <c r="L2554" i="3"/>
  <c r="L2555" i="3"/>
  <c r="L2556" i="3"/>
  <c r="L2557" i="3"/>
  <c r="L2558" i="3"/>
  <c r="L2559" i="3"/>
  <c r="L2560" i="3"/>
  <c r="L2561" i="3"/>
  <c r="L2562" i="3"/>
  <c r="L2563" i="3"/>
  <c r="L2564" i="3"/>
  <c r="L2565" i="3"/>
  <c r="L2566" i="3"/>
  <c r="L2567" i="3"/>
  <c r="L2568" i="3"/>
  <c r="L2569" i="3"/>
  <c r="L2570" i="3"/>
  <c r="L2571" i="3"/>
  <c r="L2572" i="3"/>
  <c r="L2573" i="3"/>
  <c r="L2574" i="3"/>
  <c r="L2575" i="3"/>
  <c r="L2576" i="3"/>
  <c r="L2577" i="3"/>
  <c r="L2578" i="3"/>
  <c r="L2579" i="3"/>
  <c r="L2580" i="3"/>
  <c r="L2581" i="3"/>
  <c r="L2582" i="3"/>
  <c r="L2583" i="3"/>
  <c r="L2584" i="3"/>
  <c r="L2585" i="3"/>
  <c r="L2586" i="3"/>
  <c r="L2587" i="3"/>
  <c r="L2588" i="3"/>
  <c r="L2589" i="3"/>
  <c r="L2590" i="3"/>
  <c r="L2591" i="3"/>
  <c r="L2592" i="3"/>
  <c r="L2593" i="3"/>
  <c r="L2594" i="3"/>
  <c r="L2595" i="3"/>
  <c r="L2596" i="3"/>
  <c r="L2597" i="3"/>
  <c r="L2598" i="3"/>
  <c r="L2599" i="3"/>
  <c r="L2600" i="3"/>
  <c r="L2601" i="3"/>
  <c r="L2602" i="3"/>
  <c r="L2603" i="3"/>
  <c r="L2604" i="3"/>
  <c r="L2605" i="3"/>
  <c r="L2606" i="3"/>
  <c r="L2607" i="3"/>
  <c r="L2608" i="3"/>
  <c r="L2609" i="3"/>
  <c r="L2610" i="3"/>
  <c r="L2611" i="3"/>
  <c r="L2612" i="3"/>
  <c r="L2613" i="3"/>
  <c r="L2614" i="3"/>
  <c r="L2615" i="3"/>
  <c r="L2616" i="3"/>
  <c r="L2617" i="3"/>
  <c r="L2618" i="3"/>
  <c r="L2619" i="3"/>
  <c r="L2620" i="3"/>
  <c r="L2621" i="3"/>
  <c r="L2622" i="3"/>
  <c r="L2623" i="3"/>
  <c r="L2624" i="3"/>
  <c r="L2625" i="3"/>
  <c r="L2626" i="3"/>
  <c r="L2627" i="3"/>
  <c r="L2628" i="3"/>
  <c r="L2629" i="3"/>
  <c r="L2630" i="3"/>
  <c r="L2631" i="3"/>
  <c r="L2632" i="3"/>
  <c r="L2633" i="3"/>
  <c r="L2634" i="3"/>
  <c r="L2635" i="3"/>
  <c r="L2636" i="3"/>
  <c r="L2637" i="3"/>
  <c r="L2638" i="3"/>
  <c r="L2639" i="3"/>
  <c r="L2640" i="3"/>
  <c r="L2641" i="3"/>
  <c r="L2642" i="3"/>
  <c r="L2643" i="3"/>
  <c r="L2644" i="3"/>
  <c r="L2645" i="3"/>
  <c r="L2646" i="3"/>
  <c r="L2647" i="3"/>
  <c r="L2648" i="3"/>
  <c r="L2649" i="3"/>
  <c r="L2650" i="3"/>
  <c r="L2651" i="3"/>
  <c r="L2652" i="3"/>
  <c r="L2653" i="3"/>
  <c r="L2654" i="3"/>
  <c r="L2655" i="3"/>
  <c r="L2656" i="3"/>
  <c r="L2657" i="3"/>
  <c r="L2658" i="3"/>
  <c r="L2659" i="3"/>
  <c r="L2660" i="3"/>
  <c r="L2661" i="3"/>
  <c r="L2662" i="3"/>
  <c r="L2663" i="3"/>
  <c r="L2664" i="3"/>
  <c r="L2665" i="3"/>
  <c r="L2666" i="3"/>
  <c r="L2667" i="3"/>
  <c r="L2668" i="3"/>
  <c r="L2669" i="3"/>
  <c r="L2670" i="3"/>
  <c r="L2671" i="3"/>
  <c r="L2672" i="3"/>
  <c r="L2673" i="3"/>
  <c r="L2674" i="3"/>
  <c r="L2675" i="3"/>
  <c r="L2676" i="3"/>
  <c r="L2677" i="3"/>
  <c r="L2678" i="3"/>
  <c r="L2679" i="3"/>
  <c r="L2680" i="3"/>
  <c r="L2681" i="3"/>
  <c r="L2682" i="3"/>
  <c r="L2683" i="3"/>
  <c r="L2684" i="3"/>
  <c r="L2685" i="3"/>
  <c r="L2686" i="3"/>
  <c r="L2687" i="3"/>
  <c r="L2688" i="3"/>
  <c r="L2689" i="3"/>
  <c r="L2690" i="3"/>
  <c r="L2691" i="3"/>
  <c r="L2692" i="3"/>
  <c r="L2693" i="3"/>
  <c r="L2694" i="3"/>
  <c r="L2695" i="3"/>
  <c r="L2696" i="3"/>
  <c r="L2697" i="3"/>
  <c r="L2698" i="3"/>
  <c r="L2699" i="3"/>
  <c r="L2700" i="3"/>
  <c r="L2701" i="3"/>
  <c r="L2702" i="3"/>
  <c r="L2703" i="3"/>
  <c r="L2704" i="3"/>
  <c r="L2705" i="3"/>
  <c r="L2706" i="3"/>
  <c r="L2707" i="3"/>
  <c r="L2708" i="3"/>
  <c r="L2709" i="3"/>
  <c r="L2710" i="3"/>
  <c r="L2711" i="3"/>
  <c r="L2712" i="3"/>
  <c r="L2713" i="3"/>
  <c r="L2714" i="3"/>
  <c r="L2715" i="3"/>
  <c r="L2716" i="3"/>
  <c r="L2717" i="3"/>
  <c r="L2718" i="3"/>
  <c r="L2719" i="3"/>
  <c r="L2720" i="3"/>
  <c r="L2721" i="3"/>
  <c r="L2722" i="3"/>
  <c r="L2723" i="3"/>
  <c r="L2724" i="3"/>
  <c r="L2725" i="3"/>
  <c r="L2726" i="3"/>
  <c r="L2727" i="3"/>
  <c r="L2728" i="3"/>
  <c r="L2729" i="3"/>
  <c r="L2730" i="3"/>
  <c r="L2731" i="3"/>
  <c r="L2732" i="3"/>
  <c r="L2733" i="3"/>
  <c r="L2734" i="3"/>
  <c r="L2735" i="3"/>
  <c r="L2736" i="3"/>
  <c r="L2737" i="3"/>
  <c r="L2738" i="3"/>
  <c r="L2739" i="3"/>
  <c r="L2740" i="3"/>
  <c r="L2741" i="3"/>
  <c r="L2742" i="3"/>
  <c r="L2743" i="3"/>
  <c r="L2744" i="3"/>
  <c r="L2745" i="3"/>
  <c r="L2746" i="3"/>
  <c r="L2747" i="3"/>
  <c r="L2748" i="3"/>
  <c r="L2749" i="3"/>
  <c r="L2750" i="3"/>
  <c r="L2751" i="3"/>
  <c r="L2752" i="3"/>
  <c r="L2753" i="3"/>
  <c r="L2754" i="3"/>
  <c r="L2755" i="3"/>
  <c r="L2756" i="3"/>
  <c r="L2757" i="3"/>
  <c r="L2758" i="3"/>
  <c r="L2759" i="3"/>
  <c r="L2760" i="3"/>
  <c r="L2761" i="3"/>
  <c r="L2762" i="3"/>
  <c r="L2763" i="3"/>
  <c r="L2764" i="3"/>
  <c r="L2765" i="3"/>
  <c r="L2766" i="3"/>
  <c r="L2767" i="3"/>
  <c r="L2768" i="3"/>
  <c r="L2769" i="3"/>
  <c r="L2770" i="3"/>
  <c r="L2771" i="3"/>
  <c r="L2772" i="3"/>
  <c r="L2773" i="3"/>
  <c r="L2774" i="3"/>
  <c r="L2775" i="3"/>
  <c r="L2776" i="3"/>
  <c r="L2777" i="3"/>
  <c r="L2778" i="3"/>
  <c r="L2779" i="3"/>
  <c r="L2780" i="3"/>
  <c r="L2781" i="3"/>
  <c r="L2782" i="3"/>
  <c r="L2783" i="3"/>
  <c r="L2784" i="3"/>
  <c r="L2785" i="3"/>
  <c r="L2786" i="3"/>
  <c r="L2787" i="3"/>
  <c r="L2788" i="3"/>
  <c r="L2789" i="3"/>
  <c r="L2790" i="3"/>
  <c r="L2791" i="3"/>
  <c r="L2792" i="3"/>
  <c r="L2793" i="3"/>
  <c r="L2794" i="3"/>
  <c r="L2795" i="3"/>
  <c r="L2796" i="3"/>
  <c r="L2797" i="3"/>
  <c r="L2798" i="3"/>
  <c r="L2799" i="3"/>
  <c r="L2800" i="3"/>
  <c r="L2801" i="3"/>
  <c r="L2802" i="3"/>
  <c r="L2803" i="3"/>
  <c r="L2804" i="3"/>
  <c r="L2805" i="3"/>
  <c r="L2806" i="3"/>
  <c r="L2807" i="3"/>
  <c r="L2808" i="3"/>
  <c r="L2809" i="3"/>
  <c r="L2810" i="3"/>
  <c r="L2811" i="3"/>
  <c r="L2812" i="3"/>
  <c r="L2813" i="3"/>
  <c r="L2814" i="3"/>
  <c r="L2815" i="3"/>
  <c r="L2816" i="3"/>
  <c r="L2817" i="3"/>
  <c r="L2818" i="3"/>
  <c r="L2819" i="3"/>
  <c r="L2820" i="3"/>
  <c r="L2821" i="3"/>
  <c r="L2822" i="3"/>
  <c r="L2823" i="3"/>
  <c r="L2824" i="3"/>
  <c r="L2825" i="3"/>
  <c r="L2826" i="3"/>
  <c r="L2827" i="3"/>
  <c r="L2828" i="3"/>
  <c r="L2829" i="3"/>
  <c r="L2830" i="3"/>
  <c r="L2831" i="3"/>
  <c r="L2832" i="3"/>
  <c r="L2833" i="3"/>
  <c r="L2834" i="3"/>
  <c r="L2835" i="3"/>
  <c r="L2836" i="3"/>
  <c r="L2837" i="3"/>
  <c r="L2838" i="3"/>
  <c r="L2839" i="3"/>
  <c r="L2840" i="3"/>
  <c r="L2841" i="3"/>
  <c r="L2842" i="3"/>
  <c r="L2843" i="3"/>
  <c r="L2844" i="3"/>
  <c r="L2845" i="3"/>
  <c r="L2846" i="3"/>
  <c r="L2847" i="3"/>
  <c r="L2848" i="3"/>
  <c r="L2849" i="3"/>
  <c r="L2850" i="3"/>
  <c r="L2851" i="3"/>
  <c r="L2852" i="3"/>
  <c r="L2853" i="3"/>
  <c r="L2854" i="3"/>
  <c r="L2855" i="3"/>
  <c r="L2856" i="3"/>
  <c r="L2857" i="3"/>
  <c r="L2858" i="3"/>
  <c r="L2859" i="3"/>
  <c r="L2860" i="3"/>
  <c r="L2861" i="3"/>
  <c r="L2862" i="3"/>
  <c r="L2863" i="3"/>
  <c r="L2864" i="3"/>
  <c r="L2865" i="3"/>
  <c r="L2866" i="3"/>
  <c r="L2867" i="3"/>
  <c r="L2868" i="3"/>
  <c r="L2869" i="3"/>
  <c r="L2870" i="3"/>
  <c r="L2871" i="3"/>
  <c r="L2872" i="3"/>
  <c r="L2873" i="3"/>
  <c r="L2874" i="3"/>
  <c r="L2875" i="3"/>
  <c r="L2876" i="3"/>
  <c r="L2877" i="3"/>
  <c r="L2878" i="3"/>
  <c r="L2879" i="3"/>
  <c r="L2880" i="3"/>
  <c r="L2881" i="3"/>
  <c r="L2882" i="3"/>
  <c r="L2883" i="3"/>
  <c r="L2884" i="3"/>
  <c r="L2885" i="3"/>
  <c r="L2886" i="3"/>
  <c r="L2887" i="3"/>
  <c r="L2888" i="3"/>
  <c r="L2889" i="3"/>
  <c r="L2890" i="3"/>
  <c r="L2891" i="3"/>
  <c r="L2892" i="3"/>
  <c r="L2893" i="3"/>
  <c r="L2894" i="3"/>
  <c r="L2895" i="3"/>
  <c r="L2896" i="3"/>
  <c r="L2897" i="3"/>
  <c r="L2898" i="3"/>
  <c r="L2899" i="3"/>
  <c r="L2900" i="3"/>
  <c r="L2901" i="3"/>
  <c r="L2902" i="3"/>
  <c r="L2903" i="3"/>
  <c r="L2904" i="3"/>
  <c r="L2905" i="3"/>
  <c r="L2906" i="3"/>
  <c r="L2907" i="3"/>
  <c r="L2908" i="3"/>
  <c r="L2909" i="3"/>
  <c r="L2910" i="3"/>
  <c r="L2911" i="3"/>
  <c r="L2912" i="3"/>
  <c r="L2913" i="3"/>
  <c r="L2914" i="3"/>
  <c r="L2915" i="3"/>
  <c r="L2916" i="3"/>
  <c r="L2917" i="3"/>
  <c r="L2918" i="3"/>
  <c r="L2919" i="3"/>
  <c r="L2920" i="3"/>
  <c r="L2921" i="3"/>
  <c r="L2922" i="3"/>
  <c r="L2923" i="3"/>
  <c r="L2924" i="3"/>
  <c r="L2925" i="3"/>
  <c r="L2926" i="3"/>
  <c r="L2927" i="3"/>
  <c r="L2928" i="3"/>
  <c r="L2929" i="3"/>
  <c r="L2930" i="3"/>
  <c r="L2931" i="3"/>
  <c r="L2932" i="3"/>
  <c r="L2933" i="3"/>
  <c r="L2934" i="3"/>
  <c r="L2935" i="3"/>
  <c r="L2936" i="3"/>
  <c r="L2937" i="3"/>
  <c r="L2938" i="3"/>
  <c r="L2939" i="3"/>
  <c r="L2940" i="3"/>
  <c r="L2941" i="3"/>
  <c r="L2942" i="3"/>
  <c r="L2943" i="3"/>
  <c r="L2944" i="3"/>
  <c r="L2945" i="3"/>
  <c r="L2946" i="3"/>
  <c r="L2947" i="3"/>
  <c r="L2948" i="3"/>
  <c r="L2949" i="3"/>
  <c r="L2950" i="3"/>
  <c r="L2951" i="3"/>
  <c r="L2952" i="3"/>
  <c r="L2953" i="3"/>
  <c r="L2954" i="3"/>
  <c r="L2955" i="3"/>
  <c r="L2956" i="3"/>
  <c r="L2957" i="3"/>
  <c r="L2958" i="3"/>
  <c r="L2959" i="3"/>
  <c r="L2960" i="3"/>
  <c r="L2961" i="3"/>
  <c r="L2962" i="3"/>
  <c r="L2963" i="3"/>
  <c r="L2964" i="3"/>
  <c r="L2965" i="3"/>
  <c r="L2966" i="3"/>
  <c r="L2967" i="3"/>
  <c r="L2968" i="3"/>
  <c r="L2969" i="3"/>
  <c r="L2970" i="3"/>
  <c r="L2971" i="3"/>
  <c r="L2972" i="3"/>
  <c r="L2973" i="3"/>
  <c r="L2974" i="3"/>
  <c r="L2975" i="3"/>
  <c r="L2976" i="3"/>
  <c r="L2977" i="3"/>
  <c r="L2978" i="3"/>
  <c r="L2979" i="3"/>
  <c r="L2980" i="3"/>
  <c r="L2981" i="3"/>
  <c r="L2982" i="3"/>
  <c r="L2983" i="3"/>
  <c r="L2984" i="3"/>
  <c r="L2985" i="3"/>
  <c r="L2986" i="3"/>
  <c r="L2987" i="3"/>
  <c r="L2988" i="3"/>
  <c r="L2989" i="3"/>
  <c r="L2990" i="3"/>
  <c r="L2991" i="3"/>
  <c r="L2992" i="3"/>
  <c r="L2993" i="3"/>
  <c r="L2994" i="3"/>
  <c r="L2995" i="3"/>
  <c r="L2996" i="3"/>
  <c r="L2997" i="3"/>
  <c r="L2998" i="3"/>
  <c r="L2999" i="3"/>
  <c r="L3000" i="3"/>
  <c r="L3001" i="3"/>
  <c r="L3002" i="3"/>
  <c r="L3003" i="3"/>
  <c r="L3004" i="3"/>
  <c r="L3005" i="3"/>
  <c r="L3006" i="3"/>
  <c r="L3007" i="3"/>
  <c r="L3008" i="3"/>
  <c r="L3009" i="3"/>
  <c r="L3010" i="3"/>
  <c r="L3011" i="3"/>
  <c r="L3012" i="3"/>
  <c r="L3013" i="3"/>
  <c r="L3014" i="3"/>
  <c r="L3015" i="3"/>
  <c r="L3016" i="3"/>
  <c r="L3017" i="3"/>
  <c r="L3018" i="3"/>
  <c r="L3019" i="3"/>
  <c r="L3020" i="3"/>
  <c r="L3021" i="3"/>
  <c r="L3022" i="3"/>
  <c r="L3023" i="3"/>
  <c r="L3024" i="3"/>
  <c r="L3025" i="3"/>
  <c r="L3026" i="3"/>
  <c r="L3027" i="3"/>
  <c r="L3028" i="3"/>
  <c r="L3029" i="3"/>
  <c r="L3030" i="3"/>
  <c r="L3031" i="3"/>
  <c r="L3032" i="3"/>
  <c r="L3033" i="3"/>
  <c r="L3034" i="3"/>
  <c r="L3035" i="3"/>
  <c r="L3036" i="3"/>
  <c r="L3037" i="3"/>
  <c r="L3038" i="3"/>
  <c r="L3039" i="3"/>
  <c r="L3040" i="3"/>
  <c r="L3041" i="3"/>
  <c r="L3042" i="3"/>
  <c r="L3043" i="3"/>
  <c r="L3044" i="3"/>
  <c r="L3045" i="3"/>
  <c r="L3046" i="3"/>
  <c r="L3047" i="3"/>
  <c r="L3048" i="3"/>
  <c r="L3049" i="3"/>
  <c r="L3050" i="3"/>
  <c r="L3051" i="3"/>
  <c r="L3052" i="3"/>
  <c r="L3053" i="3"/>
  <c r="L3054" i="3"/>
  <c r="L3055" i="3"/>
  <c r="L3056" i="3"/>
  <c r="L3057" i="3"/>
  <c r="L3058" i="3"/>
  <c r="L3059" i="3"/>
  <c r="L3060" i="3"/>
  <c r="L3061" i="3"/>
  <c r="L3062" i="3"/>
  <c r="L3063" i="3"/>
  <c r="L3064" i="3"/>
  <c r="L3065" i="3"/>
  <c r="L3066" i="3"/>
  <c r="L3067" i="3"/>
  <c r="L3068" i="3"/>
  <c r="L3069" i="3"/>
  <c r="L3070" i="3"/>
  <c r="L3071" i="3"/>
  <c r="L3072" i="3"/>
  <c r="L3073" i="3"/>
  <c r="L3074" i="3"/>
  <c r="L3075" i="3"/>
  <c r="L3076" i="3"/>
  <c r="L3077" i="3"/>
  <c r="L3078" i="3"/>
  <c r="L3079" i="3"/>
  <c r="L3080" i="3"/>
  <c r="L3081" i="3"/>
  <c r="L3082" i="3"/>
  <c r="L3083" i="3"/>
  <c r="L3084" i="3"/>
  <c r="L3085" i="3"/>
  <c r="L3086" i="3"/>
  <c r="L3087" i="3"/>
  <c r="L3088" i="3"/>
  <c r="L3089" i="3"/>
  <c r="L3090" i="3"/>
  <c r="L3091" i="3"/>
  <c r="L3092" i="3"/>
  <c r="L3093" i="3"/>
  <c r="L3094" i="3"/>
  <c r="L3095" i="3"/>
  <c r="L3096" i="3"/>
  <c r="L3097" i="3"/>
  <c r="L3098" i="3"/>
  <c r="L3099" i="3"/>
  <c r="L3100" i="3"/>
  <c r="L3101" i="3"/>
  <c r="L3102" i="3"/>
  <c r="L3103" i="3"/>
  <c r="L3104" i="3"/>
  <c r="L3105" i="3"/>
  <c r="L3106" i="3"/>
  <c r="L3107" i="3"/>
  <c r="L3108" i="3"/>
  <c r="L3109" i="3"/>
  <c r="L3110" i="3"/>
  <c r="L3111" i="3"/>
  <c r="L3112" i="3"/>
  <c r="L3113" i="3"/>
  <c r="L3114" i="3"/>
  <c r="L3115" i="3"/>
  <c r="L3116" i="3"/>
  <c r="L3117" i="3"/>
  <c r="L3118" i="3"/>
  <c r="L3119" i="3"/>
  <c r="L3120" i="3"/>
  <c r="L3121" i="3"/>
  <c r="L3122" i="3"/>
  <c r="L3123" i="3"/>
  <c r="L3124" i="3"/>
  <c r="L3125" i="3"/>
  <c r="L3126" i="3"/>
  <c r="L3127" i="3"/>
  <c r="L3128" i="3"/>
  <c r="L3129" i="3"/>
  <c r="L3130" i="3"/>
  <c r="L3131" i="3"/>
  <c r="L3132" i="3"/>
  <c r="L3133" i="3"/>
  <c r="L3134" i="3"/>
  <c r="L3135" i="3"/>
  <c r="L3136" i="3"/>
  <c r="L3137" i="3"/>
  <c r="L3138" i="3"/>
  <c r="L3139" i="3"/>
  <c r="L3140" i="3"/>
  <c r="L3141" i="3"/>
  <c r="L3142" i="3"/>
  <c r="L3143" i="3"/>
  <c r="L3144" i="3"/>
  <c r="L3145" i="3"/>
  <c r="L3146" i="3"/>
  <c r="L3147" i="3"/>
  <c r="L3148" i="3"/>
  <c r="L3149" i="3"/>
  <c r="L3150" i="3"/>
  <c r="L3151" i="3"/>
  <c r="L3152" i="3"/>
  <c r="L3153" i="3"/>
  <c r="L3154" i="3"/>
  <c r="L3155" i="3"/>
  <c r="L3156" i="3"/>
  <c r="L3157" i="3"/>
  <c r="L3158" i="3"/>
  <c r="L3159" i="3"/>
  <c r="L3160" i="3"/>
  <c r="L3161" i="3"/>
  <c r="L3162" i="3"/>
  <c r="L3163" i="3"/>
  <c r="L3164" i="3"/>
  <c r="L3165" i="3"/>
  <c r="L3166" i="3"/>
  <c r="L3167" i="3"/>
  <c r="L3168" i="3"/>
  <c r="L3169" i="3"/>
  <c r="L3170" i="3"/>
  <c r="L3171" i="3"/>
  <c r="L3172" i="3"/>
  <c r="L3173" i="3"/>
  <c r="L3174" i="3"/>
  <c r="L3175" i="3"/>
  <c r="L3176" i="3"/>
  <c r="L3177" i="3"/>
  <c r="L3178" i="3"/>
  <c r="L3179" i="3"/>
  <c r="L3180" i="3"/>
  <c r="L3181" i="3"/>
  <c r="L3182" i="3"/>
  <c r="L3183" i="3"/>
  <c r="L3184" i="3"/>
  <c r="L3185" i="3"/>
  <c r="L3186" i="3"/>
  <c r="L3187" i="3"/>
  <c r="L3188" i="3"/>
  <c r="L3189" i="3"/>
  <c r="L3190" i="3"/>
  <c r="L3191" i="3"/>
  <c r="L3192" i="3"/>
  <c r="L3193" i="3"/>
  <c r="L3194" i="3"/>
  <c r="L3195" i="3"/>
  <c r="L3196" i="3"/>
  <c r="L3197" i="3"/>
  <c r="L3198" i="3"/>
  <c r="L3199" i="3"/>
  <c r="L3200" i="3"/>
  <c r="L3201" i="3"/>
  <c r="L3202" i="3"/>
  <c r="L3203" i="3"/>
  <c r="L3204" i="3"/>
  <c r="L3205" i="3"/>
  <c r="L3206" i="3"/>
  <c r="L3207" i="3"/>
  <c r="L3208" i="3"/>
  <c r="L3209" i="3"/>
  <c r="L3210" i="3"/>
  <c r="L3211" i="3"/>
  <c r="L3212" i="3"/>
  <c r="L3213" i="3"/>
  <c r="L3214" i="3"/>
  <c r="L3215" i="3"/>
  <c r="L3216" i="3"/>
  <c r="L3217" i="3"/>
  <c r="L3218" i="3"/>
  <c r="L3219" i="3"/>
  <c r="L3220" i="3"/>
  <c r="L3221" i="3"/>
  <c r="L3222" i="3"/>
  <c r="L3223" i="3"/>
  <c r="L3224" i="3"/>
  <c r="L3225" i="3"/>
  <c r="L3226" i="3"/>
  <c r="L3227" i="3"/>
  <c r="L3228" i="3"/>
  <c r="L3229" i="3"/>
  <c r="L3230" i="3"/>
  <c r="L3231" i="3"/>
  <c r="L3232" i="3"/>
  <c r="L3233" i="3"/>
  <c r="L3234" i="3"/>
  <c r="L3235" i="3"/>
  <c r="L3236" i="3"/>
  <c r="L3237" i="3"/>
  <c r="L3238" i="3"/>
  <c r="L3239" i="3"/>
  <c r="L3240" i="3"/>
  <c r="L3241" i="3"/>
  <c r="L3242" i="3"/>
  <c r="L3243" i="3"/>
  <c r="L3244" i="3"/>
  <c r="L3245" i="3"/>
  <c r="L3246" i="3"/>
  <c r="L3247" i="3"/>
  <c r="L3248" i="3"/>
  <c r="L3249" i="3"/>
  <c r="L3250" i="3"/>
  <c r="L3251" i="3"/>
  <c r="L3252" i="3"/>
  <c r="L3253" i="3"/>
  <c r="L3254" i="3"/>
  <c r="L3255" i="3"/>
  <c r="L3256" i="3"/>
  <c r="L3257" i="3"/>
  <c r="L3258" i="3"/>
  <c r="L3259" i="3"/>
  <c r="L3260" i="3"/>
  <c r="L3261" i="3"/>
  <c r="L3262" i="3"/>
  <c r="L3263" i="3"/>
  <c r="L3264" i="3"/>
  <c r="L3265" i="3"/>
  <c r="L3266" i="3"/>
  <c r="L3267" i="3"/>
  <c r="L3268" i="3"/>
  <c r="L3269" i="3"/>
  <c r="L3270" i="3"/>
  <c r="L3271" i="3"/>
  <c r="L3272" i="3"/>
  <c r="L3273" i="3"/>
  <c r="L3274" i="3"/>
  <c r="L3275" i="3"/>
  <c r="L3276" i="3"/>
  <c r="L3277" i="3"/>
  <c r="L3278" i="3"/>
  <c r="L3279" i="3"/>
  <c r="L3280" i="3"/>
  <c r="L3281" i="3"/>
  <c r="L3282" i="3"/>
  <c r="L3283" i="3"/>
  <c r="L3284" i="3"/>
  <c r="L3285" i="3"/>
  <c r="L3286" i="3"/>
  <c r="L3287" i="3"/>
  <c r="L3288" i="3"/>
  <c r="L3289" i="3"/>
  <c r="L3290" i="3"/>
  <c r="L3291" i="3"/>
  <c r="L3292" i="3"/>
  <c r="L3293" i="3"/>
  <c r="L3294" i="3"/>
  <c r="L3295" i="3"/>
  <c r="L3296" i="3"/>
  <c r="L3297" i="3"/>
  <c r="L3298" i="3"/>
  <c r="L3299" i="3"/>
  <c r="L3300" i="3"/>
  <c r="L3301" i="3"/>
  <c r="L3302" i="3"/>
  <c r="L3303" i="3"/>
  <c r="L3304" i="3"/>
  <c r="L3305" i="3"/>
  <c r="L3306" i="3"/>
  <c r="L3307" i="3"/>
  <c r="L3308" i="3"/>
  <c r="L3309" i="3"/>
  <c r="L3310" i="3"/>
  <c r="L3311" i="3"/>
  <c r="L3312" i="3"/>
  <c r="L3313" i="3"/>
  <c r="L3314" i="3"/>
  <c r="L3315" i="3"/>
  <c r="L3316" i="3"/>
  <c r="L3317" i="3"/>
  <c r="L3318" i="3"/>
  <c r="L3319" i="3"/>
  <c r="L3320" i="3"/>
  <c r="L3321" i="3"/>
  <c r="L3322" i="3"/>
  <c r="L3323" i="3"/>
  <c r="L3324" i="3"/>
  <c r="L3325" i="3"/>
  <c r="L3326" i="3"/>
  <c r="L3327" i="3"/>
  <c r="L3328" i="3"/>
  <c r="L3329" i="3"/>
  <c r="L3330" i="3"/>
  <c r="L3331" i="3"/>
  <c r="L3332" i="3"/>
  <c r="L3333" i="3"/>
  <c r="L3334" i="3"/>
  <c r="L3335" i="3"/>
  <c r="L3336" i="3"/>
  <c r="L3337" i="3"/>
  <c r="L3338" i="3"/>
  <c r="L3339" i="3"/>
  <c r="L3340" i="3"/>
  <c r="L3341" i="3"/>
  <c r="L3342" i="3"/>
  <c r="L3343" i="3"/>
  <c r="L3344" i="3"/>
  <c r="L3345" i="3"/>
  <c r="L3346" i="3"/>
  <c r="L3347" i="3"/>
  <c r="L3348" i="3"/>
  <c r="L3349" i="3"/>
  <c r="L3350" i="3"/>
  <c r="L3351" i="3"/>
  <c r="L3352" i="3"/>
  <c r="L3353" i="3"/>
  <c r="L3354" i="3"/>
  <c r="L3355" i="3"/>
  <c r="L3356" i="3"/>
  <c r="L3357" i="3"/>
  <c r="L3358" i="3"/>
  <c r="L3359" i="3"/>
  <c r="L3360" i="3"/>
  <c r="L3361" i="3"/>
  <c r="L3362" i="3"/>
  <c r="L3363" i="3"/>
  <c r="L3364" i="3"/>
  <c r="L3365" i="3"/>
  <c r="L3366" i="3"/>
  <c r="L3367" i="3"/>
  <c r="L3368" i="3"/>
  <c r="L3369" i="3"/>
  <c r="L3370" i="3"/>
  <c r="L3371" i="3"/>
  <c r="L3372" i="3"/>
  <c r="L3373" i="3"/>
  <c r="L3374" i="3"/>
  <c r="L3375" i="3"/>
  <c r="L3376" i="3"/>
  <c r="L3377" i="3"/>
  <c r="L3378" i="3"/>
  <c r="L3379" i="3"/>
  <c r="L3380" i="3"/>
  <c r="L3381" i="3"/>
  <c r="L3382" i="3"/>
  <c r="L3383" i="3"/>
  <c r="L3384" i="3"/>
  <c r="L3385" i="3"/>
  <c r="L3386" i="3"/>
  <c r="L3387" i="3"/>
  <c r="L3388" i="3"/>
  <c r="L3389" i="3"/>
  <c r="L3390" i="3"/>
  <c r="L3391" i="3"/>
  <c r="L3392" i="3"/>
  <c r="L3393" i="3"/>
  <c r="L3394" i="3"/>
  <c r="L3395" i="3"/>
  <c r="L3396" i="3"/>
  <c r="L3397" i="3"/>
  <c r="L3398" i="3"/>
  <c r="L3399" i="3"/>
  <c r="L3400" i="3"/>
  <c r="L3401" i="3"/>
  <c r="L3402" i="3"/>
  <c r="L3403" i="3"/>
  <c r="L3404" i="3"/>
  <c r="L3405" i="3"/>
  <c r="L3406" i="3"/>
  <c r="L3407" i="3"/>
  <c r="L3408" i="3"/>
  <c r="L3409" i="3"/>
  <c r="L3410" i="3"/>
  <c r="L3411" i="3"/>
  <c r="L3412" i="3"/>
  <c r="L3413" i="3"/>
  <c r="L3414" i="3"/>
  <c r="L3415" i="3"/>
  <c r="L3416" i="3"/>
  <c r="L3417" i="3"/>
  <c r="L3418" i="3"/>
  <c r="L3419" i="3"/>
  <c r="L3420" i="3"/>
  <c r="L3421" i="3"/>
  <c r="L3422" i="3"/>
  <c r="L3423" i="3"/>
  <c r="L3424" i="3"/>
  <c r="L3425" i="3"/>
  <c r="L3426" i="3"/>
  <c r="L3427" i="3"/>
  <c r="L3428" i="3"/>
  <c r="L3429" i="3"/>
  <c r="L3430" i="3"/>
  <c r="L3431" i="3"/>
  <c r="L3432" i="3"/>
  <c r="L3433" i="3"/>
  <c r="L3434" i="3"/>
  <c r="L3435" i="3"/>
  <c r="L3436" i="3"/>
  <c r="L3437" i="3"/>
  <c r="L3438" i="3"/>
  <c r="L3439" i="3"/>
  <c r="L3440" i="3"/>
  <c r="L3441" i="3"/>
  <c r="L3442" i="3"/>
  <c r="L3443" i="3"/>
  <c r="L3444" i="3"/>
  <c r="L3445" i="3"/>
  <c r="L3446" i="3"/>
  <c r="L3447" i="3"/>
  <c r="L3448" i="3"/>
  <c r="L3449" i="3"/>
  <c r="L3450" i="3"/>
  <c r="L3451" i="3"/>
  <c r="L3452" i="3"/>
  <c r="L3453" i="3"/>
  <c r="L3454" i="3"/>
  <c r="L3455" i="3"/>
  <c r="L3456" i="3"/>
  <c r="L3457" i="3"/>
  <c r="L3458" i="3"/>
  <c r="L3459" i="3"/>
  <c r="L3460" i="3"/>
  <c r="L3461" i="3"/>
  <c r="L3462" i="3"/>
  <c r="L3463" i="3"/>
  <c r="L3464" i="3"/>
  <c r="L3465" i="3"/>
  <c r="L3466" i="3"/>
  <c r="L3467" i="3"/>
  <c r="L3468" i="3"/>
  <c r="L3469" i="3"/>
  <c r="L3470" i="3"/>
  <c r="L3471" i="3"/>
  <c r="L3472" i="3"/>
  <c r="L3473" i="3"/>
  <c r="L3474" i="3"/>
  <c r="L3475" i="3"/>
  <c r="L3476" i="3"/>
  <c r="L3477" i="3"/>
  <c r="L3478" i="3"/>
  <c r="L3479" i="3"/>
  <c r="L3480" i="3"/>
  <c r="L3481" i="3"/>
  <c r="L3482" i="3"/>
  <c r="L3483" i="3"/>
  <c r="L3484" i="3"/>
  <c r="L3485" i="3"/>
  <c r="L3486" i="3"/>
  <c r="L3487" i="3"/>
  <c r="L3488" i="3"/>
  <c r="L3489" i="3"/>
  <c r="L3490" i="3"/>
  <c r="L3491" i="3"/>
  <c r="L3492" i="3"/>
  <c r="L3493" i="3"/>
  <c r="L3494" i="3"/>
  <c r="L3495" i="3"/>
  <c r="L3496" i="3"/>
  <c r="L3497" i="3"/>
  <c r="L3498" i="3"/>
  <c r="L3499" i="3"/>
  <c r="L3500" i="3"/>
  <c r="L3501" i="3"/>
  <c r="L3502" i="3"/>
  <c r="L3503" i="3"/>
  <c r="L3504" i="3"/>
  <c r="L3505" i="3"/>
  <c r="L3506" i="3"/>
  <c r="L3507" i="3"/>
  <c r="L3508" i="3"/>
  <c r="L3509" i="3"/>
  <c r="L3510" i="3"/>
  <c r="L3511" i="3"/>
  <c r="L3512" i="3"/>
  <c r="L3513" i="3"/>
  <c r="L3514" i="3"/>
  <c r="L3515" i="3"/>
  <c r="L3516" i="3"/>
  <c r="L3517" i="3"/>
  <c r="L3518" i="3"/>
  <c r="L3519" i="3"/>
  <c r="L3520" i="3"/>
  <c r="L3521" i="3"/>
  <c r="L3522" i="3"/>
  <c r="L3523" i="3"/>
  <c r="L3524" i="3"/>
  <c r="L3525" i="3"/>
  <c r="L3526" i="3"/>
  <c r="L3527" i="3"/>
  <c r="L3528" i="3"/>
  <c r="L3529" i="3"/>
  <c r="L3530" i="3"/>
  <c r="L3531" i="3"/>
  <c r="L3532" i="3"/>
  <c r="L3533" i="3"/>
  <c r="L3534" i="3"/>
  <c r="L3535" i="3"/>
  <c r="L3536" i="3"/>
  <c r="L3537" i="3"/>
  <c r="L3538" i="3"/>
  <c r="L3539" i="3"/>
  <c r="L3540" i="3"/>
  <c r="L3541" i="3"/>
  <c r="L3542" i="3"/>
  <c r="L3543" i="3"/>
  <c r="L3544" i="3"/>
  <c r="L3545" i="3"/>
  <c r="L3546" i="3"/>
  <c r="L3547" i="3"/>
  <c r="L3548" i="3"/>
  <c r="L3549" i="3"/>
  <c r="L3550" i="3"/>
  <c r="L3551" i="3"/>
  <c r="L3552" i="3"/>
  <c r="L3553" i="3"/>
  <c r="L3554" i="3"/>
  <c r="L3555" i="3"/>
  <c r="L3556" i="3"/>
  <c r="L3557" i="3"/>
  <c r="L3558" i="3"/>
  <c r="L3559" i="3"/>
  <c r="L3560" i="3"/>
  <c r="L3561" i="3"/>
  <c r="L3562" i="3"/>
  <c r="L3563" i="3"/>
  <c r="L3564" i="3"/>
  <c r="L3565" i="3"/>
  <c r="L3566" i="3"/>
  <c r="L3567" i="3"/>
  <c r="L3568" i="3"/>
  <c r="L3569" i="3"/>
  <c r="L3570" i="3"/>
  <c r="L3571" i="3"/>
  <c r="L3572" i="3"/>
  <c r="L3573" i="3"/>
  <c r="L3574" i="3"/>
  <c r="L3575" i="3"/>
  <c r="L3576" i="3"/>
  <c r="L3577" i="3"/>
  <c r="L3578" i="3"/>
  <c r="L3579" i="3"/>
  <c r="L3580" i="3"/>
  <c r="L3581" i="3"/>
  <c r="L3582" i="3"/>
  <c r="L3583" i="3"/>
  <c r="L3584" i="3"/>
  <c r="L3585" i="3"/>
  <c r="L3586" i="3"/>
  <c r="L3587" i="3"/>
  <c r="L3588" i="3"/>
  <c r="L3589" i="3"/>
  <c r="L3590" i="3"/>
  <c r="L3591" i="3"/>
  <c r="L3592" i="3"/>
  <c r="L3593" i="3"/>
  <c r="L3594" i="3"/>
  <c r="L3595" i="3"/>
  <c r="L3596" i="3"/>
  <c r="L3597" i="3"/>
  <c r="L3598" i="3"/>
  <c r="L3599" i="3"/>
  <c r="L3600" i="3"/>
  <c r="L3601" i="3"/>
  <c r="L3602" i="3"/>
  <c r="L3603" i="3"/>
  <c r="L3604" i="3"/>
  <c r="L3605" i="3"/>
  <c r="L3606" i="3"/>
  <c r="L3607" i="3"/>
  <c r="L3608" i="3"/>
  <c r="L3609" i="3"/>
  <c r="L3610" i="3"/>
  <c r="L3611" i="3"/>
  <c r="L3612" i="3"/>
  <c r="L3613" i="3"/>
  <c r="L3614" i="3"/>
  <c r="L3615" i="3"/>
  <c r="L3616" i="3"/>
  <c r="L3617" i="3"/>
  <c r="L3618" i="3"/>
  <c r="L3619" i="3"/>
  <c r="L3620" i="3"/>
  <c r="L3621" i="3"/>
  <c r="L3622" i="3"/>
  <c r="L3623" i="3"/>
  <c r="L3624" i="3"/>
  <c r="L3625" i="3"/>
  <c r="L3626" i="3"/>
  <c r="L3627" i="3"/>
  <c r="L3628" i="3"/>
  <c r="L3629" i="3"/>
  <c r="L3630" i="3"/>
  <c r="L3631" i="3"/>
  <c r="L3632" i="3"/>
  <c r="L3633" i="3"/>
  <c r="L3634" i="3"/>
  <c r="L3635" i="3"/>
  <c r="L3636" i="3"/>
  <c r="L3637" i="3"/>
  <c r="L3638" i="3"/>
  <c r="L3639" i="3"/>
  <c r="L3640" i="3"/>
  <c r="L3641" i="3"/>
  <c r="L3642" i="3"/>
  <c r="L3643" i="3"/>
  <c r="L3644" i="3"/>
  <c r="L3645" i="3"/>
  <c r="L3646" i="3"/>
  <c r="L3647" i="3"/>
  <c r="L3648" i="3"/>
  <c r="L3649" i="3"/>
  <c r="L3650" i="3"/>
  <c r="L3651" i="3"/>
  <c r="L3652" i="3"/>
  <c r="L3653" i="3"/>
  <c r="L3654" i="3"/>
  <c r="L3655" i="3"/>
  <c r="L3656" i="3"/>
  <c r="L3657" i="3"/>
  <c r="L3658" i="3"/>
  <c r="L3659" i="3"/>
  <c r="L3660" i="3"/>
  <c r="L3661" i="3"/>
  <c r="L3662" i="3"/>
  <c r="L3663" i="3"/>
  <c r="L3664" i="3"/>
  <c r="L3665" i="3"/>
  <c r="L3666" i="3"/>
  <c r="L3667" i="3"/>
  <c r="L3668" i="3"/>
  <c r="L3669" i="3"/>
  <c r="L3670" i="3"/>
  <c r="L3671" i="3"/>
  <c r="L3672" i="3"/>
  <c r="L3673" i="3"/>
  <c r="L3674" i="3"/>
  <c r="L3675" i="3"/>
  <c r="L3676" i="3"/>
  <c r="L3677" i="3"/>
  <c r="L3678" i="3"/>
  <c r="L3679" i="3"/>
  <c r="L3680" i="3"/>
  <c r="L3681" i="3"/>
  <c r="L3682" i="3"/>
  <c r="L3683" i="3"/>
  <c r="L3684" i="3"/>
  <c r="L3685" i="3"/>
  <c r="L3686" i="3"/>
  <c r="L3687" i="3"/>
  <c r="L3688" i="3"/>
  <c r="L3689" i="3"/>
  <c r="L3690" i="3"/>
  <c r="L3691" i="3"/>
  <c r="L3692" i="3"/>
  <c r="L3693" i="3"/>
  <c r="L3694" i="3"/>
  <c r="L3695" i="3"/>
  <c r="L3696" i="3"/>
  <c r="L3697" i="3"/>
  <c r="L3698" i="3"/>
  <c r="L3699" i="3"/>
  <c r="L3700" i="3"/>
  <c r="L3701" i="3"/>
  <c r="L3702" i="3"/>
  <c r="L3703" i="3"/>
  <c r="L3704" i="3"/>
  <c r="L3705" i="3"/>
  <c r="L3706" i="3"/>
  <c r="L3707" i="3"/>
  <c r="L3708" i="3"/>
  <c r="L3709" i="3"/>
  <c r="L3710" i="3"/>
  <c r="L3711" i="3"/>
  <c r="L3712" i="3"/>
  <c r="L3713" i="3"/>
  <c r="L3714" i="3"/>
  <c r="L3715" i="3"/>
  <c r="L3716" i="3"/>
  <c r="L3717" i="3"/>
  <c r="L3718" i="3"/>
  <c r="L3719" i="3"/>
  <c r="L3720" i="3"/>
  <c r="L3721" i="3"/>
  <c r="L3722" i="3"/>
  <c r="L3723" i="3"/>
  <c r="L3724" i="3"/>
  <c r="L3725" i="3"/>
  <c r="L3726" i="3"/>
  <c r="L3727" i="3"/>
  <c r="L3728" i="3"/>
  <c r="L3729" i="3"/>
  <c r="L3730" i="3"/>
  <c r="L3731" i="3"/>
  <c r="L3732" i="3"/>
  <c r="L3733" i="3"/>
  <c r="L3734" i="3"/>
  <c r="L3735" i="3"/>
  <c r="L3736" i="3"/>
  <c r="L3737" i="3"/>
  <c r="L3738" i="3"/>
  <c r="L3739" i="3"/>
  <c r="L3740" i="3"/>
  <c r="L3741" i="3"/>
  <c r="L3742" i="3"/>
  <c r="L3743" i="3"/>
  <c r="L3744" i="3"/>
  <c r="L3745" i="3"/>
  <c r="L3746" i="3"/>
  <c r="L3747" i="3"/>
  <c r="L3748" i="3"/>
  <c r="L3749" i="3"/>
  <c r="L3750" i="3"/>
  <c r="L3751" i="3"/>
  <c r="L3752" i="3"/>
  <c r="L3753" i="3"/>
  <c r="L3754" i="3"/>
  <c r="L3755" i="3"/>
  <c r="L3756" i="3"/>
  <c r="L3757" i="3"/>
  <c r="L3758" i="3"/>
  <c r="L3759" i="3"/>
  <c r="L3760" i="3"/>
  <c r="L3761" i="3"/>
  <c r="L3762" i="3"/>
  <c r="L3763" i="3"/>
  <c r="L3764" i="3"/>
  <c r="L3765" i="3"/>
  <c r="L3766" i="3"/>
  <c r="L3767" i="3"/>
  <c r="L3768" i="3"/>
  <c r="L3769" i="3"/>
  <c r="L3770" i="3"/>
  <c r="L3771" i="3"/>
  <c r="L3772" i="3"/>
  <c r="L3773" i="3"/>
  <c r="L3774" i="3"/>
  <c r="L3775" i="3"/>
  <c r="L3776" i="3"/>
  <c r="L3777" i="3"/>
  <c r="L3778" i="3"/>
  <c r="L3779" i="3"/>
  <c r="L3780" i="3"/>
  <c r="L3781" i="3"/>
  <c r="L3782" i="3"/>
  <c r="L3783" i="3"/>
  <c r="L3784" i="3"/>
  <c r="L3785" i="3"/>
  <c r="L3786" i="3"/>
  <c r="L3787" i="3"/>
  <c r="L3788" i="3"/>
  <c r="L3789" i="3"/>
  <c r="L3790" i="3"/>
  <c r="L3791" i="3"/>
  <c r="L3792" i="3"/>
  <c r="L3793" i="3"/>
  <c r="L3794" i="3"/>
  <c r="L3795" i="3"/>
  <c r="L3796" i="3"/>
  <c r="L3797" i="3"/>
  <c r="L3798" i="3"/>
  <c r="L3799" i="3"/>
  <c r="L3800" i="3"/>
  <c r="L3801" i="3"/>
  <c r="L3802" i="3"/>
  <c r="L3803" i="3"/>
  <c r="L3804" i="3"/>
  <c r="L3805" i="3"/>
  <c r="L3806" i="3"/>
  <c r="L3807" i="3"/>
  <c r="L3808" i="3"/>
  <c r="L3809" i="3"/>
  <c r="L3810" i="3"/>
  <c r="L3811" i="3"/>
  <c r="L3812" i="3"/>
  <c r="L3813" i="3"/>
  <c r="L3814" i="3"/>
  <c r="L3815" i="3"/>
  <c r="L3816" i="3"/>
  <c r="L3817" i="3"/>
  <c r="L3818" i="3"/>
  <c r="L3819" i="3"/>
  <c r="L3820" i="3"/>
  <c r="L3821" i="3"/>
  <c r="L3822" i="3"/>
  <c r="L3823" i="3"/>
  <c r="L3824" i="3"/>
  <c r="L3825" i="3"/>
  <c r="L3826" i="3"/>
  <c r="L3827" i="3"/>
  <c r="L3828" i="3"/>
  <c r="L3829" i="3"/>
  <c r="L3830" i="3"/>
  <c r="L3831" i="3"/>
  <c r="L3832" i="3"/>
  <c r="L3833" i="3"/>
  <c r="L3834" i="3"/>
  <c r="L3835" i="3"/>
  <c r="L3836" i="3"/>
  <c r="L3837" i="3"/>
  <c r="L3838" i="3"/>
  <c r="L3839" i="3"/>
  <c r="L3840" i="3"/>
  <c r="L3841" i="3"/>
  <c r="L3842" i="3"/>
  <c r="L3843" i="3"/>
  <c r="L3844" i="3"/>
  <c r="L3845" i="3"/>
  <c r="L3846" i="3"/>
  <c r="L3847" i="3"/>
  <c r="L3848" i="3"/>
  <c r="L3849" i="3"/>
  <c r="L3850" i="3"/>
  <c r="L3851" i="3"/>
  <c r="L3852" i="3"/>
  <c r="L3853" i="3"/>
  <c r="L3854" i="3"/>
  <c r="L3855" i="3"/>
  <c r="L3856" i="3"/>
  <c r="L3857" i="3"/>
  <c r="L3858" i="3"/>
  <c r="L3859" i="3"/>
  <c r="L3860" i="3"/>
  <c r="L3861" i="3"/>
  <c r="L3862" i="3"/>
  <c r="L3863" i="3"/>
  <c r="L3864" i="3"/>
  <c r="L3865" i="3"/>
  <c r="L3866" i="3"/>
  <c r="L3867" i="3"/>
  <c r="L3868" i="3"/>
  <c r="L3869" i="3"/>
  <c r="L3870" i="3"/>
  <c r="L3871" i="3"/>
  <c r="L3872" i="3"/>
  <c r="L3873" i="3"/>
  <c r="L3874" i="3"/>
  <c r="L3875" i="3"/>
  <c r="L3876" i="3"/>
  <c r="L3877" i="3"/>
  <c r="L3878" i="3"/>
  <c r="L3879" i="3"/>
  <c r="L3880" i="3"/>
  <c r="L3881" i="3"/>
  <c r="L3882" i="3"/>
  <c r="L3883" i="3"/>
  <c r="L3884" i="3"/>
  <c r="L3885" i="3"/>
  <c r="L3886" i="3"/>
  <c r="L3887" i="3"/>
  <c r="L3888" i="3"/>
  <c r="L3889" i="3"/>
  <c r="L3890" i="3"/>
  <c r="L3891" i="3"/>
  <c r="L3892" i="3"/>
  <c r="L3893" i="3"/>
  <c r="L3894" i="3"/>
  <c r="L3895" i="3"/>
  <c r="L3896" i="3"/>
  <c r="L3897" i="3"/>
  <c r="L3898" i="3"/>
  <c r="L3899" i="3"/>
  <c r="L3900" i="3"/>
  <c r="L3901" i="3"/>
  <c r="L3902" i="3"/>
  <c r="L3903" i="3"/>
  <c r="L3904" i="3"/>
  <c r="L3905" i="3"/>
  <c r="L3906" i="3"/>
  <c r="L3907" i="3"/>
  <c r="L3908" i="3"/>
  <c r="L3909" i="3"/>
  <c r="L3910" i="3"/>
  <c r="L3911" i="3"/>
  <c r="L3912" i="3"/>
  <c r="L3913" i="3"/>
  <c r="L3914" i="3"/>
  <c r="L3915" i="3"/>
  <c r="L3916" i="3"/>
  <c r="L3917" i="3"/>
  <c r="L3918" i="3"/>
  <c r="L3919" i="3"/>
  <c r="L3920" i="3"/>
  <c r="L3921" i="3"/>
  <c r="L3922" i="3"/>
  <c r="L3923" i="3"/>
  <c r="L3924" i="3"/>
  <c r="L3925" i="3"/>
  <c r="L3926" i="3"/>
  <c r="L3927" i="3"/>
  <c r="L3928" i="3"/>
  <c r="L3929" i="3"/>
  <c r="L3930" i="3"/>
  <c r="L3931" i="3"/>
  <c r="L3932" i="3"/>
  <c r="L3933" i="3"/>
  <c r="L3934" i="3"/>
  <c r="L3935" i="3"/>
  <c r="L3936" i="3"/>
  <c r="L3937" i="3"/>
  <c r="L3938" i="3"/>
  <c r="L3939" i="3"/>
  <c r="L3940" i="3"/>
  <c r="L3941" i="3"/>
  <c r="L3942" i="3"/>
  <c r="L3943" i="3"/>
  <c r="L3944" i="3"/>
  <c r="L3945" i="3"/>
  <c r="L3946" i="3"/>
  <c r="L3947" i="3"/>
  <c r="L3948" i="3"/>
  <c r="L3949" i="3"/>
  <c r="L3950" i="3"/>
  <c r="L3951" i="3"/>
  <c r="L3952" i="3"/>
  <c r="L3953" i="3"/>
  <c r="L3954" i="3"/>
  <c r="L3955" i="3"/>
  <c r="L3956" i="3"/>
  <c r="L3957" i="3"/>
  <c r="L3958" i="3"/>
  <c r="L3959" i="3"/>
  <c r="L3960" i="3"/>
  <c r="L3961" i="3"/>
  <c r="L3962" i="3"/>
  <c r="L3963" i="3"/>
  <c r="L3964" i="3"/>
  <c r="L3965" i="3"/>
  <c r="L3966" i="3"/>
  <c r="L3967" i="3"/>
  <c r="L3968" i="3"/>
  <c r="L3969" i="3"/>
  <c r="L3970" i="3"/>
  <c r="L3971" i="3"/>
  <c r="L3972" i="3"/>
  <c r="L3973" i="3"/>
  <c r="L3974" i="3"/>
  <c r="L3975" i="3"/>
  <c r="L3976" i="3"/>
  <c r="L3977" i="3"/>
  <c r="L3978" i="3"/>
  <c r="L3979" i="3"/>
  <c r="L3980" i="3"/>
  <c r="L3981" i="3"/>
  <c r="L3982" i="3"/>
  <c r="L3983" i="3"/>
  <c r="L3984" i="3"/>
  <c r="L3985" i="3"/>
  <c r="L3986" i="3"/>
  <c r="L3987" i="3"/>
  <c r="L3988" i="3"/>
  <c r="L3989" i="3"/>
  <c r="L3990" i="3"/>
  <c r="L3991" i="3"/>
  <c r="L3992" i="3"/>
  <c r="L3993" i="3"/>
  <c r="L3994" i="3"/>
  <c r="L3995" i="3"/>
  <c r="L3996" i="3"/>
  <c r="L3997" i="3"/>
  <c r="L3998" i="3"/>
  <c r="L3999" i="3"/>
  <c r="L4000" i="3"/>
  <c r="L4001" i="3"/>
  <c r="L4002" i="3"/>
  <c r="L4003" i="3"/>
  <c r="L4004" i="3"/>
  <c r="L4005" i="3"/>
  <c r="L4006" i="3"/>
  <c r="L4007" i="3"/>
  <c r="L4008" i="3"/>
  <c r="L4009" i="3"/>
  <c r="L4010" i="3"/>
  <c r="L4011" i="3"/>
  <c r="L4012" i="3"/>
  <c r="L4013" i="3"/>
  <c r="L4014" i="3"/>
  <c r="L4015" i="3"/>
  <c r="L4016" i="3"/>
  <c r="L4017" i="3"/>
  <c r="L4018" i="3"/>
  <c r="L4019" i="3"/>
  <c r="L4020" i="3"/>
  <c r="L4021" i="3"/>
  <c r="L4022" i="3"/>
  <c r="L4023" i="3"/>
  <c r="L4024" i="3"/>
  <c r="L4025" i="3"/>
  <c r="L4026" i="3"/>
  <c r="L4027" i="3"/>
  <c r="L4028" i="3"/>
  <c r="L4029" i="3"/>
  <c r="L4030" i="3"/>
  <c r="L4031" i="3"/>
  <c r="L4032" i="3"/>
  <c r="L4033" i="3"/>
  <c r="L4034" i="3"/>
  <c r="L4035" i="3"/>
  <c r="L4036" i="3"/>
  <c r="L4037" i="3"/>
  <c r="L4038" i="3"/>
  <c r="L4039" i="3"/>
  <c r="L4040" i="3"/>
  <c r="L4041" i="3"/>
  <c r="L4042" i="3"/>
  <c r="L4043" i="3"/>
  <c r="L4044" i="3"/>
  <c r="L4045" i="3"/>
  <c r="L4046" i="3"/>
  <c r="L4047" i="3"/>
  <c r="L4048" i="3"/>
  <c r="L4049" i="3"/>
  <c r="L4050" i="3"/>
  <c r="L4051" i="3"/>
  <c r="L4052" i="3"/>
  <c r="L4053" i="3"/>
  <c r="L4054" i="3"/>
  <c r="L4055" i="3"/>
  <c r="L4056" i="3"/>
  <c r="L4057" i="3"/>
  <c r="L4058" i="3"/>
  <c r="L4059" i="3"/>
  <c r="L4060" i="3"/>
  <c r="L4061" i="3"/>
  <c r="L4062" i="3"/>
  <c r="L4063" i="3"/>
  <c r="L4064" i="3"/>
  <c r="L4065" i="3"/>
  <c r="L4066" i="3"/>
  <c r="L4067" i="3"/>
  <c r="L4068" i="3"/>
  <c r="L4069" i="3"/>
  <c r="L4070" i="3"/>
  <c r="L4071" i="3"/>
  <c r="L4072" i="3"/>
  <c r="L4073" i="3"/>
  <c r="L4074" i="3"/>
  <c r="L4075" i="3"/>
  <c r="L4076" i="3"/>
  <c r="L4077" i="3"/>
  <c r="L4078" i="3"/>
  <c r="L4079" i="3"/>
  <c r="L4080" i="3"/>
  <c r="L4081" i="3"/>
  <c r="L4082" i="3"/>
  <c r="L4083" i="3"/>
  <c r="L4084" i="3"/>
  <c r="L4085" i="3"/>
  <c r="L4086" i="3"/>
  <c r="L4087" i="3"/>
  <c r="L4088" i="3"/>
  <c r="L4089" i="3"/>
  <c r="L4090" i="3"/>
  <c r="L4091" i="3"/>
  <c r="L4092" i="3"/>
  <c r="L4093" i="3"/>
  <c r="L4094" i="3"/>
  <c r="L4095" i="3"/>
  <c r="L4096" i="3"/>
  <c r="L4097" i="3"/>
  <c r="L4098" i="3"/>
  <c r="L4099" i="3"/>
  <c r="L4100" i="3"/>
  <c r="L4101" i="3"/>
  <c r="L4102" i="3"/>
  <c r="L4103" i="3"/>
  <c r="L4104" i="3"/>
  <c r="L4105" i="3"/>
  <c r="L4106" i="3"/>
  <c r="L4107" i="3"/>
  <c r="L4108" i="3"/>
  <c r="L4109" i="3"/>
  <c r="L4110" i="3"/>
  <c r="L4111" i="3"/>
  <c r="L4112" i="3"/>
  <c r="L4113" i="3"/>
  <c r="L4114" i="3"/>
  <c r="L4115" i="3"/>
  <c r="L4116" i="3"/>
  <c r="L4117" i="3"/>
  <c r="L4118" i="3"/>
  <c r="L4119" i="3"/>
  <c r="L4120" i="3"/>
  <c r="L4121" i="3"/>
  <c r="L4122" i="3"/>
  <c r="L4123" i="3"/>
  <c r="L4124" i="3"/>
  <c r="L4125" i="3"/>
  <c r="L4126" i="3"/>
  <c r="L4127" i="3"/>
  <c r="L4128" i="3"/>
  <c r="L4129" i="3"/>
  <c r="L4130" i="3"/>
  <c r="L4131" i="3"/>
  <c r="L4132" i="3"/>
  <c r="L4133" i="3"/>
  <c r="L4134" i="3"/>
  <c r="L4135" i="3"/>
  <c r="L4136" i="3"/>
  <c r="L4137" i="3"/>
  <c r="L4138" i="3"/>
  <c r="L4139" i="3"/>
  <c r="L4140" i="3"/>
  <c r="L4141" i="3"/>
  <c r="L4142" i="3"/>
  <c r="L4143" i="3"/>
  <c r="L4144" i="3"/>
  <c r="L4145" i="3"/>
  <c r="L4146" i="3"/>
  <c r="L4147" i="3"/>
  <c r="L4148" i="3"/>
  <c r="L4149" i="3"/>
  <c r="L4150" i="3"/>
  <c r="L4151" i="3"/>
  <c r="L4152" i="3"/>
  <c r="L4153" i="3"/>
  <c r="L4154" i="3"/>
  <c r="L4155" i="3"/>
  <c r="L4156" i="3"/>
  <c r="L4157" i="3"/>
  <c r="L4158" i="3"/>
  <c r="L4159" i="3"/>
  <c r="L4160" i="3"/>
  <c r="L4161" i="3"/>
  <c r="L4162" i="3"/>
  <c r="L4163" i="3"/>
  <c r="L4164" i="3"/>
  <c r="L4165" i="3"/>
  <c r="L4166" i="3"/>
  <c r="L4167" i="3"/>
  <c r="L4168" i="3"/>
  <c r="L4169" i="3"/>
  <c r="L4170" i="3"/>
  <c r="L4171" i="3"/>
  <c r="L4172" i="3"/>
  <c r="L4173" i="3"/>
  <c r="L4174" i="3"/>
  <c r="L4175" i="3"/>
  <c r="L4176" i="3"/>
  <c r="L4177" i="3"/>
  <c r="L4178" i="3"/>
  <c r="L4179" i="3"/>
  <c r="L4180" i="3"/>
  <c r="L4181" i="3"/>
  <c r="L4182" i="3"/>
  <c r="L4183" i="3"/>
  <c r="L4184" i="3"/>
  <c r="L4185" i="3"/>
  <c r="L4186" i="3"/>
  <c r="L4187" i="3"/>
  <c r="L4188" i="3"/>
  <c r="L4189" i="3"/>
  <c r="L4190" i="3"/>
  <c r="L4191" i="3"/>
  <c r="L4192" i="3"/>
  <c r="L4193" i="3"/>
  <c r="L4194" i="3"/>
  <c r="L4195" i="3"/>
  <c r="L4196" i="3"/>
  <c r="L4197" i="3"/>
  <c r="L4198" i="3"/>
  <c r="L4199" i="3"/>
  <c r="L4200" i="3"/>
  <c r="L4201" i="3"/>
  <c r="L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8" i="3"/>
  <c r="J2469" i="3"/>
  <c r="J247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J2483" i="3"/>
  <c r="J2484" i="3"/>
  <c r="J2485" i="3"/>
  <c r="J2486" i="3"/>
  <c r="J2487" i="3"/>
  <c r="J2488" i="3"/>
  <c r="J2489" i="3"/>
  <c r="J2490" i="3"/>
  <c r="J2491" i="3"/>
  <c r="J2492" i="3"/>
  <c r="J2493" i="3"/>
  <c r="J2494" i="3"/>
  <c r="J2495" i="3"/>
  <c r="J2496" i="3"/>
  <c r="J2497" i="3"/>
  <c r="J2498" i="3"/>
  <c r="J2499" i="3"/>
  <c r="J2500" i="3"/>
  <c r="J2501" i="3"/>
  <c r="J2502" i="3"/>
  <c r="J2503" i="3"/>
  <c r="J2504" i="3"/>
  <c r="J2505" i="3"/>
  <c r="J2506" i="3"/>
  <c r="J2507" i="3"/>
  <c r="J2508" i="3"/>
  <c r="J2509" i="3"/>
  <c r="J2510" i="3"/>
  <c r="J2511" i="3"/>
  <c r="J2512" i="3"/>
  <c r="J2513" i="3"/>
  <c r="J2514" i="3"/>
  <c r="J2515" i="3"/>
  <c r="J2516" i="3"/>
  <c r="J2517" i="3"/>
  <c r="J2518" i="3"/>
  <c r="J2519" i="3"/>
  <c r="J2520" i="3"/>
  <c r="J2521" i="3"/>
  <c r="J2522" i="3"/>
  <c r="J2523" i="3"/>
  <c r="J2524" i="3"/>
  <c r="J2525" i="3"/>
  <c r="J2526" i="3"/>
  <c r="J2527" i="3"/>
  <c r="J2528" i="3"/>
  <c r="J2529" i="3"/>
  <c r="J2530" i="3"/>
  <c r="J2531" i="3"/>
  <c r="J2532" i="3"/>
  <c r="J2533" i="3"/>
  <c r="J2534" i="3"/>
  <c r="J2535" i="3"/>
  <c r="J2536" i="3"/>
  <c r="J2537" i="3"/>
  <c r="J2538" i="3"/>
  <c r="J2539" i="3"/>
  <c r="J2540" i="3"/>
  <c r="J2541" i="3"/>
  <c r="J2542" i="3"/>
  <c r="J2543" i="3"/>
  <c r="J2544" i="3"/>
  <c r="J2545" i="3"/>
  <c r="J2546" i="3"/>
  <c r="J2547" i="3"/>
  <c r="J2548" i="3"/>
  <c r="J2549" i="3"/>
  <c r="J2550" i="3"/>
  <c r="J2551" i="3"/>
  <c r="J2552" i="3"/>
  <c r="J2553" i="3"/>
  <c r="J2554" i="3"/>
  <c r="J2555" i="3"/>
  <c r="J2556" i="3"/>
  <c r="J2557" i="3"/>
  <c r="J2558" i="3"/>
  <c r="J2559" i="3"/>
  <c r="J2560" i="3"/>
  <c r="J2561" i="3"/>
  <c r="J2562" i="3"/>
  <c r="J2563" i="3"/>
  <c r="J2564" i="3"/>
  <c r="J2565" i="3"/>
  <c r="J2566" i="3"/>
  <c r="J2567" i="3"/>
  <c r="J2568" i="3"/>
  <c r="J2569" i="3"/>
  <c r="J2570" i="3"/>
  <c r="J2571" i="3"/>
  <c r="J2572" i="3"/>
  <c r="J2573" i="3"/>
  <c r="J2574" i="3"/>
  <c r="J2575" i="3"/>
  <c r="J2576" i="3"/>
  <c r="J2577" i="3"/>
  <c r="J2578" i="3"/>
  <c r="J2579" i="3"/>
  <c r="J2580" i="3"/>
  <c r="J2581" i="3"/>
  <c r="J2582" i="3"/>
  <c r="J2583" i="3"/>
  <c r="J2584" i="3"/>
  <c r="J2585" i="3"/>
  <c r="J2586" i="3"/>
  <c r="J2587" i="3"/>
  <c r="J2588" i="3"/>
  <c r="J2589" i="3"/>
  <c r="J2590" i="3"/>
  <c r="J2591" i="3"/>
  <c r="J2592" i="3"/>
  <c r="J2593" i="3"/>
  <c r="J2594" i="3"/>
  <c r="J2595" i="3"/>
  <c r="J2596" i="3"/>
  <c r="J2597" i="3"/>
  <c r="J2598" i="3"/>
  <c r="J2599" i="3"/>
  <c r="J2600" i="3"/>
  <c r="J2601" i="3"/>
  <c r="J2602" i="3"/>
  <c r="J2603" i="3"/>
  <c r="J2604" i="3"/>
  <c r="J2605" i="3"/>
  <c r="J2606" i="3"/>
  <c r="J2607" i="3"/>
  <c r="J2608" i="3"/>
  <c r="J2609" i="3"/>
  <c r="J2610" i="3"/>
  <c r="J2611" i="3"/>
  <c r="J2612" i="3"/>
  <c r="J2613" i="3"/>
  <c r="J2614" i="3"/>
  <c r="J2615" i="3"/>
  <c r="J2616" i="3"/>
  <c r="J2617" i="3"/>
  <c r="J2618" i="3"/>
  <c r="J2619" i="3"/>
  <c r="J2620" i="3"/>
  <c r="J2621" i="3"/>
  <c r="J2622" i="3"/>
  <c r="J2623" i="3"/>
  <c r="J2624" i="3"/>
  <c r="J2625" i="3"/>
  <c r="J2626" i="3"/>
  <c r="J2627" i="3"/>
  <c r="J2628" i="3"/>
  <c r="J2629" i="3"/>
  <c r="J2630" i="3"/>
  <c r="J2631" i="3"/>
  <c r="J2632" i="3"/>
  <c r="J2633" i="3"/>
  <c r="J2634" i="3"/>
  <c r="J2635" i="3"/>
  <c r="J2636" i="3"/>
  <c r="J2637" i="3"/>
  <c r="J2638" i="3"/>
  <c r="J2639" i="3"/>
  <c r="J2640" i="3"/>
  <c r="J2641" i="3"/>
  <c r="J2642" i="3"/>
  <c r="J2643" i="3"/>
  <c r="J2644" i="3"/>
  <c r="J2645" i="3"/>
  <c r="J2646" i="3"/>
  <c r="J2647" i="3"/>
  <c r="J2648" i="3"/>
  <c r="J2649" i="3"/>
  <c r="J2650" i="3"/>
  <c r="J2651" i="3"/>
  <c r="J2652" i="3"/>
  <c r="J2653" i="3"/>
  <c r="J2654" i="3"/>
  <c r="J2655" i="3"/>
  <c r="J2656" i="3"/>
  <c r="J2657" i="3"/>
  <c r="J2658" i="3"/>
  <c r="J2659" i="3"/>
  <c r="J2660" i="3"/>
  <c r="J2661" i="3"/>
  <c r="J2662" i="3"/>
  <c r="J2663" i="3"/>
  <c r="J2664" i="3"/>
  <c r="J2665" i="3"/>
  <c r="J2666" i="3"/>
  <c r="J2667" i="3"/>
  <c r="J2668" i="3"/>
  <c r="J2669" i="3"/>
  <c r="J2670" i="3"/>
  <c r="J2671" i="3"/>
  <c r="J2672" i="3"/>
  <c r="J2673" i="3"/>
  <c r="J2674" i="3"/>
  <c r="J2675" i="3"/>
  <c r="J2676" i="3"/>
  <c r="J2677" i="3"/>
  <c r="J2678" i="3"/>
  <c r="J2679" i="3"/>
  <c r="J2680" i="3"/>
  <c r="J2681" i="3"/>
  <c r="J2682" i="3"/>
  <c r="J2683" i="3"/>
  <c r="J2684" i="3"/>
  <c r="J2685" i="3"/>
  <c r="J2686" i="3"/>
  <c r="J2687" i="3"/>
  <c r="J2688" i="3"/>
  <c r="J2689" i="3"/>
  <c r="J2690" i="3"/>
  <c r="J2691" i="3"/>
  <c r="J2692" i="3"/>
  <c r="J2693" i="3"/>
  <c r="J2694" i="3"/>
  <c r="J2695" i="3"/>
  <c r="J2696" i="3"/>
  <c r="J2697" i="3"/>
  <c r="J2698" i="3"/>
  <c r="J2699" i="3"/>
  <c r="J2700" i="3"/>
  <c r="J2701" i="3"/>
  <c r="J2702" i="3"/>
  <c r="J2703" i="3"/>
  <c r="J2704" i="3"/>
  <c r="J2705" i="3"/>
  <c r="J2706" i="3"/>
  <c r="J2707" i="3"/>
  <c r="J2708" i="3"/>
  <c r="J2709" i="3"/>
  <c r="J2710" i="3"/>
  <c r="J2711" i="3"/>
  <c r="J2712" i="3"/>
  <c r="J2713" i="3"/>
  <c r="J2714" i="3"/>
  <c r="J2715" i="3"/>
  <c r="J2716" i="3"/>
  <c r="J2717" i="3"/>
  <c r="J2718" i="3"/>
  <c r="J2719" i="3"/>
  <c r="J2720" i="3"/>
  <c r="J2721" i="3"/>
  <c r="J2722" i="3"/>
  <c r="J2723" i="3"/>
  <c r="J2724" i="3"/>
  <c r="J2725" i="3"/>
  <c r="J2726" i="3"/>
  <c r="J2727" i="3"/>
  <c r="J2728" i="3"/>
  <c r="J2729" i="3"/>
  <c r="J2730" i="3"/>
  <c r="J2731" i="3"/>
  <c r="J2732" i="3"/>
  <c r="J2733" i="3"/>
  <c r="J2734" i="3"/>
  <c r="J2735" i="3"/>
  <c r="J2736" i="3"/>
  <c r="J2737" i="3"/>
  <c r="J2738" i="3"/>
  <c r="J2739" i="3"/>
  <c r="J2740" i="3"/>
  <c r="J2741" i="3"/>
  <c r="J2742" i="3"/>
  <c r="J2743" i="3"/>
  <c r="J2744" i="3"/>
  <c r="J2745" i="3"/>
  <c r="J2746" i="3"/>
  <c r="J2747" i="3"/>
  <c r="J2748" i="3"/>
  <c r="J2749" i="3"/>
  <c r="J2750" i="3"/>
  <c r="J2751" i="3"/>
  <c r="J2752" i="3"/>
  <c r="J2753" i="3"/>
  <c r="J2754" i="3"/>
  <c r="J2755" i="3"/>
  <c r="J2756" i="3"/>
  <c r="J2757" i="3"/>
  <c r="J2758" i="3"/>
  <c r="J2759" i="3"/>
  <c r="J2760" i="3"/>
  <c r="J2761" i="3"/>
  <c r="J2762" i="3"/>
  <c r="J2763" i="3"/>
  <c r="J2764" i="3"/>
  <c r="J2765" i="3"/>
  <c r="J2766" i="3"/>
  <c r="J2767" i="3"/>
  <c r="J2768" i="3"/>
  <c r="J2769" i="3"/>
  <c r="J2770" i="3"/>
  <c r="J2771" i="3"/>
  <c r="J2772" i="3"/>
  <c r="J2773" i="3"/>
  <c r="J2774" i="3"/>
  <c r="J2775" i="3"/>
  <c r="J2776" i="3"/>
  <c r="J2777" i="3"/>
  <c r="J2778" i="3"/>
  <c r="J2779" i="3"/>
  <c r="J2780" i="3"/>
  <c r="J2781" i="3"/>
  <c r="J2782" i="3"/>
  <c r="J2783" i="3"/>
  <c r="J2784" i="3"/>
  <c r="J2785" i="3"/>
  <c r="J2786" i="3"/>
  <c r="J2787" i="3"/>
  <c r="J2788" i="3"/>
  <c r="J2789" i="3"/>
  <c r="J2790" i="3"/>
  <c r="J2791" i="3"/>
  <c r="J2792" i="3"/>
  <c r="J2793" i="3"/>
  <c r="J2794" i="3"/>
  <c r="J2795" i="3"/>
  <c r="J2796" i="3"/>
  <c r="J2797" i="3"/>
  <c r="J2798" i="3"/>
  <c r="J2799" i="3"/>
  <c r="J2800" i="3"/>
  <c r="J2801" i="3"/>
  <c r="J2802" i="3"/>
  <c r="J2803" i="3"/>
  <c r="J2804" i="3"/>
  <c r="J2805" i="3"/>
  <c r="J2806" i="3"/>
  <c r="J2807" i="3"/>
  <c r="J2808" i="3"/>
  <c r="J2809" i="3"/>
  <c r="J2810" i="3"/>
  <c r="J2811" i="3"/>
  <c r="J2812" i="3"/>
  <c r="J2813" i="3"/>
  <c r="J2814" i="3"/>
  <c r="J2815" i="3"/>
  <c r="J2816" i="3"/>
  <c r="J2817" i="3"/>
  <c r="J2818" i="3"/>
  <c r="J2819" i="3"/>
  <c r="J2820" i="3"/>
  <c r="J2821" i="3"/>
  <c r="J2822" i="3"/>
  <c r="J2823" i="3"/>
  <c r="J2824" i="3"/>
  <c r="J2825" i="3"/>
  <c r="J2826" i="3"/>
  <c r="J2827" i="3"/>
  <c r="J2828" i="3"/>
  <c r="J2829" i="3"/>
  <c r="J2830" i="3"/>
  <c r="J2831" i="3"/>
  <c r="J2832" i="3"/>
  <c r="J2833" i="3"/>
  <c r="J2834" i="3"/>
  <c r="J2835" i="3"/>
  <c r="J2836" i="3"/>
  <c r="J2837" i="3"/>
  <c r="J2838" i="3"/>
  <c r="J2839" i="3"/>
  <c r="J2840" i="3"/>
  <c r="J2841" i="3"/>
  <c r="J2842" i="3"/>
  <c r="J2843" i="3"/>
  <c r="J2844" i="3"/>
  <c r="J2845" i="3"/>
  <c r="J2846" i="3"/>
  <c r="J2847" i="3"/>
  <c r="J2848" i="3"/>
  <c r="J2849" i="3"/>
  <c r="J2850" i="3"/>
  <c r="J2851" i="3"/>
  <c r="J2852" i="3"/>
  <c r="J2853" i="3"/>
  <c r="J2854" i="3"/>
  <c r="J2855" i="3"/>
  <c r="J2856" i="3"/>
  <c r="J2857" i="3"/>
  <c r="J2858" i="3"/>
  <c r="J2859" i="3"/>
  <c r="J2860" i="3"/>
  <c r="J2861" i="3"/>
  <c r="J2862" i="3"/>
  <c r="J2863" i="3"/>
  <c r="J2864" i="3"/>
  <c r="J2865" i="3"/>
  <c r="J2866" i="3"/>
  <c r="J2867" i="3"/>
  <c r="J2868" i="3"/>
  <c r="J2869" i="3"/>
  <c r="J2870" i="3"/>
  <c r="J2871" i="3"/>
  <c r="J2872" i="3"/>
  <c r="J2873" i="3"/>
  <c r="J2874" i="3"/>
  <c r="J2875" i="3"/>
  <c r="J2876" i="3"/>
  <c r="J2877" i="3"/>
  <c r="J2878" i="3"/>
  <c r="J2879" i="3"/>
  <c r="J2880" i="3"/>
  <c r="J2881" i="3"/>
  <c r="J2882" i="3"/>
  <c r="J2883" i="3"/>
  <c r="J2884" i="3"/>
  <c r="J2885" i="3"/>
  <c r="J2886" i="3"/>
  <c r="J2887" i="3"/>
  <c r="J2888" i="3"/>
  <c r="J2889" i="3"/>
  <c r="J2890" i="3"/>
  <c r="J2891" i="3"/>
  <c r="J2892" i="3"/>
  <c r="J2893" i="3"/>
  <c r="J2894" i="3"/>
  <c r="J2895" i="3"/>
  <c r="J2896" i="3"/>
  <c r="J2897" i="3"/>
  <c r="J2898" i="3"/>
  <c r="J2899" i="3"/>
  <c r="J2900" i="3"/>
  <c r="J2901" i="3"/>
  <c r="J2902" i="3"/>
  <c r="J2903" i="3"/>
  <c r="J2904" i="3"/>
  <c r="J2905" i="3"/>
  <c r="J2906" i="3"/>
  <c r="J2907" i="3"/>
  <c r="J2908" i="3"/>
  <c r="J2909" i="3"/>
  <c r="J2910" i="3"/>
  <c r="J2911" i="3"/>
  <c r="J2912" i="3"/>
  <c r="J2913" i="3"/>
  <c r="J2914" i="3"/>
  <c r="J2915" i="3"/>
  <c r="J2916" i="3"/>
  <c r="J2917" i="3"/>
  <c r="J2918" i="3"/>
  <c r="J2919" i="3"/>
  <c r="J2920" i="3"/>
  <c r="J2921" i="3"/>
  <c r="J2922" i="3"/>
  <c r="J2923" i="3"/>
  <c r="J2924" i="3"/>
  <c r="J2925" i="3"/>
  <c r="J2926" i="3"/>
  <c r="J2927" i="3"/>
  <c r="J2928" i="3"/>
  <c r="J2929" i="3"/>
  <c r="J2930" i="3"/>
  <c r="J2931" i="3"/>
  <c r="J2932" i="3"/>
  <c r="J2933" i="3"/>
  <c r="J2934" i="3"/>
  <c r="J2935" i="3"/>
  <c r="J2936" i="3"/>
  <c r="J2937" i="3"/>
  <c r="J2938" i="3"/>
  <c r="J2939" i="3"/>
  <c r="J2940" i="3"/>
  <c r="J2941" i="3"/>
  <c r="J2942" i="3"/>
  <c r="J2943" i="3"/>
  <c r="J2944" i="3"/>
  <c r="J2945" i="3"/>
  <c r="J2946" i="3"/>
  <c r="J2947" i="3"/>
  <c r="J2948" i="3"/>
  <c r="J2949" i="3"/>
  <c r="J2950" i="3"/>
  <c r="J2951" i="3"/>
  <c r="J2952" i="3"/>
  <c r="J2953" i="3"/>
  <c r="J2954" i="3"/>
  <c r="J2955" i="3"/>
  <c r="J2956" i="3"/>
  <c r="J2957" i="3"/>
  <c r="J2958" i="3"/>
  <c r="J2959" i="3"/>
  <c r="J2960" i="3"/>
  <c r="J2961" i="3"/>
  <c r="J2962" i="3"/>
  <c r="J2963" i="3"/>
  <c r="J2964" i="3"/>
  <c r="J2965" i="3"/>
  <c r="J2966" i="3"/>
  <c r="J2967" i="3"/>
  <c r="J2968" i="3"/>
  <c r="J2969" i="3"/>
  <c r="J2970" i="3"/>
  <c r="J2971" i="3"/>
  <c r="J2972" i="3"/>
  <c r="J2973" i="3"/>
  <c r="J2974" i="3"/>
  <c r="J2975" i="3"/>
  <c r="J2976" i="3"/>
  <c r="J2977" i="3"/>
  <c r="J2978" i="3"/>
  <c r="J2979" i="3"/>
  <c r="J2980" i="3"/>
  <c r="J2981" i="3"/>
  <c r="J2982" i="3"/>
  <c r="J2983" i="3"/>
  <c r="J2984" i="3"/>
  <c r="J2985" i="3"/>
  <c r="J2986" i="3"/>
  <c r="J2987" i="3"/>
  <c r="J2988" i="3"/>
  <c r="J2989" i="3"/>
  <c r="J2990" i="3"/>
  <c r="J2991" i="3"/>
  <c r="J2992" i="3"/>
  <c r="J2993" i="3"/>
  <c r="J2994" i="3"/>
  <c r="J2995" i="3"/>
  <c r="J2996" i="3"/>
  <c r="J2997" i="3"/>
  <c r="J2998" i="3"/>
  <c r="J2999" i="3"/>
  <c r="J3000" i="3"/>
  <c r="J3001" i="3"/>
  <c r="J3002" i="3"/>
  <c r="J3003" i="3"/>
  <c r="J3004" i="3"/>
  <c r="J3005" i="3"/>
  <c r="J3006" i="3"/>
  <c r="J3007" i="3"/>
  <c r="J3008" i="3"/>
  <c r="J3009" i="3"/>
  <c r="J3010" i="3"/>
  <c r="J3011" i="3"/>
  <c r="J3012" i="3"/>
  <c r="J3013" i="3"/>
  <c r="J3014" i="3"/>
  <c r="J3015" i="3"/>
  <c r="J3016" i="3"/>
  <c r="J3017" i="3"/>
  <c r="J3018" i="3"/>
  <c r="J3019" i="3"/>
  <c r="J3020" i="3"/>
  <c r="J3021" i="3"/>
  <c r="J3022" i="3"/>
  <c r="J3023" i="3"/>
  <c r="J3024" i="3"/>
  <c r="J3025" i="3"/>
  <c r="J3026" i="3"/>
  <c r="J3027" i="3"/>
  <c r="J3028" i="3"/>
  <c r="J3029" i="3"/>
  <c r="J3030" i="3"/>
  <c r="J3031" i="3"/>
  <c r="J3032" i="3"/>
  <c r="J3033" i="3"/>
  <c r="J3034" i="3"/>
  <c r="J3035" i="3"/>
  <c r="J3036" i="3"/>
  <c r="J3037" i="3"/>
  <c r="J3038" i="3"/>
  <c r="J3039" i="3"/>
  <c r="J3040" i="3"/>
  <c r="J3041" i="3"/>
  <c r="J3042" i="3"/>
  <c r="J3043" i="3"/>
  <c r="J3044" i="3"/>
  <c r="J3045" i="3"/>
  <c r="J3046" i="3"/>
  <c r="J3047" i="3"/>
  <c r="J3048" i="3"/>
  <c r="J3049" i="3"/>
  <c r="J3050" i="3"/>
  <c r="J3051" i="3"/>
  <c r="J3052" i="3"/>
  <c r="J3053" i="3"/>
  <c r="J3054" i="3"/>
  <c r="J3055" i="3"/>
  <c r="J3056" i="3"/>
  <c r="J3057" i="3"/>
  <c r="J3058" i="3"/>
  <c r="J3059" i="3"/>
  <c r="J3060" i="3"/>
  <c r="J3061" i="3"/>
  <c r="J3062" i="3"/>
  <c r="J3063" i="3"/>
  <c r="J3064" i="3"/>
  <c r="J3065" i="3"/>
  <c r="J3066" i="3"/>
  <c r="J3067" i="3"/>
  <c r="J3068" i="3"/>
  <c r="J3069" i="3"/>
  <c r="J3070" i="3"/>
  <c r="J3071" i="3"/>
  <c r="J3072" i="3"/>
  <c r="J3073" i="3"/>
  <c r="J3074" i="3"/>
  <c r="J3075" i="3"/>
  <c r="J3076" i="3"/>
  <c r="J3077" i="3"/>
  <c r="J3078" i="3"/>
  <c r="J3079" i="3"/>
  <c r="J3080" i="3"/>
  <c r="J3081" i="3"/>
  <c r="J3082" i="3"/>
  <c r="J3083" i="3"/>
  <c r="J3084" i="3"/>
  <c r="J3085" i="3"/>
  <c r="J3086" i="3"/>
  <c r="J3087" i="3"/>
  <c r="J3088" i="3"/>
  <c r="J3089" i="3"/>
  <c r="J3090" i="3"/>
  <c r="J3091" i="3"/>
  <c r="J3092" i="3"/>
  <c r="J3093" i="3"/>
  <c r="J3094" i="3"/>
  <c r="J3095" i="3"/>
  <c r="J3096" i="3"/>
  <c r="J3097" i="3"/>
  <c r="J3098" i="3"/>
  <c r="J3099" i="3"/>
  <c r="J3100" i="3"/>
  <c r="J3101" i="3"/>
  <c r="J3102" i="3"/>
  <c r="J3103" i="3"/>
  <c r="J3104" i="3"/>
  <c r="J3105" i="3"/>
  <c r="J3106" i="3"/>
  <c r="J3107" i="3"/>
  <c r="J3108" i="3"/>
  <c r="J3109" i="3"/>
  <c r="J3110" i="3"/>
  <c r="J3111" i="3"/>
  <c r="J3112" i="3"/>
  <c r="J3113" i="3"/>
  <c r="J3114" i="3"/>
  <c r="J3115" i="3"/>
  <c r="J3116" i="3"/>
  <c r="J3117" i="3"/>
  <c r="J3118" i="3"/>
  <c r="J3119" i="3"/>
  <c r="J3120" i="3"/>
  <c r="J3121" i="3"/>
  <c r="J3122" i="3"/>
  <c r="J3123" i="3"/>
  <c r="J3124" i="3"/>
  <c r="J3125" i="3"/>
  <c r="J3126" i="3"/>
  <c r="J3127" i="3"/>
  <c r="J3128" i="3"/>
  <c r="J3129" i="3"/>
  <c r="J3130" i="3"/>
  <c r="J3131" i="3"/>
  <c r="J3132" i="3"/>
  <c r="J3133" i="3"/>
  <c r="J3134" i="3"/>
  <c r="J3135" i="3"/>
  <c r="J3136" i="3"/>
  <c r="J3137" i="3"/>
  <c r="J3138" i="3"/>
  <c r="J3139" i="3"/>
  <c r="J3140" i="3"/>
  <c r="J3141" i="3"/>
  <c r="J3142" i="3"/>
  <c r="J3143" i="3"/>
  <c r="J3144" i="3"/>
  <c r="J3145" i="3"/>
  <c r="J3146" i="3"/>
  <c r="J3147" i="3"/>
  <c r="J3148" i="3"/>
  <c r="J3149" i="3"/>
  <c r="J3150" i="3"/>
  <c r="J3151" i="3"/>
  <c r="J3152" i="3"/>
  <c r="J3153" i="3"/>
  <c r="J3154" i="3"/>
  <c r="J3155" i="3"/>
  <c r="J3156" i="3"/>
  <c r="J3157" i="3"/>
  <c r="J3158" i="3"/>
  <c r="J3159" i="3"/>
  <c r="J3160" i="3"/>
  <c r="J3161" i="3"/>
  <c r="J3162" i="3"/>
  <c r="J3163" i="3"/>
  <c r="J3164" i="3"/>
  <c r="J3165" i="3"/>
  <c r="J3166" i="3"/>
  <c r="J3167" i="3"/>
  <c r="J3168" i="3"/>
  <c r="J3169" i="3"/>
  <c r="J3170" i="3"/>
  <c r="J3171" i="3"/>
  <c r="J3172" i="3"/>
  <c r="J3173" i="3"/>
  <c r="J3174" i="3"/>
  <c r="J3175" i="3"/>
  <c r="J3176" i="3"/>
  <c r="J3177" i="3"/>
  <c r="J3178" i="3"/>
  <c r="J3179" i="3"/>
  <c r="J3180" i="3"/>
  <c r="J3181" i="3"/>
  <c r="J3182" i="3"/>
  <c r="J3183" i="3"/>
  <c r="J3184" i="3"/>
  <c r="J3185" i="3"/>
  <c r="J3186" i="3"/>
  <c r="J3187" i="3"/>
  <c r="J3188" i="3"/>
  <c r="J3189" i="3"/>
  <c r="J3190" i="3"/>
  <c r="J3191" i="3"/>
  <c r="J3192" i="3"/>
  <c r="J3193" i="3"/>
  <c r="J3194" i="3"/>
  <c r="J3195" i="3"/>
  <c r="J3196" i="3"/>
  <c r="J3197" i="3"/>
  <c r="J3198" i="3"/>
  <c r="J3199" i="3"/>
  <c r="J3200" i="3"/>
  <c r="J3201" i="3"/>
  <c r="J3202" i="3"/>
  <c r="J3203" i="3"/>
  <c r="J3204" i="3"/>
  <c r="J3205" i="3"/>
  <c r="J3206" i="3"/>
  <c r="J3207" i="3"/>
  <c r="J3208" i="3"/>
  <c r="J3209" i="3"/>
  <c r="J3210" i="3"/>
  <c r="J3211" i="3"/>
  <c r="J3212" i="3"/>
  <c r="J3213" i="3"/>
  <c r="J3214" i="3"/>
  <c r="J3215" i="3"/>
  <c r="J3216" i="3"/>
  <c r="J3217" i="3"/>
  <c r="J3218" i="3"/>
  <c r="J3219" i="3"/>
  <c r="J3220" i="3"/>
  <c r="J3221" i="3"/>
  <c r="J3222" i="3"/>
  <c r="J3223" i="3"/>
  <c r="J3224" i="3"/>
  <c r="J3225" i="3"/>
  <c r="J3226" i="3"/>
  <c r="J3227" i="3"/>
  <c r="J3228" i="3"/>
  <c r="J3229" i="3"/>
  <c r="J3230" i="3"/>
  <c r="J3231" i="3"/>
  <c r="J3232" i="3"/>
  <c r="J3233" i="3"/>
  <c r="J3234" i="3"/>
  <c r="J3235" i="3"/>
  <c r="J3236" i="3"/>
  <c r="J3237" i="3"/>
  <c r="J3238" i="3"/>
  <c r="J3239" i="3"/>
  <c r="J3240" i="3"/>
  <c r="J3241" i="3"/>
  <c r="J3242" i="3"/>
  <c r="J3243" i="3"/>
  <c r="J3244" i="3"/>
  <c r="J3245" i="3"/>
  <c r="J3246" i="3"/>
  <c r="J3247" i="3"/>
  <c r="J3248" i="3"/>
  <c r="J3249" i="3"/>
  <c r="J3250" i="3"/>
  <c r="J3251" i="3"/>
  <c r="J3252" i="3"/>
  <c r="J3253" i="3"/>
  <c r="J3254" i="3"/>
  <c r="J3255" i="3"/>
  <c r="J3256" i="3"/>
  <c r="J3257" i="3"/>
  <c r="J3258" i="3"/>
  <c r="J3259" i="3"/>
  <c r="J3260" i="3"/>
  <c r="J3261" i="3"/>
  <c r="J3262" i="3"/>
  <c r="J3263" i="3"/>
  <c r="J3264" i="3"/>
  <c r="J3265" i="3"/>
  <c r="J3266" i="3"/>
  <c r="J3267" i="3"/>
  <c r="J3268" i="3"/>
  <c r="J3269" i="3"/>
  <c r="J3270" i="3"/>
  <c r="J3271" i="3"/>
  <c r="J3272" i="3"/>
  <c r="J3273" i="3"/>
  <c r="J3274" i="3"/>
  <c r="J3275" i="3"/>
  <c r="J3276" i="3"/>
  <c r="J3277" i="3"/>
  <c r="J3278" i="3"/>
  <c r="J3279" i="3"/>
  <c r="J3280" i="3"/>
  <c r="J3281" i="3"/>
  <c r="J3282" i="3"/>
  <c r="J3283" i="3"/>
  <c r="J3284" i="3"/>
  <c r="J3285" i="3"/>
  <c r="J3286" i="3"/>
  <c r="J3287" i="3"/>
  <c r="J3288" i="3"/>
  <c r="J3289" i="3"/>
  <c r="J3290" i="3"/>
  <c r="J3291" i="3"/>
  <c r="J3292" i="3"/>
  <c r="J3293" i="3"/>
  <c r="J3294" i="3"/>
  <c r="J3295" i="3"/>
  <c r="J3296" i="3"/>
  <c r="J3297" i="3"/>
  <c r="J3298" i="3"/>
  <c r="J3299" i="3"/>
  <c r="J3300" i="3"/>
  <c r="J3301" i="3"/>
  <c r="J3302" i="3"/>
  <c r="J3303" i="3"/>
  <c r="J3304" i="3"/>
  <c r="J3305" i="3"/>
  <c r="J3306" i="3"/>
  <c r="J3307" i="3"/>
  <c r="J3308" i="3"/>
  <c r="J3309" i="3"/>
  <c r="J3310" i="3"/>
  <c r="J3311" i="3"/>
  <c r="J3312" i="3"/>
  <c r="J3313" i="3"/>
  <c r="J3314" i="3"/>
  <c r="J3315" i="3"/>
  <c r="J3316" i="3"/>
  <c r="J3317" i="3"/>
  <c r="J3318" i="3"/>
  <c r="J3319" i="3"/>
  <c r="J3320" i="3"/>
  <c r="J3321" i="3"/>
  <c r="J3322" i="3"/>
  <c r="J3323" i="3"/>
  <c r="J3324" i="3"/>
  <c r="J3325" i="3"/>
  <c r="J3326" i="3"/>
  <c r="J3327" i="3"/>
  <c r="J3328" i="3"/>
  <c r="J3329" i="3"/>
  <c r="J3330" i="3"/>
  <c r="J3331" i="3"/>
  <c r="J3332" i="3"/>
  <c r="J3333" i="3"/>
  <c r="J3334" i="3"/>
  <c r="J3335" i="3"/>
  <c r="J3336" i="3"/>
  <c r="J3337" i="3"/>
  <c r="J3338" i="3"/>
  <c r="J3339" i="3"/>
  <c r="J3340" i="3"/>
  <c r="J3341" i="3"/>
  <c r="J3342" i="3"/>
  <c r="J3343" i="3"/>
  <c r="J3344" i="3"/>
  <c r="J3345" i="3"/>
  <c r="J3346" i="3"/>
  <c r="J3347" i="3"/>
  <c r="J3348" i="3"/>
  <c r="J3349" i="3"/>
  <c r="J3350" i="3"/>
  <c r="J3351" i="3"/>
  <c r="J3352" i="3"/>
  <c r="J3353" i="3"/>
  <c r="J3354" i="3"/>
  <c r="J3355" i="3"/>
  <c r="J3356" i="3"/>
  <c r="J3357" i="3"/>
  <c r="J3358" i="3"/>
  <c r="J3359" i="3"/>
  <c r="J3360" i="3"/>
  <c r="J3361" i="3"/>
  <c r="J3362" i="3"/>
  <c r="J3363" i="3"/>
  <c r="J3364" i="3"/>
  <c r="J3365" i="3"/>
  <c r="J3366" i="3"/>
  <c r="J3367" i="3"/>
  <c r="J3368" i="3"/>
  <c r="J3369" i="3"/>
  <c r="J3370" i="3"/>
  <c r="J3371" i="3"/>
  <c r="J3372" i="3"/>
  <c r="J3373" i="3"/>
  <c r="J3374" i="3"/>
  <c r="J3375" i="3"/>
  <c r="J3376" i="3"/>
  <c r="J3377" i="3"/>
  <c r="J3378" i="3"/>
  <c r="J3379" i="3"/>
  <c r="J3380" i="3"/>
  <c r="J3381" i="3"/>
  <c r="J3382" i="3"/>
  <c r="J3383" i="3"/>
  <c r="J3384" i="3"/>
  <c r="J3385" i="3"/>
  <c r="J3386" i="3"/>
  <c r="J3387" i="3"/>
  <c r="J3388" i="3"/>
  <c r="J3389" i="3"/>
  <c r="J3390" i="3"/>
  <c r="J3391" i="3"/>
  <c r="J3392" i="3"/>
  <c r="J3393" i="3"/>
  <c r="J3394" i="3"/>
  <c r="J3395" i="3"/>
  <c r="J3396" i="3"/>
  <c r="J3397" i="3"/>
  <c r="J3398" i="3"/>
  <c r="J3399" i="3"/>
  <c r="J3400" i="3"/>
  <c r="J3401" i="3"/>
  <c r="J3402" i="3"/>
  <c r="J3403" i="3"/>
  <c r="J3404" i="3"/>
  <c r="J3405" i="3"/>
  <c r="J3406" i="3"/>
  <c r="J3407" i="3"/>
  <c r="J3408" i="3"/>
  <c r="J3409" i="3"/>
  <c r="J3410" i="3"/>
  <c r="J3411" i="3"/>
  <c r="J3412" i="3"/>
  <c r="J3413" i="3"/>
  <c r="J3414" i="3"/>
  <c r="J3415" i="3"/>
  <c r="J3416" i="3"/>
  <c r="J3417" i="3"/>
  <c r="J3418" i="3"/>
  <c r="J3419" i="3"/>
  <c r="J3420" i="3"/>
  <c r="J3421" i="3"/>
  <c r="J3422" i="3"/>
  <c r="J3423" i="3"/>
  <c r="J3424" i="3"/>
  <c r="J3425" i="3"/>
  <c r="J3426" i="3"/>
  <c r="J3427" i="3"/>
  <c r="J3428" i="3"/>
  <c r="J3429" i="3"/>
  <c r="J3430" i="3"/>
  <c r="J3431" i="3"/>
  <c r="J3432" i="3"/>
  <c r="J3433" i="3"/>
  <c r="J3434" i="3"/>
  <c r="J3435" i="3"/>
  <c r="J3436" i="3"/>
  <c r="J3437" i="3"/>
  <c r="J3438" i="3"/>
  <c r="J3439" i="3"/>
  <c r="J3440" i="3"/>
  <c r="J3441" i="3"/>
  <c r="J3442" i="3"/>
  <c r="J3443" i="3"/>
  <c r="J3444" i="3"/>
  <c r="J3445" i="3"/>
  <c r="J3446" i="3"/>
  <c r="J3447" i="3"/>
  <c r="J3448" i="3"/>
  <c r="J3449" i="3"/>
  <c r="J3450" i="3"/>
  <c r="J3451" i="3"/>
  <c r="J3452" i="3"/>
  <c r="J3453" i="3"/>
  <c r="J3454" i="3"/>
  <c r="J3455" i="3"/>
  <c r="J3456" i="3"/>
  <c r="J3457" i="3"/>
  <c r="J3458" i="3"/>
  <c r="J3459" i="3"/>
  <c r="J3460" i="3"/>
  <c r="J3461" i="3"/>
  <c r="J3462" i="3"/>
  <c r="J3463" i="3"/>
  <c r="J3464" i="3"/>
  <c r="J3465" i="3"/>
  <c r="J3466" i="3"/>
  <c r="J3467" i="3"/>
  <c r="J3468" i="3"/>
  <c r="J3469" i="3"/>
  <c r="J3470" i="3"/>
  <c r="J3471" i="3"/>
  <c r="J3472" i="3"/>
  <c r="J3473" i="3"/>
  <c r="J3474" i="3"/>
  <c r="J3475" i="3"/>
  <c r="J3476" i="3"/>
  <c r="J3477" i="3"/>
  <c r="J3478" i="3"/>
  <c r="J3479" i="3"/>
  <c r="J3480" i="3"/>
  <c r="J3481" i="3"/>
  <c r="J3482" i="3"/>
  <c r="J3483" i="3"/>
  <c r="J3484" i="3"/>
  <c r="J3485" i="3"/>
  <c r="J3486" i="3"/>
  <c r="J3487" i="3"/>
  <c r="J3488" i="3"/>
  <c r="J3489" i="3"/>
  <c r="J3490" i="3"/>
  <c r="J3491" i="3"/>
  <c r="J3492" i="3"/>
  <c r="J3493" i="3"/>
  <c r="J3494" i="3"/>
  <c r="J3495" i="3"/>
  <c r="J3496" i="3"/>
  <c r="J3497" i="3"/>
  <c r="J3498" i="3"/>
  <c r="J3499" i="3"/>
  <c r="J3500" i="3"/>
  <c r="J3501" i="3"/>
  <c r="J3502" i="3"/>
  <c r="J3503" i="3"/>
  <c r="J3504" i="3"/>
  <c r="J3505" i="3"/>
  <c r="J3506" i="3"/>
  <c r="J3507" i="3"/>
  <c r="J3508" i="3"/>
  <c r="J3509" i="3"/>
  <c r="J3510" i="3"/>
  <c r="J3511" i="3"/>
  <c r="J3512" i="3"/>
  <c r="J3513" i="3"/>
  <c r="J3514" i="3"/>
  <c r="J3515" i="3"/>
  <c r="J3516" i="3"/>
  <c r="J3517" i="3"/>
  <c r="J3518" i="3"/>
  <c r="J3519" i="3"/>
  <c r="J3520" i="3"/>
  <c r="J3521" i="3"/>
  <c r="J3522" i="3"/>
  <c r="J3523" i="3"/>
  <c r="J3524" i="3"/>
  <c r="J3525" i="3"/>
  <c r="J3526" i="3"/>
  <c r="J3527" i="3"/>
  <c r="J3528" i="3"/>
  <c r="J3529" i="3"/>
  <c r="J3530" i="3"/>
  <c r="J3531" i="3"/>
  <c r="J3532" i="3"/>
  <c r="J3533" i="3"/>
  <c r="J3534" i="3"/>
  <c r="J3535" i="3"/>
  <c r="J3536" i="3"/>
  <c r="J3537" i="3"/>
  <c r="J3538" i="3"/>
  <c r="J3539" i="3"/>
  <c r="J3540" i="3"/>
  <c r="J3541" i="3"/>
  <c r="J3542" i="3"/>
  <c r="J3543" i="3"/>
  <c r="J3544" i="3"/>
  <c r="J3545" i="3"/>
  <c r="J3546" i="3"/>
  <c r="J3547" i="3"/>
  <c r="J3548" i="3"/>
  <c r="J3549" i="3"/>
  <c r="J3550" i="3"/>
  <c r="J3551" i="3"/>
  <c r="J3552" i="3"/>
  <c r="J3553" i="3"/>
  <c r="J3554" i="3"/>
  <c r="J3555" i="3"/>
  <c r="J3556" i="3"/>
  <c r="J3557" i="3"/>
  <c r="J3558" i="3"/>
  <c r="J3559" i="3"/>
  <c r="J3560" i="3"/>
  <c r="J3561" i="3"/>
  <c r="J3562" i="3"/>
  <c r="J3563" i="3"/>
  <c r="J3564" i="3"/>
  <c r="J3565" i="3"/>
  <c r="J3566" i="3"/>
  <c r="J3567" i="3"/>
  <c r="J3568" i="3"/>
  <c r="J3569" i="3"/>
  <c r="J3570" i="3"/>
  <c r="J3571" i="3"/>
  <c r="J3572" i="3"/>
  <c r="J3573" i="3"/>
  <c r="J3574" i="3"/>
  <c r="J3575" i="3"/>
  <c r="J3576" i="3"/>
  <c r="J3577" i="3"/>
  <c r="J3578" i="3"/>
  <c r="J3579" i="3"/>
  <c r="J3580" i="3"/>
  <c r="J3581" i="3"/>
  <c r="J3582" i="3"/>
  <c r="J3583" i="3"/>
  <c r="J3584" i="3"/>
  <c r="J3585" i="3"/>
  <c r="J3586" i="3"/>
  <c r="J3587" i="3"/>
  <c r="J3588" i="3"/>
  <c r="J3589" i="3"/>
  <c r="J3590" i="3"/>
  <c r="J3591" i="3"/>
  <c r="J3592" i="3"/>
  <c r="J3593" i="3"/>
  <c r="J3594" i="3"/>
  <c r="J3595" i="3"/>
  <c r="J3596" i="3"/>
  <c r="J3597" i="3"/>
  <c r="J3598" i="3"/>
  <c r="J3599" i="3"/>
  <c r="J3600" i="3"/>
  <c r="J3601" i="3"/>
  <c r="J3602" i="3"/>
  <c r="J3603" i="3"/>
  <c r="J3604" i="3"/>
  <c r="J3605" i="3"/>
  <c r="J3606" i="3"/>
  <c r="J3607" i="3"/>
  <c r="J3608" i="3"/>
  <c r="J3609" i="3"/>
  <c r="J3610" i="3"/>
  <c r="J3611" i="3"/>
  <c r="J3612" i="3"/>
  <c r="J3613" i="3"/>
  <c r="J3614" i="3"/>
  <c r="J3615" i="3"/>
  <c r="J3616" i="3"/>
  <c r="J3617" i="3"/>
  <c r="J3618" i="3"/>
  <c r="J3619" i="3"/>
  <c r="J3620" i="3"/>
  <c r="J3621" i="3"/>
  <c r="J3622" i="3"/>
  <c r="J3623" i="3"/>
  <c r="J3624" i="3"/>
  <c r="J3625" i="3"/>
  <c r="J3626" i="3"/>
  <c r="J3627" i="3"/>
  <c r="J3628" i="3"/>
  <c r="J3629" i="3"/>
  <c r="J3630" i="3"/>
  <c r="J3631" i="3"/>
  <c r="J3632" i="3"/>
  <c r="J3633" i="3"/>
  <c r="J3634" i="3"/>
  <c r="J3635" i="3"/>
  <c r="J3636" i="3"/>
  <c r="J3637" i="3"/>
  <c r="J3638" i="3"/>
  <c r="J3639" i="3"/>
  <c r="J3640" i="3"/>
  <c r="J3641" i="3"/>
  <c r="J3642" i="3"/>
  <c r="J3643" i="3"/>
  <c r="J3644" i="3"/>
  <c r="J3645" i="3"/>
  <c r="J3646" i="3"/>
  <c r="J3647" i="3"/>
  <c r="J3648" i="3"/>
  <c r="J3649" i="3"/>
  <c r="J3650" i="3"/>
  <c r="J3651" i="3"/>
  <c r="J3652" i="3"/>
  <c r="J3653" i="3"/>
  <c r="J3654" i="3"/>
  <c r="J3655" i="3"/>
  <c r="J3656" i="3"/>
  <c r="J3657" i="3"/>
  <c r="J3658" i="3"/>
  <c r="J3659" i="3"/>
  <c r="J3660" i="3"/>
  <c r="J3661" i="3"/>
  <c r="J3662" i="3"/>
  <c r="J3663" i="3"/>
  <c r="J3664" i="3"/>
  <c r="J3665" i="3"/>
  <c r="J3666" i="3"/>
  <c r="J3667" i="3"/>
  <c r="J3668" i="3"/>
  <c r="J3669" i="3"/>
  <c r="J3670" i="3"/>
  <c r="J3671" i="3"/>
  <c r="J3672" i="3"/>
  <c r="J3673" i="3"/>
  <c r="J3674" i="3"/>
  <c r="J3675" i="3"/>
  <c r="J3676" i="3"/>
  <c r="J3677" i="3"/>
  <c r="J3678" i="3"/>
  <c r="J3679" i="3"/>
  <c r="J3680" i="3"/>
  <c r="J3681" i="3"/>
  <c r="J3682" i="3"/>
  <c r="J3683" i="3"/>
  <c r="J3684" i="3"/>
  <c r="J3685" i="3"/>
  <c r="J3686" i="3"/>
  <c r="J3687" i="3"/>
  <c r="J3688" i="3"/>
  <c r="J3689" i="3"/>
  <c r="J3690" i="3"/>
  <c r="J3691" i="3"/>
  <c r="J3692" i="3"/>
  <c r="J3693" i="3"/>
  <c r="J3694" i="3"/>
  <c r="J3695" i="3"/>
  <c r="J3696" i="3"/>
  <c r="J3697" i="3"/>
  <c r="J3698" i="3"/>
  <c r="J3699" i="3"/>
  <c r="J3700" i="3"/>
  <c r="J3701" i="3"/>
  <c r="J3702" i="3"/>
  <c r="J3703" i="3"/>
  <c r="J3704" i="3"/>
  <c r="J3705" i="3"/>
  <c r="J3706" i="3"/>
  <c r="J3707" i="3"/>
  <c r="J3708" i="3"/>
  <c r="J3709" i="3"/>
  <c r="J3710" i="3"/>
  <c r="J3711" i="3"/>
  <c r="J3712" i="3"/>
  <c r="J3713" i="3"/>
  <c r="J3714" i="3"/>
  <c r="J3715" i="3"/>
  <c r="J3716" i="3"/>
  <c r="J3717" i="3"/>
  <c r="J3718" i="3"/>
  <c r="J3719" i="3"/>
  <c r="J3720" i="3"/>
  <c r="J3721" i="3"/>
  <c r="J3722" i="3"/>
  <c r="J3723" i="3"/>
  <c r="J3724" i="3"/>
  <c r="J3725" i="3"/>
  <c r="J3726" i="3"/>
  <c r="J3727" i="3"/>
  <c r="J3728" i="3"/>
  <c r="J3729" i="3"/>
  <c r="J3730" i="3"/>
  <c r="J3731" i="3"/>
  <c r="J3732" i="3"/>
  <c r="J3733" i="3"/>
  <c r="J3734" i="3"/>
  <c r="J3735" i="3"/>
  <c r="J3736" i="3"/>
  <c r="J3737" i="3"/>
  <c r="J3738" i="3"/>
  <c r="J3739" i="3"/>
  <c r="J3740" i="3"/>
  <c r="J3741" i="3"/>
  <c r="J3742" i="3"/>
  <c r="J3743" i="3"/>
  <c r="J3744" i="3"/>
  <c r="J3745" i="3"/>
  <c r="J3746" i="3"/>
  <c r="J3747" i="3"/>
  <c r="J3748" i="3"/>
  <c r="J3749" i="3"/>
  <c r="J3750" i="3"/>
  <c r="J3751" i="3"/>
  <c r="J3752" i="3"/>
  <c r="J3753" i="3"/>
  <c r="J3754" i="3"/>
  <c r="J3755" i="3"/>
  <c r="J3756" i="3"/>
  <c r="J3757" i="3"/>
  <c r="J3758" i="3"/>
  <c r="J3759" i="3"/>
  <c r="J3760" i="3"/>
  <c r="J3761" i="3"/>
  <c r="J3762" i="3"/>
  <c r="J3763" i="3"/>
  <c r="J3764" i="3"/>
  <c r="J3765" i="3"/>
  <c r="J3766" i="3"/>
  <c r="J3767" i="3"/>
  <c r="J3768" i="3"/>
  <c r="J3769" i="3"/>
  <c r="J3770" i="3"/>
  <c r="J3771" i="3"/>
  <c r="J3772" i="3"/>
  <c r="J3773" i="3"/>
  <c r="J3774" i="3"/>
  <c r="J3775" i="3"/>
  <c r="J3776" i="3"/>
  <c r="J3777" i="3"/>
  <c r="J3778" i="3"/>
  <c r="J3779" i="3"/>
  <c r="J3780" i="3"/>
  <c r="J3781" i="3"/>
  <c r="J3782" i="3"/>
  <c r="J3783" i="3"/>
  <c r="J3784" i="3"/>
  <c r="J3785" i="3"/>
  <c r="J3786" i="3"/>
  <c r="J3787" i="3"/>
  <c r="J3788" i="3"/>
  <c r="J3789" i="3"/>
  <c r="J3790" i="3"/>
  <c r="J3791" i="3"/>
  <c r="J3792" i="3"/>
  <c r="J3793" i="3"/>
  <c r="J3794" i="3"/>
  <c r="J3795" i="3"/>
  <c r="J3796" i="3"/>
  <c r="J3797" i="3"/>
  <c r="J3798" i="3"/>
  <c r="J3799" i="3"/>
  <c r="J3800" i="3"/>
  <c r="J3801" i="3"/>
  <c r="J3802" i="3"/>
  <c r="J3803" i="3"/>
  <c r="J3804" i="3"/>
  <c r="J3805" i="3"/>
  <c r="J3806" i="3"/>
  <c r="J3807" i="3"/>
  <c r="J3808" i="3"/>
  <c r="J3809" i="3"/>
  <c r="J3810" i="3"/>
  <c r="J3811" i="3"/>
  <c r="J3812" i="3"/>
  <c r="J3813" i="3"/>
  <c r="J3814" i="3"/>
  <c r="J3815" i="3"/>
  <c r="J3816" i="3"/>
  <c r="J3817" i="3"/>
  <c r="J3818" i="3"/>
  <c r="J3819" i="3"/>
  <c r="J3820" i="3"/>
  <c r="J3821" i="3"/>
  <c r="J3822" i="3"/>
  <c r="J3823" i="3"/>
  <c r="J3824" i="3"/>
  <c r="J3825" i="3"/>
  <c r="J3826" i="3"/>
  <c r="J3827" i="3"/>
  <c r="J3828" i="3"/>
  <c r="J3829" i="3"/>
  <c r="J3830" i="3"/>
  <c r="J3831" i="3"/>
  <c r="J3832" i="3"/>
  <c r="J3833" i="3"/>
  <c r="J3834" i="3"/>
  <c r="J3835" i="3"/>
  <c r="J3836" i="3"/>
  <c r="J3837" i="3"/>
  <c r="J3838" i="3"/>
  <c r="J3839" i="3"/>
  <c r="J3840" i="3"/>
  <c r="J3841" i="3"/>
  <c r="J3842" i="3"/>
  <c r="J3843" i="3"/>
  <c r="J3844" i="3"/>
  <c r="J3845" i="3"/>
  <c r="J3846" i="3"/>
  <c r="J3847" i="3"/>
  <c r="J3848" i="3"/>
  <c r="J3849" i="3"/>
  <c r="J3850" i="3"/>
  <c r="J3851" i="3"/>
  <c r="J3852" i="3"/>
  <c r="J3853" i="3"/>
  <c r="J3854" i="3"/>
  <c r="J3855" i="3"/>
  <c r="J3856" i="3"/>
  <c r="J3857" i="3"/>
  <c r="J3858" i="3"/>
  <c r="J3859" i="3"/>
  <c r="J3860" i="3"/>
  <c r="J3861" i="3"/>
  <c r="J3862" i="3"/>
  <c r="J3863" i="3"/>
  <c r="J3864" i="3"/>
  <c r="J3865" i="3"/>
  <c r="J3866" i="3"/>
  <c r="J3867" i="3"/>
  <c r="J3868" i="3"/>
  <c r="J3869" i="3"/>
  <c r="J3870" i="3"/>
  <c r="J3871" i="3"/>
  <c r="J3872" i="3"/>
  <c r="J3873" i="3"/>
  <c r="J3874" i="3"/>
  <c r="J3875" i="3"/>
  <c r="J3876" i="3"/>
  <c r="J3877" i="3"/>
  <c r="J3878" i="3"/>
  <c r="J3879" i="3"/>
  <c r="J3880" i="3"/>
  <c r="J3881" i="3"/>
  <c r="J3882" i="3"/>
  <c r="J3883" i="3"/>
  <c r="J3884" i="3"/>
  <c r="J3885" i="3"/>
  <c r="J3886" i="3"/>
  <c r="J3887" i="3"/>
  <c r="J3888" i="3"/>
  <c r="J3889" i="3"/>
  <c r="J3890" i="3"/>
  <c r="J3891" i="3"/>
  <c r="J3892" i="3"/>
  <c r="J3893" i="3"/>
  <c r="J3894" i="3"/>
  <c r="J3895" i="3"/>
  <c r="J3896" i="3"/>
  <c r="J3897" i="3"/>
  <c r="J3898" i="3"/>
  <c r="J3899" i="3"/>
  <c r="J3900" i="3"/>
  <c r="J3901" i="3"/>
  <c r="J3902" i="3"/>
  <c r="J3903" i="3"/>
  <c r="J3904" i="3"/>
  <c r="J3905" i="3"/>
  <c r="J3906" i="3"/>
  <c r="J3907" i="3"/>
  <c r="J3908" i="3"/>
  <c r="J3909" i="3"/>
  <c r="J3910" i="3"/>
  <c r="J3911" i="3"/>
  <c r="J3912" i="3"/>
  <c r="J3913" i="3"/>
  <c r="J3914" i="3"/>
  <c r="J3915" i="3"/>
  <c r="J3916" i="3"/>
  <c r="J3917" i="3"/>
  <c r="J3918" i="3"/>
  <c r="J3919" i="3"/>
  <c r="J3920" i="3"/>
  <c r="J3921" i="3"/>
  <c r="J3922" i="3"/>
  <c r="J3923" i="3"/>
  <c r="J3924" i="3"/>
  <c r="J3925" i="3"/>
  <c r="J3926" i="3"/>
  <c r="J3927" i="3"/>
  <c r="J3928" i="3"/>
  <c r="J3929" i="3"/>
  <c r="J3930" i="3"/>
  <c r="J3931" i="3"/>
  <c r="J3932" i="3"/>
  <c r="J3933" i="3"/>
  <c r="J3934" i="3"/>
  <c r="J3935" i="3"/>
  <c r="J3936" i="3"/>
  <c r="J3937" i="3"/>
  <c r="J3938" i="3"/>
  <c r="J3939" i="3"/>
  <c r="J3940" i="3"/>
  <c r="J3941" i="3"/>
  <c r="J3942" i="3"/>
  <c r="J3943" i="3"/>
  <c r="J3944" i="3"/>
  <c r="J3945" i="3"/>
  <c r="J3946" i="3"/>
  <c r="J3947" i="3"/>
  <c r="J3948" i="3"/>
  <c r="J3949" i="3"/>
  <c r="J3950" i="3"/>
  <c r="J3951" i="3"/>
  <c r="J3952" i="3"/>
  <c r="J3953" i="3"/>
  <c r="J3954" i="3"/>
  <c r="J3955" i="3"/>
  <c r="J3956" i="3"/>
  <c r="J3957" i="3"/>
  <c r="J3958" i="3"/>
  <c r="J3959" i="3"/>
  <c r="J3960" i="3"/>
  <c r="J3961" i="3"/>
  <c r="J3962" i="3"/>
  <c r="J3963" i="3"/>
  <c r="J3964" i="3"/>
  <c r="J3965" i="3"/>
  <c r="J3966" i="3"/>
  <c r="J3967" i="3"/>
  <c r="J3968" i="3"/>
  <c r="J3969" i="3"/>
  <c r="J3970" i="3"/>
  <c r="J3971" i="3"/>
  <c r="J3972" i="3"/>
  <c r="J3973" i="3"/>
  <c r="J3974" i="3"/>
  <c r="J3975" i="3"/>
  <c r="J3976" i="3"/>
  <c r="J3977" i="3"/>
  <c r="J3978" i="3"/>
  <c r="J3979" i="3"/>
  <c r="J3980" i="3"/>
  <c r="J3981" i="3"/>
  <c r="J3982" i="3"/>
  <c r="J3983" i="3"/>
  <c r="J3984" i="3"/>
  <c r="J3985" i="3"/>
  <c r="J3986" i="3"/>
  <c r="J3987" i="3"/>
  <c r="J3988" i="3"/>
  <c r="J3989" i="3"/>
  <c r="J3990" i="3"/>
  <c r="J3991" i="3"/>
  <c r="J3992" i="3"/>
  <c r="J3993" i="3"/>
  <c r="J3994" i="3"/>
  <c r="J3995" i="3"/>
  <c r="J3996" i="3"/>
  <c r="J3997" i="3"/>
  <c r="J3998" i="3"/>
  <c r="J3999" i="3"/>
  <c r="J4000" i="3"/>
  <c r="J4001" i="3"/>
  <c r="J4002" i="3"/>
  <c r="J4003" i="3"/>
  <c r="J4004" i="3"/>
  <c r="J4005" i="3"/>
  <c r="J4006" i="3"/>
  <c r="J4007" i="3"/>
  <c r="J4008" i="3"/>
  <c r="J4009" i="3"/>
  <c r="J4010" i="3"/>
  <c r="J4011" i="3"/>
  <c r="J4012" i="3"/>
  <c r="J4013" i="3"/>
  <c r="J4014" i="3"/>
  <c r="J4015" i="3"/>
  <c r="J4016" i="3"/>
  <c r="J4017" i="3"/>
  <c r="J4018" i="3"/>
  <c r="J4019" i="3"/>
  <c r="J4020" i="3"/>
  <c r="J4021" i="3"/>
  <c r="J4022" i="3"/>
  <c r="J4023" i="3"/>
  <c r="J4024" i="3"/>
  <c r="J4025" i="3"/>
  <c r="J4026" i="3"/>
  <c r="J4027" i="3"/>
  <c r="J4028" i="3"/>
  <c r="J4029" i="3"/>
  <c r="J4030" i="3"/>
  <c r="J4031" i="3"/>
  <c r="J4032" i="3"/>
  <c r="J4033" i="3"/>
  <c r="J4034" i="3"/>
  <c r="J4035" i="3"/>
  <c r="J4036" i="3"/>
  <c r="J4037" i="3"/>
  <c r="J4038" i="3"/>
  <c r="J4039" i="3"/>
  <c r="J4040" i="3"/>
  <c r="J4041" i="3"/>
  <c r="J4042" i="3"/>
  <c r="J4043" i="3"/>
  <c r="J4044" i="3"/>
  <c r="J4045" i="3"/>
  <c r="J4046" i="3"/>
  <c r="J4047" i="3"/>
  <c r="J4048" i="3"/>
  <c r="J4049" i="3"/>
  <c r="J4050" i="3"/>
  <c r="J4051" i="3"/>
  <c r="J4052" i="3"/>
  <c r="J4053" i="3"/>
  <c r="J4054" i="3"/>
  <c r="J4055" i="3"/>
  <c r="J4056" i="3"/>
  <c r="J4057" i="3"/>
  <c r="J4058" i="3"/>
  <c r="J4059" i="3"/>
  <c r="J4060" i="3"/>
  <c r="J4061" i="3"/>
  <c r="J4062" i="3"/>
  <c r="J4063" i="3"/>
  <c r="J4064" i="3"/>
  <c r="J4065" i="3"/>
  <c r="J4066" i="3"/>
  <c r="J4067" i="3"/>
  <c r="J4068" i="3"/>
  <c r="J4069" i="3"/>
  <c r="J4070" i="3"/>
  <c r="J4071" i="3"/>
  <c r="J4072" i="3"/>
  <c r="J4073" i="3"/>
  <c r="J4074" i="3"/>
  <c r="J4075" i="3"/>
  <c r="J4076" i="3"/>
  <c r="J4077" i="3"/>
  <c r="J4078" i="3"/>
  <c r="J4079" i="3"/>
  <c r="J4080" i="3"/>
  <c r="J4081" i="3"/>
  <c r="J4082" i="3"/>
  <c r="J4083" i="3"/>
  <c r="J4084" i="3"/>
  <c r="J4085" i="3"/>
  <c r="J4086" i="3"/>
  <c r="J4087" i="3"/>
  <c r="J4088" i="3"/>
  <c r="J4089" i="3"/>
  <c r="J4090" i="3"/>
  <c r="J4091" i="3"/>
  <c r="J4092" i="3"/>
  <c r="J4093" i="3"/>
  <c r="J4094" i="3"/>
  <c r="J4095" i="3"/>
  <c r="J4096" i="3"/>
  <c r="J4097" i="3"/>
  <c r="J4098" i="3"/>
  <c r="J4099" i="3"/>
  <c r="J4100" i="3"/>
  <c r="J4101" i="3"/>
  <c r="J4102" i="3"/>
  <c r="J4103" i="3"/>
  <c r="J4104" i="3"/>
  <c r="J4105" i="3"/>
  <c r="J4106" i="3"/>
  <c r="J4107" i="3"/>
  <c r="J4108" i="3"/>
  <c r="J4109" i="3"/>
  <c r="J4110" i="3"/>
  <c r="J4111" i="3"/>
  <c r="J4112" i="3"/>
  <c r="J4113" i="3"/>
  <c r="J4114" i="3"/>
  <c r="J4115" i="3"/>
  <c r="J4116" i="3"/>
  <c r="J4117" i="3"/>
  <c r="J4118" i="3"/>
  <c r="J4119" i="3"/>
  <c r="J4120" i="3"/>
  <c r="J4121" i="3"/>
  <c r="J4122" i="3"/>
  <c r="J4123" i="3"/>
  <c r="J4124" i="3"/>
  <c r="J4125" i="3"/>
  <c r="J4126" i="3"/>
  <c r="J4127" i="3"/>
  <c r="J4128" i="3"/>
  <c r="J4129" i="3"/>
  <c r="J4130" i="3"/>
  <c r="J4131" i="3"/>
  <c r="J4132" i="3"/>
  <c r="J4133" i="3"/>
  <c r="J4134" i="3"/>
  <c r="J4135" i="3"/>
  <c r="J4136" i="3"/>
  <c r="J4137" i="3"/>
  <c r="J4138" i="3"/>
  <c r="J4139" i="3"/>
  <c r="J4140" i="3"/>
  <c r="J4141" i="3"/>
  <c r="J4142" i="3"/>
  <c r="J4143" i="3"/>
  <c r="J4144" i="3"/>
  <c r="J4145" i="3"/>
  <c r="J4146" i="3"/>
  <c r="J4147" i="3"/>
  <c r="J4148" i="3"/>
  <c r="J4149" i="3"/>
  <c r="J4150" i="3"/>
  <c r="J4151" i="3"/>
  <c r="J4152" i="3"/>
  <c r="J4153" i="3"/>
  <c r="J4154" i="3"/>
  <c r="J4155" i="3"/>
  <c r="J4156" i="3"/>
  <c r="J4157" i="3"/>
  <c r="J4158" i="3"/>
  <c r="J4159" i="3"/>
  <c r="J4160" i="3"/>
  <c r="J4161" i="3"/>
  <c r="J4162" i="3"/>
  <c r="J4163" i="3"/>
  <c r="J4164" i="3"/>
  <c r="J4165" i="3"/>
  <c r="J4166" i="3"/>
  <c r="J4167" i="3"/>
  <c r="J4168" i="3"/>
  <c r="J4169" i="3"/>
  <c r="J4170" i="3"/>
  <c r="J4171" i="3"/>
  <c r="J4172" i="3"/>
  <c r="J4173" i="3"/>
  <c r="J4174" i="3"/>
  <c r="J4175" i="3"/>
  <c r="J4176" i="3"/>
  <c r="J4177" i="3"/>
  <c r="J4178" i="3"/>
  <c r="J4179" i="3"/>
  <c r="J4180" i="3"/>
  <c r="J4181" i="3"/>
  <c r="J4182" i="3"/>
  <c r="J4183" i="3"/>
  <c r="J4184" i="3"/>
  <c r="J4185" i="3"/>
  <c r="J4186" i="3"/>
  <c r="J4187" i="3"/>
  <c r="J4188" i="3"/>
  <c r="J4189" i="3"/>
  <c r="J4190" i="3"/>
  <c r="J4191" i="3"/>
  <c r="J4192" i="3"/>
  <c r="J4193" i="3"/>
  <c r="J4194" i="3"/>
  <c r="J4195" i="3"/>
  <c r="J4196" i="3"/>
  <c r="J4197" i="3"/>
  <c r="J4198" i="3"/>
  <c r="J4199" i="3"/>
  <c r="J4200" i="3"/>
  <c r="J4201" i="3"/>
  <c r="J2" i="3"/>
  <c r="G76" i="1" l="1"/>
  <c r="A114" i="1"/>
  <c r="I113" i="1"/>
  <c r="J113" i="1"/>
  <c r="C113" i="1"/>
  <c r="B113" i="1"/>
  <c r="D113" i="1"/>
  <c r="F113" i="1"/>
  <c r="K113" i="1"/>
  <c r="E113" i="1"/>
  <c r="B76" i="1"/>
  <c r="D76" i="1"/>
  <c r="C76" i="1"/>
  <c r="E76" i="1"/>
  <c r="G113" i="1"/>
  <c r="Z4138" i="3"/>
  <c r="Z3962" i="3"/>
  <c r="Z3778" i="3"/>
  <c r="Z3594" i="3"/>
  <c r="Z3410" i="3"/>
  <c r="Z3242" i="3"/>
  <c r="Z3074" i="3"/>
  <c r="Z2898" i="3"/>
  <c r="Z2714" i="3"/>
  <c r="Z2530" i="3"/>
  <c r="Z2354" i="3"/>
  <c r="Z2178" i="3"/>
  <c r="Z1970" i="3"/>
  <c r="Z1770" i="3"/>
  <c r="Z1570" i="3"/>
  <c r="Z1370" i="3"/>
  <c r="Z1162" i="3"/>
  <c r="Z946" i="3"/>
  <c r="Z730" i="3"/>
  <c r="Z514" i="3"/>
  <c r="Z282" i="3"/>
  <c r="Z42" i="3"/>
  <c r="Z4186" i="3"/>
  <c r="Z4162" i="3"/>
  <c r="Z4130" i="3"/>
  <c r="Z4098" i="3"/>
  <c r="Z4066" i="3"/>
  <c r="Z4034" i="3"/>
  <c r="Z4010" i="3"/>
  <c r="Z3978" i="3"/>
  <c r="Z3938" i="3"/>
  <c r="Z3906" i="3"/>
  <c r="Z3874" i="3"/>
  <c r="Z3842" i="3"/>
  <c r="Z3810" i="3"/>
  <c r="Z3770" i="3"/>
  <c r="Z3738" i="3"/>
  <c r="Z3706" i="3"/>
  <c r="Z3666" i="3"/>
  <c r="Z3634" i="3"/>
  <c r="Z3602" i="3"/>
  <c r="Z3570" i="3"/>
  <c r="Z3538" i="3"/>
  <c r="Z3506" i="3"/>
  <c r="Z3474" i="3"/>
  <c r="Z3442" i="3"/>
  <c r="Z3378" i="3"/>
  <c r="Z3346" i="3"/>
  <c r="Z3314" i="3"/>
  <c r="Z3282" i="3"/>
  <c r="Z3250" i="3"/>
  <c r="Z3210" i="3"/>
  <c r="Z3178" i="3"/>
  <c r="Z3154" i="3"/>
  <c r="Z3122" i="3"/>
  <c r="Z3090" i="3"/>
  <c r="Z3050" i="3"/>
  <c r="Z3026" i="3"/>
  <c r="Z2994" i="3"/>
  <c r="Z2954" i="3"/>
  <c r="Z2922" i="3"/>
  <c r="Z2882" i="3"/>
  <c r="Z2850" i="3"/>
  <c r="Z2810" i="3"/>
  <c r="Z2778" i="3"/>
  <c r="Z2738" i="3"/>
  <c r="Z2698" i="3"/>
  <c r="Z2666" i="3"/>
  <c r="Z2634" i="3"/>
  <c r="Z2602" i="3"/>
  <c r="Z2570" i="3"/>
  <c r="Z2546" i="3"/>
  <c r="Z2506" i="3"/>
  <c r="Z2474" i="3"/>
  <c r="Z2442" i="3"/>
  <c r="Z2410" i="3"/>
  <c r="Z2394" i="3"/>
  <c r="Z2362" i="3"/>
  <c r="Z2330" i="3"/>
  <c r="Z2298" i="3"/>
  <c r="Z2258" i="3"/>
  <c r="Z2226" i="3"/>
  <c r="Z2194" i="3"/>
  <c r="Z2162" i="3"/>
  <c r="Z2130" i="3"/>
  <c r="Z2098" i="3"/>
  <c r="Z2066" i="3"/>
  <c r="Z2026" i="3"/>
  <c r="Z1994" i="3"/>
  <c r="Z1954" i="3"/>
  <c r="Z1922" i="3"/>
  <c r="Z1890" i="3"/>
  <c r="Z1858" i="3"/>
  <c r="Z1834" i="3"/>
  <c r="Z1802" i="3"/>
  <c r="Z1762" i="3"/>
  <c r="Z1730" i="3"/>
  <c r="Z1682" i="3"/>
  <c r="Z1650" i="3"/>
  <c r="Z1610" i="3"/>
  <c r="Z1578" i="3"/>
  <c r="Z1538" i="3"/>
  <c r="Z1506" i="3"/>
  <c r="Z1474" i="3"/>
  <c r="Z1442" i="3"/>
  <c r="Z1410" i="3"/>
  <c r="Z1378" i="3"/>
  <c r="Z1338" i="3"/>
  <c r="Z1306" i="3"/>
  <c r="Z1266" i="3"/>
  <c r="Z1234" i="3"/>
  <c r="Z1202" i="3"/>
  <c r="Z1170" i="3"/>
  <c r="Z1138" i="3"/>
  <c r="Z1106" i="3"/>
  <c r="Z1074" i="3"/>
  <c r="Z1042" i="3"/>
  <c r="Z1010" i="3"/>
  <c r="Z978" i="3"/>
  <c r="Z938" i="3"/>
  <c r="Z898" i="3"/>
  <c r="Z866" i="3"/>
  <c r="Z842" i="3"/>
  <c r="Z810" i="3"/>
  <c r="Z778" i="3"/>
  <c r="Z746" i="3"/>
  <c r="Z706" i="3"/>
  <c r="Z674" i="3"/>
  <c r="Z642" i="3"/>
  <c r="Z602" i="3"/>
  <c r="Z570" i="3"/>
  <c r="Z546" i="3"/>
  <c r="Z498" i="3"/>
  <c r="Z466" i="3"/>
  <c r="Z434" i="3"/>
  <c r="Z410" i="3"/>
  <c r="Z378" i="3"/>
  <c r="Z346" i="3"/>
  <c r="Z306" i="3"/>
  <c r="Z266" i="3"/>
  <c r="Z226" i="3"/>
  <c r="Z202" i="3"/>
  <c r="Z170" i="3"/>
  <c r="Z130" i="3"/>
  <c r="Z106" i="3"/>
  <c r="Z66" i="3"/>
  <c r="Z26" i="3"/>
  <c r="Z4201" i="3"/>
  <c r="Z4193" i="3"/>
  <c r="Z4185" i="3"/>
  <c r="Z4177" i="3"/>
  <c r="Z4169" i="3"/>
  <c r="Z4161" i="3"/>
  <c r="Z4153" i="3"/>
  <c r="Z4145" i="3"/>
  <c r="Z4137" i="3"/>
  <c r="Z4129" i="3"/>
  <c r="Z4121" i="3"/>
  <c r="Z4113" i="3"/>
  <c r="Z4105" i="3"/>
  <c r="Z4097" i="3"/>
  <c r="Z4089" i="3"/>
  <c r="Z2" i="3"/>
  <c r="Z4178" i="3"/>
  <c r="Z4154" i="3"/>
  <c r="Z4122" i="3"/>
  <c r="Z4090" i="3"/>
  <c r="Z4058" i="3"/>
  <c r="Z4026" i="3"/>
  <c r="Z3994" i="3"/>
  <c r="Z3954" i="3"/>
  <c r="Z3922" i="3"/>
  <c r="Z3890" i="3"/>
  <c r="Z3858" i="3"/>
  <c r="Z3826" i="3"/>
  <c r="Z3786" i="3"/>
  <c r="Z3746" i="3"/>
  <c r="Z3722" i="3"/>
  <c r="Z3690" i="3"/>
  <c r="Z3650" i="3"/>
  <c r="Z3618" i="3"/>
  <c r="Z3578" i="3"/>
  <c r="Z3546" i="3"/>
  <c r="Z3514" i="3"/>
  <c r="Z3482" i="3"/>
  <c r="Z3450" i="3"/>
  <c r="Z3426" i="3"/>
  <c r="Z3394" i="3"/>
  <c r="Z3370" i="3"/>
  <c r="Z3338" i="3"/>
  <c r="Z3306" i="3"/>
  <c r="Z3274" i="3"/>
  <c r="Z3226" i="3"/>
  <c r="Z3194" i="3"/>
  <c r="Z3162" i="3"/>
  <c r="Z3130" i="3"/>
  <c r="Z3098" i="3"/>
  <c r="Z3058" i="3"/>
  <c r="Z3018" i="3"/>
  <c r="Z2986" i="3"/>
  <c r="Z2962" i="3"/>
  <c r="Z2930" i="3"/>
  <c r="Z2890" i="3"/>
  <c r="Z2858" i="3"/>
  <c r="Z2826" i="3"/>
  <c r="Z2794" i="3"/>
  <c r="Z2762" i="3"/>
  <c r="Z2730" i="3"/>
  <c r="Z2690" i="3"/>
  <c r="Z2658" i="3"/>
  <c r="Z2626" i="3"/>
  <c r="Z2594" i="3"/>
  <c r="Z2562" i="3"/>
  <c r="Z2522" i="3"/>
  <c r="Z2490" i="3"/>
  <c r="Z2458" i="3"/>
  <c r="Z2426" i="3"/>
  <c r="Z2386" i="3"/>
  <c r="Z2346" i="3"/>
  <c r="Z2306" i="3"/>
  <c r="Z2274" i="3"/>
  <c r="Z2250" i="3"/>
  <c r="Z2218" i="3"/>
  <c r="Z2186" i="3"/>
  <c r="Z2146" i="3"/>
  <c r="Z2114" i="3"/>
  <c r="Z2082" i="3"/>
  <c r="Z2050" i="3"/>
  <c r="Z2018" i="3"/>
  <c r="Z1986" i="3"/>
  <c r="Z1938" i="3"/>
  <c r="Z1906" i="3"/>
  <c r="Z1874" i="3"/>
  <c r="Z1842" i="3"/>
  <c r="Z1818" i="3"/>
  <c r="Z1786" i="3"/>
  <c r="Z1746" i="3"/>
  <c r="Z1722" i="3"/>
  <c r="Z1698" i="3"/>
  <c r="Z1666" i="3"/>
  <c r="Z1634" i="3"/>
  <c r="Z1602" i="3"/>
  <c r="Z1562" i="3"/>
  <c r="Z1522" i="3"/>
  <c r="Z1482" i="3"/>
  <c r="Z1450" i="3"/>
  <c r="Z1426" i="3"/>
  <c r="Z1394" i="3"/>
  <c r="Z1354" i="3"/>
  <c r="Z1322" i="3"/>
  <c r="Z1282" i="3"/>
  <c r="Z1250" i="3"/>
  <c r="Z1218" i="3"/>
  <c r="Z1186" i="3"/>
  <c r="Z1154" i="3"/>
  <c r="Z1122" i="3"/>
  <c r="Z1090" i="3"/>
  <c r="Z1058" i="3"/>
  <c r="Z1018" i="3"/>
  <c r="Z986" i="3"/>
  <c r="Z954" i="3"/>
  <c r="Z914" i="3"/>
  <c r="Z882" i="3"/>
  <c r="Z850" i="3"/>
  <c r="Z818" i="3"/>
  <c r="Z786" i="3"/>
  <c r="Z754" i="3"/>
  <c r="Z714" i="3"/>
  <c r="Z682" i="3"/>
  <c r="Z650" i="3"/>
  <c r="Z618" i="3"/>
  <c r="Z594" i="3"/>
  <c r="Z562" i="3"/>
  <c r="Z530" i="3"/>
  <c r="Z490" i="3"/>
  <c r="Z450" i="3"/>
  <c r="Z418" i="3"/>
  <c r="Z386" i="3"/>
  <c r="Z354" i="3"/>
  <c r="Z322" i="3"/>
  <c r="Z290" i="3"/>
  <c r="Z250" i="3"/>
  <c r="Z218" i="3"/>
  <c r="Z186" i="3"/>
  <c r="Z154" i="3"/>
  <c r="Z122" i="3"/>
  <c r="Z90" i="3"/>
  <c r="Z58" i="3"/>
  <c r="Z10" i="3"/>
  <c r="Z4106" i="3"/>
  <c r="Z4074" i="3"/>
  <c r="Z4042" i="3"/>
  <c r="Z4002" i="3"/>
  <c r="Z3970" i="3"/>
  <c r="Z3930" i="3"/>
  <c r="Z3898" i="3"/>
  <c r="Z3866" i="3"/>
  <c r="Z3834" i="3"/>
  <c r="Z3802" i="3"/>
  <c r="Z3762" i="3"/>
  <c r="Z3730" i="3"/>
  <c r="Z3698" i="3"/>
  <c r="Z3674" i="3"/>
  <c r="Z3642" i="3"/>
  <c r="Z3610" i="3"/>
  <c r="Z3562" i="3"/>
  <c r="Z3530" i="3"/>
  <c r="Z3498" i="3"/>
  <c r="Z3466" i="3"/>
  <c r="Z3418" i="3"/>
  <c r="Z3386" i="3"/>
  <c r="Z3354" i="3"/>
  <c r="Z3322" i="3"/>
  <c r="Z3290" i="3"/>
  <c r="Z3258" i="3"/>
  <c r="Z3218" i="3"/>
  <c r="Z3186" i="3"/>
  <c r="Z3146" i="3"/>
  <c r="Z3114" i="3"/>
  <c r="Z3082" i="3"/>
  <c r="Z3042" i="3"/>
  <c r="Z3010" i="3"/>
  <c r="Z2978" i="3"/>
  <c r="Z2946" i="3"/>
  <c r="Z2914" i="3"/>
  <c r="Z2874" i="3"/>
  <c r="Z2834" i="3"/>
  <c r="Z2802" i="3"/>
  <c r="Z2770" i="3"/>
  <c r="Z2746" i="3"/>
  <c r="Z2706" i="3"/>
  <c r="Z2674" i="3"/>
  <c r="Z2642" i="3"/>
  <c r="Z2610" i="3"/>
  <c r="Z2578" i="3"/>
  <c r="Z2538" i="3"/>
  <c r="Z2498" i="3"/>
  <c r="Z2466" i="3"/>
  <c r="Z2434" i="3"/>
  <c r="Z2402" i="3"/>
  <c r="Z2370" i="3"/>
  <c r="Z2322" i="3"/>
  <c r="Z2290" i="3"/>
  <c r="Z2266" i="3"/>
  <c r="Z2234" i="3"/>
  <c r="Z2202" i="3"/>
  <c r="Z2154" i="3"/>
  <c r="Z2122" i="3"/>
  <c r="Z2090" i="3"/>
  <c r="Z2058" i="3"/>
  <c r="Z2034" i="3"/>
  <c r="Z2002" i="3"/>
  <c r="Z1962" i="3"/>
  <c r="Z1930" i="3"/>
  <c r="Z1898" i="3"/>
  <c r="Z1866" i="3"/>
  <c r="Z1826" i="3"/>
  <c r="Z1794" i="3"/>
  <c r="Z1754" i="3"/>
  <c r="Z1714" i="3"/>
  <c r="Z1674" i="3"/>
  <c r="Z1642" i="3"/>
  <c r="Z1618" i="3"/>
  <c r="Z1586" i="3"/>
  <c r="Z1546" i="3"/>
  <c r="Z1514" i="3"/>
  <c r="Z1498" i="3"/>
  <c r="Z1466" i="3"/>
  <c r="Z1434" i="3"/>
  <c r="Z1402" i="3"/>
  <c r="Z1362" i="3"/>
  <c r="Z1330" i="3"/>
  <c r="Z1298" i="3"/>
  <c r="Z1274" i="3"/>
  <c r="Z1242" i="3"/>
  <c r="Z1210" i="3"/>
  <c r="Z1178" i="3"/>
  <c r="Z1130" i="3"/>
  <c r="Z1098" i="3"/>
  <c r="Z1066" i="3"/>
  <c r="Z1034" i="3"/>
  <c r="Z1002" i="3"/>
  <c r="Z970" i="3"/>
  <c r="Z930" i="3"/>
  <c r="Z906" i="3"/>
  <c r="Z874" i="3"/>
  <c r="Z834" i="3"/>
  <c r="Z802" i="3"/>
  <c r="Z770" i="3"/>
  <c r="Z738" i="3"/>
  <c r="Z698" i="3"/>
  <c r="Z666" i="3"/>
  <c r="Z634" i="3"/>
  <c r="Z610" i="3"/>
  <c r="Z578" i="3"/>
  <c r="Z538" i="3"/>
  <c r="Z506" i="3"/>
  <c r="Z474" i="3"/>
  <c r="Z442" i="3"/>
  <c r="Z402" i="3"/>
  <c r="Z362" i="3"/>
  <c r="Z330" i="3"/>
  <c r="Z298" i="3"/>
  <c r="Z258" i="3"/>
  <c r="Z234" i="3"/>
  <c r="Z194" i="3"/>
  <c r="Z162" i="3"/>
  <c r="Z138" i="3"/>
  <c r="Z98" i="3"/>
  <c r="Z74" i="3"/>
  <c r="Z34" i="3"/>
  <c r="Z4194" i="3"/>
  <c r="Z4170" i="3"/>
  <c r="Z4146" i="3"/>
  <c r="Z4114" i="3"/>
  <c r="Z4082" i="3"/>
  <c r="Z4050" i="3"/>
  <c r="Z4018" i="3"/>
  <c r="Z3986" i="3"/>
  <c r="Z3946" i="3"/>
  <c r="Z3914" i="3"/>
  <c r="Z3882" i="3"/>
  <c r="Z3850" i="3"/>
  <c r="Z3818" i="3"/>
  <c r="Z3794" i="3"/>
  <c r="Z3754" i="3"/>
  <c r="Z3714" i="3"/>
  <c r="Z3682" i="3"/>
  <c r="Z3658" i="3"/>
  <c r="Z3626" i="3"/>
  <c r="Z3586" i="3"/>
  <c r="Z3554" i="3"/>
  <c r="Z3522" i="3"/>
  <c r="Z3490" i="3"/>
  <c r="Z3458" i="3"/>
  <c r="Z3434" i="3"/>
  <c r="Z3402" i="3"/>
  <c r="Z3362" i="3"/>
  <c r="Z3330" i="3"/>
  <c r="Z3298" i="3"/>
  <c r="Z3266" i="3"/>
  <c r="Z3234" i="3"/>
  <c r="Z3202" i="3"/>
  <c r="Z3170" i="3"/>
  <c r="Z3138" i="3"/>
  <c r="Z3106" i="3"/>
  <c r="Z3066" i="3"/>
  <c r="Z3034" i="3"/>
  <c r="Z3002" i="3"/>
  <c r="Z2970" i="3"/>
  <c r="Z2938" i="3"/>
  <c r="Z2906" i="3"/>
  <c r="Z2866" i="3"/>
  <c r="Z2842" i="3"/>
  <c r="Z2818" i="3"/>
  <c r="Z2786" i="3"/>
  <c r="Z2754" i="3"/>
  <c r="Z2722" i="3"/>
  <c r="Z2682" i="3"/>
  <c r="Z2650" i="3"/>
  <c r="Z2618" i="3"/>
  <c r="Z2586" i="3"/>
  <c r="Z2554" i="3"/>
  <c r="Z2514" i="3"/>
  <c r="Z2482" i="3"/>
  <c r="Z2450" i="3"/>
  <c r="Z2418" i="3"/>
  <c r="Z2378" i="3"/>
  <c r="Z2338" i="3"/>
  <c r="Z2314" i="3"/>
  <c r="Z2282" i="3"/>
  <c r="Z2242" i="3"/>
  <c r="Z2210" i="3"/>
  <c r="Z2170" i="3"/>
  <c r="Z2138" i="3"/>
  <c r="Z2106" i="3"/>
  <c r="Z2074" i="3"/>
  <c r="Z2042" i="3"/>
  <c r="Z2010" i="3"/>
  <c r="Z1978" i="3"/>
  <c r="Z1946" i="3"/>
  <c r="Z1914" i="3"/>
  <c r="Z1882" i="3"/>
  <c r="Z1850" i="3"/>
  <c r="Z1810" i="3"/>
  <c r="Z1778" i="3"/>
  <c r="Z1738" i="3"/>
  <c r="Z1706" i="3"/>
  <c r="Z1690" i="3"/>
  <c r="Z1658" i="3"/>
  <c r="Z1626" i="3"/>
  <c r="Z1594" i="3"/>
  <c r="Z1554" i="3"/>
  <c r="Z1530" i="3"/>
  <c r="Z1490" i="3"/>
  <c r="Z1458" i="3"/>
  <c r="Z1418" i="3"/>
  <c r="Z1386" i="3"/>
  <c r="Z1346" i="3"/>
  <c r="Z1314" i="3"/>
  <c r="Z1290" i="3"/>
  <c r="Z1258" i="3"/>
  <c r="Z1226" i="3"/>
  <c r="Z1194" i="3"/>
  <c r="Z1146" i="3"/>
  <c r="Z1114" i="3"/>
  <c r="Z1082" i="3"/>
  <c r="Z1050" i="3"/>
  <c r="Z1026" i="3"/>
  <c r="Z994" i="3"/>
  <c r="Z962" i="3"/>
  <c r="Z922" i="3"/>
  <c r="Z890" i="3"/>
  <c r="Z858" i="3"/>
  <c r="Z826" i="3"/>
  <c r="Z794" i="3"/>
  <c r="Z762" i="3"/>
  <c r="Z722" i="3"/>
  <c r="Z690" i="3"/>
  <c r="Z658" i="3"/>
  <c r="Z626" i="3"/>
  <c r="Z586" i="3"/>
  <c r="Z554" i="3"/>
  <c r="Z522" i="3"/>
  <c r="Z482" i="3"/>
  <c r="Z458" i="3"/>
  <c r="Z426" i="3"/>
  <c r="Z394" i="3"/>
  <c r="Z370" i="3"/>
  <c r="Z338" i="3"/>
  <c r="Z314" i="3"/>
  <c r="Z274" i="3"/>
  <c r="Z242" i="3"/>
  <c r="Z210" i="3"/>
  <c r="Z178" i="3"/>
  <c r="Z146" i="3"/>
  <c r="Z114" i="3"/>
  <c r="Z82" i="3"/>
  <c r="Z50" i="3"/>
  <c r="Z18" i="3"/>
  <c r="Z4081" i="3"/>
  <c r="Z4073" i="3"/>
  <c r="Z4065" i="3"/>
  <c r="Z4057" i="3"/>
  <c r="Z4049" i="3"/>
  <c r="Z4041" i="3"/>
  <c r="Z4033" i="3"/>
  <c r="Z4025" i="3"/>
  <c r="Z4017" i="3"/>
  <c r="Z4009" i="3"/>
  <c r="Z4001" i="3"/>
  <c r="Z3993" i="3"/>
  <c r="Z3985" i="3"/>
  <c r="Z3977" i="3"/>
  <c r="Z3969" i="3"/>
  <c r="Z3961" i="3"/>
  <c r="Z3953" i="3"/>
  <c r="Z3945" i="3"/>
  <c r="Z3937" i="3"/>
  <c r="Z3929" i="3"/>
  <c r="Z3921" i="3"/>
  <c r="Z3913" i="3"/>
  <c r="Z3905" i="3"/>
  <c r="Z3897" i="3"/>
  <c r="Z3889" i="3"/>
  <c r="Z3881" i="3"/>
  <c r="Z3873" i="3"/>
  <c r="Z3865" i="3"/>
  <c r="Z3857" i="3"/>
  <c r="Z3849" i="3"/>
  <c r="Z3841" i="3"/>
  <c r="Z3833" i="3"/>
  <c r="Z3825" i="3"/>
  <c r="Z3817" i="3"/>
  <c r="Z3809" i="3"/>
  <c r="Z3801" i="3"/>
  <c r="Z3793" i="3"/>
  <c r="Z3785" i="3"/>
  <c r="Z3777" i="3"/>
  <c r="Z3769" i="3"/>
  <c r="Z3761" i="3"/>
  <c r="Z3753" i="3"/>
  <c r="Z3745" i="3"/>
  <c r="Z3737" i="3"/>
  <c r="Z3729" i="3"/>
  <c r="Z3721" i="3"/>
  <c r="Z3713" i="3"/>
  <c r="Z3705" i="3"/>
  <c r="Z3697" i="3"/>
  <c r="Z3689" i="3"/>
  <c r="Z3681" i="3"/>
  <c r="Z3673" i="3"/>
  <c r="Z3665" i="3"/>
  <c r="Z3657" i="3"/>
  <c r="Z3649" i="3"/>
  <c r="Z3641" i="3"/>
  <c r="Z3633" i="3"/>
  <c r="Z3625" i="3"/>
  <c r="Z3617" i="3"/>
  <c r="Z3609" i="3"/>
  <c r="Z3601" i="3"/>
  <c r="Z3593" i="3"/>
  <c r="Z3585" i="3"/>
  <c r="Z3577" i="3"/>
  <c r="Z3569" i="3"/>
  <c r="Z3561" i="3"/>
  <c r="Z3553" i="3"/>
  <c r="Z3545" i="3"/>
  <c r="Z3537" i="3"/>
  <c r="Z3529" i="3"/>
  <c r="Z3521" i="3"/>
  <c r="Z3513" i="3"/>
  <c r="Z3505" i="3"/>
  <c r="Z3497" i="3"/>
  <c r="Z3489" i="3"/>
  <c r="Z3481" i="3"/>
  <c r="Z3473" i="3"/>
  <c r="Z3465" i="3"/>
  <c r="Z3457" i="3"/>
  <c r="Z3449" i="3"/>
  <c r="Z3441" i="3"/>
  <c r="Z3433" i="3"/>
  <c r="Z3425" i="3"/>
  <c r="Z3417" i="3"/>
  <c r="Z3409" i="3"/>
  <c r="Z3401" i="3"/>
  <c r="Z3393" i="3"/>
  <c r="Z3385" i="3"/>
  <c r="Z3377" i="3"/>
  <c r="Z3369" i="3"/>
  <c r="Z3361" i="3"/>
  <c r="Z3353" i="3"/>
  <c r="Z3345" i="3"/>
  <c r="Z3337" i="3"/>
  <c r="Z3329" i="3"/>
  <c r="Z3321" i="3"/>
  <c r="Z3313" i="3"/>
  <c r="Z3305" i="3"/>
  <c r="Z3297" i="3"/>
  <c r="Z3289" i="3"/>
  <c r="Z3281" i="3"/>
  <c r="Z3273" i="3"/>
  <c r="Z3265" i="3"/>
  <c r="Z3257" i="3"/>
  <c r="Z3249" i="3"/>
  <c r="Z3241" i="3"/>
  <c r="Z3233" i="3"/>
  <c r="Z3225" i="3"/>
  <c r="Z3217" i="3"/>
  <c r="Z3209" i="3"/>
  <c r="Z3201" i="3"/>
  <c r="Z3193" i="3"/>
  <c r="Z3185" i="3"/>
  <c r="Z3177" i="3"/>
  <c r="Z3169" i="3"/>
  <c r="Z3161" i="3"/>
  <c r="Z3153" i="3"/>
  <c r="Z3145" i="3"/>
  <c r="Z3137" i="3"/>
  <c r="Z3129" i="3"/>
  <c r="Z3121" i="3"/>
  <c r="Z3113" i="3"/>
  <c r="Z3105" i="3"/>
  <c r="Z3097" i="3"/>
  <c r="Z3089" i="3"/>
  <c r="Z3081" i="3"/>
  <c r="Z3073" i="3"/>
  <c r="Z3065" i="3"/>
  <c r="Z3057" i="3"/>
  <c r="Z3049" i="3"/>
  <c r="Z3041" i="3"/>
  <c r="Z3033" i="3"/>
  <c r="Z3025" i="3"/>
  <c r="Z3017" i="3"/>
  <c r="Z3009" i="3"/>
  <c r="Z3001" i="3"/>
  <c r="Z2993" i="3"/>
  <c r="Z2985" i="3"/>
  <c r="Z2977" i="3"/>
  <c r="Z2969" i="3"/>
  <c r="Z2961" i="3"/>
  <c r="Z2953" i="3"/>
  <c r="Z2945" i="3"/>
  <c r="Z2937" i="3"/>
  <c r="Z2929" i="3"/>
  <c r="Z2921" i="3"/>
  <c r="Z2913" i="3"/>
  <c r="Z2905" i="3"/>
  <c r="Z2897" i="3"/>
  <c r="Z2889" i="3"/>
  <c r="Z2881" i="3"/>
  <c r="Z2873" i="3"/>
  <c r="Z2865" i="3"/>
  <c r="Z2857" i="3"/>
  <c r="Z2849" i="3"/>
  <c r="Z2841" i="3"/>
  <c r="Z2833" i="3"/>
  <c r="Z2825" i="3"/>
  <c r="Z2817" i="3"/>
  <c r="Z2809" i="3"/>
  <c r="Z2801" i="3"/>
  <c r="Z2793" i="3"/>
  <c r="Z2785" i="3"/>
  <c r="Z2777" i="3"/>
  <c r="Z2769" i="3"/>
  <c r="Z2761" i="3"/>
  <c r="Z2753" i="3"/>
  <c r="Z2745" i="3"/>
  <c r="Z2737" i="3"/>
  <c r="Z2729" i="3"/>
  <c r="Z2721" i="3"/>
  <c r="Z2713" i="3"/>
  <c r="Z2705" i="3"/>
  <c r="Z2697" i="3"/>
  <c r="Z2689" i="3"/>
  <c r="Z2681" i="3"/>
  <c r="Z2673" i="3"/>
  <c r="Z2665" i="3"/>
  <c r="Z2657" i="3"/>
  <c r="Z2649" i="3"/>
  <c r="Z2641" i="3"/>
  <c r="Z2633" i="3"/>
  <c r="Z2625" i="3"/>
  <c r="Z2617" i="3"/>
  <c r="Z2609" i="3"/>
  <c r="Z2601" i="3"/>
  <c r="Z2593" i="3"/>
  <c r="Z2585" i="3"/>
  <c r="Z2577" i="3"/>
  <c r="Z2569" i="3"/>
  <c r="Z2561" i="3"/>
  <c r="Z2553" i="3"/>
  <c r="Z2545" i="3"/>
  <c r="Z2537" i="3"/>
  <c r="Z2529" i="3"/>
  <c r="Z2521" i="3"/>
  <c r="Z2513" i="3"/>
  <c r="Z2505" i="3"/>
  <c r="Z2497" i="3"/>
  <c r="Z2489" i="3"/>
  <c r="Z2481" i="3"/>
  <c r="Z2473" i="3"/>
  <c r="Z2465" i="3"/>
  <c r="Z2457" i="3"/>
  <c r="Z2449" i="3"/>
  <c r="Z2441" i="3"/>
  <c r="Z2433" i="3"/>
  <c r="Z2425" i="3"/>
  <c r="Z2417" i="3"/>
  <c r="Z2409" i="3"/>
  <c r="Z2401" i="3"/>
  <c r="Z2393" i="3"/>
  <c r="Z2385" i="3"/>
  <c r="Z2377" i="3"/>
  <c r="Z2369" i="3"/>
  <c r="Z2361" i="3"/>
  <c r="Z2353" i="3"/>
  <c r="Z2345" i="3"/>
  <c r="Z2337" i="3"/>
  <c r="Z2329" i="3"/>
  <c r="Z2321" i="3"/>
  <c r="Z2313" i="3"/>
  <c r="Z2305" i="3"/>
  <c r="Z2297" i="3"/>
  <c r="Z2289" i="3"/>
  <c r="Z2281" i="3"/>
  <c r="Z2273" i="3"/>
  <c r="Z2265" i="3"/>
  <c r="Z2257" i="3"/>
  <c r="Z2249" i="3"/>
  <c r="Z2241" i="3"/>
  <c r="Z2233" i="3"/>
  <c r="Z2225" i="3"/>
  <c r="Z2217" i="3"/>
  <c r="Z2209" i="3"/>
  <c r="Z2201" i="3"/>
  <c r="Z2193" i="3"/>
  <c r="Z2185" i="3"/>
  <c r="Z2177" i="3"/>
  <c r="Z2169" i="3"/>
  <c r="Z2161" i="3"/>
  <c r="Z2153" i="3"/>
  <c r="Z2145" i="3"/>
  <c r="Z2137" i="3"/>
  <c r="Z2129" i="3"/>
  <c r="Z2121" i="3"/>
  <c r="Z2113" i="3"/>
  <c r="Z2105" i="3"/>
  <c r="Z2097" i="3"/>
  <c r="Z2089" i="3"/>
  <c r="Z2081" i="3"/>
  <c r="Z2073" i="3"/>
  <c r="Z2065" i="3"/>
  <c r="Z2057" i="3"/>
  <c r="Z2049" i="3"/>
  <c r="Z2041" i="3"/>
  <c r="Z2033" i="3"/>
  <c r="Z2025" i="3"/>
  <c r="Z2017" i="3"/>
  <c r="Z2009" i="3"/>
  <c r="Z2001" i="3"/>
  <c r="Z1993" i="3"/>
  <c r="Z1985" i="3"/>
  <c r="Z1977" i="3"/>
  <c r="Z1969" i="3"/>
  <c r="Z1961" i="3"/>
  <c r="Z1953" i="3"/>
  <c r="Z1945" i="3"/>
  <c r="Z1937" i="3"/>
  <c r="Z1929" i="3"/>
  <c r="Z1921" i="3"/>
  <c r="Z1913" i="3"/>
  <c r="Z1905" i="3"/>
  <c r="Z1897" i="3"/>
  <c r="Z1889" i="3"/>
  <c r="Z1881" i="3"/>
  <c r="Z1873" i="3"/>
  <c r="Z1865" i="3"/>
  <c r="Z1857" i="3"/>
  <c r="Z1849" i="3"/>
  <c r="Z1841" i="3"/>
  <c r="Z1833" i="3"/>
  <c r="Z1825" i="3"/>
  <c r="Z1817" i="3"/>
  <c r="Z1809" i="3"/>
  <c r="Z1801" i="3"/>
  <c r="Z1793" i="3"/>
  <c r="Z1785" i="3"/>
  <c r="Z1777" i="3"/>
  <c r="Z1769" i="3"/>
  <c r="Z1761" i="3"/>
  <c r="Z1753" i="3"/>
  <c r="Z1745" i="3"/>
  <c r="Z1737" i="3"/>
  <c r="Z1729" i="3"/>
  <c r="Z1721" i="3"/>
  <c r="Z1713" i="3"/>
  <c r="Z1705" i="3"/>
  <c r="Z1697" i="3"/>
  <c r="Z1689" i="3"/>
  <c r="Z1681" i="3"/>
  <c r="Z1673" i="3"/>
  <c r="Z1665" i="3"/>
  <c r="Z1657" i="3"/>
  <c r="Z1649" i="3"/>
  <c r="Z1641" i="3"/>
  <c r="Z1633" i="3"/>
  <c r="Z1625" i="3"/>
  <c r="Z1617" i="3"/>
  <c r="Z1609" i="3"/>
  <c r="Z1601" i="3"/>
  <c r="Z1593" i="3"/>
  <c r="Z1585" i="3"/>
  <c r="Z1577" i="3"/>
  <c r="Z1569" i="3"/>
  <c r="Z1561" i="3"/>
  <c r="Z1553" i="3"/>
  <c r="Z1545" i="3"/>
  <c r="Z1537" i="3"/>
  <c r="Z1529" i="3"/>
  <c r="Z1521" i="3"/>
  <c r="Z1513" i="3"/>
  <c r="Z1505" i="3"/>
  <c r="Z1497" i="3"/>
  <c r="Z1489" i="3"/>
  <c r="Z1481" i="3"/>
  <c r="Z1473" i="3"/>
  <c r="Z1465" i="3"/>
  <c r="Z1457" i="3"/>
  <c r="Z1449" i="3"/>
  <c r="Z1441" i="3"/>
  <c r="Z1433" i="3"/>
  <c r="Z1425" i="3"/>
  <c r="Z1417" i="3"/>
  <c r="Z1409" i="3"/>
  <c r="Z1401" i="3"/>
  <c r="Z1393" i="3"/>
  <c r="Z1385" i="3"/>
  <c r="Z1377" i="3"/>
  <c r="Z1369" i="3"/>
  <c r="Z1361" i="3"/>
  <c r="Z1353" i="3"/>
  <c r="Z1345" i="3"/>
  <c r="Z1337" i="3"/>
  <c r="Z1329" i="3"/>
  <c r="Z1321" i="3"/>
  <c r="Z1313" i="3"/>
  <c r="Z1305" i="3"/>
  <c r="Z1297" i="3"/>
  <c r="Z1289" i="3"/>
  <c r="Z1281" i="3"/>
  <c r="Z1273" i="3"/>
  <c r="Z1265" i="3"/>
  <c r="Z1257" i="3"/>
  <c r="Z1249" i="3"/>
  <c r="Z1241" i="3"/>
  <c r="Z1233" i="3"/>
  <c r="Z1225" i="3"/>
  <c r="Z1217" i="3"/>
  <c r="Z1209" i="3"/>
  <c r="Z1201" i="3"/>
  <c r="Z1193" i="3"/>
  <c r="Z1185" i="3"/>
  <c r="Z1177" i="3"/>
  <c r="Z1169" i="3"/>
  <c r="Z1161" i="3"/>
  <c r="Z1153" i="3"/>
  <c r="Z1145" i="3"/>
  <c r="Z1137" i="3"/>
  <c r="Z1129" i="3"/>
  <c r="Z1121" i="3"/>
  <c r="Z1113" i="3"/>
  <c r="Z1105" i="3"/>
  <c r="Z1097" i="3"/>
  <c r="Z1089" i="3"/>
  <c r="Z1081" i="3"/>
  <c r="Z1073" i="3"/>
  <c r="Z1065" i="3"/>
  <c r="Z1057" i="3"/>
  <c r="Z1049" i="3"/>
  <c r="Z1041" i="3"/>
  <c r="Z1033" i="3"/>
  <c r="Z1025" i="3"/>
  <c r="Z1017" i="3"/>
  <c r="Z1009" i="3"/>
  <c r="Z1001" i="3"/>
  <c r="Z993" i="3"/>
  <c r="Z985" i="3"/>
  <c r="Z977" i="3"/>
  <c r="Z969" i="3"/>
  <c r="Z961" i="3"/>
  <c r="Z953" i="3"/>
  <c r="Z945" i="3"/>
  <c r="Z937" i="3"/>
  <c r="Z929" i="3"/>
  <c r="Z921" i="3"/>
  <c r="Z913" i="3"/>
  <c r="Z905" i="3"/>
  <c r="Z897" i="3"/>
  <c r="Z889" i="3"/>
  <c r="Z881" i="3"/>
  <c r="Z873" i="3"/>
  <c r="Z865" i="3"/>
  <c r="Z857" i="3"/>
  <c r="Z849" i="3"/>
  <c r="Z841" i="3"/>
  <c r="Z833" i="3"/>
  <c r="Z825" i="3"/>
  <c r="Z817" i="3"/>
  <c r="Z809" i="3"/>
  <c r="Z801" i="3"/>
  <c r="Z793" i="3"/>
  <c r="Z785" i="3"/>
  <c r="Z777" i="3"/>
  <c r="Z769" i="3"/>
  <c r="Z761" i="3"/>
  <c r="Z753" i="3"/>
  <c r="Z745" i="3"/>
  <c r="Z737" i="3"/>
  <c r="Z729" i="3"/>
  <c r="Z721" i="3"/>
  <c r="Z713" i="3"/>
  <c r="Z705" i="3"/>
  <c r="Z697" i="3"/>
  <c r="Z689" i="3"/>
  <c r="Z681" i="3"/>
  <c r="Z673" i="3"/>
  <c r="Z665" i="3"/>
  <c r="Z657" i="3"/>
  <c r="Z649" i="3"/>
  <c r="Z641" i="3"/>
  <c r="Z633" i="3"/>
  <c r="Z625" i="3"/>
  <c r="Z617" i="3"/>
  <c r="Z609" i="3"/>
  <c r="Z601" i="3"/>
  <c r="Z593" i="3"/>
  <c r="Z585" i="3"/>
  <c r="Z577" i="3"/>
  <c r="Z569" i="3"/>
  <c r="Z561" i="3"/>
  <c r="Z553" i="3"/>
  <c r="Z545" i="3"/>
  <c r="Z537" i="3"/>
  <c r="Z529" i="3"/>
  <c r="Z521" i="3"/>
  <c r="Z513" i="3"/>
  <c r="Z505" i="3"/>
  <c r="Z497" i="3"/>
  <c r="Z489" i="3"/>
  <c r="Z481" i="3"/>
  <c r="Z473" i="3"/>
  <c r="Z465" i="3"/>
  <c r="Z457" i="3"/>
  <c r="Z449" i="3"/>
  <c r="Z441" i="3"/>
  <c r="Z433" i="3"/>
  <c r="Z425" i="3"/>
  <c r="Z417" i="3"/>
  <c r="Z409" i="3"/>
  <c r="Z401" i="3"/>
  <c r="Z393" i="3"/>
  <c r="Z385" i="3"/>
  <c r="Z377" i="3"/>
  <c r="Z369" i="3"/>
  <c r="Z361" i="3"/>
  <c r="Z353" i="3"/>
  <c r="Z345" i="3"/>
  <c r="Z337" i="3"/>
  <c r="Z329" i="3"/>
  <c r="Z321" i="3"/>
  <c r="Z313" i="3"/>
  <c r="Z305" i="3"/>
  <c r="Z297" i="3"/>
  <c r="Z289" i="3"/>
  <c r="Z281" i="3"/>
  <c r="Z273" i="3"/>
  <c r="Z265" i="3"/>
  <c r="Z257" i="3"/>
  <c r="Z249" i="3"/>
  <c r="Z241" i="3"/>
  <c r="Z233" i="3"/>
  <c r="Z225" i="3"/>
  <c r="Z217" i="3"/>
  <c r="Z209" i="3"/>
  <c r="Z201" i="3"/>
  <c r="Z193" i="3"/>
  <c r="Z185" i="3"/>
  <c r="Z177" i="3"/>
  <c r="Z169" i="3"/>
  <c r="Z161" i="3"/>
  <c r="Z153" i="3"/>
  <c r="Z145" i="3"/>
  <c r="Z137" i="3"/>
  <c r="Z129" i="3"/>
  <c r="Z121" i="3"/>
  <c r="Z113" i="3"/>
  <c r="Z105" i="3"/>
  <c r="Z97" i="3"/>
  <c r="Z89" i="3"/>
  <c r="Z81" i="3"/>
  <c r="Z73" i="3"/>
  <c r="Z65" i="3"/>
  <c r="Z57" i="3"/>
  <c r="Z49" i="3"/>
  <c r="Z41" i="3"/>
  <c r="Z33" i="3"/>
  <c r="Z25" i="3"/>
  <c r="Z17" i="3"/>
  <c r="Z9" i="3"/>
  <c r="Z4200" i="3"/>
  <c r="Z4192" i="3"/>
  <c r="Z4184" i="3"/>
  <c r="Z4176" i="3"/>
  <c r="Z4168" i="3"/>
  <c r="Z4160" i="3"/>
  <c r="Z4152" i="3"/>
  <c r="Z4144" i="3"/>
  <c r="Z4136" i="3"/>
  <c r="Z4128" i="3"/>
  <c r="Z4120" i="3"/>
  <c r="Z4112" i="3"/>
  <c r="Z4104" i="3"/>
  <c r="Z4096" i="3"/>
  <c r="Z4088" i="3"/>
  <c r="Z4080" i="3"/>
  <c r="Z4072" i="3"/>
  <c r="Z4064" i="3"/>
  <c r="Z4056" i="3"/>
  <c r="Z4048" i="3"/>
  <c r="Z4040" i="3"/>
  <c r="Z4032" i="3"/>
  <c r="Z4024" i="3"/>
  <c r="Z4016" i="3"/>
  <c r="Z4008" i="3"/>
  <c r="Z4000" i="3"/>
  <c r="Z3992" i="3"/>
  <c r="Z3984" i="3"/>
  <c r="Z3976" i="3"/>
  <c r="Z3968" i="3"/>
  <c r="Z3960" i="3"/>
  <c r="Z3952" i="3"/>
  <c r="Z3944" i="3"/>
  <c r="Z3936" i="3"/>
  <c r="Z3928" i="3"/>
  <c r="Z3920" i="3"/>
  <c r="Z3912" i="3"/>
  <c r="Z3904" i="3"/>
  <c r="Z3896" i="3"/>
  <c r="Z3888" i="3"/>
  <c r="Z3880" i="3"/>
  <c r="Z3872" i="3"/>
  <c r="Z3864" i="3"/>
  <c r="Z3856" i="3"/>
  <c r="Z3848" i="3"/>
  <c r="Z3840" i="3"/>
  <c r="Z3832" i="3"/>
  <c r="Z3824" i="3"/>
  <c r="Z3816" i="3"/>
  <c r="Z3808" i="3"/>
  <c r="Z3800" i="3"/>
  <c r="Z3792" i="3"/>
  <c r="Z3784" i="3"/>
  <c r="Z3776" i="3"/>
  <c r="Z3768" i="3"/>
  <c r="Z3760" i="3"/>
  <c r="Z3752" i="3"/>
  <c r="Z3744" i="3"/>
  <c r="Z3736" i="3"/>
  <c r="Z3728" i="3"/>
  <c r="Z3720" i="3"/>
  <c r="Z3712" i="3"/>
  <c r="Z3704" i="3"/>
  <c r="Z3696" i="3"/>
  <c r="Z3688" i="3"/>
  <c r="Z3680" i="3"/>
  <c r="Z3672" i="3"/>
  <c r="Z3664" i="3"/>
  <c r="Z3656" i="3"/>
  <c r="Z3648" i="3"/>
  <c r="Z3640" i="3"/>
  <c r="Z3632" i="3"/>
  <c r="Z3624" i="3"/>
  <c r="Z3616" i="3"/>
  <c r="Z3608" i="3"/>
  <c r="Z3600" i="3"/>
  <c r="Z3592" i="3"/>
  <c r="Z3584" i="3"/>
  <c r="Z3576" i="3"/>
  <c r="Z3568" i="3"/>
  <c r="Z3560" i="3"/>
  <c r="Z3552" i="3"/>
  <c r="Z3544" i="3"/>
  <c r="Z3536" i="3"/>
  <c r="Z3528" i="3"/>
  <c r="Z3520" i="3"/>
  <c r="Z3512" i="3"/>
  <c r="Z3504" i="3"/>
  <c r="Z3496" i="3"/>
  <c r="Z3488" i="3"/>
  <c r="Z3480" i="3"/>
  <c r="Z3472" i="3"/>
  <c r="Z3464" i="3"/>
  <c r="Z3456" i="3"/>
  <c r="Z3448" i="3"/>
  <c r="Z3440" i="3"/>
  <c r="Z3432" i="3"/>
  <c r="Z3424" i="3"/>
  <c r="Z3416" i="3"/>
  <c r="Z3408" i="3"/>
  <c r="Z3400" i="3"/>
  <c r="Z3392" i="3"/>
  <c r="Z3384" i="3"/>
  <c r="Z3376" i="3"/>
  <c r="Z3368" i="3"/>
  <c r="Z3360" i="3"/>
  <c r="Z3352" i="3"/>
  <c r="Z3344" i="3"/>
  <c r="Z3336" i="3"/>
  <c r="Z3328" i="3"/>
  <c r="Z3320" i="3"/>
  <c r="Z3312" i="3"/>
  <c r="Z3304" i="3"/>
  <c r="Z3296" i="3"/>
  <c r="Z3288" i="3"/>
  <c r="Z3280" i="3"/>
  <c r="Z3272" i="3"/>
  <c r="Z3264" i="3"/>
  <c r="Z3256" i="3"/>
  <c r="Z3248" i="3"/>
  <c r="Z3240" i="3"/>
  <c r="Z3232" i="3"/>
  <c r="Z3224" i="3"/>
  <c r="Z3216" i="3"/>
  <c r="Z3208" i="3"/>
  <c r="Z3200" i="3"/>
  <c r="Z3192" i="3"/>
  <c r="Z3184" i="3"/>
  <c r="Z3176" i="3"/>
  <c r="Z3168" i="3"/>
  <c r="Z3160" i="3"/>
  <c r="Z3152" i="3"/>
  <c r="Z3144" i="3"/>
  <c r="Z3136" i="3"/>
  <c r="Z3128" i="3"/>
  <c r="Z3120" i="3"/>
  <c r="Z3112" i="3"/>
  <c r="Z3104" i="3"/>
  <c r="Z3096" i="3"/>
  <c r="Z3088" i="3"/>
  <c r="Z3080" i="3"/>
  <c r="Z3072" i="3"/>
  <c r="Z3064" i="3"/>
  <c r="Z3056" i="3"/>
  <c r="Z3048" i="3"/>
  <c r="Z3040" i="3"/>
  <c r="Z3032" i="3"/>
  <c r="Z3024" i="3"/>
  <c r="Z3016" i="3"/>
  <c r="Z3008" i="3"/>
  <c r="Z3000" i="3"/>
  <c r="Z2992" i="3"/>
  <c r="Z2984" i="3"/>
  <c r="Z2976" i="3"/>
  <c r="Z2968" i="3"/>
  <c r="Z2960" i="3"/>
  <c r="Z2952" i="3"/>
  <c r="Z2944" i="3"/>
  <c r="Z2936" i="3"/>
  <c r="Z2928" i="3"/>
  <c r="Z2920" i="3"/>
  <c r="Z2912" i="3"/>
  <c r="Z2904" i="3"/>
  <c r="Z2896" i="3"/>
  <c r="Z2888" i="3"/>
  <c r="Z2880" i="3"/>
  <c r="Z2872" i="3"/>
  <c r="Z2864" i="3"/>
  <c r="Z2856" i="3"/>
  <c r="Z2848" i="3"/>
  <c r="Z2840" i="3"/>
  <c r="Z2824" i="3"/>
  <c r="Z2608" i="3"/>
  <c r="Z2280" i="3"/>
  <c r="Z1952" i="3"/>
  <c r="Z4199" i="3"/>
  <c r="Z4191" i="3"/>
  <c r="Z4183" i="3"/>
  <c r="Z4175" i="3"/>
  <c r="Z4167" i="3"/>
  <c r="Z4159" i="3"/>
  <c r="Z4151" i="3"/>
  <c r="Z4143" i="3"/>
  <c r="Z4135" i="3"/>
  <c r="Z4127" i="3"/>
  <c r="Z4119" i="3"/>
  <c r="Z4111" i="3"/>
  <c r="Z4103" i="3"/>
  <c r="Z4095" i="3"/>
  <c r="Z4087" i="3"/>
  <c r="Z4079" i="3"/>
  <c r="Z4071" i="3"/>
  <c r="Z4063" i="3"/>
  <c r="Z4055" i="3"/>
  <c r="Z4047" i="3"/>
  <c r="Z4039" i="3"/>
  <c r="Z4031" i="3"/>
  <c r="Z4023" i="3"/>
  <c r="Z4015" i="3"/>
  <c r="Z4007" i="3"/>
  <c r="Z3999" i="3"/>
  <c r="Z3991" i="3"/>
  <c r="Z3983" i="3"/>
  <c r="Z3975" i="3"/>
  <c r="Z3967" i="3"/>
  <c r="Z3959" i="3"/>
  <c r="Z3951" i="3"/>
  <c r="Z3943" i="3"/>
  <c r="Z3935" i="3"/>
  <c r="Z3927" i="3"/>
  <c r="Z3919" i="3"/>
  <c r="Z3911" i="3"/>
  <c r="Z3903" i="3"/>
  <c r="Z3895" i="3"/>
  <c r="Z3887" i="3"/>
  <c r="Z3879" i="3"/>
  <c r="Z3871" i="3"/>
  <c r="Z3863" i="3"/>
  <c r="Z3855" i="3"/>
  <c r="Z3847" i="3"/>
  <c r="Z3839" i="3"/>
  <c r="Z3831" i="3"/>
  <c r="Z3823" i="3"/>
  <c r="Z3815" i="3"/>
  <c r="Z3807" i="3"/>
  <c r="Z3799" i="3"/>
  <c r="Z3791" i="3"/>
  <c r="Z3783" i="3"/>
  <c r="Z3775" i="3"/>
  <c r="Z3767" i="3"/>
  <c r="Z3759" i="3"/>
  <c r="Z3751" i="3"/>
  <c r="Z3743" i="3"/>
  <c r="Z3735" i="3"/>
  <c r="Z3727" i="3"/>
  <c r="Z3719" i="3"/>
  <c r="Z3711" i="3"/>
  <c r="Z3703" i="3"/>
  <c r="Z3695" i="3"/>
  <c r="Z3687" i="3"/>
  <c r="Z3679" i="3"/>
  <c r="Z3671" i="3"/>
  <c r="Z3663" i="3"/>
  <c r="Z3655" i="3"/>
  <c r="Z3647" i="3"/>
  <c r="Z3639" i="3"/>
  <c r="Z3631" i="3"/>
  <c r="Z3623" i="3"/>
  <c r="Z3615" i="3"/>
  <c r="Z3607" i="3"/>
  <c r="Z3599" i="3"/>
  <c r="Z3591" i="3"/>
  <c r="Z3583" i="3"/>
  <c r="Z3575" i="3"/>
  <c r="Z3567" i="3"/>
  <c r="Z3559" i="3"/>
  <c r="Z3551" i="3"/>
  <c r="Z3543" i="3"/>
  <c r="Z3535" i="3"/>
  <c r="Z3527" i="3"/>
  <c r="Z3519" i="3"/>
  <c r="Z3511" i="3"/>
  <c r="Z3503" i="3"/>
  <c r="Z3495" i="3"/>
  <c r="Z3487" i="3"/>
  <c r="Z3479" i="3"/>
  <c r="Z3471" i="3"/>
  <c r="Z3463" i="3"/>
  <c r="Z3455" i="3"/>
  <c r="Z3447" i="3"/>
  <c r="Z3439" i="3"/>
  <c r="Z3431" i="3"/>
  <c r="Z3423" i="3"/>
  <c r="Z3415" i="3"/>
  <c r="Z3407" i="3"/>
  <c r="Z3399" i="3"/>
  <c r="Z3391" i="3"/>
  <c r="Z3383" i="3"/>
  <c r="Z3375" i="3"/>
  <c r="Z3367" i="3"/>
  <c r="Z3359" i="3"/>
  <c r="Z3351" i="3"/>
  <c r="Z3343" i="3"/>
  <c r="Z3335" i="3"/>
  <c r="Z3327" i="3"/>
  <c r="Z3319" i="3"/>
  <c r="Z3311" i="3"/>
  <c r="Z3303" i="3"/>
  <c r="Z3295" i="3"/>
  <c r="Z3287" i="3"/>
  <c r="Z3279" i="3"/>
  <c r="Z3271" i="3"/>
  <c r="Z3263" i="3"/>
  <c r="Z3255" i="3"/>
  <c r="Z3247" i="3"/>
  <c r="Z3239" i="3"/>
  <c r="Z3231" i="3"/>
  <c r="Z3223" i="3"/>
  <c r="Z3215" i="3"/>
  <c r="Z3207" i="3"/>
  <c r="Z3199" i="3"/>
  <c r="Z3191" i="3"/>
  <c r="Z3183" i="3"/>
  <c r="Z3175" i="3"/>
  <c r="Z3167" i="3"/>
  <c r="Z3159" i="3"/>
  <c r="Z3151" i="3"/>
  <c r="Z3143" i="3"/>
  <c r="Z3135" i="3"/>
  <c r="Z3127" i="3"/>
  <c r="Z3119" i="3"/>
  <c r="Z3111" i="3"/>
  <c r="Z3103" i="3"/>
  <c r="Z3095" i="3"/>
  <c r="Z3087" i="3"/>
  <c r="Z3079" i="3"/>
  <c r="Z3071" i="3"/>
  <c r="Z3063" i="3"/>
  <c r="Z3055" i="3"/>
  <c r="Z3047" i="3"/>
  <c r="Z3039" i="3"/>
  <c r="Z3031" i="3"/>
  <c r="Z3023" i="3"/>
  <c r="Z3015" i="3"/>
  <c r="Z3007" i="3"/>
  <c r="Z2999" i="3"/>
  <c r="Z2991" i="3"/>
  <c r="Z2983" i="3"/>
  <c r="Z2975" i="3"/>
  <c r="Z2967" i="3"/>
  <c r="Z2959" i="3"/>
  <c r="Z2951" i="3"/>
  <c r="Z2943" i="3"/>
  <c r="Z2935" i="3"/>
  <c r="Z2927" i="3"/>
  <c r="Z2919" i="3"/>
  <c r="Z2911" i="3"/>
  <c r="Z2903" i="3"/>
  <c r="Z2895" i="3"/>
  <c r="Z2887" i="3"/>
  <c r="Z2879" i="3"/>
  <c r="Z2871" i="3"/>
  <c r="Z2863" i="3"/>
  <c r="Z2855" i="3"/>
  <c r="Z2847" i="3"/>
  <c r="Z2839" i="3"/>
  <c r="Z2831" i="3"/>
  <c r="Z1871" i="3"/>
  <c r="Z4197" i="3"/>
  <c r="Z4189" i="3"/>
  <c r="Z4181" i="3"/>
  <c r="Z4173" i="3"/>
  <c r="Z4165" i="3"/>
  <c r="Z4157" i="3"/>
  <c r="Z4149" i="3"/>
  <c r="Z4141" i="3"/>
  <c r="Z4133" i="3"/>
  <c r="Z4125" i="3"/>
  <c r="Z4117" i="3"/>
  <c r="Z4109" i="3"/>
  <c r="Z4101" i="3"/>
  <c r="Z4093" i="3"/>
  <c r="Z4085" i="3"/>
  <c r="Z4077" i="3"/>
  <c r="Z4069" i="3"/>
  <c r="Z4061" i="3"/>
  <c r="Z4053" i="3"/>
  <c r="Z4045" i="3"/>
  <c r="Z4037" i="3"/>
  <c r="Z4029" i="3"/>
  <c r="Z4021" i="3"/>
  <c r="Z4013" i="3"/>
  <c r="Z4005" i="3"/>
  <c r="Z3997" i="3"/>
  <c r="Z3989" i="3"/>
  <c r="Z3981" i="3"/>
  <c r="Z3973" i="3"/>
  <c r="Z3965" i="3"/>
  <c r="Z3957" i="3"/>
  <c r="Z3949" i="3"/>
  <c r="Z3941" i="3"/>
  <c r="Z3933" i="3"/>
  <c r="Z3925" i="3"/>
  <c r="Z3917" i="3"/>
  <c r="Z3909" i="3"/>
  <c r="Z3901" i="3"/>
  <c r="Z3893" i="3"/>
  <c r="Z3885" i="3"/>
  <c r="Z3877" i="3"/>
  <c r="Z3869" i="3"/>
  <c r="Z3861" i="3"/>
  <c r="Z3853" i="3"/>
  <c r="Z3845" i="3"/>
  <c r="Z3837" i="3"/>
  <c r="Z3829" i="3"/>
  <c r="Z3821" i="3"/>
  <c r="Z3813" i="3"/>
  <c r="Z3805" i="3"/>
  <c r="Z3797" i="3"/>
  <c r="Z3789" i="3"/>
  <c r="Z3781" i="3"/>
  <c r="Z3773" i="3"/>
  <c r="Z3765" i="3"/>
  <c r="Z3757" i="3"/>
  <c r="Z3749" i="3"/>
  <c r="Z3741" i="3"/>
  <c r="Z3733" i="3"/>
  <c r="Z3725" i="3"/>
  <c r="Z3717" i="3"/>
  <c r="Z3709" i="3"/>
  <c r="Z3701" i="3"/>
  <c r="Z3693" i="3"/>
  <c r="Z3685" i="3"/>
  <c r="Z3677" i="3"/>
  <c r="Z3669" i="3"/>
  <c r="Z3661" i="3"/>
  <c r="Z3653" i="3"/>
  <c r="Z3645" i="3"/>
  <c r="Z3637" i="3"/>
  <c r="Z3629" i="3"/>
  <c r="Z3621" i="3"/>
  <c r="Z3613" i="3"/>
  <c r="Z3605" i="3"/>
  <c r="Z3597" i="3"/>
  <c r="Z3589" i="3"/>
  <c r="Z3581" i="3"/>
  <c r="Z3573" i="3"/>
  <c r="Z3565" i="3"/>
  <c r="Z3557" i="3"/>
  <c r="Z3549" i="3"/>
  <c r="Z3541" i="3"/>
  <c r="Z3533" i="3"/>
  <c r="Z3525" i="3"/>
  <c r="Z3517" i="3"/>
  <c r="Z3509" i="3"/>
  <c r="Z3501" i="3"/>
  <c r="Z3493" i="3"/>
  <c r="Z3485" i="3"/>
  <c r="Z3477" i="3"/>
  <c r="Z3469" i="3"/>
  <c r="Z3461" i="3"/>
  <c r="Z3453" i="3"/>
  <c r="Z3445" i="3"/>
  <c r="Z3437" i="3"/>
  <c r="Z3429" i="3"/>
  <c r="Z3421" i="3"/>
  <c r="Z3413" i="3"/>
  <c r="Z3405" i="3"/>
  <c r="Z3397" i="3"/>
  <c r="Z3389" i="3"/>
  <c r="Z3381" i="3"/>
  <c r="Z3373" i="3"/>
  <c r="Z3365" i="3"/>
  <c r="Z3357" i="3"/>
  <c r="Z3349" i="3"/>
  <c r="Z3341" i="3"/>
  <c r="Z3333" i="3"/>
  <c r="Z3325" i="3"/>
  <c r="Z3317" i="3"/>
  <c r="Z3309" i="3"/>
  <c r="Z3301" i="3"/>
  <c r="Z3293" i="3"/>
  <c r="Z3285" i="3"/>
  <c r="Z3277" i="3"/>
  <c r="Z3269" i="3"/>
  <c r="Z3261" i="3"/>
  <c r="Z3253" i="3"/>
  <c r="Z3245" i="3"/>
  <c r="Z3237" i="3"/>
  <c r="Z3229" i="3"/>
  <c r="Z3221" i="3"/>
  <c r="Z3213" i="3"/>
  <c r="Z3205" i="3"/>
  <c r="Z3197" i="3"/>
  <c r="Z3189" i="3"/>
  <c r="Z3181" i="3"/>
  <c r="Z3173" i="3"/>
  <c r="Z3165" i="3"/>
  <c r="Z3157" i="3"/>
  <c r="Z3149" i="3"/>
  <c r="Z3141" i="3"/>
  <c r="Z3133" i="3"/>
  <c r="Z3125" i="3"/>
  <c r="Z3117" i="3"/>
  <c r="Z3109" i="3"/>
  <c r="Z3101" i="3"/>
  <c r="Z3093" i="3"/>
  <c r="Z3085" i="3"/>
  <c r="Z3077" i="3"/>
  <c r="Z3069" i="3"/>
  <c r="Z3061" i="3"/>
  <c r="Z3053" i="3"/>
  <c r="Z3045" i="3"/>
  <c r="Z3037" i="3"/>
  <c r="Z3029" i="3"/>
  <c r="Z3021" i="3"/>
  <c r="Z3013" i="3"/>
  <c r="Z3005" i="3"/>
  <c r="Z4195" i="3"/>
  <c r="Z4187" i="3"/>
  <c r="Z4179" i="3"/>
  <c r="Z4171" i="3"/>
  <c r="Z4163" i="3"/>
  <c r="Z4155" i="3"/>
  <c r="Z4147" i="3"/>
  <c r="Z4139" i="3"/>
  <c r="Z4131" i="3"/>
  <c r="Z4123" i="3"/>
  <c r="Z4115" i="3"/>
  <c r="Z4107" i="3"/>
  <c r="Z4099" i="3"/>
  <c r="Z4091" i="3"/>
  <c r="Z4083" i="3"/>
  <c r="Z4075" i="3"/>
  <c r="Z4067" i="3"/>
  <c r="Z4059" i="3"/>
  <c r="Z4051" i="3"/>
  <c r="Z4043" i="3"/>
  <c r="Z4035" i="3"/>
  <c r="Z4027" i="3"/>
  <c r="Z4019" i="3"/>
  <c r="Z4011" i="3"/>
  <c r="Z4003" i="3"/>
  <c r="Z3995" i="3"/>
  <c r="Z3987" i="3"/>
  <c r="Z3979" i="3"/>
  <c r="Z3971" i="3"/>
  <c r="Z3963" i="3"/>
  <c r="Z3955" i="3"/>
  <c r="Z3947" i="3"/>
  <c r="Z3939" i="3"/>
  <c r="Z3931" i="3"/>
  <c r="Z3923" i="3"/>
  <c r="Z3915" i="3"/>
  <c r="Z3907" i="3"/>
  <c r="Z3899" i="3"/>
  <c r="Z3891" i="3"/>
  <c r="Z3883" i="3"/>
  <c r="Z3875" i="3"/>
  <c r="Z3867" i="3"/>
  <c r="Z3859" i="3"/>
  <c r="Z3851" i="3"/>
  <c r="Z3843" i="3"/>
  <c r="Z3835" i="3"/>
  <c r="Z3827" i="3"/>
  <c r="Z3819" i="3"/>
  <c r="Z3811" i="3"/>
  <c r="Z3803" i="3"/>
  <c r="Z3795" i="3"/>
  <c r="Z3787" i="3"/>
  <c r="Z3779" i="3"/>
  <c r="Z3771" i="3"/>
  <c r="Z3763" i="3"/>
  <c r="Z3755" i="3"/>
  <c r="Z3747" i="3"/>
  <c r="Z3739" i="3"/>
  <c r="Z3731" i="3"/>
  <c r="Z3723" i="3"/>
  <c r="Z3715" i="3"/>
  <c r="Z3707" i="3"/>
  <c r="Z3699" i="3"/>
  <c r="Z3691" i="3"/>
  <c r="Z3683" i="3"/>
  <c r="Z3675" i="3"/>
  <c r="Z3667" i="3"/>
  <c r="Z3659" i="3"/>
  <c r="Z3651" i="3"/>
  <c r="Z3643" i="3"/>
  <c r="Z3635" i="3"/>
  <c r="Z3627" i="3"/>
  <c r="Z3619" i="3"/>
  <c r="Z3611" i="3"/>
  <c r="Z3603" i="3"/>
  <c r="Z3595" i="3"/>
  <c r="Z3587" i="3"/>
  <c r="Z3579" i="3"/>
  <c r="Z3571" i="3"/>
  <c r="Z3563" i="3"/>
  <c r="Z3555" i="3"/>
  <c r="Z3547" i="3"/>
  <c r="Z3539" i="3"/>
  <c r="Z3531" i="3"/>
  <c r="Z3523" i="3"/>
  <c r="Z3515" i="3"/>
  <c r="Z3507" i="3"/>
  <c r="Z3499" i="3"/>
  <c r="Z3491" i="3"/>
  <c r="Z3483" i="3"/>
  <c r="Z3475" i="3"/>
  <c r="Z3467" i="3"/>
  <c r="Z3459" i="3"/>
  <c r="Z3451" i="3"/>
  <c r="Z3443" i="3"/>
  <c r="Z3435" i="3"/>
  <c r="Z3427" i="3"/>
  <c r="Z3419" i="3"/>
  <c r="Z3411" i="3"/>
  <c r="Z3403" i="3"/>
  <c r="Z3395" i="3"/>
  <c r="Z3387" i="3"/>
  <c r="Z3379" i="3"/>
  <c r="Z3371" i="3"/>
  <c r="Z3363" i="3"/>
  <c r="Z3355" i="3"/>
  <c r="Z3347" i="3"/>
  <c r="Z3339" i="3"/>
  <c r="Z3331" i="3"/>
  <c r="Z3323" i="3"/>
  <c r="Z3315" i="3"/>
  <c r="Z3307" i="3"/>
  <c r="Z3299" i="3"/>
  <c r="Z3291" i="3"/>
  <c r="Z3283" i="3"/>
  <c r="Z3275" i="3"/>
  <c r="Z3267" i="3"/>
  <c r="Z3259" i="3"/>
  <c r="Z3251" i="3"/>
  <c r="Z3243" i="3"/>
  <c r="Z3235" i="3"/>
  <c r="Z3227" i="3"/>
  <c r="Z3219" i="3"/>
  <c r="Z3211" i="3"/>
  <c r="Z3203" i="3"/>
  <c r="Z3195" i="3"/>
  <c r="Z3187" i="3"/>
  <c r="Z3179" i="3"/>
  <c r="Z3171" i="3"/>
  <c r="Z3163" i="3"/>
  <c r="Z3155" i="3"/>
  <c r="Z3147" i="3"/>
  <c r="Z3139" i="3"/>
  <c r="Z3131" i="3"/>
  <c r="Z3123" i="3"/>
  <c r="Z3115" i="3"/>
  <c r="Z3107" i="3"/>
  <c r="Z3099" i="3"/>
  <c r="Z3091" i="3"/>
  <c r="Z3083" i="3"/>
  <c r="Z3075" i="3"/>
  <c r="Z3067" i="3"/>
  <c r="Z3059" i="3"/>
  <c r="Z3051" i="3"/>
  <c r="Z3043" i="3"/>
  <c r="Z3035" i="3"/>
  <c r="Z3027" i="3"/>
  <c r="Z3019" i="3"/>
  <c r="Z3011" i="3"/>
  <c r="Z3003" i="3"/>
  <c r="Z2995" i="3"/>
  <c r="Z2987" i="3"/>
  <c r="Z2979" i="3"/>
  <c r="Z2971" i="3"/>
  <c r="Z2963" i="3"/>
  <c r="Z2955" i="3"/>
  <c r="Z2947" i="3"/>
  <c r="Z2939" i="3"/>
  <c r="Z2931" i="3"/>
  <c r="Z2923" i="3"/>
  <c r="Z2915" i="3"/>
  <c r="Z2907" i="3"/>
  <c r="Z2899" i="3"/>
  <c r="Z2891" i="3"/>
  <c r="Z2883" i="3"/>
  <c r="Z2875" i="3"/>
  <c r="Z2867" i="3"/>
  <c r="Z2859" i="3"/>
  <c r="Z2851" i="3"/>
  <c r="Z2843" i="3"/>
  <c r="Z2835" i="3"/>
  <c r="Z2827" i="3"/>
  <c r="Z2819" i="3"/>
  <c r="Z2811" i="3"/>
  <c r="Z2803" i="3"/>
  <c r="Z2795" i="3"/>
  <c r="Z2787" i="3"/>
  <c r="Z2779" i="3"/>
  <c r="Z2771" i="3"/>
  <c r="Z2763" i="3"/>
  <c r="Z2755" i="3"/>
  <c r="Z2747" i="3"/>
  <c r="Z2739" i="3"/>
  <c r="Z2731" i="3"/>
  <c r="Z2723" i="3"/>
  <c r="Z2715" i="3"/>
  <c r="Z2707" i="3"/>
  <c r="Z2699" i="3"/>
  <c r="Z2691" i="3"/>
  <c r="Z2683" i="3"/>
  <c r="Z2675" i="3"/>
  <c r="Z2667" i="3"/>
  <c r="Z2659" i="3"/>
  <c r="Z2651" i="3"/>
  <c r="Z2643" i="3"/>
  <c r="Z2635" i="3"/>
  <c r="Z2627" i="3"/>
  <c r="Z2619" i="3"/>
  <c r="Z2611" i="3"/>
  <c r="Z2603" i="3"/>
  <c r="Z2595" i="3"/>
  <c r="Z2587" i="3"/>
  <c r="Z2579" i="3"/>
  <c r="Z2571" i="3"/>
  <c r="Z2563" i="3"/>
  <c r="Z2555" i="3"/>
  <c r="Z2547" i="3"/>
  <c r="Z2539" i="3"/>
  <c r="Z2531" i="3"/>
  <c r="Z2523" i="3"/>
  <c r="Z2515" i="3"/>
  <c r="Z2507" i="3"/>
  <c r="Z2499" i="3"/>
  <c r="Z2491" i="3"/>
  <c r="Z2483" i="3"/>
  <c r="Z2475" i="3"/>
  <c r="Z2467" i="3"/>
  <c r="Z2459" i="3"/>
  <c r="Z2451" i="3"/>
  <c r="Z2443" i="3"/>
  <c r="Z2435" i="3"/>
  <c r="Z2427" i="3"/>
  <c r="Z2419" i="3"/>
  <c r="Z2411" i="3"/>
  <c r="Z2403" i="3"/>
  <c r="Z2395" i="3"/>
  <c r="Z2387" i="3"/>
  <c r="Z2379" i="3"/>
  <c r="Z2371" i="3"/>
  <c r="Z2363" i="3"/>
  <c r="Z2355" i="3"/>
  <c r="Z2347" i="3"/>
  <c r="Z2339" i="3"/>
  <c r="Z2331" i="3"/>
  <c r="Z2323" i="3"/>
  <c r="Z2315" i="3"/>
  <c r="Z2307" i="3"/>
  <c r="Z2299" i="3"/>
  <c r="Z2291" i="3"/>
  <c r="Z2283" i="3"/>
  <c r="Z2275" i="3"/>
  <c r="Z2267" i="3"/>
  <c r="Z2259" i="3"/>
  <c r="Z2251" i="3"/>
  <c r="Z2243" i="3"/>
  <c r="Z2235" i="3"/>
  <c r="Z2227" i="3"/>
  <c r="Z2219" i="3"/>
  <c r="Z2211" i="3"/>
  <c r="Z2203" i="3"/>
  <c r="Z2195" i="3"/>
  <c r="Z2187" i="3"/>
  <c r="Z2179" i="3"/>
  <c r="Z2171" i="3"/>
  <c r="Z2163" i="3"/>
  <c r="Z2155" i="3"/>
  <c r="Z2147" i="3"/>
  <c r="Z2139" i="3"/>
  <c r="Z2131" i="3"/>
  <c r="Z2123" i="3"/>
  <c r="Z2115" i="3"/>
  <c r="Z2107" i="3"/>
  <c r="Z2099" i="3"/>
  <c r="Z2091" i="3"/>
  <c r="Z2083" i="3"/>
  <c r="Z2075" i="3"/>
  <c r="Z2067" i="3"/>
  <c r="Z2059" i="3"/>
  <c r="Z2051" i="3"/>
  <c r="Z2043" i="3"/>
  <c r="Z2035" i="3"/>
  <c r="Z2027" i="3"/>
  <c r="Z2019" i="3"/>
  <c r="Z2011" i="3"/>
  <c r="Z2003" i="3"/>
  <c r="Z1995" i="3"/>
  <c r="Z1987" i="3"/>
  <c r="Z1979" i="3"/>
  <c r="Z1971" i="3"/>
  <c r="Z1963" i="3"/>
  <c r="Z1955" i="3"/>
  <c r="Z1947" i="3"/>
  <c r="Z1939" i="3"/>
  <c r="Z1931" i="3"/>
  <c r="Z1923" i="3"/>
  <c r="Z1915" i="3"/>
  <c r="Z1907" i="3"/>
  <c r="Z1899" i="3"/>
  <c r="Z1891" i="3"/>
  <c r="Z1883" i="3"/>
  <c r="Z1875" i="3"/>
  <c r="Z1867" i="3"/>
  <c r="Z1859" i="3"/>
  <c r="Z1851" i="3"/>
  <c r="Z1843" i="3"/>
  <c r="Z1835" i="3"/>
  <c r="Z1827" i="3"/>
  <c r="Z1819" i="3"/>
  <c r="Z1811" i="3"/>
  <c r="Z1803" i="3"/>
  <c r="Z1795" i="3"/>
  <c r="Z1787" i="3"/>
  <c r="Z1779" i="3"/>
  <c r="Z1771" i="3"/>
  <c r="Z1763" i="3"/>
  <c r="Z1755" i="3"/>
  <c r="Z1747" i="3"/>
  <c r="Z1739" i="3"/>
  <c r="Z1731" i="3"/>
  <c r="Z1723" i="3"/>
  <c r="Z1715" i="3"/>
  <c r="Z1707" i="3"/>
  <c r="Z1699" i="3"/>
  <c r="Z1691" i="3"/>
  <c r="Z1683" i="3"/>
  <c r="Z1675" i="3"/>
  <c r="Z1667" i="3"/>
  <c r="Z1659" i="3"/>
  <c r="Z1651" i="3"/>
  <c r="Z1643" i="3"/>
  <c r="Z1635" i="3"/>
  <c r="Z1627" i="3"/>
  <c r="Z1619" i="3"/>
  <c r="Z1611" i="3"/>
  <c r="Z1603" i="3"/>
  <c r="Z1595" i="3"/>
  <c r="Z1587" i="3"/>
  <c r="Z1579" i="3"/>
  <c r="Z1571" i="3"/>
  <c r="Z1563" i="3"/>
  <c r="Z1555" i="3"/>
  <c r="Z1547" i="3"/>
  <c r="Z1539" i="3"/>
  <c r="Z1531" i="3"/>
  <c r="Z1523" i="3"/>
  <c r="Z1515" i="3"/>
  <c r="Z1507" i="3"/>
  <c r="Z1499" i="3"/>
  <c r="Z1491" i="3"/>
  <c r="Z1483" i="3"/>
  <c r="Z1475" i="3"/>
  <c r="Z1467" i="3"/>
  <c r="Z1459" i="3"/>
  <c r="Z1451" i="3"/>
  <c r="Z1443" i="3"/>
  <c r="Z1435" i="3"/>
  <c r="Z1427" i="3"/>
  <c r="Z1419" i="3"/>
  <c r="Z1411" i="3"/>
  <c r="Z1403" i="3"/>
  <c r="Z1395" i="3"/>
  <c r="Z1387" i="3"/>
  <c r="Z1379" i="3"/>
  <c r="Z1371" i="3"/>
  <c r="Z1363" i="3"/>
  <c r="Z1355" i="3"/>
  <c r="Z1347" i="3"/>
  <c r="Z1339" i="3"/>
  <c r="Z1331" i="3"/>
  <c r="Z1323" i="3"/>
  <c r="Z1315" i="3"/>
  <c r="Z1307" i="3"/>
  <c r="Z1299" i="3"/>
  <c r="Z1291" i="3"/>
  <c r="Z1283" i="3"/>
  <c r="Z1275" i="3"/>
  <c r="Z1267" i="3"/>
  <c r="Z1259" i="3"/>
  <c r="Z1251" i="3"/>
  <c r="Z1243" i="3"/>
  <c r="Z1235" i="3"/>
  <c r="Z1227" i="3"/>
  <c r="Z1219" i="3"/>
  <c r="Z1211" i="3"/>
  <c r="Z1203" i="3"/>
  <c r="Z1195" i="3"/>
  <c r="Z1187" i="3"/>
  <c r="Z1179" i="3"/>
  <c r="Z1171" i="3"/>
  <c r="Z1163" i="3"/>
  <c r="Z1155" i="3"/>
  <c r="Z1147" i="3"/>
  <c r="Z1139" i="3"/>
  <c r="Z1131" i="3"/>
  <c r="Z1123" i="3"/>
  <c r="Z1115" i="3"/>
  <c r="Z1107" i="3"/>
  <c r="Z1099" i="3"/>
  <c r="Z1091" i="3"/>
  <c r="Z1083" i="3"/>
  <c r="Z1075" i="3"/>
  <c r="Z1067" i="3"/>
  <c r="Z1059" i="3"/>
  <c r="Z1051" i="3"/>
  <c r="Z1043" i="3"/>
  <c r="Z1035" i="3"/>
  <c r="Z1027" i="3"/>
  <c r="Z1019" i="3"/>
  <c r="Z1011" i="3"/>
  <c r="Z1003" i="3"/>
  <c r="Z995" i="3"/>
  <c r="Z987" i="3"/>
  <c r="Z979" i="3"/>
  <c r="Z971" i="3"/>
  <c r="Z963" i="3"/>
  <c r="Z955" i="3"/>
  <c r="Z947" i="3"/>
  <c r="Z939" i="3"/>
  <c r="Z931" i="3"/>
  <c r="Z923" i="3"/>
  <c r="Z915" i="3"/>
  <c r="Z907" i="3"/>
  <c r="Z899" i="3"/>
  <c r="Z891" i="3"/>
  <c r="Z883" i="3"/>
  <c r="Z875" i="3"/>
  <c r="Z867" i="3"/>
  <c r="Z859" i="3"/>
  <c r="Z851" i="3"/>
  <c r="Z843" i="3"/>
  <c r="Z835" i="3"/>
  <c r="Z827" i="3"/>
  <c r="Z819" i="3"/>
  <c r="Z811" i="3"/>
  <c r="Z803" i="3"/>
  <c r="Z795" i="3"/>
  <c r="Z787" i="3"/>
  <c r="Z779" i="3"/>
  <c r="Z771" i="3"/>
  <c r="Z763" i="3"/>
  <c r="Z755" i="3"/>
  <c r="Z747" i="3"/>
  <c r="Z739" i="3"/>
  <c r="Z731" i="3"/>
  <c r="Z723" i="3"/>
  <c r="Z715" i="3"/>
  <c r="Z707" i="3"/>
  <c r="Z699" i="3"/>
  <c r="Z691" i="3"/>
  <c r="Z683" i="3"/>
  <c r="Z675" i="3"/>
  <c r="Z667" i="3"/>
  <c r="Z659" i="3"/>
  <c r="Z651" i="3"/>
  <c r="Z643" i="3"/>
  <c r="Z635" i="3"/>
  <c r="Z627" i="3"/>
  <c r="Z619" i="3"/>
  <c r="Z611" i="3"/>
  <c r="Z603" i="3"/>
  <c r="Z595" i="3"/>
  <c r="Z587" i="3"/>
  <c r="Z579" i="3"/>
  <c r="Z571" i="3"/>
  <c r="Z563" i="3"/>
  <c r="Z555" i="3"/>
  <c r="Z547" i="3"/>
  <c r="Z539" i="3"/>
  <c r="Z531" i="3"/>
  <c r="Z523" i="3"/>
  <c r="Z515" i="3"/>
  <c r="Z507" i="3"/>
  <c r="Z499" i="3"/>
  <c r="Z491" i="3"/>
  <c r="Z483" i="3"/>
  <c r="Z475" i="3"/>
  <c r="Z467" i="3"/>
  <c r="Z459" i="3"/>
  <c r="Z451" i="3"/>
  <c r="Z443" i="3"/>
  <c r="Z435" i="3"/>
  <c r="Z427" i="3"/>
  <c r="Z419" i="3"/>
  <c r="Z411" i="3"/>
  <c r="Z403" i="3"/>
  <c r="Z395" i="3"/>
  <c r="Z387" i="3"/>
  <c r="Z379" i="3"/>
  <c r="Z371" i="3"/>
  <c r="Z363" i="3"/>
  <c r="Z355" i="3"/>
  <c r="Z347" i="3"/>
  <c r="Z339" i="3"/>
  <c r="Z331" i="3"/>
  <c r="Z323" i="3"/>
  <c r="Z315" i="3"/>
  <c r="Z307" i="3"/>
  <c r="Z299" i="3"/>
  <c r="Z291" i="3"/>
  <c r="Z283" i="3"/>
  <c r="Z275" i="3"/>
  <c r="Z267" i="3"/>
  <c r="Z259" i="3"/>
  <c r="Z251" i="3"/>
  <c r="Z243" i="3"/>
  <c r="Z235" i="3"/>
  <c r="Z227" i="3"/>
  <c r="Z219" i="3"/>
  <c r="Z211" i="3"/>
  <c r="Z203" i="3"/>
  <c r="Z195" i="3"/>
  <c r="Z187" i="3"/>
  <c r="Z179" i="3"/>
  <c r="Z171" i="3"/>
  <c r="Z163" i="3"/>
  <c r="Z155" i="3"/>
  <c r="Z147" i="3"/>
  <c r="Z139" i="3"/>
  <c r="Z131" i="3"/>
  <c r="Z123" i="3"/>
  <c r="Z115" i="3"/>
  <c r="Z107" i="3"/>
  <c r="Z99" i="3"/>
  <c r="Z91" i="3"/>
  <c r="Z83" i="3"/>
  <c r="Z75" i="3"/>
  <c r="Z67" i="3"/>
  <c r="Z59" i="3"/>
  <c r="Z51" i="3"/>
  <c r="Z43" i="3"/>
  <c r="Z35" i="3"/>
  <c r="Z27" i="3"/>
  <c r="Z19" i="3"/>
  <c r="Z11" i="3"/>
  <c r="Z3" i="3"/>
  <c r="Z2823" i="3"/>
  <c r="Z2815" i="3"/>
  <c r="Z2807" i="3"/>
  <c r="Z2799" i="3"/>
  <c r="Z2791" i="3"/>
  <c r="Z2783" i="3"/>
  <c r="Z2775" i="3"/>
  <c r="Z2767" i="3"/>
  <c r="Z2759" i="3"/>
  <c r="Z2751" i="3"/>
  <c r="Z2743" i="3"/>
  <c r="Z2735" i="3"/>
  <c r="Z2727" i="3"/>
  <c r="Z2719" i="3"/>
  <c r="Z2711" i="3"/>
  <c r="Z2703" i="3"/>
  <c r="Z2695" i="3"/>
  <c r="Z2687" i="3"/>
  <c r="Z2679" i="3"/>
  <c r="Z2671" i="3"/>
  <c r="Z2663" i="3"/>
  <c r="Z2655" i="3"/>
  <c r="Z2647" i="3"/>
  <c r="Z2639" i="3"/>
  <c r="Z2631" i="3"/>
  <c r="Z2623" i="3"/>
  <c r="Z2615" i="3"/>
  <c r="Z2607" i="3"/>
  <c r="Z2599" i="3"/>
  <c r="Z2591" i="3"/>
  <c r="Z2583" i="3"/>
  <c r="Z2575" i="3"/>
  <c r="Z2567" i="3"/>
  <c r="Z2559" i="3"/>
  <c r="Z2551" i="3"/>
  <c r="Z2543" i="3"/>
  <c r="Z2535" i="3"/>
  <c r="Z2527" i="3"/>
  <c r="Z2511" i="3"/>
  <c r="Z2503" i="3"/>
  <c r="Z2495" i="3"/>
  <c r="Z2487" i="3"/>
  <c r="Z2479" i="3"/>
  <c r="Z2471" i="3"/>
  <c r="Z2463" i="3"/>
  <c r="Z2455" i="3"/>
  <c r="Z2447" i="3"/>
  <c r="Z2439" i="3"/>
  <c r="Z2431" i="3"/>
  <c r="Z2423" i="3"/>
  <c r="Z2415" i="3"/>
  <c r="Z2407" i="3"/>
  <c r="Z2399" i="3"/>
  <c r="Z2391" i="3"/>
  <c r="Z2383" i="3"/>
  <c r="Z2375" i="3"/>
  <c r="Z2367" i="3"/>
  <c r="Z2359" i="3"/>
  <c r="Z2351" i="3"/>
  <c r="Z2343" i="3"/>
  <c r="Z2335" i="3"/>
  <c r="Z2327" i="3"/>
  <c r="Z2319" i="3"/>
  <c r="Z2311" i="3"/>
  <c r="Z2303" i="3"/>
  <c r="Z2295" i="3"/>
  <c r="Z2287" i="3"/>
  <c r="Z2279" i="3"/>
  <c r="Z2271" i="3"/>
  <c r="Z2263" i="3"/>
  <c r="Z2255" i="3"/>
  <c r="Z2247" i="3"/>
  <c r="Z2239" i="3"/>
  <c r="Z2231" i="3"/>
  <c r="Z2223" i="3"/>
  <c r="Z2215" i="3"/>
  <c r="Z2207" i="3"/>
  <c r="Z2199" i="3"/>
  <c r="Z2191" i="3"/>
  <c r="Z2183" i="3"/>
  <c r="Z2175" i="3"/>
  <c r="Z2167" i="3"/>
  <c r="Z2159" i="3"/>
  <c r="Z2151" i="3"/>
  <c r="Z2143" i="3"/>
  <c r="Z2135" i="3"/>
  <c r="Z2127" i="3"/>
  <c r="Z2119" i="3"/>
  <c r="Z2111" i="3"/>
  <c r="Z2103" i="3"/>
  <c r="Z2095" i="3"/>
  <c r="Z2087" i="3"/>
  <c r="Z2079" i="3"/>
  <c r="Z2071" i="3"/>
  <c r="Z2063" i="3"/>
  <c r="Z2055" i="3"/>
  <c r="Z2047" i="3"/>
  <c r="Z2039" i="3"/>
  <c r="Z2031" i="3"/>
  <c r="Z2023" i="3"/>
  <c r="Z2015" i="3"/>
  <c r="Z2007" i="3"/>
  <c r="Z1999" i="3"/>
  <c r="Z1991" i="3"/>
  <c r="Z1983" i="3"/>
  <c r="Z1975" i="3"/>
  <c r="Z1967" i="3"/>
  <c r="Z1959" i="3"/>
  <c r="Z1951" i="3"/>
  <c r="Z1943" i="3"/>
  <c r="Z1935" i="3"/>
  <c r="Z1927" i="3"/>
  <c r="Z1919" i="3"/>
  <c r="Z1911" i="3"/>
  <c r="Z1903" i="3"/>
  <c r="Z1895" i="3"/>
  <c r="Z1887" i="3"/>
  <c r="Z1879" i="3"/>
  <c r="Z1863" i="3"/>
  <c r="Z1855" i="3"/>
  <c r="Z1847" i="3"/>
  <c r="Z1839" i="3"/>
  <c r="Z1831" i="3"/>
  <c r="Z1823" i="3"/>
  <c r="Z1815" i="3"/>
  <c r="Z1807" i="3"/>
  <c r="Z1799" i="3"/>
  <c r="Z1791" i="3"/>
  <c r="Z1783" i="3"/>
  <c r="Z1775" i="3"/>
  <c r="Z1767" i="3"/>
  <c r="Z1759" i="3"/>
  <c r="Z1751" i="3"/>
  <c r="Z1743" i="3"/>
  <c r="Z1735" i="3"/>
  <c r="Z1727" i="3"/>
  <c r="Z1719" i="3"/>
  <c r="Z1711" i="3"/>
  <c r="Z1703" i="3"/>
  <c r="Z1695" i="3"/>
  <c r="Z1687" i="3"/>
  <c r="Z1679" i="3"/>
  <c r="Z1671" i="3"/>
  <c r="Z1663" i="3"/>
  <c r="Z1655" i="3"/>
  <c r="Z1647" i="3"/>
  <c r="Z1639" i="3"/>
  <c r="Z1631" i="3"/>
  <c r="Z1623" i="3"/>
  <c r="Z1615" i="3"/>
  <c r="Z1607" i="3"/>
  <c r="Z1599" i="3"/>
  <c r="Z1591" i="3"/>
  <c r="Z1583" i="3"/>
  <c r="Z1575" i="3"/>
  <c r="Z1455" i="3"/>
  <c r="Z1199" i="3"/>
  <c r="Z1175" i="3"/>
  <c r="Z1111" i="3"/>
  <c r="Z1087" i="3"/>
  <c r="Z1031" i="3"/>
  <c r="Z847" i="3"/>
  <c r="Z599" i="3"/>
  <c r="Z439" i="3"/>
  <c r="Z431" i="3"/>
  <c r="Z391" i="3"/>
  <c r="Z319" i="3"/>
  <c r="Z239" i="3"/>
  <c r="Z4190" i="3"/>
  <c r="Z4158" i="3"/>
  <c r="Z4118" i="3"/>
  <c r="Z4102" i="3"/>
  <c r="Z4094" i="3"/>
  <c r="Z3990" i="3"/>
  <c r="Z3982" i="3"/>
  <c r="Z3878" i="3"/>
  <c r="Z3782" i="3"/>
  <c r="Z3742" i="3"/>
  <c r="Z3726" i="3"/>
  <c r="Z3718" i="3"/>
  <c r="Z3622" i="3"/>
  <c r="Z3614" i="3"/>
  <c r="Z3606" i="3"/>
  <c r="Z3518" i="3"/>
  <c r="Z3478" i="3"/>
  <c r="Z3406" i="3"/>
  <c r="Z3342" i="3"/>
  <c r="Z3334" i="3"/>
  <c r="Z3246" i="3"/>
  <c r="Z3182" i="3"/>
  <c r="Z2997" i="3"/>
  <c r="Z2989" i="3"/>
  <c r="Z2981" i="3"/>
  <c r="Z2973" i="3"/>
  <c r="Z2965" i="3"/>
  <c r="Z2957" i="3"/>
  <c r="Z2949" i="3"/>
  <c r="Z2941" i="3"/>
  <c r="Z2933" i="3"/>
  <c r="Z2925" i="3"/>
  <c r="Z2917" i="3"/>
  <c r="Z2909" i="3"/>
  <c r="Z2901" i="3"/>
  <c r="Z2893" i="3"/>
  <c r="Z2885" i="3"/>
  <c r="Z2877" i="3"/>
  <c r="Z2869" i="3"/>
  <c r="Z2861" i="3"/>
  <c r="Z2853" i="3"/>
  <c r="Z2845" i="3"/>
  <c r="Z2837" i="3"/>
  <c r="Z2829" i="3"/>
  <c r="Z2821" i="3"/>
  <c r="Z2813" i="3"/>
  <c r="Z2805" i="3"/>
  <c r="Z2797" i="3"/>
  <c r="Z2789" i="3"/>
  <c r="Z2781" i="3"/>
  <c r="Z2773" i="3"/>
  <c r="Z2765" i="3"/>
  <c r="Z2757" i="3"/>
  <c r="Z2749" i="3"/>
  <c r="Z2741" i="3"/>
  <c r="Z2733" i="3"/>
  <c r="Z2725" i="3"/>
  <c r="Z2717" i="3"/>
  <c r="Z2709" i="3"/>
  <c r="Z2701" i="3"/>
  <c r="Z2693" i="3"/>
  <c r="Z2685" i="3"/>
  <c r="Z2677" i="3"/>
  <c r="Z2669" i="3"/>
  <c r="Z2661" i="3"/>
  <c r="Z2653" i="3"/>
  <c r="Z2645" i="3"/>
  <c r="Z2637" i="3"/>
  <c r="Z2629" i="3"/>
  <c r="Z2621" i="3"/>
  <c r="Z2613" i="3"/>
  <c r="Z2605" i="3"/>
  <c r="Z2597" i="3"/>
  <c r="Z2589" i="3"/>
  <c r="Z2581" i="3"/>
  <c r="Z2573" i="3"/>
  <c r="Z2565" i="3"/>
  <c r="Z2557" i="3"/>
  <c r="Z2549" i="3"/>
  <c r="Z2541" i="3"/>
  <c r="Z2533" i="3"/>
  <c r="Z2525" i="3"/>
  <c r="Z2517" i="3"/>
  <c r="Z2509" i="3"/>
  <c r="Z2501" i="3"/>
  <c r="Z2493" i="3"/>
  <c r="Z2485" i="3"/>
  <c r="Z2477" i="3"/>
  <c r="Z2469" i="3"/>
  <c r="Z2461" i="3"/>
  <c r="Z2453" i="3"/>
  <c r="Z2445" i="3"/>
  <c r="Z2437" i="3"/>
  <c r="Z2429" i="3"/>
  <c r="Z2421" i="3"/>
  <c r="Z2413" i="3"/>
  <c r="Z2405" i="3"/>
  <c r="Z2397" i="3"/>
  <c r="Z2389" i="3"/>
  <c r="Z2381" i="3"/>
  <c r="Z2373" i="3"/>
  <c r="Z2365" i="3"/>
  <c r="Z2357" i="3"/>
  <c r="Z2349" i="3"/>
  <c r="Z2341" i="3"/>
  <c r="Z2333" i="3"/>
  <c r="Z2325" i="3"/>
  <c r="Z2317" i="3"/>
  <c r="Z2309" i="3"/>
  <c r="Z2301" i="3"/>
  <c r="Z2293" i="3"/>
  <c r="Z2285" i="3"/>
  <c r="Z2277" i="3"/>
  <c r="Z2269" i="3"/>
  <c r="Z2261" i="3"/>
  <c r="Z2253" i="3"/>
  <c r="Z2245" i="3"/>
  <c r="Z2237" i="3"/>
  <c r="Z2229" i="3"/>
  <c r="Z2221" i="3"/>
  <c r="Z2213" i="3"/>
  <c r="Z2205" i="3"/>
  <c r="Z2197" i="3"/>
  <c r="Z2189" i="3"/>
  <c r="Z2181" i="3"/>
  <c r="Z2173" i="3"/>
  <c r="Z2165" i="3"/>
  <c r="Z2157" i="3"/>
  <c r="Z2149" i="3"/>
  <c r="Z2141" i="3"/>
  <c r="Z2133" i="3"/>
  <c r="Z2125" i="3"/>
  <c r="Z2117" i="3"/>
  <c r="Z2109" i="3"/>
  <c r="Z2101" i="3"/>
  <c r="Z2093" i="3"/>
  <c r="Z2085" i="3"/>
  <c r="Z2077" i="3"/>
  <c r="Z2069" i="3"/>
  <c r="Z2061" i="3"/>
  <c r="Z2053" i="3"/>
  <c r="Z2045" i="3"/>
  <c r="Z2037" i="3"/>
  <c r="Z2029" i="3"/>
  <c r="Z2021" i="3"/>
  <c r="Z2013" i="3"/>
  <c r="Z2005" i="3"/>
  <c r="Z1997" i="3"/>
  <c r="Z1989" i="3"/>
  <c r="Z1981" i="3"/>
  <c r="Z1973" i="3"/>
  <c r="Z1965" i="3"/>
  <c r="Z1957" i="3"/>
  <c r="Z1949" i="3"/>
  <c r="Z1941" i="3"/>
  <c r="Z1933" i="3"/>
  <c r="Z1925" i="3"/>
  <c r="Z1917" i="3"/>
  <c r="Z1909" i="3"/>
  <c r="Z1789" i="3"/>
  <c r="Z4196" i="3"/>
  <c r="Z4188" i="3"/>
  <c r="Z4180" i="3"/>
  <c r="Z4172" i="3"/>
  <c r="Z4164" i="3"/>
  <c r="Z4156" i="3"/>
  <c r="Z4148" i="3"/>
  <c r="Z4140" i="3"/>
  <c r="Z4132" i="3"/>
  <c r="Z4124" i="3"/>
  <c r="Z4108" i="3"/>
  <c r="Z4100" i="3"/>
  <c r="Z4092" i="3"/>
  <c r="Z4084" i="3"/>
  <c r="Z4076" i="3"/>
  <c r="Z4068" i="3"/>
  <c r="Z4060" i="3"/>
  <c r="Z4052" i="3"/>
  <c r="Z4044" i="3"/>
  <c r="Z4036" i="3"/>
  <c r="Z4028" i="3"/>
  <c r="Z4020" i="3"/>
  <c r="Z4012" i="3"/>
  <c r="Z4004" i="3"/>
  <c r="Z3996" i="3"/>
  <c r="Z3988" i="3"/>
  <c r="Z3980" i="3"/>
  <c r="Z3972" i="3"/>
  <c r="Z3964" i="3"/>
  <c r="Z3956" i="3"/>
  <c r="Z3948" i="3"/>
  <c r="Z3940" i="3"/>
  <c r="Z3932" i="3"/>
  <c r="Z3924" i="3"/>
  <c r="Z3916" i="3"/>
  <c r="Z3908" i="3"/>
  <c r="Z3900" i="3"/>
  <c r="Z3892" i="3"/>
  <c r="Z3884" i="3"/>
  <c r="Z3876" i="3"/>
  <c r="Z3868" i="3"/>
  <c r="Z3860" i="3"/>
  <c r="Z3852" i="3"/>
  <c r="Z3844" i="3"/>
  <c r="Z3836" i="3"/>
  <c r="Z3828" i="3"/>
  <c r="Z3820" i="3"/>
  <c r="Z3812" i="3"/>
  <c r="Z3804" i="3"/>
  <c r="Z3796" i="3"/>
  <c r="Z3788" i="3"/>
  <c r="Z3780" i="3"/>
  <c r="Z3772" i="3"/>
  <c r="Z3764" i="3"/>
  <c r="Z3756" i="3"/>
  <c r="Z3748" i="3"/>
  <c r="Z3740" i="3"/>
  <c r="Z3732" i="3"/>
  <c r="Z3724" i="3"/>
  <c r="Z3716" i="3"/>
  <c r="Z3708" i="3"/>
  <c r="Z3700" i="3"/>
  <c r="Z3692" i="3"/>
  <c r="Z3684" i="3"/>
  <c r="Z3676" i="3"/>
  <c r="Z3668" i="3"/>
  <c r="Z3660" i="3"/>
  <c r="Z3652" i="3"/>
  <c r="Z3644" i="3"/>
  <c r="Z3636" i="3"/>
  <c r="Z3628" i="3"/>
  <c r="Z3620" i="3"/>
  <c r="Z3612" i="3"/>
  <c r="Z3604" i="3"/>
  <c r="Z3596" i="3"/>
  <c r="Z3588" i="3"/>
  <c r="Z3580" i="3"/>
  <c r="Z3572" i="3"/>
  <c r="Z3564" i="3"/>
  <c r="Z3556" i="3"/>
  <c r="Z3548" i="3"/>
  <c r="Z3540" i="3"/>
  <c r="Z3532" i="3"/>
  <c r="Z3524" i="3"/>
  <c r="Z3516" i="3"/>
  <c r="Z3508" i="3"/>
  <c r="Z3500" i="3"/>
  <c r="Z3492" i="3"/>
  <c r="Z3484" i="3"/>
  <c r="Z3476" i="3"/>
  <c r="Z3468" i="3"/>
  <c r="Z3460" i="3"/>
  <c r="Z3452" i="3"/>
  <c r="Z3444" i="3"/>
  <c r="Z3436" i="3"/>
  <c r="Z3428" i="3"/>
  <c r="Z3420" i="3"/>
  <c r="Z3412" i="3"/>
  <c r="Z3404" i="3"/>
  <c r="Z3396" i="3"/>
  <c r="Z3388" i="3"/>
  <c r="Z3380" i="3"/>
  <c r="Z2756" i="3"/>
  <c r="Z2832" i="3"/>
  <c r="Z2816" i="3"/>
  <c r="Z2808" i="3"/>
  <c r="Z2800" i="3"/>
  <c r="Z2792" i="3"/>
  <c r="Z2784" i="3"/>
  <c r="Z2776" i="3"/>
  <c r="Z2768" i="3"/>
  <c r="Z2760" i="3"/>
  <c r="Z2752" i="3"/>
  <c r="Z2744" i="3"/>
  <c r="Z2736" i="3"/>
  <c r="Z2728" i="3"/>
  <c r="Z2720" i="3"/>
  <c r="Z2712" i="3"/>
  <c r="Z2704" i="3"/>
  <c r="Z2696" i="3"/>
  <c r="Z2688" i="3"/>
  <c r="Z2680" i="3"/>
  <c r="Z2672" i="3"/>
  <c r="Z2664" i="3"/>
  <c r="Z2656" i="3"/>
  <c r="Z2648" i="3"/>
  <c r="Z2640" i="3"/>
  <c r="Z2632" i="3"/>
  <c r="Z2624" i="3"/>
  <c r="Z2616" i="3"/>
  <c r="Z2600" i="3"/>
  <c r="Z2592" i="3"/>
  <c r="Z2584" i="3"/>
  <c r="Z2576" i="3"/>
  <c r="Z2568" i="3"/>
  <c r="Z2560" i="3"/>
  <c r="Z2552" i="3"/>
  <c r="Z2544" i="3"/>
  <c r="Z2536" i="3"/>
  <c r="Z2528" i="3"/>
  <c r="Z2520" i="3"/>
  <c r="Z2512" i="3"/>
  <c r="Z2504" i="3"/>
  <c r="Z2496" i="3"/>
  <c r="Z2488" i="3"/>
  <c r="Z2480" i="3"/>
  <c r="Z2472" i="3"/>
  <c r="Z2464" i="3"/>
  <c r="Z2456" i="3"/>
  <c r="Z2448" i="3"/>
  <c r="Z2440" i="3"/>
  <c r="Z2432" i="3"/>
  <c r="Z2424" i="3"/>
  <c r="Z2416" i="3"/>
  <c r="Z2408" i="3"/>
  <c r="Z2400" i="3"/>
  <c r="Z2392" i="3"/>
  <c r="Z2384" i="3"/>
  <c r="Z2376" i="3"/>
  <c r="Z2368" i="3"/>
  <c r="Z2360" i="3"/>
  <c r="Z2352" i="3"/>
  <c r="Z2344" i="3"/>
  <c r="Z2336" i="3"/>
  <c r="Z2328" i="3"/>
  <c r="Z2320" i="3"/>
  <c r="Z2312" i="3"/>
  <c r="Z2304" i="3"/>
  <c r="Z2296" i="3"/>
  <c r="Z2288" i="3"/>
  <c r="Z2272" i="3"/>
  <c r="Z2264" i="3"/>
  <c r="Z2256" i="3"/>
  <c r="Z2248" i="3"/>
  <c r="Z2240" i="3"/>
  <c r="Z2232" i="3"/>
  <c r="Z2224" i="3"/>
  <c r="Z2216" i="3"/>
  <c r="Z2208" i="3"/>
  <c r="Z2200" i="3"/>
  <c r="Z2192" i="3"/>
  <c r="Z2184" i="3"/>
  <c r="Z2176" i="3"/>
  <c r="Z2168" i="3"/>
  <c r="Z2160" i="3"/>
  <c r="Z2152" i="3"/>
  <c r="Z2144" i="3"/>
  <c r="Z2136" i="3"/>
  <c r="Z2128" i="3"/>
  <c r="Z2120" i="3"/>
  <c r="Z2112" i="3"/>
  <c r="Z2104" i="3"/>
  <c r="Z2096" i="3"/>
  <c r="Z2088" i="3"/>
  <c r="Z2080" i="3"/>
  <c r="Z2072" i="3"/>
  <c r="Z2064" i="3"/>
  <c r="Z2056" i="3"/>
  <c r="Z2048" i="3"/>
  <c r="Z2040" i="3"/>
  <c r="Z2032" i="3"/>
  <c r="Z2024" i="3"/>
  <c r="Z2016" i="3"/>
  <c r="Z2008" i="3"/>
  <c r="Z2000" i="3"/>
  <c r="Z1992" i="3"/>
  <c r="Z1984" i="3"/>
  <c r="Z1976" i="3"/>
  <c r="Z1968" i="3"/>
  <c r="Z1960" i="3"/>
  <c r="Z1944" i="3"/>
  <c r="Z1936" i="3"/>
  <c r="Z1928" i="3"/>
  <c r="Z1920" i="3"/>
  <c r="Z1912" i="3"/>
  <c r="Z1904" i="3"/>
  <c r="Z1896" i="3"/>
  <c r="Z1888" i="3"/>
  <c r="Z1880" i="3"/>
  <c r="Z1872" i="3"/>
  <c r="Z1864" i="3"/>
  <c r="Z1856" i="3"/>
  <c r="Z1848" i="3"/>
  <c r="Z1840" i="3"/>
  <c r="Z1832" i="3"/>
  <c r="Z1824" i="3"/>
  <c r="Z1816" i="3"/>
  <c r="Z1808" i="3"/>
  <c r="Z1800" i="3"/>
  <c r="Z1792" i="3"/>
  <c r="Z1784" i="3"/>
  <c r="Z1776" i="3"/>
  <c r="Z1768" i="3"/>
  <c r="Z1760" i="3"/>
  <c r="Z1752" i="3"/>
  <c r="Z1744" i="3"/>
  <c r="Z1736" i="3"/>
  <c r="Z1728" i="3"/>
  <c r="Z1720" i="3"/>
  <c r="Z1712" i="3"/>
  <c r="Z1704" i="3"/>
  <c r="Z1696" i="3"/>
  <c r="Z1688" i="3"/>
  <c r="Z1680" i="3"/>
  <c r="Z1672" i="3"/>
  <c r="Z1664" i="3"/>
  <c r="Z1656" i="3"/>
  <c r="Z1648" i="3"/>
  <c r="Z1640" i="3"/>
  <c r="Z1632" i="3"/>
  <c r="Z1624" i="3"/>
  <c r="Z1616" i="3"/>
  <c r="Z1608" i="3"/>
  <c r="Z1600" i="3"/>
  <c r="Z1592" i="3"/>
  <c r="Z1584" i="3"/>
  <c r="Z1576" i="3"/>
  <c r="Z1568" i="3"/>
  <c r="Z1400" i="3"/>
  <c r="Z1288" i="3"/>
  <c r="Z1160" i="3"/>
  <c r="Z976" i="3"/>
  <c r="Z944" i="3"/>
  <c r="Z888" i="3"/>
  <c r="Z600" i="3"/>
  <c r="Z112" i="3"/>
  <c r="Z3174" i="3"/>
  <c r="Z3054" i="3"/>
  <c r="Z1901" i="3"/>
  <c r="Z1893" i="3"/>
  <c r="Z1885" i="3"/>
  <c r="Z1877" i="3"/>
  <c r="Z1869" i="3"/>
  <c r="Z1861" i="3"/>
  <c r="Z1853" i="3"/>
  <c r="Z1845" i="3"/>
  <c r="Z1837" i="3"/>
  <c r="Z1829" i="3"/>
  <c r="Z1821" i="3"/>
  <c r="Z1813" i="3"/>
  <c r="Z1805" i="3"/>
  <c r="Z1797" i="3"/>
  <c r="Z1781" i="3"/>
  <c r="Z1605" i="3"/>
  <c r="Z1557" i="3"/>
  <c r="Z1533" i="3"/>
  <c r="Z1181" i="3"/>
  <c r="Z1149" i="3"/>
  <c r="Z1053" i="3"/>
  <c r="Z1005" i="3"/>
  <c r="Z933" i="3"/>
  <c r="Z917" i="3"/>
  <c r="Z877" i="3"/>
  <c r="Z733" i="3"/>
  <c r="Z573" i="3"/>
  <c r="Z525" i="3"/>
  <c r="Z469" i="3"/>
  <c r="Z405" i="3"/>
  <c r="Z357" i="3"/>
  <c r="Z293" i="3"/>
  <c r="Z277" i="3"/>
  <c r="Z237" i="3"/>
  <c r="Z93" i="3"/>
  <c r="Z37" i="3"/>
  <c r="Z3372" i="3"/>
  <c r="Z3364" i="3"/>
  <c r="Z3356" i="3"/>
  <c r="Z3348" i="3"/>
  <c r="Z3340" i="3"/>
  <c r="Z3332" i="3"/>
  <c r="Z3324" i="3"/>
  <c r="Z3316" i="3"/>
  <c r="Z3308" i="3"/>
  <c r="Z3300" i="3"/>
  <c r="Z3292" i="3"/>
  <c r="Z3284" i="3"/>
  <c r="Z3276" i="3"/>
  <c r="Z3268" i="3"/>
  <c r="Z3260" i="3"/>
  <c r="Z3252" i="3"/>
  <c r="Z3244" i="3"/>
  <c r="Z3236" i="3"/>
  <c r="Z3228" i="3"/>
  <c r="Z3220" i="3"/>
  <c r="Z3212" i="3"/>
  <c r="Z3204" i="3"/>
  <c r="Z3196" i="3"/>
  <c r="Z3188" i="3"/>
  <c r="Z3180" i="3"/>
  <c r="Z3172" i="3"/>
  <c r="Z3164" i="3"/>
  <c r="Z3156" i="3"/>
  <c r="Z3148" i="3"/>
  <c r="Z3140" i="3"/>
  <c r="Z3132" i="3"/>
  <c r="Z3124" i="3"/>
  <c r="Z3116" i="3"/>
  <c r="Z3108" i="3"/>
  <c r="Z3092" i="3"/>
  <c r="Z3084" i="3"/>
  <c r="Z3076" i="3"/>
  <c r="Z3068" i="3"/>
  <c r="Z3060" i="3"/>
  <c r="Z3052" i="3"/>
  <c r="Z3044" i="3"/>
  <c r="Z3036" i="3"/>
  <c r="Z3028" i="3"/>
  <c r="Z3020" i="3"/>
  <c r="Z3012" i="3"/>
  <c r="Z3004" i="3"/>
  <c r="Z2996" i="3"/>
  <c r="Z2988" i="3"/>
  <c r="Z2980" i="3"/>
  <c r="Z2972" i="3"/>
  <c r="Z2964" i="3"/>
  <c r="Z2956" i="3"/>
  <c r="Z2948" i="3"/>
  <c r="Z2940" i="3"/>
  <c r="Z2932" i="3"/>
  <c r="Z2924" i="3"/>
  <c r="Z2916" i="3"/>
  <c r="Z2908" i="3"/>
  <c r="Z2900" i="3"/>
  <c r="Z2892" i="3"/>
  <c r="Z2884" i="3"/>
  <c r="Z2876" i="3"/>
  <c r="Z2868" i="3"/>
  <c r="Z2860" i="3"/>
  <c r="Z2852" i="3"/>
  <c r="Z2844" i="3"/>
  <c r="Z2836" i="3"/>
  <c r="Z2828" i="3"/>
  <c r="Z2820" i="3"/>
  <c r="Z2812" i="3"/>
  <c r="Z2804" i="3"/>
  <c r="Z2796" i="3"/>
  <c r="Z2788" i="3"/>
  <c r="Z2780" i="3"/>
  <c r="Z2772" i="3"/>
  <c r="Z2764" i="3"/>
  <c r="Z2748" i="3"/>
  <c r="Z2740" i="3"/>
  <c r="Z2732" i="3"/>
  <c r="Z2724" i="3"/>
  <c r="Z2716" i="3"/>
  <c r="Z2708" i="3"/>
  <c r="Z2700" i="3"/>
  <c r="Z2692" i="3"/>
  <c r="Z2676" i="3"/>
  <c r="Z2668" i="3"/>
  <c r="Z2660" i="3"/>
  <c r="Z2652" i="3"/>
  <c r="Z2644" i="3"/>
  <c r="Z2636" i="3"/>
  <c r="Z2628" i="3"/>
  <c r="Z2620" i="3"/>
  <c r="Z2612" i="3"/>
  <c r="Z2604" i="3"/>
  <c r="Z2596" i="3"/>
  <c r="Z2588" i="3"/>
  <c r="Z2580" i="3"/>
  <c r="Z2572" i="3"/>
  <c r="Z2564" i="3"/>
  <c r="Z2556" i="3"/>
  <c r="Z2548" i="3"/>
  <c r="Z2540" i="3"/>
  <c r="Z2532" i="3"/>
  <c r="Z2524" i="3"/>
  <c r="Z2516" i="3"/>
  <c r="Z2508" i="3"/>
  <c r="Z2500" i="3"/>
  <c r="Z2492" i="3"/>
  <c r="Z2484" i="3"/>
  <c r="Z2476" i="3"/>
  <c r="Z2468" i="3"/>
  <c r="Z2460" i="3"/>
  <c r="Z2452" i="3"/>
  <c r="Z2444" i="3"/>
  <c r="Z2436" i="3"/>
  <c r="Z2428" i="3"/>
  <c r="Z2420" i="3"/>
  <c r="Z2412" i="3"/>
  <c r="Z2404" i="3"/>
  <c r="Z2396" i="3"/>
  <c r="Z2388" i="3"/>
  <c r="Z2380" i="3"/>
  <c r="Z2372" i="3"/>
  <c r="Z2364" i="3"/>
  <c r="Z2356" i="3"/>
  <c r="Z2348" i="3"/>
  <c r="Z2340" i="3"/>
  <c r="Z2332" i="3"/>
  <c r="Z2324" i="3"/>
  <c r="Z2316" i="3"/>
  <c r="Z2308" i="3"/>
  <c r="Z2300" i="3"/>
  <c r="Z2292" i="3"/>
  <c r="Z2284" i="3"/>
  <c r="Z2276" i="3"/>
  <c r="Z2268" i="3"/>
  <c r="Z2260" i="3"/>
  <c r="Z2252" i="3"/>
  <c r="Z2244" i="3"/>
  <c r="Z2236" i="3"/>
  <c r="Z2228" i="3"/>
  <c r="Z2220" i="3"/>
  <c r="Z2212" i="3"/>
  <c r="Z2204" i="3"/>
  <c r="Z2196" i="3"/>
  <c r="Z2188" i="3"/>
  <c r="Z2180" i="3"/>
  <c r="Z2172" i="3"/>
  <c r="Z2164" i="3"/>
  <c r="Z2156" i="3"/>
  <c r="Z2148" i="3"/>
  <c r="Z2140" i="3"/>
  <c r="Z2132" i="3"/>
  <c r="Z2124" i="3"/>
  <c r="Z2116" i="3"/>
  <c r="Z2108" i="3"/>
  <c r="Z2100" i="3"/>
  <c r="Z2092" i="3"/>
  <c r="Z2084" i="3"/>
  <c r="Z2076" i="3"/>
  <c r="Z2060" i="3"/>
  <c r="Z2012" i="3"/>
  <c r="Z1980" i="3"/>
  <c r="Z2068" i="3"/>
  <c r="Z2052" i="3"/>
  <c r="Z2044" i="3"/>
  <c r="Z2036" i="3"/>
  <c r="Z2020" i="3"/>
  <c r="Z2004" i="3"/>
  <c r="Z1996" i="3"/>
  <c r="Z1988" i="3"/>
  <c r="Z1972" i="3"/>
  <c r="Z1964" i="3"/>
  <c r="Z1956" i="3"/>
  <c r="Z1948" i="3"/>
  <c r="Z1940" i="3"/>
  <c r="Z1932" i="3"/>
  <c r="Z1924" i="3"/>
  <c r="Z1916" i="3"/>
  <c r="Z1908" i="3"/>
  <c r="Z1884" i="3"/>
  <c r="Z1868" i="3"/>
  <c r="Z1836" i="3"/>
  <c r="Z1788" i="3"/>
  <c r="Z1740" i="3"/>
  <c r="Z1652" i="3"/>
  <c r="Z1604" i="3"/>
  <c r="Z1580" i="3"/>
  <c r="Z1556" i="3"/>
  <c r="Z1524" i="3"/>
  <c r="Z636" i="3"/>
  <c r="Z572" i="3"/>
  <c r="Z1560" i="3"/>
  <c r="Z1552" i="3"/>
  <c r="Z1544" i="3"/>
  <c r="Z1536" i="3"/>
  <c r="Z1528" i="3"/>
  <c r="Z1520" i="3"/>
  <c r="Z1512" i="3"/>
  <c r="Z1504" i="3"/>
  <c r="Z1496" i="3"/>
  <c r="Z1488" i="3"/>
  <c r="Z1480" i="3"/>
  <c r="Z1472" i="3"/>
  <c r="Z1464" i="3"/>
  <c r="Z1448" i="3"/>
  <c r="Z1440" i="3"/>
  <c r="Z1432" i="3"/>
  <c r="Z1424" i="3"/>
  <c r="Z1416" i="3"/>
  <c r="Z1408" i="3"/>
  <c r="Z1392" i="3"/>
  <c r="Z1384" i="3"/>
  <c r="Z1376" i="3"/>
  <c r="Z1368" i="3"/>
  <c r="Z1360" i="3"/>
  <c r="Z1352" i="3"/>
  <c r="Z1344" i="3"/>
  <c r="Z1336" i="3"/>
  <c r="Z1328" i="3"/>
  <c r="Z1320" i="3"/>
  <c r="Z1312" i="3"/>
  <c r="Z1304" i="3"/>
  <c r="Z1296" i="3"/>
  <c r="Z1280" i="3"/>
  <c r="Z1272" i="3"/>
  <c r="Z1264" i="3"/>
  <c r="Z1256" i="3"/>
  <c r="Z1248" i="3"/>
  <c r="Z1240" i="3"/>
  <c r="Z1232" i="3"/>
  <c r="Z1224" i="3"/>
  <c r="Z1216" i="3"/>
  <c r="Z1208" i="3"/>
  <c r="Z1200" i="3"/>
  <c r="Z1192" i="3"/>
  <c r="Z1184" i="3"/>
  <c r="Z1176" i="3"/>
  <c r="Z1168" i="3"/>
  <c r="Z1152" i="3"/>
  <c r="Z1144" i="3"/>
  <c r="Z1136" i="3"/>
  <c r="Z1128" i="3"/>
  <c r="Z1120" i="3"/>
  <c r="Z1112" i="3"/>
  <c r="Z1104" i="3"/>
  <c r="Z1096" i="3"/>
  <c r="Z1088" i="3"/>
  <c r="Z1080" i="3"/>
  <c r="Z1072" i="3"/>
  <c r="Z1064" i="3"/>
  <c r="Z1056" i="3"/>
  <c r="Z1048" i="3"/>
  <c r="Z1040" i="3"/>
  <c r="Z1032" i="3"/>
  <c r="Z1024" i="3"/>
  <c r="Z1016" i="3"/>
  <c r="Z1008" i="3"/>
  <c r="Z1000" i="3"/>
  <c r="Z992" i="3"/>
  <c r="Z984" i="3"/>
  <c r="Z968" i="3"/>
  <c r="Z960" i="3"/>
  <c r="Z952" i="3"/>
  <c r="Z936" i="3"/>
  <c r="Z928" i="3"/>
  <c r="Z920" i="3"/>
  <c r="Z912" i="3"/>
  <c r="Z904" i="3"/>
  <c r="Z896" i="3"/>
  <c r="Z880" i="3"/>
  <c r="Z872" i="3"/>
  <c r="Z864" i="3"/>
  <c r="Z856" i="3"/>
  <c r="Z840" i="3"/>
  <c r="Z832" i="3"/>
  <c r="Z824" i="3"/>
  <c r="Z816" i="3"/>
  <c r="Z808" i="3"/>
  <c r="Z800" i="3"/>
  <c r="Z792" i="3"/>
  <c r="Z784" i="3"/>
  <c r="Z776" i="3"/>
  <c r="Z768" i="3"/>
  <c r="Z760" i="3"/>
  <c r="Z752" i="3"/>
  <c r="Z744" i="3"/>
  <c r="Z736" i="3"/>
  <c r="Z728" i="3"/>
  <c r="Z720" i="3"/>
  <c r="Z712" i="3"/>
  <c r="Z704" i="3"/>
  <c r="Z696" i="3"/>
  <c r="Z688" i="3"/>
  <c r="Z680" i="3"/>
  <c r="Z672" i="3"/>
  <c r="Z664" i="3"/>
  <c r="Z656" i="3"/>
  <c r="Z648" i="3"/>
  <c r="Z640" i="3"/>
  <c r="Z632" i="3"/>
  <c r="Z624" i="3"/>
  <c r="Z616" i="3"/>
  <c r="Z608" i="3"/>
  <c r="Z592" i="3"/>
  <c r="Z584" i="3"/>
  <c r="Z576" i="3"/>
  <c r="Z568" i="3"/>
  <c r="Z560" i="3"/>
  <c r="Z552" i="3"/>
  <c r="Z544" i="3"/>
  <c r="Z536" i="3"/>
  <c r="Z528" i="3"/>
  <c r="Z520" i="3"/>
  <c r="Z512" i="3"/>
  <c r="Z504" i="3"/>
  <c r="Z496" i="3"/>
  <c r="Z488" i="3"/>
  <c r="Z480" i="3"/>
  <c r="Z472" i="3"/>
  <c r="Z464" i="3"/>
  <c r="Z456" i="3"/>
  <c r="Z448" i="3"/>
  <c r="Z440" i="3"/>
  <c r="Z432" i="3"/>
  <c r="Z424" i="3"/>
  <c r="Z416" i="3"/>
  <c r="Z408" i="3"/>
  <c r="Z400" i="3"/>
  <c r="Z392" i="3"/>
  <c r="Z384" i="3"/>
  <c r="Z376" i="3"/>
  <c r="Z368" i="3"/>
  <c r="Z360" i="3"/>
  <c r="Z352" i="3"/>
  <c r="Z344" i="3"/>
  <c r="Z336" i="3"/>
  <c r="Z328" i="3"/>
  <c r="Z320" i="3"/>
  <c r="Z312" i="3"/>
  <c r="Z304" i="3"/>
  <c r="Z296" i="3"/>
  <c r="Z288" i="3"/>
  <c r="Z280" i="3"/>
  <c r="Z272" i="3"/>
  <c r="Z264" i="3"/>
  <c r="Z256" i="3"/>
  <c r="Z248" i="3"/>
  <c r="Z240" i="3"/>
  <c r="Z232" i="3"/>
  <c r="Z224" i="3"/>
  <c r="Z216" i="3"/>
  <c r="Z208" i="3"/>
  <c r="Z200" i="3"/>
  <c r="Z192" i="3"/>
  <c r="Z184" i="3"/>
  <c r="Z176" i="3"/>
  <c r="Z168" i="3"/>
  <c r="Z160" i="3"/>
  <c r="Z152" i="3"/>
  <c r="Z144" i="3"/>
  <c r="Z136" i="3"/>
  <c r="Z128" i="3"/>
  <c r="Z120" i="3"/>
  <c r="Z104" i="3"/>
  <c r="Z96" i="3"/>
  <c r="Z88" i="3"/>
  <c r="Z80" i="3"/>
  <c r="Z72" i="3"/>
  <c r="Z64" i="3"/>
  <c r="Z56" i="3"/>
  <c r="Z48" i="3"/>
  <c r="Z40" i="3"/>
  <c r="Z32" i="3"/>
  <c r="Z24" i="3"/>
  <c r="Z16" i="3"/>
  <c r="Z8" i="3"/>
  <c r="Z1567" i="3"/>
  <c r="Z1559" i="3"/>
  <c r="Z1551" i="3"/>
  <c r="Z1543" i="3"/>
  <c r="Z1535" i="3"/>
  <c r="Z1527" i="3"/>
  <c r="Z1519" i="3"/>
  <c r="Z1511" i="3"/>
  <c r="Z1503" i="3"/>
  <c r="Z1495" i="3"/>
  <c r="Z1487" i="3"/>
  <c r="Z1479" i="3"/>
  <c r="Z1471" i="3"/>
  <c r="Z1463" i="3"/>
  <c r="Z1447" i="3"/>
  <c r="Z1439" i="3"/>
  <c r="Z1431" i="3"/>
  <c r="Z1423" i="3"/>
  <c r="Z1415" i="3"/>
  <c r="Z1407" i="3"/>
  <c r="Z1399" i="3"/>
  <c r="Z1391" i="3"/>
  <c r="Z1383" i="3"/>
  <c r="Z1375" i="3"/>
  <c r="Z1367" i="3"/>
  <c r="Z1359" i="3"/>
  <c r="Z1351" i="3"/>
  <c r="Z1343" i="3"/>
  <c r="Z1335" i="3"/>
  <c r="Z1327" i="3"/>
  <c r="Z1319" i="3"/>
  <c r="Z1311" i="3"/>
  <c r="Z1303" i="3"/>
  <c r="Z1295" i="3"/>
  <c r="Z1287" i="3"/>
  <c r="Z1279" i="3"/>
  <c r="Z1271" i="3"/>
  <c r="Z1263" i="3"/>
  <c r="Z1247" i="3"/>
  <c r="Z1239" i="3"/>
  <c r="Z1231" i="3"/>
  <c r="Z1223" i="3"/>
  <c r="Z1215" i="3"/>
  <c r="Z1207" i="3"/>
  <c r="Z1191" i="3"/>
  <c r="Z1183" i="3"/>
  <c r="Z1167" i="3"/>
  <c r="Z1159" i="3"/>
  <c r="Z1151" i="3"/>
  <c r="Z1143" i="3"/>
  <c r="Z1135" i="3"/>
  <c r="Z1127" i="3"/>
  <c r="Z1119" i="3"/>
  <c r="Z1103" i="3"/>
  <c r="Z1095" i="3"/>
  <c r="Z1079" i="3"/>
  <c r="Z1071" i="3"/>
  <c r="Z1063" i="3"/>
  <c r="Z1055" i="3"/>
  <c r="Z1047" i="3"/>
  <c r="Z1039" i="3"/>
  <c r="Z1023" i="3"/>
  <c r="Z1015" i="3"/>
  <c r="Z1007" i="3"/>
  <c r="Z999" i="3"/>
  <c r="Z991" i="3"/>
  <c r="Z983" i="3"/>
  <c r="Z975" i="3"/>
  <c r="Z967" i="3"/>
  <c r="Z959" i="3"/>
  <c r="Z951" i="3"/>
  <c r="Z943" i="3"/>
  <c r="Z935" i="3"/>
  <c r="Z927" i="3"/>
  <c r="Z919" i="3"/>
  <c r="Z911" i="3"/>
  <c r="Z903" i="3"/>
  <c r="Z895" i="3"/>
  <c r="Z887" i="3"/>
  <c r="Z879" i="3"/>
  <c r="Z871" i="3"/>
  <c r="Z863" i="3"/>
  <c r="Z855" i="3"/>
  <c r="Z839" i="3"/>
  <c r="Z831" i="3"/>
  <c r="Z823" i="3"/>
  <c r="Z815" i="3"/>
  <c r="Z807" i="3"/>
  <c r="Z799" i="3"/>
  <c r="Z791" i="3"/>
  <c r="Z783" i="3"/>
  <c r="Z775" i="3"/>
  <c r="Z767" i="3"/>
  <c r="Z759" i="3"/>
  <c r="Z751" i="3"/>
  <c r="Z743" i="3"/>
  <c r="Z735" i="3"/>
  <c r="Z727" i="3"/>
  <c r="Z719" i="3"/>
  <c r="Z711" i="3"/>
  <c r="Z703" i="3"/>
  <c r="Z695" i="3"/>
  <c r="Z687" i="3"/>
  <c r="Z679" i="3"/>
  <c r="Z671" i="3"/>
  <c r="Z663" i="3"/>
  <c r="Z655" i="3"/>
  <c r="Z647" i="3"/>
  <c r="Z639" i="3"/>
  <c r="Z631" i="3"/>
  <c r="Z623" i="3"/>
  <c r="Z615" i="3"/>
  <c r="Z607" i="3"/>
  <c r="Z591" i="3"/>
  <c r="Z583" i="3"/>
  <c r="Z575" i="3"/>
  <c r="Z567" i="3"/>
  <c r="Z559" i="3"/>
  <c r="Z551" i="3"/>
  <c r="Z543" i="3"/>
  <c r="Z535" i="3"/>
  <c r="Z527" i="3"/>
  <c r="Z519" i="3"/>
  <c r="Z511" i="3"/>
  <c r="Z503" i="3"/>
  <c r="Z495" i="3"/>
  <c r="Z487" i="3"/>
  <c r="Z479" i="3"/>
  <c r="Z471" i="3"/>
  <c r="Z463" i="3"/>
  <c r="Z455" i="3"/>
  <c r="Z447" i="3"/>
  <c r="Z423" i="3"/>
  <c r="Z415" i="3"/>
  <c r="Z407" i="3"/>
  <c r="Z399" i="3"/>
  <c r="Z383" i="3"/>
  <c r="Z375" i="3"/>
  <c r="Z367" i="3"/>
  <c r="Z359" i="3"/>
  <c r="Z351" i="3"/>
  <c r="Z343" i="3"/>
  <c r="Z335" i="3"/>
  <c r="Z327" i="3"/>
  <c r="Z311" i="3"/>
  <c r="Z303" i="3"/>
  <c r="Z295" i="3"/>
  <c r="Z287" i="3"/>
  <c r="Z279" i="3"/>
  <c r="Z271" i="3"/>
  <c r="Z263" i="3"/>
  <c r="Z255" i="3"/>
  <c r="Z247" i="3"/>
  <c r="Z231" i="3"/>
  <c r="Z223" i="3"/>
  <c r="Z215" i="3"/>
  <c r="Z207" i="3"/>
  <c r="Z199" i="3"/>
  <c r="Z191" i="3"/>
  <c r="Z183" i="3"/>
  <c r="Z175" i="3"/>
  <c r="Z167" i="3"/>
  <c r="Z159" i="3"/>
  <c r="Z151" i="3"/>
  <c r="Z143" i="3"/>
  <c r="Z135" i="3"/>
  <c r="Z127" i="3"/>
  <c r="Z119" i="3"/>
  <c r="Z111" i="3"/>
  <c r="Z103" i="3"/>
  <c r="Z95" i="3"/>
  <c r="Z87" i="3"/>
  <c r="Z79" i="3"/>
  <c r="Z71" i="3"/>
  <c r="Z63" i="3"/>
  <c r="Z55" i="3"/>
  <c r="Z47" i="3"/>
  <c r="Z39" i="3"/>
  <c r="Z31" i="3"/>
  <c r="Z23" i="3"/>
  <c r="Z15" i="3"/>
  <c r="Z7" i="3"/>
  <c r="Z4198" i="3"/>
  <c r="Z4182" i="3"/>
  <c r="Z4174" i="3"/>
  <c r="Z4166" i="3"/>
  <c r="Z4150" i="3"/>
  <c r="Z4142" i="3"/>
  <c r="Z4134" i="3"/>
  <c r="Z4126" i="3"/>
  <c r="Z4110" i="3"/>
  <c r="Z4086" i="3"/>
  <c r="Z4078" i="3"/>
  <c r="Z4070" i="3"/>
  <c r="Z4062" i="3"/>
  <c r="Z4054" i="3"/>
  <c r="Z4046" i="3"/>
  <c r="Z4038" i="3"/>
  <c r="Z4030" i="3"/>
  <c r="Z4022" i="3"/>
  <c r="Z4014" i="3"/>
  <c r="Z4006" i="3"/>
  <c r="Z3998" i="3"/>
  <c r="Z3974" i="3"/>
  <c r="Z3958" i="3"/>
  <c r="Z3950" i="3"/>
  <c r="Z3942" i="3"/>
  <c r="Z3934" i="3"/>
  <c r="Z3926" i="3"/>
  <c r="Z3918" i="3"/>
  <c r="Z3910" i="3"/>
  <c r="Z3902" i="3"/>
  <c r="Z3894" i="3"/>
  <c r="Z3886" i="3"/>
  <c r="Z3870" i="3"/>
  <c r="Z3862" i="3"/>
  <c r="Z3846" i="3"/>
  <c r="Z3838" i="3"/>
  <c r="Z3830" i="3"/>
  <c r="Z3822" i="3"/>
  <c r="Z3814" i="3"/>
  <c r="Z3806" i="3"/>
  <c r="Z3798" i="3"/>
  <c r="Z3790" i="3"/>
  <c r="Z3774" i="3"/>
  <c r="Z3766" i="3"/>
  <c r="Z3750" i="3"/>
  <c r="Z3734" i="3"/>
  <c r="Z3710" i="3"/>
  <c r="Z3702" i="3"/>
  <c r="Z3694" i="3"/>
  <c r="Z3686" i="3"/>
  <c r="Z3678" i="3"/>
  <c r="Z3670" i="3"/>
  <c r="Z3662" i="3"/>
  <c r="Z3654" i="3"/>
  <c r="Z3646" i="3"/>
  <c r="Z3638" i="3"/>
  <c r="Z3630" i="3"/>
  <c r="Z3598" i="3"/>
  <c r="Z3582" i="3"/>
  <c r="Z3574" i="3"/>
  <c r="Z3566" i="3"/>
  <c r="Z3558" i="3"/>
  <c r="Z3550" i="3"/>
  <c r="Z3542" i="3"/>
  <c r="Z3534" i="3"/>
  <c r="Z3526" i="3"/>
  <c r="Z3510" i="3"/>
  <c r="Z3494" i="3"/>
  <c r="Z3486" i="3"/>
  <c r="Z3470" i="3"/>
  <c r="Z3462" i="3"/>
  <c r="Z3446" i="3"/>
  <c r="Z3438" i="3"/>
  <c r="Z3430" i="3"/>
  <c r="Z3422" i="3"/>
  <c r="Z3414" i="3"/>
  <c r="Z3398" i="3"/>
  <c r="Z3390" i="3"/>
  <c r="Z3382" i="3"/>
  <c r="Z3374" i="3"/>
  <c r="Z3358" i="3"/>
  <c r="Z3350" i="3"/>
  <c r="Z3326" i="3"/>
  <c r="Z3318" i="3"/>
  <c r="Z3310" i="3"/>
  <c r="Z3302" i="3"/>
  <c r="Z3294" i="3"/>
  <c r="Z3286" i="3"/>
  <c r="Z3278" i="3"/>
  <c r="Z3262" i="3"/>
  <c r="Z3254" i="3"/>
  <c r="Z3238" i="3"/>
  <c r="Z3230" i="3"/>
  <c r="Z3222" i="3"/>
  <c r="Z3214" i="3"/>
  <c r="Z3206" i="3"/>
  <c r="Z3198" i="3"/>
  <c r="Z3190" i="3"/>
  <c r="Z3166" i="3"/>
  <c r="Z3150" i="3"/>
  <c r="Z3142" i="3"/>
  <c r="Z3134" i="3"/>
  <c r="Z3126" i="3"/>
  <c r="Z3118" i="3"/>
  <c r="Z3110" i="3"/>
  <c r="Z3102" i="3"/>
  <c r="Z3094" i="3"/>
  <c r="Z3086" i="3"/>
  <c r="Z3078" i="3"/>
  <c r="Z3070" i="3"/>
  <c r="Z3062" i="3"/>
  <c r="Z3046" i="3"/>
  <c r="Z3030" i="3"/>
  <c r="Z3022" i="3"/>
  <c r="Z3014" i="3"/>
  <c r="Z3006" i="3"/>
  <c r="Z2998" i="3"/>
  <c r="Z2990" i="3"/>
  <c r="Z2982" i="3"/>
  <c r="Z2974" i="3"/>
  <c r="Z2966" i="3"/>
  <c r="Z2958" i="3"/>
  <c r="Z2950" i="3"/>
  <c r="Z2942" i="3"/>
  <c r="Z2934" i="3"/>
  <c r="Z2926" i="3"/>
  <c r="Z2918" i="3"/>
  <c r="Z2910" i="3"/>
  <c r="Z2902" i="3"/>
  <c r="Z2894" i="3"/>
  <c r="Z2886" i="3"/>
  <c r="Z2878" i="3"/>
  <c r="Z2870" i="3"/>
  <c r="Z2862" i="3"/>
  <c r="Z2854" i="3"/>
  <c r="Z2846" i="3"/>
  <c r="Z2838" i="3"/>
  <c r="Z2830" i="3"/>
  <c r="Z2822" i="3"/>
  <c r="Z2814" i="3"/>
  <c r="Z2806" i="3"/>
  <c r="Z2798" i="3"/>
  <c r="Z2790" i="3"/>
  <c r="Z2782" i="3"/>
  <c r="Z2774" i="3"/>
  <c r="Z2766" i="3"/>
  <c r="Z2758" i="3"/>
  <c r="Z2750" i="3"/>
  <c r="Z2742" i="3"/>
  <c r="Z2734" i="3"/>
  <c r="Z2726" i="3"/>
  <c r="Z2718" i="3"/>
  <c r="Z2710" i="3"/>
  <c r="Z2702" i="3"/>
  <c r="Z2694" i="3"/>
  <c r="Z2686" i="3"/>
  <c r="Z2678" i="3"/>
  <c r="Z2670" i="3"/>
  <c r="Z2662" i="3"/>
  <c r="Z2654" i="3"/>
  <c r="Z2646" i="3"/>
  <c r="Z2638" i="3"/>
  <c r="Z2630" i="3"/>
  <c r="Z2622" i="3"/>
  <c r="Z2614" i="3"/>
  <c r="Z2606" i="3"/>
  <c r="Z2598" i="3"/>
  <c r="Z2590" i="3"/>
  <c r="Z2582" i="3"/>
  <c r="Z2574" i="3"/>
  <c r="Z2566" i="3"/>
  <c r="Z2558" i="3"/>
  <c r="Z2550" i="3"/>
  <c r="Z2542" i="3"/>
  <c r="Z2534" i="3"/>
  <c r="Z2526" i="3"/>
  <c r="Z2518" i="3"/>
  <c r="Z2510" i="3"/>
  <c r="Z2502" i="3"/>
  <c r="Z2494" i="3"/>
  <c r="Z2486" i="3"/>
  <c r="Z2478" i="3"/>
  <c r="Z2470" i="3"/>
  <c r="Z2462" i="3"/>
  <c r="Z2454" i="3"/>
  <c r="Z2446" i="3"/>
  <c r="Z2438" i="3"/>
  <c r="Z2430" i="3"/>
  <c r="Z2422" i="3"/>
  <c r="Z2414" i="3"/>
  <c r="Z2406" i="3"/>
  <c r="Z2398" i="3"/>
  <c r="Z2390" i="3"/>
  <c r="Z2382" i="3"/>
  <c r="Z2374" i="3"/>
  <c r="Z2366" i="3"/>
  <c r="Z2358" i="3"/>
  <c r="Z2350" i="3"/>
  <c r="Z2342" i="3"/>
  <c r="Z2334" i="3"/>
  <c r="Z2326" i="3"/>
  <c r="Z2318" i="3"/>
  <c r="Z2310" i="3"/>
  <c r="Z2302" i="3"/>
  <c r="Z2294" i="3"/>
  <c r="Z2286" i="3"/>
  <c r="Z2278" i="3"/>
  <c r="Z2270" i="3"/>
  <c r="Z2262" i="3"/>
  <c r="Z2254" i="3"/>
  <c r="Z2246" i="3"/>
  <c r="Z2238" i="3"/>
  <c r="Z2230" i="3"/>
  <c r="Z2222" i="3"/>
  <c r="Z2214" i="3"/>
  <c r="Z2206" i="3"/>
  <c r="Z2198" i="3"/>
  <c r="Z2190" i="3"/>
  <c r="Z2182" i="3"/>
  <c r="Z2174" i="3"/>
  <c r="Z2166" i="3"/>
  <c r="Z2158" i="3"/>
  <c r="Z2150" i="3"/>
  <c r="Z2142" i="3"/>
  <c r="Z2134" i="3"/>
  <c r="Z2126" i="3"/>
  <c r="Z2118" i="3"/>
  <c r="Z2110" i="3"/>
  <c r="Z2102" i="3"/>
  <c r="Z2094" i="3"/>
  <c r="Z2086" i="3"/>
  <c r="Z2078" i="3"/>
  <c r="Z2070" i="3"/>
  <c r="Z2062" i="3"/>
  <c r="Z2054" i="3"/>
  <c r="Z2046" i="3"/>
  <c r="Z2038" i="3"/>
  <c r="Z2030" i="3"/>
  <c r="Z2022" i="3"/>
  <c r="Z2014" i="3"/>
  <c r="Z2006" i="3"/>
  <c r="Z1998" i="3"/>
  <c r="Z1990" i="3"/>
  <c r="Z1982" i="3"/>
  <c r="Z1974" i="3"/>
  <c r="Z1966" i="3"/>
  <c r="Z1958" i="3"/>
  <c r="Z1950" i="3"/>
  <c r="Z1942" i="3"/>
  <c r="Z1934" i="3"/>
  <c r="Z1926" i="3"/>
  <c r="Z1918" i="3"/>
  <c r="Z1910" i="3"/>
  <c r="Z1902" i="3"/>
  <c r="Z1894" i="3"/>
  <c r="Z1886" i="3"/>
  <c r="Z1878" i="3"/>
  <c r="Z1870" i="3"/>
  <c r="Z1862" i="3"/>
  <c r="Z1854" i="3"/>
  <c r="Z1846" i="3"/>
  <c r="Z1838" i="3"/>
  <c r="Z1830" i="3"/>
  <c r="Z1822" i="3"/>
  <c r="Z1814" i="3"/>
  <c r="Z1806" i="3"/>
  <c r="Z1798" i="3"/>
  <c r="Z1790" i="3"/>
  <c r="Z1782" i="3"/>
  <c r="Z1774" i="3"/>
  <c r="Z1766" i="3"/>
  <c r="Z1758" i="3"/>
  <c r="Z1750" i="3"/>
  <c r="Z1742" i="3"/>
  <c r="Z1734" i="3"/>
  <c r="Z1726" i="3"/>
  <c r="Z1718" i="3"/>
  <c r="Z1710" i="3"/>
  <c r="Z1702" i="3"/>
  <c r="Z1694" i="3"/>
  <c r="Z1686" i="3"/>
  <c r="Z1678" i="3"/>
  <c r="Z1670" i="3"/>
  <c r="Z1662" i="3"/>
  <c r="Z1654" i="3"/>
  <c r="Z1646" i="3"/>
  <c r="Z1638" i="3"/>
  <c r="Z1630" i="3"/>
  <c r="Z1622" i="3"/>
  <c r="Z1614" i="3"/>
  <c r="Z1606" i="3"/>
  <c r="Z1598" i="3"/>
  <c r="Z1590" i="3"/>
  <c r="Z1582" i="3"/>
  <c r="Z1574" i="3"/>
  <c r="Z1566" i="3"/>
  <c r="Z1558" i="3"/>
  <c r="Z1550" i="3"/>
  <c r="Z1542" i="3"/>
  <c r="Z1534" i="3"/>
  <c r="Z1526" i="3"/>
  <c r="Z1518" i="3"/>
  <c r="Z1510" i="3"/>
  <c r="Z1502" i="3"/>
  <c r="Z1494" i="3"/>
  <c r="Z1478" i="3"/>
  <c r="Z1470" i="3"/>
  <c r="Z1462" i="3"/>
  <c r="Z1454" i="3"/>
  <c r="Z1446" i="3"/>
  <c r="Z1438" i="3"/>
  <c r="Z1430" i="3"/>
  <c r="Z1422" i="3"/>
  <c r="Z1414" i="3"/>
  <c r="Z1406" i="3"/>
  <c r="Z1398" i="3"/>
  <c r="Z1390" i="3"/>
  <c r="Z1382" i="3"/>
  <c r="Z1374" i="3"/>
  <c r="Z1366" i="3"/>
  <c r="Z1358" i="3"/>
  <c r="Z1350" i="3"/>
  <c r="Z1342" i="3"/>
  <c r="Z1334" i="3"/>
  <c r="Z1326" i="3"/>
  <c r="Z1318" i="3"/>
  <c r="Z1302" i="3"/>
  <c r="Z1294" i="3"/>
  <c r="Z1286" i="3"/>
  <c r="Z1278" i="3"/>
  <c r="Z1270" i="3"/>
  <c r="Z1262" i="3"/>
  <c r="Z1246" i="3"/>
  <c r="Z1238" i="3"/>
  <c r="Z1230" i="3"/>
  <c r="Z1222" i="3"/>
  <c r="Z1214" i="3"/>
  <c r="Z1206" i="3"/>
  <c r="Z1198" i="3"/>
  <c r="Z1190" i="3"/>
  <c r="Z1182" i="3"/>
  <c r="Z1174" i="3"/>
  <c r="Z1166" i="3"/>
  <c r="Z1158" i="3"/>
  <c r="Z1150" i="3"/>
  <c r="Z1142" i="3"/>
  <c r="Z1134" i="3"/>
  <c r="Z1118" i="3"/>
  <c r="Z1110" i="3"/>
  <c r="Z1102" i="3"/>
  <c r="Z1094" i="3"/>
  <c r="Z1086" i="3"/>
  <c r="Z1078" i="3"/>
  <c r="Z1070" i="3"/>
  <c r="Z1062" i="3"/>
  <c r="Z1054" i="3"/>
  <c r="Z1046" i="3"/>
  <c r="Z1038" i="3"/>
  <c r="Z1030" i="3"/>
  <c r="Z1022" i="3"/>
  <c r="Z1014" i="3"/>
  <c r="Z1006" i="3"/>
  <c r="Z998" i="3"/>
  <c r="Z982" i="3"/>
  <c r="Z974" i="3"/>
  <c r="Z966" i="3"/>
  <c r="Z958" i="3"/>
  <c r="Z950" i="3"/>
  <c r="Z942" i="3"/>
  <c r="Z934" i="3"/>
  <c r="Z926" i="3"/>
  <c r="Z918" i="3"/>
  <c r="Z910" i="3"/>
  <c r="Z894" i="3"/>
  <c r="Z886" i="3"/>
  <c r="Z878" i="3"/>
  <c r="Z870" i="3"/>
  <c r="Z862" i="3"/>
  <c r="Z854" i="3"/>
  <c r="Z846" i="3"/>
  <c r="Z838" i="3"/>
  <c r="Z830" i="3"/>
  <c r="Z822" i="3"/>
  <c r="Z814" i="3"/>
  <c r="Z806" i="3"/>
  <c r="Z798" i="3"/>
  <c r="Z790" i="3"/>
  <c r="Z782" i="3"/>
  <c r="Z774" i="3"/>
  <c r="Z766" i="3"/>
  <c r="Z758" i="3"/>
  <c r="Z750" i="3"/>
  <c r="Z742" i="3"/>
  <c r="Z734" i="3"/>
  <c r="Z726" i="3"/>
  <c r="Z718" i="3"/>
  <c r="Z710" i="3"/>
  <c r="Z702" i="3"/>
  <c r="Z694" i="3"/>
  <c r="Z686" i="3"/>
  <c r="Z678" i="3"/>
  <c r="Z670" i="3"/>
  <c r="Z662" i="3"/>
  <c r="Z654" i="3"/>
  <c r="Z638" i="3"/>
  <c r="Z630" i="3"/>
  <c r="Z622" i="3"/>
  <c r="Z614" i="3"/>
  <c r="Z606" i="3"/>
  <c r="Z590" i="3"/>
  <c r="Z582" i="3"/>
  <c r="Z574" i="3"/>
  <c r="Z566" i="3"/>
  <c r="Z558" i="3"/>
  <c r="Z550" i="3"/>
  <c r="Z542" i="3"/>
  <c r="Z534" i="3"/>
  <c r="Z526" i="3"/>
  <c r="Z518" i="3"/>
  <c r="Z510" i="3"/>
  <c r="Z502" i="3"/>
  <c r="Z486" i="3"/>
  <c r="Z478" i="3"/>
  <c r="Z470" i="3"/>
  <c r="Z462" i="3"/>
  <c r="Z454" i="3"/>
  <c r="Z446" i="3"/>
  <c r="Z438" i="3"/>
  <c r="Z430" i="3"/>
  <c r="Z422" i="3"/>
  <c r="Z414" i="3"/>
  <c r="Z406" i="3"/>
  <c r="Z398" i="3"/>
  <c r="Z390" i="3"/>
  <c r="Z382" i="3"/>
  <c r="Z374" i="3"/>
  <c r="Z366" i="3"/>
  <c r="Z358" i="3"/>
  <c r="Z350" i="3"/>
  <c r="Z342" i="3"/>
  <c r="Z334" i="3"/>
  <c r="Z326" i="3"/>
  <c r="Z310" i="3"/>
  <c r="Z302" i="3"/>
  <c r="Z294" i="3"/>
  <c r="Z286" i="3"/>
  <c r="Z278" i="3"/>
  <c r="Z270" i="3"/>
  <c r="Z262" i="3"/>
  <c r="Z254" i="3"/>
  <c r="Z246" i="3"/>
  <c r="Z238" i="3"/>
  <c r="Z230" i="3"/>
  <c r="Z222" i="3"/>
  <c r="Z214" i="3"/>
  <c r="Z206" i="3"/>
  <c r="Z198" i="3"/>
  <c r="Z190" i="3"/>
  <c r="Z182" i="3"/>
  <c r="Z174" i="3"/>
  <c r="Z166" i="3"/>
  <c r="Z158" i="3"/>
  <c r="Z150" i="3"/>
  <c r="Z142" i="3"/>
  <c r="Z134" i="3"/>
  <c r="Z126" i="3"/>
  <c r="Z118" i="3"/>
  <c r="Z110" i="3"/>
  <c r="Z102" i="3"/>
  <c r="Z94" i="3"/>
  <c r="Z86" i="3"/>
  <c r="Z78" i="3"/>
  <c r="Z70" i="3"/>
  <c r="Z62" i="3"/>
  <c r="Z54" i="3"/>
  <c r="Z46" i="3"/>
  <c r="Z38" i="3"/>
  <c r="Z30" i="3"/>
  <c r="Z22" i="3"/>
  <c r="Z14" i="3"/>
  <c r="Z6" i="3"/>
  <c r="Z1773" i="3"/>
  <c r="Z1765" i="3"/>
  <c r="Z1757" i="3"/>
  <c r="Z1749" i="3"/>
  <c r="Z1733" i="3"/>
  <c r="Z1717" i="3"/>
  <c r="Z1709" i="3"/>
  <c r="Z1685" i="3"/>
  <c r="Z1669" i="3"/>
  <c r="Z1661" i="3"/>
  <c r="Z1653" i="3"/>
  <c r="Z1645" i="3"/>
  <c r="Z1637" i="3"/>
  <c r="Z1621" i="3"/>
  <c r="Z1613" i="3"/>
  <c r="Z1589" i="3"/>
  <c r="Z1581" i="3"/>
  <c r="Z1565" i="3"/>
  <c r="Z1541" i="3"/>
  <c r="Z1525" i="3"/>
  <c r="Z1517" i="3"/>
  <c r="Z1509" i="3"/>
  <c r="Z1493" i="3"/>
  <c r="Z1485" i="3"/>
  <c r="Z1477" i="3"/>
  <c r="Z1469" i="3"/>
  <c r="Z1461" i="3"/>
  <c r="Z1453" i="3"/>
  <c r="Z1445" i="3"/>
  <c r="Z1437" i="3"/>
  <c r="Z1429" i="3"/>
  <c r="Z1421" i="3"/>
  <c r="Z1413" i="3"/>
  <c r="Z1405" i="3"/>
  <c r="Z1389" i="3"/>
  <c r="Z1373" i="3"/>
  <c r="Z1357" i="3"/>
  <c r="Z1333" i="3"/>
  <c r="Z1317" i="3"/>
  <c r="Z1309" i="3"/>
  <c r="Z1301" i="3"/>
  <c r="Z1293" i="3"/>
  <c r="Z1285" i="3"/>
  <c r="Z1277" i="3"/>
  <c r="Z1269" i="3"/>
  <c r="Z1261" i="3"/>
  <c r="Z1253" i="3"/>
  <c r="Z1245" i="3"/>
  <c r="Z1237" i="3"/>
  <c r="Z1229" i="3"/>
  <c r="Z1221" i="3"/>
  <c r="Z1213" i="3"/>
  <c r="Z1197" i="3"/>
  <c r="Z1189" i="3"/>
  <c r="Z1173" i="3"/>
  <c r="Z1165" i="3"/>
  <c r="Z1157" i="3"/>
  <c r="Z1141" i="3"/>
  <c r="Z1133" i="3"/>
  <c r="Z1117" i="3"/>
  <c r="Z1101" i="3"/>
  <c r="Z1093" i="3"/>
  <c r="Z1085" i="3"/>
  <c r="Z1077" i="3"/>
  <c r="Z1069" i="3"/>
  <c r="Z1061" i="3"/>
  <c r="Z1045" i="3"/>
  <c r="Z1037" i="3"/>
  <c r="Z1021" i="3"/>
  <c r="Z1013" i="3"/>
  <c r="Z997" i="3"/>
  <c r="Z989" i="3"/>
  <c r="Z981" i="3"/>
  <c r="Z973" i="3"/>
  <c r="Z965" i="3"/>
  <c r="Z957" i="3"/>
  <c r="Z949" i="3"/>
  <c r="Z941" i="3"/>
  <c r="Z925" i="3"/>
  <c r="Z909" i="3"/>
  <c r="Z901" i="3"/>
  <c r="Z893" i="3"/>
  <c r="Z885" i="3"/>
  <c r="Z869" i="3"/>
  <c r="Z861" i="3"/>
  <c r="Z853" i="3"/>
  <c r="Z845" i="3"/>
  <c r="Z837" i="3"/>
  <c r="Z829" i="3"/>
  <c r="Z821" i="3"/>
  <c r="Z813" i="3"/>
  <c r="Z805" i="3"/>
  <c r="Z797" i="3"/>
  <c r="Z789" i="3"/>
  <c r="Z781" i="3"/>
  <c r="Z773" i="3"/>
  <c r="Z757" i="3"/>
  <c r="Z749" i="3"/>
  <c r="Z741" i="3"/>
  <c r="Z725" i="3"/>
  <c r="Z717" i="3"/>
  <c r="Z709" i="3"/>
  <c r="Z701" i="3"/>
  <c r="Z693" i="3"/>
  <c r="Z685" i="3"/>
  <c r="Z677" i="3"/>
  <c r="Z661" i="3"/>
  <c r="Z653" i="3"/>
  <c r="Z637" i="3"/>
  <c r="Z629" i="3"/>
  <c r="Z621" i="3"/>
  <c r="Z605" i="3"/>
  <c r="Z597" i="3"/>
  <c r="Z589" i="3"/>
  <c r="Z581" i="3"/>
  <c r="Z565" i="3"/>
  <c r="Z557" i="3"/>
  <c r="Z549" i="3"/>
  <c r="Z533" i="3"/>
  <c r="Z517" i="3"/>
  <c r="Z493" i="3"/>
  <c r="Z485" i="3"/>
  <c r="Z477" i="3"/>
  <c r="Z461" i="3"/>
  <c r="Z453" i="3"/>
  <c r="Z445" i="3"/>
  <c r="Z437" i="3"/>
  <c r="Z429" i="3"/>
  <c r="Z421" i="3"/>
  <c r="Z413" i="3"/>
  <c r="Z397" i="3"/>
  <c r="Z381" i="3"/>
  <c r="Z373" i="3"/>
  <c r="Z349" i="3"/>
  <c r="Z341" i="3"/>
  <c r="Z333" i="3"/>
  <c r="Z325" i="3"/>
  <c r="Z309" i="3"/>
  <c r="Z301" i="3"/>
  <c r="Z285" i="3"/>
  <c r="Z269" i="3"/>
  <c r="Z261" i="3"/>
  <c r="Z253" i="3"/>
  <c r="Z229" i="3"/>
  <c r="Z221" i="3"/>
  <c r="Z213" i="3"/>
  <c r="Z197" i="3"/>
  <c r="Z189" i="3"/>
  <c r="Z181" i="3"/>
  <c r="Z173" i="3"/>
  <c r="Z165" i="3"/>
  <c r="Z157" i="3"/>
  <c r="Z141" i="3"/>
  <c r="Z133" i="3"/>
  <c r="Z117" i="3"/>
  <c r="Z109" i="3"/>
  <c r="Z101" i="3"/>
  <c r="Z85" i="3"/>
  <c r="Z77" i="3"/>
  <c r="Z69" i="3"/>
  <c r="Z61" i="3"/>
  <c r="Z53" i="3"/>
  <c r="Z45" i="3"/>
  <c r="Z29" i="3"/>
  <c r="Z21" i="3"/>
  <c r="Z13" i="3"/>
  <c r="Z5" i="3"/>
  <c r="Z1900" i="3"/>
  <c r="Z1892" i="3"/>
  <c r="Z1876" i="3"/>
  <c r="Z1860" i="3"/>
  <c r="Z1852" i="3"/>
  <c r="Z1828" i="3"/>
  <c r="Z1812" i="3"/>
  <c r="Z1804" i="3"/>
  <c r="Z1780" i="3"/>
  <c r="Z1764" i="3"/>
  <c r="Z1756" i="3"/>
  <c r="Z1732" i="3"/>
  <c r="Z1716" i="3"/>
  <c r="Z1708" i="3"/>
  <c r="Z1700" i="3"/>
  <c r="Z1684" i="3"/>
  <c r="Z1676" i="3"/>
  <c r="Z1660" i="3"/>
  <c r="Z1644" i="3"/>
  <c r="Z1636" i="3"/>
  <c r="Z1628" i="3"/>
  <c r="Z1612" i="3"/>
  <c r="Z1588" i="3"/>
  <c r="Z1572" i="3"/>
  <c r="Z1540" i="3"/>
  <c r="Z1532" i="3"/>
  <c r="Z1516" i="3"/>
  <c r="Z1508" i="3"/>
  <c r="Z1500" i="3"/>
  <c r="Z1492" i="3"/>
  <c r="Z1484" i="3"/>
  <c r="Z1476" i="3"/>
  <c r="Z1468" i="3"/>
  <c r="Z1460" i="3"/>
  <c r="Z1452" i="3"/>
  <c r="Z1444" i="3"/>
  <c r="Z1436" i="3"/>
  <c r="Z1428" i="3"/>
  <c r="Z1420" i="3"/>
  <c r="Z1412" i="3"/>
  <c r="Z1404" i="3"/>
  <c r="Z1396" i="3"/>
  <c r="Z1388" i="3"/>
  <c r="Z1380" i="3"/>
  <c r="Z1372" i="3"/>
  <c r="Z1364" i="3"/>
  <c r="Z1356" i="3"/>
  <c r="Z1348" i="3"/>
  <c r="Z1340" i="3"/>
  <c r="Z1332" i="3"/>
  <c r="Z1324" i="3"/>
  <c r="Z1316" i="3"/>
  <c r="Z1308" i="3"/>
  <c r="Z1300" i="3"/>
  <c r="Z1292" i="3"/>
  <c r="Z1284" i="3"/>
  <c r="Z1276" i="3"/>
  <c r="Z1268" i="3"/>
  <c r="Z1260" i="3"/>
  <c r="Z1252" i="3"/>
  <c r="Z1244" i="3"/>
  <c r="Z1236" i="3"/>
  <c r="Z1228" i="3"/>
  <c r="Z1220" i="3"/>
  <c r="Z1212" i="3"/>
  <c r="Z1204" i="3"/>
  <c r="Z1196" i="3"/>
  <c r="Z1188" i="3"/>
  <c r="Z1180" i="3"/>
  <c r="Z1172" i="3"/>
  <c r="Z1164" i="3"/>
  <c r="Z1156" i="3"/>
  <c r="Z1148" i="3"/>
  <c r="Z1140" i="3"/>
  <c r="Z1132" i="3"/>
  <c r="Z1124" i="3"/>
  <c r="Z1116" i="3"/>
  <c r="Z1108" i="3"/>
  <c r="Z1100" i="3"/>
  <c r="Z1092" i="3"/>
  <c r="Z1084" i="3"/>
  <c r="Z1076" i="3"/>
  <c r="Z1068" i="3"/>
  <c r="Z1060" i="3"/>
  <c r="Z1052" i="3"/>
  <c r="Z1044" i="3"/>
  <c r="Z1036" i="3"/>
  <c r="Z1028" i="3"/>
  <c r="Z1020" i="3"/>
  <c r="Z1012" i="3"/>
  <c r="Z1004" i="3"/>
  <c r="Z996" i="3"/>
  <c r="Z988" i="3"/>
  <c r="Z980" i="3"/>
  <c r="Z972" i="3"/>
  <c r="Z964" i="3"/>
  <c r="Z956" i="3"/>
  <c r="Z948" i="3"/>
  <c r="Z940" i="3"/>
  <c r="Z932" i="3"/>
  <c r="Z924" i="3"/>
  <c r="Z916" i="3"/>
  <c r="Z908" i="3"/>
  <c r="Z900" i="3"/>
  <c r="Z892" i="3"/>
  <c r="Z884" i="3"/>
  <c r="Z876" i="3"/>
  <c r="Z868" i="3"/>
  <c r="Z860" i="3"/>
  <c r="Z852" i="3"/>
  <c r="Z844" i="3"/>
  <c r="Z836" i="3"/>
  <c r="Z828" i="3"/>
  <c r="Z820" i="3"/>
  <c r="Z812" i="3"/>
  <c r="Z804" i="3"/>
  <c r="Z796" i="3"/>
  <c r="Z788" i="3"/>
  <c r="Z780" i="3"/>
  <c r="Z772" i="3"/>
  <c r="Z764" i="3"/>
  <c r="Z756" i="3"/>
  <c r="Z748" i="3"/>
  <c r="Z740" i="3"/>
  <c r="Z732" i="3"/>
  <c r="Z724" i="3"/>
  <c r="Z716" i="3"/>
  <c r="Z708" i="3"/>
  <c r="Z700" i="3"/>
  <c r="Z692" i="3"/>
  <c r="Z684" i="3"/>
  <c r="Z676" i="3"/>
  <c r="Z660" i="3"/>
  <c r="Z652" i="3"/>
  <c r="Z644" i="3"/>
  <c r="Z628" i="3"/>
  <c r="Z620" i="3"/>
  <c r="Z612" i="3"/>
  <c r="Z604" i="3"/>
  <c r="Z596" i="3"/>
  <c r="Z588" i="3"/>
  <c r="Z580" i="3"/>
  <c r="Z556" i="3"/>
  <c r="Z548" i="3"/>
  <c r="Z532" i="3"/>
  <c r="Z524" i="3"/>
  <c r="Z516" i="3"/>
  <c r="Z508" i="3"/>
  <c r="Z500" i="3"/>
  <c r="Z492" i="3"/>
  <c r="Z484" i="3"/>
  <c r="Z468" i="3"/>
  <c r="Z460" i="3"/>
  <c r="Z452" i="3"/>
  <c r="Z444" i="3"/>
  <c r="Z436" i="3"/>
  <c r="Z428" i="3"/>
  <c r="Z420" i="3"/>
  <c r="Z412" i="3"/>
  <c r="Z404" i="3"/>
  <c r="Z396" i="3"/>
  <c r="Z388" i="3"/>
  <c r="Z380" i="3"/>
  <c r="Z372" i="3"/>
  <c r="Z364" i="3"/>
  <c r="Z356" i="3"/>
  <c r="Z348" i="3"/>
  <c r="Z340" i="3"/>
  <c r="Z332" i="3"/>
  <c r="Z324" i="3"/>
  <c r="Z316" i="3"/>
  <c r="Z308" i="3"/>
  <c r="Z300" i="3"/>
  <c r="Z292" i="3"/>
  <c r="Z284" i="3"/>
  <c r="Z268" i="3"/>
  <c r="Z260" i="3"/>
  <c r="Z252" i="3"/>
  <c r="Z244" i="3"/>
  <c r="Z236" i="3"/>
  <c r="Z228" i="3"/>
  <c r="Z220" i="3"/>
  <c r="Z212" i="3"/>
  <c r="Z196" i="3"/>
  <c r="Z188" i="3"/>
  <c r="Z180" i="3"/>
  <c r="Z172" i="3"/>
  <c r="Z164" i="3"/>
  <c r="Z156" i="3"/>
  <c r="Z148" i="3"/>
  <c r="Z140" i="3"/>
  <c r="Z132" i="3"/>
  <c r="Z124" i="3"/>
  <c r="Z108" i="3"/>
  <c r="Z100" i="3"/>
  <c r="Z92" i="3"/>
  <c r="Z84" i="3"/>
  <c r="Z76" i="3"/>
  <c r="Z68" i="3"/>
  <c r="Z60" i="3"/>
  <c r="Z44" i="3"/>
  <c r="Z36" i="3"/>
  <c r="Z28" i="3"/>
  <c r="Z20" i="3"/>
  <c r="Z12" i="3"/>
  <c r="Z4" i="3"/>
  <c r="V24" i="1"/>
  <c r="V5" i="1"/>
  <c r="V13" i="1"/>
  <c r="V21" i="1"/>
  <c r="V6" i="1"/>
  <c r="V14" i="1"/>
  <c r="V22" i="1"/>
  <c r="V7" i="1"/>
  <c r="V15" i="1"/>
  <c r="V23" i="1"/>
  <c r="V8" i="1"/>
  <c r="V9" i="1"/>
  <c r="V17" i="1"/>
  <c r="V11" i="1"/>
  <c r="V3" i="1"/>
  <c r="V10" i="1"/>
  <c r="V12" i="1"/>
  <c r="V16" i="1"/>
  <c r="V19" i="1"/>
  <c r="V18" i="1"/>
  <c r="V20" i="1"/>
  <c r="V4" i="1"/>
  <c r="V25" i="1"/>
  <c r="B8" i="4"/>
  <c r="B2" i="4"/>
  <c r="B3" i="4"/>
  <c r="B9" i="4"/>
  <c r="W12" i="1" l="1"/>
  <c r="W10" i="1"/>
  <c r="D114" i="1"/>
  <c r="H114" i="1"/>
  <c r="I114" i="1"/>
  <c r="E114" i="1"/>
  <c r="K114" i="1"/>
  <c r="F114" i="1"/>
  <c r="A115" i="1"/>
  <c r="G114" i="1"/>
  <c r="B114" i="1"/>
  <c r="C114" i="1"/>
  <c r="J114" i="1"/>
  <c r="B4" i="4"/>
  <c r="B5" i="4" s="1"/>
  <c r="W16" i="1"/>
  <c r="W23" i="1"/>
  <c r="W5" i="1"/>
  <c r="W7" i="1"/>
  <c r="W4" i="1"/>
  <c r="W11" i="1"/>
  <c r="W14" i="1"/>
  <c r="W20" i="1"/>
  <c r="W18" i="1"/>
  <c r="W19" i="1"/>
  <c r="W3" i="1"/>
  <c r="W22" i="1"/>
  <c r="W17" i="1"/>
  <c r="W6" i="1"/>
  <c r="W9" i="1"/>
  <c r="W21" i="1"/>
  <c r="B10" i="4"/>
  <c r="W8" i="1"/>
  <c r="W13" i="1"/>
  <c r="W15" i="1"/>
  <c r="W24" i="1"/>
  <c r="C115" i="1" l="1"/>
  <c r="D115" i="1"/>
  <c r="E115" i="1"/>
  <c r="G115" i="1"/>
  <c r="H115" i="1"/>
  <c r="K115" i="1"/>
  <c r="F115" i="1"/>
  <c r="A116" i="1"/>
  <c r="B115" i="1"/>
  <c r="I115" i="1"/>
  <c r="J115" i="1"/>
  <c r="B116" i="1" l="1"/>
  <c r="J116" i="1"/>
  <c r="K116" i="1"/>
  <c r="F116" i="1"/>
  <c r="A117" i="1"/>
  <c r="G116" i="1"/>
  <c r="C116" i="1"/>
  <c r="D116" i="1"/>
  <c r="E116" i="1"/>
  <c r="H116" i="1"/>
  <c r="I116" i="1"/>
  <c r="A118" i="1" l="1"/>
  <c r="I117" i="1"/>
  <c r="B117" i="1"/>
  <c r="J117" i="1"/>
  <c r="C117" i="1"/>
  <c r="E117" i="1"/>
  <c r="K117" i="1"/>
  <c r="F117" i="1"/>
  <c r="D117" i="1"/>
  <c r="G117" i="1"/>
  <c r="H117" i="1"/>
  <c r="A119" i="1" l="1"/>
  <c r="H118" i="1"/>
  <c r="D118" i="1"/>
  <c r="E118" i="1"/>
  <c r="I118" i="1"/>
  <c r="B118" i="1"/>
  <c r="J118" i="1"/>
  <c r="C118" i="1"/>
  <c r="K118" i="1"/>
  <c r="G118" i="1"/>
  <c r="F118" i="1"/>
  <c r="A120" i="1" l="1"/>
  <c r="G119" i="1"/>
  <c r="H119" i="1"/>
  <c r="I119" i="1"/>
  <c r="C119" i="1"/>
  <c r="D119" i="1"/>
  <c r="B119" i="1"/>
  <c r="J119" i="1"/>
  <c r="K119" i="1"/>
  <c r="E119" i="1"/>
  <c r="F119" i="1"/>
  <c r="A121" i="1" l="1"/>
  <c r="K120" i="1"/>
  <c r="F120" i="1"/>
  <c r="B120" i="1"/>
  <c r="C120" i="1"/>
  <c r="G120" i="1"/>
  <c r="H120" i="1"/>
  <c r="J120" i="1"/>
  <c r="I120" i="1"/>
  <c r="D120" i="1"/>
  <c r="E120" i="1"/>
  <c r="A122" i="1" l="1"/>
  <c r="E121" i="1"/>
  <c r="I121" i="1"/>
  <c r="J121" i="1"/>
  <c r="K121" i="1"/>
  <c r="F121" i="1"/>
  <c r="G121" i="1"/>
  <c r="B121" i="1"/>
  <c r="H121" i="1"/>
  <c r="C121" i="1"/>
  <c r="D121" i="1"/>
  <c r="A123" i="1" l="1"/>
  <c r="D122" i="1"/>
  <c r="E122" i="1"/>
  <c r="K122" i="1"/>
  <c r="F122" i="1"/>
  <c r="H122" i="1"/>
  <c r="I122" i="1"/>
  <c r="G122" i="1"/>
  <c r="C122" i="1"/>
  <c r="B122" i="1"/>
  <c r="J122" i="1"/>
  <c r="A124" i="1" l="1"/>
  <c r="C123" i="1"/>
  <c r="G123" i="1"/>
  <c r="H123" i="1"/>
  <c r="D123" i="1"/>
  <c r="E123" i="1"/>
  <c r="K123" i="1"/>
  <c r="F123" i="1"/>
  <c r="I123" i="1"/>
  <c r="J123" i="1"/>
  <c r="B123" i="1"/>
  <c r="A125" i="1" l="1"/>
  <c r="B124" i="1"/>
  <c r="J124" i="1"/>
  <c r="C124" i="1"/>
  <c r="D124" i="1"/>
  <c r="K124" i="1"/>
  <c r="F124" i="1"/>
  <c r="G124" i="1"/>
  <c r="E124" i="1"/>
  <c r="H124" i="1"/>
  <c r="I124" i="1"/>
  <c r="A126" i="1" l="1"/>
  <c r="I125" i="1"/>
  <c r="E125" i="1"/>
  <c r="K125" i="1"/>
  <c r="F125" i="1"/>
  <c r="B125" i="1"/>
  <c r="J125" i="1"/>
  <c r="C125" i="1"/>
  <c r="D125" i="1"/>
  <c r="G125" i="1"/>
  <c r="H125" i="1"/>
  <c r="A127" i="1" l="1"/>
  <c r="H126" i="1"/>
  <c r="I126" i="1"/>
  <c r="B126" i="1"/>
  <c r="J126" i="1"/>
  <c r="D126" i="1"/>
  <c r="E126" i="1"/>
  <c r="C126" i="1"/>
  <c r="K126" i="1"/>
  <c r="F126" i="1"/>
  <c r="G126" i="1"/>
  <c r="A128" i="1" l="1"/>
  <c r="G127" i="1"/>
  <c r="C127" i="1"/>
  <c r="D127" i="1"/>
  <c r="H127" i="1"/>
  <c r="I127" i="1"/>
  <c r="B127" i="1"/>
  <c r="J127" i="1"/>
  <c r="E127" i="1"/>
  <c r="F127" i="1"/>
  <c r="K127" i="1"/>
  <c r="A129" i="1" l="1"/>
  <c r="K128" i="1"/>
  <c r="F128" i="1"/>
  <c r="J128" i="1"/>
  <c r="G128" i="1"/>
  <c r="H128" i="1"/>
  <c r="B128" i="1"/>
  <c r="C128" i="1"/>
  <c r="I128" i="1"/>
  <c r="D128" i="1"/>
  <c r="E128" i="1"/>
  <c r="A130" i="1" l="1"/>
  <c r="E129" i="1"/>
  <c r="B129" i="1"/>
  <c r="K129" i="1"/>
  <c r="F129" i="1"/>
  <c r="G129" i="1"/>
  <c r="I129" i="1"/>
  <c r="J129" i="1"/>
  <c r="H129" i="1"/>
  <c r="C129" i="1"/>
  <c r="D129" i="1"/>
  <c r="A131" i="1" l="1"/>
  <c r="D130" i="1"/>
  <c r="H130" i="1"/>
  <c r="I130" i="1"/>
  <c r="E130" i="1"/>
  <c r="K130" i="1"/>
  <c r="F130" i="1"/>
  <c r="G130" i="1"/>
  <c r="J130" i="1"/>
  <c r="B130" i="1"/>
  <c r="C130" i="1"/>
  <c r="A132" i="1" l="1"/>
  <c r="C131" i="1"/>
  <c r="D131" i="1"/>
  <c r="E131" i="1"/>
  <c r="G131" i="1"/>
  <c r="H131" i="1"/>
  <c r="K131" i="1"/>
  <c r="F131" i="1"/>
  <c r="B131" i="1"/>
  <c r="I131" i="1"/>
  <c r="J131" i="1"/>
  <c r="A133" i="1" l="1"/>
  <c r="B132" i="1"/>
  <c r="J132" i="1"/>
  <c r="F132" i="1"/>
  <c r="G132" i="1"/>
  <c r="C132" i="1"/>
  <c r="D132" i="1"/>
  <c r="K132" i="1"/>
  <c r="E132" i="1"/>
  <c r="H132" i="1"/>
  <c r="I132" i="1"/>
  <c r="A134" i="1" l="1"/>
  <c r="I133" i="1"/>
  <c r="B133" i="1"/>
  <c r="J133" i="1"/>
  <c r="C133" i="1"/>
  <c r="E133" i="1"/>
  <c r="K133" i="1"/>
  <c r="F133" i="1"/>
  <c r="D133" i="1"/>
  <c r="G133" i="1"/>
  <c r="H133" i="1"/>
  <c r="A135" i="1" l="1"/>
  <c r="H134" i="1"/>
  <c r="D134" i="1"/>
  <c r="E134" i="1"/>
  <c r="I134" i="1"/>
  <c r="B134" i="1"/>
  <c r="J134" i="1"/>
  <c r="C134" i="1"/>
  <c r="F134" i="1"/>
  <c r="G134" i="1"/>
  <c r="K134" i="1"/>
  <c r="A136" i="1" l="1"/>
  <c r="G135" i="1"/>
  <c r="H135" i="1"/>
  <c r="I135" i="1"/>
  <c r="C135" i="1"/>
  <c r="B135" i="1"/>
  <c r="J135" i="1"/>
  <c r="D135" i="1"/>
  <c r="E135" i="1"/>
  <c r="F135" i="1"/>
  <c r="K135" i="1"/>
  <c r="A137" i="1" l="1"/>
  <c r="K136" i="1"/>
  <c r="F136" i="1"/>
  <c r="B136" i="1"/>
  <c r="C136" i="1"/>
  <c r="G136" i="1"/>
  <c r="H136" i="1"/>
  <c r="J136" i="1"/>
  <c r="I136" i="1"/>
  <c r="D136" i="1"/>
  <c r="E136" i="1"/>
  <c r="A138" i="1" l="1"/>
  <c r="E137" i="1"/>
  <c r="I137" i="1"/>
  <c r="K137" i="1"/>
  <c r="F137" i="1"/>
  <c r="G137" i="1"/>
  <c r="H137" i="1"/>
  <c r="C137" i="1"/>
  <c r="D137" i="1"/>
  <c r="J137" i="1"/>
  <c r="B137" i="1"/>
  <c r="A139" i="1" l="1"/>
  <c r="D138" i="1"/>
  <c r="E138" i="1"/>
  <c r="K138" i="1"/>
  <c r="F138" i="1"/>
  <c r="H138" i="1"/>
  <c r="G138" i="1"/>
  <c r="B138" i="1"/>
  <c r="C138" i="1"/>
  <c r="I138" i="1"/>
  <c r="J138" i="1"/>
  <c r="A140" i="1" l="1"/>
  <c r="C139" i="1"/>
  <c r="G139" i="1"/>
  <c r="D139" i="1"/>
  <c r="E139" i="1"/>
  <c r="K139" i="1"/>
  <c r="F139" i="1"/>
  <c r="H139" i="1"/>
  <c r="I139" i="1"/>
  <c r="J139" i="1"/>
  <c r="B139" i="1"/>
  <c r="A141" i="1" l="1"/>
  <c r="B140" i="1"/>
  <c r="J140" i="1"/>
  <c r="K140" i="1"/>
  <c r="C140" i="1"/>
  <c r="D140" i="1"/>
  <c r="F140" i="1"/>
  <c r="E140" i="1"/>
  <c r="G140" i="1"/>
  <c r="H140" i="1"/>
  <c r="I140" i="1"/>
  <c r="A142" i="1" l="1"/>
  <c r="I141" i="1"/>
  <c r="E141" i="1"/>
  <c r="K141" i="1"/>
  <c r="B141" i="1"/>
  <c r="J141" i="1"/>
  <c r="C141" i="1"/>
  <c r="D141" i="1"/>
  <c r="H141" i="1"/>
  <c r="F141" i="1"/>
  <c r="G141" i="1"/>
  <c r="A143" i="1" l="1"/>
  <c r="H142" i="1"/>
  <c r="I142" i="1"/>
  <c r="B142" i="1"/>
  <c r="J142" i="1"/>
  <c r="D142" i="1"/>
  <c r="C142" i="1"/>
  <c r="K142" i="1"/>
  <c r="E142" i="1"/>
  <c r="F142" i="1"/>
  <c r="G142" i="1"/>
  <c r="A144" i="1" l="1"/>
  <c r="G143" i="1"/>
  <c r="H143" i="1"/>
  <c r="I143" i="1"/>
  <c r="C143" i="1"/>
  <c r="B143" i="1"/>
  <c r="J143" i="1"/>
  <c r="K143" i="1"/>
  <c r="D143" i="1"/>
  <c r="E143" i="1"/>
  <c r="F143" i="1"/>
  <c r="A145" i="1" l="1"/>
  <c r="K144" i="1"/>
  <c r="F144" i="1"/>
  <c r="B144" i="1"/>
  <c r="J144" i="1"/>
  <c r="G144" i="1"/>
  <c r="H144" i="1"/>
  <c r="I144" i="1"/>
  <c r="D144" i="1"/>
  <c r="E144" i="1"/>
  <c r="C144" i="1"/>
  <c r="A146" i="1" l="1"/>
  <c r="E145" i="1"/>
  <c r="K145" i="1"/>
  <c r="F145" i="1"/>
  <c r="G145" i="1"/>
  <c r="I145" i="1"/>
  <c r="H145" i="1"/>
  <c r="B145" i="1"/>
  <c r="C145" i="1"/>
  <c r="D145" i="1"/>
  <c r="J145" i="1"/>
  <c r="A147" i="1" l="1"/>
  <c r="D146" i="1"/>
  <c r="H146" i="1"/>
  <c r="E146" i="1"/>
  <c r="K146" i="1"/>
  <c r="F146" i="1"/>
  <c r="G146" i="1"/>
  <c r="I146" i="1"/>
  <c r="J146" i="1"/>
  <c r="B146" i="1"/>
  <c r="C146" i="1"/>
  <c r="A148" i="1" l="1"/>
  <c r="C147" i="1"/>
  <c r="D147" i="1"/>
  <c r="E147" i="1"/>
  <c r="G147" i="1"/>
  <c r="K147" i="1"/>
  <c r="F147" i="1"/>
  <c r="B147" i="1"/>
  <c r="H147" i="1"/>
  <c r="I147" i="1"/>
  <c r="J147" i="1"/>
  <c r="B148" i="1" l="1"/>
  <c r="J148" i="1"/>
  <c r="F148" i="1"/>
  <c r="C148" i="1"/>
  <c r="D148" i="1"/>
  <c r="K148" i="1"/>
  <c r="E148" i="1"/>
  <c r="I148" i="1"/>
  <c r="G148" i="1"/>
  <c r="H14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7B25CE-D488-4394-B1FE-55F4588AB47E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3B308168-75C7-4A91-A479-7F46E347828A}" keepAlive="1" name="Query - Sales_Pipeline" description="Connection to the 'Sales_Pipeline' query in the workbook." type="5" refreshedVersion="8" background="1" saveData="1">
    <dbPr connection="Provider=Microsoft.Mashup.OleDb.1;Data Source=$Workbook$;Location=Sales_Pipeline;Extended Properties=&quot;&quot;" command="SELECT * FROM [Sales_Pipeline]"/>
  </connection>
</connections>
</file>

<file path=xl/sharedStrings.xml><?xml version="1.0" encoding="utf-8"?>
<sst xmlns="http://schemas.openxmlformats.org/spreadsheetml/2006/main" count="95610" uniqueCount="13199">
  <si>
    <t>Deal_ID</t>
  </si>
  <si>
    <t>Customer_ID</t>
  </si>
  <si>
    <t>Campaign_ID</t>
  </si>
  <si>
    <t>Service_Line</t>
  </si>
  <si>
    <t>Sales_Stage</t>
  </si>
  <si>
    <t>Deal_Value_USD</t>
  </si>
  <si>
    <t>Deal_Source</t>
  </si>
  <si>
    <t>Sales_Rep_Name</t>
  </si>
  <si>
    <t>Created_Date</t>
  </si>
  <si>
    <t>Expected_Close_Date</t>
  </si>
  <si>
    <t>Closed_Date</t>
  </si>
  <si>
    <t>Days_to_Close</t>
  </si>
  <si>
    <t>Upsell_Flag</t>
  </si>
  <si>
    <t>Products_Sold</t>
  </si>
  <si>
    <t>Discount_Pct</t>
  </si>
  <si>
    <t>Region</t>
  </si>
  <si>
    <t>DL-00001</t>
  </si>
  <si>
    <t>CUST-1258</t>
  </si>
  <si>
    <t/>
  </si>
  <si>
    <t>WorkHub Core</t>
  </si>
  <si>
    <t>Negotiation</t>
  </si>
  <si>
    <t>7902</t>
  </si>
  <si>
    <t>Paid Search</t>
  </si>
  <si>
    <t>Nihal Bhasin</t>
  </si>
  <si>
    <t>2022-03-15</t>
  </si>
  <si>
    <t>Middle East</t>
  </si>
  <si>
    <t>DL-00002</t>
  </si>
  <si>
    <t>CUST-0652</t>
  </si>
  <si>
    <t>Proposal</t>
  </si>
  <si>
    <t>3K</t>
  </si>
  <si>
    <t>LinkedIn Ads</t>
  </si>
  <si>
    <t>Ati Seshadri</t>
  </si>
  <si>
    <t>2023-06-06</t>
  </si>
  <si>
    <t>Southeast Asia</t>
  </si>
  <si>
    <t>DL-00003</t>
  </si>
  <si>
    <t>CUST-0657</t>
  </si>
  <si>
    <t>CMP-258</t>
  </si>
  <si>
    <t>WorkHub Enterprise</t>
  </si>
  <si>
    <t>$81,996</t>
  </si>
  <si>
    <t>Product-Led Signup</t>
  </si>
  <si>
    <t xml:space="preserve">Karan Karnik  </t>
  </si>
  <si>
    <t>2023-02-05</t>
  </si>
  <si>
    <t>ANZ</t>
  </si>
  <si>
    <t>DL-00004</t>
  </si>
  <si>
    <t>CUST-1189</t>
  </si>
  <si>
    <t>Prospecting</t>
  </si>
  <si>
    <t>$151,127</t>
  </si>
  <si>
    <t>Event</t>
  </si>
  <si>
    <t>rachit lall</t>
  </si>
  <si>
    <t>2024-02-06</t>
  </si>
  <si>
    <t>DL-00005</t>
  </si>
  <si>
    <t>CUST-1278</t>
  </si>
  <si>
    <t>CMP-184</t>
  </si>
  <si>
    <t>WorkHub Pro</t>
  </si>
  <si>
    <t>Demo</t>
  </si>
  <si>
    <t>19,891</t>
  </si>
  <si>
    <t>Webinar</t>
  </si>
  <si>
    <t>2023-04-23</t>
  </si>
  <si>
    <t>South Asia</t>
  </si>
  <si>
    <t>DL-00006</t>
  </si>
  <si>
    <t>CUST-0818</t>
  </si>
  <si>
    <t>$73,353</t>
  </si>
  <si>
    <t>Jairaj Panchal</t>
  </si>
  <si>
    <t>2022-11-19</t>
  </si>
  <si>
    <t>DL-00007</t>
  </si>
  <si>
    <t>CUST-0647</t>
  </si>
  <si>
    <t>API Access</t>
  </si>
  <si>
    <t>7K</t>
  </si>
  <si>
    <t>Anamika Keer</t>
  </si>
  <si>
    <t>2024-04-16</t>
  </si>
  <si>
    <t>DL-00008</t>
  </si>
  <si>
    <t>CUST-0056</t>
  </si>
  <si>
    <t>4K</t>
  </si>
  <si>
    <t>Karan Karnik</t>
  </si>
  <si>
    <t>24/03/2022</t>
  </si>
  <si>
    <t>DL-00009</t>
  </si>
  <si>
    <t>CUST-0355</t>
  </si>
  <si>
    <t>CMP-054</t>
  </si>
  <si>
    <t>8,506</t>
  </si>
  <si>
    <t>Partner Referral</t>
  </si>
  <si>
    <t>Shivani Natt</t>
  </si>
  <si>
    <t>2022-11-11</t>
  </si>
  <si>
    <t>DL-00010</t>
  </si>
  <si>
    <t>CUST-0537</t>
  </si>
  <si>
    <t>CMP-327</t>
  </si>
  <si>
    <t>$4,469</t>
  </si>
  <si>
    <t>Mason Solanki</t>
  </si>
  <si>
    <t>2022-01-02</t>
  </si>
  <si>
    <t>DL-00011</t>
  </si>
  <si>
    <t>CUST-1067</t>
  </si>
  <si>
    <t>CMP-224</t>
  </si>
  <si>
    <t>Closed Won</t>
  </si>
  <si>
    <t>$178,212</t>
  </si>
  <si>
    <t>Owen Mane</t>
  </si>
  <si>
    <t>29/09/2023</t>
  </si>
  <si>
    <t>DL-00012</t>
  </si>
  <si>
    <t>CUST-0375</t>
  </si>
  <si>
    <t>3,564</t>
  </si>
  <si>
    <t>Amruta Sinha</t>
  </si>
  <si>
    <t>2022-08-19</t>
  </si>
  <si>
    <t>East Africa</t>
  </si>
  <si>
    <t>DL-00013</t>
  </si>
  <si>
    <t>CUST-0833</t>
  </si>
  <si>
    <t>CMP-378</t>
  </si>
  <si>
    <t>5,862</t>
  </si>
  <si>
    <t>Hemangini Bahri</t>
  </si>
  <si>
    <t>2023-02-12</t>
  </si>
  <si>
    <t>DL-00014</t>
  </si>
  <si>
    <t>CUST-0128</t>
  </si>
  <si>
    <t>CMP-121</t>
  </si>
  <si>
    <t>1K</t>
  </si>
  <si>
    <t>2022-07-17</t>
  </si>
  <si>
    <t>DL-00015</t>
  </si>
  <si>
    <t>CUST-1133</t>
  </si>
  <si>
    <t>CMP-091</t>
  </si>
  <si>
    <t>Closed Lost</t>
  </si>
  <si>
    <t>24887</t>
  </si>
  <si>
    <t>Ekta Uppal</t>
  </si>
  <si>
    <t>2024-07-12</t>
  </si>
  <si>
    <t>DL-00016</t>
  </si>
  <si>
    <t>CUST-1028</t>
  </si>
  <si>
    <t>CMP-127</t>
  </si>
  <si>
    <t>$10,459</t>
  </si>
  <si>
    <t>2024-11-01</t>
  </si>
  <si>
    <t>DL-00017</t>
  </si>
  <si>
    <t>CUST-0223</t>
  </si>
  <si>
    <t>$7,222</t>
  </si>
  <si>
    <t>Kashish Patla</t>
  </si>
  <si>
    <t>2023-04-08</t>
  </si>
  <si>
    <t>DL-00018</t>
  </si>
  <si>
    <t>CUST-0667</t>
  </si>
  <si>
    <t>CMP-335</t>
  </si>
  <si>
    <t>$8,134</t>
  </si>
  <si>
    <t>Aachal Soni</t>
  </si>
  <si>
    <t>2024-01-29</t>
  </si>
  <si>
    <t>DL-00019</t>
  </si>
  <si>
    <t>CUST-1273</t>
  </si>
  <si>
    <t>CMP-339</t>
  </si>
  <si>
    <t>46,846</t>
  </si>
  <si>
    <t>Champak Rao</t>
  </si>
  <si>
    <t>2023-12-23</t>
  </si>
  <si>
    <t>DL-00020</t>
  </si>
  <si>
    <t>CUST-1499</t>
  </si>
  <si>
    <t>CMP-140</t>
  </si>
  <si>
    <t>$33,087</t>
  </si>
  <si>
    <t>Krish Varughese</t>
  </si>
  <si>
    <t>2022-12-16</t>
  </si>
  <si>
    <t>DL-00021</t>
  </si>
  <si>
    <t>CUST-1485</t>
  </si>
  <si>
    <t>CMP-012</t>
  </si>
  <si>
    <t>119072</t>
  </si>
  <si>
    <t>Inbound Organic</t>
  </si>
  <si>
    <t>2024-04-23</t>
  </si>
  <si>
    <t>DL-00022</t>
  </si>
  <si>
    <t>CUST-0937</t>
  </si>
  <si>
    <t>$116,146</t>
  </si>
  <si>
    <t>Lakshmi Hayre</t>
  </si>
  <si>
    <t>2023-08-06</t>
  </si>
  <si>
    <t>DL-00023</t>
  </si>
  <si>
    <t>CUST-0939</t>
  </si>
  <si>
    <t>$23,944</t>
  </si>
  <si>
    <t>Cold Outreach</t>
  </si>
  <si>
    <t>2022-08-07</t>
  </si>
  <si>
    <t>DL-00024</t>
  </si>
  <si>
    <t>CUST-0021</t>
  </si>
  <si>
    <t>CMP-130</t>
  </si>
  <si>
    <t>115K</t>
  </si>
  <si>
    <t>2024-03-23</t>
  </si>
  <si>
    <t>DL-00025</t>
  </si>
  <si>
    <t>CUST-0002</t>
  </si>
  <si>
    <t>CMP-055</t>
  </si>
  <si>
    <t>17,202</t>
  </si>
  <si>
    <t>Content Download</t>
  </si>
  <si>
    <t>2023-09-17</t>
  </si>
  <si>
    <t>DL-00026</t>
  </si>
  <si>
    <t>CUST-0485</t>
  </si>
  <si>
    <t>CMP-399</t>
  </si>
  <si>
    <t>Qualification</t>
  </si>
  <si>
    <t>$1,586</t>
  </si>
  <si>
    <t>krish varughese</t>
  </si>
  <si>
    <t>12/03/2023</t>
  </si>
  <si>
    <t>DL-00027</t>
  </si>
  <si>
    <t>CUST-0733</t>
  </si>
  <si>
    <t>Analytics Add-on</t>
  </si>
  <si>
    <t>8K</t>
  </si>
  <si>
    <t>2023-08-26</t>
  </si>
  <si>
    <t>DL-00028</t>
  </si>
  <si>
    <t>CUST-1317</t>
  </si>
  <si>
    <t>$8,919</t>
  </si>
  <si>
    <t xml:space="preserve">Champak Rao  </t>
  </si>
  <si>
    <t>2023-07-10</t>
  </si>
  <si>
    <t>DL-00029</t>
  </si>
  <si>
    <t>CUST-1145</t>
  </si>
  <si>
    <t>CMP-218</t>
  </si>
  <si>
    <t>$11,849</t>
  </si>
  <si>
    <t>ati seshadri</t>
  </si>
  <si>
    <t>2022-10-18</t>
  </si>
  <si>
    <t>DL-00030</t>
  </si>
  <si>
    <t>CUST-0371</t>
  </si>
  <si>
    <t>CMP-351</t>
  </si>
  <si>
    <t>$7,862</t>
  </si>
  <si>
    <t>2024-06-19</t>
  </si>
  <si>
    <t>DL-00031</t>
  </si>
  <si>
    <t>CUST-1231</t>
  </si>
  <si>
    <t>$14,033</t>
  </si>
  <si>
    <t>2022-06-17</t>
  </si>
  <si>
    <t>DL-00032</t>
  </si>
  <si>
    <t>CUST-1349</t>
  </si>
  <si>
    <t>CMP-285</t>
  </si>
  <si>
    <t>2024-08-06</t>
  </si>
  <si>
    <t>DL-00033</t>
  </si>
  <si>
    <t>CUST-0351</t>
  </si>
  <si>
    <t>$13,494</t>
  </si>
  <si>
    <t>2023-10-03</t>
  </si>
  <si>
    <t>DL-00034</t>
  </si>
  <si>
    <t>CUST-1305</t>
  </si>
  <si>
    <t>CMP-375</t>
  </si>
  <si>
    <t>$6,564</t>
  </si>
  <si>
    <t>2024-01-20</t>
  </si>
  <si>
    <t>DL-00035</t>
  </si>
  <si>
    <t>CUST-1190</t>
  </si>
  <si>
    <t>CMP-036</t>
  </si>
  <si>
    <t>104,006</t>
  </si>
  <si>
    <t>2022-03-17</t>
  </si>
  <si>
    <t>DL-00036</t>
  </si>
  <si>
    <t>CUST-1068</t>
  </si>
  <si>
    <t>CMP-095</t>
  </si>
  <si>
    <t>$10,794</t>
  </si>
  <si>
    <t>2022-05-20</t>
  </si>
  <si>
    <t>DL-00037</t>
  </si>
  <si>
    <t>CUST-0251</t>
  </si>
  <si>
    <t>8191</t>
  </si>
  <si>
    <t>Patrick Sama</t>
  </si>
  <si>
    <t>2023-04-09</t>
  </si>
  <si>
    <t>DL-00038</t>
  </si>
  <si>
    <t>CUST-1017</t>
  </si>
  <si>
    <t>$9,490</t>
  </si>
  <si>
    <t>Vidhi Mital</t>
  </si>
  <si>
    <t>14/05/2022</t>
  </si>
  <si>
    <t>DL-00039</t>
  </si>
  <si>
    <t>CUST-1204</t>
  </si>
  <si>
    <t>CMP-049</t>
  </si>
  <si>
    <t>$8,249</t>
  </si>
  <si>
    <t>2024-09-09</t>
  </si>
  <si>
    <t>DL-00040</t>
  </si>
  <si>
    <t>CUST-1359</t>
  </si>
  <si>
    <t>CMP-288</t>
  </si>
  <si>
    <t>$19,440</t>
  </si>
  <si>
    <t>2024-11-19</t>
  </si>
  <si>
    <t>DL-00041</t>
  </si>
  <si>
    <t>CUST-1005</t>
  </si>
  <si>
    <t>CMP-340</t>
  </si>
  <si>
    <t>$78,097</t>
  </si>
  <si>
    <t>2022-04-16</t>
  </si>
  <si>
    <t>DL-00042</t>
  </si>
  <si>
    <t>CUST-0613</t>
  </si>
  <si>
    <t>CMP-106</t>
  </si>
  <si>
    <t>9704</t>
  </si>
  <si>
    <t>Jasmit Gour</t>
  </si>
  <si>
    <t>2024-12-19</t>
  </si>
  <si>
    <t>DL-00043</t>
  </si>
  <si>
    <t>CUST-0802</t>
  </si>
  <si>
    <t>$20,918</t>
  </si>
  <si>
    <t>2024-06-08</t>
  </si>
  <si>
    <t>DL-00044</t>
  </si>
  <si>
    <t>CUST-0047</t>
  </si>
  <si>
    <t>CMP-046</t>
  </si>
  <si>
    <t>15,030</t>
  </si>
  <si>
    <t>Panini Kade</t>
  </si>
  <si>
    <t>2022-10-30</t>
  </si>
  <si>
    <t>DL-00045</t>
  </si>
  <si>
    <t>CUST-1103</t>
  </si>
  <si>
    <t>CMP-294</t>
  </si>
  <si>
    <t>1367</t>
  </si>
  <si>
    <t>Rachit Lall</t>
  </si>
  <si>
    <t>2024-03-19</t>
  </si>
  <si>
    <t>DL-00046</t>
  </si>
  <si>
    <t>CUST-0646</t>
  </si>
  <si>
    <t>181996</t>
  </si>
  <si>
    <t>2024-12-31</t>
  </si>
  <si>
    <t>DL-00047</t>
  </si>
  <si>
    <t>CUST-0143</t>
  </si>
  <si>
    <t>CMP-124</t>
  </si>
  <si>
    <t>61249</t>
  </si>
  <si>
    <t>DL-00048</t>
  </si>
  <si>
    <t>CUST-1284</t>
  </si>
  <si>
    <t>CMP-096</t>
  </si>
  <si>
    <t>$62,439</t>
  </si>
  <si>
    <t>2023-05-20</t>
  </si>
  <si>
    <t>DL-00049</t>
  </si>
  <si>
    <t>CUST-0595</t>
  </si>
  <si>
    <t>CMP-194</t>
  </si>
  <si>
    <t>$16,578</t>
  </si>
  <si>
    <t>2024-09-22</t>
  </si>
  <si>
    <t>DL-00050</t>
  </si>
  <si>
    <t>CUST-0605</t>
  </si>
  <si>
    <t>CMP-172</t>
  </si>
  <si>
    <t>$10,943</t>
  </si>
  <si>
    <t>2022-06-06</t>
  </si>
  <si>
    <t>DL-00051</t>
  </si>
  <si>
    <t>CUST-0544</t>
  </si>
  <si>
    <t>CMP-261</t>
  </si>
  <si>
    <t>$9,433</t>
  </si>
  <si>
    <t xml:space="preserve">Amruta Sinha  </t>
  </si>
  <si>
    <t>2024-10-01</t>
  </si>
  <si>
    <t>DL-00052</t>
  </si>
  <si>
    <t>CUST-1386</t>
  </si>
  <si>
    <t>CMP-338</t>
  </si>
  <si>
    <t>145K</t>
  </si>
  <si>
    <t>2022-02-14</t>
  </si>
  <si>
    <t>DL-00053</t>
  </si>
  <si>
    <t>5882</t>
  </si>
  <si>
    <t>2023-12-20</t>
  </si>
  <si>
    <t>DL-00054</t>
  </si>
  <si>
    <t>CUST-0044</t>
  </si>
  <si>
    <t>CMP-260</t>
  </si>
  <si>
    <t>11707</t>
  </si>
  <si>
    <t>2023-07-09</t>
  </si>
  <si>
    <t>DL-00055</t>
  </si>
  <si>
    <t>CUST-1336</t>
  </si>
  <si>
    <t>$187,339</t>
  </si>
  <si>
    <t>2022-01-29</t>
  </si>
  <si>
    <t>DL-00056</t>
  </si>
  <si>
    <t>CUST-0382</t>
  </si>
  <si>
    <t>CMP-183</t>
  </si>
  <si>
    <t>4983</t>
  </si>
  <si>
    <t xml:space="preserve">Krish Varughese  </t>
  </si>
  <si>
    <t>21/06/2023</t>
  </si>
  <si>
    <t>DL-00057</t>
  </si>
  <si>
    <t>CUST-0573</t>
  </si>
  <si>
    <t>CMP-248</t>
  </si>
  <si>
    <t>3474</t>
  </si>
  <si>
    <t>23/11/2022</t>
  </si>
  <si>
    <t>DL-00058</t>
  </si>
  <si>
    <t>CUST-1300</t>
  </si>
  <si>
    <t>$15,399</t>
  </si>
  <si>
    <t>jalsa parsa</t>
  </si>
  <si>
    <t>2024-08-30</t>
  </si>
  <si>
    <t>DL-00059</t>
  </si>
  <si>
    <t>CUST-0296</t>
  </si>
  <si>
    <t>$41,412</t>
  </si>
  <si>
    <t>28/12/2024</t>
  </si>
  <si>
    <t>DL-00060</t>
  </si>
  <si>
    <t>CUST-1119</t>
  </si>
  <si>
    <t>CMP-210</t>
  </si>
  <si>
    <t>$11,753</t>
  </si>
  <si>
    <t>18/11/2023</t>
  </si>
  <si>
    <t>DL-00061</t>
  </si>
  <si>
    <t>CUST-0695</t>
  </si>
  <si>
    <t>CMP-316</t>
  </si>
  <si>
    <t>$5,321</t>
  </si>
  <si>
    <t>RACHIT LALL</t>
  </si>
  <si>
    <t>2024-10-10</t>
  </si>
  <si>
    <t>DL-00062</t>
  </si>
  <si>
    <t>CUST-0071</t>
  </si>
  <si>
    <t>$8,071</t>
  </si>
  <si>
    <t>2024-11-09</t>
  </si>
  <si>
    <t>DL-00063</t>
  </si>
  <si>
    <t>CUST-0230</t>
  </si>
  <si>
    <t>CMP-389</t>
  </si>
  <si>
    <t>$7,857</t>
  </si>
  <si>
    <t>Jalsa Parsa</t>
  </si>
  <si>
    <t>2022-01-13</t>
  </si>
  <si>
    <t>DL-00064</t>
  </si>
  <si>
    <t>CMP-243</t>
  </si>
  <si>
    <t>2392</t>
  </si>
  <si>
    <t>2022-06-18</t>
  </si>
  <si>
    <t>DL-00065</t>
  </si>
  <si>
    <t>CUST-0427</t>
  </si>
  <si>
    <t>35K</t>
  </si>
  <si>
    <t>2022-06-11</t>
  </si>
  <si>
    <t>DL-00066</t>
  </si>
  <si>
    <t>CUST-0736</t>
  </si>
  <si>
    <t>5768</t>
  </si>
  <si>
    <t>VIDHI MITAL</t>
  </si>
  <si>
    <t>2022-08-05</t>
  </si>
  <si>
    <t>DL-00067</t>
  </si>
  <si>
    <t>CUST-0829</t>
  </si>
  <si>
    <t>$161,310</t>
  </si>
  <si>
    <t>2024-11-18</t>
  </si>
  <si>
    <t>DL-00068</t>
  </si>
  <si>
    <t>CUST-0898</t>
  </si>
  <si>
    <t>CMP-372</t>
  </si>
  <si>
    <t>16K</t>
  </si>
  <si>
    <t>HEMANGINI BAHRI</t>
  </si>
  <si>
    <t>2023-08-21</t>
  </si>
  <si>
    <t>DL-00069</t>
  </si>
  <si>
    <t>CUST-1496</t>
  </si>
  <si>
    <t>$45,871</t>
  </si>
  <si>
    <t>2024-07-08</t>
  </si>
  <si>
    <t>DL-00070</t>
  </si>
  <si>
    <t>CUST-0341</t>
  </si>
  <si>
    <t>CMP-366</t>
  </si>
  <si>
    <t>$9,657</t>
  </si>
  <si>
    <t xml:space="preserve">Ekta Uppal  </t>
  </si>
  <si>
    <t>2023-11-05</t>
  </si>
  <si>
    <t>DL-00071</t>
  </si>
  <si>
    <t>CUST-0228</t>
  </si>
  <si>
    <t>CMP-197</t>
  </si>
  <si>
    <t>8,743</t>
  </si>
  <si>
    <t>2022-09-06</t>
  </si>
  <si>
    <t>DL-00072</t>
  </si>
  <si>
    <t>CUST-0285</t>
  </si>
  <si>
    <t>CMP-279</t>
  </si>
  <si>
    <t>11K</t>
  </si>
  <si>
    <t>2024-07-30</t>
  </si>
  <si>
    <t>DL-00073</t>
  </si>
  <si>
    <t>CUST-1122</t>
  </si>
  <si>
    <t>$5,728</t>
  </si>
  <si>
    <t>vidhi mital</t>
  </si>
  <si>
    <t>2024-11-20</t>
  </si>
  <si>
    <t>DL-00074</t>
  </si>
  <si>
    <t>CUST-0175</t>
  </si>
  <si>
    <t>$73,214</t>
  </si>
  <si>
    <t>2023-09-25</t>
  </si>
  <si>
    <t>DL-00075</t>
  </si>
  <si>
    <t>CUST-0842</t>
  </si>
  <si>
    <t>CMP-137</t>
  </si>
  <si>
    <t>8,451</t>
  </si>
  <si>
    <t>2023-07-14</t>
  </si>
  <si>
    <t>DL-00076</t>
  </si>
  <si>
    <t>CUST-1447</t>
  </si>
  <si>
    <t>$23,350</t>
  </si>
  <si>
    <t>2023-08-15</t>
  </si>
  <si>
    <t>DL-00077</t>
  </si>
  <si>
    <t>CUST-0958</t>
  </si>
  <si>
    <t>CMP-072</t>
  </si>
  <si>
    <t>22,827</t>
  </si>
  <si>
    <t>2023-04-01</t>
  </si>
  <si>
    <t>DL-00078</t>
  </si>
  <si>
    <t>CUST-0238</t>
  </si>
  <si>
    <t>$3,773</t>
  </si>
  <si>
    <t xml:space="preserve">Owen Mane  </t>
  </si>
  <si>
    <t>2024-03-25</t>
  </si>
  <si>
    <t>DL-00079</t>
  </si>
  <si>
    <t>CUST-1070</t>
  </si>
  <si>
    <t>CMP-336</t>
  </si>
  <si>
    <t>31403</t>
  </si>
  <si>
    <t>2022-09-18</t>
  </si>
  <si>
    <t>DL-00080</t>
  </si>
  <si>
    <t>CUST-0024</t>
  </si>
  <si>
    <t>CMP-325</t>
  </si>
  <si>
    <t>6144</t>
  </si>
  <si>
    <t>2023-06-14</t>
  </si>
  <si>
    <t>DL-00081</t>
  </si>
  <si>
    <t>CUST-0181</t>
  </si>
  <si>
    <t>$130,625</t>
  </si>
  <si>
    <t>2023-09-26</t>
  </si>
  <si>
    <t>DL-00082</t>
  </si>
  <si>
    <t>CUST-0208</t>
  </si>
  <si>
    <t>CMP-142</t>
  </si>
  <si>
    <t>42136</t>
  </si>
  <si>
    <t>2024-03-13</t>
  </si>
  <si>
    <t>DL-00083</t>
  </si>
  <si>
    <t>CUST-0838</t>
  </si>
  <si>
    <t>CMP-262</t>
  </si>
  <si>
    <t>15K</t>
  </si>
  <si>
    <t>2022-11-23</t>
  </si>
  <si>
    <t>DL-00084</t>
  </si>
  <si>
    <t>CUST-0618</t>
  </si>
  <si>
    <t>43342</t>
  </si>
  <si>
    <t>2024-05-08</t>
  </si>
  <si>
    <t>DL-00085</t>
  </si>
  <si>
    <t>CUST-0730</t>
  </si>
  <si>
    <t>CMP-101</t>
  </si>
  <si>
    <t>$34,284</t>
  </si>
  <si>
    <t>2023-08-03</t>
  </si>
  <si>
    <t>DL-00086</t>
  </si>
  <si>
    <t>CUST-0950</t>
  </si>
  <si>
    <t>CMP-215</t>
  </si>
  <si>
    <t>28817</t>
  </si>
  <si>
    <t>2023-08-12</t>
  </si>
  <si>
    <t>DL-00087</t>
  </si>
  <si>
    <t>CUST-0038</t>
  </si>
  <si>
    <t>CMP-160</t>
  </si>
  <si>
    <t>80940</t>
  </si>
  <si>
    <t>2023-09-29</t>
  </si>
  <si>
    <t>DL-00088</t>
  </si>
  <si>
    <t>CUST-0491</t>
  </si>
  <si>
    <t>CMP-319</t>
  </si>
  <si>
    <t>$4,832</t>
  </si>
  <si>
    <t>30/04/2022</t>
  </si>
  <si>
    <t>DL-00089</t>
  </si>
  <si>
    <t>CUST-0566</t>
  </si>
  <si>
    <t>CMP-024</t>
  </si>
  <si>
    <t>7,502</t>
  </si>
  <si>
    <t>2022-08-08</t>
  </si>
  <si>
    <t>DL-00090</t>
  </si>
  <si>
    <t>CUST-0795</t>
  </si>
  <si>
    <t>CMP-005</t>
  </si>
  <si>
    <t>20K</t>
  </si>
  <si>
    <t>2024-11-05</t>
  </si>
  <si>
    <t>DL-00091</t>
  </si>
  <si>
    <t>CUST-0897</t>
  </si>
  <si>
    <t>CMP-240</t>
  </si>
  <si>
    <t>141762</t>
  </si>
  <si>
    <t>2022-12-07</t>
  </si>
  <si>
    <t>DL-00092</t>
  </si>
  <si>
    <t>CUST-0959</t>
  </si>
  <si>
    <t>CMP-302</t>
  </si>
  <si>
    <t>2K</t>
  </si>
  <si>
    <t>CHAMPAK RAO</t>
  </si>
  <si>
    <t>2024-11-14</t>
  </si>
  <si>
    <t>DL-00093</t>
  </si>
  <si>
    <t>CMP-371</t>
  </si>
  <si>
    <t>$5,901</t>
  </si>
  <si>
    <t>patrick sama</t>
  </si>
  <si>
    <t>DL-00094</t>
  </si>
  <si>
    <t>CUST-0954</t>
  </si>
  <si>
    <t>CMP-020</t>
  </si>
  <si>
    <t>$7,951</t>
  </si>
  <si>
    <t>2022-10-04</t>
  </si>
  <si>
    <t>DL-00095</t>
  </si>
  <si>
    <t>CUST-0784</t>
  </si>
  <si>
    <t>CMP-187</t>
  </si>
  <si>
    <t>$17,518</t>
  </si>
  <si>
    <t>25/06/2024</t>
  </si>
  <si>
    <t>DL-00096</t>
  </si>
  <si>
    <t>CUST-0113</t>
  </si>
  <si>
    <t>CMP-318</t>
  </si>
  <si>
    <t>$3,028</t>
  </si>
  <si>
    <t>kashish patla</t>
  </si>
  <si>
    <t>2022-01-20</t>
  </si>
  <si>
    <t>DL-00097</t>
  </si>
  <si>
    <t>CUST-0591</t>
  </si>
  <si>
    <t>CMP-037</t>
  </si>
  <si>
    <t>19K</t>
  </si>
  <si>
    <t>jasmit gour</t>
  </si>
  <si>
    <t>DL-00098</t>
  </si>
  <si>
    <t>CUST-1463</t>
  </si>
  <si>
    <t>8,347</t>
  </si>
  <si>
    <t>2023-11-07</t>
  </si>
  <si>
    <t>DL-00099</t>
  </si>
  <si>
    <t>CUST-0319</t>
  </si>
  <si>
    <t>CMP-120</t>
  </si>
  <si>
    <t>4041</t>
  </si>
  <si>
    <t>2022-08-16</t>
  </si>
  <si>
    <t>DL-00100</t>
  </si>
  <si>
    <t>CUST-0202</t>
  </si>
  <si>
    <t>75010</t>
  </si>
  <si>
    <t>2024-08-03</t>
  </si>
  <si>
    <t>DL-00101</t>
  </si>
  <si>
    <t>CUST-0866</t>
  </si>
  <si>
    <t>CMP-387</t>
  </si>
  <si>
    <t>$2,728</t>
  </si>
  <si>
    <t>KRISH VARUGHESE</t>
  </si>
  <si>
    <t>2022-07-28</t>
  </si>
  <si>
    <t>DL-00102</t>
  </si>
  <si>
    <t>CUST-0471</t>
  </si>
  <si>
    <t>CMP-167</t>
  </si>
  <si>
    <t>$2,591</t>
  </si>
  <si>
    <t>2024-12-21</t>
  </si>
  <si>
    <t>DL-00103</t>
  </si>
  <si>
    <t>CUST-0332</t>
  </si>
  <si>
    <t>7,393</t>
  </si>
  <si>
    <t>DL-00104</t>
  </si>
  <si>
    <t>CUST-0295</t>
  </si>
  <si>
    <t>CMP-244</t>
  </si>
  <si>
    <t>$7,411</t>
  </si>
  <si>
    <t>2024-09-01</t>
  </si>
  <si>
    <t>DL-00105</t>
  </si>
  <si>
    <t>CUST-1422</t>
  </si>
  <si>
    <t>CMP-310</t>
  </si>
  <si>
    <t>7028</t>
  </si>
  <si>
    <t>2022-04-28</t>
  </si>
  <si>
    <t>DL-00106</t>
  </si>
  <si>
    <t>CUST-0857</t>
  </si>
  <si>
    <t>CMP-238</t>
  </si>
  <si>
    <t>3839</t>
  </si>
  <si>
    <t>2022-01-19</t>
  </si>
  <si>
    <t>DL-00107</t>
  </si>
  <si>
    <t>CUST-0326</t>
  </si>
  <si>
    <t>8122</t>
  </si>
  <si>
    <t>2023-01-06</t>
  </si>
  <si>
    <t>DL-00108</t>
  </si>
  <si>
    <t>CUST-0760</t>
  </si>
  <si>
    <t>9,801</t>
  </si>
  <si>
    <t>DL-00109</t>
  </si>
  <si>
    <t>CUST-0213</t>
  </si>
  <si>
    <t>11362</t>
  </si>
  <si>
    <t>2023-01-05</t>
  </si>
  <si>
    <t>DL-00110</t>
  </si>
  <si>
    <t>CUST-0159</t>
  </si>
  <si>
    <t>$7,972</t>
  </si>
  <si>
    <t>2023-03-19</t>
  </si>
  <si>
    <t>DL-00111</t>
  </si>
  <si>
    <t>CUST-0407</t>
  </si>
  <si>
    <t>42,740</t>
  </si>
  <si>
    <t>2022-08-20</t>
  </si>
  <si>
    <t>DL-00112</t>
  </si>
  <si>
    <t>CUST-0067</t>
  </si>
  <si>
    <t>CMP-237</t>
  </si>
  <si>
    <t>10K</t>
  </si>
  <si>
    <t>LAKSHMI HAYRE</t>
  </si>
  <si>
    <t>2023-12-18</t>
  </si>
  <si>
    <t>DL-00113</t>
  </si>
  <si>
    <t>CUST-0179</t>
  </si>
  <si>
    <t>CMP-086</t>
  </si>
  <si>
    <t>11884</t>
  </si>
  <si>
    <t>2024-05-29</t>
  </si>
  <si>
    <t>DL-00114</t>
  </si>
  <si>
    <t>CUST-0421</t>
  </si>
  <si>
    <t>$9,748</t>
  </si>
  <si>
    <t>09/06/2024</t>
  </si>
  <si>
    <t>DL-00115</t>
  </si>
  <si>
    <t>CUST-1465</t>
  </si>
  <si>
    <t>CMP-133</t>
  </si>
  <si>
    <t>7681</t>
  </si>
  <si>
    <t>JAIRAJ PANCHAL</t>
  </si>
  <si>
    <t>2023-01-17</t>
  </si>
  <si>
    <t>DL-00116</t>
  </si>
  <si>
    <t>CUST-0356</t>
  </si>
  <si>
    <t>CMP-177</t>
  </si>
  <si>
    <t>$18,996</t>
  </si>
  <si>
    <t>anamika keer</t>
  </si>
  <si>
    <t>2022-12-10</t>
  </si>
  <si>
    <t>DL-00117</t>
  </si>
  <si>
    <t>CUST-1494</t>
  </si>
  <si>
    <t>31906</t>
  </si>
  <si>
    <t xml:space="preserve">Patrick Sama  </t>
  </si>
  <si>
    <t>2024-04-09</t>
  </si>
  <si>
    <t>DL-00118</t>
  </si>
  <si>
    <t>CUST-0505</t>
  </si>
  <si>
    <t>CMP-138</t>
  </si>
  <si>
    <t>6561</t>
  </si>
  <si>
    <t>KASHISH PATLA</t>
  </si>
  <si>
    <t>2022-02-24</t>
  </si>
  <si>
    <t>DL-00119</t>
  </si>
  <si>
    <t>CUST-1188</t>
  </si>
  <si>
    <t>CMP-236</t>
  </si>
  <si>
    <t>$9,192</t>
  </si>
  <si>
    <t>2022-10-02</t>
  </si>
  <si>
    <t>DL-00120</t>
  </si>
  <si>
    <t>CUST-0135</t>
  </si>
  <si>
    <t>CMP-119</t>
  </si>
  <si>
    <t>$6,122</t>
  </si>
  <si>
    <t>2022-07-20</t>
  </si>
  <si>
    <t>DL-00121</t>
  </si>
  <si>
    <t>CUST-0562</t>
  </si>
  <si>
    <t>CMP-003</t>
  </si>
  <si>
    <t>10814</t>
  </si>
  <si>
    <t>DL-00122</t>
  </si>
  <si>
    <t>CUST-1092</t>
  </si>
  <si>
    <t>$166,465</t>
  </si>
  <si>
    <t>DL-00123</t>
  </si>
  <si>
    <t>CUST-1311</t>
  </si>
  <si>
    <t>CMP-079</t>
  </si>
  <si>
    <t>2022-10-14</t>
  </si>
  <si>
    <t>DL-00124</t>
  </si>
  <si>
    <t>CUST-1451</t>
  </si>
  <si>
    <t>98,822</t>
  </si>
  <si>
    <t>2022-01-16</t>
  </si>
  <si>
    <t>DL-00125</t>
  </si>
  <si>
    <t>CUST-0349</t>
  </si>
  <si>
    <t>CMP-267</t>
  </si>
  <si>
    <t>6,985</t>
  </si>
  <si>
    <t>DL-00126</t>
  </si>
  <si>
    <t>6353</t>
  </si>
  <si>
    <t>2024-09-05</t>
  </si>
  <si>
    <t>DL-00127</t>
  </si>
  <si>
    <t>CUST-0444</t>
  </si>
  <si>
    <t>CMP-154</t>
  </si>
  <si>
    <t>$49,449</t>
  </si>
  <si>
    <t>2023-12-19</t>
  </si>
  <si>
    <t>DL-00128</t>
  </si>
  <si>
    <t>CUST-1207</t>
  </si>
  <si>
    <t>63K</t>
  </si>
  <si>
    <t>15/07/2023</t>
  </si>
  <si>
    <t>DL-00129</t>
  </si>
  <si>
    <t>CUST-0840</t>
  </si>
  <si>
    <t>$8,127</t>
  </si>
  <si>
    <t>2022-05-17</t>
  </si>
  <si>
    <t>DL-00130</t>
  </si>
  <si>
    <t>$24,281</t>
  </si>
  <si>
    <t>DL-00131</t>
  </si>
  <si>
    <t>CUST-0576</t>
  </si>
  <si>
    <t>5,021</t>
  </si>
  <si>
    <t>31/07/2023</t>
  </si>
  <si>
    <t>DL-00132</t>
  </si>
  <si>
    <t>CUST-0872</t>
  </si>
  <si>
    <t>10077</t>
  </si>
  <si>
    <t>2022-08-23</t>
  </si>
  <si>
    <t>DL-00133</t>
  </si>
  <si>
    <t>CUST-0590</t>
  </si>
  <si>
    <t>4240</t>
  </si>
  <si>
    <t>2024-12-07</t>
  </si>
  <si>
    <t>DL-00134</t>
  </si>
  <si>
    <t>CUST-0878</t>
  </si>
  <si>
    <t>CMP-147</t>
  </si>
  <si>
    <t>6K</t>
  </si>
  <si>
    <t>2024-10-09</t>
  </si>
  <si>
    <t>DL-00135</t>
  </si>
  <si>
    <t>CUST-0548</t>
  </si>
  <si>
    <t>CMP-116</t>
  </si>
  <si>
    <t>$5,408</t>
  </si>
  <si>
    <t>2023-02-07</t>
  </si>
  <si>
    <t>DL-00136</t>
  </si>
  <si>
    <t>CUST-1163</t>
  </si>
  <si>
    <t>CMP-321</t>
  </si>
  <si>
    <t>6683</t>
  </si>
  <si>
    <t>2022-05-10</t>
  </si>
  <si>
    <t>DL-00137</t>
  </si>
  <si>
    <t>CUST-0549</t>
  </si>
  <si>
    <t>CMP-251</t>
  </si>
  <si>
    <t>$31,932</t>
  </si>
  <si>
    <t xml:space="preserve">Anamika Keer  </t>
  </si>
  <si>
    <t>2022-03-08</t>
  </si>
  <si>
    <t>DL-00138</t>
  </si>
  <si>
    <t>CUST-0602</t>
  </si>
  <si>
    <t>12762</t>
  </si>
  <si>
    <t>2024-02-08</t>
  </si>
  <si>
    <t>DL-00139</t>
  </si>
  <si>
    <t>CUST-0828</t>
  </si>
  <si>
    <t>20256</t>
  </si>
  <si>
    <t>03/02/2024</t>
  </si>
  <si>
    <t>DL-00140</t>
  </si>
  <si>
    <t>CUST-1059</t>
  </si>
  <si>
    <t>109041</t>
  </si>
  <si>
    <t>2023-04-29</t>
  </si>
  <si>
    <t>DL-00141</t>
  </si>
  <si>
    <t>CUST-0504</t>
  </si>
  <si>
    <t>CMP-216</t>
  </si>
  <si>
    <t>36512</t>
  </si>
  <si>
    <t>2024-08-22</t>
  </si>
  <si>
    <t>DL-00142</t>
  </si>
  <si>
    <t>CUST-1316</t>
  </si>
  <si>
    <t>CMP-105</t>
  </si>
  <si>
    <t>$132,400</t>
  </si>
  <si>
    <t>2023-03-23</t>
  </si>
  <si>
    <t>DL-00143</t>
  </si>
  <si>
    <t>CUST-1421</t>
  </si>
  <si>
    <t>aachal soni</t>
  </si>
  <si>
    <t>2023-10-07</t>
  </si>
  <si>
    <t>DL-00144</t>
  </si>
  <si>
    <t>CUST-1434</t>
  </si>
  <si>
    <t>CMP-347</t>
  </si>
  <si>
    <t>2929</t>
  </si>
  <si>
    <t>ekta uppal</t>
  </si>
  <si>
    <t>2024-03-11</t>
  </si>
  <si>
    <t>DL-00145</t>
  </si>
  <si>
    <t>CMP-396</t>
  </si>
  <si>
    <t>14K</t>
  </si>
  <si>
    <t>24/11/2022</t>
  </si>
  <si>
    <t>DL-00146</t>
  </si>
  <si>
    <t>CUST-1039</t>
  </si>
  <si>
    <t>CMP-045</t>
  </si>
  <si>
    <t>2932</t>
  </si>
  <si>
    <t>2022-03-03</t>
  </si>
  <si>
    <t>DL-00147</t>
  </si>
  <si>
    <t>CUST-0620</t>
  </si>
  <si>
    <t>$4,146</t>
  </si>
  <si>
    <t>2024-07-09</t>
  </si>
  <si>
    <t>DL-00148</t>
  </si>
  <si>
    <t>CUST-0557</t>
  </si>
  <si>
    <t>39659</t>
  </si>
  <si>
    <t>2022-10-28</t>
  </si>
  <si>
    <t>DL-00149</t>
  </si>
  <si>
    <t>CUST-0772</t>
  </si>
  <si>
    <t>CMP-073</t>
  </si>
  <si>
    <t>65296</t>
  </si>
  <si>
    <t>17/04/2022</t>
  </si>
  <si>
    <t>DL-00150</t>
  </si>
  <si>
    <t>CUST-0004</t>
  </si>
  <si>
    <t>CMP-328</t>
  </si>
  <si>
    <t>$33,823</t>
  </si>
  <si>
    <t>2024-04-24</t>
  </si>
  <si>
    <t>DL-00151</t>
  </si>
  <si>
    <t>CUST-0824</t>
  </si>
  <si>
    <t>$41,950</t>
  </si>
  <si>
    <t>2023-09-05</t>
  </si>
  <si>
    <t>DL-00152</t>
  </si>
  <si>
    <t>CUST-0377</t>
  </si>
  <si>
    <t>11030</t>
  </si>
  <si>
    <t>19/08/2022</t>
  </si>
  <si>
    <t>DL-00153</t>
  </si>
  <si>
    <t>CUST-0274</t>
  </si>
  <si>
    <t>CMP-196</t>
  </si>
  <si>
    <t>9,552</t>
  </si>
  <si>
    <t>NIHAL BHASIN</t>
  </si>
  <si>
    <t>2022-12-25</t>
  </si>
  <si>
    <t>DL-00154</t>
  </si>
  <si>
    <t>CUST-0685</t>
  </si>
  <si>
    <t>CMP-209</t>
  </si>
  <si>
    <t>20134</t>
  </si>
  <si>
    <t>28/08/2023</t>
  </si>
  <si>
    <t>DL-00155</t>
  </si>
  <si>
    <t>CUST-0320</t>
  </si>
  <si>
    <t>41200</t>
  </si>
  <si>
    <t>DL-00156</t>
  </si>
  <si>
    <t>CMP-125</t>
  </si>
  <si>
    <t>$28,847</t>
  </si>
  <si>
    <t>2023-06-08</t>
  </si>
  <si>
    <t>DL-00157</t>
  </si>
  <si>
    <t>CUST-1045</t>
  </si>
  <si>
    <t>22,757</t>
  </si>
  <si>
    <t>2023-07-21</t>
  </si>
  <si>
    <t>DL-00158</t>
  </si>
  <si>
    <t>CUST-1280</t>
  </si>
  <si>
    <t>CMP-211</t>
  </si>
  <si>
    <t>$6,352</t>
  </si>
  <si>
    <t>23/12/2022</t>
  </si>
  <si>
    <t>DL-00159</t>
  </si>
  <si>
    <t>CUST-0854</t>
  </si>
  <si>
    <t>CMP-309</t>
  </si>
  <si>
    <t>2024-02-12</t>
  </si>
  <si>
    <t>DL-00160</t>
  </si>
  <si>
    <t>CMP-129</t>
  </si>
  <si>
    <t>11192</t>
  </si>
  <si>
    <t>19/01/2023</t>
  </si>
  <si>
    <t>DL-00161</t>
  </si>
  <si>
    <t>CUST-0410</t>
  </si>
  <si>
    <t>$3,690</t>
  </si>
  <si>
    <t>2022-03-02</t>
  </si>
  <si>
    <t>DL-00162</t>
  </si>
  <si>
    <t>CUST-0138</t>
  </si>
  <si>
    <t>CMP-277</t>
  </si>
  <si>
    <t>$98,487</t>
  </si>
  <si>
    <t>2023-03-22</t>
  </si>
  <si>
    <t>DL-00163</t>
  </si>
  <si>
    <t>CUST-0786</t>
  </si>
  <si>
    <t>CMP-219</t>
  </si>
  <si>
    <t>$57,343</t>
  </si>
  <si>
    <t>2022-11-06</t>
  </si>
  <si>
    <t>DL-00164</t>
  </si>
  <si>
    <t>CUST-0535</t>
  </si>
  <si>
    <t>CMP-126</t>
  </si>
  <si>
    <t>16840</t>
  </si>
  <si>
    <t>2022-03-11</t>
  </si>
  <si>
    <t>DL-00165</t>
  </si>
  <si>
    <t>CUST-0837</t>
  </si>
  <si>
    <t>$12,595</t>
  </si>
  <si>
    <t>2023-08-18</t>
  </si>
  <si>
    <t>DL-00166</t>
  </si>
  <si>
    <t>CUST-1345</t>
  </si>
  <si>
    <t>29K</t>
  </si>
  <si>
    <t>2024-09-30</t>
  </si>
  <si>
    <t>DL-00167</t>
  </si>
  <si>
    <t>CUST-0368</t>
  </si>
  <si>
    <t>CMP-151</t>
  </si>
  <si>
    <t>$5,531</t>
  </si>
  <si>
    <t>2023-02-11</t>
  </si>
  <si>
    <t>DL-00168</t>
  </si>
  <si>
    <t>CUST-0919</t>
  </si>
  <si>
    <t>$117,885</t>
  </si>
  <si>
    <t>lakshmi hayre</t>
  </si>
  <si>
    <t>2024-12-30</t>
  </si>
  <si>
    <t>DL-00169</t>
  </si>
  <si>
    <t>CUST-0157</t>
  </si>
  <si>
    <t>CMP-181</t>
  </si>
  <si>
    <t>5432</t>
  </si>
  <si>
    <t>OWEN MANE</t>
  </si>
  <si>
    <t>02/01/2024</t>
  </si>
  <si>
    <t>DL-00170</t>
  </si>
  <si>
    <t>CUST-0151</t>
  </si>
  <si>
    <t>CMP-060</t>
  </si>
  <si>
    <t>10147</t>
  </si>
  <si>
    <t>2022-07-15</t>
  </si>
  <si>
    <t>DL-00171</t>
  </si>
  <si>
    <t>CUST-0969</t>
  </si>
  <si>
    <t>$3,879</t>
  </si>
  <si>
    <t xml:space="preserve">Hemangini Bahri  </t>
  </si>
  <si>
    <t>2023-09-30</t>
  </si>
  <si>
    <t>DL-00172</t>
  </si>
  <si>
    <t>CUST-0167</t>
  </si>
  <si>
    <t>CMP-356</t>
  </si>
  <si>
    <t>$8,466</t>
  </si>
  <si>
    <t>2022-03-23</t>
  </si>
  <si>
    <t>DL-00173</t>
  </si>
  <si>
    <t>CUST-0026</t>
  </si>
  <si>
    <t>36174</t>
  </si>
  <si>
    <t>2023-08-02</t>
  </si>
  <si>
    <t>DL-00174</t>
  </si>
  <si>
    <t>CUST-1239</t>
  </si>
  <si>
    <t>8,249</t>
  </si>
  <si>
    <t>2024-06-03</t>
  </si>
  <si>
    <t>DL-00175</t>
  </si>
  <si>
    <t>CUST-1260</t>
  </si>
  <si>
    <t>CMP-284</t>
  </si>
  <si>
    <t>6918</t>
  </si>
  <si>
    <t>ANAMIKA KEER</t>
  </si>
  <si>
    <t>2023-02-13</t>
  </si>
  <si>
    <t>DL-00176</t>
  </si>
  <si>
    <t>CMP-241</t>
  </si>
  <si>
    <t>40270</t>
  </si>
  <si>
    <t>2024-07-20</t>
  </si>
  <si>
    <t>DL-00177</t>
  </si>
  <si>
    <t>CUST-0559</t>
  </si>
  <si>
    <t>CMP-317</t>
  </si>
  <si>
    <t>162054</t>
  </si>
  <si>
    <t>2024-12-25</t>
  </si>
  <si>
    <t>DL-00178</t>
  </si>
  <si>
    <t>CUST-0863</t>
  </si>
  <si>
    <t>$13,474</t>
  </si>
  <si>
    <t>2024-02-09</t>
  </si>
  <si>
    <t>DL-00179</t>
  </si>
  <si>
    <t>CUST-0796</t>
  </si>
  <si>
    <t>8469</t>
  </si>
  <si>
    <t>amruta sinha</t>
  </si>
  <si>
    <t>2024-03-21</t>
  </si>
  <si>
    <t>DL-00180</t>
  </si>
  <si>
    <t>CUST-0017</t>
  </si>
  <si>
    <t>CMP-135</t>
  </si>
  <si>
    <t>4797</t>
  </si>
  <si>
    <t>2022-12-04</t>
  </si>
  <si>
    <t>DL-00181</t>
  </si>
  <si>
    <t>CUST-0943</t>
  </si>
  <si>
    <t>CMP-179</t>
  </si>
  <si>
    <t>55K</t>
  </si>
  <si>
    <t>2024-03-14</t>
  </si>
  <si>
    <t>DL-00182</t>
  </si>
  <si>
    <t>CUST-1355</t>
  </si>
  <si>
    <t>164505</t>
  </si>
  <si>
    <t>2023-07-31</t>
  </si>
  <si>
    <t>DL-00183</t>
  </si>
  <si>
    <t>CUST-0713</t>
  </si>
  <si>
    <t>CMP-359</t>
  </si>
  <si>
    <t>148315</t>
  </si>
  <si>
    <t>DL-00184</t>
  </si>
  <si>
    <t>CMP-188</t>
  </si>
  <si>
    <t>3689</t>
  </si>
  <si>
    <t>mason solanki</t>
  </si>
  <si>
    <t>22/01/2022</t>
  </si>
  <si>
    <t>DL-00185</t>
  </si>
  <si>
    <t>CUST-0408</t>
  </si>
  <si>
    <t>CMP-131</t>
  </si>
  <si>
    <t>$3,855</t>
  </si>
  <si>
    <t>2022-07-12</t>
  </si>
  <si>
    <t>DL-00186</t>
  </si>
  <si>
    <t>CUST-0669</t>
  </si>
  <si>
    <t>CMP-028</t>
  </si>
  <si>
    <t>83917</t>
  </si>
  <si>
    <t>2024-01-19</t>
  </si>
  <si>
    <t>DL-00187</t>
  </si>
  <si>
    <t>CUST-0808</t>
  </si>
  <si>
    <t>CMP-166</t>
  </si>
  <si>
    <t>8,320</t>
  </si>
  <si>
    <t>2023-09-08</t>
  </si>
  <si>
    <t>DL-00188</t>
  </si>
  <si>
    <t>CUST-1374</t>
  </si>
  <si>
    <t>CMP-004</t>
  </si>
  <si>
    <t>23873</t>
  </si>
  <si>
    <t>2023-05-13</t>
  </si>
  <si>
    <t>DL-00189</t>
  </si>
  <si>
    <t>CUST-0336</t>
  </si>
  <si>
    <t>2986</t>
  </si>
  <si>
    <t>2024-09-08</t>
  </si>
  <si>
    <t>DL-00190</t>
  </si>
  <si>
    <t>CUST-0660</t>
  </si>
  <si>
    <t>CMP-123</t>
  </si>
  <si>
    <t>15,949</t>
  </si>
  <si>
    <t>2023-06-13</t>
  </si>
  <si>
    <t>DL-00191</t>
  </si>
  <si>
    <t>CUST-0515</t>
  </si>
  <si>
    <t>$2,984</t>
  </si>
  <si>
    <t>2022-10-11</t>
  </si>
  <si>
    <t>DL-00192</t>
  </si>
  <si>
    <t>CUST-0658</t>
  </si>
  <si>
    <t>2024-06-25</t>
  </si>
  <si>
    <t>DL-00193</t>
  </si>
  <si>
    <t>28,522</t>
  </si>
  <si>
    <t>2022-09-20</t>
  </si>
  <si>
    <t>DL-00194</t>
  </si>
  <si>
    <t>CUST-0823</t>
  </si>
  <si>
    <t>CMP-373</t>
  </si>
  <si>
    <t>$56,796</t>
  </si>
  <si>
    <t>2024-01-11</t>
  </si>
  <si>
    <t>DL-00195</t>
  </si>
  <si>
    <t>CUST-0610</t>
  </si>
  <si>
    <t>CMP-292</t>
  </si>
  <si>
    <t>5175</t>
  </si>
  <si>
    <t>DL-00196</t>
  </si>
  <si>
    <t>CUST-0029</t>
  </si>
  <si>
    <t>CMP-162</t>
  </si>
  <si>
    <t>8617</t>
  </si>
  <si>
    <t>2024-04-06</t>
  </si>
  <si>
    <t>DL-00197</t>
  </si>
  <si>
    <t>CUST-1071</t>
  </si>
  <si>
    <t>19495</t>
  </si>
  <si>
    <t>2022-06-08</t>
  </si>
  <si>
    <t>DL-00198</t>
  </si>
  <si>
    <t>CUST-1356</t>
  </si>
  <si>
    <t>CMP-274</t>
  </si>
  <si>
    <t>$43,898</t>
  </si>
  <si>
    <t>2023-06-11</t>
  </si>
  <si>
    <t>DL-00199</t>
  </si>
  <si>
    <t>CUST-0214</t>
  </si>
  <si>
    <t>CMP-272</t>
  </si>
  <si>
    <t>78,652</t>
  </si>
  <si>
    <t>2022-05-30</t>
  </si>
  <si>
    <t>DL-00200</t>
  </si>
  <si>
    <t>CUST-0615</t>
  </si>
  <si>
    <t>12,066</t>
  </si>
  <si>
    <t>03/10/2024</t>
  </si>
  <si>
    <t>DL-00201</t>
  </si>
  <si>
    <t>CUST-1429</t>
  </si>
  <si>
    <t>CMP-397</t>
  </si>
  <si>
    <t>4487</t>
  </si>
  <si>
    <t>DL-00202</t>
  </si>
  <si>
    <t>CUST-1110</t>
  </si>
  <si>
    <t>$31,639</t>
  </si>
  <si>
    <t>2022-05-02</t>
  </si>
  <si>
    <t>DL-00203</t>
  </si>
  <si>
    <t>CMP-027</t>
  </si>
  <si>
    <t>107146</t>
  </si>
  <si>
    <t>2024-10-07</t>
  </si>
  <si>
    <t>DL-00204</t>
  </si>
  <si>
    <t>CUST-0850</t>
  </si>
  <si>
    <t>CMP-395</t>
  </si>
  <si>
    <t>$12,060</t>
  </si>
  <si>
    <t>EKTA UPPAL</t>
  </si>
  <si>
    <t>2022-05-27</t>
  </si>
  <si>
    <t>DL-00205</t>
  </si>
  <si>
    <t>CUST-0607</t>
  </si>
  <si>
    <t>$5,505</t>
  </si>
  <si>
    <t>2022-02-04</t>
  </si>
  <si>
    <t>DL-00206</t>
  </si>
  <si>
    <t>CUST-0094</t>
  </si>
  <si>
    <t>CMP-312</t>
  </si>
  <si>
    <t>4522</t>
  </si>
  <si>
    <t>2022-12-22</t>
  </si>
  <si>
    <t>DL-00207</t>
  </si>
  <si>
    <t>CUST-0436</t>
  </si>
  <si>
    <t>148191</t>
  </si>
  <si>
    <t>DL-00208</t>
  </si>
  <si>
    <t>CUST-0798</t>
  </si>
  <si>
    <t>10820</t>
  </si>
  <si>
    <t>2023-02-24</t>
  </si>
  <si>
    <t>DL-00209</t>
  </si>
  <si>
    <t>CUST-1387</t>
  </si>
  <si>
    <t>3470</t>
  </si>
  <si>
    <t>2023-05-29</t>
  </si>
  <si>
    <t>DL-00210</t>
  </si>
  <si>
    <t>CUST-0036</t>
  </si>
  <si>
    <t>CMP-313</t>
  </si>
  <si>
    <t>9,162</t>
  </si>
  <si>
    <t>DL-00211</t>
  </si>
  <si>
    <t>CUST-0137</t>
  </si>
  <si>
    <t>CMP-264</t>
  </si>
  <si>
    <t>$18,994</t>
  </si>
  <si>
    <t>2024-12-05</t>
  </si>
  <si>
    <t>DL-00212</t>
  </si>
  <si>
    <t>CUST-0861</t>
  </si>
  <si>
    <t>CMP-247</t>
  </si>
  <si>
    <t>$37,347</t>
  </si>
  <si>
    <t>2024-01-09</t>
  </si>
  <si>
    <t>DL-00213</t>
  </si>
  <si>
    <t>CUST-0909</t>
  </si>
  <si>
    <t>CMP-076</t>
  </si>
  <si>
    <t>23866</t>
  </si>
  <si>
    <t>2022-06-27</t>
  </si>
  <si>
    <t>DL-00214</t>
  </si>
  <si>
    <t>CUST-1154</t>
  </si>
  <si>
    <t>70430</t>
  </si>
  <si>
    <t>2023-04-28</t>
  </si>
  <si>
    <t>DL-00215</t>
  </si>
  <si>
    <t>CUST-0467</t>
  </si>
  <si>
    <t>CMP-283</t>
  </si>
  <si>
    <t>12287</t>
  </si>
  <si>
    <t>2023-10-10</t>
  </si>
  <si>
    <t>DL-00216</t>
  </si>
  <si>
    <t>CMP-034</t>
  </si>
  <si>
    <t>$147,683</t>
  </si>
  <si>
    <t>2023-02-19</t>
  </si>
  <si>
    <t>DL-00217</t>
  </si>
  <si>
    <t>CUST-1234</t>
  </si>
  <si>
    <t>2608</t>
  </si>
  <si>
    <t>2024-03-10</t>
  </si>
  <si>
    <t>DL-00218</t>
  </si>
  <si>
    <t>CUST-1404</t>
  </si>
  <si>
    <t>CMP-291</t>
  </si>
  <si>
    <t>$9,984</t>
  </si>
  <si>
    <t>2022-02-27</t>
  </si>
  <si>
    <t>DL-00219</t>
  </si>
  <si>
    <t>CUST-0793</t>
  </si>
  <si>
    <t>7208</t>
  </si>
  <si>
    <t>2024-03-05</t>
  </si>
  <si>
    <t>DL-00220</t>
  </si>
  <si>
    <t>2024-06-13</t>
  </si>
  <si>
    <t>DL-00221</t>
  </si>
  <si>
    <t>CUST-0848</t>
  </si>
  <si>
    <t>CMP-175</t>
  </si>
  <si>
    <t>12622</t>
  </si>
  <si>
    <t>2024-09-24</t>
  </si>
  <si>
    <t>DL-00222</t>
  </si>
  <si>
    <t>CUST-0068</t>
  </si>
  <si>
    <t>134785</t>
  </si>
  <si>
    <t>DL-00223</t>
  </si>
  <si>
    <t>CUST-0632</t>
  </si>
  <si>
    <t>CMP-398</t>
  </si>
  <si>
    <t>4,781</t>
  </si>
  <si>
    <t>2022-04-11</t>
  </si>
  <si>
    <t>DL-00224</t>
  </si>
  <si>
    <t>CUST-1194</t>
  </si>
  <si>
    <t>5185</t>
  </si>
  <si>
    <t>jairaj panchal</t>
  </si>
  <si>
    <t>19/10/2022</t>
  </si>
  <si>
    <t>DL-00225</t>
  </si>
  <si>
    <t>CUST-0475</t>
  </si>
  <si>
    <t>CMP-299</t>
  </si>
  <si>
    <t>DL-00226</t>
  </si>
  <si>
    <t>CUST-0329</t>
  </si>
  <si>
    <t>$18,098</t>
  </si>
  <si>
    <t>2023-03-03</t>
  </si>
  <si>
    <t>DL-00227</t>
  </si>
  <si>
    <t>6097</t>
  </si>
  <si>
    <t>2023-05-22</t>
  </si>
  <si>
    <t>DL-00228</t>
  </si>
  <si>
    <t>CUST-1490</t>
  </si>
  <si>
    <t>CMP-007</t>
  </si>
  <si>
    <t>7422</t>
  </si>
  <si>
    <t>03/07/2023</t>
  </si>
  <si>
    <t>DL-00229</t>
  </si>
  <si>
    <t>CUST-1361</t>
  </si>
  <si>
    <t>CMP-362</t>
  </si>
  <si>
    <t>3114</t>
  </si>
  <si>
    <t>2022-07-22</t>
  </si>
  <si>
    <t>DL-00230</t>
  </si>
  <si>
    <t>CUST-0998</t>
  </si>
  <si>
    <t>10373</t>
  </si>
  <si>
    <t>DL-00231</t>
  </si>
  <si>
    <t>CUST-1323</t>
  </si>
  <si>
    <t>CMP-161</t>
  </si>
  <si>
    <t>6111</t>
  </si>
  <si>
    <t>DL-00232</t>
  </si>
  <si>
    <t>CUST-0066</t>
  </si>
  <si>
    <t>12379</t>
  </si>
  <si>
    <t>DL-00233</t>
  </si>
  <si>
    <t>CUST-0671</t>
  </si>
  <si>
    <t>CMP-223</t>
  </si>
  <si>
    <t>19020</t>
  </si>
  <si>
    <t>2023-03-09</t>
  </si>
  <si>
    <t>DL-00234</t>
  </si>
  <si>
    <t>2024-01-01</t>
  </si>
  <si>
    <t>DL-00235</t>
  </si>
  <si>
    <t>CUST-0539</t>
  </si>
  <si>
    <t>CMP-139</t>
  </si>
  <si>
    <t>$1,221</t>
  </si>
  <si>
    <t>2023-10-25</t>
  </si>
  <si>
    <t>DL-00236</t>
  </si>
  <si>
    <t>CMP-379</t>
  </si>
  <si>
    <t>11460</t>
  </si>
  <si>
    <t>2024-08-18</t>
  </si>
  <si>
    <t>DL-00237</t>
  </si>
  <si>
    <t>CUST-0599</t>
  </si>
  <si>
    <t>CMP-165</t>
  </si>
  <si>
    <t>14,330</t>
  </si>
  <si>
    <t>2024-07-26</t>
  </si>
  <si>
    <t>DL-00238</t>
  </si>
  <si>
    <t>CUST-0892</t>
  </si>
  <si>
    <t>CMP-044</t>
  </si>
  <si>
    <t>3598</t>
  </si>
  <si>
    <t>2022-05-03</t>
  </si>
  <si>
    <t>DL-00239</t>
  </si>
  <si>
    <t>CUST-0888</t>
  </si>
  <si>
    <t>$8,986</t>
  </si>
  <si>
    <t>DL-00240</t>
  </si>
  <si>
    <t>22459</t>
  </si>
  <si>
    <t>2023-05-16</t>
  </si>
  <si>
    <t>DL-00241</t>
  </si>
  <si>
    <t>CUST-0112</t>
  </si>
  <si>
    <t>CMP-014</t>
  </si>
  <si>
    <t>35530</t>
  </si>
  <si>
    <t>08/02/2022</t>
  </si>
  <si>
    <t>DL-00242</t>
  </si>
  <si>
    <t>CMP-017</t>
  </si>
  <si>
    <t>2928</t>
  </si>
  <si>
    <t>2023-05-27</t>
  </si>
  <si>
    <t>DL-00243</t>
  </si>
  <si>
    <t>CUST-1203</t>
  </si>
  <si>
    <t>$42,253</t>
  </si>
  <si>
    <t>2022-04-05</t>
  </si>
  <si>
    <t>DL-00244</t>
  </si>
  <si>
    <t>CMP-153</t>
  </si>
  <si>
    <t>$10,551</t>
  </si>
  <si>
    <t>DL-00245</t>
  </si>
  <si>
    <t>89582</t>
  </si>
  <si>
    <t>DL-00246</t>
  </si>
  <si>
    <t>CUST-1281</t>
  </si>
  <si>
    <t>215542</t>
  </si>
  <si>
    <t>2022-12-30</t>
  </si>
  <si>
    <t>DL-00247</t>
  </si>
  <si>
    <t>CUST-0758</t>
  </si>
  <si>
    <t>CMP-227</t>
  </si>
  <si>
    <t>27752</t>
  </si>
  <si>
    <t>2023-06-30</t>
  </si>
  <si>
    <t>DL-00248</t>
  </si>
  <si>
    <t>CUST-0807</t>
  </si>
  <si>
    <t>CMP-363</t>
  </si>
  <si>
    <t>2024-04-15</t>
  </si>
  <si>
    <t>DL-00249</t>
  </si>
  <si>
    <t>CUST-1214</t>
  </si>
  <si>
    <t>46114</t>
  </si>
  <si>
    <t>2024-05-06</t>
  </si>
  <si>
    <t>DL-00250</t>
  </si>
  <si>
    <t>CUST-0879</t>
  </si>
  <si>
    <t>31K</t>
  </si>
  <si>
    <t>2023-08-30</t>
  </si>
  <si>
    <t>DL-00251</t>
  </si>
  <si>
    <t>CUST-0460</t>
  </si>
  <si>
    <t>4071</t>
  </si>
  <si>
    <t>2023-05-17</t>
  </si>
  <si>
    <t>DL-00252</t>
  </si>
  <si>
    <t>CUST-0561</t>
  </si>
  <si>
    <t>CMP-204</t>
  </si>
  <si>
    <t>$11,487</t>
  </si>
  <si>
    <t>DL-00253</t>
  </si>
  <si>
    <t>CUST-0906</t>
  </si>
  <si>
    <t>$12,509</t>
  </si>
  <si>
    <t>2024-03-06</t>
  </si>
  <si>
    <t>DL-00254</t>
  </si>
  <si>
    <t>CUST-1206</t>
  </si>
  <si>
    <t>78,496</t>
  </si>
  <si>
    <t>2022-08-13</t>
  </si>
  <si>
    <t>DL-00255</t>
  </si>
  <si>
    <t>CUST-1128</t>
  </si>
  <si>
    <t>23036</t>
  </si>
  <si>
    <t>14/12/2022</t>
  </si>
  <si>
    <t>DL-00256</t>
  </si>
  <si>
    <t>CMP-289</t>
  </si>
  <si>
    <t>$34,821</t>
  </si>
  <si>
    <t>14/09/2024</t>
  </si>
  <si>
    <t>DL-00257</t>
  </si>
  <si>
    <t>$2,071</t>
  </si>
  <si>
    <t>2022-07-06</t>
  </si>
  <si>
    <t>DL-00258</t>
  </si>
  <si>
    <t>CUST-0080</t>
  </si>
  <si>
    <t>$38,323</t>
  </si>
  <si>
    <t>2022-03-09</t>
  </si>
  <si>
    <t>DL-00259</t>
  </si>
  <si>
    <t>CUST-0675</t>
  </si>
  <si>
    <t>142999</t>
  </si>
  <si>
    <t>2024-09-06</t>
  </si>
  <si>
    <t>DL-00260</t>
  </si>
  <si>
    <t>CUST-0985</t>
  </si>
  <si>
    <t>$6,097</t>
  </si>
  <si>
    <t>DL-00261</t>
  </si>
  <si>
    <t>CUST-0245</t>
  </si>
  <si>
    <t>39K</t>
  </si>
  <si>
    <t>2022-06-03</t>
  </si>
  <si>
    <t>DL-00262</t>
  </si>
  <si>
    <t>CUST-0164</t>
  </si>
  <si>
    <t>7772</t>
  </si>
  <si>
    <t>08/09/2022</t>
  </si>
  <si>
    <t>DL-00263</t>
  </si>
  <si>
    <t>CUST-0688</t>
  </si>
  <si>
    <t>$25,210</t>
  </si>
  <si>
    <t>DL-00264</t>
  </si>
  <si>
    <t>CUST-0005</t>
  </si>
  <si>
    <t>32K</t>
  </si>
  <si>
    <t>2024-08-13</t>
  </si>
  <si>
    <t>DL-00265</t>
  </si>
  <si>
    <t>CUST-1225</t>
  </si>
  <si>
    <t>CMP-075</t>
  </si>
  <si>
    <t>$26,215</t>
  </si>
  <si>
    <t>2023-11-29</t>
  </si>
  <si>
    <t>DL-00266</t>
  </si>
  <si>
    <t>CUST-1484</t>
  </si>
  <si>
    <t>3375</t>
  </si>
  <si>
    <t>2022-02-23</t>
  </si>
  <si>
    <t>DL-00267</t>
  </si>
  <si>
    <t>CUST-0011</t>
  </si>
  <si>
    <t>CMP-031</t>
  </si>
  <si>
    <t>$12,923</t>
  </si>
  <si>
    <t>2022-07-30</t>
  </si>
  <si>
    <t>DL-00268</t>
  </si>
  <si>
    <t>CUST-1099</t>
  </si>
  <si>
    <t>$14,976</t>
  </si>
  <si>
    <t>2022-11-27</t>
  </si>
  <si>
    <t>DL-00269</t>
  </si>
  <si>
    <t>CUST-1078</t>
  </si>
  <si>
    <t>CMP-053</t>
  </si>
  <si>
    <t>11098</t>
  </si>
  <si>
    <t>AMRUTA SINHA</t>
  </si>
  <si>
    <t>2022-07-08</t>
  </si>
  <si>
    <t>DL-00270</t>
  </si>
  <si>
    <t>CUST-0061</t>
  </si>
  <si>
    <t>180,980</t>
  </si>
  <si>
    <t>DL-00271</t>
  </si>
  <si>
    <t>CUST-0952</t>
  </si>
  <si>
    <t>$4,084</t>
  </si>
  <si>
    <t>JALSA PARSA</t>
  </si>
  <si>
    <t>DL-00272</t>
  </si>
  <si>
    <t>CUST-0259</t>
  </si>
  <si>
    <t>9471</t>
  </si>
  <si>
    <t>2024-07-19</t>
  </si>
  <si>
    <t>DL-00273</t>
  </si>
  <si>
    <t>CUST-0052</t>
  </si>
  <si>
    <t>CMP-164</t>
  </si>
  <si>
    <t>19222</t>
  </si>
  <si>
    <t>2024-06-29</t>
  </si>
  <si>
    <t>DL-00274</t>
  </si>
  <si>
    <t>CUST-0706</t>
  </si>
  <si>
    <t>12K</t>
  </si>
  <si>
    <t>02/01/2022</t>
  </si>
  <si>
    <t>DL-00275</t>
  </si>
  <si>
    <t>$8,707</t>
  </si>
  <si>
    <t>2024-06-28</t>
  </si>
  <si>
    <t>DL-00276</t>
  </si>
  <si>
    <t>CUST-1131</t>
  </si>
  <si>
    <t>2833</t>
  </si>
  <si>
    <t>2023-07-29</t>
  </si>
  <si>
    <t>DL-00277</t>
  </si>
  <si>
    <t>CUST-1022</t>
  </si>
  <si>
    <t>CMP-065</t>
  </si>
  <si>
    <t>$16,286</t>
  </si>
  <si>
    <t>DL-00278</t>
  </si>
  <si>
    <t>CUST-0816</t>
  </si>
  <si>
    <t>CMP-189</t>
  </si>
  <si>
    <t>11437</t>
  </si>
  <si>
    <t>2022-02-28</t>
  </si>
  <si>
    <t>DL-00279</t>
  </si>
  <si>
    <t>CUST-0437</t>
  </si>
  <si>
    <t>21,971</t>
  </si>
  <si>
    <t>2022-06-19</t>
  </si>
  <si>
    <t>DL-00280</t>
  </si>
  <si>
    <t>CUST-1414</t>
  </si>
  <si>
    <t>CMP-062</t>
  </si>
  <si>
    <t>$20,516</t>
  </si>
  <si>
    <t>2022-10-12</t>
  </si>
  <si>
    <t>DL-00281</t>
  </si>
  <si>
    <t>CUST-0832</t>
  </si>
  <si>
    <t>CMP-400</t>
  </si>
  <si>
    <t>$14,054</t>
  </si>
  <si>
    <t>09/03/2022</t>
  </si>
  <si>
    <t>DL-00282</t>
  </si>
  <si>
    <t>CUST-0310</t>
  </si>
  <si>
    <t>5,311</t>
  </si>
  <si>
    <t>DL-00283</t>
  </si>
  <si>
    <t>$29,342</t>
  </si>
  <si>
    <t>2022-05-12</t>
  </si>
  <si>
    <t>DL-00284</t>
  </si>
  <si>
    <t>CUST-0586</t>
  </si>
  <si>
    <t>126199</t>
  </si>
  <si>
    <t>2024-08-17</t>
  </si>
  <si>
    <t>DL-00285</t>
  </si>
  <si>
    <t>CUST-0723</t>
  </si>
  <si>
    <t>$36,922</t>
  </si>
  <si>
    <t>2024-05-11</t>
  </si>
  <si>
    <t>DL-00286</t>
  </si>
  <si>
    <t>CUST-0328</t>
  </si>
  <si>
    <t>$6,780</t>
  </si>
  <si>
    <t>DL-00287</t>
  </si>
  <si>
    <t>CUST-0419</t>
  </si>
  <si>
    <t>$60,031</t>
  </si>
  <si>
    <t>15/11/2022</t>
  </si>
  <si>
    <t>DL-00288</t>
  </si>
  <si>
    <t>CMP-077</t>
  </si>
  <si>
    <t>$27,017</t>
  </si>
  <si>
    <t>DL-00289</t>
  </si>
  <si>
    <t>CUST-0532</t>
  </si>
  <si>
    <t>3639</t>
  </si>
  <si>
    <t>DL-00290</t>
  </si>
  <si>
    <t>CUST-1073</t>
  </si>
  <si>
    <t>CMP-113</t>
  </si>
  <si>
    <t>$40,467</t>
  </si>
  <si>
    <t>05/03/2024</t>
  </si>
  <si>
    <t>DL-00291</t>
  </si>
  <si>
    <t>8268</t>
  </si>
  <si>
    <t>2023-05-25</t>
  </si>
  <si>
    <t>DL-00292</t>
  </si>
  <si>
    <t>$7,282</t>
  </si>
  <si>
    <t>2023-09-21</t>
  </si>
  <si>
    <t>DL-00293</t>
  </si>
  <si>
    <t>CUST-0225</t>
  </si>
  <si>
    <t>16486</t>
  </si>
  <si>
    <t>2024-10-05</t>
  </si>
  <si>
    <t>DL-00294</t>
  </si>
  <si>
    <t>CUST-0226</t>
  </si>
  <si>
    <t>125526</t>
  </si>
  <si>
    <t>DL-00295</t>
  </si>
  <si>
    <t>CUST-1065</t>
  </si>
  <si>
    <t>CMP-074</t>
  </si>
  <si>
    <t>157,155</t>
  </si>
  <si>
    <t>2023-04-17</t>
  </si>
  <si>
    <t>DL-00296</t>
  </si>
  <si>
    <t>CUST-1498</t>
  </si>
  <si>
    <t>28348</t>
  </si>
  <si>
    <t>PATRICK SAMA</t>
  </si>
  <si>
    <t>DL-00297</t>
  </si>
  <si>
    <t>CUST-0284</t>
  </si>
  <si>
    <t>CMP-232</t>
  </si>
  <si>
    <t>40976</t>
  </si>
  <si>
    <t>DL-00298</t>
  </si>
  <si>
    <t>CUST-1044</t>
  </si>
  <si>
    <t>24237</t>
  </si>
  <si>
    <t>2023-02-28</t>
  </si>
  <si>
    <t>DL-00299</t>
  </si>
  <si>
    <t>CUST-0859</t>
  </si>
  <si>
    <t>200560</t>
  </si>
  <si>
    <t>2022-07-11</t>
  </si>
  <si>
    <t>DL-00300</t>
  </si>
  <si>
    <t>5,001</t>
  </si>
  <si>
    <t>10/04/2022</t>
  </si>
  <si>
    <t>DL-00301</t>
  </si>
  <si>
    <t>CUST-0126</t>
  </si>
  <si>
    <t>CMP-245</t>
  </si>
  <si>
    <t>$188,051</t>
  </si>
  <si>
    <t>2023-03-14</t>
  </si>
  <si>
    <t>DL-00302</t>
  </si>
  <si>
    <t>CUST-0103</t>
  </si>
  <si>
    <t>26,779</t>
  </si>
  <si>
    <t>2023-08-01</t>
  </si>
  <si>
    <t>DL-00303</t>
  </si>
  <si>
    <t>CUST-1346</t>
  </si>
  <si>
    <t>$1,985</t>
  </si>
  <si>
    <t>2024-06-11</t>
  </si>
  <si>
    <t>DL-00304</t>
  </si>
  <si>
    <t>CUST-0790</t>
  </si>
  <si>
    <t>11033</t>
  </si>
  <si>
    <t>27/03/2022</t>
  </si>
  <si>
    <t>DL-00305</t>
  </si>
  <si>
    <t>9K</t>
  </si>
  <si>
    <t>DL-00306</t>
  </si>
  <si>
    <t>CUST-0089</t>
  </si>
  <si>
    <t>CMP-081</t>
  </si>
  <si>
    <t>1236</t>
  </si>
  <si>
    <t>DL-00307</t>
  </si>
  <si>
    <t>CUST-0787</t>
  </si>
  <si>
    <t>$4,375</t>
  </si>
  <si>
    <t>2022-05-06</t>
  </si>
  <si>
    <t>DL-00308</t>
  </si>
  <si>
    <t>CUST-0391</t>
  </si>
  <si>
    <t>CMP-383</t>
  </si>
  <si>
    <t>5866</t>
  </si>
  <si>
    <t>2023-04-04</t>
  </si>
  <si>
    <t>DL-00309</t>
  </si>
  <si>
    <t>CUST-1027</t>
  </si>
  <si>
    <t>49448</t>
  </si>
  <si>
    <t>DL-00310</t>
  </si>
  <si>
    <t>CUST-1002</t>
  </si>
  <si>
    <t>$47,442</t>
  </si>
  <si>
    <t>2024-07-04</t>
  </si>
  <si>
    <t>DL-00311</t>
  </si>
  <si>
    <t>CUST-1454</t>
  </si>
  <si>
    <t>$14,290</t>
  </si>
  <si>
    <t xml:space="preserve">Vidhi Mital  </t>
  </si>
  <si>
    <t>2024-02-13</t>
  </si>
  <si>
    <t>DL-00312</t>
  </si>
  <si>
    <t>CUST-1382</t>
  </si>
  <si>
    <t>$3,926</t>
  </si>
  <si>
    <t>2023-01-09</t>
  </si>
  <si>
    <t>DL-00313</t>
  </si>
  <si>
    <t>CUST-0980</t>
  </si>
  <si>
    <t>11026</t>
  </si>
  <si>
    <t>05/11/2023</t>
  </si>
  <si>
    <t>DL-00314</t>
  </si>
  <si>
    <t>CUST-0822</t>
  </si>
  <si>
    <t>193070</t>
  </si>
  <si>
    <t>2024-07-22</t>
  </si>
  <si>
    <t>DL-00315</t>
  </si>
  <si>
    <t>CUST-0221</t>
  </si>
  <si>
    <t>203253</t>
  </si>
  <si>
    <t>31/10/2024</t>
  </si>
  <si>
    <t>DL-00316</t>
  </si>
  <si>
    <t>CUST-1014</t>
  </si>
  <si>
    <t>CMP-018</t>
  </si>
  <si>
    <t>$30,287</t>
  </si>
  <si>
    <t>15/03/2024</t>
  </si>
  <si>
    <t>DL-00317</t>
  </si>
  <si>
    <t>3550</t>
  </si>
  <si>
    <t>2023-11-24</t>
  </si>
  <si>
    <t>DL-00318</t>
  </si>
  <si>
    <t>CUST-0656</t>
  </si>
  <si>
    <t>CMP-228</t>
  </si>
  <si>
    <t>$3,473</t>
  </si>
  <si>
    <t>2022-01-27</t>
  </si>
  <si>
    <t>DL-00319</t>
  </si>
  <si>
    <t>CUST-0635</t>
  </si>
  <si>
    <t>4,915</t>
  </si>
  <si>
    <t>2023-07-25</t>
  </si>
  <si>
    <t>DL-00320</t>
  </si>
  <si>
    <t>CUST-1298</t>
  </si>
  <si>
    <t>CMP-035</t>
  </si>
  <si>
    <t>8542</t>
  </si>
  <si>
    <t>2022-02-20</t>
  </si>
  <si>
    <t>DL-00321</t>
  </si>
  <si>
    <t>CUST-0940</t>
  </si>
  <si>
    <t>CMP-222</t>
  </si>
  <si>
    <t>$54,104</t>
  </si>
  <si>
    <t>2022-06-30</t>
  </si>
  <si>
    <t>DL-00322</t>
  </si>
  <si>
    <t>CUST-1268</t>
  </si>
  <si>
    <t>CMP-015</t>
  </si>
  <si>
    <t>17K</t>
  </si>
  <si>
    <t>DL-00323</t>
  </si>
  <si>
    <t>CUST-0995</t>
  </si>
  <si>
    <t>CMP-341</t>
  </si>
  <si>
    <t>8912</t>
  </si>
  <si>
    <t>23/12/2024</t>
  </si>
  <si>
    <t>DL-00324</t>
  </si>
  <si>
    <t>CUST-1341</t>
  </si>
  <si>
    <t>7,587</t>
  </si>
  <si>
    <t>2024-05-20</t>
  </si>
  <si>
    <t>DL-00325</t>
  </si>
  <si>
    <t>CUST-0666</t>
  </si>
  <si>
    <t>$31,902</t>
  </si>
  <si>
    <t>2023-08-20</t>
  </si>
  <si>
    <t>DL-00326</t>
  </si>
  <si>
    <t>CUST-0661</t>
  </si>
  <si>
    <t>$22,208</t>
  </si>
  <si>
    <t>MASON SOLANKI</t>
  </si>
  <si>
    <t>2023-01-20</t>
  </si>
  <si>
    <t>DL-00327</t>
  </si>
  <si>
    <t>CUST-0794</t>
  </si>
  <si>
    <t>CMP-273</t>
  </si>
  <si>
    <t>147158</t>
  </si>
  <si>
    <t>DL-00328</t>
  </si>
  <si>
    <t>CMP-252</t>
  </si>
  <si>
    <t>owen mane</t>
  </si>
  <si>
    <t>2023-01-12</t>
  </si>
  <si>
    <t>DL-00329</t>
  </si>
  <si>
    <t>CUST-1283</t>
  </si>
  <si>
    <t>$22,652</t>
  </si>
  <si>
    <t>2022-11-04</t>
  </si>
  <si>
    <t>DL-00330</t>
  </si>
  <si>
    <t>CUST-1318</t>
  </si>
  <si>
    <t>$16,533</t>
  </si>
  <si>
    <t>2022-09-01</t>
  </si>
  <si>
    <t>DL-00331</t>
  </si>
  <si>
    <t>CUST-0354</t>
  </si>
  <si>
    <t>CMP-254</t>
  </si>
  <si>
    <t>8034</t>
  </si>
  <si>
    <t>2023-05-05</t>
  </si>
  <si>
    <t>DL-00332</t>
  </si>
  <si>
    <t>CUST-0568</t>
  </si>
  <si>
    <t>139,182</t>
  </si>
  <si>
    <t>2024-02-19</t>
  </si>
  <si>
    <t>DL-00333</t>
  </si>
  <si>
    <t>CUST-1343</t>
  </si>
  <si>
    <t>10395</t>
  </si>
  <si>
    <t>DL-00334</t>
  </si>
  <si>
    <t>$18,829</t>
  </si>
  <si>
    <t>2023-10-04</t>
  </si>
  <si>
    <t>DL-00335</t>
  </si>
  <si>
    <t>CUST-1250</t>
  </si>
  <si>
    <t>$21,277</t>
  </si>
  <si>
    <t>2023-11-22</t>
  </si>
  <si>
    <t>DL-00336</t>
  </si>
  <si>
    <t>CUST-1090</t>
  </si>
  <si>
    <t>95101</t>
  </si>
  <si>
    <t>2023-02-08</t>
  </si>
  <si>
    <t>DL-00337</t>
  </si>
  <si>
    <t>CUST-1209</t>
  </si>
  <si>
    <t>CMP-068</t>
  </si>
  <si>
    <t>$58,657</t>
  </si>
  <si>
    <t>DL-00338</t>
  </si>
  <si>
    <t>CUST-0704</t>
  </si>
  <si>
    <t>2022-10-13</t>
  </si>
  <si>
    <t>DL-00339</t>
  </si>
  <si>
    <t>CMP-346</t>
  </si>
  <si>
    <t>$4,569</t>
  </si>
  <si>
    <t>2022-12-08</t>
  </si>
  <si>
    <t>DL-00340</t>
  </si>
  <si>
    <t>CUST-0705</t>
  </si>
  <si>
    <t>$4,128</t>
  </si>
  <si>
    <t>DL-00341</t>
  </si>
  <si>
    <t>CUST-0161</t>
  </si>
  <si>
    <t>CMP-213</t>
  </si>
  <si>
    <t>10782</t>
  </si>
  <si>
    <t>2024-07-18</t>
  </si>
  <si>
    <t>DL-00342</t>
  </si>
  <si>
    <t>7240</t>
  </si>
  <si>
    <t>2024-05-16</t>
  </si>
  <si>
    <t>DL-00343</t>
  </si>
  <si>
    <t>CUST-1047</t>
  </si>
  <si>
    <t>CMP-307</t>
  </si>
  <si>
    <t>3406</t>
  </si>
  <si>
    <t>hemangini bahri</t>
  </si>
  <si>
    <t>2023-04-25</t>
  </si>
  <si>
    <t>DL-00344</t>
  </si>
  <si>
    <t>CUST-1012</t>
  </si>
  <si>
    <t>CMP-089</t>
  </si>
  <si>
    <t>8880</t>
  </si>
  <si>
    <t>2022-09-14</t>
  </si>
  <si>
    <t>DL-00345</t>
  </si>
  <si>
    <t>CUST-0470</t>
  </si>
  <si>
    <t>$16,864</t>
  </si>
  <si>
    <t>DL-00346</t>
  </si>
  <si>
    <t>CUST-0487</t>
  </si>
  <si>
    <t>$6,294</t>
  </si>
  <si>
    <t>2023-01-14</t>
  </si>
  <si>
    <t>DL-00347</t>
  </si>
  <si>
    <t>CUST-1449</t>
  </si>
  <si>
    <t>CMP-348</t>
  </si>
  <si>
    <t>43645</t>
  </si>
  <si>
    <t>23/06/2022</t>
  </si>
  <si>
    <t>DL-00348</t>
  </si>
  <si>
    <t>CUST-0302</t>
  </si>
  <si>
    <t>$22,158</t>
  </si>
  <si>
    <t>DL-00349</t>
  </si>
  <si>
    <t>CMP-350</t>
  </si>
  <si>
    <t>39,815</t>
  </si>
  <si>
    <t>2022-06-04</t>
  </si>
  <si>
    <t>DL-00350</t>
  </si>
  <si>
    <t>$101,390</t>
  </si>
  <si>
    <t>2023-07-16</t>
  </si>
  <si>
    <t>DL-00351</t>
  </si>
  <si>
    <t>CUST-0114</t>
  </si>
  <si>
    <t>2022-04-08</t>
  </si>
  <si>
    <t>DL-00352</t>
  </si>
  <si>
    <t>CUST-1482</t>
  </si>
  <si>
    <t>41476</t>
  </si>
  <si>
    <t>2023-05-14</t>
  </si>
  <si>
    <t>DL-00353</t>
  </si>
  <si>
    <t>CUST-0206</t>
  </si>
  <si>
    <t>CMP-386</t>
  </si>
  <si>
    <t>$19,840</t>
  </si>
  <si>
    <t>DL-00354</t>
  </si>
  <si>
    <t>CMP-157</t>
  </si>
  <si>
    <t>14284</t>
  </si>
  <si>
    <t>2024-09-07</t>
  </si>
  <si>
    <t>DL-00355</t>
  </si>
  <si>
    <t>CUST-0095</t>
  </si>
  <si>
    <t>8,872</t>
  </si>
  <si>
    <t>2024-08-28</t>
  </si>
  <si>
    <t>DL-00356</t>
  </si>
  <si>
    <t>6426</t>
  </si>
  <si>
    <t>2022-06-14</t>
  </si>
  <si>
    <t>DL-00357</t>
  </si>
  <si>
    <t>CMP-300</t>
  </si>
  <si>
    <t>6980</t>
  </si>
  <si>
    <t>2022-08-27</t>
  </si>
  <si>
    <t>DL-00358</t>
  </si>
  <si>
    <t>8,333</t>
  </si>
  <si>
    <t>2024-01-15</t>
  </si>
  <si>
    <t>DL-00359</t>
  </si>
  <si>
    <t>CMP-235</t>
  </si>
  <si>
    <t>119276</t>
  </si>
  <si>
    <t>DL-00360</t>
  </si>
  <si>
    <t>CUST-0357</t>
  </si>
  <si>
    <t>2940</t>
  </si>
  <si>
    <t>2024-05-13</t>
  </si>
  <si>
    <t>DL-00361</t>
  </si>
  <si>
    <t>CUST-1046</t>
  </si>
  <si>
    <t>CMP-041</t>
  </si>
  <si>
    <t>$5,740</t>
  </si>
  <si>
    <t>DL-00362</t>
  </si>
  <si>
    <t>CUST-0297</t>
  </si>
  <si>
    <t>4914</t>
  </si>
  <si>
    <t>2023-07-28</t>
  </si>
  <si>
    <t>DL-00363</t>
  </si>
  <si>
    <t>CUST-1052</t>
  </si>
  <si>
    <t>34636</t>
  </si>
  <si>
    <t>2024-03-31</t>
  </si>
  <si>
    <t>DL-00364</t>
  </si>
  <si>
    <t>CUST-0978</t>
  </si>
  <si>
    <t>CMP-214</t>
  </si>
  <si>
    <t>$65,885</t>
  </si>
  <si>
    <t>DL-00365</t>
  </si>
  <si>
    <t>CUST-1095</t>
  </si>
  <si>
    <t>6507</t>
  </si>
  <si>
    <t>DL-00366</t>
  </si>
  <si>
    <t>CUST-0751</t>
  </si>
  <si>
    <t>CMP-354</t>
  </si>
  <si>
    <t>130K</t>
  </si>
  <si>
    <t>DL-00367</t>
  </si>
  <si>
    <t>CUST-0110</t>
  </si>
  <si>
    <t>3322</t>
  </si>
  <si>
    <t>2024-10-20</t>
  </si>
  <si>
    <t>DL-00368</t>
  </si>
  <si>
    <t>CUST-0247</t>
  </si>
  <si>
    <t>CMP-384</t>
  </si>
  <si>
    <t>22K</t>
  </si>
  <si>
    <t>2022-04-03</t>
  </si>
  <si>
    <t>DL-00369</t>
  </si>
  <si>
    <t>CUST-1032</t>
  </si>
  <si>
    <t>15480</t>
  </si>
  <si>
    <t>2022-09-11</t>
  </si>
  <si>
    <t>DL-00370</t>
  </si>
  <si>
    <t>CUST-0558</t>
  </si>
  <si>
    <t>CMP-208</t>
  </si>
  <si>
    <t>8189</t>
  </si>
  <si>
    <t>2023-06-05</t>
  </si>
  <si>
    <t>DL-00371</t>
  </si>
  <si>
    <t>CUST-0810</t>
  </si>
  <si>
    <t>$21,824</t>
  </si>
  <si>
    <t>2023-05-31</t>
  </si>
  <si>
    <t>DL-00372</t>
  </si>
  <si>
    <t>$70,783</t>
  </si>
  <si>
    <t>2024-08-09</t>
  </si>
  <si>
    <t>DL-00373</t>
  </si>
  <si>
    <t>CUST-0191</t>
  </si>
  <si>
    <t>13,612</t>
  </si>
  <si>
    <t>2023-01-29</t>
  </si>
  <si>
    <t>DL-00374</t>
  </si>
  <si>
    <t>CUST-0370</t>
  </si>
  <si>
    <t>195765</t>
  </si>
  <si>
    <t>2024-12-11</t>
  </si>
  <si>
    <t>DL-00375</t>
  </si>
  <si>
    <t>31/08/2023</t>
  </si>
  <si>
    <t>DL-00376</t>
  </si>
  <si>
    <t>CMP-159</t>
  </si>
  <si>
    <t>212,619</t>
  </si>
  <si>
    <t>2022-05-14</t>
  </si>
  <si>
    <t>DL-00377</t>
  </si>
  <si>
    <t>CUST-1270</t>
  </si>
  <si>
    <t>9516</t>
  </si>
  <si>
    <t>2023-10-28</t>
  </si>
  <si>
    <t>DL-00378</t>
  </si>
  <si>
    <t>CUST-0655</t>
  </si>
  <si>
    <t>12428</t>
  </si>
  <si>
    <t>21/02/2024</t>
  </si>
  <si>
    <t>DL-00379</t>
  </si>
  <si>
    <t>CUST-0513</t>
  </si>
  <si>
    <t>$7,781</t>
  </si>
  <si>
    <t>karan karnik</t>
  </si>
  <si>
    <t>2023-04-18</t>
  </si>
  <si>
    <t>DL-00380</t>
  </si>
  <si>
    <t>CMP-186</t>
  </si>
  <si>
    <t>11377</t>
  </si>
  <si>
    <t>2024-12-14</t>
  </si>
  <si>
    <t>DL-00381</t>
  </si>
  <si>
    <t>CMP-287</t>
  </si>
  <si>
    <t>7765</t>
  </si>
  <si>
    <t>2023-07-05</t>
  </si>
  <si>
    <t>DL-00382</t>
  </si>
  <si>
    <t>CUST-0765</t>
  </si>
  <si>
    <t>$9,381</t>
  </si>
  <si>
    <t>2024-05-14</t>
  </si>
  <si>
    <t>DL-00383</t>
  </si>
  <si>
    <t>CUST-1072</t>
  </si>
  <si>
    <t>47460</t>
  </si>
  <si>
    <t>2023-07-17</t>
  </si>
  <si>
    <t>DL-00384</t>
  </si>
  <si>
    <t>CUST-1187</t>
  </si>
  <si>
    <t>$146,153</t>
  </si>
  <si>
    <t>2024-06-06</t>
  </si>
  <si>
    <t>DL-00385</t>
  </si>
  <si>
    <t>CUST-1467</t>
  </si>
  <si>
    <t>$10,231</t>
  </si>
  <si>
    <t>2022-01-01</t>
  </si>
  <si>
    <t>DL-00386</t>
  </si>
  <si>
    <t>22182</t>
  </si>
  <si>
    <t>2024-11-25</t>
  </si>
  <si>
    <t>DL-00387</t>
  </si>
  <si>
    <t>CMP-170</t>
  </si>
  <si>
    <t>11,945</t>
  </si>
  <si>
    <t>2022-12-31</t>
  </si>
  <si>
    <t>DL-00388</t>
  </si>
  <si>
    <t>CUST-0069</t>
  </si>
  <si>
    <t>CMP-390</t>
  </si>
  <si>
    <t>38613</t>
  </si>
  <si>
    <t>2022-12-20</t>
  </si>
  <si>
    <t>DL-00389</t>
  </si>
  <si>
    <t>CUST-1174</t>
  </si>
  <si>
    <t>$23,070</t>
  </si>
  <si>
    <t>DL-00390</t>
  </si>
  <si>
    <t>CUST-1251</t>
  </si>
  <si>
    <t>27,251</t>
  </si>
  <si>
    <t>2024-09-29</t>
  </si>
  <si>
    <t>DL-00391</t>
  </si>
  <si>
    <t>CUST-0442</t>
  </si>
  <si>
    <t>173531</t>
  </si>
  <si>
    <t>DL-00392</t>
  </si>
  <si>
    <t>CUST-0182</t>
  </si>
  <si>
    <t>CMP-201</t>
  </si>
  <si>
    <t>$5,759</t>
  </si>
  <si>
    <t>2023-09-10</t>
  </si>
  <si>
    <t>DL-00393</t>
  </si>
  <si>
    <t>CMP-182</t>
  </si>
  <si>
    <t>16110</t>
  </si>
  <si>
    <t>DL-00394</t>
  </si>
  <si>
    <t>CUST-0520</t>
  </si>
  <si>
    <t>$3,427</t>
  </si>
  <si>
    <t>21/02/2022</t>
  </si>
  <si>
    <t>DL-00395</t>
  </si>
  <si>
    <t>CUST-0965</t>
  </si>
  <si>
    <t>$34,305</t>
  </si>
  <si>
    <t>DL-00396</t>
  </si>
  <si>
    <t>201516</t>
  </si>
  <si>
    <t>DL-00397</t>
  </si>
  <si>
    <t>CUST-0076</t>
  </si>
  <si>
    <t>CMP-392</t>
  </si>
  <si>
    <t>185K</t>
  </si>
  <si>
    <t>JASMIT GOUR</t>
  </si>
  <si>
    <t>2023-05-18</t>
  </si>
  <si>
    <t>DL-00398</t>
  </si>
  <si>
    <t>CMP-048</t>
  </si>
  <si>
    <t>$180,309</t>
  </si>
  <si>
    <t>2024-07-06</t>
  </si>
  <si>
    <t>DL-00399</t>
  </si>
  <si>
    <t>CUST-1370</t>
  </si>
  <si>
    <t>CMP-207</t>
  </si>
  <si>
    <t>$5,800</t>
  </si>
  <si>
    <t>2024-02-25</t>
  </si>
  <si>
    <t>DL-00400</t>
  </si>
  <si>
    <t>CUST-0035</t>
  </si>
  <si>
    <t>18K</t>
  </si>
  <si>
    <t>2022-01-08</t>
  </si>
  <si>
    <t>DL-00401</t>
  </si>
  <si>
    <t>CUST-1277</t>
  </si>
  <si>
    <t>$14,451</t>
  </si>
  <si>
    <t>DL-00402</t>
  </si>
  <si>
    <t>CUST-1198</t>
  </si>
  <si>
    <t>$10,277</t>
  </si>
  <si>
    <t>DL-00403</t>
  </si>
  <si>
    <t>25483</t>
  </si>
  <si>
    <t>2024-04-12</t>
  </si>
  <si>
    <t>DL-00404</t>
  </si>
  <si>
    <t>CUST-0766</t>
  </si>
  <si>
    <t>CMP-176</t>
  </si>
  <si>
    <t>$39,392</t>
  </si>
  <si>
    <t>15/12/2024</t>
  </si>
  <si>
    <t>DL-00405</t>
  </si>
  <si>
    <t>CUST-1183</t>
  </si>
  <si>
    <t>CMP-111</t>
  </si>
  <si>
    <t>20076</t>
  </si>
  <si>
    <t>2024-01-10</t>
  </si>
  <si>
    <t>DL-00406</t>
  </si>
  <si>
    <t>CUST-0638</t>
  </si>
  <si>
    <t>CMP-353</t>
  </si>
  <si>
    <t>$23,195</t>
  </si>
  <si>
    <t>2023-02-06</t>
  </si>
  <si>
    <t>DL-00407</t>
  </si>
  <si>
    <t>CUST-0496</t>
  </si>
  <si>
    <t>CMP-171</t>
  </si>
  <si>
    <t>2499</t>
  </si>
  <si>
    <t>ATI SESHADRI</t>
  </si>
  <si>
    <t>2023-10-06</t>
  </si>
  <si>
    <t>DL-00408</t>
  </si>
  <si>
    <t>CUST-0111</t>
  </si>
  <si>
    <t>3,693</t>
  </si>
  <si>
    <t>KARAN KARNIK</t>
  </si>
  <si>
    <t>2023-09-22</t>
  </si>
  <si>
    <t>DL-00409</t>
  </si>
  <si>
    <t>CUST-1125</t>
  </si>
  <si>
    <t>CMP-306</t>
  </si>
  <si>
    <t>$173,884</t>
  </si>
  <si>
    <t>2023-05-02</t>
  </si>
  <si>
    <t>DL-00410</t>
  </si>
  <si>
    <t>4067</t>
  </si>
  <si>
    <t>DL-00411</t>
  </si>
  <si>
    <t>$73,527</t>
  </si>
  <si>
    <t>2022-09-15</t>
  </si>
  <si>
    <t>DL-00412</t>
  </si>
  <si>
    <t>CUST-0300</t>
  </si>
  <si>
    <t>DL-00413</t>
  </si>
  <si>
    <t>CUST-1129</t>
  </si>
  <si>
    <t>CMP-098</t>
  </si>
  <si>
    <t>$13,354</t>
  </si>
  <si>
    <t>DL-00414</t>
  </si>
  <si>
    <t>CUST-0717</t>
  </si>
  <si>
    <t>CMP-023</t>
  </si>
  <si>
    <t>$7,135</t>
  </si>
  <si>
    <t>2022-02-17</t>
  </si>
  <si>
    <t>DL-00415</t>
  </si>
  <si>
    <t>CUST-0373</t>
  </si>
  <si>
    <t>CMP-043</t>
  </si>
  <si>
    <t>164K</t>
  </si>
  <si>
    <t>2024-03-28</t>
  </si>
  <si>
    <t>DL-00416</t>
  </si>
  <si>
    <t>CUST-0893</t>
  </si>
  <si>
    <t>6350</t>
  </si>
  <si>
    <t>2024-03-07</t>
  </si>
  <si>
    <t>DL-00417</t>
  </si>
  <si>
    <t>CUST-0781</t>
  </si>
  <si>
    <t>$196,688</t>
  </si>
  <si>
    <t>DL-00418</t>
  </si>
  <si>
    <t>$4,972</t>
  </si>
  <si>
    <t>2022-02-01</t>
  </si>
  <si>
    <t>DL-00419</t>
  </si>
  <si>
    <t>CUST-1471</t>
  </si>
  <si>
    <t>$23,123</t>
  </si>
  <si>
    <t>DL-00420</t>
  </si>
  <si>
    <t>CUST-1310</t>
  </si>
  <si>
    <t>CMP-195</t>
  </si>
  <si>
    <t>8462</t>
  </si>
  <si>
    <t>DL-00421</t>
  </si>
  <si>
    <t>CUST-0342</t>
  </si>
  <si>
    <t>168439</t>
  </si>
  <si>
    <t>DL-00422</t>
  </si>
  <si>
    <t>CUST-1396</t>
  </si>
  <si>
    <t>5742</t>
  </si>
  <si>
    <t>DL-00423</t>
  </si>
  <si>
    <t>CUST-0163</t>
  </si>
  <si>
    <t>$32,628</t>
  </si>
  <si>
    <t>DL-00424</t>
  </si>
  <si>
    <t>CUST-0132</t>
  </si>
  <si>
    <t>175782</t>
  </si>
  <si>
    <t>2023-10-24</t>
  </si>
  <si>
    <t>DL-00425</t>
  </si>
  <si>
    <t>CMP-099</t>
  </si>
  <si>
    <t>3195</t>
  </si>
  <si>
    <t>2024-05-24</t>
  </si>
  <si>
    <t>DL-00426</t>
  </si>
  <si>
    <t>CMP-322</t>
  </si>
  <si>
    <t>9828</t>
  </si>
  <si>
    <t>2023-03-17</t>
  </si>
  <si>
    <t>DL-00427</t>
  </si>
  <si>
    <t>CMP-270</t>
  </si>
  <si>
    <t>$5,850</t>
  </si>
  <si>
    <t>2023-09-07</t>
  </si>
  <si>
    <t>DL-00428</t>
  </si>
  <si>
    <t>CUST-0709</t>
  </si>
  <si>
    <t>151,329</t>
  </si>
  <si>
    <t>25/03/2022</t>
  </si>
  <si>
    <t>DL-00429</t>
  </si>
  <si>
    <t>CUST-0682</t>
  </si>
  <si>
    <t>CMP-257</t>
  </si>
  <si>
    <t>$41,127</t>
  </si>
  <si>
    <t>2024-12-22</t>
  </si>
  <si>
    <t>DL-00430</t>
  </si>
  <si>
    <t>CUST-0176</t>
  </si>
  <si>
    <t>CMP-112</t>
  </si>
  <si>
    <t>124270</t>
  </si>
  <si>
    <t>2024-10-15</t>
  </si>
  <si>
    <t>DL-00431</t>
  </si>
  <si>
    <t>CUST-1314</t>
  </si>
  <si>
    <t>$20,535</t>
  </si>
  <si>
    <t>2024-09-11</t>
  </si>
  <si>
    <t>DL-00432</t>
  </si>
  <si>
    <t>CUST-0314</t>
  </si>
  <si>
    <t>$7,803</t>
  </si>
  <si>
    <t>2023-11-26</t>
  </si>
  <si>
    <t>DL-00433</t>
  </si>
  <si>
    <t>CUST-0975</t>
  </si>
  <si>
    <t>$51,149</t>
  </si>
  <si>
    <t>2024-09-12</t>
  </si>
  <si>
    <t>DL-00434</t>
  </si>
  <si>
    <t>CUST-1347</t>
  </si>
  <si>
    <t>11612</t>
  </si>
  <si>
    <t>2023-06-29</t>
  </si>
  <si>
    <t>DL-00435</t>
  </si>
  <si>
    <t>CUST-1216</t>
  </si>
  <si>
    <t>2022-09-10</t>
  </si>
  <si>
    <t>DL-00436</t>
  </si>
  <si>
    <t>CUST-1351</t>
  </si>
  <si>
    <t>CMP-202</t>
  </si>
  <si>
    <t>$104,577</t>
  </si>
  <si>
    <t>2024-10-21</t>
  </si>
  <si>
    <t>DL-00437</t>
  </si>
  <si>
    <t>CUST-1269</t>
  </si>
  <si>
    <t>2023-12-06</t>
  </si>
  <si>
    <t>DL-00438</t>
  </si>
  <si>
    <t>CUST-0538</t>
  </si>
  <si>
    <t>$4,930</t>
  </si>
  <si>
    <t>2023-09-11</t>
  </si>
  <si>
    <t>DL-00439</t>
  </si>
  <si>
    <t>$29,499</t>
  </si>
  <si>
    <t>2022-03-27</t>
  </si>
  <si>
    <t>DL-00440</t>
  </si>
  <si>
    <t>CUST-0160</t>
  </si>
  <si>
    <t>13,681</t>
  </si>
  <si>
    <t>2022-03-14</t>
  </si>
  <si>
    <t>DL-00441</t>
  </si>
  <si>
    <t>CUST-1393</t>
  </si>
  <si>
    <t>CMP-102</t>
  </si>
  <si>
    <t>6782</t>
  </si>
  <si>
    <t>2023-04-30</t>
  </si>
  <si>
    <t>DL-00442</t>
  </si>
  <si>
    <t>CUST-0754</t>
  </si>
  <si>
    <t>$93,375</t>
  </si>
  <si>
    <t>2023-03-16</t>
  </si>
  <si>
    <t>DL-00443</t>
  </si>
  <si>
    <t>21644</t>
  </si>
  <si>
    <t>2023-04-06</t>
  </si>
  <si>
    <t>DL-00444</t>
  </si>
  <si>
    <t>CUST-1368</t>
  </si>
  <si>
    <t>DL-00445</t>
  </si>
  <si>
    <t>CMP-136</t>
  </si>
  <si>
    <t>DL-00446</t>
  </si>
  <si>
    <t>12514</t>
  </si>
  <si>
    <t>DL-00447</t>
  </si>
  <si>
    <t>CUST-0763</t>
  </si>
  <si>
    <t>35164</t>
  </si>
  <si>
    <t>2024-12-26</t>
  </si>
  <si>
    <t>DL-00448</t>
  </si>
  <si>
    <t>CUST-0423</t>
  </si>
  <si>
    <t>14065</t>
  </si>
  <si>
    <t>2024-05-28</t>
  </si>
  <si>
    <t>DL-00449</t>
  </si>
  <si>
    <t>5,870</t>
  </si>
  <si>
    <t>2022-07-19</t>
  </si>
  <si>
    <t>DL-00450</t>
  </si>
  <si>
    <t>CUST-0960</t>
  </si>
  <si>
    <t>$11,706</t>
  </si>
  <si>
    <t>2023-05-01</t>
  </si>
  <si>
    <t>DL-00451</t>
  </si>
  <si>
    <t>CUST-0193</t>
  </si>
  <si>
    <t>CMP-083</t>
  </si>
  <si>
    <t>$3,636</t>
  </si>
  <si>
    <t>2023-09-06</t>
  </si>
  <si>
    <t>DL-00452</t>
  </si>
  <si>
    <t>CUST-0821</t>
  </si>
  <si>
    <t>168611</t>
  </si>
  <si>
    <t>24/10/2023</t>
  </si>
  <si>
    <t>DL-00453</t>
  </si>
  <si>
    <t>CUST-1157</t>
  </si>
  <si>
    <t>CMP-097</t>
  </si>
  <si>
    <t>$10,592</t>
  </si>
  <si>
    <t>2024-07-11</t>
  </si>
  <si>
    <t>DL-00454</t>
  </si>
  <si>
    <t>2022-05-18</t>
  </si>
  <si>
    <t>DL-00455</t>
  </si>
  <si>
    <t>2871</t>
  </si>
  <si>
    <t xml:space="preserve">Nihal Bhasin  </t>
  </si>
  <si>
    <t>20/04/2023</t>
  </si>
  <si>
    <t>DL-00456</t>
  </si>
  <si>
    <t>CUST-0742</t>
  </si>
  <si>
    <t>CMP-025</t>
  </si>
  <si>
    <t>11657</t>
  </si>
  <si>
    <t>DL-00457</t>
  </si>
  <si>
    <t>CUST-1113</t>
  </si>
  <si>
    <t>CMP-249</t>
  </si>
  <si>
    <t>$45,378</t>
  </si>
  <si>
    <t>25/01/2022</t>
  </si>
  <si>
    <t>DL-00458</t>
  </si>
  <si>
    <t>CMP-324</t>
  </si>
  <si>
    <t>$3,698</t>
  </si>
  <si>
    <t>2024-02-22</t>
  </si>
  <si>
    <t>DL-00459</t>
  </si>
  <si>
    <t>CUST-0918</t>
  </si>
  <si>
    <t>$12,692</t>
  </si>
  <si>
    <t>DL-00460</t>
  </si>
  <si>
    <t>CUST-1369</t>
  </si>
  <si>
    <t>DL-00461</t>
  </si>
  <si>
    <t>$23,813</t>
  </si>
  <si>
    <t>2022-07-09</t>
  </si>
  <si>
    <t>DL-00462</t>
  </si>
  <si>
    <t>113890</t>
  </si>
  <si>
    <t>panini kade</t>
  </si>
  <si>
    <t>2024-08-26</t>
  </si>
  <si>
    <t>DL-00463</t>
  </si>
  <si>
    <t>CUST-0431</t>
  </si>
  <si>
    <t>CMP-380</t>
  </si>
  <si>
    <t>2023-02-21</t>
  </si>
  <si>
    <t>DL-00464</t>
  </si>
  <si>
    <t>CMP-192</t>
  </si>
  <si>
    <t>4288</t>
  </si>
  <si>
    <t>2024-09-02</t>
  </si>
  <si>
    <t>DL-00465</t>
  </si>
  <si>
    <t>12278</t>
  </si>
  <si>
    <t>DL-00466</t>
  </si>
  <si>
    <t>CUST-0384</t>
  </si>
  <si>
    <t>$1,636</t>
  </si>
  <si>
    <t>2023-05-11</t>
  </si>
  <si>
    <t>DL-00467</t>
  </si>
  <si>
    <t>CUST-0774</t>
  </si>
  <si>
    <t>$16,949</t>
  </si>
  <si>
    <t>DL-00468</t>
  </si>
  <si>
    <t>CUST-0988</t>
  </si>
  <si>
    <t>5666</t>
  </si>
  <si>
    <t>DL-00469</t>
  </si>
  <si>
    <t>CUST-0525</t>
  </si>
  <si>
    <t>CMP-246</t>
  </si>
  <si>
    <t>47,018</t>
  </si>
  <si>
    <t>2023-05-23</t>
  </si>
  <si>
    <t>DL-00470</t>
  </si>
  <si>
    <t>CUST-1306</t>
  </si>
  <si>
    <t>$4,425</t>
  </si>
  <si>
    <t>2022-09-24</t>
  </si>
  <si>
    <t>DL-00471</t>
  </si>
  <si>
    <t>44,916</t>
  </si>
  <si>
    <t>DL-00472</t>
  </si>
  <si>
    <t>CUST-0232</t>
  </si>
  <si>
    <t>8,903</t>
  </si>
  <si>
    <t>2023-01-10</t>
  </si>
  <si>
    <t>DL-00473</t>
  </si>
  <si>
    <t>CUST-0308</t>
  </si>
  <si>
    <t>3699</t>
  </si>
  <si>
    <t>10/01/2024</t>
  </si>
  <si>
    <t>DL-00474</t>
  </si>
  <si>
    <t>CUST-0552</t>
  </si>
  <si>
    <t>CMP-118</t>
  </si>
  <si>
    <t>6,666</t>
  </si>
  <si>
    <t>20/07/2022</t>
  </si>
  <si>
    <t>DL-00475</t>
  </si>
  <si>
    <t>$71,815</t>
  </si>
  <si>
    <t>DL-00476</t>
  </si>
  <si>
    <t>6506</t>
  </si>
  <si>
    <t>2024-12-24</t>
  </si>
  <si>
    <t>DL-00477</t>
  </si>
  <si>
    <t>CUST-0990</t>
  </si>
  <si>
    <t>CMP-117</t>
  </si>
  <si>
    <t>11374</t>
  </si>
  <si>
    <t>2022-09-25</t>
  </si>
  <si>
    <t>DL-00478</t>
  </si>
  <si>
    <t>CUST-0008</t>
  </si>
  <si>
    <t>CMP-040</t>
  </si>
  <si>
    <t>105736</t>
  </si>
  <si>
    <t>2022-07-31</t>
  </si>
  <si>
    <t>DL-00479</t>
  </si>
  <si>
    <t>CMP-122</t>
  </si>
  <si>
    <t>6032</t>
  </si>
  <si>
    <t>DL-00480</t>
  </si>
  <si>
    <t>$18,443</t>
  </si>
  <si>
    <t>2024-08-20</t>
  </si>
  <si>
    <t>DL-00481</t>
  </si>
  <si>
    <t>CUST-0405</t>
  </si>
  <si>
    <t>$128,061</t>
  </si>
  <si>
    <t>2024-01-12</t>
  </si>
  <si>
    <t>DL-00482</t>
  </si>
  <si>
    <t>CUST-1094</t>
  </si>
  <si>
    <t>2022-03-04</t>
  </si>
  <si>
    <t>DL-00483</t>
  </si>
  <si>
    <t>CUST-0344</t>
  </si>
  <si>
    <t>CMP-323</t>
  </si>
  <si>
    <t>2023-03-29</t>
  </si>
  <si>
    <t>DL-00484</t>
  </si>
  <si>
    <t>CUST-0304</t>
  </si>
  <si>
    <t>CMP-006</t>
  </si>
  <si>
    <t>5503</t>
  </si>
  <si>
    <t>2022-05-15</t>
  </si>
  <si>
    <t>DL-00485</t>
  </si>
  <si>
    <t>CMP-391</t>
  </si>
  <si>
    <t>2023-09-20</t>
  </si>
  <si>
    <t>DL-00486</t>
  </si>
  <si>
    <t>7575</t>
  </si>
  <si>
    <t>DL-00487</t>
  </si>
  <si>
    <t>CUST-1441</t>
  </si>
  <si>
    <t>CMP-134</t>
  </si>
  <si>
    <t>3,729</t>
  </si>
  <si>
    <t>2023-10-01</t>
  </si>
  <si>
    <t>DL-00488</t>
  </si>
  <si>
    <t>CUST-0582</t>
  </si>
  <si>
    <t>37,813</t>
  </si>
  <si>
    <t>DL-00489</t>
  </si>
  <si>
    <t>CUST-0820</t>
  </si>
  <si>
    <t>7,160</t>
  </si>
  <si>
    <t>2023-12-12</t>
  </si>
  <si>
    <t>DL-00490</t>
  </si>
  <si>
    <t>CUST-0986</t>
  </si>
  <si>
    <t>$25,847</t>
  </si>
  <si>
    <t>DL-00491</t>
  </si>
  <si>
    <t>CUST-1464</t>
  </si>
  <si>
    <t>3906</t>
  </si>
  <si>
    <t>2022-04-09</t>
  </si>
  <si>
    <t>DL-00492</t>
  </si>
  <si>
    <t>CMP-191</t>
  </si>
  <si>
    <t>2022-11-08</t>
  </si>
  <si>
    <t>DL-00493</t>
  </si>
  <si>
    <t>$8,789</t>
  </si>
  <si>
    <t>2023-12-09</t>
  </si>
  <si>
    <t>DL-00494</t>
  </si>
  <si>
    <t>CUST-0964</t>
  </si>
  <si>
    <t>$4,831</t>
  </si>
  <si>
    <t>DL-00495</t>
  </si>
  <si>
    <t>CUST-0841</t>
  </si>
  <si>
    <t>$18,718</t>
  </si>
  <si>
    <t>2024-06-04</t>
  </si>
  <si>
    <t>DL-00496</t>
  </si>
  <si>
    <t>2687</t>
  </si>
  <si>
    <t>2024-05-15</t>
  </si>
  <si>
    <t>DL-00497</t>
  </si>
  <si>
    <t>11069</t>
  </si>
  <si>
    <t>2023-03-01</t>
  </si>
  <si>
    <t>DL-00498</t>
  </si>
  <si>
    <t>CUST-1098</t>
  </si>
  <si>
    <t>153455</t>
  </si>
  <si>
    <t>champak rao</t>
  </si>
  <si>
    <t>DL-00499</t>
  </si>
  <si>
    <t>6855</t>
  </si>
  <si>
    <t>2022-08-18</t>
  </si>
  <si>
    <t>DL-00500</t>
  </si>
  <si>
    <t>CUST-0458</t>
  </si>
  <si>
    <t>2024-12-01</t>
  </si>
  <si>
    <t>DL-00501</t>
  </si>
  <si>
    <t>111,658</t>
  </si>
  <si>
    <t>DL-00502</t>
  </si>
  <si>
    <t>CUST-0624</t>
  </si>
  <si>
    <t>89822</t>
  </si>
  <si>
    <t>2023-09-14</t>
  </si>
  <si>
    <t>DL-00503</t>
  </si>
  <si>
    <t>CUST-0276</t>
  </si>
  <si>
    <t>166,189</t>
  </si>
  <si>
    <t>2024-08-19</t>
  </si>
  <si>
    <t>DL-00504</t>
  </si>
  <si>
    <t>CUST-0330</t>
  </si>
  <si>
    <t>$5,551</t>
  </si>
  <si>
    <t>2022-10-22</t>
  </si>
  <si>
    <t>DL-00505</t>
  </si>
  <si>
    <t>CUST-0065</t>
  </si>
  <si>
    <t>11,790</t>
  </si>
  <si>
    <t>2024-10-12</t>
  </si>
  <si>
    <t>DL-00506</t>
  </si>
  <si>
    <t>CUST-0451</t>
  </si>
  <si>
    <t>CMP-330</t>
  </si>
  <si>
    <t>9,482</t>
  </si>
  <si>
    <t>DL-00507</t>
  </si>
  <si>
    <t>$15,178</t>
  </si>
  <si>
    <t>2022-11-18</t>
  </si>
  <si>
    <t>DL-00508</t>
  </si>
  <si>
    <t>CUST-0588</t>
  </si>
  <si>
    <t>CMP-265</t>
  </si>
  <si>
    <t>$1,862</t>
  </si>
  <si>
    <t>2024-01-07</t>
  </si>
  <si>
    <t>DL-00509</t>
  </si>
  <si>
    <t>$3,027</t>
  </si>
  <si>
    <t>2023-01-04</t>
  </si>
  <si>
    <t>DL-00510</t>
  </si>
  <si>
    <t>CUST-0397</t>
  </si>
  <si>
    <t>$6,033</t>
  </si>
  <si>
    <t>DL-00511</t>
  </si>
  <si>
    <t>CUST-0392</t>
  </si>
  <si>
    <t>8235</t>
  </si>
  <si>
    <t>2022-05-31</t>
  </si>
  <si>
    <t>DL-00512</t>
  </si>
  <si>
    <t>CUST-0249</t>
  </si>
  <si>
    <t>22585</t>
  </si>
  <si>
    <t>DL-00513</t>
  </si>
  <si>
    <t>CUST-0775</t>
  </si>
  <si>
    <t>$4,893</t>
  </si>
  <si>
    <t>2023-08-16</t>
  </si>
  <si>
    <t>DL-00514</t>
  </si>
  <si>
    <t>CUST-0640</t>
  </si>
  <si>
    <t>CMP-001</t>
  </si>
  <si>
    <t>5K</t>
  </si>
  <si>
    <t>2022-08-26</t>
  </si>
  <si>
    <t>DL-00515</t>
  </si>
  <si>
    <t>CUST-0792</t>
  </si>
  <si>
    <t>3654</t>
  </si>
  <si>
    <t>nihal bhasin</t>
  </si>
  <si>
    <t>2023-02-10</t>
  </si>
  <si>
    <t>DL-00516</t>
  </si>
  <si>
    <t>CMP-269</t>
  </si>
  <si>
    <t>12694</t>
  </si>
  <si>
    <t>DL-00517</t>
  </si>
  <si>
    <t>CUST-0506</t>
  </si>
  <si>
    <t>20,243</t>
  </si>
  <si>
    <t>2023-01-16</t>
  </si>
  <si>
    <t>DL-00518</t>
  </si>
  <si>
    <t>CUST-0134</t>
  </si>
  <si>
    <t>24K</t>
  </si>
  <si>
    <t>DL-00519</t>
  </si>
  <si>
    <t>CUST-0592</t>
  </si>
  <si>
    <t>2024-02-15</t>
  </si>
  <si>
    <t>DL-00520</t>
  </si>
  <si>
    <t>CUST-0219</t>
  </si>
  <si>
    <t>4933</t>
  </si>
  <si>
    <t>2022-05-28</t>
  </si>
  <si>
    <t>DL-00521</t>
  </si>
  <si>
    <t>CUST-0212</t>
  </si>
  <si>
    <t>$9,539</t>
  </si>
  <si>
    <t>2022-04-17</t>
  </si>
  <si>
    <t>DL-00522</t>
  </si>
  <si>
    <t>CMP-109</t>
  </si>
  <si>
    <t>$23,963</t>
  </si>
  <si>
    <t>2023-12-03</t>
  </si>
  <si>
    <t>DL-00523</t>
  </si>
  <si>
    <t>CUST-0003</t>
  </si>
  <si>
    <t>7228</t>
  </si>
  <si>
    <t>2024-03-01</t>
  </si>
  <si>
    <t>DL-00524</t>
  </si>
  <si>
    <t>CUST-0876</t>
  </si>
  <si>
    <t>$42,079</t>
  </si>
  <si>
    <t>2023-12-16</t>
  </si>
  <si>
    <t>DL-00525</t>
  </si>
  <si>
    <t>CUST-1360</t>
  </si>
  <si>
    <t>CMP-052</t>
  </si>
  <si>
    <t>$8,906</t>
  </si>
  <si>
    <t>2024-09-13</t>
  </si>
  <si>
    <t>DL-00526</t>
  </si>
  <si>
    <t>CUST-0948</t>
  </si>
  <si>
    <t>$22,663</t>
  </si>
  <si>
    <t>20/01/2023</t>
  </si>
  <si>
    <t>DL-00527</t>
  </si>
  <si>
    <t>CMP-078</t>
  </si>
  <si>
    <t>164862</t>
  </si>
  <si>
    <t>2024-08-31</t>
  </si>
  <si>
    <t>DL-00528</t>
  </si>
  <si>
    <t>CUST-1329</t>
  </si>
  <si>
    <t>CMP-168</t>
  </si>
  <si>
    <t>7783</t>
  </si>
  <si>
    <t>14/06/2022</t>
  </si>
  <si>
    <t>DL-00529</t>
  </si>
  <si>
    <t>CUST-1199</t>
  </si>
  <si>
    <t>$4,072</t>
  </si>
  <si>
    <t>DL-00530</t>
  </si>
  <si>
    <t>CUST-0621</t>
  </si>
  <si>
    <t>CMP-239</t>
  </si>
  <si>
    <t>$8,137</t>
  </si>
  <si>
    <t>DL-00531</t>
  </si>
  <si>
    <t>CUST-0846</t>
  </si>
  <si>
    <t>139887</t>
  </si>
  <si>
    <t>22/12/2024</t>
  </si>
  <si>
    <t>DL-00532</t>
  </si>
  <si>
    <t>CUST-1290</t>
  </si>
  <si>
    <t>32,930</t>
  </si>
  <si>
    <t>2024-06-12</t>
  </si>
  <si>
    <t>DL-00533</t>
  </si>
  <si>
    <t>CMP-320</t>
  </si>
  <si>
    <t>2453</t>
  </si>
  <si>
    <t>2024-12-28</t>
  </si>
  <si>
    <t>DL-00534</t>
  </si>
  <si>
    <t>CUST-0642</t>
  </si>
  <si>
    <t>40375</t>
  </si>
  <si>
    <t>2023-05-24</t>
  </si>
  <si>
    <t>DL-00535</t>
  </si>
  <si>
    <t>CUST-0873</t>
  </si>
  <si>
    <t>$101,300</t>
  </si>
  <si>
    <t>2023-11-15</t>
  </si>
  <si>
    <t>DL-00536</t>
  </si>
  <si>
    <t>CUST-1249</t>
  </si>
  <si>
    <t>9218</t>
  </si>
  <si>
    <t>DL-00537</t>
  </si>
  <si>
    <t>CUST-0390</t>
  </si>
  <si>
    <t>$126,692</t>
  </si>
  <si>
    <t>DL-00538</t>
  </si>
  <si>
    <t>CUST-0710</t>
  </si>
  <si>
    <t>CMP-271</t>
  </si>
  <si>
    <t>$5,228</t>
  </si>
  <si>
    <t>DL-00539</t>
  </si>
  <si>
    <t>CUST-1338</t>
  </si>
  <si>
    <t>$4,863</t>
  </si>
  <si>
    <t>2022-11-25</t>
  </si>
  <si>
    <t>DL-00540</t>
  </si>
  <si>
    <t>CUST-1287</t>
  </si>
  <si>
    <t>CMP-326</t>
  </si>
  <si>
    <t>$182,294</t>
  </si>
  <si>
    <t>2022-12-17</t>
  </si>
  <si>
    <t>DL-00541</t>
  </si>
  <si>
    <t>CUST-0596</t>
  </si>
  <si>
    <t>21K</t>
  </si>
  <si>
    <t>DL-00542</t>
  </si>
  <si>
    <t>CUST-1430</t>
  </si>
  <si>
    <t>CMP-156</t>
  </si>
  <si>
    <t>$6,642</t>
  </si>
  <si>
    <t>2023-11-02</t>
  </si>
  <si>
    <t>DL-00543</t>
  </si>
  <si>
    <t>CUST-0264</t>
  </si>
  <si>
    <t>2,529</t>
  </si>
  <si>
    <t>DL-00544</t>
  </si>
  <si>
    <t>CUST-1399</t>
  </si>
  <si>
    <t>47255</t>
  </si>
  <si>
    <t>DL-00545</t>
  </si>
  <si>
    <t>CUST-0874</t>
  </si>
  <si>
    <t>$8,786</t>
  </si>
  <si>
    <t>03/01/2022</t>
  </si>
  <si>
    <t>DL-00546</t>
  </si>
  <si>
    <t>CUST-1405</t>
  </si>
  <si>
    <t>$18,469</t>
  </si>
  <si>
    <t>2023-11-06</t>
  </si>
  <si>
    <t>DL-00547</t>
  </si>
  <si>
    <t>CUST-0606</t>
  </si>
  <si>
    <t>CMP-169</t>
  </si>
  <si>
    <t>6368</t>
  </si>
  <si>
    <t>DL-00548</t>
  </si>
  <si>
    <t>$41,758</t>
  </si>
  <si>
    <t>2024-10-27</t>
  </si>
  <si>
    <t>DL-00549</t>
  </si>
  <si>
    <t>CMP-361</t>
  </si>
  <si>
    <t>39409</t>
  </si>
  <si>
    <t>DL-00550</t>
  </si>
  <si>
    <t>CUST-0083</t>
  </si>
  <si>
    <t>10363</t>
  </si>
  <si>
    <t>2023-05-03</t>
  </si>
  <si>
    <t>DL-00551</t>
  </si>
  <si>
    <t>CUST-1114</t>
  </si>
  <si>
    <t>13915</t>
  </si>
  <si>
    <t>2023-11-04</t>
  </si>
  <si>
    <t>DL-00552</t>
  </si>
  <si>
    <t>CUST-1016</t>
  </si>
  <si>
    <t>$3,974</t>
  </si>
  <si>
    <t>03/04/2023</t>
  </si>
  <si>
    <t>DL-00553</t>
  </si>
  <si>
    <t>CUST-0797</t>
  </si>
  <si>
    <t>CMP-364</t>
  </si>
  <si>
    <t>8576</t>
  </si>
  <si>
    <t xml:space="preserve">Shivani Natt  </t>
  </si>
  <si>
    <t>12/08/2022</t>
  </si>
  <si>
    <t>DL-00554</t>
  </si>
  <si>
    <t>CUST-1053</t>
  </si>
  <si>
    <t>32129</t>
  </si>
  <si>
    <t>2024-11-23</t>
  </si>
  <si>
    <t>DL-00555</t>
  </si>
  <si>
    <t>CUST-1172</t>
  </si>
  <si>
    <t>16521</t>
  </si>
  <si>
    <t>2022-08-04</t>
  </si>
  <si>
    <t>DL-00556</t>
  </si>
  <si>
    <t>CUST-1410</t>
  </si>
  <si>
    <t>CMP-255</t>
  </si>
  <si>
    <t>19429</t>
  </si>
  <si>
    <t>DL-00557</t>
  </si>
  <si>
    <t>CUST-1253</t>
  </si>
  <si>
    <t>CMP-198</t>
  </si>
  <si>
    <t>94553</t>
  </si>
  <si>
    <t>2023-09-27</t>
  </si>
  <si>
    <t>DL-00558</t>
  </si>
  <si>
    <t>CUST-0476</t>
  </si>
  <si>
    <t>90K</t>
  </si>
  <si>
    <t>2023-06-15</t>
  </si>
  <si>
    <t>DL-00559</t>
  </si>
  <si>
    <t>CUST-1442</t>
  </si>
  <si>
    <t>10329</t>
  </si>
  <si>
    <t>2024-10-14</t>
  </si>
  <si>
    <t>DL-00560</t>
  </si>
  <si>
    <t>$46,360</t>
  </si>
  <si>
    <t>2024-08-11</t>
  </si>
  <si>
    <t>DL-00561</t>
  </si>
  <si>
    <t>22,045</t>
  </si>
  <si>
    <t>DL-00562</t>
  </si>
  <si>
    <t>5,817</t>
  </si>
  <si>
    <t>DL-00563</t>
  </si>
  <si>
    <t>CMP-100</t>
  </si>
  <si>
    <t>10738</t>
  </si>
  <si>
    <t>2023-12-07</t>
  </si>
  <si>
    <t>DL-00564</t>
  </si>
  <si>
    <t>CUST-0739</t>
  </si>
  <si>
    <t>CMP-008</t>
  </si>
  <si>
    <t>23K</t>
  </si>
  <si>
    <t>26/05/2023</t>
  </si>
  <si>
    <t>DL-00565</t>
  </si>
  <si>
    <t>DL-00566</t>
  </si>
  <si>
    <t>120,022</t>
  </si>
  <si>
    <t>2023-11-13</t>
  </si>
  <si>
    <t>DL-00567</t>
  </si>
  <si>
    <t>CUST-0393</t>
  </si>
  <si>
    <t>17763</t>
  </si>
  <si>
    <t xml:space="preserve">Lakshmi Hayre  </t>
  </si>
  <si>
    <t>31/12/2022</t>
  </si>
  <si>
    <t>DL-00568</t>
  </si>
  <si>
    <t>$39,293</t>
  </si>
  <si>
    <t>DL-00569</t>
  </si>
  <si>
    <t>CUST-0115</t>
  </si>
  <si>
    <t>32606</t>
  </si>
  <si>
    <t>DL-00570</t>
  </si>
  <si>
    <t>CUST-1301</t>
  </si>
  <si>
    <t>DL-00571</t>
  </si>
  <si>
    <t>CUST-1337</t>
  </si>
  <si>
    <t>CMP-281</t>
  </si>
  <si>
    <t>$9,845</t>
  </si>
  <si>
    <t>2023-08-09</t>
  </si>
  <si>
    <t>DL-00572</t>
  </si>
  <si>
    <t>CUST-0309</t>
  </si>
  <si>
    <t>$44,219</t>
  </si>
  <si>
    <t>2022-04-19</t>
  </si>
  <si>
    <t>DL-00573</t>
  </si>
  <si>
    <t>CMP-357</t>
  </si>
  <si>
    <t>10,739</t>
  </si>
  <si>
    <t>DL-00574</t>
  </si>
  <si>
    <t>CUST-0981</t>
  </si>
  <si>
    <t>CMP-070</t>
  </si>
  <si>
    <t>$13,842</t>
  </si>
  <si>
    <t>DL-00575</t>
  </si>
  <si>
    <t>CUST-1408</t>
  </si>
  <si>
    <t>2,845</t>
  </si>
  <si>
    <t>01/12/2023</t>
  </si>
  <si>
    <t>DL-00576</t>
  </si>
  <si>
    <t>$4,691</t>
  </si>
  <si>
    <t>2024-12-08</t>
  </si>
  <si>
    <t>DL-00577</t>
  </si>
  <si>
    <t>CUST-0554</t>
  </si>
  <si>
    <t>5,872</t>
  </si>
  <si>
    <t>2023-06-20</t>
  </si>
  <si>
    <t>DL-00578</t>
  </si>
  <si>
    <t>CUST-0081</t>
  </si>
  <si>
    <t>7,496</t>
  </si>
  <si>
    <t>DL-00579</t>
  </si>
  <si>
    <t>CUST-1372</t>
  </si>
  <si>
    <t>1,630</t>
  </si>
  <si>
    <t>DL-00580</t>
  </si>
  <si>
    <t>CUST-1363</t>
  </si>
  <si>
    <t>$53,506</t>
  </si>
  <si>
    <t>2022-12-26</t>
  </si>
  <si>
    <t>DL-00581</t>
  </si>
  <si>
    <t>CUST-0944</t>
  </si>
  <si>
    <t>90740</t>
  </si>
  <si>
    <t>26/09/2023</t>
  </si>
  <si>
    <t>DL-00582</t>
  </si>
  <si>
    <t>CUST-0171</t>
  </si>
  <si>
    <t>3514</t>
  </si>
  <si>
    <t>2024-01-21</t>
  </si>
  <si>
    <t>DL-00583</t>
  </si>
  <si>
    <t>$20,685</t>
  </si>
  <si>
    <t>2022-01-10</t>
  </si>
  <si>
    <t>DL-00584</t>
  </si>
  <si>
    <t>CUST-0564</t>
  </si>
  <si>
    <t>$132,557</t>
  </si>
  <si>
    <t>SHIVANI NATT</t>
  </si>
  <si>
    <t>2023-11-23</t>
  </si>
  <si>
    <t>DL-00585</t>
  </si>
  <si>
    <t>CUST-0429</t>
  </si>
  <si>
    <t>$44,212</t>
  </si>
  <si>
    <t>DL-00586</t>
  </si>
  <si>
    <t>CUST-0869</t>
  </si>
  <si>
    <t>6002</t>
  </si>
  <si>
    <t>23/04/2024</t>
  </si>
  <si>
    <t>DL-00587</t>
  </si>
  <si>
    <t>CUST-0082</t>
  </si>
  <si>
    <t>9932</t>
  </si>
  <si>
    <t>DL-00588</t>
  </si>
  <si>
    <t>$12,716</t>
  </si>
  <si>
    <t>DL-00589</t>
  </si>
  <si>
    <t>CUST-1398</t>
  </si>
  <si>
    <t>CMP-229</t>
  </si>
  <si>
    <t>8824</t>
  </si>
  <si>
    <t>2023-11-20</t>
  </si>
  <si>
    <t>DL-00590</t>
  </si>
  <si>
    <t>$9,581</t>
  </si>
  <si>
    <t>2023-11-09</t>
  </si>
  <si>
    <t>DL-00591</t>
  </si>
  <si>
    <t>CUST-0279</t>
  </si>
  <si>
    <t>CMP-128</t>
  </si>
  <si>
    <t>7,313</t>
  </si>
  <si>
    <t>2024-06-09</t>
  </si>
  <si>
    <t>DL-00592</t>
  </si>
  <si>
    <t>CUST-0571</t>
  </si>
  <si>
    <t>11905</t>
  </si>
  <si>
    <t>2023-12-17</t>
  </si>
  <si>
    <t>DL-00593</t>
  </si>
  <si>
    <t>$3,626</t>
  </si>
  <si>
    <t>2023-04-21</t>
  </si>
  <si>
    <t>DL-00594</t>
  </si>
  <si>
    <t>CUST-0361</t>
  </si>
  <si>
    <t>7420</t>
  </si>
  <si>
    <t>DL-00595</t>
  </si>
  <si>
    <t>CUST-1000</t>
  </si>
  <si>
    <t>CMP-268</t>
  </si>
  <si>
    <t>16,301</t>
  </si>
  <si>
    <t>DL-00596</t>
  </si>
  <si>
    <t>$12,429</t>
  </si>
  <si>
    <t>2024-02-20</t>
  </si>
  <si>
    <t>DL-00597</t>
  </si>
  <si>
    <t>$11,307</t>
  </si>
  <si>
    <t>2022-11-12</t>
  </si>
  <si>
    <t>DL-00598</t>
  </si>
  <si>
    <t>CUST-0327</t>
  </si>
  <si>
    <t>9007</t>
  </si>
  <si>
    <t>DL-00599</t>
  </si>
  <si>
    <t>CUST-1084</t>
  </si>
  <si>
    <t>9132</t>
  </si>
  <si>
    <t>DL-00600</t>
  </si>
  <si>
    <t>CUST-1304</t>
  </si>
  <si>
    <t>131950</t>
  </si>
  <si>
    <t>2024-07-16</t>
  </si>
  <si>
    <t>DL-00601</t>
  </si>
  <si>
    <t>CUST-0258</t>
  </si>
  <si>
    <t>$6,146</t>
  </si>
  <si>
    <t>2022-02-16</t>
  </si>
  <si>
    <t>DL-00602</t>
  </si>
  <si>
    <t>CUST-1488</t>
  </si>
  <si>
    <t>46,889</t>
  </si>
  <si>
    <t>2024-09-03</t>
  </si>
  <si>
    <t>DL-00603</t>
  </si>
  <si>
    <t>CUST-0801</t>
  </si>
  <si>
    <t>173,349</t>
  </si>
  <si>
    <t>2023-06-26</t>
  </si>
  <si>
    <t>DL-00604</t>
  </si>
  <si>
    <t>$197,716</t>
  </si>
  <si>
    <t>DL-00605</t>
  </si>
  <si>
    <t>CMP-370</t>
  </si>
  <si>
    <t>$13,729</t>
  </si>
  <si>
    <t>21/09/2022</t>
  </si>
  <si>
    <t>DL-00606</t>
  </si>
  <si>
    <t>CUST-0770</t>
  </si>
  <si>
    <t>11066</t>
  </si>
  <si>
    <t>05/06/2022</t>
  </si>
  <si>
    <t>DL-00607</t>
  </si>
  <si>
    <t>CUST-1303</t>
  </si>
  <si>
    <t>CMP-298</t>
  </si>
  <si>
    <t>$13,512</t>
  </si>
  <si>
    <t>2023-10-15</t>
  </si>
  <si>
    <t>DL-00608</t>
  </si>
  <si>
    <t>102K</t>
  </si>
  <si>
    <t>DL-00609</t>
  </si>
  <si>
    <t>CUST-0587</t>
  </si>
  <si>
    <t>2404</t>
  </si>
  <si>
    <t>2024-01-22</t>
  </si>
  <si>
    <t>DL-00610</t>
  </si>
  <si>
    <t>$3,885</t>
  </si>
  <si>
    <t>2023-08-29</t>
  </si>
  <si>
    <t>DL-00611</t>
  </si>
  <si>
    <t>CUST-0053</t>
  </si>
  <si>
    <t>$17,537</t>
  </si>
  <si>
    <t>2024-01-13</t>
  </si>
  <si>
    <t>DL-00612</t>
  </si>
  <si>
    <t>CUST-1319</t>
  </si>
  <si>
    <t>CMP-032</t>
  </si>
  <si>
    <t>4238</t>
  </si>
  <si>
    <t>2022-03-21</t>
  </si>
  <si>
    <t>DL-00613</t>
  </si>
  <si>
    <t>$9,771</t>
  </si>
  <si>
    <t>DL-00614</t>
  </si>
  <si>
    <t>CUST-1029</t>
  </si>
  <si>
    <t>197,939</t>
  </si>
  <si>
    <t>2022-12-27</t>
  </si>
  <si>
    <t>DL-00615</t>
  </si>
  <si>
    <t>CUST-0339</t>
  </si>
  <si>
    <t>$15,034</t>
  </si>
  <si>
    <t>2023-09-18</t>
  </si>
  <si>
    <t>DL-00616</t>
  </si>
  <si>
    <t>CUST-0845</t>
  </si>
  <si>
    <t>$134,207</t>
  </si>
  <si>
    <t>DL-00617</t>
  </si>
  <si>
    <t>CUST-0883</t>
  </si>
  <si>
    <t>10689</t>
  </si>
  <si>
    <t>DL-00618</t>
  </si>
  <si>
    <t>CUST-0062</t>
  </si>
  <si>
    <t>CMP-132</t>
  </si>
  <si>
    <t>3488</t>
  </si>
  <si>
    <t>DL-00619</t>
  </si>
  <si>
    <t>CUST-0707</t>
  </si>
  <si>
    <t>CMP-329</t>
  </si>
  <si>
    <t>$2,477</t>
  </si>
  <si>
    <t>29/07/2024</t>
  </si>
  <si>
    <t>DL-00620</t>
  </si>
  <si>
    <t>CUST-1376</t>
  </si>
  <si>
    <t>CMP-305</t>
  </si>
  <si>
    <t>$8,422</t>
  </si>
  <si>
    <t>2024-02-16</t>
  </si>
  <si>
    <t>DL-00621</t>
  </si>
  <si>
    <t>CUST-0813</t>
  </si>
  <si>
    <t>$2,751</t>
  </si>
  <si>
    <t>DL-00622</t>
  </si>
  <si>
    <t>CUST-0100</t>
  </si>
  <si>
    <t>10,488</t>
  </si>
  <si>
    <t xml:space="preserve">Ati Seshadri  </t>
  </si>
  <si>
    <t>2024-04-11</t>
  </si>
  <si>
    <t>DL-00623</t>
  </si>
  <si>
    <t>CMP-141</t>
  </si>
  <si>
    <t>44672</t>
  </si>
  <si>
    <t>DL-00624</t>
  </si>
  <si>
    <t>CUST-0235</t>
  </si>
  <si>
    <t>12,339</t>
  </si>
  <si>
    <t>2023-04-27</t>
  </si>
  <si>
    <t>DL-00625</t>
  </si>
  <si>
    <t>134899</t>
  </si>
  <si>
    <t>2023-07-15</t>
  </si>
  <si>
    <t>DL-00626</t>
  </si>
  <si>
    <t>CUST-0346</t>
  </si>
  <si>
    <t>5710</t>
  </si>
  <si>
    <t>2024-11-16</t>
  </si>
  <si>
    <t>DL-00627</t>
  </si>
  <si>
    <t>CUST-1440</t>
  </si>
  <si>
    <t>12716</t>
  </si>
  <si>
    <t>2022-03-05</t>
  </si>
  <si>
    <t>DL-00628</t>
  </si>
  <si>
    <t>CUST-1292</t>
  </si>
  <si>
    <t>$133,102</t>
  </si>
  <si>
    <t>2024-02-17</t>
  </si>
  <si>
    <t>DL-00629</t>
  </si>
  <si>
    <t>CUST-0645</t>
  </si>
  <si>
    <t>$191,006</t>
  </si>
  <si>
    <t>2022-01-15</t>
  </si>
  <si>
    <t>DL-00630</t>
  </si>
  <si>
    <t>CUST-0966</t>
  </si>
  <si>
    <t>113,617</t>
  </si>
  <si>
    <t>02/03/2023</t>
  </si>
  <si>
    <t>DL-00631</t>
  </si>
  <si>
    <t>CUST-1200</t>
  </si>
  <si>
    <t>12,274</t>
  </si>
  <si>
    <t>2022-08-21</t>
  </si>
  <si>
    <t>DL-00632</t>
  </si>
  <si>
    <t>CUST-1151</t>
  </si>
  <si>
    <t>77,017</t>
  </si>
  <si>
    <t>2024-05-10</t>
  </si>
  <si>
    <t>DL-00633</t>
  </si>
  <si>
    <t>CUST-0728</t>
  </si>
  <si>
    <t>189551</t>
  </si>
  <si>
    <t>DL-00634</t>
  </si>
  <si>
    <t>CUST-1472</t>
  </si>
  <si>
    <t>$7,056</t>
  </si>
  <si>
    <t>DL-00635</t>
  </si>
  <si>
    <t>CMP-146</t>
  </si>
  <si>
    <t>56,908</t>
  </si>
  <si>
    <t>DL-00636</t>
  </si>
  <si>
    <t>CUST-0154</t>
  </si>
  <si>
    <t>CMP-180</t>
  </si>
  <si>
    <t>16271</t>
  </si>
  <si>
    <t>2023-08-14</t>
  </si>
  <si>
    <t>DL-00637</t>
  </si>
  <si>
    <t>CMP-234</t>
  </si>
  <si>
    <t>$10,315</t>
  </si>
  <si>
    <t>13/09/2022</t>
  </si>
  <si>
    <t>DL-00638</t>
  </si>
  <si>
    <t>CUST-0170</t>
  </si>
  <si>
    <t>CMP-250</t>
  </si>
  <si>
    <t>161,423</t>
  </si>
  <si>
    <t>2022-03-18</t>
  </si>
  <si>
    <t>DL-00639</t>
  </si>
  <si>
    <t>9594</t>
  </si>
  <si>
    <t>DL-00640</t>
  </si>
  <si>
    <t>CUST-1003</t>
  </si>
  <si>
    <t>18861</t>
  </si>
  <si>
    <t>DL-00641</t>
  </si>
  <si>
    <t>CUST-1148</t>
  </si>
  <si>
    <t>CMP-315</t>
  </si>
  <si>
    <t>$5,825</t>
  </si>
  <si>
    <t>DL-00642</t>
  </si>
  <si>
    <t>CUST-0040</t>
  </si>
  <si>
    <t>CMP-056</t>
  </si>
  <si>
    <t>27,240</t>
  </si>
  <si>
    <t>DL-00643</t>
  </si>
  <si>
    <t>CUST-0387</t>
  </si>
  <si>
    <t>8249</t>
  </si>
  <si>
    <t>2023-05-19</t>
  </si>
  <si>
    <t>DL-00644</t>
  </si>
  <si>
    <t>DL-00645</t>
  </si>
  <si>
    <t>CUST-0712</t>
  </si>
  <si>
    <t>2,319</t>
  </si>
  <si>
    <t>2024-06-23</t>
  </si>
  <si>
    <t>DL-00646</t>
  </si>
  <si>
    <t>79231</t>
  </si>
  <si>
    <t>2022-05-05</t>
  </si>
  <si>
    <t>DL-00647</t>
  </si>
  <si>
    <t>CUST-0524</t>
  </si>
  <si>
    <t>215,848</t>
  </si>
  <si>
    <t>DL-00648</t>
  </si>
  <si>
    <t>CUST-1326</t>
  </si>
  <si>
    <t>CMP-108</t>
  </si>
  <si>
    <t>28K</t>
  </si>
  <si>
    <t>2023-02-14</t>
  </si>
  <si>
    <t>DL-00649</t>
  </si>
  <si>
    <t>CUST-0428</t>
  </si>
  <si>
    <t>$36,371</t>
  </si>
  <si>
    <t>2023-12-28</t>
  </si>
  <si>
    <t>DL-00650</t>
  </si>
  <si>
    <t>9865</t>
  </si>
  <si>
    <t>19/04/2022</t>
  </si>
  <si>
    <t>DL-00651</t>
  </si>
  <si>
    <t>CMP-331</t>
  </si>
  <si>
    <t>$17,685</t>
  </si>
  <si>
    <t>DL-00652</t>
  </si>
  <si>
    <t>174460</t>
  </si>
  <si>
    <t>2024-02-01</t>
  </si>
  <si>
    <t>DL-00653</t>
  </si>
  <si>
    <t>CUST-1446</t>
  </si>
  <si>
    <t>125879</t>
  </si>
  <si>
    <t>DL-00654</t>
  </si>
  <si>
    <t>DL-00655</t>
  </si>
  <si>
    <t>CUST-0165</t>
  </si>
  <si>
    <t>209943</t>
  </si>
  <si>
    <t>DL-00656</t>
  </si>
  <si>
    <t>CUST-1460</t>
  </si>
  <si>
    <t>13209</t>
  </si>
  <si>
    <t>05/05/2024</t>
  </si>
  <si>
    <t>DL-00657</t>
  </si>
  <si>
    <t>CUST-1497</t>
  </si>
  <si>
    <t>$2,067</t>
  </si>
  <si>
    <t>2022-11-09</t>
  </si>
  <si>
    <t>DL-00658</t>
  </si>
  <si>
    <t>CUST-1237</t>
  </si>
  <si>
    <t>117,679</t>
  </si>
  <si>
    <t>DL-00659</t>
  </si>
  <si>
    <t>CUST-0187</t>
  </si>
  <si>
    <t>$4,148</t>
  </si>
  <si>
    <t>DL-00660</t>
  </si>
  <si>
    <t>CUST-1156</t>
  </si>
  <si>
    <t>$31,882</t>
  </si>
  <si>
    <t>2022-07-16</t>
  </si>
  <si>
    <t>DL-00661</t>
  </si>
  <si>
    <t>CUST-0316</t>
  </si>
  <si>
    <t>CMP-030</t>
  </si>
  <si>
    <t>DL-00662</t>
  </si>
  <si>
    <t>CUST-1228</t>
  </si>
  <si>
    <t>34K</t>
  </si>
  <si>
    <t>DL-00663</t>
  </si>
  <si>
    <t>69969</t>
  </si>
  <si>
    <t>2023-10-29</t>
  </si>
  <si>
    <t>DL-00664</t>
  </si>
  <si>
    <t>25/06/2023</t>
  </si>
  <si>
    <t>DL-00665</t>
  </si>
  <si>
    <t>$9,015</t>
  </si>
  <si>
    <t>2023-06-28</t>
  </si>
  <si>
    <t>DL-00666</t>
  </si>
  <si>
    <t>83208</t>
  </si>
  <si>
    <t>shivani natt</t>
  </si>
  <si>
    <t>DL-00667</t>
  </si>
  <si>
    <t>CUST-0825</t>
  </si>
  <si>
    <t>$119,573</t>
  </si>
  <si>
    <t>DL-00668</t>
  </si>
  <si>
    <t>CUST-0720</t>
  </si>
  <si>
    <t>6,102</t>
  </si>
  <si>
    <t xml:space="preserve">Jasmit Gour  </t>
  </si>
  <si>
    <t>2023-09-12</t>
  </si>
  <si>
    <t>DL-00669</t>
  </si>
  <si>
    <t>1297</t>
  </si>
  <si>
    <t>2024-11-28</t>
  </si>
  <si>
    <t>DL-00670</t>
  </si>
  <si>
    <t>CUST-0789</t>
  </si>
  <si>
    <t>CMP-114</t>
  </si>
  <si>
    <t>$8,568</t>
  </si>
  <si>
    <t>2022-03-16</t>
  </si>
  <si>
    <t>DL-00671</t>
  </si>
  <si>
    <t>CMP-367</t>
  </si>
  <si>
    <t>$6,219</t>
  </si>
  <si>
    <t>30/10/2022</t>
  </si>
  <si>
    <t>DL-00672</t>
  </si>
  <si>
    <t>CUST-1438</t>
  </si>
  <si>
    <t>$7,604</t>
  </si>
  <si>
    <t>2022-06-02</t>
  </si>
  <si>
    <t>DL-00673</t>
  </si>
  <si>
    <t>CMP-093</t>
  </si>
  <si>
    <t>$10,996</t>
  </si>
  <si>
    <t>2022-11-13</t>
  </si>
  <si>
    <t>DL-00674</t>
  </si>
  <si>
    <t>CUST-1331</t>
  </si>
  <si>
    <t>$28,431</t>
  </si>
  <si>
    <t>2023-10-14</t>
  </si>
  <si>
    <t>DL-00675</t>
  </si>
  <si>
    <t>CUST-0270</t>
  </si>
  <si>
    <t>CMP-220</t>
  </si>
  <si>
    <t>23315</t>
  </si>
  <si>
    <t>2023-10-27</t>
  </si>
  <si>
    <t>DL-00676</t>
  </si>
  <si>
    <t>CUST-0583</t>
  </si>
  <si>
    <t>190097</t>
  </si>
  <si>
    <t>DL-00677</t>
  </si>
  <si>
    <t>$25,150</t>
  </si>
  <si>
    <t>2022-09-08</t>
  </si>
  <si>
    <t>DL-00678</t>
  </si>
  <si>
    <t>CUST-1109</t>
  </si>
  <si>
    <t>29/04/2023</t>
  </si>
  <si>
    <t>DL-00679</t>
  </si>
  <si>
    <t>$9,258</t>
  </si>
  <si>
    <t>2023-12-15</t>
  </si>
  <si>
    <t>DL-00680</t>
  </si>
  <si>
    <t>CMP-050</t>
  </si>
  <si>
    <t>5,852</t>
  </si>
  <si>
    <t>DL-00681</t>
  </si>
  <si>
    <t>CUST-1075</t>
  </si>
  <si>
    <t>4017</t>
  </si>
  <si>
    <t>2022-01-30</t>
  </si>
  <si>
    <t>DL-00682</t>
  </si>
  <si>
    <t>CUST-1473</t>
  </si>
  <si>
    <t>2024-03-30</t>
  </si>
  <si>
    <t>DL-00683</t>
  </si>
  <si>
    <t>CUST-1020</t>
  </si>
  <si>
    <t>CMP-381</t>
  </si>
  <si>
    <t>$13,822</t>
  </si>
  <si>
    <t>15/10/2024</t>
  </si>
  <si>
    <t>DL-00684</t>
  </si>
  <si>
    <t>5803</t>
  </si>
  <si>
    <t>DL-00685</t>
  </si>
  <si>
    <t>CUST-0244</t>
  </si>
  <si>
    <t>$17,143</t>
  </si>
  <si>
    <t>DL-00686</t>
  </si>
  <si>
    <t>CUST-0529</t>
  </si>
  <si>
    <t>$29,261</t>
  </si>
  <si>
    <t>21/09/2024</t>
  </si>
  <si>
    <t>DL-00687</t>
  </si>
  <si>
    <t>CUST-0305</t>
  </si>
  <si>
    <t>$1,879</t>
  </si>
  <si>
    <t>2024-11-24</t>
  </si>
  <si>
    <t>DL-00688</t>
  </si>
  <si>
    <t>CUST-0949</t>
  </si>
  <si>
    <t>CMP-253</t>
  </si>
  <si>
    <t>19436</t>
  </si>
  <si>
    <t>DL-00689</t>
  </si>
  <si>
    <t>46847</t>
  </si>
  <si>
    <t>2024-08-12</t>
  </si>
  <si>
    <t>DL-00690</t>
  </si>
  <si>
    <t>CUST-1080</t>
  </si>
  <si>
    <t>26,549</t>
  </si>
  <si>
    <t>2023-06-21</t>
  </si>
  <si>
    <t>DL-00691</t>
  </si>
  <si>
    <t>CUST-1448</t>
  </si>
  <si>
    <t>$18,222</t>
  </si>
  <si>
    <t>17/03/2023</t>
  </si>
  <si>
    <t>DL-00692</t>
  </si>
  <si>
    <t>CUST-1342</t>
  </si>
  <si>
    <t>$1,328</t>
  </si>
  <si>
    <t>2022-09-07</t>
  </si>
  <si>
    <t>DL-00693</t>
  </si>
  <si>
    <t>CUST-0945</t>
  </si>
  <si>
    <t>$64,243</t>
  </si>
  <si>
    <t>DL-00694</t>
  </si>
  <si>
    <t>CUST-1261</t>
  </si>
  <si>
    <t>2023-08-27</t>
  </si>
  <si>
    <t>DL-00695</t>
  </si>
  <si>
    <t>DL-00696</t>
  </si>
  <si>
    <t>CUST-1195</t>
  </si>
  <si>
    <t>$3,418</t>
  </si>
  <si>
    <t>2023-10-21</t>
  </si>
  <si>
    <t>DL-00697</t>
  </si>
  <si>
    <t>CUST-0812</t>
  </si>
  <si>
    <t>$8,112</t>
  </si>
  <si>
    <t xml:space="preserve">Aachal Soni  </t>
  </si>
  <si>
    <t>2022-02-06</t>
  </si>
  <si>
    <t>DL-00698</t>
  </si>
  <si>
    <t>CUST-1126</t>
  </si>
  <si>
    <t>42,575</t>
  </si>
  <si>
    <t>2023-03-12</t>
  </si>
  <si>
    <t>DL-00699</t>
  </si>
  <si>
    <t>15226</t>
  </si>
  <si>
    <t>2024-06-01</t>
  </si>
  <si>
    <t>DL-00700</t>
  </si>
  <si>
    <t>6057</t>
  </si>
  <si>
    <t>2023-07-22</t>
  </si>
  <si>
    <t>DL-00701</t>
  </si>
  <si>
    <t>CUST-0372</t>
  </si>
  <si>
    <t>3778</t>
  </si>
  <si>
    <t>2022-02-08</t>
  </si>
  <si>
    <t>DL-00702</t>
  </si>
  <si>
    <t>152,608</t>
  </si>
  <si>
    <t>DL-00703</t>
  </si>
  <si>
    <t>3262</t>
  </si>
  <si>
    <t>20/05/2024</t>
  </si>
  <si>
    <t>DL-00704</t>
  </si>
  <si>
    <t>17,463</t>
  </si>
  <si>
    <t>DL-00705</t>
  </si>
  <si>
    <t>CUST-0376</t>
  </si>
  <si>
    <t>12941</t>
  </si>
  <si>
    <t>DL-00706</t>
  </si>
  <si>
    <t>DL-00707</t>
  </si>
  <si>
    <t>CUST-0243</t>
  </si>
  <si>
    <t>4256</t>
  </si>
  <si>
    <t>DL-00708</t>
  </si>
  <si>
    <t>CUST-1397</t>
  </si>
  <si>
    <t>CMP-374</t>
  </si>
  <si>
    <t>$10,534</t>
  </si>
  <si>
    <t>24/09/2023</t>
  </si>
  <si>
    <t>DL-00709</t>
  </si>
  <si>
    <t>CUST-1201</t>
  </si>
  <si>
    <t>CMP-178</t>
  </si>
  <si>
    <t>$11,452</t>
  </si>
  <si>
    <t>DL-00710</t>
  </si>
  <si>
    <t>CUST-1211</t>
  </si>
  <si>
    <t>CMP-377</t>
  </si>
  <si>
    <t>81,728</t>
  </si>
  <si>
    <t>2024-02-23</t>
  </si>
  <si>
    <t>DL-00711</t>
  </si>
  <si>
    <t>5,701</t>
  </si>
  <si>
    <t>2023-05-04</t>
  </si>
  <si>
    <t>DL-00712</t>
  </si>
  <si>
    <t>CUST-1015</t>
  </si>
  <si>
    <t>$21,689</t>
  </si>
  <si>
    <t>2024-03-26</t>
  </si>
  <si>
    <t>DL-00713</t>
  </si>
  <si>
    <t>$15,439</t>
  </si>
  <si>
    <t>2024-04-05</t>
  </si>
  <si>
    <t>DL-00714</t>
  </si>
  <si>
    <t>CUST-0060</t>
  </si>
  <si>
    <t>$11,061</t>
  </si>
  <si>
    <t>2022-01-03</t>
  </si>
  <si>
    <t>DL-00715</t>
  </si>
  <si>
    <t>CUST-1058</t>
  </si>
  <si>
    <t>DL-00716</t>
  </si>
  <si>
    <t>CUST-1169</t>
  </si>
  <si>
    <t>$20,290</t>
  </si>
  <si>
    <t>2023-08-04</t>
  </si>
  <si>
    <t>DL-00717</t>
  </si>
  <si>
    <t>CUST-1222</t>
  </si>
  <si>
    <t>$81,967</t>
  </si>
  <si>
    <t>DL-00718</t>
  </si>
  <si>
    <t>160338</t>
  </si>
  <si>
    <t>DL-00719</t>
  </si>
  <si>
    <t>CUST-0887</t>
  </si>
  <si>
    <t>2022-09-03</t>
  </si>
  <si>
    <t>DL-00720</t>
  </si>
  <si>
    <t>CUST-0946</t>
  </si>
  <si>
    <t>$200,750</t>
  </si>
  <si>
    <t>DL-00721</t>
  </si>
  <si>
    <t>CUST-0136</t>
  </si>
  <si>
    <t>CMP-155</t>
  </si>
  <si>
    <t>$1,543</t>
  </si>
  <si>
    <t>2023-07-02</t>
  </si>
  <si>
    <t>DL-00722</t>
  </si>
  <si>
    <t>CUST-0402</t>
  </si>
  <si>
    <t>$6,997</t>
  </si>
  <si>
    <t>2023-08-07</t>
  </si>
  <si>
    <t>DL-00723</t>
  </si>
  <si>
    <t>CUST-0926</t>
  </si>
  <si>
    <t>CMP-022</t>
  </si>
  <si>
    <t>8612</t>
  </si>
  <si>
    <t>2023-06-09</t>
  </si>
  <si>
    <t>DL-00724</t>
  </si>
  <si>
    <t>CMP-064</t>
  </si>
  <si>
    <t>26331</t>
  </si>
  <si>
    <t>DL-00725</t>
  </si>
  <si>
    <t>CUST-1330</t>
  </si>
  <si>
    <t>$8,846</t>
  </si>
  <si>
    <t>2022-12-05</t>
  </si>
  <si>
    <t>DL-00726</t>
  </si>
  <si>
    <t>2022-10-26</t>
  </si>
  <si>
    <t>DL-00727</t>
  </si>
  <si>
    <t>9199</t>
  </si>
  <si>
    <t>DL-00728</t>
  </si>
  <si>
    <t>$16,617</t>
  </si>
  <si>
    <t>DL-00729</t>
  </si>
  <si>
    <t>CUST-0283</t>
  </si>
  <si>
    <t>$12,850</t>
  </si>
  <si>
    <t>DL-00730</t>
  </si>
  <si>
    <t>CUST-0500</t>
  </si>
  <si>
    <t>$8,298</t>
  </si>
  <si>
    <t>DL-00731</t>
  </si>
  <si>
    <t>$7,180</t>
  </si>
  <si>
    <t>2024-04-13</t>
  </si>
  <si>
    <t>DL-00732</t>
  </si>
  <si>
    <t>CMP-295</t>
  </si>
  <si>
    <t>$19,430</t>
  </si>
  <si>
    <t>2024-06-17</t>
  </si>
  <si>
    <t>DL-00733</t>
  </si>
  <si>
    <t>5,253</t>
  </si>
  <si>
    <t>DL-00734</t>
  </si>
  <si>
    <t>$121,311</t>
  </si>
  <si>
    <t>DL-00735</t>
  </si>
  <si>
    <t>CMP-033</t>
  </si>
  <si>
    <t>3729</t>
  </si>
  <si>
    <t>DL-00736</t>
  </si>
  <si>
    <t>CMP-173</t>
  </si>
  <si>
    <t>$46,479</t>
  </si>
  <si>
    <t>DL-00737</t>
  </si>
  <si>
    <t>CMP-314</t>
  </si>
  <si>
    <t>7074</t>
  </si>
  <si>
    <t>2024-09-17</t>
  </si>
  <si>
    <t>DL-00738</t>
  </si>
  <si>
    <t>DL-00739</t>
  </si>
  <si>
    <t>23,660</t>
  </si>
  <si>
    <t>2024-11-26</t>
  </si>
  <si>
    <t>DL-00740</t>
  </si>
  <si>
    <t>CMP-293</t>
  </si>
  <si>
    <t>$3,594</t>
  </si>
  <si>
    <t>DL-00741</t>
  </si>
  <si>
    <t>CUST-0379</t>
  </si>
  <si>
    <t>CMP-051</t>
  </si>
  <si>
    <t>2022-05-09</t>
  </si>
  <si>
    <t>DL-00742</t>
  </si>
  <si>
    <t>CUST-0886</t>
  </si>
  <si>
    <t>CMP-212</t>
  </si>
  <si>
    <t>$4,627</t>
  </si>
  <si>
    <t>DL-00743</t>
  </si>
  <si>
    <t>CUST-1328</t>
  </si>
  <si>
    <t>14172</t>
  </si>
  <si>
    <t>DL-00744</t>
  </si>
  <si>
    <t>CUST-0914</t>
  </si>
  <si>
    <t>3294</t>
  </si>
  <si>
    <t>2023-11-17</t>
  </si>
  <si>
    <t>DL-00745</t>
  </si>
  <si>
    <t>CMP-296</t>
  </si>
  <si>
    <t>7085</t>
  </si>
  <si>
    <t>DL-00746</t>
  </si>
  <si>
    <t>CUST-1332</t>
  </si>
  <si>
    <t>18447</t>
  </si>
  <si>
    <t>2023-03-02</t>
  </si>
  <si>
    <t>DL-00747</t>
  </si>
  <si>
    <t>CMP-342</t>
  </si>
  <si>
    <t>15516</t>
  </si>
  <si>
    <t>2023-11-03</t>
  </si>
  <si>
    <t>DL-00748</t>
  </si>
  <si>
    <t>2022-09-27</t>
  </si>
  <si>
    <t>DL-00749</t>
  </si>
  <si>
    <t>CUST-0340</t>
  </si>
  <si>
    <t>CMP-221</t>
  </si>
  <si>
    <t>$11,996</t>
  </si>
  <si>
    <t>2023-05-30</t>
  </si>
  <si>
    <t>DL-00750</t>
  </si>
  <si>
    <t>CUST-0756</t>
  </si>
  <si>
    <t>CMP-163</t>
  </si>
  <si>
    <t>35353</t>
  </si>
  <si>
    <t>2023-12-13</t>
  </si>
  <si>
    <t>DL-00751</t>
  </si>
  <si>
    <t>8,752</t>
  </si>
  <si>
    <t>DL-00752</t>
  </si>
  <si>
    <t>18,628</t>
  </si>
  <si>
    <t>DL-00753</t>
  </si>
  <si>
    <t>151,559</t>
  </si>
  <si>
    <t>2023-12-21</t>
  </si>
  <si>
    <t>DL-00754</t>
  </si>
  <si>
    <t>CUST-0013</t>
  </si>
  <si>
    <t>CMP-103</t>
  </si>
  <si>
    <t>13165</t>
  </si>
  <si>
    <t xml:space="preserve">Panini Kade  </t>
  </si>
  <si>
    <t>2022-11-10</t>
  </si>
  <si>
    <t>DL-00755</t>
  </si>
  <si>
    <t>CUST-0916</t>
  </si>
  <si>
    <t>$19,158</t>
  </si>
  <si>
    <t>DL-00756</t>
  </si>
  <si>
    <t>CUST-0729</t>
  </si>
  <si>
    <t>$124,760</t>
  </si>
  <si>
    <t>2024-05-12</t>
  </si>
  <si>
    <t>DL-00757</t>
  </si>
  <si>
    <t>CUST-0231</t>
  </si>
  <si>
    <t>3881</t>
  </si>
  <si>
    <t>2022-01-06</t>
  </si>
  <si>
    <t>DL-00758</t>
  </si>
  <si>
    <t>CMP-042</t>
  </si>
  <si>
    <t>$33,778</t>
  </si>
  <si>
    <t>DL-00759</t>
  </si>
  <si>
    <t>$5,657</t>
  </si>
  <si>
    <t>DL-00760</t>
  </si>
  <si>
    <t>CUST-0293</t>
  </si>
  <si>
    <t>CMP-115</t>
  </si>
  <si>
    <t>DL-00761</t>
  </si>
  <si>
    <t>CUST-0014</t>
  </si>
  <si>
    <t>68079</t>
  </si>
  <si>
    <t>01/08/2023</t>
  </si>
  <si>
    <t>DL-00762</t>
  </si>
  <si>
    <t>CUST-0553</t>
  </si>
  <si>
    <t>12751</t>
  </si>
  <si>
    <t>DL-00763</t>
  </si>
  <si>
    <t>5346</t>
  </si>
  <si>
    <t>2022-07-13</t>
  </si>
  <si>
    <t>DL-00764</t>
  </si>
  <si>
    <t>CUST-1208</t>
  </si>
  <si>
    <t>$9,558</t>
  </si>
  <si>
    <t>2023-03-10</t>
  </si>
  <si>
    <t>DL-00765</t>
  </si>
  <si>
    <t>CUST-0727</t>
  </si>
  <si>
    <t>42335</t>
  </si>
  <si>
    <t>DL-00766</t>
  </si>
  <si>
    <t>47162</t>
  </si>
  <si>
    <t>2022-09-21</t>
  </si>
  <si>
    <t>DL-00767</t>
  </si>
  <si>
    <t>CUST-0055</t>
  </si>
  <si>
    <t>$20,824</t>
  </si>
  <si>
    <t>DL-00768</t>
  </si>
  <si>
    <t>CUST-1081</t>
  </si>
  <si>
    <t>1910</t>
  </si>
  <si>
    <t>2022-04-12</t>
  </si>
  <si>
    <t>DL-00769</t>
  </si>
  <si>
    <t>CUST-1344</t>
  </si>
  <si>
    <t>CMP-304</t>
  </si>
  <si>
    <t>13K</t>
  </si>
  <si>
    <t>02/10/2024</t>
  </si>
  <si>
    <t>DL-00770</t>
  </si>
  <si>
    <t>40K</t>
  </si>
  <si>
    <t>DL-00771</t>
  </si>
  <si>
    <t>29168</t>
  </si>
  <si>
    <t>DL-00772</t>
  </si>
  <si>
    <t>CUST-0629</t>
  </si>
  <si>
    <t>23065</t>
  </si>
  <si>
    <t>DL-00773</t>
  </si>
  <si>
    <t>CUST-0782</t>
  </si>
  <si>
    <t>$5,268</t>
  </si>
  <si>
    <t>2024-01-27</t>
  </si>
  <si>
    <t>DL-00774</t>
  </si>
  <si>
    <t>CUST-1056</t>
  </si>
  <si>
    <t>4029</t>
  </si>
  <si>
    <t>2022-04-20</t>
  </si>
  <si>
    <t>DL-00775</t>
  </si>
  <si>
    <t>$6,404</t>
  </si>
  <si>
    <t>2022-09-19</t>
  </si>
  <si>
    <t>DL-00776</t>
  </si>
  <si>
    <t>2024-09-15</t>
  </si>
  <si>
    <t>DL-00777</t>
  </si>
  <si>
    <t>CUST-0508</t>
  </si>
  <si>
    <t>21,959</t>
  </si>
  <si>
    <t>2022-10-16</t>
  </si>
  <si>
    <t>DL-00778</t>
  </si>
  <si>
    <t>CUST-0722</t>
  </si>
  <si>
    <t>14117</t>
  </si>
  <si>
    <t>2024-08-01</t>
  </si>
  <si>
    <t>DL-00779</t>
  </si>
  <si>
    <t>192162</t>
  </si>
  <si>
    <t>DL-00780</t>
  </si>
  <si>
    <t>CUST-1035</t>
  </si>
  <si>
    <t>19158</t>
  </si>
  <si>
    <t>2022-11-15</t>
  </si>
  <si>
    <t>DL-00781</t>
  </si>
  <si>
    <t>6601</t>
  </si>
  <si>
    <t>DL-00782</t>
  </si>
  <si>
    <t>DL-00783</t>
  </si>
  <si>
    <t>$169,085</t>
  </si>
  <si>
    <t>DL-00784</t>
  </si>
  <si>
    <t>$7,418</t>
  </si>
  <si>
    <t>24/06/2022</t>
  </si>
  <si>
    <t>DL-00785</t>
  </si>
  <si>
    <t>CUST-1244</t>
  </si>
  <si>
    <t>$84,680</t>
  </si>
  <si>
    <t>2023-01-28</t>
  </si>
  <si>
    <t>DL-00786</t>
  </si>
  <si>
    <t>170,141</t>
  </si>
  <si>
    <t>2024-02-04</t>
  </si>
  <si>
    <t>DL-00787</t>
  </si>
  <si>
    <t>$2,125</t>
  </si>
  <si>
    <t>DL-00788</t>
  </si>
  <si>
    <t>8162</t>
  </si>
  <si>
    <t>2022-09-05</t>
  </si>
  <si>
    <t>DL-00789</t>
  </si>
  <si>
    <t>139351</t>
  </si>
  <si>
    <t>2023-09-01</t>
  </si>
  <si>
    <t>DL-00790</t>
  </si>
  <si>
    <t>CUST-0670</t>
  </si>
  <si>
    <t>$7,504</t>
  </si>
  <si>
    <t>DL-00791</t>
  </si>
  <si>
    <t>13609</t>
  </si>
  <si>
    <t>29/05/2023</t>
  </si>
  <si>
    <t>DL-00792</t>
  </si>
  <si>
    <t>CUST-0286</t>
  </si>
  <si>
    <t>$127,647</t>
  </si>
  <si>
    <t>DL-00793</t>
  </si>
  <si>
    <t>CUST-1011</t>
  </si>
  <si>
    <t>$8,242</t>
  </si>
  <si>
    <t>2024-10-19</t>
  </si>
  <si>
    <t>DL-00794</t>
  </si>
  <si>
    <t>CUST-0759</t>
  </si>
  <si>
    <t>3,523</t>
  </si>
  <si>
    <t>DL-00795</t>
  </si>
  <si>
    <t>$12,059</t>
  </si>
  <si>
    <t>DL-00796</t>
  </si>
  <si>
    <t>CUST-1057</t>
  </si>
  <si>
    <t>$7,695</t>
  </si>
  <si>
    <t>2024-07-24</t>
  </si>
  <si>
    <t>DL-00797</t>
  </si>
  <si>
    <t>8046</t>
  </si>
  <si>
    <t>DL-00798</t>
  </si>
  <si>
    <t>$6,155</t>
  </si>
  <si>
    <t>2024-04-29</t>
  </si>
  <si>
    <t>DL-00799</t>
  </si>
  <si>
    <t>CUST-0511</t>
  </si>
  <si>
    <t>185278</t>
  </si>
  <si>
    <t>DL-00800</t>
  </si>
  <si>
    <t>CUST-0726</t>
  </si>
  <si>
    <t>9409</t>
  </si>
  <si>
    <t>17/04/2023</t>
  </si>
  <si>
    <t>DL-00801</t>
  </si>
  <si>
    <t>12519</t>
  </si>
  <si>
    <t>DL-00802</t>
  </si>
  <si>
    <t>6867</t>
  </si>
  <si>
    <t>DL-00803</t>
  </si>
  <si>
    <t>CUST-0867</t>
  </si>
  <si>
    <t>32882</t>
  </si>
  <si>
    <t>2023-09-19</t>
  </si>
  <si>
    <t>DL-00804</t>
  </si>
  <si>
    <t>CUST-1500</t>
  </si>
  <si>
    <t>64048</t>
  </si>
  <si>
    <t>26/12/2024</t>
  </si>
  <si>
    <t>DL-00805</t>
  </si>
  <si>
    <t>$211,383</t>
  </si>
  <si>
    <t>DL-00806</t>
  </si>
  <si>
    <t>CUST-1243</t>
  </si>
  <si>
    <t>$17,152</t>
  </si>
  <si>
    <t>DL-00807</t>
  </si>
  <si>
    <t>CUST-0603</t>
  </si>
  <si>
    <t>6407</t>
  </si>
  <si>
    <t>DL-00808</t>
  </si>
  <si>
    <t>CUST-1223</t>
  </si>
  <si>
    <t>167409</t>
  </si>
  <si>
    <t>2022-06-07</t>
  </si>
  <si>
    <t>DL-00809</t>
  </si>
  <si>
    <t>CUST-0976</t>
  </si>
  <si>
    <t>$9,678</t>
  </si>
  <si>
    <t>2023-03-13</t>
  </si>
  <si>
    <t>DL-00810</t>
  </si>
  <si>
    <t>CMP-016</t>
  </si>
  <si>
    <t>156393</t>
  </si>
  <si>
    <t>2022-06-23</t>
  </si>
  <si>
    <t>DL-00811</t>
  </si>
  <si>
    <t>CUST-0639</t>
  </si>
  <si>
    <t>$8,820</t>
  </si>
  <si>
    <t>2023-01-30</t>
  </si>
  <si>
    <t>DL-00812</t>
  </si>
  <si>
    <t>CMP-039</t>
  </si>
  <si>
    <t>$18,352</t>
  </si>
  <si>
    <t>2024-04-20</t>
  </si>
  <si>
    <t>DL-00813</t>
  </si>
  <si>
    <t>$161,193</t>
  </si>
  <si>
    <t>2023-03-25</t>
  </si>
  <si>
    <t>DL-00814</t>
  </si>
  <si>
    <t>CUST-1031</t>
  </si>
  <si>
    <t>$19,151</t>
  </si>
  <si>
    <t>DL-00815</t>
  </si>
  <si>
    <t>CUST-0140</t>
  </si>
  <si>
    <t>$8,697</t>
  </si>
  <si>
    <t>DL-00816</t>
  </si>
  <si>
    <t>31,217</t>
  </si>
  <si>
    <t>AACHAL SONI</t>
  </si>
  <si>
    <t>DL-00817</t>
  </si>
  <si>
    <t>CUST-0097</t>
  </si>
  <si>
    <t>178K</t>
  </si>
  <si>
    <t>DL-00818</t>
  </si>
  <si>
    <t>CUST-0117</t>
  </si>
  <si>
    <t>205K</t>
  </si>
  <si>
    <t>21/10/2024</t>
  </si>
  <si>
    <t>DL-00819</t>
  </si>
  <si>
    <t>CUST-1048</t>
  </si>
  <si>
    <t>10672</t>
  </si>
  <si>
    <t>2024-01-02</t>
  </si>
  <si>
    <t>DL-00820</t>
  </si>
  <si>
    <t>CMP-333</t>
  </si>
  <si>
    <t>211380</t>
  </si>
  <si>
    <t>DL-00821</t>
  </si>
  <si>
    <t>CUST-0690</t>
  </si>
  <si>
    <t>$52,665</t>
  </si>
  <si>
    <t>2022-10-09</t>
  </si>
  <si>
    <t>DL-00822</t>
  </si>
  <si>
    <t>CUST-0362</t>
  </si>
  <si>
    <t>6693</t>
  </si>
  <si>
    <t>2024-06-15</t>
  </si>
  <si>
    <t>DL-00823</t>
  </si>
  <si>
    <t>94235</t>
  </si>
  <si>
    <t>2024-12-29</t>
  </si>
  <si>
    <t>DL-00824</t>
  </si>
  <si>
    <t>CUST-0261</t>
  </si>
  <si>
    <t>$23,337</t>
  </si>
  <si>
    <t>DL-00825</t>
  </si>
  <si>
    <t>CMP-231</t>
  </si>
  <si>
    <t>101113</t>
  </si>
  <si>
    <t>DL-00826</t>
  </si>
  <si>
    <t>CUST-0604</t>
  </si>
  <si>
    <t>$31,315</t>
  </si>
  <si>
    <t>DL-00827</t>
  </si>
  <si>
    <t>$11,029</t>
  </si>
  <si>
    <t>2024-07-25</t>
  </si>
  <si>
    <t>DL-00828</t>
  </si>
  <si>
    <t>CUST-0778</t>
  </si>
  <si>
    <t>$1,405</t>
  </si>
  <si>
    <t>PANINI KADE</t>
  </si>
  <si>
    <t>DL-00829</t>
  </si>
  <si>
    <t>CUST-0124</t>
  </si>
  <si>
    <t>$15,099</t>
  </si>
  <si>
    <t>2024-06-20</t>
  </si>
  <si>
    <t>DL-00830</t>
  </si>
  <si>
    <t>CUST-0121</t>
  </si>
  <si>
    <t>CMP-256</t>
  </si>
  <si>
    <t>45993</t>
  </si>
  <si>
    <t>DL-00831</t>
  </si>
  <si>
    <t>CUST-1487</t>
  </si>
  <si>
    <t>189577</t>
  </si>
  <si>
    <t>2023-12-27</t>
  </si>
  <si>
    <t>DL-00832</t>
  </si>
  <si>
    <t>CUST-1350</t>
  </si>
  <si>
    <t>CMP-067</t>
  </si>
  <si>
    <t>$44,246</t>
  </si>
  <si>
    <t>DL-00833</t>
  </si>
  <si>
    <t>CUST-0555</t>
  </si>
  <si>
    <t>$2,034</t>
  </si>
  <si>
    <t>DL-00834</t>
  </si>
  <si>
    <t>CUST-1236</t>
  </si>
  <si>
    <t>47128</t>
  </si>
  <si>
    <t>2024-12-13</t>
  </si>
  <si>
    <t>DL-00835</t>
  </si>
  <si>
    <t>CUST-1432</t>
  </si>
  <si>
    <t>168,196</t>
  </si>
  <si>
    <t>2022-09-30</t>
  </si>
  <si>
    <t>DL-00836</t>
  </si>
  <si>
    <t>CUST-0025</t>
  </si>
  <si>
    <t>44K</t>
  </si>
  <si>
    <t>2023-02-01</t>
  </si>
  <si>
    <t>DL-00837</t>
  </si>
  <si>
    <t>CUST-1018</t>
  </si>
  <si>
    <t>2022-01-09</t>
  </si>
  <si>
    <t>DL-00838</t>
  </si>
  <si>
    <t>CUST-0430</t>
  </si>
  <si>
    <t>45747</t>
  </si>
  <si>
    <t>2023-07-18</t>
  </si>
  <si>
    <t>DL-00839</t>
  </si>
  <si>
    <t>CUST-1427</t>
  </si>
  <si>
    <t>$5,165</t>
  </si>
  <si>
    <t>2022-05-01</t>
  </si>
  <si>
    <t>DL-00840</t>
  </si>
  <si>
    <t>CUST-0572</t>
  </si>
  <si>
    <t>83230</t>
  </si>
  <si>
    <t>2023-04-26</t>
  </si>
  <si>
    <t>DL-00841</t>
  </si>
  <si>
    <t>CUST-0913</t>
  </si>
  <si>
    <t>14583</t>
  </si>
  <si>
    <t>2024-12-12</t>
  </si>
  <si>
    <t>DL-00842</t>
  </si>
  <si>
    <t>CUST-0453</t>
  </si>
  <si>
    <t>3926</t>
  </si>
  <si>
    <t>19/09/2024</t>
  </si>
  <si>
    <t>DL-00843</t>
  </si>
  <si>
    <t>CUST-1267</t>
  </si>
  <si>
    <t>4,536</t>
  </si>
  <si>
    <t>2024-07-01</t>
  </si>
  <si>
    <t>DL-00844</t>
  </si>
  <si>
    <t>CUST-0463</t>
  </si>
  <si>
    <t>CMP-104</t>
  </si>
  <si>
    <t>5763</t>
  </si>
  <si>
    <t>2022-10-27</t>
  </si>
  <si>
    <t>DL-00845</t>
  </si>
  <si>
    <t>9163</t>
  </si>
  <si>
    <t>2024-05-09</t>
  </si>
  <si>
    <t>DL-00846</t>
  </si>
  <si>
    <t>CUST-0895</t>
  </si>
  <si>
    <t>CMP-143</t>
  </si>
  <si>
    <t>8855</t>
  </si>
  <si>
    <t>2024-07-10</t>
  </si>
  <si>
    <t>DL-00847</t>
  </si>
  <si>
    <t>CUST-0545</t>
  </si>
  <si>
    <t>CMP-200</t>
  </si>
  <si>
    <t>$139,826</t>
  </si>
  <si>
    <t>DL-00848</t>
  </si>
  <si>
    <t>12404</t>
  </si>
  <si>
    <t>2022-04-13</t>
  </si>
  <si>
    <t>DL-00849</t>
  </si>
  <si>
    <t>CUST-0991</t>
  </si>
  <si>
    <t>27,181</t>
  </si>
  <si>
    <t>2023-12-01</t>
  </si>
  <si>
    <t>DL-00850</t>
  </si>
  <si>
    <t>CUST-0780</t>
  </si>
  <si>
    <t>DL-00851</t>
  </si>
  <si>
    <t>CUST-0388</t>
  </si>
  <si>
    <t>CMP-013</t>
  </si>
  <si>
    <t>42844</t>
  </si>
  <si>
    <t>27/06/2024</t>
  </si>
  <si>
    <t>DL-00852</t>
  </si>
  <si>
    <t>CUST-0570</t>
  </si>
  <si>
    <t>37615</t>
  </si>
  <si>
    <t>2022-06-12</t>
  </si>
  <si>
    <t>DL-00853</t>
  </si>
  <si>
    <t>CUST-1439</t>
  </si>
  <si>
    <t>$11,269</t>
  </si>
  <si>
    <t>DL-00854</t>
  </si>
  <si>
    <t>CUST-0630</t>
  </si>
  <si>
    <t>CMP-352</t>
  </si>
  <si>
    <t>2022-08-11</t>
  </si>
  <si>
    <t>DL-00855</t>
  </si>
  <si>
    <t>CUST-0280</t>
  </si>
  <si>
    <t>$36,429</t>
  </si>
  <si>
    <t>2024-08-02</t>
  </si>
  <si>
    <t>DL-00856</t>
  </si>
  <si>
    <t>$1,259</t>
  </si>
  <si>
    <t>DL-00857</t>
  </si>
  <si>
    <t>CMP-344</t>
  </si>
  <si>
    <t>$7,210</t>
  </si>
  <si>
    <t>2024-02-28</t>
  </si>
  <si>
    <t>DL-00858</t>
  </si>
  <si>
    <t>CUST-0287</t>
  </si>
  <si>
    <t>15,294</t>
  </si>
  <si>
    <t>DL-00859</t>
  </si>
  <si>
    <t>CUST-0291</t>
  </si>
  <si>
    <t>32,445</t>
  </si>
  <si>
    <t>2022-12-15</t>
  </si>
  <si>
    <t>DL-00860</t>
  </si>
  <si>
    <t>CMP-011</t>
  </si>
  <si>
    <t>4,728</t>
  </si>
  <si>
    <t>2022-04-24</t>
  </si>
  <si>
    <t>DL-00861</t>
  </si>
  <si>
    <t>CUST-1042</t>
  </si>
  <si>
    <t>$101,723</t>
  </si>
  <si>
    <t>2024-10-17</t>
  </si>
  <si>
    <t>DL-00862</t>
  </si>
  <si>
    <t>CUST-0519</t>
  </si>
  <si>
    <t>157,228</t>
  </si>
  <si>
    <t>DL-00863</t>
  </si>
  <si>
    <t>CUST-0507</t>
  </si>
  <si>
    <t>12222</t>
  </si>
  <si>
    <t>2023-05-28</t>
  </si>
  <si>
    <t>DL-00864</t>
  </si>
  <si>
    <t>$9,503</t>
  </si>
  <si>
    <t>2022-12-11</t>
  </si>
  <si>
    <t>DL-00865</t>
  </si>
  <si>
    <t>CUST-0890</t>
  </si>
  <si>
    <t>CMP-369</t>
  </si>
  <si>
    <t>DL-00866</t>
  </si>
  <si>
    <t>CUST-0385</t>
  </si>
  <si>
    <t>DL-00867</t>
  </si>
  <si>
    <t>CMP-066</t>
  </si>
  <si>
    <t>$47,440</t>
  </si>
  <si>
    <t>11/03/2023</t>
  </si>
  <si>
    <t>DL-00868</t>
  </si>
  <si>
    <t>CUST-0567</t>
  </si>
  <si>
    <t>$1,751</t>
  </si>
  <si>
    <t>05/08/2023</t>
  </si>
  <si>
    <t>DL-00869</t>
  </si>
  <si>
    <t>CUST-0574</t>
  </si>
  <si>
    <t>$52,107</t>
  </si>
  <si>
    <t>11/08/2024</t>
  </si>
  <si>
    <t>DL-00870</t>
  </si>
  <si>
    <t>CUST-1142</t>
  </si>
  <si>
    <t>$33,777</t>
  </si>
  <si>
    <t>DL-00871</t>
  </si>
  <si>
    <t>CUST-0462</t>
  </si>
  <si>
    <t>$116,256</t>
  </si>
  <si>
    <t>2024-03-08</t>
  </si>
  <si>
    <t>DL-00872</t>
  </si>
  <si>
    <t>CUST-0105</t>
  </si>
  <si>
    <t>DL-00873</t>
  </si>
  <si>
    <t>DL-00874</t>
  </si>
  <si>
    <t>CUST-0497</t>
  </si>
  <si>
    <t>5319</t>
  </si>
  <si>
    <t>DL-00875</t>
  </si>
  <si>
    <t>3308</t>
  </si>
  <si>
    <t>DL-00876</t>
  </si>
  <si>
    <t>CMP-029</t>
  </si>
  <si>
    <t>2024-11-07</t>
  </si>
  <si>
    <t>DL-00877</t>
  </si>
  <si>
    <t>$35,159</t>
  </si>
  <si>
    <t>DL-00878</t>
  </si>
  <si>
    <t>$8,523</t>
  </si>
  <si>
    <t>2022-02-26</t>
  </si>
  <si>
    <t>DL-00879</t>
  </si>
  <si>
    <t>CUST-1083</t>
  </si>
  <si>
    <t>126,211</t>
  </si>
  <si>
    <t>DL-00880</t>
  </si>
  <si>
    <t>10,864</t>
  </si>
  <si>
    <t>14/04/2023</t>
  </si>
  <si>
    <t>DL-00881</t>
  </si>
  <si>
    <t>CUST-1155</t>
  </si>
  <si>
    <t>$41,824</t>
  </si>
  <si>
    <t>2024-01-25</t>
  </si>
  <si>
    <t>DL-00882</t>
  </si>
  <si>
    <t>$32,269</t>
  </si>
  <si>
    <t>2023-01-02</t>
  </si>
  <si>
    <t>DL-00883</t>
  </si>
  <si>
    <t>15182</t>
  </si>
  <si>
    <t>DL-00884</t>
  </si>
  <si>
    <t>$17,616</t>
  </si>
  <si>
    <t>DL-00885</t>
  </si>
  <si>
    <t>CUST-0455</t>
  </si>
  <si>
    <t>8466</t>
  </si>
  <si>
    <t>DL-00886</t>
  </si>
  <si>
    <t>CUST-0977</t>
  </si>
  <si>
    <t>CMP-368</t>
  </si>
  <si>
    <t>2022-11-22</t>
  </si>
  <si>
    <t>DL-00887</t>
  </si>
  <si>
    <t>$117,920</t>
  </si>
  <si>
    <t>31/05/2024</t>
  </si>
  <si>
    <t>DL-00888</t>
  </si>
  <si>
    <t>CUST-0776</t>
  </si>
  <si>
    <t>23096</t>
  </si>
  <si>
    <t>2024-12-04</t>
  </si>
  <si>
    <t>DL-00889</t>
  </si>
  <si>
    <t>$17,211</t>
  </si>
  <si>
    <t>16/04/2023</t>
  </si>
  <si>
    <t>DL-00890</t>
  </si>
  <si>
    <t>16766</t>
  </si>
  <si>
    <t>04/10/2022</t>
  </si>
  <si>
    <t>DL-00891</t>
  </si>
  <si>
    <t>CUST-1380</t>
  </si>
  <si>
    <t>DL-00892</t>
  </si>
  <si>
    <t>$16,650</t>
  </si>
  <si>
    <t>2022-04-04</t>
  </si>
  <si>
    <t>DL-00893</t>
  </si>
  <si>
    <t>CUST-0502</t>
  </si>
  <si>
    <t>$1,266</t>
  </si>
  <si>
    <t>DL-00894</t>
  </si>
  <si>
    <t>44,531</t>
  </si>
  <si>
    <t>2024-11-11</t>
  </si>
  <si>
    <t>DL-00895</t>
  </si>
  <si>
    <t>CMP-376</t>
  </si>
  <si>
    <t>2381</t>
  </si>
  <si>
    <t>DL-00896</t>
  </si>
  <si>
    <t>CUST-1117</t>
  </si>
  <si>
    <t>10560</t>
  </si>
  <si>
    <t>2022-01-26</t>
  </si>
  <si>
    <t>DL-00897</t>
  </si>
  <si>
    <t>CUST-0924</t>
  </si>
  <si>
    <t>3,585</t>
  </si>
  <si>
    <t>2022-08-17</t>
  </si>
  <si>
    <t>DL-00898</t>
  </si>
  <si>
    <t>7875</t>
  </si>
  <si>
    <t>DL-00899</t>
  </si>
  <si>
    <t>CUST-0479</t>
  </si>
  <si>
    <t>2953</t>
  </si>
  <si>
    <t>DL-00900</t>
  </si>
  <si>
    <t>CUST-0125</t>
  </si>
  <si>
    <t>$132,302</t>
  </si>
  <si>
    <t>2023-06-16</t>
  </si>
  <si>
    <t>DL-00901</t>
  </si>
  <si>
    <t>CUST-1008</t>
  </si>
  <si>
    <t>$3,490</t>
  </si>
  <si>
    <t>2024-03-15</t>
  </si>
  <si>
    <t>DL-00902</t>
  </si>
  <si>
    <t>$6,261</t>
  </si>
  <si>
    <t>DL-00903</t>
  </si>
  <si>
    <t>CUST-0150</t>
  </si>
  <si>
    <t>4910</t>
  </si>
  <si>
    <t>07/10/2023</t>
  </si>
  <si>
    <t>DL-00904</t>
  </si>
  <si>
    <t>CUST-0805</t>
  </si>
  <si>
    <t>$153,967</t>
  </si>
  <si>
    <t>2023-02-04</t>
  </si>
  <si>
    <t>DL-00905</t>
  </si>
  <si>
    <t>$41,124</t>
  </si>
  <si>
    <t>DL-00906</t>
  </si>
  <si>
    <t>CUST-0265</t>
  </si>
  <si>
    <t>$118,924</t>
  </si>
  <si>
    <t>DL-00907</t>
  </si>
  <si>
    <t>CUST-0516</t>
  </si>
  <si>
    <t>CMP-094</t>
  </si>
  <si>
    <t>$102,196</t>
  </si>
  <si>
    <t>2022-10-06</t>
  </si>
  <si>
    <t>DL-00908</t>
  </si>
  <si>
    <t>CUST-0972</t>
  </si>
  <si>
    <t>17854</t>
  </si>
  <si>
    <t>2023-01-25</t>
  </si>
  <si>
    <t>DL-00909</t>
  </si>
  <si>
    <t>$5,832</t>
  </si>
  <si>
    <t>DL-00910</t>
  </si>
  <si>
    <t>CUST-0492</t>
  </si>
  <si>
    <t>$13,256</t>
  </si>
  <si>
    <t>DL-00911</t>
  </si>
  <si>
    <t>CMP-088</t>
  </si>
  <si>
    <t>DL-00912</t>
  </si>
  <si>
    <t>38023</t>
  </si>
  <si>
    <t>2022-08-29</t>
  </si>
  <si>
    <t>DL-00913</t>
  </si>
  <si>
    <t>CUST-1180</t>
  </si>
  <si>
    <t>$168,724</t>
  </si>
  <si>
    <t>DL-00914</t>
  </si>
  <si>
    <t>CUST-0836</t>
  </si>
  <si>
    <t>CMP-061</t>
  </si>
  <si>
    <t>$214,437</t>
  </si>
  <si>
    <t>23/10/2024</t>
  </si>
  <si>
    <t>DL-00915</t>
  </si>
  <si>
    <t>CUST-0648</t>
  </si>
  <si>
    <t>8906</t>
  </si>
  <si>
    <t>DL-00916</t>
  </si>
  <si>
    <t>14515</t>
  </si>
  <si>
    <t>DL-00917</t>
  </si>
  <si>
    <t>CUST-0028</t>
  </si>
  <si>
    <t>5,308</t>
  </si>
  <si>
    <t>2024-04-26</t>
  </si>
  <si>
    <t>DL-00918</t>
  </si>
  <si>
    <t>$4,877</t>
  </si>
  <si>
    <t>30/06/2023</t>
  </si>
  <si>
    <t>DL-00919</t>
  </si>
  <si>
    <t>CUST-0091</t>
  </si>
  <si>
    <t>7829</t>
  </si>
  <si>
    <t>2024-05-01</t>
  </si>
  <si>
    <t>DL-00920</t>
  </si>
  <si>
    <t>CMP-259</t>
  </si>
  <si>
    <t>16216</t>
  </si>
  <si>
    <t>04/08/2024</t>
  </si>
  <si>
    <t>DL-00921</t>
  </si>
  <si>
    <t>CUST-0127</t>
  </si>
  <si>
    <t>CMP-297</t>
  </si>
  <si>
    <t>$8,274</t>
  </si>
  <si>
    <t>2023-04-02</t>
  </si>
  <si>
    <t>DL-00922</t>
  </si>
  <si>
    <t>21865</t>
  </si>
  <si>
    <t>DL-00923</t>
  </si>
  <si>
    <t>9662</t>
  </si>
  <si>
    <t>2023-03-24</t>
  </si>
  <si>
    <t>DL-00924</t>
  </si>
  <si>
    <t>CUST-0889</t>
  </si>
  <si>
    <t>$4,774</t>
  </si>
  <si>
    <t>2024-02-24</t>
  </si>
  <si>
    <t>DL-00925</t>
  </si>
  <si>
    <t>CUST-0168</t>
  </si>
  <si>
    <t>21534</t>
  </si>
  <si>
    <t>17/02/2024</t>
  </si>
  <si>
    <t>DL-00926</t>
  </si>
  <si>
    <t>CUST-0715</t>
  </si>
  <si>
    <t>13,201</t>
  </si>
  <si>
    <t>DL-00927</t>
  </si>
  <si>
    <t>$6,363</t>
  </si>
  <si>
    <t>13/11/2022</t>
  </si>
  <si>
    <t>DL-00928</t>
  </si>
  <si>
    <t>142518</t>
  </si>
  <si>
    <t>DL-00929</t>
  </si>
  <si>
    <t>CUST-0292</t>
  </si>
  <si>
    <t>$7,581</t>
  </si>
  <si>
    <t>2023-06-22</t>
  </si>
  <si>
    <t>DL-00930</t>
  </si>
  <si>
    <t>CUST-0414</t>
  </si>
  <si>
    <t>6,269</t>
  </si>
  <si>
    <t>2023-10-02</t>
  </si>
  <si>
    <t>DL-00931</t>
  </si>
  <si>
    <t>CUST-0835</t>
  </si>
  <si>
    <t>8776</t>
  </si>
  <si>
    <t>23/02/2024</t>
  </si>
  <si>
    <t>DL-00932</t>
  </si>
  <si>
    <t>$8,455</t>
  </si>
  <si>
    <t>06/05/2022</t>
  </si>
  <si>
    <t>DL-00933</t>
  </si>
  <si>
    <t>$6,947</t>
  </si>
  <si>
    <t>2022-11-21</t>
  </si>
  <si>
    <t>DL-00934</t>
  </si>
  <si>
    <t>DL-00935</t>
  </si>
  <si>
    <t>$3,174</t>
  </si>
  <si>
    <t>2023-02-25</t>
  </si>
  <si>
    <t>DL-00936</t>
  </si>
  <si>
    <t>CUST-1391</t>
  </si>
  <si>
    <t>CMP-145</t>
  </si>
  <si>
    <t>$4,363</t>
  </si>
  <si>
    <t>2022-10-21</t>
  </si>
  <si>
    <t>DL-00937</t>
  </si>
  <si>
    <t>CUST-0253</t>
  </si>
  <si>
    <t>209K</t>
  </si>
  <si>
    <t>DL-00938</t>
  </si>
  <si>
    <t>$16,041</t>
  </si>
  <si>
    <t>2023-12-08</t>
  </si>
  <si>
    <t>DL-00939</t>
  </si>
  <si>
    <t>147412</t>
  </si>
  <si>
    <t>DL-00940</t>
  </si>
  <si>
    <t>6545</t>
  </si>
  <si>
    <t>DL-00941</t>
  </si>
  <si>
    <t>$148,652</t>
  </si>
  <si>
    <t>2024-09-26</t>
  </si>
  <si>
    <t>DL-00942</t>
  </si>
  <si>
    <t>CUST-0468</t>
  </si>
  <si>
    <t>$11,969</t>
  </si>
  <si>
    <t>DL-00943</t>
  </si>
  <si>
    <t>CUST-0868</t>
  </si>
  <si>
    <t>$6,134</t>
  </si>
  <si>
    <t>2024-09-25</t>
  </si>
  <si>
    <t>DL-00944</t>
  </si>
  <si>
    <t>CUST-1470</t>
  </si>
  <si>
    <t>$10,504</t>
  </si>
  <si>
    <t>2024-10-25</t>
  </si>
  <si>
    <t>DL-00945</t>
  </si>
  <si>
    <t>213K</t>
  </si>
  <si>
    <t>DL-00946</t>
  </si>
  <si>
    <t>CUST-0847</t>
  </si>
  <si>
    <t>2306</t>
  </si>
  <si>
    <t>2023-01-19</t>
  </si>
  <si>
    <t>DL-00947</t>
  </si>
  <si>
    <t>153415</t>
  </si>
  <si>
    <t>DL-00948</t>
  </si>
  <si>
    <t>CUST-0420</t>
  </si>
  <si>
    <t>$5,405</t>
  </si>
  <si>
    <t>DL-00949</t>
  </si>
  <si>
    <t>CUST-0418</t>
  </si>
  <si>
    <t>$8,230</t>
  </si>
  <si>
    <t>DL-00950</t>
  </si>
  <si>
    <t>CUST-0522</t>
  </si>
  <si>
    <t>$99,977</t>
  </si>
  <si>
    <t>2024-12-02</t>
  </si>
  <si>
    <t>DL-00951</t>
  </si>
  <si>
    <t>CMP-286</t>
  </si>
  <si>
    <t>17549</t>
  </si>
  <si>
    <t>20/02/2024</t>
  </si>
  <si>
    <t>DL-00952</t>
  </si>
  <si>
    <t>CUST-0498</t>
  </si>
  <si>
    <t>23318</t>
  </si>
  <si>
    <t>2024-04-25</t>
  </si>
  <si>
    <t>DL-00953</t>
  </si>
  <si>
    <t>16,606</t>
  </si>
  <si>
    <t>2023-03-05</t>
  </si>
  <si>
    <t>DL-00954</t>
  </si>
  <si>
    <t>18229</t>
  </si>
  <si>
    <t>DL-00955</t>
  </si>
  <si>
    <t>CUST-0406</t>
  </si>
  <si>
    <t>4682</t>
  </si>
  <si>
    <t>DL-00956</t>
  </si>
  <si>
    <t>CUST-0932</t>
  </si>
  <si>
    <t>2023-08-05</t>
  </si>
  <si>
    <t>DL-00957</t>
  </si>
  <si>
    <t>CUST-1030</t>
  </si>
  <si>
    <t>$19,901</t>
  </si>
  <si>
    <t>2024-04-27</t>
  </si>
  <si>
    <t>DL-00958</t>
  </si>
  <si>
    <t>13072</t>
  </si>
  <si>
    <t>2022-02-18</t>
  </si>
  <si>
    <t>DL-00959</t>
  </si>
  <si>
    <t>13,423</t>
  </si>
  <si>
    <t>DL-00960</t>
  </si>
  <si>
    <t>209158</t>
  </si>
  <si>
    <t>2024-01-17</t>
  </si>
  <si>
    <t>DL-00961</t>
  </si>
  <si>
    <t>CUST-0063</t>
  </si>
  <si>
    <t>8818</t>
  </si>
  <si>
    <t>2024-10-06</t>
  </si>
  <si>
    <t>DL-00962</t>
  </si>
  <si>
    <t>$4,800</t>
  </si>
  <si>
    <t>DL-00963</t>
  </si>
  <si>
    <t>CUST-0769</t>
  </si>
  <si>
    <t>116146</t>
  </si>
  <si>
    <t>13/12/2023</t>
  </si>
  <si>
    <t>DL-00964</t>
  </si>
  <si>
    <t>CUST-0534</t>
  </si>
  <si>
    <t>9484</t>
  </si>
  <si>
    <t>2022-01-12</t>
  </si>
  <si>
    <t>DL-00965</t>
  </si>
  <si>
    <t>CUST-1060</t>
  </si>
  <si>
    <t>23339</t>
  </si>
  <si>
    <t>2022-10-07</t>
  </si>
  <si>
    <t>DL-00966</t>
  </si>
  <si>
    <t>150,211</t>
  </si>
  <si>
    <t>2023-10-09</t>
  </si>
  <si>
    <t>DL-00967</t>
  </si>
  <si>
    <t>CUST-1064</t>
  </si>
  <si>
    <t>$18,461</t>
  </si>
  <si>
    <t>DL-00968</t>
  </si>
  <si>
    <t>CUST-0220</t>
  </si>
  <si>
    <t>$6,526</t>
  </si>
  <si>
    <t>DL-00969</t>
  </si>
  <si>
    <t>CUST-0139</t>
  </si>
  <si>
    <t>CMP-230</t>
  </si>
  <si>
    <t>$6,054</t>
  </si>
  <si>
    <t>30/01/2022</t>
  </si>
  <si>
    <t>DL-00970</t>
  </si>
  <si>
    <t>CUST-1400</t>
  </si>
  <si>
    <t>24,545</t>
  </si>
  <si>
    <t>16/08/2024</t>
  </si>
  <si>
    <t>DL-00971</t>
  </si>
  <si>
    <t>$4,035</t>
  </si>
  <si>
    <t>2023-02-03</t>
  </si>
  <si>
    <t>DL-00972</t>
  </si>
  <si>
    <t>CUST-0917</t>
  </si>
  <si>
    <t>DL-00973</t>
  </si>
  <si>
    <t>CUST-0116</t>
  </si>
  <si>
    <t>176224</t>
  </si>
  <si>
    <t>DL-00974</t>
  </si>
  <si>
    <t>3,864</t>
  </si>
  <si>
    <t>2024-05-05</t>
  </si>
  <si>
    <t>DL-00975</t>
  </si>
  <si>
    <t>CUST-0359</t>
  </si>
  <si>
    <t>$8,120</t>
  </si>
  <si>
    <t>2024-04-28</t>
  </si>
  <si>
    <t>DL-00976</t>
  </si>
  <si>
    <t>71,435</t>
  </si>
  <si>
    <t>DL-00977</t>
  </si>
  <si>
    <t>5,842</t>
  </si>
  <si>
    <t>2024-05-26</t>
  </si>
  <si>
    <t>DL-00978</t>
  </si>
  <si>
    <t>CUST-1033</t>
  </si>
  <si>
    <t>21889</t>
  </si>
  <si>
    <t>2024-09-20</t>
  </si>
  <si>
    <t>DL-00979</t>
  </si>
  <si>
    <t>CUST-1107</t>
  </si>
  <si>
    <t>$12,822</t>
  </si>
  <si>
    <t>2023-10-20</t>
  </si>
  <si>
    <t>DL-00980</t>
  </si>
  <si>
    <t>CUST-1097</t>
  </si>
  <si>
    <t>$13,065</t>
  </si>
  <si>
    <t>2022-10-25</t>
  </si>
  <si>
    <t>DL-00981</t>
  </si>
  <si>
    <t>$157,444</t>
  </si>
  <si>
    <t>DL-00982</t>
  </si>
  <si>
    <t>9038</t>
  </si>
  <si>
    <t>DL-00983</t>
  </si>
  <si>
    <t>197153</t>
  </si>
  <si>
    <t>DL-00984</t>
  </si>
  <si>
    <t>CUST-0325</t>
  </si>
  <si>
    <t>2023-09-24</t>
  </si>
  <si>
    <t>DL-00985</t>
  </si>
  <si>
    <t>CUST-0190</t>
  </si>
  <si>
    <t>24419</t>
  </si>
  <si>
    <t>2023-10-05</t>
  </si>
  <si>
    <t>DL-00986</t>
  </si>
  <si>
    <t>CUST-0042</t>
  </si>
  <si>
    <t>CMP-009</t>
  </si>
  <si>
    <t>11659</t>
  </si>
  <si>
    <t>DL-00987</t>
  </si>
  <si>
    <t>10,812</t>
  </si>
  <si>
    <t>01/03/2023</t>
  </si>
  <si>
    <t>DL-00988</t>
  </si>
  <si>
    <t>CUST-0185</t>
  </si>
  <si>
    <t>$5,145</t>
  </si>
  <si>
    <t>2022-03-12</t>
  </si>
  <si>
    <t>DL-00989</t>
  </si>
  <si>
    <t>CUST-0627</t>
  </si>
  <si>
    <t>2479</t>
  </si>
  <si>
    <t>14/02/2024</t>
  </si>
  <si>
    <t>DL-00990</t>
  </si>
  <si>
    <t>10,046</t>
  </si>
  <si>
    <t>DL-00991</t>
  </si>
  <si>
    <t>CUST-0569</t>
  </si>
  <si>
    <t>$8,539</t>
  </si>
  <si>
    <t>2024-08-21</t>
  </si>
  <si>
    <t>DL-00992</t>
  </si>
  <si>
    <t>35981</t>
  </si>
  <si>
    <t>DL-00993</t>
  </si>
  <si>
    <t>11,714</t>
  </si>
  <si>
    <t>DL-00994</t>
  </si>
  <si>
    <t>CUST-1132</t>
  </si>
  <si>
    <t>29093</t>
  </si>
  <si>
    <t>DL-00995</t>
  </si>
  <si>
    <t>CUST-0903</t>
  </si>
  <si>
    <t>12612</t>
  </si>
  <si>
    <t>DL-00996</t>
  </si>
  <si>
    <t>148859</t>
  </si>
  <si>
    <t>DL-00997</t>
  </si>
  <si>
    <t>CMP-148</t>
  </si>
  <si>
    <t>$51,218</t>
  </si>
  <si>
    <t>2024-12-10</t>
  </si>
  <si>
    <t>DL-00998</t>
  </si>
  <si>
    <t>CUST-1210</t>
  </si>
  <si>
    <t>8381</t>
  </si>
  <si>
    <t>2024-11-12</t>
  </si>
  <si>
    <t>DL-00999</t>
  </si>
  <si>
    <t>CUST-0215</t>
  </si>
  <si>
    <t>7,011</t>
  </si>
  <si>
    <t>DL-01000</t>
  </si>
  <si>
    <t>CUST-1392</t>
  </si>
  <si>
    <t>$9,593</t>
  </si>
  <si>
    <t>DL-01001</t>
  </si>
  <si>
    <t>CUST-0963</t>
  </si>
  <si>
    <t>$134,815</t>
  </si>
  <si>
    <t>DL-01002</t>
  </si>
  <si>
    <t>CUST-0010</t>
  </si>
  <si>
    <t>150093</t>
  </si>
  <si>
    <t>DL-01003</t>
  </si>
  <si>
    <t>CUST-0106</t>
  </si>
  <si>
    <t>15339</t>
  </si>
  <si>
    <t>2023-10-08</t>
  </si>
  <si>
    <t>DL-01004</t>
  </si>
  <si>
    <t>CUST-1256</t>
  </si>
  <si>
    <t>11203</t>
  </si>
  <si>
    <t>2024-03-24</t>
  </si>
  <si>
    <t>DL-01005</t>
  </si>
  <si>
    <t>CMP-021</t>
  </si>
  <si>
    <t>6844</t>
  </si>
  <si>
    <t>2023-02-18</t>
  </si>
  <si>
    <t>DL-01006</t>
  </si>
  <si>
    <t>5519</t>
  </si>
  <si>
    <t>DL-01007</t>
  </si>
  <si>
    <t>17,998</t>
  </si>
  <si>
    <t>DL-01008</t>
  </si>
  <si>
    <t>CUST-1403</t>
  </si>
  <si>
    <t>2024-05-19</t>
  </si>
  <si>
    <t>DL-01009</t>
  </si>
  <si>
    <t>CUST-0541</t>
  </si>
  <si>
    <t>$22,794</t>
  </si>
  <si>
    <t>2022-08-15</t>
  </si>
  <si>
    <t>DL-01010</t>
  </si>
  <si>
    <t>16,340</t>
  </si>
  <si>
    <t>DL-01011</t>
  </si>
  <si>
    <t>CUST-0396</t>
  </si>
  <si>
    <t>2024-12-20</t>
  </si>
  <si>
    <t>DL-01012</t>
  </si>
  <si>
    <t>CUST-0626</t>
  </si>
  <si>
    <t>7703</t>
  </si>
  <si>
    <t>DL-01013</t>
  </si>
  <si>
    <t>CUST-1197</t>
  </si>
  <si>
    <t>4246</t>
  </si>
  <si>
    <t>DL-01014</t>
  </si>
  <si>
    <t>CUST-1315</t>
  </si>
  <si>
    <t>12685</t>
  </si>
  <si>
    <t>2023-07-19</t>
  </si>
  <si>
    <t>DL-01015</t>
  </si>
  <si>
    <t>CUST-0992</t>
  </si>
  <si>
    <t>CMP-002</t>
  </si>
  <si>
    <t>7887</t>
  </si>
  <si>
    <t>2022-04-23</t>
  </si>
  <si>
    <t>DL-01016</t>
  </si>
  <si>
    <t>$2,888</t>
  </si>
  <si>
    <t>DL-01017</t>
  </si>
  <si>
    <t>7325</t>
  </si>
  <si>
    <t>DL-01018</t>
  </si>
  <si>
    <t>CUST-0432</t>
  </si>
  <si>
    <t>CMP-203</t>
  </si>
  <si>
    <t>20,903</t>
  </si>
  <si>
    <t>DL-01019</t>
  </si>
  <si>
    <t>CUST-0653</t>
  </si>
  <si>
    <t>11,433</t>
  </si>
  <si>
    <t>DL-01020</t>
  </si>
  <si>
    <t>91237</t>
  </si>
  <si>
    <t>DL-01021</t>
  </si>
  <si>
    <t>CMP-382</t>
  </si>
  <si>
    <t>$9,414</t>
  </si>
  <si>
    <t>DL-01022</t>
  </si>
  <si>
    <t>CUST-1364</t>
  </si>
  <si>
    <t>$3,085</t>
  </si>
  <si>
    <t>DL-01023</t>
  </si>
  <si>
    <t>$47,727</t>
  </si>
  <si>
    <t>23/01/2022</t>
  </si>
  <si>
    <t>DL-01024</t>
  </si>
  <si>
    <t>CUST-0817</t>
  </si>
  <si>
    <t>16978</t>
  </si>
  <si>
    <t>07/06/2024</t>
  </si>
  <si>
    <t>DL-01025</t>
  </si>
  <si>
    <t>$36,280</t>
  </si>
  <si>
    <t>2024-07-03</t>
  </si>
  <si>
    <t>DL-01026</t>
  </si>
  <si>
    <t>152,901</t>
  </si>
  <si>
    <t>2022-05-16</t>
  </si>
  <si>
    <t>DL-01027</t>
  </si>
  <si>
    <t>CUST-0884</t>
  </si>
  <si>
    <t>54573</t>
  </si>
  <si>
    <t>DL-01028</t>
  </si>
  <si>
    <t>CUST-0149</t>
  </si>
  <si>
    <t>8623</t>
  </si>
  <si>
    <t>DL-01029</t>
  </si>
  <si>
    <t xml:space="preserve">Rachit Lall  </t>
  </si>
  <si>
    <t>20/11/2024</t>
  </si>
  <si>
    <t>DL-01030</t>
  </si>
  <si>
    <t>CMP-303</t>
  </si>
  <si>
    <t>104969</t>
  </si>
  <si>
    <t>DL-01031</t>
  </si>
  <si>
    <t>CUST-0484</t>
  </si>
  <si>
    <t>$9,271</t>
  </si>
  <si>
    <t>2022-10-08</t>
  </si>
  <si>
    <t>DL-01032</t>
  </si>
  <si>
    <t>152478</t>
  </si>
  <si>
    <t>02/07/2023</t>
  </si>
  <si>
    <t>DL-01033</t>
  </si>
  <si>
    <t>CUST-1186</t>
  </si>
  <si>
    <t>CMP-263</t>
  </si>
  <si>
    <t>$46,795</t>
  </si>
  <si>
    <t>04/05/2024</t>
  </si>
  <si>
    <t>DL-01034</t>
  </si>
  <si>
    <t>CUST-1177</t>
  </si>
  <si>
    <t>$9,530</t>
  </si>
  <si>
    <t>2024-03-22</t>
  </si>
  <si>
    <t>DL-01035</t>
  </si>
  <si>
    <t>$24,405</t>
  </si>
  <si>
    <t>2024-09-28</t>
  </si>
  <si>
    <t>DL-01036</t>
  </si>
  <si>
    <t>$5,552</t>
  </si>
  <si>
    <t>DL-01037</t>
  </si>
  <si>
    <t>CUST-1118</t>
  </si>
  <si>
    <t>7226</t>
  </si>
  <si>
    <t>DL-01038</t>
  </si>
  <si>
    <t>CMP-233</t>
  </si>
  <si>
    <t>DL-01039</t>
  </si>
  <si>
    <t>124411</t>
  </si>
  <si>
    <t>DL-01040</t>
  </si>
  <si>
    <t>CUST-0445</t>
  </si>
  <si>
    <t>42K</t>
  </si>
  <si>
    <t>DL-01041</t>
  </si>
  <si>
    <t>$5,478</t>
  </si>
  <si>
    <t>DL-01042</t>
  </si>
  <si>
    <t>DL-01043</t>
  </si>
  <si>
    <t>2038</t>
  </si>
  <si>
    <t>2022-07-10</t>
  </si>
  <si>
    <t>DL-01044</t>
  </si>
  <si>
    <t>13027</t>
  </si>
  <si>
    <t>2023-08-08</t>
  </si>
  <si>
    <t>DL-01045</t>
  </si>
  <si>
    <t>CUST-0973</t>
  </si>
  <si>
    <t>2461</t>
  </si>
  <si>
    <t>2022-04-22</t>
  </si>
  <si>
    <t>DL-01046</t>
  </si>
  <si>
    <t>CUST-0843</t>
  </si>
  <si>
    <t>DL-01047</t>
  </si>
  <si>
    <t>CUST-0672</t>
  </si>
  <si>
    <t>$23,038</t>
  </si>
  <si>
    <t>2023-04-16</t>
  </si>
  <si>
    <t>DL-01048</t>
  </si>
  <si>
    <t>36K</t>
  </si>
  <si>
    <t>DL-01049</t>
  </si>
  <si>
    <t>$4,519</t>
  </si>
  <si>
    <t>2022-04-29</t>
  </si>
  <si>
    <t>DL-01050</t>
  </si>
  <si>
    <t>CUST-1296</t>
  </si>
  <si>
    <t>$8,762</t>
  </si>
  <si>
    <t>DL-01051</t>
  </si>
  <si>
    <t>14,373</t>
  </si>
  <si>
    <t>DL-01052</t>
  </si>
  <si>
    <t>CUST-0885</t>
  </si>
  <si>
    <t>7056</t>
  </si>
  <si>
    <t>DL-01053</t>
  </si>
  <si>
    <t>CMP-019</t>
  </si>
  <si>
    <t>$12,809</t>
  </si>
  <si>
    <t>DL-01054</t>
  </si>
  <si>
    <t>7913</t>
  </si>
  <si>
    <t>2022-07-04</t>
  </si>
  <si>
    <t>DL-01055</t>
  </si>
  <si>
    <t>7207</t>
  </si>
  <si>
    <t>DL-01056</t>
  </si>
  <si>
    <t>$8,266</t>
  </si>
  <si>
    <t>DL-01057</t>
  </si>
  <si>
    <t>CUST-1373</t>
  </si>
  <si>
    <t>2023-09-03</t>
  </si>
  <si>
    <t>DL-01058</t>
  </si>
  <si>
    <t>CUST-0034</t>
  </si>
  <si>
    <t>CMP-365</t>
  </si>
  <si>
    <t>$4,213</t>
  </si>
  <si>
    <t>2022-04-21</t>
  </si>
  <si>
    <t>DL-01059</t>
  </si>
  <si>
    <t>$6,277</t>
  </si>
  <si>
    <t>DL-01060</t>
  </si>
  <si>
    <t>CMP-150</t>
  </si>
  <si>
    <t>8090</t>
  </si>
  <si>
    <t>DL-01061</t>
  </si>
  <si>
    <t>$9,437</t>
  </si>
  <si>
    <t>2023-03-11</t>
  </si>
  <si>
    <t>DL-01062</t>
  </si>
  <si>
    <t>$136,419</t>
  </si>
  <si>
    <t>2022-05-19</t>
  </si>
  <si>
    <t>DL-01063</t>
  </si>
  <si>
    <t>CUST-0747</t>
  </si>
  <si>
    <t>141470</t>
  </si>
  <si>
    <t>DL-01064</t>
  </si>
  <si>
    <t>CUST-0457</t>
  </si>
  <si>
    <t>$37,486</t>
  </si>
  <si>
    <t>2024-02-07</t>
  </si>
  <si>
    <t>DL-01065</t>
  </si>
  <si>
    <t>$198,674</t>
  </si>
  <si>
    <t>DL-01066</t>
  </si>
  <si>
    <t>CUST-0101</t>
  </si>
  <si>
    <t>14675</t>
  </si>
  <si>
    <t>2023-11-25</t>
  </si>
  <si>
    <t>DL-01067</t>
  </si>
  <si>
    <t>111323</t>
  </si>
  <si>
    <t>DL-01068</t>
  </si>
  <si>
    <t>CUST-1176</t>
  </si>
  <si>
    <t>$13,439</t>
  </si>
  <si>
    <t>2024-05-31</t>
  </si>
  <si>
    <t>DL-01069</t>
  </si>
  <si>
    <t>2022-01-18</t>
  </si>
  <si>
    <t>DL-01070</t>
  </si>
  <si>
    <t>CUST-1219</t>
  </si>
  <si>
    <t>7509</t>
  </si>
  <si>
    <t>DL-01071</t>
  </si>
  <si>
    <t>CUST-0748</t>
  </si>
  <si>
    <t>44281</t>
  </si>
  <si>
    <t>2023-12-11</t>
  </si>
  <si>
    <t>DL-01072</t>
  </si>
  <si>
    <t>CUST-1481</t>
  </si>
  <si>
    <t>8,720</t>
  </si>
  <si>
    <t>DL-01073</t>
  </si>
  <si>
    <t>5339</t>
  </si>
  <si>
    <t>DL-01074</t>
  </si>
  <si>
    <t>DL-01075</t>
  </si>
  <si>
    <t>23879</t>
  </si>
  <si>
    <t>DL-01076</t>
  </si>
  <si>
    <t>CUST-0321</t>
  </si>
  <si>
    <t>15026</t>
  </si>
  <si>
    <t>DL-01077</t>
  </si>
  <si>
    <t>CUST-0953</t>
  </si>
  <si>
    <t>12811</t>
  </si>
  <si>
    <t>DL-01078</t>
  </si>
  <si>
    <t>CUST-0023</t>
  </si>
  <si>
    <t>$6,245</t>
  </si>
  <si>
    <t>15/10/2022</t>
  </si>
  <si>
    <t>DL-01079</t>
  </si>
  <si>
    <t>CUST-0905</t>
  </si>
  <si>
    <t>$9,509</t>
  </si>
  <si>
    <t>DL-01080</t>
  </si>
  <si>
    <t>35350</t>
  </si>
  <si>
    <t>2024-07-31</t>
  </si>
  <si>
    <t>DL-01081</t>
  </si>
  <si>
    <t>10,876</t>
  </si>
  <si>
    <t>2024-01-30</t>
  </si>
  <si>
    <t>DL-01082</t>
  </si>
  <si>
    <t>CUST-0651</t>
  </si>
  <si>
    <t>$13,642</t>
  </si>
  <si>
    <t>DL-01083</t>
  </si>
  <si>
    <t>CUST-0173</t>
  </si>
  <si>
    <t>2024-05-22</t>
  </si>
  <si>
    <t>DL-01084</t>
  </si>
  <si>
    <t>CUST-0871</t>
  </si>
  <si>
    <t>$4,537</t>
  </si>
  <si>
    <t>DL-01085</t>
  </si>
  <si>
    <t>CUST-0007</t>
  </si>
  <si>
    <t>$54,569</t>
  </si>
  <si>
    <t>2023-08-25</t>
  </si>
  <si>
    <t>DL-01086</t>
  </si>
  <si>
    <t>$29,814</t>
  </si>
  <si>
    <t>2022-04-06</t>
  </si>
  <si>
    <t>DL-01087</t>
  </si>
  <si>
    <t>CUST-0240</t>
  </si>
  <si>
    <t>$6,519</t>
  </si>
  <si>
    <t>2022-06-26</t>
  </si>
  <si>
    <t>DL-01088</t>
  </si>
  <si>
    <t>CMP-334</t>
  </si>
  <si>
    <t>2,293</t>
  </si>
  <si>
    <t>2022-10-10</t>
  </si>
  <si>
    <t>DL-01089</t>
  </si>
  <si>
    <t>CMP-085</t>
  </si>
  <si>
    <t>$39,879</t>
  </si>
  <si>
    <t>2023-04-07</t>
  </si>
  <si>
    <t>DL-01090</t>
  </si>
  <si>
    <t>CUST-0200</t>
  </si>
  <si>
    <t>DL-01091</t>
  </si>
  <si>
    <t>CUST-1495</t>
  </si>
  <si>
    <t>CMP-057</t>
  </si>
  <si>
    <t>$5,365</t>
  </si>
  <si>
    <t>2024-05-04</t>
  </si>
  <si>
    <t>DL-01092</t>
  </si>
  <si>
    <t>14035</t>
  </si>
  <si>
    <t>DL-01093</t>
  </si>
  <si>
    <t>$24,386</t>
  </si>
  <si>
    <t>2024-04-17</t>
  </si>
  <si>
    <t>DL-01094</t>
  </si>
  <si>
    <t>CUST-1026</t>
  </si>
  <si>
    <t>$8,259</t>
  </si>
  <si>
    <t>DL-01095</t>
  </si>
  <si>
    <t>CUST-0184</t>
  </si>
  <si>
    <t>76978</t>
  </si>
  <si>
    <t>2023-07-23</t>
  </si>
  <si>
    <t>DL-01096</t>
  </si>
  <si>
    <t>CUST-0881</t>
  </si>
  <si>
    <t>CMP-059</t>
  </si>
  <si>
    <t>$172,075</t>
  </si>
  <si>
    <t>DL-01097</t>
  </si>
  <si>
    <t>CUST-0521</t>
  </si>
  <si>
    <t>20135</t>
  </si>
  <si>
    <t>2023-01-23</t>
  </si>
  <si>
    <t>DL-01098</t>
  </si>
  <si>
    <t>$2,441</t>
  </si>
  <si>
    <t>2023-07-08</t>
  </si>
  <si>
    <t>DL-01099</t>
  </si>
  <si>
    <t>CUST-0294</t>
  </si>
  <si>
    <t>6536</t>
  </si>
  <si>
    <t>2024-01-08</t>
  </si>
  <si>
    <t>DL-01100</t>
  </si>
  <si>
    <t>10,167</t>
  </si>
  <si>
    <t>DL-01101</t>
  </si>
  <si>
    <t>$25,218</t>
  </si>
  <si>
    <t>2022-11-07</t>
  </si>
  <si>
    <t>DL-01102</t>
  </si>
  <si>
    <t>14,564</t>
  </si>
  <si>
    <t>DL-01103</t>
  </si>
  <si>
    <t>$25,301</t>
  </si>
  <si>
    <t>DL-01104</t>
  </si>
  <si>
    <t>CUST-1324</t>
  </si>
  <si>
    <t>CMP-107</t>
  </si>
  <si>
    <t>21,436</t>
  </si>
  <si>
    <t>2023-02-27</t>
  </si>
  <si>
    <t>DL-01105</t>
  </si>
  <si>
    <t>CUST-0409</t>
  </si>
  <si>
    <t>4,584</t>
  </si>
  <si>
    <t>DL-01106</t>
  </si>
  <si>
    <t>CUST-1420</t>
  </si>
  <si>
    <t>9231</t>
  </si>
  <si>
    <t>2023-12-26</t>
  </si>
  <si>
    <t>DL-01107</t>
  </si>
  <si>
    <t>$8,307</t>
  </si>
  <si>
    <t>DL-01108</t>
  </si>
  <si>
    <t>CUST-0637</t>
  </si>
  <si>
    <t>12825</t>
  </si>
  <si>
    <t>27/10/2022</t>
  </si>
  <si>
    <t>DL-01109</t>
  </si>
  <si>
    <t>CUST-1085</t>
  </si>
  <si>
    <t>114306</t>
  </si>
  <si>
    <t>DL-01110</t>
  </si>
  <si>
    <t>$67,103</t>
  </si>
  <si>
    <t>2022-12-02</t>
  </si>
  <si>
    <t>DL-01111</t>
  </si>
  <si>
    <t>CUST-1185</t>
  </si>
  <si>
    <t>8302</t>
  </si>
  <si>
    <t>2023-11-30</t>
  </si>
  <si>
    <t>DL-01112</t>
  </si>
  <si>
    <t>$58,603</t>
  </si>
  <si>
    <t>2022-12-18</t>
  </si>
  <si>
    <t>DL-01113</t>
  </si>
  <si>
    <t>32358</t>
  </si>
  <si>
    <t>2023-08-31</t>
  </si>
  <si>
    <t>DL-01114</t>
  </si>
  <si>
    <t>$171,723</t>
  </si>
  <si>
    <t>DL-01115</t>
  </si>
  <si>
    <t>CUST-1308</t>
  </si>
  <si>
    <t>194,917</t>
  </si>
  <si>
    <t>28/01/2022</t>
  </si>
  <si>
    <t>DL-01116</t>
  </si>
  <si>
    <t>DL-01117</t>
  </si>
  <si>
    <t>CUST-0015</t>
  </si>
  <si>
    <t>$3,327</t>
  </si>
  <si>
    <t>DL-01118</t>
  </si>
  <si>
    <t>CUST-0108</t>
  </si>
  <si>
    <t>5,349</t>
  </si>
  <si>
    <t>DL-01119</t>
  </si>
  <si>
    <t>12,027</t>
  </si>
  <si>
    <t>13/11/2023</t>
  </si>
  <si>
    <t>DL-01120</t>
  </si>
  <si>
    <t>40561</t>
  </si>
  <si>
    <t>DL-01121</t>
  </si>
  <si>
    <t>CUST-1191</t>
  </si>
  <si>
    <t>$23,701</t>
  </si>
  <si>
    <t>2022-03-31</t>
  </si>
  <si>
    <t>DL-01122</t>
  </si>
  <si>
    <t>CUST-1388</t>
  </si>
  <si>
    <t>147922</t>
  </si>
  <si>
    <t>2024-12-09</t>
  </si>
  <si>
    <t>DL-01123</t>
  </si>
  <si>
    <t>CUST-0233</t>
  </si>
  <si>
    <t>9549</t>
  </si>
  <si>
    <t>DL-01124</t>
  </si>
  <si>
    <t>CMP-063</t>
  </si>
  <si>
    <t>157,982</t>
  </si>
  <si>
    <t>2023-10-13</t>
  </si>
  <si>
    <t>DL-01125</t>
  </si>
  <si>
    <t>CUST-0826</t>
  </si>
  <si>
    <t>4,996</t>
  </si>
  <si>
    <t>DL-01126</t>
  </si>
  <si>
    <t>10388</t>
  </si>
  <si>
    <t>2022-05-11</t>
  </si>
  <si>
    <t>DL-01127</t>
  </si>
  <si>
    <t>$188,484</t>
  </si>
  <si>
    <t>2022-05-23</t>
  </si>
  <si>
    <t>DL-01128</t>
  </si>
  <si>
    <t>CUST-0469</t>
  </si>
  <si>
    <t>$3,398</t>
  </si>
  <si>
    <t>DL-01129</t>
  </si>
  <si>
    <t>CUST-0488</t>
  </si>
  <si>
    <t>$96,153</t>
  </si>
  <si>
    <t>11/10/2024</t>
  </si>
  <si>
    <t>DL-01130</t>
  </si>
  <si>
    <t>CUST-0070</t>
  </si>
  <si>
    <t>204K</t>
  </si>
  <si>
    <t>2022-08-02</t>
  </si>
  <si>
    <t>DL-01131</t>
  </si>
  <si>
    <t>$12,839</t>
  </si>
  <si>
    <t>DL-01132</t>
  </si>
  <si>
    <t>CUST-1001</t>
  </si>
  <si>
    <t>89766</t>
  </si>
  <si>
    <t>DL-01133</t>
  </si>
  <si>
    <t>$8,085</t>
  </si>
  <si>
    <t>2023-03-15</t>
  </si>
  <si>
    <t>DL-01134</t>
  </si>
  <si>
    <t>$1,766</t>
  </si>
  <si>
    <t>DL-01135</t>
  </si>
  <si>
    <t>CUST-0353</t>
  </si>
  <si>
    <t>77,820</t>
  </si>
  <si>
    <t>DL-01136</t>
  </si>
  <si>
    <t>CUST-0413</t>
  </si>
  <si>
    <t>$8,577</t>
  </si>
  <si>
    <t>DL-01137</t>
  </si>
  <si>
    <t>$5,751</t>
  </si>
  <si>
    <t>2023-01-24</t>
  </si>
  <si>
    <t>DL-01138</t>
  </si>
  <si>
    <t>$198,592</t>
  </si>
  <si>
    <t>DL-01139</t>
  </si>
  <si>
    <t>CUST-0676</t>
  </si>
  <si>
    <t>28583</t>
  </si>
  <si>
    <t>2024-10-03</t>
  </si>
  <si>
    <t>DL-01140</t>
  </si>
  <si>
    <t>CUST-0456</t>
  </si>
  <si>
    <t>$5,335</t>
  </si>
  <si>
    <t>2022-11-01</t>
  </si>
  <si>
    <t>DL-01141</t>
  </si>
  <si>
    <t>CUST-0533</t>
  </si>
  <si>
    <t>$4,446</t>
  </si>
  <si>
    <t>2022-08-01</t>
  </si>
  <si>
    <t>DL-01142</t>
  </si>
  <si>
    <t>9465</t>
  </si>
  <si>
    <t>2022-01-25</t>
  </si>
  <si>
    <t>DL-01143</t>
  </si>
  <si>
    <t>CUST-1285</t>
  </si>
  <si>
    <t>16192</t>
  </si>
  <si>
    <t>2022-01-14</t>
  </si>
  <si>
    <t>DL-01144</t>
  </si>
  <si>
    <t>16614</t>
  </si>
  <si>
    <t>DL-01145</t>
  </si>
  <si>
    <t>CUST-1375</t>
  </si>
  <si>
    <t>191862</t>
  </si>
  <si>
    <t>DL-01146</t>
  </si>
  <si>
    <t>142861</t>
  </si>
  <si>
    <t>DL-01147</t>
  </si>
  <si>
    <t>CUST-1212</t>
  </si>
  <si>
    <t>$12,294</t>
  </si>
  <si>
    <t>31/01/2024</t>
  </si>
  <si>
    <t>DL-01148</t>
  </si>
  <si>
    <t>CUST-1357</t>
  </si>
  <si>
    <t>10763</t>
  </si>
  <si>
    <t>DL-01149</t>
  </si>
  <si>
    <t>1270</t>
  </si>
  <si>
    <t>DL-01150</t>
  </si>
  <si>
    <t>$2,733</t>
  </si>
  <si>
    <t>2024-03-12</t>
  </si>
  <si>
    <t>DL-01151</t>
  </si>
  <si>
    <t>4430</t>
  </si>
  <si>
    <t>DL-01152</t>
  </si>
  <si>
    <t>CUST-1124</t>
  </si>
  <si>
    <t>15194</t>
  </si>
  <si>
    <t>DL-01153</t>
  </si>
  <si>
    <t>CMP-190</t>
  </si>
  <si>
    <t>$2,803</t>
  </si>
  <si>
    <t>2023-01-15</t>
  </si>
  <si>
    <t>DL-01154</t>
  </si>
  <si>
    <t>CUST-0575</t>
  </si>
  <si>
    <t>DL-01155</t>
  </si>
  <si>
    <t>$179,616</t>
  </si>
  <si>
    <t>DL-01156</t>
  </si>
  <si>
    <t>CUST-0735</t>
  </si>
  <si>
    <t>$106,969</t>
  </si>
  <si>
    <t>2024-06-21</t>
  </si>
  <si>
    <t>DL-01157</t>
  </si>
  <si>
    <t>3,470</t>
  </si>
  <si>
    <t>12/06/2022</t>
  </si>
  <si>
    <t>DL-01158</t>
  </si>
  <si>
    <t>CUST-1383</t>
  </si>
  <si>
    <t>2114</t>
  </si>
  <si>
    <t>2023-05-08</t>
  </si>
  <si>
    <t>DL-01159</t>
  </si>
  <si>
    <t>23/03/2022</t>
  </si>
  <si>
    <t>DL-01160</t>
  </si>
  <si>
    <t>149965</t>
  </si>
  <si>
    <t>2024-10-31</t>
  </si>
  <si>
    <t>DL-01161</t>
  </si>
  <si>
    <t>11,774</t>
  </si>
  <si>
    <t>DL-01162</t>
  </si>
  <si>
    <t>CUST-0041</t>
  </si>
  <si>
    <t>3170</t>
  </si>
  <si>
    <t>DL-01163</t>
  </si>
  <si>
    <t>$26,986</t>
  </si>
  <si>
    <t>2023-02-26</t>
  </si>
  <si>
    <t>DL-01164</t>
  </si>
  <si>
    <t>CUST-0260</t>
  </si>
  <si>
    <t>CMP-084</t>
  </si>
  <si>
    <t>18972</t>
  </si>
  <si>
    <t>DL-01165</t>
  </si>
  <si>
    <t>CUST-1182</t>
  </si>
  <si>
    <t>$14,431</t>
  </si>
  <si>
    <t>DL-01166</t>
  </si>
  <si>
    <t>21056</t>
  </si>
  <si>
    <t>2023-09-13</t>
  </si>
  <si>
    <t>DL-01167</t>
  </si>
  <si>
    <t>$6,389</t>
  </si>
  <si>
    <t>DL-01168</t>
  </si>
  <si>
    <t>7084</t>
  </si>
  <si>
    <t>27/08/2024</t>
  </si>
  <si>
    <t>DL-01169</t>
  </si>
  <si>
    <t>CUST-1158</t>
  </si>
  <si>
    <t>136699</t>
  </si>
  <si>
    <t>DL-01170</t>
  </si>
  <si>
    <t>45124</t>
  </si>
  <si>
    <t>2024-04-19</t>
  </si>
  <si>
    <t>DL-01171</t>
  </si>
  <si>
    <t>CUST-0585</t>
  </si>
  <si>
    <t>$26,202</t>
  </si>
  <si>
    <t>DL-01172</t>
  </si>
  <si>
    <t>CUST-0133</t>
  </si>
  <si>
    <t>$19,977</t>
  </si>
  <si>
    <t>DL-01173</t>
  </si>
  <si>
    <t>CUST-0984</t>
  </si>
  <si>
    <t>$4,892</t>
  </si>
  <si>
    <t>DL-01174</t>
  </si>
  <si>
    <t>DL-01175</t>
  </si>
  <si>
    <t>$5,556</t>
  </si>
  <si>
    <t>DL-01176</t>
  </si>
  <si>
    <t>$9,091</t>
  </si>
  <si>
    <t>2023-01-22</t>
  </si>
  <si>
    <t>DL-01177</t>
  </si>
  <si>
    <t>$37,828</t>
  </si>
  <si>
    <t>DL-01178</t>
  </si>
  <si>
    <t>CUST-0153</t>
  </si>
  <si>
    <t>5735</t>
  </si>
  <si>
    <t>DL-01179</t>
  </si>
  <si>
    <t>$9,233</t>
  </si>
  <si>
    <t>DL-01180</t>
  </si>
  <si>
    <t>9561</t>
  </si>
  <si>
    <t>05/12/2022</t>
  </si>
  <si>
    <t>DL-01181</t>
  </si>
  <si>
    <t>CMP-225</t>
  </si>
  <si>
    <t>89891</t>
  </si>
  <si>
    <t>DL-01182</t>
  </si>
  <si>
    <t>CUST-0811</t>
  </si>
  <si>
    <t>23809</t>
  </si>
  <si>
    <t>2023-03-06</t>
  </si>
  <si>
    <t>DL-01183</t>
  </si>
  <si>
    <t>4219</t>
  </si>
  <si>
    <t>DL-01184</t>
  </si>
  <si>
    <t>CUST-1220</t>
  </si>
  <si>
    <t>9,188</t>
  </si>
  <si>
    <t>16/08/2023</t>
  </si>
  <si>
    <t>DL-01185</t>
  </si>
  <si>
    <t>CUST-0001</t>
  </si>
  <si>
    <t>3036</t>
  </si>
  <si>
    <t>DL-01186</t>
  </si>
  <si>
    <t>$4,047</t>
  </si>
  <si>
    <t>DL-01187</t>
  </si>
  <si>
    <t>11960</t>
  </si>
  <si>
    <t>DL-01188</t>
  </si>
  <si>
    <t>CUST-0681</t>
  </si>
  <si>
    <t>$4,430</t>
  </si>
  <si>
    <t>DL-01189</t>
  </si>
  <si>
    <t>$11,920</t>
  </si>
  <si>
    <t>2022-08-12</t>
  </si>
  <si>
    <t>DL-01190</t>
  </si>
  <si>
    <t>$190,847</t>
  </si>
  <si>
    <t>2024-02-21</t>
  </si>
  <si>
    <t>DL-01191</t>
  </si>
  <si>
    <t>CUST-1279</t>
  </si>
  <si>
    <t>165596</t>
  </si>
  <si>
    <t>DL-01192</t>
  </si>
  <si>
    <t>CUST-0910</t>
  </si>
  <si>
    <t>2458</t>
  </si>
  <si>
    <t>DL-01193</t>
  </si>
  <si>
    <t>113760</t>
  </si>
  <si>
    <t>2024-08-15</t>
  </si>
  <si>
    <t>DL-01194</t>
  </si>
  <si>
    <t>1,246</t>
  </si>
  <si>
    <t>DL-01195</t>
  </si>
  <si>
    <t>$11,981</t>
  </si>
  <si>
    <t>DL-01196</t>
  </si>
  <si>
    <t>$13,339</t>
  </si>
  <si>
    <t>2024-08-07</t>
  </si>
  <si>
    <t>DL-01197</t>
  </si>
  <si>
    <t>63221</t>
  </si>
  <si>
    <t>2022-03-01</t>
  </si>
  <si>
    <t>DL-01198</t>
  </si>
  <si>
    <t>CUST-1146</t>
  </si>
  <si>
    <t>20938</t>
  </si>
  <si>
    <t>2022-05-24</t>
  </si>
  <si>
    <t>DL-01199</t>
  </si>
  <si>
    <t>CUST-0691</t>
  </si>
  <si>
    <t>12,486</t>
  </si>
  <si>
    <t>DL-01200</t>
  </si>
  <si>
    <t>$33,363</t>
  </si>
  <si>
    <t>DL-01201</t>
  </si>
  <si>
    <t>$34,022</t>
  </si>
  <si>
    <t>DL-01202</t>
  </si>
  <si>
    <t>9,650</t>
  </si>
  <si>
    <t>DL-01203</t>
  </si>
  <si>
    <t>57,691</t>
  </si>
  <si>
    <t>2023-05-12</t>
  </si>
  <si>
    <t>DL-01204</t>
  </si>
  <si>
    <t>CUST-0386</t>
  </si>
  <si>
    <t>CMP-278</t>
  </si>
  <si>
    <t>8,718</t>
  </si>
  <si>
    <t>2022-08-31</t>
  </si>
  <si>
    <t>DL-01205</t>
  </si>
  <si>
    <t>CUST-0369</t>
  </si>
  <si>
    <t>$4,366</t>
  </si>
  <si>
    <t>DL-01206</t>
  </si>
  <si>
    <t>35423</t>
  </si>
  <si>
    <t>DL-01207</t>
  </si>
  <si>
    <t>210585</t>
  </si>
  <si>
    <t>15/02/2022</t>
  </si>
  <si>
    <t>DL-01208</t>
  </si>
  <si>
    <t>CUST-0877</t>
  </si>
  <si>
    <t>$19,606</t>
  </si>
  <si>
    <t>DL-01209</t>
  </si>
  <si>
    <t>CUST-1162</t>
  </si>
  <si>
    <t>17229</t>
  </si>
  <si>
    <t>DL-01210</t>
  </si>
  <si>
    <t>CUST-0609</t>
  </si>
  <si>
    <t>$21,829</t>
  </si>
  <si>
    <t>31/03/2023</t>
  </si>
  <si>
    <t>DL-01211</t>
  </si>
  <si>
    <t>CUST-0628</t>
  </si>
  <si>
    <t>175K</t>
  </si>
  <si>
    <t>2022-03-06</t>
  </si>
  <si>
    <t>DL-01212</t>
  </si>
  <si>
    <t>$12,125</t>
  </si>
  <si>
    <t>DL-01213</t>
  </si>
  <si>
    <t>19014</t>
  </si>
  <si>
    <t>2023-09-28</t>
  </si>
  <si>
    <t>DL-01214</t>
  </si>
  <si>
    <t>$10,711</t>
  </si>
  <si>
    <t>2024-10-28</t>
  </si>
  <si>
    <t>DL-01215</t>
  </si>
  <si>
    <t>2024-08-08</t>
  </si>
  <si>
    <t>DL-01216</t>
  </si>
  <si>
    <t>12,952</t>
  </si>
  <si>
    <t>DL-01217</t>
  </si>
  <si>
    <t>204,055</t>
  </si>
  <si>
    <t>28/10/2024</t>
  </si>
  <si>
    <t>DL-01218</t>
  </si>
  <si>
    <t>$8,634</t>
  </si>
  <si>
    <t>2023-12-10</t>
  </si>
  <si>
    <t>DL-01219</t>
  </si>
  <si>
    <t>CUST-0523</t>
  </si>
  <si>
    <t>CMP-217</t>
  </si>
  <si>
    <t>$7,043</t>
  </si>
  <si>
    <t>2022-10-05</t>
  </si>
  <si>
    <t>DL-01220</t>
  </si>
  <si>
    <t>$18,386</t>
  </si>
  <si>
    <t>2024-10-18</t>
  </si>
  <si>
    <t>DL-01221</t>
  </si>
  <si>
    <t>$11,838</t>
  </si>
  <si>
    <t>DL-01222</t>
  </si>
  <si>
    <t>89370</t>
  </si>
  <si>
    <t>2023-06-01</t>
  </si>
  <si>
    <t>DL-01223</t>
  </si>
  <si>
    <t>CUST-0891</t>
  </si>
  <si>
    <t>$19,318</t>
  </si>
  <si>
    <t>2024-04-01</t>
  </si>
  <si>
    <t>DL-01224</t>
  </si>
  <si>
    <t>$6,654</t>
  </si>
  <si>
    <t>DL-01225</t>
  </si>
  <si>
    <t>$14,269</t>
  </si>
  <si>
    <t>DL-01226</t>
  </si>
  <si>
    <t>10906</t>
  </si>
  <si>
    <t>14/11/2022</t>
  </si>
  <si>
    <t>DL-01227</t>
  </si>
  <si>
    <t>$10,222</t>
  </si>
  <si>
    <t>01/10/2024</t>
  </si>
  <si>
    <t>DL-01228</t>
  </si>
  <si>
    <t>$6,548</t>
  </si>
  <si>
    <t>DL-01229</t>
  </si>
  <si>
    <t>CUST-0804</t>
  </si>
  <si>
    <t>57,186</t>
  </si>
  <si>
    <t>DL-01230</t>
  </si>
  <si>
    <t>35962</t>
  </si>
  <si>
    <t>DL-01231</t>
  </si>
  <si>
    <t>$12,165</t>
  </si>
  <si>
    <t>2022-08-30</t>
  </si>
  <si>
    <t>DL-01232</t>
  </si>
  <si>
    <t>6461</t>
  </si>
  <si>
    <t>27/04/2024</t>
  </si>
  <si>
    <t>DL-01233</t>
  </si>
  <si>
    <t>DL-01234</t>
  </si>
  <si>
    <t>CUST-0662</t>
  </si>
  <si>
    <t>CMP-069</t>
  </si>
  <si>
    <t>24935</t>
  </si>
  <si>
    <t>DL-01235</t>
  </si>
  <si>
    <t>105,969</t>
  </si>
  <si>
    <t>DL-01236</t>
  </si>
  <si>
    <t>CUST-0968</t>
  </si>
  <si>
    <t>10/11/2024</t>
  </si>
  <si>
    <t>DL-01237</t>
  </si>
  <si>
    <t>CUST-1173</t>
  </si>
  <si>
    <t>$6,951</t>
  </si>
  <si>
    <t>DL-01238</t>
  </si>
  <si>
    <t>CUST-0104</t>
  </si>
  <si>
    <t>23487</t>
  </si>
  <si>
    <t>2022-07-01</t>
  </si>
  <si>
    <t>DL-01239</t>
  </si>
  <si>
    <t>CUST-1333</t>
  </si>
  <si>
    <t>36,164</t>
  </si>
  <si>
    <t>DL-01240</t>
  </si>
  <si>
    <t>CUST-0489</t>
  </si>
  <si>
    <t>83157</t>
  </si>
  <si>
    <t>2024-08-25</t>
  </si>
  <si>
    <t>DL-01241</t>
  </si>
  <si>
    <t>CUST-0194</t>
  </si>
  <si>
    <t>DL-01242</t>
  </si>
  <si>
    <t>CUST-1478</t>
  </si>
  <si>
    <t>CMP-394</t>
  </si>
  <si>
    <t>7195</t>
  </si>
  <si>
    <t>07/06/2023</t>
  </si>
  <si>
    <t>DL-01243</t>
  </si>
  <si>
    <t>9,651</t>
  </si>
  <si>
    <t>2024-06-22</t>
  </si>
  <si>
    <t>DL-01244</t>
  </si>
  <si>
    <t>CUST-0400</t>
  </si>
  <si>
    <t>14181</t>
  </si>
  <si>
    <t>2023-04-05</t>
  </si>
  <si>
    <t>DL-01245</t>
  </si>
  <si>
    <t>CUST-0037</t>
  </si>
  <si>
    <t>CMP-185</t>
  </si>
  <si>
    <t>9,000</t>
  </si>
  <si>
    <t>DL-01246</t>
  </si>
  <si>
    <t>6585</t>
  </si>
  <si>
    <t>DL-01247</t>
  </si>
  <si>
    <t>35055</t>
  </si>
  <si>
    <t>23/09/2023</t>
  </si>
  <si>
    <t>DL-01248</t>
  </si>
  <si>
    <t>80K</t>
  </si>
  <si>
    <t>DL-01249</t>
  </si>
  <si>
    <t>CUST-1140</t>
  </si>
  <si>
    <t>4547</t>
  </si>
  <si>
    <t>DL-01250</t>
  </si>
  <si>
    <t>$21,167</t>
  </si>
  <si>
    <t>DL-01251</t>
  </si>
  <si>
    <t>CUST-1390</t>
  </si>
  <si>
    <t>23303</t>
  </si>
  <si>
    <t>DL-01252</t>
  </si>
  <si>
    <t>5408</t>
  </si>
  <si>
    <t>DL-01253</t>
  </si>
  <si>
    <t>7316</t>
  </si>
  <si>
    <t>2024-04-04</t>
  </si>
  <si>
    <t>DL-01254</t>
  </si>
  <si>
    <t>42015</t>
  </si>
  <si>
    <t>DL-01255</t>
  </si>
  <si>
    <t>CUST-0617</t>
  </si>
  <si>
    <t>$3,227</t>
  </si>
  <si>
    <t>DL-01256</t>
  </si>
  <si>
    <t>76K</t>
  </si>
  <si>
    <t>30/08/2023</t>
  </si>
  <si>
    <t>DL-01257</t>
  </si>
  <si>
    <t>CUST-1179</t>
  </si>
  <si>
    <t>$7,168</t>
  </si>
  <si>
    <t>DL-01258</t>
  </si>
  <si>
    <t>DL-01259</t>
  </si>
  <si>
    <t>CUST-0307</t>
  </si>
  <si>
    <t>$14,638</t>
  </si>
  <si>
    <t>DL-01260</t>
  </si>
  <si>
    <t>CUST-1088</t>
  </si>
  <si>
    <t>2546</t>
  </si>
  <si>
    <t>DL-01261</t>
  </si>
  <si>
    <t>CMP-010</t>
  </si>
  <si>
    <t>2022-06-29</t>
  </si>
  <si>
    <t>DL-01262</t>
  </si>
  <si>
    <t>9214</t>
  </si>
  <si>
    <t>2022-04-25</t>
  </si>
  <si>
    <t>DL-01263</t>
  </si>
  <si>
    <t>CUST-0961</t>
  </si>
  <si>
    <t>$14,058</t>
  </si>
  <si>
    <t>06/08/2022</t>
  </si>
  <si>
    <t>DL-01264</t>
  </si>
  <si>
    <t>64504</t>
  </si>
  <si>
    <t>DL-01265</t>
  </si>
  <si>
    <t>42,005</t>
  </si>
  <si>
    <t>2024-10-22</t>
  </si>
  <si>
    <t>DL-01266</t>
  </si>
  <si>
    <t>CUST-1309</t>
  </si>
  <si>
    <t>$4,358</t>
  </si>
  <si>
    <t>2023-07-24</t>
  </si>
  <si>
    <t>DL-01267</t>
  </si>
  <si>
    <t>77675</t>
  </si>
  <si>
    <t>18/09/2024</t>
  </si>
  <si>
    <t>DL-01268</t>
  </si>
  <si>
    <t>2024-08-16</t>
  </si>
  <si>
    <t>DL-01269</t>
  </si>
  <si>
    <t>CUST-0155</t>
  </si>
  <si>
    <t>CMP-358</t>
  </si>
  <si>
    <t>DL-01270</t>
  </si>
  <si>
    <t>CMP-174</t>
  </si>
  <si>
    <t>$172,554</t>
  </si>
  <si>
    <t>DL-01271</t>
  </si>
  <si>
    <t>CUST-0205</t>
  </si>
  <si>
    <t>$183,405</t>
  </si>
  <si>
    <t>DL-01272</t>
  </si>
  <si>
    <t>143581</t>
  </si>
  <si>
    <t>2023-02-23</t>
  </si>
  <si>
    <t>DL-01273</t>
  </si>
  <si>
    <t>55442</t>
  </si>
  <si>
    <t>DL-01274</t>
  </si>
  <si>
    <t>CUST-0749</t>
  </si>
  <si>
    <t>$195,277</t>
  </si>
  <si>
    <t>26/05/2024</t>
  </si>
  <si>
    <t>DL-01275</t>
  </si>
  <si>
    <t>23427</t>
  </si>
  <si>
    <t>DL-01276</t>
  </si>
  <si>
    <t>CUST-0441</t>
  </si>
  <si>
    <t>165,028</t>
  </si>
  <si>
    <t>DL-01277</t>
  </si>
  <si>
    <t>CUST-0378</t>
  </si>
  <si>
    <t>23682</t>
  </si>
  <si>
    <t>DL-01278</t>
  </si>
  <si>
    <t>73,736</t>
  </si>
  <si>
    <t>2022-12-13</t>
  </si>
  <si>
    <t>DL-01279</t>
  </si>
  <si>
    <t>CUST-1061</t>
  </si>
  <si>
    <t>5990</t>
  </si>
  <si>
    <t>DL-01280</t>
  </si>
  <si>
    <t>CUST-1476</t>
  </si>
  <si>
    <t>10164</t>
  </si>
  <si>
    <t>DL-01281</t>
  </si>
  <si>
    <t>CMP-087</t>
  </si>
  <si>
    <t>6463</t>
  </si>
  <si>
    <t>DL-01282</t>
  </si>
  <si>
    <t>$5,612</t>
  </si>
  <si>
    <t>DL-01283</t>
  </si>
  <si>
    <t>7872</t>
  </si>
  <si>
    <t>2023-07-12</t>
  </si>
  <si>
    <t>DL-01284</t>
  </si>
  <si>
    <t>$19,941</t>
  </si>
  <si>
    <t>DL-01285</t>
  </si>
  <si>
    <t>CUST-0536</t>
  </si>
  <si>
    <t>42,172</t>
  </si>
  <si>
    <t>DL-01286</t>
  </si>
  <si>
    <t>CUST-0731</t>
  </si>
  <si>
    <t>$6,275</t>
  </si>
  <si>
    <t>DL-01287</t>
  </si>
  <si>
    <t>CUST-1130</t>
  </si>
  <si>
    <t>$8,399</t>
  </si>
  <si>
    <t>19/02/2022</t>
  </si>
  <si>
    <t>DL-01288</t>
  </si>
  <si>
    <t>$38,697</t>
  </si>
  <si>
    <t>DL-01289</t>
  </si>
  <si>
    <t>$24,506</t>
  </si>
  <si>
    <t>22/07/2023</t>
  </si>
  <si>
    <t>DL-01290</t>
  </si>
  <si>
    <t>CUST-0579</t>
  </si>
  <si>
    <t>86419</t>
  </si>
  <si>
    <t>20/12/2023</t>
  </si>
  <si>
    <t>DL-01291</t>
  </si>
  <si>
    <t>CUST-1181</t>
  </si>
  <si>
    <t>184102</t>
  </si>
  <si>
    <t>DL-01292</t>
  </si>
  <si>
    <t>CUST-1202</t>
  </si>
  <si>
    <t>$25,531</t>
  </si>
  <si>
    <t>DL-01293</t>
  </si>
  <si>
    <t>CUST-0411</t>
  </si>
  <si>
    <t>2022-01-24</t>
  </si>
  <si>
    <t>DL-01294</t>
  </si>
  <si>
    <t>CUST-0494</t>
  </si>
  <si>
    <t>7655</t>
  </si>
  <si>
    <t>DL-01295</t>
  </si>
  <si>
    <t>CUST-0589</t>
  </si>
  <si>
    <t>$16,097</t>
  </si>
  <si>
    <t>DL-01296</t>
  </si>
  <si>
    <t>7078</t>
  </si>
  <si>
    <t>DL-01297</t>
  </si>
  <si>
    <t>$39,728</t>
  </si>
  <si>
    <t>DL-01298</t>
  </si>
  <si>
    <t>CMP-152</t>
  </si>
  <si>
    <t>169393</t>
  </si>
  <si>
    <t>2022-10-20</t>
  </si>
  <si>
    <t>DL-01299</t>
  </si>
  <si>
    <t>CUST-0745</t>
  </si>
  <si>
    <t>23593</t>
  </si>
  <si>
    <t>2022-02-07</t>
  </si>
  <si>
    <t>DL-01300</t>
  </si>
  <si>
    <t>$91,860</t>
  </si>
  <si>
    <t>DL-01301</t>
  </si>
  <si>
    <t>CUST-0901</t>
  </si>
  <si>
    <t>$108,985</t>
  </si>
  <si>
    <t>DL-01302</t>
  </si>
  <si>
    <t>$2,008</t>
  </si>
  <si>
    <t>DL-01303</t>
  </si>
  <si>
    <t>40,372</t>
  </si>
  <si>
    <t>DL-01304</t>
  </si>
  <si>
    <t>CUST-0983</t>
  </si>
  <si>
    <t>$13,460</t>
  </si>
  <si>
    <t>DL-01305</t>
  </si>
  <si>
    <t>CUST-0318</t>
  </si>
  <si>
    <t>$72,235</t>
  </si>
  <si>
    <t>2022-01-17</t>
  </si>
  <si>
    <t>DL-01306</t>
  </si>
  <si>
    <t>CUST-0289</t>
  </si>
  <si>
    <t>DL-01307</t>
  </si>
  <si>
    <t>CUST-0694</t>
  </si>
  <si>
    <t>$40,775</t>
  </si>
  <si>
    <t>DL-01308</t>
  </si>
  <si>
    <t>CUST-1426</t>
  </si>
  <si>
    <t>$1,494</t>
  </si>
  <si>
    <t>2024-07-27</t>
  </si>
  <si>
    <t>DL-01309</t>
  </si>
  <si>
    <t>CUST-0239</t>
  </si>
  <si>
    <t>177646</t>
  </si>
  <si>
    <t>DL-01310</t>
  </si>
  <si>
    <t>13,773</t>
  </si>
  <si>
    <t>DL-01311</t>
  </si>
  <si>
    <t>CUST-0831</t>
  </si>
  <si>
    <t>$99,776</t>
  </si>
  <si>
    <t>2023-04-24</t>
  </si>
  <si>
    <t>DL-01312</t>
  </si>
  <si>
    <t>CUST-1424</t>
  </si>
  <si>
    <t>$13,204</t>
  </si>
  <si>
    <t>DL-01313</t>
  </si>
  <si>
    <t>8,420</t>
  </si>
  <si>
    <t>DL-01314</t>
  </si>
  <si>
    <t>CUST-0350</t>
  </si>
  <si>
    <t>$3,821</t>
  </si>
  <si>
    <t>06/12/2023</t>
  </si>
  <si>
    <t>DL-01315</t>
  </si>
  <si>
    <t>CUST-0201</t>
  </si>
  <si>
    <t>2565</t>
  </si>
  <si>
    <t>DL-01316</t>
  </si>
  <si>
    <t>CUST-0971</t>
  </si>
  <si>
    <t>21756</t>
  </si>
  <si>
    <t>2022-04-07</t>
  </si>
  <si>
    <t>DL-01317</t>
  </si>
  <si>
    <t>$8,951</t>
  </si>
  <si>
    <t>DL-01318</t>
  </si>
  <si>
    <t>CUST-0192</t>
  </si>
  <si>
    <t>$9,833</t>
  </si>
  <si>
    <t>DL-01319</t>
  </si>
  <si>
    <t>CUST-0166</t>
  </si>
  <si>
    <t>$9,060</t>
  </si>
  <si>
    <t>DL-01320</t>
  </si>
  <si>
    <t>CUST-1144</t>
  </si>
  <si>
    <t>$5,693</t>
  </si>
  <si>
    <t>DL-01321</t>
  </si>
  <si>
    <t>DL-01322</t>
  </si>
  <si>
    <t>9,621</t>
  </si>
  <si>
    <t>2023-03-30</t>
  </si>
  <si>
    <t>DL-01323</t>
  </si>
  <si>
    <t>5341</t>
  </si>
  <si>
    <t>2023-10-11</t>
  </si>
  <si>
    <t>DL-01324</t>
  </si>
  <si>
    <t>CUST-0616</t>
  </si>
  <si>
    <t>CMP-144</t>
  </si>
  <si>
    <t>$8,316</t>
  </si>
  <si>
    <t>DL-01325</t>
  </si>
  <si>
    <t>CMP-110</t>
  </si>
  <si>
    <t>DL-01326</t>
  </si>
  <si>
    <t>2,704</t>
  </si>
  <si>
    <t>14/04/2024</t>
  </si>
  <si>
    <t>DL-01327</t>
  </si>
  <si>
    <t>CUST-0737</t>
  </si>
  <si>
    <t>7255</t>
  </si>
  <si>
    <t>2024-04-30</t>
  </si>
  <si>
    <t>DL-01328</t>
  </si>
  <si>
    <t>CUST-0454</t>
  </si>
  <si>
    <t>210,042</t>
  </si>
  <si>
    <t>DL-01329</t>
  </si>
  <si>
    <t>$6,263</t>
  </si>
  <si>
    <t>DL-01330</t>
  </si>
  <si>
    <t>$18,304</t>
  </si>
  <si>
    <t>2024-06-16</t>
  </si>
  <si>
    <t>DL-01331</t>
  </si>
  <si>
    <t>CUST-1006</t>
  </si>
  <si>
    <t>$170,833</t>
  </si>
  <si>
    <t>2024-11-15</t>
  </si>
  <si>
    <t>DL-01332</t>
  </si>
  <si>
    <t>$9,870</t>
  </si>
  <si>
    <t>DL-01333</t>
  </si>
  <si>
    <t>160499</t>
  </si>
  <si>
    <t>2024-10-11</t>
  </si>
  <si>
    <t>DL-01334</t>
  </si>
  <si>
    <t>4627</t>
  </si>
  <si>
    <t>DL-01335</t>
  </si>
  <si>
    <t>193623</t>
  </si>
  <si>
    <t>2024-03-03</t>
  </si>
  <si>
    <t>DL-01336</t>
  </si>
  <si>
    <t>CUST-0550</t>
  </si>
  <si>
    <t>33K</t>
  </si>
  <si>
    <t>DL-01337</t>
  </si>
  <si>
    <t>23615</t>
  </si>
  <si>
    <t>DL-01338</t>
  </si>
  <si>
    <t>CUST-0922</t>
  </si>
  <si>
    <t>15853</t>
  </si>
  <si>
    <t>2022-02-15</t>
  </si>
  <si>
    <t>DL-01339</t>
  </si>
  <si>
    <t>CUST-1461</t>
  </si>
  <si>
    <t>$127,878</t>
  </si>
  <si>
    <t>2022-03-25</t>
  </si>
  <si>
    <t>DL-01340</t>
  </si>
  <si>
    <t>$13,979</t>
  </si>
  <si>
    <t>DL-01341</t>
  </si>
  <si>
    <t>32,231</t>
  </si>
  <si>
    <t>DL-01342</t>
  </si>
  <si>
    <t>CUST-0335</t>
  </si>
  <si>
    <t>CMP-280</t>
  </si>
  <si>
    <t>20,745</t>
  </si>
  <si>
    <t>DL-01343</t>
  </si>
  <si>
    <t>$14,243</t>
  </si>
  <si>
    <t>DL-01344</t>
  </si>
  <si>
    <t>CUST-1407</t>
  </si>
  <si>
    <t>$98,426</t>
  </si>
  <si>
    <t>DL-01345</t>
  </si>
  <si>
    <t>CUST-0935</t>
  </si>
  <si>
    <t>$123,404</t>
  </si>
  <si>
    <t>DL-01346</t>
  </si>
  <si>
    <t>CUST-0039</t>
  </si>
  <si>
    <t>CMP-308</t>
  </si>
  <si>
    <t>$10,908</t>
  </si>
  <si>
    <t>DL-01347</t>
  </si>
  <si>
    <t>CMP-226</t>
  </si>
  <si>
    <t>19,167</t>
  </si>
  <si>
    <t>DL-01348</t>
  </si>
  <si>
    <t>CUST-0827</t>
  </si>
  <si>
    <t>15068</t>
  </si>
  <si>
    <t>DL-01349</t>
  </si>
  <si>
    <t>CUST-0927</t>
  </si>
  <si>
    <t>2023-06-10</t>
  </si>
  <si>
    <t>DL-01350</t>
  </si>
  <si>
    <t>DL-01351</t>
  </si>
  <si>
    <t>$3,996</t>
  </si>
  <si>
    <t>DL-01352</t>
  </si>
  <si>
    <t>CUST-0298</t>
  </si>
  <si>
    <t>$12,052</t>
  </si>
  <si>
    <t>2023-02-09</t>
  </si>
  <si>
    <t>DL-01353</t>
  </si>
  <si>
    <t>13010</t>
  </si>
  <si>
    <t>25/12/2022</t>
  </si>
  <si>
    <t>DL-01354</t>
  </si>
  <si>
    <t>6833</t>
  </si>
  <si>
    <t>DL-01355</t>
  </si>
  <si>
    <t>9811</t>
  </si>
  <si>
    <t>DL-01356</t>
  </si>
  <si>
    <t>CUST-1312</t>
  </si>
  <si>
    <t>160,283</t>
  </si>
  <si>
    <t>2024-12-27</t>
  </si>
  <si>
    <t>DL-01357</t>
  </si>
  <si>
    <t>10308</t>
  </si>
  <si>
    <t>2023-10-12</t>
  </si>
  <si>
    <t>DL-01358</t>
  </si>
  <si>
    <t>39,218</t>
  </si>
  <si>
    <t>DL-01359</t>
  </si>
  <si>
    <t>CUST-0634</t>
  </si>
  <si>
    <t>$19,360</t>
  </si>
  <si>
    <t>2023-10-19</t>
  </si>
  <si>
    <t>DL-01360</t>
  </si>
  <si>
    <t>CUST-0031</t>
  </si>
  <si>
    <t>CMP-349</t>
  </si>
  <si>
    <t>206859</t>
  </si>
  <si>
    <t>DL-01361</t>
  </si>
  <si>
    <t>$8,956</t>
  </si>
  <si>
    <t>DL-01362</t>
  </si>
  <si>
    <t>CUST-1034</t>
  </si>
  <si>
    <t>$22,781</t>
  </si>
  <si>
    <t>DL-01363</t>
  </si>
  <si>
    <t>3656</t>
  </si>
  <si>
    <t>2024-12-06</t>
  </si>
  <si>
    <t>DL-01364</t>
  </si>
  <si>
    <t>7,767</t>
  </si>
  <si>
    <t>DL-01365</t>
  </si>
  <si>
    <t>CUST-1358</t>
  </si>
  <si>
    <t>DL-01366</t>
  </si>
  <si>
    <t>CUST-1289</t>
  </si>
  <si>
    <t>61,559</t>
  </si>
  <si>
    <t>DL-01367</t>
  </si>
  <si>
    <t>4,687</t>
  </si>
  <si>
    <t>DL-01368</t>
  </si>
  <si>
    <t>CUST-1436</t>
  </si>
  <si>
    <t>CMP-082</t>
  </si>
  <si>
    <t>$1,832</t>
  </si>
  <si>
    <t>11/01/2022</t>
  </si>
  <si>
    <t>DL-01369</t>
  </si>
  <si>
    <t>CUST-1009</t>
  </si>
  <si>
    <t>$52,066</t>
  </si>
  <si>
    <t>DL-01370</t>
  </si>
  <si>
    <t>$180,842</t>
  </si>
  <si>
    <t>09/04/2022</t>
  </si>
  <si>
    <t>DL-01371</t>
  </si>
  <si>
    <t>13206</t>
  </si>
  <si>
    <t>DL-01372</t>
  </si>
  <si>
    <t>CUST-0556</t>
  </si>
  <si>
    <t>9510</t>
  </si>
  <si>
    <t>DL-01373</t>
  </si>
  <si>
    <t>7435</t>
  </si>
  <si>
    <t>DL-01374</t>
  </si>
  <si>
    <t>CUST-0435</t>
  </si>
  <si>
    <t>$8,329</t>
  </si>
  <si>
    <t>DL-01375</t>
  </si>
  <si>
    <t>CUST-1262</t>
  </si>
  <si>
    <t>$12,645</t>
  </si>
  <si>
    <t>DL-01376</t>
  </si>
  <si>
    <t>CMP-360</t>
  </si>
  <si>
    <t>30154</t>
  </si>
  <si>
    <t>DL-01377</t>
  </si>
  <si>
    <t>DL-01378</t>
  </si>
  <si>
    <t>CUST-0684</t>
  </si>
  <si>
    <t>38969</t>
  </si>
  <si>
    <t>2024-07-14</t>
  </si>
  <si>
    <t>DL-01379</t>
  </si>
  <si>
    <t>CUST-0482</t>
  </si>
  <si>
    <t>$212,137</t>
  </si>
  <si>
    <t>DL-01380</t>
  </si>
  <si>
    <t>23472</t>
  </si>
  <si>
    <t>2022-11-26</t>
  </si>
  <si>
    <t>DL-01381</t>
  </si>
  <si>
    <t>2024-02-18</t>
  </si>
  <si>
    <t>DL-01382</t>
  </si>
  <si>
    <t>$7,698</t>
  </si>
  <si>
    <t>DL-01383</t>
  </si>
  <si>
    <t>4144</t>
  </si>
  <si>
    <t>2023-01-31</t>
  </si>
  <si>
    <t>DL-01384</t>
  </si>
  <si>
    <t>27K</t>
  </si>
  <si>
    <t>DL-01385</t>
  </si>
  <si>
    <t>DL-01386</t>
  </si>
  <si>
    <t>4,127</t>
  </si>
  <si>
    <t>DL-01387</t>
  </si>
  <si>
    <t>CUST-0197</t>
  </si>
  <si>
    <t>DL-01388</t>
  </si>
  <si>
    <t>CUST-1252</t>
  </si>
  <si>
    <t>$7,936</t>
  </si>
  <si>
    <t>28/05/2022</t>
  </si>
  <si>
    <t>DL-01389</t>
  </si>
  <si>
    <t>CUST-0048</t>
  </si>
  <si>
    <t>$117,886</t>
  </si>
  <si>
    <t>2024-09-19</t>
  </si>
  <si>
    <t>DL-01390</t>
  </si>
  <si>
    <t>$112,999</t>
  </si>
  <si>
    <t>DL-01391</t>
  </si>
  <si>
    <t>143452</t>
  </si>
  <si>
    <t>DL-01392</t>
  </si>
  <si>
    <t>CUST-0577</t>
  </si>
  <si>
    <t>23584</t>
  </si>
  <si>
    <t>DL-01393</t>
  </si>
  <si>
    <t>52837</t>
  </si>
  <si>
    <t>DL-01394</t>
  </si>
  <si>
    <t>CUST-1240</t>
  </si>
  <si>
    <t>$13,078</t>
  </si>
  <si>
    <t>DL-01395</t>
  </si>
  <si>
    <t>CUST-0366</t>
  </si>
  <si>
    <t>$10,430</t>
  </si>
  <si>
    <t>2022-02-22</t>
  </si>
  <si>
    <t>DL-01396</t>
  </si>
  <si>
    <t>4642</t>
  </si>
  <si>
    <t>DL-01397</t>
  </si>
  <si>
    <t>12253</t>
  </si>
  <si>
    <t>2023-07-06</t>
  </si>
  <si>
    <t>DL-01398</t>
  </si>
  <si>
    <t>CUST-0275</t>
  </si>
  <si>
    <t>$9,850</t>
  </si>
  <si>
    <t>DL-01399</t>
  </si>
  <si>
    <t>10708</t>
  </si>
  <si>
    <t>2024-10-29</t>
  </si>
  <si>
    <t>DL-01400</t>
  </si>
  <si>
    <t>CMP-343</t>
  </si>
  <si>
    <t>DL-01401</t>
  </si>
  <si>
    <t>DL-01402</t>
  </si>
  <si>
    <t>CUST-1152</t>
  </si>
  <si>
    <t>14,535</t>
  </si>
  <si>
    <t>2023-09-09</t>
  </si>
  <si>
    <t>DL-01403</t>
  </si>
  <si>
    <t>14971</t>
  </si>
  <si>
    <t>DL-01404</t>
  </si>
  <si>
    <t>43,133</t>
  </si>
  <si>
    <t>2024-02-05</t>
  </si>
  <si>
    <t>DL-01405</t>
  </si>
  <si>
    <t>CUST-1423</t>
  </si>
  <si>
    <t>19608</t>
  </si>
  <si>
    <t>DL-01406</t>
  </si>
  <si>
    <t>198786</t>
  </si>
  <si>
    <t>DL-01407</t>
  </si>
  <si>
    <t>DL-01408</t>
  </si>
  <si>
    <t>47717</t>
  </si>
  <si>
    <t>2024-06-05</t>
  </si>
  <si>
    <t>DL-01409</t>
  </si>
  <si>
    <t>CUST-0680</t>
  </si>
  <si>
    <t>$19,149</t>
  </si>
  <si>
    <t>22/05/2024</t>
  </si>
  <si>
    <t>DL-01410</t>
  </si>
  <si>
    <t>26,677</t>
  </si>
  <si>
    <t>DL-01411</t>
  </si>
  <si>
    <t>119803</t>
  </si>
  <si>
    <t>2022-03-24</t>
  </si>
  <si>
    <t>DL-01412</t>
  </si>
  <si>
    <t>CUST-0746</t>
  </si>
  <si>
    <t>8621</t>
  </si>
  <si>
    <t>2023-01-27</t>
  </si>
  <si>
    <t>DL-01413</t>
  </si>
  <si>
    <t>CUST-0222</t>
  </si>
  <si>
    <t>8946</t>
  </si>
  <si>
    <t>2023-06-25</t>
  </si>
  <si>
    <t>DL-01414</t>
  </si>
  <si>
    <t>$8,799</t>
  </si>
  <si>
    <t>DL-01415</t>
  </si>
  <si>
    <t>CUST-0785</t>
  </si>
  <si>
    <t>$154,593</t>
  </si>
  <si>
    <t>DL-01416</t>
  </si>
  <si>
    <t>CMP-276</t>
  </si>
  <si>
    <t>44416</t>
  </si>
  <si>
    <t>DL-01417</t>
  </si>
  <si>
    <t>135,096</t>
  </si>
  <si>
    <t>DL-01418</t>
  </si>
  <si>
    <t>$36,213</t>
  </si>
  <si>
    <t>2024-01-28</t>
  </si>
  <si>
    <t>DL-01419</t>
  </si>
  <si>
    <t>CUST-0426</t>
  </si>
  <si>
    <t>$165,740</t>
  </si>
  <si>
    <t>12/10/2024</t>
  </si>
  <si>
    <t>DL-01420</t>
  </si>
  <si>
    <t>CUST-0779</t>
  </si>
  <si>
    <t>$6,910</t>
  </si>
  <si>
    <t>DL-01421</t>
  </si>
  <si>
    <t>DL-01422</t>
  </si>
  <si>
    <t>CUST-0750</t>
  </si>
  <si>
    <t>8104</t>
  </si>
  <si>
    <t>DL-01423</t>
  </si>
  <si>
    <t>CUST-0738</t>
  </si>
  <si>
    <t>19827</t>
  </si>
  <si>
    <t>DL-01424</t>
  </si>
  <si>
    <t>CUST-0767</t>
  </si>
  <si>
    <t>2024-11-08</t>
  </si>
  <si>
    <t>DL-01425</t>
  </si>
  <si>
    <t>$22,112</t>
  </si>
  <si>
    <t>19/02/2023</t>
  </si>
  <si>
    <t>DL-01426</t>
  </si>
  <si>
    <t>$10,553</t>
  </si>
  <si>
    <t>DL-01427</t>
  </si>
  <si>
    <t>$2,618</t>
  </si>
  <si>
    <t>2023-05-07</t>
  </si>
  <si>
    <t>DL-01428</t>
  </si>
  <si>
    <t>$139,995</t>
  </si>
  <si>
    <t xml:space="preserve">Mason Solanki  </t>
  </si>
  <si>
    <t>DL-01429</t>
  </si>
  <si>
    <t>$88,296</t>
  </si>
  <si>
    <t>DL-01430</t>
  </si>
  <si>
    <t>31379</t>
  </si>
  <si>
    <t>2024-09-27</t>
  </si>
  <si>
    <t>DL-01431</t>
  </si>
  <si>
    <t>21,952</t>
  </si>
  <si>
    <t>25/04/2022</t>
  </si>
  <si>
    <t>DL-01432</t>
  </si>
  <si>
    <t>$8,727</t>
  </si>
  <si>
    <t>DL-01433</t>
  </si>
  <si>
    <t>CUST-1483</t>
  </si>
  <si>
    <t>36775</t>
  </si>
  <si>
    <t>21/08/2024</t>
  </si>
  <si>
    <t>DL-01434</t>
  </si>
  <si>
    <t>29646</t>
  </si>
  <si>
    <t>DL-01435</t>
  </si>
  <si>
    <t>43293</t>
  </si>
  <si>
    <t>2022-03-28</t>
  </si>
  <si>
    <t>DL-01436</t>
  </si>
  <si>
    <t>13260</t>
  </si>
  <si>
    <t>2023-04-10</t>
  </si>
  <si>
    <t>DL-01437</t>
  </si>
  <si>
    <t>CUST-0941</t>
  </si>
  <si>
    <t>82,813</t>
  </si>
  <si>
    <t>25/04/2023</t>
  </si>
  <si>
    <t>DL-01438</t>
  </si>
  <si>
    <t>$7,074</t>
  </si>
  <si>
    <t>07/11/2024</t>
  </si>
  <si>
    <t>DL-01439</t>
  </si>
  <si>
    <t>DL-01440</t>
  </si>
  <si>
    <t>CUST-0085</t>
  </si>
  <si>
    <t>$18,824</t>
  </si>
  <si>
    <t>DL-01441</t>
  </si>
  <si>
    <t>2399</t>
  </si>
  <si>
    <t>DL-01442</t>
  </si>
  <si>
    <t>CUST-1165</t>
  </si>
  <si>
    <t>DL-01443</t>
  </si>
  <si>
    <t>$5,219</t>
  </si>
  <si>
    <t>DL-01444</t>
  </si>
  <si>
    <t>$2,574</t>
  </si>
  <si>
    <t>DL-01445</t>
  </si>
  <si>
    <t>14191</t>
  </si>
  <si>
    <t>DL-01446</t>
  </si>
  <si>
    <t>CUST-0594</t>
  </si>
  <si>
    <t>18,673</t>
  </si>
  <si>
    <t>DL-01447</t>
  </si>
  <si>
    <t>CUST-0394</t>
  </si>
  <si>
    <t>1336</t>
  </si>
  <si>
    <t>DL-01448</t>
  </si>
  <si>
    <t>54,535</t>
  </si>
  <si>
    <t>DL-01449</t>
  </si>
  <si>
    <t>DL-01450</t>
  </si>
  <si>
    <t>DL-01451</t>
  </si>
  <si>
    <t>$3,904</t>
  </si>
  <si>
    <t>DL-01452</t>
  </si>
  <si>
    <t>$4,623</t>
  </si>
  <si>
    <t>DL-01453</t>
  </si>
  <si>
    <t>CUST-1445</t>
  </si>
  <si>
    <t>$206,171</t>
  </si>
  <si>
    <t>DL-01454</t>
  </si>
  <si>
    <t>CUST-0687</t>
  </si>
  <si>
    <t>18036</t>
  </si>
  <si>
    <t>DL-01455</t>
  </si>
  <si>
    <t>CUST-0896</t>
  </si>
  <si>
    <t>165,405</t>
  </si>
  <si>
    <t>DL-01456</t>
  </si>
  <si>
    <t>CUST-0933</t>
  </si>
  <si>
    <t>$5,417</t>
  </si>
  <si>
    <t>2022-10-03</t>
  </si>
  <si>
    <t>DL-01457</t>
  </si>
  <si>
    <t>CUST-0199</t>
  </si>
  <si>
    <t>62094</t>
  </si>
  <si>
    <t>2024-02-29</t>
  </si>
  <si>
    <t>DL-01458</t>
  </si>
  <si>
    <t>39393</t>
  </si>
  <si>
    <t>DL-01459</t>
  </si>
  <si>
    <t>7409</t>
  </si>
  <si>
    <t>2024-12-18</t>
  </si>
  <si>
    <t>DL-01460</t>
  </si>
  <si>
    <t>$10,183</t>
  </si>
  <si>
    <t>DL-01461</t>
  </si>
  <si>
    <t>CUST-1417</t>
  </si>
  <si>
    <t>$9,957</t>
  </si>
  <si>
    <t>2023-08-28</t>
  </si>
  <si>
    <t>DL-01462</t>
  </si>
  <si>
    <t>5835</t>
  </si>
  <si>
    <t>2024-10-30</t>
  </si>
  <si>
    <t>DL-01463</t>
  </si>
  <si>
    <t>14028</t>
  </si>
  <si>
    <t>DL-01464</t>
  </si>
  <si>
    <t>$186,305</t>
  </si>
  <si>
    <t>DL-01465</t>
  </si>
  <si>
    <t>2024-10-08</t>
  </si>
  <si>
    <t>DL-01466</t>
  </si>
  <si>
    <t>CUST-1106</t>
  </si>
  <si>
    <t>$2,479</t>
  </si>
  <si>
    <t>2024-10-26</t>
  </si>
  <si>
    <t>DL-01467</t>
  </si>
  <si>
    <t>DL-01468</t>
  </si>
  <si>
    <t>11766</t>
  </si>
  <si>
    <t>DL-01469</t>
  </si>
  <si>
    <t>183794</t>
  </si>
  <si>
    <t>2024-11-04</t>
  </si>
  <si>
    <t>DL-01470</t>
  </si>
  <si>
    <t>CUST-1091</t>
  </si>
  <si>
    <t>$3,751</t>
  </si>
  <si>
    <t>2023-09-15</t>
  </si>
  <si>
    <t>DL-01471</t>
  </si>
  <si>
    <t>$18,977</t>
  </si>
  <si>
    <t>DL-01472</t>
  </si>
  <si>
    <t>10073</t>
  </si>
  <si>
    <t>10/06/2022</t>
  </si>
  <si>
    <t>DL-01473</t>
  </si>
  <si>
    <t>$10,868</t>
  </si>
  <si>
    <t>2022-11-24</t>
  </si>
  <si>
    <t>DL-01474</t>
  </si>
  <si>
    <t>2023-04-22</t>
  </si>
  <si>
    <t>DL-01475</t>
  </si>
  <si>
    <t>19790</t>
  </si>
  <si>
    <t>08/04/2024</t>
  </si>
  <si>
    <t>DL-01476</t>
  </si>
  <si>
    <t>10865</t>
  </si>
  <si>
    <t>DL-01477</t>
  </si>
  <si>
    <t>106306</t>
  </si>
  <si>
    <t>DL-01478</t>
  </si>
  <si>
    <t>$8,139</t>
  </si>
  <si>
    <t>2023-12-30</t>
  </si>
  <si>
    <t>DL-01479</t>
  </si>
  <si>
    <t>$215,569</t>
  </si>
  <si>
    <t>2023-03-21</t>
  </si>
  <si>
    <t>DL-01480</t>
  </si>
  <si>
    <t>29118</t>
  </si>
  <si>
    <t>DL-01481</t>
  </si>
  <si>
    <t>2,754</t>
  </si>
  <si>
    <t>DL-01482</t>
  </si>
  <si>
    <t>8687</t>
  </si>
  <si>
    <t>DL-01483</t>
  </si>
  <si>
    <t>CUST-0580</t>
  </si>
  <si>
    <t>$156,779</t>
  </si>
  <si>
    <t>DL-01484</t>
  </si>
  <si>
    <t>CUST-0771</t>
  </si>
  <si>
    <t>2566</t>
  </si>
  <si>
    <t>DL-01485</t>
  </si>
  <si>
    <t>CUST-0734</t>
  </si>
  <si>
    <t>$121,590</t>
  </si>
  <si>
    <t>DL-01486</t>
  </si>
  <si>
    <t>CUST-1450</t>
  </si>
  <si>
    <t>CMP-266</t>
  </si>
  <si>
    <t>$8,212</t>
  </si>
  <si>
    <t>2022-12-03</t>
  </si>
  <si>
    <t>DL-01487</t>
  </si>
  <si>
    <t>$44,106</t>
  </si>
  <si>
    <t>DL-01488</t>
  </si>
  <si>
    <t>14,601</t>
  </si>
  <si>
    <t>DL-01489</t>
  </si>
  <si>
    <t>6799</t>
  </si>
  <si>
    <t>DL-01490</t>
  </si>
  <si>
    <t>CUST-0598</t>
  </si>
  <si>
    <t>8483</t>
  </si>
  <si>
    <t>DL-01491</t>
  </si>
  <si>
    <t>CUST-0806</t>
  </si>
  <si>
    <t>14,437</t>
  </si>
  <si>
    <t>2023-01-07</t>
  </si>
  <si>
    <t>DL-01492</t>
  </si>
  <si>
    <t>CUST-1063</t>
  </si>
  <si>
    <t>DL-01493</t>
  </si>
  <si>
    <t>CUST-0490</t>
  </si>
  <si>
    <t>CMP-290</t>
  </si>
  <si>
    <t>$106,105</t>
  </si>
  <si>
    <t>15/05/2022</t>
  </si>
  <si>
    <t>DL-01494</t>
  </si>
  <si>
    <t>$8,144</t>
  </si>
  <si>
    <t>DL-01495</t>
  </si>
  <si>
    <t>$40,909</t>
  </si>
  <si>
    <t>DL-01496</t>
  </si>
  <si>
    <t>5543</t>
  </si>
  <si>
    <t>22/04/2023</t>
  </si>
  <si>
    <t>DL-01497</t>
  </si>
  <si>
    <t>33,257</t>
  </si>
  <si>
    <t>DL-01498</t>
  </si>
  <si>
    <t>21132</t>
  </si>
  <si>
    <t>DL-01499</t>
  </si>
  <si>
    <t>16702</t>
  </si>
  <si>
    <t>DL-01500</t>
  </si>
  <si>
    <t>6135</t>
  </si>
  <si>
    <t>DL-01501</t>
  </si>
  <si>
    <t>CUST-0611</t>
  </si>
  <si>
    <t>8554</t>
  </si>
  <si>
    <t>DL-01502</t>
  </si>
  <si>
    <t>4696</t>
  </si>
  <si>
    <t>DL-01503</t>
  </si>
  <si>
    <t>15764</t>
  </si>
  <si>
    <t>2022-08-09</t>
  </si>
  <si>
    <t>DL-01504</t>
  </si>
  <si>
    <t>CUST-0853</t>
  </si>
  <si>
    <t>$139,062</t>
  </si>
  <si>
    <t>12/09/2023</t>
  </si>
  <si>
    <t>DL-01505</t>
  </si>
  <si>
    <t>CUST-0169</t>
  </si>
  <si>
    <t>97K</t>
  </si>
  <si>
    <t>28/02/2024</t>
  </si>
  <si>
    <t>DL-01506</t>
  </si>
  <si>
    <t>$6,706</t>
  </si>
  <si>
    <t>DL-01507</t>
  </si>
  <si>
    <t>10183</t>
  </si>
  <si>
    <t>2023-11-08</t>
  </si>
  <si>
    <t>DL-01508</t>
  </si>
  <si>
    <t>DL-01509</t>
  </si>
  <si>
    <t>19628</t>
  </si>
  <si>
    <t>2022-03-29</t>
  </si>
  <si>
    <t>DL-01510</t>
  </si>
  <si>
    <t>$80,210</t>
  </si>
  <si>
    <t>DL-01511</t>
  </si>
  <si>
    <t>$7,272</t>
  </si>
  <si>
    <t>DL-01512</t>
  </si>
  <si>
    <t>$8,576</t>
  </si>
  <si>
    <t>2023-07-20</t>
  </si>
  <si>
    <t>DL-01513</t>
  </si>
  <si>
    <t>2427</t>
  </si>
  <si>
    <t>DL-01514</t>
  </si>
  <si>
    <t>2106</t>
  </si>
  <si>
    <t>DL-01515</t>
  </si>
  <si>
    <t>CUST-0703</t>
  </si>
  <si>
    <t>29424</t>
  </si>
  <si>
    <t>2023-09-04</t>
  </si>
  <si>
    <t>DL-01516</t>
  </si>
  <si>
    <t>CMP-158</t>
  </si>
  <si>
    <t>7,410</t>
  </si>
  <si>
    <t>DL-01517</t>
  </si>
  <si>
    <t>5504</t>
  </si>
  <si>
    <t>DL-01518</t>
  </si>
  <si>
    <t>CUST-0141</t>
  </si>
  <si>
    <t>10,802</t>
  </si>
  <si>
    <t>DL-01519</t>
  </si>
  <si>
    <t>18250</t>
  </si>
  <si>
    <t>DL-01520</t>
  </si>
  <si>
    <t>2022-11-14</t>
  </si>
  <si>
    <t>DL-01521</t>
  </si>
  <si>
    <t>$71,047</t>
  </si>
  <si>
    <t>DL-01522</t>
  </si>
  <si>
    <t>$46,638</t>
  </si>
  <si>
    <t>DL-01523</t>
  </si>
  <si>
    <t>205338</t>
  </si>
  <si>
    <t>2024-11-27</t>
  </si>
  <si>
    <t>DL-01524</t>
  </si>
  <si>
    <t>CMP-337</t>
  </si>
  <si>
    <t>9,177</t>
  </si>
  <si>
    <t>DL-01525</t>
  </si>
  <si>
    <t>CUST-0263</t>
  </si>
  <si>
    <t>2280</t>
  </si>
  <si>
    <t>DL-01526</t>
  </si>
  <si>
    <t>$21,404</t>
  </si>
  <si>
    <t>2024-08-23</t>
  </si>
  <si>
    <t>DL-01527</t>
  </si>
  <si>
    <t>CMP-206</t>
  </si>
  <si>
    <t>$5,356</t>
  </si>
  <si>
    <t>DL-01528</t>
  </si>
  <si>
    <t>CUST-0365</t>
  </si>
  <si>
    <t>122924</t>
  </si>
  <si>
    <t>DL-01529</t>
  </si>
  <si>
    <t>CUST-0942</t>
  </si>
  <si>
    <t>7359</t>
  </si>
  <si>
    <t>2022-11-16</t>
  </si>
  <si>
    <t>DL-01530</t>
  </si>
  <si>
    <t>$1,839</t>
  </si>
  <si>
    <t>DL-01531</t>
  </si>
  <si>
    <t>CUST-0856</t>
  </si>
  <si>
    <t>DL-01532</t>
  </si>
  <si>
    <t>170K</t>
  </si>
  <si>
    <t>DL-01533</t>
  </si>
  <si>
    <t>5154</t>
  </si>
  <si>
    <t>DL-01534</t>
  </si>
  <si>
    <t>CUST-0752</t>
  </si>
  <si>
    <t>$107,677</t>
  </si>
  <si>
    <t>DL-01535</t>
  </si>
  <si>
    <t>CUST-0277</t>
  </si>
  <si>
    <t>44,333</t>
  </si>
  <si>
    <t>2023-08-23</t>
  </si>
  <si>
    <t>DL-01536</t>
  </si>
  <si>
    <t>9527</t>
  </si>
  <si>
    <t>DL-01537</t>
  </si>
  <si>
    <t>13,383</t>
  </si>
  <si>
    <t>2023-11-19</t>
  </si>
  <si>
    <t>DL-01538</t>
  </si>
  <si>
    <t>45,990</t>
  </si>
  <si>
    <t>2022-04-30</t>
  </si>
  <si>
    <t>DL-01539</t>
  </si>
  <si>
    <t>$3,367</t>
  </si>
  <si>
    <t>DL-01540</t>
  </si>
  <si>
    <t>2023-11-12</t>
  </si>
  <si>
    <t>DL-01541</t>
  </si>
  <si>
    <t>CUST-1416</t>
  </si>
  <si>
    <t>$3,088</t>
  </si>
  <si>
    <t>2024-11-22</t>
  </si>
  <si>
    <t>DL-01542</t>
  </si>
  <si>
    <t>$24,865</t>
  </si>
  <si>
    <t>DL-01543</t>
  </si>
  <si>
    <t>DL-01544</t>
  </si>
  <si>
    <t>CUST-0072</t>
  </si>
  <si>
    <t>CMP-388</t>
  </si>
  <si>
    <t>159K</t>
  </si>
  <si>
    <t>2024-05-25</t>
  </si>
  <si>
    <t>DL-01545</t>
  </si>
  <si>
    <t>17,494</t>
  </si>
  <si>
    <t>2022-01-22</t>
  </si>
  <si>
    <t>DL-01546</t>
  </si>
  <si>
    <t>CUST-0814</t>
  </si>
  <si>
    <t>7522</t>
  </si>
  <si>
    <t>2023-10-18</t>
  </si>
  <si>
    <t>DL-01547</t>
  </si>
  <si>
    <t>$116,111</t>
  </si>
  <si>
    <t>DL-01548</t>
  </si>
  <si>
    <t>CUST-0145</t>
  </si>
  <si>
    <t>$6,861</t>
  </si>
  <si>
    <t>2022-11-28</t>
  </si>
  <si>
    <t>DL-01549</t>
  </si>
  <si>
    <t>CUST-1147</t>
  </si>
  <si>
    <t>$29,232</t>
  </si>
  <si>
    <t>2024-08-24</t>
  </si>
  <si>
    <t>DL-01550</t>
  </si>
  <si>
    <t>1615</t>
  </si>
  <si>
    <t>2022-02-21</t>
  </si>
  <si>
    <t>DL-01551</t>
  </si>
  <si>
    <t>CUST-0012</t>
  </si>
  <si>
    <t>$17,517</t>
  </si>
  <si>
    <t>DL-01552</t>
  </si>
  <si>
    <t>18/10/2024</t>
  </si>
  <si>
    <t>DL-01553</t>
  </si>
  <si>
    <t>13624</t>
  </si>
  <si>
    <t>DL-01554</t>
  </si>
  <si>
    <t>$178,655</t>
  </si>
  <si>
    <t>DL-01555</t>
  </si>
  <si>
    <t>CUST-1456</t>
  </si>
  <si>
    <t>$3,002</t>
  </si>
  <si>
    <t>DL-01556</t>
  </si>
  <si>
    <t>CUST-0198</t>
  </si>
  <si>
    <t>$1,235</t>
  </si>
  <si>
    <t>DL-01557</t>
  </si>
  <si>
    <t>CUST-0699</t>
  </si>
  <si>
    <t>3188</t>
  </si>
  <si>
    <t>DL-01558</t>
  </si>
  <si>
    <t>19415</t>
  </si>
  <si>
    <t>DL-01559</t>
  </si>
  <si>
    <t>CUST-0862</t>
  </si>
  <si>
    <t>$58,322</t>
  </si>
  <si>
    <t>DL-01560</t>
  </si>
  <si>
    <t>CUST-0593</t>
  </si>
  <si>
    <t>32912</t>
  </si>
  <si>
    <t>DL-01561</t>
  </si>
  <si>
    <t>2,811</t>
  </si>
  <si>
    <t>DL-01562</t>
  </si>
  <si>
    <t>$10,537</t>
  </si>
  <si>
    <t>27/07/2022</t>
  </si>
  <si>
    <t>DL-01563</t>
  </si>
  <si>
    <t>$4,948</t>
  </si>
  <si>
    <t>2023-06-19</t>
  </si>
  <si>
    <t>DL-01564</t>
  </si>
  <si>
    <t>$13,477</t>
  </si>
  <si>
    <t>DL-01565</t>
  </si>
  <si>
    <t>$11,131</t>
  </si>
  <si>
    <t>DL-01566</t>
  </si>
  <si>
    <t>$4,807</t>
  </si>
  <si>
    <t>2022-07-25</t>
  </si>
  <si>
    <t>DL-01567</t>
  </si>
  <si>
    <t>$12,055</t>
  </si>
  <si>
    <t>2023-05-06</t>
  </si>
  <si>
    <t>DL-01568</t>
  </si>
  <si>
    <t>6616</t>
  </si>
  <si>
    <t>DL-01569</t>
  </si>
  <si>
    <t>CUST-1007</t>
  </si>
  <si>
    <t>$124,113</t>
  </si>
  <si>
    <t>DL-01570</t>
  </si>
  <si>
    <t>DL-01571</t>
  </si>
  <si>
    <t>CUST-0403</t>
  </si>
  <si>
    <t>$4,633</t>
  </si>
  <si>
    <t>DL-01572</t>
  </si>
  <si>
    <t>11,950</t>
  </si>
  <si>
    <t>DL-01573</t>
  </si>
  <si>
    <t>CUST-1418</t>
  </si>
  <si>
    <t>13,981</t>
  </si>
  <si>
    <t>DL-01574</t>
  </si>
  <si>
    <t>CUST-0757</t>
  </si>
  <si>
    <t>$5,720</t>
  </si>
  <si>
    <t>2023-06-24</t>
  </si>
  <si>
    <t>DL-01575</t>
  </si>
  <si>
    <t>$15,701</t>
  </si>
  <si>
    <t>DL-01576</t>
  </si>
  <si>
    <t>10,039</t>
  </si>
  <si>
    <t>20/09/2024</t>
  </si>
  <si>
    <t>DL-01577</t>
  </si>
  <si>
    <t>CUST-0928</t>
  </si>
  <si>
    <t>$9,393</t>
  </si>
  <si>
    <t>DL-01578</t>
  </si>
  <si>
    <t>$167,640</t>
  </si>
  <si>
    <t>DL-01579</t>
  </si>
  <si>
    <t>$9,799</t>
  </si>
  <si>
    <t>DL-01580</t>
  </si>
  <si>
    <t>9384</t>
  </si>
  <si>
    <t>DL-01581</t>
  </si>
  <si>
    <t>CUST-0849</t>
  </si>
  <si>
    <t>$97,491</t>
  </si>
  <si>
    <t>DL-01582</t>
  </si>
  <si>
    <t>CMP-385</t>
  </si>
  <si>
    <t>38K</t>
  </si>
  <si>
    <t>2024-09-18</t>
  </si>
  <si>
    <t>DL-01583</t>
  </si>
  <si>
    <t>CMP-193</t>
  </si>
  <si>
    <t>10446</t>
  </si>
  <si>
    <t>DL-01584</t>
  </si>
  <si>
    <t>CUST-0174</t>
  </si>
  <si>
    <t>8653</t>
  </si>
  <si>
    <t>2023-05-09</t>
  </si>
  <si>
    <t>DL-01585</t>
  </si>
  <si>
    <t>CUST-0649</t>
  </si>
  <si>
    <t>32859</t>
  </si>
  <si>
    <t>DL-01586</t>
  </si>
  <si>
    <t>$33,525</t>
  </si>
  <si>
    <t>DL-01587</t>
  </si>
  <si>
    <t>4101</t>
  </si>
  <si>
    <t>2022-07-03</t>
  </si>
  <si>
    <t>DL-01588</t>
  </si>
  <si>
    <t>DL-01589</t>
  </si>
  <si>
    <t>CUST-1433</t>
  </si>
  <si>
    <t>$123,026</t>
  </si>
  <si>
    <t>DL-01590</t>
  </si>
  <si>
    <t>DL-01591</t>
  </si>
  <si>
    <t>CUST-0269</t>
  </si>
  <si>
    <t>20,278</t>
  </si>
  <si>
    <t>DL-01592</t>
  </si>
  <si>
    <t>DL-01593</t>
  </si>
  <si>
    <t>$22,709</t>
  </si>
  <si>
    <t>DL-01594</t>
  </si>
  <si>
    <t>7544</t>
  </si>
  <si>
    <t>DL-01595</t>
  </si>
  <si>
    <t>CUST-1196</t>
  </si>
  <si>
    <t>192743</t>
  </si>
  <si>
    <t>13/04/2024</t>
  </si>
  <si>
    <t>DL-01596</t>
  </si>
  <si>
    <t>$4,768</t>
  </si>
  <si>
    <t>2022-12-06</t>
  </si>
  <si>
    <t>DL-01597</t>
  </si>
  <si>
    <t>4318</t>
  </si>
  <si>
    <t>DL-01598</t>
  </si>
  <si>
    <t>$21,920</t>
  </si>
  <si>
    <t>DL-01599</t>
  </si>
  <si>
    <t>CUST-1291</t>
  </si>
  <si>
    <t>7,333</t>
  </si>
  <si>
    <t>DL-01600</t>
  </si>
  <si>
    <t>27/11/2023</t>
  </si>
  <si>
    <t>DL-01601</t>
  </si>
  <si>
    <t>5,266</t>
  </si>
  <si>
    <t>DL-01602</t>
  </si>
  <si>
    <t>4171</t>
  </si>
  <si>
    <t>2022-05-07</t>
  </si>
  <si>
    <t>DL-01603</t>
  </si>
  <si>
    <t>CUST-1385</t>
  </si>
  <si>
    <t>$9,137</t>
  </si>
  <si>
    <t>DL-01604</t>
  </si>
  <si>
    <t>CUST-0248</t>
  </si>
  <si>
    <t>23639</t>
  </si>
  <si>
    <t>2022-01-05</t>
  </si>
  <si>
    <t>DL-01605</t>
  </si>
  <si>
    <t>DL-01606</t>
  </si>
  <si>
    <t>$26,303</t>
  </si>
  <si>
    <t>DL-01607</t>
  </si>
  <si>
    <t>CUST-0158</t>
  </si>
  <si>
    <t>22438</t>
  </si>
  <si>
    <t>DL-01608</t>
  </si>
  <si>
    <t>197,621</t>
  </si>
  <si>
    <t>2024-08-27</t>
  </si>
  <si>
    <t>DL-01609</t>
  </si>
  <si>
    <t>CUST-0473</t>
  </si>
  <si>
    <t>$15,991</t>
  </si>
  <si>
    <t>DL-01610</t>
  </si>
  <si>
    <t>18621</t>
  </si>
  <si>
    <t>DL-01611</t>
  </si>
  <si>
    <t>$19,984</t>
  </si>
  <si>
    <t>DL-01612</t>
  </si>
  <si>
    <t>CUST-1295</t>
  </si>
  <si>
    <t>30304</t>
  </si>
  <si>
    <t xml:space="preserve">Kashish Patla  </t>
  </si>
  <si>
    <t>2022-09-12</t>
  </si>
  <si>
    <t>DL-01613</t>
  </si>
  <si>
    <t>$3,075</t>
  </si>
  <si>
    <t>2024-10-16</t>
  </si>
  <si>
    <t>DL-01614</t>
  </si>
  <si>
    <t>$13,837</t>
  </si>
  <si>
    <t>29/02/2024</t>
  </si>
  <si>
    <t>DL-01615</t>
  </si>
  <si>
    <t>3795</t>
  </si>
  <si>
    <t>DL-01616</t>
  </si>
  <si>
    <t>CUST-1411</t>
  </si>
  <si>
    <t>10861</t>
  </si>
  <si>
    <t>DL-01617</t>
  </si>
  <si>
    <t>144K</t>
  </si>
  <si>
    <t>DL-01618</t>
  </si>
  <si>
    <t>CUST-0744</t>
  </si>
  <si>
    <t>11,474</t>
  </si>
  <si>
    <t>2024-11-13</t>
  </si>
  <si>
    <t>DL-01619</t>
  </si>
  <si>
    <t>5,086</t>
  </si>
  <si>
    <t>DL-01620</t>
  </si>
  <si>
    <t>CUST-0272</t>
  </si>
  <si>
    <t>14048</t>
  </si>
  <si>
    <t>DL-01621</t>
  </si>
  <si>
    <t>$45,810</t>
  </si>
  <si>
    <t>DL-01622</t>
  </si>
  <si>
    <t>CUST-0934</t>
  </si>
  <si>
    <t>CMP-092</t>
  </si>
  <si>
    <t>$44,777</t>
  </si>
  <si>
    <t>DL-01623</t>
  </si>
  <si>
    <t>CUST-0180</t>
  </si>
  <si>
    <t>15104</t>
  </si>
  <si>
    <t>DL-01624</t>
  </si>
  <si>
    <t>7469</t>
  </si>
  <si>
    <t>2023-06-07</t>
  </si>
  <si>
    <t>DL-01625</t>
  </si>
  <si>
    <t>2023-03-18</t>
  </si>
  <si>
    <t>DL-01626</t>
  </si>
  <si>
    <t>$38,972</t>
  </si>
  <si>
    <t>DL-01627</t>
  </si>
  <si>
    <t>CUST-0172</t>
  </si>
  <si>
    <t>$21,246</t>
  </si>
  <si>
    <t>DL-01628</t>
  </si>
  <si>
    <t>40,939</t>
  </si>
  <si>
    <t>DL-01629</t>
  </si>
  <si>
    <t>$5,121</t>
  </si>
  <si>
    <t>22/10/2022</t>
  </si>
  <si>
    <t>DL-01630</t>
  </si>
  <si>
    <t>CMP-047</t>
  </si>
  <si>
    <t>$9,547</t>
  </si>
  <si>
    <t>DL-01631</t>
  </si>
  <si>
    <t>$14,533</t>
  </si>
  <si>
    <t>2022-06-09</t>
  </si>
  <si>
    <t>DL-01632</t>
  </si>
  <si>
    <t>11023</t>
  </si>
  <si>
    <t>2024-01-14</t>
  </si>
  <si>
    <t>DL-01633</t>
  </si>
  <si>
    <t>$97,878</t>
  </si>
  <si>
    <t>DL-01634</t>
  </si>
  <si>
    <t>4408</t>
  </si>
  <si>
    <t>DL-01635</t>
  </si>
  <si>
    <t>$46,851</t>
  </si>
  <si>
    <t>2023-06-18</t>
  </si>
  <si>
    <t>DL-01636</t>
  </si>
  <si>
    <t>$55,793</t>
  </si>
  <si>
    <t>DL-01637</t>
  </si>
  <si>
    <t>150659</t>
  </si>
  <si>
    <t>2024-08-10</t>
  </si>
  <si>
    <t>DL-01638</t>
  </si>
  <si>
    <t>176,609</t>
  </si>
  <si>
    <t>DL-01639</t>
  </si>
  <si>
    <t>CUST-0119</t>
  </si>
  <si>
    <t>196,882</t>
  </si>
  <si>
    <t>DL-01640</t>
  </si>
  <si>
    <t>46,595</t>
  </si>
  <si>
    <t>2024-04-07</t>
  </si>
  <si>
    <t>DL-01641</t>
  </si>
  <si>
    <t>12924</t>
  </si>
  <si>
    <t>2022-02-11</t>
  </si>
  <si>
    <t>DL-01642</t>
  </si>
  <si>
    <t>$6,915</t>
  </si>
  <si>
    <t>DL-01643</t>
  </si>
  <si>
    <t>$46,194</t>
  </si>
  <si>
    <t>DL-01644</t>
  </si>
  <si>
    <t>CUST-0509</t>
  </si>
  <si>
    <t>9,023</t>
  </si>
  <si>
    <t>2022-04-27</t>
  </si>
  <si>
    <t>DL-01645</t>
  </si>
  <si>
    <t>34071</t>
  </si>
  <si>
    <t>2024-03-29</t>
  </si>
  <si>
    <t>DL-01646</t>
  </si>
  <si>
    <t>2438</t>
  </si>
  <si>
    <t>DL-01647</t>
  </si>
  <si>
    <t>3876</t>
  </si>
  <si>
    <t>DL-01648</t>
  </si>
  <si>
    <t>CUST-0551</t>
  </si>
  <si>
    <t>4409</t>
  </si>
  <si>
    <t>2022-05-13</t>
  </si>
  <si>
    <t>DL-01649</t>
  </si>
  <si>
    <t>$29,064</t>
  </si>
  <si>
    <t>DL-01650</t>
  </si>
  <si>
    <t>12533</t>
  </si>
  <si>
    <t>2022-06-21</t>
  </si>
  <si>
    <t>DL-01651</t>
  </si>
  <si>
    <t>CUST-1266</t>
  </si>
  <si>
    <t>84165</t>
  </si>
  <si>
    <t>2024-05-07</t>
  </si>
  <si>
    <t>DL-01652</t>
  </si>
  <si>
    <t>CUST-1406</t>
  </si>
  <si>
    <t>$10,151</t>
  </si>
  <si>
    <t>DL-01653</t>
  </si>
  <si>
    <t>CMP-090</t>
  </si>
  <si>
    <t>$16,088</t>
  </si>
  <si>
    <t>DL-01654</t>
  </si>
  <si>
    <t>CUST-1453</t>
  </si>
  <si>
    <t>19,757</t>
  </si>
  <si>
    <t>DL-01655</t>
  </si>
  <si>
    <t>CUST-0834</t>
  </si>
  <si>
    <t>$81,183</t>
  </si>
  <si>
    <t>DL-01656</t>
  </si>
  <si>
    <t>14518</t>
  </si>
  <si>
    <t>DL-01657</t>
  </si>
  <si>
    <t>4216</t>
  </si>
  <si>
    <t>DL-01658</t>
  </si>
  <si>
    <t>32588</t>
  </si>
  <si>
    <t>DL-01659</t>
  </si>
  <si>
    <t>$19,764</t>
  </si>
  <si>
    <t>DL-01660</t>
  </si>
  <si>
    <t>$14,796</t>
  </si>
  <si>
    <t>DL-01661</t>
  </si>
  <si>
    <t>CUST-1230</t>
  </si>
  <si>
    <t>3849</t>
  </si>
  <si>
    <t>DL-01662</t>
  </si>
  <si>
    <t>DL-01663</t>
  </si>
  <si>
    <t>19064</t>
  </si>
  <si>
    <t>DL-01664</t>
  </si>
  <si>
    <t>CUST-0381</t>
  </si>
  <si>
    <t>10443</t>
  </si>
  <si>
    <t>2024-02-10</t>
  </si>
  <si>
    <t>DL-01665</t>
  </si>
  <si>
    <t>2024-08-29</t>
  </si>
  <si>
    <t>DL-01666</t>
  </si>
  <si>
    <t>4138</t>
  </si>
  <si>
    <t>DL-01667</t>
  </si>
  <si>
    <t>CUST-0970</t>
  </si>
  <si>
    <t>DL-01668</t>
  </si>
  <si>
    <t>CMP-205</t>
  </si>
  <si>
    <t>37948</t>
  </si>
  <si>
    <t>DL-01669</t>
  </si>
  <si>
    <t>CUST-0999</t>
  </si>
  <si>
    <t>14323</t>
  </si>
  <si>
    <t>2022-03-07</t>
  </si>
  <si>
    <t>DL-01670</t>
  </si>
  <si>
    <t>85,007</t>
  </si>
  <si>
    <t>DL-01671</t>
  </si>
  <si>
    <t>2536</t>
  </si>
  <si>
    <t>06/06/2024</t>
  </si>
  <si>
    <t>DL-01672</t>
  </si>
  <si>
    <t>6724</t>
  </si>
  <si>
    <t>2023-08-24</t>
  </si>
  <si>
    <t>DL-01673</t>
  </si>
  <si>
    <t>215,465</t>
  </si>
  <si>
    <t>DL-01674</t>
  </si>
  <si>
    <t>CUST-0204</t>
  </si>
  <si>
    <t>4449</t>
  </si>
  <si>
    <t>DL-01675</t>
  </si>
  <si>
    <t>$185,618</t>
  </si>
  <si>
    <t>25/05/2024</t>
  </si>
  <si>
    <t>DL-01676</t>
  </si>
  <si>
    <t>CMP-332</t>
  </si>
  <si>
    <t>156482</t>
  </si>
  <si>
    <t>DL-01677</t>
  </si>
  <si>
    <t>8418</t>
  </si>
  <si>
    <t>2023-03-31</t>
  </si>
  <si>
    <t>DL-01678</t>
  </si>
  <si>
    <t>$4,793</t>
  </si>
  <si>
    <t>DL-01679</t>
  </si>
  <si>
    <t>$11,559</t>
  </si>
  <si>
    <t>DL-01680</t>
  </si>
  <si>
    <t>$11,523</t>
  </si>
  <si>
    <t>DL-01681</t>
  </si>
  <si>
    <t>2022-07-14</t>
  </si>
  <si>
    <t>DL-01682</t>
  </si>
  <si>
    <t>$65,228</t>
  </si>
  <si>
    <t>DL-01683</t>
  </si>
  <si>
    <t>$8,527</t>
  </si>
  <si>
    <t>DL-01684</t>
  </si>
  <si>
    <t>CUST-1167</t>
  </si>
  <si>
    <t>40324</t>
  </si>
  <si>
    <t>2024-05-23</t>
  </si>
  <si>
    <t>DL-01685</t>
  </si>
  <si>
    <t>CUST-0262</t>
  </si>
  <si>
    <t>124,568</t>
  </si>
  <si>
    <t>DL-01686</t>
  </si>
  <si>
    <t>CUST-0480</t>
  </si>
  <si>
    <t>190053</t>
  </si>
  <si>
    <t>DL-01687</t>
  </si>
  <si>
    <t>CUST-1104</t>
  </si>
  <si>
    <t>43940</t>
  </si>
  <si>
    <t>18/09/2022</t>
  </si>
  <si>
    <t>DL-01688</t>
  </si>
  <si>
    <t>102,300</t>
  </si>
  <si>
    <t>DL-01689</t>
  </si>
  <si>
    <t>3414</t>
  </si>
  <si>
    <t>DL-01690</t>
  </si>
  <si>
    <t>CUST-0864</t>
  </si>
  <si>
    <t>$13,104</t>
  </si>
  <si>
    <t>DL-01691</t>
  </si>
  <si>
    <t>CUST-1401</t>
  </si>
  <si>
    <t>$22,003</t>
  </si>
  <si>
    <t>DL-01692</t>
  </si>
  <si>
    <t>5,777</t>
  </si>
  <si>
    <t>DL-01693</t>
  </si>
  <si>
    <t>16232</t>
  </si>
  <si>
    <t>DL-01694</t>
  </si>
  <si>
    <t>DL-01695</t>
  </si>
  <si>
    <t>$9,754</t>
  </si>
  <si>
    <t>DL-01696</t>
  </si>
  <si>
    <t>$215,612</t>
  </si>
  <si>
    <t>2024-06-26</t>
  </si>
  <si>
    <t>DL-01697</t>
  </si>
  <si>
    <t>CUST-0109</t>
  </si>
  <si>
    <t>DL-01698</t>
  </si>
  <si>
    <t>11055</t>
  </si>
  <si>
    <t>DL-01699</t>
  </si>
  <si>
    <t>CUST-1313</t>
  </si>
  <si>
    <t>4250</t>
  </si>
  <si>
    <t>2022-04-14</t>
  </si>
  <si>
    <t>DL-01700</t>
  </si>
  <si>
    <t>$21,555</t>
  </si>
  <si>
    <t>2022-11-02</t>
  </si>
  <si>
    <t>DL-01701</t>
  </si>
  <si>
    <t>20,239</t>
  </si>
  <si>
    <t>2022-03-13</t>
  </si>
  <si>
    <t>DL-01702</t>
  </si>
  <si>
    <t>9441</t>
  </si>
  <si>
    <t>DL-01703</t>
  </si>
  <si>
    <t>7,742</t>
  </si>
  <si>
    <t>DL-01704</t>
  </si>
  <si>
    <t>3621</t>
  </si>
  <si>
    <t>DL-01705</t>
  </si>
  <si>
    <t>$165,498</t>
  </si>
  <si>
    <t>DL-01706</t>
  </si>
  <si>
    <t>CUST-0698</t>
  </si>
  <si>
    <t>15,861</t>
  </si>
  <si>
    <t>DL-01707</t>
  </si>
  <si>
    <t>8775</t>
  </si>
  <si>
    <t>2024-10-02</t>
  </si>
  <si>
    <t>DL-01708</t>
  </si>
  <si>
    <t>CUST-0858</t>
  </si>
  <si>
    <t>CMP-355</t>
  </si>
  <si>
    <t>$110,268</t>
  </si>
  <si>
    <t>DL-01709</t>
  </si>
  <si>
    <t>$118,877</t>
  </si>
  <si>
    <t>18/05/2024</t>
  </si>
  <si>
    <t>DL-01710</t>
  </si>
  <si>
    <t>CUST-0144</t>
  </si>
  <si>
    <t>2024-05-27</t>
  </si>
  <si>
    <t>DL-01711</t>
  </si>
  <si>
    <t>30785</t>
  </si>
  <si>
    <t>2023-03-07</t>
  </si>
  <si>
    <t>DL-01712</t>
  </si>
  <si>
    <t>CUST-1475</t>
  </si>
  <si>
    <t>8293</t>
  </si>
  <si>
    <t>DL-01713</t>
  </si>
  <si>
    <t>22563</t>
  </si>
  <si>
    <t>DL-01714</t>
  </si>
  <si>
    <t>CUST-1474</t>
  </si>
  <si>
    <t>27145</t>
  </si>
  <si>
    <t>20/06/2024</t>
  </si>
  <si>
    <t>DL-01715</t>
  </si>
  <si>
    <t>$8,031</t>
  </si>
  <si>
    <t>12/04/2023</t>
  </si>
  <si>
    <t>DL-01716</t>
  </si>
  <si>
    <t>CUST-0483</t>
  </si>
  <si>
    <t>$39,549</t>
  </si>
  <si>
    <t>DL-01717</t>
  </si>
  <si>
    <t>12096</t>
  </si>
  <si>
    <t>2022-10-29</t>
  </si>
  <si>
    <t>DL-01718</t>
  </si>
  <si>
    <t>CUST-1459</t>
  </si>
  <si>
    <t>120859</t>
  </si>
  <si>
    <t>28/05/2024</t>
  </si>
  <si>
    <t>DL-01719</t>
  </si>
  <si>
    <t>9173</t>
  </si>
  <si>
    <t>DL-01720</t>
  </si>
  <si>
    <t>$21,353</t>
  </si>
  <si>
    <t>22/09/2023</t>
  </si>
  <si>
    <t>DL-01721</t>
  </si>
  <si>
    <t>$164,557</t>
  </si>
  <si>
    <t>DL-01722</t>
  </si>
  <si>
    <t>4,715</t>
  </si>
  <si>
    <t>DL-01723</t>
  </si>
  <si>
    <t>$16,570</t>
  </si>
  <si>
    <t>DL-01724</t>
  </si>
  <si>
    <t>$15,580</t>
  </si>
  <si>
    <t>01/11/2023</t>
  </si>
  <si>
    <t>DL-01725</t>
  </si>
  <si>
    <t>20784</t>
  </si>
  <si>
    <t>DL-01726</t>
  </si>
  <si>
    <t>15493</t>
  </si>
  <si>
    <t>2024-11-29</t>
  </si>
  <si>
    <t>DL-01727</t>
  </si>
  <si>
    <t>193K</t>
  </si>
  <si>
    <t>DL-01728</t>
  </si>
  <si>
    <t>CUST-1082</t>
  </si>
  <si>
    <t>$9,156</t>
  </si>
  <si>
    <t>2023-07-11</t>
  </si>
  <si>
    <t>DL-01729</t>
  </si>
  <si>
    <t>CUST-1024</t>
  </si>
  <si>
    <t>$4,553</t>
  </si>
  <si>
    <t>DL-01730</t>
  </si>
  <si>
    <t>CUST-0633</t>
  </si>
  <si>
    <t>71272</t>
  </si>
  <si>
    <t>DL-01731</t>
  </si>
  <si>
    <t>3,971</t>
  </si>
  <si>
    <t>DL-01732</t>
  </si>
  <si>
    <t>CUST-0546</t>
  </si>
  <si>
    <t>$40,628</t>
  </si>
  <si>
    <t>2024-03-04</t>
  </si>
  <si>
    <t>DL-01733</t>
  </si>
  <si>
    <t>CUST-1384</t>
  </si>
  <si>
    <t>$38,858</t>
  </si>
  <si>
    <t>03/05/2024</t>
  </si>
  <si>
    <t>DL-01734</t>
  </si>
  <si>
    <t>CUST-1101</t>
  </si>
  <si>
    <t>$17,560</t>
  </si>
  <si>
    <t>DL-01735</t>
  </si>
  <si>
    <t>DL-01736</t>
  </si>
  <si>
    <t>$5,014</t>
  </si>
  <si>
    <t>2023-11-14</t>
  </si>
  <si>
    <t>DL-01737</t>
  </si>
  <si>
    <t>$208,468</t>
  </si>
  <si>
    <t>22/08/2022</t>
  </si>
  <si>
    <t>DL-01738</t>
  </si>
  <si>
    <t>$160,064</t>
  </si>
  <si>
    <t>DL-01739</t>
  </si>
  <si>
    <t>8353</t>
  </si>
  <si>
    <t>2022-09-29</t>
  </si>
  <si>
    <t>DL-01740</t>
  </si>
  <si>
    <t>$8,046</t>
  </si>
  <si>
    <t>07/04/2024</t>
  </si>
  <si>
    <t>DL-01741</t>
  </si>
  <si>
    <t>CUST-0404</t>
  </si>
  <si>
    <t>$79,527</t>
  </si>
  <si>
    <t>DL-01742</t>
  </si>
  <si>
    <t>6,797</t>
  </si>
  <si>
    <t>DL-01743</t>
  </si>
  <si>
    <t>3,652</t>
  </si>
  <si>
    <t>DL-01744</t>
  </si>
  <si>
    <t>$91,798</t>
  </si>
  <si>
    <t>DL-01745</t>
  </si>
  <si>
    <t>CUST-0486</t>
  </si>
  <si>
    <t>56056</t>
  </si>
  <si>
    <t>2024-07-13</t>
  </si>
  <si>
    <t>DL-01746</t>
  </si>
  <si>
    <t>CUST-0716</t>
  </si>
  <si>
    <t>24176</t>
  </si>
  <si>
    <t>DL-01747</t>
  </si>
  <si>
    <t>DL-01748</t>
  </si>
  <si>
    <t>CMP-026</t>
  </si>
  <si>
    <t>$11,427</t>
  </si>
  <si>
    <t>DL-01749</t>
  </si>
  <si>
    <t>$6,678</t>
  </si>
  <si>
    <t>DL-01750</t>
  </si>
  <si>
    <t>DL-01751</t>
  </si>
  <si>
    <t>$33,143</t>
  </si>
  <si>
    <t>DL-01752</t>
  </si>
  <si>
    <t>56806</t>
  </si>
  <si>
    <t>DL-01753</t>
  </si>
  <si>
    <t>$4,276</t>
  </si>
  <si>
    <t>DL-01754</t>
  </si>
  <si>
    <t>CUST-0142</t>
  </si>
  <si>
    <t>17841</t>
  </si>
  <si>
    <t>2022-11-17</t>
  </si>
  <si>
    <t>DL-01755</t>
  </si>
  <si>
    <t>$203,197</t>
  </si>
  <si>
    <t>2023-10-16</t>
  </si>
  <si>
    <t>DL-01756</t>
  </si>
  <si>
    <t>161K</t>
  </si>
  <si>
    <t>DL-01757</t>
  </si>
  <si>
    <t>CUST-0120</t>
  </si>
  <si>
    <t>28531</t>
  </si>
  <si>
    <t>DL-01758</t>
  </si>
  <si>
    <t>151896</t>
  </si>
  <si>
    <t>2023-04-19</t>
  </si>
  <si>
    <t>DL-01759</t>
  </si>
  <si>
    <t>CUST-0700</t>
  </si>
  <si>
    <t>39,927</t>
  </si>
  <si>
    <t>2023-08-10</t>
  </si>
  <si>
    <t>DL-01760</t>
  </si>
  <si>
    <t>$10,374</t>
  </si>
  <si>
    <t>DL-01761</t>
  </si>
  <si>
    <t>$8,854</t>
  </si>
  <si>
    <t>2023-12-29</t>
  </si>
  <si>
    <t>DL-01762</t>
  </si>
  <si>
    <t>69K</t>
  </si>
  <si>
    <t>2023-10-22</t>
  </si>
  <si>
    <t>DL-01763</t>
  </si>
  <si>
    <t>$166,652</t>
  </si>
  <si>
    <t>DL-01764</t>
  </si>
  <si>
    <t>CUST-0178</t>
  </si>
  <si>
    <t>$4,174</t>
  </si>
  <si>
    <t>25/07/2022</t>
  </si>
  <si>
    <t>DL-01765</t>
  </si>
  <si>
    <t>CUST-0374</t>
  </si>
  <si>
    <t>26K</t>
  </si>
  <si>
    <t>DL-01766</t>
  </si>
  <si>
    <t>DL-01767</t>
  </si>
  <si>
    <t>$8,324</t>
  </si>
  <si>
    <t>DL-01768</t>
  </si>
  <si>
    <t>4,299</t>
  </si>
  <si>
    <t>DL-01769</t>
  </si>
  <si>
    <t>$162,981</t>
  </si>
  <si>
    <t>DL-01770</t>
  </si>
  <si>
    <t>CUST-1175</t>
  </si>
  <si>
    <t>14263</t>
  </si>
  <si>
    <t>DL-01771</t>
  </si>
  <si>
    <t>34279</t>
  </si>
  <si>
    <t>DL-01772</t>
  </si>
  <si>
    <t>$10,909</t>
  </si>
  <si>
    <t>DL-01773</t>
  </si>
  <si>
    <t>CUST-1232</t>
  </si>
  <si>
    <t>4,461</t>
  </si>
  <si>
    <t>DL-01774</t>
  </si>
  <si>
    <t>CUST-0434</t>
  </si>
  <si>
    <t>12852</t>
  </si>
  <si>
    <t>DL-01775</t>
  </si>
  <si>
    <t>CUST-0692</t>
  </si>
  <si>
    <t>30,646</t>
  </si>
  <si>
    <t>DL-01776</t>
  </si>
  <si>
    <t>CUST-1100</t>
  </si>
  <si>
    <t>6302</t>
  </si>
  <si>
    <t>DL-01777</t>
  </si>
  <si>
    <t>28,756</t>
  </si>
  <si>
    <t>DL-01778</t>
  </si>
  <si>
    <t>$86,163</t>
  </si>
  <si>
    <t>DL-01779</t>
  </si>
  <si>
    <t>$18,309</t>
  </si>
  <si>
    <t>DL-01780</t>
  </si>
  <si>
    <t>$3,273</t>
  </si>
  <si>
    <t>DL-01781</t>
  </si>
  <si>
    <t>DL-01782</t>
  </si>
  <si>
    <t>$6,183</t>
  </si>
  <si>
    <t>2024-07-23</t>
  </si>
  <si>
    <t>DL-01783</t>
  </si>
  <si>
    <t>$28,917</t>
  </si>
  <si>
    <t>DL-01784</t>
  </si>
  <si>
    <t>CUST-1170</t>
  </si>
  <si>
    <t>2888</t>
  </si>
  <si>
    <t>DL-01785</t>
  </si>
  <si>
    <t>150,682</t>
  </si>
  <si>
    <t>12/09/2024</t>
  </si>
  <si>
    <t>DL-01786</t>
  </si>
  <si>
    <t>CUST-0183</t>
  </si>
  <si>
    <t>40772</t>
  </si>
  <si>
    <t>DL-01787</t>
  </si>
  <si>
    <t>CUST-0608</t>
  </si>
  <si>
    <t>22997</t>
  </si>
  <si>
    <t>DL-01788</t>
  </si>
  <si>
    <t>19485</t>
  </si>
  <si>
    <t>DL-01789</t>
  </si>
  <si>
    <t>4694</t>
  </si>
  <si>
    <t xml:space="preserve">Jalsa Parsa  </t>
  </si>
  <si>
    <t>31/01/2022</t>
  </si>
  <si>
    <t>DL-01790</t>
  </si>
  <si>
    <t>34115</t>
  </si>
  <si>
    <t>DL-01791</t>
  </si>
  <si>
    <t>12196</t>
  </si>
  <si>
    <t>2024-01-06</t>
  </si>
  <si>
    <t>DL-01792</t>
  </si>
  <si>
    <t>$12,260</t>
  </si>
  <si>
    <t>DL-01793</t>
  </si>
  <si>
    <t>$74,078</t>
  </si>
  <si>
    <t>DL-01794</t>
  </si>
  <si>
    <t>$5,214</t>
  </si>
  <si>
    <t>DL-01795</t>
  </si>
  <si>
    <t>16363</t>
  </si>
  <si>
    <t>2022-02-13</t>
  </si>
  <si>
    <t>DL-01796</t>
  </si>
  <si>
    <t>5771</t>
  </si>
  <si>
    <t>DL-01797</t>
  </si>
  <si>
    <t>13733</t>
  </si>
  <si>
    <t>23/08/2022</t>
  </si>
  <si>
    <t>DL-01798</t>
  </si>
  <si>
    <t>$11,025</t>
  </si>
  <si>
    <t>DL-01799</t>
  </si>
  <si>
    <t>$12,277</t>
  </si>
  <si>
    <t>2022-08-06</t>
  </si>
  <si>
    <t>DL-01800</t>
  </si>
  <si>
    <t>$63,750</t>
  </si>
  <si>
    <t>DL-01801</t>
  </si>
  <si>
    <t>$36,221</t>
  </si>
  <si>
    <t>DL-01802</t>
  </si>
  <si>
    <t>CUST-1149</t>
  </si>
  <si>
    <t>23,150</t>
  </si>
  <si>
    <t>DL-01803</t>
  </si>
  <si>
    <t>2,752</t>
  </si>
  <si>
    <t>DL-01804</t>
  </si>
  <si>
    <t>$15,233</t>
  </si>
  <si>
    <t>DL-01805</t>
  </si>
  <si>
    <t>CUST-0860</t>
  </si>
  <si>
    <t>$5,721</t>
  </si>
  <si>
    <t>DL-01806</t>
  </si>
  <si>
    <t>CUST-0218</t>
  </si>
  <si>
    <t>11950</t>
  </si>
  <si>
    <t>DL-01807</t>
  </si>
  <si>
    <t>$6,839</t>
  </si>
  <si>
    <t>2023-10-31</t>
  </si>
  <si>
    <t>DL-01808</t>
  </si>
  <si>
    <t>9410</t>
  </si>
  <si>
    <t>13/07/2023</t>
  </si>
  <si>
    <t>DL-01809</t>
  </si>
  <si>
    <t>DL-01810</t>
  </si>
  <si>
    <t>3,610</t>
  </si>
  <si>
    <t>DL-01811</t>
  </si>
  <si>
    <t>33638</t>
  </si>
  <si>
    <t>DL-01812</t>
  </si>
  <si>
    <t>167518</t>
  </si>
  <si>
    <t>DL-01813</t>
  </si>
  <si>
    <t>11422</t>
  </si>
  <si>
    <t>DL-01814</t>
  </si>
  <si>
    <t>CUST-0268</t>
  </si>
  <si>
    <t>$1,281</t>
  </si>
  <si>
    <t>DL-01815</t>
  </si>
  <si>
    <t>CUST-0033</t>
  </si>
  <si>
    <t>4,981</t>
  </si>
  <si>
    <t>22/12/2023</t>
  </si>
  <si>
    <t>DL-01816</t>
  </si>
  <si>
    <t>39,105</t>
  </si>
  <si>
    <t>31/01/2023</t>
  </si>
  <si>
    <t>DL-01817</t>
  </si>
  <si>
    <t>CUST-1435</t>
  </si>
  <si>
    <t>DL-01818</t>
  </si>
  <si>
    <t>$17,679</t>
  </si>
  <si>
    <t>DL-01819</t>
  </si>
  <si>
    <t>61498</t>
  </si>
  <si>
    <t>DL-01820</t>
  </si>
  <si>
    <t>$3,710</t>
  </si>
  <si>
    <t>2022-06-15</t>
  </si>
  <si>
    <t>DL-01821</t>
  </si>
  <si>
    <t>181630</t>
  </si>
  <si>
    <t>DL-01822</t>
  </si>
  <si>
    <t>$46,625</t>
  </si>
  <si>
    <t>DL-01823</t>
  </si>
  <si>
    <t>7038</t>
  </si>
  <si>
    <t>2022-06-05</t>
  </si>
  <si>
    <t>DL-01824</t>
  </si>
  <si>
    <t>4593</t>
  </si>
  <si>
    <t>DL-01825</t>
  </si>
  <si>
    <t>$176,547</t>
  </si>
  <si>
    <t>DL-01826</t>
  </si>
  <si>
    <t>$2,661</t>
  </si>
  <si>
    <t>DL-01827</t>
  </si>
  <si>
    <t>2751</t>
  </si>
  <si>
    <t>DL-01828</t>
  </si>
  <si>
    <t>CUST-0987</t>
  </si>
  <si>
    <t>$82,357</t>
  </si>
  <si>
    <t>DL-01829</t>
  </si>
  <si>
    <t>5649</t>
  </si>
  <si>
    <t>DL-01830</t>
  </si>
  <si>
    <t>$5,460</t>
  </si>
  <si>
    <t>DL-01831</t>
  </si>
  <si>
    <t>CUST-1087</t>
  </si>
  <si>
    <t>6006</t>
  </si>
  <si>
    <t>DL-01832</t>
  </si>
  <si>
    <t>CUST-0367</t>
  </si>
  <si>
    <t>10,439</t>
  </si>
  <si>
    <t>DL-01833</t>
  </si>
  <si>
    <t>11054</t>
  </si>
  <si>
    <t>DL-01834</t>
  </si>
  <si>
    <t>CUST-0257</t>
  </si>
  <si>
    <t>17,083</t>
  </si>
  <si>
    <t>2024-05-30</t>
  </si>
  <si>
    <t>DL-01835</t>
  </si>
  <si>
    <t>110091</t>
  </si>
  <si>
    <t>DL-01836</t>
  </si>
  <si>
    <t>5,941</t>
  </si>
  <si>
    <t>DL-01837</t>
  </si>
  <si>
    <t>8781</t>
  </si>
  <si>
    <t>DL-01838</t>
  </si>
  <si>
    <t>DL-01839</t>
  </si>
  <si>
    <t>CUST-1019</t>
  </si>
  <si>
    <t>DL-01840</t>
  </si>
  <si>
    <t>$22,572</t>
  </si>
  <si>
    <t>DL-01841</t>
  </si>
  <si>
    <t>$175,536</t>
  </si>
  <si>
    <t>2023-07-03</t>
  </si>
  <si>
    <t>DL-01842</t>
  </si>
  <si>
    <t>$3,505</t>
  </si>
  <si>
    <t>DL-01843</t>
  </si>
  <si>
    <t>CUST-1040</t>
  </si>
  <si>
    <t>$160,428</t>
  </si>
  <si>
    <t>DL-01844</t>
  </si>
  <si>
    <t>3610</t>
  </si>
  <si>
    <t>DL-01845</t>
  </si>
  <si>
    <t>$40,742</t>
  </si>
  <si>
    <t>DL-01846</t>
  </si>
  <si>
    <t>CUST-1272</t>
  </si>
  <si>
    <t>DL-01847</t>
  </si>
  <si>
    <t>CUST-0401</t>
  </si>
  <si>
    <t>13134</t>
  </si>
  <si>
    <t>DL-01848</t>
  </si>
  <si>
    <t>$59,659</t>
  </si>
  <si>
    <t>DL-01849</t>
  </si>
  <si>
    <t>CUST-0323</t>
  </si>
  <si>
    <t>13,997</t>
  </si>
  <si>
    <t>2023-07-27</t>
  </si>
  <si>
    <t>DL-01850</t>
  </si>
  <si>
    <t>$32,868</t>
  </si>
  <si>
    <t>2022-05-26</t>
  </si>
  <si>
    <t>DL-01851</t>
  </si>
  <si>
    <t>15,210</t>
  </si>
  <si>
    <t>DL-01852</t>
  </si>
  <si>
    <t>76923</t>
  </si>
  <si>
    <t>24/02/2022</t>
  </si>
  <si>
    <t>DL-01853</t>
  </si>
  <si>
    <t>$31,713</t>
  </si>
  <si>
    <t>DL-01854</t>
  </si>
  <si>
    <t>CUST-0032</t>
  </si>
  <si>
    <t>7659</t>
  </si>
  <si>
    <t>2022-07-24</t>
  </si>
  <si>
    <t>DL-01855</t>
  </si>
  <si>
    <t>CUST-1491</t>
  </si>
  <si>
    <t>4005</t>
  </si>
  <si>
    <t>DL-01856</t>
  </si>
  <si>
    <t>$6,311</t>
  </si>
  <si>
    <t>DL-01857</t>
  </si>
  <si>
    <t>CUST-1352</t>
  </si>
  <si>
    <t>205004</t>
  </si>
  <si>
    <t>2022-01-11</t>
  </si>
  <si>
    <t>DL-01858</t>
  </si>
  <si>
    <t>8315</t>
  </si>
  <si>
    <t>DL-01859</t>
  </si>
  <si>
    <t>215,780</t>
  </si>
  <si>
    <t>DL-01860</t>
  </si>
  <si>
    <t>46,351</t>
  </si>
  <si>
    <t>DL-01861</t>
  </si>
  <si>
    <t>5,240</t>
  </si>
  <si>
    <t>DL-01862</t>
  </si>
  <si>
    <t>30K</t>
  </si>
  <si>
    <t>DL-01863</t>
  </si>
  <si>
    <t>55,717</t>
  </si>
  <si>
    <t>2024-07-17</t>
  </si>
  <si>
    <t>DL-01864</t>
  </si>
  <si>
    <t>5685</t>
  </si>
  <si>
    <t>2022-03-19</t>
  </si>
  <si>
    <t>DL-01865</t>
  </si>
  <si>
    <t>$6,330</t>
  </si>
  <si>
    <t>DL-01866</t>
  </si>
  <si>
    <t>1,388</t>
  </si>
  <si>
    <t>DL-01867</t>
  </si>
  <si>
    <t>$8,946</t>
  </si>
  <si>
    <t>19/03/2024</t>
  </si>
  <si>
    <t>DL-01868</t>
  </si>
  <si>
    <t>14507</t>
  </si>
  <si>
    <t>DL-01869</t>
  </si>
  <si>
    <t>8706</t>
  </si>
  <si>
    <t>2022-06-24</t>
  </si>
  <si>
    <t>DL-01870</t>
  </si>
  <si>
    <t>11,477</t>
  </si>
  <si>
    <t>02/07/2022</t>
  </si>
  <si>
    <t>DL-01871</t>
  </si>
  <si>
    <t>48968</t>
  </si>
  <si>
    <t>DL-01872</t>
  </si>
  <si>
    <t>20627</t>
  </si>
  <si>
    <t>DL-01873</t>
  </si>
  <si>
    <t>12499</t>
  </si>
  <si>
    <t>DL-01874</t>
  </si>
  <si>
    <t>96,972</t>
  </si>
  <si>
    <t>DL-01875</t>
  </si>
  <si>
    <t>$30,469</t>
  </si>
  <si>
    <t>DL-01876</t>
  </si>
  <si>
    <t>CUST-0938</t>
  </si>
  <si>
    <t>13515</t>
  </si>
  <si>
    <t>DL-01877</t>
  </si>
  <si>
    <t>21815</t>
  </si>
  <si>
    <t>2024-08-04</t>
  </si>
  <si>
    <t>DL-01878</t>
  </si>
  <si>
    <t>$1,638</t>
  </si>
  <si>
    <t>DL-01879</t>
  </si>
  <si>
    <t>29,336</t>
  </si>
  <si>
    <t>DL-01880</t>
  </si>
  <si>
    <t>131692</t>
  </si>
  <si>
    <t>DL-01881</t>
  </si>
  <si>
    <t>3806</t>
  </si>
  <si>
    <t>2024-10-04</t>
  </si>
  <si>
    <t>DL-01882</t>
  </si>
  <si>
    <t>25823</t>
  </si>
  <si>
    <t>DL-01883</t>
  </si>
  <si>
    <t>$71,970</t>
  </si>
  <si>
    <t>2023-05-21</t>
  </si>
  <si>
    <t>DL-01884</t>
  </si>
  <si>
    <t>$5,201</t>
  </si>
  <si>
    <t>DL-01885</t>
  </si>
  <si>
    <t>CUST-1138</t>
  </si>
  <si>
    <t>11449</t>
  </si>
  <si>
    <t>DL-01886</t>
  </si>
  <si>
    <t>12712</t>
  </si>
  <si>
    <t>DL-01887</t>
  </si>
  <si>
    <t>CUST-0049</t>
  </si>
  <si>
    <t>11692</t>
  </si>
  <si>
    <t>09/02/2022</t>
  </si>
  <si>
    <t>DL-01888</t>
  </si>
  <si>
    <t>DL-01889</t>
  </si>
  <si>
    <t>$160,334</t>
  </si>
  <si>
    <t>2022-02-05</t>
  </si>
  <si>
    <t>DL-01890</t>
  </si>
  <si>
    <t>CUST-1457</t>
  </si>
  <si>
    <t>CMP-393</t>
  </si>
  <si>
    <t>$62,414</t>
  </si>
  <si>
    <t>DL-01891</t>
  </si>
  <si>
    <t>$16,801</t>
  </si>
  <si>
    <t>DL-01892</t>
  </si>
  <si>
    <t>13867</t>
  </si>
  <si>
    <t>03/09/2022</t>
  </si>
  <si>
    <t>DL-01893</t>
  </si>
  <si>
    <t>$5,619</t>
  </si>
  <si>
    <t>15/12/2022</t>
  </si>
  <si>
    <t>DL-01894</t>
  </si>
  <si>
    <t>CUST-1271</t>
  </si>
  <si>
    <t>$5,946</t>
  </si>
  <si>
    <t>DL-01895</t>
  </si>
  <si>
    <t>37199</t>
  </si>
  <si>
    <t>2023-07-13</t>
  </si>
  <si>
    <t>DL-01896</t>
  </si>
  <si>
    <t>$24,967</t>
  </si>
  <si>
    <t>2022-07-18</t>
  </si>
  <si>
    <t>DL-01897</t>
  </si>
  <si>
    <t>CUST-0290</t>
  </si>
  <si>
    <t>24681</t>
  </si>
  <si>
    <t>DL-01898</t>
  </si>
  <si>
    <t>$100,447</t>
  </si>
  <si>
    <t>2024-05-18</t>
  </si>
  <si>
    <t>DL-01899</t>
  </si>
  <si>
    <t>$20,266</t>
  </si>
  <si>
    <t>DL-01900</t>
  </si>
  <si>
    <t>$119,151</t>
  </si>
  <si>
    <t>DL-01901</t>
  </si>
  <si>
    <t>CUST-0256</t>
  </si>
  <si>
    <t>$120,181</t>
  </si>
  <si>
    <t>2022-09-22</t>
  </si>
  <si>
    <t>DL-01902</t>
  </si>
  <si>
    <t>CUST-1492</t>
  </si>
  <si>
    <t>6587</t>
  </si>
  <si>
    <t>DL-01903</t>
  </si>
  <si>
    <t>CMP-345</t>
  </si>
  <si>
    <t>$56,340</t>
  </si>
  <si>
    <t>DL-01904</t>
  </si>
  <si>
    <t>CUST-1150</t>
  </si>
  <si>
    <t>19109</t>
  </si>
  <si>
    <t>12/12/2024</t>
  </si>
  <si>
    <t>DL-01905</t>
  </si>
  <si>
    <t>$11,844</t>
  </si>
  <si>
    <t>DL-01906</t>
  </si>
  <si>
    <t>2023-01-18</t>
  </si>
  <si>
    <t>DL-01907</t>
  </si>
  <si>
    <t>$8,388</t>
  </si>
  <si>
    <t>2022-05-08</t>
  </si>
  <si>
    <t>DL-01908</t>
  </si>
  <si>
    <t>CUST-0299</t>
  </si>
  <si>
    <t>165373</t>
  </si>
  <si>
    <t>2023-04-15</t>
  </si>
  <si>
    <t>DL-01909</t>
  </si>
  <si>
    <t>$19,985</t>
  </si>
  <si>
    <t>2023-10-26</t>
  </si>
  <si>
    <t>DL-01910</t>
  </si>
  <si>
    <t>2161</t>
  </si>
  <si>
    <t>DL-01911</t>
  </si>
  <si>
    <t>17,201</t>
  </si>
  <si>
    <t>DL-01912</t>
  </si>
  <si>
    <t>$67,756</t>
  </si>
  <si>
    <t>DL-01913</t>
  </si>
  <si>
    <t>2022-08-28</t>
  </si>
  <si>
    <t>DL-01914</t>
  </si>
  <si>
    <t>132098</t>
  </si>
  <si>
    <t>DL-01915</t>
  </si>
  <si>
    <t>CUST-0084</t>
  </si>
  <si>
    <t>$33,294</t>
  </si>
  <si>
    <t>DL-01916</t>
  </si>
  <si>
    <t>13201</t>
  </si>
  <si>
    <t>DL-01917</t>
  </si>
  <si>
    <t>CUST-0006</t>
  </si>
  <si>
    <t>$111,086</t>
  </si>
  <si>
    <t>2022-05-04</t>
  </si>
  <si>
    <t>DL-01918</t>
  </si>
  <si>
    <t>$7,592</t>
  </si>
  <si>
    <t>DL-01919</t>
  </si>
  <si>
    <t>$170,989</t>
  </si>
  <si>
    <t>DL-01920</t>
  </si>
  <si>
    <t>6223</t>
  </si>
  <si>
    <t>2024-05-17</t>
  </si>
  <si>
    <t>DL-01921</t>
  </si>
  <si>
    <t>DL-01922</t>
  </si>
  <si>
    <t>14719</t>
  </si>
  <si>
    <t>DL-01923</t>
  </si>
  <si>
    <t>4011</t>
  </si>
  <si>
    <t>DL-01924</t>
  </si>
  <si>
    <t>12,933</t>
  </si>
  <si>
    <t>DL-01925</t>
  </si>
  <si>
    <t>$3,630</t>
  </si>
  <si>
    <t>DL-01926</t>
  </si>
  <si>
    <t>$7,382</t>
  </si>
  <si>
    <t>DL-01927</t>
  </si>
  <si>
    <t>205542</t>
  </si>
  <si>
    <t>2023-06-17</t>
  </si>
  <si>
    <t>DL-01928</t>
  </si>
  <si>
    <t>$5,157</t>
  </si>
  <si>
    <t>DL-01929</t>
  </si>
  <si>
    <t>CUST-0697</t>
  </si>
  <si>
    <t>6473</t>
  </si>
  <si>
    <t>DL-01930</t>
  </si>
  <si>
    <t>DL-01931</t>
  </si>
  <si>
    <t>8740</t>
  </si>
  <si>
    <t>DL-01932</t>
  </si>
  <si>
    <t>9954</t>
  </si>
  <si>
    <t>2023-12-02</t>
  </si>
  <si>
    <t>DL-01933</t>
  </si>
  <si>
    <t>$7,012</t>
  </si>
  <si>
    <t>DL-01934</t>
  </si>
  <si>
    <t>1969</t>
  </si>
  <si>
    <t>DL-01935</t>
  </si>
  <si>
    <t>CUST-1276</t>
  </si>
  <si>
    <t>6323</t>
  </si>
  <si>
    <t>DL-01936</t>
  </si>
  <si>
    <t>$11,132</t>
  </si>
  <si>
    <t>DL-01937</t>
  </si>
  <si>
    <t>$1,947</t>
  </si>
  <si>
    <t>DL-01938</t>
  </si>
  <si>
    <t>30481</t>
  </si>
  <si>
    <t>DL-01939</t>
  </si>
  <si>
    <t>6990</t>
  </si>
  <si>
    <t>DL-01940</t>
  </si>
  <si>
    <t>$2,418</t>
  </si>
  <si>
    <t>2022-11-20</t>
  </si>
  <si>
    <t>DL-01941</t>
  </si>
  <si>
    <t>9,952</t>
  </si>
  <si>
    <t>30/08/2022</t>
  </si>
  <si>
    <t>DL-01942</t>
  </si>
  <si>
    <t>$18,561</t>
  </si>
  <si>
    <t>DL-01943</t>
  </si>
  <si>
    <t>DL-01944</t>
  </si>
  <si>
    <t>$5,812</t>
  </si>
  <si>
    <t>DL-01945</t>
  </si>
  <si>
    <t>CUST-0622</t>
  </si>
  <si>
    <t>$11,581</t>
  </si>
  <si>
    <t>DL-01946</t>
  </si>
  <si>
    <t>CUST-0962</t>
  </si>
  <si>
    <t>$5,630</t>
  </si>
  <si>
    <t>DL-01947</t>
  </si>
  <si>
    <t>$34,769</t>
  </si>
  <si>
    <t>DL-01948</t>
  </si>
  <si>
    <t>9576</t>
  </si>
  <si>
    <t>DL-01949</t>
  </si>
  <si>
    <t>CUST-1213</t>
  </si>
  <si>
    <t>10,890</t>
  </si>
  <si>
    <t>2024-02-14</t>
  </si>
  <si>
    <t>DL-01950</t>
  </si>
  <si>
    <t>$6,479</t>
  </si>
  <si>
    <t>2022-08-25</t>
  </si>
  <si>
    <t>DL-01951</t>
  </si>
  <si>
    <t>CUST-0530</t>
  </si>
  <si>
    <t>10016</t>
  </si>
  <si>
    <t>31/08/2024</t>
  </si>
  <si>
    <t>DL-01952</t>
  </si>
  <si>
    <t>$212,756</t>
  </si>
  <si>
    <t>DL-01953</t>
  </si>
  <si>
    <t>DL-01954</t>
  </si>
  <si>
    <t>CUST-1493</t>
  </si>
  <si>
    <t>DL-01955</t>
  </si>
  <si>
    <t>120604</t>
  </si>
  <si>
    <t>DL-01956</t>
  </si>
  <si>
    <t>CUST-0093</t>
  </si>
  <si>
    <t>149,153</t>
  </si>
  <si>
    <t>DL-01957</t>
  </si>
  <si>
    <t>CUST-1224</t>
  </si>
  <si>
    <t>$3,574</t>
  </si>
  <si>
    <t>DL-01958</t>
  </si>
  <si>
    <t>$70,479</t>
  </si>
  <si>
    <t>DL-01959</t>
  </si>
  <si>
    <t>CUST-0979</t>
  </si>
  <si>
    <t>DL-01960</t>
  </si>
  <si>
    <t>CUST-0957</t>
  </si>
  <si>
    <t>13411</t>
  </si>
  <si>
    <t>DL-01961</t>
  </si>
  <si>
    <t>3809</t>
  </si>
  <si>
    <t>DL-01962</t>
  </si>
  <si>
    <t>$17,400</t>
  </si>
  <si>
    <t>07/12/2024</t>
  </si>
  <si>
    <t>DL-01963</t>
  </si>
  <si>
    <t>$9,224</t>
  </si>
  <si>
    <t>DL-01964</t>
  </si>
  <si>
    <t>$4,481</t>
  </si>
  <si>
    <t>DL-01965</t>
  </si>
  <si>
    <t>CUST-0563</t>
  </si>
  <si>
    <t>41237</t>
  </si>
  <si>
    <t>DL-01966</t>
  </si>
  <si>
    <t>CUST-0306</t>
  </si>
  <si>
    <t>29,137</t>
  </si>
  <si>
    <t>DL-01967</t>
  </si>
  <si>
    <t>$5,880</t>
  </si>
  <si>
    <t>DL-01968</t>
  </si>
  <si>
    <t>4108</t>
  </si>
  <si>
    <t>DL-01969</t>
  </si>
  <si>
    <t>32,412</t>
  </si>
  <si>
    <t>2022-12-19</t>
  </si>
  <si>
    <t>DL-01970</t>
  </si>
  <si>
    <t>CUST-0415</t>
  </si>
  <si>
    <t>$4,549</t>
  </si>
  <si>
    <t>DL-01971</t>
  </si>
  <si>
    <t>DL-01972</t>
  </si>
  <si>
    <t>2024-03-20</t>
  </si>
  <si>
    <t>DL-01973</t>
  </si>
  <si>
    <t>$22,838</t>
  </si>
  <si>
    <t>DL-01974</t>
  </si>
  <si>
    <t>$7,693</t>
  </si>
  <si>
    <t>2024-07-15</t>
  </si>
  <si>
    <t>DL-01975</t>
  </si>
  <si>
    <t>5295</t>
  </si>
  <si>
    <t>DL-01976</t>
  </si>
  <si>
    <t>177K</t>
  </si>
  <si>
    <t>DL-01977</t>
  </si>
  <si>
    <t>125840</t>
  </si>
  <si>
    <t>2022-12-12</t>
  </si>
  <si>
    <t>DL-01978</t>
  </si>
  <si>
    <t>CUST-1108</t>
  </si>
  <si>
    <t>4784</t>
  </si>
  <si>
    <t>03/11/2023</t>
  </si>
  <si>
    <t>DL-01979</t>
  </si>
  <si>
    <t>66796</t>
  </si>
  <si>
    <t>DL-01980</t>
  </si>
  <si>
    <t>CUST-0087</t>
  </si>
  <si>
    <t>2024-11-21</t>
  </si>
  <si>
    <t>DL-01981</t>
  </si>
  <si>
    <t>$180,721</t>
  </si>
  <si>
    <t>DL-01982</t>
  </si>
  <si>
    <t>$181,727</t>
  </si>
  <si>
    <t>DL-01983</t>
  </si>
  <si>
    <t>136K</t>
  </si>
  <si>
    <t>DL-01984</t>
  </si>
  <si>
    <t>CUST-1184</t>
  </si>
  <si>
    <t>CMP-199</t>
  </si>
  <si>
    <t>DL-01985</t>
  </si>
  <si>
    <t>12560</t>
  </si>
  <si>
    <t>DL-01986</t>
  </si>
  <si>
    <t>47688</t>
  </si>
  <si>
    <t>2022-07-29</t>
  </si>
  <si>
    <t>DL-01987</t>
  </si>
  <si>
    <t>CUST-0974</t>
  </si>
  <si>
    <t>39497</t>
  </si>
  <si>
    <t>DL-01988</t>
  </si>
  <si>
    <t>$12,591</t>
  </si>
  <si>
    <t>DL-01989</t>
  </si>
  <si>
    <t>92K</t>
  </si>
  <si>
    <t>DL-01990</t>
  </si>
  <si>
    <t>2023-05-10</t>
  </si>
  <si>
    <t>DL-01991</t>
  </si>
  <si>
    <t>$17,449</t>
  </si>
  <si>
    <t>DL-01992</t>
  </si>
  <si>
    <t>CMP-149</t>
  </si>
  <si>
    <t>201246</t>
  </si>
  <si>
    <t>DL-01993</t>
  </si>
  <si>
    <t>7792</t>
  </si>
  <si>
    <t>DL-01994</t>
  </si>
  <si>
    <t>44,620</t>
  </si>
  <si>
    <t>DL-01995</t>
  </si>
  <si>
    <t>23,629</t>
  </si>
  <si>
    <t>DL-01996</t>
  </si>
  <si>
    <t>196,404</t>
  </si>
  <si>
    <t>DL-01997</t>
  </si>
  <si>
    <t>DL-01998</t>
  </si>
  <si>
    <t>$206,879</t>
  </si>
  <si>
    <t>DL-01999</t>
  </si>
  <si>
    <t>23834</t>
  </si>
  <si>
    <t>DL-02000</t>
  </si>
  <si>
    <t>57157</t>
  </si>
  <si>
    <t>DL-02001</t>
  </si>
  <si>
    <t>CUST-0696</t>
  </si>
  <si>
    <t>10345</t>
  </si>
  <si>
    <t>DL-02002</t>
  </si>
  <si>
    <t>DL-02003</t>
  </si>
  <si>
    <t>5,055</t>
  </si>
  <si>
    <t>2022-03-20</t>
  </si>
  <si>
    <t>DL-02004</t>
  </si>
  <si>
    <t>201K</t>
  </si>
  <si>
    <t>13/06/2022</t>
  </si>
  <si>
    <t>DL-02005</t>
  </si>
  <si>
    <t>71K</t>
  </si>
  <si>
    <t>2022-10-01</t>
  </si>
  <si>
    <t>DL-02006</t>
  </si>
  <si>
    <t>2471</t>
  </si>
  <si>
    <t>DL-02007</t>
  </si>
  <si>
    <t>CUST-0865</t>
  </si>
  <si>
    <t>$7,546</t>
  </si>
  <si>
    <t>DL-02008</t>
  </si>
  <si>
    <t>188,975</t>
  </si>
  <si>
    <t>DL-02009</t>
  </si>
  <si>
    <t>15/07/2024</t>
  </si>
  <si>
    <t>DL-02010</t>
  </si>
  <si>
    <t>CUST-1307</t>
  </si>
  <si>
    <t>95640</t>
  </si>
  <si>
    <t>DL-02011</t>
  </si>
  <si>
    <t>7211</t>
  </si>
  <si>
    <t>2024-03-09</t>
  </si>
  <si>
    <t>DL-02012</t>
  </si>
  <si>
    <t>22618</t>
  </si>
  <si>
    <t>DL-02013</t>
  </si>
  <si>
    <t>CUST-0686</t>
  </si>
  <si>
    <t>$157,860</t>
  </si>
  <si>
    <t>DL-02014</t>
  </si>
  <si>
    <t>$2,820</t>
  </si>
  <si>
    <t>DL-02015</t>
  </si>
  <si>
    <t>12299</t>
  </si>
  <si>
    <t>DL-02016</t>
  </si>
  <si>
    <t>CUST-0708</t>
  </si>
  <si>
    <t>$4,237</t>
  </si>
  <si>
    <t>DL-02017</t>
  </si>
  <si>
    <t>CUST-0951</t>
  </si>
  <si>
    <t>$4,951</t>
  </si>
  <si>
    <t>DL-02018</t>
  </si>
  <si>
    <t>12897</t>
  </si>
  <si>
    <t>DL-02019</t>
  </si>
  <si>
    <t>12476</t>
  </si>
  <si>
    <t>DL-02020</t>
  </si>
  <si>
    <t>$12,683</t>
  </si>
  <si>
    <t>DL-02021</t>
  </si>
  <si>
    <t>92108</t>
  </si>
  <si>
    <t>DL-02022</t>
  </si>
  <si>
    <t>$23,401</t>
  </si>
  <si>
    <t>2023-08-17</t>
  </si>
  <si>
    <t>DL-02023</t>
  </si>
  <si>
    <t>$4,052</t>
  </si>
  <si>
    <t>DL-02024</t>
  </si>
  <si>
    <t>CUST-1247</t>
  </si>
  <si>
    <t>$5,995</t>
  </si>
  <si>
    <t>05/10/2023</t>
  </si>
  <si>
    <t>DL-02025</t>
  </si>
  <si>
    <t>132K</t>
  </si>
  <si>
    <t>DL-02026</t>
  </si>
  <si>
    <t>DL-02027</t>
  </si>
  <si>
    <t>7,089</t>
  </si>
  <si>
    <t>DL-02028</t>
  </si>
  <si>
    <t>DL-02029</t>
  </si>
  <si>
    <t>CUST-0989</t>
  </si>
  <si>
    <t>$199,062</t>
  </si>
  <si>
    <t>DL-02030</t>
  </si>
  <si>
    <t>$146,097</t>
  </si>
  <si>
    <t>2022-03-30</t>
  </si>
  <si>
    <t>DL-02031</t>
  </si>
  <si>
    <t>6618</t>
  </si>
  <si>
    <t>2022-11-30</t>
  </si>
  <si>
    <t>DL-02032</t>
  </si>
  <si>
    <t>$6,587</t>
  </si>
  <si>
    <t>07/03/2023</t>
  </si>
  <si>
    <t>DL-02033</t>
  </si>
  <si>
    <t>$1,836</t>
  </si>
  <si>
    <t>DL-02034</t>
  </si>
  <si>
    <t>$15,228</t>
  </si>
  <si>
    <t>DL-02035</t>
  </si>
  <si>
    <t>8,511</t>
  </si>
  <si>
    <t>2023-12-31</t>
  </si>
  <si>
    <t>DL-02036</t>
  </si>
  <si>
    <t>174537</t>
  </si>
  <si>
    <t>DL-02037</t>
  </si>
  <si>
    <t>$9,990</t>
  </si>
  <si>
    <t>31/07/2024</t>
  </si>
  <si>
    <t>DL-02038</t>
  </si>
  <si>
    <t>$21,666</t>
  </si>
  <si>
    <t>DL-02039</t>
  </si>
  <si>
    <t>$6,644</t>
  </si>
  <si>
    <t>DL-02040</t>
  </si>
  <si>
    <t>CUST-0022</t>
  </si>
  <si>
    <t>149578</t>
  </si>
  <si>
    <t>DL-02041</t>
  </si>
  <si>
    <t>$13,660</t>
  </si>
  <si>
    <t>2022-09-04</t>
  </si>
  <si>
    <t>DL-02042</t>
  </si>
  <si>
    <t>$7,675</t>
  </si>
  <si>
    <t>DL-02043</t>
  </si>
  <si>
    <t>$9,739</t>
  </si>
  <si>
    <t>17/10/2023</t>
  </si>
  <si>
    <t>DL-02044</t>
  </si>
  <si>
    <t>$9,277</t>
  </si>
  <si>
    <t>DL-02045</t>
  </si>
  <si>
    <t>22054</t>
  </si>
  <si>
    <t>DL-02046</t>
  </si>
  <si>
    <t>122,505</t>
  </si>
  <si>
    <t>DL-02047</t>
  </si>
  <si>
    <t>168K</t>
  </si>
  <si>
    <t>2022-09-09</t>
  </si>
  <si>
    <t>DL-02048</t>
  </si>
  <si>
    <t>CUST-0852</t>
  </si>
  <si>
    <t>$19,438</t>
  </si>
  <si>
    <t>DL-02049</t>
  </si>
  <si>
    <t>75865</t>
  </si>
  <si>
    <t>DL-02050</t>
  </si>
  <si>
    <t>CUST-0016</t>
  </si>
  <si>
    <t>22636</t>
  </si>
  <si>
    <t>DL-02051</t>
  </si>
  <si>
    <t>2777</t>
  </si>
  <si>
    <t>DL-02052</t>
  </si>
  <si>
    <t>$6,575</t>
  </si>
  <si>
    <t>DL-02053</t>
  </si>
  <si>
    <t>$169,926</t>
  </si>
  <si>
    <t>DL-02054</t>
  </si>
  <si>
    <t>$8,575</t>
  </si>
  <si>
    <t>DL-02055</t>
  </si>
  <si>
    <t>5041</t>
  </si>
  <si>
    <t>2022-08-22</t>
  </si>
  <si>
    <t>DL-02056</t>
  </si>
  <si>
    <t>89709</t>
  </si>
  <si>
    <t>2024-11-17</t>
  </si>
  <si>
    <t>DL-02057</t>
  </si>
  <si>
    <t>CUST-1419</t>
  </si>
  <si>
    <t>10,580</t>
  </si>
  <si>
    <t>DL-02058</t>
  </si>
  <si>
    <t>CUST-1123</t>
  </si>
  <si>
    <t>31927</t>
  </si>
  <si>
    <t>2024-02-27</t>
  </si>
  <si>
    <t>DL-02059</t>
  </si>
  <si>
    <t>CUST-0459</t>
  </si>
  <si>
    <t>3408</t>
  </si>
  <si>
    <t>DL-02060</t>
  </si>
  <si>
    <t>14450</t>
  </si>
  <si>
    <t>DL-02061</t>
  </si>
  <si>
    <t>CUST-1371</t>
  </si>
  <si>
    <t>4079</t>
  </si>
  <si>
    <t>DL-02062</t>
  </si>
  <si>
    <t>$9,489</t>
  </si>
  <si>
    <t>DL-02063</t>
  </si>
  <si>
    <t>$142,011</t>
  </si>
  <si>
    <t>DL-02064</t>
  </si>
  <si>
    <t>13,213</t>
  </si>
  <si>
    <t>DL-02065</t>
  </si>
  <si>
    <t>102129</t>
  </si>
  <si>
    <t>DL-02066</t>
  </si>
  <si>
    <t>23307</t>
  </si>
  <si>
    <t>DL-02067</t>
  </si>
  <si>
    <t>19981</t>
  </si>
  <si>
    <t>DL-02068</t>
  </si>
  <si>
    <t>$15,202</t>
  </si>
  <si>
    <t>2022-04-18</t>
  </si>
  <si>
    <t>DL-02069</t>
  </si>
  <si>
    <t>124359</t>
  </si>
  <si>
    <t>DL-02070</t>
  </si>
  <si>
    <t>CMP-058</t>
  </si>
  <si>
    <t>$37,691</t>
  </si>
  <si>
    <t>DL-02071</t>
  </si>
  <si>
    <t>26,961</t>
  </si>
  <si>
    <t>24/03/2023</t>
  </si>
  <si>
    <t>DL-02072</t>
  </si>
  <si>
    <t>113645</t>
  </si>
  <si>
    <t>DL-02073</t>
  </si>
  <si>
    <t>6193</t>
  </si>
  <si>
    <t>DL-02074</t>
  </si>
  <si>
    <t>DL-02075</t>
  </si>
  <si>
    <t>CUST-0317</t>
  </si>
  <si>
    <t>3,897</t>
  </si>
  <si>
    <t>DL-02076</t>
  </si>
  <si>
    <t>CUST-1233</t>
  </si>
  <si>
    <t>6070</t>
  </si>
  <si>
    <t>2024-04-22</t>
  </si>
  <si>
    <t>DL-02077</t>
  </si>
  <si>
    <t>45,861</t>
  </si>
  <si>
    <t>DL-02078</t>
  </si>
  <si>
    <t>26/03/2024</t>
  </si>
  <si>
    <t>DL-02079</t>
  </si>
  <si>
    <t>2902</t>
  </si>
  <si>
    <t>DL-02080</t>
  </si>
  <si>
    <t>$5,610</t>
  </si>
  <si>
    <t>DL-02081</t>
  </si>
  <si>
    <t>CUST-0547</t>
  </si>
  <si>
    <t>$4,484</t>
  </si>
  <si>
    <t>19/10/2024</t>
  </si>
  <si>
    <t>DL-02082</t>
  </si>
  <si>
    <t>$44,170</t>
  </si>
  <si>
    <t>DL-02083</t>
  </si>
  <si>
    <t>5,383</t>
  </si>
  <si>
    <t>DL-02084</t>
  </si>
  <si>
    <t>3160</t>
  </si>
  <si>
    <t>DL-02085</t>
  </si>
  <si>
    <t>8694</t>
  </si>
  <si>
    <t>DL-02086</t>
  </si>
  <si>
    <t>5187</t>
  </si>
  <si>
    <t>2022-06-28</t>
  </si>
  <si>
    <t>DL-02087</t>
  </si>
  <si>
    <t>$21,402</t>
  </si>
  <si>
    <t>DL-02088</t>
  </si>
  <si>
    <t>4,868</t>
  </si>
  <si>
    <t>DL-02089</t>
  </si>
  <si>
    <t>5038</t>
  </si>
  <si>
    <t>DL-02090</t>
  </si>
  <si>
    <t>CUST-1334</t>
  </si>
  <si>
    <t>5003</t>
  </si>
  <si>
    <t>2022-02-02</t>
  </si>
  <si>
    <t>DL-02091</t>
  </si>
  <si>
    <t>9747</t>
  </si>
  <si>
    <t>DL-02092</t>
  </si>
  <si>
    <t>CUST-1428</t>
  </si>
  <si>
    <t>21053</t>
  </si>
  <si>
    <t>DL-02093</t>
  </si>
  <si>
    <t>CUST-1381</t>
  </si>
  <si>
    <t>23094</t>
  </si>
  <si>
    <t>2023-01-13</t>
  </si>
  <si>
    <t>DL-02094</t>
  </si>
  <si>
    <t>CUST-0343</t>
  </si>
  <si>
    <t>$3,506</t>
  </si>
  <si>
    <t>DL-02095</t>
  </si>
  <si>
    <t>$16,324</t>
  </si>
  <si>
    <t>2023-02-20</t>
  </si>
  <si>
    <t>DL-02096</t>
  </si>
  <si>
    <t>$4,271</t>
  </si>
  <si>
    <t>07/04/2022</t>
  </si>
  <si>
    <t>DL-02097</t>
  </si>
  <si>
    <t>$32,306</t>
  </si>
  <si>
    <t>DL-02098</t>
  </si>
  <si>
    <t>8521</t>
  </si>
  <si>
    <t>DL-02099</t>
  </si>
  <si>
    <t>CUST-0994</t>
  </si>
  <si>
    <t>20505</t>
  </si>
  <si>
    <t xml:space="preserve">Jairaj Panchal  </t>
  </si>
  <si>
    <t>2024-01-26</t>
  </si>
  <si>
    <t>DL-02100</t>
  </si>
  <si>
    <t>CUST-0474</t>
  </si>
  <si>
    <t>8169</t>
  </si>
  <si>
    <t>DL-02101</t>
  </si>
  <si>
    <t>7844</t>
  </si>
  <si>
    <t>DL-02102</t>
  </si>
  <si>
    <t>18685</t>
  </si>
  <si>
    <t>18/09/2023</t>
  </si>
  <si>
    <t>DL-02103</t>
  </si>
  <si>
    <t>CUST-1055</t>
  </si>
  <si>
    <t>12679</t>
  </si>
  <si>
    <t>2024-03-18</t>
  </si>
  <si>
    <t>DL-02104</t>
  </si>
  <si>
    <t>12176</t>
  </si>
  <si>
    <t>DL-02105</t>
  </si>
  <si>
    <t>27913</t>
  </si>
  <si>
    <t>2022-10-15</t>
  </si>
  <si>
    <t>DL-02106</t>
  </si>
  <si>
    <t>2022-07-23</t>
  </si>
  <si>
    <t>DL-02107</t>
  </si>
  <si>
    <t>10,280</t>
  </si>
  <si>
    <t>DL-02108</t>
  </si>
  <si>
    <t>CUST-0079</t>
  </si>
  <si>
    <t>7654</t>
  </si>
  <si>
    <t>DL-02109</t>
  </si>
  <si>
    <t>17148</t>
  </si>
  <si>
    <t>DL-02110</t>
  </si>
  <si>
    <t>8549</t>
  </si>
  <si>
    <t>DL-02111</t>
  </si>
  <si>
    <t>20566</t>
  </si>
  <si>
    <t>30/08/2024</t>
  </si>
  <si>
    <t>DL-02112</t>
  </si>
  <si>
    <t>$40,541</t>
  </si>
  <si>
    <t>DL-02113</t>
  </si>
  <si>
    <t>$6,309</t>
  </si>
  <si>
    <t>2023-04-12</t>
  </si>
  <si>
    <t>DL-02114</t>
  </si>
  <si>
    <t>CUST-1265</t>
  </si>
  <si>
    <t>20337</t>
  </si>
  <si>
    <t>DL-02115</t>
  </si>
  <si>
    <t>45304</t>
  </si>
  <si>
    <t>DL-02116</t>
  </si>
  <si>
    <t>$8,150</t>
  </si>
  <si>
    <t>2024-09-23</t>
  </si>
  <si>
    <t>DL-02117</t>
  </si>
  <si>
    <t>15342</t>
  </si>
  <si>
    <t>DL-02118</t>
  </si>
  <si>
    <t>CUST-0443</t>
  </si>
  <si>
    <t>$21,221</t>
  </si>
  <si>
    <t>2024-01-18</t>
  </si>
  <si>
    <t>DL-02119</t>
  </si>
  <si>
    <t>20834</t>
  </si>
  <si>
    <t>25/12/2023</t>
  </si>
  <si>
    <t>DL-02120</t>
  </si>
  <si>
    <t>$12,635</t>
  </si>
  <si>
    <t>DL-02121</t>
  </si>
  <si>
    <t>CUST-1116</t>
  </si>
  <si>
    <t>11,188</t>
  </si>
  <si>
    <t>DL-02122</t>
  </si>
  <si>
    <t>$3,771</t>
  </si>
  <si>
    <t>DL-02123</t>
  </si>
  <si>
    <t>DL-02124</t>
  </si>
  <si>
    <t>2415</t>
  </si>
  <si>
    <t>DL-02125</t>
  </si>
  <si>
    <t>$184,812</t>
  </si>
  <si>
    <t>DL-02126</t>
  </si>
  <si>
    <t>$15,351</t>
  </si>
  <si>
    <t>06/06/2023</t>
  </si>
  <si>
    <t>DL-02127</t>
  </si>
  <si>
    <t>183K</t>
  </si>
  <si>
    <t>DL-02128</t>
  </si>
  <si>
    <t>$2,745</t>
  </si>
  <si>
    <t>DL-02129</t>
  </si>
  <si>
    <t>CUST-0051</t>
  </si>
  <si>
    <t>$22,796</t>
  </si>
  <si>
    <t>DL-02130</t>
  </si>
  <si>
    <t>CUST-1282</t>
  </si>
  <si>
    <t>$6,047</t>
  </si>
  <si>
    <t>23/02/2022</t>
  </si>
  <si>
    <t>DL-02131</t>
  </si>
  <si>
    <t>187193</t>
  </si>
  <si>
    <t>DL-02132</t>
  </si>
  <si>
    <t>$18,675</t>
  </si>
  <si>
    <t>DL-02133</t>
  </si>
  <si>
    <t>15,401</t>
  </si>
  <si>
    <t>DL-02134</t>
  </si>
  <si>
    <t>11,952</t>
  </si>
  <si>
    <t>DL-02135</t>
  </si>
  <si>
    <t>86620</t>
  </si>
  <si>
    <t>DL-02136</t>
  </si>
  <si>
    <t>CUST-0186</t>
  </si>
  <si>
    <t>$154,793</t>
  </si>
  <si>
    <t>DL-02137</t>
  </si>
  <si>
    <t>8,895</t>
  </si>
  <si>
    <t>2023-04-03</t>
  </si>
  <si>
    <t>DL-02138</t>
  </si>
  <si>
    <t>3708</t>
  </si>
  <si>
    <t>DL-02139</t>
  </si>
  <si>
    <t>$9,187</t>
  </si>
  <si>
    <t>2024-08-05</t>
  </si>
  <si>
    <t>DL-02140</t>
  </si>
  <si>
    <t>CUST-0920</t>
  </si>
  <si>
    <t>$19,688</t>
  </si>
  <si>
    <t>DL-02141</t>
  </si>
  <si>
    <t>6549</t>
  </si>
  <si>
    <t>DL-02142</t>
  </si>
  <si>
    <t>$8,446</t>
  </si>
  <si>
    <t>DL-02143</t>
  </si>
  <si>
    <t>$156,422</t>
  </si>
  <si>
    <t>DL-02144</t>
  </si>
  <si>
    <t>CUST-0741</t>
  </si>
  <si>
    <t>9673</t>
  </si>
  <si>
    <t>DL-02145</t>
  </si>
  <si>
    <t>CUST-0815</t>
  </si>
  <si>
    <t>$2,972</t>
  </si>
  <si>
    <t>2022-08-03</t>
  </si>
  <si>
    <t>DL-02146</t>
  </si>
  <si>
    <t>$9,516</t>
  </si>
  <si>
    <t>2024-01-03</t>
  </si>
  <si>
    <t>DL-02147</t>
  </si>
  <si>
    <t>152423</t>
  </si>
  <si>
    <t>DL-02148</t>
  </si>
  <si>
    <t>$15,306</t>
  </si>
  <si>
    <t>DL-02149</t>
  </si>
  <si>
    <t>$11,927</t>
  </si>
  <si>
    <t>DL-02150</t>
  </si>
  <si>
    <t>DL-02151</t>
  </si>
  <si>
    <t>$21,162</t>
  </si>
  <si>
    <t>2023-10-30</t>
  </si>
  <si>
    <t>DL-02152</t>
  </si>
  <si>
    <t>2024-09-14</t>
  </si>
  <si>
    <t>DL-02153</t>
  </si>
  <si>
    <t>$3,244</t>
  </si>
  <si>
    <t>DL-02154</t>
  </si>
  <si>
    <t>CUST-0870</t>
  </si>
  <si>
    <t>DL-02155</t>
  </si>
  <si>
    <t>$2,817</t>
  </si>
  <si>
    <t>2022-11-05</t>
  </si>
  <si>
    <t>DL-02156</t>
  </si>
  <si>
    <t>CUST-0967</t>
  </si>
  <si>
    <t>7785</t>
  </si>
  <si>
    <t>DL-02157</t>
  </si>
  <si>
    <t>$7,365</t>
  </si>
  <si>
    <t>DL-02158</t>
  </si>
  <si>
    <t>DL-02159</t>
  </si>
  <si>
    <t>$203,040</t>
  </si>
  <si>
    <t>DL-02160</t>
  </si>
  <si>
    <t>CUST-0880</t>
  </si>
  <si>
    <t>DL-02161</t>
  </si>
  <si>
    <t>CUST-0614</t>
  </si>
  <si>
    <t>111,035</t>
  </si>
  <si>
    <t>DL-02162</t>
  </si>
  <si>
    <t>$11,480</t>
  </si>
  <si>
    <t>DL-02163</t>
  </si>
  <si>
    <t>CUST-0380</t>
  </si>
  <si>
    <t>77,595</t>
  </si>
  <si>
    <t>DL-02164</t>
  </si>
  <si>
    <t>CUST-1134</t>
  </si>
  <si>
    <t>$10,716</t>
  </si>
  <si>
    <t>DL-02165</t>
  </si>
  <si>
    <t>$8,648</t>
  </si>
  <si>
    <t>DL-02166</t>
  </si>
  <si>
    <t>CUST-1431</t>
  </si>
  <si>
    <t>5861</t>
  </si>
  <si>
    <t>2023-06-23</t>
  </si>
  <si>
    <t>DL-02167</t>
  </si>
  <si>
    <t>7200</t>
  </si>
  <si>
    <t>DL-02168</t>
  </si>
  <si>
    <t>140K</t>
  </si>
  <si>
    <t>DL-02169</t>
  </si>
  <si>
    <t>$7,619</t>
  </si>
  <si>
    <t>DL-02170</t>
  </si>
  <si>
    <t>$4,744</t>
  </si>
  <si>
    <t>DL-02171</t>
  </si>
  <si>
    <t>43K</t>
  </si>
  <si>
    <t>DL-02172</t>
  </si>
  <si>
    <t>$14,978</t>
  </si>
  <si>
    <t>DL-02173</t>
  </si>
  <si>
    <t>CUST-0477</t>
  </si>
  <si>
    <t>120953</t>
  </si>
  <si>
    <t>DL-02174</t>
  </si>
  <si>
    <t>11549</t>
  </si>
  <si>
    <t>DL-02175</t>
  </si>
  <si>
    <t>11168</t>
  </si>
  <si>
    <t>DL-02176</t>
  </si>
  <si>
    <t>CUST-0764</t>
  </si>
  <si>
    <t>DL-02177</t>
  </si>
  <si>
    <t>2854</t>
  </si>
  <si>
    <t>DL-02178</t>
  </si>
  <si>
    <t>17879</t>
  </si>
  <si>
    <t>DL-02179</t>
  </si>
  <si>
    <t>3712</t>
  </si>
  <si>
    <t>DL-02180</t>
  </si>
  <si>
    <t>$12,151</t>
  </si>
  <si>
    <t>DL-02181</t>
  </si>
  <si>
    <t>10760</t>
  </si>
  <si>
    <t>29/10/2024</t>
  </si>
  <si>
    <t>DL-02182</t>
  </si>
  <si>
    <t>4,512</t>
  </si>
  <si>
    <t>05/04/2022</t>
  </si>
  <si>
    <t>DL-02183</t>
  </si>
  <si>
    <t>$10,629</t>
  </si>
  <si>
    <t>DL-02184</t>
  </si>
  <si>
    <t>11239</t>
  </si>
  <si>
    <t>DL-02185</t>
  </si>
  <si>
    <t>$3,769</t>
  </si>
  <si>
    <t>DL-02186</t>
  </si>
  <si>
    <t>5766</t>
  </si>
  <si>
    <t>DL-02187</t>
  </si>
  <si>
    <t>9010</t>
  </si>
  <si>
    <t>DL-02188</t>
  </si>
  <si>
    <t>7907</t>
  </si>
  <si>
    <t>DL-02189</t>
  </si>
  <si>
    <t>DL-02190</t>
  </si>
  <si>
    <t>CUST-1377</t>
  </si>
  <si>
    <t>15154</t>
  </si>
  <si>
    <t>DL-02191</t>
  </si>
  <si>
    <t>$6,413</t>
  </si>
  <si>
    <t>DL-02192</t>
  </si>
  <si>
    <t>10305</t>
  </si>
  <si>
    <t>2023-11-11</t>
  </si>
  <si>
    <t>DL-02193</t>
  </si>
  <si>
    <t>9129</t>
  </si>
  <si>
    <t>2022-01-21</t>
  </si>
  <si>
    <t>DL-02194</t>
  </si>
  <si>
    <t>5,792</t>
  </si>
  <si>
    <t>17/07/2023</t>
  </si>
  <si>
    <t>DL-02195</t>
  </si>
  <si>
    <t>8797</t>
  </si>
  <si>
    <t>DL-02196</t>
  </si>
  <si>
    <t>30786</t>
  </si>
  <si>
    <t>DL-02197</t>
  </si>
  <si>
    <t>$5,499</t>
  </si>
  <si>
    <t>DL-02198</t>
  </si>
  <si>
    <t>CUST-1062</t>
  </si>
  <si>
    <t>125998</t>
  </si>
  <si>
    <t>2024-01-04</t>
  </si>
  <si>
    <t>DL-02199</t>
  </si>
  <si>
    <t>CUST-0982</t>
  </si>
  <si>
    <t>21892</t>
  </si>
  <si>
    <t>DL-02200</t>
  </si>
  <si>
    <t>2468</t>
  </si>
  <si>
    <t>DL-02201</t>
  </si>
  <si>
    <t>CUST-0383</t>
  </si>
  <si>
    <t>5701</t>
  </si>
  <si>
    <t>DL-02202</t>
  </si>
  <si>
    <t>$5,164</t>
  </si>
  <si>
    <t>DL-02203</t>
  </si>
  <si>
    <t>12160</t>
  </si>
  <si>
    <t>DL-02204</t>
  </si>
  <si>
    <t>CUST-1086</t>
  </si>
  <si>
    <t>$102,204</t>
  </si>
  <si>
    <t>DL-02205</t>
  </si>
  <si>
    <t>$3,346</t>
  </si>
  <si>
    <t>DL-02206</t>
  </si>
  <si>
    <t>9463</t>
  </si>
  <si>
    <t>DL-02207</t>
  </si>
  <si>
    <t>CUST-0678</t>
  </si>
  <si>
    <t>$16,891</t>
  </si>
  <si>
    <t>DL-02208</t>
  </si>
  <si>
    <t>CUST-1245</t>
  </si>
  <si>
    <t>2023-02-17</t>
  </si>
  <si>
    <t>DL-02209</t>
  </si>
  <si>
    <t>$8,792</t>
  </si>
  <si>
    <t>09/07/2023</t>
  </si>
  <si>
    <t>DL-02210</t>
  </si>
  <si>
    <t>CUST-1264</t>
  </si>
  <si>
    <t>2555</t>
  </si>
  <si>
    <t>DL-02211</t>
  </si>
  <si>
    <t>CUST-1409</t>
  </si>
  <si>
    <t>$6,902</t>
  </si>
  <si>
    <t>2023-02-22</t>
  </si>
  <si>
    <t>DL-02212</t>
  </si>
  <si>
    <t>CUST-0464</t>
  </si>
  <si>
    <t>2023-01-11</t>
  </si>
  <si>
    <t>DL-02213</t>
  </si>
  <si>
    <t>8,424</t>
  </si>
  <si>
    <t>DL-02214</t>
  </si>
  <si>
    <t>CUST-0447</t>
  </si>
  <si>
    <t>DL-02215</t>
  </si>
  <si>
    <t>DL-02216</t>
  </si>
  <si>
    <t>CUST-0074</t>
  </si>
  <si>
    <t>DL-02217</t>
  </si>
  <si>
    <t>CUST-0122</t>
  </si>
  <si>
    <t>$12,228</t>
  </si>
  <si>
    <t>DL-02218</t>
  </si>
  <si>
    <t>CUST-0619</t>
  </si>
  <si>
    <t>10834</t>
  </si>
  <si>
    <t>DL-02219</t>
  </si>
  <si>
    <t>CUST-0301</t>
  </si>
  <si>
    <t>3282</t>
  </si>
  <si>
    <t>23/05/2022</t>
  </si>
  <si>
    <t>DL-02220</t>
  </si>
  <si>
    <t>15,651</t>
  </si>
  <si>
    <t>DL-02221</t>
  </si>
  <si>
    <t>$82,904</t>
  </si>
  <si>
    <t>DL-02222</t>
  </si>
  <si>
    <t>CUST-0311</t>
  </si>
  <si>
    <t>DL-02223</t>
  </si>
  <si>
    <t>4,446</t>
  </si>
  <si>
    <t>DL-02224</t>
  </si>
  <si>
    <t>$23,099</t>
  </si>
  <si>
    <t>DL-02225</t>
  </si>
  <si>
    <t>$11,123</t>
  </si>
  <si>
    <t>2022-07-21</t>
  </si>
  <si>
    <t>DL-02226</t>
  </si>
  <si>
    <t>$9,570</t>
  </si>
  <si>
    <t>DL-02227</t>
  </si>
  <si>
    <t>33115</t>
  </si>
  <si>
    <t>DL-02228</t>
  </si>
  <si>
    <t>$18,143</t>
  </si>
  <si>
    <t>DL-02229</t>
  </si>
  <si>
    <t>3,098</t>
  </si>
  <si>
    <t>DL-02230</t>
  </si>
  <si>
    <t>102367</t>
  </si>
  <si>
    <t>DL-02231</t>
  </si>
  <si>
    <t>5930</t>
  </si>
  <si>
    <t>DL-02232</t>
  </si>
  <si>
    <t>$6,021</t>
  </si>
  <si>
    <t>2024-09-21</t>
  </si>
  <si>
    <t>DL-02233</t>
  </si>
  <si>
    <t>211K</t>
  </si>
  <si>
    <t>DL-02234</t>
  </si>
  <si>
    <t>CUST-1246</t>
  </si>
  <si>
    <t>$8,439</t>
  </si>
  <si>
    <t>DL-02235</t>
  </si>
  <si>
    <t>CUST-0364</t>
  </si>
  <si>
    <t>$9,703</t>
  </si>
  <si>
    <t>DL-02236</t>
  </si>
  <si>
    <t>CUST-0809</t>
  </si>
  <si>
    <t>117,016</t>
  </si>
  <si>
    <t>DL-02237</t>
  </si>
  <si>
    <t>DL-02238</t>
  </si>
  <si>
    <t>CUST-0241</t>
  </si>
  <si>
    <t>8660</t>
  </si>
  <si>
    <t>DL-02239</t>
  </si>
  <si>
    <t>12274</t>
  </si>
  <si>
    <t>DL-02240</t>
  </si>
  <si>
    <t>CUST-0601</t>
  </si>
  <si>
    <t>DL-02241</t>
  </si>
  <si>
    <t>39191</t>
  </si>
  <si>
    <t>DL-02242</t>
  </si>
  <si>
    <t>CUST-0229</t>
  </si>
  <si>
    <t>13,620</t>
  </si>
  <si>
    <t>DL-02243</t>
  </si>
  <si>
    <t>CUST-0956</t>
  </si>
  <si>
    <t>5,119</t>
  </si>
  <si>
    <t>DL-02244</t>
  </si>
  <si>
    <t>9511</t>
  </si>
  <si>
    <t>DL-02245</t>
  </si>
  <si>
    <t>131438</t>
  </si>
  <si>
    <t>DL-02246</t>
  </si>
  <si>
    <t>$214,442</t>
  </si>
  <si>
    <t>DL-02247</t>
  </si>
  <si>
    <t>90588</t>
  </si>
  <si>
    <t>DL-02248</t>
  </si>
  <si>
    <t>$14,309</t>
  </si>
  <si>
    <t>DL-02249</t>
  </si>
  <si>
    <t>3,665</t>
  </si>
  <si>
    <t>DL-02250</t>
  </si>
  <si>
    <t>$33,676</t>
  </si>
  <si>
    <t>2024-07-02</t>
  </si>
  <si>
    <t>DL-02251</t>
  </si>
  <si>
    <t>188692</t>
  </si>
  <si>
    <t>DL-02252</t>
  </si>
  <si>
    <t>$5,186</t>
  </si>
  <si>
    <t>2022-12-21</t>
  </si>
  <si>
    <t>DL-02253</t>
  </si>
  <si>
    <t>214960</t>
  </si>
  <si>
    <t>27/06/2022</t>
  </si>
  <si>
    <t>DL-02254</t>
  </si>
  <si>
    <t>$42,750</t>
  </si>
  <si>
    <t>DL-02255</t>
  </si>
  <si>
    <t>12182</t>
  </si>
  <si>
    <t>DL-02256</t>
  </si>
  <si>
    <t>DL-02257</t>
  </si>
  <si>
    <t>$93,038</t>
  </si>
  <si>
    <t>DL-02258</t>
  </si>
  <si>
    <t>DL-02259</t>
  </si>
  <si>
    <t>CUST-0046</t>
  </si>
  <si>
    <t>12,214</t>
  </si>
  <si>
    <t>DL-02260</t>
  </si>
  <si>
    <t>CUST-1120</t>
  </si>
  <si>
    <t>6,577</t>
  </si>
  <si>
    <t>2024-01-23</t>
  </si>
  <si>
    <t>DL-02261</t>
  </si>
  <si>
    <t>61520</t>
  </si>
  <si>
    <t>DL-02262</t>
  </si>
  <si>
    <t>CUST-0517</t>
  </si>
  <si>
    <t>$15,255</t>
  </si>
  <si>
    <t>DL-02263</t>
  </si>
  <si>
    <t>CUST-1340</t>
  </si>
  <si>
    <t>$7,968</t>
  </si>
  <si>
    <t>2023-12-25</t>
  </si>
  <si>
    <t>DL-02264</t>
  </si>
  <si>
    <t>44244</t>
  </si>
  <si>
    <t>DL-02265</t>
  </si>
  <si>
    <t>17,397</t>
  </si>
  <si>
    <t>DL-02266</t>
  </si>
  <si>
    <t>9,080</t>
  </si>
  <si>
    <t>2024-01-16</t>
  </si>
  <si>
    <t>DL-02267</t>
  </si>
  <si>
    <t>$22,432</t>
  </si>
  <si>
    <t>2024-06-24</t>
  </si>
  <si>
    <t>DL-02268</t>
  </si>
  <si>
    <t>3462</t>
  </si>
  <si>
    <t>DL-02269</t>
  </si>
  <si>
    <t>$12,740</t>
  </si>
  <si>
    <t>21/03/2022</t>
  </si>
  <si>
    <t>DL-02270</t>
  </si>
  <si>
    <t>23,930</t>
  </si>
  <si>
    <t>DL-02271</t>
  </si>
  <si>
    <t>CUST-0050</t>
  </si>
  <si>
    <t>7436</t>
  </si>
  <si>
    <t>DL-02272</t>
  </si>
  <si>
    <t>135098</t>
  </si>
  <si>
    <t>DL-02273</t>
  </si>
  <si>
    <t>CUST-0900</t>
  </si>
  <si>
    <t>$75,734</t>
  </si>
  <si>
    <t>DL-02274</t>
  </si>
  <si>
    <t>$121,160</t>
  </si>
  <si>
    <t>2024-04-14</t>
  </si>
  <si>
    <t>DL-02275</t>
  </si>
  <si>
    <t>16052</t>
  </si>
  <si>
    <t>DL-02276</t>
  </si>
  <si>
    <t>DL-02277</t>
  </si>
  <si>
    <t>12045</t>
  </si>
  <si>
    <t>09/10/2022</t>
  </si>
  <si>
    <t>DL-02278</t>
  </si>
  <si>
    <t>CUST-0908</t>
  </si>
  <si>
    <t>160054</t>
  </si>
  <si>
    <t>DL-02279</t>
  </si>
  <si>
    <t>$13,690</t>
  </si>
  <si>
    <t>21/01/2022</t>
  </si>
  <si>
    <t>DL-02280</t>
  </si>
  <si>
    <t>CUST-1367</t>
  </si>
  <si>
    <t>118755</t>
  </si>
  <si>
    <t>DL-02281</t>
  </si>
  <si>
    <t>12,653</t>
  </si>
  <si>
    <t>DL-02282</t>
  </si>
  <si>
    <t>9318</t>
  </si>
  <si>
    <t>DL-02283</t>
  </si>
  <si>
    <t>$172,808</t>
  </si>
  <si>
    <t>DL-02284</t>
  </si>
  <si>
    <t>$8,279</t>
  </si>
  <si>
    <t>16/11/2023</t>
  </si>
  <si>
    <t>DL-02285</t>
  </si>
  <si>
    <t>1,505</t>
  </si>
  <si>
    <t>DL-02286</t>
  </si>
  <si>
    <t>$212,155</t>
  </si>
  <si>
    <t>DL-02287</t>
  </si>
  <si>
    <t>CUST-0659</t>
  </si>
  <si>
    <t>$8,848</t>
  </si>
  <si>
    <t>2023-11-21</t>
  </si>
  <si>
    <t>DL-02288</t>
  </si>
  <si>
    <t>$176,879</t>
  </si>
  <si>
    <t>DL-02289</t>
  </si>
  <si>
    <t>60307</t>
  </si>
  <si>
    <t>DL-02290</t>
  </si>
  <si>
    <t>2023-06-12</t>
  </si>
  <si>
    <t>DL-02291</t>
  </si>
  <si>
    <t>DL-02292</t>
  </si>
  <si>
    <t>$118,407</t>
  </si>
  <si>
    <t>DL-02293</t>
  </si>
  <si>
    <t>$6,834</t>
  </si>
  <si>
    <t>DL-02294</t>
  </si>
  <si>
    <t>133K</t>
  </si>
  <si>
    <t>DL-02295</t>
  </si>
  <si>
    <t>CUST-0693</t>
  </si>
  <si>
    <t>5951</t>
  </si>
  <si>
    <t>DL-02296</t>
  </si>
  <si>
    <t>CUST-0438</t>
  </si>
  <si>
    <t>$9,878</t>
  </si>
  <si>
    <t>2023-11-16</t>
  </si>
  <si>
    <t>DL-02297</t>
  </si>
  <si>
    <t>CUST-0331</t>
  </si>
  <si>
    <t>$13,012</t>
  </si>
  <si>
    <t>DL-02298</t>
  </si>
  <si>
    <t>DL-02299</t>
  </si>
  <si>
    <t>52453</t>
  </si>
  <si>
    <t>DL-02300</t>
  </si>
  <si>
    <t>21142</t>
  </si>
  <si>
    <t>2022-01-31</t>
  </si>
  <si>
    <t>DL-02301</t>
  </si>
  <si>
    <t>135307</t>
  </si>
  <si>
    <t>DL-02302</t>
  </si>
  <si>
    <t>68,053</t>
  </si>
  <si>
    <t>DL-02303</t>
  </si>
  <si>
    <t>6,935</t>
  </si>
  <si>
    <t>DL-02304</t>
  </si>
  <si>
    <t>CUST-0542</t>
  </si>
  <si>
    <t>$67,469</t>
  </si>
  <si>
    <t>2024-02-03</t>
  </si>
  <si>
    <t>DL-02305</t>
  </si>
  <si>
    <t>$11,221</t>
  </si>
  <si>
    <t>2024-07-28</t>
  </si>
  <si>
    <t>DL-02306</t>
  </si>
  <si>
    <t>47K</t>
  </si>
  <si>
    <t>DL-02307</t>
  </si>
  <si>
    <t>32461</t>
  </si>
  <si>
    <t>DL-02308</t>
  </si>
  <si>
    <t>CUST-0348</t>
  </si>
  <si>
    <t>10844</t>
  </si>
  <si>
    <t>DL-02309</t>
  </si>
  <si>
    <t>$26,801</t>
  </si>
  <si>
    <t>03/04/2024</t>
  </si>
  <si>
    <t>DL-02310</t>
  </si>
  <si>
    <t>$9,545</t>
  </si>
  <si>
    <t>DL-02311</t>
  </si>
  <si>
    <t>2022-02-03</t>
  </si>
  <si>
    <t>DL-02312</t>
  </si>
  <si>
    <t>$10,373</t>
  </si>
  <si>
    <t>DL-02313</t>
  </si>
  <si>
    <t>CUST-0855</t>
  </si>
  <si>
    <t>8471</t>
  </si>
  <si>
    <t>05/02/2024</t>
  </si>
  <si>
    <t>DL-02314</t>
  </si>
  <si>
    <t>CUST-1205</t>
  </si>
  <si>
    <t>$56,355</t>
  </si>
  <si>
    <t>DL-02315</t>
  </si>
  <si>
    <t>11893</t>
  </si>
  <si>
    <t>DL-02316</t>
  </si>
  <si>
    <t>16565</t>
  </si>
  <si>
    <t>DL-02317</t>
  </si>
  <si>
    <t>11,416</t>
  </si>
  <si>
    <t>DL-02318</t>
  </si>
  <si>
    <t>6739</t>
  </si>
  <si>
    <t>DL-02319</t>
  </si>
  <si>
    <t>4261</t>
  </si>
  <si>
    <t>DL-02320</t>
  </si>
  <si>
    <t>13,223</t>
  </si>
  <si>
    <t>2022-12-24</t>
  </si>
  <si>
    <t>DL-02321</t>
  </si>
  <si>
    <t>196K</t>
  </si>
  <si>
    <t>DL-02322</t>
  </si>
  <si>
    <t>CUST-0518</t>
  </si>
  <si>
    <t>103251</t>
  </si>
  <si>
    <t>DL-02323</t>
  </si>
  <si>
    <t>$5,872</t>
  </si>
  <si>
    <t>2022-11-03</t>
  </si>
  <si>
    <t>DL-02324</t>
  </si>
  <si>
    <t>3666</t>
  </si>
  <si>
    <t>2024-07-29</t>
  </si>
  <si>
    <t>DL-02325</t>
  </si>
  <si>
    <t>$9,891</t>
  </si>
  <si>
    <t>DL-02326</t>
  </si>
  <si>
    <t>8,906</t>
  </si>
  <si>
    <t>DL-02327</t>
  </si>
  <si>
    <t>2023-07-26</t>
  </si>
  <si>
    <t>DL-02328</t>
  </si>
  <si>
    <t>CUST-1458</t>
  </si>
  <si>
    <t>$1,279</t>
  </si>
  <si>
    <t>DL-02329</t>
  </si>
  <si>
    <t>CUST-0677</t>
  </si>
  <si>
    <t>$15,322</t>
  </si>
  <si>
    <t>DL-02330</t>
  </si>
  <si>
    <t>DL-02331</t>
  </si>
  <si>
    <t>7275</t>
  </si>
  <si>
    <t>17/08/2024</t>
  </si>
  <si>
    <t>DL-02332</t>
  </si>
  <si>
    <t>CUST-0996</t>
  </si>
  <si>
    <t>$5,819</t>
  </si>
  <si>
    <t>DL-02333</t>
  </si>
  <si>
    <t>CUST-0788</t>
  </si>
  <si>
    <t>$10,245</t>
  </si>
  <si>
    <t>DL-02334</t>
  </si>
  <si>
    <t>16319</t>
  </si>
  <si>
    <t>2022-05-25</t>
  </si>
  <si>
    <t>DL-02335</t>
  </si>
  <si>
    <t>$100,448</t>
  </si>
  <si>
    <t>DL-02336</t>
  </si>
  <si>
    <t>DL-02337</t>
  </si>
  <si>
    <t>CUST-1379</t>
  </si>
  <si>
    <t>11431</t>
  </si>
  <si>
    <t>DL-02338</t>
  </si>
  <si>
    <t>CUST-0565</t>
  </si>
  <si>
    <t>$43,056</t>
  </si>
  <si>
    <t>DL-02339</t>
  </si>
  <si>
    <t>$11,864</t>
  </si>
  <si>
    <t>DL-02340</t>
  </si>
  <si>
    <t>CUST-0227</t>
  </si>
  <si>
    <t>DL-02341</t>
  </si>
  <si>
    <t>141061</t>
  </si>
  <si>
    <t>DL-02342</t>
  </si>
  <si>
    <t>DL-02343</t>
  </si>
  <si>
    <t>144211</t>
  </si>
  <si>
    <t>DL-02344</t>
  </si>
  <si>
    <t>9109</t>
  </si>
  <si>
    <t>09/09/2024</t>
  </si>
  <si>
    <t>DL-02345</t>
  </si>
  <si>
    <t>$3,201</t>
  </si>
  <si>
    <t>DL-02346</t>
  </si>
  <si>
    <t>18323</t>
  </si>
  <si>
    <t>DL-02347</t>
  </si>
  <si>
    <t>$5,546</t>
  </si>
  <si>
    <t>DL-02348</t>
  </si>
  <si>
    <t>CUST-0740</t>
  </si>
  <si>
    <t>$40,675</t>
  </si>
  <si>
    <t>DL-02349</t>
  </si>
  <si>
    <t>$2,106</t>
  </si>
  <si>
    <t>11/04/2023</t>
  </si>
  <si>
    <t>DL-02350</t>
  </si>
  <si>
    <t>1,843</t>
  </si>
  <si>
    <t>DL-02351</t>
  </si>
  <si>
    <t>CUST-0449</t>
  </si>
  <si>
    <t>$41,162</t>
  </si>
  <si>
    <t>DL-02352</t>
  </si>
  <si>
    <t>4741</t>
  </si>
  <si>
    <t>DL-02353</t>
  </si>
  <si>
    <t>DL-02354</t>
  </si>
  <si>
    <t>DL-02355</t>
  </si>
  <si>
    <t>$186,573</t>
  </si>
  <si>
    <t>DL-02356</t>
  </si>
  <si>
    <t>3,925</t>
  </si>
  <si>
    <t>DL-02357</t>
  </si>
  <si>
    <t>$7,296</t>
  </si>
  <si>
    <t>13/02/2024</t>
  </si>
  <si>
    <t>DL-02358</t>
  </si>
  <si>
    <t>$8,839</t>
  </si>
  <si>
    <t>DL-02359</t>
  </si>
  <si>
    <t>51845</t>
  </si>
  <si>
    <t>DL-02360</t>
  </si>
  <si>
    <t>$12,418</t>
  </si>
  <si>
    <t>DL-02361</t>
  </si>
  <si>
    <t>4759</t>
  </si>
  <si>
    <t>DL-02362</t>
  </si>
  <si>
    <t>2023-04-11</t>
  </si>
  <si>
    <t>DL-02363</t>
  </si>
  <si>
    <t>DL-02364</t>
  </si>
  <si>
    <t>4717</t>
  </si>
  <si>
    <t>DL-02365</t>
  </si>
  <si>
    <t>CMP-282</t>
  </si>
  <si>
    <t>$30,556</t>
  </si>
  <si>
    <t>DL-02366</t>
  </si>
  <si>
    <t>4,434</t>
  </si>
  <si>
    <t>DL-02367</t>
  </si>
  <si>
    <t>$5,169</t>
  </si>
  <si>
    <t>DL-02368</t>
  </si>
  <si>
    <t>$7,706</t>
  </si>
  <si>
    <t>DL-02369</t>
  </si>
  <si>
    <t>19218</t>
  </si>
  <si>
    <t>DL-02370</t>
  </si>
  <si>
    <t>5832</t>
  </si>
  <si>
    <t>2024-10-23</t>
  </si>
  <si>
    <t>DL-02371</t>
  </si>
  <si>
    <t>18216</t>
  </si>
  <si>
    <t>DL-02372</t>
  </si>
  <si>
    <t>37861</t>
  </si>
  <si>
    <t>DL-02373</t>
  </si>
  <si>
    <t>9809</t>
  </si>
  <si>
    <t>DL-02374</t>
  </si>
  <si>
    <t>109K</t>
  </si>
  <si>
    <t>DL-02375</t>
  </si>
  <si>
    <t>138K</t>
  </si>
  <si>
    <t>DL-02376</t>
  </si>
  <si>
    <t>CUST-0360</t>
  </si>
  <si>
    <t>$193,490</t>
  </si>
  <si>
    <t>DL-02377</t>
  </si>
  <si>
    <t>$77,535</t>
  </si>
  <si>
    <t>DL-02378</t>
  </si>
  <si>
    <t>34210</t>
  </si>
  <si>
    <t>DL-02379</t>
  </si>
  <si>
    <t>6,795</t>
  </si>
  <si>
    <t>DL-02380</t>
  </si>
  <si>
    <t>$189,708</t>
  </si>
  <si>
    <t>DL-02381</t>
  </si>
  <si>
    <t>CUST-0783</t>
  </si>
  <si>
    <t>$96,296</t>
  </si>
  <si>
    <t>DL-02382</t>
  </si>
  <si>
    <t>CUST-0324</t>
  </si>
  <si>
    <t>$3,578</t>
  </si>
  <si>
    <t>04/09/2022</t>
  </si>
  <si>
    <t>DL-02383</t>
  </si>
  <si>
    <t>$9,297</t>
  </si>
  <si>
    <t>DL-02384</t>
  </si>
  <si>
    <t>$129,566</t>
  </si>
  <si>
    <t>DL-02385</t>
  </si>
  <si>
    <t>10491</t>
  </si>
  <si>
    <t>DL-02386</t>
  </si>
  <si>
    <t>$16,042</t>
  </si>
  <si>
    <t>DL-02387</t>
  </si>
  <si>
    <t>7967</t>
  </si>
  <si>
    <t>2022-10-19</t>
  </si>
  <si>
    <t>DL-02388</t>
  </si>
  <si>
    <t>$35,238</t>
  </si>
  <si>
    <t>DL-02389</t>
  </si>
  <si>
    <t>$25,089</t>
  </si>
  <si>
    <t>2022-10-17</t>
  </si>
  <si>
    <t>DL-02390</t>
  </si>
  <si>
    <t>187212</t>
  </si>
  <si>
    <t>DL-02391</t>
  </si>
  <si>
    <t>115,236</t>
  </si>
  <si>
    <t>DL-02392</t>
  </si>
  <si>
    <t>2190</t>
  </si>
  <si>
    <t>DL-02393</t>
  </si>
  <si>
    <t>2024-06-14</t>
  </si>
  <si>
    <t>DL-02394</t>
  </si>
  <si>
    <t>$174,829</t>
  </si>
  <si>
    <t>14/10/2022</t>
  </si>
  <si>
    <t>DL-02395</t>
  </si>
  <si>
    <t>DL-02396</t>
  </si>
  <si>
    <t>46,942</t>
  </si>
  <si>
    <t>DL-02397</t>
  </si>
  <si>
    <t>CUST-0131</t>
  </si>
  <si>
    <t>8,517</t>
  </si>
  <si>
    <t>DL-02398</t>
  </si>
  <si>
    <t>12245</t>
  </si>
  <si>
    <t>DL-02399</t>
  </si>
  <si>
    <t>CUST-1365</t>
  </si>
  <si>
    <t>211919</t>
  </si>
  <si>
    <t>DL-02400</t>
  </si>
  <si>
    <t>$7,394</t>
  </si>
  <si>
    <t>DL-02401</t>
  </si>
  <si>
    <t>CUST-0803</t>
  </si>
  <si>
    <t>DL-02402</t>
  </si>
  <si>
    <t>$32,582</t>
  </si>
  <si>
    <t>DL-02403</t>
  </si>
  <si>
    <t>$4,289</t>
  </si>
  <si>
    <t>DL-02404</t>
  </si>
  <si>
    <t>66328</t>
  </si>
  <si>
    <t>DL-02405</t>
  </si>
  <si>
    <t>$12,977</t>
  </si>
  <si>
    <t>DL-02406</t>
  </si>
  <si>
    <t>13577</t>
  </si>
  <si>
    <t>2022-04-01</t>
  </si>
  <si>
    <t>DL-02407</t>
  </si>
  <si>
    <t>6,481</t>
  </si>
  <si>
    <t>DL-02408</t>
  </si>
  <si>
    <t>$12,890</t>
  </si>
  <si>
    <t>DL-02409</t>
  </si>
  <si>
    <t>$8,110</t>
  </si>
  <si>
    <t>DL-02410</t>
  </si>
  <si>
    <t>CUST-0673</t>
  </si>
  <si>
    <t>$6,994</t>
  </si>
  <si>
    <t>DL-02411</t>
  </si>
  <si>
    <t>$22,638</t>
  </si>
  <si>
    <t>DL-02412</t>
  </si>
  <si>
    <t>5,889</t>
  </si>
  <si>
    <t>DL-02413</t>
  </si>
  <si>
    <t>7052</t>
  </si>
  <si>
    <t>DL-02414</t>
  </si>
  <si>
    <t>22729</t>
  </si>
  <si>
    <t>17/02/2022</t>
  </si>
  <si>
    <t>DL-02415</t>
  </si>
  <si>
    <t>119,333</t>
  </si>
  <si>
    <t>2024-04-02</t>
  </si>
  <si>
    <t>DL-02416</t>
  </si>
  <si>
    <t>DL-02417</t>
  </si>
  <si>
    <t>$68,793</t>
  </si>
  <si>
    <t>DL-02418</t>
  </si>
  <si>
    <t>DL-02419</t>
  </si>
  <si>
    <t>CUST-0478</t>
  </si>
  <si>
    <t>1326</t>
  </si>
  <si>
    <t>DL-02420</t>
  </si>
  <si>
    <t>DL-02421</t>
  </si>
  <si>
    <t>28,685</t>
  </si>
  <si>
    <t>DL-02422</t>
  </si>
  <si>
    <t>CUST-0059</t>
  </si>
  <si>
    <t>DL-02423</t>
  </si>
  <si>
    <t>30,736</t>
  </si>
  <si>
    <t>DL-02424</t>
  </si>
  <si>
    <t>5,281</t>
  </si>
  <si>
    <t>DL-02425</t>
  </si>
  <si>
    <t>DL-02426</t>
  </si>
  <si>
    <t>DL-02427</t>
  </si>
  <si>
    <t>CUST-1466</t>
  </si>
  <si>
    <t>11,598</t>
  </si>
  <si>
    <t>09/01/2024</t>
  </si>
  <si>
    <t>DL-02428</t>
  </si>
  <si>
    <t>33865</t>
  </si>
  <si>
    <t>DL-02429</t>
  </si>
  <si>
    <t>6676</t>
  </si>
  <si>
    <t>DL-02430</t>
  </si>
  <si>
    <t>$10,258</t>
  </si>
  <si>
    <t>DL-02431</t>
  </si>
  <si>
    <t>$12,547</t>
  </si>
  <si>
    <t>27/07/2023</t>
  </si>
  <si>
    <t>DL-02432</t>
  </si>
  <si>
    <t>4562</t>
  </si>
  <si>
    <t>DL-02433</t>
  </si>
  <si>
    <t>DL-02434</t>
  </si>
  <si>
    <t>CUST-1412</t>
  </si>
  <si>
    <t>5,239</t>
  </si>
  <si>
    <t>DL-02435</t>
  </si>
  <si>
    <t>CUST-0450</t>
  </si>
  <si>
    <t>2,644</t>
  </si>
  <si>
    <t>DL-02436</t>
  </si>
  <si>
    <t>9,107</t>
  </si>
  <si>
    <t>DL-02437</t>
  </si>
  <si>
    <t>71911</t>
  </si>
  <si>
    <t>02/04/2024</t>
  </si>
  <si>
    <t>DL-02438</t>
  </si>
  <si>
    <t>CUST-0338</t>
  </si>
  <si>
    <t>17230</t>
  </si>
  <si>
    <t>DL-02439</t>
  </si>
  <si>
    <t>$190,332</t>
  </si>
  <si>
    <t>DL-02440</t>
  </si>
  <si>
    <t>$14,390</t>
  </si>
  <si>
    <t>DL-02441</t>
  </si>
  <si>
    <t>31182</t>
  </si>
  <si>
    <t>DL-02442</t>
  </si>
  <si>
    <t>$8,147</t>
  </si>
  <si>
    <t>2024-12-23</t>
  </si>
  <si>
    <t>DL-02443</t>
  </si>
  <si>
    <t>CUST-0073</t>
  </si>
  <si>
    <t>$8,796</t>
  </si>
  <si>
    <t>DL-02444</t>
  </si>
  <si>
    <t>43448</t>
  </si>
  <si>
    <t>DL-02445</t>
  </si>
  <si>
    <t>CUST-0768</t>
  </si>
  <si>
    <t>213200</t>
  </si>
  <si>
    <t>DL-02446</t>
  </si>
  <si>
    <t>20,775</t>
  </si>
  <si>
    <t>DL-02447</t>
  </si>
  <si>
    <t>13,871</t>
  </si>
  <si>
    <t>DL-02448</t>
  </si>
  <si>
    <t>198,486</t>
  </si>
  <si>
    <t>DL-02449</t>
  </si>
  <si>
    <t>CUST-0130</t>
  </si>
  <si>
    <t>77,121</t>
  </si>
  <si>
    <t>DL-02450</t>
  </si>
  <si>
    <t>$47,930</t>
  </si>
  <si>
    <t>DL-02451</t>
  </si>
  <si>
    <t>CUST-0209</t>
  </si>
  <si>
    <t>215935</t>
  </si>
  <si>
    <t>2024-03-17</t>
  </si>
  <si>
    <t>DL-02452</t>
  </si>
  <si>
    <t>22337</t>
  </si>
  <si>
    <t>DL-02453</t>
  </si>
  <si>
    <t>$34,295</t>
  </si>
  <si>
    <t>DL-02454</t>
  </si>
  <si>
    <t>$107,117</t>
  </si>
  <si>
    <t>DL-02455</t>
  </si>
  <si>
    <t>193,312</t>
  </si>
  <si>
    <t>DL-02456</t>
  </si>
  <si>
    <t>$86,680</t>
  </si>
  <si>
    <t>DL-02457</t>
  </si>
  <si>
    <t>5881</t>
  </si>
  <si>
    <t>DL-02458</t>
  </si>
  <si>
    <t>87661</t>
  </si>
  <si>
    <t>DL-02459</t>
  </si>
  <si>
    <t>CUST-1178</t>
  </si>
  <si>
    <t>$5,555</t>
  </si>
  <si>
    <t>2022-09-16</t>
  </si>
  <si>
    <t>DL-02460</t>
  </si>
  <si>
    <t>CUST-1248</t>
  </si>
  <si>
    <t>$104,019</t>
  </si>
  <si>
    <t>DL-02461</t>
  </si>
  <si>
    <t>$8,226</t>
  </si>
  <si>
    <t>22/07/2022</t>
  </si>
  <si>
    <t>DL-02462</t>
  </si>
  <si>
    <t>10995</t>
  </si>
  <si>
    <t>DL-02463</t>
  </si>
  <si>
    <t>$8,744</t>
  </si>
  <si>
    <t>2024-07-21</t>
  </si>
  <si>
    <t>DL-02464</t>
  </si>
  <si>
    <t>1,637</t>
  </si>
  <si>
    <t>DL-02465</t>
  </si>
  <si>
    <t>$9,027</t>
  </si>
  <si>
    <t>DL-02466</t>
  </si>
  <si>
    <t>$6,212</t>
  </si>
  <si>
    <t>30/12/2022</t>
  </si>
  <si>
    <t>DL-02467</t>
  </si>
  <si>
    <t>165,626</t>
  </si>
  <si>
    <t>DL-02468</t>
  </si>
  <si>
    <t>CUST-0851</t>
  </si>
  <si>
    <t>$12,283</t>
  </si>
  <si>
    <t>DL-02469</t>
  </si>
  <si>
    <t>18826</t>
  </si>
  <si>
    <t>DL-02470</t>
  </si>
  <si>
    <t>59K</t>
  </si>
  <si>
    <t>2022-06-13</t>
  </si>
  <si>
    <t>DL-02471</t>
  </si>
  <si>
    <t>$188,979</t>
  </si>
  <si>
    <t>DL-02472</t>
  </si>
  <si>
    <t>3587</t>
  </si>
  <si>
    <t>DL-02473</t>
  </si>
  <si>
    <t>DL-02474</t>
  </si>
  <si>
    <t>$13,320</t>
  </si>
  <si>
    <t>2023-09-23</t>
  </si>
  <si>
    <t>DL-02475</t>
  </si>
  <si>
    <t>4,142</t>
  </si>
  <si>
    <t>2024-01-31</t>
  </si>
  <si>
    <t>DL-02476</t>
  </si>
  <si>
    <t>3,299</t>
  </si>
  <si>
    <t>DL-02477</t>
  </si>
  <si>
    <t>$15,941</t>
  </si>
  <si>
    <t>DL-02478</t>
  </si>
  <si>
    <t>$4,559</t>
  </si>
  <si>
    <t>DL-02479</t>
  </si>
  <si>
    <t>27,347</t>
  </si>
  <si>
    <t>DL-02480</t>
  </si>
  <si>
    <t>34884</t>
  </si>
  <si>
    <t>DL-02481</t>
  </si>
  <si>
    <t>12674</t>
  </si>
  <si>
    <t>DL-02482</t>
  </si>
  <si>
    <t>8650</t>
  </si>
  <si>
    <t>DL-02483</t>
  </si>
  <si>
    <t>$4,961</t>
  </si>
  <si>
    <t>DL-02484</t>
  </si>
  <si>
    <t>CUST-0399</t>
  </si>
  <si>
    <t>$4,964</t>
  </si>
  <si>
    <t>DL-02485</t>
  </si>
  <si>
    <t>$185,914</t>
  </si>
  <si>
    <t>23/03/2023</t>
  </si>
  <si>
    <t>DL-02486</t>
  </si>
  <si>
    <t>28176</t>
  </si>
  <si>
    <t>DL-02487</t>
  </si>
  <si>
    <t>26814</t>
  </si>
  <si>
    <t>DL-02488</t>
  </si>
  <si>
    <t>DL-02489</t>
  </si>
  <si>
    <t>1768</t>
  </si>
  <si>
    <t>DL-02490</t>
  </si>
  <si>
    <t>7786</t>
  </si>
  <si>
    <t>DL-02491</t>
  </si>
  <si>
    <t>21/05/2023</t>
  </si>
  <si>
    <t>DL-02492</t>
  </si>
  <si>
    <t>$14,676</t>
  </si>
  <si>
    <t>DL-02493</t>
  </si>
  <si>
    <t>$1,566</t>
  </si>
  <si>
    <t>DL-02494</t>
  </si>
  <si>
    <t>$4,581</t>
  </si>
  <si>
    <t>20/01/2022</t>
  </si>
  <si>
    <t>DL-02495</t>
  </si>
  <si>
    <t>$12,256</t>
  </si>
  <si>
    <t>DL-02496</t>
  </si>
  <si>
    <t>$3,854</t>
  </si>
  <si>
    <t>DL-02497</t>
  </si>
  <si>
    <t>CUST-1437</t>
  </si>
  <si>
    <t>7,704</t>
  </si>
  <si>
    <t>2023-01-01</t>
  </si>
  <si>
    <t>DL-02498</t>
  </si>
  <si>
    <t>$13,303</t>
  </si>
  <si>
    <t>DL-02499</t>
  </si>
  <si>
    <t>$22,363</t>
  </si>
  <si>
    <t>2022-05-22</t>
  </si>
  <si>
    <t>DL-02500</t>
  </si>
  <si>
    <t>130829</t>
  </si>
  <si>
    <t>DL-02501</t>
  </si>
  <si>
    <t>$5,709</t>
  </si>
  <si>
    <t>DL-02502</t>
  </si>
  <si>
    <t>$150,015</t>
  </si>
  <si>
    <t>DL-02503</t>
  </si>
  <si>
    <t>$7,216</t>
  </si>
  <si>
    <t>2023-07-07</t>
  </si>
  <si>
    <t>DL-02504</t>
  </si>
  <si>
    <t>$14,856</t>
  </si>
  <si>
    <t>DL-02505</t>
  </si>
  <si>
    <t>$1,806</t>
  </si>
  <si>
    <t>17/01/2022</t>
  </si>
  <si>
    <t>DL-02506</t>
  </si>
  <si>
    <t>147826</t>
  </si>
  <si>
    <t>DL-02507</t>
  </si>
  <si>
    <t>2980</t>
  </si>
  <si>
    <t>2023-06-02</t>
  </si>
  <si>
    <t>DL-02508</t>
  </si>
  <si>
    <t>CUST-1215</t>
  </si>
  <si>
    <t>96,142</t>
  </si>
  <si>
    <t>17/05/2024</t>
  </si>
  <si>
    <t>DL-02509</t>
  </si>
  <si>
    <t>$29,863</t>
  </si>
  <si>
    <t>DL-02510</t>
  </si>
  <si>
    <t>CUST-1425</t>
  </si>
  <si>
    <t>3627</t>
  </si>
  <si>
    <t>DL-02511</t>
  </si>
  <si>
    <t>20279</t>
  </si>
  <si>
    <t>DL-02512</t>
  </si>
  <si>
    <t>202,798</t>
  </si>
  <si>
    <t>DL-02513</t>
  </si>
  <si>
    <t>63518</t>
  </si>
  <si>
    <t>2023-11-28</t>
  </si>
  <si>
    <t>DL-02514</t>
  </si>
  <si>
    <t>$107,529</t>
  </si>
  <si>
    <t>DL-02515</t>
  </si>
  <si>
    <t>DL-02516</t>
  </si>
  <si>
    <t>CUST-0904</t>
  </si>
  <si>
    <t>12788</t>
  </si>
  <si>
    <t>DL-02517</t>
  </si>
  <si>
    <t>20,056</t>
  </si>
  <si>
    <t>DL-02518</t>
  </si>
  <si>
    <t>16,214</t>
  </si>
  <si>
    <t>DL-02519</t>
  </si>
  <si>
    <t>57270</t>
  </si>
  <si>
    <t>DL-02520</t>
  </si>
  <si>
    <t>$14,170</t>
  </si>
  <si>
    <t>DL-02521</t>
  </si>
  <si>
    <t>$14,352</t>
  </si>
  <si>
    <t>DL-02522</t>
  </si>
  <si>
    <t>CUST-1089</t>
  </si>
  <si>
    <t>89188</t>
  </si>
  <si>
    <t>DL-02523</t>
  </si>
  <si>
    <t>$68,924</t>
  </si>
  <si>
    <t>DL-02524</t>
  </si>
  <si>
    <t>CUST-0352</t>
  </si>
  <si>
    <t>9369</t>
  </si>
  <si>
    <t>DL-02525</t>
  </si>
  <si>
    <t>CUST-1192</t>
  </si>
  <si>
    <t>$3,631</t>
  </si>
  <si>
    <t>DL-02526</t>
  </si>
  <si>
    <t>CUST-0440</t>
  </si>
  <si>
    <t>$10,124</t>
  </si>
  <si>
    <t>DL-02527</t>
  </si>
  <si>
    <t>5362</t>
  </si>
  <si>
    <t>2022-06-20</t>
  </si>
  <si>
    <t>DL-02528</t>
  </si>
  <si>
    <t>CUST-0894</t>
  </si>
  <si>
    <t>6700</t>
  </si>
  <si>
    <t>DL-02529</t>
  </si>
  <si>
    <t>DL-02530</t>
  </si>
  <si>
    <t>34018</t>
  </si>
  <si>
    <t>DL-02531</t>
  </si>
  <si>
    <t>20/12/2022</t>
  </si>
  <si>
    <t>DL-02532</t>
  </si>
  <si>
    <t>CUST-1444</t>
  </si>
  <si>
    <t>$8,138</t>
  </si>
  <si>
    <t>DL-02533</t>
  </si>
  <si>
    <t>DL-02534</t>
  </si>
  <si>
    <t>$6,385</t>
  </si>
  <si>
    <t>DL-02535</t>
  </si>
  <si>
    <t>7126</t>
  </si>
  <si>
    <t>DL-02536</t>
  </si>
  <si>
    <t>4140</t>
  </si>
  <si>
    <t>DL-02537</t>
  </si>
  <si>
    <t>DL-02538</t>
  </si>
  <si>
    <t>26878</t>
  </si>
  <si>
    <t>DL-02539</t>
  </si>
  <si>
    <t>$129,056</t>
  </si>
  <si>
    <t>DL-02540</t>
  </si>
  <si>
    <t>DL-02541</t>
  </si>
  <si>
    <t>CUST-1322</t>
  </si>
  <si>
    <t>$15,536</t>
  </si>
  <si>
    <t>DL-02542</t>
  </si>
  <si>
    <t>2594</t>
  </si>
  <si>
    <t>2024-06-10</t>
  </si>
  <si>
    <t>DL-02543</t>
  </si>
  <si>
    <t>DL-02544</t>
  </si>
  <si>
    <t>CUST-0665</t>
  </si>
  <si>
    <t>215533</t>
  </si>
  <si>
    <t>08/12/2023</t>
  </si>
  <si>
    <t>DL-02545</t>
  </si>
  <si>
    <t>$3,287</t>
  </si>
  <si>
    <t>DL-02546</t>
  </si>
  <si>
    <t>180831</t>
  </si>
  <si>
    <t>DL-02547</t>
  </si>
  <si>
    <t>50757</t>
  </si>
  <si>
    <t>DL-02548</t>
  </si>
  <si>
    <t>11,575</t>
  </si>
  <si>
    <t>DL-02549</t>
  </si>
  <si>
    <t>17,668</t>
  </si>
  <si>
    <t>DL-02550</t>
  </si>
  <si>
    <t>200398</t>
  </si>
  <si>
    <t>DL-02551</t>
  </si>
  <si>
    <t>CUST-0997</t>
  </si>
  <si>
    <t>$16,684</t>
  </si>
  <si>
    <t>DL-02552</t>
  </si>
  <si>
    <t>33027</t>
  </si>
  <si>
    <t>DL-02553</t>
  </si>
  <si>
    <t>CUST-1297</t>
  </si>
  <si>
    <t>25,882</t>
  </si>
  <si>
    <t>DL-02554</t>
  </si>
  <si>
    <t>CUST-1115</t>
  </si>
  <si>
    <t>$190,546</t>
  </si>
  <si>
    <t>DL-02555</t>
  </si>
  <si>
    <t>3952</t>
  </si>
  <si>
    <t>2022-12-23</t>
  </si>
  <si>
    <t>DL-02556</t>
  </si>
  <si>
    <t>9569</t>
  </si>
  <si>
    <t>16/06/2024</t>
  </si>
  <si>
    <t>DL-02557</t>
  </si>
  <si>
    <t>DL-02558</t>
  </si>
  <si>
    <t>$8,890</t>
  </si>
  <si>
    <t>DL-02559</t>
  </si>
  <si>
    <t>12283</t>
  </si>
  <si>
    <t>DL-02560</t>
  </si>
  <si>
    <t>CMP-038</t>
  </si>
  <si>
    <t>$5,509</t>
  </si>
  <si>
    <t>DL-02561</t>
  </si>
  <si>
    <t>45498</t>
  </si>
  <si>
    <t>DL-02562</t>
  </si>
  <si>
    <t>$1,986</t>
  </si>
  <si>
    <t>DL-02563</t>
  </si>
  <si>
    <t>10,238</t>
  </si>
  <si>
    <t>DL-02564</t>
  </si>
  <si>
    <t>$4,277</t>
  </si>
  <si>
    <t>DL-02565</t>
  </si>
  <si>
    <t>$5,577</t>
  </si>
  <si>
    <t>20/06/2022</t>
  </si>
  <si>
    <t>DL-02566</t>
  </si>
  <si>
    <t>85930</t>
  </si>
  <si>
    <t>2024-02-11</t>
  </si>
  <si>
    <t>DL-02567</t>
  </si>
  <si>
    <t>CUST-1480</t>
  </si>
  <si>
    <t>5218</t>
  </si>
  <si>
    <t>DL-02568</t>
  </si>
  <si>
    <t>24826</t>
  </si>
  <si>
    <t>DL-02569</t>
  </si>
  <si>
    <t>DL-02570</t>
  </si>
  <si>
    <t>14,847</t>
  </si>
  <si>
    <t>DL-02571</t>
  </si>
  <si>
    <t>47082</t>
  </si>
  <si>
    <t>DL-02572</t>
  </si>
  <si>
    <t>DL-02573</t>
  </si>
  <si>
    <t>10784</t>
  </si>
  <si>
    <t>DL-02574</t>
  </si>
  <si>
    <t>DL-02575</t>
  </si>
  <si>
    <t>CUST-0058</t>
  </si>
  <si>
    <t>$5,397</t>
  </si>
  <si>
    <t>DL-02576</t>
  </si>
  <si>
    <t>3,503</t>
  </si>
  <si>
    <t>DL-02577</t>
  </si>
  <si>
    <t>36805</t>
  </si>
  <si>
    <t>12/03/2022</t>
  </si>
  <si>
    <t>DL-02578</t>
  </si>
  <si>
    <t>CUST-0273</t>
  </si>
  <si>
    <t>65194</t>
  </si>
  <si>
    <t>2024-09-16</t>
  </si>
  <si>
    <t>DL-02579</t>
  </si>
  <si>
    <t>9,337</t>
  </si>
  <si>
    <t>DL-02580</t>
  </si>
  <si>
    <t>CUST-0398</t>
  </si>
  <si>
    <t>9155</t>
  </si>
  <si>
    <t>DL-02581</t>
  </si>
  <si>
    <t>$8,691</t>
  </si>
  <si>
    <t>DL-02582</t>
  </si>
  <si>
    <t>CUST-1413</t>
  </si>
  <si>
    <t>$215,762</t>
  </si>
  <si>
    <t>DL-02583</t>
  </si>
  <si>
    <t>8185</t>
  </si>
  <si>
    <t>DL-02584</t>
  </si>
  <si>
    <t>CUST-1025</t>
  </si>
  <si>
    <t>$116,500</t>
  </si>
  <si>
    <t>DL-02585</t>
  </si>
  <si>
    <t>11512</t>
  </si>
  <si>
    <t>DL-02586</t>
  </si>
  <si>
    <t>13830</t>
  </si>
  <si>
    <t>09/05/2024</t>
  </si>
  <si>
    <t>DL-02587</t>
  </si>
  <si>
    <t>DL-02588</t>
  </si>
  <si>
    <t>$6,484</t>
  </si>
  <si>
    <t>DL-02589</t>
  </si>
  <si>
    <t>$2,738</t>
  </si>
  <si>
    <t>DL-02590</t>
  </si>
  <si>
    <t>$43,041</t>
  </si>
  <si>
    <t>28/12/2023</t>
  </si>
  <si>
    <t>DL-02591</t>
  </si>
  <si>
    <t>155785</t>
  </si>
  <si>
    <t>DL-02592</t>
  </si>
  <si>
    <t>$5,799</t>
  </si>
  <si>
    <t>DL-02593</t>
  </si>
  <si>
    <t>DL-02594</t>
  </si>
  <si>
    <t>124,243</t>
  </si>
  <si>
    <t>DL-02595</t>
  </si>
  <si>
    <t>12642</t>
  </si>
  <si>
    <t>DL-02596</t>
  </si>
  <si>
    <t>DL-02597</t>
  </si>
  <si>
    <t>17716</t>
  </si>
  <si>
    <t>DL-02598</t>
  </si>
  <si>
    <t>DL-02599</t>
  </si>
  <si>
    <t>$7,354</t>
  </si>
  <si>
    <t>DL-02600</t>
  </si>
  <si>
    <t>$208,608</t>
  </si>
  <si>
    <t>DL-02601</t>
  </si>
  <si>
    <t>CUST-0312</t>
  </si>
  <si>
    <t>DL-02602</t>
  </si>
  <si>
    <t>$21,565</t>
  </si>
  <si>
    <t>DL-02603</t>
  </si>
  <si>
    <t>9344</t>
  </si>
  <si>
    <t>DL-02604</t>
  </si>
  <si>
    <t>$2,672</t>
  </si>
  <si>
    <t>DL-02605</t>
  </si>
  <si>
    <t>5805</t>
  </si>
  <si>
    <t>DL-02606</t>
  </si>
  <si>
    <t>$5,466</t>
  </si>
  <si>
    <t>2024-06-07</t>
  </si>
  <si>
    <t>DL-02607</t>
  </si>
  <si>
    <t>CUST-0255</t>
  </si>
  <si>
    <t>27523</t>
  </si>
  <si>
    <t>2024-10-13</t>
  </si>
  <si>
    <t>DL-02608</t>
  </si>
  <si>
    <t>12,417</t>
  </si>
  <si>
    <t>DL-02609</t>
  </si>
  <si>
    <t>11272</t>
  </si>
  <si>
    <t>04/01/2024</t>
  </si>
  <si>
    <t>DL-02610</t>
  </si>
  <si>
    <t>48130</t>
  </si>
  <si>
    <t>DL-02611</t>
  </si>
  <si>
    <t>$126,934</t>
  </si>
  <si>
    <t>DL-02612</t>
  </si>
  <si>
    <t>CUST-0237</t>
  </si>
  <si>
    <t>121766</t>
  </si>
  <si>
    <t>DL-02613</t>
  </si>
  <si>
    <t>82965</t>
  </si>
  <si>
    <t>DL-02614</t>
  </si>
  <si>
    <t>$34,554</t>
  </si>
  <si>
    <t>2022-07-27</t>
  </si>
  <si>
    <t>DL-02615</t>
  </si>
  <si>
    <t>$7,873</t>
  </si>
  <si>
    <t>2022-12-28</t>
  </si>
  <si>
    <t>DL-02616</t>
  </si>
  <si>
    <t>2,146</t>
  </si>
  <si>
    <t>DL-02617</t>
  </si>
  <si>
    <t>$2,873</t>
  </si>
  <si>
    <t>DL-02618</t>
  </si>
  <si>
    <t>$42,931</t>
  </si>
  <si>
    <t>DL-02619</t>
  </si>
  <si>
    <t>$46,215</t>
  </si>
  <si>
    <t>DL-02620</t>
  </si>
  <si>
    <t>$120,769</t>
  </si>
  <si>
    <t>DL-02621</t>
  </si>
  <si>
    <t>$5,469</t>
  </si>
  <si>
    <t>DL-02622</t>
  </si>
  <si>
    <t>DL-02623</t>
  </si>
  <si>
    <t>101380</t>
  </si>
  <si>
    <t>DL-02624</t>
  </si>
  <si>
    <t>43139</t>
  </si>
  <si>
    <t>DL-02625</t>
  </si>
  <si>
    <t>15,654</t>
  </si>
  <si>
    <t>DL-02626</t>
  </si>
  <si>
    <t>6,598</t>
  </si>
  <si>
    <t>DL-02627</t>
  </si>
  <si>
    <t>DL-02628</t>
  </si>
  <si>
    <t>$4,724</t>
  </si>
  <si>
    <t>DL-02629</t>
  </si>
  <si>
    <t>$16,922</t>
  </si>
  <si>
    <t>DL-02630</t>
  </si>
  <si>
    <t>CUST-0020</t>
  </si>
  <si>
    <t>57619</t>
  </si>
  <si>
    <t>DL-02631</t>
  </si>
  <si>
    <t>$31,604</t>
  </si>
  <si>
    <t>29/05/2024</t>
  </si>
  <si>
    <t>DL-02632</t>
  </si>
  <si>
    <t>11938</t>
  </si>
  <si>
    <t>DL-02633</t>
  </si>
  <si>
    <t>39,905</t>
  </si>
  <si>
    <t>DL-02634</t>
  </si>
  <si>
    <t>21,596</t>
  </si>
  <si>
    <t>DL-02635</t>
  </si>
  <si>
    <t>21743</t>
  </si>
  <si>
    <t>DL-02636</t>
  </si>
  <si>
    <t>$2,823</t>
  </si>
  <si>
    <t>DL-02637</t>
  </si>
  <si>
    <t>5654</t>
  </si>
  <si>
    <t>DL-02638</t>
  </si>
  <si>
    <t>CUST-0466</t>
  </si>
  <si>
    <t>$9,434</t>
  </si>
  <si>
    <t>DL-02639</t>
  </si>
  <si>
    <t>176366</t>
  </si>
  <si>
    <t>DL-02640</t>
  </si>
  <si>
    <t>CUST-0955</t>
  </si>
  <si>
    <t>27,663</t>
  </si>
  <si>
    <t>DL-02641</t>
  </si>
  <si>
    <t>$7,985</t>
  </si>
  <si>
    <t>DL-02642</t>
  </si>
  <si>
    <t>$17,628</t>
  </si>
  <si>
    <t>DL-02643</t>
  </si>
  <si>
    <t>$123,272</t>
  </si>
  <si>
    <t>DL-02644</t>
  </si>
  <si>
    <t>76,861</t>
  </si>
  <si>
    <t>DL-02645</t>
  </si>
  <si>
    <t>2022-07-26</t>
  </si>
  <si>
    <t>DL-02646</t>
  </si>
  <si>
    <t>14996</t>
  </si>
  <si>
    <t>DL-02647</t>
  </si>
  <si>
    <t>DL-02648</t>
  </si>
  <si>
    <t>4,702</t>
  </si>
  <si>
    <t>DL-02649</t>
  </si>
  <si>
    <t>$12,535</t>
  </si>
  <si>
    <t>DL-02650</t>
  </si>
  <si>
    <t>CUST-1254</t>
  </si>
  <si>
    <t>22063</t>
  </si>
  <si>
    <t>DL-02651</t>
  </si>
  <si>
    <t>$6,151</t>
  </si>
  <si>
    <t>DL-02652</t>
  </si>
  <si>
    <t>13,840</t>
  </si>
  <si>
    <t>DL-02653</t>
  </si>
  <si>
    <t>$3,389</t>
  </si>
  <si>
    <t>DL-02654</t>
  </si>
  <si>
    <t>175095</t>
  </si>
  <si>
    <t>DL-02655</t>
  </si>
  <si>
    <t>$7,953</t>
  </si>
  <si>
    <t>DL-02656</t>
  </si>
  <si>
    <t>$13,724</t>
  </si>
  <si>
    <t>DL-02657</t>
  </si>
  <si>
    <t>19,094</t>
  </si>
  <si>
    <t>DL-02658</t>
  </si>
  <si>
    <t>$4,771</t>
  </si>
  <si>
    <t>DL-02659</t>
  </si>
  <si>
    <t>$7,042</t>
  </si>
  <si>
    <t>DL-02660</t>
  </si>
  <si>
    <t>$3,323</t>
  </si>
  <si>
    <t>DL-02661</t>
  </si>
  <si>
    <t>$11,514</t>
  </si>
  <si>
    <t>DL-02662</t>
  </si>
  <si>
    <t>41089</t>
  </si>
  <si>
    <t>DL-02663</t>
  </si>
  <si>
    <t>DL-02664</t>
  </si>
  <si>
    <t>33704</t>
  </si>
  <si>
    <t>DL-02665</t>
  </si>
  <si>
    <t>54647</t>
  </si>
  <si>
    <t>DL-02666</t>
  </si>
  <si>
    <t>$20,775</t>
  </si>
  <si>
    <t>DL-02667</t>
  </si>
  <si>
    <t>$80,485</t>
  </si>
  <si>
    <t>DL-02668</t>
  </si>
  <si>
    <t>DL-02669</t>
  </si>
  <si>
    <t>$54,092</t>
  </si>
  <si>
    <t>DL-02670</t>
  </si>
  <si>
    <t>27855</t>
  </si>
  <si>
    <t>DL-02671</t>
  </si>
  <si>
    <t>CUST-0514</t>
  </si>
  <si>
    <t>$4,875</t>
  </si>
  <si>
    <t>DL-02672</t>
  </si>
  <si>
    <t>$36,296</t>
  </si>
  <si>
    <t>DL-02673</t>
  </si>
  <si>
    <t>8,964</t>
  </si>
  <si>
    <t>DL-02674</t>
  </si>
  <si>
    <t>83286</t>
  </si>
  <si>
    <t>DL-02675</t>
  </si>
  <si>
    <t>$14,540</t>
  </si>
  <si>
    <t>DL-02676</t>
  </si>
  <si>
    <t>$3,667</t>
  </si>
  <si>
    <t>DL-02677</t>
  </si>
  <si>
    <t>133732</t>
  </si>
  <si>
    <t>DL-02678</t>
  </si>
  <si>
    <t>15423</t>
  </si>
  <si>
    <t>DL-02679</t>
  </si>
  <si>
    <t>$19,170</t>
  </si>
  <si>
    <t>DL-02680</t>
  </si>
  <si>
    <t>$4,314</t>
  </si>
  <si>
    <t>DL-02681</t>
  </si>
  <si>
    <t>CUST-1161</t>
  </si>
  <si>
    <t>7672</t>
  </si>
  <si>
    <t>17/12/2023</t>
  </si>
  <si>
    <t>DL-02682</t>
  </si>
  <si>
    <t>$4,612</t>
  </si>
  <si>
    <t>DL-02683</t>
  </si>
  <si>
    <t>34687</t>
  </si>
  <si>
    <t>DL-02684</t>
  </si>
  <si>
    <t>17005</t>
  </si>
  <si>
    <t>DL-02685</t>
  </si>
  <si>
    <t>9053</t>
  </si>
  <si>
    <t>27/08/2022</t>
  </si>
  <si>
    <t>DL-02686</t>
  </si>
  <si>
    <t>CUST-0674</t>
  </si>
  <si>
    <t>4352</t>
  </si>
  <si>
    <t>DL-02687</t>
  </si>
  <si>
    <t>$2,785</t>
  </si>
  <si>
    <t>DL-02688</t>
  </si>
  <si>
    <t>CUST-1069</t>
  </si>
  <si>
    <t>104K</t>
  </si>
  <si>
    <t>DL-02689</t>
  </si>
  <si>
    <t>CUST-0907</t>
  </si>
  <si>
    <t>$84,911</t>
  </si>
  <si>
    <t>DL-02690</t>
  </si>
  <si>
    <t>CUST-0439</t>
  </si>
  <si>
    <t>125K</t>
  </si>
  <si>
    <t>DL-02691</t>
  </si>
  <si>
    <t>DL-02692</t>
  </si>
  <si>
    <t>$14,045</t>
  </si>
  <si>
    <t>DL-02693</t>
  </si>
  <si>
    <t>142K</t>
  </si>
  <si>
    <t>DL-02694</t>
  </si>
  <si>
    <t>1343</t>
  </si>
  <si>
    <t>DL-02695</t>
  </si>
  <si>
    <t>4,734</t>
  </si>
  <si>
    <t>DL-02696</t>
  </si>
  <si>
    <t>$18,399</t>
  </si>
  <si>
    <t>DL-02697</t>
  </si>
  <si>
    <t>$19,356</t>
  </si>
  <si>
    <t>DL-02698</t>
  </si>
  <si>
    <t>$16,555</t>
  </si>
  <si>
    <t>DL-02699</t>
  </si>
  <si>
    <t>4,867</t>
  </si>
  <si>
    <t>DL-02700</t>
  </si>
  <si>
    <t>CUST-1362</t>
  </si>
  <si>
    <t>$9,223</t>
  </si>
  <si>
    <t>DL-02701</t>
  </si>
  <si>
    <t>16,617</t>
  </si>
  <si>
    <t>DL-02702</t>
  </si>
  <si>
    <t>28444</t>
  </si>
  <si>
    <t>DL-02703</t>
  </si>
  <si>
    <t>2440</t>
  </si>
  <si>
    <t>DL-02704</t>
  </si>
  <si>
    <t>$13,467</t>
  </si>
  <si>
    <t>DL-02705</t>
  </si>
  <si>
    <t>115417</t>
  </si>
  <si>
    <t>DL-02706</t>
  </si>
  <si>
    <t>$71,860</t>
  </si>
  <si>
    <t>DL-02707</t>
  </si>
  <si>
    <t>11948</t>
  </si>
  <si>
    <t>DL-02708</t>
  </si>
  <si>
    <t>14845</t>
  </si>
  <si>
    <t>DL-02709</t>
  </si>
  <si>
    <t>$6,284</t>
  </si>
  <si>
    <t>2023-12-22</t>
  </si>
  <si>
    <t>DL-02710</t>
  </si>
  <si>
    <t>$3,368</t>
  </si>
  <si>
    <t>DL-02711</t>
  </si>
  <si>
    <t>3836</t>
  </si>
  <si>
    <t>DL-02712</t>
  </si>
  <si>
    <t>187416</t>
  </si>
  <si>
    <t>DL-02713</t>
  </si>
  <si>
    <t>$11,665</t>
  </si>
  <si>
    <t>2022-01-23</t>
  </si>
  <si>
    <t>DL-02714</t>
  </si>
  <si>
    <t>17347</t>
  </si>
  <si>
    <t>DL-02715</t>
  </si>
  <si>
    <t>DL-02716</t>
  </si>
  <si>
    <t>146132</t>
  </si>
  <si>
    <t>DL-02717</t>
  </si>
  <si>
    <t>4376</t>
  </si>
  <si>
    <t>DL-02718</t>
  </si>
  <si>
    <t>CUST-0465</t>
  </si>
  <si>
    <t>12,911</t>
  </si>
  <si>
    <t>DL-02719</t>
  </si>
  <si>
    <t>$27,171</t>
  </si>
  <si>
    <t>DL-02720</t>
  </si>
  <si>
    <t>2,526</t>
  </si>
  <si>
    <t>2022-04-26</t>
  </si>
  <si>
    <t>DL-02721</t>
  </si>
  <si>
    <t>CMP-071</t>
  </si>
  <si>
    <t>$137,023</t>
  </si>
  <si>
    <t>DL-02722</t>
  </si>
  <si>
    <t>CUST-0045</t>
  </si>
  <si>
    <t>1918</t>
  </si>
  <si>
    <t>14/08/2023</t>
  </si>
  <si>
    <t>DL-02723</t>
  </si>
  <si>
    <t>9,256</t>
  </si>
  <si>
    <t>DL-02724</t>
  </si>
  <si>
    <t>$5,088</t>
  </si>
  <si>
    <t>2023-01-03</t>
  </si>
  <si>
    <t>DL-02725</t>
  </si>
  <si>
    <t>10176</t>
  </si>
  <si>
    <t>DL-02726</t>
  </si>
  <si>
    <t>8467</t>
  </si>
  <si>
    <t>DL-02727</t>
  </si>
  <si>
    <t>$85,525</t>
  </si>
  <si>
    <t>DL-02728</t>
  </si>
  <si>
    <t>12,899</t>
  </si>
  <si>
    <t>DL-02729</t>
  </si>
  <si>
    <t>CUST-0668</t>
  </si>
  <si>
    <t>11,224</t>
  </si>
  <si>
    <t>DL-02730</t>
  </si>
  <si>
    <t>9,218</t>
  </si>
  <si>
    <t>DL-02731</t>
  </si>
  <si>
    <t>$19,554</t>
  </si>
  <si>
    <t>DL-02732</t>
  </si>
  <si>
    <t>24/10/2024</t>
  </si>
  <si>
    <t>DL-02733</t>
  </si>
  <si>
    <t>DL-02734</t>
  </si>
  <si>
    <t>$2,468</t>
  </si>
  <si>
    <t>2024-06-18</t>
  </si>
  <si>
    <t>DL-02735</t>
  </si>
  <si>
    <t>6270</t>
  </si>
  <si>
    <t>DL-02736</t>
  </si>
  <si>
    <t>DL-02737</t>
  </si>
  <si>
    <t>$11,432</t>
  </si>
  <si>
    <t>DL-02738</t>
  </si>
  <si>
    <t>$178,176</t>
  </si>
  <si>
    <t>DL-02739</t>
  </si>
  <si>
    <t>14775</t>
  </si>
  <si>
    <t>DL-02740</t>
  </si>
  <si>
    <t>$3,083</t>
  </si>
  <si>
    <t>DL-02741</t>
  </si>
  <si>
    <t>DL-02742</t>
  </si>
  <si>
    <t>9,138</t>
  </si>
  <si>
    <t>DL-02743</t>
  </si>
  <si>
    <t>$91,664</t>
  </si>
  <si>
    <t>DL-02744</t>
  </si>
  <si>
    <t>111615</t>
  </si>
  <si>
    <t>DL-02745</t>
  </si>
  <si>
    <t>6178</t>
  </si>
  <si>
    <t>DL-02746</t>
  </si>
  <si>
    <t>2022-09-17</t>
  </si>
  <si>
    <t>DL-02747</t>
  </si>
  <si>
    <t>43,434</t>
  </si>
  <si>
    <t>2024-06-27</t>
  </si>
  <si>
    <t>DL-02748</t>
  </si>
  <si>
    <t>11603</t>
  </si>
  <si>
    <t>DL-02749</t>
  </si>
  <si>
    <t>143409</t>
  </si>
  <si>
    <t>DL-02750</t>
  </si>
  <si>
    <t>$112,874</t>
  </si>
  <si>
    <t>30/01/2023</t>
  </si>
  <si>
    <t>DL-02751</t>
  </si>
  <si>
    <t>$41,311</t>
  </si>
  <si>
    <t>DL-02752</t>
  </si>
  <si>
    <t>16,672</t>
  </si>
  <si>
    <t>DL-02753</t>
  </si>
  <si>
    <t>CUST-0711</t>
  </si>
  <si>
    <t>6425</t>
  </si>
  <si>
    <t>DL-02754</t>
  </si>
  <si>
    <t>152469</t>
  </si>
  <si>
    <t>DL-02755</t>
  </si>
  <si>
    <t>24,316</t>
  </si>
  <si>
    <t>DL-02756</t>
  </si>
  <si>
    <t>3515</t>
  </si>
  <si>
    <t>DL-02757</t>
  </si>
  <si>
    <t>$21,556</t>
  </si>
  <si>
    <t>DL-02758</t>
  </si>
  <si>
    <t>23943</t>
  </si>
  <si>
    <t>2024-06-02</t>
  </si>
  <si>
    <t>DL-02759</t>
  </si>
  <si>
    <t>5,318</t>
  </si>
  <si>
    <t>DL-02760</t>
  </si>
  <si>
    <t>$17,794</t>
  </si>
  <si>
    <t>26/01/2023</t>
  </si>
  <si>
    <t>DL-02761</t>
  </si>
  <si>
    <t>$16,710</t>
  </si>
  <si>
    <t>DL-02762</t>
  </si>
  <si>
    <t>12,129</t>
  </si>
  <si>
    <t>DL-02763</t>
  </si>
  <si>
    <t>13507</t>
  </si>
  <si>
    <t>DL-02764</t>
  </si>
  <si>
    <t>9273</t>
  </si>
  <si>
    <t>31/05/2022</t>
  </si>
  <si>
    <t>DL-02765</t>
  </si>
  <si>
    <t>10,533</t>
  </si>
  <si>
    <t>DL-02766</t>
  </si>
  <si>
    <t>14738</t>
  </si>
  <si>
    <t>2023-11-10</t>
  </si>
  <si>
    <t>DL-02767</t>
  </si>
  <si>
    <t>$138,314</t>
  </si>
  <si>
    <t>04/01/2023</t>
  </si>
  <si>
    <t>DL-02768</t>
  </si>
  <si>
    <t>$5,950</t>
  </si>
  <si>
    <t>DL-02769</t>
  </si>
  <si>
    <t>13557</t>
  </si>
  <si>
    <t>DL-02770</t>
  </si>
  <si>
    <t>$8,660</t>
  </si>
  <si>
    <t>2023-05-26</t>
  </si>
  <si>
    <t>DL-02771</t>
  </si>
  <si>
    <t>CUST-0915</t>
  </si>
  <si>
    <t>DL-02772</t>
  </si>
  <si>
    <t>CMP-275</t>
  </si>
  <si>
    <t>1937</t>
  </si>
  <si>
    <t>2022-02-09</t>
  </si>
  <si>
    <t>DL-02773</t>
  </si>
  <si>
    <t>6614</t>
  </si>
  <si>
    <t>02/11/2022</t>
  </si>
  <si>
    <t>DL-02774</t>
  </si>
  <si>
    <t>$12,282</t>
  </si>
  <si>
    <t>2024-04-21</t>
  </si>
  <si>
    <t>DL-02775</t>
  </si>
  <si>
    <t>CUST-1218</t>
  </si>
  <si>
    <t>12,974</t>
  </si>
  <si>
    <t>DL-02776</t>
  </si>
  <si>
    <t>153130</t>
  </si>
  <si>
    <t>DL-02777</t>
  </si>
  <si>
    <t>CUST-1160</t>
  </si>
  <si>
    <t>8,168</t>
  </si>
  <si>
    <t>DL-02778</t>
  </si>
  <si>
    <t>3,594</t>
  </si>
  <si>
    <t>DL-02779</t>
  </si>
  <si>
    <t>$10,453</t>
  </si>
  <si>
    <t>DL-02780</t>
  </si>
  <si>
    <t>$12,908</t>
  </si>
  <si>
    <t>DL-02781</t>
  </si>
  <si>
    <t>CUST-0054</t>
  </si>
  <si>
    <t>12,158</t>
  </si>
  <si>
    <t>DL-02782</t>
  </si>
  <si>
    <t>8586</t>
  </si>
  <si>
    <t>DL-02783</t>
  </si>
  <si>
    <t>$11,873</t>
  </si>
  <si>
    <t>DL-02784</t>
  </si>
  <si>
    <t>5,083</t>
  </si>
  <si>
    <t>DL-02785</t>
  </si>
  <si>
    <t>21924</t>
  </si>
  <si>
    <t>DL-02786</t>
  </si>
  <si>
    <t>$16,323</t>
  </si>
  <si>
    <t>DL-02787</t>
  </si>
  <si>
    <t>$10,593</t>
  </si>
  <si>
    <t>DL-02788</t>
  </si>
  <si>
    <t>9077</t>
  </si>
  <si>
    <t>DL-02789</t>
  </si>
  <si>
    <t>$143,710</t>
  </si>
  <si>
    <t>DL-02790</t>
  </si>
  <si>
    <t>DL-02791</t>
  </si>
  <si>
    <t>8,840</t>
  </si>
  <si>
    <t>22/07/2024</t>
  </si>
  <si>
    <t>DL-02792</t>
  </si>
  <si>
    <t>$21,683</t>
  </si>
  <si>
    <t>DL-02793</t>
  </si>
  <si>
    <t>CUST-0416</t>
  </si>
  <si>
    <t>DL-02794</t>
  </si>
  <si>
    <t>$11,801</t>
  </si>
  <si>
    <t>2022-06-25</t>
  </si>
  <si>
    <t>DL-02795</t>
  </si>
  <si>
    <t>CUST-0211</t>
  </si>
  <si>
    <t>20915</t>
  </si>
  <si>
    <t>DL-02796</t>
  </si>
  <si>
    <t>CUST-0560</t>
  </si>
  <si>
    <t>$28,571</t>
  </si>
  <si>
    <t>DL-02797</t>
  </si>
  <si>
    <t>$26,190</t>
  </si>
  <si>
    <t>14/08/2022</t>
  </si>
  <si>
    <t>DL-02798</t>
  </si>
  <si>
    <t>205680</t>
  </si>
  <si>
    <t>21/12/2023</t>
  </si>
  <si>
    <t>DL-02799</t>
  </si>
  <si>
    <t>$156,571</t>
  </si>
  <si>
    <t>DL-02800</t>
  </si>
  <si>
    <t>70693</t>
  </si>
  <si>
    <t>DL-02801</t>
  </si>
  <si>
    <t>CUST-0540</t>
  </si>
  <si>
    <t>189,075</t>
  </si>
  <si>
    <t>DL-02802</t>
  </si>
  <si>
    <t>CUST-0625</t>
  </si>
  <si>
    <t>$134,073</t>
  </si>
  <si>
    <t>DL-02803</t>
  </si>
  <si>
    <t>$1,705</t>
  </si>
  <si>
    <t>DL-02804</t>
  </si>
  <si>
    <t>$197,140</t>
  </si>
  <si>
    <t>DL-02805</t>
  </si>
  <si>
    <t>9651</t>
  </si>
  <si>
    <t>DL-02806</t>
  </si>
  <si>
    <t>$154,115</t>
  </si>
  <si>
    <t>DL-02807</t>
  </si>
  <si>
    <t>CUST-0078</t>
  </si>
  <si>
    <t>30521</t>
  </si>
  <si>
    <t>DL-02808</t>
  </si>
  <si>
    <t>31923</t>
  </si>
  <si>
    <t>04/01/2022</t>
  </si>
  <si>
    <t>DL-02809</t>
  </si>
  <si>
    <t>$36,723</t>
  </si>
  <si>
    <t>DL-02810</t>
  </si>
  <si>
    <t>54K</t>
  </si>
  <si>
    <t>DL-02811</t>
  </si>
  <si>
    <t>5691</t>
  </si>
  <si>
    <t>DL-02812</t>
  </si>
  <si>
    <t>3224</t>
  </si>
  <si>
    <t>24/01/2024</t>
  </si>
  <si>
    <t>DL-02813</t>
  </si>
  <si>
    <t>$6,631</t>
  </si>
  <si>
    <t>DL-02814</t>
  </si>
  <si>
    <t>204,463</t>
  </si>
  <si>
    <t>DL-02815</t>
  </si>
  <si>
    <t>31689</t>
  </si>
  <si>
    <t>DL-02816</t>
  </si>
  <si>
    <t>3939</t>
  </si>
  <si>
    <t>DL-02817</t>
  </si>
  <si>
    <t>$13,387</t>
  </si>
  <si>
    <t>DL-02818</t>
  </si>
  <si>
    <t>DL-02819</t>
  </si>
  <si>
    <t>$45,581</t>
  </si>
  <si>
    <t>2024-11-10</t>
  </si>
  <si>
    <t>DL-02820</t>
  </si>
  <si>
    <t>$214,533</t>
  </si>
  <si>
    <t>DL-02821</t>
  </si>
  <si>
    <t>182139</t>
  </si>
  <si>
    <t>DL-02822</t>
  </si>
  <si>
    <t>DL-02823</t>
  </si>
  <si>
    <t>$37,300</t>
  </si>
  <si>
    <t>DL-02824</t>
  </si>
  <si>
    <t>9,159</t>
  </si>
  <si>
    <t>DL-02825</t>
  </si>
  <si>
    <t>3217</t>
  </si>
  <si>
    <t>DL-02826</t>
  </si>
  <si>
    <t>58,235</t>
  </si>
  <si>
    <t>DL-02827</t>
  </si>
  <si>
    <t>107231</t>
  </si>
  <si>
    <t>DL-02828</t>
  </si>
  <si>
    <t>5214</t>
  </si>
  <si>
    <t>DL-02829</t>
  </si>
  <si>
    <t>$15,844</t>
  </si>
  <si>
    <t>DL-02830</t>
  </si>
  <si>
    <t>CUST-1102</t>
  </si>
  <si>
    <t>$214,712</t>
  </si>
  <si>
    <t>DL-02831</t>
  </si>
  <si>
    <t>CUST-1477</t>
  </si>
  <si>
    <t>20070</t>
  </si>
  <si>
    <t>27/03/2024</t>
  </si>
  <si>
    <t>DL-02832</t>
  </si>
  <si>
    <t>41K</t>
  </si>
  <si>
    <t>DL-02833</t>
  </si>
  <si>
    <t>10737</t>
  </si>
  <si>
    <t>DL-02834</t>
  </si>
  <si>
    <t>8476</t>
  </si>
  <si>
    <t>DL-02835</t>
  </si>
  <si>
    <t>11515</t>
  </si>
  <si>
    <t>DL-02836</t>
  </si>
  <si>
    <t>20382</t>
  </si>
  <si>
    <t>DL-02837</t>
  </si>
  <si>
    <t>$10,604</t>
  </si>
  <si>
    <t>DL-02838</t>
  </si>
  <si>
    <t>$2,104</t>
  </si>
  <si>
    <t>DL-02839</t>
  </si>
  <si>
    <t>$205,865</t>
  </si>
  <si>
    <t>DL-02840</t>
  </si>
  <si>
    <t>$20,737</t>
  </si>
  <si>
    <t>13/11/2024</t>
  </si>
  <si>
    <t>DL-02841</t>
  </si>
  <si>
    <t>$6,941</t>
  </si>
  <si>
    <t>DL-02842</t>
  </si>
  <si>
    <t>2,474</t>
  </si>
  <si>
    <t>DL-02843</t>
  </si>
  <si>
    <t>3972</t>
  </si>
  <si>
    <t>DL-02844</t>
  </si>
  <si>
    <t>CUST-0725</t>
  </si>
  <si>
    <t>9207</t>
  </si>
  <si>
    <t>DL-02845</t>
  </si>
  <si>
    <t>CUST-0528</t>
  </si>
  <si>
    <t>$10,000</t>
  </si>
  <si>
    <t>DL-02846</t>
  </si>
  <si>
    <t>$207,010</t>
  </si>
  <si>
    <t>DL-02847</t>
  </si>
  <si>
    <t>6648</t>
  </si>
  <si>
    <t>DL-02848</t>
  </si>
  <si>
    <t>DL-02849</t>
  </si>
  <si>
    <t>$74,491</t>
  </si>
  <si>
    <t>DL-02850</t>
  </si>
  <si>
    <t>$10,841</t>
  </si>
  <si>
    <t>DL-02851</t>
  </si>
  <si>
    <t>$78,789</t>
  </si>
  <si>
    <t>DL-02852</t>
  </si>
  <si>
    <t>DL-02853</t>
  </si>
  <si>
    <t>CUST-1171</t>
  </si>
  <si>
    <t>$127,169</t>
  </si>
  <si>
    <t>DL-02854</t>
  </si>
  <si>
    <t>$14,320</t>
  </si>
  <si>
    <t>DL-02855</t>
  </si>
  <si>
    <t>2481</t>
  </si>
  <si>
    <t>DL-02856</t>
  </si>
  <si>
    <t>$34,180</t>
  </si>
  <si>
    <t>DL-02857</t>
  </si>
  <si>
    <t>$6,411</t>
  </si>
  <si>
    <t>DL-02858</t>
  </si>
  <si>
    <t>$16,151</t>
  </si>
  <si>
    <t>2023-12-24</t>
  </si>
  <si>
    <t>DL-02859</t>
  </si>
  <si>
    <t>CUST-0043</t>
  </si>
  <si>
    <t>60,764</t>
  </si>
  <si>
    <t>DL-02860</t>
  </si>
  <si>
    <t>10288</t>
  </si>
  <si>
    <t>DL-02861</t>
  </si>
  <si>
    <t>14946</t>
  </si>
  <si>
    <t>DL-02862</t>
  </si>
  <si>
    <t>52,971</t>
  </si>
  <si>
    <t>DL-02863</t>
  </si>
  <si>
    <t>DL-02864</t>
  </si>
  <si>
    <t>6645</t>
  </si>
  <si>
    <t>DL-02865</t>
  </si>
  <si>
    <t>$10,471</t>
  </si>
  <si>
    <t>DL-02866</t>
  </si>
  <si>
    <t>16248</t>
  </si>
  <si>
    <t>DL-02867</t>
  </si>
  <si>
    <t>DL-02868</t>
  </si>
  <si>
    <t>$11,505</t>
  </si>
  <si>
    <t>DL-02869</t>
  </si>
  <si>
    <t>10,265</t>
  </si>
  <si>
    <t>DL-02870</t>
  </si>
  <si>
    <t>$1,313</t>
  </si>
  <si>
    <t>DL-02871</t>
  </si>
  <si>
    <t>$44,278</t>
  </si>
  <si>
    <t>DL-02872</t>
  </si>
  <si>
    <t>$42,718</t>
  </si>
  <si>
    <t>DL-02873</t>
  </si>
  <si>
    <t>18979</t>
  </si>
  <si>
    <t>2022-12-29</t>
  </si>
  <si>
    <t>DL-02874</t>
  </si>
  <si>
    <t>$88,945</t>
  </si>
  <si>
    <t>DL-02875</t>
  </si>
  <si>
    <t>$1,945</t>
  </si>
  <si>
    <t>DL-02876</t>
  </si>
  <si>
    <t>CUST-0830</t>
  </si>
  <si>
    <t>29710</t>
  </si>
  <si>
    <t>DL-02877</t>
  </si>
  <si>
    <t>165,963</t>
  </si>
  <si>
    <t>DL-02878</t>
  </si>
  <si>
    <t>11,849</t>
  </si>
  <si>
    <t>DL-02879</t>
  </si>
  <si>
    <t>CUST-0578</t>
  </si>
  <si>
    <t>84008</t>
  </si>
  <si>
    <t>09/08/2023</t>
  </si>
  <si>
    <t>DL-02880</t>
  </si>
  <si>
    <t>$10,776</t>
  </si>
  <si>
    <t>DL-02881</t>
  </si>
  <si>
    <t>1665</t>
  </si>
  <si>
    <t>30/09/2023</t>
  </si>
  <si>
    <t>DL-02882</t>
  </si>
  <si>
    <t>$25,167</t>
  </si>
  <si>
    <t>DL-02883</t>
  </si>
  <si>
    <t>DL-02884</t>
  </si>
  <si>
    <t>$8,935</t>
  </si>
  <si>
    <t>DL-02885</t>
  </si>
  <si>
    <t>70,652</t>
  </si>
  <si>
    <t>DL-02886</t>
  </si>
  <si>
    <t>7806</t>
  </si>
  <si>
    <t>DL-02887</t>
  </si>
  <si>
    <t>36,916</t>
  </si>
  <si>
    <t>DL-02888</t>
  </si>
  <si>
    <t>$4,696</t>
  </si>
  <si>
    <t>DL-02889</t>
  </si>
  <si>
    <t>7016</t>
  </si>
  <si>
    <t>DL-02890</t>
  </si>
  <si>
    <t>$133,871</t>
  </si>
  <si>
    <t>DL-02891</t>
  </si>
  <si>
    <t>$22,774</t>
  </si>
  <si>
    <t>11/08/2022</t>
  </si>
  <si>
    <t>DL-02892</t>
  </si>
  <si>
    <t>$7,978</t>
  </si>
  <si>
    <t>DL-02893</t>
  </si>
  <si>
    <t>$7,329</t>
  </si>
  <si>
    <t>15/09/2023</t>
  </si>
  <si>
    <t>DL-02894</t>
  </si>
  <si>
    <t>DL-02895</t>
  </si>
  <si>
    <t>$124,400</t>
  </si>
  <si>
    <t>DL-02896</t>
  </si>
  <si>
    <t>86808</t>
  </si>
  <si>
    <t>2023-02-02</t>
  </si>
  <si>
    <t>DL-02897</t>
  </si>
  <si>
    <t>$20,938</t>
  </si>
  <si>
    <t>DL-02898</t>
  </si>
  <si>
    <t>CUST-0663</t>
  </si>
  <si>
    <t>4,504</t>
  </si>
  <si>
    <t>DL-02899</t>
  </si>
  <si>
    <t>23,441</t>
  </si>
  <si>
    <t>DL-02900</t>
  </si>
  <si>
    <t>$87,639</t>
  </si>
  <si>
    <t>DL-02901</t>
  </si>
  <si>
    <t>DL-02902</t>
  </si>
  <si>
    <t>47101</t>
  </si>
  <si>
    <t>DL-02903</t>
  </si>
  <si>
    <t>12076</t>
  </si>
  <si>
    <t>DL-02904</t>
  </si>
  <si>
    <t>$11,669</t>
  </si>
  <si>
    <t>DL-02905</t>
  </si>
  <si>
    <t>DL-02906</t>
  </si>
  <si>
    <t>99,797</t>
  </si>
  <si>
    <t>16/10/2023</t>
  </si>
  <si>
    <t>DL-02907</t>
  </si>
  <si>
    <t>CUST-1489</t>
  </si>
  <si>
    <t>5570</t>
  </si>
  <si>
    <t>DL-02908</t>
  </si>
  <si>
    <t>$6,893</t>
  </si>
  <si>
    <t>DL-02909</t>
  </si>
  <si>
    <t>$20,393</t>
  </si>
  <si>
    <t>2024-10-24</t>
  </si>
  <si>
    <t>DL-02910</t>
  </si>
  <si>
    <t>$6,285</t>
  </si>
  <si>
    <t>DL-02911</t>
  </si>
  <si>
    <t>16/03/2023</t>
  </si>
  <si>
    <t>DL-02912</t>
  </si>
  <si>
    <t>DL-02913</t>
  </si>
  <si>
    <t>6,528</t>
  </si>
  <si>
    <t>DL-02914</t>
  </si>
  <si>
    <t>CUST-0584</t>
  </si>
  <si>
    <t>8,569</t>
  </si>
  <si>
    <t>13/04/2022</t>
  </si>
  <si>
    <t>DL-02915</t>
  </si>
  <si>
    <t>18307</t>
  </si>
  <si>
    <t>16/12/2022</t>
  </si>
  <si>
    <t>DL-02916</t>
  </si>
  <si>
    <t>105804</t>
  </si>
  <si>
    <t>2023-03-26</t>
  </si>
  <si>
    <t>DL-02917</t>
  </si>
  <si>
    <t>$107,528</t>
  </si>
  <si>
    <t>DL-02918</t>
  </si>
  <si>
    <t>CUST-1111</t>
  </si>
  <si>
    <t>9,566</t>
  </si>
  <si>
    <t>DL-02919</t>
  </si>
  <si>
    <t>8884</t>
  </si>
  <si>
    <t>DL-02920</t>
  </si>
  <si>
    <t>$31,673</t>
  </si>
  <si>
    <t>DL-02921</t>
  </si>
  <si>
    <t>8236</t>
  </si>
  <si>
    <t>DL-02922</t>
  </si>
  <si>
    <t>$26,371</t>
  </si>
  <si>
    <t>DL-02923</t>
  </si>
  <si>
    <t>$3,852</t>
  </si>
  <si>
    <t>2024-12-17</t>
  </si>
  <si>
    <t>DL-02924</t>
  </si>
  <si>
    <t>$5,065</t>
  </si>
  <si>
    <t>DL-02925</t>
  </si>
  <si>
    <t>CUST-1443</t>
  </si>
  <si>
    <t>$6,993</t>
  </si>
  <si>
    <t>DL-02926</t>
  </si>
  <si>
    <t>29760</t>
  </si>
  <si>
    <t>2023-08-11</t>
  </si>
  <si>
    <t>DL-02927</t>
  </si>
  <si>
    <t>CUST-1288</t>
  </si>
  <si>
    <t>8,210</t>
  </si>
  <si>
    <t>DL-02928</t>
  </si>
  <si>
    <t>$11,238</t>
  </si>
  <si>
    <t>2022-05-29</t>
  </si>
  <si>
    <t>DL-02929</t>
  </si>
  <si>
    <t>DL-02930</t>
  </si>
  <si>
    <t>DL-02931</t>
  </si>
  <si>
    <t>71,790</t>
  </si>
  <si>
    <t>DL-02932</t>
  </si>
  <si>
    <t>187609</t>
  </si>
  <si>
    <t>DL-02933</t>
  </si>
  <si>
    <t>CUST-1193</t>
  </si>
  <si>
    <t>9,402</t>
  </si>
  <si>
    <t>DL-02934</t>
  </si>
  <si>
    <t>32,394</t>
  </si>
  <si>
    <t>26/07/2024</t>
  </si>
  <si>
    <t>DL-02935</t>
  </si>
  <si>
    <t>$166,270</t>
  </si>
  <si>
    <t>DL-02936</t>
  </si>
  <si>
    <t>17125</t>
  </si>
  <si>
    <t>DL-02937</t>
  </si>
  <si>
    <t>DL-02938</t>
  </si>
  <si>
    <t>12,619</t>
  </si>
  <si>
    <t>06/05/2024</t>
  </si>
  <si>
    <t>DL-02939</t>
  </si>
  <si>
    <t>$27,678</t>
  </si>
  <si>
    <t>DL-02940</t>
  </si>
  <si>
    <t>$40,255</t>
  </si>
  <si>
    <t>DL-02941</t>
  </si>
  <si>
    <t>$150,174</t>
  </si>
  <si>
    <t>DL-02942</t>
  </si>
  <si>
    <t>$9,405</t>
  </si>
  <si>
    <t>DL-02943</t>
  </si>
  <si>
    <t>$48,376</t>
  </si>
  <si>
    <t>DL-02944</t>
  </si>
  <si>
    <t>$3,081</t>
  </si>
  <si>
    <t>DL-02945</t>
  </si>
  <si>
    <t>$61,573</t>
  </si>
  <si>
    <t>DL-02946</t>
  </si>
  <si>
    <t>DL-02947</t>
  </si>
  <si>
    <t>CUST-0064</t>
  </si>
  <si>
    <t>4800</t>
  </si>
  <si>
    <t>DL-02948</t>
  </si>
  <si>
    <t>$6,571</t>
  </si>
  <si>
    <t>DL-02949</t>
  </si>
  <si>
    <t>5616</t>
  </si>
  <si>
    <t>DL-02950</t>
  </si>
  <si>
    <t>$18,093</t>
  </si>
  <si>
    <t>DL-02951</t>
  </si>
  <si>
    <t>$73,969</t>
  </si>
  <si>
    <t>DL-02952</t>
  </si>
  <si>
    <t>CUST-0899</t>
  </si>
  <si>
    <t>$26,037</t>
  </si>
  <si>
    <t>DL-02953</t>
  </si>
  <si>
    <t>CUST-0123</t>
  </si>
  <si>
    <t>118177</t>
  </si>
  <si>
    <t>2024-09-10</t>
  </si>
  <si>
    <t>DL-02954</t>
  </si>
  <si>
    <t>12015</t>
  </si>
  <si>
    <t>DL-02955</t>
  </si>
  <si>
    <t>DL-02956</t>
  </si>
  <si>
    <t>$41,831</t>
  </si>
  <si>
    <t>DL-02957</t>
  </si>
  <si>
    <t>31465</t>
  </si>
  <si>
    <t>DL-02958</t>
  </si>
  <si>
    <t>CUST-1153</t>
  </si>
  <si>
    <t>9087</t>
  </si>
  <si>
    <t>DL-02959</t>
  </si>
  <si>
    <t>$11,570</t>
  </si>
  <si>
    <t>DL-02960</t>
  </si>
  <si>
    <t>155K</t>
  </si>
  <si>
    <t>DL-02961</t>
  </si>
  <si>
    <t>$42,775</t>
  </si>
  <si>
    <t>DL-02962</t>
  </si>
  <si>
    <t>8008</t>
  </si>
  <si>
    <t>DL-02963</t>
  </si>
  <si>
    <t>DL-02964</t>
  </si>
  <si>
    <t>$1,838</t>
  </si>
  <si>
    <t>DL-02965</t>
  </si>
  <si>
    <t>DL-02966</t>
  </si>
  <si>
    <t>7082</t>
  </si>
  <si>
    <t>DL-02967</t>
  </si>
  <si>
    <t>205077</t>
  </si>
  <si>
    <t>DL-02968</t>
  </si>
  <si>
    <t>15,412</t>
  </si>
  <si>
    <t>DL-02969</t>
  </si>
  <si>
    <t>$15,907</t>
  </si>
  <si>
    <t>DL-02970</t>
  </si>
  <si>
    <t>9,481</t>
  </si>
  <si>
    <t>DL-02971</t>
  </si>
  <si>
    <t>CUST-0777</t>
  </si>
  <si>
    <t>27,878</t>
  </si>
  <si>
    <t>DL-02972</t>
  </si>
  <si>
    <t>DL-02973</t>
  </si>
  <si>
    <t>DL-02974</t>
  </si>
  <si>
    <t>DL-02975</t>
  </si>
  <si>
    <t>$3,575</t>
  </si>
  <si>
    <t>26/09/2024</t>
  </si>
  <si>
    <t>DL-02976</t>
  </si>
  <si>
    <t>1,216</t>
  </si>
  <si>
    <t>DL-02977</t>
  </si>
  <si>
    <t>$38,666</t>
  </si>
  <si>
    <t>DL-02978</t>
  </si>
  <si>
    <t>CUST-1077</t>
  </si>
  <si>
    <t>$5,013</t>
  </si>
  <si>
    <t>DL-02979</t>
  </si>
  <si>
    <t>11414</t>
  </si>
  <si>
    <t>DL-02980</t>
  </si>
  <si>
    <t>$184,144</t>
  </si>
  <si>
    <t>DL-02981</t>
  </si>
  <si>
    <t>CUST-0129</t>
  </si>
  <si>
    <t>$23,127</t>
  </si>
  <si>
    <t>DL-02982</t>
  </si>
  <si>
    <t>138179</t>
  </si>
  <si>
    <t>DL-02983</t>
  </si>
  <si>
    <t>$22,250</t>
  </si>
  <si>
    <t>DL-02984</t>
  </si>
  <si>
    <t>$14,371</t>
  </si>
  <si>
    <t>DL-02985</t>
  </si>
  <si>
    <t>DL-02986</t>
  </si>
  <si>
    <t>10013</t>
  </si>
  <si>
    <t>DL-02987</t>
  </si>
  <si>
    <t>6,636</t>
  </si>
  <si>
    <t>DL-02988</t>
  </si>
  <si>
    <t>CUST-1041</t>
  </si>
  <si>
    <t>$42,010</t>
  </si>
  <si>
    <t>2022-05-21</t>
  </si>
  <si>
    <t>DL-02989</t>
  </si>
  <si>
    <t>2,358</t>
  </si>
  <si>
    <t>DL-02990</t>
  </si>
  <si>
    <t>113844</t>
  </si>
  <si>
    <t>DL-02991</t>
  </si>
  <si>
    <t>$6,569</t>
  </si>
  <si>
    <t>DL-02992</t>
  </si>
  <si>
    <t>197737</t>
  </si>
  <si>
    <t>DL-02993</t>
  </si>
  <si>
    <t>6320</t>
  </si>
  <si>
    <t>DL-02994</t>
  </si>
  <si>
    <t>CUST-0947</t>
  </si>
  <si>
    <t>5539</t>
  </si>
  <si>
    <t>DL-02995</t>
  </si>
  <si>
    <t>CUST-0107</t>
  </si>
  <si>
    <t>9443</t>
  </si>
  <si>
    <t>2023-11-01</t>
  </si>
  <si>
    <t>DL-02996</t>
  </si>
  <si>
    <t>9,258</t>
  </si>
  <si>
    <t>DL-02997</t>
  </si>
  <si>
    <t>206,324</t>
  </si>
  <si>
    <t>DL-02998</t>
  </si>
  <si>
    <t>5947</t>
  </si>
  <si>
    <t>DL-02999</t>
  </si>
  <si>
    <t>$4,897</t>
  </si>
  <si>
    <t>DL-03000</t>
  </si>
  <si>
    <t>12/05/2023</t>
  </si>
  <si>
    <t>DL-03001</t>
  </si>
  <si>
    <t>$22,746</t>
  </si>
  <si>
    <t>DL-03002</t>
  </si>
  <si>
    <t>1825</t>
  </si>
  <si>
    <t>DL-03003</t>
  </si>
  <si>
    <t>$211,440</t>
  </si>
  <si>
    <t>29/08/2022</t>
  </si>
  <si>
    <t>DL-03004</t>
  </si>
  <si>
    <t>$83,162</t>
  </si>
  <si>
    <t>DL-03005</t>
  </si>
  <si>
    <t>10338</t>
  </si>
  <si>
    <t>DL-03006</t>
  </si>
  <si>
    <t>4326</t>
  </si>
  <si>
    <t>DL-03007</t>
  </si>
  <si>
    <t>12,146</t>
  </si>
  <si>
    <t>DL-03008</t>
  </si>
  <si>
    <t>77K</t>
  </si>
  <si>
    <t>DL-03009</t>
  </si>
  <si>
    <t>$8,976</t>
  </si>
  <si>
    <t>DL-03010</t>
  </si>
  <si>
    <t>CUST-0714</t>
  </si>
  <si>
    <t>$13,646</t>
  </si>
  <si>
    <t>2022-02-10</t>
  </si>
  <si>
    <t>DL-03011</t>
  </si>
  <si>
    <t>8472</t>
  </si>
  <si>
    <t>DL-03012</t>
  </si>
  <si>
    <t>10930</t>
  </si>
  <si>
    <t>DL-03013</t>
  </si>
  <si>
    <t>8730</t>
  </si>
  <si>
    <t>DL-03014</t>
  </si>
  <si>
    <t>$31,444</t>
  </si>
  <si>
    <t>DL-03015</t>
  </si>
  <si>
    <t>26632</t>
  </si>
  <si>
    <t>DL-03016</t>
  </si>
  <si>
    <t>DL-03017</t>
  </si>
  <si>
    <t>CUST-1050</t>
  </si>
  <si>
    <t>4,792</t>
  </si>
  <si>
    <t>2023-11-27</t>
  </si>
  <si>
    <t>DL-03018</t>
  </si>
  <si>
    <t>4,289</t>
  </si>
  <si>
    <t>DL-03019</t>
  </si>
  <si>
    <t>CUST-1038</t>
  </si>
  <si>
    <t>$18,202</t>
  </si>
  <si>
    <t>DL-03020</t>
  </si>
  <si>
    <t>3984</t>
  </si>
  <si>
    <t>13/01/2023</t>
  </si>
  <si>
    <t>DL-03021</t>
  </si>
  <si>
    <t>$14,368</t>
  </si>
  <si>
    <t>DL-03022</t>
  </si>
  <si>
    <t>7403</t>
  </si>
  <si>
    <t>DL-03023</t>
  </si>
  <si>
    <t>20285</t>
  </si>
  <si>
    <t>DL-03024</t>
  </si>
  <si>
    <t>CUST-1221</t>
  </si>
  <si>
    <t>$44,223</t>
  </si>
  <si>
    <t>DL-03025</t>
  </si>
  <si>
    <t>$22,083</t>
  </si>
  <si>
    <t>DL-03026</t>
  </si>
  <si>
    <t>11394</t>
  </si>
  <si>
    <t>25/05/2023</t>
  </si>
  <si>
    <t>DL-03027</t>
  </si>
  <si>
    <t>CUST-1023</t>
  </si>
  <si>
    <t>6441</t>
  </si>
  <si>
    <t>DL-03028</t>
  </si>
  <si>
    <t>157980</t>
  </si>
  <si>
    <t>DL-03029</t>
  </si>
  <si>
    <t>3780</t>
  </si>
  <si>
    <t>DL-03030</t>
  </si>
  <si>
    <t>15935</t>
  </si>
  <si>
    <t>16/03/2024</t>
  </si>
  <si>
    <t>DL-03031</t>
  </si>
  <si>
    <t>$15,355</t>
  </si>
  <si>
    <t>2024-11-03</t>
  </si>
  <si>
    <t>DL-03032</t>
  </si>
  <si>
    <t>195512</t>
  </si>
  <si>
    <t>2023-12-04</t>
  </si>
  <si>
    <t>DL-03033</t>
  </si>
  <si>
    <t>CUST-0009</t>
  </si>
  <si>
    <t>DL-03034</t>
  </si>
  <si>
    <t>11691</t>
  </si>
  <si>
    <t>DL-03035</t>
  </si>
  <si>
    <t>21990</t>
  </si>
  <si>
    <t>DL-03036</t>
  </si>
  <si>
    <t>13,381</t>
  </si>
  <si>
    <t>DL-03037</t>
  </si>
  <si>
    <t>$209,885</t>
  </si>
  <si>
    <t>DL-03038</t>
  </si>
  <si>
    <t>$6,533</t>
  </si>
  <si>
    <t>DL-03039</t>
  </si>
  <si>
    <t>DL-03040</t>
  </si>
  <si>
    <t>$87,816</t>
  </si>
  <si>
    <t>DL-03041</t>
  </si>
  <si>
    <t>181914</t>
  </si>
  <si>
    <t>DL-03042</t>
  </si>
  <si>
    <t>DL-03043</t>
  </si>
  <si>
    <t>CUST-0461</t>
  </si>
  <si>
    <t>$3,848</t>
  </si>
  <si>
    <t>DL-03044</t>
  </si>
  <si>
    <t>13221</t>
  </si>
  <si>
    <t>DL-03045</t>
  </si>
  <si>
    <t>$6,087</t>
  </si>
  <si>
    <t>DL-03046</t>
  </si>
  <si>
    <t>$15,361</t>
  </si>
  <si>
    <t>DL-03047</t>
  </si>
  <si>
    <t>$52,996</t>
  </si>
  <si>
    <t>DL-03048</t>
  </si>
  <si>
    <t>$2,414</t>
  </si>
  <si>
    <t>DL-03049</t>
  </si>
  <si>
    <t>119258</t>
  </si>
  <si>
    <t>DL-03050</t>
  </si>
  <si>
    <t>DL-03051</t>
  </si>
  <si>
    <t>CUST-0503</t>
  </si>
  <si>
    <t>11,771</t>
  </si>
  <si>
    <t>14/07/2023</t>
  </si>
  <si>
    <t>DL-03052</t>
  </si>
  <si>
    <t>104,427</t>
  </si>
  <si>
    <t>DL-03053</t>
  </si>
  <si>
    <t>57K</t>
  </si>
  <si>
    <t>DL-03054</t>
  </si>
  <si>
    <t>25,954</t>
  </si>
  <si>
    <t>DL-03055</t>
  </si>
  <si>
    <t>DL-03056</t>
  </si>
  <si>
    <t>184,557</t>
  </si>
  <si>
    <t>DL-03057</t>
  </si>
  <si>
    <t>CUST-0930</t>
  </si>
  <si>
    <t>7248</t>
  </si>
  <si>
    <t>DL-03058</t>
  </si>
  <si>
    <t>107,379</t>
  </si>
  <si>
    <t>DL-03059</t>
  </si>
  <si>
    <t>104,488</t>
  </si>
  <si>
    <t>19/09/2022</t>
  </si>
  <si>
    <t>DL-03060</t>
  </si>
  <si>
    <t>22310</t>
  </si>
  <si>
    <t>16/05/2024</t>
  </si>
  <si>
    <t>DL-03061</t>
  </si>
  <si>
    <t>$39,352</t>
  </si>
  <si>
    <t>DL-03062</t>
  </si>
  <si>
    <t>DL-03063</t>
  </si>
  <si>
    <t>185647</t>
  </si>
  <si>
    <t>DL-03064</t>
  </si>
  <si>
    <t>43,921</t>
  </si>
  <si>
    <t>DL-03065</t>
  </si>
  <si>
    <t>3,469</t>
  </si>
  <si>
    <t>DL-03066</t>
  </si>
  <si>
    <t>$5,667</t>
  </si>
  <si>
    <t>DL-03067</t>
  </si>
  <si>
    <t>$6,712</t>
  </si>
  <si>
    <t>DL-03068</t>
  </si>
  <si>
    <t>DL-03069</t>
  </si>
  <si>
    <t>4,220</t>
  </si>
  <si>
    <t>DL-03070</t>
  </si>
  <si>
    <t>190912</t>
  </si>
  <si>
    <t>2023-02-16</t>
  </si>
  <si>
    <t>DL-03071</t>
  </si>
  <si>
    <t>$23,426</t>
  </si>
  <si>
    <t>DL-03072</t>
  </si>
  <si>
    <t>$5,961</t>
  </si>
  <si>
    <t>DL-03073</t>
  </si>
  <si>
    <t>$8,881</t>
  </si>
  <si>
    <t>DL-03074</t>
  </si>
  <si>
    <t>$21,903</t>
  </si>
  <si>
    <t>DL-03075</t>
  </si>
  <si>
    <t>DL-03076</t>
  </si>
  <si>
    <t>DL-03077</t>
  </si>
  <si>
    <t>12,004</t>
  </si>
  <si>
    <t>DL-03078</t>
  </si>
  <si>
    <t>$14,529</t>
  </si>
  <si>
    <t>DL-03079</t>
  </si>
  <si>
    <t>$4,175</t>
  </si>
  <si>
    <t>DL-03080</t>
  </si>
  <si>
    <t>$47,877</t>
  </si>
  <si>
    <t>DL-03081</t>
  </si>
  <si>
    <t>165930</t>
  </si>
  <si>
    <t>DL-03082</t>
  </si>
  <si>
    <t>$4,804</t>
  </si>
  <si>
    <t>DL-03083</t>
  </si>
  <si>
    <t>4387</t>
  </si>
  <si>
    <t>DL-03084</t>
  </si>
  <si>
    <t>7748</t>
  </si>
  <si>
    <t>DL-03085</t>
  </si>
  <si>
    <t>$12,508</t>
  </si>
  <si>
    <t>DL-03086</t>
  </si>
  <si>
    <t>$13,133</t>
  </si>
  <si>
    <t>DL-03087</t>
  </si>
  <si>
    <t>9779</t>
  </si>
  <si>
    <t>DL-03088</t>
  </si>
  <si>
    <t>18,764</t>
  </si>
  <si>
    <t>DL-03089</t>
  </si>
  <si>
    <t>23,532</t>
  </si>
  <si>
    <t>DL-03090</t>
  </si>
  <si>
    <t>CUST-1274</t>
  </si>
  <si>
    <t>$8,503</t>
  </si>
  <si>
    <t>DL-03091</t>
  </si>
  <si>
    <t>106K</t>
  </si>
  <si>
    <t>DL-03092</t>
  </si>
  <si>
    <t>$21,971</t>
  </si>
  <si>
    <t>DL-03093</t>
  </si>
  <si>
    <t>CUST-0077</t>
  </si>
  <si>
    <t>DL-03094</t>
  </si>
  <si>
    <t>6982</t>
  </si>
  <si>
    <t>DL-03095</t>
  </si>
  <si>
    <t>12529</t>
  </si>
  <si>
    <t>DL-03096</t>
  </si>
  <si>
    <t>6177</t>
  </si>
  <si>
    <t>02/08/2024</t>
  </si>
  <si>
    <t>DL-03097</t>
  </si>
  <si>
    <t>55607</t>
  </si>
  <si>
    <t>DL-03098</t>
  </si>
  <si>
    <t>2,450</t>
  </si>
  <si>
    <t>DL-03099</t>
  </si>
  <si>
    <t>$15,471</t>
  </si>
  <si>
    <t>DL-03100</t>
  </si>
  <si>
    <t>5626</t>
  </si>
  <si>
    <t>DL-03101</t>
  </si>
  <si>
    <t>DL-03102</t>
  </si>
  <si>
    <t>CUST-1394</t>
  </si>
  <si>
    <t>10,053</t>
  </si>
  <si>
    <t>DL-03103</t>
  </si>
  <si>
    <t>CUST-0600</t>
  </si>
  <si>
    <t>14118</t>
  </si>
  <si>
    <t>10/04/2023</t>
  </si>
  <si>
    <t>DL-03104</t>
  </si>
  <si>
    <t>$93,773</t>
  </si>
  <si>
    <t>DL-03105</t>
  </si>
  <si>
    <t>$16,148</t>
  </si>
  <si>
    <t>DL-03106</t>
  </si>
  <si>
    <t>DL-03107</t>
  </si>
  <si>
    <t>CUST-0086</t>
  </si>
  <si>
    <t>8572</t>
  </si>
  <si>
    <t>DL-03108</t>
  </si>
  <si>
    <t>8382</t>
  </si>
  <si>
    <t>DL-03109</t>
  </si>
  <si>
    <t>$29,249</t>
  </si>
  <si>
    <t>DL-03110</t>
  </si>
  <si>
    <t>$29,189</t>
  </si>
  <si>
    <t>DL-03111</t>
  </si>
  <si>
    <t>$22,248</t>
  </si>
  <si>
    <t>DL-03112</t>
  </si>
  <si>
    <t>2574</t>
  </si>
  <si>
    <t>DL-03113</t>
  </si>
  <si>
    <t>$1,293</t>
  </si>
  <si>
    <t>DL-03114</t>
  </si>
  <si>
    <t>163K</t>
  </si>
  <si>
    <t>29/12/2022</t>
  </si>
  <si>
    <t>DL-03115</t>
  </si>
  <si>
    <t>DL-03116</t>
  </si>
  <si>
    <t>DL-03117</t>
  </si>
  <si>
    <t>49653</t>
  </si>
  <si>
    <t>2022-02-12</t>
  </si>
  <si>
    <t>DL-03118</t>
  </si>
  <si>
    <t>$10,612</t>
  </si>
  <si>
    <t>DL-03119</t>
  </si>
  <si>
    <t>$164,166</t>
  </si>
  <si>
    <t>DL-03120</t>
  </si>
  <si>
    <t>22,425</t>
  </si>
  <si>
    <t>2024-11-02</t>
  </si>
  <si>
    <t>DL-03121</t>
  </si>
  <si>
    <t>$6,019</t>
  </si>
  <si>
    <t>DL-03122</t>
  </si>
  <si>
    <t>6801</t>
  </si>
  <si>
    <t>02/09/2023</t>
  </si>
  <si>
    <t>DL-03123</t>
  </si>
  <si>
    <t>$192,911</t>
  </si>
  <si>
    <t>DL-03124</t>
  </si>
  <si>
    <t>34145</t>
  </si>
  <si>
    <t>DL-03125</t>
  </si>
  <si>
    <t>15515</t>
  </si>
  <si>
    <t>DL-03126</t>
  </si>
  <si>
    <t>65091</t>
  </si>
  <si>
    <t>DL-03127</t>
  </si>
  <si>
    <t>35493</t>
  </si>
  <si>
    <t>DL-03128</t>
  </si>
  <si>
    <t>CUST-1096</t>
  </si>
  <si>
    <t>$15,684</t>
  </si>
  <si>
    <t>DL-03129</t>
  </si>
  <si>
    <t>2261</t>
  </si>
  <si>
    <t>DL-03130</t>
  </si>
  <si>
    <t>$66,509</t>
  </si>
  <si>
    <t>DL-03131</t>
  </si>
  <si>
    <t>32,511</t>
  </si>
  <si>
    <t>DL-03132</t>
  </si>
  <si>
    <t>$6,012</t>
  </si>
  <si>
    <t>DL-03133</t>
  </si>
  <si>
    <t>$11,443</t>
  </si>
  <si>
    <t>DL-03134</t>
  </si>
  <si>
    <t>$171,619</t>
  </si>
  <si>
    <t>DL-03135</t>
  </si>
  <si>
    <t>$9,294</t>
  </si>
  <si>
    <t>DL-03136</t>
  </si>
  <si>
    <t>CUST-0395</t>
  </si>
  <si>
    <t>9607</t>
  </si>
  <si>
    <t>DL-03137</t>
  </si>
  <si>
    <t>CUST-0118</t>
  </si>
  <si>
    <t>DL-03138</t>
  </si>
  <si>
    <t>16123</t>
  </si>
  <si>
    <t>DL-03139</t>
  </si>
  <si>
    <t>CUST-0210</t>
  </si>
  <si>
    <t>34575</t>
  </si>
  <si>
    <t>DL-03140</t>
  </si>
  <si>
    <t>DL-03141</t>
  </si>
  <si>
    <t>67439</t>
  </si>
  <si>
    <t>DL-03142</t>
  </si>
  <si>
    <t>$6,416</t>
  </si>
  <si>
    <t>DL-03143</t>
  </si>
  <si>
    <t>35119</t>
  </si>
  <si>
    <t>DL-03144</t>
  </si>
  <si>
    <t>DL-03145</t>
  </si>
  <si>
    <t>9264</t>
  </si>
  <si>
    <t>DL-03146</t>
  </si>
  <si>
    <t>8355</t>
  </si>
  <si>
    <t>DL-03147</t>
  </si>
  <si>
    <t>CUST-0911</t>
  </si>
  <si>
    <t>DL-03148</t>
  </si>
  <si>
    <t>9,551</t>
  </si>
  <si>
    <t>DL-03149</t>
  </si>
  <si>
    <t>7251</t>
  </si>
  <si>
    <t>DL-03150</t>
  </si>
  <si>
    <t>145198</t>
  </si>
  <si>
    <t>DL-03151</t>
  </si>
  <si>
    <t>$8,233</t>
  </si>
  <si>
    <t>DL-03152</t>
  </si>
  <si>
    <t>$4,812</t>
  </si>
  <si>
    <t>DL-03153</t>
  </si>
  <si>
    <t>DL-03154</t>
  </si>
  <si>
    <t>$47,743</t>
  </si>
  <si>
    <t>DL-03155</t>
  </si>
  <si>
    <t>130,586</t>
  </si>
  <si>
    <t>DL-03156</t>
  </si>
  <si>
    <t>174,883</t>
  </si>
  <si>
    <t>06/09/2023</t>
  </si>
  <si>
    <t>DL-03157</t>
  </si>
  <si>
    <t>7647</t>
  </si>
  <si>
    <t>DL-03158</t>
  </si>
  <si>
    <t>14144</t>
  </si>
  <si>
    <t>DL-03159</t>
  </si>
  <si>
    <t>5257</t>
  </si>
  <si>
    <t>DL-03160</t>
  </si>
  <si>
    <t>CMP-242</t>
  </si>
  <si>
    <t>5600</t>
  </si>
  <si>
    <t>DL-03161</t>
  </si>
  <si>
    <t>$38,574</t>
  </si>
  <si>
    <t>DL-03162</t>
  </si>
  <si>
    <t>CUST-1415</t>
  </si>
  <si>
    <t>DL-03163</t>
  </si>
  <si>
    <t>8448</t>
  </si>
  <si>
    <t>DL-03164</t>
  </si>
  <si>
    <t>3,942</t>
  </si>
  <si>
    <t>DL-03165</t>
  </si>
  <si>
    <t>8680</t>
  </si>
  <si>
    <t>DL-03166</t>
  </si>
  <si>
    <t>31/08/2022</t>
  </si>
  <si>
    <t>DL-03167</t>
  </si>
  <si>
    <t>$19,465</t>
  </si>
  <si>
    <t>DL-03168</t>
  </si>
  <si>
    <t>45133</t>
  </si>
  <si>
    <t>DL-03169</t>
  </si>
  <si>
    <t>176528</t>
  </si>
  <si>
    <t>DL-03170</t>
  </si>
  <si>
    <t>15050</t>
  </si>
  <si>
    <t>DL-03171</t>
  </si>
  <si>
    <t>39625</t>
  </si>
  <si>
    <t>DL-03172</t>
  </si>
  <si>
    <t>$29,774</t>
  </si>
  <si>
    <t>DL-03173</t>
  </si>
  <si>
    <t>$23,873</t>
  </si>
  <si>
    <t>DL-03174</t>
  </si>
  <si>
    <t>$4,297</t>
  </si>
  <si>
    <t>DL-03175</t>
  </si>
  <si>
    <t>CUST-0631</t>
  </si>
  <si>
    <t>DL-03176</t>
  </si>
  <si>
    <t>78514</t>
  </si>
  <si>
    <t>DL-03177</t>
  </si>
  <si>
    <t>66549</t>
  </si>
  <si>
    <t>2022-09-02</t>
  </si>
  <si>
    <t>DL-03178</t>
  </si>
  <si>
    <t>5213</t>
  </si>
  <si>
    <t>DL-03179</t>
  </si>
  <si>
    <t>$109,325</t>
  </si>
  <si>
    <t>DL-03180</t>
  </si>
  <si>
    <t>7,025</t>
  </si>
  <si>
    <t>2024-03-27</t>
  </si>
  <si>
    <t>DL-03181</t>
  </si>
  <si>
    <t>CUST-0931</t>
  </si>
  <si>
    <t>DL-03182</t>
  </si>
  <si>
    <t>9,087</t>
  </si>
  <si>
    <t>DL-03183</t>
  </si>
  <si>
    <t>$9,158</t>
  </si>
  <si>
    <t>DL-03184</t>
  </si>
  <si>
    <t>7330</t>
  </si>
  <si>
    <t>26/06/2022</t>
  </si>
  <si>
    <t>DL-03185</t>
  </si>
  <si>
    <t>5487</t>
  </si>
  <si>
    <t>DL-03186</t>
  </si>
  <si>
    <t>CUST-0030</t>
  </si>
  <si>
    <t>19398</t>
  </si>
  <si>
    <t>19/04/2024</t>
  </si>
  <si>
    <t>DL-03187</t>
  </si>
  <si>
    <t>$134,915</t>
  </si>
  <si>
    <t>DL-03188</t>
  </si>
  <si>
    <t>DL-03189</t>
  </si>
  <si>
    <t>9,304</t>
  </si>
  <si>
    <t>2024-05-03</t>
  </si>
  <si>
    <t>DL-03190</t>
  </si>
  <si>
    <t>19464</t>
  </si>
  <si>
    <t>DL-03191</t>
  </si>
  <si>
    <t>DL-03192</t>
  </si>
  <si>
    <t>2755</t>
  </si>
  <si>
    <t>DL-03193</t>
  </si>
  <si>
    <t>$132,423</t>
  </si>
  <si>
    <t>DL-03194</t>
  </si>
  <si>
    <t>$199,234</t>
  </si>
  <si>
    <t>21/10/2023</t>
  </si>
  <si>
    <t>DL-03195</t>
  </si>
  <si>
    <t>DL-03196</t>
  </si>
  <si>
    <t>15/05/2023</t>
  </si>
  <si>
    <t>DL-03197</t>
  </si>
  <si>
    <t>$12,390</t>
  </si>
  <si>
    <t>DL-03198</t>
  </si>
  <si>
    <t>CUST-1255</t>
  </si>
  <si>
    <t>8930</t>
  </si>
  <si>
    <t>DL-03199</t>
  </si>
  <si>
    <t>DL-03200</t>
  </si>
  <si>
    <t>$2,977</t>
  </si>
  <si>
    <t>DL-03201</t>
  </si>
  <si>
    <t>$3,686</t>
  </si>
  <si>
    <t>DL-03202</t>
  </si>
  <si>
    <t>33851</t>
  </si>
  <si>
    <t>2024-11-30</t>
  </si>
  <si>
    <t>DL-03203</t>
  </si>
  <si>
    <t>$21,821</t>
  </si>
  <si>
    <t>DL-03204</t>
  </si>
  <si>
    <t>40958</t>
  </si>
  <si>
    <t>DL-03205</t>
  </si>
  <si>
    <t>$110,855</t>
  </si>
  <si>
    <t>DL-03206</t>
  </si>
  <si>
    <t>21,753</t>
  </si>
  <si>
    <t>DL-03207</t>
  </si>
  <si>
    <t>1,270</t>
  </si>
  <si>
    <t>DL-03208</t>
  </si>
  <si>
    <t>6204</t>
  </si>
  <si>
    <t>DL-03209</t>
  </si>
  <si>
    <t>$6,652</t>
  </si>
  <si>
    <t>DL-03210</t>
  </si>
  <si>
    <t>$2,117</t>
  </si>
  <si>
    <t>DL-03211</t>
  </si>
  <si>
    <t>28382</t>
  </si>
  <si>
    <t>DL-03212</t>
  </si>
  <si>
    <t>105595</t>
  </si>
  <si>
    <t>DL-03213</t>
  </si>
  <si>
    <t>CUST-0936</t>
  </si>
  <si>
    <t>7744</t>
  </si>
  <si>
    <t>DL-03214</t>
  </si>
  <si>
    <t>$2,362</t>
  </si>
  <si>
    <t>DL-03215</t>
  </si>
  <si>
    <t>22429</t>
  </si>
  <si>
    <t>DL-03216</t>
  </si>
  <si>
    <t>$13,984</t>
  </si>
  <si>
    <t>DL-03217</t>
  </si>
  <si>
    <t>$21,085</t>
  </si>
  <si>
    <t>DL-03218</t>
  </si>
  <si>
    <t>$17,148</t>
  </si>
  <si>
    <t>DL-03219</t>
  </si>
  <si>
    <t>8,594</t>
  </si>
  <si>
    <t>DL-03220</t>
  </si>
  <si>
    <t>$8,395</t>
  </si>
  <si>
    <t>DL-03221</t>
  </si>
  <si>
    <t>CUST-0195</t>
  </si>
  <si>
    <t>11,686</t>
  </si>
  <si>
    <t>DL-03222</t>
  </si>
  <si>
    <t>$47,693</t>
  </si>
  <si>
    <t>08/08/2023</t>
  </si>
  <si>
    <t>DL-03223</t>
  </si>
  <si>
    <t>CUST-1378</t>
  </si>
  <si>
    <t>$2,545</t>
  </si>
  <si>
    <t>DL-03224</t>
  </si>
  <si>
    <t>$2,606</t>
  </si>
  <si>
    <t>DL-03225</t>
  </si>
  <si>
    <t>$106,691</t>
  </si>
  <si>
    <t>DL-03226</t>
  </si>
  <si>
    <t>$11,639</t>
  </si>
  <si>
    <t>DL-03227</t>
  </si>
  <si>
    <t>160813</t>
  </si>
  <si>
    <t>25/02/2024</t>
  </si>
  <si>
    <t>DL-03228</t>
  </si>
  <si>
    <t>8127</t>
  </si>
  <si>
    <t>DL-03229</t>
  </si>
  <si>
    <t>$195,438</t>
  </si>
  <si>
    <t>DL-03230</t>
  </si>
  <si>
    <t>45,612</t>
  </si>
  <si>
    <t>DL-03231</t>
  </si>
  <si>
    <t>9,765</t>
  </si>
  <si>
    <t>DL-03232</t>
  </si>
  <si>
    <t>9928</t>
  </si>
  <si>
    <t>DL-03233</t>
  </si>
  <si>
    <t>$172,256</t>
  </si>
  <si>
    <t>DL-03234</t>
  </si>
  <si>
    <t>CUST-0424</t>
  </si>
  <si>
    <t>DL-03235</t>
  </si>
  <si>
    <t>127K</t>
  </si>
  <si>
    <t>DL-03236</t>
  </si>
  <si>
    <t>DL-03237</t>
  </si>
  <si>
    <t>$3,309</t>
  </si>
  <si>
    <t>DL-03238</t>
  </si>
  <si>
    <t>$138,999</t>
  </si>
  <si>
    <t>DL-03239</t>
  </si>
  <si>
    <t>69,699</t>
  </si>
  <si>
    <t>DL-03240</t>
  </si>
  <si>
    <t>DL-03241</t>
  </si>
  <si>
    <t>31892</t>
  </si>
  <si>
    <t>DL-03242</t>
  </si>
  <si>
    <t>8450</t>
  </si>
  <si>
    <t>DL-03243</t>
  </si>
  <si>
    <t>DL-03244</t>
  </si>
  <si>
    <t>4814</t>
  </si>
  <si>
    <t>DL-03245</t>
  </si>
  <si>
    <t>43700</t>
  </si>
  <si>
    <t>DL-03246</t>
  </si>
  <si>
    <t>$8,562</t>
  </si>
  <si>
    <t>DL-03247</t>
  </si>
  <si>
    <t>CUST-0018</t>
  </si>
  <si>
    <t>47769</t>
  </si>
  <si>
    <t>DL-03248</t>
  </si>
  <si>
    <t>$47,840</t>
  </si>
  <si>
    <t>DL-03249</t>
  </si>
  <si>
    <t>$38,090</t>
  </si>
  <si>
    <t>DL-03250</t>
  </si>
  <si>
    <t>$3,750</t>
  </si>
  <si>
    <t>DL-03251</t>
  </si>
  <si>
    <t>CUST-1366</t>
  </si>
  <si>
    <t>7,890</t>
  </si>
  <si>
    <t>DL-03252</t>
  </si>
  <si>
    <t>9,157</t>
  </si>
  <si>
    <t>DL-03253</t>
  </si>
  <si>
    <t>$3,136</t>
  </si>
  <si>
    <t>DL-03254</t>
  </si>
  <si>
    <t>14821</t>
  </si>
  <si>
    <t>DL-03255</t>
  </si>
  <si>
    <t>CUST-0875</t>
  </si>
  <si>
    <t>$168,931</t>
  </si>
  <si>
    <t>DL-03256</t>
  </si>
  <si>
    <t>$27,885</t>
  </si>
  <si>
    <t>DL-03257</t>
  </si>
  <si>
    <t>DL-03258</t>
  </si>
  <si>
    <t>$2,465</t>
  </si>
  <si>
    <t>DL-03259</t>
  </si>
  <si>
    <t>4,457</t>
  </si>
  <si>
    <t>2023-11-18</t>
  </si>
  <si>
    <t>DL-03260</t>
  </si>
  <si>
    <t>5668</t>
  </si>
  <si>
    <t>DL-03261</t>
  </si>
  <si>
    <t>11,895</t>
  </si>
  <si>
    <t>2022-09-28</t>
  </si>
  <si>
    <t>DL-03262</t>
  </si>
  <si>
    <t>$45,046</t>
  </si>
  <si>
    <t>DL-03263</t>
  </si>
  <si>
    <t>39936</t>
  </si>
  <si>
    <t>DL-03264</t>
  </si>
  <si>
    <t>$43,572</t>
  </si>
  <si>
    <t>DL-03265</t>
  </si>
  <si>
    <t>$34,003</t>
  </si>
  <si>
    <t>DL-03266</t>
  </si>
  <si>
    <t>23604</t>
  </si>
  <si>
    <t>DL-03267</t>
  </si>
  <si>
    <t>$41,658</t>
  </si>
  <si>
    <t>DL-03268</t>
  </si>
  <si>
    <t>$7,739</t>
  </si>
  <si>
    <t>DL-03269</t>
  </si>
  <si>
    <t>DL-03270</t>
  </si>
  <si>
    <t>$89,861</t>
  </si>
  <si>
    <t>DL-03271</t>
  </si>
  <si>
    <t>7,471</t>
  </si>
  <si>
    <t>DL-03272</t>
  </si>
  <si>
    <t>7,407</t>
  </si>
  <si>
    <t>DL-03273</t>
  </si>
  <si>
    <t>25643</t>
  </si>
  <si>
    <t>DL-03274</t>
  </si>
  <si>
    <t>$18,153</t>
  </si>
  <si>
    <t>DL-03275</t>
  </si>
  <si>
    <t>103516</t>
  </si>
  <si>
    <t>2022-08-10</t>
  </si>
  <si>
    <t>DL-03276</t>
  </si>
  <si>
    <t>47730</t>
  </si>
  <si>
    <t>DL-03277</t>
  </si>
  <si>
    <t>DL-03278</t>
  </si>
  <si>
    <t>CUST-1242</t>
  </si>
  <si>
    <t>32480</t>
  </si>
  <si>
    <t>23/07/2022</t>
  </si>
  <si>
    <t>DL-03279</t>
  </si>
  <si>
    <t>22,440</t>
  </si>
  <si>
    <t>DL-03280</t>
  </si>
  <si>
    <t>6,342</t>
  </si>
  <si>
    <t>DL-03281</t>
  </si>
  <si>
    <t>22472</t>
  </si>
  <si>
    <t>DL-03282</t>
  </si>
  <si>
    <t>$4,331</t>
  </si>
  <si>
    <t>DL-03283</t>
  </si>
  <si>
    <t>$42,213</t>
  </si>
  <si>
    <t>DL-03284</t>
  </si>
  <si>
    <t>21866</t>
  </si>
  <si>
    <t>DL-03285</t>
  </si>
  <si>
    <t>10692</t>
  </si>
  <si>
    <t>DL-03286</t>
  </si>
  <si>
    <t>CUST-0623</t>
  </si>
  <si>
    <t>$25,554</t>
  </si>
  <si>
    <t>DL-03287</t>
  </si>
  <si>
    <t>CUST-0636</t>
  </si>
  <si>
    <t>$21,281</t>
  </si>
  <si>
    <t>DL-03288</t>
  </si>
  <si>
    <t>8970</t>
  </si>
  <si>
    <t>DL-03289</t>
  </si>
  <si>
    <t>4,804</t>
  </si>
  <si>
    <t>DL-03290</t>
  </si>
  <si>
    <t>$118,465</t>
  </si>
  <si>
    <t>DL-03291</t>
  </si>
  <si>
    <t>$17,605</t>
  </si>
  <si>
    <t>DL-03292</t>
  </si>
  <si>
    <t>6130</t>
  </si>
  <si>
    <t>DL-03293</t>
  </si>
  <si>
    <t>$11,304</t>
  </si>
  <si>
    <t>DL-03294</t>
  </si>
  <si>
    <t>49431</t>
  </si>
  <si>
    <t>DL-03295</t>
  </si>
  <si>
    <t>12632</t>
  </si>
  <si>
    <t>DL-03296</t>
  </si>
  <si>
    <t>$8,205</t>
  </si>
  <si>
    <t>DL-03297</t>
  </si>
  <si>
    <t>$118,592</t>
  </si>
  <si>
    <t>DL-03298</t>
  </si>
  <si>
    <t>$1,446</t>
  </si>
  <si>
    <t>DL-03299</t>
  </si>
  <si>
    <t>$6,203</t>
  </si>
  <si>
    <t>DL-03300</t>
  </si>
  <si>
    <t>CUST-1327</t>
  </si>
  <si>
    <t>DL-03301</t>
  </si>
  <si>
    <t>$13,986</t>
  </si>
  <si>
    <t>DL-03302</t>
  </si>
  <si>
    <t>$72,997</t>
  </si>
  <si>
    <t>DL-03303</t>
  </si>
  <si>
    <t>75813</t>
  </si>
  <si>
    <t>DL-03304</t>
  </si>
  <si>
    <t>CUST-0146</t>
  </si>
  <si>
    <t>DL-03305</t>
  </si>
  <si>
    <t>CUST-1354</t>
  </si>
  <si>
    <t>13817</t>
  </si>
  <si>
    <t>2024-04-18</t>
  </si>
  <si>
    <t>DL-03306</t>
  </si>
  <si>
    <t>DL-03307</t>
  </si>
  <si>
    <t>6065</t>
  </si>
  <si>
    <t>DL-03308</t>
  </si>
  <si>
    <t>14,360</t>
  </si>
  <si>
    <t>05/07/2024</t>
  </si>
  <si>
    <t>DL-03309</t>
  </si>
  <si>
    <t>5000</t>
  </si>
  <si>
    <t>DL-03310</t>
  </si>
  <si>
    <t>79291</t>
  </si>
  <si>
    <t>06/03/2023</t>
  </si>
  <si>
    <t>DL-03311</t>
  </si>
  <si>
    <t>CMP-311</t>
  </si>
  <si>
    <t>7,564</t>
  </si>
  <si>
    <t>DL-03312</t>
  </si>
  <si>
    <t>108539</t>
  </si>
  <si>
    <t>DL-03313</t>
  </si>
  <si>
    <t>9940</t>
  </si>
  <si>
    <t>06/07/2023</t>
  </si>
  <si>
    <t>DL-03314</t>
  </si>
  <si>
    <t>CUST-1227</t>
  </si>
  <si>
    <t>7948</t>
  </si>
  <si>
    <t>DL-03315</t>
  </si>
  <si>
    <t>$6,447</t>
  </si>
  <si>
    <t>DL-03316</t>
  </si>
  <si>
    <t>6954</t>
  </si>
  <si>
    <t>2023-10-23</t>
  </si>
  <si>
    <t>DL-03317</t>
  </si>
  <si>
    <t>$202,205</t>
  </si>
  <si>
    <t>DL-03318</t>
  </si>
  <si>
    <t>$111,145</t>
  </si>
  <si>
    <t>DL-03319</t>
  </si>
  <si>
    <t>3171</t>
  </si>
  <si>
    <t>DL-03320</t>
  </si>
  <si>
    <t>$28,178</t>
  </si>
  <si>
    <t>DL-03321</t>
  </si>
  <si>
    <t>DL-03322</t>
  </si>
  <si>
    <t>$8,943</t>
  </si>
  <si>
    <t>DL-03323</t>
  </si>
  <si>
    <t>$4,595</t>
  </si>
  <si>
    <t>DL-03324</t>
  </si>
  <si>
    <t>35,818</t>
  </si>
  <si>
    <t>DL-03325</t>
  </si>
  <si>
    <t>$9,809</t>
  </si>
  <si>
    <t>DL-03326</t>
  </si>
  <si>
    <t>CMP-301</t>
  </si>
  <si>
    <t>10045</t>
  </si>
  <si>
    <t>DL-03327</t>
  </si>
  <si>
    <t>25582</t>
  </si>
  <si>
    <t>DL-03328</t>
  </si>
  <si>
    <t>8,433</t>
  </si>
  <si>
    <t>DL-03329</t>
  </si>
  <si>
    <t>DL-03330</t>
  </si>
  <si>
    <t>CUST-1469</t>
  </si>
  <si>
    <t>112588</t>
  </si>
  <si>
    <t>DL-03331</t>
  </si>
  <si>
    <t>202K</t>
  </si>
  <si>
    <t>DL-03332</t>
  </si>
  <si>
    <t>20,410</t>
  </si>
  <si>
    <t>DL-03333</t>
  </si>
  <si>
    <t>$118,376</t>
  </si>
  <si>
    <t>DL-03334</t>
  </si>
  <si>
    <t>$41,298</t>
  </si>
  <si>
    <t>DL-03335</t>
  </si>
  <si>
    <t>$21,507</t>
  </si>
  <si>
    <t>DL-03336</t>
  </si>
  <si>
    <t>$15,838</t>
  </si>
  <si>
    <t>DL-03337</t>
  </si>
  <si>
    <t>4420</t>
  </si>
  <si>
    <t>DL-03338</t>
  </si>
  <si>
    <t>CUST-0452</t>
  </si>
  <si>
    <t>68732</t>
  </si>
  <si>
    <t>DL-03339</t>
  </si>
  <si>
    <t>$9,643</t>
  </si>
  <si>
    <t>DL-03340</t>
  </si>
  <si>
    <t>DL-03341</t>
  </si>
  <si>
    <t>24183</t>
  </si>
  <si>
    <t>2022-10-31</t>
  </si>
  <si>
    <t>DL-03342</t>
  </si>
  <si>
    <t>8330</t>
  </si>
  <si>
    <t>DL-03343</t>
  </si>
  <si>
    <t>CUST-1226</t>
  </si>
  <si>
    <t>8841</t>
  </si>
  <si>
    <t>24/08/2023</t>
  </si>
  <si>
    <t>DL-03344</t>
  </si>
  <si>
    <t>$19,934</t>
  </si>
  <si>
    <t>DL-03345</t>
  </si>
  <si>
    <t>172576</t>
  </si>
  <si>
    <t>DL-03346</t>
  </si>
  <si>
    <t>29490</t>
  </si>
  <si>
    <t>DL-03347</t>
  </si>
  <si>
    <t>$207,161</t>
  </si>
  <si>
    <t>DL-03348</t>
  </si>
  <si>
    <t>$43,553</t>
  </si>
  <si>
    <t>DL-03349</t>
  </si>
  <si>
    <t>$39,132</t>
  </si>
  <si>
    <t>DL-03350</t>
  </si>
  <si>
    <t>2,939</t>
  </si>
  <si>
    <t>DL-03351</t>
  </si>
  <si>
    <t>$6,149</t>
  </si>
  <si>
    <t>DL-03352</t>
  </si>
  <si>
    <t>$11,960</t>
  </si>
  <si>
    <t>DL-03353</t>
  </si>
  <si>
    <t>10234</t>
  </si>
  <si>
    <t>DL-03354</t>
  </si>
  <si>
    <t>CUST-0791</t>
  </si>
  <si>
    <t>$23,885</t>
  </si>
  <si>
    <t>DL-03355</t>
  </si>
  <si>
    <t>$13,595</t>
  </si>
  <si>
    <t>DL-03356</t>
  </si>
  <si>
    <t>4,026</t>
  </si>
  <si>
    <t>DL-03357</t>
  </si>
  <si>
    <t>DL-03358</t>
  </si>
  <si>
    <t>$7,491</t>
  </si>
  <si>
    <t>DL-03359</t>
  </si>
  <si>
    <t>$21,912</t>
  </si>
  <si>
    <t>DL-03360</t>
  </si>
  <si>
    <t>DL-03361</t>
  </si>
  <si>
    <t>$3,944</t>
  </si>
  <si>
    <t>2022-07-07</t>
  </si>
  <si>
    <t>DL-03362</t>
  </si>
  <si>
    <t>2,456</t>
  </si>
  <si>
    <t>DL-03363</t>
  </si>
  <si>
    <t>CUST-1455</t>
  </si>
  <si>
    <t>DL-03364</t>
  </si>
  <si>
    <t>$127,750</t>
  </si>
  <si>
    <t>DL-03365</t>
  </si>
  <si>
    <t>10587</t>
  </si>
  <si>
    <t>DL-03366</t>
  </si>
  <si>
    <t>CUST-0090</t>
  </si>
  <si>
    <t>$17,618</t>
  </si>
  <si>
    <t>DL-03367</t>
  </si>
  <si>
    <t>3811</t>
  </si>
  <si>
    <t>DL-03368</t>
  </si>
  <si>
    <t>2912</t>
  </si>
  <si>
    <t>DL-03369</t>
  </si>
  <si>
    <t>DL-03370</t>
  </si>
  <si>
    <t>CUST-0761</t>
  </si>
  <si>
    <t>2474</t>
  </si>
  <si>
    <t>2024-12-16</t>
  </si>
  <si>
    <t>DL-03371</t>
  </si>
  <si>
    <t>DL-03372</t>
  </si>
  <si>
    <t>$12,480</t>
  </si>
  <si>
    <t>DL-03373</t>
  </si>
  <si>
    <t>182931</t>
  </si>
  <si>
    <t>01/07/2022</t>
  </si>
  <si>
    <t>DL-03374</t>
  </si>
  <si>
    <t>4397</t>
  </si>
  <si>
    <t>18/02/2022</t>
  </si>
  <si>
    <t>DL-03375</t>
  </si>
  <si>
    <t>$33,303</t>
  </si>
  <si>
    <t>DL-03376</t>
  </si>
  <si>
    <t>20122</t>
  </si>
  <si>
    <t>DL-03377</t>
  </si>
  <si>
    <t>67300</t>
  </si>
  <si>
    <t>DL-03378</t>
  </si>
  <si>
    <t>10841</t>
  </si>
  <si>
    <t>DL-03379</t>
  </si>
  <si>
    <t>20,216</t>
  </si>
  <si>
    <t>DL-03380</t>
  </si>
  <si>
    <t>$5,192</t>
  </si>
  <si>
    <t>DL-03381</t>
  </si>
  <si>
    <t>DL-03382</t>
  </si>
  <si>
    <t>$7,886</t>
  </si>
  <si>
    <t>DL-03383</t>
  </si>
  <si>
    <t>$3,586</t>
  </si>
  <si>
    <t>DL-03384</t>
  </si>
  <si>
    <t>CUST-0527</t>
  </si>
  <si>
    <t>38655</t>
  </si>
  <si>
    <t>DL-03385</t>
  </si>
  <si>
    <t>DL-03386</t>
  </si>
  <si>
    <t>48,152</t>
  </si>
  <si>
    <t>DL-03387</t>
  </si>
  <si>
    <t>7118</t>
  </si>
  <si>
    <t>DL-03388</t>
  </si>
  <si>
    <t>135512</t>
  </si>
  <si>
    <t>DL-03389</t>
  </si>
  <si>
    <t>$156,135</t>
  </si>
  <si>
    <t>DL-03390</t>
  </si>
  <si>
    <t>CUST-1486</t>
  </si>
  <si>
    <t>148,370</t>
  </si>
  <si>
    <t>DL-03391</t>
  </si>
  <si>
    <t>43183</t>
  </si>
  <si>
    <t>DL-03392</t>
  </si>
  <si>
    <t>117340</t>
  </si>
  <si>
    <t>DL-03393</t>
  </si>
  <si>
    <t>$5,666</t>
  </si>
  <si>
    <t>DL-03394</t>
  </si>
  <si>
    <t>$83,522</t>
  </si>
  <si>
    <t>DL-03395</t>
  </si>
  <si>
    <t>CUST-0472</t>
  </si>
  <si>
    <t>$3,881</t>
  </si>
  <si>
    <t>DL-03396</t>
  </si>
  <si>
    <t>DL-03397</t>
  </si>
  <si>
    <t>$12,511</t>
  </si>
  <si>
    <t>DL-03398</t>
  </si>
  <si>
    <t>$1,969</t>
  </si>
  <si>
    <t>DL-03399</t>
  </si>
  <si>
    <t>$4,477</t>
  </si>
  <si>
    <t>DL-03400</t>
  </si>
  <si>
    <t>$8,524</t>
  </si>
  <si>
    <t>DL-03401</t>
  </si>
  <si>
    <t>CUST-1238</t>
  </si>
  <si>
    <t>19522</t>
  </si>
  <si>
    <t>DL-03402</t>
  </si>
  <si>
    <t>DL-03403</t>
  </si>
  <si>
    <t>$12,888</t>
  </si>
  <si>
    <t>DL-03404</t>
  </si>
  <si>
    <t>$41,838</t>
  </si>
  <si>
    <t>DL-03405</t>
  </si>
  <si>
    <t>10813</t>
  </si>
  <si>
    <t>DL-03406</t>
  </si>
  <si>
    <t>$4,074</t>
  </si>
  <si>
    <t>DL-03407</t>
  </si>
  <si>
    <t>7093</t>
  </si>
  <si>
    <t>DL-03408</t>
  </si>
  <si>
    <t>8869</t>
  </si>
  <si>
    <t>DL-03409</t>
  </si>
  <si>
    <t>$7,893</t>
  </si>
  <si>
    <t>DL-03410</t>
  </si>
  <si>
    <t>$113,985</t>
  </si>
  <si>
    <t>DL-03411</t>
  </si>
  <si>
    <t>$9,131</t>
  </si>
  <si>
    <t>DL-03412</t>
  </si>
  <si>
    <t>1729</t>
  </si>
  <si>
    <t>DL-03413</t>
  </si>
  <si>
    <t>DL-03414</t>
  </si>
  <si>
    <t>160653</t>
  </si>
  <si>
    <t>2022-10-23</t>
  </si>
  <si>
    <t>DL-03415</t>
  </si>
  <si>
    <t>$3,637</t>
  </si>
  <si>
    <t>DL-03416</t>
  </si>
  <si>
    <t>8910</t>
  </si>
  <si>
    <t>DL-03417</t>
  </si>
  <si>
    <t>21,637</t>
  </si>
  <si>
    <t>DL-03418</t>
  </si>
  <si>
    <t>$30,369</t>
  </si>
  <si>
    <t>DL-03419</t>
  </si>
  <si>
    <t>2022-06-01</t>
  </si>
  <si>
    <t>DL-03420</t>
  </si>
  <si>
    <t>$9,417</t>
  </si>
  <si>
    <t>DL-03421</t>
  </si>
  <si>
    <t>2773</t>
  </si>
  <si>
    <t>DL-03422</t>
  </si>
  <si>
    <t>200545</t>
  </si>
  <si>
    <t>2022-12-14</t>
  </si>
  <si>
    <t>DL-03423</t>
  </si>
  <si>
    <t>35263</t>
  </si>
  <si>
    <t>DL-03424</t>
  </si>
  <si>
    <t>213743</t>
  </si>
  <si>
    <t>DL-03425</t>
  </si>
  <si>
    <t>27577</t>
  </si>
  <si>
    <t>DL-03426</t>
  </si>
  <si>
    <t>$3,826</t>
  </si>
  <si>
    <t>DL-03427</t>
  </si>
  <si>
    <t>DL-03428</t>
  </si>
  <si>
    <t>13668</t>
  </si>
  <si>
    <t>DL-03429</t>
  </si>
  <si>
    <t>$6,204</t>
  </si>
  <si>
    <t>DL-03430</t>
  </si>
  <si>
    <t>DL-03431</t>
  </si>
  <si>
    <t>DL-03432</t>
  </si>
  <si>
    <t>9,311</t>
  </si>
  <si>
    <t>DL-03433</t>
  </si>
  <si>
    <t>12780</t>
  </si>
  <si>
    <t>DL-03434</t>
  </si>
  <si>
    <t>8911</t>
  </si>
  <si>
    <t>DL-03435</t>
  </si>
  <si>
    <t>3,485</t>
  </si>
  <si>
    <t>2024-06-30</t>
  </si>
  <si>
    <t>DL-03436</t>
  </si>
  <si>
    <t>48K</t>
  </si>
  <si>
    <t>DL-03437</t>
  </si>
  <si>
    <t>45845</t>
  </si>
  <si>
    <t>DL-03438</t>
  </si>
  <si>
    <t>DL-03439</t>
  </si>
  <si>
    <t>DL-03440</t>
  </si>
  <si>
    <t>35774</t>
  </si>
  <si>
    <t>DL-03441</t>
  </si>
  <si>
    <t>$123,557</t>
  </si>
  <si>
    <t>DL-03442</t>
  </si>
  <si>
    <t>CUST-1051</t>
  </si>
  <si>
    <t>79748</t>
  </si>
  <si>
    <t>DL-03443</t>
  </si>
  <si>
    <t>12458</t>
  </si>
  <si>
    <t>DL-03444</t>
  </si>
  <si>
    <t>163101</t>
  </si>
  <si>
    <t>DL-03445</t>
  </si>
  <si>
    <t>DL-03446</t>
  </si>
  <si>
    <t>$117,686</t>
  </si>
  <si>
    <t>DL-03447</t>
  </si>
  <si>
    <t>15,583</t>
  </si>
  <si>
    <t>DL-03448</t>
  </si>
  <si>
    <t>$6,523</t>
  </si>
  <si>
    <t>DL-03449</t>
  </si>
  <si>
    <t>39417</t>
  </si>
  <si>
    <t>DL-03450</t>
  </si>
  <si>
    <t>75,889</t>
  </si>
  <si>
    <t>DL-03451</t>
  </si>
  <si>
    <t>$10,331</t>
  </si>
  <si>
    <t>DL-03452</t>
  </si>
  <si>
    <t>CUST-1164</t>
  </si>
  <si>
    <t>$2,449</t>
  </si>
  <si>
    <t>DL-03453</t>
  </si>
  <si>
    <t>$104,324</t>
  </si>
  <si>
    <t>2023-03-20</t>
  </si>
  <si>
    <t>DL-03454</t>
  </si>
  <si>
    <t>13398</t>
  </si>
  <si>
    <t>DL-03455</t>
  </si>
  <si>
    <t>$172,411</t>
  </si>
  <si>
    <t>DL-03456</t>
  </si>
  <si>
    <t>$165,009</t>
  </si>
  <si>
    <t>DL-03457</t>
  </si>
  <si>
    <t>$20,130</t>
  </si>
  <si>
    <t>DL-03458</t>
  </si>
  <si>
    <t>CUST-1395</t>
  </si>
  <si>
    <t>DL-03459</t>
  </si>
  <si>
    <t>7616</t>
  </si>
  <si>
    <t>16/11/2024</t>
  </si>
  <si>
    <t>DL-03460</t>
  </si>
  <si>
    <t>DL-03461</t>
  </si>
  <si>
    <t>$7,100</t>
  </si>
  <si>
    <t>DL-03462</t>
  </si>
  <si>
    <t>5,048</t>
  </si>
  <si>
    <t>28/03/2022</t>
  </si>
  <si>
    <t>DL-03463</t>
  </si>
  <si>
    <t>187,858</t>
  </si>
  <si>
    <t>DL-03464</t>
  </si>
  <si>
    <t>DL-03465</t>
  </si>
  <si>
    <t>13254</t>
  </si>
  <si>
    <t>DL-03466</t>
  </si>
  <si>
    <t>$13,024</t>
  </si>
  <si>
    <t>DL-03467</t>
  </si>
  <si>
    <t>$138,027</t>
  </si>
  <si>
    <t>2023-12-14</t>
  </si>
  <si>
    <t>DL-03468</t>
  </si>
  <si>
    <t>$28,128</t>
  </si>
  <si>
    <t>DL-03469</t>
  </si>
  <si>
    <t>$33,409</t>
  </si>
  <si>
    <t>DL-03470</t>
  </si>
  <si>
    <t>11,776</t>
  </si>
  <si>
    <t>DL-03471</t>
  </si>
  <si>
    <t>8,345</t>
  </si>
  <si>
    <t>DL-03472</t>
  </si>
  <si>
    <t>CUST-1076</t>
  </si>
  <si>
    <t>16,114</t>
  </si>
  <si>
    <t>DL-03473</t>
  </si>
  <si>
    <t>38,232</t>
  </si>
  <si>
    <t>DL-03474</t>
  </si>
  <si>
    <t>15084</t>
  </si>
  <si>
    <t>DL-03475</t>
  </si>
  <si>
    <t>$9,235</t>
  </si>
  <si>
    <t>DL-03476</t>
  </si>
  <si>
    <t>$169,136</t>
  </si>
  <si>
    <t>DL-03477</t>
  </si>
  <si>
    <t>93,149</t>
  </si>
  <si>
    <t>DL-03478</t>
  </si>
  <si>
    <t>1978</t>
  </si>
  <si>
    <t>DL-03479</t>
  </si>
  <si>
    <t>8,184</t>
  </si>
  <si>
    <t>DL-03480</t>
  </si>
  <si>
    <t>23033</t>
  </si>
  <si>
    <t>DL-03481</t>
  </si>
  <si>
    <t>4686</t>
  </si>
  <si>
    <t>DL-03482</t>
  </si>
  <si>
    <t>17967</t>
  </si>
  <si>
    <t>DL-03483</t>
  </si>
  <si>
    <t>DL-03484</t>
  </si>
  <si>
    <t>CUST-1263</t>
  </si>
  <si>
    <t>21,543</t>
  </si>
  <si>
    <t>DL-03485</t>
  </si>
  <si>
    <t>$1,702</t>
  </si>
  <si>
    <t>DL-03486</t>
  </si>
  <si>
    <t>109546</t>
  </si>
  <si>
    <t>DL-03487</t>
  </si>
  <si>
    <t>1,568</t>
  </si>
  <si>
    <t>DL-03488</t>
  </si>
  <si>
    <t>DL-03489</t>
  </si>
  <si>
    <t>8129</t>
  </si>
  <si>
    <t>DL-03490</t>
  </si>
  <si>
    <t>$46,573</t>
  </si>
  <si>
    <t>DL-03491</t>
  </si>
  <si>
    <t>$1,631</t>
  </si>
  <si>
    <t>DL-03492</t>
  </si>
  <si>
    <t>DL-03493</t>
  </si>
  <si>
    <t>6505</t>
  </si>
  <si>
    <t>DL-03494</t>
  </si>
  <si>
    <t>CUST-1339</t>
  </si>
  <si>
    <t>$43,643</t>
  </si>
  <si>
    <t>DL-03495</t>
  </si>
  <si>
    <t>16783</t>
  </si>
  <si>
    <t>DL-03496</t>
  </si>
  <si>
    <t>37305</t>
  </si>
  <si>
    <t>DL-03497</t>
  </si>
  <si>
    <t>DL-03498</t>
  </si>
  <si>
    <t>$6,636</t>
  </si>
  <si>
    <t>DL-03499</t>
  </si>
  <si>
    <t>10,973</t>
  </si>
  <si>
    <t>DL-03500</t>
  </si>
  <si>
    <t>$15,141</t>
  </si>
  <si>
    <t>DL-03501</t>
  </si>
  <si>
    <t>45,304</t>
  </si>
  <si>
    <t>DL-03502</t>
  </si>
  <si>
    <t>6668</t>
  </si>
  <si>
    <t>DL-03503</t>
  </si>
  <si>
    <t>$3,930</t>
  </si>
  <si>
    <t>DL-03504</t>
  </si>
  <si>
    <t>$33,485</t>
  </si>
  <si>
    <t>DL-03505</t>
  </si>
  <si>
    <t>$16,241</t>
  </si>
  <si>
    <t>DL-03506</t>
  </si>
  <si>
    <t>4,192</t>
  </si>
  <si>
    <t>DL-03507</t>
  </si>
  <si>
    <t>$3,927</t>
  </si>
  <si>
    <t>DL-03508</t>
  </si>
  <si>
    <t>$204,092</t>
  </si>
  <si>
    <t>DL-03509</t>
  </si>
  <si>
    <t>$4,971</t>
  </si>
  <si>
    <t>DL-03510</t>
  </si>
  <si>
    <t>$22,786</t>
  </si>
  <si>
    <t>DL-03511</t>
  </si>
  <si>
    <t>9152</t>
  </si>
  <si>
    <t>25/02/2023</t>
  </si>
  <si>
    <t>DL-03512</t>
  </si>
  <si>
    <t>4,932</t>
  </si>
  <si>
    <t>DL-03513</t>
  </si>
  <si>
    <t>$28,179</t>
  </si>
  <si>
    <t>DL-03514</t>
  </si>
  <si>
    <t>19,665</t>
  </si>
  <si>
    <t>DL-03515</t>
  </si>
  <si>
    <t>14139</t>
  </si>
  <si>
    <t>DL-03516</t>
  </si>
  <si>
    <t>80,841</t>
  </si>
  <si>
    <t>DL-03517</t>
  </si>
  <si>
    <t>$86,446</t>
  </si>
  <si>
    <t>DL-03518</t>
  </si>
  <si>
    <t>168113</t>
  </si>
  <si>
    <t>DL-03519</t>
  </si>
  <si>
    <t>$166,734</t>
  </si>
  <si>
    <t>DL-03520</t>
  </si>
  <si>
    <t>$12,853</t>
  </si>
  <si>
    <t>29/11/2024</t>
  </si>
  <si>
    <t>DL-03521</t>
  </si>
  <si>
    <t>CUST-0526</t>
  </si>
  <si>
    <t>15184</t>
  </si>
  <si>
    <t>DL-03522</t>
  </si>
  <si>
    <t>CUST-0254</t>
  </si>
  <si>
    <t>12,023</t>
  </si>
  <si>
    <t>DL-03523</t>
  </si>
  <si>
    <t>$192,137</t>
  </si>
  <si>
    <t>DL-03524</t>
  </si>
  <si>
    <t>$16,450</t>
  </si>
  <si>
    <t>DL-03525</t>
  </si>
  <si>
    <t>10454</t>
  </si>
  <si>
    <t>DL-03526</t>
  </si>
  <si>
    <t>CUST-0644</t>
  </si>
  <si>
    <t>DL-03527</t>
  </si>
  <si>
    <t>CMP-080</t>
  </si>
  <si>
    <t>15927</t>
  </si>
  <si>
    <t>DL-03528</t>
  </si>
  <si>
    <t>14044</t>
  </si>
  <si>
    <t>DL-03529</t>
  </si>
  <si>
    <t>$12,658</t>
  </si>
  <si>
    <t>DL-03530</t>
  </si>
  <si>
    <t>$24,064</t>
  </si>
  <si>
    <t>2022-11-29</t>
  </si>
  <si>
    <t>DL-03531</t>
  </si>
  <si>
    <t>7101</t>
  </si>
  <si>
    <t>DL-03532</t>
  </si>
  <si>
    <t>5,006</t>
  </si>
  <si>
    <t>DL-03533</t>
  </si>
  <si>
    <t>CUST-0422</t>
  </si>
  <si>
    <t>92073</t>
  </si>
  <si>
    <t>DL-03534</t>
  </si>
  <si>
    <t>$8,021</t>
  </si>
  <si>
    <t>DL-03535</t>
  </si>
  <si>
    <t>$77,958</t>
  </si>
  <si>
    <t>DL-03536</t>
  </si>
  <si>
    <t>103K</t>
  </si>
  <si>
    <t>DL-03537</t>
  </si>
  <si>
    <t>73395</t>
  </si>
  <si>
    <t>DL-03538</t>
  </si>
  <si>
    <t>8588</t>
  </si>
  <si>
    <t>25/06/2022</t>
  </si>
  <si>
    <t>DL-03539</t>
  </si>
  <si>
    <t>$8,793</t>
  </si>
  <si>
    <t>DL-03540</t>
  </si>
  <si>
    <t>20734</t>
  </si>
  <si>
    <t>DL-03541</t>
  </si>
  <si>
    <t>$7,256</t>
  </si>
  <si>
    <t>2023-07-04</t>
  </si>
  <si>
    <t>DL-03542</t>
  </si>
  <si>
    <t>20,958</t>
  </si>
  <si>
    <t>DL-03543</t>
  </si>
  <si>
    <t>16725</t>
  </si>
  <si>
    <t>DL-03544</t>
  </si>
  <si>
    <t>17097</t>
  </si>
  <si>
    <t>DL-03545</t>
  </si>
  <si>
    <t>4199</t>
  </si>
  <si>
    <t>DL-03546</t>
  </si>
  <si>
    <t>$4,181</t>
  </si>
  <si>
    <t>DL-03547</t>
  </si>
  <si>
    <t>128,325</t>
  </si>
  <si>
    <t>DL-03548</t>
  </si>
  <si>
    <t>$171,438</t>
  </si>
  <si>
    <t>DL-03549</t>
  </si>
  <si>
    <t>$21,323</t>
  </si>
  <si>
    <t>DL-03550</t>
  </si>
  <si>
    <t>13715</t>
  </si>
  <si>
    <t>DL-03551</t>
  </si>
  <si>
    <t>$16,463</t>
  </si>
  <si>
    <t>DL-03552</t>
  </si>
  <si>
    <t>9815</t>
  </si>
  <si>
    <t>DL-03553</t>
  </si>
  <si>
    <t>35332</t>
  </si>
  <si>
    <t>17/02/2023</t>
  </si>
  <si>
    <t>DL-03554</t>
  </si>
  <si>
    <t>DL-03555</t>
  </si>
  <si>
    <t>$93,902</t>
  </si>
  <si>
    <t>DL-03556</t>
  </si>
  <si>
    <t>$3,783</t>
  </si>
  <si>
    <t>2022-03-26</t>
  </si>
  <si>
    <t>DL-03557</t>
  </si>
  <si>
    <t>13934</t>
  </si>
  <si>
    <t>DL-03558</t>
  </si>
  <si>
    <t>$192,345</t>
  </si>
  <si>
    <t>DL-03559</t>
  </si>
  <si>
    <t>CUST-0683</t>
  </si>
  <si>
    <t>3173</t>
  </si>
  <si>
    <t>DL-03560</t>
  </si>
  <si>
    <t>8924</t>
  </si>
  <si>
    <t>DL-03561</t>
  </si>
  <si>
    <t>21231</t>
  </si>
  <si>
    <t>DL-03562</t>
  </si>
  <si>
    <t>2022-09-13</t>
  </si>
  <si>
    <t>DL-03563</t>
  </si>
  <si>
    <t>11,136</t>
  </si>
  <si>
    <t>DL-03564</t>
  </si>
  <si>
    <t>14,356</t>
  </si>
  <si>
    <t>DL-03565</t>
  </si>
  <si>
    <t>3,004</t>
  </si>
  <si>
    <t>DL-03566</t>
  </si>
  <si>
    <t>$39,968</t>
  </si>
  <si>
    <t>DL-03567</t>
  </si>
  <si>
    <t>46267</t>
  </si>
  <si>
    <t>DL-03568</t>
  </si>
  <si>
    <t>CUST-0234</t>
  </si>
  <si>
    <t>26098</t>
  </si>
  <si>
    <t>DL-03569</t>
  </si>
  <si>
    <t>154147</t>
  </si>
  <si>
    <t>2024-07-05</t>
  </si>
  <si>
    <t>DL-03570</t>
  </si>
  <si>
    <t>82791</t>
  </si>
  <si>
    <t>DL-03571</t>
  </si>
  <si>
    <t>4903</t>
  </si>
  <si>
    <t>DL-03572</t>
  </si>
  <si>
    <t>8280</t>
  </si>
  <si>
    <t>DL-03573</t>
  </si>
  <si>
    <t>CUST-0252</t>
  </si>
  <si>
    <t>4,743</t>
  </si>
  <si>
    <t>DL-03574</t>
  </si>
  <si>
    <t>11759</t>
  </si>
  <si>
    <t>DL-03575</t>
  </si>
  <si>
    <t>$4,395</t>
  </si>
  <si>
    <t>DL-03576</t>
  </si>
  <si>
    <t>116,389</t>
  </si>
  <si>
    <t>DL-03577</t>
  </si>
  <si>
    <t>2919</t>
  </si>
  <si>
    <t>2022-08-14</t>
  </si>
  <si>
    <t>DL-03578</t>
  </si>
  <si>
    <t>$21,447</t>
  </si>
  <si>
    <t>DL-03579</t>
  </si>
  <si>
    <t>$42,712</t>
  </si>
  <si>
    <t>DL-03580</t>
  </si>
  <si>
    <t>CUST-1093</t>
  </si>
  <si>
    <t>$6,645</t>
  </si>
  <si>
    <t>2023-02-15</t>
  </si>
  <si>
    <t>DL-03581</t>
  </si>
  <si>
    <t>$22,429</t>
  </si>
  <si>
    <t>DL-03582</t>
  </si>
  <si>
    <t>$2,248</t>
  </si>
  <si>
    <t>DL-03583</t>
  </si>
  <si>
    <t>$21,839</t>
  </si>
  <si>
    <t>DL-03584</t>
  </si>
  <si>
    <t>CUST-0902</t>
  </si>
  <si>
    <t>9,439</t>
  </si>
  <si>
    <t>DL-03585</t>
  </si>
  <si>
    <t>$9,325</t>
  </si>
  <si>
    <t>DL-03586</t>
  </si>
  <si>
    <t>$10,881</t>
  </si>
  <si>
    <t>DL-03587</t>
  </si>
  <si>
    <t>$131,487</t>
  </si>
  <si>
    <t>DL-03588</t>
  </si>
  <si>
    <t>$113,720</t>
  </si>
  <si>
    <t>DL-03589</t>
  </si>
  <si>
    <t>$9,639</t>
  </si>
  <si>
    <t>2024-11-06</t>
  </si>
  <si>
    <t>DL-03590</t>
  </si>
  <si>
    <t>$22,375</t>
  </si>
  <si>
    <t>DL-03591</t>
  </si>
  <si>
    <t>CUST-0096</t>
  </si>
  <si>
    <t>DL-03592</t>
  </si>
  <si>
    <t>CUST-0493</t>
  </si>
  <si>
    <t>12450</t>
  </si>
  <si>
    <t>DL-03593</t>
  </si>
  <si>
    <t>10639</t>
  </si>
  <si>
    <t>DL-03594</t>
  </si>
  <si>
    <t>25365</t>
  </si>
  <si>
    <t>DL-03595</t>
  </si>
  <si>
    <t>$10,412</t>
  </si>
  <si>
    <t>DL-03596</t>
  </si>
  <si>
    <t>$9,199</t>
  </si>
  <si>
    <t>DL-03597</t>
  </si>
  <si>
    <t>$12,231</t>
  </si>
  <si>
    <t>DL-03598</t>
  </si>
  <si>
    <t>150754</t>
  </si>
  <si>
    <t>DL-03599</t>
  </si>
  <si>
    <t>CUST-1353</t>
  </si>
  <si>
    <t>$8,701</t>
  </si>
  <si>
    <t>DL-03600</t>
  </si>
  <si>
    <t>173,854</t>
  </si>
  <si>
    <t>DL-03601</t>
  </si>
  <si>
    <t>1846</t>
  </si>
  <si>
    <t>DL-03602</t>
  </si>
  <si>
    <t>CUST-1293</t>
  </si>
  <si>
    <t>211,547</t>
  </si>
  <si>
    <t>DL-03603</t>
  </si>
  <si>
    <t>14545</t>
  </si>
  <si>
    <t>DL-03604</t>
  </si>
  <si>
    <t>DL-03605</t>
  </si>
  <si>
    <t>12481</t>
  </si>
  <si>
    <t>23/05/2023</t>
  </si>
  <si>
    <t>DL-03606</t>
  </si>
  <si>
    <t>$84,555</t>
  </si>
  <si>
    <t>DL-03607</t>
  </si>
  <si>
    <t>112913</t>
  </si>
  <si>
    <t>DL-03608</t>
  </si>
  <si>
    <t>$20,538</t>
  </si>
  <si>
    <t>DL-03609</t>
  </si>
  <si>
    <t>29812</t>
  </si>
  <si>
    <t>DL-03610</t>
  </si>
  <si>
    <t>$9,882</t>
  </si>
  <si>
    <t>DL-03611</t>
  </si>
  <si>
    <t>$21,878</t>
  </si>
  <si>
    <t>DL-03612</t>
  </si>
  <si>
    <t>8571</t>
  </si>
  <si>
    <t>14/02/2022</t>
  </si>
  <si>
    <t>DL-03613</t>
  </si>
  <si>
    <t>66K</t>
  </si>
  <si>
    <t>DL-03614</t>
  </si>
  <si>
    <t>CUST-1286</t>
  </si>
  <si>
    <t>DL-03615</t>
  </si>
  <si>
    <t>$162,170</t>
  </si>
  <si>
    <t>DL-03616</t>
  </si>
  <si>
    <t>CUST-0923</t>
  </si>
  <si>
    <t>10999</t>
  </si>
  <si>
    <t>12/10/2022</t>
  </si>
  <si>
    <t>DL-03617</t>
  </si>
  <si>
    <t>DL-03618</t>
  </si>
  <si>
    <t>7081</t>
  </si>
  <si>
    <t>2023-04-20</t>
  </si>
  <si>
    <t>DL-03619</t>
  </si>
  <si>
    <t>112103</t>
  </si>
  <si>
    <t>DL-03620</t>
  </si>
  <si>
    <t>172,338</t>
  </si>
  <si>
    <t>2023-03-08</t>
  </si>
  <si>
    <t>DL-03621</t>
  </si>
  <si>
    <t>18478</t>
  </si>
  <si>
    <t>DL-03622</t>
  </si>
  <si>
    <t>15,933</t>
  </si>
  <si>
    <t>DL-03623</t>
  </si>
  <si>
    <t>DL-03624</t>
  </si>
  <si>
    <t>$7,887</t>
  </si>
  <si>
    <t>30/07/2022</t>
  </si>
  <si>
    <t>DL-03625</t>
  </si>
  <si>
    <t>CUST-0313</t>
  </si>
  <si>
    <t>$59,899</t>
  </si>
  <si>
    <t>DL-03626</t>
  </si>
  <si>
    <t>134371</t>
  </si>
  <si>
    <t>DL-03627</t>
  </si>
  <si>
    <t>$8,558</t>
  </si>
  <si>
    <t>20/03/2022</t>
  </si>
  <si>
    <t>DL-03628</t>
  </si>
  <si>
    <t>DL-03629</t>
  </si>
  <si>
    <t>21670</t>
  </si>
  <si>
    <t>DL-03630</t>
  </si>
  <si>
    <t>88709</t>
  </si>
  <si>
    <t>DL-03631</t>
  </si>
  <si>
    <t>$4,865</t>
  </si>
  <si>
    <t>DL-03632</t>
  </si>
  <si>
    <t>103075</t>
  </si>
  <si>
    <t>DL-03633</t>
  </si>
  <si>
    <t>$3,322</t>
  </si>
  <si>
    <t>DL-03634</t>
  </si>
  <si>
    <t>12907</t>
  </si>
  <si>
    <t>DL-03635</t>
  </si>
  <si>
    <t>DL-03636</t>
  </si>
  <si>
    <t>CUST-1302</t>
  </si>
  <si>
    <t>58750</t>
  </si>
  <si>
    <t>2024-12-03</t>
  </si>
  <si>
    <t>DL-03637</t>
  </si>
  <si>
    <t>13,207</t>
  </si>
  <si>
    <t>DL-03638</t>
  </si>
  <si>
    <t>$4,364</t>
  </si>
  <si>
    <t>DL-03639</t>
  </si>
  <si>
    <t>5982</t>
  </si>
  <si>
    <t>DL-03640</t>
  </si>
  <si>
    <t>14,593</t>
  </si>
  <si>
    <t>DL-03641</t>
  </si>
  <si>
    <t>DL-03642</t>
  </si>
  <si>
    <t>$109,979</t>
  </si>
  <si>
    <t>DL-03643</t>
  </si>
  <si>
    <t>21,197</t>
  </si>
  <si>
    <t>19/06/2022</t>
  </si>
  <si>
    <t>DL-03644</t>
  </si>
  <si>
    <t>1,721</t>
  </si>
  <si>
    <t>DL-03645</t>
  </si>
  <si>
    <t>$10,126</t>
  </si>
  <si>
    <t>DL-03646</t>
  </si>
  <si>
    <t>11119</t>
  </si>
  <si>
    <t>DL-03647</t>
  </si>
  <si>
    <t>$15,256</t>
  </si>
  <si>
    <t>DL-03648</t>
  </si>
  <si>
    <t>14341</t>
  </si>
  <si>
    <t>DL-03649</t>
  </si>
  <si>
    <t>35455</t>
  </si>
  <si>
    <t>DL-03650</t>
  </si>
  <si>
    <t>$33,584</t>
  </si>
  <si>
    <t>DL-03651</t>
  </si>
  <si>
    <t>CUST-1135</t>
  </si>
  <si>
    <t>4917</t>
  </si>
  <si>
    <t>DL-03652</t>
  </si>
  <si>
    <t>$13,145</t>
  </si>
  <si>
    <t>DL-03653</t>
  </si>
  <si>
    <t>13534</t>
  </si>
  <si>
    <t>DL-03654</t>
  </si>
  <si>
    <t>$21,321</t>
  </si>
  <si>
    <t>DL-03655</t>
  </si>
  <si>
    <t>13716</t>
  </si>
  <si>
    <t>DL-03656</t>
  </si>
  <si>
    <t>CUST-0216</t>
  </si>
  <si>
    <t>DL-03657</t>
  </si>
  <si>
    <t>9911</t>
  </si>
  <si>
    <t>DL-03658</t>
  </si>
  <si>
    <t>CUST-0278</t>
  </si>
  <si>
    <t>177223</t>
  </si>
  <si>
    <t>DL-03659</t>
  </si>
  <si>
    <t>$8,537</t>
  </si>
  <si>
    <t>DL-03660</t>
  </si>
  <si>
    <t>$9,301</t>
  </si>
  <si>
    <t>DL-03661</t>
  </si>
  <si>
    <t>15346</t>
  </si>
  <si>
    <t>DL-03662</t>
  </si>
  <si>
    <t>$11,997</t>
  </si>
  <si>
    <t>DL-03663</t>
  </si>
  <si>
    <t>$6,378</t>
  </si>
  <si>
    <t>DL-03664</t>
  </si>
  <si>
    <t>4,737</t>
  </si>
  <si>
    <t>DL-03665</t>
  </si>
  <si>
    <t>$24,542</t>
  </si>
  <si>
    <t>DL-03666</t>
  </si>
  <si>
    <t>5518</t>
  </si>
  <si>
    <t>DL-03667</t>
  </si>
  <si>
    <t>6393</t>
  </si>
  <si>
    <t>DL-03668</t>
  </si>
  <si>
    <t>DL-03669</t>
  </si>
  <si>
    <t>8628</t>
  </si>
  <si>
    <t>DL-03670</t>
  </si>
  <si>
    <t>DL-03671</t>
  </si>
  <si>
    <t>8080</t>
  </si>
  <si>
    <t>30/10/2024</t>
  </si>
  <si>
    <t>DL-03672</t>
  </si>
  <si>
    <t>25093</t>
  </si>
  <si>
    <t>DL-03673</t>
  </si>
  <si>
    <t>$2,802</t>
  </si>
  <si>
    <t>DL-03674</t>
  </si>
  <si>
    <t>$2,506</t>
  </si>
  <si>
    <t>DL-03675</t>
  </si>
  <si>
    <t>CUST-1054</t>
  </si>
  <si>
    <t>DL-03676</t>
  </si>
  <si>
    <t>20560</t>
  </si>
  <si>
    <t>DL-03677</t>
  </si>
  <si>
    <t>$7,245</t>
  </si>
  <si>
    <t>DL-03678</t>
  </si>
  <si>
    <t>CUST-0689</t>
  </si>
  <si>
    <t>11897</t>
  </si>
  <si>
    <t>07/07/2022</t>
  </si>
  <si>
    <t>DL-03679</t>
  </si>
  <si>
    <t>43162</t>
  </si>
  <si>
    <t>DL-03680</t>
  </si>
  <si>
    <t>118K</t>
  </si>
  <si>
    <t>2022-02-25</t>
  </si>
  <si>
    <t>DL-03681</t>
  </si>
  <si>
    <t>CUST-0217</t>
  </si>
  <si>
    <t>19926</t>
  </si>
  <si>
    <t>DL-03682</t>
  </si>
  <si>
    <t>CUST-1141</t>
  </si>
  <si>
    <t>DL-03683</t>
  </si>
  <si>
    <t>DL-03684</t>
  </si>
  <si>
    <t>25/01/2023</t>
  </si>
  <si>
    <t>DL-03685</t>
  </si>
  <si>
    <t>$43,957</t>
  </si>
  <si>
    <t>DL-03686</t>
  </si>
  <si>
    <t>$5,485</t>
  </si>
  <si>
    <t>DL-03687</t>
  </si>
  <si>
    <t>29,107</t>
  </si>
  <si>
    <t>DL-03688</t>
  </si>
  <si>
    <t>DL-03689</t>
  </si>
  <si>
    <t>$5,767</t>
  </si>
  <si>
    <t>DL-03690</t>
  </si>
  <si>
    <t>DL-03691</t>
  </si>
  <si>
    <t>1944</t>
  </si>
  <si>
    <t>DL-03692</t>
  </si>
  <si>
    <t>$29,495</t>
  </si>
  <si>
    <t>DL-03693</t>
  </si>
  <si>
    <t>8,234</t>
  </si>
  <si>
    <t>DL-03694</t>
  </si>
  <si>
    <t>$74,339</t>
  </si>
  <si>
    <t>DL-03695</t>
  </si>
  <si>
    <t>17723</t>
  </si>
  <si>
    <t>DL-03696</t>
  </si>
  <si>
    <t>16,576</t>
  </si>
  <si>
    <t>DL-03697</t>
  </si>
  <si>
    <t>CUST-0075</t>
  </si>
  <si>
    <t>DL-03698</t>
  </si>
  <si>
    <t>15169</t>
  </si>
  <si>
    <t>DL-03699</t>
  </si>
  <si>
    <t>123528</t>
  </si>
  <si>
    <t>DL-03700</t>
  </si>
  <si>
    <t>7309</t>
  </si>
  <si>
    <t>DL-03701</t>
  </si>
  <si>
    <t>9,381</t>
  </si>
  <si>
    <t>DL-03702</t>
  </si>
  <si>
    <t>$104,601</t>
  </si>
  <si>
    <t>DL-03703</t>
  </si>
  <si>
    <t>6,825</t>
  </si>
  <si>
    <t>DL-03704</t>
  </si>
  <si>
    <t>3653</t>
  </si>
  <si>
    <t>DL-03705</t>
  </si>
  <si>
    <t>$23,171</t>
  </si>
  <si>
    <t>DL-03706</t>
  </si>
  <si>
    <t>$19,018</t>
  </si>
  <si>
    <t>DL-03707</t>
  </si>
  <si>
    <t>24192</t>
  </si>
  <si>
    <t>DL-03708</t>
  </si>
  <si>
    <t>4,875</t>
  </si>
  <si>
    <t>DL-03709</t>
  </si>
  <si>
    <t>12429</t>
  </si>
  <si>
    <t>DL-03710</t>
  </si>
  <si>
    <t>$178,743</t>
  </si>
  <si>
    <t>DL-03711</t>
  </si>
  <si>
    <t>17,564</t>
  </si>
  <si>
    <t>DL-03712</t>
  </si>
  <si>
    <t>31609</t>
  </si>
  <si>
    <t>DL-03713</t>
  </si>
  <si>
    <t>$122,184</t>
  </si>
  <si>
    <t>DL-03714</t>
  </si>
  <si>
    <t>CUST-0347</t>
  </si>
  <si>
    <t>$133,298</t>
  </si>
  <si>
    <t>DL-03715</t>
  </si>
  <si>
    <t>$5,266</t>
  </si>
  <si>
    <t>DL-03716</t>
  </si>
  <si>
    <t>$21,002</t>
  </si>
  <si>
    <t>08/10/2022</t>
  </si>
  <si>
    <t>DL-03717</t>
  </si>
  <si>
    <t>10,509</t>
  </si>
  <si>
    <t>DL-03718</t>
  </si>
  <si>
    <t>7,992</t>
  </si>
  <si>
    <t>DL-03719</t>
  </si>
  <si>
    <t>$19,184</t>
  </si>
  <si>
    <t>DL-03720</t>
  </si>
  <si>
    <t>CUST-0337</t>
  </si>
  <si>
    <t>$43,101</t>
  </si>
  <si>
    <t>DL-03721</t>
  </si>
  <si>
    <t>6,149</t>
  </si>
  <si>
    <t>DL-03722</t>
  </si>
  <si>
    <t>19737</t>
  </si>
  <si>
    <t>27/05/2023</t>
  </si>
  <si>
    <t>DL-03723</t>
  </si>
  <si>
    <t>119839</t>
  </si>
  <si>
    <t>02/12/2022</t>
  </si>
  <si>
    <t>DL-03724</t>
  </si>
  <si>
    <t>152,290</t>
  </si>
  <si>
    <t>DL-03725</t>
  </si>
  <si>
    <t>9,002</t>
  </si>
  <si>
    <t>DL-03726</t>
  </si>
  <si>
    <t>191469</t>
  </si>
  <si>
    <t>DL-03727</t>
  </si>
  <si>
    <t>6,838</t>
  </si>
  <si>
    <t>DL-03728</t>
  </si>
  <si>
    <t>4,265</t>
  </si>
  <si>
    <t>DL-03729</t>
  </si>
  <si>
    <t>$127,613</t>
  </si>
  <si>
    <t>18/11/2024</t>
  </si>
  <si>
    <t>DL-03730</t>
  </si>
  <si>
    <t>31,332</t>
  </si>
  <si>
    <t>DL-03731</t>
  </si>
  <si>
    <t>$14,079</t>
  </si>
  <si>
    <t>2023-06-27</t>
  </si>
  <si>
    <t>DL-03732</t>
  </si>
  <si>
    <t>11825</t>
  </si>
  <si>
    <t>DL-03733</t>
  </si>
  <si>
    <t>$10,954</t>
  </si>
  <si>
    <t>DL-03734</t>
  </si>
  <si>
    <t>$11,911</t>
  </si>
  <si>
    <t>2022-07-02</t>
  </si>
  <si>
    <t>DL-03735</t>
  </si>
  <si>
    <t>2,590</t>
  </si>
  <si>
    <t>DL-03736</t>
  </si>
  <si>
    <t>CUST-1166</t>
  </si>
  <si>
    <t>$42,431</t>
  </si>
  <si>
    <t>DL-03737</t>
  </si>
  <si>
    <t>CUST-0882</t>
  </si>
  <si>
    <t>4,942</t>
  </si>
  <si>
    <t>DL-03738</t>
  </si>
  <si>
    <t>28579</t>
  </si>
  <si>
    <t>DL-03739</t>
  </si>
  <si>
    <t>CUST-0303</t>
  </si>
  <si>
    <t>DL-03740</t>
  </si>
  <si>
    <t>$131,770</t>
  </si>
  <si>
    <t>DL-03741</t>
  </si>
  <si>
    <t>DL-03742</t>
  </si>
  <si>
    <t>29,553</t>
  </si>
  <si>
    <t>DL-03743</t>
  </si>
  <si>
    <t>$178,115</t>
  </si>
  <si>
    <t>DL-03744</t>
  </si>
  <si>
    <t>174599</t>
  </si>
  <si>
    <t>DL-03745</t>
  </si>
  <si>
    <t>8665</t>
  </si>
  <si>
    <t>DL-03746</t>
  </si>
  <si>
    <t>$20,589</t>
  </si>
  <si>
    <t>2024-03-02</t>
  </si>
  <si>
    <t>DL-03747</t>
  </si>
  <si>
    <t>$9,167</t>
  </si>
  <si>
    <t>DL-03748</t>
  </si>
  <si>
    <t>$11,433</t>
  </si>
  <si>
    <t>DL-03749</t>
  </si>
  <si>
    <t>$6,170</t>
  </si>
  <si>
    <t>16/01/2024</t>
  </si>
  <si>
    <t>DL-03750</t>
  </si>
  <si>
    <t>12698</t>
  </si>
  <si>
    <t>DL-03751</t>
  </si>
  <si>
    <t>$17,147</t>
  </si>
  <si>
    <t>DL-03752</t>
  </si>
  <si>
    <t>8,036</t>
  </si>
  <si>
    <t>DL-03753</t>
  </si>
  <si>
    <t>3424</t>
  </si>
  <si>
    <t>DL-03754</t>
  </si>
  <si>
    <t>$157,161</t>
  </si>
  <si>
    <t>DL-03755</t>
  </si>
  <si>
    <t>41088</t>
  </si>
  <si>
    <t>DL-03756</t>
  </si>
  <si>
    <t>CUST-1402</t>
  </si>
  <si>
    <t>$31,896</t>
  </si>
  <si>
    <t>DL-03757</t>
  </si>
  <si>
    <t>DL-03758</t>
  </si>
  <si>
    <t>141053</t>
  </si>
  <si>
    <t>DL-03759</t>
  </si>
  <si>
    <t>DL-03760</t>
  </si>
  <si>
    <t>1281</t>
  </si>
  <si>
    <t>DL-03761</t>
  </si>
  <si>
    <t>$5,251</t>
  </si>
  <si>
    <t>09/11/2022</t>
  </si>
  <si>
    <t>DL-03762</t>
  </si>
  <si>
    <t>4,338</t>
  </si>
  <si>
    <t>DL-03763</t>
  </si>
  <si>
    <t>8672</t>
  </si>
  <si>
    <t>DL-03764</t>
  </si>
  <si>
    <t>$5,257</t>
  </si>
  <si>
    <t>24/04/2022</t>
  </si>
  <si>
    <t>DL-03765</t>
  </si>
  <si>
    <t>$8,050</t>
  </si>
  <si>
    <t>DL-03766</t>
  </si>
  <si>
    <t>$4,576</t>
  </si>
  <si>
    <t>DL-03767</t>
  </si>
  <si>
    <t>100K</t>
  </si>
  <si>
    <t>DL-03768</t>
  </si>
  <si>
    <t>$26,544</t>
  </si>
  <si>
    <t>DL-03769</t>
  </si>
  <si>
    <t>18501</t>
  </si>
  <si>
    <t>DL-03770</t>
  </si>
  <si>
    <t>DL-03771</t>
  </si>
  <si>
    <t>DL-03772</t>
  </si>
  <si>
    <t>3455</t>
  </si>
  <si>
    <t>DL-03773</t>
  </si>
  <si>
    <t>9426</t>
  </si>
  <si>
    <t>DL-03774</t>
  </si>
  <si>
    <t>DL-03775</t>
  </si>
  <si>
    <t>5627</t>
  </si>
  <si>
    <t>DL-03776</t>
  </si>
  <si>
    <t>9438</t>
  </si>
  <si>
    <t>2023-10-17</t>
  </si>
  <si>
    <t>DL-03777</t>
  </si>
  <si>
    <t>DL-03778</t>
  </si>
  <si>
    <t>2487</t>
  </si>
  <si>
    <t>DL-03779</t>
  </si>
  <si>
    <t>$7,557</t>
  </si>
  <si>
    <t>DL-03780</t>
  </si>
  <si>
    <t>DL-03781</t>
  </si>
  <si>
    <t>$75,245</t>
  </si>
  <si>
    <t>DL-03782</t>
  </si>
  <si>
    <t>3,560</t>
  </si>
  <si>
    <t>DL-03783</t>
  </si>
  <si>
    <t>CUST-1462</t>
  </si>
  <si>
    <t>103425</t>
  </si>
  <si>
    <t>DL-03784</t>
  </si>
  <si>
    <t>$2,582</t>
  </si>
  <si>
    <t>DL-03785</t>
  </si>
  <si>
    <t>12392</t>
  </si>
  <si>
    <t>DL-03786</t>
  </si>
  <si>
    <t>CUST-1235</t>
  </si>
  <si>
    <t>$25,325</t>
  </si>
  <si>
    <t>24/06/2024</t>
  </si>
  <si>
    <t>DL-03787</t>
  </si>
  <si>
    <t>11129</t>
  </si>
  <si>
    <t>DL-03788</t>
  </si>
  <si>
    <t>CUST-0147</t>
  </si>
  <si>
    <t>$3,715</t>
  </si>
  <si>
    <t>DL-03789</t>
  </si>
  <si>
    <t>$14,458</t>
  </si>
  <si>
    <t>DL-03790</t>
  </si>
  <si>
    <t>7643</t>
  </si>
  <si>
    <t>DL-03791</t>
  </si>
  <si>
    <t>DL-03792</t>
  </si>
  <si>
    <t>$5,508</t>
  </si>
  <si>
    <t>DL-03793</t>
  </si>
  <si>
    <t>CUST-0019</t>
  </si>
  <si>
    <t>$72,834</t>
  </si>
  <si>
    <t>DL-03794</t>
  </si>
  <si>
    <t>CUST-1217</t>
  </si>
  <si>
    <t>$3,263</t>
  </si>
  <si>
    <t>DL-03795</t>
  </si>
  <si>
    <t>CUST-1335</t>
  </si>
  <si>
    <t>$73,429</t>
  </si>
  <si>
    <t>DL-03796</t>
  </si>
  <si>
    <t>185745</t>
  </si>
  <si>
    <t>DL-03797</t>
  </si>
  <si>
    <t>DL-03798</t>
  </si>
  <si>
    <t>7,271</t>
  </si>
  <si>
    <t>DL-03799</t>
  </si>
  <si>
    <t>2551</t>
  </si>
  <si>
    <t>DL-03800</t>
  </si>
  <si>
    <t>22,316</t>
  </si>
  <si>
    <t>DL-03801</t>
  </si>
  <si>
    <t>$7,027</t>
  </si>
  <si>
    <t>DL-03802</t>
  </si>
  <si>
    <t>6790</t>
  </si>
  <si>
    <t>DL-03803</t>
  </si>
  <si>
    <t>193422</t>
  </si>
  <si>
    <t>DL-03804</t>
  </si>
  <si>
    <t>23046</t>
  </si>
  <si>
    <t>DL-03805</t>
  </si>
  <si>
    <t>1,565</t>
  </si>
  <si>
    <t>DL-03806</t>
  </si>
  <si>
    <t>18180</t>
  </si>
  <si>
    <t>2023-01-21</t>
  </si>
  <si>
    <t>DL-03807</t>
  </si>
  <si>
    <t>$135,055</t>
  </si>
  <si>
    <t>DL-03808</t>
  </si>
  <si>
    <t>$18,408</t>
  </si>
  <si>
    <t>DL-03809</t>
  </si>
  <si>
    <t>171652</t>
  </si>
  <si>
    <t>30/11/2024</t>
  </si>
  <si>
    <t>DL-03810</t>
  </si>
  <si>
    <t>22709</t>
  </si>
  <si>
    <t>DL-03811</t>
  </si>
  <si>
    <t>5,046</t>
  </si>
  <si>
    <t>DL-03812</t>
  </si>
  <si>
    <t>16/01/2023</t>
  </si>
  <si>
    <t>DL-03813</t>
  </si>
  <si>
    <t>$3,590</t>
  </si>
  <si>
    <t>DL-03814</t>
  </si>
  <si>
    <t>15721</t>
  </si>
  <si>
    <t>DL-03815</t>
  </si>
  <si>
    <t>$35,743</t>
  </si>
  <si>
    <t>DL-03816</t>
  </si>
  <si>
    <t>CUST-0612</t>
  </si>
  <si>
    <t>12,319</t>
  </si>
  <si>
    <t>DL-03817</t>
  </si>
  <si>
    <t>2966</t>
  </si>
  <si>
    <t>DL-03818</t>
  </si>
  <si>
    <t>$95,938</t>
  </si>
  <si>
    <t>DL-03819</t>
  </si>
  <si>
    <t>$11,469</t>
  </si>
  <si>
    <t>DL-03820</t>
  </si>
  <si>
    <t>$44,692</t>
  </si>
  <si>
    <t>DL-03821</t>
  </si>
  <si>
    <t>$5,043</t>
  </si>
  <si>
    <t>DL-03822</t>
  </si>
  <si>
    <t>$133,915</t>
  </si>
  <si>
    <t>DL-03823</t>
  </si>
  <si>
    <t>$15,535</t>
  </si>
  <si>
    <t>DL-03824</t>
  </si>
  <si>
    <t>$81,682</t>
  </si>
  <si>
    <t>DL-03825</t>
  </si>
  <si>
    <t>1,796</t>
  </si>
  <si>
    <t>02/12/2024</t>
  </si>
  <si>
    <t>DL-03826</t>
  </si>
  <si>
    <t>12559</t>
  </si>
  <si>
    <t>DL-03827</t>
  </si>
  <si>
    <t>$5,010</t>
  </si>
  <si>
    <t>DL-03828</t>
  </si>
  <si>
    <t>$131,687</t>
  </si>
  <si>
    <t>DL-03829</t>
  </si>
  <si>
    <t>$32,591</t>
  </si>
  <si>
    <t>DL-03830</t>
  </si>
  <si>
    <t>$19,893</t>
  </si>
  <si>
    <t>DL-03831</t>
  </si>
  <si>
    <t>$17,864</t>
  </si>
  <si>
    <t>DL-03832</t>
  </si>
  <si>
    <t>6,458</t>
  </si>
  <si>
    <t>DL-03833</t>
  </si>
  <si>
    <t>$210,745</t>
  </si>
  <si>
    <t>DL-03834</t>
  </si>
  <si>
    <t>$179,875</t>
  </si>
  <si>
    <t>DL-03835</t>
  </si>
  <si>
    <t>$3,137</t>
  </si>
  <si>
    <t>DL-03836</t>
  </si>
  <si>
    <t>77254</t>
  </si>
  <si>
    <t>05/07/2022</t>
  </si>
  <si>
    <t>DL-03837</t>
  </si>
  <si>
    <t>CUST-1037</t>
  </si>
  <si>
    <t>$26,782</t>
  </si>
  <si>
    <t>DL-03838</t>
  </si>
  <si>
    <t>6,444</t>
  </si>
  <si>
    <t>DL-03839</t>
  </si>
  <si>
    <t>6,754</t>
  </si>
  <si>
    <t>DL-03840</t>
  </si>
  <si>
    <t>$20,249</t>
  </si>
  <si>
    <t>DL-03841</t>
  </si>
  <si>
    <t>$22,736</t>
  </si>
  <si>
    <t>DL-03842</t>
  </si>
  <si>
    <t>CUST-1074</t>
  </si>
  <si>
    <t>1,607</t>
  </si>
  <si>
    <t>DL-03843</t>
  </si>
  <si>
    <t>22180</t>
  </si>
  <si>
    <t>2024-07-07</t>
  </si>
  <si>
    <t>DL-03844</t>
  </si>
  <si>
    <t>CUST-0925</t>
  </si>
  <si>
    <t>$33,211</t>
  </si>
  <si>
    <t>DL-03845</t>
  </si>
  <si>
    <t>46945</t>
  </si>
  <si>
    <t>DL-03846</t>
  </si>
  <si>
    <t>$3,363</t>
  </si>
  <si>
    <t>31/12/2024</t>
  </si>
  <si>
    <t>DL-03847</t>
  </si>
  <si>
    <t>$10,899</t>
  </si>
  <si>
    <t>DL-03848</t>
  </si>
  <si>
    <t>$7,016</t>
  </si>
  <si>
    <t>DL-03849</t>
  </si>
  <si>
    <t>$34,904</t>
  </si>
  <si>
    <t>19/01/2022</t>
  </si>
  <si>
    <t>DL-03850</t>
  </si>
  <si>
    <t>$7,433</t>
  </si>
  <si>
    <t>DL-03851</t>
  </si>
  <si>
    <t>60584</t>
  </si>
  <si>
    <t>DL-03852</t>
  </si>
  <si>
    <t>DL-03853</t>
  </si>
  <si>
    <t>CUST-0755</t>
  </si>
  <si>
    <t>19,959</t>
  </si>
  <si>
    <t>DL-03854</t>
  </si>
  <si>
    <t>$104,382</t>
  </si>
  <si>
    <t>DL-03855</t>
  </si>
  <si>
    <t>207,531</t>
  </si>
  <si>
    <t>2022-09-23</t>
  </si>
  <si>
    <t>DL-03856</t>
  </si>
  <si>
    <t>CUST-0643</t>
  </si>
  <si>
    <t>6513</t>
  </si>
  <si>
    <t>DL-03857</t>
  </si>
  <si>
    <t>$151,183</t>
  </si>
  <si>
    <t>DL-03858</t>
  </si>
  <si>
    <t>CUST-0246</t>
  </si>
  <si>
    <t>$85,066</t>
  </si>
  <si>
    <t>DL-03859</t>
  </si>
  <si>
    <t>$35,963</t>
  </si>
  <si>
    <t>DL-03860</t>
  </si>
  <si>
    <t>191K</t>
  </si>
  <si>
    <t>05/08/2022</t>
  </si>
  <si>
    <t>DL-03861</t>
  </si>
  <si>
    <t>$2,619</t>
  </si>
  <si>
    <t>DL-03862</t>
  </si>
  <si>
    <t>$180,075</t>
  </si>
  <si>
    <t>DL-03863</t>
  </si>
  <si>
    <t>170333</t>
  </si>
  <si>
    <t>DL-03864</t>
  </si>
  <si>
    <t>11062</t>
  </si>
  <si>
    <t>DL-03865</t>
  </si>
  <si>
    <t>160590</t>
  </si>
  <si>
    <t>DL-03866</t>
  </si>
  <si>
    <t>$20,842</t>
  </si>
  <si>
    <t>2024-01-24</t>
  </si>
  <si>
    <t>DL-03867</t>
  </si>
  <si>
    <t>140789</t>
  </si>
  <si>
    <t>DL-03868</t>
  </si>
  <si>
    <t>$123,049</t>
  </si>
  <si>
    <t>DL-03869</t>
  </si>
  <si>
    <t>$134,136</t>
  </si>
  <si>
    <t>DL-03870</t>
  </si>
  <si>
    <t>$3,851</t>
  </si>
  <si>
    <t>2023-08-19</t>
  </si>
  <si>
    <t>DL-03871</t>
  </si>
  <si>
    <t>8702</t>
  </si>
  <si>
    <t>DL-03872</t>
  </si>
  <si>
    <t>10208</t>
  </si>
  <si>
    <t>DL-03873</t>
  </si>
  <si>
    <t>$41,278</t>
  </si>
  <si>
    <t>DL-03874</t>
  </si>
  <si>
    <t>$6,312</t>
  </si>
  <si>
    <t>DL-03875</t>
  </si>
  <si>
    <t>3357</t>
  </si>
  <si>
    <t>DL-03876</t>
  </si>
  <si>
    <t>122876</t>
  </si>
  <si>
    <t>DL-03877</t>
  </si>
  <si>
    <t>$141,976</t>
  </si>
  <si>
    <t>DL-03878</t>
  </si>
  <si>
    <t>198592</t>
  </si>
  <si>
    <t>DL-03879</t>
  </si>
  <si>
    <t>19585</t>
  </si>
  <si>
    <t>DL-03880</t>
  </si>
  <si>
    <t>$12,313</t>
  </si>
  <si>
    <t>DL-03881</t>
  </si>
  <si>
    <t>$9,812</t>
  </si>
  <si>
    <t>DL-03882</t>
  </si>
  <si>
    <t>CUST-1139</t>
  </si>
  <si>
    <t>9,577</t>
  </si>
  <si>
    <t>DL-03883</t>
  </si>
  <si>
    <t>10531</t>
  </si>
  <si>
    <t>DL-03884</t>
  </si>
  <si>
    <t>35,044</t>
  </si>
  <si>
    <t>DL-03885</t>
  </si>
  <si>
    <t>4226</t>
  </si>
  <si>
    <t>DL-03886</t>
  </si>
  <si>
    <t>$67,218</t>
  </si>
  <si>
    <t>DL-03887</t>
  </si>
  <si>
    <t>5063</t>
  </si>
  <si>
    <t>2024-05-21</t>
  </si>
  <si>
    <t>DL-03888</t>
  </si>
  <si>
    <t>18913</t>
  </si>
  <si>
    <t>DL-03889</t>
  </si>
  <si>
    <t>17277</t>
  </si>
  <si>
    <t>DL-03890</t>
  </si>
  <si>
    <t>$45,260</t>
  </si>
  <si>
    <t>DL-03891</t>
  </si>
  <si>
    <t>5903</t>
  </si>
  <si>
    <t>2023-08-22</t>
  </si>
  <si>
    <t>DL-03892</t>
  </si>
  <si>
    <t>10,480</t>
  </si>
  <si>
    <t>DL-03893</t>
  </si>
  <si>
    <t>$12,219</t>
  </si>
  <si>
    <t>2024-03-16</t>
  </si>
  <si>
    <t>DL-03894</t>
  </si>
  <si>
    <t>41,978</t>
  </si>
  <si>
    <t>DL-03895</t>
  </si>
  <si>
    <t>17747</t>
  </si>
  <si>
    <t>DL-03896</t>
  </si>
  <si>
    <t>DL-03897</t>
  </si>
  <si>
    <t>15654</t>
  </si>
  <si>
    <t>DL-03898</t>
  </si>
  <si>
    <t>72771</t>
  </si>
  <si>
    <t>DL-03899</t>
  </si>
  <si>
    <t>$8,849</t>
  </si>
  <si>
    <t>DL-03900</t>
  </si>
  <si>
    <t>13724</t>
  </si>
  <si>
    <t>DL-03901</t>
  </si>
  <si>
    <t>CUST-1143</t>
  </si>
  <si>
    <t>7956</t>
  </si>
  <si>
    <t>DL-03902</t>
  </si>
  <si>
    <t>$19,085</t>
  </si>
  <si>
    <t>DL-03903</t>
  </si>
  <si>
    <t>29,423</t>
  </si>
  <si>
    <t>DL-03904</t>
  </si>
  <si>
    <t>$15,880</t>
  </si>
  <si>
    <t>DL-03905</t>
  </si>
  <si>
    <t>DL-03906</t>
  </si>
  <si>
    <t>$8,140</t>
  </si>
  <si>
    <t>DL-03907</t>
  </si>
  <si>
    <t>$10,022</t>
  </si>
  <si>
    <t>DL-03908</t>
  </si>
  <si>
    <t>$12,524</t>
  </si>
  <si>
    <t>DL-03909</t>
  </si>
  <si>
    <t>$18,033</t>
  </si>
  <si>
    <t>DL-03910</t>
  </si>
  <si>
    <t>179073</t>
  </si>
  <si>
    <t>DL-03911</t>
  </si>
  <si>
    <t>50K</t>
  </si>
  <si>
    <t>DL-03912</t>
  </si>
  <si>
    <t>$4,795</t>
  </si>
  <si>
    <t>DL-03913</t>
  </si>
  <si>
    <t>7627</t>
  </si>
  <si>
    <t>DL-03914</t>
  </si>
  <si>
    <t>$13,154</t>
  </si>
  <si>
    <t>DL-03915</t>
  </si>
  <si>
    <t>7573</t>
  </si>
  <si>
    <t>DL-03916</t>
  </si>
  <si>
    <t>CUST-1159</t>
  </si>
  <si>
    <t>62607</t>
  </si>
  <si>
    <t>DL-03917</t>
  </si>
  <si>
    <t>13959</t>
  </si>
  <si>
    <t>DL-03918</t>
  </si>
  <si>
    <t>3518</t>
  </si>
  <si>
    <t>DL-03919</t>
  </si>
  <si>
    <t>18908</t>
  </si>
  <si>
    <t>DL-03920</t>
  </si>
  <si>
    <t>45,963</t>
  </si>
  <si>
    <t>DL-03921</t>
  </si>
  <si>
    <t>73526</t>
  </si>
  <si>
    <t>DL-03922</t>
  </si>
  <si>
    <t>$214,887</t>
  </si>
  <si>
    <t>DL-03923</t>
  </si>
  <si>
    <t>DL-03924</t>
  </si>
  <si>
    <t>46,460</t>
  </si>
  <si>
    <t>DL-03925</t>
  </si>
  <si>
    <t>$4,193</t>
  </si>
  <si>
    <t>DL-03926</t>
  </si>
  <si>
    <t>12,750</t>
  </si>
  <si>
    <t>DL-03927</t>
  </si>
  <si>
    <t>2,171</t>
  </si>
  <si>
    <t>DL-03928</t>
  </si>
  <si>
    <t>117K</t>
  </si>
  <si>
    <t>DL-03929</t>
  </si>
  <si>
    <t>200776</t>
  </si>
  <si>
    <t>DL-03930</t>
  </si>
  <si>
    <t>$14,376</t>
  </si>
  <si>
    <t>DL-03931</t>
  </si>
  <si>
    <t>118,203</t>
  </si>
  <si>
    <t>DL-03932</t>
  </si>
  <si>
    <t>12,216</t>
  </si>
  <si>
    <t>DL-03933</t>
  </si>
  <si>
    <t>$135,680</t>
  </si>
  <si>
    <t>DL-03934</t>
  </si>
  <si>
    <t>10,197</t>
  </si>
  <si>
    <t>25/04/2024</t>
  </si>
  <si>
    <t>DL-03935</t>
  </si>
  <si>
    <t>3523</t>
  </si>
  <si>
    <t>18/04/2023</t>
  </si>
  <si>
    <t>DL-03936</t>
  </si>
  <si>
    <t>14384</t>
  </si>
  <si>
    <t>DL-03937</t>
  </si>
  <si>
    <t>43339</t>
  </si>
  <si>
    <t>05/05/2022</t>
  </si>
  <si>
    <t>DL-03938</t>
  </si>
  <si>
    <t>7347</t>
  </si>
  <si>
    <t>DL-03939</t>
  </si>
  <si>
    <t>02/06/2023</t>
  </si>
  <si>
    <t>DL-03940</t>
  </si>
  <si>
    <t>$20,440</t>
  </si>
  <si>
    <t>DL-03941</t>
  </si>
  <si>
    <t>$100,851</t>
  </si>
  <si>
    <t>DL-03942</t>
  </si>
  <si>
    <t>DL-03943</t>
  </si>
  <si>
    <t>8,457</t>
  </si>
  <si>
    <t>DL-03944</t>
  </si>
  <si>
    <t>$173,278</t>
  </si>
  <si>
    <t>DL-03945</t>
  </si>
  <si>
    <t>$5,736</t>
  </si>
  <si>
    <t>DL-03946</t>
  </si>
  <si>
    <t>12,648</t>
  </si>
  <si>
    <t>DL-03947</t>
  </si>
  <si>
    <t>5,204</t>
  </si>
  <si>
    <t>DL-03948</t>
  </si>
  <si>
    <t>$18,838</t>
  </si>
  <si>
    <t>DL-03949</t>
  </si>
  <si>
    <t>64K</t>
  </si>
  <si>
    <t>DL-03950</t>
  </si>
  <si>
    <t>147027</t>
  </si>
  <si>
    <t>DL-03951</t>
  </si>
  <si>
    <t>DL-03952</t>
  </si>
  <si>
    <t>11,286</t>
  </si>
  <si>
    <t>28/03/2024</t>
  </si>
  <si>
    <t>DL-03953</t>
  </si>
  <si>
    <t>3339</t>
  </si>
  <si>
    <t>DL-03954</t>
  </si>
  <si>
    <t>$3,303</t>
  </si>
  <si>
    <t>DL-03955</t>
  </si>
  <si>
    <t>$5,040</t>
  </si>
  <si>
    <t>DL-03956</t>
  </si>
  <si>
    <t>2693</t>
  </si>
  <si>
    <t>DL-03957</t>
  </si>
  <si>
    <t>208730</t>
  </si>
  <si>
    <t>DL-03958</t>
  </si>
  <si>
    <t>146290</t>
  </si>
  <si>
    <t>DL-03959</t>
  </si>
  <si>
    <t>211359</t>
  </si>
  <si>
    <t>DL-03960</t>
  </si>
  <si>
    <t>$7,283</t>
  </si>
  <si>
    <t>DL-03961</t>
  </si>
  <si>
    <t>4309</t>
  </si>
  <si>
    <t>DL-03962</t>
  </si>
  <si>
    <t>$27,393</t>
  </si>
  <si>
    <t>DL-03963</t>
  </si>
  <si>
    <t>61616</t>
  </si>
  <si>
    <t>DL-03964</t>
  </si>
  <si>
    <t>DL-03965</t>
  </si>
  <si>
    <t>$7,346</t>
  </si>
  <si>
    <t>DL-03966</t>
  </si>
  <si>
    <t>$14,315</t>
  </si>
  <si>
    <t>DL-03967</t>
  </si>
  <si>
    <t>$9,928</t>
  </si>
  <si>
    <t>DL-03968</t>
  </si>
  <si>
    <t>$27,947</t>
  </si>
  <si>
    <t>DL-03969</t>
  </si>
  <si>
    <t>DL-03970</t>
  </si>
  <si>
    <t>$5,361</t>
  </si>
  <si>
    <t>DL-03971</t>
  </si>
  <si>
    <t>23155</t>
  </si>
  <si>
    <t>DL-03972</t>
  </si>
  <si>
    <t>$126,254</t>
  </si>
  <si>
    <t>DL-03973</t>
  </si>
  <si>
    <t>$14,384</t>
  </si>
  <si>
    <t>DL-03974</t>
  </si>
  <si>
    <t>$18,679</t>
  </si>
  <si>
    <t>DL-03975</t>
  </si>
  <si>
    <t>DL-03976</t>
  </si>
  <si>
    <t>DL-03977</t>
  </si>
  <si>
    <t>11063</t>
  </si>
  <si>
    <t>28/12/2022</t>
  </si>
  <si>
    <t>DL-03978</t>
  </si>
  <si>
    <t>6037</t>
  </si>
  <si>
    <t>DL-03979</t>
  </si>
  <si>
    <t>18688</t>
  </si>
  <si>
    <t>DL-03980</t>
  </si>
  <si>
    <t>$4,870</t>
  </si>
  <si>
    <t>DL-03981</t>
  </si>
  <si>
    <t>82619</t>
  </si>
  <si>
    <t>DL-03982</t>
  </si>
  <si>
    <t>$8,256</t>
  </si>
  <si>
    <t>DL-03983</t>
  </si>
  <si>
    <t>57471</t>
  </si>
  <si>
    <t>DL-03984</t>
  </si>
  <si>
    <t>18,792</t>
  </si>
  <si>
    <t>DL-03985</t>
  </si>
  <si>
    <t>03/12/2024</t>
  </si>
  <si>
    <t>DL-03986</t>
  </si>
  <si>
    <t>$29,276</t>
  </si>
  <si>
    <t>DL-03987</t>
  </si>
  <si>
    <t>$4,131</t>
  </si>
  <si>
    <t>DL-03988</t>
  </si>
  <si>
    <t>4,401</t>
  </si>
  <si>
    <t>DL-03989</t>
  </si>
  <si>
    <t>DL-03990</t>
  </si>
  <si>
    <t>195,611</t>
  </si>
  <si>
    <t>DL-03991</t>
  </si>
  <si>
    <t>102980</t>
  </si>
  <si>
    <t>DL-03992</t>
  </si>
  <si>
    <t>163853</t>
  </si>
  <si>
    <t>DL-03993</t>
  </si>
  <si>
    <t>38345</t>
  </si>
  <si>
    <t>DL-03994</t>
  </si>
  <si>
    <t>15204</t>
  </si>
  <si>
    <t>DL-03995</t>
  </si>
  <si>
    <t>$19,358</t>
  </si>
  <si>
    <t>DL-03996</t>
  </si>
  <si>
    <t>87,345</t>
  </si>
  <si>
    <t>DL-03997</t>
  </si>
  <si>
    <t>CUST-0929</t>
  </si>
  <si>
    <t>$5,631</t>
  </si>
  <si>
    <t>DL-03998</t>
  </si>
  <si>
    <t>CUST-0499</t>
  </si>
  <si>
    <t>8914</t>
  </si>
  <si>
    <t>DL-03999</t>
  </si>
  <si>
    <t>8273</t>
  </si>
  <si>
    <t>DL-04000</t>
  </si>
  <si>
    <t>104206</t>
  </si>
  <si>
    <t>DL-04001</t>
  </si>
  <si>
    <t>21725</t>
  </si>
  <si>
    <t>DL-04002</t>
  </si>
  <si>
    <t>14729</t>
  </si>
  <si>
    <t>DL-04003</t>
  </si>
  <si>
    <t>DL-04004</t>
  </si>
  <si>
    <t>64961</t>
  </si>
  <si>
    <t>DL-04005</t>
  </si>
  <si>
    <t>155,412</t>
  </si>
  <si>
    <t>DL-04006</t>
  </si>
  <si>
    <t>$11,569</t>
  </si>
  <si>
    <t>DL-04007</t>
  </si>
  <si>
    <t>DL-04008</t>
  </si>
  <si>
    <t>8119</t>
  </si>
  <si>
    <t>DL-04009</t>
  </si>
  <si>
    <t>DL-04010</t>
  </si>
  <si>
    <t>$179,497</t>
  </si>
  <si>
    <t>DL-04011</t>
  </si>
  <si>
    <t>5677</t>
  </si>
  <si>
    <t>DL-04012</t>
  </si>
  <si>
    <t>6953</t>
  </si>
  <si>
    <t>DL-04013</t>
  </si>
  <si>
    <t>$77,439</t>
  </si>
  <si>
    <t>DL-04014</t>
  </si>
  <si>
    <t>4263</t>
  </si>
  <si>
    <t>DL-04015</t>
  </si>
  <si>
    <t>$6,119</t>
  </si>
  <si>
    <t>DL-04016</t>
  </si>
  <si>
    <t>$8,461</t>
  </si>
  <si>
    <t>DL-04017</t>
  </si>
  <si>
    <t>$117,251</t>
  </si>
  <si>
    <t>2023-01-26</t>
  </si>
  <si>
    <t>DL-04018</t>
  </si>
  <si>
    <t>72609</t>
  </si>
  <si>
    <t>DL-04019</t>
  </si>
  <si>
    <t>DL-04020</t>
  </si>
  <si>
    <t>$6,078</t>
  </si>
  <si>
    <t>DL-04021</t>
  </si>
  <si>
    <t>$17,626</t>
  </si>
  <si>
    <t>DL-04022</t>
  </si>
  <si>
    <t>26,122</t>
  </si>
  <si>
    <t>DL-04023</t>
  </si>
  <si>
    <t>$89,231</t>
  </si>
  <si>
    <t>DL-04024</t>
  </si>
  <si>
    <t>$4,910</t>
  </si>
  <si>
    <t>DL-04025</t>
  </si>
  <si>
    <t>DL-04026</t>
  </si>
  <si>
    <t>$36,049</t>
  </si>
  <si>
    <t>DL-04027</t>
  </si>
  <si>
    <t>12,206</t>
  </si>
  <si>
    <t>DL-04028</t>
  </si>
  <si>
    <t>24241</t>
  </si>
  <si>
    <t>DL-04029</t>
  </si>
  <si>
    <t>$5,843</t>
  </si>
  <si>
    <t>DL-04030</t>
  </si>
  <si>
    <t>$118,710</t>
  </si>
  <si>
    <t>DL-04031</t>
  </si>
  <si>
    <t>CUST-0092</t>
  </si>
  <si>
    <t>3893</t>
  </si>
  <si>
    <t>DL-04032</t>
  </si>
  <si>
    <t>23233</t>
  </si>
  <si>
    <t>DL-04033</t>
  </si>
  <si>
    <t>$2,791</t>
  </si>
  <si>
    <t>DL-04034</t>
  </si>
  <si>
    <t>7279</t>
  </si>
  <si>
    <t>2023-07-01</t>
  </si>
  <si>
    <t>DL-04035</t>
  </si>
  <si>
    <t>$14,871</t>
  </si>
  <si>
    <t>DL-04036</t>
  </si>
  <si>
    <t>13067</t>
  </si>
  <si>
    <t>DL-04037</t>
  </si>
  <si>
    <t>44252</t>
  </si>
  <si>
    <t>DL-04038</t>
  </si>
  <si>
    <t>$14,308</t>
  </si>
  <si>
    <t>DL-04039</t>
  </si>
  <si>
    <t>87K</t>
  </si>
  <si>
    <t>DL-04040</t>
  </si>
  <si>
    <t>$45,802</t>
  </si>
  <si>
    <t>DL-04041</t>
  </si>
  <si>
    <t>$8,604</t>
  </si>
  <si>
    <t>DL-04042</t>
  </si>
  <si>
    <t>CUST-0512</t>
  </si>
  <si>
    <t>31964</t>
  </si>
  <si>
    <t>DL-04043</t>
  </si>
  <si>
    <t>DL-04044</t>
  </si>
  <si>
    <t>$28,484</t>
  </si>
  <si>
    <t>2024-02-26</t>
  </si>
  <si>
    <t>DL-04045</t>
  </si>
  <si>
    <t>DL-04046</t>
  </si>
  <si>
    <t>85825</t>
  </si>
  <si>
    <t>2022-01-04</t>
  </si>
  <si>
    <t>DL-04047</t>
  </si>
  <si>
    <t>46K</t>
  </si>
  <si>
    <t>2022-10-24</t>
  </si>
  <si>
    <t>DL-04048</t>
  </si>
  <si>
    <t>DL-04049</t>
  </si>
  <si>
    <t>$7,448</t>
  </si>
  <si>
    <t>DL-04050</t>
  </si>
  <si>
    <t>165K</t>
  </si>
  <si>
    <t>DL-04051</t>
  </si>
  <si>
    <t>215160</t>
  </si>
  <si>
    <t>2022-06-22</t>
  </si>
  <si>
    <t>DL-04052</t>
  </si>
  <si>
    <t>24287</t>
  </si>
  <si>
    <t>DL-04053</t>
  </si>
  <si>
    <t>22,970</t>
  </si>
  <si>
    <t>DL-04054</t>
  </si>
  <si>
    <t>44078</t>
  </si>
  <si>
    <t>DL-04055</t>
  </si>
  <si>
    <t>170612</t>
  </si>
  <si>
    <t>DL-04056</t>
  </si>
  <si>
    <t>$26,228</t>
  </si>
  <si>
    <t>DL-04057</t>
  </si>
  <si>
    <t>85,492</t>
  </si>
  <si>
    <t>DL-04058</t>
  </si>
  <si>
    <t>$5,233</t>
  </si>
  <si>
    <t>DL-04059</t>
  </si>
  <si>
    <t>8213</t>
  </si>
  <si>
    <t>DL-04060</t>
  </si>
  <si>
    <t>12,865</t>
  </si>
  <si>
    <t>DL-04061</t>
  </si>
  <si>
    <t>DL-04062</t>
  </si>
  <si>
    <t>$30,446</t>
  </si>
  <si>
    <t>DL-04063</t>
  </si>
  <si>
    <t>6747</t>
  </si>
  <si>
    <t>14/01/2023</t>
  </si>
  <si>
    <t>DL-04064</t>
  </si>
  <si>
    <t>6,381</t>
  </si>
  <si>
    <t>DL-04065</t>
  </si>
  <si>
    <t>$15,804</t>
  </si>
  <si>
    <t>DL-04066</t>
  </si>
  <si>
    <t>167948</t>
  </si>
  <si>
    <t>DL-04067</t>
  </si>
  <si>
    <t>$173,862</t>
  </si>
  <si>
    <t>DL-04068</t>
  </si>
  <si>
    <t>171,147</t>
  </si>
  <si>
    <t>07/08/2022</t>
  </si>
  <si>
    <t>DL-04069</t>
  </si>
  <si>
    <t>41,416</t>
  </si>
  <si>
    <t>DL-04070</t>
  </si>
  <si>
    <t>18988</t>
  </si>
  <si>
    <t>DL-04071</t>
  </si>
  <si>
    <t>5,029</t>
  </si>
  <si>
    <t>DL-04072</t>
  </si>
  <si>
    <t>$101,190</t>
  </si>
  <si>
    <t>DL-04073</t>
  </si>
  <si>
    <t>$10,889</t>
  </si>
  <si>
    <t>DL-04074</t>
  </si>
  <si>
    <t>$22,703</t>
  </si>
  <si>
    <t>DL-04075</t>
  </si>
  <si>
    <t>$13,696</t>
  </si>
  <si>
    <t>DL-04076</t>
  </si>
  <si>
    <t>DL-04077</t>
  </si>
  <si>
    <t>$6,983</t>
  </si>
  <si>
    <t>DL-04078</t>
  </si>
  <si>
    <t>DL-04079</t>
  </si>
  <si>
    <t>$10,119</t>
  </si>
  <si>
    <t>DL-04080</t>
  </si>
  <si>
    <t>2094</t>
  </si>
  <si>
    <t>DL-04081</t>
  </si>
  <si>
    <t>$13,269</t>
  </si>
  <si>
    <t>DL-04082</t>
  </si>
  <si>
    <t>CUST-1321</t>
  </si>
  <si>
    <t>DL-04083</t>
  </si>
  <si>
    <t>$29,396</t>
  </si>
  <si>
    <t>DL-04084</t>
  </si>
  <si>
    <t>13584</t>
  </si>
  <si>
    <t>DL-04085</t>
  </si>
  <si>
    <t>CUST-0495</t>
  </si>
  <si>
    <t>DL-04086</t>
  </si>
  <si>
    <t>4,085</t>
  </si>
  <si>
    <t>DL-04087</t>
  </si>
  <si>
    <t>$16,635</t>
  </si>
  <si>
    <t>DL-04088</t>
  </si>
  <si>
    <t>CUST-0417</t>
  </si>
  <si>
    <t>$2,538</t>
  </si>
  <si>
    <t>DL-04089</t>
  </si>
  <si>
    <t>50162</t>
  </si>
  <si>
    <t>DL-04090</t>
  </si>
  <si>
    <t>$18,104</t>
  </si>
  <si>
    <t>DL-04091</t>
  </si>
  <si>
    <t>$17,838</t>
  </si>
  <si>
    <t>DL-04092</t>
  </si>
  <si>
    <t>6,143</t>
  </si>
  <si>
    <t>DL-04093</t>
  </si>
  <si>
    <t>$172,321</t>
  </si>
  <si>
    <t>DL-04094</t>
  </si>
  <si>
    <t>DL-04095</t>
  </si>
  <si>
    <t>45,034</t>
  </si>
  <si>
    <t>DL-04096</t>
  </si>
  <si>
    <t>5620</t>
  </si>
  <si>
    <t>DL-04097</t>
  </si>
  <si>
    <t>14,931</t>
  </si>
  <si>
    <t>DL-04098</t>
  </si>
  <si>
    <t>2022-06-10</t>
  </si>
  <si>
    <t>DL-04099</t>
  </si>
  <si>
    <t>17061</t>
  </si>
  <si>
    <t>DL-04100</t>
  </si>
  <si>
    <t>$163,998</t>
  </si>
  <si>
    <t>DL-04101</t>
  </si>
  <si>
    <t>$17,064</t>
  </si>
  <si>
    <t>DL-04102</t>
  </si>
  <si>
    <t>$3,800</t>
  </si>
  <si>
    <t>DL-04103</t>
  </si>
  <si>
    <t>21,479</t>
  </si>
  <si>
    <t>DL-04104</t>
  </si>
  <si>
    <t>21850</t>
  </si>
  <si>
    <t>DL-04105</t>
  </si>
  <si>
    <t>$18,621</t>
  </si>
  <si>
    <t>DL-04106</t>
  </si>
  <si>
    <t>CUST-0288</t>
  </si>
  <si>
    <t>$5,935</t>
  </si>
  <si>
    <t>DL-04107</t>
  </si>
  <si>
    <t>4468</t>
  </si>
  <si>
    <t>DL-04108</t>
  </si>
  <si>
    <t>15579</t>
  </si>
  <si>
    <t>DL-04109</t>
  </si>
  <si>
    <t>13409</t>
  </si>
  <si>
    <t>DL-04110</t>
  </si>
  <si>
    <t>$56,217</t>
  </si>
  <si>
    <t>DL-04111</t>
  </si>
  <si>
    <t>14868</t>
  </si>
  <si>
    <t>DL-04112</t>
  </si>
  <si>
    <t>$3,170</t>
  </si>
  <si>
    <t>DL-04113</t>
  </si>
  <si>
    <t>$7,015</t>
  </si>
  <si>
    <t>DL-04114</t>
  </si>
  <si>
    <t>DL-04115</t>
  </si>
  <si>
    <t>$11,647</t>
  </si>
  <si>
    <t>DL-04116</t>
  </si>
  <si>
    <t>$16,747</t>
  </si>
  <si>
    <t>DL-04117</t>
  </si>
  <si>
    <t>$41,469</t>
  </si>
  <si>
    <t>DL-04118</t>
  </si>
  <si>
    <t>$5,620</t>
  </si>
  <si>
    <t>DL-04119</t>
  </si>
  <si>
    <t>142,752</t>
  </si>
  <si>
    <t>DL-04120</t>
  </si>
  <si>
    <t>$25,657</t>
  </si>
  <si>
    <t>DL-04121</t>
  </si>
  <si>
    <t>$8,622</t>
  </si>
  <si>
    <t>DL-04122</t>
  </si>
  <si>
    <t>$2,973</t>
  </si>
  <si>
    <t>DL-04123</t>
  </si>
  <si>
    <t>155035</t>
  </si>
  <si>
    <t>DL-04124</t>
  </si>
  <si>
    <t>114027</t>
  </si>
  <si>
    <t>DL-04125</t>
  </si>
  <si>
    <t>59263</t>
  </si>
  <si>
    <t>DL-04126</t>
  </si>
  <si>
    <t>10,723</t>
  </si>
  <si>
    <t>DL-04127</t>
  </si>
  <si>
    <t>DL-04128</t>
  </si>
  <si>
    <t>82597</t>
  </si>
  <si>
    <t>2023-06-03</t>
  </si>
  <si>
    <t>DL-04129</t>
  </si>
  <si>
    <t>$19,194</t>
  </si>
  <si>
    <t>DL-04130</t>
  </si>
  <si>
    <t>49212</t>
  </si>
  <si>
    <t>DL-04131</t>
  </si>
  <si>
    <t>$49,132</t>
  </si>
  <si>
    <t>DL-04132</t>
  </si>
  <si>
    <t>187360</t>
  </si>
  <si>
    <t>DL-04133</t>
  </si>
  <si>
    <t>18051</t>
  </si>
  <si>
    <t>DL-04134</t>
  </si>
  <si>
    <t>5,334</t>
  </si>
  <si>
    <t>DL-04135</t>
  </si>
  <si>
    <t>60330</t>
  </si>
  <si>
    <t>DL-04136</t>
  </si>
  <si>
    <t>6005</t>
  </si>
  <si>
    <t>DL-04137</t>
  </si>
  <si>
    <t>$7,815</t>
  </si>
  <si>
    <t>DL-04138</t>
  </si>
  <si>
    <t>DL-04139</t>
  </si>
  <si>
    <t>$56,113</t>
  </si>
  <si>
    <t>DL-04140</t>
  </si>
  <si>
    <t>CUST-0921</t>
  </si>
  <si>
    <t>39,163</t>
  </si>
  <si>
    <t>DL-04141</t>
  </si>
  <si>
    <t>DL-04142</t>
  </si>
  <si>
    <t>$15,112</t>
  </si>
  <si>
    <t>DL-04143</t>
  </si>
  <si>
    <t>6,507</t>
  </si>
  <si>
    <t>DL-04144</t>
  </si>
  <si>
    <t>$12,366</t>
  </si>
  <si>
    <t>DL-04145</t>
  </si>
  <si>
    <t>$13,279</t>
  </si>
  <si>
    <t>DL-04146</t>
  </si>
  <si>
    <t>34,287</t>
  </si>
  <si>
    <t>DL-04147</t>
  </si>
  <si>
    <t>CUST-0345</t>
  </si>
  <si>
    <t>$8,977</t>
  </si>
  <si>
    <t>2023-04-14</t>
  </si>
  <si>
    <t>DL-04148</t>
  </si>
  <si>
    <t>$162,213</t>
  </si>
  <si>
    <t>DL-04149</t>
  </si>
  <si>
    <t>DL-04150</t>
  </si>
  <si>
    <t>CUST-0315</t>
  </si>
  <si>
    <t>$19,806</t>
  </si>
  <si>
    <t>DL-04151</t>
  </si>
  <si>
    <t>8637</t>
  </si>
  <si>
    <t>DL-04152</t>
  </si>
  <si>
    <t>9310</t>
  </si>
  <si>
    <t>DL-04153</t>
  </si>
  <si>
    <t>$4,268</t>
  </si>
  <si>
    <t>DL-04154</t>
  </si>
  <si>
    <t>$21,918</t>
  </si>
  <si>
    <t>DL-04155</t>
  </si>
  <si>
    <t>46233</t>
  </si>
  <si>
    <t>DL-04156</t>
  </si>
  <si>
    <t>59,481</t>
  </si>
  <si>
    <t>DL-04157</t>
  </si>
  <si>
    <t>$19,476</t>
  </si>
  <si>
    <t>DL-04158</t>
  </si>
  <si>
    <t>$4,584</t>
  </si>
  <si>
    <t>DL-04159</t>
  </si>
  <si>
    <t>$26,556</t>
  </si>
  <si>
    <t>DL-04160</t>
  </si>
  <si>
    <t>34286</t>
  </si>
  <si>
    <t>DL-04161</t>
  </si>
  <si>
    <t>$10,325</t>
  </si>
  <si>
    <t>DL-04162</t>
  </si>
  <si>
    <t>$214,299</t>
  </si>
  <si>
    <t>DL-04163</t>
  </si>
  <si>
    <t>DL-04164</t>
  </si>
  <si>
    <t>$152,674</t>
  </si>
  <si>
    <t>DL-04165</t>
  </si>
  <si>
    <t>$42,163</t>
  </si>
  <si>
    <t>DL-04166</t>
  </si>
  <si>
    <t>7,999</t>
  </si>
  <si>
    <t>DL-04167</t>
  </si>
  <si>
    <t>CUST-0800</t>
  </si>
  <si>
    <t>7,102</t>
  </si>
  <si>
    <t>DL-04168</t>
  </si>
  <si>
    <t>172,038</t>
  </si>
  <si>
    <t>DL-04169</t>
  </si>
  <si>
    <t>13,646</t>
  </si>
  <si>
    <t>DL-04170</t>
  </si>
  <si>
    <t>$61,899</t>
  </si>
  <si>
    <t>DL-04171</t>
  </si>
  <si>
    <t>1736</t>
  </si>
  <si>
    <t>DL-04172</t>
  </si>
  <si>
    <t>11,542</t>
  </si>
  <si>
    <t>DL-04173</t>
  </si>
  <si>
    <t>26764</t>
  </si>
  <si>
    <t>DL-04174</t>
  </si>
  <si>
    <t>$3,269</t>
  </si>
  <si>
    <t>DL-04175</t>
  </si>
  <si>
    <t>DL-04176</t>
  </si>
  <si>
    <t>10881</t>
  </si>
  <si>
    <t>DL-04177</t>
  </si>
  <si>
    <t>CUST-0057</t>
  </si>
  <si>
    <t>204133</t>
  </si>
  <si>
    <t>DL-04178</t>
  </si>
  <si>
    <t>DL-04179</t>
  </si>
  <si>
    <t>$79,139</t>
  </si>
  <si>
    <t>DL-04180</t>
  </si>
  <si>
    <t>DL-04181</t>
  </si>
  <si>
    <t>DL-04182</t>
  </si>
  <si>
    <t>3,115</t>
  </si>
  <si>
    <t>DL-04183</t>
  </si>
  <si>
    <t>DL-04184</t>
  </si>
  <si>
    <t>6,627</t>
  </si>
  <si>
    <t>DL-04185</t>
  </si>
  <si>
    <t>11977</t>
  </si>
  <si>
    <t>02/05/2022</t>
  </si>
  <si>
    <t>DL-04186</t>
  </si>
  <si>
    <t>15476</t>
  </si>
  <si>
    <t>DL-04187</t>
  </si>
  <si>
    <t>DL-04188</t>
  </si>
  <si>
    <t>CUST-0762</t>
  </si>
  <si>
    <t>DL-04189</t>
  </si>
  <si>
    <t>203K</t>
  </si>
  <si>
    <t>DL-04190</t>
  </si>
  <si>
    <t>9,450</t>
  </si>
  <si>
    <t>DL-04191</t>
  </si>
  <si>
    <t>87,939</t>
  </si>
  <si>
    <t>DL-04192</t>
  </si>
  <si>
    <t>12282</t>
  </si>
  <si>
    <t>DL-04193</t>
  </si>
  <si>
    <t>$82,685</t>
  </si>
  <si>
    <t>DL-04194</t>
  </si>
  <si>
    <t>12262</t>
  </si>
  <si>
    <t>DL-04195</t>
  </si>
  <si>
    <t>4178</t>
  </si>
  <si>
    <t>DL-04196</t>
  </si>
  <si>
    <t>$55,969</t>
  </si>
  <si>
    <t>DL-04197</t>
  </si>
  <si>
    <t>21,560</t>
  </si>
  <si>
    <t>DL-04198</t>
  </si>
  <si>
    <t>$4,960</t>
  </si>
  <si>
    <t>DL-04199</t>
  </si>
  <si>
    <t>$6,563</t>
  </si>
  <si>
    <t>DL-04200</t>
  </si>
  <si>
    <t>Deal_Value_USD_Normalized</t>
  </si>
  <si>
    <t>[GPT ERROR] Free trial ended. Buy credits on dashboard.gptforwork.com to continue.</t>
  </si>
  <si>
    <t>Sales_Rep_Name_Clean</t>
  </si>
  <si>
    <t>Deal_Value_USD Clean</t>
  </si>
  <si>
    <t>Created_Date_Clean</t>
  </si>
  <si>
    <t>Closed_Date_Clean</t>
  </si>
  <si>
    <t>Expected_Close_Date_Clean</t>
  </si>
  <si>
    <t>Deal_Status</t>
  </si>
  <si>
    <t>Overall Win Rate</t>
  </si>
  <si>
    <t>Total Closed Deals</t>
  </si>
  <si>
    <t>Row Labels</t>
  </si>
  <si>
    <t>Grand Total</t>
  </si>
  <si>
    <t>Column Labels</t>
  </si>
  <si>
    <t>Lost</t>
  </si>
  <si>
    <t>Open</t>
  </si>
  <si>
    <t>Won</t>
  </si>
  <si>
    <t>Count of Deal_ID</t>
  </si>
  <si>
    <t>Win Rate</t>
  </si>
  <si>
    <t>2022</t>
  </si>
  <si>
    <t>2023</t>
  </si>
  <si>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</si>
  <si>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</si>
  <si>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</si>
  <si>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</si>
  <si>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</si>
  <si>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</si>
  <si>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</si>
  <si>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</si>
  <si>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</si>
  <si>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</si>
  <si>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</si>
  <si>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</si>
  <si>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</si>
  <si>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 of Deal_Value_USD Clean</t>
  </si>
  <si>
    <t>ANZ Total</t>
  </si>
  <si>
    <t>East Africa Total</t>
  </si>
  <si>
    <t>Middle East Total</t>
  </si>
  <si>
    <t>South Asia Total</t>
  </si>
  <si>
    <t>Southeast Asia Total</t>
  </si>
  <si>
    <t>Upsell Analysis</t>
  </si>
  <si>
    <t>Closed Won Deals</t>
  </si>
  <si>
    <t>Closed Won with Upsell</t>
  </si>
  <si>
    <t>Upsell Rate</t>
  </si>
  <si>
    <t>Company_Name</t>
  </si>
  <si>
    <t>Industry</t>
  </si>
  <si>
    <t>Company_Size</t>
  </si>
  <si>
    <t>Customer_Tier</t>
  </si>
  <si>
    <t>Onboarding_Date</t>
  </si>
  <si>
    <t>Renewal_Status</t>
  </si>
  <si>
    <t>MRR_USD</t>
  </si>
  <si>
    <t>NPS_Score</t>
  </si>
  <si>
    <t>Subscribed_Plan</t>
  </si>
  <si>
    <t>CSM_Name</t>
  </si>
  <si>
    <t>Contract_Months</t>
  </si>
  <si>
    <t>Churn_Risk_Flag</t>
  </si>
  <si>
    <t>Patla-Gaba</t>
  </si>
  <si>
    <t>Retail</t>
  </si>
  <si>
    <t>1–50</t>
  </si>
  <si>
    <t>Mid-Market</t>
  </si>
  <si>
    <t>At Risk</t>
  </si>
  <si>
    <t>Hemangini Lalla</t>
  </si>
  <si>
    <t>Pant-Kadakia</t>
  </si>
  <si>
    <t>BFSI</t>
  </si>
  <si>
    <t>5000+</t>
  </si>
  <si>
    <t>Enterprise</t>
  </si>
  <si>
    <t>Active</t>
  </si>
  <si>
    <t>Tripti Yadav</t>
  </si>
  <si>
    <t>Loke, Bora and Garg</t>
  </si>
  <si>
    <t>EdTech</t>
  </si>
  <si>
    <t>Janaki Handa</t>
  </si>
  <si>
    <t>Konda, Gade and Shere</t>
  </si>
  <si>
    <t>Logistics</t>
  </si>
  <si>
    <t>1001–5000</t>
  </si>
  <si>
    <t>Lajita Chatterjee</t>
  </si>
  <si>
    <t>Madan-Kanda</t>
  </si>
  <si>
    <t>Healthcare</t>
  </si>
  <si>
    <t>SMB</t>
  </si>
  <si>
    <t>Fariq Kaul</t>
  </si>
  <si>
    <t>Nair, Bhalla and Karnik</t>
  </si>
  <si>
    <t>51–200</t>
  </si>
  <si>
    <t>Gagan Sami</t>
  </si>
  <si>
    <t>Mutti Group</t>
  </si>
  <si>
    <t>Government</t>
  </si>
  <si>
    <t>Churned</t>
  </si>
  <si>
    <t>Bhatti-Kakar</t>
  </si>
  <si>
    <t>Gayathri Chaudry</t>
  </si>
  <si>
    <t>Murty, Kala and Tata</t>
  </si>
  <si>
    <t>201–1000</t>
  </si>
  <si>
    <t>Lajita Mall</t>
  </si>
  <si>
    <t>Shanker-Dhar</t>
  </si>
  <si>
    <t>Aryan Maharaj</t>
  </si>
  <si>
    <t>Dewan-Koshy</t>
  </si>
  <si>
    <t>Real Estate</t>
  </si>
  <si>
    <t>Chakradev Kari</t>
  </si>
  <si>
    <t>Yohannan, Lall and Sangha</t>
  </si>
  <si>
    <t>Media &amp; Entertainment</t>
  </si>
  <si>
    <t>Rastogi, Pathak and Kanda</t>
  </si>
  <si>
    <t>Manufacturing</t>
  </si>
  <si>
    <t>Nathaniel Sami</t>
  </si>
  <si>
    <t>Upadhyay Group</t>
  </si>
  <si>
    <t>Saumya Mall</t>
  </si>
  <si>
    <t>Batta Inc</t>
  </si>
  <si>
    <t>Telecom</t>
  </si>
  <si>
    <t>Dutta Ltd</t>
  </si>
  <si>
    <t>Kritika Brar</t>
  </si>
  <si>
    <t>Bhatt-Rajan</t>
  </si>
  <si>
    <t>Sidhu-Wadhwa</t>
  </si>
  <si>
    <t>Viraj Tiwari</t>
  </si>
  <si>
    <t>Apte-Contractor</t>
  </si>
  <si>
    <t>16/02/2022</t>
  </si>
  <si>
    <t>Yadav, Loke and Oak</t>
  </si>
  <si>
    <t>Memon Group</t>
  </si>
  <si>
    <t>Setty Inc</t>
  </si>
  <si>
    <t>Lall, Tella and Gokhale</t>
  </si>
  <si>
    <t>Cherian, Misra and Tripathi</t>
  </si>
  <si>
    <t>Issac, Dua and Prakash</t>
  </si>
  <si>
    <t>Renewed</t>
  </si>
  <si>
    <t>Zacharia PLC</t>
  </si>
  <si>
    <t>CUST-0027</t>
  </si>
  <si>
    <t>Naik Group</t>
  </si>
  <si>
    <t>Choudhury LLC</t>
  </si>
  <si>
    <t>Khatri-Bhardwaj</t>
  </si>
  <si>
    <t>Brar Inc</t>
  </si>
  <si>
    <t>Udant Dewan</t>
  </si>
  <si>
    <t>Sunder, Biswas and Walia</t>
  </si>
  <si>
    <t>Dave Ltd</t>
  </si>
  <si>
    <t>2022-06-16</t>
  </si>
  <si>
    <t>Gandhi-Lanka</t>
  </si>
  <si>
    <t>Sampath, Kakar and Zacharia</t>
  </si>
  <si>
    <t>Ayushman Chander</t>
  </si>
  <si>
    <t>Iyer, Muni and Rastogi</t>
  </si>
  <si>
    <t>Prakash, Sarma and Varughese</t>
  </si>
  <si>
    <t>Dara-Kota</t>
  </si>
  <si>
    <t>Bhatt LLC</t>
  </si>
  <si>
    <t>Karpe PLC</t>
  </si>
  <si>
    <t>Amble Inc</t>
  </si>
  <si>
    <t>Bhargava, Karnik and Bir</t>
  </si>
  <si>
    <t>Narayanan Inc</t>
  </si>
  <si>
    <t>Khanna, Mallick and Sunder</t>
  </si>
  <si>
    <t>Zacharia and Sons</t>
  </si>
  <si>
    <t>29/01/2024</t>
  </si>
  <si>
    <t>Solanki, Kibe and Solanki</t>
  </si>
  <si>
    <t>Gupta-Chandra</t>
  </si>
  <si>
    <t>Sankar LLC</t>
  </si>
  <si>
    <t>Roy-Sibal</t>
  </si>
  <si>
    <t>Bhagat, Chaudhari and Bhat</t>
  </si>
  <si>
    <t>Nori-Chopra</t>
  </si>
  <si>
    <t>Handa and Sons</t>
  </si>
  <si>
    <t>Sen, Dey and Sami</t>
  </si>
  <si>
    <t>Mallick Group</t>
  </si>
  <si>
    <t>Arunima Dugal</t>
  </si>
  <si>
    <t>Borra Group</t>
  </si>
  <si>
    <t>Chaudhari, Bedi and Zachariah</t>
  </si>
  <si>
    <t>Chander and Sons</t>
  </si>
  <si>
    <t>Ray Group</t>
  </si>
  <si>
    <t>Kala-Rattan</t>
  </si>
  <si>
    <t>Gala Group</t>
  </si>
  <si>
    <t>15/10/2023</t>
  </si>
  <si>
    <t>Ramakrishnan LLC</t>
  </si>
  <si>
    <t>Rushil Saini</t>
  </si>
  <si>
    <t>Mangal-Sampath</t>
  </si>
  <si>
    <t>Sur, Dubey and Gupta</t>
  </si>
  <si>
    <t>Kalla-Bhardwaj</t>
  </si>
  <si>
    <t>Bhat, Murthy and Bhandari</t>
  </si>
  <si>
    <t>Sood PLC</t>
  </si>
  <si>
    <t>Dugar, Bhandari and Trivedi</t>
  </si>
  <si>
    <t>27/01/2022</t>
  </si>
  <si>
    <t>Grewal Inc</t>
  </si>
  <si>
    <t>Bir, Keer and Raval</t>
  </si>
  <si>
    <t>Koshy PLC</t>
  </si>
  <si>
    <t>Baral, Bumb and Saini</t>
  </si>
  <si>
    <t>Virk, Mutti and Lal</t>
  </si>
  <si>
    <t>Murthy and Sons</t>
  </si>
  <si>
    <t>Randhawa-Deep</t>
  </si>
  <si>
    <t>Mital, Shankar and Mutti</t>
  </si>
  <si>
    <t>Andra Group</t>
  </si>
  <si>
    <t>Chaudhry, Borah and Yogi</t>
  </si>
  <si>
    <t>Toor LLC</t>
  </si>
  <si>
    <t>Palla Inc</t>
  </si>
  <si>
    <t>Pingle LLC</t>
  </si>
  <si>
    <t>Sarma PLC</t>
  </si>
  <si>
    <t>Mittal, Wadhwa and Anand</t>
  </si>
  <si>
    <t>25/08/2023</t>
  </si>
  <si>
    <t>Mistry, Chawla and Desai</t>
  </si>
  <si>
    <t>D’Alia-Chhabra</t>
  </si>
  <si>
    <t>Dugal, Magar and Manda</t>
  </si>
  <si>
    <t>Kade, Oza and Jani</t>
  </si>
  <si>
    <t>Lalla, Tiwari and Suresh</t>
  </si>
  <si>
    <t>Behl-Chanda</t>
  </si>
  <si>
    <t>CUST-0088</t>
  </si>
  <si>
    <t>Sampath, Malhotra and Basu</t>
  </si>
  <si>
    <t>Nath and Sons</t>
  </si>
  <si>
    <t>Lala, Edwin and Sathe</t>
  </si>
  <si>
    <t>Sane, Andra and Choudhury</t>
  </si>
  <si>
    <t>Dixit PLC</t>
  </si>
  <si>
    <t>Pingle PLC</t>
  </si>
  <si>
    <t>Divan, Sani and Datta</t>
  </si>
  <si>
    <t>Morar LLC</t>
  </si>
  <si>
    <t>Parmar and Sons</t>
  </si>
  <si>
    <t>05/05/2023</t>
  </si>
  <si>
    <t>Krish, Chauhan and Pandya</t>
  </si>
  <si>
    <t>2026-03-11</t>
  </si>
  <si>
    <t>CUST-0098</t>
  </si>
  <si>
    <t>Ray, Dubey and Khalsa</t>
  </si>
  <si>
    <t>CUST-0099</t>
  </si>
  <si>
    <t>Goel Group</t>
  </si>
  <si>
    <t>Gola Ltd</t>
  </si>
  <si>
    <t>Sabharwal-Kothari</t>
  </si>
  <si>
    <t>2024-08-14</t>
  </si>
  <si>
    <t>CUST-0102</t>
  </si>
  <si>
    <t>Dutta-Chokshi</t>
  </si>
  <si>
    <t>09/08/2022</t>
  </si>
  <si>
    <t>Barad-Singhal</t>
  </si>
  <si>
    <t>Iyengar Group</t>
  </si>
  <si>
    <t>Mody-Kari</t>
  </si>
  <si>
    <t>Bajwa Ltd</t>
  </si>
  <si>
    <t>Rastogi LLC</t>
  </si>
  <si>
    <t>Boase-Mallick</t>
  </si>
  <si>
    <t>Upadhyay-Ratta</t>
  </si>
  <si>
    <t>Yadav, Narula and Bala</t>
  </si>
  <si>
    <t>Lal and Sons</t>
  </si>
  <si>
    <t>Lanka, Barad and Chopra</t>
  </si>
  <si>
    <t>Saraf, Pai and Murthy</t>
  </si>
  <si>
    <t>Vaidya-D’Alia</t>
  </si>
  <si>
    <t>Gupta-Kumar</t>
  </si>
  <si>
    <t>Sarin Inc</t>
  </si>
  <si>
    <t>Yohannan, Hegde and Patla</t>
  </si>
  <si>
    <t>10/06/2023</t>
  </si>
  <si>
    <t>Boase-Narayanan</t>
  </si>
  <si>
    <t>2022-04-15</t>
  </si>
  <si>
    <t>Murthy, Dash and Mital</t>
  </si>
  <si>
    <t>More, Rege and Narain</t>
  </si>
  <si>
    <t>Merchant-Datta</t>
  </si>
  <si>
    <t>Salvi Ltd</t>
  </si>
  <si>
    <t>Ghosh-Mitra</t>
  </si>
  <si>
    <t>Acharya-Modi</t>
  </si>
  <si>
    <t>Kade-Sani</t>
  </si>
  <si>
    <t>Nagy, Shroff and Sathe</t>
  </si>
  <si>
    <t>Kala-Vaidya</t>
  </si>
  <si>
    <t>Gara-Chad</t>
  </si>
  <si>
    <t>03/03/2024</t>
  </si>
  <si>
    <t>Varma-Nayak</t>
  </si>
  <si>
    <t>Keer Ltd</t>
  </si>
  <si>
    <t>Kar-Issac</t>
  </si>
  <si>
    <t>Bakshi Inc</t>
  </si>
  <si>
    <t>Soman PLC</t>
  </si>
  <si>
    <t>Shah Group</t>
  </si>
  <si>
    <t>Hayer, Rajagopalan and Talwar</t>
  </si>
  <si>
    <t>Kohli-Divan</t>
  </si>
  <si>
    <t>Ahluwalia, Chhabra and Sandal</t>
  </si>
  <si>
    <t>Goda Ltd</t>
  </si>
  <si>
    <t>Shetty, Bedi and Krish</t>
  </si>
  <si>
    <t>Shan and Sons</t>
  </si>
  <si>
    <t>Wali-Nadig</t>
  </si>
  <si>
    <t>Thaman-Sandhu</t>
  </si>
  <si>
    <t>10/03/2023</t>
  </si>
  <si>
    <t>Sehgal, Dutt and Soman</t>
  </si>
  <si>
    <t>Lad-Kota</t>
  </si>
  <si>
    <t>Malhotra, Verma and Sundaram</t>
  </si>
  <si>
    <t>Khare, Maharaj and Sarraf</t>
  </si>
  <si>
    <t>Mangal and Sons</t>
  </si>
  <si>
    <t>CUST-0148</t>
  </si>
  <si>
    <t>Nayak-Nagarajan</t>
  </si>
  <si>
    <t>Buch, Devi and Dora</t>
  </si>
  <si>
    <t>Rajagopal Ltd</t>
  </si>
  <si>
    <t>Kala Inc</t>
  </si>
  <si>
    <t>CUST-0152</t>
  </si>
  <si>
    <t>Reddy-Narayanan</t>
  </si>
  <si>
    <t>Shukla, Sagar and Bhatia</t>
  </si>
  <si>
    <t>Salvi Group</t>
  </si>
  <si>
    <t>Bahri, Rai and Sood</t>
  </si>
  <si>
    <t>09/05/2023</t>
  </si>
  <si>
    <t>CUST-0156</t>
  </si>
  <si>
    <t>Pandey LLC</t>
  </si>
  <si>
    <t>Saini-Yohannan</t>
  </si>
  <si>
    <t>2026-02-27</t>
  </si>
  <si>
    <t>Kannan, Sura and Kanda</t>
  </si>
  <si>
    <t>28/10/2022</t>
  </si>
  <si>
    <t>Sarin-Sunder</t>
  </si>
  <si>
    <t>Ramachandran LLC</t>
  </si>
  <si>
    <t>Ravel, Gandhi and Sibal</t>
  </si>
  <si>
    <t>CUST-0162</t>
  </si>
  <si>
    <t>Walla Inc</t>
  </si>
  <si>
    <t>Bala-Chacko</t>
  </si>
  <si>
    <t>Sangha, Deshmukh and Shenoy</t>
  </si>
  <si>
    <t>Bedi LLC</t>
  </si>
  <si>
    <t>Narang-Kakar</t>
  </si>
  <si>
    <t>Narain-Nazareth</t>
  </si>
  <si>
    <t>Mall-Sama</t>
  </si>
  <si>
    <t>Bumb-Singhal</t>
  </si>
  <si>
    <t>Zacharia Inc</t>
  </si>
  <si>
    <t>Kapur-Biswas</t>
  </si>
  <si>
    <t>Baria, Balasubramanian and Kota</t>
  </si>
  <si>
    <t>2023-04-13</t>
  </si>
  <si>
    <t>Bahri PLC</t>
  </si>
  <si>
    <t>Khare and Sons</t>
  </si>
  <si>
    <t>2025-09-29</t>
  </si>
  <si>
    <t>Contractor-Kamdar</t>
  </si>
  <si>
    <t>Kunda-Pillay</t>
  </si>
  <si>
    <t>CUST-0177</t>
  </si>
  <si>
    <t>Contractor and Sons</t>
  </si>
  <si>
    <t>2025-11-25</t>
  </si>
  <si>
    <t>Chokshi-Bal</t>
  </si>
  <si>
    <t>Prashad-Ranganathan</t>
  </si>
  <si>
    <t>Issac, Borra and Kibe</t>
  </si>
  <si>
    <t>2022-03-22</t>
  </si>
  <si>
    <t>Mitra Ltd</t>
  </si>
  <si>
    <t>Dara, Barman and Palan</t>
  </si>
  <si>
    <t>Sangha, Prabhakar and Biswas</t>
  </si>
  <si>
    <t>Om, Arora and Salvi</t>
  </si>
  <si>
    <t>Cherian-Sant</t>
  </si>
  <si>
    <t>Sharaf-Dua</t>
  </si>
  <si>
    <t>Goda-Vig</t>
  </si>
  <si>
    <t>CUST-0188</t>
  </si>
  <si>
    <t>Madan, Yohannan and Sule</t>
  </si>
  <si>
    <t>CUST-0189</t>
  </si>
  <si>
    <t>Sarin-Loyal</t>
  </si>
  <si>
    <t>2023-12-05</t>
  </si>
  <si>
    <t>Korpal-Chadha</t>
  </si>
  <si>
    <t>2023-07-30</t>
  </si>
  <si>
    <t>Seshadri-Kohli</t>
  </si>
  <si>
    <t>Raghavan-Nayar</t>
  </si>
  <si>
    <t>Talwar LLC</t>
  </si>
  <si>
    <t>Sura and Sons</t>
  </si>
  <si>
    <t>Kuruvilla-Oak</t>
  </si>
  <si>
    <t>CUST-0196</t>
  </si>
  <si>
    <t>Majumdar-Anne</t>
  </si>
  <si>
    <t>Halder, Chada and Khurana</t>
  </si>
  <si>
    <t>Ray, Suresh and Khosla</t>
  </si>
  <si>
    <t>Soni, Swaminathan and Sem</t>
  </si>
  <si>
    <t>Chander LLC</t>
  </si>
  <si>
    <t>Ravel Ltd</t>
  </si>
  <si>
    <t>Mohan Ltd</t>
  </si>
  <si>
    <t>CUST-0203</t>
  </si>
  <si>
    <t>Pillay, Solanki and Wali</t>
  </si>
  <si>
    <t>Sandal-Narayanan</t>
  </si>
  <si>
    <t>14/09/2023</t>
  </si>
  <si>
    <t>Setty-Madan</t>
  </si>
  <si>
    <t>2026-02-18</t>
  </si>
  <si>
    <t>Krishnamurthy-Kashyap</t>
  </si>
  <si>
    <t>CUST-0207</t>
  </si>
  <si>
    <t>Hans LLC</t>
  </si>
  <si>
    <t>Wason Ltd</t>
  </si>
  <si>
    <t>14/09/2022</t>
  </si>
  <si>
    <t>Sule, Malhotra and Vohra</t>
  </si>
  <si>
    <t>Mandal, Chaudhry and Hari</t>
  </si>
  <si>
    <t>Karan-Patel</t>
  </si>
  <si>
    <t>Mittal Inc</t>
  </si>
  <si>
    <t>Walla, Date and Mahal</t>
  </si>
  <si>
    <t>Bhagat PLC</t>
  </si>
  <si>
    <t>Date-Swaminathan</t>
  </si>
  <si>
    <t>Arora PLC</t>
  </si>
  <si>
    <t>Singh-Srinivas</t>
  </si>
  <si>
    <t>Oak-Gour</t>
  </si>
  <si>
    <t>Krishnan Group</t>
  </si>
  <si>
    <t>Bhattacharyya Group</t>
  </si>
  <si>
    <t>Borah-Bera</t>
  </si>
  <si>
    <t>CUST-0224</t>
  </si>
  <si>
    <t>Chada-Kothari</t>
  </si>
  <si>
    <t>Saha PLC</t>
  </si>
  <si>
    <t>Kara, Virk and Rai</t>
  </si>
  <si>
    <t>Savant-Mishra</t>
  </si>
  <si>
    <t>Sanghvi, Mody and Bhasin</t>
  </si>
  <si>
    <t>Chaudhary, Johal and Kakar</t>
  </si>
  <si>
    <t>Bumb-Dugar</t>
  </si>
  <si>
    <t>Ghose PLC</t>
  </si>
  <si>
    <t>Dugar Inc</t>
  </si>
  <si>
    <t>Seshadri-Singhal</t>
  </si>
  <si>
    <t>Bali-Kata</t>
  </si>
  <si>
    <t>12/08/2023</t>
  </si>
  <si>
    <t>Mandal-Setty</t>
  </si>
  <si>
    <t>CUST-0236</t>
  </si>
  <si>
    <t>Kaur LLC</t>
  </si>
  <si>
    <t>Hora, Sandal and Contractor</t>
  </si>
  <si>
    <t>Kar, Dixit and Lata</t>
  </si>
  <si>
    <t>Bora Inc</t>
  </si>
  <si>
    <t>Mohanty PLC</t>
  </si>
  <si>
    <t>Mani, Sarna and Dash</t>
  </si>
  <si>
    <t>CUST-0242</t>
  </si>
  <si>
    <t>Modi-Rau</t>
  </si>
  <si>
    <t>Tella-Zacharia</t>
  </si>
  <si>
    <t>Sarma-Buch</t>
  </si>
  <si>
    <t>Baral, Sankaran and Naidu</t>
  </si>
  <si>
    <t>2025-12-30</t>
  </si>
  <si>
    <t>Krishna, Bal and Chand</t>
  </si>
  <si>
    <t>Bail Ltd</t>
  </si>
  <si>
    <t>Baria-Gill</t>
  </si>
  <si>
    <t>Venkataraman-Sathe</t>
  </si>
  <si>
    <t>CUST-0250</t>
  </si>
  <si>
    <t>Golla-Sarin</t>
  </si>
  <si>
    <t>Swamy, Chand and Singhal</t>
  </si>
  <si>
    <t>Rege-Nath</t>
  </si>
  <si>
    <t>Cheema-Dyal</t>
  </si>
  <si>
    <t>Sabharwal-Tandon</t>
  </si>
  <si>
    <t>Rattan-Bansal</t>
  </si>
  <si>
    <t>Chakrabarti-Murty</t>
  </si>
  <si>
    <t>Naik-D’Alia</t>
  </si>
  <si>
    <t>Varkey-Agarwal</t>
  </si>
  <si>
    <t>27/09/2022</t>
  </si>
  <si>
    <t>Shere, Sachdev and Bhagat</t>
  </si>
  <si>
    <t>23/05/2024</t>
  </si>
  <si>
    <t>Vasa LLC</t>
  </si>
  <si>
    <t>Tara, Sathe and Behl</t>
  </si>
  <si>
    <t>Loke PLC</t>
  </si>
  <si>
    <t>Mani Group</t>
  </si>
  <si>
    <t>Sundaram, Dara and Balakrishnan</t>
  </si>
  <si>
    <t>Khatri, Dutt and Mukhopadhyay</t>
  </si>
  <si>
    <t>CUST-0266</t>
  </si>
  <si>
    <t>Atwal, Reddy and Chander</t>
  </si>
  <si>
    <t>CUST-0267</t>
  </si>
  <si>
    <t>Comar Group</t>
  </si>
  <si>
    <t>2025-06-22</t>
  </si>
  <si>
    <t>Dube Group</t>
  </si>
  <si>
    <t>09/07/2024</t>
  </si>
  <si>
    <t>Manne, Upadhyay and Mahajan</t>
  </si>
  <si>
    <t>Subramanian-Sodhi</t>
  </si>
  <si>
    <t>23/06/2024</t>
  </si>
  <si>
    <t>CUST-0271</t>
  </si>
  <si>
    <t>Shan PLC</t>
  </si>
  <si>
    <t>Rajagopal and Sons</t>
  </si>
  <si>
    <t>Trivedi, Deshpande and Boase</t>
  </si>
  <si>
    <t>Sachdeva-Oak</t>
  </si>
  <si>
    <t>Loke, Agate and Mandal</t>
  </si>
  <si>
    <t>Misra, Suri and Dixit</t>
  </si>
  <si>
    <t>Yohannan-Sule</t>
  </si>
  <si>
    <t>Natarajan-Purohit</t>
  </si>
  <si>
    <t>Nagy-Gulati</t>
  </si>
  <si>
    <t>Khare, Rajagopal and Kaur</t>
  </si>
  <si>
    <t>CUST-0281</t>
  </si>
  <si>
    <t>Bassi-Nadkarni</t>
  </si>
  <si>
    <t>2023-05-15</t>
  </si>
  <si>
    <t>CUST-0282</t>
  </si>
  <si>
    <t>Solanki, Raj and Raju</t>
  </si>
  <si>
    <t>Doshi, Tandon and Bansal</t>
  </si>
  <si>
    <t>Thakkar PLC</t>
  </si>
  <si>
    <t>2023-08-13</t>
  </si>
  <si>
    <t>Chaudhry-Sarraf</t>
  </si>
  <si>
    <t>26/09/2022</t>
  </si>
  <si>
    <t>Vora Group</t>
  </si>
  <si>
    <t>Dhawan Group</t>
  </si>
  <si>
    <t>Dubey, Borde and Singh</t>
  </si>
  <si>
    <t>Nigam-Rao</t>
  </si>
  <si>
    <t>28/04/2023</t>
  </si>
  <si>
    <t>Buch, Narasimhan and Walla</t>
  </si>
  <si>
    <t>Nadig-Sura</t>
  </si>
  <si>
    <t>Banik, Biswas and Keer</t>
  </si>
  <si>
    <t>Mani, Karan and Chana</t>
  </si>
  <si>
    <t>Chaudhari-Chaudhry</t>
  </si>
  <si>
    <t>Ganesan-Mistry</t>
  </si>
  <si>
    <t>Batra LLC</t>
  </si>
  <si>
    <t>Memon LLC</t>
  </si>
  <si>
    <t>Sankar-Dhingra</t>
  </si>
  <si>
    <t>Wali Group</t>
  </si>
  <si>
    <t>Gole, Garde and Gill</t>
  </si>
  <si>
    <t>Raja PLC</t>
  </si>
  <si>
    <t>Khosla, Tank and Dhar</t>
  </si>
  <si>
    <t>Shenoy Ltd</t>
  </si>
  <si>
    <t>Sharaf-Kumer</t>
  </si>
  <si>
    <t>Andra, Shroff and Mani</t>
  </si>
  <si>
    <t>Dugar, Borah and Sathe</t>
  </si>
  <si>
    <t>Mistry-Samra</t>
  </si>
  <si>
    <t>Krishna, Shan and Mittal</t>
  </si>
  <si>
    <t>Rajagopalan Group</t>
  </si>
  <si>
    <t>Khalsa Group</t>
  </si>
  <si>
    <t>Parmer, Merchant and Merchant</t>
  </si>
  <si>
    <t>Randhawa LLC</t>
  </si>
  <si>
    <t>Bawa PLC</t>
  </si>
  <si>
    <t>Taneja, Mangat and Karpe</t>
  </si>
  <si>
    <t>Pandey, Kanda and Gupta</t>
  </si>
  <si>
    <t>Krishna, Devan and Chatterjee</t>
  </si>
  <si>
    <t>Baral, More and Sastry</t>
  </si>
  <si>
    <t>Patla Ltd</t>
  </si>
  <si>
    <t>Chana LLC</t>
  </si>
  <si>
    <t>Sagar-Gill</t>
  </si>
  <si>
    <t>Deo PLC</t>
  </si>
  <si>
    <t>CUST-0322</t>
  </si>
  <si>
    <t>Wali-Thaker</t>
  </si>
  <si>
    <t>03/06/2023</t>
  </si>
  <si>
    <t>Gala-Kurian</t>
  </si>
  <si>
    <t>Merchant-Nigam</t>
  </si>
  <si>
    <t>Sidhu Inc</t>
  </si>
  <si>
    <t>Kara Ltd</t>
  </si>
  <si>
    <t>Ranganathan, Pau and Chana</t>
  </si>
  <si>
    <t>Atwal-Lalla</t>
  </si>
  <si>
    <t>Dasgupta, Sha and Pillay</t>
  </si>
  <si>
    <t>Lala, Raj and Prabhu</t>
  </si>
  <si>
    <t>Kaur Group</t>
  </si>
  <si>
    <t>Narang PLC</t>
  </si>
  <si>
    <t>CUST-0333</t>
  </si>
  <si>
    <t>Bhatnagar Ltd</t>
  </si>
  <si>
    <t>CUST-0334</t>
  </si>
  <si>
    <t>Mittal-Rege</t>
  </si>
  <si>
    <t>Dey Inc</t>
  </si>
  <si>
    <t>Modi Group</t>
  </si>
  <si>
    <t>2022-04-02</t>
  </si>
  <si>
    <t>Chatterjee and Sons</t>
  </si>
  <si>
    <t>Deshmukh, Rama and Setty</t>
  </si>
  <si>
    <t>Zachariah-Saini</t>
  </si>
  <si>
    <t>Dubey, Sachdeva and Chaudhary</t>
  </si>
  <si>
    <t>Reddy-Mammen</t>
  </si>
  <si>
    <t>Prabhakar and Sons</t>
  </si>
  <si>
    <t>Saxena-Keer</t>
  </si>
  <si>
    <t>Chaudhary-Pillai</t>
  </si>
  <si>
    <t>Parmer, Bhat and Rao</t>
  </si>
  <si>
    <t>2022-01-28</t>
  </si>
  <si>
    <t>Gupta-Das</t>
  </si>
  <si>
    <t>Chand-Kala</t>
  </si>
  <si>
    <t>Bail, Bedi and Nath</t>
  </si>
  <si>
    <t>Dass PLC</t>
  </si>
  <si>
    <t>Biswas PLC</t>
  </si>
  <si>
    <t>Kalita and Sons</t>
  </si>
  <si>
    <t>Divan-Agate</t>
  </si>
  <si>
    <t>Dhillon-De</t>
  </si>
  <si>
    <t>Krishna, Ghosh and Choudhary</t>
  </si>
  <si>
    <t>Bal, Deep and Aurora</t>
  </si>
  <si>
    <t>10/03/2024</t>
  </si>
  <si>
    <t>Khanna-Naik</t>
  </si>
  <si>
    <t>Ghosh LLC</t>
  </si>
  <si>
    <t>CUST-0358</t>
  </si>
  <si>
    <t>Date Ltd</t>
  </si>
  <si>
    <t>Vora-Comar</t>
  </si>
  <si>
    <t>Bhatt, Soni and Sen</t>
  </si>
  <si>
    <t>Varghese-Chopra</t>
  </si>
  <si>
    <t>Thakur-Kant</t>
  </si>
  <si>
    <t>CUST-0363</t>
  </si>
  <si>
    <t>Bassi, Verma and Mitra</t>
  </si>
  <si>
    <t>Balasubramanian-Bhat</t>
  </si>
  <si>
    <t>Ratti-Sandhu</t>
  </si>
  <si>
    <t>Chokshi, Swaminathan and Sawhney</t>
  </si>
  <si>
    <t>Buch LLC</t>
  </si>
  <si>
    <t>Divan, Bhatti and Date</t>
  </si>
  <si>
    <t>Nair-Raj</t>
  </si>
  <si>
    <t>Wali, Menon and Setty</t>
  </si>
  <si>
    <t>Sani, Chaudhary and Contractor</t>
  </si>
  <si>
    <t>Kale, Sani and Seth</t>
  </si>
  <si>
    <t>Sachdev LLC</t>
  </si>
  <si>
    <t>29/04/2022</t>
  </si>
  <si>
    <t>Rastogi-Sagar</t>
  </si>
  <si>
    <t>Chandran, Munshi and Sane</t>
  </si>
  <si>
    <t>Kumer-Prasad</t>
  </si>
  <si>
    <t>20/05/2022</t>
  </si>
  <si>
    <t>Som Inc</t>
  </si>
  <si>
    <t>Chada Inc</t>
  </si>
  <si>
    <t>Char-Pradhan</t>
  </si>
  <si>
    <t>Bhasin PLC</t>
  </si>
  <si>
    <t>Narayan, Das and Roy</t>
  </si>
  <si>
    <t>Sampath-Behl</t>
  </si>
  <si>
    <t>2026-01-21</t>
  </si>
  <si>
    <t>Muni-Pandey</t>
  </si>
  <si>
    <t>28/06/2024</t>
  </si>
  <si>
    <t>Tripathi and Sons</t>
  </si>
  <si>
    <t>Subramaniam and Sons</t>
  </si>
  <si>
    <t>11/10/2022</t>
  </si>
  <si>
    <t>Palla PLC</t>
  </si>
  <si>
    <t>Contractor-Mallick</t>
  </si>
  <si>
    <t>Kara, Sanghvi and Bal</t>
  </si>
  <si>
    <t>CUST-0389</t>
  </si>
  <si>
    <t>Loke, Balakrishnan and Gole</t>
  </si>
  <si>
    <t>More-Nori</t>
  </si>
  <si>
    <t>Ahuja-Golla</t>
  </si>
  <si>
    <t>Rattan Inc</t>
  </si>
  <si>
    <t>Balasubramanian Inc</t>
  </si>
  <si>
    <t>Wali, Kale and Puri</t>
  </si>
  <si>
    <t>07/12/2023</t>
  </si>
  <si>
    <t>Setty-Om</t>
  </si>
  <si>
    <t>Nair, Chad and Ben</t>
  </si>
  <si>
    <t>17/01/2023</t>
  </si>
  <si>
    <t>Dugar PLC</t>
  </si>
  <si>
    <t>Bumb LLC</t>
  </si>
  <si>
    <t>Samra-Sunder</t>
  </si>
  <si>
    <t>Sathe, Sachdeva and Mahajan</t>
  </si>
  <si>
    <t>Vala Inc</t>
  </si>
  <si>
    <t>Sani-Choudhry</t>
  </si>
  <si>
    <t>Sur-Vyas</t>
  </si>
  <si>
    <t>Morar, Bath and Kannan</t>
  </si>
  <si>
    <t>Bhakta-Amble</t>
  </si>
  <si>
    <t>Mitra and Sons</t>
  </si>
  <si>
    <t>Kumer LLC</t>
  </si>
  <si>
    <t>Dar-Amble</t>
  </si>
  <si>
    <t>Sani-Gill</t>
  </si>
  <si>
    <t>Rai PLC</t>
  </si>
  <si>
    <t>15/11/2023</t>
  </si>
  <si>
    <t>CUST-0412</t>
  </si>
  <si>
    <t>Karpe, Tella and Pandya</t>
  </si>
  <si>
    <t>Ranganathan Ltd</t>
  </si>
  <si>
    <t>Brahmbhatt-Munshi</t>
  </si>
  <si>
    <t>23/04/2023</t>
  </si>
  <si>
    <t>Sanghvi, Ravel and Sahni</t>
  </si>
  <si>
    <t>Contractor-Ravel</t>
  </si>
  <si>
    <t>Nair and Sons</t>
  </si>
  <si>
    <t>Sharma, Pathak and Chakrabarti</t>
  </si>
  <si>
    <t>Cherian-Kohli</t>
  </si>
  <si>
    <t>Rattan-Viswanathan</t>
  </si>
  <si>
    <t>Nori, Kant and Nath</t>
  </si>
  <si>
    <t>Bose PLC</t>
  </si>
  <si>
    <t>CUST-0425</t>
  </si>
  <si>
    <t>Comar, Wali and Uppal</t>
  </si>
  <si>
    <t>Palla LLC</t>
  </si>
  <si>
    <t>Divan, Keer and Chauhan</t>
  </si>
  <si>
    <t>Kunda and Sons</t>
  </si>
  <si>
    <t>Dua Ltd</t>
  </si>
  <si>
    <t>Goel Ltd</t>
  </si>
  <si>
    <t>Shetty-Sen</t>
  </si>
  <si>
    <t>Naidu, Mutti and Dora</t>
  </si>
  <si>
    <t>CUST-0433</t>
  </si>
  <si>
    <t>Bir-Singh</t>
  </si>
  <si>
    <t>2024-04-08</t>
  </si>
  <si>
    <t>Mitter-Maharaj</t>
  </si>
  <si>
    <t>Bhalla, Pandey and Tripathi</t>
  </si>
  <si>
    <t>Mukherjee Group</t>
  </si>
  <si>
    <t>Barad-Bhandari</t>
  </si>
  <si>
    <t>Mangat-Bose</t>
  </si>
  <si>
    <t>Chana, Tripathi and Rajagopalan</t>
  </si>
  <si>
    <t>2024-05-02</t>
  </si>
  <si>
    <t>Barman-Sengupta</t>
  </si>
  <si>
    <t>Guha, Nagy and Soni</t>
  </si>
  <si>
    <t>Dora, Bhatia and Seshadri</t>
  </si>
  <si>
    <t>Oza Ltd</t>
  </si>
  <si>
    <t>Thaman Ltd</t>
  </si>
  <si>
    <t>Baral and Sons</t>
  </si>
  <si>
    <t>CUST-0446</t>
  </si>
  <si>
    <t>Sarma, Sarna and Viswanathan</t>
  </si>
  <si>
    <t>26/03/2022</t>
  </si>
  <si>
    <t>Dutt, Patla and Pradhan</t>
  </si>
  <si>
    <t>CUST-0448</t>
  </si>
  <si>
    <t>Ram-Rege</t>
  </si>
  <si>
    <t>28/08/2024</t>
  </si>
  <si>
    <t>Ben-Natt</t>
  </si>
  <si>
    <t>Narayan Inc</t>
  </si>
  <si>
    <t>Raju, Mander and Krishnan</t>
  </si>
  <si>
    <t>Doctor, Nath and Bumb</t>
  </si>
  <si>
    <t>Dhaliwal, Palla and Mukherjee</t>
  </si>
  <si>
    <t>16/03/2022</t>
  </si>
  <si>
    <t>Ramanathan, Dayal and Chad</t>
  </si>
  <si>
    <t>Puri-Narasimhan</t>
  </si>
  <si>
    <t>Vyas Inc</t>
  </si>
  <si>
    <t>Sampath, Trivedi and Pathak</t>
  </si>
  <si>
    <t>02/06/2022</t>
  </si>
  <si>
    <t>Patil LLC</t>
  </si>
  <si>
    <t>Kala LLC</t>
  </si>
  <si>
    <t>Handa-Kara</t>
  </si>
  <si>
    <t>Dubey Inc</t>
  </si>
  <si>
    <t>Chaudhuri-Tripathi</t>
  </si>
  <si>
    <t>02/06/2024</t>
  </si>
  <si>
    <t>Vyas, Barad and Nayar</t>
  </si>
  <si>
    <t>Deep, Puri and Dube</t>
  </si>
  <si>
    <t>Golla Ltd</t>
  </si>
  <si>
    <t>2024-04-10</t>
  </si>
  <si>
    <t>Gandhi, Sarma and Bassi</t>
  </si>
  <si>
    <t>Patla-Khanna</t>
  </si>
  <si>
    <t>Mane-Sen</t>
  </si>
  <si>
    <t>Walla and Sons</t>
  </si>
  <si>
    <t>Singh-Hari</t>
  </si>
  <si>
    <t>Sastry-Shenoy</t>
  </si>
  <si>
    <t>Raja-Thakkar</t>
  </si>
  <si>
    <t>Sahota, Edwin and Iyengar</t>
  </si>
  <si>
    <t>Devi, Krishna and Ben</t>
  </si>
  <si>
    <t>Srivastava, Prabhu and Chauhan</t>
  </si>
  <si>
    <t>Varty, Dash and Mane</t>
  </si>
  <si>
    <t>Dyal LLC</t>
  </si>
  <si>
    <t>Varghese-Din</t>
  </si>
  <si>
    <t>Chand-Kapadia</t>
  </si>
  <si>
    <t>Palla-Bala</t>
  </si>
  <si>
    <t>CUST-0481</t>
  </si>
  <si>
    <t>Bera-Randhawa</t>
  </si>
  <si>
    <t>27/02/2024</t>
  </si>
  <si>
    <t>Prakash, Keer and Raju</t>
  </si>
  <si>
    <t>Prasad and Sons</t>
  </si>
  <si>
    <t>Nagar Inc</t>
  </si>
  <si>
    <t>Nayak, Dhingra and Devan</t>
  </si>
  <si>
    <t>Mangat Group</t>
  </si>
  <si>
    <t>Dewan, Singh and Sen</t>
  </si>
  <si>
    <t>Ahluwalia, Buch and Bahl</t>
  </si>
  <si>
    <t>Kale-Doctor</t>
  </si>
  <si>
    <t>2022-12-09</t>
  </si>
  <si>
    <t>Wable, Sampath and Choudhry</t>
  </si>
  <si>
    <t>Khanna-Mitra</t>
  </si>
  <si>
    <t>Batta and Sons</t>
  </si>
  <si>
    <t>Shankar-Bhatnagar</t>
  </si>
  <si>
    <t>Tata PLC</t>
  </si>
  <si>
    <t>Babu, Varma and Khurana</t>
  </si>
  <si>
    <t>Dhawan, Manne and Sanghvi</t>
  </si>
  <si>
    <t>Pandit and Sons</t>
  </si>
  <si>
    <t>Saha, Grover and Chada</t>
  </si>
  <si>
    <t>Patel, Bir and Vora</t>
  </si>
  <si>
    <t>Tripathi, Tripathi and Bahri</t>
  </si>
  <si>
    <t>CUST-0501</t>
  </si>
  <si>
    <t>Singhal-Bassi</t>
  </si>
  <si>
    <t>Ram, Prakash and Kulkarni</t>
  </si>
  <si>
    <t>15/02/2024</t>
  </si>
  <si>
    <t>Babu, Parikh and Bir</t>
  </si>
  <si>
    <t>Khosla-Chawla</t>
  </si>
  <si>
    <t>Natarajan, Deol and Basu</t>
  </si>
  <si>
    <t>Nigam-Gill</t>
  </si>
  <si>
    <t>Shetty, Srinivas and Gopal</t>
  </si>
  <si>
    <t>03/10/2022</t>
  </si>
  <si>
    <t>Bansal-Memon</t>
  </si>
  <si>
    <t>CUST-0510</t>
  </si>
  <si>
    <t>Bassi and Sons</t>
  </si>
  <si>
    <t>Mutti LLC</t>
  </si>
  <si>
    <t>Rao, Solanki and Kulkarni</t>
  </si>
  <si>
    <t>Halder LLC</t>
  </si>
  <si>
    <t>03/05/2023</t>
  </si>
  <si>
    <t>Batta-Narula</t>
  </si>
  <si>
    <t>Dash-Pillai</t>
  </si>
  <si>
    <t>Ratta-Sarraf</t>
  </si>
  <si>
    <t>Nori-Grover</t>
  </si>
  <si>
    <t>Tank-Pillai</t>
  </si>
  <si>
    <t>Loke, Butala and Samra</t>
  </si>
  <si>
    <t>Sani PLC</t>
  </si>
  <si>
    <t>Merchant, Mohan and Sehgal</t>
  </si>
  <si>
    <t>Sandhu, Ganesan and Sawhney</t>
  </si>
  <si>
    <t>Sekhon-Basak</t>
  </si>
  <si>
    <t>25/11/2023</t>
  </si>
  <si>
    <t>Pandit, Saran and Maharaj</t>
  </si>
  <si>
    <t>Bhandari, Borde and Ravi</t>
  </si>
  <si>
    <t>Varghese-Dutta</t>
  </si>
  <si>
    <t>Dhar PLC</t>
  </si>
  <si>
    <t>Sarma, Banerjee and Date</t>
  </si>
  <si>
    <t>CUST-0531</t>
  </si>
  <si>
    <t>Pathak-Rajagopal</t>
  </si>
  <si>
    <t>Bali, Dube and Sengupta</t>
  </si>
  <si>
    <t>Prabhu-Sawhney</t>
  </si>
  <si>
    <t>Devan PLC</t>
  </si>
  <si>
    <t>Rao-Murthy</t>
  </si>
  <si>
    <t>Mallick, Krish and Comar</t>
  </si>
  <si>
    <t>Grewal Group</t>
  </si>
  <si>
    <t>Ram, Dalal and Lala</t>
  </si>
  <si>
    <t>Sehgal-Kala</t>
  </si>
  <si>
    <t>Mangal, Swaminathan and Iyengar</t>
  </si>
  <si>
    <t>Deshmukh Inc</t>
  </si>
  <si>
    <t>CUST-0543</t>
  </si>
  <si>
    <t>Gera-Saxena</t>
  </si>
  <si>
    <t>Nagarajan Ltd</t>
  </si>
  <si>
    <t>Bhattacharyya-Mannan</t>
  </si>
  <si>
    <t>Dugar-Ghosh</t>
  </si>
  <si>
    <t>Trivedi-Kapur</t>
  </si>
  <si>
    <t>Iyer and Sons</t>
  </si>
  <si>
    <t>Tak Inc</t>
  </si>
  <si>
    <t>Pillay-Sibal</t>
  </si>
  <si>
    <t>Dayal, Chadha and Bhatti</t>
  </si>
  <si>
    <t>Rao-Srinivas</t>
  </si>
  <si>
    <t>Roy, Rout and Borah</t>
  </si>
  <si>
    <t>Nadig Ltd</t>
  </si>
  <si>
    <t>Sengupta Group</t>
  </si>
  <si>
    <t>Varughese, Padmanabhan and Dave</t>
  </si>
  <si>
    <t>Gopal, Dayal and Sant</t>
  </si>
  <si>
    <t>Bhakta, Dash and Vasa</t>
  </si>
  <si>
    <t>Modi and Sons</t>
  </si>
  <si>
    <t>Naidu Ltd</t>
  </si>
  <si>
    <t>Pal PLC</t>
  </si>
  <si>
    <t>Brar-Krishna</t>
  </si>
  <si>
    <t>Maharaj and Sons</t>
  </si>
  <si>
    <t>08/03/2023</t>
  </si>
  <si>
    <t>Mitter, Walla and Chander</t>
  </si>
  <si>
    <t>09/06/2023</t>
  </si>
  <si>
    <t>Ganguly, Dube and Garg</t>
  </si>
  <si>
    <t>Nazareth, Barman and Balakrishnan</t>
  </si>
  <si>
    <t>Bath Ltd</t>
  </si>
  <si>
    <t>Lanka, Kade and Saha</t>
  </si>
  <si>
    <t>Balasubramanian, Tank and Mann</t>
  </si>
  <si>
    <t>Mittal, Subramanian and Konda</t>
  </si>
  <si>
    <t>Ravi, Mishra and Setty</t>
  </si>
  <si>
    <t>Bhasin and Sons</t>
  </si>
  <si>
    <t>Sagar-Sule</t>
  </si>
  <si>
    <t>Jani-Oak</t>
  </si>
  <si>
    <t>Dhawan, Munshi and Nagar</t>
  </si>
  <si>
    <t>Pai, Rastogi and De</t>
  </si>
  <si>
    <t>Varma-Cherian</t>
  </si>
  <si>
    <t>Khurana-Shukla</t>
  </si>
  <si>
    <t>Loke Group</t>
  </si>
  <si>
    <t>Dhaliwal Inc</t>
  </si>
  <si>
    <t>CUST-0581</t>
  </si>
  <si>
    <t>Mannan Group</t>
  </si>
  <si>
    <t>Sahota, Kothari and Dutta</t>
  </si>
  <si>
    <t>Munshi-Gupta</t>
  </si>
  <si>
    <t>Tara PLC</t>
  </si>
  <si>
    <t>Tara-Morar</t>
  </si>
  <si>
    <t>Bajaj-Chana</t>
  </si>
  <si>
    <t>17/12/2022</t>
  </si>
  <si>
    <t>Tiwari-Shankar</t>
  </si>
  <si>
    <t>Kale PLC</t>
  </si>
  <si>
    <t>Bava-Bedi</t>
  </si>
  <si>
    <t>Talwar-Singhal</t>
  </si>
  <si>
    <t>Yadav-Anand</t>
  </si>
  <si>
    <t>Sankar and Sons</t>
  </si>
  <si>
    <t>Pau-Rau</t>
  </si>
  <si>
    <t>Bath-Rattan</t>
  </si>
  <si>
    <t>Hayer LLC</t>
  </si>
  <si>
    <t>Mani, Borah and Raju</t>
  </si>
  <si>
    <t>CUST-0597</t>
  </si>
  <si>
    <t>Seshadri, Mammen and Dani</t>
  </si>
  <si>
    <t>25/01/2024</t>
  </si>
  <si>
    <t>Chatterjee Group</t>
  </si>
  <si>
    <t>Nori-Pau</t>
  </si>
  <si>
    <t>Issac PLC</t>
  </si>
  <si>
    <t>Ratti, Tella and Baria</t>
  </si>
  <si>
    <t>Barad and Sons</t>
  </si>
  <si>
    <t>Nath, Som and Venkataraman</t>
  </si>
  <si>
    <t>Dixit-Varma</t>
  </si>
  <si>
    <t>Gaba-Ramaswamy</t>
  </si>
  <si>
    <t>Mistry, Nayar and Tripathi</t>
  </si>
  <si>
    <t>03/05/2022</t>
  </si>
  <si>
    <t>Walia, Suri and Mistry</t>
  </si>
  <si>
    <t>Badal-Pillay</t>
  </si>
  <si>
    <t>Choudhary-Saha</t>
  </si>
  <si>
    <t>Morar, Bala and Som</t>
  </si>
  <si>
    <t>Kari-Behl</t>
  </si>
  <si>
    <t>Srinivasan, Garde and Viswanathan</t>
  </si>
  <si>
    <t>Rai, Divan and Kibe</t>
  </si>
  <si>
    <t>Choudhary and Sons</t>
  </si>
  <si>
    <t>Sastry LLC</t>
  </si>
  <si>
    <t>Doshi-Sachar</t>
  </si>
  <si>
    <t>Jani, Roy and Thaker</t>
  </si>
  <si>
    <t>Sinha, Bhatia and Devi</t>
  </si>
  <si>
    <t>Johal, Nair and Sridhar</t>
  </si>
  <si>
    <t>Puri, Murthy and Ghose</t>
  </si>
  <si>
    <t>Walia-Oommen</t>
  </si>
  <si>
    <t>15/05/2024</t>
  </si>
  <si>
    <t>Pandya, Lalla and Sule</t>
  </si>
  <si>
    <t>Koshy LLC</t>
  </si>
  <si>
    <t>Misra, Kar and Mishra</t>
  </si>
  <si>
    <t>Johal-Suresh</t>
  </si>
  <si>
    <t>Srinivasan-Palla</t>
  </si>
  <si>
    <t>Mahal, Mani and Dara</t>
  </si>
  <si>
    <t>10/01/2022</t>
  </si>
  <si>
    <t>Raghavan, Rana and Pai</t>
  </si>
  <si>
    <t>Mannan Inc</t>
  </si>
  <si>
    <t>Brar-Pal</t>
  </si>
  <si>
    <t>Kunda-Srinivas</t>
  </si>
  <si>
    <t>Jaggi PLC</t>
  </si>
  <si>
    <t>Magar-Devan</t>
  </si>
  <si>
    <t>Khatri and Sons</t>
  </si>
  <si>
    <t>2022-07-05</t>
  </si>
  <si>
    <t>Wali and Sons</t>
  </si>
  <si>
    <t>Kaul, Ben and Chaudhry</t>
  </si>
  <si>
    <t>22/10/2023</t>
  </si>
  <si>
    <t>Narayanan-Sodhi</t>
  </si>
  <si>
    <t>Devan Inc</t>
  </si>
  <si>
    <t>Dugar, Ray and Soni</t>
  </si>
  <si>
    <t>CUST-0641</t>
  </si>
  <si>
    <t>Iyengar-Mani</t>
  </si>
  <si>
    <t>Mangal-Bhargava</t>
  </si>
  <si>
    <t>Kata PLC</t>
  </si>
  <si>
    <t>Barad, Gill and Sahni</t>
  </si>
  <si>
    <t>Bansal Group</t>
  </si>
  <si>
    <t>Grewal-Mann</t>
  </si>
  <si>
    <t>18/08/2022</t>
  </si>
  <si>
    <t>Andra LLC</t>
  </si>
  <si>
    <t>Chhabra, Nayak and Mane</t>
  </si>
  <si>
    <t>Viswanathan-Tak</t>
  </si>
  <si>
    <t>CUST-0650</t>
  </si>
  <si>
    <t>Thaman Group</t>
  </si>
  <si>
    <t>Hans-Chowdhury</t>
  </si>
  <si>
    <t>Gaba-Shanker</t>
  </si>
  <si>
    <t>Kurian, Grewal and Atwal</t>
  </si>
  <si>
    <t>26/04/2024</t>
  </si>
  <si>
    <t>CUST-0654</t>
  </si>
  <si>
    <t>Nazareth, Merchant and Hans</t>
  </si>
  <si>
    <t>Ravi Group</t>
  </si>
  <si>
    <t>Narang, Chadha and Rattan</t>
  </si>
  <si>
    <t>26/05/2022</t>
  </si>
  <si>
    <t>Chandran, Goyal and Dey</t>
  </si>
  <si>
    <t>Naik-Kothari</t>
  </si>
  <si>
    <t>Lal Group</t>
  </si>
  <si>
    <t>Sekhon LLC</t>
  </si>
  <si>
    <t>Mittal-Apte</t>
  </si>
  <si>
    <t>Parsa-Keer</t>
  </si>
  <si>
    <t>Dani Group</t>
  </si>
  <si>
    <t>CUST-0664</t>
  </si>
  <si>
    <t>Dutta-Ravi</t>
  </si>
  <si>
    <t>Thakkar, Mukhopadhyay and Dalal</t>
  </si>
  <si>
    <t>Merchant, Pillai and Kant</t>
  </si>
  <si>
    <t>Deol Group</t>
  </si>
  <si>
    <t>Sha Ltd</t>
  </si>
  <si>
    <t>Prakash, Sagar and Sinha</t>
  </si>
  <si>
    <t>Kamdar, Kota and Bumb</t>
  </si>
  <si>
    <t>Sekhon, Wable and Pathak</t>
  </si>
  <si>
    <t>Choudhury Inc</t>
  </si>
  <si>
    <t>Tiwari, Jain and Yadav</t>
  </si>
  <si>
    <t>Gala LLC</t>
  </si>
  <si>
    <t>Sathe, Dada and Jha</t>
  </si>
  <si>
    <t>Suresh, Chand and Uppal</t>
  </si>
  <si>
    <t>Bhakta-Setty</t>
  </si>
  <si>
    <t>Varghese Group</t>
  </si>
  <si>
    <t>CUST-0679</t>
  </si>
  <si>
    <t>Bhardwaj-Shere</t>
  </si>
  <si>
    <t>Morar, Bains and Randhawa</t>
  </si>
  <si>
    <t>Aggarwal-Kamdar</t>
  </si>
  <si>
    <t>Bora, Bath and Sampath</t>
  </si>
  <si>
    <t>Bhatt-Bhasin</t>
  </si>
  <si>
    <t>Sodhi Inc</t>
  </si>
  <si>
    <t>Rege-Gole</t>
  </si>
  <si>
    <t>Salvi LLC</t>
  </si>
  <si>
    <t>Sen-Purohit</t>
  </si>
  <si>
    <t>Buch-Zacharia</t>
  </si>
  <si>
    <t>Pall Inc</t>
  </si>
  <si>
    <t>Yogi Group</t>
  </si>
  <si>
    <t>Datta, Kapoor and Aggarwal</t>
  </si>
  <si>
    <t>Misra Group</t>
  </si>
  <si>
    <t>Samra, Wali and Raghavan</t>
  </si>
  <si>
    <t>Kota Group</t>
  </si>
  <si>
    <t>Dubey-Majumdar</t>
  </si>
  <si>
    <t>Chowdhury Inc</t>
  </si>
  <si>
    <t>Saini, Babu and Khosla</t>
  </si>
  <si>
    <t>Bhavsar Inc</t>
  </si>
  <si>
    <t>Bandi, Sekhon and Bava</t>
  </si>
  <si>
    <t>Basu Group</t>
  </si>
  <si>
    <t>CUST-0701</t>
  </si>
  <si>
    <t>Kaur-Zacharia</t>
  </si>
  <si>
    <t>CUST-0702</t>
  </si>
  <si>
    <t>Bhalla and Sons</t>
  </si>
  <si>
    <t>Mann, Kaur and Nagar</t>
  </si>
  <si>
    <t>Nagi, Khalsa and Mittal</t>
  </si>
  <si>
    <t>Verma and Sons</t>
  </si>
  <si>
    <t>Mital-Maharaj</t>
  </si>
  <si>
    <t>Gill Ltd</t>
  </si>
  <si>
    <t>Sane, Tandon and Batta</t>
  </si>
  <si>
    <t>Raj-Vohra</t>
  </si>
  <si>
    <t>Saha-Rege</t>
  </si>
  <si>
    <t>Mital Group</t>
  </si>
  <si>
    <t>Kar LLC</t>
  </si>
  <si>
    <t>Dhawan, Sheth and Bhardwaj</t>
  </si>
  <si>
    <t>21/07/2022</t>
  </si>
  <si>
    <t>Sachar, Saha and Wagle</t>
  </si>
  <si>
    <t>Rama and Sons</t>
  </si>
  <si>
    <t>Jani-Narayanan</t>
  </si>
  <si>
    <t>CUST-0718</t>
  </si>
  <si>
    <t>Brar, Sengupta and Prabhakar</t>
  </si>
  <si>
    <t>16/04/2022</t>
  </si>
  <si>
    <t>CUST-0719</t>
  </si>
  <si>
    <t>Behl LLC</t>
  </si>
  <si>
    <t>CUST-0721</t>
  </si>
  <si>
    <t>Baral-Bora</t>
  </si>
  <si>
    <t>Kalla Group</t>
  </si>
  <si>
    <t>Natarajan LLC</t>
  </si>
  <si>
    <t>CUST-0724</t>
  </si>
  <si>
    <t>Kakar and Sons</t>
  </si>
  <si>
    <t>Dalal, Srinivas and Kibe</t>
  </si>
  <si>
    <t>Jayaraman, Ranganathan and Khatri</t>
  </si>
  <si>
    <t>Nagy, Mandal and Rai</t>
  </si>
  <si>
    <t>Walla-Parmer</t>
  </si>
  <si>
    <t>Lal-Parsa</t>
  </si>
  <si>
    <t>Tank, Shukla and Chaudhari</t>
  </si>
  <si>
    <t>Singh, Nagarajan and Jani</t>
  </si>
  <si>
    <t>CUST-0732</t>
  </si>
  <si>
    <t>Munshi-Sachdev</t>
  </si>
  <si>
    <t>Kant Ltd</t>
  </si>
  <si>
    <t>Babu LLC</t>
  </si>
  <si>
    <t>Sahni, Merchant and Dua</t>
  </si>
  <si>
    <t>Narayan and Sons</t>
  </si>
  <si>
    <t>Korpal-Tata</t>
  </si>
  <si>
    <t>2023-03-04</t>
  </si>
  <si>
    <t>Nazareth, Kurian and Suresh</t>
  </si>
  <si>
    <t>Swaminathan, Sharma and Ganguly</t>
  </si>
  <si>
    <t>Pandey, Gara and Dey</t>
  </si>
  <si>
    <t>Suresh, Gour and Bhargava</t>
  </si>
  <si>
    <t>Bandi, Borde and Bava</t>
  </si>
  <si>
    <t>CUST-0743</t>
  </si>
  <si>
    <t>Sachar and Sons</t>
  </si>
  <si>
    <t>Kashyap, Bir and Dora</t>
  </si>
  <si>
    <t>Kamdar PLC</t>
  </si>
  <si>
    <t>Prakash-Bhasin</t>
  </si>
  <si>
    <t>Subramanian, Sura and Babu</t>
  </si>
  <si>
    <t>Wali PLC</t>
  </si>
  <si>
    <t>Arora-Badal</t>
  </si>
  <si>
    <t>2022-04-10</t>
  </si>
  <si>
    <t>Maharaj, Wason and Mangat</t>
  </si>
  <si>
    <t>Thakkar Ltd</t>
  </si>
  <si>
    <t>Sani, Gola and Chhabra</t>
  </si>
  <si>
    <t>CUST-0753</t>
  </si>
  <si>
    <t>Viswanathan and Sons</t>
  </si>
  <si>
    <t>Handa PLC</t>
  </si>
  <si>
    <t>Krishnan, Pandya and Loke</t>
  </si>
  <si>
    <t>Brar-Prakash</t>
  </si>
  <si>
    <t>Sharaf-Kohli</t>
  </si>
  <si>
    <t>Kara, Mital and Buch</t>
  </si>
  <si>
    <t>28/04/2022</t>
  </si>
  <si>
    <t>Balay, Chander and Ravi</t>
  </si>
  <si>
    <t>Purohit-Soni</t>
  </si>
  <si>
    <t>20/08/2023</t>
  </si>
  <si>
    <t>Andra Ltd</t>
  </si>
  <si>
    <t>Butala Group</t>
  </si>
  <si>
    <t>31/03/2024</t>
  </si>
  <si>
    <t>Narula-Chandran</t>
  </si>
  <si>
    <t>Basak, Karpe and Kakar</t>
  </si>
  <si>
    <t>Soman, Madan and Batra</t>
  </si>
  <si>
    <t>31/10/2023</t>
  </si>
  <si>
    <t>Mand PLC</t>
  </si>
  <si>
    <t>Bali, Gola and Murty</t>
  </si>
  <si>
    <t>Johal PLC</t>
  </si>
  <si>
    <t>Rao Inc</t>
  </si>
  <si>
    <t>Gaba-Khosla</t>
  </si>
  <si>
    <t>Ramachandran, Zachariah and Narula</t>
  </si>
  <si>
    <t>01/04/2024</t>
  </si>
  <si>
    <t>Dey-Brar</t>
  </si>
  <si>
    <t>CUST-0773</t>
  </si>
  <si>
    <t>Pal, Bera and Chaudhari</t>
  </si>
  <si>
    <t>Kata-Borra</t>
  </si>
  <si>
    <t>Ranganathan-Narain</t>
  </si>
  <si>
    <t>Mahajan Group</t>
  </si>
  <si>
    <t>Kari-Parekh</t>
  </si>
  <si>
    <t>Prashad, Sankaran and Grewal</t>
  </si>
  <si>
    <t>Rai, Chada and Merchant</t>
  </si>
  <si>
    <t>Borah Inc</t>
  </si>
  <si>
    <t>Dube-Rai</t>
  </si>
  <si>
    <t>Dube, Ramachandran and Nadig</t>
  </si>
  <si>
    <t>27/03/2023</t>
  </si>
  <si>
    <t>Chhabra-Chand</t>
  </si>
  <si>
    <t>Morar Group</t>
  </si>
  <si>
    <t>Madan-Chaudry</t>
  </si>
  <si>
    <t>Chahal and Sons</t>
  </si>
  <si>
    <t>08/06/2023</t>
  </si>
  <si>
    <t>Sen-Vala</t>
  </si>
  <si>
    <t>Chauhan-Bal</t>
  </si>
  <si>
    <t>Pandya PLC</t>
  </si>
  <si>
    <t>Nair Group</t>
  </si>
  <si>
    <t>Manne Group</t>
  </si>
  <si>
    <t>Chad-Kibe</t>
  </si>
  <si>
    <t>Verma, Gara and Rai</t>
  </si>
  <si>
    <t>Dewan LLC</t>
  </si>
  <si>
    <t>Loyal-Tailor</t>
  </si>
  <si>
    <t>Bhatnagar and Sons</t>
  </si>
  <si>
    <t>Majumdar-Sama</t>
  </si>
  <si>
    <t>Sule-Bose</t>
  </si>
  <si>
    <t>CUST-0799</t>
  </si>
  <si>
    <t>Krishnamurthy-Koshy</t>
  </si>
  <si>
    <t>Tandon, Hayre and Shankar</t>
  </si>
  <si>
    <t>Deshmukh LLC</t>
  </si>
  <si>
    <t>2022-01-07</t>
  </si>
  <si>
    <t>Rai, Narayan and Sarraf</t>
  </si>
  <si>
    <t>Sani-Deshpande</t>
  </si>
  <si>
    <t>2024-02-02</t>
  </si>
  <si>
    <t>Nagi-Iyer</t>
  </si>
  <si>
    <t>Murthy-Goel</t>
  </si>
  <si>
    <t>Nagar-Manne</t>
  </si>
  <si>
    <t>2022-03-10</t>
  </si>
  <si>
    <t>Swaminathan, Kibe and Nanda</t>
  </si>
  <si>
    <t>Mand-Ramaswamy</t>
  </si>
  <si>
    <t>13/08/2022</t>
  </si>
  <si>
    <t>Comar-Iyengar</t>
  </si>
  <si>
    <t>Gole, Bala and Shenoy</t>
  </si>
  <si>
    <t>Kadakia, Sarma and Manne</t>
  </si>
  <si>
    <t>Biswas, Rege and Tata</t>
  </si>
  <si>
    <t>Mitter and Sons</t>
  </si>
  <si>
    <t>Dube-Sampath</t>
  </si>
  <si>
    <t>Borah-Sen</t>
  </si>
  <si>
    <t>05/11/2022</t>
  </si>
  <si>
    <t>Srinivas, Rattan and Warrior</t>
  </si>
  <si>
    <t>Sahota, Bansal and Parsa</t>
  </si>
  <si>
    <t>CUST-0819</t>
  </si>
  <si>
    <t>Yadav, Chada and Chopra</t>
  </si>
  <si>
    <t>Pant and Sons</t>
  </si>
  <si>
    <t>Basu, Ratta and Narula</t>
  </si>
  <si>
    <t>Cherian-Anne</t>
  </si>
  <si>
    <t>Kuruvilla and Sons</t>
  </si>
  <si>
    <t>11/06/2024</t>
  </si>
  <si>
    <t>Venkataraman, Kant and Sehgal</t>
  </si>
  <si>
    <t>Raman-Sheth</t>
  </si>
  <si>
    <t>Tella, Dora and Pai</t>
  </si>
  <si>
    <t>31/10/2022</t>
  </si>
  <si>
    <t>Subramanian Inc</t>
  </si>
  <si>
    <t>Sagar-Chada</t>
  </si>
  <si>
    <t>Dhar LLC</t>
  </si>
  <si>
    <t>Oza-Shah</t>
  </si>
  <si>
    <t>Verma Group</t>
  </si>
  <si>
    <t>06/06/2022</t>
  </si>
  <si>
    <t>Soni-Chatterjee</t>
  </si>
  <si>
    <t>Sethi-Nagar</t>
  </si>
  <si>
    <t>Mital Inc</t>
  </si>
  <si>
    <t>Contractor, Bajaj and Oza</t>
  </si>
  <si>
    <t>Chopra, Gala and Kohli</t>
  </si>
  <si>
    <t>Ghosh, Dutta and Narayanan</t>
  </si>
  <si>
    <t>Sandhu, Shere and Kata</t>
  </si>
  <si>
    <t>12/02/2023</t>
  </si>
  <si>
    <t>CUST-0839</t>
  </si>
  <si>
    <t>Gour-Grewal</t>
  </si>
  <si>
    <t>Sankaran, Randhawa and Balakrishnan</t>
  </si>
  <si>
    <t>Hora, Sengupta and Sanghvi</t>
  </si>
  <si>
    <t>Agrawal-Kala</t>
  </si>
  <si>
    <t>Mallick Ltd</t>
  </si>
  <si>
    <t>CUST-0844</t>
  </si>
  <si>
    <t>Chaudry PLC</t>
  </si>
  <si>
    <t>Pau LLC</t>
  </si>
  <si>
    <t>Shankar Inc</t>
  </si>
  <si>
    <t>Suri-Wable</t>
  </si>
  <si>
    <t>Munshi, Rama and Ramanathan</t>
  </si>
  <si>
    <t>Comar, Pall and Pandey</t>
  </si>
  <si>
    <t>Gera-Mishra</t>
  </si>
  <si>
    <t>Chad, Desai and Munshi</t>
  </si>
  <si>
    <t>Khare LLC</t>
  </si>
  <si>
    <t>Goswami LLC</t>
  </si>
  <si>
    <t>Dhaliwal, Vaidya and Rama</t>
  </si>
  <si>
    <t>Devi-Rajagopal</t>
  </si>
  <si>
    <t>Grewal-Sur</t>
  </si>
  <si>
    <t>Yogi, Ghose and Ganesan</t>
  </si>
  <si>
    <t>01/07/2023</t>
  </si>
  <si>
    <t>Mani-Dey</t>
  </si>
  <si>
    <t>Murty Group</t>
  </si>
  <si>
    <t>Bera, Parmer and Andra</t>
  </si>
  <si>
    <t>05/04/2024</t>
  </si>
  <si>
    <t>Deshpande-Hayer</t>
  </si>
  <si>
    <t>Tiwari-Talwar</t>
  </si>
  <si>
    <t>Swamy-Sagar</t>
  </si>
  <si>
    <t>Sawhney, Suresh and Ganesh</t>
  </si>
  <si>
    <t>Balasubramanian and Sons</t>
  </si>
  <si>
    <t>Bali-Maharaj</t>
  </si>
  <si>
    <t>Yogi LLC</t>
  </si>
  <si>
    <t>Shankar PLC</t>
  </si>
  <si>
    <t>Tandon, Vaidya and Chowdhury</t>
  </si>
  <si>
    <t>Comar, Loyal and Peri</t>
  </si>
  <si>
    <t>19/11/2023</t>
  </si>
  <si>
    <t>Barman, Sastry and Kamdar</t>
  </si>
  <si>
    <t>Chaudry-Kota</t>
  </si>
  <si>
    <t>Bali-Sengupta</t>
  </si>
  <si>
    <t>Pall-Chahal</t>
  </si>
  <si>
    <t>Dalal-Khalsa</t>
  </si>
  <si>
    <t>Panchal Ltd</t>
  </si>
  <si>
    <t>Sangha, Gandhi and Dewan</t>
  </si>
  <si>
    <t>08/10/2023</t>
  </si>
  <si>
    <t>Jhaveri Inc</t>
  </si>
  <si>
    <t>Panchal, Walia and Mand</t>
  </si>
  <si>
    <t>Yohannan, Ganguly and Naik</t>
  </si>
  <si>
    <t>Master, Mann and Loke</t>
  </si>
  <si>
    <t>Chandran, Deshmukh and Sabharwal</t>
  </si>
  <si>
    <t>Malhotra Ltd</t>
  </si>
  <si>
    <t>Deo and Sons</t>
  </si>
  <si>
    <t>Nagy and Sons</t>
  </si>
  <si>
    <t>Ramaswamy, Suri and Dhar</t>
  </si>
  <si>
    <t>Luthra, Sachdeva and Prashad</t>
  </si>
  <si>
    <t>Borra-Chander</t>
  </si>
  <si>
    <t>Varma-Mall</t>
  </si>
  <si>
    <t>Pillay, Sha and Sura</t>
  </si>
  <si>
    <t>Agate-Chander</t>
  </si>
  <si>
    <t>Shanker, Parmar and Bhatnagar</t>
  </si>
  <si>
    <t>Rao, Kamdar and Sanghvi</t>
  </si>
  <si>
    <t>04/06/2023</t>
  </si>
  <si>
    <t>Mander-Nazareth</t>
  </si>
  <si>
    <t>De, Sundaram and Oza</t>
  </si>
  <si>
    <t>Bava, Batra and Chaudhary</t>
  </si>
  <si>
    <t>Sharaf, Babu and Dash</t>
  </si>
  <si>
    <t>Sastry Group</t>
  </si>
  <si>
    <t>Sangha and Sons</t>
  </si>
  <si>
    <t>Deo, Mittal and Dutt</t>
  </si>
  <si>
    <t>Chander-Patel</t>
  </si>
  <si>
    <t>Butala-Prabhu</t>
  </si>
  <si>
    <t>Gandhi, Ben and Randhawa</t>
  </si>
  <si>
    <t>Mody, Kaur and Sanghvi</t>
  </si>
  <si>
    <t>Chand, Chandran and Agarwal</t>
  </si>
  <si>
    <t>Sood Inc</t>
  </si>
  <si>
    <t>Kara PLC</t>
  </si>
  <si>
    <t>Saxena, Andra and Anand</t>
  </si>
  <si>
    <t>Oza, Dara and Sami</t>
  </si>
  <si>
    <t>Deo, Sridhar and Bobal</t>
  </si>
  <si>
    <t>CUST-0912</t>
  </si>
  <si>
    <t>Rajagopal Inc</t>
  </si>
  <si>
    <t>Chaudry, Chauhan and Munshi</t>
  </si>
  <si>
    <t>Mistry-Devan</t>
  </si>
  <si>
    <t>Deol-Dhar</t>
  </si>
  <si>
    <t>Kala-Doshi</t>
  </si>
  <si>
    <t>Savant-Kalla</t>
  </si>
  <si>
    <t>Chaudhry and Sons</t>
  </si>
  <si>
    <t>Rajagopalan LLC</t>
  </si>
  <si>
    <t>Murty-Dey</t>
  </si>
  <si>
    <t>Kothari PLC</t>
  </si>
  <si>
    <t>Mane, Bala and Mitra</t>
  </si>
  <si>
    <t>Vasa PLC</t>
  </si>
  <si>
    <t>Gulati, Ramanathan and Merchant</t>
  </si>
  <si>
    <t>Bhagat, Khatri and Talwar</t>
  </si>
  <si>
    <t>Chowdhury-Khosla</t>
  </si>
  <si>
    <t>01/02/2024</t>
  </si>
  <si>
    <t>Bobal-Wable</t>
  </si>
  <si>
    <t>Patel LLC</t>
  </si>
  <si>
    <t>Ram PLC</t>
  </si>
  <si>
    <t>Pau-Gera</t>
  </si>
  <si>
    <t>Bora-Badal</t>
  </si>
  <si>
    <t>Bir, Atwal and Lala</t>
  </si>
  <si>
    <t>Baral Inc</t>
  </si>
  <si>
    <t>Toor-Mangat</t>
  </si>
  <si>
    <t>Thaker, Sagar and Sampath</t>
  </si>
  <si>
    <t>Ratti, Butala and Yadav</t>
  </si>
  <si>
    <t>Dua, Mall and Chacko</t>
  </si>
  <si>
    <t>Brar-Vaidya</t>
  </si>
  <si>
    <t>Dugal PLC</t>
  </si>
  <si>
    <t>Raman-Bhatti</t>
  </si>
  <si>
    <t>Sarkar-Khare</t>
  </si>
  <si>
    <t>20/06/2023</t>
  </si>
  <si>
    <t>Konda Inc</t>
  </si>
  <si>
    <t>D’Alia-Setty</t>
  </si>
  <si>
    <t>Bhakta, More and Gill</t>
  </si>
  <si>
    <t>Arora Ltd</t>
  </si>
  <si>
    <t>Apte and Sons</t>
  </si>
  <si>
    <t>Palan-Virk</t>
  </si>
  <si>
    <t>Lad, Ganesan and Prabhu</t>
  </si>
  <si>
    <t>Luthra Ltd</t>
  </si>
  <si>
    <t>Balan LLC</t>
  </si>
  <si>
    <t>Magar-Viswanathan</t>
  </si>
  <si>
    <t>Lall Ltd</t>
  </si>
  <si>
    <t>Bose, Taneja and Shah</t>
  </si>
  <si>
    <t>Parsa, Bhakta and Tata</t>
  </si>
  <si>
    <t>Ganesan, Pillai and Dugar</t>
  </si>
  <si>
    <t>Chauhan-D’Alia</t>
  </si>
  <si>
    <t>Upadhyay Inc</t>
  </si>
  <si>
    <t>Arora and Sons</t>
  </si>
  <si>
    <t>Sodhi LLC</t>
  </si>
  <si>
    <t>Doctor-Gola</t>
  </si>
  <si>
    <t>Saini and Sons</t>
  </si>
  <si>
    <t>Kothari-Saha</t>
  </si>
  <si>
    <t>Nagarajan, Madan and Brahmbhatt</t>
  </si>
  <si>
    <t>02/04/2022</t>
  </si>
  <si>
    <t>Pradhan, Dar and Thakkar</t>
  </si>
  <si>
    <t>Ben, Gola and Kapoor</t>
  </si>
  <si>
    <t>09/02/2024</t>
  </si>
  <si>
    <t>Batra, Rattan and Biswas</t>
  </si>
  <si>
    <t>2022-12-01</t>
  </si>
  <si>
    <t>Mandal-Mukhopadhyay</t>
  </si>
  <si>
    <t>Chadha-Shan</t>
  </si>
  <si>
    <t>Pillay and Sons</t>
  </si>
  <si>
    <t>Modi-Kibe</t>
  </si>
  <si>
    <t>Pillay-Tak</t>
  </si>
  <si>
    <t>Korpal and Sons</t>
  </si>
  <si>
    <t>Rout Inc</t>
  </si>
  <si>
    <t>Pal Ltd</t>
  </si>
  <si>
    <t>Andra, Nayak and Agarwal</t>
  </si>
  <si>
    <t>Puri, Mohanty and Chawla</t>
  </si>
  <si>
    <t>Wagle and Sons</t>
  </si>
  <si>
    <t>Swamy-Bhasin</t>
  </si>
  <si>
    <t>Mammen Inc</t>
  </si>
  <si>
    <t>Pradhan-Shanker</t>
  </si>
  <si>
    <t>Chad, Chandran and Tiwari</t>
  </si>
  <si>
    <t>Ramesh Inc</t>
  </si>
  <si>
    <t>Bhatia, Saran and De</t>
  </si>
  <si>
    <t>Manne LLC</t>
  </si>
  <si>
    <t>Ramaswamy-Narain</t>
  </si>
  <si>
    <t>Sethi-Magar</t>
  </si>
  <si>
    <t>12/07/2024</t>
  </si>
  <si>
    <t>Borde and Sons</t>
  </si>
  <si>
    <t>17/03/2022</t>
  </si>
  <si>
    <t>Chopra and Sons</t>
  </si>
  <si>
    <t>CUST-0993</t>
  </si>
  <si>
    <t>Murthy-Ray</t>
  </si>
  <si>
    <t>Wason LLC</t>
  </si>
  <si>
    <t>Seth LLC</t>
  </si>
  <si>
    <t>Lanka-Dar</t>
  </si>
  <si>
    <t>Dugar Ltd</t>
  </si>
  <si>
    <t>Baria-Kale</t>
  </si>
  <si>
    <t>24/11/2023</t>
  </si>
  <si>
    <t>Divan-Chand</t>
  </si>
  <si>
    <t>10/05/2024</t>
  </si>
  <si>
    <t>Kothari, Parekh and Randhawa</t>
  </si>
  <si>
    <t>Bawa, Mistry and Lad</t>
  </si>
  <si>
    <t>Balasubramanian Group</t>
  </si>
  <si>
    <t>CUST-1004</t>
  </si>
  <si>
    <t>Krish-Chandra</t>
  </si>
  <si>
    <t>Chaudry-Dey</t>
  </si>
  <si>
    <t>Arora Inc</t>
  </si>
  <si>
    <t>De and Sons</t>
  </si>
  <si>
    <t>19/07/2023</t>
  </si>
  <si>
    <t>Pradhan-Chad</t>
  </si>
  <si>
    <t>Lad, Borde and Bains</t>
  </si>
  <si>
    <t>CUST-1010</t>
  </si>
  <si>
    <t>Hora Ltd</t>
  </si>
  <si>
    <t>Dave-Chanda</t>
  </si>
  <si>
    <t>Das-Basak</t>
  </si>
  <si>
    <t>CUST-1013</t>
  </si>
  <si>
    <t>Bedi-Ganguly</t>
  </si>
  <si>
    <t>Sant, Rana and Taneja</t>
  </si>
  <si>
    <t>Raja Ltd</t>
  </si>
  <si>
    <t>Gera-Pandya</t>
  </si>
  <si>
    <t>Grover LLC</t>
  </si>
  <si>
    <t>Sehgal-Dixit</t>
  </si>
  <si>
    <t>Korpal Ltd</t>
  </si>
  <si>
    <t>Tara-Sabharwal</t>
  </si>
  <si>
    <t>CUST-1021</t>
  </si>
  <si>
    <t>Srinivas, Bhat and Chahal</t>
  </si>
  <si>
    <t>Rajagopal-Devan</t>
  </si>
  <si>
    <t>Iyengar-Vora</t>
  </si>
  <si>
    <t>Bahl Group</t>
  </si>
  <si>
    <t>Parmer, Srinivasan and Sundaram</t>
  </si>
  <si>
    <t>Thakkar-Nagy</t>
  </si>
  <si>
    <t>Madan-Gole</t>
  </si>
  <si>
    <t>Nagar PLC</t>
  </si>
  <si>
    <t>2023-01-08</t>
  </si>
  <si>
    <t>Sodhi PLC</t>
  </si>
  <si>
    <t>Kaul-Dutta</t>
  </si>
  <si>
    <t>Kota Ltd</t>
  </si>
  <si>
    <t>Lata PLC</t>
  </si>
  <si>
    <t>Bhalla, Kanda and Rama</t>
  </si>
  <si>
    <t>Ghose-Goda</t>
  </si>
  <si>
    <t>CUST-1036</t>
  </si>
  <si>
    <t>Nadkarni Ltd</t>
  </si>
  <si>
    <t>Parmer, Bala and Pandey</t>
  </si>
  <si>
    <t>Dhar, Guha and Tailor</t>
  </si>
  <si>
    <t>More, Gill and Swaminathan</t>
  </si>
  <si>
    <t>Chana Inc</t>
  </si>
  <si>
    <t>Kanda Inc</t>
  </si>
  <si>
    <t>Sridhar, Acharya and Narula</t>
  </si>
  <si>
    <t>09/07/2022</t>
  </si>
  <si>
    <t>CUST-1043</t>
  </si>
  <si>
    <t>Jaggi, De and Oak</t>
  </si>
  <si>
    <t>Goel, Naik and Bhargava</t>
  </si>
  <si>
    <t>Divan PLC</t>
  </si>
  <si>
    <t>Dhar, Choudhry and Vora</t>
  </si>
  <si>
    <t>Bora-Prakash</t>
  </si>
  <si>
    <t>Randhawa, Chaudhuri and Nayar</t>
  </si>
  <si>
    <t>CUST-1049</t>
  </si>
  <si>
    <t>Naidu-Deshpande</t>
  </si>
  <si>
    <t>Sarkar Ltd</t>
  </si>
  <si>
    <t>Nadig-Ghosh</t>
  </si>
  <si>
    <t>Parikh, Kapoor and Gill</t>
  </si>
  <si>
    <t>Mohanty-Menon</t>
  </si>
  <si>
    <t>Raman PLC</t>
  </si>
  <si>
    <t>Gopal PLC</t>
  </si>
  <si>
    <t>Kant-Chawla</t>
  </si>
  <si>
    <t>Dhaliwal-Narula</t>
  </si>
  <si>
    <t>Brahmbhatt, Khanna and Palan</t>
  </si>
  <si>
    <t>Ganesh-Chakrabarti</t>
  </si>
  <si>
    <t>Nayak, Sekhon and Apte</t>
  </si>
  <si>
    <t>Kadakia-Krish</t>
  </si>
  <si>
    <t>Bir, Palla and Kunda</t>
  </si>
  <si>
    <t>Agarwal Inc</t>
  </si>
  <si>
    <t>Sarma-Saini</t>
  </si>
  <si>
    <t>01/04/2023</t>
  </si>
  <si>
    <t>CUST-1066</t>
  </si>
  <si>
    <t>Sachdev Group</t>
  </si>
  <si>
    <t>Panchal-Prashad</t>
  </si>
  <si>
    <t>Srinivas PLC</t>
  </si>
  <si>
    <t>Kar, Gaba and Seth</t>
  </si>
  <si>
    <t>Bandi LLC</t>
  </si>
  <si>
    <t>Nagar LLC</t>
  </si>
  <si>
    <t>Borah LLC</t>
  </si>
  <si>
    <t>Prashad and Sons</t>
  </si>
  <si>
    <t>Borde, Chander and Nigam</t>
  </si>
  <si>
    <t>Subramanian, Balasubramanian and Sankar</t>
  </si>
  <si>
    <t>Gala, Saraf and Dugar</t>
  </si>
  <si>
    <t>Chaudhuri LLC</t>
  </si>
  <si>
    <t>Gupta Group</t>
  </si>
  <si>
    <t>CUST-1079</t>
  </si>
  <si>
    <t>Zachariah, Lanka and Manda</t>
  </si>
  <si>
    <t>Khanna-Char</t>
  </si>
  <si>
    <t>Ramaswamy PLC</t>
  </si>
  <si>
    <t>Swaminathan, Dube and Bhagat</t>
  </si>
  <si>
    <t>Aggarwal-Sane</t>
  </si>
  <si>
    <t>Menon Ltd</t>
  </si>
  <si>
    <t>Srinivasan, Iyengar and Chatterjee</t>
  </si>
  <si>
    <t>Jhaveri and Sons</t>
  </si>
  <si>
    <t>Manne, Bumb and Solanki</t>
  </si>
  <si>
    <t>Suresh-Lanka</t>
  </si>
  <si>
    <t>Ram and Sons</t>
  </si>
  <si>
    <t>Raj-Pingle</t>
  </si>
  <si>
    <t>Sehgal Inc</t>
  </si>
  <si>
    <t>Sarraf-Shroff</t>
  </si>
  <si>
    <t>Kara-Luthra</t>
  </si>
  <si>
    <t>Bhatia, Dora and Chatterjee</t>
  </si>
  <si>
    <t>Padmanabhan PLC</t>
  </si>
  <si>
    <t>Karan-Bhat</t>
  </si>
  <si>
    <t>Virk-Sahota</t>
  </si>
  <si>
    <t>Soman, Keer and Soni</t>
  </si>
  <si>
    <t>Brar-Rana</t>
  </si>
  <si>
    <t>Banerjee, Thakkar and Varughese</t>
  </si>
  <si>
    <t>Din, Dara and Sen</t>
  </si>
  <si>
    <t>Ganesh and Sons</t>
  </si>
  <si>
    <t>Date Inc</t>
  </si>
  <si>
    <t>CUST-1105</t>
  </si>
  <si>
    <t>Brar-Saran</t>
  </si>
  <si>
    <t>Nagarajan-Bhavsar</t>
  </si>
  <si>
    <t>Rama PLC</t>
  </si>
  <si>
    <t>Nanda-Majumdar</t>
  </si>
  <si>
    <t>Shanker, Arora and Virk</t>
  </si>
  <si>
    <t>Chowdhury-Sachdeva</t>
  </si>
  <si>
    <t>CUST-1112</t>
  </si>
  <si>
    <t>Chaudhry, Cherian and Chaudhuri</t>
  </si>
  <si>
    <t>Wason-Padmanabhan</t>
  </si>
  <si>
    <t>Lalla-Rajagopal</t>
  </si>
  <si>
    <t>Sunder, Solanki and Barad</t>
  </si>
  <si>
    <t>Majumdar Group</t>
  </si>
  <si>
    <t>Ratti Inc</t>
  </si>
  <si>
    <t>Narula-Khanna</t>
  </si>
  <si>
    <t>Soman LLC</t>
  </si>
  <si>
    <t>CUST-1121</t>
  </si>
  <si>
    <t>Bahri-Nazareth</t>
  </si>
  <si>
    <t>Mukhopadhyay-Mand</t>
  </si>
  <si>
    <t>Chaudhari-Kari</t>
  </si>
  <si>
    <t>Mital Ltd</t>
  </si>
  <si>
    <t>Nagi-Luthra</t>
  </si>
  <si>
    <t>Saha, Chakraborty and Guha</t>
  </si>
  <si>
    <t>CUST-1127</t>
  </si>
  <si>
    <t>Kakar-Ray</t>
  </si>
  <si>
    <t>Sundaram, Varty and Prakash</t>
  </si>
  <si>
    <t>Varma and Sons</t>
  </si>
  <si>
    <t>Mukhopadhyay Ltd</t>
  </si>
  <si>
    <t>Raval, Deshmukh and Viswanathan</t>
  </si>
  <si>
    <t>Balakrishnan, Ghose and Hans</t>
  </si>
  <si>
    <t>Bhardwaj and Sons</t>
  </si>
  <si>
    <t>Shan Inc</t>
  </si>
  <si>
    <t>Issac-Mahal</t>
  </si>
  <si>
    <t>CUST-1136</t>
  </si>
  <si>
    <t>Shetty-Tiwari</t>
  </si>
  <si>
    <t>CUST-1137</t>
  </si>
  <si>
    <t>Dasgupta-Balasubramanian</t>
  </si>
  <si>
    <t>Pradhan Group</t>
  </si>
  <si>
    <t>Sehgal, Goel and Som</t>
  </si>
  <si>
    <t>Palla, Padmanabhan and Gade</t>
  </si>
  <si>
    <t>Chana-Mane</t>
  </si>
  <si>
    <t>Raju Inc</t>
  </si>
  <si>
    <t>Kala and Sons</t>
  </si>
  <si>
    <t>Kar, Jhaveri and Luthra</t>
  </si>
  <si>
    <t>Rout, Varghese and Bahri</t>
  </si>
  <si>
    <t>Andra, Som and Deo</t>
  </si>
  <si>
    <t>Ghose, Anand and Kapur</t>
  </si>
  <si>
    <t>Mody-Maharaj</t>
  </si>
  <si>
    <t>Puri-Palla</t>
  </si>
  <si>
    <t>24/01/2022</t>
  </si>
  <si>
    <t>Krishnan-Kamdar</t>
  </si>
  <si>
    <t>Mittal-Verma</t>
  </si>
  <si>
    <t>Ranganathan, Chaudry and Amble</t>
  </si>
  <si>
    <t>Prasad, Mandal and Misra</t>
  </si>
  <si>
    <t>Chokshi, Subramaniam and Bhatt</t>
  </si>
  <si>
    <t>Malhotra-Nair</t>
  </si>
  <si>
    <t>Lal-Misra</t>
  </si>
  <si>
    <t>Doctor PLC</t>
  </si>
  <si>
    <t>Bhandari PLC</t>
  </si>
  <si>
    <t>Nagarajan-Dey</t>
  </si>
  <si>
    <t>Bal, Tank and Merchant</t>
  </si>
  <si>
    <t>Sahota-Ravel</t>
  </si>
  <si>
    <t>Banik-Gupta</t>
  </si>
  <si>
    <t>Kapadia-Warrior</t>
  </si>
  <si>
    <t>Soni, Parmer and Tripathi</t>
  </si>
  <si>
    <t>Garde-Golla</t>
  </si>
  <si>
    <t>Chatterjee-Sinha</t>
  </si>
  <si>
    <t>Kuruvilla Ltd</t>
  </si>
  <si>
    <t>CUST-1168</t>
  </si>
  <si>
    <t>Goswami, Nayak and Chakraborty</t>
  </si>
  <si>
    <t>29/11/2022</t>
  </si>
  <si>
    <t>Mohanty, Salvi and Narula</t>
  </si>
  <si>
    <t>Lad-Menon</t>
  </si>
  <si>
    <t>Dalal-Singhal</t>
  </si>
  <si>
    <t>Bobal Group</t>
  </si>
  <si>
    <t>Tella Inc</t>
  </si>
  <si>
    <t>Raj, Wagle and Misra</t>
  </si>
  <si>
    <t>18/05/2022</t>
  </si>
  <si>
    <t>Bhagat-Dora</t>
  </si>
  <si>
    <t>Iyer LLC</t>
  </si>
  <si>
    <t>Shankar-Dhar</t>
  </si>
  <si>
    <t>Gole-Buch</t>
  </si>
  <si>
    <t>Natarajan-Goel</t>
  </si>
  <si>
    <t>Bhardwaj-Agrawal</t>
  </si>
  <si>
    <t>Mahal-Kadakia</t>
  </si>
  <si>
    <t>Dutt Group</t>
  </si>
  <si>
    <t>Dayal PLC</t>
  </si>
  <si>
    <t>Sanghvi-Raval</t>
  </si>
  <si>
    <t>Sood-Rajagopal</t>
  </si>
  <si>
    <t>Barad PLC</t>
  </si>
  <si>
    <t>Prakash Inc</t>
  </si>
  <si>
    <t>Wali-Halder</t>
  </si>
  <si>
    <t>Agrawal Ltd</t>
  </si>
  <si>
    <t>18/01/2024</t>
  </si>
  <si>
    <t>Kothari, Kara and Padmanabhan</t>
  </si>
  <si>
    <t>Dayal-Chauhan</t>
  </si>
  <si>
    <t>Thakur-Mohan</t>
  </si>
  <si>
    <t>Bhattacharyya Inc</t>
  </si>
  <si>
    <t>Mannan-Shah</t>
  </si>
  <si>
    <t>Venkatesh, Viswanathan and Nazareth</t>
  </si>
  <si>
    <t>Desai-Oommen</t>
  </si>
  <si>
    <t>Parmer-Guha</t>
  </si>
  <si>
    <t>Raval Inc</t>
  </si>
  <si>
    <t>Kapur Ltd</t>
  </si>
  <si>
    <t>Kakar Ltd</t>
  </si>
  <si>
    <t>Thaman and Sons</t>
  </si>
  <si>
    <t>Peri Ltd</t>
  </si>
  <si>
    <t>Barad, Prashad and Kumer</t>
  </si>
  <si>
    <t>Bava, Bava and Chokshi</t>
  </si>
  <si>
    <t>Bahri, Bava and D’Alia</t>
  </si>
  <si>
    <t>Sawhney-Rai</t>
  </si>
  <si>
    <t>Dua, Jha and Andra</t>
  </si>
  <si>
    <t>Salvi-Chaudhuri</t>
  </si>
  <si>
    <t>19/08/2024</t>
  </si>
  <si>
    <t>Venkatesh, Madan and Devan</t>
  </si>
  <si>
    <t>Cheema-Vaidya</t>
  </si>
  <si>
    <t>Dalal, Mandal and Comar</t>
  </si>
  <si>
    <t>Tank and Sons</t>
  </si>
  <si>
    <t>Iyengar, Lall and Virk</t>
  </si>
  <si>
    <t>Parmar Ltd</t>
  </si>
  <si>
    <t>Merchant-Dyal</t>
  </si>
  <si>
    <t>Taneja and Sons</t>
  </si>
  <si>
    <t>Srivastava, Narayanan and Keer</t>
  </si>
  <si>
    <t>Arya Ltd</t>
  </si>
  <si>
    <t>Choudhry PLC</t>
  </si>
  <si>
    <t>Tak, Dixit and Chana</t>
  </si>
  <si>
    <t>Borde, Chaudhuri and Kunda</t>
  </si>
  <si>
    <t>Kashyap, Shan and Minhas</t>
  </si>
  <si>
    <t>Shetty-Bedi</t>
  </si>
  <si>
    <t>Ghosh Inc</t>
  </si>
  <si>
    <t>Parsa-Munshi</t>
  </si>
  <si>
    <t>18/03/2022</t>
  </si>
  <si>
    <t>D’Alia-Chandran</t>
  </si>
  <si>
    <t>CUST-1229</t>
  </si>
  <si>
    <t>Andra and Sons</t>
  </si>
  <si>
    <t>Garde, Narasimhan and Parmar</t>
  </si>
  <si>
    <t>Loyal-Chander</t>
  </si>
  <si>
    <t>Oommen-Goswami</t>
  </si>
  <si>
    <t>Rattan Group</t>
  </si>
  <si>
    <t>Magar-Rajan</t>
  </si>
  <si>
    <t>Sridhar, Sama and Ganesan</t>
  </si>
  <si>
    <t>Deo Ltd</t>
  </si>
  <si>
    <t>Bhargava, Dutta and Chawla</t>
  </si>
  <si>
    <t>Subramanian-Sarma</t>
  </si>
  <si>
    <t>Raghavan LLC</t>
  </si>
  <si>
    <t>Balakrishnan, De and Subramanian</t>
  </si>
  <si>
    <t>CUST-1241</t>
  </si>
  <si>
    <t>Chowdhury-Sabharwal</t>
  </si>
  <si>
    <t>18/12/2023</t>
  </si>
  <si>
    <t>Batra-Bhatnagar</t>
  </si>
  <si>
    <t>Murthy-Arora</t>
  </si>
  <si>
    <t>Vohra, Kapur and Nigam</t>
  </si>
  <si>
    <t>Virk, Chandran and Sant</t>
  </si>
  <si>
    <t>Kothari, Subramaniam and Pal</t>
  </si>
  <si>
    <t>2023-06-04</t>
  </si>
  <si>
    <t>Rajan, Dixit and Bhagat</t>
  </si>
  <si>
    <t>Tandon-Gandhi</t>
  </si>
  <si>
    <t>Swamy LLC</t>
  </si>
  <si>
    <t>07/02/2024</t>
  </si>
  <si>
    <t>Narayanan LLC</t>
  </si>
  <si>
    <t>Radhakrishnan, Rau and Keer</t>
  </si>
  <si>
    <t>Sharaf Group</t>
  </si>
  <si>
    <t>14/08/2024</t>
  </si>
  <si>
    <t>Sem, Chakrabarti and Tara</t>
  </si>
  <si>
    <t>Mutti-Dani</t>
  </si>
  <si>
    <t>CUST-1257</t>
  </si>
  <si>
    <t>Badami-Chauhan</t>
  </si>
  <si>
    <t>Sachar-Banik</t>
  </si>
  <si>
    <t>CUST-1259</t>
  </si>
  <si>
    <t>Acharya, Chand and Modi</t>
  </si>
  <si>
    <t>Jhaveri, Shan and Om</t>
  </si>
  <si>
    <t>Bhagat-Kapoor</t>
  </si>
  <si>
    <t>Narula-Solanki</t>
  </si>
  <si>
    <t>Patla, Sethi and Comar</t>
  </si>
  <si>
    <t>Kapadia Inc</t>
  </si>
  <si>
    <t>Pant-Manne</t>
  </si>
  <si>
    <t>Vig, Prakash and Cherian</t>
  </si>
  <si>
    <t>Hayre-Guha</t>
  </si>
  <si>
    <t>Ramaswamy and Sons</t>
  </si>
  <si>
    <t>Halder-Nigam</t>
  </si>
  <si>
    <t>Sachdeva Inc</t>
  </si>
  <si>
    <t>Dasgupta, Seshadri and Shankar</t>
  </si>
  <si>
    <t>Thaman, Desai and Tara</t>
  </si>
  <si>
    <t>CUST-1275</t>
  </si>
  <si>
    <t>Wali Ltd</t>
  </si>
  <si>
    <t>Sant PLC</t>
  </si>
  <si>
    <t>Trivedi-Goel</t>
  </si>
  <si>
    <t>Ghose, Dave and Chawla</t>
  </si>
  <si>
    <t>Nagy-Thaman</t>
  </si>
  <si>
    <t>Sahota-Kothari</t>
  </si>
  <si>
    <t>22/08/2024</t>
  </si>
  <si>
    <t>Rao-Oza</t>
  </si>
  <si>
    <t>Sethi-Deol</t>
  </si>
  <si>
    <t>Sachar PLC</t>
  </si>
  <si>
    <t>Vala, Mistry and Murthy</t>
  </si>
  <si>
    <t>Kalla, Iyer and Kadakia</t>
  </si>
  <si>
    <t>26/07/2022</t>
  </si>
  <si>
    <t>Mannan, Pai and Deo</t>
  </si>
  <si>
    <t>Gokhale, Thakur and Naidu</t>
  </si>
  <si>
    <t>17/07/2022</t>
  </si>
  <si>
    <t>D’Alia, Pandey and Srinivasan</t>
  </si>
  <si>
    <t>17/09/2024</t>
  </si>
  <si>
    <t>Sahni, Walla and Mangal</t>
  </si>
  <si>
    <t>Arya-Virk</t>
  </si>
  <si>
    <t>Bakshi Group</t>
  </si>
  <si>
    <t>Bera Ltd</t>
  </si>
  <si>
    <t>Iyengar LLC</t>
  </si>
  <si>
    <t>CUST-1294</t>
  </si>
  <si>
    <t>Mangat Ltd</t>
  </si>
  <si>
    <t>Dhingra-Bhatia</t>
  </si>
  <si>
    <t>Merchant, Jani and Bali</t>
  </si>
  <si>
    <t>Sethi-Chaudry</t>
  </si>
  <si>
    <t>27/09/2023</t>
  </si>
  <si>
    <t>Kapur, Ramachandran and Khanna</t>
  </si>
  <si>
    <t>CUST-1299</t>
  </si>
  <si>
    <t>Mani, Batta and Raj</t>
  </si>
  <si>
    <t>Saha-Munshi</t>
  </si>
  <si>
    <t>Bhagat, Arya and Krishnamurthy</t>
  </si>
  <si>
    <t>Savant and Sons</t>
  </si>
  <si>
    <t>Pillai, Hegde and Hari</t>
  </si>
  <si>
    <t>Sen-Goel</t>
  </si>
  <si>
    <t>10/09/2022</t>
  </si>
  <si>
    <t>Borde, Grover and Ghose</t>
  </si>
  <si>
    <t>Varkey, Dar and Purohit</t>
  </si>
  <si>
    <t>Sangha LLC</t>
  </si>
  <si>
    <t>Lalla, De and Dyal</t>
  </si>
  <si>
    <t>Kumer, Ahluwalia and Narayanan</t>
  </si>
  <si>
    <t>Dubey-Baral</t>
  </si>
  <si>
    <t>Naidu PLC</t>
  </si>
  <si>
    <t>Mitra Group</t>
  </si>
  <si>
    <t>Parmar, Bora and Nadkarni</t>
  </si>
  <si>
    <t>Kannan, Gour and Verma</t>
  </si>
  <si>
    <t>Tiwari and Sons</t>
  </si>
  <si>
    <t>24/04/2023</t>
  </si>
  <si>
    <t>Yadav-Raval</t>
  </si>
  <si>
    <t>Palla and Sons</t>
  </si>
  <si>
    <t>Narula LLC</t>
  </si>
  <si>
    <t>Memon-Kamdar</t>
  </si>
  <si>
    <t>CUST-1320</t>
  </si>
  <si>
    <t>Wali, Soman and Andra</t>
  </si>
  <si>
    <t>Pal Group</t>
  </si>
  <si>
    <t>Kohli Inc</t>
  </si>
  <si>
    <t>Nagi, Raj and Comar</t>
  </si>
  <si>
    <t>Kunda-Zachariah</t>
  </si>
  <si>
    <t>18/10/2023</t>
  </si>
  <si>
    <t>CUST-1325</t>
  </si>
  <si>
    <t>Mandal, Bakshi and Varughese</t>
  </si>
  <si>
    <t>Varkey-Trivedi</t>
  </si>
  <si>
    <t>Sur-Bassi</t>
  </si>
  <si>
    <t>Hans-Nagi</t>
  </si>
  <si>
    <t>Butala, Char and Ganesh</t>
  </si>
  <si>
    <t>Walla, Amble and Bhatti</t>
  </si>
  <si>
    <t>Kala Ltd</t>
  </si>
  <si>
    <t>Chawla-Jha</t>
  </si>
  <si>
    <t>Saran, Bora and Dube</t>
  </si>
  <si>
    <t>Sharaf Ltd</t>
  </si>
  <si>
    <t>Barad-Chahal</t>
  </si>
  <si>
    <t>Bhagat and Sons</t>
  </si>
  <si>
    <t>Bobal-Kari</t>
  </si>
  <si>
    <t>Reddy-Rama</t>
  </si>
  <si>
    <t>Ravel-Sant</t>
  </si>
  <si>
    <t>Badal-Ramachandran</t>
  </si>
  <si>
    <t>Dani, Warrior and Ahuja</t>
  </si>
  <si>
    <t>Bhatnagar, Bath and Bora</t>
  </si>
  <si>
    <t>Thakkar-Cherian</t>
  </si>
  <si>
    <t>Mitra-Chadha</t>
  </si>
  <si>
    <t>Sarma-Raj</t>
  </si>
  <si>
    <t>04/02/2023</t>
  </si>
  <si>
    <t>Balasubramanian-Som</t>
  </si>
  <si>
    <t>16/01/2022</t>
  </si>
  <si>
    <t>CUST-1348</t>
  </si>
  <si>
    <t>Dhawan-Misra</t>
  </si>
  <si>
    <t>2022-02-19</t>
  </si>
  <si>
    <t>Prakash, Apte and Dhaliwal</t>
  </si>
  <si>
    <t>Barman Inc</t>
  </si>
  <si>
    <t>Ramesh, Yogi and Chada</t>
  </si>
  <si>
    <t>Kade-Padmanabhan</t>
  </si>
  <si>
    <t>Sachar Ltd</t>
  </si>
  <si>
    <t>Dhar, Dyal and Gour</t>
  </si>
  <si>
    <t>2023-09-16</t>
  </si>
  <si>
    <t>Krishnan and Sons</t>
  </si>
  <si>
    <t>13/01/2022</t>
  </si>
  <si>
    <t>Bhagat, Shenoy and Bora</t>
  </si>
  <si>
    <t>Bhavsar-Krishna</t>
  </si>
  <si>
    <t>Sur, Narayanan and Parikh</t>
  </si>
  <si>
    <t>Keer Inc</t>
  </si>
  <si>
    <t>Boase-Hari</t>
  </si>
  <si>
    <t>Sunder-Seshadri</t>
  </si>
  <si>
    <t>2022-08-24</t>
  </si>
  <si>
    <t>Mohan-Dua</t>
  </si>
  <si>
    <t>Patla, Mutti and Sangha</t>
  </si>
  <si>
    <t>Agrawal LLC</t>
  </si>
  <si>
    <t>05/02/2022</t>
  </si>
  <si>
    <t>Sarin, Malhotra and Parsa</t>
  </si>
  <si>
    <t>Narula Group</t>
  </si>
  <si>
    <t>Sehgal-Parmer</t>
  </si>
  <si>
    <t>Sur-Chopra</t>
  </si>
  <si>
    <t>Yohannan and Sons</t>
  </si>
  <si>
    <t>Bose-Borra</t>
  </si>
  <si>
    <t>Tripathi Ltd</t>
  </si>
  <si>
    <t>Ravel PLC</t>
  </si>
  <si>
    <t>Bansal PLC</t>
  </si>
  <si>
    <t>Zacharia-Sodhi</t>
  </si>
  <si>
    <t>Dixit, Pau and Ramanathan</t>
  </si>
  <si>
    <t>Mannan and Sons</t>
  </si>
  <si>
    <t>Thaker-Uppal</t>
  </si>
  <si>
    <t>Ranganathan LLC</t>
  </si>
  <si>
    <t>Anne, Khare and Gandhi</t>
  </si>
  <si>
    <t>04/04/2022</t>
  </si>
  <si>
    <t>Dey, Sehgal and Dutta</t>
  </si>
  <si>
    <t>Dhingra Ltd</t>
  </si>
  <si>
    <t>28/11/2023</t>
  </si>
  <si>
    <t>Sule, Parmer and Baria</t>
  </si>
  <si>
    <t>24/02/2024</t>
  </si>
  <si>
    <t>CUST-1389</t>
  </si>
  <si>
    <t>Lalla LLC</t>
  </si>
  <si>
    <t>Basak Ltd</t>
  </si>
  <si>
    <t>Singh-Sha</t>
  </si>
  <si>
    <t>Baral Ltd</t>
  </si>
  <si>
    <t>Chauhan-Verma</t>
  </si>
  <si>
    <t>Mahal, Lall and Ghosh</t>
  </si>
  <si>
    <t>Radhakrishnan-Pau</t>
  </si>
  <si>
    <t>Brahmbhatt, Varughese and Krishnamurthy</t>
  </si>
  <si>
    <t>Kapoor-Varty</t>
  </si>
  <si>
    <t>Pandit-Pai</t>
  </si>
  <si>
    <t>Subramaniam-Ahuja</t>
  </si>
  <si>
    <t>Dewan, Sarraf and Gandhi</t>
  </si>
  <si>
    <t>Mand, Kakar and Doctor</t>
  </si>
  <si>
    <t>Dugar LLC</t>
  </si>
  <si>
    <t>02/02/2023</t>
  </si>
  <si>
    <t>Dani, Karpe and Sachdeva</t>
  </si>
  <si>
    <t>Comar-Subramaniam</t>
  </si>
  <si>
    <t>Srinivas, Srinivas and Kade</t>
  </si>
  <si>
    <t>Edwin, Roy and Bains</t>
  </si>
  <si>
    <t>Dyal, Desai and Vala</t>
  </si>
  <si>
    <t>Din Inc</t>
  </si>
  <si>
    <t>Ravi, Bahl and Mander</t>
  </si>
  <si>
    <t>Kalita Group</t>
  </si>
  <si>
    <t>Sinha, Subramaniam and Garde</t>
  </si>
  <si>
    <t>Roy PLC</t>
  </si>
  <si>
    <t>Vaidya, Lalla and Ganesh</t>
  </si>
  <si>
    <t>Oommen, Setty and Biswas</t>
  </si>
  <si>
    <t>Radhakrishnan Group</t>
  </si>
  <si>
    <t>Chopra Inc</t>
  </si>
  <si>
    <t>Virk PLC</t>
  </si>
  <si>
    <t>Saini, Doctor and Char</t>
  </si>
  <si>
    <t>31/05/2023</t>
  </si>
  <si>
    <t>Soni PLC</t>
  </si>
  <si>
    <t>Barad, Wali and Thakur</t>
  </si>
  <si>
    <t>Chander Group</t>
  </si>
  <si>
    <t>De, Zacharia and Agarwal</t>
  </si>
  <si>
    <t>Sankar, Vig and Salvi</t>
  </si>
  <si>
    <t>Bassi-Wagle</t>
  </si>
  <si>
    <t>Karnik-Subramaniam</t>
  </si>
  <si>
    <t>Palla-Chaudhari</t>
  </si>
  <si>
    <t>Desai-Kumar</t>
  </si>
  <si>
    <t>Kaul-Chacko</t>
  </si>
  <si>
    <t>Rege-Kurian</t>
  </si>
  <si>
    <t>Ahluwalia Ltd</t>
  </si>
  <si>
    <t>Amble, Virk and Dalal</t>
  </si>
  <si>
    <t>Amble, Prashad and Jha</t>
  </si>
  <si>
    <t>Mutti, Rege and Pathak</t>
  </si>
  <si>
    <t>Dubey Group</t>
  </si>
  <si>
    <t>Kulkarni, Lal and Wason</t>
  </si>
  <si>
    <t>Pau-Majumdar</t>
  </si>
  <si>
    <t>Ranganathan, Jani and Sachdev</t>
  </si>
  <si>
    <t>Subramanian, Gola and Prabhakar</t>
  </si>
  <si>
    <t>Sule, Kulkarni and Mohanty</t>
  </si>
  <si>
    <t>Padmanabhan, Rao and Devi</t>
  </si>
  <si>
    <t>Dani, Karpe and Sekhon</t>
  </si>
  <si>
    <t>Edwin, Chaudhry and Kala</t>
  </si>
  <si>
    <t>Rattan, Nigam and Ben</t>
  </si>
  <si>
    <t>Ramachandran Ltd</t>
  </si>
  <si>
    <t>Chand and Sons</t>
  </si>
  <si>
    <t>Saran-Chakrabarti</t>
  </si>
  <si>
    <t>19/07/2024</t>
  </si>
  <si>
    <t>CUST-1452</t>
  </si>
  <si>
    <t>Lall and Sons</t>
  </si>
  <si>
    <t>Buch-Barad</t>
  </si>
  <si>
    <t>Rajagopalan, Rattan and Verma</t>
  </si>
  <si>
    <t>Bhandari-Gill</t>
  </si>
  <si>
    <t>Talwar, Sarna and Anne</t>
  </si>
  <si>
    <t>Bandi PLC</t>
  </si>
  <si>
    <t>Varty, Kata and Gara</t>
  </si>
  <si>
    <t>Banik, Parsa and Khare</t>
  </si>
  <si>
    <t>Acharya, Dugar and Chadha</t>
  </si>
  <si>
    <t>Ratta-Pandit</t>
  </si>
  <si>
    <t>Rana, Ravi and Iyer</t>
  </si>
  <si>
    <t>Aurora, Biswas and Chana</t>
  </si>
  <si>
    <t>Mane, Pall and Palan</t>
  </si>
  <si>
    <t>Kara-Hayer</t>
  </si>
  <si>
    <t>Raval-Agrawal</t>
  </si>
  <si>
    <t>CUST-1468</t>
  </si>
  <si>
    <t>Gill-Ray</t>
  </si>
  <si>
    <t>Chhabra, Bora and Thakur</t>
  </si>
  <si>
    <t>Oak-Dada</t>
  </si>
  <si>
    <t>12/07/2022</t>
  </si>
  <si>
    <t>Kurian, Yogi and Krishna</t>
  </si>
  <si>
    <t>Savant, Purohit and Sule</t>
  </si>
  <si>
    <t>Nori Group</t>
  </si>
  <si>
    <t>Sharma, Bala and Subramaniam</t>
  </si>
  <si>
    <t>Kuruvilla Inc</t>
  </si>
  <si>
    <t>22/03/2022</t>
  </si>
  <si>
    <t>Kannan-Karpe</t>
  </si>
  <si>
    <t>07/01/2024</t>
  </si>
  <si>
    <t>Sachar-Pandit</t>
  </si>
  <si>
    <t>Wason, Andra and Lall</t>
  </si>
  <si>
    <t>CUST-1479</t>
  </si>
  <si>
    <t>Mani Inc</t>
  </si>
  <si>
    <t>Oommen-Borra</t>
  </si>
  <si>
    <t>Gokhale, Soni and Murthy</t>
  </si>
  <si>
    <t>Kamdar-Luthra</t>
  </si>
  <si>
    <t>13/05/2022</t>
  </si>
  <si>
    <t>Iyengar, Keer and Khurana</t>
  </si>
  <si>
    <t>09/08/2024</t>
  </si>
  <si>
    <t>Jhaveri-Karnik</t>
  </si>
  <si>
    <t>Krish PLC</t>
  </si>
  <si>
    <t>Dugal-Chhabra</t>
  </si>
  <si>
    <t>Brar Ltd</t>
  </si>
  <si>
    <t>Tailor, Ahuja and Basak</t>
  </si>
  <si>
    <t>Prabhu-Murty</t>
  </si>
  <si>
    <t>Maharaj-Swaminathan</t>
  </si>
  <si>
    <t>Vaidya LLC</t>
  </si>
  <si>
    <t>Kapadia-Dave</t>
  </si>
  <si>
    <t>28/03/2023</t>
  </si>
  <si>
    <t>Zachariah-Bali</t>
  </si>
  <si>
    <t>Palan, Ramesh and Ghosh</t>
  </si>
  <si>
    <t>Dara-Vasa</t>
  </si>
  <si>
    <t>Mutti-Anand</t>
  </si>
  <si>
    <t>Kade Group</t>
  </si>
  <si>
    <t>28/02/2023</t>
  </si>
  <si>
    <t>Chaudhuri, Nanda and Pathak</t>
  </si>
  <si>
    <t>Average of Products_Sold</t>
  </si>
  <si>
    <t>Closed_Deal_Flag</t>
  </si>
  <si>
    <t>Avg Days to Close</t>
  </si>
  <si>
    <t>Performance Flag</t>
  </si>
  <si>
    <t>Days_Late</t>
  </si>
  <si>
    <t>Missed_30_Days</t>
  </si>
  <si>
    <t>Missed Expected Close &gt;30 Days</t>
  </si>
  <si>
    <t>Count</t>
  </si>
  <si>
    <t>%</t>
  </si>
  <si>
    <t>Total Missed &gt;30 Days</t>
  </si>
  <si>
    <t>Eventually Closed Won</t>
  </si>
  <si>
    <t>Eventually Closed Lost</t>
  </si>
  <si>
    <t>Sales Rep</t>
  </si>
  <si>
    <t xml:space="preserve">Grand Total </t>
  </si>
  <si>
    <t>Sales Stage</t>
  </si>
  <si>
    <t>Task 3 — Sales Analysis &amp; Upsell Performance</t>
  </si>
  <si>
    <t>Data Cleaning</t>
  </si>
  <si>
    <t>Deal_Value_USD: Converted mixed $, K, and comma formats into a consistent numeric value.</t>
  </si>
  <si>
    <t>25 duplicate rows were removed, leaving 4,200 unique Deal_IDs.</t>
  </si>
  <si>
    <t>Sales_Rep_Name: Standardized and consolidated 88 raw variants into 22 standardized reps.</t>
  </si>
  <si>
    <t>Created_Date: Standardized date formats to YYYY-MM-DD, including DD/MM/YYYY entries.</t>
  </si>
  <si>
    <t>Missing Values</t>
  </si>
  <si>
    <t>Discount_Pct: Missing values were treated as unknown/blank rather than 0%, because missing does not mean no discount.</t>
  </si>
  <si>
    <t>Expected_Close_Date: Missing dates were left blank because the actual expected date is unknown; excluded from missed-close-date analysis.</t>
  </si>
  <si>
    <t>Key Findings</t>
  </si>
  <si>
    <t>Overall closed-deal win rate: 55.9%.</t>
  </si>
  <si>
    <t>Highest win-rate Deal_Source: Partner Referral (65.2%); lowest: Paid Search (50.6%).</t>
  </si>
  <si>
    <t>38.5% of Closed Won deals included an upsell.</t>
  </si>
  <si>
    <t>6 sales reps were flagged for both below-average win rate and above-average sales-cycle length.</t>
  </si>
  <si>
    <t>487 closed deals missed Expected_Close_Date by more than 30 days; 55.6% eventually Closed Won and 44.4% Closed Lost.</t>
  </si>
  <si>
    <t>ARR Note</t>
  </si>
  <si>
    <t>ARR was not available as a field in the provided Sales Pipeline data. Deal Value was therefore used as the available monetary metric; no ARR value was fabricated.</t>
  </si>
  <si>
    <t>Task 3 Methodology &amp; Data Quality Notes</t>
  </si>
  <si>
    <t>Win Rate Definition</t>
  </si>
  <si>
    <t>Win Rate = Closed Won / (Closed Won + Closed Lost). Open deals are excluded from win-rate calculations.</t>
  </si>
  <si>
    <t>Upsell Rate Definition</t>
  </si>
  <si>
    <t>Upsell Rate = Closed Won deals with Upsell_Flag = 1 / Total Closed Won deals.</t>
  </si>
  <si>
    <t>Deal Value Cleaning</t>
  </si>
  <si>
    <t>Deal_Value_USD was converted from mixed $, K, M and comma-separated formats into consistent numeric values before analysis.</t>
  </si>
  <si>
    <t>Duplicate Handling</t>
  </si>
  <si>
    <t>Sales Rep Standardisation</t>
  </si>
  <si>
    <t>Sales_Rep_Name was standardised using TRIM and PROPER, consolidating 88 raw name variants into 22 standardised sales representatives.</t>
  </si>
  <si>
    <t>Date Standardisation</t>
  </si>
  <si>
    <t>Created_Date, Expected_Close_Date and Closed_Date were standardised to YYYY-MM-DD. DD/MM/YYYY Created_Date entries were interpreted as day/month/year.</t>
  </si>
  <si>
    <t>Missing Expected Close Dates</t>
  </si>
  <si>
    <t>183 Expected_Close_Date values are missing. They were left blank because the true expected date is unknown and should not be artificially estimated.</t>
  </si>
  <si>
    <t>Missing Discount Values</t>
  </si>
  <si>
    <t>541 Discount_Pct values are missing. They were left blank/unknown rather than treated as 0%, because missing discount information does not mean no discount.</t>
  </si>
  <si>
    <t>Open Deals</t>
  </si>
  <si>
    <t>2,903 deals remain Open. Their Closed_Date and Days_to_Close are therefore blank and are excluded from closed-deal cycle-time calculations.</t>
  </si>
  <si>
    <t>Late Deal Definition</t>
  </si>
  <si>
    <t>A deal is considered more than 30 days late when Closed_Date - Expected_Close_Date &gt; 30 days. Only closed deals with both dates available are evaluated.</t>
  </si>
  <si>
    <t>ARR Limitation</t>
  </si>
  <si>
    <t>ARR was not available in the provided Sales Pipeline dataset. Deal Value was therefore used as the available monetary metric; no ARR values were fabricated.</t>
  </si>
  <si>
    <t>Customer Tier</t>
  </si>
  <si>
    <t>Customer_Tier was obtained by joining Sales_Pipeline to Customers using Customer_ID.</t>
  </si>
  <si>
    <t>A sales representative is flagged when both their win rate is below the overall rep win rate and their average Days_to_Close is above the overall rep average.</t>
  </si>
  <si>
    <t>Total deals missed by more than 30 days: 487.</t>
  </si>
  <si>
    <t>Eventually Closed Won: 271 (55.6%).</t>
  </si>
  <si>
    <t>Eventually Closed Lost: 216 (44.4%).</t>
  </si>
  <si>
    <t>Sales Reps Flagged</t>
  </si>
  <si>
    <t>Content</t>
  </si>
  <si>
    <t xml:space="preserve">Content </t>
  </si>
  <si>
    <t>MISSED EXPECTED CLOSE — RESULTS</t>
  </si>
  <si>
    <t>SALES REPS FLAGGED — LOW WIN RATE + LONG CYCLE</t>
  </si>
  <si>
    <t>Month</t>
  </si>
  <si>
    <t>Campaign_ID: 1,194 values are missing and were left blank because no reliable campaign assignment could be inferred from the provided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</si>
</sst>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yyyy/mm/dd"/>
    <numFmt numFmtId="165" formatCode="0.0%"/>
    <numFmt numFmtId="166" formatCode="0.0"/>
    <numFmt numFmtId="167" formatCode="mmm/yyyy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0" fontId="0" fillId="0" borderId="0" xfId="0" applyAlignment="1">
      <alignment justifyLastLine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" fontId="0" fillId="0" borderId="0" xfId="0" applyNumberFormat="1"/>
    <xf numFmtId="164" fontId="0" fillId="0" borderId="0" xfId="0" applyNumberFormat="1"/>
    <xf numFmtId="3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1" applyNumberFormat="1" applyFont="1"/>
    <xf numFmtId="0" fontId="0" fillId="0" borderId="0" xfId="0" applyAlignment="1">
      <alignment horizontal="left" indent="1"/>
    </xf>
    <xf numFmtId="165" fontId="0" fillId="0" borderId="0" xfId="1" applyNumberFormat="1" applyFont="1" applyAlignment="1">
      <alignment vertical="center" wrapText="1"/>
    </xf>
    <xf numFmtId="166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 wrapText="1"/>
    </xf>
    <xf numFmtId="0" fontId="5" fillId="0" borderId="0" xfId="0" applyFont="1"/>
    <xf numFmtId="0" fontId="3" fillId="0" borderId="0" xfId="0" applyFont="1" applyAlignment="1">
      <alignment horizontal="center" vertical="center" wrapText="1"/>
    </xf>
    <xf numFmtId="167" fontId="0" fillId="0" borderId="0" xfId="0" applyNumberFormat="1"/>
    <xf numFmtId="167" fontId="0" fillId="0" borderId="0" xfId="0" applyNumberFormat="1" applyAlignment="1">
      <alignment vertical="center" wrapText="1"/>
    </xf>
  </cellXfs>
  <cellStyles count="2">
    <cellStyle name="Normal" xfId="0" builtinId="0"/>
    <cellStyle name="Percent" xfId="1" builtinId="5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/mm/dd"/>
    </dxf>
    <dxf>
      <numFmt numFmtId="164" formatCode="yyyy/mm/dd"/>
    </dxf>
    <dxf>
      <numFmt numFmtId="19" formatCode="dd/mm/yy"/>
    </dxf>
    <dxf>
      <numFmt numFmtId="164" formatCode="yyyy/mm/dd"/>
    </dxf>
    <dxf>
      <numFmt numFmtId="164" formatCode="yyyy/mm/dd"/>
    </dxf>
    <dxf>
      <numFmt numFmtId="1" formatCode="0"/>
    </dxf>
    <dxf>
      <numFmt numFmtId="0" formatCode="General"/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30AD16BC-7832-4271-99FF-99AB69ACD7F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ok Ranjan Pandey" refreshedDate="46269.806393171297" createdVersion="8" refreshedVersion="8" minRefreshableVersion="3" recordCount="4200" xr:uid="{B9FEE055-36C6-46A6-A165-D6E76DE1CE35}">
  <cacheSource type="worksheet">
    <worksheetSource ref="A1:W4201" sheet="Cleaned Data"/>
  </cacheSource>
  <cacheFields count="25">
    <cacheField name="Deal_ID" numFmtId="0">
      <sharedItems/>
    </cacheField>
    <cacheField name="Customer_ID" numFmtId="0">
      <sharedItems/>
    </cacheField>
    <cacheField name="Campaign_ID" numFmtId="0">
      <sharedItems/>
    </cacheField>
    <cacheField name="Service_Line" numFmtId="0">
      <sharedItems count="5">
        <s v="WorkHub Core"/>
        <s v="WorkHub Enterprise"/>
        <s v="WorkHub Pro"/>
        <s v="API Access"/>
        <s v="Analytics Add-on"/>
      </sharedItems>
    </cacheField>
    <cacheField name="Sales_Stage" numFmtId="0">
      <sharedItems count="7">
        <s v="Negotiation"/>
        <s v="Proposal"/>
        <s v="Prospecting"/>
        <s v="Demo"/>
        <s v="Closed Won"/>
        <s v="Closed Lost"/>
        <s v="Qualification"/>
      </sharedItems>
    </cacheField>
    <cacheField name="Deal_Value_USD" numFmtId="0">
      <sharedItems containsMixedTypes="1" containsNumber="1" containsInteger="1" minValue="28595" maxValue="28595"/>
    </cacheField>
    <cacheField name="Deal_Value_USD Clean" numFmtId="1">
      <sharedItems containsSemiMixedTypes="0" containsString="0" containsNumber="1" containsInteger="1" minValue="1000" maxValue="215935"/>
    </cacheField>
    <cacheField name="Deal_Source" numFmtId="0">
      <sharedItems count="9">
        <s v="Paid Search"/>
        <s v="LinkedIn Ads"/>
        <s v="Product-Led Signup"/>
        <s v="Event"/>
        <s v="Webinar"/>
        <s v="Partner Referral"/>
        <s v="Inbound Organic"/>
        <s v="Cold Outreach"/>
        <s v="Content Download"/>
      </sharedItems>
    </cacheField>
    <cacheField name="Sales_Rep_Name" numFmtId="0">
      <sharedItems/>
    </cacheField>
    <cacheField name="Sales_Rep_Name_Clean" numFmtId="0">
      <sharedItems/>
    </cacheField>
    <cacheField name="Created_Date" numFmtId="0">
      <sharedItems/>
    </cacheField>
    <cacheField name="Created_Date_Clean" numFmtId="164">
      <sharedItems containsSemiMixedTypes="0" containsNonDate="0" containsDate="1" containsString="0" minDate="2022-01-01T00:00:00" maxDate="2025-01-01T00:00:00" count="1070">
        <d v="2022-03-15T00:00:00"/>
        <d v="2023-06-06T00:00:00"/>
        <d v="2023-02-05T00:00:00"/>
        <d v="2024-02-06T00:00:00"/>
        <d v="2023-04-23T00:00:00"/>
        <d v="2022-11-19T00:00:00"/>
        <d v="2024-04-16T00:00:00"/>
        <d v="2022-03-24T00:00:00"/>
        <d v="2022-11-11T00:00:00"/>
        <d v="2022-01-02T00:00:00"/>
        <d v="2023-09-29T00:00:00"/>
        <d v="2022-08-19T00:00:00"/>
        <d v="2023-02-12T00:00:00"/>
        <d v="2022-07-17T00:00:00"/>
        <d v="2024-07-12T00:00:00"/>
        <d v="2024-11-01T00:00:00"/>
        <d v="2023-04-08T00:00:00"/>
        <d v="2024-01-29T00:00:00"/>
        <d v="2023-12-23T00:00:00"/>
        <d v="2022-12-16T00:00:00"/>
        <d v="2024-04-23T00:00:00"/>
        <d v="2023-08-06T00:00:00"/>
        <d v="2022-08-07T00:00:00"/>
        <d v="2024-03-23T00:00:00"/>
        <d v="2023-09-17T00:00:00"/>
        <d v="2023-03-12T00:00:00"/>
        <d v="2023-08-26T00:00:00"/>
        <d v="2023-07-10T00:00:00"/>
        <d v="2022-10-18T00:00:00"/>
        <d v="2024-06-19T00:00:00"/>
        <d v="2022-06-17T00:00:00"/>
        <d v="2024-08-06T00:00:00"/>
        <d v="2023-10-03T00:00:00"/>
        <d v="2024-01-20T00:00:00"/>
        <d v="2022-03-17T00:00:00"/>
        <d v="2022-05-20T00:00:00"/>
        <d v="2023-04-09T00:00:00"/>
        <d v="2022-05-14T00:00:00"/>
        <d v="2024-09-09T00:00:00"/>
        <d v="2024-11-19T00:00:00"/>
        <d v="2022-04-16T00:00:00"/>
        <d v="2024-12-19T00:00:00"/>
        <d v="2024-06-08T00:00:00"/>
        <d v="2022-10-30T00:00:00"/>
        <d v="2024-03-19T00:00:00"/>
        <d v="2024-12-31T00:00:00"/>
        <d v="2023-05-20T00:00:00"/>
        <d v="2024-09-22T00:00:00"/>
        <d v="2022-06-06T00:00:00"/>
        <d v="2024-10-01T00:00:00"/>
        <d v="2022-02-14T00:00:00"/>
        <d v="2023-12-20T00:00:00"/>
        <d v="2023-07-09T00:00:00"/>
        <d v="2022-01-29T00:00:00"/>
        <d v="2023-06-21T00:00:00"/>
        <d v="2022-11-23T00:00:00"/>
        <d v="2024-08-30T00:00:00"/>
        <d v="2024-12-28T00:00:00"/>
        <d v="2023-11-18T00:00:00"/>
        <d v="2024-10-10T00:00:00"/>
        <d v="2024-11-09T00:00:00"/>
        <d v="2022-01-13T00:00:00"/>
        <d v="2022-06-18T00:00:00"/>
        <d v="2022-06-11T00:00:00"/>
        <d v="2022-08-05T00:00:00"/>
        <d v="2024-11-18T00:00:00"/>
        <d v="2023-08-21T00:00:00"/>
        <d v="2024-07-08T00:00:00"/>
        <d v="2023-11-05T00:00:00"/>
        <d v="2022-09-06T00:00:00"/>
        <d v="2024-07-30T00:00:00"/>
        <d v="2024-11-20T00:00:00"/>
        <d v="2023-09-25T00:00:00"/>
        <d v="2023-07-14T00:00:00"/>
        <d v="2023-08-15T00:00:00"/>
        <d v="2023-04-01T00:00:00"/>
        <d v="2024-03-25T00:00:00"/>
        <d v="2022-09-18T00:00:00"/>
        <d v="2023-06-14T00:00:00"/>
        <d v="2023-09-26T00:00:00"/>
        <d v="2024-03-13T00:00:00"/>
        <d v="2024-05-08T00:00:00"/>
        <d v="2023-08-03T00:00:00"/>
        <d v="2023-08-12T00:00:00"/>
        <d v="2022-04-30T00:00:00"/>
        <d v="2022-08-08T00:00:00"/>
        <d v="2024-11-05T00:00:00"/>
        <d v="2022-12-07T00:00:00"/>
        <d v="2024-11-14T00:00:00"/>
        <d v="2022-10-04T00:00:00"/>
        <d v="2024-06-25T00:00:00"/>
        <d v="2022-01-20T00:00:00"/>
        <d v="2023-11-07T00:00:00"/>
        <d v="2022-08-16T00:00:00"/>
        <d v="2024-08-03T00:00:00"/>
        <d v="2022-07-28T00:00:00"/>
        <d v="2024-12-21T00:00:00"/>
        <d v="2024-09-01T00:00:00"/>
        <d v="2022-04-28T00:00:00"/>
        <d v="2022-01-19T00:00:00"/>
        <d v="2023-01-06T00:00:00"/>
        <d v="2023-01-05T00:00:00"/>
        <d v="2023-03-19T00:00:00"/>
        <d v="2022-08-20T00:00:00"/>
        <d v="2023-12-18T00:00:00"/>
        <d v="2024-05-29T00:00:00"/>
        <d v="2024-06-09T00:00:00"/>
        <d v="2023-01-17T00:00:00"/>
        <d v="2022-12-10T00:00:00"/>
        <d v="2024-04-09T00:00:00"/>
        <d v="2022-02-24T00:00:00"/>
        <d v="2022-10-02T00:00:00"/>
        <d v="2022-07-20T00:00:00"/>
        <d v="2022-10-14T00:00:00"/>
        <d v="2022-01-16T00:00:00"/>
        <d v="2024-09-05T00:00:00"/>
        <d v="2023-12-19T00:00:00"/>
        <d v="2023-07-15T00:00:00"/>
        <d v="2022-05-17T00:00:00"/>
        <d v="2023-07-31T00:00:00"/>
        <d v="2022-08-23T00:00:00"/>
        <d v="2024-12-07T00:00:00"/>
        <d v="2024-10-09T00:00:00"/>
        <d v="2023-02-07T00:00:00"/>
        <d v="2022-05-10T00:00:00"/>
        <d v="2022-03-08T00:00:00"/>
        <d v="2024-02-08T00:00:00"/>
        <d v="2024-02-03T00:00:00"/>
        <d v="2023-04-29T00:00:00"/>
        <d v="2024-08-22T00:00:00"/>
        <d v="2023-03-23T00:00:00"/>
        <d v="2023-10-07T00:00:00"/>
        <d v="2024-03-11T00:00:00"/>
        <d v="2022-11-24T00:00:00"/>
        <d v="2022-03-03T00:00:00"/>
        <d v="2024-07-09T00:00:00"/>
        <d v="2022-10-28T00:00:00"/>
        <d v="2022-04-17T00:00:00"/>
        <d v="2024-04-24T00:00:00"/>
        <d v="2023-09-05T00:00:00"/>
        <d v="2022-12-25T00:00:00"/>
        <d v="2023-08-28T00:00:00"/>
        <d v="2023-06-08T00:00:00"/>
        <d v="2023-07-21T00:00:00"/>
        <d v="2022-12-23T00:00:00"/>
        <d v="2024-02-12T00:00:00"/>
        <d v="2023-01-19T00:00:00"/>
        <d v="2022-03-02T00:00:00"/>
        <d v="2023-03-22T00:00:00"/>
        <d v="2022-11-06T00:00:00"/>
        <d v="2022-03-11T00:00:00"/>
        <d v="2023-08-18T00:00:00"/>
        <d v="2024-09-30T00:00:00"/>
        <d v="2023-02-11T00:00:00"/>
        <d v="2024-12-30T00:00:00"/>
        <d v="2024-01-02T00:00:00"/>
        <d v="2022-07-15T00:00:00"/>
        <d v="2023-09-30T00:00:00"/>
        <d v="2022-03-23T00:00:00"/>
        <d v="2023-08-02T00:00:00"/>
        <d v="2024-06-03T00:00:00"/>
        <d v="2023-02-13T00:00:00"/>
        <d v="2024-07-20T00:00:00"/>
        <d v="2024-12-25T00:00:00"/>
        <d v="2024-02-09T00:00:00"/>
        <d v="2024-03-21T00:00:00"/>
        <d v="2022-12-04T00:00:00"/>
        <d v="2024-03-14T00:00:00"/>
        <d v="2022-01-22T00:00:00"/>
        <d v="2022-07-12T00:00:00"/>
        <d v="2024-01-19T00:00:00"/>
        <d v="2023-09-08T00:00:00"/>
        <d v="2023-05-13T00:00:00"/>
        <d v="2024-09-08T00:00:00"/>
        <d v="2023-06-13T00:00:00"/>
        <d v="2022-10-11T00:00:00"/>
        <d v="2022-09-20T00:00:00"/>
        <d v="2024-01-11T00:00:00"/>
        <d v="2024-04-06T00:00:00"/>
        <d v="2022-06-08T00:00:00"/>
        <d v="2023-06-11T00:00:00"/>
        <d v="2022-05-30T00:00:00"/>
        <d v="2024-10-03T00:00:00"/>
        <d v="2022-05-02T00:00:00"/>
        <d v="2024-10-07T00:00:00"/>
        <d v="2022-05-27T00:00:00"/>
        <d v="2022-02-04T00:00:00"/>
        <d v="2022-12-22T00:00:00"/>
        <d v="2023-02-24T00:00:00"/>
        <d v="2023-05-29T00:00:00"/>
        <d v="2024-12-05T00:00:00"/>
        <d v="2024-01-09T00:00:00"/>
        <d v="2022-06-27T00:00:00"/>
        <d v="2023-04-28T00:00:00"/>
        <d v="2023-10-10T00:00:00"/>
        <d v="2023-02-19T00:00:00"/>
        <d v="2024-03-10T00:00:00"/>
        <d v="2022-02-27T00:00:00"/>
        <d v="2024-03-05T00:00:00"/>
        <d v="2024-06-13T00:00:00"/>
        <d v="2024-09-24T00:00:00"/>
        <d v="2022-04-11T00:00:00"/>
        <d v="2022-10-19T00:00:00"/>
        <d v="2023-03-03T00:00:00"/>
        <d v="2023-05-22T00:00:00"/>
        <d v="2023-07-03T00:00:00"/>
        <d v="2022-07-22T00:00:00"/>
        <d v="2023-03-09T00:00:00"/>
        <d v="2024-01-01T00:00:00"/>
        <d v="2023-10-25T00:00:00"/>
        <d v="2024-08-18T00:00:00"/>
        <d v="2024-07-26T00:00:00"/>
        <d v="2022-05-03T00:00:00"/>
        <d v="2023-05-16T00:00:00"/>
        <d v="2022-02-08T00:00:00"/>
        <d v="2023-05-27T00:00:00"/>
        <d v="2022-04-05T00:00:00"/>
        <d v="2022-12-30T00:00:00"/>
        <d v="2023-06-30T00:00:00"/>
        <d v="2024-04-15T00:00:00"/>
        <d v="2024-05-06T00:00:00"/>
        <d v="2023-08-30T00:00:00"/>
        <d v="2023-05-17T00:00:00"/>
        <d v="2024-03-06T00:00:00"/>
        <d v="2022-08-13T00:00:00"/>
        <d v="2022-12-14T00:00:00"/>
        <d v="2024-09-14T00:00:00"/>
        <d v="2022-07-06T00:00:00"/>
        <d v="2022-03-09T00:00:00"/>
        <d v="2024-09-06T00:00:00"/>
        <d v="2022-06-03T00:00:00"/>
        <d v="2022-09-08T00:00:00"/>
        <d v="2024-08-13T00:00:00"/>
        <d v="2023-11-29T00:00:00"/>
        <d v="2022-02-23T00:00:00"/>
        <d v="2022-07-30T00:00:00"/>
        <d v="2022-11-27T00:00:00"/>
        <d v="2022-07-08T00:00:00"/>
        <d v="2024-07-19T00:00:00"/>
        <d v="2024-06-29T00:00:00"/>
        <d v="2024-06-28T00:00:00"/>
        <d v="2023-07-29T00:00:00"/>
        <d v="2022-02-28T00:00:00"/>
        <d v="2022-06-19T00:00:00"/>
        <d v="2022-10-12T00:00:00"/>
        <d v="2022-05-12T00:00:00"/>
        <d v="2024-08-17T00:00:00"/>
        <d v="2024-05-11T00:00:00"/>
        <d v="2022-11-15T00:00:00"/>
        <d v="2023-05-25T00:00:00"/>
        <d v="2023-09-21T00:00:00"/>
        <d v="2024-10-05T00:00:00"/>
        <d v="2023-04-17T00:00:00"/>
        <d v="2023-02-28T00:00:00"/>
        <d v="2022-07-11T00:00:00"/>
        <d v="2022-04-10T00:00:00"/>
        <d v="2023-03-14T00:00:00"/>
        <d v="2023-08-01T00:00:00"/>
        <d v="2024-06-11T00:00:00"/>
        <d v="2022-03-27T00:00:00"/>
        <d v="2022-05-06T00:00:00"/>
        <d v="2023-04-04T00:00:00"/>
        <d v="2024-07-04T00:00:00"/>
        <d v="2024-02-13T00:00:00"/>
        <d v="2023-01-09T00:00:00"/>
        <d v="2024-07-22T00:00:00"/>
        <d v="2024-10-31T00:00:00"/>
        <d v="2024-03-15T00:00:00"/>
        <d v="2023-11-24T00:00:00"/>
        <d v="2022-01-27T00:00:00"/>
        <d v="2023-07-25T00:00:00"/>
        <d v="2022-02-20T00:00:00"/>
        <d v="2022-06-30T00:00:00"/>
        <d v="2024-12-23T00:00:00"/>
        <d v="2024-05-20T00:00:00"/>
        <d v="2023-08-20T00:00:00"/>
        <d v="2023-01-20T00:00:00"/>
        <d v="2023-01-12T00:00:00"/>
        <d v="2022-11-04T00:00:00"/>
        <d v="2022-09-01T00:00:00"/>
        <d v="2023-05-05T00:00:00"/>
        <d v="2024-02-19T00:00:00"/>
        <d v="2023-10-04T00:00:00"/>
        <d v="2023-11-22T00:00:00"/>
        <d v="2023-02-08T00:00:00"/>
        <d v="2022-10-13T00:00:00"/>
        <d v="2022-12-08T00:00:00"/>
        <d v="2024-07-18T00:00:00"/>
        <d v="2024-05-16T00:00:00"/>
        <d v="2023-04-25T00:00:00"/>
        <d v="2022-09-14T00:00:00"/>
        <d v="2023-01-14T00:00:00"/>
        <d v="2022-06-23T00:00:00"/>
        <d v="2022-06-04T00:00:00"/>
        <d v="2023-07-16T00:00:00"/>
        <d v="2022-04-08T00:00:00"/>
        <d v="2023-05-14T00:00:00"/>
        <d v="2024-09-07T00:00:00"/>
        <d v="2024-08-28T00:00:00"/>
        <d v="2022-06-14T00:00:00"/>
        <d v="2022-08-27T00:00:00"/>
        <d v="2024-01-15T00:00:00"/>
        <d v="2024-05-13T00:00:00"/>
        <d v="2023-07-28T00:00:00"/>
        <d v="2024-03-31T00:00:00"/>
        <d v="2024-10-20T00:00:00"/>
        <d v="2022-04-03T00:00:00"/>
        <d v="2022-09-11T00:00:00"/>
        <d v="2023-06-05T00:00:00"/>
        <d v="2023-05-31T00:00:00"/>
        <d v="2024-08-09T00:00:00"/>
        <d v="2023-01-29T00:00:00"/>
        <d v="2024-12-11T00:00:00"/>
        <d v="2023-08-31T00:00:00"/>
        <d v="2023-10-28T00:00:00"/>
        <d v="2024-02-21T00:00:00"/>
        <d v="2023-04-18T00:00:00"/>
        <d v="2024-12-14T00:00:00"/>
        <d v="2023-07-05T00:00:00"/>
        <d v="2024-05-14T00:00:00"/>
        <d v="2023-07-17T00:00:00"/>
        <d v="2024-06-06T00:00:00"/>
        <d v="2022-01-01T00:00:00"/>
        <d v="2024-11-25T00:00:00"/>
        <d v="2022-12-31T00:00:00"/>
        <d v="2022-12-20T00:00:00"/>
        <d v="2024-09-29T00:00:00"/>
        <d v="2023-09-10T00:00:00"/>
        <d v="2022-02-21T00:00:00"/>
        <d v="2023-05-18T00:00:00"/>
        <d v="2024-07-06T00:00:00"/>
        <d v="2024-02-25T00:00:00"/>
        <d v="2022-01-08T00:00:00"/>
        <d v="2024-04-12T00:00:00"/>
        <d v="2024-12-15T00:00:00"/>
        <d v="2024-01-10T00:00:00"/>
        <d v="2023-02-06T00:00:00"/>
        <d v="2023-10-06T00:00:00"/>
        <d v="2023-09-22T00:00:00"/>
        <d v="2023-05-02T00:00:00"/>
        <d v="2022-09-15T00:00:00"/>
        <d v="2022-02-17T00:00:00"/>
        <d v="2024-03-28T00:00:00"/>
        <d v="2024-03-07T00:00:00"/>
        <d v="2022-02-01T00:00:00"/>
        <d v="2023-10-24T00:00:00"/>
        <d v="2024-05-24T00:00:00"/>
        <d v="2023-03-17T00:00:00"/>
        <d v="2023-09-07T00:00:00"/>
        <d v="2022-03-25T00:00:00"/>
        <d v="2024-12-22T00:00:00"/>
        <d v="2024-10-15T00:00:00"/>
        <d v="2024-09-11T00:00:00"/>
        <d v="2023-11-26T00:00:00"/>
        <d v="2024-09-12T00:00:00"/>
        <d v="2023-06-29T00:00:00"/>
        <d v="2022-09-10T00:00:00"/>
        <d v="2024-10-21T00:00:00"/>
        <d v="2023-12-06T00:00:00"/>
        <d v="2023-09-11T00:00:00"/>
        <d v="2022-03-14T00:00:00"/>
        <d v="2023-04-30T00:00:00"/>
        <d v="2023-03-16T00:00:00"/>
        <d v="2023-04-06T00:00:00"/>
        <d v="2024-12-26T00:00:00"/>
        <d v="2024-05-28T00:00:00"/>
        <d v="2022-07-19T00:00:00"/>
        <d v="2023-05-01T00:00:00"/>
        <d v="2023-09-06T00:00:00"/>
        <d v="2024-07-11T00:00:00"/>
        <d v="2022-05-18T00:00:00"/>
        <d v="2023-04-20T00:00:00"/>
        <d v="2022-01-25T00:00:00"/>
        <d v="2024-02-22T00:00:00"/>
        <d v="2022-07-09T00:00:00"/>
        <d v="2024-08-26T00:00:00"/>
        <d v="2023-02-21T00:00:00"/>
        <d v="2024-09-02T00:00:00"/>
        <d v="2023-05-11T00:00:00"/>
        <d v="2023-05-23T00:00:00"/>
        <d v="2022-09-24T00:00:00"/>
        <d v="2023-01-10T00:00:00"/>
        <d v="2024-12-24T00:00:00"/>
        <d v="2022-09-25T00:00:00"/>
        <d v="2022-07-31T00:00:00"/>
        <d v="2024-08-20T00:00:00"/>
        <d v="2024-01-12T00:00:00"/>
        <d v="2022-03-04T00:00:00"/>
        <d v="2023-03-29T00:00:00"/>
        <d v="2022-05-15T00:00:00"/>
        <d v="2023-09-20T00:00:00"/>
        <d v="2023-10-01T00:00:00"/>
        <d v="2023-12-12T00:00:00"/>
        <d v="2022-04-09T00:00:00"/>
        <d v="2022-11-08T00:00:00"/>
        <d v="2023-12-09T00:00:00"/>
        <d v="2024-06-04T00:00:00"/>
        <d v="2024-05-15T00:00:00"/>
        <d v="2023-03-01T00:00:00"/>
        <d v="2022-08-18T00:00:00"/>
        <d v="2024-12-01T00:00:00"/>
        <d v="2023-09-14T00:00:00"/>
        <d v="2024-08-19T00:00:00"/>
        <d v="2022-10-22T00:00:00"/>
        <d v="2024-10-12T00:00:00"/>
        <d v="2022-11-18T00:00:00"/>
        <d v="2024-01-07T00:00:00"/>
        <d v="2023-01-04T00:00:00"/>
        <d v="2022-05-31T00:00:00"/>
        <d v="2023-08-16T00:00:00"/>
        <d v="2022-08-26T00:00:00"/>
        <d v="2023-02-10T00:00:00"/>
        <d v="2023-01-16T00:00:00"/>
        <d v="2024-02-15T00:00:00"/>
        <d v="2022-05-28T00:00:00"/>
        <d v="2023-12-03T00:00:00"/>
        <d v="2024-03-01T00:00:00"/>
        <d v="2023-12-16T00:00:00"/>
        <d v="2024-09-13T00:00:00"/>
        <d v="2024-08-31T00:00:00"/>
        <d v="2024-06-12T00:00:00"/>
        <d v="2023-05-24T00:00:00"/>
        <d v="2023-11-15T00:00:00"/>
        <d v="2022-11-25T00:00:00"/>
        <d v="2022-12-17T00:00:00"/>
        <d v="2023-11-02T00:00:00"/>
        <d v="2022-01-03T00:00:00"/>
        <d v="2023-11-06T00:00:00"/>
        <d v="2024-10-27T00:00:00"/>
        <d v="2023-05-03T00:00:00"/>
        <d v="2023-11-04T00:00:00"/>
        <d v="2023-04-03T00:00:00"/>
        <d v="2022-08-12T00:00:00"/>
        <d v="2024-11-23T00:00:00"/>
        <d v="2022-08-04T00:00:00"/>
        <d v="2023-09-27T00:00:00"/>
        <d v="2023-06-15T00:00:00"/>
        <d v="2024-10-14T00:00:00"/>
        <d v="2024-08-11T00:00:00"/>
        <d v="2023-12-07T00:00:00"/>
        <d v="2023-05-26T00:00:00"/>
        <d v="2023-11-13T00:00:00"/>
        <d v="2023-08-09T00:00:00"/>
        <d v="2022-04-19T00:00:00"/>
        <d v="2023-12-01T00:00:00"/>
        <d v="2024-12-08T00:00:00"/>
        <d v="2023-06-20T00:00:00"/>
        <d v="2022-12-26T00:00:00"/>
        <d v="2024-01-21T00:00:00"/>
        <d v="2022-01-10T00:00:00"/>
        <d v="2023-11-23T00:00:00"/>
        <d v="2023-11-20T00:00:00"/>
        <d v="2023-11-09T00:00:00"/>
        <d v="2023-12-17T00:00:00"/>
        <d v="2023-04-21T00:00:00"/>
        <d v="2024-02-20T00:00:00"/>
        <d v="2022-11-12T00:00:00"/>
        <d v="2024-07-16T00:00:00"/>
        <d v="2022-02-16T00:00:00"/>
        <d v="2024-09-03T00:00:00"/>
        <d v="2023-06-26T00:00:00"/>
        <d v="2022-09-21T00:00:00"/>
        <d v="2022-06-05T00:00:00"/>
        <d v="2023-10-15T00:00:00"/>
        <d v="2024-01-22T00:00:00"/>
        <d v="2023-08-29T00:00:00"/>
        <d v="2024-01-13T00:00:00"/>
        <d v="2022-03-21T00:00:00"/>
        <d v="2022-12-27T00:00:00"/>
        <d v="2023-09-18T00:00:00"/>
        <d v="2024-07-29T00:00:00"/>
        <d v="2024-02-16T00:00:00"/>
        <d v="2024-04-11T00:00:00"/>
        <d v="2023-04-27T00:00:00"/>
        <d v="2024-11-16T00:00:00"/>
        <d v="2022-03-05T00:00:00"/>
        <d v="2024-02-17T00:00:00"/>
        <d v="2022-01-15T00:00:00"/>
        <d v="2023-03-02T00:00:00"/>
        <d v="2022-08-21T00:00:00"/>
        <d v="2024-05-10T00:00:00"/>
        <d v="2023-08-14T00:00:00"/>
        <d v="2022-09-13T00:00:00"/>
        <d v="2022-03-18T00:00:00"/>
        <d v="2023-05-19T00:00:00"/>
        <d v="2024-06-23T00:00:00"/>
        <d v="2022-05-05T00:00:00"/>
        <d v="2023-02-14T00:00:00"/>
        <d v="2023-12-28T00:00:00"/>
        <d v="2024-02-01T00:00:00"/>
        <d v="2024-05-05T00:00:00"/>
        <d v="2022-11-09T00:00:00"/>
        <d v="2022-07-16T00:00:00"/>
        <d v="2023-10-29T00:00:00"/>
        <d v="2023-06-25T00:00:00"/>
        <d v="2023-06-28T00:00:00"/>
        <d v="2023-09-12T00:00:00"/>
        <d v="2024-11-28T00:00:00"/>
        <d v="2022-03-16T00:00:00"/>
        <d v="2022-06-02T00:00:00"/>
        <d v="2022-11-13T00:00:00"/>
        <d v="2023-10-14T00:00:00"/>
        <d v="2023-10-27T00:00:00"/>
        <d v="2023-12-15T00:00:00"/>
        <d v="2022-01-30T00:00:00"/>
        <d v="2024-03-30T00:00:00"/>
        <d v="2024-09-21T00:00:00"/>
        <d v="2024-11-24T00:00:00"/>
        <d v="2024-08-12T00:00:00"/>
        <d v="2022-09-07T00:00:00"/>
        <d v="2023-08-27T00:00:00"/>
        <d v="2023-10-21T00:00:00"/>
        <d v="2022-02-06T00:00:00"/>
        <d v="2024-06-01T00:00:00"/>
        <d v="2023-07-22T00:00:00"/>
        <d v="2023-09-24T00:00:00"/>
        <d v="2024-02-23T00:00:00"/>
        <d v="2023-05-04T00:00:00"/>
        <d v="2024-03-26T00:00:00"/>
        <d v="2024-04-05T00:00:00"/>
        <d v="2023-08-04T00:00:00"/>
        <d v="2022-09-03T00:00:00"/>
        <d v="2023-07-02T00:00:00"/>
        <d v="2023-08-07T00:00:00"/>
        <d v="2023-06-09T00:00:00"/>
        <d v="2022-12-05T00:00:00"/>
        <d v="2022-10-26T00:00:00"/>
        <d v="2024-04-13T00:00:00"/>
        <d v="2024-06-17T00:00:00"/>
        <d v="2024-09-17T00:00:00"/>
        <d v="2024-11-26T00:00:00"/>
        <d v="2022-05-09T00:00:00"/>
        <d v="2023-11-17T00:00:00"/>
        <d v="2023-11-03T00:00:00"/>
        <d v="2022-09-27T00:00:00"/>
        <d v="2023-05-30T00:00:00"/>
        <d v="2023-12-13T00:00:00"/>
        <d v="2023-12-21T00:00:00"/>
        <d v="2022-11-10T00:00:00"/>
        <d v="2024-05-12T00:00:00"/>
        <d v="2022-01-06T00:00:00"/>
        <d v="2022-07-13T00:00:00"/>
        <d v="2023-03-10T00:00:00"/>
        <d v="2022-04-12T00:00:00"/>
        <d v="2024-10-02T00:00:00"/>
        <d v="2024-01-27T00:00:00"/>
        <d v="2022-04-20T00:00:00"/>
        <d v="2022-09-19T00:00:00"/>
        <d v="2024-09-15T00:00:00"/>
        <d v="2022-10-16T00:00:00"/>
        <d v="2024-08-01T00:00:00"/>
        <d v="2022-06-24T00:00:00"/>
        <d v="2023-01-28T00:00:00"/>
        <d v="2024-02-04T00:00:00"/>
        <d v="2022-09-05T00:00:00"/>
        <d v="2023-09-01T00:00:00"/>
        <d v="2024-10-19T00:00:00"/>
        <d v="2024-07-24T00:00:00"/>
        <d v="2024-04-29T00:00:00"/>
        <d v="2023-09-19T00:00:00"/>
        <d v="2022-06-07T00:00:00"/>
        <d v="2023-03-13T00:00:00"/>
        <d v="2023-01-30T00:00:00"/>
        <d v="2024-04-20T00:00:00"/>
        <d v="2023-03-25T00:00:00"/>
        <d v="2022-10-09T00:00:00"/>
        <d v="2024-06-15T00:00:00"/>
        <d v="2024-12-29T00:00:00"/>
        <d v="2024-07-25T00:00:00"/>
        <d v="2024-06-20T00:00:00"/>
        <d v="2023-12-27T00:00:00"/>
        <d v="2024-12-13T00:00:00"/>
        <d v="2022-09-30T00:00:00"/>
        <d v="2023-02-01T00:00:00"/>
        <d v="2022-01-09T00:00:00"/>
        <d v="2023-07-18T00:00:00"/>
        <d v="2022-05-01T00:00:00"/>
        <d v="2023-04-26T00:00:00"/>
        <d v="2024-12-12T00:00:00"/>
        <d v="2024-09-19T00:00:00"/>
        <d v="2024-07-01T00:00:00"/>
        <d v="2022-10-27T00:00:00"/>
        <d v="2024-05-09T00:00:00"/>
        <d v="2024-07-10T00:00:00"/>
        <d v="2022-04-13T00:00:00"/>
        <d v="2024-06-27T00:00:00"/>
        <d v="2022-06-12T00:00:00"/>
        <d v="2022-08-11T00:00:00"/>
        <d v="2024-08-02T00:00:00"/>
        <d v="2024-02-28T00:00:00"/>
        <d v="2022-12-15T00:00:00"/>
        <d v="2022-04-24T00:00:00"/>
        <d v="2024-10-17T00:00:00"/>
        <d v="2023-05-28T00:00:00"/>
        <d v="2022-12-11T00:00:00"/>
        <d v="2023-03-11T00:00:00"/>
        <d v="2023-08-05T00:00:00"/>
        <d v="2024-03-08T00:00:00"/>
        <d v="2024-11-07T00:00:00"/>
        <d v="2022-02-26T00:00:00"/>
        <d v="2023-04-14T00:00:00"/>
        <d v="2024-01-25T00:00:00"/>
        <d v="2023-01-02T00:00:00"/>
        <d v="2022-11-22T00:00:00"/>
        <d v="2024-05-31T00:00:00"/>
        <d v="2024-12-04T00:00:00"/>
        <d v="2023-04-16T00:00:00"/>
        <d v="2022-04-04T00:00:00"/>
        <d v="2024-11-11T00:00:00"/>
        <d v="2022-01-26T00:00:00"/>
        <d v="2022-08-17T00:00:00"/>
        <d v="2023-06-16T00:00:00"/>
        <d v="2023-02-04T00:00:00"/>
        <d v="2022-10-06T00:00:00"/>
        <d v="2023-01-25T00:00:00"/>
        <d v="2022-08-29T00:00:00"/>
        <d v="2024-10-23T00:00:00"/>
        <d v="2024-04-26T00:00:00"/>
        <d v="2024-05-01T00:00:00"/>
        <d v="2024-08-04T00:00:00"/>
        <d v="2023-04-02T00:00:00"/>
        <d v="2023-03-24T00:00:00"/>
        <d v="2024-02-24T00:00:00"/>
        <d v="2023-06-22T00:00:00"/>
        <d v="2023-10-02T00:00:00"/>
        <d v="2022-11-21T00:00:00"/>
        <d v="2023-02-25T00:00:00"/>
        <d v="2022-10-21T00:00:00"/>
        <d v="2023-12-08T00:00:00"/>
        <d v="2024-09-26T00:00:00"/>
        <d v="2024-09-25T00:00:00"/>
        <d v="2024-10-25T00:00:00"/>
        <d v="2024-12-02T00:00:00"/>
        <d v="2024-04-25T00:00:00"/>
        <d v="2023-03-05T00:00:00"/>
        <d v="2024-04-27T00:00:00"/>
        <d v="2022-02-18T00:00:00"/>
        <d v="2024-01-17T00:00:00"/>
        <d v="2024-10-06T00:00:00"/>
        <d v="2022-01-12T00:00:00"/>
        <d v="2022-10-07T00:00:00"/>
        <d v="2023-10-09T00:00:00"/>
        <d v="2024-08-16T00:00:00"/>
        <d v="2023-02-03T00:00:00"/>
        <d v="2024-04-28T00:00:00"/>
        <d v="2024-05-26T00:00:00"/>
        <d v="2024-09-20T00:00:00"/>
        <d v="2023-10-20T00:00:00"/>
        <d v="2022-10-25T00:00:00"/>
        <d v="2023-10-05T00:00:00"/>
        <d v="2022-03-12T00:00:00"/>
        <d v="2024-02-14T00:00:00"/>
        <d v="2024-08-21T00:00:00"/>
        <d v="2024-12-10T00:00:00"/>
        <d v="2024-11-12T00:00:00"/>
        <d v="2023-10-08T00:00:00"/>
        <d v="2024-03-24T00:00:00"/>
        <d v="2023-02-18T00:00:00"/>
        <d v="2024-05-19T00:00:00"/>
        <d v="2022-08-15T00:00:00"/>
        <d v="2024-12-20T00:00:00"/>
        <d v="2023-07-19T00:00:00"/>
        <d v="2022-04-23T00:00:00"/>
        <d v="2022-01-23T00:00:00"/>
        <d v="2024-06-07T00:00:00"/>
        <d v="2024-07-03T00:00:00"/>
        <d v="2022-05-16T00:00:00"/>
        <d v="2022-10-08T00:00:00"/>
        <d v="2024-05-04T00:00:00"/>
        <d v="2024-03-22T00:00:00"/>
        <d v="2024-09-28T00:00:00"/>
        <d v="2022-07-10T00:00:00"/>
        <d v="2023-08-08T00:00:00"/>
        <d v="2022-04-22T00:00:00"/>
        <d v="2022-04-29T00:00:00"/>
        <d v="2022-07-04T00:00:00"/>
        <d v="2023-09-03T00:00:00"/>
        <d v="2022-04-21T00:00:00"/>
        <d v="2022-05-19T00:00:00"/>
        <d v="2024-02-07T00:00:00"/>
        <d v="2023-11-25T00:00:00"/>
        <d v="2022-01-18T00:00:00"/>
        <d v="2023-12-11T00:00:00"/>
        <d v="2022-10-15T00:00:00"/>
        <d v="2024-07-31T00:00:00"/>
        <d v="2024-01-30T00:00:00"/>
        <d v="2024-05-22T00:00:00"/>
        <d v="2023-08-25T00:00:00"/>
        <d v="2022-04-06T00:00:00"/>
        <d v="2022-06-26T00:00:00"/>
        <d v="2022-10-10T00:00:00"/>
        <d v="2023-04-07T00:00:00"/>
        <d v="2024-04-17T00:00:00"/>
        <d v="2023-07-23T00:00:00"/>
        <d v="2023-01-23T00:00:00"/>
        <d v="2023-07-08T00:00:00"/>
        <d v="2024-01-08T00:00:00"/>
        <d v="2022-11-07T00:00:00"/>
        <d v="2023-02-27T00:00:00"/>
        <d v="2023-12-26T00:00:00"/>
        <d v="2022-12-02T00:00:00"/>
        <d v="2023-11-30T00:00:00"/>
        <d v="2022-12-18T00:00:00"/>
        <d v="2022-01-28T00:00:00"/>
        <d v="2022-03-31T00:00:00"/>
        <d v="2024-12-09T00:00:00"/>
        <d v="2023-10-13T00:00:00"/>
        <d v="2022-05-11T00:00:00"/>
        <d v="2022-05-23T00:00:00"/>
        <d v="2024-10-11T00:00:00"/>
        <d v="2022-08-02T00:00:00"/>
        <d v="2023-03-15T00:00:00"/>
        <d v="2023-01-24T00:00:00"/>
        <d v="2022-11-01T00:00:00"/>
        <d v="2022-08-01T00:00:00"/>
        <d v="2022-01-14T00:00:00"/>
        <d v="2024-01-31T00:00:00"/>
        <d v="2024-03-12T00:00:00"/>
        <d v="2023-01-15T00:00:00"/>
        <d v="2024-06-21T00:00:00"/>
        <d v="2023-05-08T00:00:00"/>
        <d v="2023-02-26T00:00:00"/>
        <d v="2023-09-13T00:00:00"/>
        <d v="2024-08-27T00:00:00"/>
        <d v="2024-04-19T00:00:00"/>
        <d v="2023-01-22T00:00:00"/>
        <d v="2023-03-06T00:00:00"/>
        <d v="2024-08-15T00:00:00"/>
        <d v="2024-08-07T00:00:00"/>
        <d v="2022-03-01T00:00:00"/>
        <d v="2022-05-24T00:00:00"/>
        <d v="2023-05-12T00:00:00"/>
        <d v="2022-08-31T00:00:00"/>
        <d v="2022-02-15T00:00:00"/>
        <d v="2023-03-31T00:00:00"/>
        <d v="2022-03-06T00:00:00"/>
        <d v="2023-09-28T00:00:00"/>
        <d v="2024-10-28T00:00:00"/>
        <d v="2024-08-08T00:00:00"/>
        <d v="2023-12-10T00:00:00"/>
        <d v="2022-10-05T00:00:00"/>
        <d v="2024-10-18T00:00:00"/>
        <d v="2023-06-01T00:00:00"/>
        <d v="2024-04-01T00:00:00"/>
        <d v="2022-11-14T00:00:00"/>
        <d v="2022-08-30T00:00:00"/>
        <d v="2024-11-10T00:00:00"/>
        <d v="2022-07-01T00:00:00"/>
        <d v="2024-08-25T00:00:00"/>
        <d v="2023-06-07T00:00:00"/>
        <d v="2024-06-22T00:00:00"/>
        <d v="2023-04-05T00:00:00"/>
        <d v="2023-09-23T00:00:00"/>
        <d v="2024-04-04T00:00:00"/>
        <d v="2022-06-29T00:00:00"/>
        <d v="2022-04-25T00:00:00"/>
        <d v="2022-08-06T00:00:00"/>
        <d v="2024-10-22T00:00:00"/>
        <d v="2023-07-24T00:00:00"/>
        <d v="2024-09-18T00:00:00"/>
        <d v="2023-02-23T00:00:00"/>
        <d v="2022-12-13T00:00:00"/>
        <d v="2023-07-12T00:00:00"/>
        <d v="2022-02-19T00:00:00"/>
        <d v="2022-01-24T00:00:00"/>
        <d v="2022-10-20T00:00:00"/>
        <d v="2022-02-07T00:00:00"/>
        <d v="2022-01-17T00:00:00"/>
        <d v="2024-07-27T00:00:00"/>
        <d v="2023-04-24T00:00:00"/>
        <d v="2022-04-07T00:00:00"/>
        <d v="2023-03-30T00:00:00"/>
        <d v="2023-10-11T00:00:00"/>
        <d v="2024-04-14T00:00:00"/>
        <d v="2024-04-30T00:00:00"/>
        <d v="2024-06-16T00:00:00"/>
        <d v="2024-11-15T00:00:00"/>
        <d v="2024-03-03T00:00:00"/>
        <d v="2023-06-10T00:00:00"/>
        <d v="2023-02-09T00:00:00"/>
        <d v="2024-12-27T00:00:00"/>
        <d v="2023-10-12T00:00:00"/>
        <d v="2023-10-19T00:00:00"/>
        <d v="2024-12-06T00:00:00"/>
        <d v="2022-01-11T00:00:00"/>
        <d v="2024-07-14T00:00:00"/>
        <d v="2022-11-26T00:00:00"/>
        <d v="2024-02-18T00:00:00"/>
        <d v="2023-01-31T00:00:00"/>
        <d v="2022-02-22T00:00:00"/>
        <d v="2023-07-06T00:00:00"/>
        <d v="2024-10-29T00:00:00"/>
        <d v="2023-09-09T00:00:00"/>
        <d v="2024-02-05T00:00:00"/>
        <d v="2024-06-05T00:00:00"/>
        <d v="2023-01-27T00:00:00"/>
        <d v="2024-01-28T00:00:00"/>
        <d v="2024-11-08T00:00:00"/>
        <d v="2023-05-07T00:00:00"/>
        <d v="2024-09-27T00:00:00"/>
        <d v="2022-03-28T00:00:00"/>
        <d v="2023-04-10T00:00:00"/>
        <d v="2022-10-03T00:00:00"/>
        <d v="2024-02-29T00:00:00"/>
        <d v="2024-12-18T00:00:00"/>
        <d v="2024-10-30T00:00:00"/>
        <d v="2024-10-08T00:00:00"/>
        <d v="2024-10-26T00:00:00"/>
        <d v="2024-11-04T00:00:00"/>
        <d v="2023-09-15T00:00:00"/>
        <d v="2022-06-10T00:00:00"/>
        <d v="2023-04-22T00:00:00"/>
        <d v="2024-04-08T00:00:00"/>
        <d v="2023-12-30T00:00:00"/>
        <d v="2023-03-21T00:00:00"/>
        <d v="2022-12-03T00:00:00"/>
        <d v="2023-01-07T00:00:00"/>
        <d v="2022-08-09T00:00:00"/>
        <d v="2023-11-08T00:00:00"/>
        <d v="2022-03-29T00:00:00"/>
        <d v="2023-07-20T00:00:00"/>
        <d v="2023-09-04T00:00:00"/>
        <d v="2024-11-27T00:00:00"/>
        <d v="2024-08-23T00:00:00"/>
        <d v="2022-11-16T00:00:00"/>
        <d v="2023-08-23T00:00:00"/>
        <d v="2023-11-19T00:00:00"/>
        <d v="2023-11-12T00:00:00"/>
        <d v="2024-11-22T00:00:00"/>
        <d v="2024-05-25T00:00:00"/>
        <d v="2023-10-18T00:00:00"/>
        <d v="2022-11-28T00:00:00"/>
        <d v="2024-08-24T00:00:00"/>
        <d v="2022-07-27T00:00:00"/>
        <d v="2023-06-19T00:00:00"/>
        <d v="2022-07-25T00:00:00"/>
        <d v="2023-05-06T00:00:00"/>
        <d v="2023-06-24T00:00:00"/>
        <d v="2023-05-09T00:00:00"/>
        <d v="2022-07-03T00:00:00"/>
        <d v="2022-12-06T00:00:00"/>
        <d v="2023-11-27T00:00:00"/>
        <d v="2022-05-07T00:00:00"/>
        <d v="2022-01-05T00:00:00"/>
        <d v="2022-09-12T00:00:00"/>
        <d v="2024-10-16T00:00:00"/>
        <d v="2024-11-13T00:00:00"/>
        <d v="2023-03-18T00:00:00"/>
        <d v="2022-06-09T00:00:00"/>
        <d v="2024-01-14T00:00:00"/>
        <d v="2023-06-18T00:00:00"/>
        <d v="2024-08-10T00:00:00"/>
        <d v="2024-04-07T00:00:00"/>
        <d v="2022-02-11T00:00:00"/>
        <d v="2022-04-27T00:00:00"/>
        <d v="2024-03-29T00:00:00"/>
        <d v="2022-05-13T00:00:00"/>
        <d v="2022-06-21T00:00:00"/>
        <d v="2024-05-07T00:00:00"/>
        <d v="2024-02-10T00:00:00"/>
        <d v="2024-08-29T00:00:00"/>
        <d v="2022-03-07T00:00:00"/>
        <d v="2023-08-24T00:00:00"/>
        <d v="2022-07-14T00:00:00"/>
        <d v="2024-05-23T00:00:00"/>
        <d v="2024-06-26T00:00:00"/>
        <d v="2022-04-14T00:00:00"/>
        <d v="2022-11-02T00:00:00"/>
        <d v="2022-03-13T00:00:00"/>
        <d v="2024-05-18T00:00:00"/>
        <d v="2024-05-27T00:00:00"/>
        <d v="2023-03-07T00:00:00"/>
        <d v="2023-04-12T00:00:00"/>
        <d v="2022-10-29T00:00:00"/>
        <d v="2023-11-01T00:00:00"/>
        <d v="2024-11-29T00:00:00"/>
        <d v="2023-07-11T00:00:00"/>
        <d v="2024-03-04T00:00:00"/>
        <d v="2024-05-03T00:00:00"/>
        <d v="2023-11-14T00:00:00"/>
        <d v="2022-08-22T00:00:00"/>
        <d v="2022-09-29T00:00:00"/>
        <d v="2024-07-13T00:00:00"/>
        <d v="2022-11-17T00:00:00"/>
        <d v="2023-10-16T00:00:00"/>
        <d v="2023-04-19T00:00:00"/>
        <d v="2023-08-10T00:00:00"/>
        <d v="2023-12-29T00:00:00"/>
        <d v="2023-10-22T00:00:00"/>
        <d v="2024-07-23T00:00:00"/>
        <d v="2022-01-31T00:00:00"/>
        <d v="2024-01-06T00:00:00"/>
        <d v="2022-02-13T00:00:00"/>
        <d v="2023-10-31T00:00:00"/>
        <d v="2023-07-13T00:00:00"/>
        <d v="2023-12-22T00:00:00"/>
        <d v="2022-06-15T00:00:00"/>
        <d v="2024-05-30T00:00:00"/>
        <d v="2023-07-27T00:00:00"/>
        <d v="2022-05-26T00:00:00"/>
        <d v="2022-07-24T00:00:00"/>
        <d v="2024-07-17T00:00:00"/>
        <d v="2022-03-19T00:00:00"/>
        <d v="2022-07-02T00:00:00"/>
        <d v="2024-10-04T00:00:00"/>
        <d v="2023-05-21T00:00:00"/>
        <d v="2022-02-09T00:00:00"/>
        <d v="2022-02-05T00:00:00"/>
        <d v="2022-07-18T00:00:00"/>
        <d v="2022-09-22T00:00:00"/>
        <d v="2023-01-18T00:00:00"/>
        <d v="2022-05-08T00:00:00"/>
        <d v="2023-04-15T00:00:00"/>
        <d v="2023-10-26T00:00:00"/>
        <d v="2022-08-28T00:00:00"/>
        <d v="2022-05-04T00:00:00"/>
        <d v="2024-05-17T00:00:00"/>
        <d v="2023-06-17T00:00:00"/>
        <d v="2023-12-02T00:00:00"/>
        <d v="2022-11-20T00:00:00"/>
        <d v="2022-08-25T00:00:00"/>
        <d v="2022-12-19T00:00:00"/>
        <d v="2024-03-20T00:00:00"/>
        <d v="2024-07-15T00:00:00"/>
        <d v="2022-12-12T00:00:00"/>
        <d v="2024-11-21T00:00:00"/>
        <d v="2022-07-29T00:00:00"/>
        <d v="2023-05-10T00:00:00"/>
        <d v="2022-03-20T00:00:00"/>
        <d v="2022-06-13T00:00:00"/>
        <d v="2022-10-01T00:00:00"/>
        <d v="2024-03-09T00:00:00"/>
        <d v="2023-08-17T00:00:00"/>
        <d v="2022-03-30T00:00:00"/>
        <d v="2022-11-30T00:00:00"/>
        <d v="2023-12-31T00:00:00"/>
        <d v="2022-09-04T00:00:00"/>
        <d v="2023-10-17T00:00:00"/>
        <d v="2022-09-09T00:00:00"/>
        <d v="2024-11-17T00:00:00"/>
        <d v="2024-02-27T00:00:00"/>
        <d v="2022-04-18T00:00:00"/>
        <d v="2024-04-22T00:00:00"/>
        <d v="2022-06-28T00:00:00"/>
        <d v="2022-02-02T00:00:00"/>
        <d v="2023-01-13T00:00:00"/>
        <d v="2023-02-20T00:00:00"/>
        <d v="2024-01-26T00:00:00"/>
        <d v="2024-03-18T00:00:00"/>
        <d v="2022-07-23T00:00:00"/>
        <d v="2024-09-23T00:00:00"/>
        <d v="2024-01-18T00:00:00"/>
        <d v="2023-12-25T00:00:00"/>
        <d v="2024-08-05T00:00:00"/>
        <d v="2022-08-03T00:00:00"/>
        <d v="2024-01-03T00:00:00"/>
        <d v="2023-10-30T00:00:00"/>
        <d v="2022-11-05T00:00:00"/>
        <d v="2023-06-23T00:00:00"/>
        <d v="2023-11-11T00:00:00"/>
        <d v="2022-01-21T00:00:00"/>
        <d v="2024-01-04T00:00:00"/>
        <d v="2023-02-17T00:00:00"/>
        <d v="2023-02-22T00:00:00"/>
        <d v="2023-01-11T00:00:00"/>
        <d v="2022-07-21T00:00:00"/>
        <d v="2024-07-02T00:00:00"/>
        <d v="2022-12-21T00:00:00"/>
        <d v="2024-01-23T00:00:00"/>
        <d v="2024-01-16T00:00:00"/>
        <d v="2024-06-24T00:00:00"/>
        <d v="2023-11-16T00:00:00"/>
        <d v="2023-11-21T00:00:00"/>
        <d v="2023-06-12T00:00:00"/>
        <d v="2024-07-28T00:00:00"/>
        <d v="2024-04-03T00:00:00"/>
        <d v="2022-02-03T00:00:00"/>
        <d v="2022-12-24T00:00:00"/>
        <d v="2022-11-03T00:00:00"/>
        <d v="2023-07-26T00:00:00"/>
        <d v="2022-05-25T00:00:00"/>
        <d v="2023-04-11T00:00:00"/>
        <d v="2022-10-17T00:00:00"/>
        <d v="2024-06-14T00:00:00"/>
        <d v="2022-04-01T00:00:00"/>
        <d v="2024-04-02T00:00:00"/>
        <d v="2024-03-17T00:00:00"/>
        <d v="2022-09-16T00:00:00"/>
        <d v="2024-07-21T00:00:00"/>
        <d v="2023-01-01T00:00:00"/>
        <d v="2022-05-22T00:00:00"/>
        <d v="2023-07-07T00:00:00"/>
        <d v="2023-06-02T00:00:00"/>
        <d v="2023-11-28T00:00:00"/>
        <d v="2022-06-20T00:00:00"/>
        <d v="2024-06-10T00:00:00"/>
        <d v="2024-02-11T00:00:00"/>
        <d v="2024-09-16T00:00:00"/>
        <d v="2024-10-13T00:00:00"/>
        <d v="2022-12-28T00:00:00"/>
        <d v="2022-07-26T00:00:00"/>
        <d v="2022-04-26T00:00:00"/>
        <d v="2023-01-03T00:00:00"/>
        <d v="2024-10-24T00:00:00"/>
        <d v="2024-06-18T00:00:00"/>
        <d v="2022-09-17T00:00:00"/>
        <d v="2024-06-02T00:00:00"/>
        <d v="2023-01-26T00:00:00"/>
        <d v="2023-11-10T00:00:00"/>
        <d v="2024-04-21T00:00:00"/>
        <d v="2022-06-25T00:00:00"/>
        <d v="2022-08-14T00:00:00"/>
        <d v="2022-01-04T00:00:00"/>
        <d v="2024-01-24T00:00:00"/>
        <d v="2024-03-27T00:00:00"/>
        <d v="2023-12-24T00:00:00"/>
        <d v="2022-12-29T00:00:00"/>
        <d v="2023-02-02T00:00:00"/>
        <d v="2023-03-26T00:00:00"/>
        <d v="2024-12-17T00:00:00"/>
        <d v="2023-08-11T00:00:00"/>
        <d v="2022-05-29T00:00:00"/>
        <d v="2024-09-10T00:00:00"/>
        <d v="2022-05-21T00:00:00"/>
        <d v="2022-02-10T00:00:00"/>
        <d v="2024-03-16T00:00:00"/>
        <d v="2024-11-03T00:00:00"/>
        <d v="2023-12-04T00:00:00"/>
        <d v="2023-02-16T00:00:00"/>
        <d v="2022-02-12T00:00:00"/>
        <d v="2024-11-02T00:00:00"/>
        <d v="2023-09-02T00:00:00"/>
        <d v="2022-09-02T00:00:00"/>
        <d v="2023-05-15T00:00:00"/>
        <d v="2024-11-30T00:00:00"/>
        <d v="2022-09-28T00:00:00"/>
        <d v="2022-08-10T00:00:00"/>
        <d v="2024-04-18T00:00:00"/>
        <d v="2024-07-05T00:00:00"/>
        <d v="2023-10-23T00:00:00"/>
        <d v="2022-10-31T00:00:00"/>
        <d v="2022-07-07T00:00:00"/>
        <d v="2024-12-16T00:00:00"/>
        <d v="2022-10-23T00:00:00"/>
        <d v="2022-06-01T00:00:00"/>
        <d v="2024-06-30T00:00:00"/>
        <d v="2023-03-20T00:00:00"/>
        <d v="2023-12-14T00:00:00"/>
        <d v="2022-11-29T00:00:00"/>
        <d v="2023-07-04T00:00:00"/>
        <d v="2022-03-26T00:00:00"/>
        <d v="2023-02-15T00:00:00"/>
        <d v="2024-11-06T00:00:00"/>
        <d v="2023-03-08T00:00:00"/>
        <d v="2024-12-03T00:00:00"/>
        <d v="2022-02-25T00:00:00"/>
        <d v="2023-06-27T00:00:00"/>
        <d v="2024-03-02T00:00:00"/>
        <d v="2023-01-21T00:00:00"/>
        <d v="2022-07-05T00:00:00"/>
        <d v="2024-07-07T00:00:00"/>
        <d v="2022-09-23T00:00:00"/>
        <d v="2023-08-19T00:00:00"/>
        <d v="2024-05-21T00:00:00"/>
        <d v="2023-08-22T00:00:00"/>
        <d v="2023-07-01T00:00:00"/>
        <d v="2024-02-26T00:00:00"/>
        <d v="2022-10-24T00:00:00"/>
        <d v="2022-06-22T00:00:00"/>
        <d v="2023-06-03T00:00:00"/>
      </sharedItems>
      <fieldGroup par="24"/>
    </cacheField>
    <cacheField name="Expected_Close_Date" numFmtId="164">
      <sharedItems containsNonDate="0" containsDate="1" containsString="0" containsBlank="1" minDate="2022-01-20T00:00:00" maxDate="2025-06-21T00:00:00"/>
    </cacheField>
    <cacheField name="Expected_Close_Date_Clean" numFmtId="14">
      <sharedItems containsDate="1" containsMixedTypes="1" minDate="2022-01-20T00:00:00" maxDate="2025-06-21T00:00:00"/>
    </cacheField>
    <cacheField name="Closed_Date" numFmtId="164">
      <sharedItems containsNonDate="0" containsDate="1" containsString="0" containsBlank="1" minDate="2022-02-03T00:00:00" maxDate="2025-07-13T00:00:00"/>
    </cacheField>
    <cacheField name="Closed_Date_Clean" numFmtId="164">
      <sharedItems containsDate="1" containsMixedTypes="1" minDate="2022-02-03T00:00:00" maxDate="2025-07-13T00:00:00"/>
    </cacheField>
    <cacheField name="Days_to_Close" numFmtId="0">
      <sharedItems containsString="0" containsBlank="1" containsNumber="1" containsInteger="1" minValue="20" maxValue="200"/>
    </cacheField>
    <cacheField name="Upsell_Flag" numFmtId="0">
      <sharedItems containsSemiMixedTypes="0" containsString="0" containsNumber="1" containsInteger="1" minValue="0" maxValue="1"/>
    </cacheField>
    <cacheField name="Products_Sold" numFmtId="0">
      <sharedItems containsSemiMixedTypes="0" containsString="0" containsNumber="1" containsInteger="1" minValue="1" maxValue="4"/>
    </cacheField>
    <cacheField name="Discount_Pct" numFmtId="0">
      <sharedItems containsString="0" containsBlank="1" containsNumber="1" minValue="0" maxValue="35"/>
    </cacheField>
    <cacheField name="Region" numFmtId="0">
      <sharedItems count="5">
        <s v="Middle East"/>
        <s v="Southeast Asia"/>
        <s v="ANZ"/>
        <s v="South Asia"/>
        <s v="East Africa"/>
      </sharedItems>
    </cacheField>
    <cacheField name="Deal_Value_USD_Normalized" numFmtId="0">
      <sharedItems containsBlank="1" containsMixedTypes="1" containsNumber="1" containsInteger="1" minValue="1000" maxValue="215542"/>
    </cacheField>
    <cacheField name="Deal_Status" numFmtId="0">
      <sharedItems count="3">
        <s v="Open"/>
        <s v="Won"/>
        <s v="Lost"/>
      </sharedItems>
    </cacheField>
    <cacheField name="Months (Created_Date_Clean)" numFmtId="0" databaseField="0">
      <fieldGroup base="11">
        <rangePr groupBy="months" startDate="2022-01-01T00:00:00" endDate="2025-01-01T00:00:00"/>
        <groupItems count="14">
          <s v="&lt;01-01-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5"/>
        </groupItems>
      </fieldGroup>
    </cacheField>
    <cacheField name="Years (Created_Date_Clean)" numFmtId="0" databaseField="0">
      <fieldGroup base="11">
        <rangePr groupBy="years" startDate="2022-01-01T00:00:00" endDate="2025-01-01T00:00:00"/>
        <groupItems count="6">
          <s v="&lt;01-01-22"/>
          <s v="2022"/>
          <s v="2023"/>
          <s v="2024"/>
          <s v="2025"/>
          <s v="&gt;01-01-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ok Ranjan Pandey" refreshedDate="46271.512942592592" createdVersion="8" refreshedVersion="8" minRefreshableVersion="3" recordCount="4200" xr:uid="{4D643076-443B-4C90-A58D-8EEB34B11EF6}">
  <cacheSource type="worksheet">
    <worksheetSource name="Table2"/>
  </cacheSource>
  <cacheFields count="27">
    <cacheField name="Deal_ID" numFmtId="0">
      <sharedItems/>
    </cacheField>
    <cacheField name="Customer_ID" numFmtId="0">
      <sharedItems/>
    </cacheField>
    <cacheField name="Campaign_ID" numFmtId="0">
      <sharedItems/>
    </cacheField>
    <cacheField name="Service_Line" numFmtId="0">
      <sharedItems count="5">
        <s v="WorkHub Core"/>
        <s v="WorkHub Enterprise"/>
        <s v="WorkHub Pro"/>
        <s v="API Access"/>
        <s v="Analytics Add-on"/>
      </sharedItems>
    </cacheField>
    <cacheField name="Sales_Stage" numFmtId="0">
      <sharedItems/>
    </cacheField>
    <cacheField name="Deal_Value_USD" numFmtId="0">
      <sharedItems containsMixedTypes="1" containsNumber="1" containsInteger="1" minValue="28595" maxValue="28595"/>
    </cacheField>
    <cacheField name="Deal_Value_USD Clean" numFmtId="1">
      <sharedItems containsSemiMixedTypes="0" containsString="0" containsNumber="1" containsInteger="1" minValue="1000" maxValue="215935"/>
    </cacheField>
    <cacheField name="Deal_Source" numFmtId="0">
      <sharedItems count="9">
        <s v="Paid Search"/>
        <s v="LinkedIn Ads"/>
        <s v="Product-Led Signup"/>
        <s v="Event"/>
        <s v="Webinar"/>
        <s v="Partner Referral"/>
        <s v="Inbound Organic"/>
        <s v="Cold Outreach"/>
        <s v="Content Download"/>
      </sharedItems>
    </cacheField>
    <cacheField name="Sales_Rep_Name" numFmtId="0">
      <sharedItems count="44">
        <s v="Nihal Bhasin"/>
        <s v="Ati Seshadri"/>
        <s v="Karan Karnik  "/>
        <s v="rachit lall"/>
        <s v="Jairaj Panchal"/>
        <s v="Anamika Keer"/>
        <s v="Karan Karnik"/>
        <s v="Shivani Natt"/>
        <s v="Mason Solanki"/>
        <s v="Owen Mane"/>
        <s v="Amruta Sinha"/>
        <s v="Hemangini Bahri"/>
        <s v="Ekta Uppal"/>
        <s v="Kashish Patla"/>
        <s v="Aachal Soni"/>
        <s v="Champak Rao"/>
        <s v="Krish Varughese"/>
        <s v="Lakshmi Hayre"/>
        <s v="Champak Rao  "/>
        <s v="Patrick Sama"/>
        <s v="Vidhi Mital"/>
        <s v="Jasmit Gour"/>
        <s v="Panini Kade"/>
        <s v="Amruta Sinha  "/>
        <s v="Krish Varughese  "/>
        <s v="jalsa parsa"/>
        <s v="Ekta Uppal  "/>
        <s v="Owen Mane  "/>
        <s v="Patrick Sama  "/>
        <s v="Anamika Keer  "/>
        <s v="Hemangini Bahri  "/>
        <s v="Vidhi Mital  "/>
        <s v="Nihal Bhasin  "/>
        <s v="Shivani Natt  "/>
        <s v="Lakshmi Hayre  "/>
        <s v="Ati Seshadri  "/>
        <s v="Jasmit Gour  "/>
        <s v="Aachal Soni  "/>
        <s v="Panini Kade  "/>
        <s v="Rachit Lall  "/>
        <s v="Mason Solanki  "/>
        <s v="Kashish Patla  "/>
        <s v="Jalsa Parsa  "/>
        <s v="Jairaj Panchal  "/>
      </sharedItems>
    </cacheField>
    <cacheField name="Sales_Rep_Name_Clean" numFmtId="0">
      <sharedItems count="22">
        <s v="Nihal Bhasin"/>
        <s v="Ati Seshadri"/>
        <s v="Karan Karnik"/>
        <s v="Rachit Lall"/>
        <s v="Jairaj Panchal"/>
        <s v="Anamika Keer"/>
        <s v="Shivani Natt"/>
        <s v="Mason Solanki"/>
        <s v="Owen Mane"/>
        <s v="Amruta Sinha"/>
        <s v="Hemangini Bahri"/>
        <s v="Ekta Uppal"/>
        <s v="Kashish Patla"/>
        <s v="Aachal Soni"/>
        <s v="Champak Rao"/>
        <s v="Krish Varughese"/>
        <s v="Lakshmi Hayre"/>
        <s v="Patrick Sama"/>
        <s v="Vidhi Mital"/>
        <s v="Jasmit Gour"/>
        <s v="Panini Kade"/>
        <s v="Jalsa Parsa"/>
      </sharedItems>
    </cacheField>
    <cacheField name="Created_Date" numFmtId="0">
      <sharedItems/>
    </cacheField>
    <cacheField name="Created_Date_Clean" numFmtId="164">
      <sharedItems containsSemiMixedTypes="0" containsNonDate="0" containsDate="1" containsString="0" minDate="2022-01-01T00:00:00" maxDate="2025-01-01T00:00:00"/>
    </cacheField>
    <cacheField name="Expected_Close_Date" numFmtId="164">
      <sharedItems containsNonDate="0" containsDate="1" containsString="0" containsBlank="1" minDate="2022-01-20T00:00:00" maxDate="2025-06-21T00:00:00"/>
    </cacheField>
    <cacheField name="Expected_Close_Date_Clean" numFmtId="14">
      <sharedItems containsDate="1" containsMixedTypes="1" minDate="2022-01-20T00:00:00" maxDate="2025-06-21T00:00:00"/>
    </cacheField>
    <cacheField name="Closed_Date" numFmtId="164">
      <sharedItems containsNonDate="0" containsDate="1" containsString="0" containsBlank="1" minDate="2022-02-03T00:00:00" maxDate="2025-07-13T00:00:00"/>
    </cacheField>
    <cacheField name="Closed_Date_Clean" numFmtId="164">
      <sharedItems containsDate="1" containsMixedTypes="1" minDate="2022-02-03T00:00:00" maxDate="2025-07-13T00:00:00"/>
    </cacheField>
    <cacheField name="Days_to_Close" numFmtId="0">
      <sharedItems containsString="0" containsBlank="1" containsNumber="1" containsInteger="1" minValue="20" maxValue="200"/>
    </cacheField>
    <cacheField name="Upsell_Flag" numFmtId="0">
      <sharedItems containsSemiMixedTypes="0" containsString="0" containsNumber="1" containsInteger="1" minValue="0" maxValue="1"/>
    </cacheField>
    <cacheField name="Products_Sold" numFmtId="0">
      <sharedItems containsSemiMixedTypes="0" containsString="0" containsNumber="1" containsInteger="1" minValue="1" maxValue="4"/>
    </cacheField>
    <cacheField name="Discount_Pct" numFmtId="0">
      <sharedItems containsString="0" containsBlank="1" containsNumber="1" minValue="0" maxValue="35"/>
    </cacheField>
    <cacheField name="Region" numFmtId="0">
      <sharedItems/>
    </cacheField>
    <cacheField name="Deal_Value_USD_Normalized" numFmtId="0">
      <sharedItems containsBlank="1" containsMixedTypes="1" containsNumber="1" containsInteger="1" minValue="1000" maxValue="215542"/>
    </cacheField>
    <cacheField name="Deal_Status" numFmtId="0">
      <sharedItems count="3">
        <s v="Open"/>
        <s v="Won"/>
        <s v="Lost"/>
      </sharedItems>
    </cacheField>
    <cacheField name="Customer_Tier" numFmtId="0">
      <sharedItems count="3">
        <s v="SMB"/>
        <s v="Enterprise"/>
        <s v="Mid-Market"/>
      </sharedItems>
    </cacheField>
    <cacheField name="Closed_Deal_Flag" numFmtId="0">
      <sharedItems containsSemiMixedTypes="0" containsString="0" containsNumber="1" containsInteger="1" minValue="0" maxValue="1"/>
    </cacheField>
    <cacheField name="Days_Late" numFmtId="0">
      <sharedItems containsMixedTypes="1" containsNumber="1" containsInteger="1" minValue="-154" maxValue="176"/>
    </cacheField>
    <cacheField name="Missed_30_Days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0">
  <r>
    <s v="DL-00001"/>
    <s v="CUST-1258"/>
    <s v=""/>
    <x v="0"/>
    <x v="0"/>
    <s v="7902"/>
    <n v="7902"/>
    <x v="0"/>
    <s v="Nihal Bhasin"/>
    <s v="Nihal Bhasin"/>
    <s v="2022-03-15"/>
    <x v="0"/>
    <d v="2022-08-30T00:00:00"/>
    <d v="2022-08-30T00:00:00"/>
    <m/>
    <s v=""/>
    <m/>
    <n v="0"/>
    <n v="1"/>
    <n v="3.6"/>
    <x v="0"/>
    <n v="7902"/>
    <x v="0"/>
  </r>
  <r>
    <s v="DL-00002"/>
    <s v="CUST-0652"/>
    <s v=""/>
    <x v="0"/>
    <x v="1"/>
    <s v="3K"/>
    <n v="3000"/>
    <x v="1"/>
    <s v="Ati Seshadri"/>
    <s v="Ati Seshadri"/>
    <s v="2023-06-06"/>
    <x v="1"/>
    <d v="2023-08-06T00:00:00"/>
    <d v="2023-08-06T00:00:00"/>
    <m/>
    <s v=""/>
    <m/>
    <n v="0"/>
    <n v="1"/>
    <n v="12.6"/>
    <x v="1"/>
    <n v="3000"/>
    <x v="0"/>
  </r>
  <r>
    <s v="DL-00003"/>
    <s v="CUST-0657"/>
    <s v="CMP-258"/>
    <x v="1"/>
    <x v="0"/>
    <s v="$81,996"/>
    <n v="81996"/>
    <x v="2"/>
    <s v="Karan Karnik  "/>
    <s v="Karan Karnik"/>
    <s v="2023-02-05"/>
    <x v="2"/>
    <d v="2023-05-08T00:00:00"/>
    <d v="2023-05-08T00:00:00"/>
    <m/>
    <s v=""/>
    <m/>
    <n v="0"/>
    <n v="1"/>
    <m/>
    <x v="2"/>
    <n v="81996"/>
    <x v="0"/>
  </r>
  <r>
    <s v="DL-00004"/>
    <s v="CUST-1189"/>
    <s v=""/>
    <x v="1"/>
    <x v="2"/>
    <s v="$151,127"/>
    <n v="151127"/>
    <x v="3"/>
    <s v="rachit lall"/>
    <s v="Rachit Lall"/>
    <s v="2024-02-06"/>
    <x v="3"/>
    <d v="2024-06-29T00:00:00"/>
    <d v="2024-06-29T00:00:00"/>
    <m/>
    <s v=""/>
    <m/>
    <n v="0"/>
    <n v="1"/>
    <n v="2.5"/>
    <x v="2"/>
    <n v="151127"/>
    <x v="0"/>
  </r>
  <r>
    <s v="DL-00005"/>
    <s v="CUST-1278"/>
    <s v="CMP-184"/>
    <x v="2"/>
    <x v="3"/>
    <s v="19,891"/>
    <n v="19891"/>
    <x v="4"/>
    <s v="Ati Seshadri"/>
    <s v="Ati Seshadri"/>
    <s v="2023-04-23"/>
    <x v="4"/>
    <d v="2023-09-12T00:00:00"/>
    <d v="2023-09-12T00:00:00"/>
    <m/>
    <s v=""/>
    <m/>
    <n v="0"/>
    <n v="1"/>
    <n v="27.8"/>
    <x v="3"/>
    <n v="19891"/>
    <x v="0"/>
  </r>
  <r>
    <s v="DL-00006"/>
    <s v="CUST-0818"/>
    <s v=""/>
    <x v="1"/>
    <x v="1"/>
    <s v="$73,353"/>
    <n v="73353"/>
    <x v="1"/>
    <s v="Jairaj Panchal"/>
    <s v="Jairaj Panchal"/>
    <s v="2022-11-19"/>
    <x v="5"/>
    <d v="2022-12-22T00:00:00"/>
    <d v="2022-12-22T00:00:00"/>
    <m/>
    <s v=""/>
    <m/>
    <n v="0"/>
    <n v="1"/>
    <n v="30.3"/>
    <x v="1"/>
    <n v="73353"/>
    <x v="0"/>
  </r>
  <r>
    <s v="DL-00007"/>
    <s v="CUST-0647"/>
    <s v=""/>
    <x v="3"/>
    <x v="3"/>
    <s v="7K"/>
    <n v="7000"/>
    <x v="2"/>
    <s v="Anamika Keer"/>
    <s v="Anamika Keer"/>
    <s v="2024-04-16"/>
    <x v="6"/>
    <d v="2024-07-15T00:00:00"/>
    <d v="2024-07-15T00:00:00"/>
    <m/>
    <s v=""/>
    <m/>
    <n v="0"/>
    <n v="1"/>
    <m/>
    <x v="0"/>
    <n v="7000"/>
    <x v="0"/>
  </r>
  <r>
    <s v="DL-00008"/>
    <s v="CUST-0056"/>
    <s v=""/>
    <x v="3"/>
    <x v="3"/>
    <s v="4K"/>
    <n v="4000"/>
    <x v="4"/>
    <s v="Karan Karnik"/>
    <s v="Karan Karnik"/>
    <s v="24/03/2022"/>
    <x v="7"/>
    <d v="2022-06-04T00:00:00"/>
    <d v="2022-06-04T00:00:00"/>
    <m/>
    <s v=""/>
    <m/>
    <n v="0"/>
    <n v="1"/>
    <n v="5.5"/>
    <x v="1"/>
    <n v="4000"/>
    <x v="0"/>
  </r>
  <r>
    <s v="DL-00009"/>
    <s v="CUST-0355"/>
    <s v="CMP-054"/>
    <x v="0"/>
    <x v="3"/>
    <s v="8,506"/>
    <n v="8506"/>
    <x v="5"/>
    <s v="Shivani Natt"/>
    <s v="Shivani Natt"/>
    <s v="2022-11-11"/>
    <x v="8"/>
    <d v="2023-04-12T00:00:00"/>
    <d v="2023-04-12T00:00:00"/>
    <m/>
    <s v=""/>
    <m/>
    <n v="0"/>
    <n v="1"/>
    <n v="14.1"/>
    <x v="3"/>
    <n v="8506"/>
    <x v="0"/>
  </r>
  <r>
    <s v="DL-00010"/>
    <s v="CUST-0537"/>
    <s v="CMP-327"/>
    <x v="3"/>
    <x v="1"/>
    <s v="$4,469"/>
    <n v="4469"/>
    <x v="2"/>
    <s v="Mason Solanki"/>
    <s v="Mason Solanki"/>
    <s v="2022-01-02"/>
    <x v="9"/>
    <d v="2022-06-11T00:00:00"/>
    <d v="2022-06-11T00:00:00"/>
    <m/>
    <s v=""/>
    <m/>
    <n v="0"/>
    <n v="1"/>
    <n v="32"/>
    <x v="1"/>
    <n v="4469"/>
    <x v="0"/>
  </r>
  <r>
    <s v="DL-00011"/>
    <s v="CUST-1067"/>
    <s v="CMP-224"/>
    <x v="1"/>
    <x v="4"/>
    <s v="$178,212"/>
    <n v="178212"/>
    <x v="2"/>
    <s v="Owen Mane"/>
    <s v="Owen Mane"/>
    <s v="29/09/2023"/>
    <x v="10"/>
    <d v="2024-02-02T00:00:00"/>
    <d v="2024-02-02T00:00:00"/>
    <d v="2023-12-13T00:00:00"/>
    <d v="2023-12-13T00:00:00"/>
    <n v="75"/>
    <n v="1"/>
    <n v="2"/>
    <n v="3.9"/>
    <x v="1"/>
    <n v="178212"/>
    <x v="1"/>
  </r>
  <r>
    <s v="DL-00012"/>
    <s v="CUST-0375"/>
    <s v=""/>
    <x v="0"/>
    <x v="3"/>
    <s v="3,564"/>
    <n v="3564"/>
    <x v="0"/>
    <s v="Amruta Sinha"/>
    <s v="Amruta Sinha"/>
    <s v="2022-08-19"/>
    <x v="11"/>
    <d v="2023-01-11T00:00:00"/>
    <d v="2023-01-11T00:00:00"/>
    <m/>
    <s v=""/>
    <m/>
    <n v="0"/>
    <n v="1"/>
    <n v="19.899999999999999"/>
    <x v="4"/>
    <n v="3564"/>
    <x v="0"/>
  </r>
  <r>
    <s v="DL-00013"/>
    <s v="CUST-0833"/>
    <s v="CMP-378"/>
    <x v="3"/>
    <x v="0"/>
    <s v="5,862"/>
    <n v="5862"/>
    <x v="5"/>
    <s v="Hemangini Bahri"/>
    <s v="Hemangini Bahri"/>
    <s v="2023-02-12"/>
    <x v="12"/>
    <d v="2023-03-13T00:00:00"/>
    <d v="2023-03-13T00:00:00"/>
    <m/>
    <s v=""/>
    <m/>
    <n v="0"/>
    <n v="1"/>
    <n v="15.1"/>
    <x v="1"/>
    <n v="5862"/>
    <x v="0"/>
  </r>
  <r>
    <s v="DL-00014"/>
    <s v="CUST-0128"/>
    <s v="CMP-121"/>
    <x v="0"/>
    <x v="3"/>
    <s v="1K"/>
    <n v="1000"/>
    <x v="4"/>
    <s v="Ati Seshadri"/>
    <s v="Ati Seshadri"/>
    <s v="2022-07-17"/>
    <x v="13"/>
    <d v="2022-10-23T00:00:00"/>
    <d v="2022-10-23T00:00:00"/>
    <m/>
    <s v=""/>
    <m/>
    <n v="0"/>
    <n v="1"/>
    <n v="9.5"/>
    <x v="3"/>
    <n v="1000"/>
    <x v="0"/>
  </r>
  <r>
    <s v="DL-00015"/>
    <s v="CUST-1133"/>
    <s v="CMP-091"/>
    <x v="2"/>
    <x v="5"/>
    <s v="24887"/>
    <n v="24887"/>
    <x v="1"/>
    <s v="Ekta Uppal"/>
    <s v="Ekta Uppal"/>
    <s v="2024-07-12"/>
    <x v="14"/>
    <d v="2024-09-06T00:00:00"/>
    <d v="2024-09-06T00:00:00"/>
    <d v="2024-11-20T00:00:00"/>
    <d v="2024-11-20T00:00:00"/>
    <n v="131"/>
    <n v="0"/>
    <n v="1"/>
    <n v="32.700000000000003"/>
    <x v="1"/>
    <n v="24887"/>
    <x v="2"/>
  </r>
  <r>
    <s v="DL-00016"/>
    <s v="CUST-1028"/>
    <s v="CMP-127"/>
    <x v="3"/>
    <x v="5"/>
    <s v="$10,459"/>
    <n v="10459"/>
    <x v="4"/>
    <s v="Karan Karnik"/>
    <s v="Karan Karnik"/>
    <s v="2024-11-01"/>
    <x v="15"/>
    <d v="2025-04-26T00:00:00"/>
    <d v="2025-04-26T00:00:00"/>
    <d v="2025-03-04T00:00:00"/>
    <d v="2025-03-04T00:00:00"/>
    <n v="123"/>
    <n v="0"/>
    <n v="1"/>
    <n v="6.2"/>
    <x v="0"/>
    <n v="10459"/>
    <x v="2"/>
  </r>
  <r>
    <s v="DL-00017"/>
    <s v="CUST-0223"/>
    <s v="CMP-378"/>
    <x v="0"/>
    <x v="5"/>
    <s v="$7,222"/>
    <n v="7222"/>
    <x v="4"/>
    <s v="Kashish Patla"/>
    <s v="Kashish Patla"/>
    <s v="2023-04-08"/>
    <x v="16"/>
    <d v="2023-09-08T00:00:00"/>
    <d v="2023-09-08T00:00:00"/>
    <d v="2023-06-24T00:00:00"/>
    <d v="2023-06-24T00:00:00"/>
    <n v="77"/>
    <n v="0"/>
    <n v="1"/>
    <n v="12.2"/>
    <x v="3"/>
    <n v="7222"/>
    <x v="2"/>
  </r>
  <r>
    <s v="DL-00018"/>
    <s v="CUST-0667"/>
    <s v="CMP-335"/>
    <x v="0"/>
    <x v="3"/>
    <s v="$8,134"/>
    <n v="8134"/>
    <x v="3"/>
    <s v="Aachal Soni"/>
    <s v="Aachal Soni"/>
    <s v="2024-01-29"/>
    <x v="17"/>
    <d v="2024-07-24T00:00:00"/>
    <d v="2024-07-24T00:00:00"/>
    <m/>
    <s v=""/>
    <m/>
    <n v="0"/>
    <n v="1"/>
    <m/>
    <x v="1"/>
    <n v="8134"/>
    <x v="0"/>
  </r>
  <r>
    <s v="DL-00019"/>
    <s v="CUST-1273"/>
    <s v="CMP-339"/>
    <x v="2"/>
    <x v="1"/>
    <s v="46,846"/>
    <n v="46846"/>
    <x v="3"/>
    <s v="Champak Rao"/>
    <s v="Champak Rao"/>
    <s v="2023-12-23"/>
    <x v="18"/>
    <d v="2024-05-22T00:00:00"/>
    <d v="2024-05-22T00:00:00"/>
    <m/>
    <s v=""/>
    <m/>
    <n v="0"/>
    <n v="1"/>
    <n v="18.899999999999999"/>
    <x v="3"/>
    <n v="46846"/>
    <x v="0"/>
  </r>
  <r>
    <s v="DL-00020"/>
    <s v="CUST-1499"/>
    <s v="CMP-140"/>
    <x v="2"/>
    <x v="4"/>
    <s v="$33,087"/>
    <n v="33087"/>
    <x v="2"/>
    <s v="Krish Varughese"/>
    <s v="Krish Varughese"/>
    <s v="2022-12-16"/>
    <x v="19"/>
    <d v="2023-01-24T00:00:00"/>
    <d v="2023-01-24T00:00:00"/>
    <d v="2023-04-29T00:00:00"/>
    <d v="2023-04-29T00:00:00"/>
    <n v="134"/>
    <n v="1"/>
    <n v="2"/>
    <n v="12"/>
    <x v="3"/>
    <n v="33087"/>
    <x v="1"/>
  </r>
  <r>
    <s v="DL-00021"/>
    <s v="CUST-1485"/>
    <s v="CMP-012"/>
    <x v="1"/>
    <x v="5"/>
    <s v="119072"/>
    <n v="119072"/>
    <x v="6"/>
    <s v="Nihal Bhasin"/>
    <s v="Nihal Bhasin"/>
    <s v="2024-04-23"/>
    <x v="20"/>
    <d v="2024-07-24T00:00:00"/>
    <d v="2024-07-24T00:00:00"/>
    <d v="2024-09-02T00:00:00"/>
    <d v="2024-09-02T00:00:00"/>
    <n v="132"/>
    <n v="0"/>
    <n v="1"/>
    <n v="20.100000000000001"/>
    <x v="4"/>
    <n v="119072"/>
    <x v="2"/>
  </r>
  <r>
    <s v="DL-00022"/>
    <s v="CUST-0937"/>
    <s v=""/>
    <x v="1"/>
    <x v="0"/>
    <s v="$116,146"/>
    <n v="116146"/>
    <x v="3"/>
    <s v="Lakshmi Hayre"/>
    <s v="Lakshmi Hayre"/>
    <s v="2023-08-06"/>
    <x v="21"/>
    <d v="2023-12-29T00:00:00"/>
    <d v="2023-12-29T00:00:00"/>
    <m/>
    <s v=""/>
    <m/>
    <n v="0"/>
    <n v="1"/>
    <n v="21.3"/>
    <x v="2"/>
    <n v="116146"/>
    <x v="0"/>
  </r>
  <r>
    <s v="DL-00023"/>
    <s v="CUST-0939"/>
    <s v=""/>
    <x v="3"/>
    <x v="5"/>
    <s v="$23,944"/>
    <n v="23944"/>
    <x v="7"/>
    <s v="Karan Karnik"/>
    <s v="Karan Karnik"/>
    <s v="2022-08-07"/>
    <x v="22"/>
    <d v="2023-01-18T00:00:00"/>
    <d v="2023-01-18T00:00:00"/>
    <d v="2022-11-02T00:00:00"/>
    <d v="2022-11-02T00:00:00"/>
    <n v="87"/>
    <n v="0"/>
    <n v="1"/>
    <m/>
    <x v="4"/>
    <n v="23944"/>
    <x v="2"/>
  </r>
  <r>
    <s v="DL-00024"/>
    <s v="CUST-0021"/>
    <s v="CMP-130"/>
    <x v="1"/>
    <x v="5"/>
    <s v="115K"/>
    <n v="115000"/>
    <x v="0"/>
    <s v="Amruta Sinha"/>
    <s v="Amruta Sinha"/>
    <s v="2024-03-23"/>
    <x v="23"/>
    <m/>
    <s v=""/>
    <d v="2024-08-29T00:00:00"/>
    <d v="2024-08-29T00:00:00"/>
    <n v="159"/>
    <n v="0"/>
    <n v="1"/>
    <n v="6.3"/>
    <x v="3"/>
    <n v="115000"/>
    <x v="2"/>
  </r>
  <r>
    <s v="DL-00025"/>
    <s v="CUST-0002"/>
    <s v="CMP-055"/>
    <x v="3"/>
    <x v="5"/>
    <s v="17,202"/>
    <n v="17202"/>
    <x v="8"/>
    <s v="Karan Karnik"/>
    <s v="Karan Karnik"/>
    <s v="2023-09-17"/>
    <x v="24"/>
    <d v="2023-12-01T00:00:00"/>
    <d v="2023-12-01T00:00:00"/>
    <d v="2024-02-05T00:00:00"/>
    <d v="2024-02-05T00:00:00"/>
    <n v="141"/>
    <n v="0"/>
    <n v="1"/>
    <n v="9.1999999999999993"/>
    <x v="2"/>
    <n v="17202"/>
    <x v="2"/>
  </r>
  <r>
    <s v="DL-00026"/>
    <s v="CUST-0485"/>
    <s v="CMP-399"/>
    <x v="0"/>
    <x v="6"/>
    <s v="$1,586"/>
    <n v="1586"/>
    <x v="3"/>
    <s v="Krish Varughese"/>
    <s v="Krish Varughese"/>
    <s v="12/03/2023"/>
    <x v="25"/>
    <d v="2023-07-04T00:00:00"/>
    <d v="2023-07-04T00:00:00"/>
    <m/>
    <s v=""/>
    <m/>
    <n v="0"/>
    <n v="1"/>
    <n v="14.1"/>
    <x v="1"/>
    <n v="1586"/>
    <x v="0"/>
  </r>
  <r>
    <s v="DL-00027"/>
    <s v="CUST-0733"/>
    <s v=""/>
    <x v="4"/>
    <x v="3"/>
    <s v="8K"/>
    <n v="8000"/>
    <x v="8"/>
    <s v="Lakshmi Hayre"/>
    <s v="Lakshmi Hayre"/>
    <s v="2023-08-26"/>
    <x v="26"/>
    <d v="2024-01-16T00:00:00"/>
    <d v="2024-01-16T00:00:00"/>
    <m/>
    <s v=""/>
    <m/>
    <n v="0"/>
    <n v="1"/>
    <n v="32"/>
    <x v="2"/>
    <n v="8000"/>
    <x v="0"/>
  </r>
  <r>
    <s v="DL-00028"/>
    <s v="CUST-1317"/>
    <s v=""/>
    <x v="0"/>
    <x v="2"/>
    <s v="$8,919"/>
    <n v="8919"/>
    <x v="4"/>
    <s v="Champak Rao  "/>
    <s v="Champak Rao"/>
    <s v="2023-07-10"/>
    <x v="27"/>
    <d v="2023-09-27T00:00:00"/>
    <d v="2023-09-27T00:00:00"/>
    <m/>
    <s v=""/>
    <m/>
    <n v="0"/>
    <n v="1"/>
    <m/>
    <x v="0"/>
    <n v="8919"/>
    <x v="0"/>
  </r>
  <r>
    <s v="DL-00029"/>
    <s v="CUST-1145"/>
    <s v="CMP-218"/>
    <x v="4"/>
    <x v="4"/>
    <s v="$11,849"/>
    <n v="11849"/>
    <x v="7"/>
    <s v="Ati Seshadri"/>
    <s v="Ati Seshadri"/>
    <s v="2022-10-18"/>
    <x v="28"/>
    <d v="2023-01-23T00:00:00"/>
    <d v="2023-01-23T00:00:00"/>
    <d v="2023-04-12T00:00:00"/>
    <d v="2023-04-12T00:00:00"/>
    <n v="176"/>
    <n v="0"/>
    <n v="1"/>
    <n v="30.5"/>
    <x v="1"/>
    <n v="11849"/>
    <x v="1"/>
  </r>
  <r>
    <s v="DL-00030"/>
    <s v="CUST-0371"/>
    <s v="CMP-351"/>
    <x v="0"/>
    <x v="0"/>
    <s v="$7,862"/>
    <n v="7862"/>
    <x v="7"/>
    <s v="Anamika Keer"/>
    <s v="Anamika Keer"/>
    <s v="2024-06-19"/>
    <x v="29"/>
    <d v="2024-09-20T00:00:00"/>
    <d v="2024-09-20T00:00:00"/>
    <m/>
    <s v=""/>
    <m/>
    <n v="0"/>
    <n v="1"/>
    <n v="13.6"/>
    <x v="0"/>
    <n v="7862"/>
    <x v="0"/>
  </r>
  <r>
    <s v="DL-00031"/>
    <s v="CUST-1231"/>
    <s v=""/>
    <x v="4"/>
    <x v="3"/>
    <s v="$14,033"/>
    <n v="14033"/>
    <x v="0"/>
    <s v="Anamika Keer"/>
    <s v="Anamika Keer"/>
    <s v="2022-06-17"/>
    <x v="30"/>
    <d v="2022-09-29T00:00:00"/>
    <d v="2022-09-29T00:00:00"/>
    <m/>
    <s v=""/>
    <m/>
    <n v="0"/>
    <n v="1"/>
    <n v="5.8"/>
    <x v="1"/>
    <n v="14033"/>
    <x v="0"/>
  </r>
  <r>
    <s v="DL-00032"/>
    <s v="CUST-1349"/>
    <s v="CMP-285"/>
    <x v="2"/>
    <x v="5"/>
    <n v="28595"/>
    <n v="28595"/>
    <x v="0"/>
    <s v="Aachal Soni"/>
    <s v="Aachal Soni"/>
    <s v="2024-08-06"/>
    <x v="31"/>
    <d v="2024-10-29T00:00:00"/>
    <d v="2024-10-29T00:00:00"/>
    <d v="2025-01-12T00:00:00"/>
    <d v="2025-01-12T00:00:00"/>
    <n v="159"/>
    <n v="0"/>
    <n v="1"/>
    <n v="25.6"/>
    <x v="0"/>
    <n v="28595"/>
    <x v="2"/>
  </r>
  <r>
    <s v="DL-00033"/>
    <s v="CUST-0351"/>
    <s v=""/>
    <x v="2"/>
    <x v="0"/>
    <s v="$13,494"/>
    <n v="13494"/>
    <x v="5"/>
    <s v="Ati Seshadri"/>
    <s v="Ati Seshadri"/>
    <s v="2023-10-03"/>
    <x v="32"/>
    <d v="2024-02-23T00:00:00"/>
    <d v="2024-02-23T00:00:00"/>
    <m/>
    <s v=""/>
    <m/>
    <n v="0"/>
    <n v="1"/>
    <m/>
    <x v="3"/>
    <n v="13494"/>
    <x v="0"/>
  </r>
  <r>
    <s v="DL-00034"/>
    <s v="CUST-1305"/>
    <s v="CMP-375"/>
    <x v="0"/>
    <x v="3"/>
    <s v="$6,564"/>
    <n v="6564"/>
    <x v="0"/>
    <s v="Lakshmi Hayre"/>
    <s v="Lakshmi Hayre"/>
    <s v="2024-01-20"/>
    <x v="33"/>
    <d v="2024-03-11T00:00:00"/>
    <d v="2024-03-11T00:00:00"/>
    <m/>
    <s v=""/>
    <m/>
    <n v="0"/>
    <n v="1"/>
    <n v="30.6"/>
    <x v="2"/>
    <n v="6564"/>
    <x v="0"/>
  </r>
  <r>
    <s v="DL-00035"/>
    <s v="CUST-1190"/>
    <s v="CMP-036"/>
    <x v="1"/>
    <x v="4"/>
    <s v="104,006"/>
    <n v="104006"/>
    <x v="3"/>
    <s v="Karan Karnik"/>
    <s v="Karan Karnik"/>
    <s v="2022-03-17"/>
    <x v="34"/>
    <m/>
    <s v=""/>
    <d v="2022-05-25T00:00:00"/>
    <d v="2022-05-25T00:00:00"/>
    <n v="69"/>
    <n v="1"/>
    <n v="2"/>
    <n v="14.7"/>
    <x v="1"/>
    <n v="104006"/>
    <x v="1"/>
  </r>
  <r>
    <s v="DL-00036"/>
    <s v="CUST-1068"/>
    <s v="CMP-095"/>
    <x v="3"/>
    <x v="5"/>
    <s v="$10,794"/>
    <n v="10794"/>
    <x v="2"/>
    <s v="Amruta Sinha"/>
    <s v="Amruta Sinha"/>
    <s v="2022-05-20"/>
    <x v="35"/>
    <d v="2022-10-21T00:00:00"/>
    <d v="2022-10-21T00:00:00"/>
    <d v="2022-06-11T00:00:00"/>
    <d v="2022-06-11T00:00:00"/>
    <n v="22"/>
    <n v="0"/>
    <n v="1"/>
    <n v="10"/>
    <x v="3"/>
    <n v="10794"/>
    <x v="2"/>
  </r>
  <r>
    <s v="DL-00037"/>
    <s v="CUST-0251"/>
    <s v=""/>
    <x v="4"/>
    <x v="4"/>
    <s v="8191"/>
    <n v="8191"/>
    <x v="2"/>
    <s v="Patrick Sama"/>
    <s v="Patrick Sama"/>
    <s v="2023-04-09"/>
    <x v="36"/>
    <d v="2023-09-02T00:00:00"/>
    <d v="2023-09-02T00:00:00"/>
    <d v="2023-09-07T00:00:00"/>
    <d v="2023-09-07T00:00:00"/>
    <n v="151"/>
    <n v="0"/>
    <n v="1"/>
    <n v="3.8"/>
    <x v="0"/>
    <n v="8191"/>
    <x v="1"/>
  </r>
  <r>
    <s v="DL-00038"/>
    <s v="CUST-1017"/>
    <s v=""/>
    <x v="0"/>
    <x v="4"/>
    <s v="$9,490"/>
    <n v="9490"/>
    <x v="3"/>
    <s v="Vidhi Mital"/>
    <s v="Vidhi Mital"/>
    <s v="14/05/2022"/>
    <x v="37"/>
    <d v="2022-09-07T00:00:00"/>
    <d v="2022-09-07T00:00:00"/>
    <d v="2022-11-04T00:00:00"/>
    <d v="2022-11-04T00:00:00"/>
    <n v="174"/>
    <n v="0"/>
    <n v="1"/>
    <n v="31.1"/>
    <x v="0"/>
    <n v="9490"/>
    <x v="1"/>
  </r>
  <r>
    <s v="DL-00039"/>
    <s v="CUST-1204"/>
    <s v="CMP-049"/>
    <x v="3"/>
    <x v="0"/>
    <s v="$8,249"/>
    <n v="8249"/>
    <x v="6"/>
    <s v="Amruta Sinha"/>
    <s v="Amruta Sinha"/>
    <s v="2024-09-09"/>
    <x v="38"/>
    <d v="2024-11-22T00:00:00"/>
    <d v="2024-11-22T00:00:00"/>
    <m/>
    <s v=""/>
    <m/>
    <n v="0"/>
    <n v="1"/>
    <n v="23.9"/>
    <x v="4"/>
    <n v="8249"/>
    <x v="0"/>
  </r>
  <r>
    <s v="DL-00040"/>
    <s v="CUST-1359"/>
    <s v="CMP-288"/>
    <x v="3"/>
    <x v="3"/>
    <s v="$19,440"/>
    <n v="19440"/>
    <x v="5"/>
    <s v="Ati Seshadri"/>
    <s v="Ati Seshadri"/>
    <s v="2024-11-19"/>
    <x v="39"/>
    <d v="2025-05-10T00:00:00"/>
    <d v="2025-05-10T00:00:00"/>
    <m/>
    <s v=""/>
    <m/>
    <n v="0"/>
    <n v="1"/>
    <n v="20.399999999999999"/>
    <x v="0"/>
    <n v="19440"/>
    <x v="0"/>
  </r>
  <r>
    <s v="DL-00041"/>
    <s v="CUST-1005"/>
    <s v="CMP-340"/>
    <x v="1"/>
    <x v="0"/>
    <s v="$78,097"/>
    <n v="78097"/>
    <x v="7"/>
    <s v="Shivani Natt"/>
    <s v="Shivani Natt"/>
    <s v="2022-04-16"/>
    <x v="40"/>
    <d v="2022-09-27T00:00:00"/>
    <d v="2022-09-27T00:00:00"/>
    <m/>
    <s v=""/>
    <m/>
    <n v="0"/>
    <n v="1"/>
    <n v="18.899999999999999"/>
    <x v="3"/>
    <n v="78097"/>
    <x v="0"/>
  </r>
  <r>
    <s v="DL-00042"/>
    <s v="CUST-0613"/>
    <s v="CMP-106"/>
    <x v="3"/>
    <x v="1"/>
    <s v="9704"/>
    <n v="9704"/>
    <x v="3"/>
    <s v="Jasmit Gour"/>
    <s v="Jasmit Gour"/>
    <s v="2024-12-19"/>
    <x v="41"/>
    <d v="2025-03-28T00:00:00"/>
    <d v="2025-03-28T00:00:00"/>
    <m/>
    <s v=""/>
    <m/>
    <n v="0"/>
    <n v="1"/>
    <n v="27.6"/>
    <x v="1"/>
    <n v="9704"/>
    <x v="0"/>
  </r>
  <r>
    <s v="DL-00043"/>
    <s v="CUST-0802"/>
    <s v=""/>
    <x v="3"/>
    <x v="2"/>
    <s v="$20,918"/>
    <n v="20918"/>
    <x v="1"/>
    <s v="Karan Karnik"/>
    <s v="Karan Karnik"/>
    <s v="2024-06-08"/>
    <x v="42"/>
    <d v="2024-07-13T00:00:00"/>
    <d v="2024-07-13T00:00:00"/>
    <m/>
    <s v=""/>
    <m/>
    <n v="0"/>
    <n v="1"/>
    <n v="21.3"/>
    <x v="0"/>
    <n v="20918"/>
    <x v="0"/>
  </r>
  <r>
    <s v="DL-00044"/>
    <s v="CUST-0047"/>
    <s v="CMP-046"/>
    <x v="3"/>
    <x v="0"/>
    <s v="15,030"/>
    <n v="15030"/>
    <x v="1"/>
    <s v="Panini Kade"/>
    <s v="Panini Kade"/>
    <s v="2022-10-30"/>
    <x v="43"/>
    <d v="2023-03-02T00:00:00"/>
    <d v="2023-03-02T00:00:00"/>
    <m/>
    <s v=""/>
    <m/>
    <n v="0"/>
    <n v="1"/>
    <n v="7.7"/>
    <x v="0"/>
    <n v="15030"/>
    <x v="0"/>
  </r>
  <r>
    <s v="DL-00045"/>
    <s v="CUST-1103"/>
    <s v="CMP-294"/>
    <x v="0"/>
    <x v="4"/>
    <s v="1367"/>
    <n v="1367"/>
    <x v="3"/>
    <s v="rachit lall"/>
    <s v="Rachit Lall"/>
    <s v="2024-03-19"/>
    <x v="44"/>
    <d v="2024-05-04T00:00:00"/>
    <d v="2024-05-04T00:00:00"/>
    <d v="2024-09-04T00:00:00"/>
    <d v="2024-09-04T00:00:00"/>
    <n v="169"/>
    <n v="1"/>
    <n v="2"/>
    <n v="33.5"/>
    <x v="0"/>
    <n v="1367"/>
    <x v="1"/>
  </r>
  <r>
    <s v="DL-00046"/>
    <s v="CUST-0646"/>
    <s v=""/>
    <x v="1"/>
    <x v="6"/>
    <s v="181996"/>
    <n v="181996"/>
    <x v="2"/>
    <s v="Amruta Sinha"/>
    <s v="Amruta Sinha"/>
    <s v="2024-12-31"/>
    <x v="45"/>
    <m/>
    <s v=""/>
    <m/>
    <s v=""/>
    <m/>
    <n v="0"/>
    <n v="1"/>
    <n v="11.5"/>
    <x v="2"/>
    <n v="181996"/>
    <x v="0"/>
  </r>
  <r>
    <s v="DL-00047"/>
    <s v="CUST-0143"/>
    <s v="CMP-124"/>
    <x v="1"/>
    <x v="5"/>
    <s v="61249"/>
    <n v="61249"/>
    <x v="8"/>
    <s v="Aachal Soni"/>
    <s v="Aachal Soni"/>
    <s v="2024-06-19"/>
    <x v="29"/>
    <d v="2024-11-11T00:00:00"/>
    <d v="2024-11-11T00:00:00"/>
    <d v="2024-10-19T00:00:00"/>
    <d v="2024-10-19T00:00:00"/>
    <n v="122"/>
    <n v="0"/>
    <n v="1"/>
    <n v="19.899999999999999"/>
    <x v="3"/>
    <n v="61249"/>
    <x v="2"/>
  </r>
  <r>
    <s v="DL-00048"/>
    <s v="CUST-1284"/>
    <s v="CMP-096"/>
    <x v="1"/>
    <x v="1"/>
    <s v="$62,439"/>
    <n v="62439"/>
    <x v="2"/>
    <s v="Jasmit Gour"/>
    <s v="Jasmit Gour"/>
    <s v="2023-05-20"/>
    <x v="46"/>
    <d v="2023-09-10T00:00:00"/>
    <d v="2023-09-10T00:00:00"/>
    <m/>
    <s v=""/>
    <m/>
    <n v="0"/>
    <n v="1"/>
    <n v="8.4"/>
    <x v="3"/>
    <n v="62439"/>
    <x v="0"/>
  </r>
  <r>
    <s v="DL-00049"/>
    <s v="CUST-0595"/>
    <s v="CMP-194"/>
    <x v="2"/>
    <x v="3"/>
    <s v="$16,578"/>
    <n v="16578"/>
    <x v="6"/>
    <s v="Ekta Uppal"/>
    <s v="Ekta Uppal"/>
    <s v="2024-09-22"/>
    <x v="47"/>
    <d v="2024-11-16T00:00:00"/>
    <d v="2024-11-16T00:00:00"/>
    <m/>
    <s v=""/>
    <m/>
    <n v="0"/>
    <n v="1"/>
    <n v="14.8"/>
    <x v="0"/>
    <n v="16578"/>
    <x v="0"/>
  </r>
  <r>
    <s v="DL-00050"/>
    <s v="CUST-0605"/>
    <s v="CMP-172"/>
    <x v="2"/>
    <x v="1"/>
    <s v="$10,943"/>
    <n v="10943"/>
    <x v="2"/>
    <s v="Lakshmi Hayre"/>
    <s v="Lakshmi Hayre"/>
    <s v="2022-06-06"/>
    <x v="48"/>
    <d v="2022-10-17T00:00:00"/>
    <d v="2022-10-17T00:00:00"/>
    <m/>
    <s v=""/>
    <m/>
    <n v="0"/>
    <n v="1"/>
    <n v="11.3"/>
    <x v="0"/>
    <n v="10943"/>
    <x v="0"/>
  </r>
  <r>
    <s v="DL-00051"/>
    <s v="CUST-0544"/>
    <s v="CMP-261"/>
    <x v="0"/>
    <x v="5"/>
    <s v="$9,433"/>
    <n v="9433"/>
    <x v="0"/>
    <s v="Amruta Sinha  "/>
    <s v="Amruta Sinha"/>
    <s v="2024-10-01"/>
    <x v="49"/>
    <d v="2024-11-21T00:00:00"/>
    <d v="2024-11-21T00:00:00"/>
    <d v="2024-12-13T00:00:00"/>
    <d v="2024-12-13T00:00:00"/>
    <n v="73"/>
    <n v="0"/>
    <n v="1"/>
    <n v="14.8"/>
    <x v="0"/>
    <n v="9433"/>
    <x v="2"/>
  </r>
  <r>
    <s v="DL-00052"/>
    <s v="CUST-1386"/>
    <s v="CMP-338"/>
    <x v="1"/>
    <x v="1"/>
    <s v="145K"/>
    <n v="145000"/>
    <x v="8"/>
    <s v="Hemangini Bahri"/>
    <s v="Hemangini Bahri"/>
    <s v="2022-02-14"/>
    <x v="50"/>
    <d v="2022-03-12T00:00:00"/>
    <d v="2022-03-12T00:00:00"/>
    <m/>
    <s v=""/>
    <m/>
    <n v="0"/>
    <n v="1"/>
    <n v="14.1"/>
    <x v="3"/>
    <n v="145000"/>
    <x v="0"/>
  </r>
  <r>
    <s v="DL-00053"/>
    <s v="CUST-0355"/>
    <s v=""/>
    <x v="3"/>
    <x v="1"/>
    <s v="5882"/>
    <n v="5882"/>
    <x v="5"/>
    <s v="Jairaj Panchal"/>
    <s v="Jairaj Panchal"/>
    <s v="2023-12-20"/>
    <x v="51"/>
    <d v="2024-03-28T00:00:00"/>
    <d v="2024-03-28T00:00:00"/>
    <m/>
    <s v=""/>
    <m/>
    <n v="0"/>
    <n v="1"/>
    <n v="31.2"/>
    <x v="0"/>
    <n v="5882"/>
    <x v="0"/>
  </r>
  <r>
    <s v="DL-00054"/>
    <s v="CUST-0044"/>
    <s v="CMP-260"/>
    <x v="4"/>
    <x v="4"/>
    <s v="11707"/>
    <n v="11707"/>
    <x v="8"/>
    <s v="Panini Kade"/>
    <s v="Panini Kade"/>
    <s v="2023-07-09"/>
    <x v="52"/>
    <d v="2023-08-01T00:00:00"/>
    <d v="2023-08-01T00:00:00"/>
    <d v="2023-09-20T00:00:00"/>
    <d v="2023-09-20T00:00:00"/>
    <n v="73"/>
    <n v="0"/>
    <n v="1"/>
    <n v="26.6"/>
    <x v="4"/>
    <n v="11707"/>
    <x v="1"/>
  </r>
  <r>
    <s v="DL-00055"/>
    <s v="CUST-1336"/>
    <s v=""/>
    <x v="1"/>
    <x v="5"/>
    <s v="$187,339"/>
    <n v="187339"/>
    <x v="4"/>
    <s v="Anamika Keer"/>
    <s v="Anamika Keer"/>
    <s v="2022-01-29"/>
    <x v="53"/>
    <d v="2022-02-15T00:00:00"/>
    <d v="2022-02-15T00:00:00"/>
    <d v="2022-07-27T00:00:00"/>
    <d v="2022-07-27T00:00:00"/>
    <n v="179"/>
    <n v="0"/>
    <n v="1"/>
    <n v="32"/>
    <x v="2"/>
    <n v="187339"/>
    <x v="2"/>
  </r>
  <r>
    <s v="DL-00056"/>
    <s v="CUST-0382"/>
    <s v="CMP-183"/>
    <x v="3"/>
    <x v="6"/>
    <s v="4983"/>
    <n v="4983"/>
    <x v="1"/>
    <s v="Krish Varughese  "/>
    <s v="Krish Varughese"/>
    <s v="21/06/2023"/>
    <x v="54"/>
    <d v="2023-09-03T00:00:00"/>
    <d v="2023-09-03T00:00:00"/>
    <m/>
    <s v=""/>
    <m/>
    <n v="0"/>
    <n v="1"/>
    <n v="21.4"/>
    <x v="1"/>
    <n v="4983"/>
    <x v="0"/>
  </r>
  <r>
    <s v="DL-00057"/>
    <s v="CUST-0573"/>
    <s v="CMP-248"/>
    <x v="0"/>
    <x v="2"/>
    <s v="3474"/>
    <n v="3474"/>
    <x v="3"/>
    <s v="Hemangini Bahri"/>
    <s v="Hemangini Bahri"/>
    <s v="23/11/2022"/>
    <x v="55"/>
    <d v="2023-02-07T00:00:00"/>
    <d v="2023-02-07T00:00:00"/>
    <m/>
    <s v=""/>
    <m/>
    <n v="0"/>
    <n v="1"/>
    <m/>
    <x v="0"/>
    <n v="3474"/>
    <x v="0"/>
  </r>
  <r>
    <s v="DL-00058"/>
    <s v="CUST-1300"/>
    <s v="CMP-091"/>
    <x v="2"/>
    <x v="6"/>
    <s v="$15,399"/>
    <n v="15399"/>
    <x v="5"/>
    <s v="jalsa parsa"/>
    <s v="Jalsa Parsa"/>
    <s v="2024-08-30"/>
    <x v="56"/>
    <d v="2024-11-18T00:00:00"/>
    <d v="2024-11-18T00:00:00"/>
    <m/>
    <s v=""/>
    <m/>
    <n v="0"/>
    <n v="1"/>
    <n v="20.100000000000001"/>
    <x v="2"/>
    <n v="15399"/>
    <x v="0"/>
  </r>
  <r>
    <s v="DL-00059"/>
    <s v="CUST-0296"/>
    <s v=""/>
    <x v="2"/>
    <x v="3"/>
    <s v="$41,412"/>
    <n v="41412"/>
    <x v="5"/>
    <s v="Owen Mane"/>
    <s v="Owen Mane"/>
    <s v="28/12/2024"/>
    <x v="57"/>
    <d v="2025-03-02T00:00:00"/>
    <d v="2025-03-02T00:00:00"/>
    <m/>
    <s v=""/>
    <m/>
    <n v="0"/>
    <n v="1"/>
    <m/>
    <x v="2"/>
    <n v="41412"/>
    <x v="0"/>
  </r>
  <r>
    <s v="DL-00060"/>
    <s v="CUST-1119"/>
    <s v="CMP-210"/>
    <x v="4"/>
    <x v="1"/>
    <s v="$11,753"/>
    <n v="11753"/>
    <x v="1"/>
    <s v="Amruta Sinha  "/>
    <s v="Amruta Sinha"/>
    <s v="18/11/2023"/>
    <x v="58"/>
    <d v="2024-03-18T00:00:00"/>
    <d v="2024-03-18T00:00:00"/>
    <m/>
    <s v=""/>
    <m/>
    <n v="0"/>
    <n v="1"/>
    <n v="2.5"/>
    <x v="4"/>
    <n v="11753"/>
    <x v="0"/>
  </r>
  <r>
    <s v="DL-00061"/>
    <s v="CUST-0695"/>
    <s v="CMP-316"/>
    <x v="4"/>
    <x v="1"/>
    <s v="$5,321"/>
    <n v="5321"/>
    <x v="7"/>
    <s v="rachit lall"/>
    <s v="Rachit Lall"/>
    <s v="2024-10-10"/>
    <x v="59"/>
    <d v="2025-03-18T00:00:00"/>
    <d v="2025-03-18T00:00:00"/>
    <m/>
    <s v=""/>
    <m/>
    <n v="0"/>
    <n v="1"/>
    <n v="0.9"/>
    <x v="1"/>
    <n v="5321"/>
    <x v="0"/>
  </r>
  <r>
    <s v="DL-00062"/>
    <s v="CUST-0071"/>
    <s v="CMP-130"/>
    <x v="4"/>
    <x v="6"/>
    <s v="$8,071"/>
    <n v="8071"/>
    <x v="0"/>
    <s v="Panini Kade"/>
    <s v="Panini Kade"/>
    <s v="2024-11-09"/>
    <x v="60"/>
    <d v="2025-03-03T00:00:00"/>
    <d v="2025-03-03T00:00:00"/>
    <m/>
    <s v=""/>
    <m/>
    <n v="0"/>
    <n v="1"/>
    <m/>
    <x v="0"/>
    <n v="8071"/>
    <x v="0"/>
  </r>
  <r>
    <s v="DL-00063"/>
    <s v="CUST-0230"/>
    <s v="CMP-389"/>
    <x v="4"/>
    <x v="2"/>
    <s v="$7,857"/>
    <n v="7857"/>
    <x v="1"/>
    <s v="jalsa parsa"/>
    <s v="Jalsa Parsa"/>
    <s v="2022-01-13"/>
    <x v="61"/>
    <d v="2022-05-12T00:00:00"/>
    <d v="2022-05-12T00:00:00"/>
    <m/>
    <s v=""/>
    <m/>
    <n v="0"/>
    <n v="1"/>
    <n v="34.200000000000003"/>
    <x v="1"/>
    <n v="7857"/>
    <x v="0"/>
  </r>
  <r>
    <s v="DL-00064"/>
    <s v="CUST-0296"/>
    <s v="CMP-243"/>
    <x v="0"/>
    <x v="0"/>
    <s v="2392"/>
    <n v="2392"/>
    <x v="6"/>
    <s v="Kashish Patla"/>
    <s v="Kashish Patla"/>
    <s v="2022-06-18"/>
    <x v="62"/>
    <d v="2022-07-07T00:00:00"/>
    <d v="2022-07-07T00:00:00"/>
    <m/>
    <s v=""/>
    <m/>
    <n v="0"/>
    <n v="1"/>
    <n v="10.7"/>
    <x v="2"/>
    <n v="2392"/>
    <x v="0"/>
  </r>
  <r>
    <s v="DL-00065"/>
    <s v="CUST-0427"/>
    <s v=""/>
    <x v="2"/>
    <x v="1"/>
    <s v="35K"/>
    <n v="35000"/>
    <x v="7"/>
    <s v="Patrick Sama"/>
    <s v="Patrick Sama"/>
    <s v="2022-06-11"/>
    <x v="63"/>
    <d v="2022-09-10T00:00:00"/>
    <d v="2022-09-10T00:00:00"/>
    <m/>
    <s v=""/>
    <m/>
    <n v="0"/>
    <n v="1"/>
    <n v="0.8"/>
    <x v="0"/>
    <n v="35000"/>
    <x v="0"/>
  </r>
  <r>
    <s v="DL-00066"/>
    <s v="CUST-0736"/>
    <s v=""/>
    <x v="3"/>
    <x v="1"/>
    <s v="5768"/>
    <n v="5768"/>
    <x v="0"/>
    <s v="Vidhi Mital"/>
    <s v="Vidhi Mital"/>
    <s v="2022-08-05"/>
    <x v="64"/>
    <d v="2022-11-09T00:00:00"/>
    <d v="2022-11-09T00:00:00"/>
    <m/>
    <s v=""/>
    <m/>
    <n v="0"/>
    <n v="1"/>
    <n v="18.8"/>
    <x v="2"/>
    <n v="5768"/>
    <x v="0"/>
  </r>
  <r>
    <s v="DL-00067"/>
    <s v="CUST-0829"/>
    <s v=""/>
    <x v="1"/>
    <x v="4"/>
    <s v="$161,310"/>
    <n v="161310"/>
    <x v="8"/>
    <s v="Champak Rao"/>
    <s v="Champak Rao"/>
    <s v="2024-11-18"/>
    <x v="65"/>
    <d v="2025-03-31T00:00:00"/>
    <d v="2025-03-31T00:00:00"/>
    <d v="2024-12-23T00:00:00"/>
    <d v="2024-12-23T00:00:00"/>
    <n v="35"/>
    <n v="0"/>
    <n v="1"/>
    <n v="17.5"/>
    <x v="4"/>
    <n v="161310"/>
    <x v="1"/>
  </r>
  <r>
    <s v="DL-00068"/>
    <s v="CUST-0898"/>
    <s v="CMP-372"/>
    <x v="3"/>
    <x v="5"/>
    <s v="16K"/>
    <n v="16000"/>
    <x v="0"/>
    <s v="Hemangini Bahri"/>
    <s v="Hemangini Bahri"/>
    <s v="2023-08-21"/>
    <x v="66"/>
    <d v="2023-09-26T00:00:00"/>
    <d v="2023-09-26T00:00:00"/>
    <d v="2023-09-21T00:00:00"/>
    <d v="2023-09-21T00:00:00"/>
    <n v="31"/>
    <n v="0"/>
    <n v="1"/>
    <n v="1.8"/>
    <x v="1"/>
    <n v="16000"/>
    <x v="2"/>
  </r>
  <r>
    <s v="DL-00069"/>
    <s v="CUST-1496"/>
    <s v=""/>
    <x v="2"/>
    <x v="4"/>
    <s v="$45,871"/>
    <n v="45871"/>
    <x v="7"/>
    <s v="Anamika Keer"/>
    <s v="Anamika Keer"/>
    <s v="2024-07-08"/>
    <x v="67"/>
    <d v="2024-09-01T00:00:00"/>
    <d v="2024-09-01T00:00:00"/>
    <d v="2024-12-21T00:00:00"/>
    <d v="2024-12-21T00:00:00"/>
    <n v="166"/>
    <n v="0"/>
    <n v="1"/>
    <n v="14.4"/>
    <x v="3"/>
    <n v="45871"/>
    <x v="1"/>
  </r>
  <r>
    <s v="DL-00070"/>
    <s v="CUST-0341"/>
    <s v="CMP-366"/>
    <x v="2"/>
    <x v="4"/>
    <s v="$9,657"/>
    <n v="9657"/>
    <x v="3"/>
    <s v="Ekta Uppal  "/>
    <s v="Ekta Uppal"/>
    <s v="2023-11-05"/>
    <x v="68"/>
    <m/>
    <s v=""/>
    <d v="2023-11-30T00:00:00"/>
    <d v="2023-11-30T00:00:00"/>
    <n v="25"/>
    <n v="1"/>
    <n v="4"/>
    <n v="8.6999999999999993"/>
    <x v="2"/>
    <n v="9657"/>
    <x v="1"/>
  </r>
  <r>
    <s v="DL-00071"/>
    <s v="CUST-0228"/>
    <s v="CMP-197"/>
    <x v="3"/>
    <x v="2"/>
    <s v="8,743"/>
    <n v="8743"/>
    <x v="8"/>
    <s v="Shivani Natt"/>
    <s v="Shivani Natt"/>
    <s v="2022-09-06"/>
    <x v="69"/>
    <m/>
    <s v=""/>
    <m/>
    <s v=""/>
    <m/>
    <n v="0"/>
    <n v="1"/>
    <n v="33.4"/>
    <x v="1"/>
    <n v="8743"/>
    <x v="0"/>
  </r>
  <r>
    <s v="DL-00072"/>
    <s v="CUST-0285"/>
    <s v="CMP-279"/>
    <x v="4"/>
    <x v="6"/>
    <s v="11K"/>
    <n v="11000"/>
    <x v="3"/>
    <s v="Hemangini Bahri"/>
    <s v="Hemangini Bahri"/>
    <s v="2024-07-30"/>
    <x v="70"/>
    <m/>
    <s v=""/>
    <m/>
    <s v=""/>
    <m/>
    <n v="0"/>
    <n v="1"/>
    <n v="27.8"/>
    <x v="3"/>
    <n v="11000"/>
    <x v="0"/>
  </r>
  <r>
    <s v="DL-00073"/>
    <s v="CUST-1122"/>
    <s v=""/>
    <x v="4"/>
    <x v="1"/>
    <s v="$5,728"/>
    <n v="5728"/>
    <x v="5"/>
    <s v="Vidhi Mital"/>
    <s v="Vidhi Mital"/>
    <s v="2024-11-20"/>
    <x v="71"/>
    <d v="2025-03-26T00:00:00"/>
    <d v="2025-03-26T00:00:00"/>
    <m/>
    <s v=""/>
    <m/>
    <n v="0"/>
    <n v="1"/>
    <n v="3.4"/>
    <x v="3"/>
    <n v="5728"/>
    <x v="0"/>
  </r>
  <r>
    <s v="DL-00074"/>
    <s v="CUST-0175"/>
    <s v=""/>
    <x v="1"/>
    <x v="2"/>
    <s v="$73,214"/>
    <n v="73214"/>
    <x v="8"/>
    <s v="Owen Mane"/>
    <s v="Owen Mane"/>
    <s v="2023-09-25"/>
    <x v="72"/>
    <d v="2024-03-20T00:00:00"/>
    <d v="2024-03-20T00:00:00"/>
    <m/>
    <s v=""/>
    <m/>
    <n v="0"/>
    <n v="1"/>
    <m/>
    <x v="1"/>
    <n v="73214"/>
    <x v="0"/>
  </r>
  <r>
    <s v="DL-00075"/>
    <s v="CUST-0842"/>
    <s v="CMP-137"/>
    <x v="0"/>
    <x v="1"/>
    <s v="8,451"/>
    <n v="8451"/>
    <x v="2"/>
    <s v="Hemangini Bahri"/>
    <s v="Hemangini Bahri"/>
    <s v="2023-07-14"/>
    <x v="73"/>
    <d v="2023-09-04T00:00:00"/>
    <d v="2023-09-04T00:00:00"/>
    <m/>
    <s v=""/>
    <m/>
    <n v="0"/>
    <n v="1"/>
    <n v="3.3"/>
    <x v="3"/>
    <n v="8451"/>
    <x v="0"/>
  </r>
  <r>
    <s v="DL-00076"/>
    <s v="CUST-1447"/>
    <s v=""/>
    <x v="3"/>
    <x v="5"/>
    <s v="$23,350"/>
    <n v="23350"/>
    <x v="8"/>
    <s v="Kashish Patla"/>
    <s v="Kashish Patla"/>
    <s v="2023-08-15"/>
    <x v="74"/>
    <d v="2023-12-08T00:00:00"/>
    <d v="2023-12-08T00:00:00"/>
    <d v="2024-01-17T00:00:00"/>
    <d v="2024-01-17T00:00:00"/>
    <n v="155"/>
    <n v="0"/>
    <n v="1"/>
    <n v="12.1"/>
    <x v="0"/>
    <n v="23350"/>
    <x v="2"/>
  </r>
  <r>
    <s v="DL-00077"/>
    <s v="CUST-0958"/>
    <s v="CMP-072"/>
    <x v="2"/>
    <x v="4"/>
    <s v="22,827"/>
    <n v="22827"/>
    <x v="7"/>
    <s v="Owen Mane"/>
    <s v="Owen Mane"/>
    <s v="2023-04-01"/>
    <x v="75"/>
    <d v="2023-04-18T00:00:00"/>
    <d v="2023-04-18T00:00:00"/>
    <d v="2023-05-31T00:00:00"/>
    <d v="2023-05-31T00:00:00"/>
    <n v="60"/>
    <n v="0"/>
    <n v="1"/>
    <n v="34.700000000000003"/>
    <x v="0"/>
    <n v="22827"/>
    <x v="1"/>
  </r>
  <r>
    <s v="DL-00078"/>
    <s v="CUST-0238"/>
    <s v=""/>
    <x v="4"/>
    <x v="5"/>
    <s v="$3,773"/>
    <n v="3773"/>
    <x v="1"/>
    <s v="Owen Mane  "/>
    <s v="Owen Mane"/>
    <s v="2024-03-25"/>
    <x v="76"/>
    <d v="2024-08-05T00:00:00"/>
    <d v="2024-08-05T00:00:00"/>
    <d v="2024-06-09T00:00:00"/>
    <d v="2024-06-09T00:00:00"/>
    <n v="76"/>
    <n v="0"/>
    <n v="1"/>
    <n v="1.9"/>
    <x v="1"/>
    <n v="3773"/>
    <x v="2"/>
  </r>
  <r>
    <s v="DL-00079"/>
    <s v="CUST-1070"/>
    <s v="CMP-336"/>
    <x v="2"/>
    <x v="1"/>
    <s v="31403"/>
    <n v="31403"/>
    <x v="6"/>
    <s v="Jasmit Gour"/>
    <s v="Jasmit Gour"/>
    <s v="2022-09-18"/>
    <x v="77"/>
    <d v="2023-03-12T00:00:00"/>
    <d v="2023-03-12T00:00:00"/>
    <m/>
    <s v=""/>
    <m/>
    <n v="0"/>
    <n v="1"/>
    <n v="12.3"/>
    <x v="4"/>
    <n v="31403"/>
    <x v="0"/>
  </r>
  <r>
    <s v="DL-00080"/>
    <s v="CUST-0024"/>
    <s v="CMP-325"/>
    <x v="4"/>
    <x v="4"/>
    <s v="6144"/>
    <n v="6144"/>
    <x v="2"/>
    <s v="Patrick Sama"/>
    <s v="Patrick Sama"/>
    <s v="2023-06-14"/>
    <x v="78"/>
    <d v="2023-09-15T00:00:00"/>
    <d v="2023-09-15T00:00:00"/>
    <d v="2023-08-09T00:00:00"/>
    <d v="2023-08-09T00:00:00"/>
    <n v="56"/>
    <n v="0"/>
    <n v="1"/>
    <n v="14.7"/>
    <x v="3"/>
    <n v="6144"/>
    <x v="1"/>
  </r>
  <r>
    <s v="DL-00081"/>
    <s v="CUST-0181"/>
    <s v="CMP-210"/>
    <x v="1"/>
    <x v="6"/>
    <s v="$130,625"/>
    <n v="130625"/>
    <x v="7"/>
    <s v="Aachal Soni"/>
    <s v="Aachal Soni"/>
    <s v="2023-09-26"/>
    <x v="79"/>
    <d v="2023-12-10T00:00:00"/>
    <d v="2023-12-10T00:00:00"/>
    <m/>
    <s v=""/>
    <m/>
    <n v="0"/>
    <n v="1"/>
    <m/>
    <x v="1"/>
    <n v="130625"/>
    <x v="0"/>
  </r>
  <r>
    <s v="DL-00082"/>
    <s v="CUST-0208"/>
    <s v="CMP-142"/>
    <x v="2"/>
    <x v="4"/>
    <s v="42136"/>
    <n v="42136"/>
    <x v="1"/>
    <s v="Vidhi Mital"/>
    <s v="Vidhi Mital"/>
    <s v="2024-03-13"/>
    <x v="80"/>
    <d v="2024-07-05T00:00:00"/>
    <d v="2024-07-05T00:00:00"/>
    <d v="2024-09-27T00:00:00"/>
    <d v="2024-09-27T00:00:00"/>
    <n v="198"/>
    <n v="0"/>
    <n v="1"/>
    <n v="33.299999999999997"/>
    <x v="4"/>
    <n v="42136"/>
    <x v="1"/>
  </r>
  <r>
    <s v="DL-00083"/>
    <s v="CUST-0838"/>
    <s v="CMP-262"/>
    <x v="3"/>
    <x v="1"/>
    <s v="15K"/>
    <n v="15000"/>
    <x v="5"/>
    <s v="Jairaj Panchal"/>
    <s v="Jairaj Panchal"/>
    <s v="2022-11-23"/>
    <x v="55"/>
    <m/>
    <s v=""/>
    <m/>
    <s v=""/>
    <m/>
    <n v="0"/>
    <n v="1"/>
    <n v="14.4"/>
    <x v="4"/>
    <n v="15000"/>
    <x v="0"/>
  </r>
  <r>
    <s v="DL-00084"/>
    <s v="CUST-0618"/>
    <s v="CMP-327"/>
    <x v="2"/>
    <x v="6"/>
    <s v="43342"/>
    <n v="43342"/>
    <x v="7"/>
    <s v="Lakshmi Hayre"/>
    <s v="Lakshmi Hayre"/>
    <s v="2024-05-08"/>
    <x v="81"/>
    <d v="2024-10-10T00:00:00"/>
    <d v="2024-10-10T00:00:00"/>
    <m/>
    <s v=""/>
    <m/>
    <n v="0"/>
    <n v="1"/>
    <m/>
    <x v="0"/>
    <n v="43342"/>
    <x v="0"/>
  </r>
  <r>
    <s v="DL-00085"/>
    <s v="CUST-0730"/>
    <s v="CMP-101"/>
    <x v="2"/>
    <x v="3"/>
    <s v="$34,284"/>
    <n v="34284"/>
    <x v="1"/>
    <s v="rachit lall"/>
    <s v="Rachit Lall"/>
    <s v="2023-08-03"/>
    <x v="82"/>
    <d v="2023-09-18T00:00:00"/>
    <d v="2023-09-18T00:00:00"/>
    <m/>
    <s v=""/>
    <m/>
    <n v="0"/>
    <n v="1"/>
    <n v="24.9"/>
    <x v="3"/>
    <n v="34284"/>
    <x v="0"/>
  </r>
  <r>
    <s v="DL-00086"/>
    <s v="CUST-0950"/>
    <s v="CMP-215"/>
    <x v="2"/>
    <x v="2"/>
    <s v="28817"/>
    <n v="28817"/>
    <x v="2"/>
    <s v="Anamika Keer"/>
    <s v="Anamika Keer"/>
    <s v="2023-08-12"/>
    <x v="83"/>
    <d v="2023-10-11T00:00:00"/>
    <d v="2023-10-11T00:00:00"/>
    <m/>
    <s v=""/>
    <m/>
    <n v="0"/>
    <n v="1"/>
    <n v="18.5"/>
    <x v="2"/>
    <n v="28817"/>
    <x v="0"/>
  </r>
  <r>
    <s v="DL-00087"/>
    <s v="CUST-0038"/>
    <s v="CMP-160"/>
    <x v="1"/>
    <x v="4"/>
    <s v="80940"/>
    <n v="80940"/>
    <x v="0"/>
    <s v="Amruta Sinha"/>
    <s v="Amruta Sinha"/>
    <s v="2023-09-29"/>
    <x v="10"/>
    <d v="2023-11-04T00:00:00"/>
    <d v="2023-11-04T00:00:00"/>
    <d v="2023-12-05T00:00:00"/>
    <d v="2023-12-05T00:00:00"/>
    <n v="67"/>
    <n v="1"/>
    <n v="1"/>
    <n v="4.0999999999999996"/>
    <x v="4"/>
    <n v="80940"/>
    <x v="1"/>
  </r>
  <r>
    <s v="DL-00088"/>
    <s v="CUST-0491"/>
    <s v="CMP-319"/>
    <x v="4"/>
    <x v="6"/>
    <s v="$4,832"/>
    <n v="4832"/>
    <x v="8"/>
    <s v="Vidhi Mital"/>
    <s v="Vidhi Mital"/>
    <s v="30/04/2022"/>
    <x v="84"/>
    <d v="2022-07-05T00:00:00"/>
    <d v="2022-07-05T00:00:00"/>
    <m/>
    <s v=""/>
    <m/>
    <n v="0"/>
    <n v="1"/>
    <n v="15.6"/>
    <x v="3"/>
    <n v="4832"/>
    <x v="0"/>
  </r>
  <r>
    <s v="DL-00089"/>
    <s v="CUST-0566"/>
    <s v="CMP-024"/>
    <x v="0"/>
    <x v="5"/>
    <s v="7,502"/>
    <n v="7502"/>
    <x v="4"/>
    <s v="Mason Solanki"/>
    <s v="Mason Solanki"/>
    <s v="2022-08-08"/>
    <x v="85"/>
    <d v="2022-09-17T00:00:00"/>
    <d v="2022-09-17T00:00:00"/>
    <d v="2022-12-25T00:00:00"/>
    <d v="2022-12-25T00:00:00"/>
    <n v="139"/>
    <n v="0"/>
    <n v="1"/>
    <n v="26.7"/>
    <x v="3"/>
    <n v="7502"/>
    <x v="2"/>
  </r>
  <r>
    <s v="DL-00090"/>
    <s v="CUST-0795"/>
    <s v="CMP-005"/>
    <x v="2"/>
    <x v="4"/>
    <s v="20K"/>
    <n v="20000"/>
    <x v="7"/>
    <s v="Ekta Uppal"/>
    <s v="Ekta Uppal"/>
    <s v="2024-11-05"/>
    <x v="86"/>
    <d v="2025-01-31T00:00:00"/>
    <d v="2025-01-31T00:00:00"/>
    <d v="2025-05-06T00:00:00"/>
    <d v="2025-05-06T00:00:00"/>
    <n v="182"/>
    <n v="0"/>
    <n v="1"/>
    <n v="18.3"/>
    <x v="3"/>
    <n v="20000"/>
    <x v="1"/>
  </r>
  <r>
    <s v="DL-00091"/>
    <s v="CUST-0897"/>
    <s v="CMP-240"/>
    <x v="1"/>
    <x v="6"/>
    <s v="141762"/>
    <n v="141762"/>
    <x v="8"/>
    <s v="Ati Seshadri"/>
    <s v="Ati Seshadri"/>
    <s v="2022-12-07"/>
    <x v="87"/>
    <d v="2023-04-14T00:00:00"/>
    <d v="2023-04-14T00:00:00"/>
    <m/>
    <s v=""/>
    <m/>
    <n v="0"/>
    <n v="1"/>
    <n v="0.1"/>
    <x v="3"/>
    <n v="141762"/>
    <x v="0"/>
  </r>
  <r>
    <s v="DL-00092"/>
    <s v="CUST-0959"/>
    <s v="CMP-302"/>
    <x v="0"/>
    <x v="5"/>
    <s v="2K"/>
    <n v="2000"/>
    <x v="0"/>
    <s v="Champak Rao"/>
    <s v="Champak Rao"/>
    <s v="2024-11-14"/>
    <x v="88"/>
    <d v="2025-01-07T00:00:00"/>
    <d v="2025-01-07T00:00:00"/>
    <d v="2025-01-24T00:00:00"/>
    <d v="2025-01-24T00:00:00"/>
    <n v="71"/>
    <n v="0"/>
    <n v="1"/>
    <n v="23.7"/>
    <x v="2"/>
    <n v="2000"/>
    <x v="2"/>
  </r>
  <r>
    <s v="DL-00093"/>
    <s v="CUST-1005"/>
    <s v="CMP-371"/>
    <x v="0"/>
    <x v="1"/>
    <s v="$5,901"/>
    <n v="5901"/>
    <x v="3"/>
    <s v="Patrick Sama"/>
    <s v="Patrick Sama"/>
    <s v="2024-05-08"/>
    <x v="81"/>
    <d v="2024-05-24T00:00:00"/>
    <d v="2024-05-24T00:00:00"/>
    <m/>
    <s v=""/>
    <m/>
    <n v="0"/>
    <n v="1"/>
    <m/>
    <x v="0"/>
    <n v="5901"/>
    <x v="0"/>
  </r>
  <r>
    <s v="DL-00094"/>
    <s v="CUST-0954"/>
    <s v="CMP-020"/>
    <x v="3"/>
    <x v="2"/>
    <s v="$7,951"/>
    <n v="7951"/>
    <x v="1"/>
    <s v="Owen Mane"/>
    <s v="Owen Mane"/>
    <s v="2022-10-04"/>
    <x v="89"/>
    <d v="2022-12-05T00:00:00"/>
    <d v="2022-12-05T00:00:00"/>
    <m/>
    <s v=""/>
    <m/>
    <n v="0"/>
    <n v="1"/>
    <n v="28.8"/>
    <x v="2"/>
    <n v="7951"/>
    <x v="0"/>
  </r>
  <r>
    <s v="DL-00095"/>
    <s v="CUST-0784"/>
    <s v="CMP-187"/>
    <x v="3"/>
    <x v="3"/>
    <s v="$17,518"/>
    <n v="17518"/>
    <x v="3"/>
    <s v="Lakshmi Hayre"/>
    <s v="Lakshmi Hayre"/>
    <s v="25/06/2024"/>
    <x v="90"/>
    <d v="2024-10-29T00:00:00"/>
    <d v="2024-10-29T00:00:00"/>
    <m/>
    <s v=""/>
    <m/>
    <n v="0"/>
    <n v="1"/>
    <n v="4.0999999999999996"/>
    <x v="1"/>
    <n v="17518"/>
    <x v="0"/>
  </r>
  <r>
    <s v="DL-00096"/>
    <s v="CUST-0113"/>
    <s v="CMP-318"/>
    <x v="0"/>
    <x v="4"/>
    <s v="$3,028"/>
    <n v="3028"/>
    <x v="5"/>
    <s v="Kashish Patla"/>
    <s v="Kashish Patla"/>
    <s v="2022-01-20"/>
    <x v="91"/>
    <d v="2022-06-17T00:00:00"/>
    <d v="2022-06-17T00:00:00"/>
    <d v="2022-03-21T00:00:00"/>
    <d v="2022-03-21T00:00:00"/>
    <n v="60"/>
    <n v="1"/>
    <n v="2"/>
    <n v="24.6"/>
    <x v="1"/>
    <n v="3028"/>
    <x v="1"/>
  </r>
  <r>
    <s v="DL-00097"/>
    <s v="CUST-0591"/>
    <s v="CMP-037"/>
    <x v="3"/>
    <x v="4"/>
    <s v="19K"/>
    <n v="19000"/>
    <x v="8"/>
    <s v="Jasmit Gour"/>
    <s v="Jasmit Gour"/>
    <s v="2022-08-08"/>
    <x v="85"/>
    <d v="2022-09-11T00:00:00"/>
    <d v="2022-09-11T00:00:00"/>
    <d v="2022-11-16T00:00:00"/>
    <d v="2022-11-16T00:00:00"/>
    <n v="100"/>
    <n v="0"/>
    <n v="1"/>
    <m/>
    <x v="0"/>
    <n v="19000"/>
    <x v="1"/>
  </r>
  <r>
    <s v="DL-00098"/>
    <s v="CUST-1463"/>
    <s v="CMP-142"/>
    <x v="3"/>
    <x v="5"/>
    <s v="8,347"/>
    <n v="8347"/>
    <x v="5"/>
    <s v="Vidhi Mital"/>
    <s v="Vidhi Mital"/>
    <s v="2023-11-07"/>
    <x v="92"/>
    <m/>
    <s v=""/>
    <d v="2023-12-01T00:00:00"/>
    <d v="2023-12-01T00:00:00"/>
    <n v="24"/>
    <n v="0"/>
    <n v="1"/>
    <n v="28.7"/>
    <x v="2"/>
    <n v="8347"/>
    <x v="2"/>
  </r>
  <r>
    <s v="DL-00099"/>
    <s v="CUST-0319"/>
    <s v="CMP-120"/>
    <x v="4"/>
    <x v="1"/>
    <s v="4041"/>
    <n v="4041"/>
    <x v="2"/>
    <s v="Panini Kade"/>
    <s v="Panini Kade"/>
    <s v="2022-08-16"/>
    <x v="93"/>
    <d v="2022-12-23T00:00:00"/>
    <d v="2022-12-23T00:00:00"/>
    <m/>
    <s v=""/>
    <m/>
    <n v="0"/>
    <n v="1"/>
    <m/>
    <x v="4"/>
    <n v="4041"/>
    <x v="0"/>
  </r>
  <r>
    <s v="DL-00100"/>
    <s v="CUST-0202"/>
    <s v="CMP-378"/>
    <x v="1"/>
    <x v="3"/>
    <s v="75010"/>
    <n v="75010"/>
    <x v="1"/>
    <s v="Vidhi Mital"/>
    <s v="Vidhi Mital"/>
    <s v="2024-08-03"/>
    <x v="94"/>
    <d v="2024-08-22T00:00:00"/>
    <d v="2024-08-22T00:00:00"/>
    <m/>
    <s v=""/>
    <m/>
    <n v="0"/>
    <n v="1"/>
    <n v="27.5"/>
    <x v="0"/>
    <n v="75010"/>
    <x v="0"/>
  </r>
  <r>
    <s v="DL-00101"/>
    <s v="CUST-0866"/>
    <s v="CMP-387"/>
    <x v="4"/>
    <x v="1"/>
    <s v="$2,728"/>
    <n v="2728"/>
    <x v="6"/>
    <s v="Krish Varughese"/>
    <s v="Krish Varughese"/>
    <s v="2022-07-28"/>
    <x v="95"/>
    <d v="2022-12-18T00:00:00"/>
    <d v="2022-12-18T00:00:00"/>
    <m/>
    <s v=""/>
    <m/>
    <n v="0"/>
    <n v="1"/>
    <n v="12.7"/>
    <x v="4"/>
    <n v="2728"/>
    <x v="0"/>
  </r>
  <r>
    <s v="DL-00102"/>
    <s v="CUST-0471"/>
    <s v="CMP-167"/>
    <x v="4"/>
    <x v="0"/>
    <s v="$2,591"/>
    <n v="2591"/>
    <x v="6"/>
    <s v="Karan Karnik"/>
    <s v="Karan Karnik"/>
    <s v="2024-12-21"/>
    <x v="96"/>
    <d v="2025-04-28T00:00:00"/>
    <d v="2025-04-28T00:00:00"/>
    <m/>
    <s v=""/>
    <m/>
    <n v="0"/>
    <n v="1"/>
    <n v="2.6"/>
    <x v="1"/>
    <n v="2591"/>
    <x v="0"/>
  </r>
  <r>
    <s v="DL-00103"/>
    <s v="CUST-0332"/>
    <s v=""/>
    <x v="3"/>
    <x v="6"/>
    <s v="7,393"/>
    <n v="7393"/>
    <x v="5"/>
    <s v="Vidhi Mital"/>
    <s v="Vidhi Mital"/>
    <s v="2024-07-12"/>
    <x v="14"/>
    <d v="2024-10-11T00:00:00"/>
    <d v="2024-10-11T00:00:00"/>
    <m/>
    <s v=""/>
    <m/>
    <n v="0"/>
    <n v="1"/>
    <n v="15.7"/>
    <x v="2"/>
    <n v="7393"/>
    <x v="0"/>
  </r>
  <r>
    <s v="DL-00104"/>
    <s v="CUST-0295"/>
    <s v="CMP-244"/>
    <x v="4"/>
    <x v="5"/>
    <s v="$7,411"/>
    <n v="7411"/>
    <x v="4"/>
    <s v="Patrick Sama"/>
    <s v="Patrick Sama"/>
    <s v="2024-09-01"/>
    <x v="97"/>
    <d v="2025-02-17T00:00:00"/>
    <d v="2025-02-17T00:00:00"/>
    <d v="2025-02-03T00:00:00"/>
    <d v="2025-02-03T00:00:00"/>
    <n v="155"/>
    <n v="0"/>
    <n v="1"/>
    <n v="15.1"/>
    <x v="2"/>
    <n v="7411"/>
    <x v="2"/>
  </r>
  <r>
    <s v="DL-00105"/>
    <s v="CUST-1422"/>
    <s v="CMP-310"/>
    <x v="0"/>
    <x v="4"/>
    <s v="7028"/>
    <n v="7028"/>
    <x v="8"/>
    <s v="Shivani Natt"/>
    <s v="Shivani Natt"/>
    <s v="2022-04-28"/>
    <x v="98"/>
    <d v="2022-07-12T00:00:00"/>
    <d v="2022-07-12T00:00:00"/>
    <d v="2022-08-14T00:00:00"/>
    <d v="2022-08-14T00:00:00"/>
    <n v="108"/>
    <n v="0"/>
    <n v="1"/>
    <n v="24.1"/>
    <x v="2"/>
    <n v="7028"/>
    <x v="1"/>
  </r>
  <r>
    <s v="DL-00106"/>
    <s v="CUST-0857"/>
    <s v="CMP-238"/>
    <x v="0"/>
    <x v="5"/>
    <s v="3839"/>
    <n v="3839"/>
    <x v="7"/>
    <s v="Jairaj Panchal"/>
    <s v="Jairaj Panchal"/>
    <s v="2022-01-19"/>
    <x v="99"/>
    <d v="2022-04-26T00:00:00"/>
    <d v="2022-04-26T00:00:00"/>
    <d v="2022-02-22T00:00:00"/>
    <d v="2022-02-22T00:00:00"/>
    <n v="34"/>
    <n v="0"/>
    <n v="1"/>
    <n v="25.8"/>
    <x v="0"/>
    <n v="3839"/>
    <x v="2"/>
  </r>
  <r>
    <s v="DL-00107"/>
    <s v="CUST-0326"/>
    <s v=""/>
    <x v="4"/>
    <x v="4"/>
    <s v="8122"/>
    <n v="8122"/>
    <x v="6"/>
    <s v="Anamika Keer"/>
    <s v="Anamika Keer"/>
    <s v="2023-01-06"/>
    <x v="100"/>
    <d v="2023-02-23T00:00:00"/>
    <d v="2023-02-23T00:00:00"/>
    <d v="2023-03-19T00:00:00"/>
    <d v="2023-03-19T00:00:00"/>
    <n v="72"/>
    <n v="1"/>
    <n v="2"/>
    <n v="6.1"/>
    <x v="3"/>
    <n v="8122"/>
    <x v="1"/>
  </r>
  <r>
    <s v="DL-00108"/>
    <s v="CUST-0760"/>
    <s v=""/>
    <x v="4"/>
    <x v="1"/>
    <s v="9,801"/>
    <n v="9801"/>
    <x v="0"/>
    <s v="Aachal Soni"/>
    <s v="Aachal Soni"/>
    <s v="2022-11-19"/>
    <x v="5"/>
    <d v="2023-01-02T00:00:00"/>
    <d v="2023-01-02T00:00:00"/>
    <m/>
    <s v=""/>
    <m/>
    <n v="0"/>
    <n v="1"/>
    <n v="29.3"/>
    <x v="0"/>
    <n v="9801"/>
    <x v="0"/>
  </r>
  <r>
    <s v="DL-00109"/>
    <s v="CUST-0213"/>
    <s v=""/>
    <x v="4"/>
    <x v="5"/>
    <s v="11362"/>
    <n v="11362"/>
    <x v="6"/>
    <s v="Karan Karnik"/>
    <s v="Karan Karnik"/>
    <s v="2023-01-05"/>
    <x v="101"/>
    <d v="2023-06-14T00:00:00"/>
    <d v="2023-06-14T00:00:00"/>
    <d v="2023-01-28T00:00:00"/>
    <d v="2023-01-28T00:00:00"/>
    <n v="23"/>
    <n v="0"/>
    <n v="1"/>
    <n v="3.3"/>
    <x v="2"/>
    <n v="11362"/>
    <x v="2"/>
  </r>
  <r>
    <s v="DL-00110"/>
    <s v="CUST-0159"/>
    <s v=""/>
    <x v="0"/>
    <x v="1"/>
    <s v="$7,972"/>
    <n v="7972"/>
    <x v="6"/>
    <s v="Jasmit Gour"/>
    <s v="Jasmit Gour"/>
    <s v="2023-03-19"/>
    <x v="102"/>
    <d v="2023-05-22T00:00:00"/>
    <d v="2023-05-22T00:00:00"/>
    <m/>
    <s v=""/>
    <m/>
    <n v="0"/>
    <n v="1"/>
    <n v="27.2"/>
    <x v="3"/>
    <n v="7972"/>
    <x v="0"/>
  </r>
  <r>
    <s v="DL-00111"/>
    <s v="CUST-0407"/>
    <s v=""/>
    <x v="2"/>
    <x v="6"/>
    <s v="42,740"/>
    <n v="42740"/>
    <x v="3"/>
    <s v="Ati Seshadri"/>
    <s v="Ati Seshadri"/>
    <s v="2022-08-20"/>
    <x v="103"/>
    <d v="2023-01-26T00:00:00"/>
    <d v="2023-01-26T00:00:00"/>
    <m/>
    <s v=""/>
    <m/>
    <n v="0"/>
    <n v="1"/>
    <n v="15.5"/>
    <x v="1"/>
    <n v="42740"/>
    <x v="0"/>
  </r>
  <r>
    <s v="DL-00112"/>
    <s v="CUST-0067"/>
    <s v="CMP-237"/>
    <x v="4"/>
    <x v="4"/>
    <s v="10K"/>
    <n v="10000"/>
    <x v="7"/>
    <s v="Lakshmi Hayre"/>
    <s v="Lakshmi Hayre"/>
    <s v="2023-12-18"/>
    <x v="104"/>
    <d v="2024-05-21T00:00:00"/>
    <d v="2024-05-21T00:00:00"/>
    <d v="2024-07-03T00:00:00"/>
    <d v="2024-07-03T00:00:00"/>
    <n v="198"/>
    <n v="0"/>
    <n v="1"/>
    <n v="25.8"/>
    <x v="2"/>
    <n v="10000"/>
    <x v="1"/>
  </r>
  <r>
    <s v="DL-00113"/>
    <s v="CUST-0179"/>
    <s v="CMP-086"/>
    <x v="2"/>
    <x v="5"/>
    <s v="11884"/>
    <n v="11884"/>
    <x v="0"/>
    <s v="Vidhi Mital"/>
    <s v="Vidhi Mital"/>
    <s v="2024-05-29"/>
    <x v="105"/>
    <d v="2024-09-28T00:00:00"/>
    <d v="2024-09-28T00:00:00"/>
    <d v="2024-11-30T00:00:00"/>
    <d v="2024-11-30T00:00:00"/>
    <n v="185"/>
    <n v="0"/>
    <n v="1"/>
    <n v="11.6"/>
    <x v="0"/>
    <n v="11884"/>
    <x v="2"/>
  </r>
  <r>
    <s v="DL-00114"/>
    <s v="CUST-0421"/>
    <s v=""/>
    <x v="3"/>
    <x v="1"/>
    <s v="$9,748"/>
    <n v="9748"/>
    <x v="7"/>
    <s v="rachit lall"/>
    <s v="Rachit Lall"/>
    <s v="09/06/2024"/>
    <x v="106"/>
    <d v="2024-10-28T00:00:00"/>
    <d v="2024-10-28T00:00:00"/>
    <m/>
    <s v=""/>
    <m/>
    <n v="0"/>
    <n v="1"/>
    <n v="26.4"/>
    <x v="4"/>
    <n v="9748"/>
    <x v="0"/>
  </r>
  <r>
    <s v="DL-00115"/>
    <s v="CUST-1465"/>
    <s v="CMP-133"/>
    <x v="0"/>
    <x v="1"/>
    <s v="7681"/>
    <n v="7681"/>
    <x v="1"/>
    <s v="Jairaj Panchal"/>
    <s v="Jairaj Panchal"/>
    <s v="2023-01-17"/>
    <x v="107"/>
    <d v="2023-04-18T00:00:00"/>
    <d v="2023-04-18T00:00:00"/>
    <m/>
    <s v=""/>
    <m/>
    <n v="0"/>
    <n v="1"/>
    <m/>
    <x v="3"/>
    <n v="7681"/>
    <x v="0"/>
  </r>
  <r>
    <s v="DL-00116"/>
    <s v="CUST-0356"/>
    <s v="CMP-177"/>
    <x v="2"/>
    <x v="3"/>
    <s v="$18,996"/>
    <n v="18996"/>
    <x v="4"/>
    <s v="Anamika Keer"/>
    <s v="Anamika Keer"/>
    <s v="2022-12-10"/>
    <x v="108"/>
    <d v="2023-02-02T00:00:00"/>
    <d v="2023-02-02T00:00:00"/>
    <m/>
    <s v=""/>
    <m/>
    <n v="0"/>
    <n v="1"/>
    <n v="31.7"/>
    <x v="3"/>
    <n v="18996"/>
    <x v="0"/>
  </r>
  <r>
    <s v="DL-00117"/>
    <s v="CUST-1494"/>
    <s v=""/>
    <x v="2"/>
    <x v="5"/>
    <s v="31906"/>
    <n v="31906"/>
    <x v="5"/>
    <s v="Patrick Sama  "/>
    <s v="Patrick Sama"/>
    <s v="2024-04-09"/>
    <x v="109"/>
    <d v="2024-09-14T00:00:00"/>
    <d v="2024-09-14T00:00:00"/>
    <d v="2024-06-21T00:00:00"/>
    <d v="2024-06-21T00:00:00"/>
    <n v="73"/>
    <n v="0"/>
    <n v="1"/>
    <n v="21.8"/>
    <x v="1"/>
    <n v="31906"/>
    <x v="2"/>
  </r>
  <r>
    <s v="DL-00118"/>
    <s v="CUST-0505"/>
    <s v="CMP-138"/>
    <x v="4"/>
    <x v="5"/>
    <s v="6561"/>
    <n v="6561"/>
    <x v="2"/>
    <s v="Kashish Patla"/>
    <s v="Kashish Patla"/>
    <s v="2022-02-24"/>
    <x v="110"/>
    <d v="2022-07-26T00:00:00"/>
    <d v="2022-07-26T00:00:00"/>
    <d v="2022-05-14T00:00:00"/>
    <d v="2022-05-14T00:00:00"/>
    <n v="79"/>
    <n v="0"/>
    <n v="1"/>
    <n v="4.3"/>
    <x v="3"/>
    <n v="6561"/>
    <x v="2"/>
  </r>
  <r>
    <s v="DL-00119"/>
    <s v="CUST-1188"/>
    <s v="CMP-236"/>
    <x v="0"/>
    <x v="1"/>
    <s v="$9,192"/>
    <n v="9192"/>
    <x v="7"/>
    <s v="Jairaj Panchal"/>
    <s v="Jairaj Panchal"/>
    <s v="2022-10-02"/>
    <x v="111"/>
    <d v="2022-12-18T00:00:00"/>
    <d v="2022-12-18T00:00:00"/>
    <m/>
    <s v=""/>
    <m/>
    <n v="0"/>
    <n v="1"/>
    <m/>
    <x v="0"/>
    <n v="9192"/>
    <x v="0"/>
  </r>
  <r>
    <s v="DL-00120"/>
    <s v="CUST-0135"/>
    <s v="CMP-119"/>
    <x v="0"/>
    <x v="3"/>
    <s v="$6,122"/>
    <n v="6122"/>
    <x v="5"/>
    <s v="Owen Mane"/>
    <s v="Owen Mane"/>
    <s v="2022-07-20"/>
    <x v="112"/>
    <d v="2022-11-26T00:00:00"/>
    <d v="2022-11-26T00:00:00"/>
    <m/>
    <s v=""/>
    <m/>
    <n v="0"/>
    <n v="1"/>
    <n v="8"/>
    <x v="1"/>
    <n v="6122"/>
    <x v="0"/>
  </r>
  <r>
    <s v="DL-00121"/>
    <s v="CUST-0562"/>
    <s v="CMP-003"/>
    <x v="4"/>
    <x v="3"/>
    <s v="10814"/>
    <n v="10814"/>
    <x v="8"/>
    <s v="Owen Mane"/>
    <s v="Owen Mane"/>
    <s v="2022-10-18"/>
    <x v="28"/>
    <d v="2023-02-18T00:00:00"/>
    <d v="2023-02-18T00:00:00"/>
    <m/>
    <s v=""/>
    <m/>
    <n v="0"/>
    <n v="1"/>
    <n v="28.3"/>
    <x v="1"/>
    <n v="10814"/>
    <x v="0"/>
  </r>
  <r>
    <s v="DL-00122"/>
    <s v="CUST-1092"/>
    <s v=""/>
    <x v="1"/>
    <x v="3"/>
    <s v="$166,465"/>
    <n v="166465"/>
    <x v="1"/>
    <s v="Lakshmi Hayre"/>
    <s v="Lakshmi Hayre"/>
    <s v="2022-12-07"/>
    <x v="87"/>
    <d v="2023-02-18T00:00:00"/>
    <d v="2023-02-18T00:00:00"/>
    <m/>
    <s v=""/>
    <m/>
    <n v="0"/>
    <n v="1"/>
    <n v="12.4"/>
    <x v="1"/>
    <n v="166465"/>
    <x v="0"/>
  </r>
  <r>
    <s v="DL-00123"/>
    <s v="CUST-1311"/>
    <s v="CMP-079"/>
    <x v="0"/>
    <x v="3"/>
    <s v="3K"/>
    <n v="3000"/>
    <x v="6"/>
    <s v="Shivani Natt"/>
    <s v="Shivani Natt"/>
    <s v="2022-10-14"/>
    <x v="113"/>
    <d v="2022-11-30T00:00:00"/>
    <d v="2022-11-30T00:00:00"/>
    <m/>
    <s v=""/>
    <m/>
    <n v="0"/>
    <n v="1"/>
    <n v="25.9"/>
    <x v="4"/>
    <n v="3000"/>
    <x v="0"/>
  </r>
  <r>
    <s v="DL-00124"/>
    <s v="CUST-1451"/>
    <s v=""/>
    <x v="1"/>
    <x v="0"/>
    <s v="98,822"/>
    <n v="98822"/>
    <x v="7"/>
    <s v="jalsa parsa"/>
    <s v="Jalsa Parsa"/>
    <s v="2022-01-16"/>
    <x v="114"/>
    <m/>
    <s v=""/>
    <m/>
    <s v=""/>
    <m/>
    <n v="0"/>
    <n v="1"/>
    <n v="17.2"/>
    <x v="1"/>
    <n v="98822"/>
    <x v="0"/>
  </r>
  <r>
    <s v="DL-00125"/>
    <s v="CUST-0349"/>
    <s v="CMP-267"/>
    <x v="3"/>
    <x v="0"/>
    <s v="6,985"/>
    <n v="6985"/>
    <x v="8"/>
    <s v="Champak Rao"/>
    <s v="Champak Rao"/>
    <s v="2022-04-28"/>
    <x v="98"/>
    <d v="2022-09-28T00:00:00"/>
    <d v="2022-09-28T00:00:00"/>
    <m/>
    <s v=""/>
    <m/>
    <n v="0"/>
    <n v="1"/>
    <n v="33.6"/>
    <x v="4"/>
    <n v="6985"/>
    <x v="0"/>
  </r>
  <r>
    <s v="DL-00126"/>
    <s v="CUST-0736"/>
    <s v="CMP-338"/>
    <x v="3"/>
    <x v="1"/>
    <s v="6353"/>
    <n v="6353"/>
    <x v="8"/>
    <s v="Ati Seshadri"/>
    <s v="Ati Seshadri"/>
    <s v="2024-09-05"/>
    <x v="115"/>
    <d v="2024-09-24T00:00:00"/>
    <d v="2024-09-24T00:00:00"/>
    <m/>
    <s v=""/>
    <m/>
    <n v="0"/>
    <n v="1"/>
    <n v="9.3000000000000007"/>
    <x v="1"/>
    <n v="6353"/>
    <x v="0"/>
  </r>
  <r>
    <s v="DL-00127"/>
    <s v="CUST-0444"/>
    <s v="CMP-154"/>
    <x v="1"/>
    <x v="4"/>
    <s v="$49,449"/>
    <n v="49449"/>
    <x v="0"/>
    <s v="Hemangini Bahri"/>
    <s v="Hemangini Bahri"/>
    <s v="2023-12-19"/>
    <x v="116"/>
    <d v="2024-02-18T00:00:00"/>
    <d v="2024-02-18T00:00:00"/>
    <d v="2024-06-25T00:00:00"/>
    <d v="2024-06-25T00:00:00"/>
    <n v="189"/>
    <n v="0"/>
    <n v="1"/>
    <n v="14.2"/>
    <x v="4"/>
    <n v="49449"/>
    <x v="1"/>
  </r>
  <r>
    <s v="DL-00128"/>
    <s v="CUST-1207"/>
    <s v=""/>
    <x v="1"/>
    <x v="5"/>
    <s v="63K"/>
    <n v="63000"/>
    <x v="6"/>
    <s v="Jasmit Gour"/>
    <s v="Jasmit Gour"/>
    <s v="15/07/2023"/>
    <x v="117"/>
    <d v="2023-09-12T00:00:00"/>
    <d v="2023-09-12T00:00:00"/>
    <d v="2023-08-07T00:00:00"/>
    <d v="2023-08-07T00:00:00"/>
    <n v="23"/>
    <n v="0"/>
    <n v="1"/>
    <n v="21.2"/>
    <x v="2"/>
    <n v="63000"/>
    <x v="2"/>
  </r>
  <r>
    <s v="DL-00129"/>
    <s v="CUST-0840"/>
    <s v="CMP-378"/>
    <x v="4"/>
    <x v="2"/>
    <s v="$8,127"/>
    <n v="8127"/>
    <x v="7"/>
    <s v="Amruta Sinha"/>
    <s v="Amruta Sinha"/>
    <s v="2022-05-17"/>
    <x v="118"/>
    <m/>
    <s v=""/>
    <m/>
    <s v=""/>
    <m/>
    <n v="0"/>
    <n v="1"/>
    <m/>
    <x v="4"/>
    <n v="8127"/>
    <x v="0"/>
  </r>
  <r>
    <s v="DL-00130"/>
    <s v="CUST-0760"/>
    <s v="CMP-237"/>
    <x v="2"/>
    <x v="1"/>
    <s v="$24,281"/>
    <n v="24281"/>
    <x v="1"/>
    <s v="Kashish Patla"/>
    <s v="Kashish Patla"/>
    <s v="2023-04-01"/>
    <x v="75"/>
    <d v="2023-04-27T00:00:00"/>
    <d v="2023-04-27T00:00:00"/>
    <m/>
    <s v=""/>
    <m/>
    <n v="0"/>
    <n v="1"/>
    <n v="0.7"/>
    <x v="3"/>
    <n v="24281"/>
    <x v="0"/>
  </r>
  <r>
    <s v="DL-00131"/>
    <s v="CUST-0576"/>
    <s v=""/>
    <x v="4"/>
    <x v="2"/>
    <s v="5,021"/>
    <n v="5021"/>
    <x v="2"/>
    <s v="Amruta Sinha"/>
    <s v="Amruta Sinha"/>
    <s v="31/07/2023"/>
    <x v="119"/>
    <m/>
    <s v=""/>
    <m/>
    <s v=""/>
    <m/>
    <n v="0"/>
    <n v="1"/>
    <n v="20"/>
    <x v="2"/>
    <n v="5021"/>
    <x v="0"/>
  </r>
  <r>
    <s v="DL-00132"/>
    <s v="CUST-0872"/>
    <s v=""/>
    <x v="2"/>
    <x v="4"/>
    <s v="10077"/>
    <n v="10077"/>
    <x v="0"/>
    <s v="Karan Karnik"/>
    <s v="Karan Karnik"/>
    <s v="2022-08-23"/>
    <x v="120"/>
    <d v="2023-02-12T00:00:00"/>
    <d v="2023-02-12T00:00:00"/>
    <d v="2022-10-05T00:00:00"/>
    <d v="2022-10-05T00:00:00"/>
    <n v="43"/>
    <n v="0"/>
    <n v="1"/>
    <n v="10.5"/>
    <x v="0"/>
    <n v="10077"/>
    <x v="1"/>
  </r>
  <r>
    <s v="DL-00133"/>
    <s v="CUST-0590"/>
    <s v=""/>
    <x v="0"/>
    <x v="5"/>
    <s v="4240"/>
    <n v="4240"/>
    <x v="4"/>
    <s v="Nihal Bhasin"/>
    <s v="Nihal Bhasin"/>
    <s v="2024-12-07"/>
    <x v="121"/>
    <d v="2024-12-30T00:00:00"/>
    <d v="2024-12-30T00:00:00"/>
    <d v="2025-06-22T00:00:00"/>
    <d v="2025-06-22T00:00:00"/>
    <n v="197"/>
    <n v="0"/>
    <n v="1"/>
    <n v="7.3"/>
    <x v="3"/>
    <n v="4240"/>
    <x v="2"/>
  </r>
  <r>
    <s v="DL-00134"/>
    <s v="CUST-0878"/>
    <s v="CMP-147"/>
    <x v="0"/>
    <x v="1"/>
    <s v="6K"/>
    <n v="6000"/>
    <x v="7"/>
    <s v="Panini Kade"/>
    <s v="Panini Kade"/>
    <s v="2024-10-09"/>
    <x v="122"/>
    <d v="2024-12-07T00:00:00"/>
    <d v="2024-12-07T00:00:00"/>
    <m/>
    <s v=""/>
    <m/>
    <n v="0"/>
    <n v="1"/>
    <n v="6.4"/>
    <x v="2"/>
    <n v="6000"/>
    <x v="0"/>
  </r>
  <r>
    <s v="DL-00135"/>
    <s v="CUST-0548"/>
    <s v="CMP-116"/>
    <x v="0"/>
    <x v="4"/>
    <s v="$5,408"/>
    <n v="5408"/>
    <x v="1"/>
    <s v="Anamika Keer"/>
    <s v="Anamika Keer"/>
    <s v="2023-02-07"/>
    <x v="123"/>
    <d v="2023-04-28T00:00:00"/>
    <d v="2023-04-28T00:00:00"/>
    <d v="2023-03-01T00:00:00"/>
    <d v="2023-03-01T00:00:00"/>
    <n v="22"/>
    <n v="1"/>
    <n v="3"/>
    <n v="27"/>
    <x v="1"/>
    <n v="5408"/>
    <x v="1"/>
  </r>
  <r>
    <s v="DL-00136"/>
    <s v="CUST-1163"/>
    <s v="CMP-321"/>
    <x v="0"/>
    <x v="3"/>
    <s v="6683"/>
    <n v="6683"/>
    <x v="3"/>
    <s v="Ati Seshadri"/>
    <s v="Ati Seshadri"/>
    <s v="2022-05-10"/>
    <x v="124"/>
    <d v="2022-05-25T00:00:00"/>
    <d v="2022-05-25T00:00:00"/>
    <m/>
    <s v=""/>
    <m/>
    <n v="0"/>
    <n v="1"/>
    <n v="7.9"/>
    <x v="2"/>
    <n v="6683"/>
    <x v="0"/>
  </r>
  <r>
    <s v="DL-00137"/>
    <s v="CUST-0549"/>
    <s v="CMP-251"/>
    <x v="2"/>
    <x v="2"/>
    <s v="$31,932"/>
    <n v="31932"/>
    <x v="5"/>
    <s v="Anamika Keer  "/>
    <s v="Anamika Keer"/>
    <s v="2022-03-08"/>
    <x v="125"/>
    <d v="2022-08-06T00:00:00"/>
    <d v="2022-08-06T00:00:00"/>
    <m/>
    <s v=""/>
    <m/>
    <n v="0"/>
    <n v="1"/>
    <m/>
    <x v="2"/>
    <n v="31932"/>
    <x v="0"/>
  </r>
  <r>
    <s v="DL-00138"/>
    <s v="CUST-0602"/>
    <s v=""/>
    <x v="2"/>
    <x v="1"/>
    <s v="12762"/>
    <n v="12762"/>
    <x v="8"/>
    <s v="Lakshmi Hayre"/>
    <s v="Lakshmi Hayre"/>
    <s v="2024-02-08"/>
    <x v="126"/>
    <d v="2024-05-22T00:00:00"/>
    <d v="2024-05-22T00:00:00"/>
    <m/>
    <s v=""/>
    <m/>
    <n v="0"/>
    <n v="1"/>
    <n v="9"/>
    <x v="2"/>
    <n v="12762"/>
    <x v="0"/>
  </r>
  <r>
    <s v="DL-00139"/>
    <s v="CUST-0828"/>
    <s v=""/>
    <x v="3"/>
    <x v="5"/>
    <s v="20256"/>
    <n v="20256"/>
    <x v="0"/>
    <s v="Krish Varughese"/>
    <s v="Krish Varughese"/>
    <s v="03/02/2024"/>
    <x v="127"/>
    <m/>
    <s v=""/>
    <d v="2024-03-09T00:00:00"/>
    <d v="2024-03-09T00:00:00"/>
    <n v="35"/>
    <n v="0"/>
    <n v="1"/>
    <n v="5.2"/>
    <x v="3"/>
    <n v="20256"/>
    <x v="2"/>
  </r>
  <r>
    <s v="DL-00140"/>
    <s v="CUST-1059"/>
    <s v="CMP-127"/>
    <x v="1"/>
    <x v="3"/>
    <s v="109041"/>
    <n v="109041"/>
    <x v="3"/>
    <s v="Owen Mane  "/>
    <s v="Owen Mane"/>
    <s v="2023-04-29"/>
    <x v="128"/>
    <m/>
    <s v=""/>
    <m/>
    <s v=""/>
    <m/>
    <n v="0"/>
    <n v="1"/>
    <n v="31.5"/>
    <x v="2"/>
    <n v="109041"/>
    <x v="0"/>
  </r>
  <r>
    <s v="DL-00141"/>
    <s v="CUST-0504"/>
    <s v="CMP-216"/>
    <x v="2"/>
    <x v="2"/>
    <s v="36512"/>
    <n v="36512"/>
    <x v="3"/>
    <s v="Owen Mane"/>
    <s v="Owen Mane"/>
    <s v="2024-08-22"/>
    <x v="129"/>
    <d v="2024-10-06T00:00:00"/>
    <d v="2024-10-06T00:00:00"/>
    <m/>
    <s v=""/>
    <m/>
    <n v="0"/>
    <n v="1"/>
    <n v="4.7"/>
    <x v="2"/>
    <n v="36512"/>
    <x v="0"/>
  </r>
  <r>
    <s v="DL-00142"/>
    <s v="CUST-1316"/>
    <s v="CMP-105"/>
    <x v="1"/>
    <x v="4"/>
    <s v="$132,400"/>
    <n v="132400"/>
    <x v="6"/>
    <s v="Shivani Natt"/>
    <s v="Shivani Natt"/>
    <s v="2023-03-23"/>
    <x v="130"/>
    <d v="2023-09-07T00:00:00"/>
    <d v="2023-09-07T00:00:00"/>
    <d v="2023-04-23T00:00:00"/>
    <d v="2023-04-23T00:00:00"/>
    <n v="31"/>
    <n v="0"/>
    <n v="1"/>
    <n v="26.3"/>
    <x v="1"/>
    <n v="132400"/>
    <x v="1"/>
  </r>
  <r>
    <s v="DL-00143"/>
    <s v="CUST-1421"/>
    <s v=""/>
    <x v="3"/>
    <x v="4"/>
    <s v="20K"/>
    <n v="20000"/>
    <x v="8"/>
    <s v="Aachal Soni"/>
    <s v="Aachal Soni"/>
    <s v="2023-10-07"/>
    <x v="131"/>
    <d v="2023-10-27T00:00:00"/>
    <d v="2023-10-27T00:00:00"/>
    <d v="2024-04-07T00:00:00"/>
    <d v="2024-04-07T00:00:00"/>
    <n v="183"/>
    <n v="1"/>
    <n v="2"/>
    <m/>
    <x v="4"/>
    <n v="20000"/>
    <x v="1"/>
  </r>
  <r>
    <s v="DL-00144"/>
    <s v="CUST-1434"/>
    <s v="CMP-347"/>
    <x v="0"/>
    <x v="1"/>
    <s v="2929"/>
    <n v="2929"/>
    <x v="2"/>
    <s v="Ekta Uppal"/>
    <s v="Ekta Uppal"/>
    <s v="2024-03-11"/>
    <x v="132"/>
    <d v="2024-04-12T00:00:00"/>
    <d v="2024-04-12T00:00:00"/>
    <m/>
    <s v=""/>
    <m/>
    <n v="0"/>
    <n v="1"/>
    <n v="5.7"/>
    <x v="3"/>
    <n v="2929"/>
    <x v="0"/>
  </r>
  <r>
    <s v="DL-00145"/>
    <s v="CUST-1189"/>
    <s v="CMP-396"/>
    <x v="3"/>
    <x v="6"/>
    <s v="14K"/>
    <n v="14000"/>
    <x v="8"/>
    <s v="Jairaj Panchal"/>
    <s v="Jairaj Panchal"/>
    <s v="24/11/2022"/>
    <x v="133"/>
    <d v="2023-03-26T00:00:00"/>
    <d v="2023-03-26T00:00:00"/>
    <m/>
    <s v=""/>
    <m/>
    <n v="0"/>
    <n v="1"/>
    <n v="33.799999999999997"/>
    <x v="2"/>
    <n v="14000"/>
    <x v="0"/>
  </r>
  <r>
    <s v="DL-00146"/>
    <s v="CUST-1039"/>
    <s v="CMP-045"/>
    <x v="0"/>
    <x v="1"/>
    <s v="2932"/>
    <n v="2932"/>
    <x v="5"/>
    <s v="Jairaj Panchal"/>
    <s v="Jairaj Panchal"/>
    <s v="2022-03-03"/>
    <x v="134"/>
    <d v="2022-08-02T00:00:00"/>
    <d v="2022-08-02T00:00:00"/>
    <m/>
    <s v=""/>
    <m/>
    <n v="0"/>
    <n v="1"/>
    <n v="23.3"/>
    <x v="1"/>
    <n v="2932"/>
    <x v="0"/>
  </r>
  <r>
    <s v="DL-00147"/>
    <s v="CUST-0620"/>
    <s v="CMP-133"/>
    <x v="3"/>
    <x v="4"/>
    <s v="$4,146"/>
    <n v="4146"/>
    <x v="0"/>
    <s v="Mason Solanki"/>
    <s v="Mason Solanki"/>
    <s v="2024-07-09"/>
    <x v="135"/>
    <d v="2024-09-07T00:00:00"/>
    <d v="2024-09-07T00:00:00"/>
    <d v="2024-10-24T00:00:00"/>
    <d v="2024-10-24T00:00:00"/>
    <n v="107"/>
    <n v="0"/>
    <n v="1"/>
    <m/>
    <x v="4"/>
    <n v="4146"/>
    <x v="1"/>
  </r>
  <r>
    <s v="DL-00148"/>
    <s v="CUST-0557"/>
    <s v="CMP-258"/>
    <x v="2"/>
    <x v="1"/>
    <s v="39659"/>
    <n v="39659"/>
    <x v="8"/>
    <s v="Lakshmi Hayre"/>
    <s v="Lakshmi Hayre"/>
    <s v="2022-10-28"/>
    <x v="136"/>
    <d v="2022-12-01T00:00:00"/>
    <d v="2022-12-01T00:00:00"/>
    <m/>
    <s v=""/>
    <m/>
    <n v="0"/>
    <n v="1"/>
    <n v="18.899999999999999"/>
    <x v="3"/>
    <n v="39659"/>
    <x v="0"/>
  </r>
  <r>
    <s v="DL-00149"/>
    <s v="CUST-0772"/>
    <s v="CMP-073"/>
    <x v="1"/>
    <x v="0"/>
    <s v="65296"/>
    <n v="65296"/>
    <x v="0"/>
    <s v="Patrick Sama"/>
    <s v="Patrick Sama"/>
    <s v="17/04/2022"/>
    <x v="137"/>
    <d v="2022-07-05T00:00:00"/>
    <d v="2022-07-05T00:00:00"/>
    <m/>
    <s v=""/>
    <m/>
    <n v="0"/>
    <n v="1"/>
    <n v="20.3"/>
    <x v="4"/>
    <n v="65296"/>
    <x v="0"/>
  </r>
  <r>
    <s v="DL-00150"/>
    <s v="CUST-0004"/>
    <s v="CMP-328"/>
    <x v="2"/>
    <x v="5"/>
    <s v="$33,823"/>
    <n v="33823"/>
    <x v="6"/>
    <s v="Panini Kade"/>
    <s v="Panini Kade"/>
    <s v="2024-04-24"/>
    <x v="138"/>
    <d v="2024-05-21T00:00:00"/>
    <d v="2024-05-21T00:00:00"/>
    <d v="2024-09-22T00:00:00"/>
    <d v="2024-09-22T00:00:00"/>
    <n v="151"/>
    <n v="0"/>
    <n v="1"/>
    <m/>
    <x v="3"/>
    <n v="33823"/>
    <x v="2"/>
  </r>
  <r>
    <s v="DL-00151"/>
    <s v="CUST-0824"/>
    <s v="CMP-260"/>
    <x v="2"/>
    <x v="1"/>
    <s v="$41,950"/>
    <n v="41950"/>
    <x v="2"/>
    <s v="jalsa parsa"/>
    <s v="Jalsa Parsa"/>
    <s v="2023-09-05"/>
    <x v="139"/>
    <d v="2023-09-27T00:00:00"/>
    <d v="2023-09-27T00:00:00"/>
    <m/>
    <s v=""/>
    <m/>
    <n v="0"/>
    <n v="1"/>
    <n v="0.7"/>
    <x v="0"/>
    <n v="41950"/>
    <x v="0"/>
  </r>
  <r>
    <s v="DL-00152"/>
    <s v="CUST-0377"/>
    <s v=""/>
    <x v="4"/>
    <x v="0"/>
    <s v="11030"/>
    <n v="11030"/>
    <x v="0"/>
    <s v="Jasmit Gour"/>
    <s v="Jasmit Gour"/>
    <s v="19/08/2022"/>
    <x v="11"/>
    <d v="2022-12-10T00:00:00"/>
    <d v="2022-12-10T00:00:00"/>
    <m/>
    <s v=""/>
    <m/>
    <n v="0"/>
    <n v="1"/>
    <n v="6"/>
    <x v="4"/>
    <n v="11030"/>
    <x v="0"/>
  </r>
  <r>
    <s v="DL-00153"/>
    <s v="CUST-0274"/>
    <s v="CMP-196"/>
    <x v="0"/>
    <x v="6"/>
    <s v="9,552"/>
    <n v="9552"/>
    <x v="0"/>
    <s v="Nihal Bhasin"/>
    <s v="Nihal Bhasin"/>
    <s v="2022-12-25"/>
    <x v="140"/>
    <d v="2023-03-17T00:00:00"/>
    <d v="2023-03-17T00:00:00"/>
    <m/>
    <s v=""/>
    <m/>
    <n v="0"/>
    <n v="1"/>
    <n v="7.6"/>
    <x v="1"/>
    <n v="9552"/>
    <x v="0"/>
  </r>
  <r>
    <s v="DL-00154"/>
    <s v="CUST-0685"/>
    <s v="CMP-209"/>
    <x v="3"/>
    <x v="0"/>
    <s v="20134"/>
    <n v="20134"/>
    <x v="3"/>
    <s v="rachit lall"/>
    <s v="Rachit Lall"/>
    <s v="28/08/2023"/>
    <x v="141"/>
    <d v="2023-10-18T00:00:00"/>
    <d v="2023-10-18T00:00:00"/>
    <m/>
    <s v=""/>
    <m/>
    <n v="0"/>
    <n v="1"/>
    <n v="23"/>
    <x v="4"/>
    <n v="20134"/>
    <x v="0"/>
  </r>
  <r>
    <s v="DL-00155"/>
    <s v="CUST-0320"/>
    <s v=""/>
    <x v="2"/>
    <x v="1"/>
    <s v="41200"/>
    <n v="41200"/>
    <x v="4"/>
    <s v="rachit lall"/>
    <s v="Rachit Lall"/>
    <s v="2024-04-09"/>
    <x v="109"/>
    <d v="2024-05-09T00:00:00"/>
    <d v="2024-05-09T00:00:00"/>
    <m/>
    <s v=""/>
    <m/>
    <n v="0"/>
    <n v="1"/>
    <n v="13.2"/>
    <x v="0"/>
    <n v="41200"/>
    <x v="0"/>
  </r>
  <r>
    <s v="DL-00156"/>
    <s v="CUST-0652"/>
    <s v="CMP-125"/>
    <x v="2"/>
    <x v="4"/>
    <s v="$28,847"/>
    <n v="28847"/>
    <x v="5"/>
    <s v="Amruta Sinha"/>
    <s v="Amruta Sinha"/>
    <s v="2023-06-08"/>
    <x v="142"/>
    <d v="2023-11-06T00:00:00"/>
    <d v="2023-11-06T00:00:00"/>
    <d v="2023-09-30T00:00:00"/>
    <d v="2023-09-30T00:00:00"/>
    <n v="114"/>
    <n v="0"/>
    <n v="1"/>
    <m/>
    <x v="0"/>
    <n v="28847"/>
    <x v="1"/>
  </r>
  <r>
    <s v="DL-00157"/>
    <s v="CUST-1045"/>
    <s v="CMP-020"/>
    <x v="3"/>
    <x v="6"/>
    <s v="22,757"/>
    <n v="22757"/>
    <x v="7"/>
    <s v="Hemangini Bahri"/>
    <s v="Hemangini Bahri"/>
    <s v="2023-07-21"/>
    <x v="143"/>
    <d v="2023-09-12T00:00:00"/>
    <d v="2023-09-12T00:00:00"/>
    <m/>
    <s v=""/>
    <m/>
    <n v="0"/>
    <n v="1"/>
    <n v="33.6"/>
    <x v="2"/>
    <n v="22757"/>
    <x v="0"/>
  </r>
  <r>
    <s v="DL-00158"/>
    <s v="CUST-1280"/>
    <s v="CMP-211"/>
    <x v="3"/>
    <x v="3"/>
    <s v="$6,352"/>
    <n v="6352"/>
    <x v="0"/>
    <s v="Kashish Patla"/>
    <s v="Kashish Patla"/>
    <s v="23/12/2022"/>
    <x v="144"/>
    <d v="2023-03-13T00:00:00"/>
    <d v="2023-03-13T00:00:00"/>
    <m/>
    <s v=""/>
    <m/>
    <n v="0"/>
    <n v="1"/>
    <n v="18.399999999999999"/>
    <x v="1"/>
    <n v="6352"/>
    <x v="0"/>
  </r>
  <r>
    <s v="DL-00159"/>
    <s v="CUST-0854"/>
    <s v="CMP-309"/>
    <x v="4"/>
    <x v="2"/>
    <s v="10K"/>
    <n v="10000"/>
    <x v="3"/>
    <s v="Hemangini Bahri"/>
    <s v="Hemangini Bahri"/>
    <s v="2024-02-12"/>
    <x v="145"/>
    <d v="2024-07-29T00:00:00"/>
    <d v="2024-07-29T00:00:00"/>
    <m/>
    <s v=""/>
    <m/>
    <n v="0"/>
    <n v="1"/>
    <n v="5.4"/>
    <x v="4"/>
    <n v="10000"/>
    <x v="0"/>
  </r>
  <r>
    <s v="DL-00160"/>
    <s v="CUST-0657"/>
    <s v="CMP-129"/>
    <x v="3"/>
    <x v="4"/>
    <s v="11192"/>
    <n v="11192"/>
    <x v="2"/>
    <s v="jalsa parsa"/>
    <s v="Jalsa Parsa"/>
    <s v="19/01/2023"/>
    <x v="146"/>
    <d v="2023-02-06T00:00:00"/>
    <d v="2023-02-06T00:00:00"/>
    <d v="2023-04-12T00:00:00"/>
    <d v="2023-04-12T00:00:00"/>
    <n v="83"/>
    <n v="1"/>
    <n v="2"/>
    <n v="1.7"/>
    <x v="1"/>
    <n v="11192"/>
    <x v="1"/>
  </r>
  <r>
    <s v="DL-00161"/>
    <s v="CUST-0410"/>
    <s v=""/>
    <x v="3"/>
    <x v="1"/>
    <s v="$3,690"/>
    <n v="3690"/>
    <x v="4"/>
    <s v="Jairaj Panchal"/>
    <s v="Jairaj Panchal"/>
    <s v="2022-03-02"/>
    <x v="147"/>
    <m/>
    <s v=""/>
    <m/>
    <s v=""/>
    <m/>
    <n v="0"/>
    <n v="1"/>
    <n v="34.299999999999997"/>
    <x v="4"/>
    <n v="3690"/>
    <x v="0"/>
  </r>
  <r>
    <s v="DL-00162"/>
    <s v="CUST-0138"/>
    <s v="CMP-277"/>
    <x v="1"/>
    <x v="4"/>
    <s v="$98,487"/>
    <n v="98487"/>
    <x v="4"/>
    <s v="Amruta Sinha"/>
    <s v="Amruta Sinha"/>
    <s v="2023-03-22"/>
    <x v="148"/>
    <d v="2023-08-16T00:00:00"/>
    <d v="2023-08-16T00:00:00"/>
    <d v="2023-08-15T00:00:00"/>
    <d v="2023-08-15T00:00:00"/>
    <n v="146"/>
    <n v="1"/>
    <n v="4"/>
    <n v="4.5999999999999996"/>
    <x v="0"/>
    <n v="98487"/>
    <x v="1"/>
  </r>
  <r>
    <s v="DL-00163"/>
    <s v="CUST-0786"/>
    <s v="CMP-219"/>
    <x v="1"/>
    <x v="6"/>
    <s v="$57,343"/>
    <n v="57343"/>
    <x v="1"/>
    <s v="Mason Solanki"/>
    <s v="Mason Solanki"/>
    <s v="2022-11-06"/>
    <x v="149"/>
    <d v="2023-02-15T00:00:00"/>
    <d v="2023-02-15T00:00:00"/>
    <m/>
    <s v=""/>
    <m/>
    <n v="0"/>
    <n v="1"/>
    <n v="1.1000000000000001"/>
    <x v="3"/>
    <n v="57343"/>
    <x v="0"/>
  </r>
  <r>
    <s v="DL-00164"/>
    <s v="CUST-0535"/>
    <s v="CMP-126"/>
    <x v="3"/>
    <x v="5"/>
    <s v="16840"/>
    <n v="16840"/>
    <x v="2"/>
    <s v="Kashish Patla"/>
    <s v="Kashish Patla"/>
    <s v="2022-03-11"/>
    <x v="150"/>
    <d v="2022-07-06T00:00:00"/>
    <d v="2022-07-06T00:00:00"/>
    <d v="2022-04-01T00:00:00"/>
    <d v="2022-04-01T00:00:00"/>
    <n v="21"/>
    <n v="0"/>
    <n v="1"/>
    <n v="3"/>
    <x v="3"/>
    <n v="16840"/>
    <x v="2"/>
  </r>
  <r>
    <s v="DL-00165"/>
    <s v="CUST-0837"/>
    <s v=""/>
    <x v="4"/>
    <x v="2"/>
    <s v="$12,595"/>
    <n v="12595"/>
    <x v="8"/>
    <s v="Champak Rao"/>
    <s v="Champak Rao"/>
    <s v="2023-08-18"/>
    <x v="151"/>
    <d v="2023-11-04T00:00:00"/>
    <d v="2023-11-04T00:00:00"/>
    <m/>
    <s v=""/>
    <m/>
    <n v="0"/>
    <n v="1"/>
    <n v="10.8"/>
    <x v="1"/>
    <n v="12595"/>
    <x v="0"/>
  </r>
  <r>
    <s v="DL-00166"/>
    <s v="CUST-1345"/>
    <s v=""/>
    <x v="2"/>
    <x v="1"/>
    <s v="29K"/>
    <n v="29000"/>
    <x v="7"/>
    <s v="Vidhi Mital"/>
    <s v="Vidhi Mital"/>
    <s v="2024-09-30"/>
    <x v="152"/>
    <d v="2024-11-02T00:00:00"/>
    <d v="2024-11-02T00:00:00"/>
    <m/>
    <s v=""/>
    <m/>
    <n v="0"/>
    <n v="1"/>
    <m/>
    <x v="4"/>
    <n v="29000"/>
    <x v="0"/>
  </r>
  <r>
    <s v="DL-00167"/>
    <s v="CUST-0368"/>
    <s v="CMP-151"/>
    <x v="0"/>
    <x v="6"/>
    <s v="$5,531"/>
    <n v="5531"/>
    <x v="7"/>
    <s v="Jairaj Panchal"/>
    <s v="Jairaj Panchal"/>
    <s v="2023-02-11"/>
    <x v="153"/>
    <m/>
    <s v=""/>
    <m/>
    <s v=""/>
    <m/>
    <n v="0"/>
    <n v="1"/>
    <n v="10.4"/>
    <x v="0"/>
    <n v="5531"/>
    <x v="0"/>
  </r>
  <r>
    <s v="DL-00168"/>
    <s v="CUST-0919"/>
    <s v="CMP-003"/>
    <x v="1"/>
    <x v="1"/>
    <s v="$117,885"/>
    <n v="117885"/>
    <x v="6"/>
    <s v="Lakshmi Hayre"/>
    <s v="Lakshmi Hayre"/>
    <s v="2024-12-30"/>
    <x v="154"/>
    <d v="2025-03-12T00:00:00"/>
    <d v="2025-03-12T00:00:00"/>
    <m/>
    <s v=""/>
    <m/>
    <n v="0"/>
    <n v="1"/>
    <n v="2.2999999999999998"/>
    <x v="2"/>
    <n v="117885"/>
    <x v="0"/>
  </r>
  <r>
    <s v="DL-00169"/>
    <s v="CUST-0157"/>
    <s v="CMP-181"/>
    <x v="3"/>
    <x v="2"/>
    <s v="5432"/>
    <n v="5432"/>
    <x v="3"/>
    <s v="Owen Mane"/>
    <s v="Owen Mane"/>
    <s v="02/01/2024"/>
    <x v="155"/>
    <d v="2024-02-28T00:00:00"/>
    <d v="2024-02-28T00:00:00"/>
    <m/>
    <s v=""/>
    <m/>
    <n v="0"/>
    <n v="1"/>
    <m/>
    <x v="0"/>
    <n v="5432"/>
    <x v="0"/>
  </r>
  <r>
    <s v="DL-00170"/>
    <s v="CUST-0151"/>
    <s v="CMP-060"/>
    <x v="3"/>
    <x v="4"/>
    <s v="10147"/>
    <n v="10147"/>
    <x v="8"/>
    <s v="rachit lall"/>
    <s v="Rachit Lall"/>
    <s v="2022-07-15"/>
    <x v="156"/>
    <d v="2022-10-04T00:00:00"/>
    <d v="2022-10-04T00:00:00"/>
    <d v="2023-01-09T00:00:00"/>
    <d v="2023-01-09T00:00:00"/>
    <n v="178"/>
    <n v="0"/>
    <n v="1"/>
    <n v="12.8"/>
    <x v="3"/>
    <n v="10147"/>
    <x v="1"/>
  </r>
  <r>
    <s v="DL-00171"/>
    <s v="CUST-0969"/>
    <s v="CMP-310"/>
    <x v="0"/>
    <x v="2"/>
    <s v="$3,879"/>
    <n v="3879"/>
    <x v="6"/>
    <s v="Hemangini Bahri  "/>
    <s v="Hemangini Bahri"/>
    <s v="2023-09-30"/>
    <x v="157"/>
    <d v="2024-03-01T00:00:00"/>
    <d v="2024-03-01T00:00:00"/>
    <m/>
    <s v=""/>
    <m/>
    <n v="0"/>
    <n v="1"/>
    <n v="0.6"/>
    <x v="4"/>
    <n v="3879"/>
    <x v="0"/>
  </r>
  <r>
    <s v="DL-00172"/>
    <s v="CUST-0167"/>
    <s v="CMP-356"/>
    <x v="3"/>
    <x v="2"/>
    <s v="$8,466"/>
    <n v="8466"/>
    <x v="4"/>
    <s v="Hemangini Bahri"/>
    <s v="Hemangini Bahri"/>
    <s v="2022-03-23"/>
    <x v="158"/>
    <d v="2022-08-24T00:00:00"/>
    <d v="2022-08-24T00:00:00"/>
    <m/>
    <s v=""/>
    <m/>
    <n v="0"/>
    <n v="1"/>
    <n v="24"/>
    <x v="2"/>
    <n v="8466"/>
    <x v="0"/>
  </r>
  <r>
    <s v="DL-00173"/>
    <s v="CUST-0026"/>
    <s v=""/>
    <x v="2"/>
    <x v="3"/>
    <s v="36174"/>
    <n v="36174"/>
    <x v="1"/>
    <s v="Jairaj Panchal"/>
    <s v="Jairaj Panchal"/>
    <s v="2023-08-02"/>
    <x v="159"/>
    <d v="2023-10-08T00:00:00"/>
    <d v="2023-10-08T00:00:00"/>
    <m/>
    <s v=""/>
    <m/>
    <n v="0"/>
    <n v="1"/>
    <n v="25.3"/>
    <x v="3"/>
    <n v="36174"/>
    <x v="0"/>
  </r>
  <r>
    <s v="DL-00174"/>
    <s v="CUST-1239"/>
    <s v=""/>
    <x v="4"/>
    <x v="3"/>
    <s v="8,249"/>
    <n v="8249"/>
    <x v="6"/>
    <s v="Shivani Natt"/>
    <s v="Shivani Natt"/>
    <s v="2024-06-03"/>
    <x v="160"/>
    <d v="2024-11-19T00:00:00"/>
    <d v="2024-11-19T00:00:00"/>
    <m/>
    <s v=""/>
    <m/>
    <n v="0"/>
    <n v="1"/>
    <m/>
    <x v="3"/>
    <n v="8249"/>
    <x v="0"/>
  </r>
  <r>
    <s v="DL-00175"/>
    <s v="CUST-1260"/>
    <s v="CMP-284"/>
    <x v="0"/>
    <x v="1"/>
    <s v="6918"/>
    <n v="6918"/>
    <x v="5"/>
    <s v="Anamika Keer"/>
    <s v="Anamika Keer"/>
    <s v="2023-02-13"/>
    <x v="161"/>
    <d v="2023-06-07T00:00:00"/>
    <d v="2023-06-07T00:00:00"/>
    <m/>
    <s v=""/>
    <m/>
    <n v="0"/>
    <n v="1"/>
    <n v="3.4"/>
    <x v="3"/>
    <n v="6918"/>
    <x v="0"/>
  </r>
  <r>
    <s v="DL-00176"/>
    <s v="CUST-0818"/>
    <s v="CMP-241"/>
    <x v="2"/>
    <x v="6"/>
    <s v="40270"/>
    <n v="40270"/>
    <x v="0"/>
    <s v="Panini Kade"/>
    <s v="Panini Kade"/>
    <s v="2024-07-20"/>
    <x v="162"/>
    <d v="2024-09-13T00:00:00"/>
    <d v="2024-09-13T00:00:00"/>
    <m/>
    <s v=""/>
    <m/>
    <n v="0"/>
    <n v="1"/>
    <n v="11"/>
    <x v="2"/>
    <n v="40270"/>
    <x v="0"/>
  </r>
  <r>
    <s v="DL-00177"/>
    <s v="CUST-0559"/>
    <s v="CMP-317"/>
    <x v="1"/>
    <x v="4"/>
    <s v="162054"/>
    <n v="162054"/>
    <x v="5"/>
    <s v="Aachal Soni"/>
    <s v="Aachal Soni"/>
    <s v="2024-12-25"/>
    <x v="163"/>
    <d v="2025-02-13T00:00:00"/>
    <d v="2025-02-13T00:00:00"/>
    <d v="2025-03-05T00:00:00"/>
    <d v="2025-03-05T00:00:00"/>
    <n v="70"/>
    <n v="1"/>
    <n v="1"/>
    <n v="10.1"/>
    <x v="1"/>
    <n v="162054"/>
    <x v="1"/>
  </r>
  <r>
    <s v="DL-00178"/>
    <s v="CUST-0863"/>
    <s v="CMP-285"/>
    <x v="4"/>
    <x v="4"/>
    <s v="$13,474"/>
    <n v="13474"/>
    <x v="2"/>
    <s v="Kashish Patla"/>
    <s v="Kashish Patla"/>
    <s v="2024-02-09"/>
    <x v="164"/>
    <d v="2024-02-27T00:00:00"/>
    <d v="2024-02-27T00:00:00"/>
    <d v="2024-06-06T00:00:00"/>
    <d v="2024-06-06T00:00:00"/>
    <n v="118"/>
    <n v="1"/>
    <n v="3"/>
    <n v="0.6"/>
    <x v="3"/>
    <n v="13474"/>
    <x v="1"/>
  </r>
  <r>
    <s v="DL-00179"/>
    <s v="CUST-0796"/>
    <s v="CMP-045"/>
    <x v="3"/>
    <x v="3"/>
    <s v="8469"/>
    <n v="8469"/>
    <x v="7"/>
    <s v="Amruta Sinha"/>
    <s v="Amruta Sinha"/>
    <s v="2024-03-21"/>
    <x v="165"/>
    <m/>
    <s v=""/>
    <m/>
    <s v=""/>
    <m/>
    <n v="0"/>
    <n v="1"/>
    <n v="25.6"/>
    <x v="2"/>
    <n v="8469"/>
    <x v="0"/>
  </r>
  <r>
    <s v="DL-00180"/>
    <s v="CUST-0017"/>
    <s v="CMP-135"/>
    <x v="3"/>
    <x v="1"/>
    <s v="4797"/>
    <n v="4797"/>
    <x v="0"/>
    <s v="rachit lall"/>
    <s v="Rachit Lall"/>
    <s v="2022-12-04"/>
    <x v="166"/>
    <m/>
    <s v=""/>
    <m/>
    <s v=""/>
    <m/>
    <n v="0"/>
    <n v="1"/>
    <m/>
    <x v="1"/>
    <n v="4797"/>
    <x v="0"/>
  </r>
  <r>
    <s v="DL-00181"/>
    <s v="CUST-0943"/>
    <s v="CMP-179"/>
    <x v="1"/>
    <x v="1"/>
    <s v="55K"/>
    <n v="55000"/>
    <x v="7"/>
    <s v="Anamika Keer"/>
    <s v="Anamika Keer"/>
    <s v="2024-03-14"/>
    <x v="167"/>
    <d v="2024-08-12T00:00:00"/>
    <d v="2024-08-12T00:00:00"/>
    <m/>
    <s v=""/>
    <m/>
    <n v="0"/>
    <n v="1"/>
    <n v="4.7"/>
    <x v="2"/>
    <n v="55000"/>
    <x v="0"/>
  </r>
  <r>
    <s v="DL-00182"/>
    <s v="CUST-1355"/>
    <s v=""/>
    <x v="1"/>
    <x v="6"/>
    <s v="164505"/>
    <n v="164505"/>
    <x v="5"/>
    <s v="Owen Mane"/>
    <s v="Owen Mane"/>
    <s v="2023-07-31"/>
    <x v="119"/>
    <d v="2023-10-11T00:00:00"/>
    <d v="2023-10-11T00:00:00"/>
    <m/>
    <s v=""/>
    <m/>
    <n v="0"/>
    <n v="1"/>
    <m/>
    <x v="4"/>
    <n v="164505"/>
    <x v="0"/>
  </r>
  <r>
    <s v="DL-00183"/>
    <s v="CUST-0713"/>
    <s v="CMP-359"/>
    <x v="1"/>
    <x v="1"/>
    <s v="148315"/>
    <n v="148315"/>
    <x v="5"/>
    <s v="Mason Solanki"/>
    <s v="Mason Solanki"/>
    <s v="2022-12-10"/>
    <x v="108"/>
    <d v="2023-02-01T00:00:00"/>
    <d v="2023-02-01T00:00:00"/>
    <m/>
    <s v=""/>
    <m/>
    <n v="0"/>
    <n v="1"/>
    <m/>
    <x v="3"/>
    <n v="148315"/>
    <x v="0"/>
  </r>
  <r>
    <s v="DL-00184"/>
    <s v="CUST-0837"/>
    <s v="CMP-188"/>
    <x v="0"/>
    <x v="4"/>
    <s v="3689"/>
    <n v="3689"/>
    <x v="1"/>
    <s v="Mason Solanki"/>
    <s v="Mason Solanki"/>
    <s v="22/01/2022"/>
    <x v="168"/>
    <d v="2022-03-17T00:00:00"/>
    <d v="2022-03-17T00:00:00"/>
    <d v="2022-05-25T00:00:00"/>
    <d v="2022-05-25T00:00:00"/>
    <n v="123"/>
    <n v="1"/>
    <n v="2"/>
    <n v="12.4"/>
    <x v="3"/>
    <n v="3689"/>
    <x v="1"/>
  </r>
  <r>
    <s v="DL-00185"/>
    <s v="CUST-0408"/>
    <s v="CMP-131"/>
    <x v="0"/>
    <x v="2"/>
    <s v="$3,855"/>
    <n v="3855"/>
    <x v="4"/>
    <s v="Ekta Uppal"/>
    <s v="Ekta Uppal"/>
    <s v="2022-07-12"/>
    <x v="169"/>
    <d v="2022-12-08T00:00:00"/>
    <d v="2022-12-08T00:00:00"/>
    <m/>
    <s v=""/>
    <m/>
    <n v="0"/>
    <n v="1"/>
    <n v="2.2000000000000002"/>
    <x v="1"/>
    <n v="3855"/>
    <x v="0"/>
  </r>
  <r>
    <s v="DL-00186"/>
    <s v="CUST-0669"/>
    <s v="CMP-028"/>
    <x v="1"/>
    <x v="1"/>
    <s v="83917"/>
    <n v="83917"/>
    <x v="5"/>
    <s v="Amruta Sinha"/>
    <s v="Amruta Sinha"/>
    <s v="2024-01-19"/>
    <x v="170"/>
    <d v="2024-04-24T00:00:00"/>
    <d v="2024-04-24T00:00:00"/>
    <m/>
    <s v=""/>
    <m/>
    <n v="0"/>
    <n v="1"/>
    <n v="34.6"/>
    <x v="2"/>
    <n v="83917"/>
    <x v="0"/>
  </r>
  <r>
    <s v="DL-00187"/>
    <s v="CUST-0808"/>
    <s v="CMP-166"/>
    <x v="0"/>
    <x v="4"/>
    <s v="8,320"/>
    <n v="8320"/>
    <x v="8"/>
    <s v="Owen Mane"/>
    <s v="Owen Mane"/>
    <s v="2023-09-08"/>
    <x v="171"/>
    <d v="2023-11-16T00:00:00"/>
    <d v="2023-11-16T00:00:00"/>
    <d v="2024-01-05T00:00:00"/>
    <d v="2024-01-05T00:00:00"/>
    <n v="119"/>
    <n v="0"/>
    <n v="1"/>
    <n v="19.399999999999999"/>
    <x v="2"/>
    <n v="8320"/>
    <x v="1"/>
  </r>
  <r>
    <s v="DL-00188"/>
    <s v="CUST-1374"/>
    <s v="CMP-004"/>
    <x v="3"/>
    <x v="1"/>
    <s v="23873"/>
    <n v="23873"/>
    <x v="8"/>
    <s v="rachit lall"/>
    <s v="Rachit Lall"/>
    <s v="2023-05-13"/>
    <x v="172"/>
    <d v="2023-09-26T00:00:00"/>
    <d v="2023-09-26T00:00:00"/>
    <m/>
    <s v=""/>
    <m/>
    <n v="0"/>
    <n v="1"/>
    <n v="3.1"/>
    <x v="3"/>
    <n v="23873"/>
    <x v="0"/>
  </r>
  <r>
    <s v="DL-00189"/>
    <s v="CUST-0336"/>
    <s v=""/>
    <x v="0"/>
    <x v="0"/>
    <s v="2986"/>
    <n v="2986"/>
    <x v="2"/>
    <s v="Aachal Soni"/>
    <s v="Aachal Soni"/>
    <s v="2024-09-08"/>
    <x v="173"/>
    <d v="2024-11-15T00:00:00"/>
    <d v="2024-11-15T00:00:00"/>
    <m/>
    <s v=""/>
    <m/>
    <n v="0"/>
    <n v="1"/>
    <n v="30.1"/>
    <x v="4"/>
    <n v="2986"/>
    <x v="0"/>
  </r>
  <r>
    <s v="DL-00190"/>
    <s v="CUST-0660"/>
    <s v="CMP-123"/>
    <x v="2"/>
    <x v="4"/>
    <s v="15,949"/>
    <n v="15949"/>
    <x v="2"/>
    <s v="Nihal Bhasin"/>
    <s v="Nihal Bhasin"/>
    <s v="2023-06-13"/>
    <x v="174"/>
    <d v="2023-08-27T00:00:00"/>
    <d v="2023-08-27T00:00:00"/>
    <d v="2023-08-12T00:00:00"/>
    <d v="2023-08-12T00:00:00"/>
    <n v="60"/>
    <n v="1"/>
    <n v="3"/>
    <m/>
    <x v="3"/>
    <n v="15949"/>
    <x v="1"/>
  </r>
  <r>
    <s v="DL-00191"/>
    <s v="CUST-0515"/>
    <s v="CMP-005"/>
    <x v="0"/>
    <x v="2"/>
    <s v="$2,984"/>
    <n v="2984"/>
    <x v="4"/>
    <s v="Anamika Keer"/>
    <s v="Anamika Keer"/>
    <s v="2022-10-11"/>
    <x v="175"/>
    <d v="2022-11-13T00:00:00"/>
    <d v="2022-11-13T00:00:00"/>
    <m/>
    <s v=""/>
    <m/>
    <n v="0"/>
    <n v="1"/>
    <n v="18.399999999999999"/>
    <x v="2"/>
    <n v="2984"/>
    <x v="0"/>
  </r>
  <r>
    <s v="DL-00192"/>
    <s v="CUST-0658"/>
    <s v=""/>
    <x v="0"/>
    <x v="3"/>
    <s v="4K"/>
    <n v="4000"/>
    <x v="5"/>
    <s v="Patrick Sama"/>
    <s v="Patrick Sama"/>
    <s v="2024-06-25"/>
    <x v="90"/>
    <d v="2024-12-12T00:00:00"/>
    <d v="2024-12-12T00:00:00"/>
    <m/>
    <s v=""/>
    <m/>
    <n v="0"/>
    <n v="1"/>
    <n v="7.1"/>
    <x v="2"/>
    <n v="4000"/>
    <x v="0"/>
  </r>
  <r>
    <s v="DL-00193"/>
    <s v="CUST-0504"/>
    <s v="CMP-260"/>
    <x v="2"/>
    <x v="0"/>
    <s v="28,522"/>
    <n v="28522"/>
    <x v="1"/>
    <s v="Champak Rao"/>
    <s v="Champak Rao"/>
    <s v="2022-09-20"/>
    <x v="176"/>
    <d v="2022-11-29T00:00:00"/>
    <d v="2022-11-29T00:00:00"/>
    <m/>
    <s v=""/>
    <m/>
    <n v="0"/>
    <n v="1"/>
    <n v="2.6"/>
    <x v="3"/>
    <n v="28522"/>
    <x v="0"/>
  </r>
  <r>
    <s v="DL-00194"/>
    <s v="CUST-0823"/>
    <s v="CMP-373"/>
    <x v="1"/>
    <x v="4"/>
    <s v="$56,796"/>
    <n v="56796"/>
    <x v="6"/>
    <s v="Nihal Bhasin"/>
    <s v="Nihal Bhasin"/>
    <s v="2024-01-11"/>
    <x v="177"/>
    <d v="2024-02-03T00:00:00"/>
    <d v="2024-02-03T00:00:00"/>
    <d v="2024-04-20T00:00:00"/>
    <d v="2024-04-20T00:00:00"/>
    <n v="100"/>
    <n v="1"/>
    <n v="3"/>
    <n v="4.7"/>
    <x v="2"/>
    <n v="56796"/>
    <x v="1"/>
  </r>
  <r>
    <s v="DL-00195"/>
    <s v="CUST-0610"/>
    <s v="CMP-292"/>
    <x v="0"/>
    <x v="6"/>
    <s v="5175"/>
    <n v="5175"/>
    <x v="3"/>
    <s v="Lakshmi Hayre"/>
    <s v="Lakshmi Hayre"/>
    <s v="2024-06-08"/>
    <x v="42"/>
    <d v="2024-10-30T00:00:00"/>
    <d v="2024-10-30T00:00:00"/>
    <m/>
    <s v=""/>
    <m/>
    <n v="0"/>
    <n v="1"/>
    <n v="15.9"/>
    <x v="2"/>
    <n v="5175"/>
    <x v="0"/>
  </r>
  <r>
    <s v="DL-00196"/>
    <s v="CUST-0029"/>
    <s v="CMP-162"/>
    <x v="0"/>
    <x v="6"/>
    <s v="8617"/>
    <n v="8617"/>
    <x v="2"/>
    <s v="Karan Karnik"/>
    <s v="Karan Karnik"/>
    <s v="2024-04-06"/>
    <x v="178"/>
    <d v="2024-08-04T00:00:00"/>
    <d v="2024-08-04T00:00:00"/>
    <m/>
    <s v=""/>
    <m/>
    <n v="0"/>
    <n v="1"/>
    <n v="9.9"/>
    <x v="4"/>
    <n v="8617"/>
    <x v="0"/>
  </r>
  <r>
    <s v="DL-00197"/>
    <s v="CUST-1071"/>
    <s v=""/>
    <x v="2"/>
    <x v="5"/>
    <s v="19495"/>
    <n v="19495"/>
    <x v="3"/>
    <s v="Hemangini Bahri"/>
    <s v="Hemangini Bahri"/>
    <s v="2022-06-08"/>
    <x v="179"/>
    <d v="2022-10-30T00:00:00"/>
    <d v="2022-10-30T00:00:00"/>
    <d v="2022-11-25T00:00:00"/>
    <d v="2022-11-25T00:00:00"/>
    <n v="170"/>
    <n v="0"/>
    <n v="1"/>
    <n v="25.9"/>
    <x v="0"/>
    <n v="19495"/>
    <x v="2"/>
  </r>
  <r>
    <s v="DL-00198"/>
    <s v="CUST-1356"/>
    <s v="CMP-274"/>
    <x v="2"/>
    <x v="6"/>
    <s v="$43,898"/>
    <n v="43898"/>
    <x v="2"/>
    <s v="Champak Rao"/>
    <s v="Champak Rao"/>
    <s v="2023-06-11"/>
    <x v="180"/>
    <d v="2023-07-21T00:00:00"/>
    <d v="2023-07-21T00:00:00"/>
    <m/>
    <s v=""/>
    <m/>
    <n v="0"/>
    <n v="1"/>
    <n v="19.2"/>
    <x v="3"/>
    <n v="43898"/>
    <x v="0"/>
  </r>
  <r>
    <s v="DL-00199"/>
    <s v="CUST-0214"/>
    <s v="CMP-272"/>
    <x v="1"/>
    <x v="0"/>
    <s v="78,652"/>
    <n v="78652"/>
    <x v="8"/>
    <s v="Patrick Sama"/>
    <s v="Patrick Sama"/>
    <s v="2022-05-30"/>
    <x v="181"/>
    <d v="2022-07-25T00:00:00"/>
    <d v="2022-07-25T00:00:00"/>
    <m/>
    <s v=""/>
    <m/>
    <n v="0"/>
    <n v="1"/>
    <n v="6.8"/>
    <x v="0"/>
    <n v="78652"/>
    <x v="0"/>
  </r>
  <r>
    <s v="DL-00200"/>
    <s v="CUST-0615"/>
    <s v=""/>
    <x v="2"/>
    <x v="4"/>
    <s v="12,066"/>
    <n v="12066"/>
    <x v="1"/>
    <s v="Patrick Sama"/>
    <s v="Patrick Sama"/>
    <s v="03/10/2024"/>
    <x v="182"/>
    <d v="2025-02-23T00:00:00"/>
    <d v="2025-02-23T00:00:00"/>
    <d v="2024-11-24T00:00:00"/>
    <d v="2024-11-24T00:00:00"/>
    <n v="52"/>
    <n v="1"/>
    <n v="4"/>
    <n v="2"/>
    <x v="4"/>
    <n v="12066"/>
    <x v="1"/>
  </r>
  <r>
    <s v="DL-00201"/>
    <s v="CUST-1429"/>
    <s v="CMP-397"/>
    <x v="0"/>
    <x v="5"/>
    <s v="4487"/>
    <n v="4487"/>
    <x v="4"/>
    <s v="Lakshmi Hayre"/>
    <s v="Lakshmi Hayre"/>
    <s v="2023-07-10"/>
    <x v="27"/>
    <d v="2023-10-16T00:00:00"/>
    <d v="2023-10-16T00:00:00"/>
    <d v="2024-01-21T00:00:00"/>
    <d v="2024-01-21T00:00:00"/>
    <n v="195"/>
    <n v="0"/>
    <n v="1"/>
    <n v="15.5"/>
    <x v="1"/>
    <n v="4487"/>
    <x v="2"/>
  </r>
  <r>
    <s v="DL-00202"/>
    <s v="CUST-1110"/>
    <s v="CMP-183"/>
    <x v="2"/>
    <x v="5"/>
    <s v="$31,639"/>
    <n v="31639"/>
    <x v="3"/>
    <s v="Kashish Patla"/>
    <s v="Kashish Patla"/>
    <s v="2022-05-02"/>
    <x v="183"/>
    <d v="2022-06-07T00:00:00"/>
    <d v="2022-06-07T00:00:00"/>
    <d v="2022-06-24T00:00:00"/>
    <d v="2022-06-24T00:00:00"/>
    <n v="53"/>
    <n v="0"/>
    <n v="1"/>
    <n v="0.3"/>
    <x v="2"/>
    <n v="31639"/>
    <x v="2"/>
  </r>
  <r>
    <s v="DL-00203"/>
    <s v="CUST-0833"/>
    <s v="CMP-027"/>
    <x v="1"/>
    <x v="3"/>
    <s v="107146"/>
    <n v="107146"/>
    <x v="8"/>
    <s v="Vidhi Mital"/>
    <s v="Vidhi Mital"/>
    <s v="2024-10-07"/>
    <x v="184"/>
    <d v="2024-12-05T00:00:00"/>
    <d v="2024-12-05T00:00:00"/>
    <m/>
    <s v=""/>
    <m/>
    <n v="0"/>
    <n v="1"/>
    <m/>
    <x v="2"/>
    <n v="107146"/>
    <x v="0"/>
  </r>
  <r>
    <s v="DL-00204"/>
    <s v="CUST-0850"/>
    <s v="CMP-395"/>
    <x v="3"/>
    <x v="4"/>
    <s v="$12,060"/>
    <n v="12060"/>
    <x v="5"/>
    <s v="Ekta Uppal"/>
    <s v="Ekta Uppal"/>
    <s v="2022-05-27"/>
    <x v="185"/>
    <d v="2022-09-02T00:00:00"/>
    <d v="2022-09-02T00:00:00"/>
    <d v="2022-07-30T00:00:00"/>
    <d v="2022-07-30T00:00:00"/>
    <n v="64"/>
    <n v="0"/>
    <n v="1"/>
    <n v="30.2"/>
    <x v="4"/>
    <n v="12060"/>
    <x v="1"/>
  </r>
  <r>
    <s v="DL-00205"/>
    <s v="CUST-0607"/>
    <s v=""/>
    <x v="0"/>
    <x v="6"/>
    <s v="$5,505"/>
    <n v="5505"/>
    <x v="4"/>
    <s v="Karan Karnik"/>
    <s v="Karan Karnik"/>
    <s v="2022-02-04"/>
    <x v="186"/>
    <d v="2022-05-11T00:00:00"/>
    <d v="2022-05-11T00:00:00"/>
    <m/>
    <s v=""/>
    <m/>
    <n v="0"/>
    <n v="1"/>
    <n v="30.4"/>
    <x v="1"/>
    <n v="5505"/>
    <x v="0"/>
  </r>
  <r>
    <s v="DL-00206"/>
    <s v="CUST-0094"/>
    <s v="CMP-312"/>
    <x v="3"/>
    <x v="3"/>
    <s v="4522"/>
    <n v="4522"/>
    <x v="5"/>
    <s v="Kashish Patla"/>
    <s v="Kashish Patla"/>
    <s v="2022-12-22"/>
    <x v="187"/>
    <d v="2023-01-18T00:00:00"/>
    <d v="2023-01-18T00:00:00"/>
    <m/>
    <s v=""/>
    <m/>
    <n v="0"/>
    <n v="1"/>
    <n v="25.8"/>
    <x v="0"/>
    <n v="4522"/>
    <x v="0"/>
  </r>
  <r>
    <s v="DL-00207"/>
    <s v="CUST-0436"/>
    <s v="CMP-079"/>
    <x v="1"/>
    <x v="0"/>
    <s v="148191"/>
    <n v="148191"/>
    <x v="6"/>
    <s v="Hemangini Bahri"/>
    <s v="Hemangini Bahri"/>
    <s v="2024-09-01"/>
    <x v="97"/>
    <d v="2025-02-10T00:00:00"/>
    <d v="2025-02-10T00:00:00"/>
    <m/>
    <s v=""/>
    <m/>
    <n v="0"/>
    <n v="1"/>
    <n v="4.7"/>
    <x v="3"/>
    <n v="148191"/>
    <x v="0"/>
  </r>
  <r>
    <s v="DL-00208"/>
    <s v="CUST-0798"/>
    <s v="CMP-294"/>
    <x v="3"/>
    <x v="3"/>
    <s v="10820"/>
    <n v="10820"/>
    <x v="6"/>
    <s v="Mason Solanki"/>
    <s v="Mason Solanki"/>
    <s v="2023-02-24"/>
    <x v="188"/>
    <d v="2023-07-14T00:00:00"/>
    <d v="2023-07-14T00:00:00"/>
    <m/>
    <s v=""/>
    <m/>
    <n v="0"/>
    <n v="1"/>
    <n v="17.8"/>
    <x v="1"/>
    <n v="10820"/>
    <x v="0"/>
  </r>
  <r>
    <s v="DL-00209"/>
    <s v="CUST-1387"/>
    <s v=""/>
    <x v="0"/>
    <x v="5"/>
    <s v="3470"/>
    <n v="3470"/>
    <x v="8"/>
    <s v="Amruta Sinha  "/>
    <s v="Amruta Sinha"/>
    <s v="2023-05-29"/>
    <x v="189"/>
    <d v="2023-06-24T00:00:00"/>
    <d v="2023-06-24T00:00:00"/>
    <d v="2023-07-11T00:00:00"/>
    <d v="2023-07-11T00:00:00"/>
    <n v="43"/>
    <n v="0"/>
    <n v="1"/>
    <n v="12.4"/>
    <x v="4"/>
    <n v="3470"/>
    <x v="2"/>
  </r>
  <r>
    <s v="DL-00210"/>
    <s v="CUST-0036"/>
    <s v="CMP-313"/>
    <x v="4"/>
    <x v="6"/>
    <s v="9,162"/>
    <n v="9162"/>
    <x v="5"/>
    <s v="Kashish Patla"/>
    <s v="Kashish Patla"/>
    <s v="2022-07-17"/>
    <x v="13"/>
    <d v="2022-11-26T00:00:00"/>
    <d v="2022-11-26T00:00:00"/>
    <m/>
    <s v=""/>
    <m/>
    <n v="0"/>
    <n v="1"/>
    <n v="18.600000000000001"/>
    <x v="3"/>
    <n v="9162"/>
    <x v="0"/>
  </r>
  <r>
    <s v="DL-00211"/>
    <s v="CUST-0137"/>
    <s v="CMP-264"/>
    <x v="3"/>
    <x v="5"/>
    <s v="$18,994"/>
    <n v="18994"/>
    <x v="5"/>
    <s v="Ekta Uppal  "/>
    <s v="Ekta Uppal"/>
    <s v="2024-12-05"/>
    <x v="190"/>
    <d v="2025-05-24T00:00:00"/>
    <d v="2025-05-24T00:00:00"/>
    <d v="2025-06-07T00:00:00"/>
    <d v="2025-06-07T00:00:00"/>
    <n v="184"/>
    <n v="0"/>
    <n v="1"/>
    <n v="18.2"/>
    <x v="0"/>
    <n v="18994"/>
    <x v="2"/>
  </r>
  <r>
    <s v="DL-00212"/>
    <s v="CUST-0861"/>
    <s v="CMP-247"/>
    <x v="2"/>
    <x v="6"/>
    <s v="$37,347"/>
    <n v="37347"/>
    <x v="4"/>
    <s v="Ati Seshadri"/>
    <s v="Ati Seshadri"/>
    <s v="2024-01-09"/>
    <x v="191"/>
    <d v="2024-07-01T00:00:00"/>
    <d v="2024-07-01T00:00:00"/>
    <m/>
    <s v=""/>
    <m/>
    <n v="0"/>
    <n v="1"/>
    <n v="5.8"/>
    <x v="4"/>
    <n v="37347"/>
    <x v="0"/>
  </r>
  <r>
    <s v="DL-00213"/>
    <s v="CUST-0909"/>
    <s v="CMP-076"/>
    <x v="2"/>
    <x v="4"/>
    <s v="23866"/>
    <n v="23866"/>
    <x v="2"/>
    <s v="Vidhi Mital"/>
    <s v="Vidhi Mital"/>
    <s v="2022-06-27"/>
    <x v="192"/>
    <d v="2022-11-24T00:00:00"/>
    <d v="2022-11-24T00:00:00"/>
    <d v="2022-08-09T00:00:00"/>
    <d v="2022-08-09T00:00:00"/>
    <n v="43"/>
    <n v="0"/>
    <n v="1"/>
    <n v="17.5"/>
    <x v="0"/>
    <n v="23866"/>
    <x v="1"/>
  </r>
  <r>
    <s v="DL-00214"/>
    <s v="CUST-1154"/>
    <s v=""/>
    <x v="1"/>
    <x v="1"/>
    <s v="70430"/>
    <n v="70430"/>
    <x v="8"/>
    <s v="Hemangini Bahri"/>
    <s v="Hemangini Bahri"/>
    <s v="2023-04-28"/>
    <x v="193"/>
    <d v="2023-07-08T00:00:00"/>
    <d v="2023-07-08T00:00:00"/>
    <m/>
    <s v=""/>
    <m/>
    <n v="0"/>
    <n v="1"/>
    <n v="4.2"/>
    <x v="1"/>
    <n v="70430"/>
    <x v="0"/>
  </r>
  <r>
    <s v="DL-00215"/>
    <s v="CUST-0467"/>
    <s v="CMP-283"/>
    <x v="4"/>
    <x v="0"/>
    <s v="12287"/>
    <n v="12287"/>
    <x v="6"/>
    <s v="Amruta Sinha"/>
    <s v="Amruta Sinha"/>
    <s v="2023-10-10"/>
    <x v="194"/>
    <d v="2024-03-11T00:00:00"/>
    <d v="2024-03-11T00:00:00"/>
    <m/>
    <s v=""/>
    <m/>
    <n v="0"/>
    <n v="1"/>
    <n v="15.7"/>
    <x v="2"/>
    <n v="12287"/>
    <x v="0"/>
  </r>
  <r>
    <s v="DL-00216"/>
    <s v="CUST-1190"/>
    <s v="CMP-034"/>
    <x v="1"/>
    <x v="4"/>
    <s v="$147,683"/>
    <n v="147683"/>
    <x v="0"/>
    <s v="Owen Mane"/>
    <s v="Owen Mane"/>
    <s v="2023-02-19"/>
    <x v="195"/>
    <d v="2023-07-23T00:00:00"/>
    <d v="2023-07-23T00:00:00"/>
    <d v="2023-09-02T00:00:00"/>
    <d v="2023-09-02T00:00:00"/>
    <n v="195"/>
    <n v="1"/>
    <n v="4"/>
    <n v="26.2"/>
    <x v="3"/>
    <n v="147683"/>
    <x v="1"/>
  </r>
  <r>
    <s v="DL-00217"/>
    <s v="CUST-1234"/>
    <s v="CMP-106"/>
    <x v="0"/>
    <x v="1"/>
    <s v="2608"/>
    <n v="2608"/>
    <x v="5"/>
    <s v="Krish Varughese"/>
    <s v="Krish Varughese"/>
    <s v="2024-03-10"/>
    <x v="196"/>
    <d v="2024-05-17T00:00:00"/>
    <d v="2024-05-17T00:00:00"/>
    <m/>
    <s v=""/>
    <m/>
    <n v="0"/>
    <n v="1"/>
    <n v="19.3"/>
    <x v="1"/>
    <n v="2608"/>
    <x v="0"/>
  </r>
  <r>
    <s v="DL-00218"/>
    <s v="CUST-1404"/>
    <s v="CMP-291"/>
    <x v="4"/>
    <x v="3"/>
    <s v="$9,984"/>
    <n v="9984"/>
    <x v="1"/>
    <s v="Anamika Keer"/>
    <s v="Anamika Keer"/>
    <s v="2022-02-27"/>
    <x v="197"/>
    <d v="2022-04-05T00:00:00"/>
    <d v="2022-04-05T00:00:00"/>
    <m/>
    <s v=""/>
    <m/>
    <n v="0"/>
    <n v="1"/>
    <m/>
    <x v="4"/>
    <n v="9984"/>
    <x v="0"/>
  </r>
  <r>
    <s v="DL-00219"/>
    <s v="CUST-0793"/>
    <s v=""/>
    <x v="0"/>
    <x v="1"/>
    <s v="7208"/>
    <n v="7208"/>
    <x v="1"/>
    <s v="rachit lall"/>
    <s v="Rachit Lall"/>
    <s v="2024-03-05"/>
    <x v="198"/>
    <m/>
    <s v=""/>
    <m/>
    <s v=""/>
    <m/>
    <n v="0"/>
    <n v="1"/>
    <n v="4.0999999999999996"/>
    <x v="1"/>
    <n v="7208"/>
    <x v="0"/>
  </r>
  <r>
    <s v="DL-00220"/>
    <s v="CUST-0295"/>
    <s v="CMP-216"/>
    <x v="4"/>
    <x v="1"/>
    <s v="10K"/>
    <n v="10000"/>
    <x v="4"/>
    <s v="Anamika Keer"/>
    <s v="Anamika Keer"/>
    <s v="2024-06-13"/>
    <x v="199"/>
    <d v="2024-10-22T00:00:00"/>
    <d v="2024-10-22T00:00:00"/>
    <m/>
    <s v=""/>
    <m/>
    <n v="0"/>
    <n v="1"/>
    <n v="8.5"/>
    <x v="2"/>
    <n v="10000"/>
    <x v="0"/>
  </r>
  <r>
    <s v="DL-00221"/>
    <s v="CUST-0848"/>
    <s v="CMP-175"/>
    <x v="3"/>
    <x v="4"/>
    <s v="12622"/>
    <n v="12622"/>
    <x v="4"/>
    <s v="Karan Karnik  "/>
    <s v="Karan Karnik"/>
    <s v="2024-09-24"/>
    <x v="200"/>
    <d v="2024-11-21T00:00:00"/>
    <d v="2024-11-21T00:00:00"/>
    <d v="2025-03-31T00:00:00"/>
    <d v="2025-03-31T00:00:00"/>
    <n v="188"/>
    <n v="0"/>
    <n v="1"/>
    <n v="7.6"/>
    <x v="0"/>
    <n v="12622"/>
    <x v="1"/>
  </r>
  <r>
    <s v="DL-00222"/>
    <s v="CUST-0068"/>
    <s v=""/>
    <x v="1"/>
    <x v="6"/>
    <s v="134785"/>
    <n v="134785"/>
    <x v="0"/>
    <s v="Shivani Natt"/>
    <s v="Shivani Natt"/>
    <s v="2023-04-01"/>
    <x v="75"/>
    <d v="2023-06-26T00:00:00"/>
    <d v="2023-06-26T00:00:00"/>
    <m/>
    <s v=""/>
    <m/>
    <n v="0"/>
    <n v="1"/>
    <n v="10.9"/>
    <x v="3"/>
    <n v="134785"/>
    <x v="0"/>
  </r>
  <r>
    <s v="DL-00223"/>
    <s v="CUST-0632"/>
    <s v="CMP-398"/>
    <x v="4"/>
    <x v="5"/>
    <s v="4,781"/>
    <n v="4781"/>
    <x v="0"/>
    <s v="Kashish Patla"/>
    <s v="Kashish Patla"/>
    <s v="2022-04-11"/>
    <x v="201"/>
    <d v="2022-08-17T00:00:00"/>
    <d v="2022-08-17T00:00:00"/>
    <d v="2022-10-08T00:00:00"/>
    <d v="2022-10-08T00:00:00"/>
    <n v="180"/>
    <n v="0"/>
    <n v="1"/>
    <n v="26.3"/>
    <x v="3"/>
    <n v="4781"/>
    <x v="2"/>
  </r>
  <r>
    <s v="DL-00224"/>
    <s v="CUST-1194"/>
    <s v="CMP-243"/>
    <x v="4"/>
    <x v="5"/>
    <s v="5185"/>
    <n v="5185"/>
    <x v="3"/>
    <s v="Jairaj Panchal"/>
    <s v="Jairaj Panchal"/>
    <s v="19/10/2022"/>
    <x v="202"/>
    <d v="2023-04-12T00:00:00"/>
    <d v="2023-04-12T00:00:00"/>
    <d v="2023-02-25T00:00:00"/>
    <d v="2023-02-25T00:00:00"/>
    <n v="129"/>
    <n v="0"/>
    <n v="1"/>
    <n v="17.899999999999999"/>
    <x v="0"/>
    <n v="5185"/>
    <x v="2"/>
  </r>
  <r>
    <s v="DL-00225"/>
    <s v="CUST-0475"/>
    <s v="CMP-299"/>
    <x v="4"/>
    <x v="4"/>
    <s v="14K"/>
    <n v="14000"/>
    <x v="2"/>
    <s v="Mason Solanki"/>
    <s v="Mason Solanki"/>
    <s v="2023-03-23"/>
    <x v="130"/>
    <d v="2023-08-07T00:00:00"/>
    <d v="2023-08-07T00:00:00"/>
    <d v="2023-08-17T00:00:00"/>
    <d v="2023-08-17T00:00:00"/>
    <n v="147"/>
    <n v="0"/>
    <n v="1"/>
    <m/>
    <x v="0"/>
    <n v="14000"/>
    <x v="1"/>
  </r>
  <r>
    <s v="DL-00226"/>
    <s v="CUST-0329"/>
    <s v=""/>
    <x v="3"/>
    <x v="5"/>
    <s v="$18,098"/>
    <n v="18098"/>
    <x v="1"/>
    <s v="Ekta Uppal"/>
    <s v="Ekta Uppal"/>
    <s v="2023-03-03"/>
    <x v="203"/>
    <d v="2023-04-09T00:00:00"/>
    <d v="2023-04-09T00:00:00"/>
    <d v="2023-06-25T00:00:00"/>
    <d v="2023-06-25T00:00:00"/>
    <n v="114"/>
    <n v="0"/>
    <n v="1"/>
    <n v="32.299999999999997"/>
    <x v="1"/>
    <n v="18098"/>
    <x v="2"/>
  </r>
  <r>
    <s v="DL-00227"/>
    <s v="CUST-0615"/>
    <s v="CMP-197"/>
    <x v="0"/>
    <x v="3"/>
    <s v="6097"/>
    <n v="6097"/>
    <x v="7"/>
    <s v="Jasmit Gour"/>
    <s v="Jasmit Gour"/>
    <s v="2023-05-22"/>
    <x v="204"/>
    <d v="2023-06-12T00:00:00"/>
    <d v="2023-06-12T00:00:00"/>
    <m/>
    <s v=""/>
    <m/>
    <n v="0"/>
    <n v="1"/>
    <n v="31.9"/>
    <x v="0"/>
    <n v="6097"/>
    <x v="0"/>
  </r>
  <r>
    <s v="DL-00228"/>
    <s v="CUST-1490"/>
    <s v="CMP-007"/>
    <x v="0"/>
    <x v="3"/>
    <s v="7422"/>
    <n v="7422"/>
    <x v="7"/>
    <s v="jalsa parsa"/>
    <s v="Jalsa Parsa"/>
    <s v="03/07/2023"/>
    <x v="205"/>
    <d v="2023-12-21T00:00:00"/>
    <d v="2023-12-21T00:00:00"/>
    <m/>
    <s v=""/>
    <m/>
    <n v="0"/>
    <n v="1"/>
    <m/>
    <x v="1"/>
    <n v="7422"/>
    <x v="0"/>
  </r>
  <r>
    <s v="DL-00229"/>
    <s v="CUST-1361"/>
    <s v="CMP-362"/>
    <x v="0"/>
    <x v="3"/>
    <s v="3114"/>
    <n v="3114"/>
    <x v="8"/>
    <s v="Jasmit Gour"/>
    <s v="Jasmit Gour"/>
    <s v="2022-07-22"/>
    <x v="206"/>
    <d v="2022-10-15T00:00:00"/>
    <d v="2022-10-15T00:00:00"/>
    <m/>
    <s v=""/>
    <m/>
    <n v="0"/>
    <n v="1"/>
    <n v="13.5"/>
    <x v="4"/>
    <n v="3114"/>
    <x v="0"/>
  </r>
  <r>
    <s v="DL-00230"/>
    <s v="CUST-0998"/>
    <s v="CMP-325"/>
    <x v="4"/>
    <x v="3"/>
    <s v="10373"/>
    <n v="10373"/>
    <x v="1"/>
    <s v="Hemangini Bahri"/>
    <s v="Hemangini Bahri"/>
    <s v="2023-08-15"/>
    <x v="74"/>
    <d v="2023-10-20T00:00:00"/>
    <d v="2023-10-20T00:00:00"/>
    <m/>
    <s v=""/>
    <m/>
    <n v="0"/>
    <n v="1"/>
    <n v="1"/>
    <x v="3"/>
    <n v="10373"/>
    <x v="0"/>
  </r>
  <r>
    <s v="DL-00231"/>
    <s v="CUST-1323"/>
    <s v="CMP-161"/>
    <x v="3"/>
    <x v="3"/>
    <s v="6111"/>
    <n v="6111"/>
    <x v="1"/>
    <s v="Panini Kade"/>
    <s v="Panini Kade"/>
    <s v="2024-07-30"/>
    <x v="70"/>
    <d v="2024-11-28T00:00:00"/>
    <d v="2024-11-28T00:00:00"/>
    <m/>
    <s v=""/>
    <m/>
    <n v="0"/>
    <n v="1"/>
    <m/>
    <x v="1"/>
    <n v="6111"/>
    <x v="0"/>
  </r>
  <r>
    <s v="DL-00232"/>
    <s v="CUST-0066"/>
    <s v=""/>
    <x v="2"/>
    <x v="4"/>
    <s v="12379"/>
    <n v="12379"/>
    <x v="1"/>
    <s v="Kashish Patla"/>
    <s v="Kashish Patla"/>
    <s v="2022-03-23"/>
    <x v="158"/>
    <d v="2022-07-28T00:00:00"/>
    <d v="2022-07-28T00:00:00"/>
    <d v="2022-08-31T00:00:00"/>
    <d v="2022-08-31T00:00:00"/>
    <n v="161"/>
    <n v="1"/>
    <n v="4"/>
    <n v="17.100000000000001"/>
    <x v="2"/>
    <n v="12379"/>
    <x v="1"/>
  </r>
  <r>
    <s v="DL-00233"/>
    <s v="CUST-0671"/>
    <s v="CMP-223"/>
    <x v="2"/>
    <x v="0"/>
    <s v="19020"/>
    <n v="19020"/>
    <x v="5"/>
    <s v="Vidhi Mital"/>
    <s v="Vidhi Mital"/>
    <s v="2023-03-09"/>
    <x v="207"/>
    <d v="2023-04-09T00:00:00"/>
    <d v="2023-04-09T00:00:00"/>
    <m/>
    <s v=""/>
    <m/>
    <n v="0"/>
    <n v="1"/>
    <n v="29.8"/>
    <x v="1"/>
    <n v="19020"/>
    <x v="0"/>
  </r>
  <r>
    <s v="DL-00234"/>
    <s v="CUST-0772"/>
    <s v=""/>
    <x v="0"/>
    <x v="2"/>
    <s v="7K"/>
    <n v="7000"/>
    <x v="2"/>
    <s v="Anamika Keer"/>
    <s v="Anamika Keer"/>
    <s v="2024-01-01"/>
    <x v="208"/>
    <d v="2024-06-20T00:00:00"/>
    <d v="2024-06-20T00:00:00"/>
    <m/>
    <s v=""/>
    <m/>
    <n v="0"/>
    <n v="1"/>
    <n v="12.5"/>
    <x v="2"/>
    <n v="7000"/>
    <x v="0"/>
  </r>
  <r>
    <s v="DL-00235"/>
    <s v="CUST-0539"/>
    <s v="CMP-139"/>
    <x v="0"/>
    <x v="3"/>
    <s v="$1,221"/>
    <n v="1221"/>
    <x v="6"/>
    <s v="rachit lall"/>
    <s v="Rachit Lall"/>
    <s v="2023-10-25"/>
    <x v="209"/>
    <d v="2024-02-02T00:00:00"/>
    <d v="2024-02-02T00:00:00"/>
    <m/>
    <s v=""/>
    <m/>
    <n v="0"/>
    <n v="1"/>
    <n v="25.5"/>
    <x v="0"/>
    <n v="1221"/>
    <x v="0"/>
  </r>
  <r>
    <s v="DL-00236"/>
    <s v="CUST-0818"/>
    <s v="CMP-379"/>
    <x v="4"/>
    <x v="6"/>
    <s v="11460"/>
    <n v="11460"/>
    <x v="8"/>
    <s v="jalsa parsa"/>
    <s v="Jalsa Parsa"/>
    <s v="2024-08-18"/>
    <x v="210"/>
    <d v="2024-09-18T00:00:00"/>
    <d v="2024-09-18T00:00:00"/>
    <m/>
    <s v=""/>
    <m/>
    <n v="0"/>
    <n v="1"/>
    <n v="12.6"/>
    <x v="0"/>
    <n v="11460"/>
    <x v="0"/>
  </r>
  <r>
    <s v="DL-00237"/>
    <s v="CUST-0599"/>
    <s v="CMP-165"/>
    <x v="3"/>
    <x v="4"/>
    <s v="14,330"/>
    <n v="14330"/>
    <x v="1"/>
    <s v="Krish Varughese"/>
    <s v="Krish Varughese"/>
    <s v="2024-07-26"/>
    <x v="211"/>
    <d v="2024-10-30T00:00:00"/>
    <d v="2024-10-30T00:00:00"/>
    <d v="2024-09-18T00:00:00"/>
    <d v="2024-09-18T00:00:00"/>
    <n v="54"/>
    <n v="0"/>
    <n v="1"/>
    <m/>
    <x v="2"/>
    <n v="14330"/>
    <x v="1"/>
  </r>
  <r>
    <s v="DL-00238"/>
    <s v="CUST-0892"/>
    <s v="CMP-044"/>
    <x v="4"/>
    <x v="2"/>
    <s v="3598"/>
    <n v="3598"/>
    <x v="4"/>
    <s v="Amruta Sinha"/>
    <s v="Amruta Sinha"/>
    <s v="2022-05-03"/>
    <x v="212"/>
    <d v="2022-09-17T00:00:00"/>
    <d v="2022-09-17T00:00:00"/>
    <m/>
    <s v=""/>
    <m/>
    <n v="0"/>
    <n v="1"/>
    <n v="3"/>
    <x v="3"/>
    <n v="3598"/>
    <x v="0"/>
  </r>
  <r>
    <s v="DL-00239"/>
    <s v="CUST-0888"/>
    <s v=""/>
    <x v="4"/>
    <x v="1"/>
    <s v="$8,986"/>
    <n v="8986"/>
    <x v="1"/>
    <s v="Owen Mane"/>
    <s v="Owen Mane"/>
    <s v="2022-06-08"/>
    <x v="179"/>
    <d v="2022-11-27T00:00:00"/>
    <d v="2022-11-27T00:00:00"/>
    <m/>
    <s v=""/>
    <m/>
    <n v="0"/>
    <n v="1"/>
    <n v="22.1"/>
    <x v="2"/>
    <n v="8986"/>
    <x v="0"/>
  </r>
  <r>
    <s v="DL-00240"/>
    <s v="CUST-0833"/>
    <s v="CMP-007"/>
    <x v="3"/>
    <x v="0"/>
    <s v="22459"/>
    <n v="22459"/>
    <x v="6"/>
    <s v="Kashish Patla"/>
    <s v="Kashish Patla"/>
    <s v="2023-05-16"/>
    <x v="213"/>
    <d v="2023-09-03T00:00:00"/>
    <d v="2023-09-03T00:00:00"/>
    <m/>
    <s v=""/>
    <m/>
    <n v="0"/>
    <n v="1"/>
    <n v="6.3"/>
    <x v="3"/>
    <n v="22459"/>
    <x v="0"/>
  </r>
  <r>
    <s v="DL-00241"/>
    <s v="CUST-0112"/>
    <s v="CMP-014"/>
    <x v="2"/>
    <x v="5"/>
    <s v="35530"/>
    <n v="35530"/>
    <x v="2"/>
    <s v="Patrick Sama"/>
    <s v="Patrick Sama"/>
    <s v="08/02/2022"/>
    <x v="214"/>
    <d v="2022-03-30T00:00:00"/>
    <d v="2022-03-30T00:00:00"/>
    <d v="2022-03-24T00:00:00"/>
    <d v="2022-03-24T00:00:00"/>
    <n v="44"/>
    <n v="0"/>
    <n v="1"/>
    <n v="3.4"/>
    <x v="2"/>
    <n v="35530"/>
    <x v="2"/>
  </r>
  <r>
    <s v="DL-00242"/>
    <s v="CUST-0646"/>
    <s v="CMP-017"/>
    <x v="0"/>
    <x v="6"/>
    <s v="2928"/>
    <n v="2928"/>
    <x v="1"/>
    <s v="rachit lall"/>
    <s v="Rachit Lall"/>
    <s v="2023-05-27"/>
    <x v="215"/>
    <d v="2023-07-17T00:00:00"/>
    <d v="2023-07-17T00:00:00"/>
    <m/>
    <s v=""/>
    <m/>
    <n v="0"/>
    <n v="1"/>
    <n v="29.9"/>
    <x v="1"/>
    <n v="2928"/>
    <x v="0"/>
  </r>
  <r>
    <s v="DL-00243"/>
    <s v="CUST-1203"/>
    <s v=""/>
    <x v="2"/>
    <x v="6"/>
    <s v="$42,253"/>
    <n v="42253"/>
    <x v="1"/>
    <s v="Amruta Sinha  "/>
    <s v="Amruta Sinha"/>
    <s v="2022-04-05"/>
    <x v="216"/>
    <d v="2022-06-12T00:00:00"/>
    <d v="2022-06-12T00:00:00"/>
    <m/>
    <s v=""/>
    <m/>
    <n v="0"/>
    <n v="1"/>
    <n v="10.7"/>
    <x v="1"/>
    <n v="42253"/>
    <x v="0"/>
  </r>
  <r>
    <s v="DL-00244"/>
    <s v="CUST-1059"/>
    <s v="CMP-153"/>
    <x v="4"/>
    <x v="5"/>
    <s v="$10,551"/>
    <n v="10551"/>
    <x v="0"/>
    <s v="Karan Karnik"/>
    <s v="Karan Karnik"/>
    <s v="2024-04-23"/>
    <x v="20"/>
    <d v="2024-07-02T00:00:00"/>
    <d v="2024-07-02T00:00:00"/>
    <d v="2024-09-18T00:00:00"/>
    <d v="2024-09-18T00:00:00"/>
    <n v="148"/>
    <n v="0"/>
    <n v="1"/>
    <n v="14"/>
    <x v="2"/>
    <n v="10551"/>
    <x v="2"/>
  </r>
  <r>
    <s v="DL-00245"/>
    <s v="CUST-0355"/>
    <s v=""/>
    <x v="1"/>
    <x v="0"/>
    <s v="89582"/>
    <n v="89582"/>
    <x v="2"/>
    <s v="Champak Rao"/>
    <s v="Champak Rao"/>
    <s v="2024-01-01"/>
    <x v="208"/>
    <d v="2024-06-26T00:00:00"/>
    <d v="2024-06-26T00:00:00"/>
    <m/>
    <s v=""/>
    <m/>
    <n v="0"/>
    <n v="1"/>
    <n v="21.9"/>
    <x v="4"/>
    <n v="89582"/>
    <x v="0"/>
  </r>
  <r>
    <s v="DL-00246"/>
    <s v="CUST-1281"/>
    <s v="CMP-137"/>
    <x v="1"/>
    <x v="6"/>
    <s v="215542"/>
    <n v="215542"/>
    <x v="3"/>
    <s v="Anamika Keer"/>
    <s v="Anamika Keer"/>
    <s v="2022-12-30"/>
    <x v="217"/>
    <d v="2023-04-27T00:00:00"/>
    <d v="2023-04-27T00:00:00"/>
    <m/>
    <s v=""/>
    <m/>
    <n v="0"/>
    <n v="1"/>
    <n v="11.6"/>
    <x v="2"/>
    <n v="215542"/>
    <x v="0"/>
  </r>
  <r>
    <s v="DL-00247"/>
    <s v="CUST-0758"/>
    <s v="CMP-227"/>
    <x v="2"/>
    <x v="5"/>
    <s v="27752"/>
    <n v="27752"/>
    <x v="8"/>
    <s v="Amruta Sinha"/>
    <s v="Amruta Sinha"/>
    <s v="2023-06-30"/>
    <x v="218"/>
    <d v="2023-09-09T00:00:00"/>
    <d v="2023-09-09T00:00:00"/>
    <d v="2023-12-15T00:00:00"/>
    <d v="2023-12-15T00:00:00"/>
    <n v="168"/>
    <n v="0"/>
    <n v="1"/>
    <n v="24.4"/>
    <x v="0"/>
    <n v="27752"/>
    <x v="2"/>
  </r>
  <r>
    <s v="DL-00248"/>
    <s v="CUST-0807"/>
    <s v="CMP-363"/>
    <x v="4"/>
    <x v="4"/>
    <s v="4K"/>
    <n v="4000"/>
    <x v="4"/>
    <s v="Patrick Sama"/>
    <s v="Patrick Sama"/>
    <s v="2024-04-15"/>
    <x v="219"/>
    <d v="2024-09-24T00:00:00"/>
    <d v="2024-09-24T00:00:00"/>
    <d v="2024-07-30T00:00:00"/>
    <d v="2024-07-30T00:00:00"/>
    <n v="106"/>
    <n v="0"/>
    <n v="1"/>
    <n v="5.4"/>
    <x v="2"/>
    <n v="4000"/>
    <x v="1"/>
  </r>
  <r>
    <s v="DL-00249"/>
    <s v="CUST-1214"/>
    <s v="CMP-338"/>
    <x v="2"/>
    <x v="3"/>
    <s v="46114"/>
    <n v="46114"/>
    <x v="7"/>
    <s v="Aachal Soni"/>
    <s v="Aachal Soni"/>
    <s v="2024-05-06"/>
    <x v="220"/>
    <d v="2024-10-08T00:00:00"/>
    <d v="2024-10-08T00:00:00"/>
    <m/>
    <s v=""/>
    <m/>
    <n v="0"/>
    <n v="1"/>
    <n v="11.3"/>
    <x v="4"/>
    <n v="46114"/>
    <x v="0"/>
  </r>
  <r>
    <s v="DL-00250"/>
    <s v="CUST-0879"/>
    <s v=""/>
    <x v="2"/>
    <x v="0"/>
    <s v="31K"/>
    <n v="31000"/>
    <x v="6"/>
    <s v="Champak Rao"/>
    <s v="Champak Rao"/>
    <s v="2023-08-30"/>
    <x v="221"/>
    <d v="2023-11-13T00:00:00"/>
    <d v="2023-11-13T00:00:00"/>
    <m/>
    <s v=""/>
    <m/>
    <n v="0"/>
    <n v="1"/>
    <n v="26.3"/>
    <x v="3"/>
    <n v="31000"/>
    <x v="0"/>
  </r>
  <r>
    <s v="DL-00251"/>
    <s v="CUST-0460"/>
    <s v="CMP-397"/>
    <x v="3"/>
    <x v="2"/>
    <s v="4071"/>
    <n v="4071"/>
    <x v="2"/>
    <s v="Shivani Natt"/>
    <s v="Shivani Natt"/>
    <s v="2023-05-17"/>
    <x v="222"/>
    <d v="2023-09-30T00:00:00"/>
    <d v="2023-09-30T00:00:00"/>
    <m/>
    <s v=""/>
    <m/>
    <n v="0"/>
    <n v="1"/>
    <n v="2.1"/>
    <x v="3"/>
    <n v="4071"/>
    <x v="0"/>
  </r>
  <r>
    <s v="DL-00252"/>
    <s v="CUST-0561"/>
    <s v="CMP-204"/>
    <x v="3"/>
    <x v="0"/>
    <s v="$11,487"/>
    <n v="11487"/>
    <x v="3"/>
    <s v="jalsa parsa"/>
    <s v="Jalsa Parsa"/>
    <s v="2022-10-14"/>
    <x v="113"/>
    <d v="2022-12-21T00:00:00"/>
    <d v="2022-12-21T00:00:00"/>
    <m/>
    <s v=""/>
    <m/>
    <n v="0"/>
    <n v="1"/>
    <n v="34.299999999999997"/>
    <x v="4"/>
    <n v="11487"/>
    <x v="0"/>
  </r>
  <r>
    <s v="DL-00253"/>
    <s v="CUST-0906"/>
    <s v=""/>
    <x v="4"/>
    <x v="6"/>
    <s v="$12,509"/>
    <n v="12509"/>
    <x v="5"/>
    <s v="Kashish Patla"/>
    <s v="Kashish Patla"/>
    <s v="2024-03-06"/>
    <x v="223"/>
    <d v="2024-07-02T00:00:00"/>
    <d v="2024-07-02T00:00:00"/>
    <m/>
    <s v=""/>
    <m/>
    <n v="0"/>
    <n v="1"/>
    <n v="28.6"/>
    <x v="4"/>
    <n v="12509"/>
    <x v="0"/>
  </r>
  <r>
    <s v="DL-00254"/>
    <s v="CUST-1206"/>
    <s v="CMP-210"/>
    <x v="1"/>
    <x v="2"/>
    <s v="78,496"/>
    <n v="78496"/>
    <x v="2"/>
    <s v="Hemangini Bahri"/>
    <s v="Hemangini Bahri"/>
    <s v="2022-08-13"/>
    <x v="224"/>
    <d v="2022-12-04T00:00:00"/>
    <d v="2022-12-04T00:00:00"/>
    <m/>
    <s v=""/>
    <m/>
    <n v="0"/>
    <n v="1"/>
    <m/>
    <x v="3"/>
    <n v="78496"/>
    <x v="0"/>
  </r>
  <r>
    <s v="DL-00255"/>
    <s v="CUST-1128"/>
    <s v=""/>
    <x v="2"/>
    <x v="6"/>
    <s v="23036"/>
    <n v="23036"/>
    <x v="4"/>
    <s v="Jairaj Panchal"/>
    <s v="Jairaj Panchal"/>
    <s v="14/12/2022"/>
    <x v="225"/>
    <d v="2023-01-05T00:00:00"/>
    <d v="2023-01-05T00:00:00"/>
    <m/>
    <s v=""/>
    <m/>
    <n v="0"/>
    <n v="1"/>
    <n v="27.2"/>
    <x v="4"/>
    <n v="23036"/>
    <x v="0"/>
  </r>
  <r>
    <s v="DL-00256"/>
    <s v="CUST-0167"/>
    <s v="CMP-289"/>
    <x v="2"/>
    <x v="6"/>
    <s v="$34,821"/>
    <n v="34821"/>
    <x v="5"/>
    <s v="Lakshmi Hayre"/>
    <s v="Lakshmi Hayre"/>
    <s v="14/09/2024"/>
    <x v="226"/>
    <d v="2024-12-08T00:00:00"/>
    <d v="2024-12-08T00:00:00"/>
    <m/>
    <s v=""/>
    <m/>
    <n v="0"/>
    <n v="1"/>
    <m/>
    <x v="0"/>
    <n v="34821"/>
    <x v="0"/>
  </r>
  <r>
    <s v="DL-00257"/>
    <s v="CUST-0128"/>
    <s v="CMP-160"/>
    <x v="0"/>
    <x v="4"/>
    <s v="$2,071"/>
    <n v="2071"/>
    <x v="3"/>
    <s v="Jairaj Panchal"/>
    <s v="Jairaj Panchal"/>
    <s v="2022-07-06"/>
    <x v="227"/>
    <d v="2022-10-01T00:00:00"/>
    <d v="2022-10-01T00:00:00"/>
    <d v="2022-12-24T00:00:00"/>
    <d v="2022-12-24T00:00:00"/>
    <n v="171"/>
    <n v="0"/>
    <n v="1"/>
    <m/>
    <x v="1"/>
    <n v="2071"/>
    <x v="1"/>
  </r>
  <r>
    <s v="DL-00258"/>
    <s v="CUST-0080"/>
    <s v=""/>
    <x v="2"/>
    <x v="1"/>
    <s v="$38,323"/>
    <n v="38323"/>
    <x v="2"/>
    <s v="Champak Rao"/>
    <s v="Champak Rao"/>
    <s v="2022-03-09"/>
    <x v="228"/>
    <d v="2022-08-29T00:00:00"/>
    <d v="2022-08-29T00:00:00"/>
    <m/>
    <s v=""/>
    <m/>
    <n v="0"/>
    <n v="1"/>
    <n v="8.6"/>
    <x v="4"/>
    <n v="38323"/>
    <x v="0"/>
  </r>
  <r>
    <s v="DL-00259"/>
    <s v="CUST-0675"/>
    <s v="CMP-279"/>
    <x v="1"/>
    <x v="1"/>
    <s v="142999"/>
    <n v="142999"/>
    <x v="1"/>
    <s v="Amruta Sinha"/>
    <s v="Amruta Sinha"/>
    <s v="2024-09-06"/>
    <x v="229"/>
    <d v="2025-01-23T00:00:00"/>
    <d v="2025-01-23T00:00:00"/>
    <m/>
    <s v=""/>
    <m/>
    <n v="0"/>
    <n v="1"/>
    <m/>
    <x v="3"/>
    <n v="142999"/>
    <x v="0"/>
  </r>
  <r>
    <s v="DL-00260"/>
    <s v="CUST-0985"/>
    <s v="CMP-267"/>
    <x v="0"/>
    <x v="4"/>
    <s v="$6,097"/>
    <n v="6097"/>
    <x v="0"/>
    <s v="Aachal Soni"/>
    <s v="Aachal Soni"/>
    <s v="2022-07-20"/>
    <x v="112"/>
    <d v="2022-08-08T00:00:00"/>
    <d v="2022-08-08T00:00:00"/>
    <d v="2022-10-25T00:00:00"/>
    <d v="2022-10-25T00:00:00"/>
    <n v="97"/>
    <n v="0"/>
    <n v="1"/>
    <m/>
    <x v="3"/>
    <n v="6097"/>
    <x v="1"/>
  </r>
  <r>
    <s v="DL-00261"/>
    <s v="CUST-0245"/>
    <s v=""/>
    <x v="2"/>
    <x v="4"/>
    <s v="39K"/>
    <n v="39000"/>
    <x v="3"/>
    <s v="Owen Mane"/>
    <s v="Owen Mane"/>
    <s v="2022-06-03"/>
    <x v="230"/>
    <d v="2022-10-07T00:00:00"/>
    <d v="2022-10-07T00:00:00"/>
    <d v="2022-10-31T00:00:00"/>
    <d v="2022-10-31T00:00:00"/>
    <n v="150"/>
    <n v="1"/>
    <n v="4"/>
    <n v="10.3"/>
    <x v="4"/>
    <n v="39000"/>
    <x v="1"/>
  </r>
  <r>
    <s v="DL-00262"/>
    <s v="CUST-0164"/>
    <s v=""/>
    <x v="0"/>
    <x v="5"/>
    <s v="7772"/>
    <n v="7772"/>
    <x v="3"/>
    <s v="Mason Solanki"/>
    <s v="Mason Solanki"/>
    <s v="08/09/2022"/>
    <x v="231"/>
    <d v="2022-11-05T00:00:00"/>
    <d v="2022-11-05T00:00:00"/>
    <d v="2022-11-05T00:00:00"/>
    <d v="2022-11-05T00:00:00"/>
    <n v="58"/>
    <n v="0"/>
    <n v="1"/>
    <n v="4.2"/>
    <x v="1"/>
    <n v="7772"/>
    <x v="2"/>
  </r>
  <r>
    <s v="DL-00263"/>
    <s v="CUST-0688"/>
    <s v="CMP-336"/>
    <x v="2"/>
    <x v="3"/>
    <s v="$25,210"/>
    <n v="25210"/>
    <x v="2"/>
    <s v="Jairaj Panchal"/>
    <s v="Jairaj Panchal"/>
    <s v="2022-05-17"/>
    <x v="118"/>
    <d v="2022-08-28T00:00:00"/>
    <d v="2022-08-28T00:00:00"/>
    <m/>
    <s v=""/>
    <m/>
    <n v="0"/>
    <n v="1"/>
    <n v="34.9"/>
    <x v="0"/>
    <n v="25210"/>
    <x v="0"/>
  </r>
  <r>
    <s v="DL-00264"/>
    <s v="CUST-0005"/>
    <s v="CMP-219"/>
    <x v="2"/>
    <x v="0"/>
    <s v="32K"/>
    <n v="32000"/>
    <x v="5"/>
    <s v="Aachal Soni"/>
    <s v="Aachal Soni"/>
    <s v="2024-08-13"/>
    <x v="232"/>
    <d v="2025-02-01T00:00:00"/>
    <d v="2025-02-01T00:00:00"/>
    <m/>
    <s v=""/>
    <m/>
    <n v="0"/>
    <n v="1"/>
    <n v="18.399999999999999"/>
    <x v="0"/>
    <n v="32000"/>
    <x v="0"/>
  </r>
  <r>
    <s v="DL-00265"/>
    <s v="CUST-1225"/>
    <s v="CMP-075"/>
    <x v="2"/>
    <x v="5"/>
    <s v="$26,215"/>
    <n v="26215"/>
    <x v="6"/>
    <s v="Krish Varughese"/>
    <s v="Krish Varughese"/>
    <s v="2023-11-29"/>
    <x v="233"/>
    <d v="2024-03-25T00:00:00"/>
    <d v="2024-03-25T00:00:00"/>
    <d v="2024-03-21T00:00:00"/>
    <d v="2024-03-21T00:00:00"/>
    <n v="113"/>
    <n v="0"/>
    <n v="1"/>
    <n v="27.2"/>
    <x v="1"/>
    <n v="26215"/>
    <x v="2"/>
  </r>
  <r>
    <s v="DL-00266"/>
    <s v="CUST-1484"/>
    <s v="CMP-335"/>
    <x v="0"/>
    <x v="1"/>
    <s v="3375"/>
    <n v="3375"/>
    <x v="2"/>
    <s v="Vidhi Mital"/>
    <s v="Vidhi Mital"/>
    <s v="2022-02-23"/>
    <x v="234"/>
    <m/>
    <s v=""/>
    <m/>
    <s v=""/>
    <m/>
    <n v="0"/>
    <n v="1"/>
    <n v="1.5"/>
    <x v="3"/>
    <n v="3375"/>
    <x v="0"/>
  </r>
  <r>
    <s v="DL-00267"/>
    <s v="CUST-0011"/>
    <s v="CMP-031"/>
    <x v="4"/>
    <x v="1"/>
    <s v="$12,923"/>
    <n v="12923"/>
    <x v="2"/>
    <s v="Ati Seshadri"/>
    <s v="Ati Seshadri"/>
    <s v="2022-07-30"/>
    <x v="235"/>
    <d v="2023-01-24T00:00:00"/>
    <d v="2023-01-24T00:00:00"/>
    <m/>
    <s v=""/>
    <m/>
    <n v="0"/>
    <n v="1"/>
    <n v="14.4"/>
    <x v="3"/>
    <n v="12923"/>
    <x v="0"/>
  </r>
  <r>
    <s v="DL-00268"/>
    <s v="CUST-1099"/>
    <s v=""/>
    <x v="2"/>
    <x v="2"/>
    <s v="$14,976"/>
    <n v="14976"/>
    <x v="2"/>
    <s v="Ati Seshadri"/>
    <s v="Ati Seshadri"/>
    <s v="2022-11-27"/>
    <x v="236"/>
    <d v="2023-01-18T00:00:00"/>
    <d v="2023-01-18T00:00:00"/>
    <m/>
    <s v=""/>
    <m/>
    <n v="0"/>
    <n v="1"/>
    <n v="19.5"/>
    <x v="0"/>
    <n v="14976"/>
    <x v="0"/>
  </r>
  <r>
    <s v="DL-00269"/>
    <s v="CUST-1078"/>
    <s v="CMP-053"/>
    <x v="2"/>
    <x v="3"/>
    <s v="11098"/>
    <n v="11098"/>
    <x v="5"/>
    <s v="Amruta Sinha"/>
    <s v="Amruta Sinha"/>
    <s v="2022-07-08"/>
    <x v="237"/>
    <d v="2022-09-29T00:00:00"/>
    <d v="2022-09-29T00:00:00"/>
    <m/>
    <s v=""/>
    <m/>
    <n v="0"/>
    <n v="1"/>
    <n v="28.1"/>
    <x v="1"/>
    <n v="11098"/>
    <x v="0"/>
  </r>
  <r>
    <s v="DL-00270"/>
    <s v="CUST-0061"/>
    <s v="CMP-251"/>
    <x v="1"/>
    <x v="6"/>
    <s v="180,980"/>
    <n v="180980"/>
    <x v="3"/>
    <s v="Kashish Patla"/>
    <s v="Kashish Patla"/>
    <s v="2022-01-16"/>
    <x v="114"/>
    <d v="2022-03-02T00:00:00"/>
    <d v="2022-03-02T00:00:00"/>
    <m/>
    <s v=""/>
    <m/>
    <n v="0"/>
    <n v="1"/>
    <n v="32.799999999999997"/>
    <x v="3"/>
    <n v="180980"/>
    <x v="0"/>
  </r>
  <r>
    <s v="DL-00271"/>
    <s v="CUST-0952"/>
    <s v="CMP-125"/>
    <x v="3"/>
    <x v="6"/>
    <s v="$4,084"/>
    <n v="4084"/>
    <x v="1"/>
    <s v="jalsa parsa"/>
    <s v="Jalsa Parsa"/>
    <s v="2022-05-30"/>
    <x v="181"/>
    <d v="2022-11-20T00:00:00"/>
    <d v="2022-11-20T00:00:00"/>
    <m/>
    <s v=""/>
    <m/>
    <n v="0"/>
    <n v="1"/>
    <n v="30.3"/>
    <x v="4"/>
    <n v="4084"/>
    <x v="0"/>
  </r>
  <r>
    <s v="DL-00272"/>
    <s v="CUST-0259"/>
    <s v="CMP-177"/>
    <x v="3"/>
    <x v="4"/>
    <s v="9471"/>
    <n v="9471"/>
    <x v="0"/>
    <s v="Owen Mane"/>
    <s v="Owen Mane"/>
    <s v="2024-07-19"/>
    <x v="238"/>
    <d v="2024-09-04T00:00:00"/>
    <d v="2024-09-04T00:00:00"/>
    <d v="2024-09-21T00:00:00"/>
    <d v="2024-09-21T00:00:00"/>
    <n v="64"/>
    <n v="1"/>
    <n v="2"/>
    <n v="0.8"/>
    <x v="4"/>
    <n v="9471"/>
    <x v="1"/>
  </r>
  <r>
    <s v="DL-00273"/>
    <s v="CUST-0052"/>
    <s v="CMP-164"/>
    <x v="2"/>
    <x v="1"/>
    <s v="19222"/>
    <n v="19222"/>
    <x v="0"/>
    <s v="Ekta Uppal"/>
    <s v="Ekta Uppal"/>
    <s v="2024-06-29"/>
    <x v="239"/>
    <d v="2024-09-13T00:00:00"/>
    <d v="2024-09-13T00:00:00"/>
    <m/>
    <s v=""/>
    <m/>
    <n v="0"/>
    <n v="1"/>
    <n v="14.1"/>
    <x v="4"/>
    <n v="19222"/>
    <x v="0"/>
  </r>
  <r>
    <s v="DL-00274"/>
    <s v="CUST-0706"/>
    <s v="CMP-312"/>
    <x v="4"/>
    <x v="4"/>
    <s v="12K"/>
    <n v="12000"/>
    <x v="5"/>
    <s v="rachit lall"/>
    <s v="Rachit Lall"/>
    <s v="02/01/2022"/>
    <x v="9"/>
    <d v="2022-05-07T00:00:00"/>
    <d v="2022-05-07T00:00:00"/>
    <d v="2022-02-03T00:00:00"/>
    <d v="2022-02-03T00:00:00"/>
    <n v="32"/>
    <n v="0"/>
    <n v="1"/>
    <n v="12.6"/>
    <x v="2"/>
    <n v="12000"/>
    <x v="1"/>
  </r>
  <r>
    <s v="DL-00275"/>
    <s v="CUST-0137"/>
    <s v="CMP-215"/>
    <x v="0"/>
    <x v="3"/>
    <s v="$8,707"/>
    <n v="8707"/>
    <x v="2"/>
    <s v="Nihal Bhasin"/>
    <s v="Nihal Bhasin"/>
    <s v="2024-06-28"/>
    <x v="240"/>
    <d v="2024-10-02T00:00:00"/>
    <d v="2024-10-02T00:00:00"/>
    <m/>
    <s v=""/>
    <m/>
    <n v="0"/>
    <n v="1"/>
    <n v="14.5"/>
    <x v="3"/>
    <n v="8707"/>
    <x v="0"/>
  </r>
  <r>
    <s v="DL-00276"/>
    <s v="CUST-1131"/>
    <s v=""/>
    <x v="0"/>
    <x v="6"/>
    <s v="2833"/>
    <n v="2833"/>
    <x v="4"/>
    <s v="Owen Mane"/>
    <s v="Owen Mane"/>
    <s v="2023-07-29"/>
    <x v="241"/>
    <d v="2024-01-17T00:00:00"/>
    <d v="2024-01-17T00:00:00"/>
    <m/>
    <s v=""/>
    <m/>
    <n v="0"/>
    <n v="1"/>
    <n v="22.4"/>
    <x v="2"/>
    <n v="2833"/>
    <x v="0"/>
  </r>
  <r>
    <s v="DL-00277"/>
    <s v="CUST-1022"/>
    <s v="CMP-065"/>
    <x v="2"/>
    <x v="3"/>
    <s v="$16,286"/>
    <n v="16286"/>
    <x v="6"/>
    <s v="jalsa parsa"/>
    <s v="Jalsa Parsa"/>
    <s v="2023-05-29"/>
    <x v="189"/>
    <d v="2023-06-14T00:00:00"/>
    <d v="2023-06-14T00:00:00"/>
    <m/>
    <s v=""/>
    <m/>
    <n v="0"/>
    <n v="1"/>
    <n v="9.6"/>
    <x v="0"/>
    <n v="16286"/>
    <x v="0"/>
  </r>
  <r>
    <s v="DL-00278"/>
    <s v="CUST-0816"/>
    <s v="CMP-189"/>
    <x v="3"/>
    <x v="2"/>
    <s v="11437"/>
    <n v="11437"/>
    <x v="8"/>
    <s v="Patrick Sama"/>
    <s v="Patrick Sama"/>
    <s v="2022-02-28"/>
    <x v="242"/>
    <d v="2022-08-06T00:00:00"/>
    <d v="2022-08-06T00:00:00"/>
    <m/>
    <s v=""/>
    <m/>
    <n v="0"/>
    <n v="1"/>
    <n v="0.5"/>
    <x v="1"/>
    <n v="11437"/>
    <x v="0"/>
  </r>
  <r>
    <s v="DL-00279"/>
    <s v="CUST-0437"/>
    <s v="CMP-072"/>
    <x v="2"/>
    <x v="0"/>
    <s v="21,971"/>
    <n v="21971"/>
    <x v="7"/>
    <s v="Ekta Uppal"/>
    <s v="Ekta Uppal"/>
    <s v="2022-06-19"/>
    <x v="243"/>
    <d v="2022-08-08T00:00:00"/>
    <d v="2022-08-08T00:00:00"/>
    <m/>
    <s v=""/>
    <m/>
    <n v="0"/>
    <n v="1"/>
    <n v="7.9"/>
    <x v="2"/>
    <n v="21971"/>
    <x v="0"/>
  </r>
  <r>
    <s v="DL-00280"/>
    <s v="CUST-1414"/>
    <s v="CMP-062"/>
    <x v="3"/>
    <x v="0"/>
    <s v="$20,516"/>
    <n v="20516"/>
    <x v="3"/>
    <s v="Ati Seshadri"/>
    <s v="Ati Seshadri"/>
    <s v="2022-10-12"/>
    <x v="244"/>
    <d v="2022-11-18T00:00:00"/>
    <d v="2022-11-18T00:00:00"/>
    <m/>
    <s v=""/>
    <m/>
    <n v="0"/>
    <n v="1"/>
    <n v="19"/>
    <x v="1"/>
    <n v="20516"/>
    <x v="0"/>
  </r>
  <r>
    <s v="DL-00281"/>
    <s v="CUST-0832"/>
    <s v="CMP-400"/>
    <x v="4"/>
    <x v="0"/>
    <s v="$14,054"/>
    <n v="14054"/>
    <x v="3"/>
    <s v="rachit lall"/>
    <s v="Rachit Lall"/>
    <s v="09/03/2022"/>
    <x v="228"/>
    <d v="2022-05-22T00:00:00"/>
    <d v="2022-05-22T00:00:00"/>
    <m/>
    <s v=""/>
    <m/>
    <n v="0"/>
    <n v="1"/>
    <n v="17.5"/>
    <x v="0"/>
    <n v="14054"/>
    <x v="0"/>
  </r>
  <r>
    <s v="DL-00282"/>
    <s v="CUST-0310"/>
    <s v="CMP-363"/>
    <x v="0"/>
    <x v="1"/>
    <s v="5,311"/>
    <n v="5311"/>
    <x v="6"/>
    <s v="Panini Kade"/>
    <s v="Panini Kade"/>
    <s v="2023-04-08"/>
    <x v="16"/>
    <d v="2023-09-24T00:00:00"/>
    <d v="2023-09-24T00:00:00"/>
    <m/>
    <s v=""/>
    <m/>
    <n v="0"/>
    <n v="1"/>
    <m/>
    <x v="0"/>
    <n v="5311"/>
    <x v="0"/>
  </r>
  <r>
    <s v="DL-00283"/>
    <s v="CUST-0772"/>
    <s v="CMP-319"/>
    <x v="2"/>
    <x v="6"/>
    <s v="$29,342"/>
    <n v="29342"/>
    <x v="7"/>
    <s v="Vidhi Mital"/>
    <s v="Vidhi Mital"/>
    <s v="2022-05-12"/>
    <x v="245"/>
    <d v="2022-10-27T00:00:00"/>
    <d v="2022-10-27T00:00:00"/>
    <m/>
    <s v=""/>
    <m/>
    <n v="0"/>
    <n v="1"/>
    <n v="25.4"/>
    <x v="1"/>
    <n v="29342"/>
    <x v="0"/>
  </r>
  <r>
    <s v="DL-00284"/>
    <s v="CUST-0586"/>
    <s v=""/>
    <x v="1"/>
    <x v="4"/>
    <s v="126199"/>
    <n v="126199"/>
    <x v="4"/>
    <s v="Kashish Patla"/>
    <s v="Kashish Patla"/>
    <s v="2024-08-17"/>
    <x v="246"/>
    <d v="2024-09-20T00:00:00"/>
    <d v="2024-09-20T00:00:00"/>
    <d v="2024-12-11T00:00:00"/>
    <d v="2024-12-11T00:00:00"/>
    <n v="116"/>
    <n v="1"/>
    <n v="3"/>
    <n v="29.3"/>
    <x v="0"/>
    <n v="126199"/>
    <x v="1"/>
  </r>
  <r>
    <s v="DL-00285"/>
    <s v="CUST-0723"/>
    <s v=""/>
    <x v="2"/>
    <x v="0"/>
    <s v="$36,922"/>
    <n v="36922"/>
    <x v="0"/>
    <s v="Jasmit Gour"/>
    <s v="Jasmit Gour"/>
    <s v="2024-05-11"/>
    <x v="247"/>
    <d v="2024-08-22T00:00:00"/>
    <d v="2024-08-22T00:00:00"/>
    <m/>
    <s v=""/>
    <m/>
    <n v="0"/>
    <n v="1"/>
    <n v="16.5"/>
    <x v="3"/>
    <n v="36922"/>
    <x v="0"/>
  </r>
  <r>
    <s v="DL-00286"/>
    <s v="CUST-0328"/>
    <s v=""/>
    <x v="3"/>
    <x v="2"/>
    <s v="$6,780"/>
    <n v="6780"/>
    <x v="7"/>
    <s v="Aachal Soni"/>
    <s v="Aachal Soni"/>
    <s v="2022-05-03"/>
    <x v="212"/>
    <d v="2022-06-16T00:00:00"/>
    <d v="2022-06-16T00:00:00"/>
    <m/>
    <s v=""/>
    <m/>
    <n v="0"/>
    <n v="1"/>
    <n v="21.9"/>
    <x v="2"/>
    <n v="6780"/>
    <x v="0"/>
  </r>
  <r>
    <s v="DL-00287"/>
    <s v="CUST-0419"/>
    <s v=""/>
    <x v="1"/>
    <x v="6"/>
    <s v="$60,031"/>
    <n v="60031"/>
    <x v="1"/>
    <s v="Karan Karnik"/>
    <s v="Karan Karnik"/>
    <s v="15/11/2022"/>
    <x v="248"/>
    <d v="2023-05-11T00:00:00"/>
    <d v="2023-05-11T00:00:00"/>
    <m/>
    <s v=""/>
    <m/>
    <n v="0"/>
    <n v="1"/>
    <n v="10"/>
    <x v="2"/>
    <n v="60031"/>
    <x v="0"/>
  </r>
  <r>
    <s v="DL-00288"/>
    <s v="CUST-0586"/>
    <s v="CMP-077"/>
    <x v="2"/>
    <x v="0"/>
    <s v="$27,017"/>
    <n v="27017"/>
    <x v="4"/>
    <s v="rachit lall"/>
    <s v="Rachit Lall"/>
    <s v="2023-05-17"/>
    <x v="222"/>
    <d v="2023-08-02T00:00:00"/>
    <d v="2023-08-02T00:00:00"/>
    <m/>
    <s v=""/>
    <m/>
    <n v="0"/>
    <n v="1"/>
    <n v="18.8"/>
    <x v="3"/>
    <n v="27017"/>
    <x v="0"/>
  </r>
  <r>
    <s v="DL-00289"/>
    <s v="CUST-0532"/>
    <s v="CMP-037"/>
    <x v="4"/>
    <x v="3"/>
    <s v="3639"/>
    <n v="3639"/>
    <x v="8"/>
    <s v="Vidhi Mital"/>
    <s v="Vidhi Mital"/>
    <s v="2023-06-13"/>
    <x v="174"/>
    <d v="2023-08-18T00:00:00"/>
    <d v="2023-08-18T00:00:00"/>
    <m/>
    <s v=""/>
    <m/>
    <n v="0"/>
    <n v="1"/>
    <n v="17.399999999999999"/>
    <x v="0"/>
    <n v="3639"/>
    <x v="0"/>
  </r>
  <r>
    <s v="DL-00290"/>
    <s v="CUST-1073"/>
    <s v="CMP-113"/>
    <x v="2"/>
    <x v="2"/>
    <s v="$40,467"/>
    <n v="40467"/>
    <x v="0"/>
    <s v="Lakshmi Hayre"/>
    <s v="Lakshmi Hayre"/>
    <s v="05/03/2024"/>
    <x v="198"/>
    <d v="2024-07-07T00:00:00"/>
    <d v="2024-07-07T00:00:00"/>
    <m/>
    <s v=""/>
    <m/>
    <n v="0"/>
    <n v="1"/>
    <n v="6.4"/>
    <x v="0"/>
    <n v="40467"/>
    <x v="0"/>
  </r>
  <r>
    <s v="DL-00291"/>
    <s v="CUST-0296"/>
    <s v=""/>
    <x v="4"/>
    <x v="6"/>
    <s v="8268"/>
    <n v="8268"/>
    <x v="5"/>
    <s v="Patrick Sama"/>
    <s v="Patrick Sama"/>
    <s v="2023-05-25"/>
    <x v="249"/>
    <d v="2023-09-17T00:00:00"/>
    <d v="2023-09-17T00:00:00"/>
    <m/>
    <s v=""/>
    <m/>
    <n v="0"/>
    <n v="1"/>
    <n v="26.3"/>
    <x v="2"/>
    <n v="8268"/>
    <x v="0"/>
  </r>
  <r>
    <s v="DL-00292"/>
    <s v="CUST-1206"/>
    <s v="CMP-215"/>
    <x v="4"/>
    <x v="6"/>
    <s v="$7,282"/>
    <n v="7282"/>
    <x v="5"/>
    <s v="Hemangini Bahri"/>
    <s v="Hemangini Bahri"/>
    <s v="2023-09-21"/>
    <x v="250"/>
    <d v="2023-10-07T00:00:00"/>
    <d v="2023-10-07T00:00:00"/>
    <m/>
    <s v=""/>
    <m/>
    <n v="0"/>
    <n v="1"/>
    <n v="20.3"/>
    <x v="4"/>
    <n v="7282"/>
    <x v="0"/>
  </r>
  <r>
    <s v="DL-00293"/>
    <s v="CUST-0225"/>
    <s v="CMP-138"/>
    <x v="2"/>
    <x v="4"/>
    <s v="16486"/>
    <n v="16486"/>
    <x v="6"/>
    <s v="Champak Rao"/>
    <s v="Champak Rao"/>
    <s v="2024-10-05"/>
    <x v="251"/>
    <d v="2025-01-09T00:00:00"/>
    <d v="2025-01-09T00:00:00"/>
    <d v="2025-03-31T00:00:00"/>
    <d v="2025-03-31T00:00:00"/>
    <n v="177"/>
    <n v="0"/>
    <n v="1"/>
    <n v="27.2"/>
    <x v="3"/>
    <n v="16486"/>
    <x v="1"/>
  </r>
  <r>
    <s v="DL-00294"/>
    <s v="CUST-0226"/>
    <s v="CMP-291"/>
    <x v="1"/>
    <x v="1"/>
    <s v="125526"/>
    <n v="125526"/>
    <x v="7"/>
    <s v="rachit lall"/>
    <s v="Rachit Lall"/>
    <s v="2024-10-07"/>
    <x v="184"/>
    <d v="2024-10-23T00:00:00"/>
    <d v="2024-10-23T00:00:00"/>
    <m/>
    <s v=""/>
    <m/>
    <n v="0"/>
    <n v="1"/>
    <n v="12.1"/>
    <x v="1"/>
    <n v="125526"/>
    <x v="0"/>
  </r>
  <r>
    <s v="DL-00295"/>
    <s v="CUST-1065"/>
    <s v="CMP-074"/>
    <x v="1"/>
    <x v="4"/>
    <s v="157,155"/>
    <n v="157155"/>
    <x v="6"/>
    <s v="Nihal Bhasin"/>
    <s v="Nihal Bhasin"/>
    <s v="2023-04-17"/>
    <x v="252"/>
    <d v="2023-05-25T00:00:00"/>
    <d v="2023-05-25T00:00:00"/>
    <d v="2023-09-26T00:00:00"/>
    <d v="2023-09-26T00:00:00"/>
    <n v="162"/>
    <n v="0"/>
    <n v="1"/>
    <n v="33.1"/>
    <x v="1"/>
    <n v="157155"/>
    <x v="1"/>
  </r>
  <r>
    <s v="DL-00296"/>
    <s v="CUST-1498"/>
    <s v="CMP-267"/>
    <x v="2"/>
    <x v="4"/>
    <s v="28348"/>
    <n v="28348"/>
    <x v="5"/>
    <s v="Patrick Sama"/>
    <s v="Patrick Sama"/>
    <s v="2024-03-19"/>
    <x v="44"/>
    <m/>
    <s v=""/>
    <d v="2024-05-28T00:00:00"/>
    <d v="2024-05-28T00:00:00"/>
    <n v="70"/>
    <n v="0"/>
    <n v="1"/>
    <n v="7.7"/>
    <x v="3"/>
    <n v="28348"/>
    <x v="1"/>
  </r>
  <r>
    <s v="DL-00297"/>
    <s v="CUST-0284"/>
    <s v="CMP-232"/>
    <x v="2"/>
    <x v="2"/>
    <s v="40976"/>
    <n v="40976"/>
    <x v="6"/>
    <s v="Ekta Uppal"/>
    <s v="Ekta Uppal"/>
    <s v="05/03/2024"/>
    <x v="198"/>
    <d v="2024-08-06T00:00:00"/>
    <d v="2024-08-06T00:00:00"/>
    <m/>
    <s v=""/>
    <m/>
    <n v="0"/>
    <n v="1"/>
    <n v="34.700000000000003"/>
    <x v="2"/>
    <n v="40976"/>
    <x v="0"/>
  </r>
  <r>
    <s v="DL-00298"/>
    <s v="CUST-1044"/>
    <s v=""/>
    <x v="2"/>
    <x v="5"/>
    <s v="24237"/>
    <n v="24237"/>
    <x v="8"/>
    <s v="Jairaj Panchal"/>
    <s v="Jairaj Panchal"/>
    <s v="2023-02-28"/>
    <x v="253"/>
    <d v="2023-08-25T00:00:00"/>
    <d v="2023-08-25T00:00:00"/>
    <d v="2023-08-22T00:00:00"/>
    <d v="2023-08-22T00:00:00"/>
    <n v="175"/>
    <n v="0"/>
    <n v="1"/>
    <n v="32.1"/>
    <x v="4"/>
    <n v="24237"/>
    <x v="2"/>
  </r>
  <r>
    <s v="DL-00299"/>
    <s v="CUST-0859"/>
    <s v=""/>
    <x v="1"/>
    <x v="1"/>
    <s v="200560"/>
    <n v="200560"/>
    <x v="6"/>
    <s v="Panini Kade"/>
    <s v="Panini Kade"/>
    <s v="2022-07-11"/>
    <x v="254"/>
    <m/>
    <s v=""/>
    <m/>
    <s v=""/>
    <m/>
    <n v="0"/>
    <n v="1"/>
    <n v="22.9"/>
    <x v="0"/>
    <n v="200560"/>
    <x v="0"/>
  </r>
  <r>
    <s v="DL-00300"/>
    <s v="CUST-0225"/>
    <s v=""/>
    <x v="4"/>
    <x v="3"/>
    <s v="5,001"/>
    <n v="5001"/>
    <x v="8"/>
    <s v="Owen Mane"/>
    <s v="Owen Mane"/>
    <s v="10/04/2022"/>
    <x v="255"/>
    <d v="2022-09-02T00:00:00"/>
    <d v="2022-09-02T00:00:00"/>
    <m/>
    <s v=""/>
    <m/>
    <n v="0"/>
    <n v="1"/>
    <n v="26.5"/>
    <x v="3"/>
    <n v="5001"/>
    <x v="0"/>
  </r>
  <r>
    <s v="DL-00301"/>
    <s v="CUST-0126"/>
    <s v="CMP-245"/>
    <x v="1"/>
    <x v="6"/>
    <s v="$188,051"/>
    <n v="188051"/>
    <x v="7"/>
    <s v="Vidhi Mital"/>
    <s v="Vidhi Mital"/>
    <s v="2023-03-14"/>
    <x v="256"/>
    <d v="2023-09-07T00:00:00"/>
    <d v="2023-09-07T00:00:00"/>
    <m/>
    <s v=""/>
    <m/>
    <n v="0"/>
    <n v="1"/>
    <n v="9.6"/>
    <x v="0"/>
    <n v="188051"/>
    <x v="0"/>
  </r>
  <r>
    <s v="DL-00302"/>
    <s v="CUST-0103"/>
    <s v=""/>
    <x v="2"/>
    <x v="2"/>
    <s v="26,779"/>
    <n v="26779"/>
    <x v="6"/>
    <s v="Panini Kade"/>
    <s v="Panini Kade"/>
    <s v="2023-08-01"/>
    <x v="257"/>
    <d v="2023-12-09T00:00:00"/>
    <d v="2023-12-09T00:00:00"/>
    <m/>
    <s v=""/>
    <m/>
    <n v="0"/>
    <n v="1"/>
    <n v="1.3"/>
    <x v="2"/>
    <n v="26779"/>
    <x v="0"/>
  </r>
  <r>
    <s v="DL-00303"/>
    <s v="CUST-1346"/>
    <s v=""/>
    <x v="0"/>
    <x v="3"/>
    <s v="$1,985"/>
    <n v="1985"/>
    <x v="8"/>
    <s v="jalsa parsa"/>
    <s v="Jalsa Parsa"/>
    <s v="2024-06-11"/>
    <x v="258"/>
    <d v="2024-10-03T00:00:00"/>
    <d v="2024-10-03T00:00:00"/>
    <m/>
    <s v=""/>
    <m/>
    <n v="0"/>
    <n v="1"/>
    <n v="28"/>
    <x v="4"/>
    <n v="1985"/>
    <x v="0"/>
  </r>
  <r>
    <s v="DL-00304"/>
    <s v="CUST-0790"/>
    <s v="CMP-131"/>
    <x v="4"/>
    <x v="3"/>
    <s v="11033"/>
    <n v="11033"/>
    <x v="8"/>
    <s v="Karan Karnik"/>
    <s v="Karan Karnik"/>
    <s v="27/03/2022"/>
    <x v="259"/>
    <d v="2022-07-05T00:00:00"/>
    <d v="2022-07-05T00:00:00"/>
    <m/>
    <s v=""/>
    <m/>
    <n v="0"/>
    <n v="1"/>
    <n v="18.8"/>
    <x v="4"/>
    <n v="11033"/>
    <x v="0"/>
  </r>
  <r>
    <s v="DL-00305"/>
    <s v="CUST-0713"/>
    <s v=""/>
    <x v="4"/>
    <x v="3"/>
    <s v="9K"/>
    <n v="9000"/>
    <x v="1"/>
    <s v="jalsa parsa"/>
    <s v="Jalsa Parsa"/>
    <s v="2023-05-22"/>
    <x v="204"/>
    <d v="2023-10-14T00:00:00"/>
    <d v="2023-10-14T00:00:00"/>
    <m/>
    <s v=""/>
    <m/>
    <n v="0"/>
    <n v="1"/>
    <n v="5.6"/>
    <x v="2"/>
    <n v="9000"/>
    <x v="0"/>
  </r>
  <r>
    <s v="DL-00306"/>
    <s v="CUST-0089"/>
    <s v="CMP-081"/>
    <x v="0"/>
    <x v="0"/>
    <s v="1236"/>
    <n v="1236"/>
    <x v="8"/>
    <s v="Lakshmi Hayre"/>
    <s v="Lakshmi Hayre"/>
    <s v="2023-03-03"/>
    <x v="203"/>
    <m/>
    <s v=""/>
    <m/>
    <s v=""/>
    <m/>
    <n v="0"/>
    <n v="1"/>
    <n v="27.6"/>
    <x v="2"/>
    <n v="1236"/>
    <x v="0"/>
  </r>
  <r>
    <s v="DL-00307"/>
    <s v="CUST-0787"/>
    <s v=""/>
    <x v="4"/>
    <x v="0"/>
    <s v="$4,375"/>
    <n v="4375"/>
    <x v="4"/>
    <s v="Lakshmi Hayre"/>
    <s v="Lakshmi Hayre"/>
    <s v="2022-05-06"/>
    <x v="260"/>
    <d v="2022-09-30T00:00:00"/>
    <d v="2022-09-30T00:00:00"/>
    <m/>
    <s v=""/>
    <m/>
    <n v="0"/>
    <n v="1"/>
    <m/>
    <x v="4"/>
    <n v="4375"/>
    <x v="0"/>
  </r>
  <r>
    <s v="DL-00308"/>
    <s v="CUST-0391"/>
    <s v="CMP-383"/>
    <x v="0"/>
    <x v="1"/>
    <s v="5866"/>
    <n v="5866"/>
    <x v="3"/>
    <s v="Kashish Patla"/>
    <s v="Kashish Patla"/>
    <s v="2023-04-04"/>
    <x v="261"/>
    <d v="2023-05-31T00:00:00"/>
    <d v="2023-05-31T00:00:00"/>
    <m/>
    <s v=""/>
    <m/>
    <n v="0"/>
    <n v="1"/>
    <n v="27.8"/>
    <x v="3"/>
    <n v="5866"/>
    <x v="0"/>
  </r>
  <r>
    <s v="DL-00309"/>
    <s v="CUST-1027"/>
    <s v=""/>
    <x v="1"/>
    <x v="6"/>
    <s v="49448"/>
    <n v="49448"/>
    <x v="1"/>
    <s v="Aachal Soni"/>
    <s v="Aachal Soni"/>
    <s v="2022-05-06"/>
    <x v="260"/>
    <d v="2022-06-27T00:00:00"/>
    <d v="2022-06-27T00:00:00"/>
    <m/>
    <s v=""/>
    <m/>
    <n v="0"/>
    <n v="1"/>
    <n v="29"/>
    <x v="0"/>
    <n v="49448"/>
    <x v="0"/>
  </r>
  <r>
    <s v="DL-00310"/>
    <s v="CUST-1002"/>
    <s v="CMP-299"/>
    <x v="2"/>
    <x v="5"/>
    <s v="$47,442"/>
    <n v="47442"/>
    <x v="6"/>
    <s v="Krish Varughese"/>
    <s v="Krish Varughese"/>
    <s v="2024-07-04"/>
    <x v="262"/>
    <d v="2024-12-24T00:00:00"/>
    <d v="2024-12-24T00:00:00"/>
    <d v="2024-11-10T00:00:00"/>
    <d v="2024-11-10T00:00:00"/>
    <n v="129"/>
    <n v="0"/>
    <n v="1"/>
    <n v="32.700000000000003"/>
    <x v="3"/>
    <n v="47442"/>
    <x v="2"/>
  </r>
  <r>
    <s v="DL-00311"/>
    <s v="CUST-1454"/>
    <s v=""/>
    <x v="3"/>
    <x v="1"/>
    <s v="$14,290"/>
    <n v="14290"/>
    <x v="2"/>
    <s v="Vidhi Mital  "/>
    <s v="Vidhi Mital"/>
    <s v="2024-02-13"/>
    <x v="263"/>
    <d v="2024-05-11T00:00:00"/>
    <d v="2024-05-11T00:00:00"/>
    <m/>
    <s v=""/>
    <m/>
    <n v="0"/>
    <n v="1"/>
    <n v="0.6"/>
    <x v="0"/>
    <n v="14290"/>
    <x v="0"/>
  </r>
  <r>
    <s v="DL-00312"/>
    <s v="CUST-1382"/>
    <s v="CMP-007"/>
    <x v="4"/>
    <x v="0"/>
    <s v="$3,926"/>
    <n v="3926"/>
    <x v="7"/>
    <s v="Karan Karnik"/>
    <s v="Karan Karnik"/>
    <s v="2023-01-09"/>
    <x v="264"/>
    <d v="2023-02-12T00:00:00"/>
    <d v="2023-02-12T00:00:00"/>
    <m/>
    <s v=""/>
    <m/>
    <n v="0"/>
    <n v="1"/>
    <n v="8.5"/>
    <x v="0"/>
    <n v="3926"/>
    <x v="0"/>
  </r>
  <r>
    <s v="DL-00313"/>
    <s v="CUST-0980"/>
    <s v=""/>
    <x v="2"/>
    <x v="1"/>
    <s v="11026"/>
    <n v="11026"/>
    <x v="0"/>
    <s v="Patrick Sama"/>
    <s v="Patrick Sama"/>
    <s v="05/11/2023"/>
    <x v="68"/>
    <d v="2023-12-01T00:00:00"/>
    <d v="2023-12-01T00:00:00"/>
    <m/>
    <s v=""/>
    <m/>
    <n v="0"/>
    <n v="1"/>
    <n v="24.8"/>
    <x v="4"/>
    <n v="11026"/>
    <x v="0"/>
  </r>
  <r>
    <s v="DL-00314"/>
    <s v="CUST-0822"/>
    <s v="CMP-106"/>
    <x v="1"/>
    <x v="1"/>
    <s v="193070"/>
    <n v="193070"/>
    <x v="4"/>
    <s v="Ekta Uppal"/>
    <s v="Ekta Uppal"/>
    <s v="2024-07-22"/>
    <x v="265"/>
    <d v="2024-09-27T00:00:00"/>
    <d v="2024-09-27T00:00:00"/>
    <m/>
    <s v=""/>
    <m/>
    <n v="0"/>
    <n v="1"/>
    <n v="10.1"/>
    <x v="3"/>
    <n v="193070"/>
    <x v="0"/>
  </r>
  <r>
    <s v="DL-00315"/>
    <s v="CUST-0221"/>
    <s v=""/>
    <x v="1"/>
    <x v="0"/>
    <s v="203253"/>
    <n v="203253"/>
    <x v="3"/>
    <s v="Hemangini Bahri"/>
    <s v="Hemangini Bahri"/>
    <s v="31/10/2024"/>
    <x v="266"/>
    <d v="2025-02-22T00:00:00"/>
    <d v="2025-02-22T00:00:00"/>
    <m/>
    <s v=""/>
    <m/>
    <n v="0"/>
    <n v="1"/>
    <n v="23.8"/>
    <x v="1"/>
    <n v="203253"/>
    <x v="0"/>
  </r>
  <r>
    <s v="DL-00316"/>
    <s v="CUST-1014"/>
    <s v="CMP-018"/>
    <x v="2"/>
    <x v="4"/>
    <s v="$30,287"/>
    <n v="30287"/>
    <x v="2"/>
    <s v="Champak Rao"/>
    <s v="Champak Rao"/>
    <s v="15/03/2024"/>
    <x v="267"/>
    <d v="2024-08-28T00:00:00"/>
    <d v="2024-08-28T00:00:00"/>
    <d v="2024-08-09T00:00:00"/>
    <d v="2024-08-09T00:00:00"/>
    <n v="147"/>
    <n v="0"/>
    <n v="1"/>
    <m/>
    <x v="1"/>
    <n v="30287"/>
    <x v="1"/>
  </r>
  <r>
    <s v="DL-00317"/>
    <s v="CUST-0802"/>
    <s v=""/>
    <x v="0"/>
    <x v="2"/>
    <s v="3550"/>
    <n v="3550"/>
    <x v="2"/>
    <s v="rachit lall"/>
    <s v="Rachit Lall"/>
    <s v="2023-11-24"/>
    <x v="268"/>
    <d v="2024-04-13T00:00:00"/>
    <d v="2024-04-13T00:00:00"/>
    <m/>
    <s v=""/>
    <m/>
    <n v="0"/>
    <n v="1"/>
    <n v="14"/>
    <x v="1"/>
    <n v="3550"/>
    <x v="0"/>
  </r>
  <r>
    <s v="DL-00318"/>
    <s v="CUST-0656"/>
    <s v="CMP-228"/>
    <x v="4"/>
    <x v="4"/>
    <s v="$3,473"/>
    <n v="3473"/>
    <x v="4"/>
    <s v="Vidhi Mital"/>
    <s v="Vidhi Mital"/>
    <s v="2022-01-27"/>
    <x v="269"/>
    <d v="2022-02-20T00:00:00"/>
    <d v="2022-02-20T00:00:00"/>
    <d v="2022-06-30T00:00:00"/>
    <d v="2022-06-30T00:00:00"/>
    <n v="154"/>
    <n v="0"/>
    <n v="1"/>
    <m/>
    <x v="3"/>
    <n v="3473"/>
    <x v="1"/>
  </r>
  <r>
    <s v="DL-00319"/>
    <s v="CUST-0635"/>
    <s v=""/>
    <x v="3"/>
    <x v="5"/>
    <s v="4,915"/>
    <n v="4915"/>
    <x v="1"/>
    <s v="Shivani Natt"/>
    <s v="Shivani Natt"/>
    <s v="2023-07-25"/>
    <x v="270"/>
    <d v="2024-01-09T00:00:00"/>
    <d v="2024-01-09T00:00:00"/>
    <d v="2024-01-20T00:00:00"/>
    <d v="2024-01-20T00:00:00"/>
    <n v="179"/>
    <n v="0"/>
    <n v="1"/>
    <n v="23.9"/>
    <x v="0"/>
    <n v="4915"/>
    <x v="2"/>
  </r>
  <r>
    <s v="DL-00320"/>
    <s v="CUST-1298"/>
    <s v="CMP-035"/>
    <x v="4"/>
    <x v="1"/>
    <s v="8542"/>
    <n v="8542"/>
    <x v="0"/>
    <s v="Anamika Keer"/>
    <s v="Anamika Keer"/>
    <s v="2022-02-20"/>
    <x v="271"/>
    <d v="2022-04-11T00:00:00"/>
    <d v="2022-04-11T00:00:00"/>
    <m/>
    <s v=""/>
    <m/>
    <n v="0"/>
    <n v="1"/>
    <n v="23.6"/>
    <x v="4"/>
    <n v="8542"/>
    <x v="0"/>
  </r>
  <r>
    <s v="DL-00321"/>
    <s v="CUST-0940"/>
    <s v="CMP-222"/>
    <x v="1"/>
    <x v="4"/>
    <s v="$54,104"/>
    <n v="54104"/>
    <x v="6"/>
    <s v="Krish Varughese"/>
    <s v="Krish Varughese"/>
    <s v="2022-06-30"/>
    <x v="272"/>
    <d v="2022-12-02T00:00:00"/>
    <d v="2022-12-02T00:00:00"/>
    <d v="2023-01-08T00:00:00"/>
    <d v="2023-01-08T00:00:00"/>
    <n v="192"/>
    <n v="0"/>
    <n v="1"/>
    <n v="8.6"/>
    <x v="1"/>
    <n v="54104"/>
    <x v="1"/>
  </r>
  <r>
    <s v="DL-00322"/>
    <s v="CUST-1268"/>
    <s v="CMP-015"/>
    <x v="3"/>
    <x v="3"/>
    <s v="17K"/>
    <n v="17000"/>
    <x v="1"/>
    <s v="Panini Kade"/>
    <s v="Panini Kade"/>
    <s v="2022-10-14"/>
    <x v="113"/>
    <d v="2023-02-27T00:00:00"/>
    <d v="2023-02-27T00:00:00"/>
    <m/>
    <s v=""/>
    <m/>
    <n v="0"/>
    <n v="1"/>
    <n v="25.7"/>
    <x v="3"/>
    <n v="17000"/>
    <x v="0"/>
  </r>
  <r>
    <s v="DL-00323"/>
    <s v="CUST-0995"/>
    <s v="CMP-341"/>
    <x v="4"/>
    <x v="1"/>
    <s v="8912"/>
    <n v="8912"/>
    <x v="0"/>
    <s v="Shivani Natt"/>
    <s v="Shivani Natt"/>
    <s v="23/12/2024"/>
    <x v="273"/>
    <d v="2025-04-21T00:00:00"/>
    <d v="2025-04-21T00:00:00"/>
    <m/>
    <s v=""/>
    <m/>
    <n v="0"/>
    <n v="1"/>
    <n v="15.1"/>
    <x v="3"/>
    <n v="8912"/>
    <x v="0"/>
  </r>
  <r>
    <s v="DL-00324"/>
    <s v="CUST-1341"/>
    <s v=""/>
    <x v="4"/>
    <x v="5"/>
    <s v="7,587"/>
    <n v="7587"/>
    <x v="1"/>
    <s v="Nihal Bhasin"/>
    <s v="Nihal Bhasin"/>
    <s v="2024-05-20"/>
    <x v="274"/>
    <m/>
    <s v=""/>
    <d v="2024-12-05T00:00:00"/>
    <d v="2024-12-05T00:00:00"/>
    <n v="199"/>
    <n v="0"/>
    <n v="1"/>
    <n v="24.1"/>
    <x v="2"/>
    <n v="7587"/>
    <x v="2"/>
  </r>
  <r>
    <s v="DL-00325"/>
    <s v="CUST-0666"/>
    <s v="CMP-319"/>
    <x v="2"/>
    <x v="6"/>
    <s v="$31,902"/>
    <n v="31902"/>
    <x v="8"/>
    <s v="Jairaj Panchal"/>
    <s v="Jairaj Panchal"/>
    <s v="2023-08-20"/>
    <x v="275"/>
    <d v="2023-11-24T00:00:00"/>
    <d v="2023-11-24T00:00:00"/>
    <m/>
    <s v=""/>
    <m/>
    <n v="0"/>
    <n v="1"/>
    <n v="3.7"/>
    <x v="2"/>
    <n v="31902"/>
    <x v="0"/>
  </r>
  <r>
    <s v="DL-00326"/>
    <s v="CUST-0661"/>
    <s v=""/>
    <x v="3"/>
    <x v="4"/>
    <s v="$22,208"/>
    <n v="22208"/>
    <x v="2"/>
    <s v="Mason Solanki"/>
    <s v="Mason Solanki"/>
    <s v="2023-01-20"/>
    <x v="276"/>
    <m/>
    <s v=""/>
    <d v="2023-02-16T00:00:00"/>
    <d v="2023-02-16T00:00:00"/>
    <n v="27"/>
    <n v="0"/>
    <n v="1"/>
    <n v="32.1"/>
    <x v="2"/>
    <n v="22208"/>
    <x v="1"/>
  </r>
  <r>
    <s v="DL-00327"/>
    <s v="CUST-0794"/>
    <s v="CMP-273"/>
    <x v="1"/>
    <x v="1"/>
    <s v="147158"/>
    <n v="147158"/>
    <x v="4"/>
    <s v="Hemangini Bahri"/>
    <s v="Hemangini Bahri"/>
    <s v="2022-10-12"/>
    <x v="244"/>
    <d v="2023-01-25T00:00:00"/>
    <d v="2023-01-25T00:00:00"/>
    <m/>
    <s v=""/>
    <m/>
    <n v="0"/>
    <n v="1"/>
    <m/>
    <x v="3"/>
    <n v="147158"/>
    <x v="0"/>
  </r>
  <r>
    <s v="DL-00328"/>
    <s v="CUST-0632"/>
    <s v="CMP-252"/>
    <x v="3"/>
    <x v="1"/>
    <s v="9K"/>
    <n v="9000"/>
    <x v="6"/>
    <s v="Owen Mane"/>
    <s v="Owen Mane"/>
    <s v="2023-01-12"/>
    <x v="277"/>
    <d v="2023-07-09T00:00:00"/>
    <d v="2023-07-09T00:00:00"/>
    <m/>
    <s v=""/>
    <m/>
    <n v="0"/>
    <n v="1"/>
    <n v="33.200000000000003"/>
    <x v="2"/>
    <n v="9000"/>
    <x v="0"/>
  </r>
  <r>
    <s v="DL-00329"/>
    <s v="CUST-1283"/>
    <s v=""/>
    <x v="2"/>
    <x v="0"/>
    <s v="$22,652"/>
    <n v="22652"/>
    <x v="1"/>
    <s v="Hemangini Bahri"/>
    <s v="Hemangini Bahri"/>
    <s v="2022-11-04"/>
    <x v="278"/>
    <d v="2023-05-02T00:00:00"/>
    <d v="2023-05-02T00:00:00"/>
    <m/>
    <s v=""/>
    <m/>
    <n v="0"/>
    <n v="1"/>
    <m/>
    <x v="3"/>
    <n v="22652"/>
    <x v="0"/>
  </r>
  <r>
    <s v="DL-00330"/>
    <s v="CUST-1318"/>
    <s v=""/>
    <x v="3"/>
    <x v="3"/>
    <s v="$16,533"/>
    <n v="16533"/>
    <x v="1"/>
    <s v="Ati Seshadri"/>
    <s v="Ati Seshadri"/>
    <s v="2022-09-01"/>
    <x v="279"/>
    <d v="2022-10-29T00:00:00"/>
    <d v="2022-10-29T00:00:00"/>
    <m/>
    <s v=""/>
    <m/>
    <n v="0"/>
    <n v="1"/>
    <n v="0.5"/>
    <x v="1"/>
    <n v="16533"/>
    <x v="0"/>
  </r>
  <r>
    <s v="DL-00331"/>
    <s v="CUST-0354"/>
    <s v="CMP-254"/>
    <x v="4"/>
    <x v="0"/>
    <s v="8034"/>
    <n v="8034"/>
    <x v="2"/>
    <s v="Kashish Patla"/>
    <s v="Kashish Patla"/>
    <s v="2023-05-05"/>
    <x v="280"/>
    <d v="2023-10-29T00:00:00"/>
    <d v="2023-10-29T00:00:00"/>
    <m/>
    <s v=""/>
    <m/>
    <n v="0"/>
    <n v="1"/>
    <n v="0.9"/>
    <x v="3"/>
    <n v="8034"/>
    <x v="0"/>
  </r>
  <r>
    <s v="DL-00332"/>
    <s v="CUST-0568"/>
    <s v=""/>
    <x v="1"/>
    <x v="3"/>
    <s v="139,182"/>
    <n v="139182"/>
    <x v="7"/>
    <s v="Champak Rao"/>
    <s v="Champak Rao"/>
    <s v="2024-02-19"/>
    <x v="281"/>
    <d v="2024-04-27T00:00:00"/>
    <d v="2024-04-27T00:00:00"/>
    <m/>
    <s v=""/>
    <m/>
    <n v="0"/>
    <n v="1"/>
    <n v="10.6"/>
    <x v="3"/>
    <n v="139182"/>
    <x v="0"/>
  </r>
  <r>
    <s v="DL-00333"/>
    <s v="CUST-1343"/>
    <s v="CMP-339"/>
    <x v="4"/>
    <x v="5"/>
    <s v="10395"/>
    <n v="10395"/>
    <x v="8"/>
    <s v="Ekta Uppal"/>
    <s v="Ekta Uppal"/>
    <s v="2023-02-11"/>
    <x v="153"/>
    <d v="2023-07-05T00:00:00"/>
    <d v="2023-07-05T00:00:00"/>
    <d v="2023-05-17T00:00:00"/>
    <d v="2023-05-17T00:00:00"/>
    <n v="95"/>
    <n v="0"/>
    <n v="1"/>
    <n v="19.7"/>
    <x v="0"/>
    <n v="10395"/>
    <x v="2"/>
  </r>
  <r>
    <s v="DL-00334"/>
    <s v="CUST-0879"/>
    <s v=""/>
    <x v="2"/>
    <x v="4"/>
    <s v="$18,829"/>
    <n v="18829"/>
    <x v="3"/>
    <s v="Karan Karnik"/>
    <s v="Karan Karnik"/>
    <s v="2023-10-04"/>
    <x v="282"/>
    <d v="2024-02-13T00:00:00"/>
    <d v="2024-02-13T00:00:00"/>
    <d v="2024-03-06T00:00:00"/>
    <d v="2024-03-06T00:00:00"/>
    <n v="154"/>
    <n v="0"/>
    <n v="1"/>
    <n v="32.4"/>
    <x v="2"/>
    <n v="18829"/>
    <x v="1"/>
  </r>
  <r>
    <s v="DL-00335"/>
    <s v="CUST-1250"/>
    <s v="CMP-031"/>
    <x v="3"/>
    <x v="6"/>
    <s v="$21,277"/>
    <n v="21277"/>
    <x v="5"/>
    <s v="Mason Solanki"/>
    <s v="Mason Solanki"/>
    <s v="2023-11-22"/>
    <x v="283"/>
    <d v="2023-12-13T00:00:00"/>
    <d v="2023-12-13T00:00:00"/>
    <m/>
    <s v=""/>
    <m/>
    <n v="0"/>
    <n v="1"/>
    <n v="27.7"/>
    <x v="3"/>
    <n v="21277"/>
    <x v="0"/>
  </r>
  <r>
    <s v="DL-00336"/>
    <s v="CUST-1090"/>
    <s v=""/>
    <x v="1"/>
    <x v="3"/>
    <s v="95101"/>
    <n v="95101"/>
    <x v="1"/>
    <s v="rachit lall"/>
    <s v="Rachit Lall"/>
    <s v="2023-02-08"/>
    <x v="284"/>
    <d v="2023-07-27T00:00:00"/>
    <d v="2023-07-27T00:00:00"/>
    <m/>
    <s v=""/>
    <m/>
    <n v="0"/>
    <n v="1"/>
    <n v="19.899999999999999"/>
    <x v="2"/>
    <n v="95101"/>
    <x v="0"/>
  </r>
  <r>
    <s v="DL-00337"/>
    <s v="CUST-1209"/>
    <s v="CMP-068"/>
    <x v="1"/>
    <x v="6"/>
    <s v="$58,657"/>
    <n v="58657"/>
    <x v="7"/>
    <s v="Ekta Uppal"/>
    <s v="Ekta Uppal"/>
    <s v="2022-02-28"/>
    <x v="242"/>
    <d v="2022-08-05T00:00:00"/>
    <d v="2022-08-05T00:00:00"/>
    <m/>
    <s v=""/>
    <m/>
    <n v="0"/>
    <n v="1"/>
    <m/>
    <x v="3"/>
    <n v="58657"/>
    <x v="0"/>
  </r>
  <r>
    <s v="DL-00338"/>
    <s v="CUST-0704"/>
    <s v="CMP-389"/>
    <x v="0"/>
    <x v="0"/>
    <s v="9K"/>
    <n v="9000"/>
    <x v="8"/>
    <s v="Panini Kade"/>
    <s v="Panini Kade"/>
    <s v="2022-10-13"/>
    <x v="285"/>
    <d v="2022-12-26T00:00:00"/>
    <d v="2022-12-26T00:00:00"/>
    <m/>
    <s v=""/>
    <m/>
    <n v="0"/>
    <n v="1"/>
    <n v="26.3"/>
    <x v="3"/>
    <n v="9000"/>
    <x v="0"/>
  </r>
  <r>
    <s v="DL-00339"/>
    <s v="CUST-1485"/>
    <s v="CMP-346"/>
    <x v="0"/>
    <x v="2"/>
    <s v="$4,569"/>
    <n v="4569"/>
    <x v="4"/>
    <s v="Ekta Uppal"/>
    <s v="Ekta Uppal"/>
    <s v="2022-12-08"/>
    <x v="286"/>
    <d v="2023-04-19T00:00:00"/>
    <d v="2023-04-19T00:00:00"/>
    <m/>
    <s v=""/>
    <m/>
    <n v="0"/>
    <n v="1"/>
    <n v="5.2"/>
    <x v="1"/>
    <n v="4569"/>
    <x v="0"/>
  </r>
  <r>
    <s v="DL-00340"/>
    <s v="CUST-0705"/>
    <s v=""/>
    <x v="0"/>
    <x v="4"/>
    <s v="$4,128"/>
    <n v="4128"/>
    <x v="8"/>
    <s v="Krish Varughese"/>
    <s v="Krish Varughese"/>
    <s v="2023-12-18"/>
    <x v="104"/>
    <d v="2024-01-22T00:00:00"/>
    <d v="2024-01-22T00:00:00"/>
    <d v="2024-04-26T00:00:00"/>
    <d v="2024-04-26T00:00:00"/>
    <n v="130"/>
    <n v="0"/>
    <n v="1"/>
    <n v="27.9"/>
    <x v="1"/>
    <n v="4128"/>
    <x v="1"/>
  </r>
  <r>
    <s v="DL-00341"/>
    <s v="CUST-0161"/>
    <s v="CMP-213"/>
    <x v="4"/>
    <x v="0"/>
    <s v="10782"/>
    <n v="10782"/>
    <x v="5"/>
    <s v="Krish Varughese"/>
    <s v="Krish Varughese"/>
    <s v="2024-07-18"/>
    <x v="287"/>
    <d v="2024-11-16T00:00:00"/>
    <d v="2024-11-16T00:00:00"/>
    <m/>
    <s v=""/>
    <m/>
    <n v="0"/>
    <n v="1"/>
    <n v="6.5"/>
    <x v="1"/>
    <n v="10782"/>
    <x v="0"/>
  </r>
  <r>
    <s v="DL-00342"/>
    <s v="CUST-0790"/>
    <s v=""/>
    <x v="0"/>
    <x v="5"/>
    <s v="7240"/>
    <n v="7240"/>
    <x v="1"/>
    <s v="Jasmit Gour"/>
    <s v="Jasmit Gour"/>
    <s v="2024-05-16"/>
    <x v="288"/>
    <d v="2024-07-12T00:00:00"/>
    <d v="2024-07-12T00:00:00"/>
    <d v="2024-08-09T00:00:00"/>
    <d v="2024-08-09T00:00:00"/>
    <n v="85"/>
    <n v="0"/>
    <n v="1"/>
    <n v="30.9"/>
    <x v="0"/>
    <n v="7240"/>
    <x v="2"/>
  </r>
  <r>
    <s v="DL-00343"/>
    <s v="CUST-1047"/>
    <s v="CMP-307"/>
    <x v="4"/>
    <x v="3"/>
    <s v="3406"/>
    <n v="3406"/>
    <x v="6"/>
    <s v="Hemangini Bahri"/>
    <s v="Hemangini Bahri"/>
    <s v="2023-04-25"/>
    <x v="289"/>
    <m/>
    <s v=""/>
    <m/>
    <s v=""/>
    <m/>
    <n v="0"/>
    <n v="1"/>
    <n v="29.5"/>
    <x v="3"/>
    <n v="3406"/>
    <x v="0"/>
  </r>
  <r>
    <s v="DL-00344"/>
    <s v="CUST-1012"/>
    <s v="CMP-089"/>
    <x v="0"/>
    <x v="3"/>
    <s v="8880"/>
    <n v="8880"/>
    <x v="6"/>
    <s v="Patrick Sama"/>
    <s v="Patrick Sama"/>
    <s v="2022-09-14"/>
    <x v="290"/>
    <d v="2023-01-14T00:00:00"/>
    <d v="2023-01-14T00:00:00"/>
    <m/>
    <s v=""/>
    <m/>
    <n v="0"/>
    <n v="1"/>
    <m/>
    <x v="1"/>
    <n v="8880"/>
    <x v="0"/>
  </r>
  <r>
    <s v="DL-00345"/>
    <s v="CUST-0470"/>
    <s v=""/>
    <x v="3"/>
    <x v="5"/>
    <s v="$16,864"/>
    <n v="16864"/>
    <x v="8"/>
    <s v="Amruta Sinha"/>
    <s v="Amruta Sinha"/>
    <s v="2023-08-21"/>
    <x v="66"/>
    <d v="2023-12-08T00:00:00"/>
    <d v="2023-12-08T00:00:00"/>
    <d v="2023-11-11T00:00:00"/>
    <d v="2023-11-11T00:00:00"/>
    <n v="82"/>
    <n v="0"/>
    <n v="1"/>
    <n v="14"/>
    <x v="1"/>
    <n v="16864"/>
    <x v="2"/>
  </r>
  <r>
    <s v="DL-00346"/>
    <s v="CUST-0487"/>
    <s v=""/>
    <x v="0"/>
    <x v="6"/>
    <s v="$6,294"/>
    <n v="6294"/>
    <x v="1"/>
    <s v="Aachal Soni"/>
    <s v="Aachal Soni"/>
    <s v="2023-01-14"/>
    <x v="291"/>
    <d v="2023-04-23T00:00:00"/>
    <d v="2023-04-23T00:00:00"/>
    <m/>
    <s v=""/>
    <m/>
    <n v="0"/>
    <n v="1"/>
    <n v="0.8"/>
    <x v="3"/>
    <n v="6294"/>
    <x v="0"/>
  </r>
  <r>
    <s v="DL-00347"/>
    <s v="CUST-1449"/>
    <s v="CMP-348"/>
    <x v="2"/>
    <x v="0"/>
    <s v="43645"/>
    <n v="43645"/>
    <x v="4"/>
    <s v="Champak Rao"/>
    <s v="Champak Rao"/>
    <s v="23/06/2022"/>
    <x v="292"/>
    <d v="2022-08-17T00:00:00"/>
    <d v="2022-08-17T00:00:00"/>
    <m/>
    <s v=""/>
    <m/>
    <n v="0"/>
    <n v="1"/>
    <n v="20.5"/>
    <x v="0"/>
    <n v="43645"/>
    <x v="0"/>
  </r>
  <r>
    <s v="DL-00348"/>
    <s v="CUST-0302"/>
    <s v=""/>
    <x v="3"/>
    <x v="2"/>
    <s v="$22,158"/>
    <n v="22158"/>
    <x v="3"/>
    <s v="Jairaj Panchal"/>
    <s v="Jairaj Panchal"/>
    <s v="2022-05-12"/>
    <x v="245"/>
    <d v="2022-07-07T00:00:00"/>
    <d v="2022-07-07T00:00:00"/>
    <m/>
    <s v=""/>
    <m/>
    <n v="0"/>
    <n v="1"/>
    <n v="29.5"/>
    <x v="3"/>
    <n v="22158"/>
    <x v="0"/>
  </r>
  <r>
    <s v="DL-00349"/>
    <s v="CUST-1002"/>
    <s v="CMP-350"/>
    <x v="2"/>
    <x v="4"/>
    <s v="39,815"/>
    <n v="39815"/>
    <x v="1"/>
    <s v="Ati Seshadri"/>
    <s v="Ati Seshadri"/>
    <s v="2022-06-04"/>
    <x v="293"/>
    <d v="2022-10-14T00:00:00"/>
    <d v="2022-10-14T00:00:00"/>
    <d v="2022-10-25T00:00:00"/>
    <d v="2022-10-25T00:00:00"/>
    <n v="143"/>
    <n v="1"/>
    <n v="1"/>
    <n v="12.6"/>
    <x v="3"/>
    <n v="39815"/>
    <x v="1"/>
  </r>
  <r>
    <s v="DL-00350"/>
    <s v="CUST-0599"/>
    <s v="CMP-018"/>
    <x v="1"/>
    <x v="4"/>
    <s v="$101,390"/>
    <n v="101390"/>
    <x v="0"/>
    <s v="Krish Varughese"/>
    <s v="Krish Varughese"/>
    <s v="2023-07-16"/>
    <x v="294"/>
    <m/>
    <s v=""/>
    <d v="2024-01-17T00:00:00"/>
    <d v="2024-01-17T00:00:00"/>
    <n v="185"/>
    <n v="1"/>
    <n v="2"/>
    <n v="19.600000000000001"/>
    <x v="0"/>
    <n v="101390"/>
    <x v="1"/>
  </r>
  <r>
    <s v="DL-00351"/>
    <s v="CUST-0114"/>
    <s v="CMP-179"/>
    <x v="2"/>
    <x v="0"/>
    <s v="20K"/>
    <n v="20000"/>
    <x v="8"/>
    <s v="Vidhi Mital"/>
    <s v="Vidhi Mital"/>
    <s v="2022-04-08"/>
    <x v="295"/>
    <d v="2022-06-14T00:00:00"/>
    <d v="2022-06-14T00:00:00"/>
    <m/>
    <s v=""/>
    <m/>
    <n v="0"/>
    <n v="1"/>
    <n v="24"/>
    <x v="3"/>
    <n v="20000"/>
    <x v="0"/>
  </r>
  <r>
    <s v="DL-00352"/>
    <s v="CUST-1482"/>
    <s v=""/>
    <x v="2"/>
    <x v="6"/>
    <s v="41476"/>
    <n v="41476"/>
    <x v="2"/>
    <s v="jalsa parsa"/>
    <s v="Jalsa Parsa"/>
    <s v="2023-05-14"/>
    <x v="296"/>
    <d v="2023-09-20T00:00:00"/>
    <d v="2023-09-20T00:00:00"/>
    <m/>
    <s v=""/>
    <m/>
    <n v="0"/>
    <n v="1"/>
    <n v="1.7"/>
    <x v="0"/>
    <n v="41476"/>
    <x v="0"/>
  </r>
  <r>
    <s v="DL-00353"/>
    <s v="CUST-0206"/>
    <s v="CMP-386"/>
    <x v="3"/>
    <x v="3"/>
    <s v="$19,840"/>
    <n v="19840"/>
    <x v="1"/>
    <s v="rachit lall"/>
    <s v="Rachit Lall"/>
    <s v="2024-01-11"/>
    <x v="177"/>
    <d v="2024-06-14T00:00:00"/>
    <d v="2024-06-14T00:00:00"/>
    <m/>
    <s v=""/>
    <m/>
    <n v="0"/>
    <n v="1"/>
    <m/>
    <x v="4"/>
    <n v="19840"/>
    <x v="0"/>
  </r>
  <r>
    <s v="DL-00354"/>
    <s v="CUST-1305"/>
    <s v="CMP-157"/>
    <x v="4"/>
    <x v="6"/>
    <s v="14284"/>
    <n v="14284"/>
    <x v="6"/>
    <s v="Anamika Keer"/>
    <s v="Anamika Keer"/>
    <s v="2024-09-07"/>
    <x v="297"/>
    <m/>
    <s v=""/>
    <m/>
    <s v=""/>
    <m/>
    <n v="0"/>
    <n v="1"/>
    <n v="26.2"/>
    <x v="2"/>
    <n v="14284"/>
    <x v="0"/>
  </r>
  <r>
    <s v="DL-00355"/>
    <s v="CUST-0095"/>
    <s v="CMP-015"/>
    <x v="0"/>
    <x v="2"/>
    <s v="8,872"/>
    <n v="8872"/>
    <x v="1"/>
    <s v="Jasmit Gour"/>
    <s v="Jasmit Gour"/>
    <s v="2024-08-28"/>
    <x v="298"/>
    <d v="2025-01-01T00:00:00"/>
    <d v="2025-01-01T00:00:00"/>
    <m/>
    <s v=""/>
    <m/>
    <n v="0"/>
    <n v="1"/>
    <n v="19.600000000000001"/>
    <x v="4"/>
    <n v="8872"/>
    <x v="0"/>
  </r>
  <r>
    <s v="DL-00356"/>
    <s v="CUST-0657"/>
    <s v=""/>
    <x v="0"/>
    <x v="6"/>
    <s v="6426"/>
    <n v="6426"/>
    <x v="3"/>
    <s v="rachit lall"/>
    <s v="Rachit Lall"/>
    <s v="2022-06-14"/>
    <x v="299"/>
    <d v="2022-09-14T00:00:00"/>
    <d v="2022-09-14T00:00:00"/>
    <m/>
    <s v=""/>
    <m/>
    <n v="0"/>
    <n v="1"/>
    <n v="32.700000000000003"/>
    <x v="2"/>
    <n v="6426"/>
    <x v="0"/>
  </r>
  <r>
    <s v="DL-00357"/>
    <s v="CUST-0798"/>
    <s v="CMP-300"/>
    <x v="0"/>
    <x v="0"/>
    <s v="6980"/>
    <n v="6980"/>
    <x v="3"/>
    <s v="Champak Rao"/>
    <s v="Champak Rao"/>
    <s v="2022-08-27"/>
    <x v="300"/>
    <d v="2023-01-17T00:00:00"/>
    <d v="2023-01-17T00:00:00"/>
    <m/>
    <s v=""/>
    <m/>
    <n v="0"/>
    <n v="1"/>
    <n v="4.9000000000000004"/>
    <x v="3"/>
    <n v="6980"/>
    <x v="0"/>
  </r>
  <r>
    <s v="DL-00358"/>
    <s v="CUST-0823"/>
    <s v=""/>
    <x v="4"/>
    <x v="5"/>
    <s v="8,333"/>
    <n v="8333"/>
    <x v="3"/>
    <s v="jalsa parsa"/>
    <s v="Jalsa Parsa"/>
    <s v="2024-01-15"/>
    <x v="301"/>
    <d v="2024-03-20T00:00:00"/>
    <d v="2024-03-20T00:00:00"/>
    <d v="2024-06-17T00:00:00"/>
    <d v="2024-06-17T00:00:00"/>
    <n v="154"/>
    <n v="0"/>
    <n v="1"/>
    <n v="16.7"/>
    <x v="1"/>
    <n v="8333"/>
    <x v="2"/>
  </r>
  <r>
    <s v="DL-00359"/>
    <s v="CUST-1343"/>
    <s v="CMP-235"/>
    <x v="1"/>
    <x v="0"/>
    <s v="119276"/>
    <n v="119276"/>
    <x v="0"/>
    <s v="Mason Solanki"/>
    <s v="Mason Solanki"/>
    <s v="2024-10-09"/>
    <x v="122"/>
    <d v="2024-10-24T00:00:00"/>
    <d v="2024-10-24T00:00:00"/>
    <m/>
    <s v=""/>
    <m/>
    <n v="0"/>
    <n v="1"/>
    <m/>
    <x v="3"/>
    <n v="119276"/>
    <x v="0"/>
  </r>
  <r>
    <s v="DL-00360"/>
    <s v="CUST-0357"/>
    <s v="CMP-194"/>
    <x v="0"/>
    <x v="3"/>
    <s v="2940"/>
    <n v="2940"/>
    <x v="5"/>
    <s v="Shivani Natt"/>
    <s v="Shivani Natt"/>
    <s v="2024-05-13"/>
    <x v="302"/>
    <d v="2024-08-03T00:00:00"/>
    <d v="2024-08-03T00:00:00"/>
    <m/>
    <s v=""/>
    <m/>
    <n v="0"/>
    <n v="1"/>
    <n v="29.5"/>
    <x v="4"/>
    <n v="2940"/>
    <x v="0"/>
  </r>
  <r>
    <s v="DL-00361"/>
    <s v="CUST-1046"/>
    <s v="CMP-041"/>
    <x v="4"/>
    <x v="5"/>
    <s v="$5,740"/>
    <n v="5740"/>
    <x v="4"/>
    <s v="Vidhi Mital"/>
    <s v="Vidhi Mital"/>
    <s v="2022-02-27"/>
    <x v="197"/>
    <d v="2022-08-15T00:00:00"/>
    <d v="2022-08-15T00:00:00"/>
    <d v="2022-05-16T00:00:00"/>
    <d v="2022-05-16T00:00:00"/>
    <n v="78"/>
    <n v="0"/>
    <n v="1"/>
    <n v="14.1"/>
    <x v="4"/>
    <n v="5740"/>
    <x v="2"/>
  </r>
  <r>
    <s v="DL-00362"/>
    <s v="CUST-0297"/>
    <s v=""/>
    <x v="3"/>
    <x v="2"/>
    <s v="4914"/>
    <n v="4914"/>
    <x v="1"/>
    <s v="Aachal Soni"/>
    <s v="Aachal Soni"/>
    <s v="2023-07-28"/>
    <x v="303"/>
    <d v="2023-08-24T00:00:00"/>
    <d v="2023-08-24T00:00:00"/>
    <m/>
    <s v=""/>
    <m/>
    <n v="0"/>
    <n v="1"/>
    <n v="32.799999999999997"/>
    <x v="2"/>
    <n v="4914"/>
    <x v="0"/>
  </r>
  <r>
    <s v="DL-00363"/>
    <s v="CUST-1052"/>
    <s v="CMP-373"/>
    <x v="2"/>
    <x v="3"/>
    <s v="34636"/>
    <n v="34636"/>
    <x v="0"/>
    <s v="Shivani Natt"/>
    <s v="Shivani Natt"/>
    <s v="2024-03-31"/>
    <x v="304"/>
    <d v="2024-08-15T00:00:00"/>
    <d v="2024-08-15T00:00:00"/>
    <m/>
    <s v=""/>
    <m/>
    <n v="0"/>
    <n v="1"/>
    <n v="15.7"/>
    <x v="0"/>
    <n v="34636"/>
    <x v="0"/>
  </r>
  <r>
    <s v="DL-00364"/>
    <s v="CUST-0978"/>
    <s v="CMP-214"/>
    <x v="1"/>
    <x v="0"/>
    <s v="$65,885"/>
    <n v="65885"/>
    <x v="3"/>
    <s v="Jairaj Panchal"/>
    <s v="Jairaj Panchal"/>
    <s v="2022-10-04"/>
    <x v="89"/>
    <d v="2022-12-29T00:00:00"/>
    <d v="2022-12-29T00:00:00"/>
    <m/>
    <s v=""/>
    <m/>
    <n v="0"/>
    <n v="1"/>
    <n v="14.3"/>
    <x v="3"/>
    <n v="65885"/>
    <x v="0"/>
  </r>
  <r>
    <s v="DL-00365"/>
    <s v="CUST-1095"/>
    <s v=""/>
    <x v="0"/>
    <x v="5"/>
    <s v="6507"/>
    <n v="6507"/>
    <x v="6"/>
    <s v="Champak Rao"/>
    <s v="Champak Rao"/>
    <s v="2023-03-09"/>
    <x v="207"/>
    <d v="2023-06-12T00:00:00"/>
    <d v="2023-06-12T00:00:00"/>
    <d v="2023-05-30T00:00:00"/>
    <d v="2023-05-30T00:00:00"/>
    <n v="82"/>
    <n v="0"/>
    <n v="1"/>
    <n v="3.3"/>
    <x v="2"/>
    <n v="6507"/>
    <x v="2"/>
  </r>
  <r>
    <s v="DL-00366"/>
    <s v="CUST-0751"/>
    <s v="CMP-354"/>
    <x v="1"/>
    <x v="1"/>
    <s v="130K"/>
    <n v="130000"/>
    <x v="1"/>
    <s v="Champak Rao"/>
    <s v="Champak Rao"/>
    <s v="2023-03-23"/>
    <x v="130"/>
    <d v="2023-04-25T00:00:00"/>
    <d v="2023-04-25T00:00:00"/>
    <m/>
    <s v=""/>
    <m/>
    <n v="0"/>
    <n v="1"/>
    <n v="29.4"/>
    <x v="4"/>
    <n v="130000"/>
    <x v="0"/>
  </r>
  <r>
    <s v="DL-00367"/>
    <s v="CUST-0110"/>
    <s v=""/>
    <x v="4"/>
    <x v="1"/>
    <s v="3322"/>
    <n v="3322"/>
    <x v="1"/>
    <s v="Amruta Sinha"/>
    <s v="Amruta Sinha"/>
    <s v="2024-10-20"/>
    <x v="305"/>
    <d v="2025-02-01T00:00:00"/>
    <d v="2025-02-01T00:00:00"/>
    <m/>
    <s v=""/>
    <m/>
    <n v="0"/>
    <n v="1"/>
    <n v="23.9"/>
    <x v="1"/>
    <n v="3322"/>
    <x v="0"/>
  </r>
  <r>
    <s v="DL-00368"/>
    <s v="CUST-0247"/>
    <s v="CMP-384"/>
    <x v="2"/>
    <x v="2"/>
    <s v="22K"/>
    <n v="22000"/>
    <x v="8"/>
    <s v="Patrick Sama"/>
    <s v="Patrick Sama"/>
    <s v="2022-04-03"/>
    <x v="306"/>
    <d v="2022-05-02T00:00:00"/>
    <d v="2022-05-02T00:00:00"/>
    <m/>
    <s v=""/>
    <m/>
    <n v="0"/>
    <n v="1"/>
    <n v="23.5"/>
    <x v="4"/>
    <n v="22000"/>
    <x v="0"/>
  </r>
  <r>
    <s v="DL-00369"/>
    <s v="CUST-1032"/>
    <s v="CMP-398"/>
    <x v="2"/>
    <x v="3"/>
    <s v="15480"/>
    <n v="15480"/>
    <x v="2"/>
    <s v="Anamika Keer"/>
    <s v="Anamika Keer"/>
    <s v="2022-09-11"/>
    <x v="307"/>
    <d v="2022-11-20T00:00:00"/>
    <d v="2022-11-20T00:00:00"/>
    <m/>
    <s v=""/>
    <m/>
    <n v="0"/>
    <n v="1"/>
    <n v="5.4"/>
    <x v="0"/>
    <n v="15480"/>
    <x v="0"/>
  </r>
  <r>
    <s v="DL-00370"/>
    <s v="CUST-0558"/>
    <s v="CMP-208"/>
    <x v="0"/>
    <x v="4"/>
    <s v="8189"/>
    <n v="8189"/>
    <x v="1"/>
    <s v="Patrick Sama"/>
    <s v="Patrick Sama"/>
    <s v="2023-06-05"/>
    <x v="308"/>
    <d v="2023-08-04T00:00:00"/>
    <d v="2023-08-04T00:00:00"/>
    <d v="2023-07-22T00:00:00"/>
    <d v="2023-07-22T00:00:00"/>
    <n v="47"/>
    <n v="0"/>
    <n v="1"/>
    <n v="34.700000000000003"/>
    <x v="3"/>
    <n v="8189"/>
    <x v="1"/>
  </r>
  <r>
    <s v="DL-00371"/>
    <s v="CUST-0810"/>
    <s v="CMP-396"/>
    <x v="2"/>
    <x v="0"/>
    <s v="$21,824"/>
    <n v="21824"/>
    <x v="5"/>
    <s v="Krish Varughese"/>
    <s v="Krish Varughese"/>
    <s v="2023-05-31"/>
    <x v="309"/>
    <d v="2023-09-22T00:00:00"/>
    <d v="2023-09-22T00:00:00"/>
    <m/>
    <s v=""/>
    <m/>
    <n v="0"/>
    <n v="1"/>
    <n v="1.8"/>
    <x v="4"/>
    <n v="21824"/>
    <x v="0"/>
  </r>
  <r>
    <s v="DL-00372"/>
    <s v="CUST-1355"/>
    <s v="CMP-248"/>
    <x v="1"/>
    <x v="4"/>
    <s v="$70,783"/>
    <n v="70783"/>
    <x v="6"/>
    <s v="Owen Mane"/>
    <s v="Owen Mane"/>
    <s v="2024-08-09"/>
    <x v="310"/>
    <d v="2024-09-01T00:00:00"/>
    <d v="2024-09-01T00:00:00"/>
    <d v="2025-02-01T00:00:00"/>
    <d v="2025-02-01T00:00:00"/>
    <n v="176"/>
    <n v="0"/>
    <n v="1"/>
    <m/>
    <x v="1"/>
    <n v="70783"/>
    <x v="1"/>
  </r>
  <r>
    <s v="DL-00373"/>
    <s v="CUST-0191"/>
    <s v="CMP-362"/>
    <x v="4"/>
    <x v="3"/>
    <s v="13,612"/>
    <n v="13612"/>
    <x v="0"/>
    <s v="Jasmit Gour"/>
    <s v="Jasmit Gour"/>
    <s v="2023-01-29"/>
    <x v="311"/>
    <d v="2023-06-15T00:00:00"/>
    <d v="2023-06-15T00:00:00"/>
    <m/>
    <s v=""/>
    <m/>
    <n v="0"/>
    <n v="1"/>
    <n v="4.2"/>
    <x v="3"/>
    <n v="13612"/>
    <x v="0"/>
  </r>
  <r>
    <s v="DL-00374"/>
    <s v="CUST-0370"/>
    <s v=""/>
    <x v="1"/>
    <x v="6"/>
    <s v="195765"/>
    <n v="195765"/>
    <x v="1"/>
    <s v="Owen Mane"/>
    <s v="Owen Mane"/>
    <s v="2024-12-11"/>
    <x v="312"/>
    <d v="2025-02-22T00:00:00"/>
    <d v="2025-02-22T00:00:00"/>
    <m/>
    <s v=""/>
    <m/>
    <n v="0"/>
    <n v="1"/>
    <n v="2.1"/>
    <x v="1"/>
    <n v="195765"/>
    <x v="0"/>
  </r>
  <r>
    <s v="DL-00375"/>
    <s v="CUST-0632"/>
    <s v=""/>
    <x v="0"/>
    <x v="2"/>
    <s v="8K"/>
    <n v="8000"/>
    <x v="8"/>
    <s v="Panini Kade"/>
    <s v="Panini Kade"/>
    <s v="31/08/2023"/>
    <x v="313"/>
    <d v="2023-11-23T00:00:00"/>
    <d v="2023-11-23T00:00:00"/>
    <m/>
    <s v=""/>
    <m/>
    <n v="0"/>
    <n v="1"/>
    <m/>
    <x v="0"/>
    <n v="8000"/>
    <x v="0"/>
  </r>
  <r>
    <s v="DL-00376"/>
    <s v="CUST-1231"/>
    <s v="CMP-159"/>
    <x v="1"/>
    <x v="1"/>
    <s v="212,619"/>
    <n v="212619"/>
    <x v="7"/>
    <s v="Jasmit Gour"/>
    <s v="Jasmit Gour"/>
    <s v="2022-05-14"/>
    <x v="37"/>
    <m/>
    <s v=""/>
    <m/>
    <s v=""/>
    <m/>
    <n v="0"/>
    <n v="1"/>
    <n v="28.1"/>
    <x v="1"/>
    <n v="212619"/>
    <x v="0"/>
  </r>
  <r>
    <s v="DL-00377"/>
    <s v="CUST-1270"/>
    <s v=""/>
    <x v="0"/>
    <x v="5"/>
    <s v="9516"/>
    <n v="9516"/>
    <x v="3"/>
    <s v="Amruta Sinha"/>
    <s v="Amruta Sinha"/>
    <s v="2023-10-28"/>
    <x v="314"/>
    <d v="2024-04-19T00:00:00"/>
    <d v="2024-04-19T00:00:00"/>
    <d v="2024-01-01T00:00:00"/>
    <d v="2024-01-01T00:00:00"/>
    <n v="65"/>
    <n v="0"/>
    <n v="1"/>
    <m/>
    <x v="1"/>
    <s v="[GPT ERROR] Free trial ended. Buy credits on dashboard.gptforwork.com to continue."/>
    <x v="2"/>
  </r>
  <r>
    <s v="DL-00378"/>
    <s v="CUST-0655"/>
    <s v=""/>
    <x v="3"/>
    <x v="6"/>
    <s v="12428"/>
    <n v="12428"/>
    <x v="1"/>
    <s v="Amruta Sinha"/>
    <s v="Amruta Sinha"/>
    <s v="21/02/2024"/>
    <x v="315"/>
    <d v="2024-06-23T00:00:00"/>
    <d v="2024-06-23T00:00:00"/>
    <m/>
    <s v=""/>
    <m/>
    <n v="0"/>
    <n v="1"/>
    <n v="27.1"/>
    <x v="2"/>
    <s v="[GPT ERROR] Free trial ended. Buy credits on dashboard.gptforwork.com to continue."/>
    <x v="0"/>
  </r>
  <r>
    <s v="DL-00379"/>
    <s v="CUST-0513"/>
    <s v=""/>
    <x v="0"/>
    <x v="4"/>
    <s v="$7,781"/>
    <n v="7781"/>
    <x v="8"/>
    <s v="Karan Karnik"/>
    <s v="Karan Karnik"/>
    <s v="2023-04-18"/>
    <x v="316"/>
    <d v="2023-07-13T00:00:00"/>
    <d v="2023-07-13T00:00:00"/>
    <d v="2023-06-15T00:00:00"/>
    <d v="2023-06-15T00:00:00"/>
    <n v="58"/>
    <n v="1"/>
    <n v="4"/>
    <n v="14.9"/>
    <x v="2"/>
    <s v="[GPT ERROR] Free trial ended. Buy credits on dashboard.gptforwork.com to continue."/>
    <x v="1"/>
  </r>
  <r>
    <s v="DL-00380"/>
    <s v="CUST-0615"/>
    <s v="CMP-186"/>
    <x v="3"/>
    <x v="1"/>
    <s v="11377"/>
    <n v="11377"/>
    <x v="4"/>
    <s v="Anamika Keer"/>
    <s v="Anamika Keer"/>
    <s v="2024-12-14"/>
    <x v="317"/>
    <d v="2025-03-04T00:00:00"/>
    <d v="2025-03-04T00:00:00"/>
    <m/>
    <s v=""/>
    <m/>
    <n v="0"/>
    <n v="1"/>
    <n v="17.8"/>
    <x v="1"/>
    <s v="[GPT ERROR] Free trial ended. Buy credits on dashboard.gptforwork.com to continue."/>
    <x v="0"/>
  </r>
  <r>
    <s v="DL-00381"/>
    <s v="CUST-1490"/>
    <s v="CMP-287"/>
    <x v="3"/>
    <x v="6"/>
    <s v="7765"/>
    <n v="7765"/>
    <x v="1"/>
    <s v="jalsa parsa"/>
    <s v="Jalsa Parsa"/>
    <s v="2023-07-05"/>
    <x v="318"/>
    <d v="2023-07-25T00:00:00"/>
    <d v="2023-07-25T00:00:00"/>
    <m/>
    <s v=""/>
    <m/>
    <n v="0"/>
    <n v="1"/>
    <n v="12.2"/>
    <x v="4"/>
    <s v="[GPT ERROR] Free trial ended. Buy credits on dashboard.gptforwork.com to continue."/>
    <x v="0"/>
  </r>
  <r>
    <s v="DL-00382"/>
    <s v="CUST-0765"/>
    <s v=""/>
    <x v="3"/>
    <x v="3"/>
    <s v="$9,381"/>
    <n v="9381"/>
    <x v="3"/>
    <s v="Owen Mane"/>
    <s v="Owen Mane"/>
    <s v="2024-05-14"/>
    <x v="319"/>
    <d v="2024-10-29T00:00:00"/>
    <d v="2024-10-29T00:00:00"/>
    <m/>
    <s v=""/>
    <m/>
    <n v="0"/>
    <n v="1"/>
    <n v="30.2"/>
    <x v="3"/>
    <s v="[GPT ERROR] Free trial ended. Buy credits on dashboard.gptforwork.com to continue."/>
    <x v="0"/>
  </r>
  <r>
    <s v="DL-00383"/>
    <s v="CUST-1072"/>
    <s v="CMP-223"/>
    <x v="2"/>
    <x v="2"/>
    <s v="47460"/>
    <n v="47460"/>
    <x v="7"/>
    <s v="Lakshmi Hayre"/>
    <s v="Lakshmi Hayre"/>
    <s v="2023-07-17"/>
    <x v="320"/>
    <d v="2024-01-04T00:00:00"/>
    <d v="2024-01-04T00:00:00"/>
    <m/>
    <s v=""/>
    <m/>
    <n v="0"/>
    <n v="1"/>
    <n v="23.3"/>
    <x v="4"/>
    <m/>
    <x v="0"/>
  </r>
  <r>
    <s v="DL-00384"/>
    <s v="CUST-1187"/>
    <s v=""/>
    <x v="1"/>
    <x v="1"/>
    <s v="$146,153"/>
    <n v="146153"/>
    <x v="2"/>
    <s v="Panini Kade"/>
    <s v="Panini Kade"/>
    <s v="2024-06-06"/>
    <x v="321"/>
    <d v="2024-08-26T00:00:00"/>
    <d v="2024-08-26T00:00:00"/>
    <m/>
    <s v=""/>
    <m/>
    <n v="0"/>
    <n v="1"/>
    <m/>
    <x v="4"/>
    <m/>
    <x v="0"/>
  </r>
  <r>
    <s v="DL-00385"/>
    <s v="CUST-1467"/>
    <s v="CMP-252"/>
    <x v="4"/>
    <x v="2"/>
    <s v="$10,231"/>
    <n v="10231"/>
    <x v="2"/>
    <s v="Aachal Soni"/>
    <s v="Aachal Soni"/>
    <s v="2022-01-01"/>
    <x v="322"/>
    <d v="2022-05-25T00:00:00"/>
    <d v="2022-05-25T00:00:00"/>
    <m/>
    <s v=""/>
    <m/>
    <n v="0"/>
    <n v="1"/>
    <m/>
    <x v="0"/>
    <m/>
    <x v="0"/>
  </r>
  <r>
    <s v="DL-00386"/>
    <s v="CUST-1482"/>
    <s v="CMP-210"/>
    <x v="2"/>
    <x v="6"/>
    <s v="22182"/>
    <n v="22182"/>
    <x v="4"/>
    <s v="Krish Varughese"/>
    <s v="Krish Varughese"/>
    <s v="2024-11-25"/>
    <x v="323"/>
    <d v="2025-02-19T00:00:00"/>
    <d v="2025-02-19T00:00:00"/>
    <m/>
    <s v=""/>
    <m/>
    <n v="0"/>
    <n v="1"/>
    <n v="31.8"/>
    <x v="4"/>
    <m/>
    <x v="0"/>
  </r>
  <r>
    <s v="DL-00387"/>
    <s v="CUST-0470"/>
    <s v="CMP-170"/>
    <x v="4"/>
    <x v="3"/>
    <s v="11,945"/>
    <n v="11945"/>
    <x v="6"/>
    <s v="Kashish Patla"/>
    <s v="Kashish Patla"/>
    <s v="2022-12-31"/>
    <x v="324"/>
    <d v="2023-05-15T00:00:00"/>
    <d v="2023-05-15T00:00:00"/>
    <m/>
    <s v=""/>
    <m/>
    <n v="0"/>
    <n v="1"/>
    <n v="18.8"/>
    <x v="3"/>
    <m/>
    <x v="0"/>
  </r>
  <r>
    <s v="DL-00388"/>
    <s v="CUST-0069"/>
    <s v="CMP-390"/>
    <x v="2"/>
    <x v="3"/>
    <s v="38613"/>
    <n v="38613"/>
    <x v="4"/>
    <s v="jalsa parsa"/>
    <s v="Jalsa Parsa"/>
    <s v="2022-12-20"/>
    <x v="325"/>
    <d v="2023-03-22T00:00:00"/>
    <d v="2023-03-22T00:00:00"/>
    <m/>
    <s v=""/>
    <m/>
    <n v="0"/>
    <n v="1"/>
    <n v="27.6"/>
    <x v="4"/>
    <m/>
    <x v="0"/>
  </r>
  <r>
    <s v="DL-00389"/>
    <s v="CUST-1174"/>
    <s v="CMP-194"/>
    <x v="2"/>
    <x v="4"/>
    <s v="$23,070"/>
    <n v="23070"/>
    <x v="2"/>
    <s v="jalsa parsa"/>
    <s v="Jalsa Parsa"/>
    <s v="2024-11-14"/>
    <x v="88"/>
    <m/>
    <s v=""/>
    <d v="2024-12-24T00:00:00"/>
    <d v="2024-12-24T00:00:00"/>
    <n v="40"/>
    <n v="0"/>
    <n v="1"/>
    <n v="4.9000000000000004"/>
    <x v="3"/>
    <m/>
    <x v="1"/>
  </r>
  <r>
    <s v="DL-00390"/>
    <s v="CUST-1251"/>
    <s v=""/>
    <x v="2"/>
    <x v="2"/>
    <s v="27,251"/>
    <n v="27251"/>
    <x v="5"/>
    <s v="Owen Mane"/>
    <s v="Owen Mane"/>
    <s v="2024-09-29"/>
    <x v="326"/>
    <m/>
    <s v=""/>
    <m/>
    <s v=""/>
    <m/>
    <n v="0"/>
    <n v="1"/>
    <n v="7.6"/>
    <x v="1"/>
    <m/>
    <x v="0"/>
  </r>
  <r>
    <s v="DL-00391"/>
    <s v="CUST-0442"/>
    <s v=""/>
    <x v="1"/>
    <x v="3"/>
    <s v="173531"/>
    <n v="173531"/>
    <x v="5"/>
    <s v="Karan Karnik"/>
    <s v="Karan Karnik"/>
    <s v="2024-02-13"/>
    <x v="263"/>
    <d v="2024-04-27T00:00:00"/>
    <d v="2024-04-27T00:00:00"/>
    <m/>
    <s v=""/>
    <m/>
    <n v="0"/>
    <n v="1"/>
    <n v="2.5"/>
    <x v="2"/>
    <m/>
    <x v="0"/>
  </r>
  <r>
    <s v="DL-00392"/>
    <s v="CUST-0182"/>
    <s v="CMP-201"/>
    <x v="4"/>
    <x v="4"/>
    <s v="$5,759"/>
    <n v="5759"/>
    <x v="6"/>
    <s v="Nihal Bhasin"/>
    <s v="Nihal Bhasin"/>
    <s v="2023-09-10"/>
    <x v="327"/>
    <d v="2024-01-21T00:00:00"/>
    <d v="2024-01-21T00:00:00"/>
    <d v="2023-11-13T00:00:00"/>
    <d v="2023-11-13T00:00:00"/>
    <n v="64"/>
    <n v="0"/>
    <n v="1"/>
    <n v="31.2"/>
    <x v="0"/>
    <m/>
    <x v="1"/>
  </r>
  <r>
    <s v="DL-00393"/>
    <s v="CUST-1044"/>
    <s v="CMP-182"/>
    <x v="3"/>
    <x v="5"/>
    <s v="16110"/>
    <n v="16110"/>
    <x v="8"/>
    <s v="Jairaj Panchal"/>
    <s v="Jairaj Panchal"/>
    <s v="2024-02-06"/>
    <x v="3"/>
    <d v="2024-04-22T00:00:00"/>
    <d v="2024-04-22T00:00:00"/>
    <d v="2024-07-03T00:00:00"/>
    <d v="2024-07-03T00:00:00"/>
    <n v="148"/>
    <n v="0"/>
    <n v="1"/>
    <n v="25"/>
    <x v="2"/>
    <m/>
    <x v="2"/>
  </r>
  <r>
    <s v="DL-00394"/>
    <s v="CUST-0520"/>
    <s v=""/>
    <x v="0"/>
    <x v="5"/>
    <s v="$3,427"/>
    <n v="3427"/>
    <x v="4"/>
    <s v="Aachal Soni"/>
    <s v="Aachal Soni"/>
    <s v="21/02/2022"/>
    <x v="328"/>
    <d v="2022-07-08T00:00:00"/>
    <d v="2022-07-08T00:00:00"/>
    <d v="2022-06-11T00:00:00"/>
    <d v="2022-06-11T00:00:00"/>
    <n v="110"/>
    <n v="0"/>
    <n v="1"/>
    <n v="2.8"/>
    <x v="3"/>
    <m/>
    <x v="2"/>
  </r>
  <r>
    <s v="DL-00395"/>
    <s v="CUST-0965"/>
    <s v="CMP-183"/>
    <x v="2"/>
    <x v="0"/>
    <s v="$34,305"/>
    <n v="34305"/>
    <x v="4"/>
    <s v="Amruta Sinha"/>
    <s v="Amruta Sinha"/>
    <s v="2022-03-08"/>
    <x v="125"/>
    <d v="2022-06-02T00:00:00"/>
    <d v="2022-06-02T00:00:00"/>
    <m/>
    <s v=""/>
    <m/>
    <n v="0"/>
    <n v="1"/>
    <n v="27.9"/>
    <x v="1"/>
    <m/>
    <x v="0"/>
  </r>
  <r>
    <s v="DL-00396"/>
    <s v="CUST-0595"/>
    <s v="CMP-350"/>
    <x v="1"/>
    <x v="3"/>
    <s v="201516"/>
    <n v="201516"/>
    <x v="8"/>
    <s v="Patrick Sama"/>
    <s v="Patrick Sama"/>
    <s v="2023-01-05"/>
    <x v="101"/>
    <d v="2023-02-22T00:00:00"/>
    <d v="2023-02-22T00:00:00"/>
    <m/>
    <s v=""/>
    <m/>
    <n v="0"/>
    <n v="1"/>
    <m/>
    <x v="3"/>
    <m/>
    <x v="0"/>
  </r>
  <r>
    <s v="DL-00397"/>
    <s v="CUST-0076"/>
    <s v="CMP-392"/>
    <x v="1"/>
    <x v="1"/>
    <s v="185K"/>
    <n v="185000"/>
    <x v="0"/>
    <s v="Jasmit Gour"/>
    <s v="Jasmit Gour"/>
    <s v="2023-05-18"/>
    <x v="329"/>
    <d v="2023-09-02T00:00:00"/>
    <d v="2023-09-02T00:00:00"/>
    <m/>
    <s v=""/>
    <m/>
    <n v="0"/>
    <n v="1"/>
    <n v="2.7"/>
    <x v="4"/>
    <m/>
    <x v="0"/>
  </r>
  <r>
    <s v="DL-00398"/>
    <s v="CUST-0818"/>
    <s v="CMP-048"/>
    <x v="1"/>
    <x v="5"/>
    <s v="$180,309"/>
    <n v="180309"/>
    <x v="0"/>
    <s v="jalsa parsa"/>
    <s v="Jalsa Parsa"/>
    <s v="2024-07-06"/>
    <x v="330"/>
    <d v="2024-11-07T00:00:00"/>
    <d v="2024-11-07T00:00:00"/>
    <d v="2024-10-12T00:00:00"/>
    <d v="2024-10-12T00:00:00"/>
    <n v="98"/>
    <n v="0"/>
    <n v="1"/>
    <n v="16.5"/>
    <x v="2"/>
    <m/>
    <x v="2"/>
  </r>
  <r>
    <s v="DL-00399"/>
    <s v="CUST-1370"/>
    <s v="CMP-207"/>
    <x v="0"/>
    <x v="3"/>
    <s v="$5,800"/>
    <n v="5800"/>
    <x v="3"/>
    <s v="Hemangini Bahri"/>
    <s v="Hemangini Bahri"/>
    <s v="2024-02-25"/>
    <x v="331"/>
    <m/>
    <s v=""/>
    <m/>
    <s v=""/>
    <m/>
    <n v="0"/>
    <n v="1"/>
    <n v="13.1"/>
    <x v="4"/>
    <m/>
    <x v="0"/>
  </r>
  <r>
    <s v="DL-00400"/>
    <s v="CUST-0035"/>
    <s v=""/>
    <x v="3"/>
    <x v="0"/>
    <s v="18K"/>
    <n v="18000"/>
    <x v="0"/>
    <s v="Lakshmi Hayre"/>
    <s v="Lakshmi Hayre"/>
    <s v="2022-01-08"/>
    <x v="332"/>
    <d v="2022-03-11T00:00:00"/>
    <d v="2022-03-11T00:00:00"/>
    <m/>
    <s v=""/>
    <m/>
    <n v="0"/>
    <n v="1"/>
    <n v="31.8"/>
    <x v="2"/>
    <m/>
    <x v="0"/>
  </r>
  <r>
    <s v="DL-00401"/>
    <s v="CUST-1277"/>
    <s v="CMP-283"/>
    <x v="3"/>
    <x v="1"/>
    <s v="$14,451"/>
    <n v="14451"/>
    <x v="1"/>
    <s v="Jasmit Gour"/>
    <s v="Jasmit Gour"/>
    <s v="2022-06-30"/>
    <x v="272"/>
    <d v="2022-10-01T00:00:00"/>
    <d v="2022-10-01T00:00:00"/>
    <m/>
    <s v=""/>
    <m/>
    <n v="0"/>
    <n v="1"/>
    <n v="15.8"/>
    <x v="3"/>
    <m/>
    <x v="0"/>
  </r>
  <r>
    <s v="DL-00402"/>
    <s v="CUST-1198"/>
    <s v="CMP-086"/>
    <x v="3"/>
    <x v="3"/>
    <s v="$10,277"/>
    <n v="10277"/>
    <x v="5"/>
    <s v="Nihal Bhasin"/>
    <s v="Nihal Bhasin"/>
    <s v="2023-01-20"/>
    <x v="276"/>
    <m/>
    <s v=""/>
    <m/>
    <s v=""/>
    <m/>
    <n v="0"/>
    <n v="1"/>
    <n v="31.4"/>
    <x v="1"/>
    <m/>
    <x v="0"/>
  </r>
  <r>
    <s v="DL-00403"/>
    <s v="CUST-0985"/>
    <s v=""/>
    <x v="2"/>
    <x v="4"/>
    <s v="25483"/>
    <n v="25483"/>
    <x v="0"/>
    <s v="jalsa parsa"/>
    <s v="Jalsa Parsa"/>
    <s v="2024-04-12"/>
    <x v="333"/>
    <d v="2024-09-01T00:00:00"/>
    <d v="2024-09-01T00:00:00"/>
    <d v="2024-05-26T00:00:00"/>
    <d v="2024-05-26T00:00:00"/>
    <n v="44"/>
    <n v="1"/>
    <n v="2"/>
    <m/>
    <x v="1"/>
    <m/>
    <x v="1"/>
  </r>
  <r>
    <s v="DL-00404"/>
    <s v="CUST-0766"/>
    <s v="CMP-176"/>
    <x v="2"/>
    <x v="6"/>
    <s v="$39,392"/>
    <n v="39392"/>
    <x v="2"/>
    <s v="Patrick Sama"/>
    <s v="Patrick Sama"/>
    <s v="15/12/2024"/>
    <x v="334"/>
    <d v="2025-02-10T00:00:00"/>
    <d v="2025-02-10T00:00:00"/>
    <m/>
    <s v=""/>
    <m/>
    <n v="0"/>
    <n v="1"/>
    <n v="17.100000000000001"/>
    <x v="4"/>
    <m/>
    <x v="0"/>
  </r>
  <r>
    <s v="DL-00405"/>
    <s v="CUST-1183"/>
    <s v="CMP-111"/>
    <x v="3"/>
    <x v="3"/>
    <s v="20076"/>
    <n v="20076"/>
    <x v="0"/>
    <s v="Ati Seshadri"/>
    <s v="Ati Seshadri"/>
    <s v="2024-01-10"/>
    <x v="335"/>
    <d v="2024-02-22T00:00:00"/>
    <d v="2024-02-22T00:00:00"/>
    <m/>
    <s v=""/>
    <m/>
    <n v="0"/>
    <n v="1"/>
    <n v="12.1"/>
    <x v="3"/>
    <m/>
    <x v="0"/>
  </r>
  <r>
    <s v="DL-00406"/>
    <s v="CUST-0638"/>
    <s v="CMP-353"/>
    <x v="3"/>
    <x v="4"/>
    <s v="$23,195"/>
    <n v="23195"/>
    <x v="0"/>
    <s v="jalsa parsa"/>
    <s v="Jalsa Parsa"/>
    <s v="2023-02-06"/>
    <x v="336"/>
    <d v="2023-04-28T00:00:00"/>
    <d v="2023-04-28T00:00:00"/>
    <d v="2023-04-15T00:00:00"/>
    <d v="2023-04-15T00:00:00"/>
    <n v="68"/>
    <n v="1"/>
    <n v="2"/>
    <n v="10.9"/>
    <x v="0"/>
    <m/>
    <x v="1"/>
  </r>
  <r>
    <s v="DL-00407"/>
    <s v="CUST-0496"/>
    <s v="CMP-171"/>
    <x v="0"/>
    <x v="4"/>
    <s v="2499"/>
    <n v="2499"/>
    <x v="0"/>
    <s v="Ati Seshadri"/>
    <s v="Ati Seshadri"/>
    <s v="2023-10-06"/>
    <x v="337"/>
    <d v="2024-01-04T00:00:00"/>
    <d v="2024-01-04T00:00:00"/>
    <d v="2023-11-17T00:00:00"/>
    <d v="2023-11-17T00:00:00"/>
    <n v="42"/>
    <n v="1"/>
    <n v="4"/>
    <n v="3.1"/>
    <x v="0"/>
    <m/>
    <x v="1"/>
  </r>
  <r>
    <s v="DL-00408"/>
    <s v="CUST-0111"/>
    <s v="CMP-316"/>
    <x v="0"/>
    <x v="3"/>
    <s v="3,693"/>
    <n v="3693"/>
    <x v="6"/>
    <s v="Karan Karnik"/>
    <s v="Karan Karnik"/>
    <s v="2023-09-22"/>
    <x v="338"/>
    <d v="2024-02-20T00:00:00"/>
    <d v="2024-02-20T00:00:00"/>
    <m/>
    <s v=""/>
    <m/>
    <n v="0"/>
    <n v="1"/>
    <n v="24.9"/>
    <x v="2"/>
    <m/>
    <x v="0"/>
  </r>
  <r>
    <s v="DL-00409"/>
    <s v="CUST-1125"/>
    <s v="CMP-306"/>
    <x v="1"/>
    <x v="0"/>
    <s v="$173,884"/>
    <n v="173884"/>
    <x v="7"/>
    <s v="Patrick Sama"/>
    <s v="Patrick Sama"/>
    <s v="2023-05-02"/>
    <x v="339"/>
    <d v="2023-08-02T00:00:00"/>
    <d v="2023-08-02T00:00:00"/>
    <m/>
    <s v=""/>
    <m/>
    <n v="0"/>
    <n v="1"/>
    <n v="19.5"/>
    <x v="1"/>
    <m/>
    <x v="0"/>
  </r>
  <r>
    <s v="DL-00410"/>
    <s v="CUST-1258"/>
    <s v=""/>
    <x v="3"/>
    <x v="6"/>
    <s v="4067"/>
    <n v="4067"/>
    <x v="1"/>
    <s v="Amruta Sinha"/>
    <s v="Amruta Sinha"/>
    <s v="2022-07-30"/>
    <x v="235"/>
    <d v="2022-11-19T00:00:00"/>
    <d v="2022-11-19T00:00:00"/>
    <m/>
    <s v=""/>
    <m/>
    <n v="0"/>
    <n v="1"/>
    <n v="13.3"/>
    <x v="4"/>
    <m/>
    <x v="0"/>
  </r>
  <r>
    <s v="DL-00411"/>
    <s v="CUST-0328"/>
    <s v="CMP-196"/>
    <x v="1"/>
    <x v="6"/>
    <s v="$73,527"/>
    <n v="73527"/>
    <x v="0"/>
    <s v="Vidhi Mital"/>
    <s v="Vidhi Mital"/>
    <s v="2022-09-15"/>
    <x v="340"/>
    <d v="2023-02-04T00:00:00"/>
    <d v="2023-02-04T00:00:00"/>
    <m/>
    <s v=""/>
    <m/>
    <n v="0"/>
    <n v="1"/>
    <n v="22.3"/>
    <x v="4"/>
    <m/>
    <x v="0"/>
  </r>
  <r>
    <s v="DL-00412"/>
    <s v="CUST-0300"/>
    <s v="CMP-325"/>
    <x v="0"/>
    <x v="1"/>
    <s v="1K"/>
    <n v="1000"/>
    <x v="5"/>
    <s v="Aachal Soni"/>
    <s v="Aachal Soni"/>
    <s v="2022-01-08"/>
    <x v="332"/>
    <d v="2022-02-27T00:00:00"/>
    <d v="2022-02-27T00:00:00"/>
    <m/>
    <s v=""/>
    <m/>
    <n v="0"/>
    <n v="1"/>
    <n v="22.2"/>
    <x v="1"/>
    <m/>
    <x v="0"/>
  </r>
  <r>
    <s v="DL-00413"/>
    <s v="CUST-1129"/>
    <s v="CMP-098"/>
    <x v="4"/>
    <x v="2"/>
    <s v="$13,354"/>
    <n v="13354"/>
    <x v="4"/>
    <s v="Ati Seshadri"/>
    <s v="Ati Seshadri"/>
    <s v="2024-08-06"/>
    <x v="31"/>
    <d v="2024-11-15T00:00:00"/>
    <d v="2024-11-15T00:00:00"/>
    <m/>
    <s v=""/>
    <m/>
    <n v="0"/>
    <n v="1"/>
    <n v="25.7"/>
    <x v="3"/>
    <m/>
    <x v="0"/>
  </r>
  <r>
    <s v="DL-00414"/>
    <s v="CUST-0717"/>
    <s v="CMP-023"/>
    <x v="0"/>
    <x v="3"/>
    <s v="$7,135"/>
    <n v="7135"/>
    <x v="1"/>
    <s v="Amruta Sinha"/>
    <s v="Amruta Sinha"/>
    <s v="2022-02-17"/>
    <x v="341"/>
    <d v="2022-08-12T00:00:00"/>
    <d v="2022-08-12T00:00:00"/>
    <m/>
    <s v=""/>
    <m/>
    <n v="0"/>
    <n v="1"/>
    <n v="14"/>
    <x v="3"/>
    <m/>
    <x v="0"/>
  </r>
  <r>
    <s v="DL-00415"/>
    <s v="CUST-0373"/>
    <s v="CMP-043"/>
    <x v="1"/>
    <x v="2"/>
    <s v="164K"/>
    <n v="164000"/>
    <x v="7"/>
    <s v="Mason Solanki"/>
    <s v="Mason Solanki"/>
    <s v="2024-03-28"/>
    <x v="342"/>
    <m/>
    <s v=""/>
    <m/>
    <s v=""/>
    <m/>
    <n v="0"/>
    <n v="1"/>
    <n v="20.3"/>
    <x v="4"/>
    <m/>
    <x v="0"/>
  </r>
  <r>
    <s v="DL-00416"/>
    <s v="CUST-0893"/>
    <s v="CMP-261"/>
    <x v="4"/>
    <x v="5"/>
    <s v="6350"/>
    <n v="6350"/>
    <x v="5"/>
    <s v="Karan Karnik"/>
    <s v="Karan Karnik"/>
    <s v="2024-03-07"/>
    <x v="343"/>
    <d v="2024-07-10T00:00:00"/>
    <d v="2024-07-10T00:00:00"/>
    <d v="2024-05-22T00:00:00"/>
    <d v="2024-05-22T00:00:00"/>
    <n v="76"/>
    <n v="0"/>
    <n v="1"/>
    <n v="18"/>
    <x v="2"/>
    <m/>
    <x v="2"/>
  </r>
  <r>
    <s v="DL-00417"/>
    <s v="CUST-0781"/>
    <s v="CMP-373"/>
    <x v="1"/>
    <x v="1"/>
    <s v="$196,688"/>
    <n v="196688"/>
    <x v="4"/>
    <s v="Jasmit Gour"/>
    <s v="Jasmit Gour"/>
    <s v="2022-09-20"/>
    <x v="176"/>
    <m/>
    <s v=""/>
    <m/>
    <s v=""/>
    <m/>
    <n v="0"/>
    <n v="1"/>
    <m/>
    <x v="4"/>
    <m/>
    <x v="0"/>
  </r>
  <r>
    <s v="DL-00418"/>
    <s v="CUST-0573"/>
    <s v="CMP-392"/>
    <x v="4"/>
    <x v="4"/>
    <s v="$4,972"/>
    <n v="4972"/>
    <x v="5"/>
    <s v="Ekta Uppal"/>
    <s v="Ekta Uppal"/>
    <s v="2022-02-01"/>
    <x v="344"/>
    <d v="2022-05-11T00:00:00"/>
    <d v="2022-05-11T00:00:00"/>
    <d v="2022-04-27T00:00:00"/>
    <d v="2022-04-27T00:00:00"/>
    <n v="85"/>
    <n v="0"/>
    <n v="1"/>
    <n v="18.2"/>
    <x v="1"/>
    <m/>
    <x v="1"/>
  </r>
  <r>
    <s v="DL-00419"/>
    <s v="CUST-1471"/>
    <s v="CMP-048"/>
    <x v="3"/>
    <x v="3"/>
    <s v="$23,123"/>
    <n v="23123"/>
    <x v="0"/>
    <s v="Hemangini Bahri"/>
    <s v="Hemangini Bahri"/>
    <s v="2022-04-08"/>
    <x v="295"/>
    <d v="2022-08-13T00:00:00"/>
    <d v="2022-08-13T00:00:00"/>
    <m/>
    <s v=""/>
    <m/>
    <n v="0"/>
    <n v="1"/>
    <n v="8.4"/>
    <x v="2"/>
    <m/>
    <x v="0"/>
  </r>
  <r>
    <s v="DL-00420"/>
    <s v="CUST-1310"/>
    <s v="CMP-195"/>
    <x v="0"/>
    <x v="4"/>
    <s v="8462"/>
    <n v="8462"/>
    <x v="7"/>
    <s v="Anamika Keer"/>
    <s v="Anamika Keer"/>
    <s v="2023-06-08"/>
    <x v="142"/>
    <d v="2023-10-04T00:00:00"/>
    <d v="2023-10-04T00:00:00"/>
    <d v="2023-11-10T00:00:00"/>
    <d v="2023-11-10T00:00:00"/>
    <n v="155"/>
    <n v="0"/>
    <n v="1"/>
    <n v="14.5"/>
    <x v="1"/>
    <m/>
    <x v="1"/>
  </r>
  <r>
    <s v="DL-00421"/>
    <s v="CUST-0342"/>
    <s v="CMP-264"/>
    <x v="1"/>
    <x v="4"/>
    <s v="168439"/>
    <n v="168439"/>
    <x v="8"/>
    <s v="Ekta Uppal"/>
    <s v="Ekta Uppal"/>
    <s v="2022-12-04"/>
    <x v="166"/>
    <d v="2023-01-16T00:00:00"/>
    <d v="2023-01-16T00:00:00"/>
    <d v="2023-02-01T00:00:00"/>
    <d v="2023-02-01T00:00:00"/>
    <n v="59"/>
    <n v="1"/>
    <n v="2"/>
    <n v="1.5"/>
    <x v="4"/>
    <m/>
    <x v="1"/>
  </r>
  <r>
    <s v="DL-00422"/>
    <s v="CUST-1396"/>
    <s v="CMP-167"/>
    <x v="4"/>
    <x v="1"/>
    <s v="5742"/>
    <n v="5742"/>
    <x v="2"/>
    <s v="Owen Mane"/>
    <s v="Owen Mane"/>
    <s v="2024-03-28"/>
    <x v="342"/>
    <d v="2024-06-07T00:00:00"/>
    <d v="2024-06-07T00:00:00"/>
    <m/>
    <s v=""/>
    <m/>
    <n v="0"/>
    <n v="1"/>
    <n v="9.4"/>
    <x v="2"/>
    <m/>
    <x v="0"/>
  </r>
  <r>
    <s v="DL-00423"/>
    <s v="CUST-0163"/>
    <s v="CMP-235"/>
    <x v="2"/>
    <x v="3"/>
    <s v="$32,628"/>
    <n v="32628"/>
    <x v="4"/>
    <s v="Jasmit Gour"/>
    <s v="Jasmit Gour"/>
    <s v="2023-11-07"/>
    <x v="92"/>
    <d v="2024-03-29T00:00:00"/>
    <d v="2024-03-29T00:00:00"/>
    <m/>
    <s v=""/>
    <m/>
    <n v="0"/>
    <n v="1"/>
    <n v="17.100000000000001"/>
    <x v="3"/>
    <m/>
    <x v="0"/>
  </r>
  <r>
    <s v="DL-00424"/>
    <s v="CUST-0132"/>
    <s v=""/>
    <x v="1"/>
    <x v="5"/>
    <s v="175782"/>
    <n v="175782"/>
    <x v="2"/>
    <s v="Ekta Uppal"/>
    <s v="Ekta Uppal"/>
    <s v="2023-10-24"/>
    <x v="345"/>
    <d v="2023-12-08T00:00:00"/>
    <d v="2023-12-08T00:00:00"/>
    <d v="2024-04-19T00:00:00"/>
    <d v="2024-04-19T00:00:00"/>
    <n v="178"/>
    <n v="0"/>
    <n v="1"/>
    <n v="17.3"/>
    <x v="2"/>
    <m/>
    <x v="2"/>
  </r>
  <r>
    <s v="DL-00425"/>
    <s v="CUST-0652"/>
    <s v="CMP-099"/>
    <x v="0"/>
    <x v="4"/>
    <s v="3195"/>
    <n v="3195"/>
    <x v="2"/>
    <s v="Mason Solanki"/>
    <s v="Mason Solanki"/>
    <s v="2024-05-24"/>
    <x v="346"/>
    <d v="2024-06-20T00:00:00"/>
    <d v="2024-06-20T00:00:00"/>
    <d v="2024-08-04T00:00:00"/>
    <d v="2024-08-04T00:00:00"/>
    <n v="72"/>
    <n v="1"/>
    <n v="2"/>
    <m/>
    <x v="3"/>
    <m/>
    <x v="1"/>
  </r>
  <r>
    <s v="DL-00426"/>
    <s v="CUST-0671"/>
    <s v="CMP-322"/>
    <x v="3"/>
    <x v="1"/>
    <s v="9828"/>
    <n v="9828"/>
    <x v="1"/>
    <s v="Ati Seshadri"/>
    <s v="Ati Seshadri"/>
    <s v="2023-03-17"/>
    <x v="347"/>
    <d v="2023-05-13T00:00:00"/>
    <d v="2023-05-13T00:00:00"/>
    <m/>
    <s v=""/>
    <m/>
    <n v="0"/>
    <n v="1"/>
    <m/>
    <x v="0"/>
    <m/>
    <x v="0"/>
  </r>
  <r>
    <s v="DL-00427"/>
    <s v="CUST-1422"/>
    <s v="CMP-270"/>
    <x v="0"/>
    <x v="5"/>
    <s v="$5,850"/>
    <n v="5850"/>
    <x v="8"/>
    <s v="Amruta Sinha"/>
    <s v="Amruta Sinha"/>
    <s v="2023-09-07"/>
    <x v="348"/>
    <d v="2023-12-16T00:00:00"/>
    <d v="2023-12-16T00:00:00"/>
    <d v="2024-01-17T00:00:00"/>
    <d v="2024-01-17T00:00:00"/>
    <n v="132"/>
    <n v="0"/>
    <n v="1"/>
    <n v="26.2"/>
    <x v="2"/>
    <m/>
    <x v="2"/>
  </r>
  <r>
    <s v="DL-00428"/>
    <s v="CUST-0709"/>
    <s v=""/>
    <x v="1"/>
    <x v="6"/>
    <s v="151,329"/>
    <n v="151329"/>
    <x v="2"/>
    <s v="rachit lall"/>
    <s v="Rachit Lall"/>
    <s v="25/03/2022"/>
    <x v="349"/>
    <d v="2022-06-16T00:00:00"/>
    <d v="2022-06-16T00:00:00"/>
    <m/>
    <s v=""/>
    <m/>
    <n v="0"/>
    <n v="1"/>
    <n v="28.9"/>
    <x v="1"/>
    <m/>
    <x v="0"/>
  </r>
  <r>
    <s v="DL-00429"/>
    <s v="CUST-0682"/>
    <s v="CMP-257"/>
    <x v="2"/>
    <x v="3"/>
    <s v="$41,127"/>
    <n v="41127"/>
    <x v="5"/>
    <s v="Jairaj Panchal"/>
    <s v="Jairaj Panchal"/>
    <s v="2024-12-22"/>
    <x v="350"/>
    <d v="2025-04-29T00:00:00"/>
    <d v="2025-04-29T00:00:00"/>
    <m/>
    <s v=""/>
    <m/>
    <n v="0"/>
    <n v="1"/>
    <n v="32.4"/>
    <x v="3"/>
    <m/>
    <x v="0"/>
  </r>
  <r>
    <s v="DL-00430"/>
    <s v="CUST-0176"/>
    <s v="CMP-112"/>
    <x v="1"/>
    <x v="5"/>
    <s v="124270"/>
    <n v="124270"/>
    <x v="4"/>
    <s v="jalsa parsa"/>
    <s v="Jalsa Parsa"/>
    <s v="2024-10-15"/>
    <x v="351"/>
    <d v="2025-03-19T00:00:00"/>
    <d v="2025-03-19T00:00:00"/>
    <d v="2024-12-14T00:00:00"/>
    <d v="2024-12-14T00:00:00"/>
    <n v="60"/>
    <n v="0"/>
    <n v="1"/>
    <n v="13.5"/>
    <x v="0"/>
    <m/>
    <x v="2"/>
  </r>
  <r>
    <s v="DL-00431"/>
    <s v="CUST-1314"/>
    <s v="CMP-034"/>
    <x v="3"/>
    <x v="6"/>
    <s v="$20,535"/>
    <n v="20535"/>
    <x v="2"/>
    <s v="rachit lall"/>
    <s v="Rachit Lall"/>
    <s v="2024-09-11"/>
    <x v="352"/>
    <d v="2025-02-17T00:00:00"/>
    <d v="2025-02-17T00:00:00"/>
    <m/>
    <s v=""/>
    <m/>
    <n v="0"/>
    <n v="1"/>
    <n v="32.799999999999997"/>
    <x v="0"/>
    <m/>
    <x v="0"/>
  </r>
  <r>
    <s v="DL-00432"/>
    <s v="CUST-0314"/>
    <s v=""/>
    <x v="3"/>
    <x v="0"/>
    <s v="$7,803"/>
    <n v="7803"/>
    <x v="5"/>
    <s v="Mason Solanki"/>
    <s v="Mason Solanki"/>
    <s v="2023-11-26"/>
    <x v="353"/>
    <d v="2024-02-19T00:00:00"/>
    <d v="2024-02-19T00:00:00"/>
    <m/>
    <s v=""/>
    <m/>
    <n v="0"/>
    <n v="1"/>
    <n v="6.2"/>
    <x v="0"/>
    <m/>
    <x v="0"/>
  </r>
  <r>
    <s v="DL-00433"/>
    <s v="CUST-0975"/>
    <s v=""/>
    <x v="1"/>
    <x v="1"/>
    <s v="$51,149"/>
    <n v="51149"/>
    <x v="2"/>
    <s v="Krish Varughese"/>
    <s v="Krish Varughese"/>
    <s v="2024-09-12"/>
    <x v="354"/>
    <d v="2025-03-02T00:00:00"/>
    <d v="2025-03-02T00:00:00"/>
    <m/>
    <s v=""/>
    <m/>
    <n v="0"/>
    <n v="1"/>
    <n v="27.8"/>
    <x v="2"/>
    <m/>
    <x v="0"/>
  </r>
  <r>
    <s v="DL-00434"/>
    <s v="CUST-1347"/>
    <s v="CMP-153"/>
    <x v="4"/>
    <x v="2"/>
    <s v="11612"/>
    <n v="11612"/>
    <x v="2"/>
    <s v="Hemangini Bahri  "/>
    <s v="Hemangini Bahri"/>
    <s v="2023-06-29"/>
    <x v="355"/>
    <d v="2023-07-27T00:00:00"/>
    <d v="2023-07-27T00:00:00"/>
    <m/>
    <s v=""/>
    <m/>
    <n v="0"/>
    <n v="1"/>
    <n v="33.1"/>
    <x v="0"/>
    <m/>
    <x v="0"/>
  </r>
  <r>
    <s v="DL-00435"/>
    <s v="CUST-1216"/>
    <s v=""/>
    <x v="4"/>
    <x v="1"/>
    <s v="14K"/>
    <n v="14000"/>
    <x v="6"/>
    <s v="Ekta Uppal"/>
    <s v="Ekta Uppal"/>
    <s v="2022-09-10"/>
    <x v="356"/>
    <d v="2023-01-21T00:00:00"/>
    <d v="2023-01-21T00:00:00"/>
    <m/>
    <s v=""/>
    <m/>
    <n v="0"/>
    <n v="1"/>
    <n v="8"/>
    <x v="3"/>
    <m/>
    <x v="0"/>
  </r>
  <r>
    <s v="DL-00436"/>
    <s v="CUST-1351"/>
    <s v="CMP-202"/>
    <x v="1"/>
    <x v="4"/>
    <s v="$104,577"/>
    <n v="104577"/>
    <x v="3"/>
    <s v="Kashish Patla"/>
    <s v="Kashish Patla"/>
    <s v="2024-10-21"/>
    <x v="357"/>
    <d v="2025-01-01T00:00:00"/>
    <d v="2025-01-01T00:00:00"/>
    <d v="2025-04-24T00:00:00"/>
    <d v="2025-04-24T00:00:00"/>
    <n v="185"/>
    <n v="0"/>
    <n v="1"/>
    <n v="22.2"/>
    <x v="0"/>
    <m/>
    <x v="1"/>
  </r>
  <r>
    <s v="DL-00437"/>
    <s v="CUST-1269"/>
    <s v=""/>
    <x v="1"/>
    <x v="6"/>
    <s v="130K"/>
    <n v="130000"/>
    <x v="1"/>
    <s v="jalsa parsa"/>
    <s v="Jalsa Parsa"/>
    <s v="2023-12-06"/>
    <x v="358"/>
    <d v="2024-04-23T00:00:00"/>
    <d v="2024-04-23T00:00:00"/>
    <m/>
    <s v=""/>
    <m/>
    <n v="0"/>
    <n v="1"/>
    <n v="17.600000000000001"/>
    <x v="4"/>
    <m/>
    <x v="0"/>
  </r>
  <r>
    <s v="DL-00438"/>
    <s v="CUST-0538"/>
    <s v=""/>
    <x v="0"/>
    <x v="4"/>
    <s v="$4,930"/>
    <n v="4930"/>
    <x v="2"/>
    <s v="Ati Seshadri"/>
    <s v="Ati Seshadri"/>
    <s v="2023-09-11"/>
    <x v="359"/>
    <d v="2024-01-23T00:00:00"/>
    <d v="2024-01-23T00:00:00"/>
    <d v="2024-01-11T00:00:00"/>
    <d v="2024-01-11T00:00:00"/>
    <n v="122"/>
    <n v="0"/>
    <n v="1"/>
    <n v="34.9"/>
    <x v="2"/>
    <m/>
    <x v="1"/>
  </r>
  <r>
    <s v="DL-00439"/>
    <s v="CUST-1002"/>
    <s v="CMP-098"/>
    <x v="2"/>
    <x v="5"/>
    <s v="$29,499"/>
    <n v="29499"/>
    <x v="0"/>
    <s v="jalsa parsa"/>
    <s v="Jalsa Parsa"/>
    <s v="2022-03-27"/>
    <x v="259"/>
    <d v="2022-06-22T00:00:00"/>
    <d v="2022-06-22T00:00:00"/>
    <d v="2022-07-28T00:00:00"/>
    <d v="2022-07-28T00:00:00"/>
    <n v="123"/>
    <n v="0"/>
    <n v="1"/>
    <n v="1.3"/>
    <x v="2"/>
    <m/>
    <x v="2"/>
  </r>
  <r>
    <s v="DL-00440"/>
    <s v="CUST-0160"/>
    <s v="CMP-359"/>
    <x v="4"/>
    <x v="3"/>
    <s v="13,681"/>
    <n v="13681"/>
    <x v="6"/>
    <s v="Ekta Uppal"/>
    <s v="Ekta Uppal"/>
    <s v="2022-03-14"/>
    <x v="360"/>
    <d v="2022-09-10T00:00:00"/>
    <d v="2022-09-10T00:00:00"/>
    <m/>
    <s v=""/>
    <m/>
    <n v="0"/>
    <n v="1"/>
    <n v="1.2"/>
    <x v="4"/>
    <m/>
    <x v="0"/>
  </r>
  <r>
    <s v="DL-00441"/>
    <s v="CUST-1393"/>
    <s v="CMP-102"/>
    <x v="0"/>
    <x v="3"/>
    <s v="6782"/>
    <n v="6782"/>
    <x v="1"/>
    <s v="Panini Kade"/>
    <s v="Panini Kade"/>
    <s v="2023-04-30"/>
    <x v="361"/>
    <d v="2023-10-11T00:00:00"/>
    <d v="2023-10-11T00:00:00"/>
    <m/>
    <s v=""/>
    <m/>
    <n v="0"/>
    <n v="1"/>
    <n v="14.1"/>
    <x v="2"/>
    <m/>
    <x v="0"/>
  </r>
  <r>
    <s v="DL-00442"/>
    <s v="CUST-0754"/>
    <s v=""/>
    <x v="1"/>
    <x v="4"/>
    <s v="$93,375"/>
    <n v="93375"/>
    <x v="2"/>
    <s v="Amruta Sinha"/>
    <s v="Amruta Sinha"/>
    <s v="2023-03-16"/>
    <x v="362"/>
    <d v="2023-05-24T00:00:00"/>
    <d v="2023-05-24T00:00:00"/>
    <d v="2023-07-02T00:00:00"/>
    <d v="2023-07-02T00:00:00"/>
    <n v="108"/>
    <n v="0"/>
    <n v="1"/>
    <n v="26.4"/>
    <x v="3"/>
    <m/>
    <x v="1"/>
  </r>
  <r>
    <s v="DL-00443"/>
    <s v="CUST-0635"/>
    <s v=""/>
    <x v="2"/>
    <x v="1"/>
    <s v="21644"/>
    <n v="21644"/>
    <x v="5"/>
    <s v="Jairaj Panchal"/>
    <s v="Jairaj Panchal"/>
    <s v="2023-04-06"/>
    <x v="363"/>
    <d v="2023-09-13T00:00:00"/>
    <d v="2023-09-13T00:00:00"/>
    <m/>
    <s v=""/>
    <m/>
    <n v="0"/>
    <n v="1"/>
    <n v="26.9"/>
    <x v="3"/>
    <m/>
    <x v="0"/>
  </r>
  <r>
    <s v="DL-00444"/>
    <s v="CUST-1368"/>
    <s v=""/>
    <x v="0"/>
    <x v="0"/>
    <s v="8K"/>
    <n v="8000"/>
    <x v="3"/>
    <s v="Ekta Uppal"/>
    <s v="Ekta Uppal"/>
    <s v="2024-06-13"/>
    <x v="199"/>
    <d v="2024-08-06T00:00:00"/>
    <d v="2024-08-06T00:00:00"/>
    <m/>
    <s v=""/>
    <m/>
    <n v="0"/>
    <n v="1"/>
    <n v="0.9"/>
    <x v="2"/>
    <m/>
    <x v="0"/>
  </r>
  <r>
    <s v="DL-00445"/>
    <s v="CUST-1494"/>
    <s v="CMP-136"/>
    <x v="4"/>
    <x v="4"/>
    <s v="8K"/>
    <n v="8000"/>
    <x v="5"/>
    <s v="Jasmit Gour"/>
    <s v="Jasmit Gour"/>
    <s v="2024-03-10"/>
    <x v="196"/>
    <d v="2024-04-16T00:00:00"/>
    <d v="2024-04-16T00:00:00"/>
    <d v="2024-09-18T00:00:00"/>
    <d v="2024-09-18T00:00:00"/>
    <n v="192"/>
    <n v="1"/>
    <n v="2"/>
    <n v="27.9"/>
    <x v="1"/>
    <m/>
    <x v="1"/>
  </r>
  <r>
    <s v="DL-00446"/>
    <s v="CUST-0326"/>
    <s v="CMP-136"/>
    <x v="4"/>
    <x v="2"/>
    <s v="12514"/>
    <n v="12514"/>
    <x v="0"/>
    <s v="Hemangini Bahri"/>
    <s v="Hemangini Bahri"/>
    <s v="2022-10-28"/>
    <x v="136"/>
    <d v="2023-01-29T00:00:00"/>
    <d v="2023-01-29T00:00:00"/>
    <m/>
    <s v=""/>
    <m/>
    <n v="0"/>
    <n v="1"/>
    <n v="26.5"/>
    <x v="0"/>
    <m/>
    <x v="0"/>
  </r>
  <r>
    <s v="DL-00447"/>
    <s v="CUST-0763"/>
    <s v="CMP-262"/>
    <x v="2"/>
    <x v="6"/>
    <s v="35164"/>
    <n v="35164"/>
    <x v="7"/>
    <s v="Lakshmi Hayre"/>
    <s v="Lakshmi Hayre"/>
    <s v="2024-12-26"/>
    <x v="364"/>
    <d v="2025-04-07T00:00:00"/>
    <d v="2025-04-07T00:00:00"/>
    <m/>
    <s v=""/>
    <m/>
    <n v="0"/>
    <n v="1"/>
    <n v="13.4"/>
    <x v="0"/>
    <m/>
    <x v="0"/>
  </r>
  <r>
    <s v="DL-00448"/>
    <s v="CUST-0423"/>
    <s v=""/>
    <x v="3"/>
    <x v="4"/>
    <s v="14065"/>
    <n v="14065"/>
    <x v="8"/>
    <s v="Panini Kade"/>
    <s v="Panini Kade"/>
    <s v="2024-05-28"/>
    <x v="365"/>
    <d v="2024-10-27T00:00:00"/>
    <d v="2024-10-27T00:00:00"/>
    <d v="2024-08-27T00:00:00"/>
    <d v="2024-08-27T00:00:00"/>
    <n v="91"/>
    <n v="0"/>
    <n v="1"/>
    <n v="32.9"/>
    <x v="3"/>
    <m/>
    <x v="1"/>
  </r>
  <r>
    <s v="DL-00449"/>
    <s v="CUST-0535"/>
    <s v="CMP-261"/>
    <x v="3"/>
    <x v="6"/>
    <s v="5,870"/>
    <n v="5870"/>
    <x v="4"/>
    <s v="Patrick Sama"/>
    <s v="Patrick Sama"/>
    <s v="2022-07-19"/>
    <x v="366"/>
    <d v="2022-12-19T00:00:00"/>
    <d v="2022-12-19T00:00:00"/>
    <m/>
    <s v=""/>
    <m/>
    <n v="0"/>
    <n v="1"/>
    <n v="13.6"/>
    <x v="2"/>
    <m/>
    <x v="0"/>
  </r>
  <r>
    <s v="DL-00450"/>
    <s v="CUST-0960"/>
    <s v="CMP-353"/>
    <x v="4"/>
    <x v="2"/>
    <s v="$11,706"/>
    <n v="11706"/>
    <x v="6"/>
    <s v="Champak Rao"/>
    <s v="Champak Rao"/>
    <s v="2023-05-01"/>
    <x v="367"/>
    <d v="2023-10-17T00:00:00"/>
    <d v="2023-10-17T00:00:00"/>
    <m/>
    <s v=""/>
    <m/>
    <n v="0"/>
    <n v="1"/>
    <n v="16.899999999999999"/>
    <x v="2"/>
    <m/>
    <x v="0"/>
  </r>
  <r>
    <s v="DL-00451"/>
    <s v="CUST-0193"/>
    <s v="CMP-083"/>
    <x v="4"/>
    <x v="6"/>
    <s v="$3,636"/>
    <n v="3636"/>
    <x v="5"/>
    <s v="jalsa parsa"/>
    <s v="Jalsa Parsa"/>
    <s v="2023-09-06"/>
    <x v="368"/>
    <d v="2024-02-15T00:00:00"/>
    <d v="2024-02-15T00:00:00"/>
    <m/>
    <s v=""/>
    <m/>
    <n v="0"/>
    <n v="1"/>
    <n v="7.9"/>
    <x v="0"/>
    <m/>
    <x v="0"/>
  </r>
  <r>
    <s v="DL-00452"/>
    <s v="CUST-0821"/>
    <s v="CMP-129"/>
    <x v="1"/>
    <x v="0"/>
    <s v="168611"/>
    <n v="168611"/>
    <x v="3"/>
    <s v="Mason Solanki"/>
    <s v="Mason Solanki"/>
    <s v="24/10/2023"/>
    <x v="345"/>
    <d v="2024-01-06T00:00:00"/>
    <d v="2024-01-06T00:00:00"/>
    <m/>
    <s v=""/>
    <m/>
    <n v="0"/>
    <n v="1"/>
    <n v="0.7"/>
    <x v="4"/>
    <m/>
    <x v="0"/>
  </r>
  <r>
    <s v="DL-00453"/>
    <s v="CUST-1157"/>
    <s v="CMP-097"/>
    <x v="4"/>
    <x v="0"/>
    <s v="$10,592"/>
    <n v="10592"/>
    <x v="4"/>
    <s v="Mason Solanki"/>
    <s v="Mason Solanki"/>
    <s v="2024-07-11"/>
    <x v="369"/>
    <d v="2024-08-12T00:00:00"/>
    <d v="2024-08-12T00:00:00"/>
    <m/>
    <s v=""/>
    <m/>
    <n v="0"/>
    <n v="1"/>
    <n v="13.1"/>
    <x v="4"/>
    <m/>
    <x v="0"/>
  </r>
  <r>
    <s v="DL-00454"/>
    <s v="CUST-0802"/>
    <s v=""/>
    <x v="4"/>
    <x v="5"/>
    <s v="10K"/>
    <n v="10000"/>
    <x v="3"/>
    <s v="Lakshmi Hayre"/>
    <s v="Lakshmi Hayre"/>
    <s v="2022-05-18"/>
    <x v="370"/>
    <d v="2022-09-11T00:00:00"/>
    <d v="2022-09-11T00:00:00"/>
    <d v="2022-09-02T00:00:00"/>
    <d v="2022-09-02T00:00:00"/>
    <n v="107"/>
    <n v="0"/>
    <n v="1"/>
    <n v="33.299999999999997"/>
    <x v="3"/>
    <m/>
    <x v="2"/>
  </r>
  <r>
    <s v="DL-00455"/>
    <s v="CUST-0808"/>
    <s v="CMP-350"/>
    <x v="0"/>
    <x v="1"/>
    <s v="2871"/>
    <n v="2871"/>
    <x v="8"/>
    <s v="Nihal Bhasin  "/>
    <s v="Nihal Bhasin"/>
    <s v="20/04/2023"/>
    <x v="371"/>
    <d v="2023-09-21T00:00:00"/>
    <d v="2023-09-21T00:00:00"/>
    <m/>
    <s v=""/>
    <m/>
    <n v="0"/>
    <n v="1"/>
    <n v="17.600000000000001"/>
    <x v="3"/>
    <m/>
    <x v="0"/>
  </r>
  <r>
    <s v="DL-00456"/>
    <s v="CUST-0742"/>
    <s v="CMP-025"/>
    <x v="4"/>
    <x v="6"/>
    <s v="11657"/>
    <n v="11657"/>
    <x v="7"/>
    <s v="Jasmit Gour"/>
    <s v="Jasmit Gour"/>
    <s v="2023-03-22"/>
    <x v="148"/>
    <m/>
    <s v=""/>
    <m/>
    <s v=""/>
    <m/>
    <n v="0"/>
    <n v="1"/>
    <m/>
    <x v="3"/>
    <m/>
    <x v="0"/>
  </r>
  <r>
    <s v="DL-00457"/>
    <s v="CUST-1113"/>
    <s v="CMP-249"/>
    <x v="2"/>
    <x v="6"/>
    <s v="$45,378"/>
    <n v="45378"/>
    <x v="7"/>
    <s v="Krish Varughese"/>
    <s v="Krish Varughese"/>
    <s v="25/01/2022"/>
    <x v="372"/>
    <d v="2022-07-13T00:00:00"/>
    <d v="2022-07-13T00:00:00"/>
    <m/>
    <s v=""/>
    <m/>
    <n v="0"/>
    <n v="1"/>
    <n v="17.2"/>
    <x v="1"/>
    <m/>
    <x v="0"/>
  </r>
  <r>
    <s v="DL-00458"/>
    <s v="CUST-0842"/>
    <s v="CMP-324"/>
    <x v="3"/>
    <x v="1"/>
    <s v="$3,698"/>
    <n v="3698"/>
    <x v="6"/>
    <s v="Hemangini Bahri"/>
    <s v="Hemangini Bahri"/>
    <s v="2024-02-22"/>
    <x v="373"/>
    <d v="2024-06-16T00:00:00"/>
    <d v="2024-06-16T00:00:00"/>
    <m/>
    <s v=""/>
    <m/>
    <n v="0"/>
    <n v="1"/>
    <n v="28.3"/>
    <x v="0"/>
    <m/>
    <x v="0"/>
  </r>
  <r>
    <s v="DL-00459"/>
    <s v="CUST-0918"/>
    <s v="CMP-366"/>
    <x v="4"/>
    <x v="1"/>
    <s v="$12,692"/>
    <n v="12692"/>
    <x v="0"/>
    <s v="jalsa parsa"/>
    <s v="Jalsa Parsa"/>
    <s v="2024-06-11"/>
    <x v="258"/>
    <d v="2024-09-05T00:00:00"/>
    <d v="2024-09-05T00:00:00"/>
    <m/>
    <s v=""/>
    <m/>
    <n v="0"/>
    <n v="1"/>
    <n v="11.4"/>
    <x v="2"/>
    <m/>
    <x v="0"/>
  </r>
  <r>
    <s v="DL-00460"/>
    <s v="CUST-1369"/>
    <s v=""/>
    <x v="2"/>
    <x v="4"/>
    <s v="16K"/>
    <n v="16000"/>
    <x v="3"/>
    <s v="Anamika Keer"/>
    <s v="Anamika Keer"/>
    <s v="2023-04-08"/>
    <x v="16"/>
    <d v="2023-08-08T00:00:00"/>
    <d v="2023-08-08T00:00:00"/>
    <d v="2023-08-21T00:00:00"/>
    <d v="2023-08-21T00:00:00"/>
    <n v="135"/>
    <n v="1"/>
    <n v="4"/>
    <n v="31.4"/>
    <x v="3"/>
    <m/>
    <x v="1"/>
  </r>
  <r>
    <s v="DL-00461"/>
    <s v="CUST-0576"/>
    <s v="CMP-299"/>
    <x v="3"/>
    <x v="4"/>
    <s v="$23,813"/>
    <n v="23813"/>
    <x v="5"/>
    <s v="Nihal Bhasin"/>
    <s v="Nihal Bhasin"/>
    <s v="2022-07-09"/>
    <x v="374"/>
    <d v="2022-10-19T00:00:00"/>
    <d v="2022-10-19T00:00:00"/>
    <d v="2022-09-08T00:00:00"/>
    <d v="2022-09-08T00:00:00"/>
    <n v="61"/>
    <n v="0"/>
    <n v="1"/>
    <n v="15.9"/>
    <x v="0"/>
    <m/>
    <x v="1"/>
  </r>
  <r>
    <s v="DL-00462"/>
    <s v="CUST-1471"/>
    <s v=""/>
    <x v="1"/>
    <x v="4"/>
    <s v="113890"/>
    <n v="113890"/>
    <x v="2"/>
    <s v="Panini Kade"/>
    <s v="Panini Kade"/>
    <s v="2024-08-26"/>
    <x v="375"/>
    <d v="2024-12-11T00:00:00"/>
    <d v="2024-12-11T00:00:00"/>
    <d v="2024-12-13T00:00:00"/>
    <d v="2024-12-13T00:00:00"/>
    <n v="109"/>
    <n v="0"/>
    <n v="1"/>
    <n v="16.100000000000001"/>
    <x v="2"/>
    <m/>
    <x v="1"/>
  </r>
  <r>
    <s v="DL-00463"/>
    <s v="CUST-0431"/>
    <s v="CMP-380"/>
    <x v="1"/>
    <x v="1"/>
    <s v="145K"/>
    <n v="145000"/>
    <x v="5"/>
    <s v="Ekta Uppal"/>
    <s v="Ekta Uppal"/>
    <s v="2023-02-21"/>
    <x v="376"/>
    <d v="2023-05-13T00:00:00"/>
    <d v="2023-05-13T00:00:00"/>
    <m/>
    <s v=""/>
    <m/>
    <n v="0"/>
    <n v="1"/>
    <n v="13.3"/>
    <x v="2"/>
    <m/>
    <x v="0"/>
  </r>
  <r>
    <s v="DL-00464"/>
    <s v="CUST-1209"/>
    <s v="CMP-192"/>
    <x v="3"/>
    <x v="6"/>
    <s v="4288"/>
    <n v="4288"/>
    <x v="2"/>
    <s v="Jasmit Gour"/>
    <s v="Jasmit Gour"/>
    <s v="2024-09-02"/>
    <x v="377"/>
    <d v="2025-01-08T00:00:00"/>
    <d v="2025-01-08T00:00:00"/>
    <m/>
    <s v=""/>
    <m/>
    <n v="0"/>
    <n v="1"/>
    <n v="31.2"/>
    <x v="1"/>
    <m/>
    <x v="0"/>
  </r>
  <r>
    <s v="DL-00465"/>
    <s v="CUST-0833"/>
    <s v=""/>
    <x v="2"/>
    <x v="3"/>
    <s v="12278"/>
    <n v="12278"/>
    <x v="3"/>
    <s v="Nihal Bhasin"/>
    <s v="Nihal Bhasin"/>
    <s v="2024-06-28"/>
    <x v="240"/>
    <d v="2024-07-27T00:00:00"/>
    <d v="2024-07-27T00:00:00"/>
    <m/>
    <s v=""/>
    <m/>
    <n v="0"/>
    <n v="1"/>
    <n v="26.6"/>
    <x v="4"/>
    <m/>
    <x v="0"/>
  </r>
  <r>
    <s v="DL-00466"/>
    <s v="CUST-0384"/>
    <s v="CMP-012"/>
    <x v="0"/>
    <x v="3"/>
    <s v="$1,636"/>
    <n v="1636"/>
    <x v="1"/>
    <s v="Mason Solanki"/>
    <s v="Mason Solanki"/>
    <s v="2023-05-11"/>
    <x v="378"/>
    <d v="2023-10-30T00:00:00"/>
    <d v="2023-10-30T00:00:00"/>
    <m/>
    <s v=""/>
    <m/>
    <n v="0"/>
    <n v="1"/>
    <n v="8"/>
    <x v="3"/>
    <m/>
    <x v="0"/>
  </r>
  <r>
    <s v="DL-00467"/>
    <s v="CUST-0774"/>
    <s v=""/>
    <x v="3"/>
    <x v="5"/>
    <s v="$16,949"/>
    <n v="16949"/>
    <x v="5"/>
    <s v="Anamika Keer"/>
    <s v="Anamika Keer"/>
    <s v="2023-12-06"/>
    <x v="358"/>
    <d v="2024-04-11T00:00:00"/>
    <d v="2024-04-11T00:00:00"/>
    <d v="2024-04-04T00:00:00"/>
    <d v="2024-04-04T00:00:00"/>
    <n v="120"/>
    <n v="0"/>
    <n v="1"/>
    <n v="11.3"/>
    <x v="4"/>
    <m/>
    <x v="2"/>
  </r>
  <r>
    <s v="DL-00468"/>
    <s v="CUST-0988"/>
    <s v="CMP-386"/>
    <x v="0"/>
    <x v="2"/>
    <s v="5666"/>
    <n v="5666"/>
    <x v="2"/>
    <s v="Lakshmi Hayre"/>
    <s v="Lakshmi Hayre"/>
    <s v="2023-08-12"/>
    <x v="83"/>
    <d v="2023-11-22T00:00:00"/>
    <d v="2023-11-22T00:00:00"/>
    <m/>
    <s v=""/>
    <m/>
    <n v="0"/>
    <n v="1"/>
    <n v="4.0999999999999996"/>
    <x v="4"/>
    <m/>
    <x v="0"/>
  </r>
  <r>
    <s v="DL-00469"/>
    <s v="CUST-0525"/>
    <s v="CMP-246"/>
    <x v="2"/>
    <x v="3"/>
    <s v="47,018"/>
    <n v="47018"/>
    <x v="5"/>
    <s v="Kashish Patla"/>
    <s v="Kashish Patla"/>
    <s v="2023-05-23"/>
    <x v="379"/>
    <d v="2023-08-23T00:00:00"/>
    <d v="2023-08-23T00:00:00"/>
    <m/>
    <s v=""/>
    <m/>
    <n v="0"/>
    <n v="1"/>
    <n v="12.8"/>
    <x v="2"/>
    <m/>
    <x v="0"/>
  </r>
  <r>
    <s v="DL-00470"/>
    <s v="CUST-1306"/>
    <s v="CMP-319"/>
    <x v="4"/>
    <x v="1"/>
    <s v="$4,425"/>
    <n v="4425"/>
    <x v="6"/>
    <s v="Ekta Uppal"/>
    <s v="Ekta Uppal"/>
    <s v="2022-09-24"/>
    <x v="380"/>
    <d v="2022-10-28T00:00:00"/>
    <d v="2022-10-28T00:00:00"/>
    <m/>
    <s v=""/>
    <m/>
    <n v="0"/>
    <n v="1"/>
    <n v="1.2"/>
    <x v="0"/>
    <m/>
    <x v="0"/>
  </r>
  <r>
    <s v="DL-00471"/>
    <s v="CUST-0850"/>
    <s v="CMP-159"/>
    <x v="2"/>
    <x v="5"/>
    <s v="44,916"/>
    <n v="44916"/>
    <x v="1"/>
    <s v="jalsa parsa"/>
    <s v="Jalsa Parsa"/>
    <s v="2022-11-23"/>
    <x v="55"/>
    <d v="2023-01-28T00:00:00"/>
    <d v="2023-01-28T00:00:00"/>
    <d v="2023-06-10T00:00:00"/>
    <d v="2023-06-10T00:00:00"/>
    <n v="199"/>
    <n v="0"/>
    <n v="1"/>
    <n v="2.7"/>
    <x v="2"/>
    <m/>
    <x v="2"/>
  </r>
  <r>
    <s v="DL-00472"/>
    <s v="CUST-0232"/>
    <s v="CMP-270"/>
    <x v="4"/>
    <x v="5"/>
    <s v="8,903"/>
    <n v="8903"/>
    <x v="2"/>
    <s v="Mason Solanki"/>
    <s v="Mason Solanki"/>
    <s v="2023-01-10"/>
    <x v="381"/>
    <m/>
    <s v=""/>
    <d v="2023-04-22T00:00:00"/>
    <d v="2023-04-22T00:00:00"/>
    <n v="102"/>
    <n v="0"/>
    <n v="1"/>
    <m/>
    <x v="0"/>
    <m/>
    <x v="2"/>
  </r>
  <r>
    <s v="DL-00473"/>
    <s v="CUST-0308"/>
    <s v="CMP-338"/>
    <x v="0"/>
    <x v="6"/>
    <s v="3699"/>
    <n v="3699"/>
    <x v="1"/>
    <s v="Owen Mane"/>
    <s v="Owen Mane"/>
    <s v="10/01/2024"/>
    <x v="335"/>
    <d v="2024-02-11T00:00:00"/>
    <d v="2024-02-11T00:00:00"/>
    <m/>
    <s v=""/>
    <m/>
    <n v="0"/>
    <n v="1"/>
    <n v="18.5"/>
    <x v="3"/>
    <m/>
    <x v="0"/>
  </r>
  <r>
    <s v="DL-00474"/>
    <s v="CUST-0552"/>
    <s v="CMP-118"/>
    <x v="4"/>
    <x v="1"/>
    <s v="6,666"/>
    <n v="6666"/>
    <x v="3"/>
    <s v="Patrick Sama"/>
    <s v="Patrick Sama"/>
    <s v="20/07/2022"/>
    <x v="112"/>
    <d v="2022-12-28T00:00:00"/>
    <d v="2022-12-28T00:00:00"/>
    <m/>
    <s v=""/>
    <m/>
    <n v="0"/>
    <n v="1"/>
    <n v="9.6999999999999993"/>
    <x v="2"/>
    <m/>
    <x v="0"/>
  </r>
  <r>
    <s v="DL-00475"/>
    <s v="CUST-1095"/>
    <s v=""/>
    <x v="1"/>
    <x v="3"/>
    <s v="$71,815"/>
    <n v="71815"/>
    <x v="8"/>
    <s v="Karan Karnik"/>
    <s v="Karan Karnik"/>
    <s v="2024-10-07"/>
    <x v="184"/>
    <d v="2025-03-13T00:00:00"/>
    <d v="2025-03-13T00:00:00"/>
    <m/>
    <s v=""/>
    <m/>
    <n v="0"/>
    <n v="1"/>
    <n v="18.7"/>
    <x v="3"/>
    <m/>
    <x v="0"/>
  </r>
  <r>
    <s v="DL-00476"/>
    <s v="CUST-0688"/>
    <s v="CMP-055"/>
    <x v="4"/>
    <x v="5"/>
    <s v="6506"/>
    <n v="6506"/>
    <x v="1"/>
    <s v="Anamika Keer"/>
    <s v="Anamika Keer"/>
    <s v="2024-12-24"/>
    <x v="382"/>
    <d v="2025-06-15T00:00:00"/>
    <d v="2025-06-15T00:00:00"/>
    <d v="2025-01-14T00:00:00"/>
    <d v="2025-01-14T00:00:00"/>
    <n v="21"/>
    <n v="0"/>
    <n v="1"/>
    <m/>
    <x v="2"/>
    <m/>
    <x v="2"/>
  </r>
  <r>
    <s v="DL-00477"/>
    <s v="CUST-0990"/>
    <s v="CMP-117"/>
    <x v="2"/>
    <x v="2"/>
    <s v="11374"/>
    <n v="11374"/>
    <x v="1"/>
    <s v="Krish Varughese"/>
    <s v="Krish Varughese"/>
    <s v="2022-09-25"/>
    <x v="383"/>
    <d v="2022-11-18T00:00:00"/>
    <d v="2022-11-18T00:00:00"/>
    <m/>
    <s v=""/>
    <m/>
    <n v="0"/>
    <n v="1"/>
    <n v="25.2"/>
    <x v="4"/>
    <m/>
    <x v="0"/>
  </r>
  <r>
    <s v="DL-00478"/>
    <s v="CUST-0008"/>
    <s v="CMP-040"/>
    <x v="1"/>
    <x v="0"/>
    <s v="105736"/>
    <n v="105736"/>
    <x v="4"/>
    <s v="Aachal Soni"/>
    <s v="Aachal Soni"/>
    <s v="2022-07-31"/>
    <x v="384"/>
    <d v="2023-01-23T00:00:00"/>
    <d v="2023-01-23T00:00:00"/>
    <m/>
    <s v=""/>
    <m/>
    <n v="0"/>
    <n v="1"/>
    <n v="32"/>
    <x v="1"/>
    <m/>
    <x v="0"/>
  </r>
  <r>
    <s v="DL-00479"/>
    <s v="CUST-1323"/>
    <s v="CMP-122"/>
    <x v="4"/>
    <x v="2"/>
    <s v="6032"/>
    <n v="6032"/>
    <x v="1"/>
    <s v="rachit lall"/>
    <s v="Rachit Lall"/>
    <s v="2024-07-30"/>
    <x v="70"/>
    <d v="2024-11-01T00:00:00"/>
    <d v="2024-11-01T00:00:00"/>
    <m/>
    <s v=""/>
    <m/>
    <n v="0"/>
    <n v="1"/>
    <n v="10.5"/>
    <x v="1"/>
    <m/>
    <x v="0"/>
  </r>
  <r>
    <s v="DL-00480"/>
    <s v="CUST-0709"/>
    <s v=""/>
    <x v="3"/>
    <x v="2"/>
    <s v="$18,443"/>
    <n v="18443"/>
    <x v="8"/>
    <s v="Anamika Keer"/>
    <s v="Anamika Keer"/>
    <s v="2024-08-20"/>
    <x v="385"/>
    <d v="2025-02-16T00:00:00"/>
    <d v="2025-02-16T00:00:00"/>
    <m/>
    <s v=""/>
    <m/>
    <n v="0"/>
    <n v="1"/>
    <n v="27.6"/>
    <x v="1"/>
    <m/>
    <x v="0"/>
  </r>
  <r>
    <s v="DL-00481"/>
    <s v="CUST-0405"/>
    <s v=""/>
    <x v="1"/>
    <x v="4"/>
    <s v="$128,061"/>
    <n v="128061"/>
    <x v="3"/>
    <s v="Shivani Natt"/>
    <s v="Shivani Natt"/>
    <s v="2024-01-12"/>
    <x v="386"/>
    <d v="2024-05-09T00:00:00"/>
    <d v="2024-05-09T00:00:00"/>
    <d v="2024-04-19T00:00:00"/>
    <d v="2024-04-19T00:00:00"/>
    <n v="98"/>
    <n v="1"/>
    <n v="1"/>
    <n v="29.2"/>
    <x v="1"/>
    <m/>
    <x v="1"/>
  </r>
  <r>
    <s v="DL-00482"/>
    <s v="CUST-1094"/>
    <s v="CMP-117"/>
    <x v="0"/>
    <x v="0"/>
    <s v="7K"/>
    <n v="7000"/>
    <x v="1"/>
    <s v="Mason Solanki"/>
    <s v="Mason Solanki"/>
    <s v="2022-03-04"/>
    <x v="387"/>
    <d v="2022-03-21T00:00:00"/>
    <d v="2022-03-21T00:00:00"/>
    <m/>
    <s v=""/>
    <m/>
    <n v="0"/>
    <n v="1"/>
    <n v="14.7"/>
    <x v="1"/>
    <m/>
    <x v="0"/>
  </r>
  <r>
    <s v="DL-00483"/>
    <s v="CUST-0344"/>
    <s v="CMP-323"/>
    <x v="4"/>
    <x v="3"/>
    <s v="7K"/>
    <n v="7000"/>
    <x v="1"/>
    <s v="Kashish Patla"/>
    <s v="Kashish Patla"/>
    <s v="2023-03-29"/>
    <x v="388"/>
    <d v="2023-04-26T00:00:00"/>
    <d v="2023-04-26T00:00:00"/>
    <m/>
    <s v=""/>
    <m/>
    <n v="0"/>
    <n v="1"/>
    <n v="3"/>
    <x v="3"/>
    <m/>
    <x v="0"/>
  </r>
  <r>
    <s v="DL-00484"/>
    <s v="CUST-0304"/>
    <s v="CMP-006"/>
    <x v="4"/>
    <x v="6"/>
    <s v="5503"/>
    <n v="5503"/>
    <x v="0"/>
    <s v="Nihal Bhasin"/>
    <s v="Nihal Bhasin"/>
    <s v="2022-05-15"/>
    <x v="389"/>
    <d v="2022-08-22T00:00:00"/>
    <d v="2022-08-22T00:00:00"/>
    <m/>
    <s v=""/>
    <m/>
    <n v="0"/>
    <n v="1"/>
    <m/>
    <x v="4"/>
    <m/>
    <x v="0"/>
  </r>
  <r>
    <s v="DL-00485"/>
    <s v="CUST-1251"/>
    <s v="CMP-391"/>
    <x v="2"/>
    <x v="6"/>
    <s v="16K"/>
    <n v="16000"/>
    <x v="7"/>
    <s v="Jairaj Panchal"/>
    <s v="Jairaj Panchal"/>
    <s v="2023-09-20"/>
    <x v="390"/>
    <d v="2024-03-16T00:00:00"/>
    <d v="2024-03-16T00:00:00"/>
    <m/>
    <s v=""/>
    <m/>
    <n v="0"/>
    <n v="1"/>
    <n v="27.8"/>
    <x v="2"/>
    <m/>
    <x v="0"/>
  </r>
  <r>
    <s v="DL-00486"/>
    <s v="CUST-1421"/>
    <s v="CMP-074"/>
    <x v="4"/>
    <x v="4"/>
    <s v="7575"/>
    <n v="7575"/>
    <x v="0"/>
    <s v="Krish Varughese"/>
    <s v="Krish Varughese"/>
    <s v="2022-12-07"/>
    <x v="87"/>
    <d v="2023-03-09T00:00:00"/>
    <d v="2023-03-09T00:00:00"/>
    <d v="2023-02-25T00:00:00"/>
    <d v="2023-02-25T00:00:00"/>
    <n v="80"/>
    <n v="0"/>
    <n v="1"/>
    <n v="0.4"/>
    <x v="3"/>
    <m/>
    <x v="1"/>
  </r>
  <r>
    <s v="DL-00487"/>
    <s v="CUST-1441"/>
    <s v="CMP-134"/>
    <x v="0"/>
    <x v="1"/>
    <s v="3,729"/>
    <n v="3729"/>
    <x v="3"/>
    <s v="Champak Rao"/>
    <s v="Champak Rao"/>
    <s v="2023-10-01"/>
    <x v="391"/>
    <d v="2024-02-18T00:00:00"/>
    <d v="2024-02-18T00:00:00"/>
    <m/>
    <s v=""/>
    <m/>
    <n v="0"/>
    <n v="1"/>
    <n v="25.8"/>
    <x v="3"/>
    <m/>
    <x v="0"/>
  </r>
  <r>
    <s v="DL-00488"/>
    <s v="CUST-0582"/>
    <s v=""/>
    <x v="2"/>
    <x v="0"/>
    <s v="37,813"/>
    <n v="37813"/>
    <x v="0"/>
    <s v="Vidhi Mital"/>
    <s v="Vidhi Mital"/>
    <s v="2022-05-06"/>
    <x v="260"/>
    <d v="2022-08-22T00:00:00"/>
    <d v="2022-08-22T00:00:00"/>
    <m/>
    <s v=""/>
    <m/>
    <n v="0"/>
    <n v="1"/>
    <n v="9.4"/>
    <x v="1"/>
    <m/>
    <x v="0"/>
  </r>
  <r>
    <s v="DL-00489"/>
    <s v="CUST-0820"/>
    <s v=""/>
    <x v="3"/>
    <x v="2"/>
    <s v="7,160"/>
    <n v="7160"/>
    <x v="7"/>
    <s v="Karan Karnik"/>
    <s v="Karan Karnik"/>
    <s v="2023-12-12"/>
    <x v="392"/>
    <d v="2024-02-21T00:00:00"/>
    <d v="2024-02-21T00:00:00"/>
    <m/>
    <s v=""/>
    <m/>
    <n v="0"/>
    <n v="1"/>
    <n v="6.9"/>
    <x v="1"/>
    <m/>
    <x v="0"/>
  </r>
  <r>
    <s v="DL-00490"/>
    <s v="CUST-0986"/>
    <s v="CMP-012"/>
    <x v="2"/>
    <x v="3"/>
    <s v="$25,847"/>
    <n v="25847"/>
    <x v="4"/>
    <s v="Owen Mane"/>
    <s v="Owen Mane"/>
    <s v="2023-04-17"/>
    <x v="252"/>
    <d v="2023-06-16T00:00:00"/>
    <d v="2023-06-16T00:00:00"/>
    <m/>
    <s v=""/>
    <m/>
    <n v="0"/>
    <n v="1"/>
    <n v="26.5"/>
    <x v="4"/>
    <m/>
    <x v="0"/>
  </r>
  <r>
    <s v="DL-00491"/>
    <s v="CUST-1464"/>
    <s v="CMP-188"/>
    <x v="4"/>
    <x v="6"/>
    <s v="3906"/>
    <n v="3906"/>
    <x v="4"/>
    <s v="Anamika Keer"/>
    <s v="Anamika Keer"/>
    <s v="2022-04-09"/>
    <x v="393"/>
    <d v="2022-07-16T00:00:00"/>
    <d v="2022-07-16T00:00:00"/>
    <m/>
    <s v=""/>
    <m/>
    <n v="0"/>
    <n v="1"/>
    <n v="1"/>
    <x v="0"/>
    <m/>
    <x v="0"/>
  </r>
  <r>
    <s v="DL-00492"/>
    <s v="CUST-1022"/>
    <s v="CMP-191"/>
    <x v="0"/>
    <x v="4"/>
    <s v="2K"/>
    <n v="2000"/>
    <x v="5"/>
    <s v="Owen Mane"/>
    <s v="Owen Mane"/>
    <s v="2022-11-08"/>
    <x v="394"/>
    <d v="2023-02-07T00:00:00"/>
    <d v="2023-02-07T00:00:00"/>
    <d v="2023-03-08T00:00:00"/>
    <d v="2023-03-08T00:00:00"/>
    <n v="120"/>
    <n v="1"/>
    <n v="1"/>
    <n v="20.8"/>
    <x v="1"/>
    <m/>
    <x v="1"/>
  </r>
  <r>
    <s v="DL-00493"/>
    <s v="CUST-1046"/>
    <s v="CMP-391"/>
    <x v="0"/>
    <x v="5"/>
    <s v="$8,789"/>
    <n v="8789"/>
    <x v="8"/>
    <s v="Jasmit Gour"/>
    <s v="Jasmit Gour"/>
    <s v="2023-12-09"/>
    <x v="395"/>
    <d v="2024-02-19T00:00:00"/>
    <d v="2024-02-19T00:00:00"/>
    <d v="2024-03-17T00:00:00"/>
    <d v="2024-03-17T00:00:00"/>
    <n v="99"/>
    <n v="0"/>
    <n v="1"/>
    <n v="21.4"/>
    <x v="4"/>
    <m/>
    <x v="2"/>
  </r>
  <r>
    <s v="DL-00494"/>
    <s v="CUST-0964"/>
    <s v=""/>
    <x v="0"/>
    <x v="3"/>
    <s v="$4,831"/>
    <n v="4831"/>
    <x v="3"/>
    <s v="Patrick Sama"/>
    <s v="Patrick Sama"/>
    <s v="2024-03-14"/>
    <x v="167"/>
    <d v="2024-08-07T00:00:00"/>
    <d v="2024-08-07T00:00:00"/>
    <m/>
    <s v=""/>
    <m/>
    <n v="0"/>
    <n v="1"/>
    <n v="4.5999999999999996"/>
    <x v="2"/>
    <m/>
    <x v="0"/>
  </r>
  <r>
    <s v="DL-00495"/>
    <s v="CUST-0841"/>
    <s v="CMP-288"/>
    <x v="2"/>
    <x v="4"/>
    <s v="$18,718"/>
    <n v="18718"/>
    <x v="0"/>
    <s v="Ekta Uppal"/>
    <s v="Ekta Uppal"/>
    <s v="2024-06-04"/>
    <x v="396"/>
    <d v="2024-06-19T00:00:00"/>
    <d v="2024-06-19T00:00:00"/>
    <d v="2024-07-12T00:00:00"/>
    <d v="2024-07-12T00:00:00"/>
    <n v="38"/>
    <n v="1"/>
    <n v="3"/>
    <n v="5.4"/>
    <x v="4"/>
    <m/>
    <x v="1"/>
  </r>
  <r>
    <s v="DL-00496"/>
    <s v="CUST-1368"/>
    <s v="CMP-041"/>
    <x v="4"/>
    <x v="0"/>
    <s v="2687"/>
    <n v="2687"/>
    <x v="3"/>
    <s v="Jasmit Gour"/>
    <s v="Jasmit Gour"/>
    <s v="2024-05-15"/>
    <x v="397"/>
    <d v="2024-06-09T00:00:00"/>
    <d v="2024-06-09T00:00:00"/>
    <m/>
    <s v=""/>
    <m/>
    <n v="0"/>
    <n v="1"/>
    <m/>
    <x v="2"/>
    <m/>
    <x v="0"/>
  </r>
  <r>
    <s v="DL-00497"/>
    <s v="CUST-0103"/>
    <s v=""/>
    <x v="2"/>
    <x v="0"/>
    <s v="11069"/>
    <n v="11069"/>
    <x v="3"/>
    <s v="Shivani Natt"/>
    <s v="Shivani Natt"/>
    <s v="2023-03-01"/>
    <x v="398"/>
    <d v="2023-06-24T00:00:00"/>
    <d v="2023-06-24T00:00:00"/>
    <m/>
    <s v=""/>
    <m/>
    <n v="0"/>
    <n v="1"/>
    <n v="13.5"/>
    <x v="4"/>
    <m/>
    <x v="0"/>
  </r>
  <r>
    <s v="DL-00498"/>
    <s v="CUST-1098"/>
    <s v=""/>
    <x v="1"/>
    <x v="2"/>
    <s v="153455"/>
    <n v="153455"/>
    <x v="7"/>
    <s v="Champak Rao"/>
    <s v="Champak Rao"/>
    <s v="2023-12-19"/>
    <x v="116"/>
    <d v="2024-04-09T00:00:00"/>
    <d v="2024-04-09T00:00:00"/>
    <m/>
    <s v=""/>
    <m/>
    <n v="0"/>
    <n v="1"/>
    <n v="14"/>
    <x v="2"/>
    <m/>
    <x v="0"/>
  </r>
  <r>
    <s v="DL-00499"/>
    <s v="CUST-0071"/>
    <s v="CMP-181"/>
    <x v="0"/>
    <x v="1"/>
    <s v="6855"/>
    <n v="6855"/>
    <x v="1"/>
    <s v="Aachal Soni"/>
    <s v="Aachal Soni"/>
    <s v="2022-08-18"/>
    <x v="399"/>
    <d v="2022-11-15T00:00:00"/>
    <d v="2022-11-15T00:00:00"/>
    <m/>
    <s v=""/>
    <m/>
    <n v="0"/>
    <n v="1"/>
    <n v="22.1"/>
    <x v="3"/>
    <m/>
    <x v="0"/>
  </r>
  <r>
    <s v="DL-00500"/>
    <s v="CUST-0458"/>
    <s v="CMP-312"/>
    <x v="0"/>
    <x v="5"/>
    <s v="8K"/>
    <n v="8000"/>
    <x v="4"/>
    <s v="Amruta Sinha"/>
    <s v="Amruta Sinha"/>
    <s v="2024-12-01"/>
    <x v="400"/>
    <d v="2025-05-10T00:00:00"/>
    <d v="2025-05-10T00:00:00"/>
    <d v="2025-06-03T00:00:00"/>
    <d v="2025-06-03T00:00:00"/>
    <n v="184"/>
    <n v="0"/>
    <n v="1"/>
    <n v="8.9"/>
    <x v="2"/>
    <m/>
    <x v="2"/>
  </r>
  <r>
    <s v="DL-00501"/>
    <s v="CUST-0163"/>
    <s v="CMP-391"/>
    <x v="1"/>
    <x v="3"/>
    <s v="111,658"/>
    <n v="111658"/>
    <x v="5"/>
    <s v="Hemangini Bahri"/>
    <s v="Hemangini Bahri"/>
    <s v="09/06/2024"/>
    <x v="106"/>
    <d v="2024-10-08T00:00:00"/>
    <d v="2024-10-08T00:00:00"/>
    <m/>
    <s v=""/>
    <m/>
    <n v="0"/>
    <n v="1"/>
    <n v="2.4"/>
    <x v="3"/>
    <m/>
    <x v="0"/>
  </r>
  <r>
    <s v="DL-00502"/>
    <s v="CUST-0624"/>
    <s v="CMP-302"/>
    <x v="1"/>
    <x v="1"/>
    <s v="89822"/>
    <n v="89822"/>
    <x v="7"/>
    <s v="Ekta Uppal"/>
    <s v="Ekta Uppal"/>
    <s v="2023-09-14"/>
    <x v="401"/>
    <m/>
    <s v=""/>
    <m/>
    <s v=""/>
    <m/>
    <n v="0"/>
    <n v="1"/>
    <n v="21.9"/>
    <x v="3"/>
    <m/>
    <x v="0"/>
  </r>
  <r>
    <s v="DL-00503"/>
    <s v="CUST-0276"/>
    <s v="CMP-353"/>
    <x v="1"/>
    <x v="1"/>
    <s v="166,189"/>
    <n v="166189"/>
    <x v="7"/>
    <s v="Champak Rao"/>
    <s v="Champak Rao"/>
    <s v="2024-08-19"/>
    <x v="402"/>
    <m/>
    <s v=""/>
    <m/>
    <s v=""/>
    <m/>
    <n v="0"/>
    <n v="1"/>
    <n v="7"/>
    <x v="3"/>
    <m/>
    <x v="0"/>
  </r>
  <r>
    <s v="DL-00504"/>
    <s v="CUST-0330"/>
    <s v=""/>
    <x v="4"/>
    <x v="2"/>
    <s v="$5,551"/>
    <n v="5551"/>
    <x v="5"/>
    <s v="jalsa parsa"/>
    <s v="Jalsa Parsa"/>
    <s v="2022-10-22"/>
    <x v="403"/>
    <d v="2023-02-09T00:00:00"/>
    <d v="2023-02-09T00:00:00"/>
    <m/>
    <s v=""/>
    <m/>
    <n v="0"/>
    <n v="1"/>
    <n v="10.199999999999999"/>
    <x v="0"/>
    <m/>
    <x v="0"/>
  </r>
  <r>
    <s v="DL-00505"/>
    <s v="CUST-0065"/>
    <s v=""/>
    <x v="3"/>
    <x v="5"/>
    <s v="11,790"/>
    <n v="11790"/>
    <x v="6"/>
    <s v="Ekta Uppal"/>
    <s v="Ekta Uppal"/>
    <s v="2024-10-12"/>
    <x v="404"/>
    <d v="2025-03-09T00:00:00"/>
    <d v="2025-03-09T00:00:00"/>
    <d v="2024-12-05T00:00:00"/>
    <d v="2024-12-05T00:00:00"/>
    <n v="54"/>
    <n v="0"/>
    <n v="1"/>
    <m/>
    <x v="0"/>
    <m/>
    <x v="2"/>
  </r>
  <r>
    <s v="DL-00506"/>
    <s v="CUST-0451"/>
    <s v="CMP-330"/>
    <x v="0"/>
    <x v="2"/>
    <s v="9,482"/>
    <n v="9482"/>
    <x v="0"/>
    <s v="Mason Solanki"/>
    <s v="Mason Solanki"/>
    <s v="2023-04-08"/>
    <x v="16"/>
    <d v="2023-07-03T00:00:00"/>
    <d v="2023-07-03T00:00:00"/>
    <m/>
    <s v=""/>
    <m/>
    <n v="0"/>
    <n v="1"/>
    <n v="34.700000000000003"/>
    <x v="0"/>
    <m/>
    <x v="0"/>
  </r>
  <r>
    <s v="DL-00507"/>
    <s v="CUST-0794"/>
    <s v=""/>
    <x v="2"/>
    <x v="1"/>
    <s v="$15,178"/>
    <n v="15178"/>
    <x v="3"/>
    <s v="Karan Karnik"/>
    <s v="Karan Karnik"/>
    <s v="2022-11-18"/>
    <x v="405"/>
    <d v="2023-02-24T00:00:00"/>
    <d v="2023-02-24T00:00:00"/>
    <m/>
    <s v=""/>
    <m/>
    <n v="0"/>
    <n v="1"/>
    <n v="1.9"/>
    <x v="1"/>
    <m/>
    <x v="0"/>
  </r>
  <r>
    <s v="DL-00508"/>
    <s v="CUST-0588"/>
    <s v="CMP-265"/>
    <x v="0"/>
    <x v="3"/>
    <s v="$1,862"/>
    <n v="1862"/>
    <x v="3"/>
    <s v="Nihal Bhasin"/>
    <s v="Nihal Bhasin"/>
    <s v="2024-01-07"/>
    <x v="406"/>
    <d v="2024-06-14T00:00:00"/>
    <d v="2024-06-14T00:00:00"/>
    <m/>
    <s v=""/>
    <m/>
    <n v="0"/>
    <n v="1"/>
    <m/>
    <x v="1"/>
    <m/>
    <x v="0"/>
  </r>
  <r>
    <s v="DL-00509"/>
    <s v="CUST-1039"/>
    <s v=""/>
    <x v="0"/>
    <x v="3"/>
    <s v="$3,027"/>
    <n v="3027"/>
    <x v="2"/>
    <s v="Vidhi Mital"/>
    <s v="Vidhi Mital"/>
    <s v="2023-01-04"/>
    <x v="407"/>
    <d v="2023-06-02T00:00:00"/>
    <d v="2023-06-02T00:00:00"/>
    <m/>
    <s v=""/>
    <m/>
    <n v="0"/>
    <n v="1"/>
    <n v="27"/>
    <x v="4"/>
    <m/>
    <x v="0"/>
  </r>
  <r>
    <s v="DL-00510"/>
    <s v="CUST-0397"/>
    <s v=""/>
    <x v="4"/>
    <x v="2"/>
    <s v="$6,033"/>
    <n v="6033"/>
    <x v="1"/>
    <s v="Aachal Soni"/>
    <s v="Aachal Soni"/>
    <s v="2023-08-01"/>
    <x v="257"/>
    <d v="2023-09-22T00:00:00"/>
    <d v="2023-09-22T00:00:00"/>
    <m/>
    <s v=""/>
    <m/>
    <n v="0"/>
    <n v="1"/>
    <n v="34.200000000000003"/>
    <x v="4"/>
    <m/>
    <x v="0"/>
  </r>
  <r>
    <s v="DL-00511"/>
    <s v="CUST-0392"/>
    <s v="CMP-324"/>
    <x v="0"/>
    <x v="6"/>
    <s v="8235"/>
    <n v="8235"/>
    <x v="3"/>
    <s v="Anamika Keer  "/>
    <s v="Anamika Keer"/>
    <s v="2022-05-31"/>
    <x v="408"/>
    <m/>
    <s v=""/>
    <m/>
    <s v=""/>
    <m/>
    <n v="0"/>
    <n v="1"/>
    <n v="5.3"/>
    <x v="3"/>
    <m/>
    <x v="0"/>
  </r>
  <r>
    <s v="DL-00512"/>
    <s v="CUST-0249"/>
    <s v=""/>
    <x v="3"/>
    <x v="4"/>
    <s v="22585"/>
    <n v="22585"/>
    <x v="2"/>
    <s v="rachit lall"/>
    <s v="Rachit Lall"/>
    <s v="2024-07-19"/>
    <x v="238"/>
    <d v="2024-12-09T00:00:00"/>
    <d v="2024-12-09T00:00:00"/>
    <d v="2024-09-08T00:00:00"/>
    <d v="2024-09-08T00:00:00"/>
    <n v="51"/>
    <n v="0"/>
    <n v="1"/>
    <n v="28.5"/>
    <x v="0"/>
    <m/>
    <x v="1"/>
  </r>
  <r>
    <s v="DL-00513"/>
    <s v="CUST-0775"/>
    <s v=""/>
    <x v="3"/>
    <x v="6"/>
    <s v="$4,893"/>
    <n v="4893"/>
    <x v="5"/>
    <s v="Aachal Soni"/>
    <s v="Aachal Soni"/>
    <s v="2023-08-16"/>
    <x v="409"/>
    <d v="2023-11-06T00:00:00"/>
    <d v="2023-11-06T00:00:00"/>
    <m/>
    <s v=""/>
    <m/>
    <n v="0"/>
    <n v="1"/>
    <n v="3.3"/>
    <x v="4"/>
    <m/>
    <x v="0"/>
  </r>
  <r>
    <s v="DL-00514"/>
    <s v="CUST-0640"/>
    <s v="CMP-001"/>
    <x v="0"/>
    <x v="5"/>
    <s v="5K"/>
    <n v="5000"/>
    <x v="7"/>
    <s v="Jasmit Gour"/>
    <s v="Jasmit Gour"/>
    <s v="2022-08-26"/>
    <x v="410"/>
    <d v="2022-09-10T00:00:00"/>
    <d v="2022-09-10T00:00:00"/>
    <d v="2023-01-08T00:00:00"/>
    <d v="2023-01-08T00:00:00"/>
    <n v="135"/>
    <n v="0"/>
    <n v="1"/>
    <n v="1.3"/>
    <x v="0"/>
    <m/>
    <x v="2"/>
  </r>
  <r>
    <s v="DL-00515"/>
    <s v="CUST-0792"/>
    <s v="CMP-065"/>
    <x v="4"/>
    <x v="2"/>
    <s v="3654"/>
    <n v="3654"/>
    <x v="8"/>
    <s v="Nihal Bhasin"/>
    <s v="Nihal Bhasin"/>
    <s v="2023-02-10"/>
    <x v="411"/>
    <d v="2023-05-26T00:00:00"/>
    <d v="2023-05-26T00:00:00"/>
    <m/>
    <s v=""/>
    <m/>
    <n v="0"/>
    <n v="1"/>
    <n v="13.6"/>
    <x v="1"/>
    <m/>
    <x v="0"/>
  </r>
  <r>
    <s v="DL-00516"/>
    <s v="CUST-1355"/>
    <s v="CMP-269"/>
    <x v="4"/>
    <x v="0"/>
    <s v="12694"/>
    <n v="12694"/>
    <x v="6"/>
    <s v="Nihal Bhasin"/>
    <s v="Nihal Bhasin"/>
    <s v="2023-03-16"/>
    <x v="362"/>
    <d v="2023-06-06T00:00:00"/>
    <d v="2023-06-06T00:00:00"/>
    <m/>
    <s v=""/>
    <m/>
    <n v="0"/>
    <n v="1"/>
    <n v="22"/>
    <x v="4"/>
    <m/>
    <x v="0"/>
  </r>
  <r>
    <s v="DL-00517"/>
    <s v="CUST-0506"/>
    <s v="CMP-086"/>
    <x v="3"/>
    <x v="2"/>
    <s v="20,243"/>
    <n v="20243"/>
    <x v="4"/>
    <s v="Vidhi Mital"/>
    <s v="Vidhi Mital"/>
    <s v="2023-01-16"/>
    <x v="412"/>
    <d v="2023-04-17T00:00:00"/>
    <d v="2023-04-17T00:00:00"/>
    <m/>
    <s v=""/>
    <m/>
    <n v="0"/>
    <n v="1"/>
    <m/>
    <x v="2"/>
    <m/>
    <x v="0"/>
  </r>
  <r>
    <s v="DL-00518"/>
    <s v="CUST-0134"/>
    <s v=""/>
    <x v="3"/>
    <x v="2"/>
    <s v="24K"/>
    <n v="24000"/>
    <x v="3"/>
    <s v="Vidhi Mital  "/>
    <s v="Vidhi Mital"/>
    <s v="2022-02-24"/>
    <x v="110"/>
    <d v="2022-08-22T00:00:00"/>
    <d v="2022-08-22T00:00:00"/>
    <m/>
    <s v=""/>
    <m/>
    <n v="0"/>
    <n v="1"/>
    <m/>
    <x v="3"/>
    <m/>
    <x v="0"/>
  </r>
  <r>
    <s v="DL-00519"/>
    <s v="CUST-0592"/>
    <s v=""/>
    <x v="0"/>
    <x v="2"/>
    <s v="8K"/>
    <n v="8000"/>
    <x v="3"/>
    <s v="Mason Solanki"/>
    <s v="Mason Solanki"/>
    <s v="2024-02-15"/>
    <x v="413"/>
    <d v="2024-07-11T00:00:00"/>
    <d v="2024-07-11T00:00:00"/>
    <m/>
    <s v=""/>
    <m/>
    <n v="0"/>
    <n v="1"/>
    <n v="17.8"/>
    <x v="1"/>
    <m/>
    <x v="0"/>
  </r>
  <r>
    <s v="DL-00520"/>
    <s v="CUST-0219"/>
    <s v="CMP-102"/>
    <x v="0"/>
    <x v="5"/>
    <s v="4933"/>
    <n v="4933"/>
    <x v="3"/>
    <s v="Nihal Bhasin"/>
    <s v="Nihal Bhasin"/>
    <s v="2022-05-28"/>
    <x v="414"/>
    <d v="2022-08-07T00:00:00"/>
    <d v="2022-08-07T00:00:00"/>
    <d v="2022-09-05T00:00:00"/>
    <d v="2022-09-05T00:00:00"/>
    <n v="100"/>
    <n v="0"/>
    <n v="1"/>
    <n v="20.100000000000001"/>
    <x v="3"/>
    <m/>
    <x v="2"/>
  </r>
  <r>
    <s v="DL-00521"/>
    <s v="CUST-0212"/>
    <s v="CMP-183"/>
    <x v="0"/>
    <x v="5"/>
    <s v="$9,539"/>
    <n v="9539"/>
    <x v="0"/>
    <s v="Nihal Bhasin"/>
    <s v="Nihal Bhasin"/>
    <s v="2022-04-17"/>
    <x v="137"/>
    <d v="2022-05-08T00:00:00"/>
    <d v="2022-05-08T00:00:00"/>
    <d v="2022-05-30T00:00:00"/>
    <d v="2022-05-30T00:00:00"/>
    <n v="43"/>
    <n v="0"/>
    <n v="1"/>
    <n v="9.4"/>
    <x v="4"/>
    <m/>
    <x v="2"/>
  </r>
  <r>
    <s v="DL-00522"/>
    <s v="CUST-0573"/>
    <s v="CMP-109"/>
    <x v="2"/>
    <x v="6"/>
    <s v="$23,963"/>
    <n v="23963"/>
    <x v="8"/>
    <s v="Mason Solanki"/>
    <s v="Mason Solanki"/>
    <s v="2023-12-03"/>
    <x v="415"/>
    <d v="2024-05-11T00:00:00"/>
    <d v="2024-05-11T00:00:00"/>
    <m/>
    <s v=""/>
    <m/>
    <n v="0"/>
    <n v="1"/>
    <n v="16.8"/>
    <x v="0"/>
    <m/>
    <x v="0"/>
  </r>
  <r>
    <s v="DL-00523"/>
    <s v="CUST-0003"/>
    <s v=""/>
    <x v="0"/>
    <x v="3"/>
    <s v="7228"/>
    <n v="7228"/>
    <x v="1"/>
    <s v="Vidhi Mital"/>
    <s v="Vidhi Mital"/>
    <s v="2024-03-01"/>
    <x v="416"/>
    <d v="2024-08-20T00:00:00"/>
    <d v="2024-08-20T00:00:00"/>
    <m/>
    <s v=""/>
    <m/>
    <n v="0"/>
    <n v="1"/>
    <n v="29.1"/>
    <x v="4"/>
    <m/>
    <x v="0"/>
  </r>
  <r>
    <s v="DL-00524"/>
    <s v="CUST-0876"/>
    <s v="CMP-246"/>
    <x v="2"/>
    <x v="3"/>
    <s v="$42,079"/>
    <n v="42079"/>
    <x v="3"/>
    <s v="Kashish Patla"/>
    <s v="Kashish Patla"/>
    <s v="2023-12-16"/>
    <x v="417"/>
    <d v="2024-03-24T00:00:00"/>
    <d v="2024-03-24T00:00:00"/>
    <m/>
    <s v=""/>
    <m/>
    <n v="0"/>
    <n v="1"/>
    <n v="8.5"/>
    <x v="2"/>
    <m/>
    <x v="0"/>
  </r>
  <r>
    <s v="DL-00525"/>
    <s v="CUST-1360"/>
    <s v="CMP-052"/>
    <x v="0"/>
    <x v="6"/>
    <s v="$8,906"/>
    <n v="8906"/>
    <x v="0"/>
    <s v="Anamika Keer"/>
    <s v="Anamika Keer"/>
    <s v="2024-09-13"/>
    <x v="418"/>
    <d v="2024-10-06T00:00:00"/>
    <d v="2024-10-06T00:00:00"/>
    <m/>
    <s v=""/>
    <m/>
    <n v="0"/>
    <n v="1"/>
    <n v="12.8"/>
    <x v="1"/>
    <m/>
    <x v="0"/>
  </r>
  <r>
    <s v="DL-00526"/>
    <s v="CUST-0948"/>
    <s v="CMP-274"/>
    <x v="3"/>
    <x v="6"/>
    <s v="$22,663"/>
    <n v="22663"/>
    <x v="0"/>
    <s v="Vidhi Mital"/>
    <s v="Vidhi Mital"/>
    <s v="20/01/2023"/>
    <x v="276"/>
    <d v="2023-04-12T00:00:00"/>
    <d v="2023-04-12T00:00:00"/>
    <m/>
    <s v=""/>
    <m/>
    <n v="0"/>
    <n v="1"/>
    <n v="14"/>
    <x v="2"/>
    <m/>
    <x v="0"/>
  </r>
  <r>
    <s v="DL-00527"/>
    <s v="CUST-0607"/>
    <s v="CMP-078"/>
    <x v="1"/>
    <x v="3"/>
    <s v="164862"/>
    <n v="164862"/>
    <x v="6"/>
    <s v="Anamika Keer"/>
    <s v="Anamika Keer"/>
    <s v="2024-08-31"/>
    <x v="419"/>
    <d v="2025-01-31T00:00:00"/>
    <d v="2025-01-31T00:00:00"/>
    <m/>
    <s v=""/>
    <m/>
    <n v="0"/>
    <n v="1"/>
    <n v="13.9"/>
    <x v="1"/>
    <m/>
    <x v="0"/>
  </r>
  <r>
    <s v="DL-00528"/>
    <s v="CUST-1329"/>
    <s v="CMP-168"/>
    <x v="0"/>
    <x v="3"/>
    <s v="7783"/>
    <n v="7783"/>
    <x v="1"/>
    <s v="Vidhi Mital"/>
    <s v="Vidhi Mital"/>
    <s v="14/06/2022"/>
    <x v="299"/>
    <d v="2022-07-27T00:00:00"/>
    <d v="2022-07-27T00:00:00"/>
    <m/>
    <s v=""/>
    <m/>
    <n v="0"/>
    <n v="1"/>
    <m/>
    <x v="2"/>
    <m/>
    <x v="0"/>
  </r>
  <r>
    <s v="DL-00529"/>
    <s v="CUST-1199"/>
    <s v="CMP-072"/>
    <x v="4"/>
    <x v="6"/>
    <s v="$4,072"/>
    <n v="4072"/>
    <x v="5"/>
    <s v="Lakshmi Hayre"/>
    <s v="Lakshmi Hayre"/>
    <s v="2022-06-17"/>
    <x v="30"/>
    <m/>
    <s v=""/>
    <m/>
    <s v=""/>
    <m/>
    <n v="0"/>
    <n v="1"/>
    <n v="23.5"/>
    <x v="1"/>
    <m/>
    <x v="0"/>
  </r>
  <r>
    <s v="DL-00530"/>
    <s v="CUST-0621"/>
    <s v="CMP-239"/>
    <x v="4"/>
    <x v="4"/>
    <s v="$8,137"/>
    <n v="8137"/>
    <x v="6"/>
    <s v="Ekta Uppal"/>
    <s v="Ekta Uppal"/>
    <s v="2024-04-09"/>
    <x v="109"/>
    <d v="2024-06-18T00:00:00"/>
    <d v="2024-06-18T00:00:00"/>
    <d v="2024-07-05T00:00:00"/>
    <d v="2024-07-05T00:00:00"/>
    <n v="87"/>
    <n v="0"/>
    <n v="1"/>
    <n v="18.5"/>
    <x v="1"/>
    <m/>
    <x v="1"/>
  </r>
  <r>
    <s v="DL-00531"/>
    <s v="CUST-0846"/>
    <s v=""/>
    <x v="1"/>
    <x v="5"/>
    <s v="139887"/>
    <n v="139887"/>
    <x v="2"/>
    <s v="Jasmit Gour"/>
    <s v="Jasmit Gour"/>
    <s v="22/12/2024"/>
    <x v="350"/>
    <d v="2025-01-11T00:00:00"/>
    <d v="2025-01-11T00:00:00"/>
    <d v="2025-01-31T00:00:00"/>
    <d v="2025-01-31T00:00:00"/>
    <n v="40"/>
    <n v="0"/>
    <n v="1"/>
    <n v="18.399999999999999"/>
    <x v="2"/>
    <m/>
    <x v="2"/>
  </r>
  <r>
    <s v="DL-00532"/>
    <s v="CUST-1290"/>
    <s v=""/>
    <x v="2"/>
    <x v="4"/>
    <s v="32,930"/>
    <n v="32930"/>
    <x v="1"/>
    <s v="Karan Karnik"/>
    <s v="Karan Karnik"/>
    <s v="2024-06-12"/>
    <x v="420"/>
    <d v="2024-08-14T00:00:00"/>
    <d v="2024-08-14T00:00:00"/>
    <d v="2024-12-09T00:00:00"/>
    <d v="2024-12-09T00:00:00"/>
    <n v="180"/>
    <n v="0"/>
    <n v="1"/>
    <n v="2.2999999999999998"/>
    <x v="1"/>
    <m/>
    <x v="1"/>
  </r>
  <r>
    <s v="DL-00533"/>
    <s v="CUST-1183"/>
    <s v="CMP-320"/>
    <x v="0"/>
    <x v="4"/>
    <s v="2453"/>
    <n v="2453"/>
    <x v="4"/>
    <s v="Ekta Uppal"/>
    <s v="Ekta Uppal"/>
    <s v="2024-12-28"/>
    <x v="57"/>
    <d v="2025-04-24T00:00:00"/>
    <d v="2025-04-24T00:00:00"/>
    <d v="2025-02-12T00:00:00"/>
    <d v="2025-02-12T00:00:00"/>
    <n v="46"/>
    <n v="1"/>
    <n v="2"/>
    <n v="16.100000000000001"/>
    <x v="1"/>
    <m/>
    <x v="1"/>
  </r>
  <r>
    <s v="DL-00534"/>
    <s v="CUST-0642"/>
    <s v=""/>
    <x v="2"/>
    <x v="5"/>
    <s v="40375"/>
    <n v="40375"/>
    <x v="2"/>
    <s v="Lakshmi Hayre"/>
    <s v="Lakshmi Hayre"/>
    <s v="2023-05-24"/>
    <x v="421"/>
    <d v="2023-09-25T00:00:00"/>
    <d v="2023-09-25T00:00:00"/>
    <d v="2023-10-29T00:00:00"/>
    <d v="2023-10-29T00:00:00"/>
    <n v="158"/>
    <n v="0"/>
    <n v="1"/>
    <m/>
    <x v="1"/>
    <m/>
    <x v="2"/>
  </r>
  <r>
    <s v="DL-00535"/>
    <s v="CUST-0873"/>
    <s v="CMP-086"/>
    <x v="1"/>
    <x v="2"/>
    <s v="$101,300"/>
    <n v="101300"/>
    <x v="8"/>
    <s v="rachit lall"/>
    <s v="Rachit Lall"/>
    <s v="2023-11-15"/>
    <x v="422"/>
    <d v="2023-12-14T00:00:00"/>
    <d v="2023-12-14T00:00:00"/>
    <m/>
    <s v=""/>
    <m/>
    <n v="0"/>
    <n v="1"/>
    <n v="31.8"/>
    <x v="4"/>
    <m/>
    <x v="0"/>
  </r>
  <r>
    <s v="DL-00536"/>
    <s v="CUST-1249"/>
    <s v="CMP-204"/>
    <x v="0"/>
    <x v="6"/>
    <s v="9218"/>
    <n v="9218"/>
    <x v="7"/>
    <s v="Hemangini Bahri"/>
    <s v="Hemangini Bahri"/>
    <s v="2023-06-30"/>
    <x v="218"/>
    <d v="2023-11-11T00:00:00"/>
    <d v="2023-11-11T00:00:00"/>
    <m/>
    <s v=""/>
    <m/>
    <n v="0"/>
    <n v="1"/>
    <n v="14.4"/>
    <x v="3"/>
    <m/>
    <x v="0"/>
  </r>
  <r>
    <s v="DL-00537"/>
    <s v="CUST-0390"/>
    <s v="CMP-184"/>
    <x v="1"/>
    <x v="1"/>
    <s v="$126,692"/>
    <n v="126692"/>
    <x v="0"/>
    <s v="jalsa parsa"/>
    <s v="Jalsa Parsa"/>
    <s v="2024-09-29"/>
    <x v="326"/>
    <d v="2025-02-07T00:00:00"/>
    <d v="2025-02-07T00:00:00"/>
    <m/>
    <s v=""/>
    <m/>
    <n v="0"/>
    <n v="1"/>
    <n v="27.9"/>
    <x v="4"/>
    <m/>
    <x v="0"/>
  </r>
  <r>
    <s v="DL-00538"/>
    <s v="CUST-0710"/>
    <s v="CMP-271"/>
    <x v="0"/>
    <x v="1"/>
    <s v="$5,228"/>
    <n v="5228"/>
    <x v="1"/>
    <s v="Lakshmi Hayre"/>
    <s v="Lakshmi Hayre"/>
    <s v="2022-05-12"/>
    <x v="245"/>
    <d v="2022-09-04T00:00:00"/>
    <d v="2022-09-04T00:00:00"/>
    <m/>
    <s v=""/>
    <m/>
    <n v="0"/>
    <n v="1"/>
    <n v="16"/>
    <x v="0"/>
    <m/>
    <x v="0"/>
  </r>
  <r>
    <s v="DL-00539"/>
    <s v="CUST-1338"/>
    <s v="CMP-261"/>
    <x v="4"/>
    <x v="4"/>
    <s v="$4,863"/>
    <n v="4863"/>
    <x v="0"/>
    <s v="Panini Kade"/>
    <s v="Panini Kade"/>
    <s v="2022-11-25"/>
    <x v="423"/>
    <d v="2022-12-13T00:00:00"/>
    <d v="2022-12-13T00:00:00"/>
    <d v="2023-03-17T00:00:00"/>
    <d v="2023-03-17T00:00:00"/>
    <n v="112"/>
    <n v="0"/>
    <n v="1"/>
    <n v="8.6999999999999993"/>
    <x v="4"/>
    <m/>
    <x v="1"/>
  </r>
  <r>
    <s v="DL-00540"/>
    <s v="CUST-1287"/>
    <s v="CMP-326"/>
    <x v="1"/>
    <x v="5"/>
    <s v="$182,294"/>
    <n v="182294"/>
    <x v="8"/>
    <s v="Kashish Patla"/>
    <s v="Kashish Patla"/>
    <s v="2022-12-17"/>
    <x v="424"/>
    <d v="2023-05-01T00:00:00"/>
    <d v="2023-05-01T00:00:00"/>
    <d v="2023-05-19T00:00:00"/>
    <d v="2023-05-19T00:00:00"/>
    <n v="153"/>
    <n v="0"/>
    <n v="1"/>
    <m/>
    <x v="2"/>
    <m/>
    <x v="2"/>
  </r>
  <r>
    <s v="DL-00541"/>
    <s v="CUST-0596"/>
    <s v="CMP-224"/>
    <x v="3"/>
    <x v="3"/>
    <s v="21K"/>
    <n v="21000"/>
    <x v="1"/>
    <s v="rachit lall"/>
    <s v="Rachit Lall"/>
    <s v="2024-07-08"/>
    <x v="67"/>
    <d v="2024-08-27T00:00:00"/>
    <d v="2024-08-27T00:00:00"/>
    <m/>
    <s v=""/>
    <m/>
    <n v="0"/>
    <n v="1"/>
    <n v="8.9"/>
    <x v="1"/>
    <m/>
    <x v="0"/>
  </r>
  <r>
    <s v="DL-00542"/>
    <s v="CUST-1430"/>
    <s v="CMP-156"/>
    <x v="4"/>
    <x v="4"/>
    <s v="$6,642"/>
    <n v="6642"/>
    <x v="4"/>
    <s v="Owen Mane"/>
    <s v="Owen Mane"/>
    <s v="2023-11-02"/>
    <x v="425"/>
    <m/>
    <s v=""/>
    <d v="2024-02-23T00:00:00"/>
    <d v="2024-02-23T00:00:00"/>
    <n v="113"/>
    <n v="0"/>
    <n v="1"/>
    <m/>
    <x v="0"/>
    <m/>
    <x v="1"/>
  </r>
  <r>
    <s v="DL-00543"/>
    <s v="CUST-0264"/>
    <s v=""/>
    <x v="4"/>
    <x v="5"/>
    <s v="2,529"/>
    <n v="2529"/>
    <x v="4"/>
    <s v="Amruta Sinha"/>
    <s v="Amruta Sinha"/>
    <s v="2024-05-06"/>
    <x v="220"/>
    <d v="2024-06-23T00:00:00"/>
    <d v="2024-06-23T00:00:00"/>
    <d v="2024-06-04T00:00:00"/>
    <d v="2024-06-04T00:00:00"/>
    <n v="29"/>
    <n v="0"/>
    <n v="1"/>
    <n v="5.4"/>
    <x v="1"/>
    <m/>
    <x v="2"/>
  </r>
  <r>
    <s v="DL-00544"/>
    <s v="CUST-1399"/>
    <s v="CMP-213"/>
    <x v="2"/>
    <x v="5"/>
    <s v="47255"/>
    <n v="47255"/>
    <x v="5"/>
    <s v="Karan Karnik"/>
    <s v="Karan Karnik"/>
    <s v="2022-08-23"/>
    <x v="120"/>
    <d v="2022-10-13T00:00:00"/>
    <d v="2022-10-13T00:00:00"/>
    <d v="2023-02-02T00:00:00"/>
    <d v="2023-02-02T00:00:00"/>
    <n v="163"/>
    <n v="0"/>
    <n v="1"/>
    <n v="1.1000000000000001"/>
    <x v="1"/>
    <m/>
    <x v="2"/>
  </r>
  <r>
    <s v="DL-00545"/>
    <s v="CUST-0874"/>
    <s v=""/>
    <x v="3"/>
    <x v="3"/>
    <s v="$8,786"/>
    <n v="8786"/>
    <x v="8"/>
    <s v="Aachal Soni"/>
    <s v="Aachal Soni"/>
    <s v="03/01/2022"/>
    <x v="426"/>
    <d v="2022-03-23T00:00:00"/>
    <d v="2022-03-23T00:00:00"/>
    <m/>
    <s v=""/>
    <m/>
    <n v="0"/>
    <n v="1"/>
    <m/>
    <x v="2"/>
    <m/>
    <x v="0"/>
  </r>
  <r>
    <s v="DL-00546"/>
    <s v="CUST-1405"/>
    <s v=""/>
    <x v="3"/>
    <x v="3"/>
    <s v="$18,469"/>
    <n v="18469"/>
    <x v="7"/>
    <s v="jalsa parsa"/>
    <s v="Jalsa Parsa"/>
    <s v="2023-11-06"/>
    <x v="427"/>
    <d v="2024-03-04T00:00:00"/>
    <d v="2024-03-04T00:00:00"/>
    <m/>
    <s v=""/>
    <m/>
    <n v="0"/>
    <n v="1"/>
    <n v="20.3"/>
    <x v="3"/>
    <m/>
    <x v="0"/>
  </r>
  <r>
    <s v="DL-00547"/>
    <s v="CUST-0606"/>
    <s v="CMP-169"/>
    <x v="0"/>
    <x v="2"/>
    <s v="6368"/>
    <n v="6368"/>
    <x v="6"/>
    <s v="Patrick Sama"/>
    <s v="Patrick Sama"/>
    <s v="2024-04-15"/>
    <x v="219"/>
    <d v="2024-08-14T00:00:00"/>
    <d v="2024-08-14T00:00:00"/>
    <m/>
    <s v=""/>
    <m/>
    <n v="0"/>
    <n v="1"/>
    <n v="25.2"/>
    <x v="0"/>
    <m/>
    <x v="0"/>
  </r>
  <r>
    <s v="DL-00548"/>
    <s v="CUST-1430"/>
    <s v="CMP-359"/>
    <x v="2"/>
    <x v="4"/>
    <s v="$41,758"/>
    <n v="41758"/>
    <x v="1"/>
    <s v="Ekta Uppal  "/>
    <s v="Ekta Uppal"/>
    <s v="2024-10-27"/>
    <x v="428"/>
    <d v="2025-03-07T00:00:00"/>
    <d v="2025-03-07T00:00:00"/>
    <d v="2025-04-27T00:00:00"/>
    <d v="2025-04-27T00:00:00"/>
    <n v="182"/>
    <n v="1"/>
    <n v="3"/>
    <n v="32.200000000000003"/>
    <x v="0"/>
    <m/>
    <x v="1"/>
  </r>
  <r>
    <s v="DL-00549"/>
    <s v="CUST-0829"/>
    <s v="CMP-361"/>
    <x v="2"/>
    <x v="5"/>
    <s v="39409"/>
    <n v="39409"/>
    <x v="4"/>
    <s v="Jairaj Panchal"/>
    <s v="Jairaj Panchal"/>
    <s v="2023-11-07"/>
    <x v="92"/>
    <d v="2024-02-11T00:00:00"/>
    <d v="2024-02-11T00:00:00"/>
    <d v="2024-03-17T00:00:00"/>
    <d v="2024-03-17T00:00:00"/>
    <n v="131"/>
    <n v="0"/>
    <n v="1"/>
    <n v="29.2"/>
    <x v="4"/>
    <m/>
    <x v="2"/>
  </r>
  <r>
    <s v="DL-00550"/>
    <s v="CUST-0083"/>
    <s v="CMP-004"/>
    <x v="2"/>
    <x v="2"/>
    <s v="10363"/>
    <n v="10363"/>
    <x v="3"/>
    <s v="Lakshmi Hayre"/>
    <s v="Lakshmi Hayre"/>
    <s v="2023-05-03"/>
    <x v="429"/>
    <d v="2023-08-17T00:00:00"/>
    <d v="2023-08-17T00:00:00"/>
    <m/>
    <s v=""/>
    <m/>
    <n v="0"/>
    <n v="1"/>
    <n v="18.7"/>
    <x v="4"/>
    <m/>
    <x v="0"/>
  </r>
  <r>
    <s v="DL-00551"/>
    <s v="CUST-1114"/>
    <s v="CMP-181"/>
    <x v="4"/>
    <x v="2"/>
    <s v="13915"/>
    <n v="13915"/>
    <x v="5"/>
    <s v="Kashish Patla"/>
    <s v="Kashish Patla"/>
    <s v="2023-11-04"/>
    <x v="430"/>
    <d v="2024-02-20T00:00:00"/>
    <d v="2024-02-20T00:00:00"/>
    <m/>
    <s v=""/>
    <m/>
    <n v="0"/>
    <n v="1"/>
    <n v="6.3"/>
    <x v="2"/>
    <m/>
    <x v="0"/>
  </r>
  <r>
    <s v="DL-00552"/>
    <s v="CUST-1016"/>
    <s v="CMP-129"/>
    <x v="3"/>
    <x v="0"/>
    <s v="$3,974"/>
    <n v="3974"/>
    <x v="0"/>
    <s v="Panini Kade"/>
    <s v="Panini Kade"/>
    <s v="03/04/2023"/>
    <x v="431"/>
    <d v="2023-07-11T00:00:00"/>
    <d v="2023-07-11T00:00:00"/>
    <m/>
    <s v=""/>
    <m/>
    <n v="0"/>
    <n v="1"/>
    <n v="34"/>
    <x v="3"/>
    <m/>
    <x v="0"/>
  </r>
  <r>
    <s v="DL-00553"/>
    <s v="CUST-0797"/>
    <s v="CMP-364"/>
    <x v="0"/>
    <x v="1"/>
    <s v="8576"/>
    <n v="8576"/>
    <x v="7"/>
    <s v="Shivani Natt  "/>
    <s v="Shivani Natt"/>
    <s v="12/08/2022"/>
    <x v="432"/>
    <d v="2022-10-08T00:00:00"/>
    <d v="2022-10-08T00:00:00"/>
    <m/>
    <s v=""/>
    <m/>
    <n v="0"/>
    <n v="1"/>
    <n v="27.2"/>
    <x v="2"/>
    <m/>
    <x v="0"/>
  </r>
  <r>
    <s v="DL-00554"/>
    <s v="CUST-1053"/>
    <s v="CMP-055"/>
    <x v="2"/>
    <x v="3"/>
    <s v="32129"/>
    <n v="32129"/>
    <x v="2"/>
    <s v="Ekta Uppal"/>
    <s v="Ekta Uppal"/>
    <s v="2024-11-23"/>
    <x v="433"/>
    <d v="2024-12-09T00:00:00"/>
    <d v="2024-12-09T00:00:00"/>
    <m/>
    <s v=""/>
    <m/>
    <n v="0"/>
    <n v="1"/>
    <n v="32.200000000000003"/>
    <x v="1"/>
    <m/>
    <x v="0"/>
  </r>
  <r>
    <s v="DL-00555"/>
    <s v="CUST-1172"/>
    <s v="CMP-347"/>
    <x v="3"/>
    <x v="4"/>
    <s v="16521"/>
    <n v="16521"/>
    <x v="3"/>
    <s v="Hemangini Bahri"/>
    <s v="Hemangini Bahri"/>
    <s v="2022-08-04"/>
    <x v="434"/>
    <d v="2022-11-27T00:00:00"/>
    <d v="2022-11-27T00:00:00"/>
    <d v="2022-10-19T00:00:00"/>
    <d v="2022-10-19T00:00:00"/>
    <n v="76"/>
    <n v="1"/>
    <n v="4"/>
    <n v="26.2"/>
    <x v="1"/>
    <m/>
    <x v="1"/>
  </r>
  <r>
    <s v="DL-00556"/>
    <s v="CUST-1410"/>
    <s v="CMP-255"/>
    <x v="3"/>
    <x v="4"/>
    <s v="19429"/>
    <n v="19429"/>
    <x v="8"/>
    <s v="Vidhi Mital"/>
    <s v="Vidhi Mital"/>
    <s v="2023-06-13"/>
    <x v="174"/>
    <d v="2023-10-25T00:00:00"/>
    <d v="2023-10-25T00:00:00"/>
    <d v="2023-09-03T00:00:00"/>
    <d v="2023-09-03T00:00:00"/>
    <n v="82"/>
    <n v="1"/>
    <n v="1"/>
    <n v="22.6"/>
    <x v="4"/>
    <m/>
    <x v="1"/>
  </r>
  <r>
    <s v="DL-00557"/>
    <s v="CUST-1253"/>
    <s v="CMP-198"/>
    <x v="1"/>
    <x v="4"/>
    <s v="94553"/>
    <n v="94553"/>
    <x v="7"/>
    <s v="Nihal Bhasin"/>
    <s v="Nihal Bhasin"/>
    <s v="2023-09-27"/>
    <x v="435"/>
    <d v="2023-10-23T00:00:00"/>
    <d v="2023-10-23T00:00:00"/>
    <d v="2024-03-13T00:00:00"/>
    <d v="2024-03-13T00:00:00"/>
    <n v="168"/>
    <n v="0"/>
    <n v="1"/>
    <n v="6"/>
    <x v="0"/>
    <m/>
    <x v="1"/>
  </r>
  <r>
    <s v="DL-00558"/>
    <s v="CUST-0476"/>
    <s v="CMP-291"/>
    <x v="1"/>
    <x v="4"/>
    <s v="90K"/>
    <n v="90000"/>
    <x v="7"/>
    <s v="Hemangini Bahri"/>
    <s v="Hemangini Bahri"/>
    <s v="2023-06-15"/>
    <x v="436"/>
    <d v="2023-11-08T00:00:00"/>
    <d v="2023-11-08T00:00:00"/>
    <d v="2023-12-08T00:00:00"/>
    <d v="2023-12-08T00:00:00"/>
    <n v="176"/>
    <n v="0"/>
    <n v="1"/>
    <n v="33.4"/>
    <x v="2"/>
    <m/>
    <x v="1"/>
  </r>
  <r>
    <s v="DL-00559"/>
    <s v="CUST-1442"/>
    <s v="CMP-112"/>
    <x v="3"/>
    <x v="5"/>
    <s v="10329"/>
    <n v="10329"/>
    <x v="7"/>
    <s v="Shivani Natt"/>
    <s v="Shivani Natt"/>
    <s v="2024-10-14"/>
    <x v="437"/>
    <d v="2025-03-19T00:00:00"/>
    <d v="2025-03-19T00:00:00"/>
    <d v="2025-03-05T00:00:00"/>
    <d v="2025-03-05T00:00:00"/>
    <n v="142"/>
    <n v="0"/>
    <n v="1"/>
    <n v="18.399999999999999"/>
    <x v="3"/>
    <m/>
    <x v="2"/>
  </r>
  <r>
    <s v="DL-00560"/>
    <s v="CUST-1421"/>
    <s v=""/>
    <x v="2"/>
    <x v="2"/>
    <s v="$46,360"/>
    <n v="46360"/>
    <x v="3"/>
    <s v="Owen Mane"/>
    <s v="Owen Mane"/>
    <s v="2024-08-11"/>
    <x v="438"/>
    <d v="2025-02-05T00:00:00"/>
    <d v="2025-02-05T00:00:00"/>
    <m/>
    <s v=""/>
    <m/>
    <n v="0"/>
    <n v="1"/>
    <m/>
    <x v="4"/>
    <m/>
    <x v="0"/>
  </r>
  <r>
    <s v="DL-00561"/>
    <s v="CUST-0795"/>
    <s v="CMP-350"/>
    <x v="3"/>
    <x v="6"/>
    <s v="22,045"/>
    <n v="22045"/>
    <x v="4"/>
    <s v="Karan Karnik"/>
    <s v="Karan Karnik"/>
    <s v="2023-04-29"/>
    <x v="128"/>
    <d v="2023-10-11T00:00:00"/>
    <d v="2023-10-11T00:00:00"/>
    <m/>
    <s v=""/>
    <m/>
    <n v="0"/>
    <n v="1"/>
    <n v="4.5"/>
    <x v="1"/>
    <m/>
    <x v="0"/>
  </r>
  <r>
    <s v="DL-00562"/>
    <s v="CUST-0284"/>
    <s v=""/>
    <x v="4"/>
    <x v="3"/>
    <s v="5,817"/>
    <n v="5817"/>
    <x v="1"/>
    <s v="Nihal Bhasin"/>
    <s v="Nihal Bhasin"/>
    <s v="2022-09-01"/>
    <x v="279"/>
    <d v="2022-11-22T00:00:00"/>
    <d v="2022-11-22T00:00:00"/>
    <m/>
    <s v=""/>
    <m/>
    <n v="0"/>
    <n v="1"/>
    <n v="1.9"/>
    <x v="2"/>
    <m/>
    <x v="0"/>
  </r>
  <r>
    <s v="DL-00563"/>
    <s v="CUST-0599"/>
    <s v="CMP-100"/>
    <x v="4"/>
    <x v="4"/>
    <s v="10738"/>
    <n v="10738"/>
    <x v="7"/>
    <s v="Amruta Sinha"/>
    <s v="Amruta Sinha"/>
    <s v="2023-12-07"/>
    <x v="439"/>
    <d v="2024-01-01T00:00:00"/>
    <d v="2024-01-01T00:00:00"/>
    <d v="2024-02-03T00:00:00"/>
    <d v="2024-02-03T00:00:00"/>
    <n v="58"/>
    <n v="1"/>
    <n v="4"/>
    <n v="4"/>
    <x v="0"/>
    <m/>
    <x v="1"/>
  </r>
  <r>
    <s v="DL-00564"/>
    <s v="CUST-0739"/>
    <s v="CMP-008"/>
    <x v="3"/>
    <x v="3"/>
    <s v="23K"/>
    <n v="23000"/>
    <x v="3"/>
    <s v="Vidhi Mital"/>
    <s v="Vidhi Mital"/>
    <s v="26/05/2023"/>
    <x v="440"/>
    <d v="2023-11-19T00:00:00"/>
    <d v="2023-11-19T00:00:00"/>
    <m/>
    <s v=""/>
    <m/>
    <n v="0"/>
    <n v="1"/>
    <n v="23.7"/>
    <x v="0"/>
    <m/>
    <x v="0"/>
  </r>
  <r>
    <s v="DL-00565"/>
    <s v="CUST-0808"/>
    <s v=""/>
    <x v="4"/>
    <x v="2"/>
    <s v="10K"/>
    <n v="10000"/>
    <x v="1"/>
    <s v="Ati Seshadri"/>
    <s v="Ati Seshadri"/>
    <s v="2023-05-01"/>
    <x v="367"/>
    <d v="2023-08-17T00:00:00"/>
    <d v="2023-08-17T00:00:00"/>
    <m/>
    <s v=""/>
    <m/>
    <n v="0"/>
    <n v="1"/>
    <n v="9.9"/>
    <x v="3"/>
    <m/>
    <x v="0"/>
  </r>
  <r>
    <s v="DL-00566"/>
    <s v="CUST-0760"/>
    <s v=""/>
    <x v="1"/>
    <x v="3"/>
    <s v="120,022"/>
    <n v="120022"/>
    <x v="7"/>
    <s v="Hemangini Bahri"/>
    <s v="Hemangini Bahri"/>
    <s v="2023-11-13"/>
    <x v="441"/>
    <d v="2024-03-31T00:00:00"/>
    <d v="2024-03-31T00:00:00"/>
    <m/>
    <s v=""/>
    <m/>
    <n v="0"/>
    <n v="1"/>
    <n v="21.2"/>
    <x v="1"/>
    <m/>
    <x v="0"/>
  </r>
  <r>
    <s v="DL-00567"/>
    <s v="CUST-0393"/>
    <s v="CMP-218"/>
    <x v="3"/>
    <x v="4"/>
    <s v="17763"/>
    <n v="17763"/>
    <x v="6"/>
    <s v="Lakshmi Hayre  "/>
    <s v="Lakshmi Hayre"/>
    <s v="31/12/2022"/>
    <x v="324"/>
    <d v="2023-04-27T00:00:00"/>
    <d v="2023-04-27T00:00:00"/>
    <d v="2023-07-08T00:00:00"/>
    <d v="2023-07-08T00:00:00"/>
    <n v="189"/>
    <n v="0"/>
    <n v="1"/>
    <n v="29.2"/>
    <x v="4"/>
    <m/>
    <x v="1"/>
  </r>
  <r>
    <s v="DL-00568"/>
    <s v="CUST-1405"/>
    <s v="CMP-035"/>
    <x v="2"/>
    <x v="6"/>
    <s v="$39,293"/>
    <n v="39293"/>
    <x v="3"/>
    <s v="Krish Varughese"/>
    <s v="Krish Varughese"/>
    <s v="2024-07-26"/>
    <x v="211"/>
    <d v="2025-01-21T00:00:00"/>
    <d v="2025-01-21T00:00:00"/>
    <m/>
    <s v=""/>
    <m/>
    <n v="0"/>
    <n v="1"/>
    <n v="16.2"/>
    <x v="3"/>
    <m/>
    <x v="0"/>
  </r>
  <r>
    <s v="DL-00569"/>
    <s v="CUST-0115"/>
    <s v="CMP-100"/>
    <x v="2"/>
    <x v="0"/>
    <s v="32606"/>
    <n v="32606"/>
    <x v="4"/>
    <s v="Lakshmi Hayre"/>
    <s v="Lakshmi Hayre"/>
    <s v="2024-06-12"/>
    <x v="420"/>
    <d v="2024-07-26T00:00:00"/>
    <d v="2024-07-26T00:00:00"/>
    <m/>
    <s v=""/>
    <m/>
    <n v="0"/>
    <n v="1"/>
    <n v="25.5"/>
    <x v="1"/>
    <m/>
    <x v="0"/>
  </r>
  <r>
    <s v="DL-00570"/>
    <s v="CUST-1301"/>
    <s v=""/>
    <x v="0"/>
    <x v="4"/>
    <s v="$1,221"/>
    <n v="1221"/>
    <x v="1"/>
    <s v="Hemangini Bahri"/>
    <s v="Hemangini Bahri"/>
    <s v="2022-08-19"/>
    <x v="11"/>
    <d v="2022-09-09T00:00:00"/>
    <d v="2022-09-09T00:00:00"/>
    <d v="2022-10-18T00:00:00"/>
    <d v="2022-10-18T00:00:00"/>
    <n v="60"/>
    <n v="1"/>
    <n v="4"/>
    <m/>
    <x v="1"/>
    <m/>
    <x v="1"/>
  </r>
  <r>
    <s v="DL-00571"/>
    <s v="CUST-1337"/>
    <s v="CMP-281"/>
    <x v="4"/>
    <x v="1"/>
    <s v="$9,845"/>
    <n v="9845"/>
    <x v="5"/>
    <s v="Ati Seshadri"/>
    <s v="Ati Seshadri"/>
    <s v="2023-08-09"/>
    <x v="442"/>
    <d v="2024-01-09T00:00:00"/>
    <d v="2024-01-09T00:00:00"/>
    <m/>
    <s v=""/>
    <m/>
    <n v="0"/>
    <n v="1"/>
    <n v="15.6"/>
    <x v="3"/>
    <m/>
    <x v="0"/>
  </r>
  <r>
    <s v="DL-00572"/>
    <s v="CUST-0309"/>
    <s v="CMP-291"/>
    <x v="2"/>
    <x v="4"/>
    <s v="$44,219"/>
    <n v="44219"/>
    <x v="8"/>
    <s v="rachit lall"/>
    <s v="Rachit Lall"/>
    <s v="2022-04-19"/>
    <x v="443"/>
    <d v="2022-08-19T00:00:00"/>
    <d v="2022-08-19T00:00:00"/>
    <d v="2022-10-04T00:00:00"/>
    <d v="2022-10-04T00:00:00"/>
    <n v="168"/>
    <n v="1"/>
    <n v="3"/>
    <m/>
    <x v="3"/>
    <m/>
    <x v="1"/>
  </r>
  <r>
    <s v="DL-00573"/>
    <s v="CUST-0544"/>
    <s v="CMP-357"/>
    <x v="4"/>
    <x v="6"/>
    <s v="10,739"/>
    <n v="10739"/>
    <x v="5"/>
    <s v="Patrick Sama"/>
    <s v="Patrick Sama"/>
    <s v="2024-08-11"/>
    <x v="438"/>
    <d v="2025-01-13T00:00:00"/>
    <d v="2025-01-13T00:00:00"/>
    <m/>
    <s v=""/>
    <m/>
    <n v="0"/>
    <n v="1"/>
    <n v="9.1"/>
    <x v="0"/>
    <m/>
    <x v="0"/>
  </r>
  <r>
    <s v="DL-00574"/>
    <s v="CUST-0981"/>
    <s v="CMP-070"/>
    <x v="4"/>
    <x v="1"/>
    <s v="$13,842"/>
    <n v="13842"/>
    <x v="6"/>
    <s v="Champak Rao"/>
    <s v="Champak Rao"/>
    <s v="2024-07-18"/>
    <x v="287"/>
    <d v="2024-10-19T00:00:00"/>
    <d v="2024-10-19T00:00:00"/>
    <m/>
    <s v=""/>
    <m/>
    <n v="0"/>
    <n v="1"/>
    <n v="18.3"/>
    <x v="1"/>
    <m/>
    <x v="0"/>
  </r>
  <r>
    <s v="DL-00575"/>
    <s v="CUST-1408"/>
    <s v=""/>
    <x v="0"/>
    <x v="4"/>
    <s v="2,845"/>
    <n v="2845"/>
    <x v="2"/>
    <s v="Lakshmi Hayre"/>
    <s v="Lakshmi Hayre"/>
    <s v="01/12/2023"/>
    <x v="444"/>
    <d v="2024-05-29T00:00:00"/>
    <d v="2024-05-29T00:00:00"/>
    <d v="2024-04-07T00:00:00"/>
    <d v="2024-04-07T00:00:00"/>
    <n v="128"/>
    <n v="1"/>
    <n v="4"/>
    <n v="25.5"/>
    <x v="1"/>
    <m/>
    <x v="1"/>
  </r>
  <r>
    <s v="DL-00576"/>
    <s v="CUST-1314"/>
    <s v="CMP-351"/>
    <x v="4"/>
    <x v="3"/>
    <s v="$4,691"/>
    <n v="4691"/>
    <x v="3"/>
    <s v="Hemangini Bahri"/>
    <s v="Hemangini Bahri"/>
    <s v="2024-12-08"/>
    <x v="445"/>
    <d v="2025-02-05T00:00:00"/>
    <d v="2025-02-05T00:00:00"/>
    <m/>
    <s v=""/>
    <m/>
    <n v="0"/>
    <n v="1"/>
    <n v="34.9"/>
    <x v="0"/>
    <m/>
    <x v="0"/>
  </r>
  <r>
    <s v="DL-00577"/>
    <s v="CUST-0554"/>
    <s v="CMP-351"/>
    <x v="0"/>
    <x v="4"/>
    <s v="5,872"/>
    <n v="5872"/>
    <x v="6"/>
    <s v="Jasmit Gour"/>
    <s v="Jasmit Gour"/>
    <s v="2023-06-20"/>
    <x v="446"/>
    <d v="2023-07-05T00:00:00"/>
    <d v="2023-07-05T00:00:00"/>
    <d v="2023-08-09T00:00:00"/>
    <d v="2023-08-09T00:00:00"/>
    <n v="50"/>
    <n v="0"/>
    <n v="1"/>
    <n v="24.2"/>
    <x v="3"/>
    <m/>
    <x v="1"/>
  </r>
  <r>
    <s v="DL-00578"/>
    <s v="CUST-0081"/>
    <s v="CMP-078"/>
    <x v="4"/>
    <x v="1"/>
    <s v="7,496"/>
    <n v="7496"/>
    <x v="0"/>
    <s v="Amruta Sinha"/>
    <s v="Amruta Sinha"/>
    <s v="2023-04-06"/>
    <x v="363"/>
    <d v="2023-07-25T00:00:00"/>
    <d v="2023-07-25T00:00:00"/>
    <m/>
    <s v=""/>
    <m/>
    <n v="0"/>
    <n v="1"/>
    <n v="20.9"/>
    <x v="0"/>
    <m/>
    <x v="0"/>
  </r>
  <r>
    <s v="DL-00579"/>
    <s v="CUST-1372"/>
    <s v=""/>
    <x v="0"/>
    <x v="3"/>
    <s v="1,630"/>
    <n v="1630"/>
    <x v="0"/>
    <s v="Jasmit Gour"/>
    <s v="Jasmit Gour"/>
    <s v="2022-01-02"/>
    <x v="9"/>
    <d v="2022-02-13T00:00:00"/>
    <d v="2022-02-13T00:00:00"/>
    <m/>
    <s v=""/>
    <m/>
    <n v="0"/>
    <n v="1"/>
    <m/>
    <x v="3"/>
    <m/>
    <x v="0"/>
  </r>
  <r>
    <s v="DL-00580"/>
    <s v="CUST-1363"/>
    <s v="CMP-320"/>
    <x v="1"/>
    <x v="1"/>
    <s v="$53,506"/>
    <n v="53506"/>
    <x v="1"/>
    <s v="Ekta Uppal"/>
    <s v="Ekta Uppal"/>
    <s v="2022-12-26"/>
    <x v="447"/>
    <d v="2023-02-23T00:00:00"/>
    <d v="2023-02-23T00:00:00"/>
    <m/>
    <s v=""/>
    <m/>
    <n v="0"/>
    <n v="1"/>
    <n v="31"/>
    <x v="2"/>
    <m/>
    <x v="0"/>
  </r>
  <r>
    <s v="DL-00581"/>
    <s v="CUST-0944"/>
    <s v="CMP-391"/>
    <x v="1"/>
    <x v="0"/>
    <s v="90740"/>
    <n v="90740"/>
    <x v="2"/>
    <s v="Patrick Sama"/>
    <s v="Patrick Sama"/>
    <s v="26/09/2023"/>
    <x v="79"/>
    <d v="2024-01-07T00:00:00"/>
    <d v="2024-01-07T00:00:00"/>
    <m/>
    <s v=""/>
    <m/>
    <n v="0"/>
    <n v="1"/>
    <n v="23.2"/>
    <x v="1"/>
    <m/>
    <x v="0"/>
  </r>
  <r>
    <s v="DL-00582"/>
    <s v="CUST-0171"/>
    <s v=""/>
    <x v="4"/>
    <x v="3"/>
    <s v="3514"/>
    <n v="3514"/>
    <x v="7"/>
    <s v="Karan Karnik"/>
    <s v="Karan Karnik"/>
    <s v="2024-01-21"/>
    <x v="448"/>
    <d v="2024-03-24T00:00:00"/>
    <d v="2024-03-24T00:00:00"/>
    <m/>
    <s v=""/>
    <m/>
    <n v="0"/>
    <n v="1"/>
    <n v="32.799999999999997"/>
    <x v="2"/>
    <m/>
    <x v="0"/>
  </r>
  <r>
    <s v="DL-00583"/>
    <s v="CUST-0810"/>
    <s v="CMP-316"/>
    <x v="3"/>
    <x v="4"/>
    <s v="$20,685"/>
    <n v="20685"/>
    <x v="3"/>
    <s v="Vidhi Mital"/>
    <s v="Vidhi Mital"/>
    <s v="2022-01-10"/>
    <x v="449"/>
    <d v="2022-06-01T00:00:00"/>
    <d v="2022-06-01T00:00:00"/>
    <d v="2022-05-27T00:00:00"/>
    <d v="2022-05-27T00:00:00"/>
    <n v="137"/>
    <n v="1"/>
    <n v="1"/>
    <n v="28"/>
    <x v="4"/>
    <m/>
    <x v="1"/>
  </r>
  <r>
    <s v="DL-00584"/>
    <s v="CUST-0564"/>
    <s v="CMP-014"/>
    <x v="1"/>
    <x v="0"/>
    <s v="$132,557"/>
    <n v="132557"/>
    <x v="6"/>
    <s v="Shivani Natt"/>
    <s v="Shivani Natt"/>
    <s v="2023-11-23"/>
    <x v="450"/>
    <d v="2023-12-19T00:00:00"/>
    <d v="2023-12-19T00:00:00"/>
    <m/>
    <s v=""/>
    <m/>
    <n v="0"/>
    <n v="1"/>
    <n v="15.5"/>
    <x v="4"/>
    <m/>
    <x v="0"/>
  </r>
  <r>
    <s v="DL-00585"/>
    <s v="CUST-0429"/>
    <s v="CMP-037"/>
    <x v="2"/>
    <x v="6"/>
    <s v="$44,212"/>
    <n v="44212"/>
    <x v="4"/>
    <s v="Patrick Sama"/>
    <s v="Patrick Sama"/>
    <s v="2022-07-19"/>
    <x v="366"/>
    <d v="2022-08-17T00:00:00"/>
    <d v="2022-08-17T00:00:00"/>
    <m/>
    <s v=""/>
    <m/>
    <n v="0"/>
    <n v="1"/>
    <n v="18.100000000000001"/>
    <x v="0"/>
    <m/>
    <x v="0"/>
  </r>
  <r>
    <s v="DL-00586"/>
    <s v="CUST-0869"/>
    <s v=""/>
    <x v="3"/>
    <x v="0"/>
    <s v="6002"/>
    <n v="6002"/>
    <x v="7"/>
    <s v="Jairaj Panchal"/>
    <s v="Jairaj Panchal"/>
    <s v="23/04/2024"/>
    <x v="20"/>
    <d v="2024-05-21T00:00:00"/>
    <d v="2024-05-21T00:00:00"/>
    <m/>
    <s v=""/>
    <m/>
    <n v="0"/>
    <n v="1"/>
    <n v="15.9"/>
    <x v="4"/>
    <m/>
    <x v="0"/>
  </r>
  <r>
    <s v="DL-00587"/>
    <s v="CUST-0082"/>
    <s v="CMP-248"/>
    <x v="2"/>
    <x v="6"/>
    <s v="9932"/>
    <n v="9932"/>
    <x v="2"/>
    <s v="Lakshmi Hayre"/>
    <s v="Lakshmi Hayre"/>
    <s v="2022-10-02"/>
    <x v="111"/>
    <d v="2022-12-31T00:00:00"/>
    <d v="2022-12-31T00:00:00"/>
    <m/>
    <s v=""/>
    <m/>
    <n v="0"/>
    <n v="1"/>
    <n v="5.7"/>
    <x v="4"/>
    <m/>
    <x v="0"/>
  </r>
  <r>
    <s v="DL-00588"/>
    <s v="CUST-1471"/>
    <s v="CMP-054"/>
    <x v="3"/>
    <x v="6"/>
    <s v="$12,716"/>
    <n v="12716"/>
    <x v="0"/>
    <s v="Mason Solanki"/>
    <s v="Mason Solanki"/>
    <s v="2023-07-28"/>
    <x v="303"/>
    <d v="2023-10-26T00:00:00"/>
    <d v="2023-10-26T00:00:00"/>
    <m/>
    <s v=""/>
    <m/>
    <n v="0"/>
    <n v="1"/>
    <n v="8.6999999999999993"/>
    <x v="4"/>
    <m/>
    <x v="0"/>
  </r>
  <r>
    <s v="DL-00589"/>
    <s v="CUST-1398"/>
    <s v="CMP-229"/>
    <x v="4"/>
    <x v="5"/>
    <s v="8824"/>
    <n v="8824"/>
    <x v="1"/>
    <s v="Jasmit Gour"/>
    <s v="Jasmit Gour"/>
    <s v="2023-11-20"/>
    <x v="451"/>
    <d v="2024-03-02T00:00:00"/>
    <d v="2024-03-02T00:00:00"/>
    <d v="2024-05-17T00:00:00"/>
    <d v="2024-05-17T00:00:00"/>
    <n v="179"/>
    <n v="0"/>
    <n v="1"/>
    <n v="29.1"/>
    <x v="2"/>
    <m/>
    <x v="2"/>
  </r>
  <r>
    <s v="DL-00590"/>
    <s v="CUST-1032"/>
    <s v=""/>
    <x v="3"/>
    <x v="0"/>
    <s v="$9,581"/>
    <n v="9581"/>
    <x v="3"/>
    <s v="Hemangini Bahri"/>
    <s v="Hemangini Bahri"/>
    <s v="2023-11-09"/>
    <x v="452"/>
    <d v="2024-01-29T00:00:00"/>
    <d v="2024-01-29T00:00:00"/>
    <m/>
    <s v=""/>
    <m/>
    <n v="0"/>
    <n v="1"/>
    <n v="26.5"/>
    <x v="3"/>
    <m/>
    <x v="0"/>
  </r>
  <r>
    <s v="DL-00591"/>
    <s v="CUST-0279"/>
    <s v="CMP-128"/>
    <x v="3"/>
    <x v="5"/>
    <s v="7,313"/>
    <n v="7313"/>
    <x v="4"/>
    <s v="Champak Rao"/>
    <s v="Champak Rao"/>
    <s v="2024-06-09"/>
    <x v="106"/>
    <d v="2024-07-10T00:00:00"/>
    <d v="2024-07-10T00:00:00"/>
    <d v="2024-11-24T00:00:00"/>
    <d v="2024-11-24T00:00:00"/>
    <n v="168"/>
    <n v="0"/>
    <n v="1"/>
    <n v="7.3"/>
    <x v="3"/>
    <m/>
    <x v="2"/>
  </r>
  <r>
    <s v="DL-00592"/>
    <s v="CUST-0571"/>
    <s v="CMP-070"/>
    <x v="3"/>
    <x v="3"/>
    <s v="11905"/>
    <n v="11905"/>
    <x v="5"/>
    <s v="Aachal Soni"/>
    <s v="Aachal Soni"/>
    <s v="2023-12-17"/>
    <x v="453"/>
    <d v="2024-01-18T00:00:00"/>
    <d v="2024-01-18T00:00:00"/>
    <m/>
    <s v=""/>
    <m/>
    <n v="0"/>
    <n v="1"/>
    <n v="14.3"/>
    <x v="1"/>
    <m/>
    <x v="0"/>
  </r>
  <r>
    <s v="DL-00593"/>
    <s v="CUST-0128"/>
    <s v=""/>
    <x v="4"/>
    <x v="2"/>
    <s v="$3,626"/>
    <n v="3626"/>
    <x v="2"/>
    <s v="Patrick Sama"/>
    <s v="Patrick Sama"/>
    <s v="2023-04-21"/>
    <x v="454"/>
    <d v="2023-06-08T00:00:00"/>
    <d v="2023-06-08T00:00:00"/>
    <m/>
    <s v=""/>
    <m/>
    <n v="0"/>
    <n v="1"/>
    <n v="32.299999999999997"/>
    <x v="2"/>
    <m/>
    <x v="0"/>
  </r>
  <r>
    <s v="DL-00594"/>
    <s v="CUST-0361"/>
    <s v="CMP-008"/>
    <x v="4"/>
    <x v="2"/>
    <s v="7420"/>
    <n v="7420"/>
    <x v="2"/>
    <s v="Owen Mane"/>
    <s v="Owen Mane"/>
    <s v="2023-12-23"/>
    <x v="18"/>
    <d v="2024-02-02T00:00:00"/>
    <d v="2024-02-02T00:00:00"/>
    <m/>
    <s v=""/>
    <m/>
    <n v="0"/>
    <n v="1"/>
    <n v="2.7"/>
    <x v="1"/>
    <m/>
    <x v="0"/>
  </r>
  <r>
    <s v="DL-00595"/>
    <s v="CUST-1000"/>
    <s v="CMP-268"/>
    <x v="3"/>
    <x v="4"/>
    <s v="16,301"/>
    <n v="16301"/>
    <x v="6"/>
    <s v="Vidhi Mital"/>
    <s v="Vidhi Mital"/>
    <s v="2023-12-12"/>
    <x v="392"/>
    <d v="2024-05-06T00:00:00"/>
    <d v="2024-05-06T00:00:00"/>
    <d v="2024-02-29T00:00:00"/>
    <d v="2024-02-29T00:00:00"/>
    <n v="79"/>
    <n v="1"/>
    <n v="3"/>
    <n v="24.8"/>
    <x v="1"/>
    <m/>
    <x v="1"/>
  </r>
  <r>
    <s v="DL-00596"/>
    <s v="CUST-1129"/>
    <s v="CMP-366"/>
    <x v="3"/>
    <x v="6"/>
    <s v="$12,429"/>
    <n v="12429"/>
    <x v="1"/>
    <s v="Jasmit Gour"/>
    <s v="Jasmit Gour"/>
    <s v="2024-02-20"/>
    <x v="455"/>
    <d v="2024-05-25T00:00:00"/>
    <d v="2024-05-25T00:00:00"/>
    <m/>
    <s v=""/>
    <m/>
    <n v="0"/>
    <n v="1"/>
    <n v="21.5"/>
    <x v="0"/>
    <m/>
    <x v="0"/>
  </r>
  <r>
    <s v="DL-00597"/>
    <s v="CUST-1028"/>
    <s v=""/>
    <x v="2"/>
    <x v="5"/>
    <s v="$11,307"/>
    <n v="11307"/>
    <x v="8"/>
    <s v="Mason Solanki"/>
    <s v="Mason Solanki"/>
    <s v="2022-11-12"/>
    <x v="456"/>
    <d v="2023-01-22T00:00:00"/>
    <d v="2023-01-22T00:00:00"/>
    <d v="2023-01-13T00:00:00"/>
    <d v="2023-01-13T00:00:00"/>
    <n v="62"/>
    <n v="0"/>
    <n v="1"/>
    <n v="28.5"/>
    <x v="1"/>
    <m/>
    <x v="2"/>
  </r>
  <r>
    <s v="DL-00598"/>
    <s v="CUST-0327"/>
    <s v="CMP-340"/>
    <x v="0"/>
    <x v="6"/>
    <s v="9007"/>
    <n v="9007"/>
    <x v="2"/>
    <s v="Vidhi Mital"/>
    <s v="Vidhi Mital"/>
    <s v="2024-06-25"/>
    <x v="90"/>
    <d v="2024-11-26T00:00:00"/>
    <d v="2024-11-26T00:00:00"/>
    <m/>
    <s v=""/>
    <m/>
    <n v="0"/>
    <n v="1"/>
    <n v="15"/>
    <x v="1"/>
    <m/>
    <x v="0"/>
  </r>
  <r>
    <s v="DL-00599"/>
    <s v="CUST-1084"/>
    <s v=""/>
    <x v="4"/>
    <x v="4"/>
    <s v="9132"/>
    <n v="9132"/>
    <x v="6"/>
    <s v="Anamika Keer"/>
    <s v="Anamika Keer"/>
    <s v="2024-07-08"/>
    <x v="67"/>
    <d v="2024-11-12T00:00:00"/>
    <d v="2024-11-12T00:00:00"/>
    <d v="2024-07-29T00:00:00"/>
    <d v="2024-07-29T00:00:00"/>
    <n v="21"/>
    <n v="0"/>
    <n v="1"/>
    <n v="23.3"/>
    <x v="0"/>
    <m/>
    <x v="1"/>
  </r>
  <r>
    <s v="DL-00600"/>
    <s v="CUST-1304"/>
    <s v="CMP-183"/>
    <x v="1"/>
    <x v="1"/>
    <s v="131950"/>
    <n v="131950"/>
    <x v="7"/>
    <s v="Champak Rao"/>
    <s v="Champak Rao"/>
    <s v="2024-07-16"/>
    <x v="457"/>
    <d v="2024-08-09T00:00:00"/>
    <d v="2024-08-09T00:00:00"/>
    <m/>
    <s v=""/>
    <m/>
    <n v="0"/>
    <n v="1"/>
    <n v="11.6"/>
    <x v="2"/>
    <m/>
    <x v="0"/>
  </r>
  <r>
    <s v="DL-00601"/>
    <s v="CUST-0258"/>
    <s v="CMP-176"/>
    <x v="4"/>
    <x v="6"/>
    <s v="$6,146"/>
    <n v="6146"/>
    <x v="1"/>
    <s v="Ati Seshadri"/>
    <s v="Ati Seshadri"/>
    <s v="2022-02-16"/>
    <x v="458"/>
    <m/>
    <s v=""/>
    <m/>
    <s v=""/>
    <m/>
    <n v="0"/>
    <n v="1"/>
    <n v="25.4"/>
    <x v="2"/>
    <m/>
    <x v="0"/>
  </r>
  <r>
    <s v="DL-00602"/>
    <s v="CUST-1488"/>
    <s v="CMP-147"/>
    <x v="2"/>
    <x v="5"/>
    <s v="46,889"/>
    <n v="46889"/>
    <x v="3"/>
    <s v="Nihal Bhasin"/>
    <s v="Nihal Bhasin"/>
    <s v="2024-09-03"/>
    <x v="459"/>
    <d v="2024-10-05T00:00:00"/>
    <d v="2024-10-05T00:00:00"/>
    <d v="2025-02-19T00:00:00"/>
    <d v="2025-02-19T00:00:00"/>
    <n v="169"/>
    <n v="0"/>
    <n v="1"/>
    <n v="14.7"/>
    <x v="2"/>
    <m/>
    <x v="2"/>
  </r>
  <r>
    <s v="DL-00603"/>
    <s v="CUST-0801"/>
    <s v="CMP-037"/>
    <x v="1"/>
    <x v="3"/>
    <s v="173,349"/>
    <n v="173349"/>
    <x v="6"/>
    <s v="Mason Solanki"/>
    <s v="Mason Solanki"/>
    <s v="2023-06-26"/>
    <x v="460"/>
    <d v="2023-09-07T00:00:00"/>
    <d v="2023-09-07T00:00:00"/>
    <m/>
    <s v=""/>
    <m/>
    <n v="0"/>
    <n v="1"/>
    <n v="24.9"/>
    <x v="1"/>
    <m/>
    <x v="0"/>
  </r>
  <r>
    <s v="DL-00604"/>
    <s v="CUST-1234"/>
    <s v="CMP-347"/>
    <x v="1"/>
    <x v="3"/>
    <s v="$197,716"/>
    <n v="197716"/>
    <x v="3"/>
    <s v="Nihal Bhasin"/>
    <s v="Nihal Bhasin"/>
    <s v="2024-05-16"/>
    <x v="288"/>
    <d v="2024-11-04T00:00:00"/>
    <d v="2024-11-04T00:00:00"/>
    <m/>
    <s v=""/>
    <m/>
    <n v="0"/>
    <n v="1"/>
    <n v="10.9"/>
    <x v="1"/>
    <m/>
    <x v="0"/>
  </r>
  <r>
    <s v="DL-00605"/>
    <s v="CUST-0066"/>
    <s v="CMP-370"/>
    <x v="4"/>
    <x v="1"/>
    <s v="$13,729"/>
    <n v="13729"/>
    <x v="8"/>
    <s v="Jairaj Panchal"/>
    <s v="Jairaj Panchal"/>
    <s v="21/09/2022"/>
    <x v="461"/>
    <d v="2022-12-07T00:00:00"/>
    <d v="2022-12-07T00:00:00"/>
    <m/>
    <s v=""/>
    <m/>
    <n v="0"/>
    <n v="1"/>
    <m/>
    <x v="2"/>
    <m/>
    <x v="0"/>
  </r>
  <r>
    <s v="DL-00606"/>
    <s v="CUST-0770"/>
    <s v="CMP-102"/>
    <x v="2"/>
    <x v="1"/>
    <s v="11066"/>
    <n v="11066"/>
    <x v="4"/>
    <s v="Krish Varughese"/>
    <s v="Krish Varughese"/>
    <s v="05/06/2022"/>
    <x v="462"/>
    <d v="2022-07-19T00:00:00"/>
    <d v="2022-07-19T00:00:00"/>
    <m/>
    <s v=""/>
    <m/>
    <n v="0"/>
    <n v="1"/>
    <n v="7.6"/>
    <x v="2"/>
    <m/>
    <x v="0"/>
  </r>
  <r>
    <s v="DL-00607"/>
    <s v="CUST-1303"/>
    <s v="CMP-298"/>
    <x v="4"/>
    <x v="1"/>
    <s v="$13,512"/>
    <n v="13512"/>
    <x v="8"/>
    <s v="Nihal Bhasin"/>
    <s v="Nihal Bhasin"/>
    <s v="2023-10-15"/>
    <x v="463"/>
    <d v="2024-02-17T00:00:00"/>
    <d v="2024-02-17T00:00:00"/>
    <m/>
    <s v=""/>
    <m/>
    <n v="0"/>
    <n v="1"/>
    <n v="12.9"/>
    <x v="0"/>
    <m/>
    <x v="0"/>
  </r>
  <r>
    <s v="DL-00608"/>
    <s v="CUST-1014"/>
    <s v=""/>
    <x v="1"/>
    <x v="1"/>
    <s v="102K"/>
    <n v="102000"/>
    <x v="7"/>
    <s v="Krish Varughese"/>
    <s v="Krish Varughese"/>
    <s v="2023-12-03"/>
    <x v="415"/>
    <d v="2024-05-27T00:00:00"/>
    <d v="2024-05-27T00:00:00"/>
    <m/>
    <s v=""/>
    <m/>
    <n v="0"/>
    <n v="1"/>
    <n v="19.7"/>
    <x v="4"/>
    <m/>
    <x v="0"/>
  </r>
  <r>
    <s v="DL-00609"/>
    <s v="CUST-0587"/>
    <s v=""/>
    <x v="0"/>
    <x v="1"/>
    <s v="2404"/>
    <n v="2404"/>
    <x v="7"/>
    <s v="Ati Seshadri"/>
    <s v="Ati Seshadri"/>
    <s v="2024-01-22"/>
    <x v="464"/>
    <d v="2024-06-01T00:00:00"/>
    <d v="2024-06-01T00:00:00"/>
    <m/>
    <s v=""/>
    <m/>
    <n v="0"/>
    <n v="1"/>
    <n v="27.1"/>
    <x v="3"/>
    <m/>
    <x v="0"/>
  </r>
  <r>
    <s v="DL-00610"/>
    <s v="CUST-0642"/>
    <s v="CMP-392"/>
    <x v="0"/>
    <x v="5"/>
    <s v="$3,885"/>
    <n v="3885"/>
    <x v="1"/>
    <s v="Jasmit Gour"/>
    <s v="Jasmit Gour"/>
    <s v="2023-08-29"/>
    <x v="465"/>
    <m/>
    <s v=""/>
    <d v="2024-03-06T00:00:00"/>
    <d v="2024-03-06T00:00:00"/>
    <n v="190"/>
    <n v="0"/>
    <n v="1"/>
    <n v="4.7"/>
    <x v="0"/>
    <m/>
    <x v="2"/>
  </r>
  <r>
    <s v="DL-00611"/>
    <s v="CUST-0053"/>
    <s v="CMP-089"/>
    <x v="3"/>
    <x v="4"/>
    <s v="$17,537"/>
    <n v="17537"/>
    <x v="8"/>
    <s v="Kashish Patla"/>
    <s v="Kashish Patla"/>
    <s v="2024-01-13"/>
    <x v="466"/>
    <d v="2024-02-20T00:00:00"/>
    <d v="2024-02-20T00:00:00"/>
    <d v="2024-04-14T00:00:00"/>
    <d v="2024-04-14T00:00:00"/>
    <n v="92"/>
    <n v="0"/>
    <n v="1"/>
    <n v="10"/>
    <x v="2"/>
    <m/>
    <x v="1"/>
  </r>
  <r>
    <s v="DL-00612"/>
    <s v="CUST-1319"/>
    <s v="CMP-032"/>
    <x v="0"/>
    <x v="0"/>
    <s v="4238"/>
    <n v="4238"/>
    <x v="0"/>
    <s v="Ati Seshadri"/>
    <s v="Ati Seshadri"/>
    <s v="2022-03-21"/>
    <x v="467"/>
    <d v="2022-05-17T00:00:00"/>
    <d v="2022-05-17T00:00:00"/>
    <m/>
    <s v=""/>
    <m/>
    <n v="0"/>
    <n v="1"/>
    <n v="20"/>
    <x v="0"/>
    <m/>
    <x v="0"/>
  </r>
  <r>
    <s v="DL-00613"/>
    <s v="CUST-0980"/>
    <s v="CMP-105"/>
    <x v="3"/>
    <x v="5"/>
    <s v="$9,771"/>
    <n v="9771"/>
    <x v="0"/>
    <s v="Kashish Patla"/>
    <s v="Kashish Patla"/>
    <s v="2023-10-28"/>
    <x v="314"/>
    <d v="2024-04-01T00:00:00"/>
    <d v="2024-04-01T00:00:00"/>
    <d v="2023-12-09T00:00:00"/>
    <d v="2023-12-09T00:00:00"/>
    <n v="42"/>
    <n v="0"/>
    <n v="1"/>
    <n v="33.4"/>
    <x v="1"/>
    <m/>
    <x v="2"/>
  </r>
  <r>
    <s v="DL-00614"/>
    <s v="CUST-1029"/>
    <s v=""/>
    <x v="1"/>
    <x v="1"/>
    <s v="197,939"/>
    <n v="197939"/>
    <x v="4"/>
    <s v="Karan Karnik"/>
    <s v="Karan Karnik"/>
    <s v="2022-12-27"/>
    <x v="468"/>
    <d v="2023-04-27T00:00:00"/>
    <d v="2023-04-27T00:00:00"/>
    <m/>
    <s v=""/>
    <m/>
    <n v="0"/>
    <n v="1"/>
    <n v="17.3"/>
    <x v="3"/>
    <m/>
    <x v="0"/>
  </r>
  <r>
    <s v="DL-00615"/>
    <s v="CUST-0339"/>
    <s v="CMP-271"/>
    <x v="3"/>
    <x v="2"/>
    <s v="$15,034"/>
    <n v="15034"/>
    <x v="4"/>
    <s v="Shivani Natt"/>
    <s v="Shivani Natt"/>
    <s v="2023-09-18"/>
    <x v="469"/>
    <d v="2024-02-14T00:00:00"/>
    <d v="2024-02-14T00:00:00"/>
    <m/>
    <s v=""/>
    <m/>
    <n v="0"/>
    <n v="1"/>
    <n v="1.8"/>
    <x v="4"/>
    <m/>
    <x v="0"/>
  </r>
  <r>
    <s v="DL-00616"/>
    <s v="CUST-0845"/>
    <s v="CMP-049"/>
    <x v="1"/>
    <x v="4"/>
    <s v="$134,207"/>
    <n v="134207"/>
    <x v="1"/>
    <s v="Karan Karnik"/>
    <s v="Karan Karnik"/>
    <s v="2022-03-15"/>
    <x v="0"/>
    <d v="2022-05-24T00:00:00"/>
    <d v="2022-05-24T00:00:00"/>
    <d v="2022-07-13T00:00:00"/>
    <d v="2022-07-13T00:00:00"/>
    <n v="120"/>
    <n v="0"/>
    <n v="1"/>
    <n v="25.4"/>
    <x v="1"/>
    <m/>
    <x v="1"/>
  </r>
  <r>
    <s v="DL-00617"/>
    <s v="CUST-0883"/>
    <s v="CMP-246"/>
    <x v="4"/>
    <x v="1"/>
    <s v="10689"/>
    <n v="10689"/>
    <x v="5"/>
    <s v="Jasmit Gour"/>
    <s v="Jasmit Gour"/>
    <s v="2023-03-22"/>
    <x v="148"/>
    <d v="2023-04-29T00:00:00"/>
    <d v="2023-04-29T00:00:00"/>
    <m/>
    <s v=""/>
    <m/>
    <n v="0"/>
    <n v="1"/>
    <n v="31.1"/>
    <x v="0"/>
    <m/>
    <x v="0"/>
  </r>
  <r>
    <s v="DL-00618"/>
    <s v="CUST-0062"/>
    <s v="CMP-132"/>
    <x v="0"/>
    <x v="6"/>
    <s v="3488"/>
    <n v="3488"/>
    <x v="4"/>
    <s v="Ati Seshadri"/>
    <s v="Ati Seshadri"/>
    <s v="2023-05-25"/>
    <x v="249"/>
    <d v="2023-11-07T00:00:00"/>
    <d v="2023-11-07T00:00:00"/>
    <m/>
    <s v=""/>
    <m/>
    <n v="0"/>
    <n v="1"/>
    <n v="1"/>
    <x v="2"/>
    <m/>
    <x v="0"/>
  </r>
  <r>
    <s v="DL-00619"/>
    <s v="CUST-0707"/>
    <s v="CMP-329"/>
    <x v="0"/>
    <x v="4"/>
    <s v="$2,477"/>
    <n v="2477"/>
    <x v="3"/>
    <s v="Nihal Bhasin"/>
    <s v="Nihal Bhasin"/>
    <s v="29/07/2024"/>
    <x v="470"/>
    <d v="2024-11-17T00:00:00"/>
    <d v="2024-11-17T00:00:00"/>
    <d v="2024-10-10T00:00:00"/>
    <d v="2024-10-10T00:00:00"/>
    <n v="73"/>
    <n v="1"/>
    <n v="1"/>
    <n v="29.2"/>
    <x v="3"/>
    <m/>
    <x v="1"/>
  </r>
  <r>
    <s v="DL-00620"/>
    <s v="CUST-1376"/>
    <s v="CMP-305"/>
    <x v="0"/>
    <x v="3"/>
    <s v="$8,422"/>
    <n v="8422"/>
    <x v="3"/>
    <s v="rachit lall"/>
    <s v="Rachit Lall"/>
    <s v="2024-02-16"/>
    <x v="471"/>
    <d v="2024-06-18T00:00:00"/>
    <d v="2024-06-18T00:00:00"/>
    <m/>
    <s v=""/>
    <m/>
    <n v="0"/>
    <n v="1"/>
    <m/>
    <x v="2"/>
    <m/>
    <x v="0"/>
  </r>
  <r>
    <s v="DL-00621"/>
    <s v="CUST-0813"/>
    <s v="CMP-254"/>
    <x v="4"/>
    <x v="0"/>
    <s v="$2,751"/>
    <n v="2751"/>
    <x v="4"/>
    <s v="Kashish Patla"/>
    <s v="Kashish Patla"/>
    <s v="2022-05-02"/>
    <x v="183"/>
    <d v="2022-08-06T00:00:00"/>
    <d v="2022-08-06T00:00:00"/>
    <m/>
    <s v=""/>
    <m/>
    <n v="0"/>
    <n v="1"/>
    <m/>
    <x v="3"/>
    <m/>
    <x v="0"/>
  </r>
  <r>
    <s v="DL-00622"/>
    <s v="CUST-0100"/>
    <s v="CMP-270"/>
    <x v="3"/>
    <x v="1"/>
    <s v="10,488"/>
    <n v="10488"/>
    <x v="4"/>
    <s v="Ati Seshadri  "/>
    <s v="Ati Seshadri"/>
    <s v="2024-04-11"/>
    <x v="472"/>
    <d v="2024-08-29T00:00:00"/>
    <d v="2024-08-29T00:00:00"/>
    <m/>
    <s v=""/>
    <m/>
    <n v="0"/>
    <n v="1"/>
    <n v="30.9"/>
    <x v="4"/>
    <m/>
    <x v="0"/>
  </r>
  <r>
    <s v="DL-00623"/>
    <s v="CUST-0351"/>
    <s v="CMP-141"/>
    <x v="2"/>
    <x v="1"/>
    <s v="44672"/>
    <n v="44672"/>
    <x v="6"/>
    <s v="Hemangini Bahri"/>
    <s v="Hemangini Bahri"/>
    <s v="2023-10-28"/>
    <x v="314"/>
    <d v="2023-12-18T00:00:00"/>
    <d v="2023-12-18T00:00:00"/>
    <m/>
    <s v=""/>
    <m/>
    <n v="0"/>
    <n v="1"/>
    <n v="19.3"/>
    <x v="3"/>
    <m/>
    <x v="0"/>
  </r>
  <r>
    <s v="DL-00624"/>
    <s v="CUST-0235"/>
    <s v=""/>
    <x v="3"/>
    <x v="5"/>
    <s v="12,339"/>
    <n v="12339"/>
    <x v="6"/>
    <s v="Karan Karnik"/>
    <s v="Karan Karnik"/>
    <s v="2023-04-27"/>
    <x v="473"/>
    <d v="2023-07-03T00:00:00"/>
    <d v="2023-07-03T00:00:00"/>
    <d v="2023-09-19T00:00:00"/>
    <d v="2023-09-19T00:00:00"/>
    <n v="145"/>
    <n v="0"/>
    <n v="1"/>
    <n v="6.8"/>
    <x v="1"/>
    <m/>
    <x v="2"/>
  </r>
  <r>
    <s v="DL-00625"/>
    <s v="CUST-0067"/>
    <s v=""/>
    <x v="1"/>
    <x v="4"/>
    <s v="134899"/>
    <n v="134899"/>
    <x v="2"/>
    <s v="Lakshmi Hayre"/>
    <s v="Lakshmi Hayre"/>
    <s v="2023-07-15"/>
    <x v="117"/>
    <d v="2023-10-06T00:00:00"/>
    <d v="2023-10-06T00:00:00"/>
    <d v="2023-10-02T00:00:00"/>
    <d v="2023-10-02T00:00:00"/>
    <n v="79"/>
    <n v="0"/>
    <n v="1"/>
    <m/>
    <x v="0"/>
    <m/>
    <x v="1"/>
  </r>
  <r>
    <s v="DL-00626"/>
    <s v="CUST-0346"/>
    <s v=""/>
    <x v="3"/>
    <x v="1"/>
    <s v="5710"/>
    <n v="5710"/>
    <x v="2"/>
    <s v="Amruta Sinha"/>
    <s v="Amruta Sinha"/>
    <s v="2024-11-16"/>
    <x v="474"/>
    <d v="2025-02-07T00:00:00"/>
    <d v="2025-02-07T00:00:00"/>
    <m/>
    <s v=""/>
    <m/>
    <n v="0"/>
    <n v="1"/>
    <n v="2.8"/>
    <x v="0"/>
    <m/>
    <x v="0"/>
  </r>
  <r>
    <s v="DL-00627"/>
    <s v="CUST-1440"/>
    <s v="CMP-012"/>
    <x v="4"/>
    <x v="5"/>
    <s v="12716"/>
    <n v="12716"/>
    <x v="0"/>
    <s v="Champak Rao"/>
    <s v="Champak Rao"/>
    <s v="2022-03-05"/>
    <x v="475"/>
    <d v="2022-04-08T00:00:00"/>
    <d v="2022-04-08T00:00:00"/>
    <d v="2022-08-27T00:00:00"/>
    <d v="2022-08-27T00:00:00"/>
    <n v="175"/>
    <n v="0"/>
    <n v="1"/>
    <n v="5.8"/>
    <x v="0"/>
    <m/>
    <x v="2"/>
  </r>
  <r>
    <s v="DL-00628"/>
    <s v="CUST-1292"/>
    <s v=""/>
    <x v="1"/>
    <x v="3"/>
    <s v="$133,102"/>
    <n v="133102"/>
    <x v="7"/>
    <s v="Lakshmi Hayre"/>
    <s v="Lakshmi Hayre"/>
    <s v="2024-02-17"/>
    <x v="476"/>
    <d v="2024-05-01T00:00:00"/>
    <d v="2024-05-01T00:00:00"/>
    <m/>
    <s v=""/>
    <m/>
    <n v="0"/>
    <n v="1"/>
    <n v="3.1"/>
    <x v="0"/>
    <m/>
    <x v="0"/>
  </r>
  <r>
    <s v="DL-00629"/>
    <s v="CUST-0645"/>
    <s v="CMP-113"/>
    <x v="1"/>
    <x v="5"/>
    <s v="$191,006"/>
    <n v="191006"/>
    <x v="7"/>
    <s v="Ekta Uppal  "/>
    <s v="Ekta Uppal"/>
    <s v="2022-01-15"/>
    <x v="477"/>
    <d v="2022-05-15T00:00:00"/>
    <d v="2022-05-15T00:00:00"/>
    <d v="2022-03-11T00:00:00"/>
    <d v="2022-03-11T00:00:00"/>
    <n v="55"/>
    <n v="0"/>
    <n v="1"/>
    <n v="5.3"/>
    <x v="2"/>
    <m/>
    <x v="2"/>
  </r>
  <r>
    <s v="DL-00630"/>
    <s v="CUST-0966"/>
    <s v="CMP-298"/>
    <x v="1"/>
    <x v="0"/>
    <s v="113,617"/>
    <n v="113617"/>
    <x v="0"/>
    <s v="Owen Mane"/>
    <s v="Owen Mane"/>
    <s v="02/03/2023"/>
    <x v="478"/>
    <d v="2023-07-31T00:00:00"/>
    <d v="2023-07-31T00:00:00"/>
    <m/>
    <s v=""/>
    <m/>
    <n v="0"/>
    <n v="1"/>
    <m/>
    <x v="2"/>
    <m/>
    <x v="0"/>
  </r>
  <r>
    <s v="DL-00631"/>
    <s v="CUST-1200"/>
    <s v=""/>
    <x v="2"/>
    <x v="6"/>
    <s v="12,274"/>
    <n v="12274"/>
    <x v="0"/>
    <s v="Champak Rao  "/>
    <s v="Champak Rao"/>
    <s v="2022-08-21"/>
    <x v="479"/>
    <d v="2022-11-10T00:00:00"/>
    <d v="2022-11-10T00:00:00"/>
    <m/>
    <s v=""/>
    <m/>
    <n v="0"/>
    <n v="1"/>
    <n v="26.4"/>
    <x v="4"/>
    <m/>
    <x v="0"/>
  </r>
  <r>
    <s v="DL-00632"/>
    <s v="CUST-1151"/>
    <s v=""/>
    <x v="1"/>
    <x v="6"/>
    <s v="77,017"/>
    <n v="77017"/>
    <x v="3"/>
    <s v="Nihal Bhasin"/>
    <s v="Nihal Bhasin"/>
    <s v="2024-05-10"/>
    <x v="480"/>
    <d v="2024-10-18T00:00:00"/>
    <d v="2024-10-18T00:00:00"/>
    <m/>
    <s v=""/>
    <m/>
    <n v="0"/>
    <n v="1"/>
    <n v="23.1"/>
    <x v="1"/>
    <m/>
    <x v="0"/>
  </r>
  <r>
    <s v="DL-00633"/>
    <s v="CUST-0728"/>
    <s v=""/>
    <x v="1"/>
    <x v="3"/>
    <s v="189551"/>
    <n v="189551"/>
    <x v="2"/>
    <s v="Champak Rao"/>
    <s v="Champak Rao"/>
    <s v="2024-09-01"/>
    <x v="97"/>
    <d v="2024-12-15T00:00:00"/>
    <d v="2024-12-15T00:00:00"/>
    <m/>
    <s v=""/>
    <m/>
    <n v="0"/>
    <n v="1"/>
    <n v="4.5999999999999996"/>
    <x v="3"/>
    <m/>
    <x v="0"/>
  </r>
  <r>
    <s v="DL-00634"/>
    <s v="CUST-1472"/>
    <s v=""/>
    <x v="0"/>
    <x v="0"/>
    <s v="$7,056"/>
    <n v="7056"/>
    <x v="3"/>
    <s v="Karan Karnik"/>
    <s v="Karan Karnik"/>
    <s v="2023-08-06"/>
    <x v="21"/>
    <d v="2023-10-07T00:00:00"/>
    <d v="2023-10-07T00:00:00"/>
    <m/>
    <s v=""/>
    <m/>
    <n v="0"/>
    <n v="1"/>
    <n v="23.6"/>
    <x v="1"/>
    <m/>
    <x v="0"/>
  </r>
  <r>
    <s v="DL-00635"/>
    <s v="CUST-0866"/>
    <s v="CMP-146"/>
    <x v="1"/>
    <x v="5"/>
    <s v="56,908"/>
    <n v="56908"/>
    <x v="8"/>
    <s v="Jairaj Panchal"/>
    <s v="Jairaj Panchal"/>
    <s v="2022-04-05"/>
    <x v="216"/>
    <d v="2022-08-17T00:00:00"/>
    <d v="2022-08-17T00:00:00"/>
    <d v="2022-05-21T00:00:00"/>
    <d v="2022-05-21T00:00:00"/>
    <n v="46"/>
    <n v="0"/>
    <n v="1"/>
    <n v="4.4000000000000004"/>
    <x v="0"/>
    <m/>
    <x v="2"/>
  </r>
  <r>
    <s v="DL-00636"/>
    <s v="CUST-0154"/>
    <s v="CMP-180"/>
    <x v="2"/>
    <x v="2"/>
    <s v="16271"/>
    <n v="16271"/>
    <x v="5"/>
    <s v="Hemangini Bahri"/>
    <s v="Hemangini Bahri"/>
    <s v="2023-08-14"/>
    <x v="481"/>
    <d v="2024-02-08T00:00:00"/>
    <d v="2024-02-08T00:00:00"/>
    <m/>
    <s v=""/>
    <m/>
    <n v="0"/>
    <n v="1"/>
    <n v="28"/>
    <x v="4"/>
    <m/>
    <x v="0"/>
  </r>
  <r>
    <s v="DL-00637"/>
    <s v="CUST-0437"/>
    <s v="CMP-234"/>
    <x v="4"/>
    <x v="6"/>
    <s v="$10,315"/>
    <n v="10315"/>
    <x v="8"/>
    <s v="Aachal Soni"/>
    <s v="Aachal Soni"/>
    <s v="13/09/2022"/>
    <x v="482"/>
    <d v="2022-11-02T00:00:00"/>
    <d v="2022-11-02T00:00:00"/>
    <m/>
    <s v=""/>
    <m/>
    <n v="0"/>
    <n v="1"/>
    <n v="11.4"/>
    <x v="2"/>
    <m/>
    <x v="0"/>
  </r>
  <r>
    <s v="DL-00638"/>
    <s v="CUST-0170"/>
    <s v="CMP-250"/>
    <x v="1"/>
    <x v="1"/>
    <s v="161,423"/>
    <n v="161423"/>
    <x v="1"/>
    <s v="Jasmit Gour"/>
    <s v="Jasmit Gour"/>
    <s v="2022-03-18"/>
    <x v="483"/>
    <d v="2022-09-01T00:00:00"/>
    <d v="2022-09-01T00:00:00"/>
    <m/>
    <s v=""/>
    <m/>
    <n v="0"/>
    <n v="1"/>
    <n v="32.6"/>
    <x v="3"/>
    <m/>
    <x v="0"/>
  </r>
  <r>
    <s v="DL-00639"/>
    <s v="CUST-0854"/>
    <s v=""/>
    <x v="0"/>
    <x v="2"/>
    <s v="9594"/>
    <n v="9594"/>
    <x v="2"/>
    <s v="Lakshmi Hayre"/>
    <s v="Lakshmi Hayre"/>
    <s v="2022-07-31"/>
    <x v="384"/>
    <d v="2022-10-15T00:00:00"/>
    <d v="2022-10-15T00:00:00"/>
    <m/>
    <s v=""/>
    <m/>
    <n v="0"/>
    <n v="1"/>
    <n v="20.2"/>
    <x v="0"/>
    <m/>
    <x v="0"/>
  </r>
  <r>
    <s v="DL-00640"/>
    <s v="CUST-1003"/>
    <s v="CMP-254"/>
    <x v="2"/>
    <x v="5"/>
    <s v="18861"/>
    <n v="18861"/>
    <x v="8"/>
    <s v="jalsa parsa"/>
    <s v="Jalsa Parsa"/>
    <s v="2023-01-14"/>
    <x v="291"/>
    <d v="2023-06-01T00:00:00"/>
    <d v="2023-06-01T00:00:00"/>
    <d v="2023-06-26T00:00:00"/>
    <d v="2023-06-26T00:00:00"/>
    <n v="163"/>
    <n v="0"/>
    <n v="1"/>
    <n v="23.6"/>
    <x v="3"/>
    <m/>
    <x v="2"/>
  </r>
  <r>
    <s v="DL-00641"/>
    <s v="CUST-1148"/>
    <s v="CMP-315"/>
    <x v="0"/>
    <x v="0"/>
    <s v="$5,825"/>
    <n v="5825"/>
    <x v="7"/>
    <s v="Anamika Keer"/>
    <s v="Anamika Keer"/>
    <s v="2022-03-05"/>
    <x v="475"/>
    <d v="2022-05-01T00:00:00"/>
    <d v="2022-05-01T00:00:00"/>
    <m/>
    <s v=""/>
    <m/>
    <n v="0"/>
    <n v="1"/>
    <n v="20"/>
    <x v="2"/>
    <m/>
    <x v="0"/>
  </r>
  <r>
    <s v="DL-00642"/>
    <s v="CUST-0040"/>
    <s v="CMP-056"/>
    <x v="2"/>
    <x v="1"/>
    <s v="27,240"/>
    <n v="27240"/>
    <x v="7"/>
    <s v="Karan Karnik"/>
    <s v="Karan Karnik"/>
    <s v="2024-01-10"/>
    <x v="335"/>
    <d v="2024-05-07T00:00:00"/>
    <d v="2024-05-07T00:00:00"/>
    <m/>
    <s v=""/>
    <m/>
    <n v="0"/>
    <n v="1"/>
    <n v="23.4"/>
    <x v="3"/>
    <m/>
    <x v="0"/>
  </r>
  <r>
    <s v="DL-00643"/>
    <s v="CUST-0387"/>
    <s v="CMP-366"/>
    <x v="4"/>
    <x v="2"/>
    <s v="8249"/>
    <n v="8249"/>
    <x v="6"/>
    <s v="Nihal Bhasin"/>
    <s v="Nihal Bhasin"/>
    <s v="2023-05-19"/>
    <x v="484"/>
    <d v="2023-10-16T00:00:00"/>
    <d v="2023-10-16T00:00:00"/>
    <m/>
    <s v=""/>
    <m/>
    <n v="0"/>
    <n v="1"/>
    <n v="26.3"/>
    <x v="2"/>
    <m/>
    <x v="0"/>
  </r>
  <r>
    <s v="DL-00644"/>
    <s v="CUST-1188"/>
    <s v="CMP-210"/>
    <x v="2"/>
    <x v="6"/>
    <s v="29K"/>
    <n v="29000"/>
    <x v="3"/>
    <s v="Amruta Sinha"/>
    <s v="Amruta Sinha"/>
    <s v="2023-07-14"/>
    <x v="73"/>
    <d v="2023-11-17T00:00:00"/>
    <d v="2023-11-17T00:00:00"/>
    <m/>
    <s v=""/>
    <m/>
    <n v="0"/>
    <n v="1"/>
    <n v="10.7"/>
    <x v="1"/>
    <m/>
    <x v="0"/>
  </r>
  <r>
    <s v="DL-00645"/>
    <s v="CUST-0712"/>
    <s v="CMP-229"/>
    <x v="0"/>
    <x v="4"/>
    <s v="2,319"/>
    <n v="2319"/>
    <x v="5"/>
    <s v="Ekta Uppal"/>
    <s v="Ekta Uppal"/>
    <s v="2024-06-23"/>
    <x v="485"/>
    <d v="2024-10-08T00:00:00"/>
    <d v="2024-10-08T00:00:00"/>
    <d v="2024-08-04T00:00:00"/>
    <d v="2024-08-04T00:00:00"/>
    <n v="42"/>
    <n v="0"/>
    <n v="1"/>
    <n v="17.8"/>
    <x v="0"/>
    <m/>
    <x v="1"/>
  </r>
  <r>
    <s v="DL-00646"/>
    <s v="CUST-1183"/>
    <s v="CMP-065"/>
    <x v="1"/>
    <x v="2"/>
    <s v="79231"/>
    <n v="79231"/>
    <x v="6"/>
    <s v="Karan Karnik"/>
    <s v="Karan Karnik"/>
    <s v="2022-05-05"/>
    <x v="486"/>
    <d v="2022-08-29T00:00:00"/>
    <d v="2022-08-29T00:00:00"/>
    <m/>
    <s v=""/>
    <m/>
    <n v="0"/>
    <n v="1"/>
    <m/>
    <x v="2"/>
    <m/>
    <x v="0"/>
  </r>
  <r>
    <s v="DL-00647"/>
    <s v="CUST-0524"/>
    <s v=""/>
    <x v="1"/>
    <x v="6"/>
    <s v="215,848"/>
    <n v="215848"/>
    <x v="7"/>
    <s v="Nihal Bhasin"/>
    <s v="Nihal Bhasin"/>
    <s v="2022-03-09"/>
    <x v="228"/>
    <d v="2022-05-29T00:00:00"/>
    <d v="2022-05-29T00:00:00"/>
    <m/>
    <s v=""/>
    <m/>
    <n v="0"/>
    <n v="1"/>
    <n v="1.4"/>
    <x v="4"/>
    <m/>
    <x v="0"/>
  </r>
  <r>
    <s v="DL-00648"/>
    <s v="CUST-1326"/>
    <s v="CMP-108"/>
    <x v="2"/>
    <x v="3"/>
    <s v="28K"/>
    <n v="28000"/>
    <x v="2"/>
    <s v="Aachal Soni"/>
    <s v="Aachal Soni"/>
    <s v="2023-02-14"/>
    <x v="487"/>
    <d v="2023-07-30T00:00:00"/>
    <d v="2023-07-30T00:00:00"/>
    <m/>
    <s v=""/>
    <m/>
    <n v="0"/>
    <n v="1"/>
    <n v="2.2000000000000002"/>
    <x v="2"/>
    <m/>
    <x v="0"/>
  </r>
  <r>
    <s v="DL-00649"/>
    <s v="CUST-0428"/>
    <s v="CMP-113"/>
    <x v="2"/>
    <x v="6"/>
    <s v="$36,371"/>
    <n v="36371"/>
    <x v="2"/>
    <s v="Anamika Keer"/>
    <s v="Anamika Keer"/>
    <s v="2023-12-28"/>
    <x v="488"/>
    <d v="2024-05-24T00:00:00"/>
    <d v="2024-05-24T00:00:00"/>
    <m/>
    <s v=""/>
    <m/>
    <n v="0"/>
    <n v="1"/>
    <n v="4.9000000000000004"/>
    <x v="1"/>
    <m/>
    <x v="0"/>
  </r>
  <r>
    <s v="DL-00650"/>
    <s v="CUST-1188"/>
    <s v=""/>
    <x v="2"/>
    <x v="2"/>
    <s v="9865"/>
    <n v="9865"/>
    <x v="4"/>
    <s v="Anamika Keer"/>
    <s v="Anamika Keer"/>
    <s v="19/04/2022"/>
    <x v="443"/>
    <d v="2022-07-22T00:00:00"/>
    <d v="2022-07-22T00:00:00"/>
    <m/>
    <s v=""/>
    <m/>
    <n v="0"/>
    <n v="1"/>
    <n v="7.3"/>
    <x v="2"/>
    <m/>
    <x v="0"/>
  </r>
  <r>
    <s v="DL-00651"/>
    <s v="CUST-0405"/>
    <s v="CMP-331"/>
    <x v="2"/>
    <x v="6"/>
    <s v="$17,685"/>
    <n v="17685"/>
    <x v="4"/>
    <s v="Ekta Uppal"/>
    <s v="Ekta Uppal"/>
    <s v="2024-11-19"/>
    <x v="39"/>
    <d v="2025-03-16T00:00:00"/>
    <d v="2025-03-16T00:00:00"/>
    <m/>
    <s v=""/>
    <m/>
    <n v="0"/>
    <n v="1"/>
    <n v="33.9"/>
    <x v="4"/>
    <m/>
    <x v="0"/>
  </r>
  <r>
    <s v="DL-00652"/>
    <s v="CUST-0026"/>
    <s v=""/>
    <x v="1"/>
    <x v="1"/>
    <s v="174460"/>
    <n v="174460"/>
    <x v="3"/>
    <s v="Panini Kade"/>
    <s v="Panini Kade"/>
    <s v="2024-02-01"/>
    <x v="489"/>
    <d v="2024-03-16T00:00:00"/>
    <d v="2024-03-16T00:00:00"/>
    <m/>
    <s v=""/>
    <m/>
    <n v="0"/>
    <n v="1"/>
    <n v="14.7"/>
    <x v="2"/>
    <m/>
    <x v="0"/>
  </r>
  <r>
    <s v="DL-00653"/>
    <s v="CUST-1446"/>
    <s v="CMP-323"/>
    <x v="1"/>
    <x v="3"/>
    <s v="125879"/>
    <n v="125879"/>
    <x v="1"/>
    <s v="Panini Kade"/>
    <s v="Panini Kade"/>
    <s v="2023-04-01"/>
    <x v="75"/>
    <d v="2023-08-05T00:00:00"/>
    <d v="2023-08-05T00:00:00"/>
    <m/>
    <s v=""/>
    <m/>
    <n v="0"/>
    <n v="1"/>
    <n v="11.3"/>
    <x v="1"/>
    <m/>
    <x v="0"/>
  </r>
  <r>
    <s v="DL-00654"/>
    <s v="CUST-1234"/>
    <s v="CMP-347"/>
    <x v="4"/>
    <x v="1"/>
    <s v="10K"/>
    <n v="10000"/>
    <x v="7"/>
    <s v="Jairaj Panchal"/>
    <s v="Jairaj Panchal"/>
    <s v="2023-03-14"/>
    <x v="256"/>
    <d v="2023-05-24T00:00:00"/>
    <d v="2023-05-24T00:00:00"/>
    <m/>
    <s v=""/>
    <m/>
    <n v="0"/>
    <n v="1"/>
    <n v="21.5"/>
    <x v="1"/>
    <m/>
    <x v="0"/>
  </r>
  <r>
    <s v="DL-00655"/>
    <s v="CUST-0165"/>
    <s v="CMP-006"/>
    <x v="1"/>
    <x v="2"/>
    <s v="209943"/>
    <n v="209943"/>
    <x v="1"/>
    <s v="Panini Kade"/>
    <s v="Panini Kade"/>
    <s v="2024-05-11"/>
    <x v="247"/>
    <d v="2024-06-15T00:00:00"/>
    <d v="2024-06-15T00:00:00"/>
    <m/>
    <s v=""/>
    <m/>
    <n v="0"/>
    <n v="1"/>
    <n v="25.5"/>
    <x v="2"/>
    <m/>
    <x v="0"/>
  </r>
  <r>
    <s v="DL-00656"/>
    <s v="CUST-1460"/>
    <s v="CMP-287"/>
    <x v="3"/>
    <x v="3"/>
    <s v="13209"/>
    <n v="13209"/>
    <x v="6"/>
    <s v="Vidhi Mital"/>
    <s v="Vidhi Mital"/>
    <s v="05/05/2024"/>
    <x v="490"/>
    <d v="2024-10-12T00:00:00"/>
    <d v="2024-10-12T00:00:00"/>
    <m/>
    <s v=""/>
    <m/>
    <n v="0"/>
    <n v="1"/>
    <n v="18.600000000000001"/>
    <x v="4"/>
    <m/>
    <x v="0"/>
  </r>
  <r>
    <s v="DL-00657"/>
    <s v="CUST-1497"/>
    <s v="CMP-294"/>
    <x v="0"/>
    <x v="6"/>
    <s v="$2,067"/>
    <n v="2067"/>
    <x v="7"/>
    <s v="Ati Seshadri"/>
    <s v="Ati Seshadri"/>
    <s v="2022-11-09"/>
    <x v="491"/>
    <d v="2023-03-06T00:00:00"/>
    <d v="2023-03-06T00:00:00"/>
    <m/>
    <s v=""/>
    <m/>
    <n v="0"/>
    <n v="1"/>
    <n v="23.7"/>
    <x v="2"/>
    <m/>
    <x v="0"/>
  </r>
  <r>
    <s v="DL-00658"/>
    <s v="CUST-1237"/>
    <s v=""/>
    <x v="1"/>
    <x v="0"/>
    <s v="117,679"/>
    <n v="117679"/>
    <x v="5"/>
    <s v="rachit lall"/>
    <s v="Rachit Lall"/>
    <s v="2023-08-09"/>
    <x v="442"/>
    <d v="2023-11-26T00:00:00"/>
    <d v="2023-11-26T00:00:00"/>
    <m/>
    <s v=""/>
    <m/>
    <n v="0"/>
    <n v="1"/>
    <n v="16.399999999999999"/>
    <x v="1"/>
    <m/>
    <x v="0"/>
  </r>
  <r>
    <s v="DL-00659"/>
    <s v="CUST-0187"/>
    <s v=""/>
    <x v="0"/>
    <x v="0"/>
    <s v="$4,148"/>
    <n v="4148"/>
    <x v="3"/>
    <s v="Karan Karnik"/>
    <s v="Karan Karnik"/>
    <s v="2022-12-10"/>
    <x v="108"/>
    <d v="2023-04-22T00:00:00"/>
    <d v="2023-04-22T00:00:00"/>
    <m/>
    <s v=""/>
    <m/>
    <n v="0"/>
    <n v="1"/>
    <n v="24.7"/>
    <x v="4"/>
    <m/>
    <x v="0"/>
  </r>
  <r>
    <s v="DL-00660"/>
    <s v="CUST-1156"/>
    <s v=""/>
    <x v="2"/>
    <x v="0"/>
    <s v="$31,882"/>
    <n v="31882"/>
    <x v="0"/>
    <s v="Champak Rao"/>
    <s v="Champak Rao"/>
    <s v="2022-07-16"/>
    <x v="492"/>
    <d v="2022-08-02T00:00:00"/>
    <d v="2022-08-02T00:00:00"/>
    <m/>
    <s v=""/>
    <m/>
    <n v="0"/>
    <n v="1"/>
    <n v="18.2"/>
    <x v="2"/>
    <m/>
    <x v="0"/>
  </r>
  <r>
    <s v="DL-00661"/>
    <s v="CUST-0316"/>
    <s v="CMP-030"/>
    <x v="4"/>
    <x v="3"/>
    <s v="9K"/>
    <n v="9000"/>
    <x v="3"/>
    <s v="jalsa parsa"/>
    <s v="Jalsa Parsa"/>
    <s v="2024-08-18"/>
    <x v="210"/>
    <d v="2025-02-10T00:00:00"/>
    <d v="2025-02-10T00:00:00"/>
    <m/>
    <s v=""/>
    <m/>
    <n v="0"/>
    <n v="1"/>
    <n v="3.2"/>
    <x v="4"/>
    <m/>
    <x v="0"/>
  </r>
  <r>
    <s v="DL-00662"/>
    <s v="CUST-1228"/>
    <s v=""/>
    <x v="2"/>
    <x v="1"/>
    <s v="34K"/>
    <n v="34000"/>
    <x v="2"/>
    <s v="Mason Solanki"/>
    <s v="Mason Solanki"/>
    <s v="2024-01-20"/>
    <x v="33"/>
    <d v="2024-02-07T00:00:00"/>
    <d v="2024-02-07T00:00:00"/>
    <m/>
    <s v=""/>
    <m/>
    <n v="0"/>
    <n v="1"/>
    <n v="26.3"/>
    <x v="2"/>
    <m/>
    <x v="0"/>
  </r>
  <r>
    <s v="DL-00663"/>
    <s v="CUST-0615"/>
    <s v="CMP-045"/>
    <x v="1"/>
    <x v="5"/>
    <s v="69969"/>
    <n v="69969"/>
    <x v="4"/>
    <s v="Anamika Keer"/>
    <s v="Anamika Keer"/>
    <s v="2023-10-29"/>
    <x v="493"/>
    <d v="2023-11-20T00:00:00"/>
    <d v="2023-11-20T00:00:00"/>
    <d v="2024-02-25T00:00:00"/>
    <d v="2024-02-25T00:00:00"/>
    <n v="119"/>
    <n v="0"/>
    <n v="1"/>
    <n v="15.3"/>
    <x v="2"/>
    <m/>
    <x v="2"/>
  </r>
  <r>
    <s v="DL-00664"/>
    <s v="CUST-0621"/>
    <s v=""/>
    <x v="4"/>
    <x v="1"/>
    <s v="7K"/>
    <n v="7000"/>
    <x v="8"/>
    <s v="jalsa parsa"/>
    <s v="Jalsa Parsa"/>
    <s v="25/06/2023"/>
    <x v="494"/>
    <d v="2023-10-21T00:00:00"/>
    <d v="2023-10-21T00:00:00"/>
    <m/>
    <s v=""/>
    <m/>
    <n v="0"/>
    <n v="1"/>
    <n v="21.7"/>
    <x v="0"/>
    <m/>
    <x v="0"/>
  </r>
  <r>
    <s v="DL-00665"/>
    <s v="CUST-0491"/>
    <s v="CMP-091"/>
    <x v="0"/>
    <x v="1"/>
    <s v="$9,015"/>
    <n v="9015"/>
    <x v="2"/>
    <s v="Lakshmi Hayre"/>
    <s v="Lakshmi Hayre"/>
    <s v="2023-06-28"/>
    <x v="495"/>
    <d v="2023-09-10T00:00:00"/>
    <d v="2023-09-10T00:00:00"/>
    <m/>
    <s v=""/>
    <m/>
    <n v="0"/>
    <n v="1"/>
    <n v="18.5"/>
    <x v="1"/>
    <m/>
    <x v="0"/>
  </r>
  <r>
    <s v="DL-00666"/>
    <s v="CUST-1405"/>
    <s v="CMP-154"/>
    <x v="1"/>
    <x v="3"/>
    <s v="83208"/>
    <n v="83208"/>
    <x v="4"/>
    <s v="Shivani Natt"/>
    <s v="Shivani Natt"/>
    <s v="2022-04-03"/>
    <x v="306"/>
    <d v="2022-08-03T00:00:00"/>
    <d v="2022-08-03T00:00:00"/>
    <m/>
    <s v=""/>
    <m/>
    <n v="0"/>
    <n v="1"/>
    <m/>
    <x v="3"/>
    <m/>
    <x v="0"/>
  </r>
  <r>
    <s v="DL-00667"/>
    <s v="CUST-0825"/>
    <s v="CMP-373"/>
    <x v="1"/>
    <x v="1"/>
    <s v="$119,573"/>
    <n v="119573"/>
    <x v="3"/>
    <s v="Champak Rao"/>
    <s v="Champak Rao"/>
    <s v="2022-06-17"/>
    <x v="30"/>
    <d v="2022-07-31T00:00:00"/>
    <d v="2022-07-31T00:00:00"/>
    <m/>
    <s v=""/>
    <m/>
    <n v="0"/>
    <n v="1"/>
    <n v="1.5"/>
    <x v="2"/>
    <m/>
    <x v="0"/>
  </r>
  <r>
    <s v="DL-00668"/>
    <s v="CUST-0720"/>
    <s v=""/>
    <x v="3"/>
    <x v="4"/>
    <s v="6,102"/>
    <n v="6102"/>
    <x v="8"/>
    <s v="Jasmit Gour  "/>
    <s v="Jasmit Gour"/>
    <s v="2023-09-12"/>
    <x v="496"/>
    <d v="2023-11-22T00:00:00"/>
    <d v="2023-11-22T00:00:00"/>
    <d v="2024-01-05T00:00:00"/>
    <d v="2024-01-05T00:00:00"/>
    <n v="115"/>
    <n v="1"/>
    <n v="4"/>
    <n v="25"/>
    <x v="1"/>
    <m/>
    <x v="1"/>
  </r>
  <r>
    <s v="DL-00669"/>
    <s v="CUST-0647"/>
    <s v=""/>
    <x v="0"/>
    <x v="4"/>
    <s v="1297"/>
    <n v="1297"/>
    <x v="6"/>
    <s v="Ati Seshadri"/>
    <s v="Ati Seshadri"/>
    <s v="2024-11-28"/>
    <x v="497"/>
    <d v="2024-12-20T00:00:00"/>
    <d v="2024-12-20T00:00:00"/>
    <d v="2025-03-03T00:00:00"/>
    <d v="2025-03-03T00:00:00"/>
    <n v="95"/>
    <n v="0"/>
    <n v="1"/>
    <m/>
    <x v="0"/>
    <m/>
    <x v="1"/>
  </r>
  <r>
    <s v="DL-00670"/>
    <s v="CUST-0789"/>
    <s v="CMP-114"/>
    <x v="0"/>
    <x v="0"/>
    <s v="$8,568"/>
    <n v="8568"/>
    <x v="0"/>
    <s v="Karan Karnik"/>
    <s v="Karan Karnik"/>
    <s v="2022-03-16"/>
    <x v="498"/>
    <d v="2022-08-25T00:00:00"/>
    <d v="2022-08-25T00:00:00"/>
    <m/>
    <s v=""/>
    <m/>
    <n v="0"/>
    <n v="1"/>
    <n v="28.5"/>
    <x v="4"/>
    <m/>
    <x v="0"/>
  </r>
  <r>
    <s v="DL-00671"/>
    <s v="CUST-0898"/>
    <s v="CMP-367"/>
    <x v="0"/>
    <x v="1"/>
    <s v="$6,219"/>
    <n v="6219"/>
    <x v="3"/>
    <s v="Jasmit Gour"/>
    <s v="Jasmit Gour"/>
    <s v="30/10/2022"/>
    <x v="43"/>
    <d v="2022-12-25T00:00:00"/>
    <d v="2022-12-25T00:00:00"/>
    <m/>
    <s v=""/>
    <m/>
    <n v="0"/>
    <n v="1"/>
    <n v="33.200000000000003"/>
    <x v="0"/>
    <m/>
    <x v="0"/>
  </r>
  <r>
    <s v="DL-00672"/>
    <s v="CUST-1438"/>
    <s v="CMP-396"/>
    <x v="0"/>
    <x v="0"/>
    <s v="$7,604"/>
    <n v="7604"/>
    <x v="0"/>
    <s v="Kashish Patla"/>
    <s v="Kashish Patla"/>
    <s v="2022-06-02"/>
    <x v="499"/>
    <d v="2022-09-15T00:00:00"/>
    <d v="2022-09-15T00:00:00"/>
    <m/>
    <s v=""/>
    <m/>
    <n v="0"/>
    <n v="1"/>
    <n v="4.7"/>
    <x v="3"/>
    <m/>
    <x v="0"/>
  </r>
  <r>
    <s v="DL-00673"/>
    <s v="CUST-0437"/>
    <s v="CMP-093"/>
    <x v="4"/>
    <x v="5"/>
    <s v="$10,996"/>
    <n v="10996"/>
    <x v="0"/>
    <s v="Aachal Soni"/>
    <s v="Aachal Soni"/>
    <s v="2022-11-13"/>
    <x v="500"/>
    <d v="2022-11-29T00:00:00"/>
    <d v="2022-11-29T00:00:00"/>
    <d v="2022-12-30T00:00:00"/>
    <d v="2022-12-30T00:00:00"/>
    <n v="47"/>
    <n v="0"/>
    <n v="1"/>
    <n v="2.4"/>
    <x v="1"/>
    <m/>
    <x v="2"/>
  </r>
  <r>
    <s v="DL-00674"/>
    <s v="CUST-1331"/>
    <s v=""/>
    <x v="2"/>
    <x v="5"/>
    <s v="$28,431"/>
    <n v="28431"/>
    <x v="2"/>
    <s v="Hemangini Bahri"/>
    <s v="Hemangini Bahri"/>
    <s v="2023-10-14"/>
    <x v="501"/>
    <d v="2023-11-26T00:00:00"/>
    <d v="2023-11-26T00:00:00"/>
    <d v="2024-02-21T00:00:00"/>
    <d v="2024-02-21T00:00:00"/>
    <n v="130"/>
    <n v="0"/>
    <n v="1"/>
    <n v="1.7"/>
    <x v="3"/>
    <m/>
    <x v="2"/>
  </r>
  <r>
    <s v="DL-00675"/>
    <s v="CUST-0270"/>
    <s v="CMP-220"/>
    <x v="2"/>
    <x v="5"/>
    <s v="23315"/>
    <n v="23315"/>
    <x v="4"/>
    <s v="Karan Karnik"/>
    <s v="Karan Karnik"/>
    <s v="2023-10-27"/>
    <x v="502"/>
    <d v="2024-03-20T00:00:00"/>
    <d v="2024-03-20T00:00:00"/>
    <d v="2024-04-12T00:00:00"/>
    <d v="2024-04-12T00:00:00"/>
    <n v="168"/>
    <n v="0"/>
    <n v="1"/>
    <n v="25.2"/>
    <x v="1"/>
    <m/>
    <x v="2"/>
  </r>
  <r>
    <s v="DL-00676"/>
    <s v="CUST-0583"/>
    <s v=""/>
    <x v="1"/>
    <x v="0"/>
    <s v="190097"/>
    <n v="190097"/>
    <x v="8"/>
    <s v="Ekta Uppal"/>
    <s v="Ekta Uppal"/>
    <s v="2022-08-04"/>
    <x v="434"/>
    <d v="2022-11-26T00:00:00"/>
    <d v="2022-11-26T00:00:00"/>
    <m/>
    <s v=""/>
    <m/>
    <n v="0"/>
    <n v="1"/>
    <n v="20"/>
    <x v="0"/>
    <m/>
    <x v="0"/>
  </r>
  <r>
    <s v="DL-00677"/>
    <s v="CUST-0705"/>
    <s v=""/>
    <x v="2"/>
    <x v="2"/>
    <s v="$25,150"/>
    <n v="25150"/>
    <x v="1"/>
    <s v="Amruta Sinha  "/>
    <s v="Amruta Sinha"/>
    <s v="2022-09-08"/>
    <x v="231"/>
    <d v="2022-10-19T00:00:00"/>
    <d v="2022-10-19T00:00:00"/>
    <m/>
    <s v=""/>
    <m/>
    <n v="0"/>
    <n v="1"/>
    <n v="31.1"/>
    <x v="2"/>
    <m/>
    <x v="0"/>
  </r>
  <r>
    <s v="DL-00678"/>
    <s v="CUST-1109"/>
    <s v="CMP-379"/>
    <x v="0"/>
    <x v="4"/>
    <s v="3K"/>
    <n v="3000"/>
    <x v="3"/>
    <s v="Panini Kade"/>
    <s v="Panini Kade"/>
    <s v="29/04/2023"/>
    <x v="128"/>
    <d v="2023-07-20T00:00:00"/>
    <d v="2023-07-20T00:00:00"/>
    <d v="2023-08-17T00:00:00"/>
    <d v="2023-08-17T00:00:00"/>
    <n v="110"/>
    <n v="1"/>
    <n v="4"/>
    <n v="0.4"/>
    <x v="4"/>
    <m/>
    <x v="1"/>
  </r>
  <r>
    <s v="DL-00679"/>
    <s v="CUST-0270"/>
    <s v="CMP-074"/>
    <x v="4"/>
    <x v="6"/>
    <s v="$9,258"/>
    <n v="9258"/>
    <x v="2"/>
    <s v="Champak Rao"/>
    <s v="Champak Rao"/>
    <s v="2023-12-15"/>
    <x v="503"/>
    <d v="2024-03-05T00:00:00"/>
    <d v="2024-03-05T00:00:00"/>
    <m/>
    <s v=""/>
    <m/>
    <n v="0"/>
    <n v="1"/>
    <m/>
    <x v="3"/>
    <m/>
    <x v="0"/>
  </r>
  <r>
    <s v="DL-00680"/>
    <s v="CUST-0736"/>
    <s v="CMP-050"/>
    <x v="4"/>
    <x v="5"/>
    <s v="5,852"/>
    <n v="5852"/>
    <x v="3"/>
    <s v="Champak Rao"/>
    <s v="Champak Rao"/>
    <s v="2024-12-28"/>
    <x v="57"/>
    <d v="2025-04-21T00:00:00"/>
    <d v="2025-04-21T00:00:00"/>
    <d v="2025-06-19T00:00:00"/>
    <d v="2025-06-19T00:00:00"/>
    <n v="173"/>
    <n v="0"/>
    <n v="1"/>
    <n v="28.2"/>
    <x v="0"/>
    <m/>
    <x v="2"/>
  </r>
  <r>
    <s v="DL-00681"/>
    <s v="CUST-1075"/>
    <s v=""/>
    <x v="4"/>
    <x v="6"/>
    <s v="4017"/>
    <n v="4017"/>
    <x v="5"/>
    <s v="Ekta Uppal"/>
    <s v="Ekta Uppal"/>
    <s v="2022-01-30"/>
    <x v="504"/>
    <d v="2022-05-24T00:00:00"/>
    <d v="2022-05-24T00:00:00"/>
    <m/>
    <s v=""/>
    <m/>
    <n v="0"/>
    <n v="1"/>
    <n v="28.2"/>
    <x v="2"/>
    <m/>
    <x v="0"/>
  </r>
  <r>
    <s v="DL-00682"/>
    <s v="CUST-1473"/>
    <s v=""/>
    <x v="3"/>
    <x v="3"/>
    <s v="21K"/>
    <n v="21000"/>
    <x v="6"/>
    <s v="Karan Karnik"/>
    <s v="Karan Karnik"/>
    <s v="2024-03-30"/>
    <x v="505"/>
    <d v="2024-09-22T00:00:00"/>
    <d v="2024-09-22T00:00:00"/>
    <m/>
    <s v=""/>
    <m/>
    <n v="0"/>
    <n v="1"/>
    <n v="23.6"/>
    <x v="0"/>
    <m/>
    <x v="0"/>
  </r>
  <r>
    <s v="DL-00683"/>
    <s v="CUST-1020"/>
    <s v="CMP-381"/>
    <x v="4"/>
    <x v="4"/>
    <s v="$13,822"/>
    <n v="13822"/>
    <x v="5"/>
    <s v="Amruta Sinha"/>
    <s v="Amruta Sinha"/>
    <s v="15/10/2024"/>
    <x v="351"/>
    <d v="2024-12-06T00:00:00"/>
    <d v="2024-12-06T00:00:00"/>
    <d v="2025-01-13T00:00:00"/>
    <d v="2025-01-13T00:00:00"/>
    <n v="90"/>
    <n v="1"/>
    <n v="2"/>
    <n v="11.9"/>
    <x v="3"/>
    <m/>
    <x v="1"/>
  </r>
  <r>
    <s v="DL-00684"/>
    <s v="CUST-0658"/>
    <s v=""/>
    <x v="3"/>
    <x v="4"/>
    <s v="5803"/>
    <n v="5803"/>
    <x v="5"/>
    <s v="Jairaj Panchal"/>
    <s v="Jairaj Panchal"/>
    <s v="2023-01-04"/>
    <x v="407"/>
    <d v="2023-02-02T00:00:00"/>
    <d v="2023-02-02T00:00:00"/>
    <d v="2023-03-03T00:00:00"/>
    <d v="2023-03-03T00:00:00"/>
    <n v="58"/>
    <n v="1"/>
    <n v="3"/>
    <n v="31.8"/>
    <x v="3"/>
    <m/>
    <x v="1"/>
  </r>
  <r>
    <s v="DL-00685"/>
    <s v="CUST-0244"/>
    <s v="CMP-044"/>
    <x v="3"/>
    <x v="3"/>
    <s v="$17,143"/>
    <n v="17143"/>
    <x v="2"/>
    <s v="rachit lall"/>
    <s v="Rachit Lall"/>
    <s v="2023-08-14"/>
    <x v="481"/>
    <d v="2023-09-30T00:00:00"/>
    <d v="2023-09-30T00:00:00"/>
    <m/>
    <s v=""/>
    <m/>
    <n v="0"/>
    <n v="1"/>
    <m/>
    <x v="4"/>
    <m/>
    <x v="0"/>
  </r>
  <r>
    <s v="DL-00686"/>
    <s v="CUST-0529"/>
    <s v=""/>
    <x v="2"/>
    <x v="4"/>
    <s v="$29,261"/>
    <n v="29261"/>
    <x v="5"/>
    <s v="Owen Mane  "/>
    <s v="Owen Mane"/>
    <s v="21/09/2024"/>
    <x v="506"/>
    <d v="2024-11-25T00:00:00"/>
    <d v="2024-11-25T00:00:00"/>
    <d v="2025-03-22T00:00:00"/>
    <d v="2025-03-22T00:00:00"/>
    <n v="182"/>
    <n v="0"/>
    <n v="1"/>
    <n v="29.2"/>
    <x v="0"/>
    <m/>
    <x v="1"/>
  </r>
  <r>
    <s v="DL-00687"/>
    <s v="CUST-0305"/>
    <s v=""/>
    <x v="0"/>
    <x v="5"/>
    <s v="$1,879"/>
    <n v="1879"/>
    <x v="2"/>
    <s v="Shivani Natt"/>
    <s v="Shivani Natt"/>
    <s v="2024-11-24"/>
    <x v="507"/>
    <d v="2024-12-12T00:00:00"/>
    <d v="2024-12-12T00:00:00"/>
    <d v="2025-06-06T00:00:00"/>
    <d v="2025-06-06T00:00:00"/>
    <n v="194"/>
    <n v="0"/>
    <n v="1"/>
    <n v="19.8"/>
    <x v="2"/>
    <m/>
    <x v="2"/>
  </r>
  <r>
    <s v="DL-00688"/>
    <s v="CUST-0949"/>
    <s v="CMP-253"/>
    <x v="3"/>
    <x v="4"/>
    <s v="19436"/>
    <n v="19436"/>
    <x v="2"/>
    <s v="Karan Karnik"/>
    <s v="Karan Karnik"/>
    <s v="2023-08-02"/>
    <x v="159"/>
    <d v="2023-09-18T00:00:00"/>
    <d v="2023-09-18T00:00:00"/>
    <d v="2024-02-17T00:00:00"/>
    <d v="2024-02-17T00:00:00"/>
    <n v="199"/>
    <n v="1"/>
    <n v="2"/>
    <n v="6.8"/>
    <x v="1"/>
    <m/>
    <x v="1"/>
  </r>
  <r>
    <s v="DL-00689"/>
    <s v="CUST-0606"/>
    <s v="CMP-129"/>
    <x v="2"/>
    <x v="6"/>
    <s v="46847"/>
    <n v="46847"/>
    <x v="7"/>
    <s v="Karan Karnik"/>
    <s v="Karan Karnik"/>
    <s v="2024-08-12"/>
    <x v="508"/>
    <d v="2024-10-13T00:00:00"/>
    <d v="2024-10-13T00:00:00"/>
    <m/>
    <s v=""/>
    <m/>
    <n v="0"/>
    <n v="1"/>
    <n v="11.6"/>
    <x v="1"/>
    <m/>
    <x v="0"/>
  </r>
  <r>
    <s v="DL-00690"/>
    <s v="CUST-1080"/>
    <s v="CMP-277"/>
    <x v="2"/>
    <x v="1"/>
    <s v="26,549"/>
    <n v="26549"/>
    <x v="3"/>
    <s v="Ati Seshadri"/>
    <s v="Ati Seshadri"/>
    <s v="2023-06-21"/>
    <x v="54"/>
    <d v="2023-10-11T00:00:00"/>
    <d v="2023-10-11T00:00:00"/>
    <m/>
    <s v=""/>
    <m/>
    <n v="0"/>
    <n v="1"/>
    <n v="24.8"/>
    <x v="2"/>
    <m/>
    <x v="0"/>
  </r>
  <r>
    <s v="DL-00691"/>
    <s v="CUST-1448"/>
    <s v=""/>
    <x v="3"/>
    <x v="1"/>
    <s v="$18,222"/>
    <n v="18222"/>
    <x v="1"/>
    <s v="Amruta Sinha"/>
    <s v="Amruta Sinha"/>
    <s v="17/03/2023"/>
    <x v="347"/>
    <d v="2023-07-02T00:00:00"/>
    <d v="2023-07-02T00:00:00"/>
    <m/>
    <s v=""/>
    <m/>
    <n v="0"/>
    <n v="1"/>
    <n v="3.6"/>
    <x v="1"/>
    <m/>
    <x v="0"/>
  </r>
  <r>
    <s v="DL-00692"/>
    <s v="CUST-1342"/>
    <s v="CMP-306"/>
    <x v="0"/>
    <x v="1"/>
    <s v="$1,328"/>
    <n v="1328"/>
    <x v="5"/>
    <s v="Jasmit Gour"/>
    <s v="Jasmit Gour"/>
    <s v="2022-09-07"/>
    <x v="509"/>
    <d v="2022-12-02T00:00:00"/>
    <d v="2022-12-02T00:00:00"/>
    <m/>
    <s v=""/>
    <m/>
    <n v="0"/>
    <n v="1"/>
    <n v="12.4"/>
    <x v="0"/>
    <m/>
    <x v="0"/>
  </r>
  <r>
    <s v="DL-00693"/>
    <s v="CUST-0945"/>
    <s v="CMP-298"/>
    <x v="1"/>
    <x v="3"/>
    <s v="$64,243"/>
    <n v="64243"/>
    <x v="4"/>
    <s v="Karan Karnik"/>
    <s v="Karan Karnik"/>
    <s v="2024-09-07"/>
    <x v="297"/>
    <d v="2024-12-23T00:00:00"/>
    <d v="2024-12-23T00:00:00"/>
    <m/>
    <s v=""/>
    <m/>
    <n v="0"/>
    <n v="1"/>
    <n v="28.7"/>
    <x v="1"/>
    <m/>
    <x v="0"/>
  </r>
  <r>
    <s v="DL-00694"/>
    <s v="CUST-1261"/>
    <s v="CMP-283"/>
    <x v="4"/>
    <x v="2"/>
    <s v="6K"/>
    <n v="6000"/>
    <x v="6"/>
    <s v="Amruta Sinha"/>
    <s v="Amruta Sinha"/>
    <s v="2023-08-27"/>
    <x v="510"/>
    <d v="2023-12-13T00:00:00"/>
    <d v="2023-12-13T00:00:00"/>
    <m/>
    <s v=""/>
    <m/>
    <n v="0"/>
    <n v="1"/>
    <n v="19"/>
    <x v="3"/>
    <m/>
    <x v="0"/>
  </r>
  <r>
    <s v="DL-00695"/>
    <s v="CUST-1073"/>
    <s v="CMP-113"/>
    <x v="3"/>
    <x v="2"/>
    <s v="6K"/>
    <n v="6000"/>
    <x v="3"/>
    <s v="Shivani Natt"/>
    <s v="Shivani Natt"/>
    <s v="2022-09-25"/>
    <x v="383"/>
    <d v="2022-11-18T00:00:00"/>
    <d v="2022-11-18T00:00:00"/>
    <m/>
    <s v=""/>
    <m/>
    <n v="0"/>
    <n v="1"/>
    <n v="8.9"/>
    <x v="2"/>
    <m/>
    <x v="0"/>
  </r>
  <r>
    <s v="DL-00696"/>
    <s v="CUST-1195"/>
    <s v="CMP-160"/>
    <x v="0"/>
    <x v="5"/>
    <s v="$3,418"/>
    <n v="3418"/>
    <x v="4"/>
    <s v="Karan Karnik"/>
    <s v="Karan Karnik"/>
    <s v="2023-10-21"/>
    <x v="511"/>
    <m/>
    <s v=""/>
    <d v="2024-03-04T00:00:00"/>
    <d v="2024-03-04T00:00:00"/>
    <n v="135"/>
    <n v="0"/>
    <n v="1"/>
    <m/>
    <x v="4"/>
    <m/>
    <x v="2"/>
  </r>
  <r>
    <s v="DL-00697"/>
    <s v="CUST-0812"/>
    <s v="CMP-194"/>
    <x v="3"/>
    <x v="1"/>
    <s v="$8,112"/>
    <n v="8112"/>
    <x v="3"/>
    <s v="Aachal Soni  "/>
    <s v="Aachal Soni"/>
    <s v="2022-02-06"/>
    <x v="512"/>
    <d v="2022-05-22T00:00:00"/>
    <d v="2022-05-22T00:00:00"/>
    <m/>
    <s v=""/>
    <m/>
    <n v="0"/>
    <n v="1"/>
    <n v="0.1"/>
    <x v="1"/>
    <m/>
    <x v="0"/>
  </r>
  <r>
    <s v="DL-00698"/>
    <s v="CUST-1126"/>
    <s v=""/>
    <x v="2"/>
    <x v="6"/>
    <s v="42,575"/>
    <n v="42575"/>
    <x v="1"/>
    <s v="Ekta Uppal"/>
    <s v="Ekta Uppal"/>
    <s v="2023-03-12"/>
    <x v="25"/>
    <d v="2023-08-11T00:00:00"/>
    <d v="2023-08-11T00:00:00"/>
    <m/>
    <s v=""/>
    <m/>
    <n v="0"/>
    <n v="1"/>
    <n v="19.399999999999999"/>
    <x v="0"/>
    <m/>
    <x v="0"/>
  </r>
  <r>
    <s v="DL-00699"/>
    <s v="CUST-0442"/>
    <s v="CMP-017"/>
    <x v="3"/>
    <x v="6"/>
    <s v="15226"/>
    <n v="15226"/>
    <x v="6"/>
    <s v="Mason Solanki"/>
    <s v="Mason Solanki"/>
    <s v="2024-06-01"/>
    <x v="513"/>
    <d v="2024-06-25T00:00:00"/>
    <d v="2024-06-25T00:00:00"/>
    <m/>
    <s v=""/>
    <m/>
    <n v="0"/>
    <n v="1"/>
    <n v="14"/>
    <x v="4"/>
    <m/>
    <x v="0"/>
  </r>
  <r>
    <s v="DL-00700"/>
    <s v="CUST-0475"/>
    <s v="CMP-222"/>
    <x v="0"/>
    <x v="6"/>
    <s v="6057"/>
    <n v="6057"/>
    <x v="5"/>
    <s v="Owen Mane"/>
    <s v="Owen Mane"/>
    <s v="2023-07-22"/>
    <x v="514"/>
    <d v="2023-08-29T00:00:00"/>
    <d v="2023-08-29T00:00:00"/>
    <m/>
    <s v=""/>
    <m/>
    <n v="0"/>
    <n v="1"/>
    <n v="18.2"/>
    <x v="1"/>
    <m/>
    <x v="0"/>
  </r>
  <r>
    <s v="DL-00701"/>
    <s v="CUST-0372"/>
    <s v=""/>
    <x v="0"/>
    <x v="2"/>
    <s v="3778"/>
    <n v="3778"/>
    <x v="2"/>
    <s v="Anamika Keer"/>
    <s v="Anamika Keer"/>
    <s v="2022-02-08"/>
    <x v="214"/>
    <d v="2022-04-21T00:00:00"/>
    <d v="2022-04-21T00:00:00"/>
    <m/>
    <s v=""/>
    <m/>
    <n v="0"/>
    <n v="1"/>
    <n v="8.8000000000000007"/>
    <x v="2"/>
    <m/>
    <x v="0"/>
  </r>
  <r>
    <s v="DL-00702"/>
    <s v="CUST-1187"/>
    <s v="CMP-353"/>
    <x v="1"/>
    <x v="5"/>
    <s v="152,608"/>
    <n v="152608"/>
    <x v="8"/>
    <s v="Owen Mane"/>
    <s v="Owen Mane"/>
    <s v="2022-05-31"/>
    <x v="408"/>
    <d v="2022-08-04T00:00:00"/>
    <d v="2022-08-04T00:00:00"/>
    <d v="2022-08-12T00:00:00"/>
    <d v="2022-08-12T00:00:00"/>
    <n v="73"/>
    <n v="0"/>
    <n v="1"/>
    <n v="26.7"/>
    <x v="4"/>
    <m/>
    <x v="2"/>
  </r>
  <r>
    <s v="DL-00703"/>
    <s v="CUST-1002"/>
    <s v="CMP-300"/>
    <x v="4"/>
    <x v="1"/>
    <s v="3262"/>
    <n v="3262"/>
    <x v="8"/>
    <s v="Aachal Soni"/>
    <s v="Aachal Soni"/>
    <s v="20/05/2024"/>
    <x v="274"/>
    <d v="2024-08-22T00:00:00"/>
    <d v="2024-08-22T00:00:00"/>
    <m/>
    <s v=""/>
    <m/>
    <n v="0"/>
    <n v="1"/>
    <n v="9"/>
    <x v="4"/>
    <m/>
    <x v="0"/>
  </r>
  <r>
    <s v="DL-00704"/>
    <s v="CUST-1122"/>
    <s v="CMP-172"/>
    <x v="3"/>
    <x v="4"/>
    <s v="17,463"/>
    <n v="17463"/>
    <x v="1"/>
    <s v="Champak Rao"/>
    <s v="Champak Rao"/>
    <s v="2022-01-27"/>
    <x v="269"/>
    <d v="2022-05-25T00:00:00"/>
    <d v="2022-05-25T00:00:00"/>
    <d v="2022-02-23T00:00:00"/>
    <d v="2022-02-23T00:00:00"/>
    <n v="27"/>
    <n v="1"/>
    <n v="1"/>
    <n v="2.9"/>
    <x v="3"/>
    <m/>
    <x v="1"/>
  </r>
  <r>
    <s v="DL-00705"/>
    <s v="CUST-0376"/>
    <s v="CMP-398"/>
    <x v="2"/>
    <x v="1"/>
    <s v="12941"/>
    <n v="12941"/>
    <x v="5"/>
    <s v="Aachal Soni"/>
    <s v="Aachal Soni"/>
    <s v="2022-01-27"/>
    <x v="269"/>
    <d v="2022-06-25T00:00:00"/>
    <d v="2022-06-25T00:00:00"/>
    <m/>
    <s v=""/>
    <m/>
    <n v="0"/>
    <n v="1"/>
    <n v="3.4"/>
    <x v="0"/>
    <m/>
    <x v="0"/>
  </r>
  <r>
    <s v="DL-00706"/>
    <s v="CUST-1442"/>
    <s v="CMP-093"/>
    <x v="3"/>
    <x v="2"/>
    <s v="11K"/>
    <n v="11000"/>
    <x v="0"/>
    <s v="Patrick Sama"/>
    <s v="Patrick Sama"/>
    <s v="2022-02-24"/>
    <x v="110"/>
    <d v="2022-08-04T00:00:00"/>
    <d v="2022-08-04T00:00:00"/>
    <m/>
    <s v=""/>
    <m/>
    <n v="0"/>
    <n v="1"/>
    <n v="23.3"/>
    <x v="4"/>
    <m/>
    <x v="0"/>
  </r>
  <r>
    <s v="DL-00707"/>
    <s v="CUST-0243"/>
    <s v=""/>
    <x v="0"/>
    <x v="4"/>
    <s v="4256"/>
    <n v="4256"/>
    <x v="4"/>
    <s v="Nihal Bhasin"/>
    <s v="Nihal Bhasin"/>
    <s v="2022-04-28"/>
    <x v="98"/>
    <d v="2022-10-05T00:00:00"/>
    <d v="2022-10-05T00:00:00"/>
    <d v="2022-06-27T00:00:00"/>
    <d v="2022-06-27T00:00:00"/>
    <n v="60"/>
    <n v="0"/>
    <n v="1"/>
    <n v="31.9"/>
    <x v="0"/>
    <m/>
    <x v="1"/>
  </r>
  <r>
    <s v="DL-00708"/>
    <s v="CUST-1397"/>
    <s v="CMP-374"/>
    <x v="4"/>
    <x v="0"/>
    <s v="$10,534"/>
    <n v="10534"/>
    <x v="1"/>
    <s v="Aachal Soni"/>
    <s v="Aachal Soni"/>
    <s v="24/09/2023"/>
    <x v="515"/>
    <d v="2024-02-05T00:00:00"/>
    <d v="2024-02-05T00:00:00"/>
    <m/>
    <s v=""/>
    <m/>
    <n v="0"/>
    <n v="1"/>
    <n v="7.2"/>
    <x v="2"/>
    <m/>
    <x v="0"/>
  </r>
  <r>
    <s v="DL-00709"/>
    <s v="CUST-1201"/>
    <s v="CMP-178"/>
    <x v="4"/>
    <x v="1"/>
    <s v="$11,452"/>
    <n v="11452"/>
    <x v="2"/>
    <s v="Shivani Natt"/>
    <s v="Shivani Natt"/>
    <s v="2024-05-10"/>
    <x v="480"/>
    <d v="2024-10-06T00:00:00"/>
    <d v="2024-10-06T00:00:00"/>
    <m/>
    <s v=""/>
    <m/>
    <n v="0"/>
    <n v="1"/>
    <n v="21.2"/>
    <x v="2"/>
    <m/>
    <x v="0"/>
  </r>
  <r>
    <s v="DL-00710"/>
    <s v="CUST-1211"/>
    <s v="CMP-377"/>
    <x v="1"/>
    <x v="4"/>
    <s v="81,728"/>
    <n v="81728"/>
    <x v="4"/>
    <s v="Champak Rao"/>
    <s v="Champak Rao"/>
    <s v="2024-02-23"/>
    <x v="516"/>
    <d v="2024-07-13T00:00:00"/>
    <d v="2024-07-13T00:00:00"/>
    <d v="2024-06-11T00:00:00"/>
    <d v="2024-06-11T00:00:00"/>
    <n v="109"/>
    <n v="0"/>
    <n v="1"/>
    <n v="28.3"/>
    <x v="2"/>
    <m/>
    <x v="1"/>
  </r>
  <r>
    <s v="DL-00711"/>
    <s v="CUST-0794"/>
    <s v=""/>
    <x v="4"/>
    <x v="0"/>
    <s v="5,701"/>
    <n v="5701"/>
    <x v="5"/>
    <s v="Nihal Bhasin"/>
    <s v="Nihal Bhasin"/>
    <s v="2023-05-04"/>
    <x v="517"/>
    <d v="2023-07-22T00:00:00"/>
    <d v="2023-07-22T00:00:00"/>
    <m/>
    <s v=""/>
    <m/>
    <n v="0"/>
    <n v="1"/>
    <n v="22.7"/>
    <x v="0"/>
    <m/>
    <x v="0"/>
  </r>
  <r>
    <s v="DL-00712"/>
    <s v="CUST-1015"/>
    <s v=""/>
    <x v="2"/>
    <x v="0"/>
    <s v="$21,689"/>
    <n v="21689"/>
    <x v="6"/>
    <s v="jalsa parsa"/>
    <s v="Jalsa Parsa"/>
    <s v="2024-03-26"/>
    <x v="518"/>
    <d v="2024-09-16T00:00:00"/>
    <d v="2024-09-16T00:00:00"/>
    <m/>
    <s v=""/>
    <m/>
    <n v="0"/>
    <n v="1"/>
    <n v="30.7"/>
    <x v="3"/>
    <m/>
    <x v="0"/>
  </r>
  <r>
    <s v="DL-00713"/>
    <s v="CUST-0988"/>
    <s v="CMP-380"/>
    <x v="3"/>
    <x v="2"/>
    <s v="$15,439"/>
    <n v="15439"/>
    <x v="4"/>
    <s v="jalsa parsa"/>
    <s v="Jalsa Parsa"/>
    <s v="2024-04-05"/>
    <x v="519"/>
    <d v="2024-09-22T00:00:00"/>
    <d v="2024-09-22T00:00:00"/>
    <m/>
    <s v=""/>
    <m/>
    <n v="0"/>
    <n v="1"/>
    <n v="14.2"/>
    <x v="0"/>
    <m/>
    <x v="0"/>
  </r>
  <r>
    <s v="DL-00714"/>
    <s v="CUST-0060"/>
    <s v=""/>
    <x v="4"/>
    <x v="6"/>
    <s v="$11,061"/>
    <n v="11061"/>
    <x v="4"/>
    <s v="Amruta Sinha"/>
    <s v="Amruta Sinha"/>
    <s v="2022-01-03"/>
    <x v="426"/>
    <d v="2022-03-04T00:00:00"/>
    <d v="2022-03-04T00:00:00"/>
    <m/>
    <s v=""/>
    <m/>
    <n v="0"/>
    <n v="1"/>
    <n v="24.7"/>
    <x v="1"/>
    <m/>
    <x v="0"/>
  </r>
  <r>
    <s v="DL-00715"/>
    <s v="CUST-1058"/>
    <s v="CMP-070"/>
    <x v="2"/>
    <x v="4"/>
    <s v="28K"/>
    <n v="28000"/>
    <x v="3"/>
    <s v="Owen Mane"/>
    <s v="Owen Mane"/>
    <s v="2024-03-19"/>
    <x v="44"/>
    <d v="2024-06-10T00:00:00"/>
    <d v="2024-06-10T00:00:00"/>
    <d v="2024-07-17T00:00:00"/>
    <d v="2024-07-17T00:00:00"/>
    <n v="120"/>
    <n v="0"/>
    <n v="1"/>
    <n v="26.1"/>
    <x v="1"/>
    <m/>
    <x v="1"/>
  </r>
  <r>
    <s v="DL-00716"/>
    <s v="CUST-1169"/>
    <s v="CMP-248"/>
    <x v="3"/>
    <x v="1"/>
    <s v="$20,290"/>
    <n v="20290"/>
    <x v="0"/>
    <s v="Patrick Sama"/>
    <s v="Patrick Sama"/>
    <s v="2023-08-04"/>
    <x v="520"/>
    <m/>
    <s v=""/>
    <m/>
    <s v=""/>
    <m/>
    <n v="0"/>
    <n v="1"/>
    <n v="22"/>
    <x v="3"/>
    <m/>
    <x v="0"/>
  </r>
  <r>
    <s v="DL-00717"/>
    <s v="CUST-1222"/>
    <s v=""/>
    <x v="1"/>
    <x v="2"/>
    <s v="$81,967"/>
    <n v="81967"/>
    <x v="5"/>
    <s v="Shivani Natt"/>
    <s v="Shivani Natt"/>
    <s v="2024-08-19"/>
    <x v="402"/>
    <d v="2024-11-02T00:00:00"/>
    <d v="2024-11-02T00:00:00"/>
    <m/>
    <s v=""/>
    <m/>
    <n v="0"/>
    <n v="1"/>
    <m/>
    <x v="0"/>
    <m/>
    <x v="0"/>
  </r>
  <r>
    <s v="DL-00718"/>
    <s v="CUST-1343"/>
    <s v="CMP-372"/>
    <x v="1"/>
    <x v="6"/>
    <s v="160338"/>
    <n v="160338"/>
    <x v="3"/>
    <s v="Shivani Natt  "/>
    <s v="Shivani Natt"/>
    <s v="2023-12-06"/>
    <x v="358"/>
    <d v="2024-02-05T00:00:00"/>
    <d v="2024-02-05T00:00:00"/>
    <m/>
    <s v=""/>
    <m/>
    <n v="0"/>
    <n v="1"/>
    <n v="6.5"/>
    <x v="4"/>
    <m/>
    <x v="0"/>
  </r>
  <r>
    <s v="DL-00719"/>
    <s v="CUST-0887"/>
    <s v="CMP-112"/>
    <x v="4"/>
    <x v="2"/>
    <s v="14K"/>
    <n v="14000"/>
    <x v="0"/>
    <s v="Owen Mane"/>
    <s v="Owen Mane"/>
    <s v="2022-09-03"/>
    <x v="521"/>
    <d v="2022-11-18T00:00:00"/>
    <d v="2022-11-18T00:00:00"/>
    <m/>
    <s v=""/>
    <m/>
    <n v="0"/>
    <n v="1"/>
    <m/>
    <x v="1"/>
    <m/>
    <x v="0"/>
  </r>
  <r>
    <s v="DL-00720"/>
    <s v="CUST-0946"/>
    <s v="CMP-356"/>
    <x v="1"/>
    <x v="3"/>
    <s v="$200,750"/>
    <n v="200750"/>
    <x v="8"/>
    <s v="Mason Solanki"/>
    <s v="Mason Solanki"/>
    <s v="2023-03-01"/>
    <x v="398"/>
    <d v="2023-06-29T00:00:00"/>
    <d v="2023-06-29T00:00:00"/>
    <m/>
    <s v=""/>
    <m/>
    <n v="0"/>
    <n v="1"/>
    <n v="15.6"/>
    <x v="3"/>
    <m/>
    <x v="0"/>
  </r>
  <r>
    <s v="DL-00721"/>
    <s v="CUST-0136"/>
    <s v="CMP-155"/>
    <x v="0"/>
    <x v="0"/>
    <s v="$1,543"/>
    <n v="1543"/>
    <x v="2"/>
    <s v="Owen Mane"/>
    <s v="Owen Mane"/>
    <s v="2023-07-02"/>
    <x v="522"/>
    <d v="2023-11-10T00:00:00"/>
    <d v="2023-11-10T00:00:00"/>
    <m/>
    <s v=""/>
    <m/>
    <n v="0"/>
    <n v="1"/>
    <n v="26.6"/>
    <x v="0"/>
    <m/>
    <x v="0"/>
  </r>
  <r>
    <s v="DL-00722"/>
    <s v="CUST-0402"/>
    <s v=""/>
    <x v="0"/>
    <x v="6"/>
    <s v="$6,997"/>
    <n v="6997"/>
    <x v="8"/>
    <s v="Krish Varughese"/>
    <s v="Krish Varughese"/>
    <s v="2023-08-07"/>
    <x v="523"/>
    <d v="2023-11-04T00:00:00"/>
    <d v="2023-11-04T00:00:00"/>
    <m/>
    <s v=""/>
    <m/>
    <n v="0"/>
    <n v="1"/>
    <n v="21.7"/>
    <x v="3"/>
    <m/>
    <x v="0"/>
  </r>
  <r>
    <s v="DL-00723"/>
    <s v="CUST-0926"/>
    <s v="CMP-022"/>
    <x v="3"/>
    <x v="4"/>
    <s v="8612"/>
    <n v="8612"/>
    <x v="8"/>
    <s v="Anamika Keer"/>
    <s v="Anamika Keer"/>
    <s v="2023-06-09"/>
    <x v="524"/>
    <d v="2023-10-11T00:00:00"/>
    <d v="2023-10-11T00:00:00"/>
    <d v="2023-11-08T00:00:00"/>
    <d v="2023-11-08T00:00:00"/>
    <n v="152"/>
    <n v="1"/>
    <n v="3"/>
    <n v="33.200000000000003"/>
    <x v="4"/>
    <m/>
    <x v="1"/>
  </r>
  <r>
    <s v="DL-00724"/>
    <s v="CUST-1204"/>
    <s v="CMP-064"/>
    <x v="2"/>
    <x v="2"/>
    <s v="26331"/>
    <n v="26331"/>
    <x v="1"/>
    <s v="Owen Mane"/>
    <s v="Owen Mane"/>
    <s v="2024-02-01"/>
    <x v="489"/>
    <d v="2024-05-13T00:00:00"/>
    <d v="2024-05-13T00:00:00"/>
    <m/>
    <s v=""/>
    <m/>
    <n v="0"/>
    <n v="1"/>
    <n v="21.7"/>
    <x v="1"/>
    <m/>
    <x v="0"/>
  </r>
  <r>
    <s v="DL-00725"/>
    <s v="CUST-1330"/>
    <s v="CMP-306"/>
    <x v="0"/>
    <x v="5"/>
    <s v="$8,846"/>
    <n v="8846"/>
    <x v="2"/>
    <s v="Vidhi Mital"/>
    <s v="Vidhi Mital"/>
    <s v="2022-12-05"/>
    <x v="525"/>
    <d v="2023-04-01T00:00:00"/>
    <d v="2023-04-01T00:00:00"/>
    <d v="2022-12-25T00:00:00"/>
    <d v="2022-12-25T00:00:00"/>
    <n v="20"/>
    <n v="0"/>
    <n v="1"/>
    <m/>
    <x v="3"/>
    <m/>
    <x v="2"/>
  </r>
  <r>
    <s v="DL-00726"/>
    <s v="CUST-0564"/>
    <s v=""/>
    <x v="0"/>
    <x v="4"/>
    <s v="8K"/>
    <n v="8000"/>
    <x v="3"/>
    <s v="Karan Karnik"/>
    <s v="Karan Karnik"/>
    <s v="2022-10-26"/>
    <x v="526"/>
    <d v="2023-02-09T00:00:00"/>
    <d v="2023-02-09T00:00:00"/>
    <d v="2023-04-06T00:00:00"/>
    <d v="2023-04-06T00:00:00"/>
    <n v="162"/>
    <n v="0"/>
    <n v="1"/>
    <m/>
    <x v="4"/>
    <m/>
    <x v="1"/>
  </r>
  <r>
    <s v="DL-00727"/>
    <s v="CUST-0080"/>
    <s v=""/>
    <x v="4"/>
    <x v="5"/>
    <s v="9199"/>
    <n v="9199"/>
    <x v="1"/>
    <s v="Amruta Sinha"/>
    <s v="Amruta Sinha"/>
    <s v="2022-03-08"/>
    <x v="125"/>
    <d v="2022-04-06T00:00:00"/>
    <d v="2022-04-06T00:00:00"/>
    <d v="2022-06-24T00:00:00"/>
    <d v="2022-06-24T00:00:00"/>
    <n v="108"/>
    <n v="0"/>
    <n v="1"/>
    <n v="10.4"/>
    <x v="4"/>
    <m/>
    <x v="2"/>
  </r>
  <r>
    <s v="DL-00728"/>
    <s v="CUST-0995"/>
    <s v="CMP-081"/>
    <x v="3"/>
    <x v="1"/>
    <s v="$16,617"/>
    <n v="16617"/>
    <x v="4"/>
    <s v="Hemangini Bahri"/>
    <s v="Hemangini Bahri"/>
    <s v="2023-11-06"/>
    <x v="427"/>
    <d v="2024-04-03T00:00:00"/>
    <d v="2024-04-03T00:00:00"/>
    <m/>
    <s v=""/>
    <m/>
    <n v="0"/>
    <n v="1"/>
    <m/>
    <x v="1"/>
    <m/>
    <x v="0"/>
  </r>
  <r>
    <s v="DL-00729"/>
    <s v="CUST-0283"/>
    <s v="CMP-041"/>
    <x v="4"/>
    <x v="5"/>
    <s v="$12,850"/>
    <n v="12850"/>
    <x v="1"/>
    <s v="Hemangini Bahri"/>
    <s v="Hemangini Bahri"/>
    <s v="2023-01-14"/>
    <x v="291"/>
    <d v="2023-05-28T00:00:00"/>
    <d v="2023-05-28T00:00:00"/>
    <d v="2023-06-18T00:00:00"/>
    <d v="2023-06-18T00:00:00"/>
    <n v="155"/>
    <n v="0"/>
    <n v="1"/>
    <n v="27.4"/>
    <x v="0"/>
    <m/>
    <x v="2"/>
  </r>
  <r>
    <s v="DL-00730"/>
    <s v="CUST-0500"/>
    <s v="CMP-363"/>
    <x v="0"/>
    <x v="5"/>
    <s v="$8,298"/>
    <n v="8298"/>
    <x v="0"/>
    <s v="Hemangini Bahri"/>
    <s v="Hemangini Bahri"/>
    <s v="2023-11-04"/>
    <x v="430"/>
    <d v="2024-03-26T00:00:00"/>
    <d v="2024-03-26T00:00:00"/>
    <d v="2023-12-20T00:00:00"/>
    <d v="2023-12-20T00:00:00"/>
    <n v="46"/>
    <n v="0"/>
    <n v="1"/>
    <n v="23.6"/>
    <x v="4"/>
    <m/>
    <x v="2"/>
  </r>
  <r>
    <s v="DL-00731"/>
    <s v="CUST-1199"/>
    <s v="CMP-181"/>
    <x v="0"/>
    <x v="5"/>
    <s v="$7,180"/>
    <n v="7180"/>
    <x v="7"/>
    <s v="rachit lall"/>
    <s v="Rachit Lall"/>
    <s v="2024-04-13"/>
    <x v="527"/>
    <m/>
    <s v=""/>
    <d v="2024-08-16T00:00:00"/>
    <d v="2024-08-16T00:00:00"/>
    <n v="125"/>
    <n v="0"/>
    <n v="1"/>
    <n v="20.8"/>
    <x v="1"/>
    <m/>
    <x v="2"/>
  </r>
  <r>
    <s v="DL-00732"/>
    <s v="CUST-0682"/>
    <s v="CMP-295"/>
    <x v="3"/>
    <x v="1"/>
    <s v="$19,430"/>
    <n v="19430"/>
    <x v="6"/>
    <s v="Shivani Natt"/>
    <s v="Shivani Natt"/>
    <s v="2024-06-17"/>
    <x v="528"/>
    <d v="2024-10-25T00:00:00"/>
    <d v="2024-10-25T00:00:00"/>
    <m/>
    <s v=""/>
    <m/>
    <n v="0"/>
    <n v="1"/>
    <n v="32.700000000000003"/>
    <x v="0"/>
    <m/>
    <x v="0"/>
  </r>
  <r>
    <s v="DL-00733"/>
    <s v="CUST-1451"/>
    <s v="CMP-170"/>
    <x v="0"/>
    <x v="6"/>
    <s v="5,253"/>
    <n v="5253"/>
    <x v="8"/>
    <s v="Nihal Bhasin"/>
    <s v="Nihal Bhasin"/>
    <s v="2023-05-24"/>
    <x v="421"/>
    <m/>
    <s v=""/>
    <m/>
    <s v=""/>
    <m/>
    <n v="0"/>
    <n v="1"/>
    <n v="2.2000000000000002"/>
    <x v="4"/>
    <m/>
    <x v="0"/>
  </r>
  <r>
    <s v="DL-00734"/>
    <s v="CUST-1122"/>
    <s v=""/>
    <x v="1"/>
    <x v="1"/>
    <s v="$121,311"/>
    <n v="121311"/>
    <x v="2"/>
    <s v="Nihal Bhasin"/>
    <s v="Nihal Bhasin"/>
    <s v="2022-08-05"/>
    <x v="64"/>
    <d v="2023-01-11T00:00:00"/>
    <d v="2023-01-11T00:00:00"/>
    <m/>
    <s v=""/>
    <m/>
    <n v="0"/>
    <n v="1"/>
    <n v="14.8"/>
    <x v="0"/>
    <m/>
    <x v="0"/>
  </r>
  <r>
    <s v="DL-00735"/>
    <s v="CUST-0704"/>
    <s v="CMP-033"/>
    <x v="0"/>
    <x v="5"/>
    <s v="3729"/>
    <n v="3729"/>
    <x v="3"/>
    <s v="Champak Rao"/>
    <s v="Champak Rao"/>
    <s v="2024-02-09"/>
    <x v="164"/>
    <d v="2024-04-03T00:00:00"/>
    <d v="2024-04-03T00:00:00"/>
    <d v="2024-08-20T00:00:00"/>
    <d v="2024-08-20T00:00:00"/>
    <n v="193"/>
    <n v="0"/>
    <n v="1"/>
    <n v="16.899999999999999"/>
    <x v="0"/>
    <m/>
    <x v="2"/>
  </r>
  <r>
    <s v="DL-00736"/>
    <s v="CUST-1421"/>
    <s v="CMP-173"/>
    <x v="2"/>
    <x v="3"/>
    <s v="$46,479"/>
    <n v="46479"/>
    <x v="3"/>
    <s v="Owen Mane"/>
    <s v="Owen Mane"/>
    <s v="2023-08-03"/>
    <x v="82"/>
    <d v="2023-10-18T00:00:00"/>
    <d v="2023-10-18T00:00:00"/>
    <m/>
    <s v=""/>
    <m/>
    <n v="0"/>
    <n v="1"/>
    <n v="12.4"/>
    <x v="0"/>
    <m/>
    <x v="0"/>
  </r>
  <r>
    <s v="DL-00737"/>
    <s v="CUST-0384"/>
    <s v="CMP-314"/>
    <x v="0"/>
    <x v="1"/>
    <s v="7074"/>
    <n v="7074"/>
    <x v="8"/>
    <s v="Ekta Uppal"/>
    <s v="Ekta Uppal"/>
    <s v="2024-09-17"/>
    <x v="529"/>
    <d v="2025-01-16T00:00:00"/>
    <d v="2025-01-16T00:00:00"/>
    <m/>
    <s v=""/>
    <m/>
    <n v="0"/>
    <n v="1"/>
    <n v="1.9"/>
    <x v="3"/>
    <m/>
    <x v="0"/>
  </r>
  <r>
    <s v="DL-00738"/>
    <s v="CUST-1189"/>
    <s v=""/>
    <x v="0"/>
    <x v="2"/>
    <s v="7K"/>
    <n v="7000"/>
    <x v="2"/>
    <s v="Amruta Sinha"/>
    <s v="Amruta Sinha"/>
    <s v="2023-11-07"/>
    <x v="92"/>
    <d v="2024-01-01T00:00:00"/>
    <d v="2024-01-01T00:00:00"/>
    <m/>
    <s v=""/>
    <m/>
    <n v="0"/>
    <n v="1"/>
    <n v="25.1"/>
    <x v="4"/>
    <m/>
    <x v="0"/>
  </r>
  <r>
    <s v="DL-00739"/>
    <s v="CUST-0095"/>
    <s v="CMP-191"/>
    <x v="3"/>
    <x v="0"/>
    <s v="23,660"/>
    <n v="23660"/>
    <x v="4"/>
    <s v="Jasmit Gour"/>
    <s v="Jasmit Gour"/>
    <s v="2024-11-26"/>
    <x v="530"/>
    <d v="2025-05-25T00:00:00"/>
    <d v="2025-05-25T00:00:00"/>
    <m/>
    <s v=""/>
    <m/>
    <n v="0"/>
    <n v="1"/>
    <m/>
    <x v="4"/>
    <m/>
    <x v="0"/>
  </r>
  <r>
    <s v="DL-00740"/>
    <s v="CUST-0161"/>
    <s v="CMP-293"/>
    <x v="0"/>
    <x v="2"/>
    <s v="$3,594"/>
    <n v="3594"/>
    <x v="4"/>
    <s v="Ati Seshadri"/>
    <s v="Ati Seshadri"/>
    <s v="2024-04-11"/>
    <x v="472"/>
    <d v="2024-06-13T00:00:00"/>
    <d v="2024-06-13T00:00:00"/>
    <m/>
    <s v=""/>
    <m/>
    <n v="0"/>
    <n v="1"/>
    <n v="25.7"/>
    <x v="2"/>
    <m/>
    <x v="0"/>
  </r>
  <r>
    <s v="DL-00741"/>
    <s v="CUST-0379"/>
    <s v="CMP-051"/>
    <x v="0"/>
    <x v="0"/>
    <s v="6K"/>
    <n v="6000"/>
    <x v="4"/>
    <s v="jalsa parsa"/>
    <s v="Jalsa Parsa"/>
    <s v="2022-05-09"/>
    <x v="531"/>
    <d v="2022-10-06T00:00:00"/>
    <d v="2022-10-06T00:00:00"/>
    <m/>
    <s v=""/>
    <m/>
    <n v="0"/>
    <n v="1"/>
    <n v="33.299999999999997"/>
    <x v="2"/>
    <m/>
    <x v="0"/>
  </r>
  <r>
    <s v="DL-00742"/>
    <s v="CUST-0886"/>
    <s v="CMP-212"/>
    <x v="4"/>
    <x v="6"/>
    <s v="$4,627"/>
    <n v="4627"/>
    <x v="5"/>
    <s v="Kashish Patla"/>
    <s v="Kashish Patla"/>
    <s v="2022-07-09"/>
    <x v="374"/>
    <d v="2022-11-04T00:00:00"/>
    <d v="2022-11-04T00:00:00"/>
    <m/>
    <s v=""/>
    <m/>
    <n v="0"/>
    <n v="1"/>
    <n v="16.8"/>
    <x v="3"/>
    <m/>
    <x v="0"/>
  </r>
  <r>
    <s v="DL-00743"/>
    <s v="CUST-1328"/>
    <s v="CMP-313"/>
    <x v="3"/>
    <x v="6"/>
    <s v="14172"/>
    <n v="14172"/>
    <x v="1"/>
    <s v="Aachal Soni"/>
    <s v="Aachal Soni"/>
    <s v="2023-11-02"/>
    <x v="425"/>
    <d v="2024-04-05T00:00:00"/>
    <d v="2024-04-05T00:00:00"/>
    <m/>
    <s v=""/>
    <m/>
    <n v="0"/>
    <n v="1"/>
    <n v="28.9"/>
    <x v="0"/>
    <m/>
    <x v="0"/>
  </r>
  <r>
    <s v="DL-00744"/>
    <s v="CUST-0914"/>
    <s v="CMP-101"/>
    <x v="0"/>
    <x v="3"/>
    <s v="3294"/>
    <n v="3294"/>
    <x v="5"/>
    <s v="Vidhi Mital"/>
    <s v="Vidhi Mital"/>
    <s v="2023-11-17"/>
    <x v="532"/>
    <d v="2024-02-24T00:00:00"/>
    <d v="2024-02-24T00:00:00"/>
    <m/>
    <s v=""/>
    <m/>
    <n v="0"/>
    <n v="1"/>
    <n v="14.1"/>
    <x v="3"/>
    <m/>
    <x v="0"/>
  </r>
  <r>
    <s v="DL-00745"/>
    <s v="CUST-1284"/>
    <s v="CMP-296"/>
    <x v="4"/>
    <x v="4"/>
    <s v="7085"/>
    <n v="7085"/>
    <x v="6"/>
    <s v="jalsa parsa"/>
    <s v="Jalsa Parsa"/>
    <s v="2024-03-06"/>
    <x v="223"/>
    <d v="2024-07-31T00:00:00"/>
    <d v="2024-07-31T00:00:00"/>
    <d v="2024-04-26T00:00:00"/>
    <d v="2024-04-26T00:00:00"/>
    <n v="51"/>
    <n v="0"/>
    <n v="1"/>
    <n v="18.8"/>
    <x v="1"/>
    <m/>
    <x v="1"/>
  </r>
  <r>
    <s v="DL-00746"/>
    <s v="CUST-1332"/>
    <s v="CMP-105"/>
    <x v="2"/>
    <x v="6"/>
    <s v="18447"/>
    <n v="18447"/>
    <x v="8"/>
    <s v="Aachal Soni"/>
    <s v="Aachal Soni"/>
    <s v="2023-03-02"/>
    <x v="478"/>
    <d v="2023-05-25T00:00:00"/>
    <d v="2023-05-25T00:00:00"/>
    <m/>
    <s v=""/>
    <m/>
    <n v="0"/>
    <n v="1"/>
    <n v="13.5"/>
    <x v="2"/>
    <m/>
    <x v="0"/>
  </r>
  <r>
    <s v="DL-00747"/>
    <s v="CUST-1448"/>
    <s v="CMP-342"/>
    <x v="3"/>
    <x v="5"/>
    <s v="15516"/>
    <n v="15516"/>
    <x v="3"/>
    <s v="Shivani Natt"/>
    <s v="Shivani Natt"/>
    <s v="2023-11-03"/>
    <x v="533"/>
    <d v="2024-02-09T00:00:00"/>
    <d v="2024-02-09T00:00:00"/>
    <d v="2024-03-17T00:00:00"/>
    <d v="2024-03-17T00:00:00"/>
    <n v="135"/>
    <n v="0"/>
    <n v="1"/>
    <n v="23.2"/>
    <x v="0"/>
    <m/>
    <x v="2"/>
  </r>
  <r>
    <s v="DL-00748"/>
    <s v="CUST-0943"/>
    <s v=""/>
    <x v="3"/>
    <x v="3"/>
    <s v="22K"/>
    <n v="22000"/>
    <x v="6"/>
    <s v="Amruta Sinha"/>
    <s v="Amruta Sinha"/>
    <s v="2022-09-27"/>
    <x v="534"/>
    <d v="2023-02-11T00:00:00"/>
    <d v="2023-02-11T00:00:00"/>
    <m/>
    <s v=""/>
    <m/>
    <n v="0"/>
    <n v="1"/>
    <n v="9.1"/>
    <x v="2"/>
    <m/>
    <x v="0"/>
  </r>
  <r>
    <s v="DL-00749"/>
    <s v="CUST-0340"/>
    <s v="CMP-221"/>
    <x v="4"/>
    <x v="2"/>
    <s v="$11,996"/>
    <n v="11996"/>
    <x v="2"/>
    <s v="Panini Kade"/>
    <s v="Panini Kade"/>
    <s v="2023-05-30"/>
    <x v="535"/>
    <d v="2023-06-29T00:00:00"/>
    <d v="2023-06-29T00:00:00"/>
    <m/>
    <s v=""/>
    <m/>
    <n v="0"/>
    <n v="1"/>
    <n v="3.1"/>
    <x v="2"/>
    <m/>
    <x v="0"/>
  </r>
  <r>
    <s v="DL-00750"/>
    <s v="CUST-0756"/>
    <s v="CMP-163"/>
    <x v="2"/>
    <x v="2"/>
    <s v="35353"/>
    <n v="35353"/>
    <x v="7"/>
    <s v="Jasmit Gour"/>
    <s v="Jasmit Gour"/>
    <s v="2023-12-13"/>
    <x v="536"/>
    <d v="2024-03-24T00:00:00"/>
    <d v="2024-03-24T00:00:00"/>
    <m/>
    <s v=""/>
    <m/>
    <n v="0"/>
    <n v="1"/>
    <n v="22"/>
    <x v="4"/>
    <m/>
    <x v="0"/>
  </r>
  <r>
    <s v="DL-00751"/>
    <s v="CUST-1113"/>
    <s v=""/>
    <x v="0"/>
    <x v="0"/>
    <s v="8,752"/>
    <n v="8752"/>
    <x v="4"/>
    <s v="Ati Seshadri"/>
    <s v="Ati Seshadri"/>
    <s v="2024-09-01"/>
    <x v="97"/>
    <d v="2024-11-07T00:00:00"/>
    <d v="2024-11-07T00:00:00"/>
    <m/>
    <s v=""/>
    <m/>
    <n v="0"/>
    <n v="1"/>
    <n v="17.100000000000001"/>
    <x v="0"/>
    <m/>
    <x v="0"/>
  </r>
  <r>
    <s v="DL-00752"/>
    <s v="CUST-0419"/>
    <s v="CMP-137"/>
    <x v="3"/>
    <x v="2"/>
    <s v="18,628"/>
    <n v="18628"/>
    <x v="2"/>
    <s v="Amruta Sinha"/>
    <s v="Amruta Sinha"/>
    <s v="2022-06-08"/>
    <x v="179"/>
    <d v="2022-07-02T00:00:00"/>
    <d v="2022-07-02T00:00:00"/>
    <m/>
    <s v=""/>
    <m/>
    <n v="0"/>
    <n v="1"/>
    <m/>
    <x v="0"/>
    <m/>
    <x v="0"/>
  </r>
  <r>
    <s v="DL-00753"/>
    <s v="CUST-0833"/>
    <s v="CMP-258"/>
    <x v="1"/>
    <x v="0"/>
    <s v="151,559"/>
    <n v="151559"/>
    <x v="6"/>
    <s v="Patrick Sama"/>
    <s v="Patrick Sama"/>
    <s v="2023-12-21"/>
    <x v="537"/>
    <d v="2024-02-02T00:00:00"/>
    <d v="2024-02-02T00:00:00"/>
    <m/>
    <s v=""/>
    <m/>
    <n v="0"/>
    <n v="1"/>
    <n v="7.5"/>
    <x v="3"/>
    <m/>
    <x v="0"/>
  </r>
  <r>
    <s v="DL-00754"/>
    <s v="CUST-0013"/>
    <s v="CMP-103"/>
    <x v="4"/>
    <x v="1"/>
    <s v="13165"/>
    <n v="13165"/>
    <x v="7"/>
    <s v="Panini Kade  "/>
    <s v="Panini Kade"/>
    <s v="2022-11-10"/>
    <x v="538"/>
    <d v="2022-12-22T00:00:00"/>
    <d v="2022-12-22T00:00:00"/>
    <m/>
    <s v=""/>
    <m/>
    <n v="0"/>
    <n v="1"/>
    <n v="20.6"/>
    <x v="3"/>
    <m/>
    <x v="0"/>
  </r>
  <r>
    <s v="DL-00755"/>
    <s v="CUST-0916"/>
    <s v=""/>
    <x v="2"/>
    <x v="5"/>
    <s v="$19,158"/>
    <n v="19158"/>
    <x v="1"/>
    <s v="Amruta Sinha"/>
    <s v="Amruta Sinha"/>
    <s v="2023-08-01"/>
    <x v="257"/>
    <d v="2023-11-29T00:00:00"/>
    <d v="2023-11-29T00:00:00"/>
    <d v="2023-11-18T00:00:00"/>
    <d v="2023-11-18T00:00:00"/>
    <n v="109"/>
    <n v="0"/>
    <n v="1"/>
    <m/>
    <x v="3"/>
    <m/>
    <x v="2"/>
  </r>
  <r>
    <s v="DL-00756"/>
    <s v="CUST-0729"/>
    <s v=""/>
    <x v="1"/>
    <x v="1"/>
    <s v="$124,760"/>
    <n v="124760"/>
    <x v="2"/>
    <s v="Kashish Patla"/>
    <s v="Kashish Patla"/>
    <s v="2024-05-12"/>
    <x v="539"/>
    <d v="2024-06-09T00:00:00"/>
    <d v="2024-06-09T00:00:00"/>
    <m/>
    <s v=""/>
    <m/>
    <n v="0"/>
    <n v="1"/>
    <n v="14.2"/>
    <x v="2"/>
    <m/>
    <x v="0"/>
  </r>
  <r>
    <s v="DL-00757"/>
    <s v="CUST-0231"/>
    <s v="CMP-197"/>
    <x v="0"/>
    <x v="2"/>
    <s v="3881"/>
    <n v="3881"/>
    <x v="7"/>
    <s v="Ekta Uppal  "/>
    <s v="Ekta Uppal"/>
    <s v="2022-01-06"/>
    <x v="540"/>
    <d v="2022-02-08T00:00:00"/>
    <d v="2022-02-08T00:00:00"/>
    <m/>
    <s v=""/>
    <m/>
    <n v="0"/>
    <n v="1"/>
    <n v="2.9"/>
    <x v="4"/>
    <m/>
    <x v="0"/>
  </r>
  <r>
    <s v="DL-00758"/>
    <s v="CUST-0370"/>
    <s v="CMP-042"/>
    <x v="2"/>
    <x v="3"/>
    <s v="$33,778"/>
    <n v="33778"/>
    <x v="4"/>
    <s v="Hemangini Bahri"/>
    <s v="Hemangini Bahri"/>
    <s v="2022-02-04"/>
    <x v="186"/>
    <d v="2022-07-04T00:00:00"/>
    <d v="2022-07-04T00:00:00"/>
    <m/>
    <s v=""/>
    <m/>
    <n v="0"/>
    <n v="1"/>
    <n v="20.399999999999999"/>
    <x v="2"/>
    <m/>
    <x v="0"/>
  </r>
  <r>
    <s v="DL-00759"/>
    <s v="CUST-0115"/>
    <s v="CMP-351"/>
    <x v="4"/>
    <x v="0"/>
    <s v="$5,657"/>
    <n v="5657"/>
    <x v="4"/>
    <s v="Kashish Patla"/>
    <s v="Kashish Patla"/>
    <s v="2022-10-30"/>
    <x v="43"/>
    <d v="2023-01-20T00:00:00"/>
    <d v="2023-01-20T00:00:00"/>
    <m/>
    <s v=""/>
    <m/>
    <n v="0"/>
    <n v="1"/>
    <n v="18.5"/>
    <x v="3"/>
    <m/>
    <x v="0"/>
  </r>
  <r>
    <s v="DL-00760"/>
    <s v="CUST-0293"/>
    <s v="CMP-115"/>
    <x v="0"/>
    <x v="3"/>
    <s v="2K"/>
    <n v="2000"/>
    <x v="0"/>
    <s v="Patrick Sama  "/>
    <s v="Patrick Sama"/>
    <s v="2023-10-10"/>
    <x v="194"/>
    <d v="2023-12-12T00:00:00"/>
    <d v="2023-12-12T00:00:00"/>
    <m/>
    <s v=""/>
    <m/>
    <n v="0"/>
    <n v="1"/>
    <n v="27.1"/>
    <x v="1"/>
    <m/>
    <x v="0"/>
  </r>
  <r>
    <s v="DL-00761"/>
    <s v="CUST-0014"/>
    <s v=""/>
    <x v="1"/>
    <x v="1"/>
    <s v="68079"/>
    <n v="68079"/>
    <x v="7"/>
    <s v="Mason Solanki"/>
    <s v="Mason Solanki"/>
    <s v="01/08/2023"/>
    <x v="257"/>
    <d v="2023-10-22T00:00:00"/>
    <d v="2023-10-22T00:00:00"/>
    <m/>
    <s v=""/>
    <m/>
    <n v="0"/>
    <n v="1"/>
    <m/>
    <x v="2"/>
    <m/>
    <x v="0"/>
  </r>
  <r>
    <s v="DL-00762"/>
    <s v="CUST-0553"/>
    <s v="CMP-329"/>
    <x v="4"/>
    <x v="2"/>
    <s v="12751"/>
    <n v="12751"/>
    <x v="1"/>
    <s v="Patrick Sama"/>
    <s v="Patrick Sama"/>
    <s v="2023-04-04"/>
    <x v="261"/>
    <d v="2023-09-26T00:00:00"/>
    <d v="2023-09-26T00:00:00"/>
    <m/>
    <s v=""/>
    <m/>
    <n v="0"/>
    <n v="1"/>
    <m/>
    <x v="4"/>
    <m/>
    <x v="0"/>
  </r>
  <r>
    <s v="DL-00763"/>
    <s v="CUST-1084"/>
    <s v="CMP-030"/>
    <x v="0"/>
    <x v="1"/>
    <s v="5346"/>
    <n v="5346"/>
    <x v="3"/>
    <s v="Krish Varughese"/>
    <s v="Krish Varughese"/>
    <s v="2022-07-13"/>
    <x v="541"/>
    <d v="2022-12-19T00:00:00"/>
    <d v="2022-12-19T00:00:00"/>
    <m/>
    <s v=""/>
    <m/>
    <n v="0"/>
    <n v="1"/>
    <m/>
    <x v="0"/>
    <m/>
    <x v="0"/>
  </r>
  <r>
    <s v="DL-00764"/>
    <s v="CUST-1208"/>
    <s v="CMP-023"/>
    <x v="0"/>
    <x v="4"/>
    <s v="$9,558"/>
    <n v="9558"/>
    <x v="8"/>
    <s v="Karan Karnik"/>
    <s v="Karan Karnik"/>
    <s v="2023-03-10"/>
    <x v="542"/>
    <d v="2023-09-05T00:00:00"/>
    <d v="2023-09-05T00:00:00"/>
    <d v="2023-08-09T00:00:00"/>
    <d v="2023-08-09T00:00:00"/>
    <n v="152"/>
    <n v="0"/>
    <n v="1"/>
    <n v="28.6"/>
    <x v="0"/>
    <m/>
    <x v="1"/>
  </r>
  <r>
    <s v="DL-00765"/>
    <s v="CUST-0727"/>
    <s v="CMP-241"/>
    <x v="2"/>
    <x v="5"/>
    <s v="42335"/>
    <n v="42335"/>
    <x v="7"/>
    <s v="Hemangini Bahri"/>
    <s v="Hemangini Bahri"/>
    <s v="2024-10-15"/>
    <x v="351"/>
    <m/>
    <s v=""/>
    <d v="2025-01-09T00:00:00"/>
    <d v="2025-01-09T00:00:00"/>
    <n v="86"/>
    <n v="0"/>
    <n v="1"/>
    <n v="13.7"/>
    <x v="0"/>
    <m/>
    <x v="2"/>
  </r>
  <r>
    <s v="DL-00766"/>
    <s v="CUST-1337"/>
    <s v="CMP-288"/>
    <x v="2"/>
    <x v="1"/>
    <s v="47162"/>
    <n v="47162"/>
    <x v="1"/>
    <s v="Champak Rao"/>
    <s v="Champak Rao"/>
    <s v="2022-09-21"/>
    <x v="461"/>
    <d v="2023-01-12T00:00:00"/>
    <d v="2023-01-12T00:00:00"/>
    <m/>
    <s v=""/>
    <m/>
    <n v="0"/>
    <n v="1"/>
    <m/>
    <x v="3"/>
    <m/>
    <x v="0"/>
  </r>
  <r>
    <s v="DL-00767"/>
    <s v="CUST-0055"/>
    <s v="CMP-070"/>
    <x v="3"/>
    <x v="5"/>
    <s v="$20,824"/>
    <n v="20824"/>
    <x v="4"/>
    <s v="Champak Rao"/>
    <s v="Champak Rao"/>
    <s v="2023-07-25"/>
    <x v="270"/>
    <d v="2023-12-29T00:00:00"/>
    <d v="2023-12-29T00:00:00"/>
    <d v="2023-12-11T00:00:00"/>
    <d v="2023-12-11T00:00:00"/>
    <n v="139"/>
    <n v="0"/>
    <n v="1"/>
    <n v="1.7"/>
    <x v="2"/>
    <m/>
    <x v="2"/>
  </r>
  <r>
    <s v="DL-00768"/>
    <s v="CUST-1081"/>
    <s v=""/>
    <x v="0"/>
    <x v="3"/>
    <s v="1910"/>
    <n v="1910"/>
    <x v="8"/>
    <s v="Nihal Bhasin"/>
    <s v="Nihal Bhasin"/>
    <s v="2022-04-12"/>
    <x v="543"/>
    <d v="2022-08-23T00:00:00"/>
    <d v="2022-08-23T00:00:00"/>
    <m/>
    <s v=""/>
    <m/>
    <n v="0"/>
    <n v="1"/>
    <n v="13.5"/>
    <x v="0"/>
    <m/>
    <x v="0"/>
  </r>
  <r>
    <s v="DL-00769"/>
    <s v="CUST-1344"/>
    <s v="CMP-304"/>
    <x v="3"/>
    <x v="5"/>
    <s v="13K"/>
    <n v="13000"/>
    <x v="5"/>
    <s v="Champak Rao"/>
    <s v="Champak Rao"/>
    <s v="02/10/2024"/>
    <x v="544"/>
    <d v="2025-03-18T00:00:00"/>
    <d v="2025-03-18T00:00:00"/>
    <d v="2025-04-18T00:00:00"/>
    <d v="2025-04-18T00:00:00"/>
    <n v="198"/>
    <n v="0"/>
    <n v="1"/>
    <n v="27.9"/>
    <x v="1"/>
    <m/>
    <x v="2"/>
  </r>
  <r>
    <s v="DL-00770"/>
    <s v="CUST-0247"/>
    <s v="CMP-240"/>
    <x v="2"/>
    <x v="3"/>
    <s v="40K"/>
    <n v="40000"/>
    <x v="4"/>
    <s v="Hemangini Bahri"/>
    <s v="Hemangini Bahri"/>
    <s v="2024-12-22"/>
    <x v="350"/>
    <m/>
    <s v=""/>
    <m/>
    <s v=""/>
    <m/>
    <n v="0"/>
    <n v="1"/>
    <m/>
    <x v="4"/>
    <m/>
    <x v="0"/>
  </r>
  <r>
    <s v="DL-00771"/>
    <s v="CUST-0969"/>
    <s v="CMP-315"/>
    <x v="2"/>
    <x v="3"/>
    <s v="29168"/>
    <n v="29168"/>
    <x v="0"/>
    <s v="jalsa parsa"/>
    <s v="Jalsa Parsa"/>
    <s v="2023-06-21"/>
    <x v="54"/>
    <d v="2023-09-16T00:00:00"/>
    <d v="2023-09-16T00:00:00"/>
    <m/>
    <s v=""/>
    <m/>
    <n v="0"/>
    <n v="1"/>
    <n v="21.3"/>
    <x v="0"/>
    <m/>
    <x v="0"/>
  </r>
  <r>
    <s v="DL-00772"/>
    <s v="CUST-0629"/>
    <s v="CMP-131"/>
    <x v="2"/>
    <x v="1"/>
    <s v="23065"/>
    <n v="23065"/>
    <x v="7"/>
    <s v="Vidhi Mital"/>
    <s v="Vidhi Mital"/>
    <s v="2022-12-30"/>
    <x v="217"/>
    <d v="2023-02-03T00:00:00"/>
    <d v="2023-02-03T00:00:00"/>
    <m/>
    <s v=""/>
    <m/>
    <n v="0"/>
    <n v="1"/>
    <n v="2.2000000000000002"/>
    <x v="4"/>
    <m/>
    <x v="0"/>
  </r>
  <r>
    <s v="DL-00773"/>
    <s v="CUST-0782"/>
    <s v=""/>
    <x v="4"/>
    <x v="2"/>
    <s v="$5,268"/>
    <n v="5268"/>
    <x v="0"/>
    <s v="Hemangini Bahri"/>
    <s v="Hemangini Bahri"/>
    <s v="2024-01-27"/>
    <x v="545"/>
    <d v="2024-07-20T00:00:00"/>
    <d v="2024-07-20T00:00:00"/>
    <m/>
    <s v=""/>
    <m/>
    <n v="0"/>
    <n v="1"/>
    <n v="26.8"/>
    <x v="2"/>
    <m/>
    <x v="0"/>
  </r>
  <r>
    <s v="DL-00774"/>
    <s v="CUST-1056"/>
    <s v=""/>
    <x v="4"/>
    <x v="3"/>
    <s v="4029"/>
    <n v="4029"/>
    <x v="4"/>
    <s v="Patrick Sama"/>
    <s v="Patrick Sama"/>
    <s v="2022-04-20"/>
    <x v="546"/>
    <d v="2022-09-22T00:00:00"/>
    <d v="2022-09-22T00:00:00"/>
    <m/>
    <s v=""/>
    <m/>
    <n v="0"/>
    <n v="1"/>
    <n v="8.9"/>
    <x v="1"/>
    <m/>
    <x v="0"/>
  </r>
  <r>
    <s v="DL-00775"/>
    <s v="CUST-1361"/>
    <s v="CMP-005"/>
    <x v="3"/>
    <x v="6"/>
    <s v="$6,404"/>
    <n v="6404"/>
    <x v="7"/>
    <s v="Panini Kade"/>
    <s v="Panini Kade"/>
    <s v="2022-09-19"/>
    <x v="547"/>
    <d v="2023-01-24T00:00:00"/>
    <d v="2023-01-24T00:00:00"/>
    <m/>
    <s v=""/>
    <m/>
    <n v="0"/>
    <n v="1"/>
    <n v="17.899999999999999"/>
    <x v="4"/>
    <m/>
    <x v="0"/>
  </r>
  <r>
    <s v="DL-00776"/>
    <s v="CUST-1405"/>
    <s v=""/>
    <x v="4"/>
    <x v="3"/>
    <s v="12K"/>
    <n v="12000"/>
    <x v="6"/>
    <s v="Patrick Sama"/>
    <s v="Patrick Sama"/>
    <s v="2024-09-15"/>
    <x v="548"/>
    <d v="2025-01-25T00:00:00"/>
    <d v="2025-01-25T00:00:00"/>
    <m/>
    <s v=""/>
    <m/>
    <n v="0"/>
    <n v="1"/>
    <n v="2.6"/>
    <x v="0"/>
    <m/>
    <x v="0"/>
  </r>
  <r>
    <s v="DL-00777"/>
    <s v="CUST-0508"/>
    <s v="CMP-195"/>
    <x v="3"/>
    <x v="5"/>
    <s v="21,959"/>
    <n v="21959"/>
    <x v="0"/>
    <s v="Jasmit Gour  "/>
    <s v="Jasmit Gour"/>
    <s v="2022-10-16"/>
    <x v="549"/>
    <d v="2022-11-12T00:00:00"/>
    <d v="2022-11-12T00:00:00"/>
    <d v="2023-03-16T00:00:00"/>
    <d v="2023-03-16T00:00:00"/>
    <n v="151"/>
    <n v="0"/>
    <n v="1"/>
    <n v="1.2"/>
    <x v="0"/>
    <m/>
    <x v="2"/>
  </r>
  <r>
    <s v="DL-00778"/>
    <s v="CUST-0722"/>
    <s v=""/>
    <x v="4"/>
    <x v="6"/>
    <s v="14117"/>
    <n v="14117"/>
    <x v="5"/>
    <s v="Karan Karnik"/>
    <s v="Karan Karnik"/>
    <s v="2024-08-01"/>
    <x v="550"/>
    <d v="2024-12-31T00:00:00"/>
    <d v="2024-12-31T00:00:00"/>
    <m/>
    <s v=""/>
    <m/>
    <n v="0"/>
    <n v="1"/>
    <n v="0.6"/>
    <x v="4"/>
    <m/>
    <x v="0"/>
  </r>
  <r>
    <s v="DL-00779"/>
    <s v="CUST-0559"/>
    <s v=""/>
    <x v="1"/>
    <x v="4"/>
    <s v="192162"/>
    <n v="192162"/>
    <x v="6"/>
    <s v="Jasmit Gour"/>
    <s v="Jasmit Gour"/>
    <s v="2022-10-26"/>
    <x v="526"/>
    <d v="2023-04-10T00:00:00"/>
    <d v="2023-04-10T00:00:00"/>
    <d v="2023-04-23T00:00:00"/>
    <d v="2023-04-23T00:00:00"/>
    <n v="179"/>
    <n v="1"/>
    <n v="3"/>
    <n v="29.5"/>
    <x v="4"/>
    <m/>
    <x v="1"/>
  </r>
  <r>
    <s v="DL-00780"/>
    <s v="CUST-1035"/>
    <s v="CMP-271"/>
    <x v="3"/>
    <x v="5"/>
    <s v="19158"/>
    <n v="19158"/>
    <x v="2"/>
    <s v="Jairaj Panchal"/>
    <s v="Jairaj Panchal"/>
    <s v="2022-11-15"/>
    <x v="248"/>
    <d v="2023-04-29T00:00:00"/>
    <d v="2023-04-29T00:00:00"/>
    <d v="2023-03-29T00:00:00"/>
    <d v="2023-03-29T00:00:00"/>
    <n v="134"/>
    <n v="0"/>
    <n v="1"/>
    <n v="34"/>
    <x v="4"/>
    <m/>
    <x v="2"/>
  </r>
  <r>
    <s v="DL-00781"/>
    <s v="CUST-0159"/>
    <s v=""/>
    <x v="0"/>
    <x v="2"/>
    <s v="6601"/>
    <n v="6601"/>
    <x v="3"/>
    <s v="Amruta Sinha"/>
    <s v="Amruta Sinha"/>
    <s v="2022-04-19"/>
    <x v="443"/>
    <d v="2022-08-17T00:00:00"/>
    <d v="2022-08-17T00:00:00"/>
    <m/>
    <s v=""/>
    <m/>
    <n v="0"/>
    <n v="1"/>
    <n v="32.700000000000003"/>
    <x v="0"/>
    <m/>
    <x v="0"/>
  </r>
  <r>
    <s v="DL-00782"/>
    <s v="CUST-0582"/>
    <s v="CMP-043"/>
    <x v="4"/>
    <x v="5"/>
    <s v="12K"/>
    <n v="12000"/>
    <x v="6"/>
    <s v="Ati Seshadri"/>
    <s v="Ati Seshadri"/>
    <s v="2023-05-29"/>
    <x v="189"/>
    <d v="2023-07-26T00:00:00"/>
    <d v="2023-07-26T00:00:00"/>
    <d v="2023-08-20T00:00:00"/>
    <d v="2023-08-20T00:00:00"/>
    <n v="83"/>
    <n v="0"/>
    <n v="1"/>
    <m/>
    <x v="1"/>
    <m/>
    <x v="2"/>
  </r>
  <r>
    <s v="DL-00783"/>
    <s v="CUST-0470"/>
    <s v=""/>
    <x v="1"/>
    <x v="3"/>
    <s v="$169,085"/>
    <n v="169085"/>
    <x v="6"/>
    <s v="Jairaj Panchal"/>
    <s v="Jairaj Panchal"/>
    <s v="2022-04-12"/>
    <x v="543"/>
    <d v="2022-05-09T00:00:00"/>
    <d v="2022-05-09T00:00:00"/>
    <m/>
    <s v=""/>
    <m/>
    <n v="0"/>
    <n v="1"/>
    <n v="8.6999999999999993"/>
    <x v="4"/>
    <m/>
    <x v="0"/>
  </r>
  <r>
    <s v="DL-00784"/>
    <s v="CUST-0733"/>
    <s v=""/>
    <x v="0"/>
    <x v="3"/>
    <s v="$7,418"/>
    <n v="7418"/>
    <x v="7"/>
    <s v="Kashish Patla"/>
    <s v="Kashish Patla"/>
    <s v="24/06/2022"/>
    <x v="551"/>
    <d v="2022-08-21T00:00:00"/>
    <d v="2022-08-21T00:00:00"/>
    <m/>
    <s v=""/>
    <m/>
    <n v="0"/>
    <n v="1"/>
    <n v="22.2"/>
    <x v="4"/>
    <m/>
    <x v="0"/>
  </r>
  <r>
    <s v="DL-00785"/>
    <s v="CUST-1244"/>
    <s v="CMP-175"/>
    <x v="1"/>
    <x v="1"/>
    <s v="$84,680"/>
    <n v="84680"/>
    <x v="0"/>
    <s v="Shivani Natt"/>
    <s v="Shivani Natt"/>
    <s v="2023-01-28"/>
    <x v="552"/>
    <d v="2023-05-23T00:00:00"/>
    <d v="2023-05-23T00:00:00"/>
    <m/>
    <s v=""/>
    <m/>
    <n v="0"/>
    <n v="1"/>
    <n v="28.1"/>
    <x v="4"/>
    <m/>
    <x v="0"/>
  </r>
  <r>
    <s v="DL-00786"/>
    <s v="CUST-0138"/>
    <s v=""/>
    <x v="1"/>
    <x v="5"/>
    <s v="170,141"/>
    <n v="170141"/>
    <x v="7"/>
    <s v="jalsa parsa"/>
    <s v="Jalsa Parsa"/>
    <s v="2024-02-04"/>
    <x v="553"/>
    <d v="2024-07-12T00:00:00"/>
    <d v="2024-07-12T00:00:00"/>
    <d v="2024-05-18T00:00:00"/>
    <d v="2024-05-18T00:00:00"/>
    <n v="104"/>
    <n v="0"/>
    <n v="1"/>
    <n v="6.2"/>
    <x v="3"/>
    <m/>
    <x v="2"/>
  </r>
  <r>
    <s v="DL-00787"/>
    <s v="CUST-0238"/>
    <s v="CMP-361"/>
    <x v="0"/>
    <x v="0"/>
    <s v="$2,125"/>
    <n v="2125"/>
    <x v="1"/>
    <s v="Hemangini Bahri"/>
    <s v="Hemangini Bahri"/>
    <s v="2023-08-18"/>
    <x v="151"/>
    <d v="2023-09-23T00:00:00"/>
    <d v="2023-09-23T00:00:00"/>
    <m/>
    <s v=""/>
    <m/>
    <n v="0"/>
    <n v="1"/>
    <n v="18"/>
    <x v="4"/>
    <m/>
    <x v="0"/>
  </r>
  <r>
    <s v="DL-00788"/>
    <s v="CUST-1189"/>
    <s v="CMP-027"/>
    <x v="0"/>
    <x v="3"/>
    <s v="8162"/>
    <n v="8162"/>
    <x v="1"/>
    <s v="Champak Rao"/>
    <s v="Champak Rao"/>
    <s v="2022-09-05"/>
    <x v="554"/>
    <d v="2022-09-27T00:00:00"/>
    <d v="2022-09-27T00:00:00"/>
    <m/>
    <s v=""/>
    <m/>
    <n v="0"/>
    <n v="1"/>
    <m/>
    <x v="4"/>
    <m/>
    <x v="0"/>
  </r>
  <r>
    <s v="DL-00789"/>
    <s v="CUST-1438"/>
    <s v="CMP-127"/>
    <x v="1"/>
    <x v="1"/>
    <s v="139351"/>
    <n v="139351"/>
    <x v="8"/>
    <s v="Shivani Natt"/>
    <s v="Shivani Natt"/>
    <s v="2023-09-01"/>
    <x v="555"/>
    <d v="2023-10-23T00:00:00"/>
    <d v="2023-10-23T00:00:00"/>
    <m/>
    <s v=""/>
    <m/>
    <n v="0"/>
    <n v="1"/>
    <n v="32.9"/>
    <x v="2"/>
    <m/>
    <x v="0"/>
  </r>
  <r>
    <s v="DL-00790"/>
    <s v="CUST-0670"/>
    <s v="CMP-032"/>
    <x v="3"/>
    <x v="5"/>
    <s v="$7,504"/>
    <n v="7504"/>
    <x v="2"/>
    <s v="Mason Solanki"/>
    <s v="Mason Solanki"/>
    <s v="2023-10-04"/>
    <x v="282"/>
    <d v="2023-11-17T00:00:00"/>
    <d v="2023-11-17T00:00:00"/>
    <d v="2023-10-30T00:00:00"/>
    <d v="2023-10-30T00:00:00"/>
    <n v="26"/>
    <n v="0"/>
    <n v="1"/>
    <m/>
    <x v="1"/>
    <m/>
    <x v="2"/>
  </r>
  <r>
    <s v="DL-00791"/>
    <s v="CUST-0736"/>
    <s v="CMP-042"/>
    <x v="4"/>
    <x v="4"/>
    <s v="13609"/>
    <n v="13609"/>
    <x v="8"/>
    <s v="Ati Seshadri"/>
    <s v="Ati Seshadri"/>
    <s v="29/05/2023"/>
    <x v="189"/>
    <d v="2023-07-15T00:00:00"/>
    <d v="2023-07-15T00:00:00"/>
    <d v="2023-08-21T00:00:00"/>
    <d v="2023-08-21T00:00:00"/>
    <n v="84"/>
    <n v="0"/>
    <n v="1"/>
    <n v="33"/>
    <x v="1"/>
    <m/>
    <x v="1"/>
  </r>
  <r>
    <s v="DL-00792"/>
    <s v="CUST-0286"/>
    <s v="CMP-325"/>
    <x v="1"/>
    <x v="6"/>
    <s v="$127,647"/>
    <n v="127647"/>
    <x v="5"/>
    <s v="Ati Seshadri"/>
    <s v="Ati Seshadri"/>
    <s v="2024-07-06"/>
    <x v="330"/>
    <d v="2024-08-24T00:00:00"/>
    <d v="2024-08-24T00:00:00"/>
    <m/>
    <s v=""/>
    <m/>
    <n v="0"/>
    <n v="1"/>
    <n v="25.6"/>
    <x v="4"/>
    <m/>
    <x v="0"/>
  </r>
  <r>
    <s v="DL-00793"/>
    <s v="CUST-1011"/>
    <s v="CMP-124"/>
    <x v="4"/>
    <x v="4"/>
    <s v="$8,242"/>
    <n v="8242"/>
    <x v="3"/>
    <s v="Mason Solanki"/>
    <s v="Mason Solanki"/>
    <s v="2024-10-19"/>
    <x v="556"/>
    <d v="2024-11-13T00:00:00"/>
    <d v="2024-11-13T00:00:00"/>
    <d v="2025-02-02T00:00:00"/>
    <d v="2025-02-02T00:00:00"/>
    <n v="106"/>
    <n v="1"/>
    <n v="3"/>
    <m/>
    <x v="3"/>
    <m/>
    <x v="1"/>
  </r>
  <r>
    <s v="DL-00794"/>
    <s v="CUST-0759"/>
    <s v="CMP-273"/>
    <x v="0"/>
    <x v="2"/>
    <s v="3,523"/>
    <n v="3523"/>
    <x v="3"/>
    <s v="Kashish Patla"/>
    <s v="Kashish Patla"/>
    <s v="2023-12-07"/>
    <x v="439"/>
    <d v="2024-03-05T00:00:00"/>
    <d v="2024-03-05T00:00:00"/>
    <m/>
    <s v=""/>
    <m/>
    <n v="0"/>
    <n v="1"/>
    <n v="15.3"/>
    <x v="1"/>
    <m/>
    <x v="0"/>
  </r>
  <r>
    <s v="DL-00795"/>
    <s v="CUST-0995"/>
    <s v="CMP-398"/>
    <x v="4"/>
    <x v="4"/>
    <s v="$12,059"/>
    <n v="12059"/>
    <x v="4"/>
    <s v="Hemangini Bahri"/>
    <s v="Hemangini Bahri"/>
    <s v="2022-07-31"/>
    <x v="384"/>
    <d v="2022-12-23T00:00:00"/>
    <d v="2022-12-23T00:00:00"/>
    <d v="2022-11-25T00:00:00"/>
    <d v="2022-11-25T00:00:00"/>
    <n v="117"/>
    <n v="0"/>
    <n v="1"/>
    <n v="34"/>
    <x v="4"/>
    <m/>
    <x v="1"/>
  </r>
  <r>
    <s v="DL-00796"/>
    <s v="CUST-1057"/>
    <s v="CMP-042"/>
    <x v="0"/>
    <x v="1"/>
    <s v="$7,695"/>
    <n v="7695"/>
    <x v="6"/>
    <s v="Lakshmi Hayre"/>
    <s v="Lakshmi Hayre"/>
    <s v="2024-07-24"/>
    <x v="557"/>
    <d v="2024-12-19T00:00:00"/>
    <d v="2024-12-19T00:00:00"/>
    <m/>
    <s v=""/>
    <m/>
    <n v="0"/>
    <n v="1"/>
    <n v="12.9"/>
    <x v="4"/>
    <m/>
    <x v="0"/>
  </r>
  <r>
    <s v="DL-00797"/>
    <s v="CUST-1382"/>
    <s v="CMP-283"/>
    <x v="0"/>
    <x v="0"/>
    <s v="8046"/>
    <n v="8046"/>
    <x v="7"/>
    <s v="Anamika Keer"/>
    <s v="Anamika Keer"/>
    <s v="2022-01-15"/>
    <x v="477"/>
    <d v="2022-01-30T00:00:00"/>
    <d v="2022-01-30T00:00:00"/>
    <m/>
    <s v=""/>
    <m/>
    <n v="0"/>
    <n v="1"/>
    <n v="13.1"/>
    <x v="0"/>
    <m/>
    <x v="0"/>
  </r>
  <r>
    <s v="DL-00798"/>
    <s v="CUST-1349"/>
    <s v=""/>
    <x v="3"/>
    <x v="0"/>
    <s v="$6,155"/>
    <n v="6155"/>
    <x v="2"/>
    <s v="Karan Karnik"/>
    <s v="Karan Karnik"/>
    <s v="2024-04-29"/>
    <x v="558"/>
    <d v="2024-09-30T00:00:00"/>
    <d v="2024-09-30T00:00:00"/>
    <m/>
    <s v=""/>
    <m/>
    <n v="0"/>
    <n v="1"/>
    <n v="28.4"/>
    <x v="0"/>
    <m/>
    <x v="0"/>
  </r>
  <r>
    <s v="DL-00799"/>
    <s v="CUST-0511"/>
    <s v="CMP-050"/>
    <x v="1"/>
    <x v="3"/>
    <s v="185278"/>
    <n v="185278"/>
    <x v="1"/>
    <s v="Ati Seshadri"/>
    <s v="Ati Seshadri"/>
    <s v="2023-02-06"/>
    <x v="336"/>
    <d v="2023-03-01T00:00:00"/>
    <d v="2023-03-01T00:00:00"/>
    <m/>
    <s v=""/>
    <m/>
    <n v="0"/>
    <n v="1"/>
    <n v="21.4"/>
    <x v="1"/>
    <m/>
    <x v="0"/>
  </r>
  <r>
    <s v="DL-00800"/>
    <s v="CUST-0726"/>
    <s v="CMP-172"/>
    <x v="0"/>
    <x v="5"/>
    <s v="9409"/>
    <n v="9409"/>
    <x v="0"/>
    <s v="rachit lall"/>
    <s v="Rachit Lall"/>
    <s v="17/04/2023"/>
    <x v="252"/>
    <d v="2023-08-19T00:00:00"/>
    <d v="2023-08-19T00:00:00"/>
    <d v="2023-08-06T00:00:00"/>
    <d v="2023-08-06T00:00:00"/>
    <n v="111"/>
    <n v="0"/>
    <n v="1"/>
    <m/>
    <x v="0"/>
    <m/>
    <x v="2"/>
  </r>
  <r>
    <s v="DL-00801"/>
    <s v="CUST-0487"/>
    <s v=""/>
    <x v="4"/>
    <x v="5"/>
    <s v="12519"/>
    <n v="12519"/>
    <x v="1"/>
    <s v="Kashish Patla"/>
    <s v="Kashish Patla"/>
    <s v="2024-09-24"/>
    <x v="200"/>
    <d v="2025-02-05T00:00:00"/>
    <d v="2025-02-05T00:00:00"/>
    <d v="2024-10-24T00:00:00"/>
    <d v="2024-10-24T00:00:00"/>
    <n v="30"/>
    <n v="0"/>
    <n v="1"/>
    <n v="34.799999999999997"/>
    <x v="4"/>
    <m/>
    <x v="2"/>
  </r>
  <r>
    <s v="DL-00802"/>
    <s v="CUST-1057"/>
    <s v="CMP-083"/>
    <x v="0"/>
    <x v="1"/>
    <s v="6867"/>
    <n v="6867"/>
    <x v="8"/>
    <s v="Jairaj Panchal"/>
    <s v="Jairaj Panchal"/>
    <s v="2023-09-22"/>
    <x v="338"/>
    <d v="2023-12-27T00:00:00"/>
    <d v="2023-12-27T00:00:00"/>
    <m/>
    <s v=""/>
    <m/>
    <n v="0"/>
    <n v="1"/>
    <n v="33.4"/>
    <x v="0"/>
    <m/>
    <x v="0"/>
  </r>
  <r>
    <s v="DL-00803"/>
    <s v="CUST-0867"/>
    <s v="CMP-083"/>
    <x v="2"/>
    <x v="4"/>
    <s v="32882"/>
    <n v="32882"/>
    <x v="3"/>
    <s v="Karan Karnik"/>
    <s v="Karan Karnik"/>
    <s v="2023-09-19"/>
    <x v="559"/>
    <d v="2023-12-04T00:00:00"/>
    <d v="2023-12-04T00:00:00"/>
    <d v="2023-11-04T00:00:00"/>
    <d v="2023-11-04T00:00:00"/>
    <n v="46"/>
    <n v="0"/>
    <n v="1"/>
    <n v="34.9"/>
    <x v="3"/>
    <m/>
    <x v="1"/>
  </r>
  <r>
    <s v="DL-00804"/>
    <s v="CUST-1500"/>
    <s v="CMP-020"/>
    <x v="1"/>
    <x v="4"/>
    <s v="64048"/>
    <n v="64048"/>
    <x v="5"/>
    <s v="Ekta Uppal"/>
    <s v="Ekta Uppal"/>
    <s v="26/12/2024"/>
    <x v="364"/>
    <d v="2025-03-13T00:00:00"/>
    <d v="2025-03-13T00:00:00"/>
    <d v="2025-04-01T00:00:00"/>
    <d v="2025-04-01T00:00:00"/>
    <n v="96"/>
    <n v="0"/>
    <n v="1"/>
    <m/>
    <x v="1"/>
    <m/>
    <x v="1"/>
  </r>
  <r>
    <s v="DL-00805"/>
    <s v="CUST-0314"/>
    <s v=""/>
    <x v="1"/>
    <x v="2"/>
    <s v="$211,383"/>
    <n v="211383"/>
    <x v="5"/>
    <s v="rachit lall"/>
    <s v="Rachit Lall"/>
    <s v="2023-06-21"/>
    <x v="54"/>
    <d v="2023-12-15T00:00:00"/>
    <d v="2023-12-15T00:00:00"/>
    <m/>
    <s v=""/>
    <m/>
    <n v="0"/>
    <n v="1"/>
    <n v="18.7"/>
    <x v="3"/>
    <m/>
    <x v="0"/>
  </r>
  <r>
    <s v="DL-00806"/>
    <s v="CUST-1243"/>
    <s v=""/>
    <x v="3"/>
    <x v="1"/>
    <s v="$17,152"/>
    <n v="17152"/>
    <x v="6"/>
    <s v="Karan Karnik"/>
    <s v="Karan Karnik"/>
    <s v="2023-09-30"/>
    <x v="157"/>
    <d v="2023-12-06T00:00:00"/>
    <d v="2023-12-06T00:00:00"/>
    <m/>
    <s v=""/>
    <m/>
    <n v="0"/>
    <n v="1"/>
    <m/>
    <x v="3"/>
    <m/>
    <x v="0"/>
  </r>
  <r>
    <s v="DL-00807"/>
    <s v="CUST-0603"/>
    <s v="CMP-076"/>
    <x v="4"/>
    <x v="2"/>
    <s v="6407"/>
    <n v="6407"/>
    <x v="6"/>
    <s v="Owen Mane"/>
    <s v="Owen Mane"/>
    <s v="2024-01-21"/>
    <x v="448"/>
    <d v="2024-06-30T00:00:00"/>
    <d v="2024-06-30T00:00:00"/>
    <m/>
    <s v=""/>
    <m/>
    <n v="0"/>
    <n v="1"/>
    <n v="1.7"/>
    <x v="1"/>
    <m/>
    <x v="0"/>
  </r>
  <r>
    <s v="DL-00808"/>
    <s v="CUST-1223"/>
    <s v="CMP-255"/>
    <x v="1"/>
    <x v="1"/>
    <s v="167409"/>
    <n v="167409"/>
    <x v="3"/>
    <s v="Kashish Patla"/>
    <s v="Kashish Patla"/>
    <s v="2022-06-07"/>
    <x v="560"/>
    <d v="2022-11-22T00:00:00"/>
    <d v="2022-11-22T00:00:00"/>
    <m/>
    <s v=""/>
    <m/>
    <n v="0"/>
    <n v="1"/>
    <n v="19.600000000000001"/>
    <x v="2"/>
    <m/>
    <x v="0"/>
  </r>
  <r>
    <s v="DL-00809"/>
    <s v="CUST-0976"/>
    <s v=""/>
    <x v="4"/>
    <x v="5"/>
    <s v="$9,678"/>
    <n v="9678"/>
    <x v="0"/>
    <s v="Karan Karnik"/>
    <s v="Karan Karnik"/>
    <s v="2023-03-13"/>
    <x v="561"/>
    <d v="2023-08-21T00:00:00"/>
    <d v="2023-08-21T00:00:00"/>
    <d v="2023-07-27T00:00:00"/>
    <d v="2023-07-27T00:00:00"/>
    <n v="136"/>
    <n v="0"/>
    <n v="1"/>
    <n v="22.5"/>
    <x v="2"/>
    <m/>
    <x v="2"/>
  </r>
  <r>
    <s v="DL-00810"/>
    <s v="CUST-0564"/>
    <s v="CMP-016"/>
    <x v="1"/>
    <x v="2"/>
    <s v="156393"/>
    <n v="156393"/>
    <x v="5"/>
    <s v="Patrick Sama"/>
    <s v="Patrick Sama"/>
    <s v="2022-06-23"/>
    <x v="292"/>
    <d v="2022-09-03T00:00:00"/>
    <d v="2022-09-03T00:00:00"/>
    <m/>
    <s v=""/>
    <m/>
    <n v="0"/>
    <n v="1"/>
    <n v="18.8"/>
    <x v="4"/>
    <m/>
    <x v="0"/>
  </r>
  <r>
    <s v="DL-00811"/>
    <s v="CUST-0639"/>
    <s v=""/>
    <x v="0"/>
    <x v="6"/>
    <s v="$8,820"/>
    <n v="8820"/>
    <x v="0"/>
    <s v="Krish Varughese"/>
    <s v="Krish Varughese"/>
    <s v="2023-01-30"/>
    <x v="562"/>
    <d v="2023-07-02T00:00:00"/>
    <d v="2023-07-02T00:00:00"/>
    <m/>
    <s v=""/>
    <m/>
    <n v="0"/>
    <n v="1"/>
    <n v="8.3000000000000007"/>
    <x v="0"/>
    <m/>
    <x v="0"/>
  </r>
  <r>
    <s v="DL-00812"/>
    <s v="CUST-1231"/>
    <s v="CMP-039"/>
    <x v="2"/>
    <x v="4"/>
    <s v="$18,352"/>
    <n v="18352"/>
    <x v="1"/>
    <s v="Nihal Bhasin"/>
    <s v="Nihal Bhasin"/>
    <s v="2024-04-20"/>
    <x v="563"/>
    <d v="2024-08-20T00:00:00"/>
    <d v="2024-08-20T00:00:00"/>
    <d v="2024-05-12T00:00:00"/>
    <d v="2024-05-12T00:00:00"/>
    <n v="22"/>
    <n v="1"/>
    <n v="1"/>
    <n v="25.9"/>
    <x v="1"/>
    <m/>
    <x v="1"/>
  </r>
  <r>
    <s v="DL-00813"/>
    <s v="CUST-1345"/>
    <s v="CMP-304"/>
    <x v="1"/>
    <x v="6"/>
    <s v="$161,193"/>
    <n v="161193"/>
    <x v="7"/>
    <s v="Krish Varughese"/>
    <s v="Krish Varughese"/>
    <s v="2023-03-25"/>
    <x v="564"/>
    <d v="2023-04-18T00:00:00"/>
    <d v="2023-04-18T00:00:00"/>
    <m/>
    <s v=""/>
    <m/>
    <n v="0"/>
    <n v="1"/>
    <n v="32.9"/>
    <x v="2"/>
    <m/>
    <x v="0"/>
  </r>
  <r>
    <s v="DL-00814"/>
    <s v="CUST-1031"/>
    <s v=""/>
    <x v="3"/>
    <x v="1"/>
    <s v="$19,151"/>
    <n v="19151"/>
    <x v="1"/>
    <s v="Owen Mane"/>
    <s v="Owen Mane"/>
    <s v="2022-08-05"/>
    <x v="64"/>
    <d v="2022-08-29T00:00:00"/>
    <d v="2022-08-29T00:00:00"/>
    <m/>
    <s v=""/>
    <m/>
    <n v="0"/>
    <n v="1"/>
    <n v="4.9000000000000004"/>
    <x v="4"/>
    <m/>
    <x v="0"/>
  </r>
  <r>
    <s v="DL-00815"/>
    <s v="CUST-0140"/>
    <s v=""/>
    <x v="0"/>
    <x v="4"/>
    <s v="$8,697"/>
    <n v="8697"/>
    <x v="5"/>
    <s v="Vidhi Mital"/>
    <s v="Vidhi Mital"/>
    <s v="2022-02-01"/>
    <x v="344"/>
    <d v="2022-02-21T00:00:00"/>
    <d v="2022-02-21T00:00:00"/>
    <d v="2022-05-11T00:00:00"/>
    <d v="2022-05-11T00:00:00"/>
    <n v="99"/>
    <n v="0"/>
    <n v="1"/>
    <m/>
    <x v="0"/>
    <m/>
    <x v="1"/>
  </r>
  <r>
    <s v="DL-00816"/>
    <s v="CUST-0888"/>
    <s v=""/>
    <x v="2"/>
    <x v="4"/>
    <s v="31,217"/>
    <n v="31217"/>
    <x v="5"/>
    <s v="Aachal Soni"/>
    <s v="Aachal Soni"/>
    <s v="2023-06-14"/>
    <x v="78"/>
    <d v="2023-07-20T00:00:00"/>
    <d v="2023-07-20T00:00:00"/>
    <d v="2023-07-08T00:00:00"/>
    <d v="2023-07-08T00:00:00"/>
    <n v="24"/>
    <n v="0"/>
    <n v="1"/>
    <n v="17.600000000000001"/>
    <x v="1"/>
    <m/>
    <x v="1"/>
  </r>
  <r>
    <s v="DL-00817"/>
    <s v="CUST-0097"/>
    <s v=""/>
    <x v="1"/>
    <x v="0"/>
    <s v="178K"/>
    <n v="178000"/>
    <x v="4"/>
    <s v="rachit lall"/>
    <s v="Rachit Lall"/>
    <s v="2024-05-16"/>
    <x v="288"/>
    <d v="2024-11-04T00:00:00"/>
    <d v="2024-11-04T00:00:00"/>
    <m/>
    <s v=""/>
    <m/>
    <n v="0"/>
    <n v="1"/>
    <n v="23"/>
    <x v="1"/>
    <m/>
    <x v="0"/>
  </r>
  <r>
    <s v="DL-00818"/>
    <s v="CUST-0117"/>
    <s v=""/>
    <x v="1"/>
    <x v="4"/>
    <s v="205K"/>
    <n v="205000"/>
    <x v="4"/>
    <s v="Shivani Natt"/>
    <s v="Shivani Natt"/>
    <s v="21/10/2024"/>
    <x v="357"/>
    <d v="2025-01-10T00:00:00"/>
    <d v="2025-01-10T00:00:00"/>
    <d v="2025-04-05T00:00:00"/>
    <d v="2025-04-05T00:00:00"/>
    <n v="166"/>
    <n v="1"/>
    <n v="4"/>
    <n v="0.8"/>
    <x v="1"/>
    <m/>
    <x v="1"/>
  </r>
  <r>
    <s v="DL-00819"/>
    <s v="CUST-1048"/>
    <s v=""/>
    <x v="4"/>
    <x v="4"/>
    <s v="10672"/>
    <n v="10672"/>
    <x v="5"/>
    <s v="Anamika Keer"/>
    <s v="Anamika Keer"/>
    <s v="2024-01-02"/>
    <x v="155"/>
    <d v="2024-02-10T00:00:00"/>
    <d v="2024-02-10T00:00:00"/>
    <d v="2024-02-22T00:00:00"/>
    <d v="2024-02-22T00:00:00"/>
    <n v="51"/>
    <n v="1"/>
    <n v="3"/>
    <n v="20.8"/>
    <x v="1"/>
    <m/>
    <x v="1"/>
  </r>
  <r>
    <s v="DL-00820"/>
    <s v="CUST-0943"/>
    <s v="CMP-333"/>
    <x v="1"/>
    <x v="6"/>
    <s v="211380"/>
    <n v="211380"/>
    <x v="1"/>
    <s v="Krish Varughese"/>
    <s v="Krish Varughese"/>
    <s v="2022-02-28"/>
    <x v="242"/>
    <d v="2022-06-07T00:00:00"/>
    <d v="2022-06-07T00:00:00"/>
    <m/>
    <s v=""/>
    <m/>
    <n v="0"/>
    <n v="1"/>
    <m/>
    <x v="1"/>
    <m/>
    <x v="0"/>
  </r>
  <r>
    <s v="DL-00821"/>
    <s v="CUST-0690"/>
    <s v="CMP-028"/>
    <x v="1"/>
    <x v="2"/>
    <s v="$52,665"/>
    <n v="52665"/>
    <x v="0"/>
    <s v="Panini Kade  "/>
    <s v="Panini Kade"/>
    <s v="2022-10-09"/>
    <x v="565"/>
    <d v="2022-11-19T00:00:00"/>
    <d v="2022-11-19T00:00:00"/>
    <m/>
    <s v=""/>
    <m/>
    <n v="0"/>
    <n v="1"/>
    <n v="14.1"/>
    <x v="0"/>
    <m/>
    <x v="0"/>
  </r>
  <r>
    <s v="DL-00822"/>
    <s v="CUST-0362"/>
    <s v="CMP-397"/>
    <x v="0"/>
    <x v="5"/>
    <s v="6693"/>
    <n v="6693"/>
    <x v="5"/>
    <s v="Lakshmi Hayre"/>
    <s v="Lakshmi Hayre"/>
    <s v="2024-06-15"/>
    <x v="566"/>
    <d v="2024-10-01T00:00:00"/>
    <d v="2024-10-01T00:00:00"/>
    <d v="2024-11-25T00:00:00"/>
    <d v="2024-11-25T00:00:00"/>
    <n v="163"/>
    <n v="0"/>
    <n v="1"/>
    <n v="9.3000000000000007"/>
    <x v="3"/>
    <m/>
    <x v="2"/>
  </r>
  <r>
    <s v="DL-00823"/>
    <s v="CUST-0223"/>
    <s v="CMP-163"/>
    <x v="1"/>
    <x v="0"/>
    <s v="94235"/>
    <n v="94235"/>
    <x v="5"/>
    <s v="Lakshmi Hayre"/>
    <s v="Lakshmi Hayre"/>
    <s v="2024-12-29"/>
    <x v="567"/>
    <d v="2025-04-03T00:00:00"/>
    <d v="2025-04-03T00:00:00"/>
    <m/>
    <s v=""/>
    <m/>
    <n v="0"/>
    <n v="1"/>
    <n v="26.7"/>
    <x v="1"/>
    <m/>
    <x v="0"/>
  </r>
  <r>
    <s v="DL-00824"/>
    <s v="CUST-0261"/>
    <s v="CMP-118"/>
    <x v="3"/>
    <x v="3"/>
    <s v="$23,337"/>
    <n v="23337"/>
    <x v="8"/>
    <s v="Panini Kade"/>
    <s v="Panini Kade"/>
    <s v="29/09/2023"/>
    <x v="10"/>
    <d v="2023-12-02T00:00:00"/>
    <d v="2023-12-02T00:00:00"/>
    <m/>
    <s v=""/>
    <m/>
    <n v="0"/>
    <n v="1"/>
    <n v="12.2"/>
    <x v="4"/>
    <m/>
    <x v="0"/>
  </r>
  <r>
    <s v="DL-00825"/>
    <s v="CUST-0423"/>
    <s v="CMP-231"/>
    <x v="1"/>
    <x v="5"/>
    <s v="101113"/>
    <n v="101113"/>
    <x v="1"/>
    <s v="Shivani Natt"/>
    <s v="Shivani Natt"/>
    <s v="2024-10-12"/>
    <x v="404"/>
    <d v="2025-03-06T00:00:00"/>
    <d v="2025-03-06T00:00:00"/>
    <d v="2025-04-25T00:00:00"/>
    <d v="2025-04-25T00:00:00"/>
    <n v="195"/>
    <n v="0"/>
    <n v="1"/>
    <n v="30.9"/>
    <x v="0"/>
    <m/>
    <x v="2"/>
  </r>
  <r>
    <s v="DL-00826"/>
    <s v="CUST-0604"/>
    <s v=""/>
    <x v="2"/>
    <x v="3"/>
    <s v="$31,315"/>
    <n v="31315"/>
    <x v="5"/>
    <s v="Aachal Soni"/>
    <s v="Aachal Soni"/>
    <s v="2023-07-15"/>
    <x v="117"/>
    <d v="2023-12-27T00:00:00"/>
    <d v="2023-12-27T00:00:00"/>
    <m/>
    <s v=""/>
    <m/>
    <n v="0"/>
    <n v="1"/>
    <n v="10.7"/>
    <x v="3"/>
    <m/>
    <x v="0"/>
  </r>
  <r>
    <s v="DL-00827"/>
    <s v="CUST-1090"/>
    <s v="CMP-288"/>
    <x v="3"/>
    <x v="5"/>
    <s v="$11,029"/>
    <n v="11029"/>
    <x v="2"/>
    <s v="Mason Solanki"/>
    <s v="Mason Solanki"/>
    <s v="2024-07-25"/>
    <x v="568"/>
    <d v="2024-10-01T00:00:00"/>
    <d v="2024-10-01T00:00:00"/>
    <d v="2025-01-12T00:00:00"/>
    <d v="2025-01-12T00:00:00"/>
    <n v="171"/>
    <n v="0"/>
    <n v="1"/>
    <n v="8"/>
    <x v="0"/>
    <m/>
    <x v="2"/>
  </r>
  <r>
    <s v="DL-00828"/>
    <s v="CUST-0778"/>
    <s v="CMP-309"/>
    <x v="0"/>
    <x v="0"/>
    <s v="$1,405"/>
    <n v="1405"/>
    <x v="1"/>
    <s v="Panini Kade"/>
    <s v="Panini Kade"/>
    <s v="2023-06-05"/>
    <x v="308"/>
    <d v="2023-09-20T00:00:00"/>
    <d v="2023-09-20T00:00:00"/>
    <m/>
    <s v=""/>
    <m/>
    <n v="0"/>
    <n v="1"/>
    <n v="34.200000000000003"/>
    <x v="3"/>
    <m/>
    <x v="0"/>
  </r>
  <r>
    <s v="DL-00829"/>
    <s v="CUST-0124"/>
    <s v="CMP-202"/>
    <x v="3"/>
    <x v="4"/>
    <s v="$15,099"/>
    <n v="15099"/>
    <x v="4"/>
    <s v="Kashish Patla"/>
    <s v="Kashish Patla"/>
    <s v="2024-06-20"/>
    <x v="569"/>
    <d v="2024-08-08T00:00:00"/>
    <d v="2024-08-08T00:00:00"/>
    <d v="2024-08-05T00:00:00"/>
    <d v="2024-08-05T00:00:00"/>
    <n v="46"/>
    <n v="0"/>
    <n v="1"/>
    <n v="10.4"/>
    <x v="1"/>
    <m/>
    <x v="1"/>
  </r>
  <r>
    <s v="DL-00830"/>
    <s v="CUST-0121"/>
    <s v="CMP-256"/>
    <x v="2"/>
    <x v="4"/>
    <s v="45993"/>
    <n v="45993"/>
    <x v="5"/>
    <s v="Anamika Keer"/>
    <s v="Anamika Keer"/>
    <s v="2023-06-14"/>
    <x v="78"/>
    <d v="2023-10-24T00:00:00"/>
    <d v="2023-10-24T00:00:00"/>
    <d v="2023-10-03T00:00:00"/>
    <d v="2023-10-03T00:00:00"/>
    <n v="111"/>
    <n v="1"/>
    <n v="2"/>
    <n v="15"/>
    <x v="0"/>
    <m/>
    <x v="1"/>
  </r>
  <r>
    <s v="DL-00831"/>
    <s v="CUST-1487"/>
    <s v="CMP-253"/>
    <x v="1"/>
    <x v="3"/>
    <s v="189577"/>
    <n v="189577"/>
    <x v="5"/>
    <s v="Jairaj Panchal"/>
    <s v="Jairaj Panchal"/>
    <s v="2023-12-27"/>
    <x v="570"/>
    <d v="2024-02-09T00:00:00"/>
    <d v="2024-02-09T00:00:00"/>
    <m/>
    <s v=""/>
    <m/>
    <n v="0"/>
    <n v="1"/>
    <n v="25.4"/>
    <x v="0"/>
    <m/>
    <x v="0"/>
  </r>
  <r>
    <s v="DL-00832"/>
    <s v="CUST-1350"/>
    <s v="CMP-067"/>
    <x v="2"/>
    <x v="1"/>
    <s v="$44,246"/>
    <n v="44246"/>
    <x v="0"/>
    <s v="Shivani Natt"/>
    <s v="Shivani Natt"/>
    <s v="2023-07-28"/>
    <x v="303"/>
    <d v="2024-01-12T00:00:00"/>
    <d v="2024-01-12T00:00:00"/>
    <m/>
    <s v=""/>
    <m/>
    <n v="0"/>
    <n v="1"/>
    <n v="13.8"/>
    <x v="3"/>
    <m/>
    <x v="0"/>
  </r>
  <r>
    <s v="DL-00833"/>
    <s v="CUST-0555"/>
    <s v="CMP-070"/>
    <x v="0"/>
    <x v="4"/>
    <s v="$2,034"/>
    <n v="2034"/>
    <x v="5"/>
    <s v="Amruta Sinha"/>
    <s v="Amruta Sinha"/>
    <s v="2024-01-21"/>
    <x v="448"/>
    <d v="2024-05-11T00:00:00"/>
    <d v="2024-05-11T00:00:00"/>
    <d v="2024-03-01T00:00:00"/>
    <d v="2024-03-01T00:00:00"/>
    <n v="40"/>
    <n v="0"/>
    <n v="1"/>
    <n v="33.799999999999997"/>
    <x v="1"/>
    <m/>
    <x v="1"/>
  </r>
  <r>
    <s v="DL-00834"/>
    <s v="CUST-1236"/>
    <s v=""/>
    <x v="2"/>
    <x v="2"/>
    <s v="47128"/>
    <n v="47128"/>
    <x v="5"/>
    <s v="Ekta Uppal"/>
    <s v="Ekta Uppal"/>
    <s v="2024-12-13"/>
    <x v="571"/>
    <d v="2025-04-20T00:00:00"/>
    <d v="2025-04-20T00:00:00"/>
    <m/>
    <s v=""/>
    <m/>
    <n v="0"/>
    <n v="1"/>
    <n v="31.5"/>
    <x v="4"/>
    <m/>
    <x v="0"/>
  </r>
  <r>
    <s v="DL-00835"/>
    <s v="CUST-1432"/>
    <s v="CMP-041"/>
    <x v="1"/>
    <x v="6"/>
    <s v="168,196"/>
    <n v="168196"/>
    <x v="4"/>
    <s v="Owen Mane"/>
    <s v="Owen Mane"/>
    <s v="2022-09-30"/>
    <x v="572"/>
    <d v="2022-12-09T00:00:00"/>
    <d v="2022-12-09T00:00:00"/>
    <m/>
    <s v=""/>
    <m/>
    <n v="0"/>
    <n v="1"/>
    <n v="26.9"/>
    <x v="0"/>
    <m/>
    <x v="0"/>
  </r>
  <r>
    <s v="DL-00836"/>
    <s v="CUST-0025"/>
    <s v="CMP-196"/>
    <x v="2"/>
    <x v="3"/>
    <s v="44K"/>
    <n v="44000"/>
    <x v="3"/>
    <s v="Nihal Bhasin"/>
    <s v="Nihal Bhasin"/>
    <s v="2023-02-01"/>
    <x v="573"/>
    <d v="2023-06-29T00:00:00"/>
    <d v="2023-06-29T00:00:00"/>
    <m/>
    <s v=""/>
    <m/>
    <n v="0"/>
    <n v="1"/>
    <n v="30.7"/>
    <x v="0"/>
    <m/>
    <x v="0"/>
  </r>
  <r>
    <s v="DL-00837"/>
    <s v="CUST-1018"/>
    <s v="CMP-291"/>
    <x v="0"/>
    <x v="3"/>
    <s v="6K"/>
    <n v="6000"/>
    <x v="7"/>
    <s v="Aachal Soni"/>
    <s v="Aachal Soni"/>
    <s v="2022-01-09"/>
    <x v="574"/>
    <d v="2022-02-09T00:00:00"/>
    <d v="2022-02-09T00:00:00"/>
    <m/>
    <s v=""/>
    <m/>
    <n v="0"/>
    <n v="1"/>
    <n v="7.8"/>
    <x v="3"/>
    <m/>
    <x v="0"/>
  </r>
  <r>
    <s v="DL-00838"/>
    <s v="CUST-0430"/>
    <s v="CMP-351"/>
    <x v="2"/>
    <x v="1"/>
    <s v="45747"/>
    <n v="45747"/>
    <x v="4"/>
    <s v="Panini Kade"/>
    <s v="Panini Kade"/>
    <s v="2023-07-18"/>
    <x v="575"/>
    <d v="2023-12-12T00:00:00"/>
    <d v="2023-12-12T00:00:00"/>
    <m/>
    <s v=""/>
    <m/>
    <n v="0"/>
    <n v="1"/>
    <n v="31.3"/>
    <x v="0"/>
    <m/>
    <x v="0"/>
  </r>
  <r>
    <s v="DL-00839"/>
    <s v="CUST-1427"/>
    <s v=""/>
    <x v="0"/>
    <x v="1"/>
    <s v="$5,165"/>
    <n v="5165"/>
    <x v="2"/>
    <s v="jalsa parsa"/>
    <s v="Jalsa Parsa"/>
    <s v="2022-05-01"/>
    <x v="576"/>
    <d v="2022-10-06T00:00:00"/>
    <d v="2022-10-06T00:00:00"/>
    <m/>
    <s v=""/>
    <m/>
    <n v="0"/>
    <n v="1"/>
    <n v="16.7"/>
    <x v="4"/>
    <m/>
    <x v="0"/>
  </r>
  <r>
    <s v="DL-00840"/>
    <s v="CUST-0572"/>
    <s v="CMP-238"/>
    <x v="1"/>
    <x v="6"/>
    <s v="83230"/>
    <n v="83230"/>
    <x v="7"/>
    <s v="Hemangini Bahri"/>
    <s v="Hemangini Bahri"/>
    <s v="2023-04-26"/>
    <x v="577"/>
    <d v="2023-10-16T00:00:00"/>
    <d v="2023-10-16T00:00:00"/>
    <m/>
    <s v=""/>
    <m/>
    <n v="0"/>
    <n v="1"/>
    <n v="31.3"/>
    <x v="3"/>
    <m/>
    <x v="0"/>
  </r>
  <r>
    <s v="DL-00841"/>
    <s v="CUST-0913"/>
    <s v=""/>
    <x v="3"/>
    <x v="2"/>
    <s v="14583"/>
    <n v="14583"/>
    <x v="1"/>
    <s v="Karan Karnik"/>
    <s v="Karan Karnik"/>
    <s v="2024-12-12"/>
    <x v="578"/>
    <d v="2024-12-27T00:00:00"/>
    <d v="2024-12-27T00:00:00"/>
    <m/>
    <s v=""/>
    <m/>
    <n v="0"/>
    <n v="1"/>
    <m/>
    <x v="0"/>
    <m/>
    <x v="0"/>
  </r>
  <r>
    <s v="DL-00842"/>
    <s v="CUST-0453"/>
    <s v=""/>
    <x v="0"/>
    <x v="2"/>
    <s v="3926"/>
    <n v="3926"/>
    <x v="8"/>
    <s v="Owen Mane"/>
    <s v="Owen Mane"/>
    <s v="19/09/2024"/>
    <x v="579"/>
    <d v="2024-12-29T00:00:00"/>
    <d v="2024-12-29T00:00:00"/>
    <m/>
    <s v=""/>
    <m/>
    <n v="0"/>
    <n v="1"/>
    <n v="0.2"/>
    <x v="0"/>
    <m/>
    <x v="0"/>
  </r>
  <r>
    <s v="DL-00843"/>
    <s v="CUST-1267"/>
    <s v=""/>
    <x v="4"/>
    <x v="6"/>
    <s v="4,536"/>
    <n v="4536"/>
    <x v="4"/>
    <s v="Vidhi Mital"/>
    <s v="Vidhi Mital"/>
    <s v="2024-07-01"/>
    <x v="580"/>
    <d v="2024-10-10T00:00:00"/>
    <d v="2024-10-10T00:00:00"/>
    <m/>
    <s v=""/>
    <m/>
    <n v="0"/>
    <n v="1"/>
    <n v="31.9"/>
    <x v="0"/>
    <m/>
    <x v="0"/>
  </r>
  <r>
    <s v="DL-00844"/>
    <s v="CUST-0463"/>
    <s v="CMP-104"/>
    <x v="3"/>
    <x v="3"/>
    <s v="5763"/>
    <n v="5763"/>
    <x v="7"/>
    <s v="Amruta Sinha"/>
    <s v="Amruta Sinha"/>
    <s v="2022-10-27"/>
    <x v="581"/>
    <d v="2023-01-16T00:00:00"/>
    <d v="2023-01-16T00:00:00"/>
    <m/>
    <s v=""/>
    <m/>
    <n v="0"/>
    <n v="1"/>
    <n v="32.5"/>
    <x v="0"/>
    <m/>
    <x v="0"/>
  </r>
  <r>
    <s v="DL-00845"/>
    <s v="CUST-1465"/>
    <s v=""/>
    <x v="4"/>
    <x v="1"/>
    <s v="9163"/>
    <n v="9163"/>
    <x v="6"/>
    <s v="Nihal Bhasin"/>
    <s v="Nihal Bhasin"/>
    <s v="2024-05-09"/>
    <x v="582"/>
    <d v="2024-08-24T00:00:00"/>
    <d v="2024-08-24T00:00:00"/>
    <m/>
    <s v=""/>
    <m/>
    <n v="0"/>
    <n v="1"/>
    <n v="15.6"/>
    <x v="2"/>
    <m/>
    <x v="0"/>
  </r>
  <r>
    <s v="DL-00846"/>
    <s v="CUST-0895"/>
    <s v="CMP-143"/>
    <x v="4"/>
    <x v="0"/>
    <s v="8855"/>
    <n v="8855"/>
    <x v="2"/>
    <s v="Mason Solanki"/>
    <s v="Mason Solanki"/>
    <s v="2024-07-10"/>
    <x v="583"/>
    <d v="2024-09-18T00:00:00"/>
    <d v="2024-09-18T00:00:00"/>
    <m/>
    <s v=""/>
    <m/>
    <n v="0"/>
    <n v="1"/>
    <n v="1.8"/>
    <x v="3"/>
    <m/>
    <x v="0"/>
  </r>
  <r>
    <s v="DL-00847"/>
    <s v="CUST-0545"/>
    <s v="CMP-200"/>
    <x v="1"/>
    <x v="0"/>
    <s v="$139,826"/>
    <n v="139826"/>
    <x v="8"/>
    <s v="Kashish Patla"/>
    <s v="Kashish Patla"/>
    <s v="2024-06-17"/>
    <x v="528"/>
    <d v="2024-07-02T00:00:00"/>
    <d v="2024-07-02T00:00:00"/>
    <m/>
    <s v=""/>
    <m/>
    <n v="0"/>
    <n v="1"/>
    <n v="16.899999999999999"/>
    <x v="4"/>
    <m/>
    <x v="0"/>
  </r>
  <r>
    <s v="DL-00848"/>
    <s v="CUST-0765"/>
    <s v=""/>
    <x v="4"/>
    <x v="4"/>
    <s v="12404"/>
    <n v="12404"/>
    <x v="1"/>
    <s v="Champak Rao"/>
    <s v="Champak Rao"/>
    <s v="2022-04-13"/>
    <x v="584"/>
    <d v="2022-06-23T00:00:00"/>
    <d v="2022-06-23T00:00:00"/>
    <d v="2022-06-12T00:00:00"/>
    <d v="2022-06-12T00:00:00"/>
    <n v="60"/>
    <n v="0"/>
    <n v="1"/>
    <n v="7.3"/>
    <x v="0"/>
    <m/>
    <x v="1"/>
  </r>
  <r>
    <s v="DL-00849"/>
    <s v="CUST-0991"/>
    <s v="CMP-362"/>
    <x v="2"/>
    <x v="5"/>
    <s v="27,181"/>
    <n v="27181"/>
    <x v="1"/>
    <s v="Anamika Keer"/>
    <s v="Anamika Keer"/>
    <s v="2023-12-01"/>
    <x v="444"/>
    <d v="2024-05-11T00:00:00"/>
    <d v="2024-05-11T00:00:00"/>
    <d v="2024-05-19T00:00:00"/>
    <d v="2024-05-19T00:00:00"/>
    <n v="170"/>
    <n v="0"/>
    <n v="1"/>
    <n v="4"/>
    <x v="0"/>
    <m/>
    <x v="2"/>
  </r>
  <r>
    <s v="DL-00850"/>
    <s v="CUST-0780"/>
    <s v="CMP-126"/>
    <x v="0"/>
    <x v="2"/>
    <s v="5K"/>
    <n v="5000"/>
    <x v="8"/>
    <s v="rachit lall"/>
    <s v="Rachit Lall"/>
    <s v="2023-03-12"/>
    <x v="25"/>
    <m/>
    <s v=""/>
    <m/>
    <s v=""/>
    <m/>
    <n v="0"/>
    <n v="1"/>
    <n v="31.6"/>
    <x v="2"/>
    <m/>
    <x v="0"/>
  </r>
  <r>
    <s v="DL-00851"/>
    <s v="CUST-0388"/>
    <s v="CMP-013"/>
    <x v="2"/>
    <x v="0"/>
    <s v="42844"/>
    <n v="42844"/>
    <x v="7"/>
    <s v="Champak Rao"/>
    <s v="Champak Rao"/>
    <s v="27/06/2024"/>
    <x v="585"/>
    <d v="2024-07-19T00:00:00"/>
    <d v="2024-07-19T00:00:00"/>
    <m/>
    <s v=""/>
    <m/>
    <n v="0"/>
    <n v="1"/>
    <n v="28"/>
    <x v="2"/>
    <m/>
    <x v="0"/>
  </r>
  <r>
    <s v="DL-00852"/>
    <s v="CUST-0570"/>
    <s v=""/>
    <x v="2"/>
    <x v="6"/>
    <s v="37615"/>
    <n v="37615"/>
    <x v="3"/>
    <s v="Amruta Sinha"/>
    <s v="Amruta Sinha"/>
    <s v="2022-06-12"/>
    <x v="586"/>
    <d v="2022-09-14T00:00:00"/>
    <d v="2022-09-14T00:00:00"/>
    <m/>
    <s v=""/>
    <m/>
    <n v="0"/>
    <n v="1"/>
    <n v="9.9"/>
    <x v="2"/>
    <m/>
    <x v="0"/>
  </r>
  <r>
    <s v="DL-00853"/>
    <s v="CUST-1439"/>
    <s v="CMP-077"/>
    <x v="4"/>
    <x v="1"/>
    <s v="$11,269"/>
    <n v="11269"/>
    <x v="0"/>
    <s v="Krish Varughese"/>
    <s v="Krish Varughese"/>
    <s v="2022-01-13"/>
    <x v="61"/>
    <d v="2022-05-03T00:00:00"/>
    <d v="2022-05-03T00:00:00"/>
    <m/>
    <s v=""/>
    <m/>
    <n v="0"/>
    <n v="1"/>
    <n v="15.3"/>
    <x v="4"/>
    <m/>
    <x v="0"/>
  </r>
  <r>
    <s v="DL-00854"/>
    <s v="CUST-0630"/>
    <s v="CMP-352"/>
    <x v="0"/>
    <x v="3"/>
    <s v="7K"/>
    <n v="7000"/>
    <x v="3"/>
    <s v="Shivani Natt"/>
    <s v="Shivani Natt"/>
    <s v="2022-08-11"/>
    <x v="587"/>
    <d v="2023-01-01T00:00:00"/>
    <d v="2023-01-01T00:00:00"/>
    <m/>
    <s v=""/>
    <m/>
    <n v="0"/>
    <n v="1"/>
    <n v="14.6"/>
    <x v="3"/>
    <m/>
    <x v="0"/>
  </r>
  <r>
    <s v="DL-00855"/>
    <s v="CUST-0280"/>
    <s v="CMP-400"/>
    <x v="2"/>
    <x v="4"/>
    <s v="$36,429"/>
    <n v="36429"/>
    <x v="8"/>
    <s v="Ati Seshadri  "/>
    <s v="Ati Seshadri"/>
    <s v="2024-08-02"/>
    <x v="588"/>
    <d v="2024-09-21T00:00:00"/>
    <d v="2024-09-21T00:00:00"/>
    <d v="2024-08-23T00:00:00"/>
    <d v="2024-08-23T00:00:00"/>
    <n v="21"/>
    <n v="1"/>
    <n v="3"/>
    <n v="33.200000000000003"/>
    <x v="2"/>
    <m/>
    <x v="1"/>
  </r>
  <r>
    <s v="DL-00856"/>
    <s v="CUST-0990"/>
    <s v="CMP-051"/>
    <x v="0"/>
    <x v="3"/>
    <s v="$1,259"/>
    <n v="1259"/>
    <x v="5"/>
    <s v="Panini Kade"/>
    <s v="Panini Kade"/>
    <s v="2024-03-10"/>
    <x v="196"/>
    <d v="2024-08-12T00:00:00"/>
    <d v="2024-08-12T00:00:00"/>
    <m/>
    <s v=""/>
    <m/>
    <n v="0"/>
    <n v="1"/>
    <m/>
    <x v="0"/>
    <m/>
    <x v="0"/>
  </r>
  <r>
    <s v="DL-00857"/>
    <s v="CUST-1338"/>
    <s v="CMP-344"/>
    <x v="4"/>
    <x v="1"/>
    <s v="$7,210"/>
    <n v="7210"/>
    <x v="3"/>
    <s v="Vidhi Mital"/>
    <s v="Vidhi Mital"/>
    <s v="2024-02-28"/>
    <x v="589"/>
    <m/>
    <s v=""/>
    <m/>
    <s v=""/>
    <m/>
    <n v="0"/>
    <n v="1"/>
    <m/>
    <x v="0"/>
    <m/>
    <x v="0"/>
  </r>
  <r>
    <s v="DL-00858"/>
    <s v="CUST-0287"/>
    <s v="CMP-074"/>
    <x v="3"/>
    <x v="1"/>
    <s v="15,294"/>
    <n v="15294"/>
    <x v="7"/>
    <s v="Patrick Sama"/>
    <s v="Patrick Sama"/>
    <s v="2023-08-12"/>
    <x v="83"/>
    <d v="2023-12-31T00:00:00"/>
    <d v="2023-12-31T00:00:00"/>
    <m/>
    <s v=""/>
    <m/>
    <n v="0"/>
    <n v="1"/>
    <n v="20.8"/>
    <x v="0"/>
    <m/>
    <x v="0"/>
  </r>
  <r>
    <s v="DL-00859"/>
    <s v="CUST-0291"/>
    <s v=""/>
    <x v="2"/>
    <x v="2"/>
    <s v="32,445"/>
    <n v="32445"/>
    <x v="0"/>
    <s v="Ekta Uppal  "/>
    <s v="Ekta Uppal"/>
    <s v="2022-12-15"/>
    <x v="590"/>
    <d v="2023-02-27T00:00:00"/>
    <d v="2023-02-27T00:00:00"/>
    <m/>
    <s v=""/>
    <m/>
    <n v="0"/>
    <n v="1"/>
    <n v="15.1"/>
    <x v="2"/>
    <m/>
    <x v="0"/>
  </r>
  <r>
    <s v="DL-00860"/>
    <s v="CUST-0850"/>
    <s v="CMP-011"/>
    <x v="4"/>
    <x v="6"/>
    <s v="4,728"/>
    <n v="4728"/>
    <x v="6"/>
    <s v="Anamika Keer"/>
    <s v="Anamika Keer"/>
    <s v="2022-04-24"/>
    <x v="591"/>
    <d v="2022-06-26T00:00:00"/>
    <d v="2022-06-26T00:00:00"/>
    <m/>
    <s v=""/>
    <m/>
    <n v="0"/>
    <n v="1"/>
    <n v="28.7"/>
    <x v="3"/>
    <m/>
    <x v="0"/>
  </r>
  <r>
    <s v="DL-00861"/>
    <s v="CUST-1042"/>
    <s v=""/>
    <x v="1"/>
    <x v="0"/>
    <s v="$101,723"/>
    <n v="101723"/>
    <x v="2"/>
    <s v="Krish Varughese"/>
    <s v="Krish Varughese"/>
    <s v="2024-10-17"/>
    <x v="592"/>
    <d v="2025-01-14T00:00:00"/>
    <d v="2025-01-14T00:00:00"/>
    <m/>
    <s v=""/>
    <m/>
    <n v="0"/>
    <n v="1"/>
    <m/>
    <x v="2"/>
    <m/>
    <x v="0"/>
  </r>
  <r>
    <s v="DL-00862"/>
    <s v="CUST-0519"/>
    <s v="CMP-218"/>
    <x v="1"/>
    <x v="1"/>
    <s v="157,228"/>
    <n v="157228"/>
    <x v="8"/>
    <s v="Karan Karnik"/>
    <s v="Karan Karnik"/>
    <s v="2023-02-14"/>
    <x v="487"/>
    <d v="2023-03-23T00:00:00"/>
    <d v="2023-03-23T00:00:00"/>
    <m/>
    <s v=""/>
    <m/>
    <n v="0"/>
    <n v="1"/>
    <n v="11.5"/>
    <x v="2"/>
    <m/>
    <x v="0"/>
  </r>
  <r>
    <s v="DL-00863"/>
    <s v="CUST-0507"/>
    <s v="CMP-315"/>
    <x v="2"/>
    <x v="4"/>
    <s v="12222"/>
    <n v="12222"/>
    <x v="8"/>
    <s v="Hemangini Bahri"/>
    <s v="Hemangini Bahri"/>
    <s v="2023-05-28"/>
    <x v="593"/>
    <d v="2023-07-18T00:00:00"/>
    <d v="2023-07-18T00:00:00"/>
    <d v="2023-12-08T00:00:00"/>
    <d v="2023-12-08T00:00:00"/>
    <n v="194"/>
    <n v="0"/>
    <n v="1"/>
    <n v="1.6"/>
    <x v="3"/>
    <m/>
    <x v="1"/>
  </r>
  <r>
    <s v="DL-00864"/>
    <s v="CUST-0808"/>
    <s v="CMP-060"/>
    <x v="4"/>
    <x v="6"/>
    <s v="$9,503"/>
    <n v="9503"/>
    <x v="2"/>
    <s v="Jairaj Panchal"/>
    <s v="Jairaj Panchal"/>
    <s v="2022-12-11"/>
    <x v="594"/>
    <d v="2023-05-12T00:00:00"/>
    <d v="2023-05-12T00:00:00"/>
    <m/>
    <s v=""/>
    <m/>
    <n v="0"/>
    <n v="1"/>
    <n v="15.1"/>
    <x v="4"/>
    <m/>
    <x v="0"/>
  </r>
  <r>
    <s v="DL-00865"/>
    <s v="CUST-0890"/>
    <s v="CMP-369"/>
    <x v="4"/>
    <x v="1"/>
    <s v="12K"/>
    <n v="12000"/>
    <x v="6"/>
    <s v="Jasmit Gour"/>
    <s v="Jasmit Gour"/>
    <s v="2024-10-09"/>
    <x v="122"/>
    <d v="2024-11-07T00:00:00"/>
    <d v="2024-11-07T00:00:00"/>
    <m/>
    <s v=""/>
    <m/>
    <n v="0"/>
    <n v="1"/>
    <n v="34.9"/>
    <x v="1"/>
    <m/>
    <x v="0"/>
  </r>
  <r>
    <s v="DL-00866"/>
    <s v="CUST-0385"/>
    <s v="CMP-157"/>
    <x v="3"/>
    <x v="5"/>
    <s v="17K"/>
    <n v="17000"/>
    <x v="3"/>
    <s v="Ati Seshadri"/>
    <s v="Ati Seshadri"/>
    <s v="2024-01-19"/>
    <x v="170"/>
    <d v="2024-07-14T00:00:00"/>
    <d v="2024-07-14T00:00:00"/>
    <d v="2024-05-08T00:00:00"/>
    <d v="2024-05-08T00:00:00"/>
    <n v="110"/>
    <n v="0"/>
    <n v="1"/>
    <n v="25.6"/>
    <x v="0"/>
    <m/>
    <x v="2"/>
  </r>
  <r>
    <s v="DL-00867"/>
    <s v="CUST-0375"/>
    <s v="CMP-066"/>
    <x v="2"/>
    <x v="2"/>
    <s v="$47,440"/>
    <n v="47440"/>
    <x v="2"/>
    <s v="Patrick Sama"/>
    <s v="Patrick Sama"/>
    <s v="11/03/2023"/>
    <x v="595"/>
    <d v="2023-08-06T00:00:00"/>
    <d v="2023-08-06T00:00:00"/>
    <m/>
    <s v=""/>
    <m/>
    <n v="0"/>
    <n v="1"/>
    <n v="6.6"/>
    <x v="4"/>
    <m/>
    <x v="0"/>
  </r>
  <r>
    <s v="DL-00868"/>
    <s v="CUST-0567"/>
    <s v="CMP-098"/>
    <x v="0"/>
    <x v="6"/>
    <s v="$1,751"/>
    <n v="1751"/>
    <x v="3"/>
    <s v="Patrick Sama"/>
    <s v="Patrick Sama"/>
    <s v="05/08/2023"/>
    <x v="596"/>
    <d v="2023-09-29T00:00:00"/>
    <d v="2023-09-29T00:00:00"/>
    <m/>
    <s v=""/>
    <m/>
    <n v="0"/>
    <n v="1"/>
    <n v="30.9"/>
    <x v="0"/>
    <m/>
    <x v="0"/>
  </r>
  <r>
    <s v="DL-00869"/>
    <s v="CUST-0574"/>
    <s v=""/>
    <x v="1"/>
    <x v="2"/>
    <s v="$52,107"/>
    <n v="52107"/>
    <x v="4"/>
    <s v="Anamika Keer"/>
    <s v="Anamika Keer"/>
    <s v="11/08/2024"/>
    <x v="438"/>
    <d v="2024-08-27T00:00:00"/>
    <d v="2024-08-27T00:00:00"/>
    <m/>
    <s v=""/>
    <m/>
    <n v="0"/>
    <n v="1"/>
    <m/>
    <x v="2"/>
    <m/>
    <x v="0"/>
  </r>
  <r>
    <s v="DL-00870"/>
    <s v="CUST-1142"/>
    <s v=""/>
    <x v="2"/>
    <x v="6"/>
    <s v="$33,777"/>
    <n v="33777"/>
    <x v="7"/>
    <s v="Anamika Keer"/>
    <s v="Anamika Keer"/>
    <s v="2024-08-30"/>
    <x v="56"/>
    <d v="2025-01-03T00:00:00"/>
    <d v="2025-01-03T00:00:00"/>
    <m/>
    <s v=""/>
    <m/>
    <n v="0"/>
    <n v="1"/>
    <n v="9"/>
    <x v="0"/>
    <m/>
    <x v="0"/>
  </r>
  <r>
    <s v="DL-00871"/>
    <s v="CUST-0462"/>
    <s v="CMP-066"/>
    <x v="1"/>
    <x v="3"/>
    <s v="$116,256"/>
    <n v="116256"/>
    <x v="8"/>
    <s v="Panini Kade"/>
    <s v="Panini Kade"/>
    <s v="2024-03-08"/>
    <x v="597"/>
    <d v="2024-05-25T00:00:00"/>
    <d v="2024-05-25T00:00:00"/>
    <m/>
    <s v=""/>
    <m/>
    <n v="0"/>
    <n v="1"/>
    <n v="28"/>
    <x v="1"/>
    <m/>
    <x v="0"/>
  </r>
  <r>
    <s v="DL-00872"/>
    <s v="CUST-0105"/>
    <s v="CMP-314"/>
    <x v="2"/>
    <x v="5"/>
    <s v="34K"/>
    <n v="34000"/>
    <x v="7"/>
    <s v="Amruta Sinha"/>
    <s v="Amruta Sinha"/>
    <s v="2023-04-01"/>
    <x v="75"/>
    <d v="2023-08-05T00:00:00"/>
    <d v="2023-08-05T00:00:00"/>
    <d v="2023-09-26T00:00:00"/>
    <d v="2023-09-26T00:00:00"/>
    <n v="178"/>
    <n v="0"/>
    <n v="1"/>
    <n v="29.9"/>
    <x v="0"/>
    <m/>
    <x v="2"/>
  </r>
  <r>
    <s v="DL-00873"/>
    <s v="CUST-0590"/>
    <s v=""/>
    <x v="4"/>
    <x v="1"/>
    <s v="10K"/>
    <n v="10000"/>
    <x v="4"/>
    <s v="Hemangini Bahri"/>
    <s v="Hemangini Bahri"/>
    <s v="2022-09-27"/>
    <x v="534"/>
    <d v="2022-10-23T00:00:00"/>
    <d v="2022-10-23T00:00:00"/>
    <m/>
    <s v=""/>
    <m/>
    <n v="0"/>
    <n v="1"/>
    <n v="32.200000000000003"/>
    <x v="2"/>
    <m/>
    <x v="0"/>
  </r>
  <r>
    <s v="DL-00874"/>
    <s v="CUST-0497"/>
    <s v="CMP-201"/>
    <x v="3"/>
    <x v="4"/>
    <s v="5319"/>
    <n v="5319"/>
    <x v="7"/>
    <s v="Patrick Sama"/>
    <s v="Patrick Sama"/>
    <s v="2023-01-06"/>
    <x v="100"/>
    <d v="2023-05-08T00:00:00"/>
    <d v="2023-05-08T00:00:00"/>
    <d v="2023-03-14T00:00:00"/>
    <d v="2023-03-14T00:00:00"/>
    <n v="67"/>
    <n v="0"/>
    <n v="1"/>
    <n v="1.2"/>
    <x v="0"/>
    <m/>
    <x v="1"/>
  </r>
  <r>
    <s v="DL-00875"/>
    <s v="CUST-0094"/>
    <s v="CMP-390"/>
    <x v="0"/>
    <x v="4"/>
    <s v="3308"/>
    <n v="3308"/>
    <x v="5"/>
    <s v="Karan Karnik"/>
    <s v="Karan Karnik"/>
    <s v="2023-08-18"/>
    <x v="151"/>
    <d v="2024-01-24T00:00:00"/>
    <d v="2024-01-24T00:00:00"/>
    <d v="2023-12-23T00:00:00"/>
    <d v="2023-12-23T00:00:00"/>
    <n v="127"/>
    <n v="0"/>
    <n v="1"/>
    <n v="8.9"/>
    <x v="3"/>
    <m/>
    <x v="1"/>
  </r>
  <r>
    <s v="DL-00876"/>
    <s v="CUST-0950"/>
    <s v="CMP-029"/>
    <x v="2"/>
    <x v="6"/>
    <s v="11K"/>
    <n v="11000"/>
    <x v="3"/>
    <s v="Vidhi Mital"/>
    <s v="Vidhi Mital"/>
    <s v="2024-11-07"/>
    <x v="598"/>
    <d v="2025-03-16T00:00:00"/>
    <d v="2025-03-16T00:00:00"/>
    <m/>
    <s v=""/>
    <m/>
    <n v="0"/>
    <n v="1"/>
    <n v="11.2"/>
    <x v="1"/>
    <m/>
    <x v="0"/>
  </r>
  <r>
    <s v="DL-00877"/>
    <s v="CUST-0763"/>
    <s v="CMP-244"/>
    <x v="2"/>
    <x v="2"/>
    <s v="$35,159"/>
    <n v="35159"/>
    <x v="6"/>
    <s v="Hemangini Bahri"/>
    <s v="Hemangini Bahri"/>
    <s v="2022-05-03"/>
    <x v="212"/>
    <d v="2022-06-22T00:00:00"/>
    <d v="2022-06-22T00:00:00"/>
    <m/>
    <s v=""/>
    <m/>
    <n v="0"/>
    <n v="1"/>
    <n v="25.6"/>
    <x v="0"/>
    <m/>
    <x v="0"/>
  </r>
  <r>
    <s v="DL-00878"/>
    <s v="CUST-0758"/>
    <s v="CMP-194"/>
    <x v="3"/>
    <x v="1"/>
    <s v="$8,523"/>
    <n v="8523"/>
    <x v="3"/>
    <s v="Ati Seshadri"/>
    <s v="Ati Seshadri"/>
    <s v="2022-02-26"/>
    <x v="599"/>
    <d v="2022-06-28T00:00:00"/>
    <d v="2022-06-28T00:00:00"/>
    <m/>
    <s v=""/>
    <m/>
    <n v="0"/>
    <n v="1"/>
    <n v="7.7"/>
    <x v="2"/>
    <m/>
    <x v="0"/>
  </r>
  <r>
    <s v="DL-00879"/>
    <s v="CUST-1083"/>
    <s v="CMP-056"/>
    <x v="1"/>
    <x v="5"/>
    <s v="126,211"/>
    <n v="126211"/>
    <x v="0"/>
    <s v="Patrick Sama"/>
    <s v="Patrick Sama"/>
    <s v="2022-09-05"/>
    <x v="554"/>
    <d v="2022-12-09T00:00:00"/>
    <d v="2022-12-09T00:00:00"/>
    <d v="2022-10-12T00:00:00"/>
    <d v="2022-10-12T00:00:00"/>
    <n v="37"/>
    <n v="0"/>
    <n v="1"/>
    <n v="28.6"/>
    <x v="2"/>
    <m/>
    <x v="2"/>
  </r>
  <r>
    <s v="DL-00880"/>
    <s v="CUST-1382"/>
    <s v="CMP-140"/>
    <x v="4"/>
    <x v="3"/>
    <s v="10,864"/>
    <n v="10864"/>
    <x v="7"/>
    <s v="Hemangini Bahri  "/>
    <s v="Hemangini Bahri"/>
    <s v="14/04/2023"/>
    <x v="600"/>
    <d v="2023-07-18T00:00:00"/>
    <d v="2023-07-18T00:00:00"/>
    <m/>
    <s v=""/>
    <m/>
    <n v="0"/>
    <n v="1"/>
    <n v="19.899999999999999"/>
    <x v="1"/>
    <m/>
    <x v="0"/>
  </r>
  <r>
    <s v="DL-00881"/>
    <s v="CUST-1155"/>
    <s v=""/>
    <x v="2"/>
    <x v="6"/>
    <s v="$41,824"/>
    <n v="41824"/>
    <x v="1"/>
    <s v="Patrick Sama"/>
    <s v="Patrick Sama"/>
    <s v="2024-01-25"/>
    <x v="601"/>
    <d v="2024-07-22T00:00:00"/>
    <d v="2024-07-22T00:00:00"/>
    <m/>
    <s v=""/>
    <m/>
    <n v="0"/>
    <n v="1"/>
    <n v="17"/>
    <x v="1"/>
    <m/>
    <x v="0"/>
  </r>
  <r>
    <s v="DL-00882"/>
    <s v="CUST-0629"/>
    <s v="CMP-077"/>
    <x v="2"/>
    <x v="2"/>
    <s v="$32,269"/>
    <n v="32269"/>
    <x v="3"/>
    <s v="Amruta Sinha"/>
    <s v="Amruta Sinha"/>
    <s v="2023-01-02"/>
    <x v="602"/>
    <d v="2023-01-21T00:00:00"/>
    <d v="2023-01-21T00:00:00"/>
    <m/>
    <s v=""/>
    <m/>
    <n v="0"/>
    <n v="1"/>
    <n v="7"/>
    <x v="1"/>
    <m/>
    <x v="0"/>
  </r>
  <r>
    <s v="DL-00883"/>
    <s v="CUST-0341"/>
    <s v="CMP-331"/>
    <x v="3"/>
    <x v="0"/>
    <s v="15182"/>
    <n v="15182"/>
    <x v="6"/>
    <s v="Jasmit Gour"/>
    <s v="Jasmit Gour"/>
    <s v="2023-09-18"/>
    <x v="469"/>
    <d v="2024-02-22T00:00:00"/>
    <d v="2024-02-22T00:00:00"/>
    <m/>
    <s v=""/>
    <m/>
    <n v="0"/>
    <n v="1"/>
    <n v="16.100000000000001"/>
    <x v="0"/>
    <m/>
    <x v="0"/>
  </r>
  <r>
    <s v="DL-00884"/>
    <s v="CUST-0112"/>
    <s v="CMP-201"/>
    <x v="3"/>
    <x v="1"/>
    <s v="$17,616"/>
    <n v="17616"/>
    <x v="4"/>
    <s v="Ekta Uppal"/>
    <s v="Ekta Uppal"/>
    <s v="2024-07-26"/>
    <x v="211"/>
    <d v="2024-11-30T00:00:00"/>
    <d v="2024-11-30T00:00:00"/>
    <m/>
    <s v=""/>
    <m/>
    <n v="0"/>
    <n v="1"/>
    <n v="10.9"/>
    <x v="0"/>
    <m/>
    <x v="0"/>
  </r>
  <r>
    <s v="DL-00885"/>
    <s v="CUST-0455"/>
    <s v="CMP-093"/>
    <x v="4"/>
    <x v="5"/>
    <s v="8466"/>
    <n v="8466"/>
    <x v="6"/>
    <s v="Ekta Uppal"/>
    <s v="Ekta Uppal"/>
    <s v="2024-04-16"/>
    <x v="6"/>
    <d v="2024-07-31T00:00:00"/>
    <d v="2024-07-31T00:00:00"/>
    <d v="2024-05-10T00:00:00"/>
    <d v="2024-05-10T00:00:00"/>
    <n v="24"/>
    <n v="0"/>
    <n v="1"/>
    <n v="18.5"/>
    <x v="2"/>
    <m/>
    <x v="2"/>
  </r>
  <r>
    <s v="DL-00886"/>
    <s v="CUST-0977"/>
    <s v="CMP-368"/>
    <x v="2"/>
    <x v="3"/>
    <s v="28K"/>
    <n v="28000"/>
    <x v="1"/>
    <s v="Karan Karnik"/>
    <s v="Karan Karnik"/>
    <s v="2022-11-22"/>
    <x v="603"/>
    <d v="2023-02-22T00:00:00"/>
    <d v="2023-02-22T00:00:00"/>
    <m/>
    <s v=""/>
    <m/>
    <n v="0"/>
    <n v="1"/>
    <n v="30.9"/>
    <x v="1"/>
    <m/>
    <x v="0"/>
  </r>
  <r>
    <s v="DL-00887"/>
    <s v="CUST-0113"/>
    <s v="CMP-381"/>
    <x v="1"/>
    <x v="1"/>
    <s v="$117,920"/>
    <n v="117920"/>
    <x v="4"/>
    <s v="Ekta Uppal"/>
    <s v="Ekta Uppal"/>
    <s v="31/05/2024"/>
    <x v="604"/>
    <d v="2024-09-13T00:00:00"/>
    <d v="2024-09-13T00:00:00"/>
    <m/>
    <s v=""/>
    <m/>
    <n v="0"/>
    <n v="1"/>
    <n v="33.5"/>
    <x v="4"/>
    <m/>
    <x v="0"/>
  </r>
  <r>
    <s v="DL-00888"/>
    <s v="CUST-0776"/>
    <s v="CMP-131"/>
    <x v="3"/>
    <x v="3"/>
    <s v="23096"/>
    <n v="23096"/>
    <x v="8"/>
    <s v="jalsa parsa"/>
    <s v="Jalsa Parsa"/>
    <s v="2024-12-04"/>
    <x v="605"/>
    <d v="2025-05-25T00:00:00"/>
    <d v="2025-05-25T00:00:00"/>
    <m/>
    <s v=""/>
    <m/>
    <n v="0"/>
    <n v="1"/>
    <n v="9.5"/>
    <x v="1"/>
    <m/>
    <x v="0"/>
  </r>
  <r>
    <s v="DL-00889"/>
    <s v="CUST-1332"/>
    <s v="CMP-052"/>
    <x v="3"/>
    <x v="3"/>
    <s v="$17,211"/>
    <n v="17211"/>
    <x v="8"/>
    <s v="Champak Rao"/>
    <s v="Champak Rao"/>
    <s v="16/04/2023"/>
    <x v="606"/>
    <d v="2023-09-21T00:00:00"/>
    <d v="2023-09-21T00:00:00"/>
    <m/>
    <s v=""/>
    <m/>
    <n v="0"/>
    <n v="1"/>
    <n v="8"/>
    <x v="4"/>
    <m/>
    <x v="0"/>
  </r>
  <r>
    <s v="DL-00890"/>
    <s v="CUST-0810"/>
    <s v="CMP-313"/>
    <x v="3"/>
    <x v="4"/>
    <s v="16766"/>
    <n v="16766"/>
    <x v="5"/>
    <s v="Aachal Soni"/>
    <s v="Aachal Soni"/>
    <s v="04/10/2022"/>
    <x v="89"/>
    <d v="2022-12-10T00:00:00"/>
    <d v="2022-12-10T00:00:00"/>
    <d v="2023-02-27T00:00:00"/>
    <d v="2023-02-27T00:00:00"/>
    <n v="146"/>
    <n v="0"/>
    <n v="1"/>
    <n v="27.5"/>
    <x v="3"/>
    <m/>
    <x v="1"/>
  </r>
  <r>
    <s v="DL-00891"/>
    <s v="CUST-1380"/>
    <s v=""/>
    <x v="2"/>
    <x v="6"/>
    <s v="11K"/>
    <n v="11000"/>
    <x v="6"/>
    <s v="Jasmit Gour"/>
    <s v="Jasmit Gour"/>
    <s v="2023-01-05"/>
    <x v="101"/>
    <d v="2023-03-22T00:00:00"/>
    <d v="2023-03-22T00:00:00"/>
    <m/>
    <s v=""/>
    <m/>
    <n v="0"/>
    <n v="1"/>
    <n v="12.7"/>
    <x v="2"/>
    <m/>
    <x v="0"/>
  </r>
  <r>
    <s v="DL-00892"/>
    <s v="CUST-1405"/>
    <s v=""/>
    <x v="2"/>
    <x v="0"/>
    <s v="$16,650"/>
    <n v="16650"/>
    <x v="5"/>
    <s v="rachit lall"/>
    <s v="Rachit Lall"/>
    <s v="2022-04-04"/>
    <x v="607"/>
    <d v="2022-09-18T00:00:00"/>
    <d v="2022-09-18T00:00:00"/>
    <m/>
    <s v=""/>
    <m/>
    <n v="0"/>
    <n v="1"/>
    <m/>
    <x v="0"/>
    <m/>
    <x v="0"/>
  </r>
  <r>
    <s v="DL-00893"/>
    <s v="CUST-0502"/>
    <s v="CMP-041"/>
    <x v="0"/>
    <x v="0"/>
    <s v="$1,266"/>
    <n v="1266"/>
    <x v="3"/>
    <s v="Aachal Soni"/>
    <s v="Aachal Soni"/>
    <s v="2022-01-29"/>
    <x v="53"/>
    <d v="2022-03-11T00:00:00"/>
    <d v="2022-03-11T00:00:00"/>
    <m/>
    <s v=""/>
    <m/>
    <n v="0"/>
    <n v="1"/>
    <n v="22.4"/>
    <x v="2"/>
    <m/>
    <x v="0"/>
  </r>
  <r>
    <s v="DL-00894"/>
    <s v="CUST-0436"/>
    <s v="CMP-223"/>
    <x v="2"/>
    <x v="5"/>
    <s v="44,531"/>
    <n v="44531"/>
    <x v="5"/>
    <s v="Shivani Natt"/>
    <s v="Shivani Natt"/>
    <s v="2024-11-11"/>
    <x v="608"/>
    <d v="2025-03-01T00:00:00"/>
    <d v="2025-03-01T00:00:00"/>
    <d v="2025-02-19T00:00:00"/>
    <d v="2025-02-19T00:00:00"/>
    <n v="100"/>
    <n v="0"/>
    <n v="1"/>
    <n v="10"/>
    <x v="3"/>
    <m/>
    <x v="2"/>
  </r>
  <r>
    <s v="DL-00895"/>
    <s v="CUST-1283"/>
    <s v="CMP-376"/>
    <x v="0"/>
    <x v="5"/>
    <s v="2381"/>
    <n v="2381"/>
    <x v="8"/>
    <s v="Nihal Bhasin"/>
    <s v="Nihal Bhasin"/>
    <s v="2024-09-15"/>
    <x v="548"/>
    <d v="2024-10-08T00:00:00"/>
    <d v="2024-10-08T00:00:00"/>
    <d v="2024-10-18T00:00:00"/>
    <d v="2024-10-18T00:00:00"/>
    <n v="33"/>
    <n v="0"/>
    <n v="1"/>
    <n v="1.6"/>
    <x v="3"/>
    <m/>
    <x v="2"/>
  </r>
  <r>
    <s v="DL-00896"/>
    <s v="CUST-1117"/>
    <s v="CMP-072"/>
    <x v="2"/>
    <x v="3"/>
    <s v="10560"/>
    <n v="10560"/>
    <x v="0"/>
    <s v="Ati Seshadri"/>
    <s v="Ati Seshadri"/>
    <s v="2022-01-26"/>
    <x v="609"/>
    <d v="2022-04-05T00:00:00"/>
    <d v="2022-04-05T00:00:00"/>
    <m/>
    <s v=""/>
    <m/>
    <n v="0"/>
    <n v="1"/>
    <n v="24.4"/>
    <x v="0"/>
    <m/>
    <x v="0"/>
  </r>
  <r>
    <s v="DL-00897"/>
    <s v="CUST-0924"/>
    <s v=""/>
    <x v="4"/>
    <x v="6"/>
    <s v="3,585"/>
    <n v="3585"/>
    <x v="1"/>
    <s v="Owen Mane"/>
    <s v="Owen Mane"/>
    <s v="2022-08-17"/>
    <x v="610"/>
    <d v="2022-11-28T00:00:00"/>
    <d v="2022-11-28T00:00:00"/>
    <m/>
    <s v=""/>
    <m/>
    <n v="0"/>
    <n v="1"/>
    <n v="5.8"/>
    <x v="2"/>
    <m/>
    <x v="0"/>
  </r>
  <r>
    <s v="DL-00898"/>
    <s v="CUST-0055"/>
    <s v="CMP-204"/>
    <x v="0"/>
    <x v="4"/>
    <s v="7875"/>
    <n v="7875"/>
    <x v="0"/>
    <s v="Vidhi Mital"/>
    <s v="Vidhi Mital"/>
    <s v="2024-08-17"/>
    <x v="246"/>
    <d v="2024-12-15T00:00:00"/>
    <d v="2024-12-15T00:00:00"/>
    <d v="2025-02-06T00:00:00"/>
    <d v="2025-02-06T00:00:00"/>
    <n v="173"/>
    <n v="1"/>
    <n v="3"/>
    <n v="3.4"/>
    <x v="1"/>
    <m/>
    <x v="1"/>
  </r>
  <r>
    <s v="DL-00899"/>
    <s v="CUST-0479"/>
    <s v="CMP-040"/>
    <x v="0"/>
    <x v="6"/>
    <s v="2953"/>
    <n v="2953"/>
    <x v="6"/>
    <s v="Jairaj Panchal"/>
    <s v="Jairaj Panchal"/>
    <s v="2023-11-24"/>
    <x v="268"/>
    <d v="2024-02-19T00:00:00"/>
    <d v="2024-02-19T00:00:00"/>
    <m/>
    <s v=""/>
    <m/>
    <n v="0"/>
    <n v="1"/>
    <n v="0.4"/>
    <x v="0"/>
    <m/>
    <x v="0"/>
  </r>
  <r>
    <s v="DL-00900"/>
    <s v="CUST-0125"/>
    <s v="CMP-255"/>
    <x v="1"/>
    <x v="2"/>
    <s v="$132,302"/>
    <n v="132302"/>
    <x v="7"/>
    <s v="Patrick Sama"/>
    <s v="Patrick Sama"/>
    <s v="2023-06-16"/>
    <x v="611"/>
    <d v="2023-09-13T00:00:00"/>
    <d v="2023-09-13T00:00:00"/>
    <m/>
    <s v=""/>
    <m/>
    <n v="0"/>
    <n v="1"/>
    <m/>
    <x v="2"/>
    <m/>
    <x v="0"/>
  </r>
  <r>
    <s v="DL-00901"/>
    <s v="CUST-1008"/>
    <s v="CMP-255"/>
    <x v="0"/>
    <x v="4"/>
    <s v="$3,490"/>
    <n v="3490"/>
    <x v="8"/>
    <s v="Owen Mane"/>
    <s v="Owen Mane"/>
    <s v="2024-03-15"/>
    <x v="267"/>
    <d v="2024-04-09T00:00:00"/>
    <d v="2024-04-09T00:00:00"/>
    <d v="2024-08-12T00:00:00"/>
    <d v="2024-08-12T00:00:00"/>
    <n v="150"/>
    <n v="1"/>
    <n v="3"/>
    <m/>
    <x v="2"/>
    <m/>
    <x v="1"/>
  </r>
  <r>
    <s v="DL-00902"/>
    <s v="CUST-1314"/>
    <s v="CMP-219"/>
    <x v="3"/>
    <x v="5"/>
    <s v="$6,261"/>
    <n v="6261"/>
    <x v="4"/>
    <s v="Kashish Patla"/>
    <s v="Kashish Patla"/>
    <s v="2023-04-29"/>
    <x v="128"/>
    <d v="2023-06-06T00:00:00"/>
    <d v="2023-06-06T00:00:00"/>
    <d v="2023-06-04T00:00:00"/>
    <d v="2023-06-04T00:00:00"/>
    <n v="36"/>
    <n v="0"/>
    <n v="1"/>
    <n v="28.9"/>
    <x v="2"/>
    <m/>
    <x v="2"/>
  </r>
  <r>
    <s v="DL-00903"/>
    <s v="CUST-0150"/>
    <s v="CMP-040"/>
    <x v="3"/>
    <x v="0"/>
    <s v="4910"/>
    <n v="4910"/>
    <x v="7"/>
    <s v="rachit lall"/>
    <s v="Rachit Lall"/>
    <s v="07/10/2023"/>
    <x v="131"/>
    <d v="2024-04-02T00:00:00"/>
    <d v="2024-04-02T00:00:00"/>
    <m/>
    <s v=""/>
    <m/>
    <n v="0"/>
    <n v="1"/>
    <n v="9.6"/>
    <x v="2"/>
    <m/>
    <x v="0"/>
  </r>
  <r>
    <s v="DL-00904"/>
    <s v="CUST-0805"/>
    <s v="CMP-013"/>
    <x v="1"/>
    <x v="1"/>
    <s v="$153,967"/>
    <n v="153967"/>
    <x v="3"/>
    <s v="Hemangini Bahri"/>
    <s v="Hemangini Bahri"/>
    <s v="2023-02-04"/>
    <x v="612"/>
    <d v="2023-04-25T00:00:00"/>
    <d v="2023-04-25T00:00:00"/>
    <m/>
    <s v=""/>
    <m/>
    <n v="0"/>
    <n v="1"/>
    <n v="15.7"/>
    <x v="0"/>
    <m/>
    <x v="0"/>
  </r>
  <r>
    <s v="DL-00905"/>
    <s v="CUST-0165"/>
    <s v="CMP-214"/>
    <x v="2"/>
    <x v="1"/>
    <s v="$41,124"/>
    <n v="41124"/>
    <x v="8"/>
    <s v="Panini Kade"/>
    <s v="Panini Kade"/>
    <s v="2023-07-16"/>
    <x v="294"/>
    <d v="2023-11-12T00:00:00"/>
    <d v="2023-11-12T00:00:00"/>
    <m/>
    <s v=""/>
    <m/>
    <n v="0"/>
    <n v="1"/>
    <n v="24.3"/>
    <x v="4"/>
    <m/>
    <x v="0"/>
  </r>
  <r>
    <s v="DL-00906"/>
    <s v="CUST-0265"/>
    <s v="CMP-067"/>
    <x v="1"/>
    <x v="1"/>
    <s v="$118,924"/>
    <n v="118924"/>
    <x v="6"/>
    <s v="Panini Kade"/>
    <s v="Panini Kade"/>
    <s v="2024-07-10"/>
    <x v="583"/>
    <d v="2024-11-25T00:00:00"/>
    <d v="2024-11-25T00:00:00"/>
    <m/>
    <s v=""/>
    <m/>
    <n v="0"/>
    <n v="1"/>
    <n v="16.3"/>
    <x v="1"/>
    <m/>
    <x v="0"/>
  </r>
  <r>
    <s v="DL-00907"/>
    <s v="CUST-0516"/>
    <s v="CMP-094"/>
    <x v="1"/>
    <x v="5"/>
    <s v="$102,196"/>
    <n v="102196"/>
    <x v="5"/>
    <s v="Nihal Bhasin"/>
    <s v="Nihal Bhasin"/>
    <s v="2022-10-06"/>
    <x v="613"/>
    <d v="2022-11-28T00:00:00"/>
    <d v="2022-11-28T00:00:00"/>
    <d v="2023-01-24T00:00:00"/>
    <d v="2023-01-24T00:00:00"/>
    <n v="110"/>
    <n v="0"/>
    <n v="1"/>
    <n v="22.3"/>
    <x v="4"/>
    <m/>
    <x v="2"/>
  </r>
  <r>
    <s v="DL-00908"/>
    <s v="CUST-0972"/>
    <s v=""/>
    <x v="2"/>
    <x v="3"/>
    <s v="17854"/>
    <n v="17854"/>
    <x v="8"/>
    <s v="Aachal Soni"/>
    <s v="Aachal Soni"/>
    <s v="2023-01-25"/>
    <x v="614"/>
    <d v="2023-06-09T00:00:00"/>
    <d v="2023-06-09T00:00:00"/>
    <m/>
    <s v=""/>
    <m/>
    <n v="0"/>
    <n v="1"/>
    <n v="21.9"/>
    <x v="4"/>
    <m/>
    <x v="0"/>
  </r>
  <r>
    <s v="DL-00909"/>
    <s v="CUST-1031"/>
    <s v="CMP-389"/>
    <x v="4"/>
    <x v="0"/>
    <s v="$5,832"/>
    <n v="5832"/>
    <x v="4"/>
    <s v="Jairaj Panchal"/>
    <s v="Jairaj Panchal"/>
    <s v="2024-12-29"/>
    <x v="567"/>
    <d v="2025-05-09T00:00:00"/>
    <d v="2025-05-09T00:00:00"/>
    <m/>
    <s v=""/>
    <m/>
    <n v="0"/>
    <n v="1"/>
    <n v="19.5"/>
    <x v="0"/>
    <m/>
    <x v="0"/>
  </r>
  <r>
    <s v="DL-00910"/>
    <s v="CUST-0492"/>
    <s v="CMP-200"/>
    <x v="3"/>
    <x v="2"/>
    <s v="$13,256"/>
    <n v="13256"/>
    <x v="8"/>
    <s v="Champak Rao"/>
    <s v="Champak Rao"/>
    <s v="2022-11-15"/>
    <x v="248"/>
    <d v="2023-01-26T00:00:00"/>
    <d v="2023-01-26T00:00:00"/>
    <m/>
    <s v=""/>
    <m/>
    <n v="0"/>
    <n v="1"/>
    <n v="30"/>
    <x v="3"/>
    <m/>
    <x v="0"/>
  </r>
  <r>
    <s v="DL-00911"/>
    <s v="CUST-0842"/>
    <s v="CMP-088"/>
    <x v="4"/>
    <x v="6"/>
    <s v="$7,180"/>
    <n v="7180"/>
    <x v="5"/>
    <s v="Amruta Sinha"/>
    <s v="Amruta Sinha"/>
    <s v="2024-02-06"/>
    <x v="3"/>
    <d v="2024-05-18T00:00:00"/>
    <d v="2024-05-18T00:00:00"/>
    <m/>
    <s v=""/>
    <m/>
    <n v="0"/>
    <n v="1"/>
    <n v="30.6"/>
    <x v="4"/>
    <m/>
    <x v="0"/>
  </r>
  <r>
    <s v="DL-00912"/>
    <s v="CUST-0373"/>
    <s v=""/>
    <x v="2"/>
    <x v="6"/>
    <s v="38023"/>
    <n v="38023"/>
    <x v="3"/>
    <s v="Amruta Sinha"/>
    <s v="Amruta Sinha"/>
    <s v="2022-08-29"/>
    <x v="615"/>
    <d v="2022-11-30T00:00:00"/>
    <d v="2022-11-30T00:00:00"/>
    <m/>
    <s v=""/>
    <m/>
    <n v="0"/>
    <n v="1"/>
    <n v="30.5"/>
    <x v="2"/>
    <m/>
    <x v="0"/>
  </r>
  <r>
    <s v="DL-00913"/>
    <s v="CUST-1180"/>
    <s v=""/>
    <x v="1"/>
    <x v="3"/>
    <s v="$168,724"/>
    <n v="168724"/>
    <x v="7"/>
    <s v="Aachal Soni"/>
    <s v="Aachal Soni"/>
    <s v="2024-12-24"/>
    <x v="382"/>
    <d v="2025-06-17T00:00:00"/>
    <d v="2025-06-17T00:00:00"/>
    <m/>
    <s v=""/>
    <m/>
    <n v="0"/>
    <n v="1"/>
    <n v="13.2"/>
    <x v="4"/>
    <m/>
    <x v="0"/>
  </r>
  <r>
    <s v="DL-00914"/>
    <s v="CUST-0836"/>
    <s v="CMP-061"/>
    <x v="1"/>
    <x v="4"/>
    <s v="$214,437"/>
    <n v="214437"/>
    <x v="1"/>
    <s v="Lakshmi Hayre"/>
    <s v="Lakshmi Hayre"/>
    <s v="23/10/2024"/>
    <x v="616"/>
    <d v="2025-02-27T00:00:00"/>
    <d v="2025-02-27T00:00:00"/>
    <d v="2025-02-02T00:00:00"/>
    <d v="2025-02-02T00:00:00"/>
    <n v="102"/>
    <n v="1"/>
    <n v="4"/>
    <n v="13.1"/>
    <x v="3"/>
    <m/>
    <x v="1"/>
  </r>
  <r>
    <s v="DL-00915"/>
    <s v="CUST-0648"/>
    <s v=""/>
    <x v="0"/>
    <x v="6"/>
    <s v="8906"/>
    <n v="8906"/>
    <x v="0"/>
    <s v="Shivani Natt"/>
    <s v="Shivani Natt"/>
    <s v="2022-12-30"/>
    <x v="217"/>
    <d v="2023-01-26T00:00:00"/>
    <d v="2023-01-26T00:00:00"/>
    <m/>
    <s v=""/>
    <m/>
    <n v="0"/>
    <n v="1"/>
    <n v="16.3"/>
    <x v="1"/>
    <m/>
    <x v="0"/>
  </r>
  <r>
    <s v="DL-00916"/>
    <s v="CUST-0053"/>
    <s v=""/>
    <x v="3"/>
    <x v="2"/>
    <s v="14515"/>
    <n v="14515"/>
    <x v="5"/>
    <s v="Vidhi Mital"/>
    <s v="Vidhi Mital"/>
    <s v="2024-09-06"/>
    <x v="229"/>
    <d v="2024-12-28T00:00:00"/>
    <d v="2024-12-28T00:00:00"/>
    <m/>
    <s v=""/>
    <m/>
    <n v="0"/>
    <n v="1"/>
    <n v="10.8"/>
    <x v="0"/>
    <m/>
    <x v="0"/>
  </r>
  <r>
    <s v="DL-00917"/>
    <s v="CUST-0028"/>
    <s v="CMP-033"/>
    <x v="4"/>
    <x v="1"/>
    <s v="5,308"/>
    <n v="5308"/>
    <x v="2"/>
    <s v="Panini Kade"/>
    <s v="Panini Kade"/>
    <s v="2024-04-26"/>
    <x v="617"/>
    <d v="2024-07-29T00:00:00"/>
    <d v="2024-07-29T00:00:00"/>
    <m/>
    <s v=""/>
    <m/>
    <n v="0"/>
    <n v="1"/>
    <n v="30.8"/>
    <x v="2"/>
    <m/>
    <x v="0"/>
  </r>
  <r>
    <s v="DL-00918"/>
    <s v="CUST-1434"/>
    <s v="CMP-072"/>
    <x v="0"/>
    <x v="3"/>
    <s v="$4,877"/>
    <n v="4877"/>
    <x v="6"/>
    <s v="Champak Rao"/>
    <s v="Champak Rao"/>
    <s v="30/06/2023"/>
    <x v="218"/>
    <d v="2023-07-17T00:00:00"/>
    <d v="2023-07-17T00:00:00"/>
    <m/>
    <s v=""/>
    <m/>
    <n v="0"/>
    <n v="1"/>
    <n v="31.5"/>
    <x v="1"/>
    <m/>
    <x v="0"/>
  </r>
  <r>
    <s v="DL-00919"/>
    <s v="CUST-0091"/>
    <s v="CMP-031"/>
    <x v="0"/>
    <x v="5"/>
    <s v="7829"/>
    <n v="7829"/>
    <x v="6"/>
    <s v="Ati Seshadri"/>
    <s v="Ati Seshadri"/>
    <s v="2024-05-01"/>
    <x v="618"/>
    <d v="2024-09-23T00:00:00"/>
    <d v="2024-09-23T00:00:00"/>
    <d v="2024-10-31T00:00:00"/>
    <d v="2024-10-31T00:00:00"/>
    <n v="183"/>
    <n v="0"/>
    <n v="1"/>
    <n v="4.7"/>
    <x v="3"/>
    <m/>
    <x v="2"/>
  </r>
  <r>
    <s v="DL-00920"/>
    <s v="CUST-1438"/>
    <s v="CMP-259"/>
    <x v="3"/>
    <x v="1"/>
    <s v="16216"/>
    <n v="16216"/>
    <x v="1"/>
    <s v="Krish Varughese"/>
    <s v="Krish Varughese"/>
    <s v="04/08/2024"/>
    <x v="619"/>
    <d v="2025-01-24T00:00:00"/>
    <d v="2025-01-24T00:00:00"/>
    <m/>
    <s v=""/>
    <m/>
    <n v="0"/>
    <n v="1"/>
    <n v="22.3"/>
    <x v="1"/>
    <m/>
    <x v="0"/>
  </r>
  <r>
    <s v="DL-00921"/>
    <s v="CUST-0127"/>
    <s v="CMP-297"/>
    <x v="0"/>
    <x v="3"/>
    <s v="$8,274"/>
    <n v="8274"/>
    <x v="5"/>
    <s v="Lakshmi Hayre"/>
    <s v="Lakshmi Hayre"/>
    <s v="2023-04-02"/>
    <x v="620"/>
    <d v="2023-08-31T00:00:00"/>
    <d v="2023-08-31T00:00:00"/>
    <m/>
    <s v=""/>
    <m/>
    <n v="0"/>
    <n v="1"/>
    <n v="2.4"/>
    <x v="4"/>
    <m/>
    <x v="0"/>
  </r>
  <r>
    <s v="DL-00922"/>
    <s v="CUST-0660"/>
    <s v="CMP-241"/>
    <x v="3"/>
    <x v="4"/>
    <s v="21865"/>
    <n v="21865"/>
    <x v="5"/>
    <s v="Nihal Bhasin"/>
    <s v="Nihal Bhasin"/>
    <s v="2023-03-13"/>
    <x v="561"/>
    <d v="2023-08-30T00:00:00"/>
    <d v="2023-08-30T00:00:00"/>
    <d v="2023-08-31T00:00:00"/>
    <d v="2023-08-31T00:00:00"/>
    <n v="171"/>
    <n v="1"/>
    <n v="3"/>
    <n v="11"/>
    <x v="4"/>
    <m/>
    <x v="1"/>
  </r>
  <r>
    <s v="DL-00923"/>
    <s v="CUST-0428"/>
    <s v="CMP-118"/>
    <x v="4"/>
    <x v="1"/>
    <s v="9662"/>
    <n v="9662"/>
    <x v="6"/>
    <s v="Aachal Soni  "/>
    <s v="Aachal Soni"/>
    <s v="2023-03-24"/>
    <x v="621"/>
    <d v="2023-08-23T00:00:00"/>
    <d v="2023-08-23T00:00:00"/>
    <m/>
    <s v=""/>
    <m/>
    <n v="0"/>
    <n v="1"/>
    <n v="0.2"/>
    <x v="1"/>
    <m/>
    <x v="0"/>
  </r>
  <r>
    <s v="DL-00924"/>
    <s v="CUST-0889"/>
    <s v=""/>
    <x v="0"/>
    <x v="5"/>
    <s v="$4,774"/>
    <n v="4774"/>
    <x v="8"/>
    <s v="Krish Varughese"/>
    <s v="Krish Varughese"/>
    <s v="2024-02-24"/>
    <x v="622"/>
    <d v="2024-08-15T00:00:00"/>
    <d v="2024-08-15T00:00:00"/>
    <d v="2024-06-14T00:00:00"/>
    <d v="2024-06-14T00:00:00"/>
    <n v="111"/>
    <n v="0"/>
    <n v="1"/>
    <n v="10.8"/>
    <x v="2"/>
    <m/>
    <x v="2"/>
  </r>
  <r>
    <s v="DL-00925"/>
    <s v="CUST-0168"/>
    <s v="CMP-143"/>
    <x v="2"/>
    <x v="2"/>
    <s v="21534"/>
    <n v="21534"/>
    <x v="0"/>
    <s v="Shivani Natt"/>
    <s v="Shivani Natt"/>
    <s v="17/02/2024"/>
    <x v="476"/>
    <d v="2024-03-29T00:00:00"/>
    <d v="2024-03-29T00:00:00"/>
    <m/>
    <s v=""/>
    <m/>
    <n v="0"/>
    <n v="1"/>
    <n v="30.7"/>
    <x v="0"/>
    <m/>
    <x v="0"/>
  </r>
  <r>
    <s v="DL-00926"/>
    <s v="CUST-0715"/>
    <s v="CMP-214"/>
    <x v="3"/>
    <x v="0"/>
    <s v="13,201"/>
    <n v="13201"/>
    <x v="7"/>
    <s v="Vidhi Mital"/>
    <s v="Vidhi Mital"/>
    <s v="2023-05-16"/>
    <x v="213"/>
    <d v="2023-10-29T00:00:00"/>
    <d v="2023-10-29T00:00:00"/>
    <m/>
    <s v=""/>
    <m/>
    <n v="0"/>
    <n v="1"/>
    <n v="28.8"/>
    <x v="0"/>
    <m/>
    <x v="0"/>
  </r>
  <r>
    <s v="DL-00927"/>
    <s v="CUST-0661"/>
    <s v="CMP-304"/>
    <x v="4"/>
    <x v="5"/>
    <s v="$6,363"/>
    <n v="6363"/>
    <x v="3"/>
    <s v="Lakshmi Hayre"/>
    <s v="Lakshmi Hayre"/>
    <s v="13/11/2022"/>
    <x v="500"/>
    <d v="2023-02-20T00:00:00"/>
    <d v="2023-02-20T00:00:00"/>
    <d v="2023-04-23T00:00:00"/>
    <d v="2023-04-23T00:00:00"/>
    <n v="161"/>
    <n v="0"/>
    <n v="1"/>
    <n v="29"/>
    <x v="3"/>
    <m/>
    <x v="2"/>
  </r>
  <r>
    <s v="DL-00928"/>
    <s v="CUST-1008"/>
    <s v="CMP-300"/>
    <x v="1"/>
    <x v="4"/>
    <s v="142518"/>
    <n v="142518"/>
    <x v="1"/>
    <s v="Aachal Soni"/>
    <s v="Aachal Soni"/>
    <s v="2023-07-15"/>
    <x v="117"/>
    <d v="2023-11-16T00:00:00"/>
    <d v="2023-11-16T00:00:00"/>
    <d v="2023-09-14T00:00:00"/>
    <d v="2023-09-14T00:00:00"/>
    <n v="61"/>
    <n v="1"/>
    <n v="4"/>
    <n v="17.399999999999999"/>
    <x v="4"/>
    <m/>
    <x v="1"/>
  </r>
  <r>
    <s v="DL-00929"/>
    <s v="CUST-0292"/>
    <s v="CMP-356"/>
    <x v="0"/>
    <x v="4"/>
    <s v="$7,581"/>
    <n v="7581"/>
    <x v="8"/>
    <s v="Patrick Sama"/>
    <s v="Patrick Sama"/>
    <s v="2023-06-22"/>
    <x v="623"/>
    <d v="2023-07-28T00:00:00"/>
    <d v="2023-07-28T00:00:00"/>
    <d v="2023-09-22T00:00:00"/>
    <d v="2023-09-22T00:00:00"/>
    <n v="92"/>
    <n v="1"/>
    <n v="3"/>
    <n v="16.399999999999999"/>
    <x v="3"/>
    <m/>
    <x v="1"/>
  </r>
  <r>
    <s v="DL-00930"/>
    <s v="CUST-0414"/>
    <s v="CMP-204"/>
    <x v="3"/>
    <x v="5"/>
    <s v="6,269"/>
    <n v="6269"/>
    <x v="2"/>
    <s v="Anamika Keer"/>
    <s v="Anamika Keer"/>
    <s v="2023-10-02"/>
    <x v="624"/>
    <m/>
    <s v=""/>
    <d v="2023-11-06T00:00:00"/>
    <d v="2023-11-06T00:00:00"/>
    <n v="35"/>
    <n v="0"/>
    <n v="1"/>
    <n v="17.899999999999999"/>
    <x v="1"/>
    <m/>
    <x v="2"/>
  </r>
  <r>
    <s v="DL-00931"/>
    <s v="CUST-0835"/>
    <s v="CMP-053"/>
    <x v="0"/>
    <x v="2"/>
    <s v="8776"/>
    <n v="8776"/>
    <x v="3"/>
    <s v="Shivani Natt"/>
    <s v="Shivani Natt"/>
    <s v="23/02/2024"/>
    <x v="516"/>
    <d v="2024-04-26T00:00:00"/>
    <d v="2024-04-26T00:00:00"/>
    <m/>
    <s v=""/>
    <m/>
    <n v="0"/>
    <n v="1"/>
    <m/>
    <x v="4"/>
    <m/>
    <x v="0"/>
  </r>
  <r>
    <s v="DL-00932"/>
    <s v="CUST-0175"/>
    <s v="CMP-335"/>
    <x v="4"/>
    <x v="2"/>
    <s v="$8,455"/>
    <n v="8455"/>
    <x v="4"/>
    <s v="Karan Karnik"/>
    <s v="Karan Karnik"/>
    <s v="06/05/2022"/>
    <x v="260"/>
    <d v="2022-08-01T00:00:00"/>
    <d v="2022-08-01T00:00:00"/>
    <m/>
    <s v=""/>
    <m/>
    <n v="0"/>
    <n v="1"/>
    <n v="22.8"/>
    <x v="2"/>
    <m/>
    <x v="0"/>
  </r>
  <r>
    <s v="DL-00933"/>
    <s v="CUST-0371"/>
    <s v="CMP-371"/>
    <x v="0"/>
    <x v="0"/>
    <s v="$6,947"/>
    <n v="6947"/>
    <x v="4"/>
    <s v="Jasmit Gour"/>
    <s v="Jasmit Gour"/>
    <s v="2022-11-21"/>
    <x v="625"/>
    <d v="2023-05-03T00:00:00"/>
    <d v="2023-05-03T00:00:00"/>
    <m/>
    <s v=""/>
    <m/>
    <n v="0"/>
    <n v="1"/>
    <n v="14.5"/>
    <x v="2"/>
    <m/>
    <x v="0"/>
  </r>
  <r>
    <s v="DL-00934"/>
    <s v="CUST-0950"/>
    <s v="CMP-315"/>
    <x v="4"/>
    <x v="6"/>
    <s v="6K"/>
    <n v="6000"/>
    <x v="2"/>
    <s v="Patrick Sama"/>
    <s v="Patrick Sama"/>
    <s v="2023-12-15"/>
    <x v="503"/>
    <d v="2024-01-13T00:00:00"/>
    <d v="2024-01-13T00:00:00"/>
    <m/>
    <s v=""/>
    <m/>
    <n v="0"/>
    <n v="1"/>
    <n v="31.5"/>
    <x v="0"/>
    <m/>
    <x v="0"/>
  </r>
  <r>
    <s v="DL-00935"/>
    <s v="CUST-0507"/>
    <s v="CMP-097"/>
    <x v="0"/>
    <x v="2"/>
    <s v="$3,174"/>
    <n v="3174"/>
    <x v="6"/>
    <s v="Kashish Patla"/>
    <s v="Kashish Patla"/>
    <s v="2023-02-25"/>
    <x v="626"/>
    <d v="2023-08-17T00:00:00"/>
    <d v="2023-08-17T00:00:00"/>
    <m/>
    <s v=""/>
    <m/>
    <n v="0"/>
    <n v="1"/>
    <n v="4.7"/>
    <x v="3"/>
    <m/>
    <x v="0"/>
  </r>
  <r>
    <s v="DL-00936"/>
    <s v="CUST-1391"/>
    <s v="CMP-145"/>
    <x v="0"/>
    <x v="3"/>
    <s v="$4,363"/>
    <n v="4363"/>
    <x v="8"/>
    <s v="Patrick Sama"/>
    <s v="Patrick Sama"/>
    <s v="2022-10-21"/>
    <x v="627"/>
    <d v="2022-12-10T00:00:00"/>
    <d v="2022-12-10T00:00:00"/>
    <m/>
    <s v=""/>
    <m/>
    <n v="0"/>
    <n v="1"/>
    <n v="14.8"/>
    <x v="0"/>
    <m/>
    <x v="0"/>
  </r>
  <r>
    <s v="DL-00937"/>
    <s v="CUST-0253"/>
    <s v="CMP-357"/>
    <x v="1"/>
    <x v="3"/>
    <s v="209K"/>
    <n v="209000"/>
    <x v="8"/>
    <s v="Aachal Soni"/>
    <s v="Aachal Soni"/>
    <s v="2024-05-10"/>
    <x v="480"/>
    <d v="2024-07-26T00:00:00"/>
    <d v="2024-07-26T00:00:00"/>
    <m/>
    <s v=""/>
    <m/>
    <n v="0"/>
    <n v="1"/>
    <n v="8.9"/>
    <x v="4"/>
    <m/>
    <x v="0"/>
  </r>
  <r>
    <s v="DL-00938"/>
    <s v="CUST-0112"/>
    <s v=""/>
    <x v="2"/>
    <x v="0"/>
    <s v="$16,041"/>
    <n v="16041"/>
    <x v="6"/>
    <s v="Champak Rao"/>
    <s v="Champak Rao"/>
    <s v="2023-12-08"/>
    <x v="628"/>
    <d v="2024-02-19T00:00:00"/>
    <d v="2024-02-19T00:00:00"/>
    <m/>
    <s v=""/>
    <m/>
    <n v="0"/>
    <n v="1"/>
    <n v="27.1"/>
    <x v="2"/>
    <m/>
    <x v="0"/>
  </r>
  <r>
    <s v="DL-00939"/>
    <s v="CUST-0330"/>
    <s v="CMP-043"/>
    <x v="1"/>
    <x v="1"/>
    <s v="147412"/>
    <n v="147412"/>
    <x v="8"/>
    <s v="Lakshmi Hayre"/>
    <s v="Lakshmi Hayre"/>
    <s v="2022-06-23"/>
    <x v="292"/>
    <d v="2022-12-05T00:00:00"/>
    <d v="2022-12-05T00:00:00"/>
    <m/>
    <s v=""/>
    <m/>
    <n v="0"/>
    <n v="1"/>
    <n v="10.5"/>
    <x v="0"/>
    <m/>
    <x v="0"/>
  </r>
  <r>
    <s v="DL-00940"/>
    <s v="CUST-0138"/>
    <s v="CMP-156"/>
    <x v="3"/>
    <x v="3"/>
    <s v="6545"/>
    <n v="6545"/>
    <x v="2"/>
    <s v="Ekta Uppal"/>
    <s v="Ekta Uppal"/>
    <s v="2023-10-21"/>
    <x v="511"/>
    <m/>
    <s v=""/>
    <m/>
    <s v=""/>
    <m/>
    <n v="0"/>
    <n v="1"/>
    <n v="2.5"/>
    <x v="4"/>
    <m/>
    <x v="0"/>
  </r>
  <r>
    <s v="DL-00941"/>
    <s v="CUST-1103"/>
    <s v="CMP-023"/>
    <x v="1"/>
    <x v="3"/>
    <s v="$148,652"/>
    <n v="148652"/>
    <x v="3"/>
    <s v="rachit lall"/>
    <s v="Rachit Lall"/>
    <s v="2024-09-26"/>
    <x v="629"/>
    <d v="2024-10-22T00:00:00"/>
    <d v="2024-10-22T00:00:00"/>
    <m/>
    <s v=""/>
    <m/>
    <n v="0"/>
    <n v="1"/>
    <n v="24"/>
    <x v="4"/>
    <m/>
    <x v="0"/>
  </r>
  <r>
    <s v="DL-00942"/>
    <s v="CUST-0468"/>
    <s v="CMP-326"/>
    <x v="4"/>
    <x v="1"/>
    <s v="$11,969"/>
    <n v="11969"/>
    <x v="7"/>
    <s v="Amruta Sinha"/>
    <s v="Amruta Sinha"/>
    <s v="2022-04-28"/>
    <x v="98"/>
    <d v="2022-06-01T00:00:00"/>
    <d v="2022-06-01T00:00:00"/>
    <m/>
    <s v=""/>
    <m/>
    <n v="0"/>
    <n v="1"/>
    <m/>
    <x v="0"/>
    <m/>
    <x v="0"/>
  </r>
  <r>
    <s v="DL-00943"/>
    <s v="CUST-0868"/>
    <s v="CMP-091"/>
    <x v="0"/>
    <x v="0"/>
    <s v="$6,134"/>
    <n v="6134"/>
    <x v="0"/>
    <s v="Champak Rao  "/>
    <s v="Champak Rao"/>
    <s v="2024-09-25"/>
    <x v="630"/>
    <d v="2024-11-01T00:00:00"/>
    <d v="2024-11-01T00:00:00"/>
    <m/>
    <s v=""/>
    <m/>
    <n v="0"/>
    <n v="1"/>
    <n v="9.4"/>
    <x v="0"/>
    <m/>
    <x v="0"/>
  </r>
  <r>
    <s v="DL-00944"/>
    <s v="CUST-1470"/>
    <s v="CMP-036"/>
    <x v="3"/>
    <x v="4"/>
    <s v="$10,504"/>
    <n v="10504"/>
    <x v="4"/>
    <s v="Kashish Patla"/>
    <s v="Kashish Patla"/>
    <s v="2024-10-25"/>
    <x v="631"/>
    <d v="2025-02-07T00:00:00"/>
    <d v="2025-02-07T00:00:00"/>
    <d v="2025-03-02T00:00:00"/>
    <d v="2025-03-02T00:00:00"/>
    <n v="128"/>
    <n v="0"/>
    <n v="1"/>
    <n v="13.7"/>
    <x v="2"/>
    <m/>
    <x v="1"/>
  </r>
  <r>
    <s v="DL-00945"/>
    <s v="CUST-0666"/>
    <s v="CMP-292"/>
    <x v="1"/>
    <x v="4"/>
    <s v="213K"/>
    <n v="213000"/>
    <x v="2"/>
    <s v="Jasmit Gour"/>
    <s v="Jasmit Gour"/>
    <s v="2023-09-10"/>
    <x v="327"/>
    <d v="2024-01-10T00:00:00"/>
    <d v="2024-01-10T00:00:00"/>
    <d v="2023-11-30T00:00:00"/>
    <d v="2023-11-30T00:00:00"/>
    <n v="81"/>
    <n v="0"/>
    <n v="1"/>
    <m/>
    <x v="0"/>
    <m/>
    <x v="1"/>
  </r>
  <r>
    <s v="DL-00946"/>
    <s v="CUST-0847"/>
    <s v="CMP-042"/>
    <x v="0"/>
    <x v="4"/>
    <s v="2306"/>
    <n v="2306"/>
    <x v="0"/>
    <s v="Anamika Keer"/>
    <s v="Anamika Keer"/>
    <s v="2023-01-19"/>
    <x v="146"/>
    <d v="2023-02-22T00:00:00"/>
    <d v="2023-02-22T00:00:00"/>
    <d v="2023-05-14T00:00:00"/>
    <d v="2023-05-14T00:00:00"/>
    <n v="115"/>
    <n v="0"/>
    <n v="1"/>
    <n v="14.1"/>
    <x v="2"/>
    <m/>
    <x v="1"/>
  </r>
  <r>
    <s v="DL-00947"/>
    <s v="CUST-0924"/>
    <s v=""/>
    <x v="1"/>
    <x v="1"/>
    <s v="153415"/>
    <n v="153415"/>
    <x v="2"/>
    <s v="Hemangini Bahri"/>
    <s v="Hemangini Bahri"/>
    <s v="2024-11-05"/>
    <x v="86"/>
    <d v="2025-01-09T00:00:00"/>
    <d v="2025-01-09T00:00:00"/>
    <m/>
    <s v=""/>
    <m/>
    <n v="0"/>
    <n v="1"/>
    <n v="14.9"/>
    <x v="3"/>
    <m/>
    <x v="0"/>
  </r>
  <r>
    <s v="DL-00948"/>
    <s v="CUST-0420"/>
    <s v="CMP-368"/>
    <x v="4"/>
    <x v="0"/>
    <s v="$5,405"/>
    <n v="5405"/>
    <x v="1"/>
    <s v="Ati Seshadri"/>
    <s v="Ati Seshadri"/>
    <s v="2024-05-14"/>
    <x v="319"/>
    <d v="2024-06-28T00:00:00"/>
    <d v="2024-06-28T00:00:00"/>
    <m/>
    <s v=""/>
    <m/>
    <n v="0"/>
    <n v="1"/>
    <n v="9.9"/>
    <x v="3"/>
    <m/>
    <x v="0"/>
  </r>
  <r>
    <s v="DL-00949"/>
    <s v="CUST-0418"/>
    <s v="CMP-097"/>
    <x v="0"/>
    <x v="4"/>
    <s v="$8,230"/>
    <n v="8230"/>
    <x v="0"/>
    <s v="Hemangini Bahri"/>
    <s v="Hemangini Bahri"/>
    <s v="2022-02-04"/>
    <x v="186"/>
    <d v="2022-05-18T00:00:00"/>
    <d v="2022-05-18T00:00:00"/>
    <d v="2022-06-03T00:00:00"/>
    <d v="2022-06-03T00:00:00"/>
    <n v="119"/>
    <n v="1"/>
    <n v="2"/>
    <m/>
    <x v="2"/>
    <m/>
    <x v="1"/>
  </r>
  <r>
    <s v="DL-00950"/>
    <s v="CUST-0522"/>
    <s v="CMP-112"/>
    <x v="1"/>
    <x v="1"/>
    <s v="$99,977"/>
    <n v="99977"/>
    <x v="7"/>
    <s v="Vidhi Mital"/>
    <s v="Vidhi Mital"/>
    <s v="2024-12-02"/>
    <x v="632"/>
    <d v="2025-03-03T00:00:00"/>
    <d v="2025-03-03T00:00:00"/>
    <m/>
    <s v=""/>
    <m/>
    <n v="0"/>
    <n v="1"/>
    <n v="29.3"/>
    <x v="1"/>
    <m/>
    <x v="0"/>
  </r>
  <r>
    <s v="DL-00951"/>
    <s v="CUST-0038"/>
    <s v="CMP-286"/>
    <x v="2"/>
    <x v="4"/>
    <s v="17549"/>
    <n v="17549"/>
    <x v="5"/>
    <s v="Shivani Natt"/>
    <s v="Shivani Natt"/>
    <s v="20/02/2024"/>
    <x v="455"/>
    <d v="2024-04-07T00:00:00"/>
    <d v="2024-04-07T00:00:00"/>
    <d v="2024-05-08T00:00:00"/>
    <d v="2024-05-08T00:00:00"/>
    <n v="78"/>
    <n v="0"/>
    <n v="1"/>
    <m/>
    <x v="1"/>
    <m/>
    <x v="1"/>
  </r>
  <r>
    <s v="DL-00952"/>
    <s v="CUST-0498"/>
    <s v="CMP-033"/>
    <x v="3"/>
    <x v="2"/>
    <s v="23318"/>
    <n v="23318"/>
    <x v="2"/>
    <s v="Ekta Uppal"/>
    <s v="Ekta Uppal"/>
    <s v="2024-04-25"/>
    <x v="633"/>
    <d v="2024-09-30T00:00:00"/>
    <d v="2024-09-30T00:00:00"/>
    <m/>
    <s v=""/>
    <m/>
    <n v="0"/>
    <n v="1"/>
    <n v="32.1"/>
    <x v="3"/>
    <m/>
    <x v="0"/>
  </r>
  <r>
    <s v="DL-00953"/>
    <s v="CUST-0336"/>
    <s v=""/>
    <x v="3"/>
    <x v="4"/>
    <s v="16,606"/>
    <n v="16606"/>
    <x v="3"/>
    <s v="Aachal Soni"/>
    <s v="Aachal Soni"/>
    <s v="2023-03-05"/>
    <x v="634"/>
    <d v="2023-06-28T00:00:00"/>
    <d v="2023-06-28T00:00:00"/>
    <d v="2023-09-07T00:00:00"/>
    <d v="2023-09-07T00:00:00"/>
    <n v="186"/>
    <n v="0"/>
    <n v="1"/>
    <n v="21.6"/>
    <x v="1"/>
    <m/>
    <x v="1"/>
  </r>
  <r>
    <s v="DL-00954"/>
    <s v="CUST-0669"/>
    <s v="CMP-252"/>
    <x v="3"/>
    <x v="1"/>
    <s v="18229"/>
    <n v="18229"/>
    <x v="7"/>
    <s v="rachit lall"/>
    <s v="Rachit Lall"/>
    <s v="2022-04-11"/>
    <x v="201"/>
    <d v="2022-09-26T00:00:00"/>
    <d v="2022-09-26T00:00:00"/>
    <m/>
    <s v=""/>
    <m/>
    <n v="0"/>
    <n v="1"/>
    <n v="34.799999999999997"/>
    <x v="0"/>
    <m/>
    <x v="0"/>
  </r>
  <r>
    <s v="DL-00955"/>
    <s v="CUST-0406"/>
    <s v=""/>
    <x v="0"/>
    <x v="0"/>
    <s v="4682"/>
    <n v="4682"/>
    <x v="1"/>
    <s v="Lakshmi Hayre"/>
    <s v="Lakshmi Hayre"/>
    <s v="2023-11-07"/>
    <x v="92"/>
    <d v="2024-04-19T00:00:00"/>
    <d v="2024-04-19T00:00:00"/>
    <m/>
    <s v=""/>
    <m/>
    <n v="0"/>
    <n v="1"/>
    <n v="1.7"/>
    <x v="0"/>
    <m/>
    <x v="0"/>
  </r>
  <r>
    <s v="DL-00956"/>
    <s v="CUST-0932"/>
    <s v="CMP-371"/>
    <x v="3"/>
    <x v="2"/>
    <s v="21K"/>
    <n v="21000"/>
    <x v="0"/>
    <s v="Kashish Patla"/>
    <s v="Kashish Patla"/>
    <s v="2023-08-05"/>
    <x v="596"/>
    <d v="2024-01-05T00:00:00"/>
    <d v="2024-01-05T00:00:00"/>
    <m/>
    <s v=""/>
    <m/>
    <n v="0"/>
    <n v="1"/>
    <n v="17.5"/>
    <x v="4"/>
    <m/>
    <x v="0"/>
  </r>
  <r>
    <s v="DL-00957"/>
    <s v="CUST-1030"/>
    <s v=""/>
    <x v="2"/>
    <x v="5"/>
    <s v="$19,901"/>
    <n v="19901"/>
    <x v="0"/>
    <s v="Patrick Sama"/>
    <s v="Patrick Sama"/>
    <s v="2024-04-27"/>
    <x v="635"/>
    <d v="2024-08-22T00:00:00"/>
    <d v="2024-08-22T00:00:00"/>
    <d v="2024-08-29T00:00:00"/>
    <d v="2024-08-29T00:00:00"/>
    <n v="124"/>
    <n v="0"/>
    <n v="1"/>
    <n v="30"/>
    <x v="1"/>
    <m/>
    <x v="2"/>
  </r>
  <r>
    <s v="DL-00958"/>
    <s v="CUST-1441"/>
    <s v=""/>
    <x v="4"/>
    <x v="2"/>
    <s v="13072"/>
    <n v="13072"/>
    <x v="7"/>
    <s v="Ekta Uppal"/>
    <s v="Ekta Uppal"/>
    <s v="2022-02-18"/>
    <x v="636"/>
    <d v="2022-07-27T00:00:00"/>
    <d v="2022-07-27T00:00:00"/>
    <m/>
    <s v=""/>
    <m/>
    <n v="0"/>
    <n v="1"/>
    <n v="30"/>
    <x v="0"/>
    <m/>
    <x v="0"/>
  </r>
  <r>
    <s v="DL-00959"/>
    <s v="CUST-0656"/>
    <s v="CMP-018"/>
    <x v="4"/>
    <x v="1"/>
    <s v="13,423"/>
    <n v="13423"/>
    <x v="2"/>
    <s v="Vidhi Mital"/>
    <s v="Vidhi Mital"/>
    <s v="2023-05-02"/>
    <x v="339"/>
    <d v="2023-09-05T00:00:00"/>
    <d v="2023-09-05T00:00:00"/>
    <m/>
    <s v=""/>
    <m/>
    <n v="0"/>
    <n v="1"/>
    <n v="11.9"/>
    <x v="4"/>
    <m/>
    <x v="0"/>
  </r>
  <r>
    <s v="DL-00960"/>
    <s v="CUST-1429"/>
    <s v="CMP-400"/>
    <x v="1"/>
    <x v="0"/>
    <s v="209158"/>
    <n v="209158"/>
    <x v="2"/>
    <s v="Nihal Bhasin"/>
    <s v="Nihal Bhasin"/>
    <s v="2024-01-17"/>
    <x v="637"/>
    <d v="2024-03-20T00:00:00"/>
    <d v="2024-03-20T00:00:00"/>
    <m/>
    <s v=""/>
    <m/>
    <n v="0"/>
    <n v="1"/>
    <m/>
    <x v="1"/>
    <m/>
    <x v="0"/>
  </r>
  <r>
    <s v="DL-00961"/>
    <s v="CUST-0063"/>
    <s v="CMP-115"/>
    <x v="4"/>
    <x v="3"/>
    <s v="8818"/>
    <n v="8818"/>
    <x v="8"/>
    <s v="Patrick Sama"/>
    <s v="Patrick Sama"/>
    <s v="2024-10-06"/>
    <x v="638"/>
    <d v="2025-02-10T00:00:00"/>
    <d v="2025-02-10T00:00:00"/>
    <m/>
    <s v=""/>
    <m/>
    <n v="0"/>
    <n v="1"/>
    <m/>
    <x v="1"/>
    <m/>
    <x v="0"/>
  </r>
  <r>
    <s v="DL-00962"/>
    <s v="CUST-1125"/>
    <s v=""/>
    <x v="0"/>
    <x v="5"/>
    <s v="$4,800"/>
    <n v="4800"/>
    <x v="1"/>
    <s v="rachit lall"/>
    <s v="Rachit Lall"/>
    <s v="2024-09-03"/>
    <x v="459"/>
    <d v="2024-10-29T00:00:00"/>
    <d v="2024-10-29T00:00:00"/>
    <d v="2024-11-13T00:00:00"/>
    <d v="2024-11-13T00:00:00"/>
    <n v="71"/>
    <n v="0"/>
    <n v="1"/>
    <n v="22.6"/>
    <x v="1"/>
    <m/>
    <x v="2"/>
  </r>
  <r>
    <s v="DL-00963"/>
    <s v="CUST-0769"/>
    <s v="CMP-302"/>
    <x v="1"/>
    <x v="1"/>
    <s v="116146"/>
    <n v="116146"/>
    <x v="6"/>
    <s v="Nihal Bhasin"/>
    <s v="Nihal Bhasin"/>
    <s v="13/12/2023"/>
    <x v="536"/>
    <d v="2024-05-01T00:00:00"/>
    <d v="2024-05-01T00:00:00"/>
    <m/>
    <s v=""/>
    <m/>
    <n v="0"/>
    <n v="1"/>
    <n v="29.4"/>
    <x v="2"/>
    <m/>
    <x v="0"/>
  </r>
  <r>
    <s v="DL-00964"/>
    <s v="CUST-0534"/>
    <s v="CMP-124"/>
    <x v="4"/>
    <x v="4"/>
    <s v="9484"/>
    <n v="9484"/>
    <x v="4"/>
    <s v="Jairaj Panchal"/>
    <s v="Jairaj Panchal"/>
    <s v="2022-01-12"/>
    <x v="639"/>
    <d v="2022-04-24T00:00:00"/>
    <d v="2022-04-24T00:00:00"/>
    <d v="2022-05-20T00:00:00"/>
    <d v="2022-05-20T00:00:00"/>
    <n v="128"/>
    <n v="0"/>
    <n v="1"/>
    <n v="22.9"/>
    <x v="3"/>
    <m/>
    <x v="1"/>
  </r>
  <r>
    <s v="DL-00965"/>
    <s v="CUST-1060"/>
    <s v="CMP-254"/>
    <x v="3"/>
    <x v="1"/>
    <s v="23339"/>
    <n v="23339"/>
    <x v="0"/>
    <s v="Amruta Sinha"/>
    <s v="Amruta Sinha"/>
    <s v="2022-10-07"/>
    <x v="640"/>
    <d v="2023-02-07T00:00:00"/>
    <d v="2023-02-07T00:00:00"/>
    <m/>
    <s v=""/>
    <m/>
    <n v="0"/>
    <n v="1"/>
    <n v="14.7"/>
    <x v="3"/>
    <m/>
    <x v="0"/>
  </r>
  <r>
    <s v="DL-00966"/>
    <s v="CUST-1155"/>
    <s v="CMP-029"/>
    <x v="1"/>
    <x v="1"/>
    <s v="150,211"/>
    <n v="150211"/>
    <x v="5"/>
    <s v="rachit lall"/>
    <s v="Rachit Lall"/>
    <s v="2023-10-09"/>
    <x v="641"/>
    <m/>
    <s v=""/>
    <m/>
    <s v=""/>
    <m/>
    <n v="0"/>
    <n v="1"/>
    <n v="2.5"/>
    <x v="3"/>
    <m/>
    <x v="0"/>
  </r>
  <r>
    <s v="DL-00967"/>
    <s v="CUST-1064"/>
    <s v="CMP-017"/>
    <x v="3"/>
    <x v="5"/>
    <s v="$18,461"/>
    <n v="18461"/>
    <x v="5"/>
    <s v="Vidhi Mital"/>
    <s v="Vidhi Mital"/>
    <s v="2023-09-25"/>
    <x v="72"/>
    <d v="2024-01-20T00:00:00"/>
    <d v="2024-01-20T00:00:00"/>
    <d v="2023-12-13T00:00:00"/>
    <d v="2023-12-13T00:00:00"/>
    <n v="79"/>
    <n v="0"/>
    <n v="1"/>
    <n v="28.7"/>
    <x v="0"/>
    <m/>
    <x v="2"/>
  </r>
  <r>
    <s v="DL-00968"/>
    <s v="CUST-0220"/>
    <s v=""/>
    <x v="3"/>
    <x v="1"/>
    <s v="$6,526"/>
    <n v="6526"/>
    <x v="2"/>
    <s v="Aachal Soni"/>
    <s v="Aachal Soni"/>
    <s v="2023-03-25"/>
    <x v="564"/>
    <d v="2023-04-12T00:00:00"/>
    <d v="2023-04-12T00:00:00"/>
    <m/>
    <s v=""/>
    <m/>
    <n v="0"/>
    <n v="1"/>
    <n v="4.4000000000000004"/>
    <x v="1"/>
    <m/>
    <x v="0"/>
  </r>
  <r>
    <s v="DL-00969"/>
    <s v="CUST-0139"/>
    <s v="CMP-230"/>
    <x v="0"/>
    <x v="2"/>
    <s v="$6,054"/>
    <n v="6054"/>
    <x v="6"/>
    <s v="Karan Karnik"/>
    <s v="Karan Karnik"/>
    <s v="30/01/2022"/>
    <x v="504"/>
    <d v="2022-07-11T00:00:00"/>
    <d v="2022-07-11T00:00:00"/>
    <m/>
    <s v=""/>
    <m/>
    <n v="0"/>
    <n v="1"/>
    <n v="28.9"/>
    <x v="4"/>
    <m/>
    <x v="0"/>
  </r>
  <r>
    <s v="DL-00970"/>
    <s v="CUST-1400"/>
    <s v="CMP-037"/>
    <x v="2"/>
    <x v="4"/>
    <s v="24,545"/>
    <n v="24545"/>
    <x v="1"/>
    <s v="Anamika Keer"/>
    <s v="Anamika Keer"/>
    <s v="16/08/2024"/>
    <x v="642"/>
    <d v="2025-02-08T00:00:00"/>
    <d v="2025-02-08T00:00:00"/>
    <d v="2024-10-17T00:00:00"/>
    <d v="2024-10-17T00:00:00"/>
    <n v="62"/>
    <n v="0"/>
    <n v="1"/>
    <n v="18.3"/>
    <x v="0"/>
    <m/>
    <x v="1"/>
  </r>
  <r>
    <s v="DL-00971"/>
    <s v="CUST-0436"/>
    <s v=""/>
    <x v="3"/>
    <x v="0"/>
    <s v="$4,035"/>
    <n v="4035"/>
    <x v="3"/>
    <s v="jalsa parsa"/>
    <s v="Jalsa Parsa"/>
    <s v="2023-02-03"/>
    <x v="643"/>
    <d v="2023-04-09T00:00:00"/>
    <d v="2023-04-09T00:00:00"/>
    <m/>
    <s v=""/>
    <m/>
    <n v="0"/>
    <n v="1"/>
    <n v="5.6"/>
    <x v="4"/>
    <m/>
    <x v="0"/>
  </r>
  <r>
    <s v="DL-00972"/>
    <s v="CUST-0917"/>
    <s v=""/>
    <x v="0"/>
    <x v="6"/>
    <s v="9K"/>
    <n v="9000"/>
    <x v="2"/>
    <s v="Anamika Keer"/>
    <s v="Anamika Keer"/>
    <s v="2023-12-15"/>
    <x v="503"/>
    <d v="2024-05-19T00:00:00"/>
    <d v="2024-05-19T00:00:00"/>
    <m/>
    <s v=""/>
    <m/>
    <n v="0"/>
    <n v="1"/>
    <n v="7.8"/>
    <x v="2"/>
    <m/>
    <x v="0"/>
  </r>
  <r>
    <s v="DL-00973"/>
    <s v="CUST-0116"/>
    <s v="CMP-228"/>
    <x v="1"/>
    <x v="1"/>
    <s v="176224"/>
    <n v="176224"/>
    <x v="3"/>
    <s v="Vidhi Mital"/>
    <s v="Vidhi Mital"/>
    <s v="2022-10-04"/>
    <x v="89"/>
    <d v="2022-11-03T00:00:00"/>
    <d v="2022-11-03T00:00:00"/>
    <m/>
    <s v=""/>
    <m/>
    <n v="0"/>
    <n v="1"/>
    <n v="18.600000000000001"/>
    <x v="2"/>
    <m/>
    <x v="0"/>
  </r>
  <r>
    <s v="DL-00974"/>
    <s v="CUST-0733"/>
    <s v="CMP-137"/>
    <x v="3"/>
    <x v="0"/>
    <s v="3,864"/>
    <n v="3864"/>
    <x v="1"/>
    <s v="Anamika Keer"/>
    <s v="Anamika Keer"/>
    <s v="2024-05-05"/>
    <x v="490"/>
    <d v="2024-10-02T00:00:00"/>
    <d v="2024-10-02T00:00:00"/>
    <m/>
    <s v=""/>
    <m/>
    <n v="0"/>
    <n v="1"/>
    <n v="20.8"/>
    <x v="2"/>
    <m/>
    <x v="0"/>
  </r>
  <r>
    <s v="DL-00975"/>
    <s v="CUST-0359"/>
    <s v="CMP-232"/>
    <x v="4"/>
    <x v="3"/>
    <s v="$8,120"/>
    <n v="8120"/>
    <x v="3"/>
    <s v="Jasmit Gour"/>
    <s v="Jasmit Gour"/>
    <s v="2024-04-28"/>
    <x v="644"/>
    <d v="2024-08-14T00:00:00"/>
    <d v="2024-08-14T00:00:00"/>
    <m/>
    <s v=""/>
    <m/>
    <n v="0"/>
    <n v="1"/>
    <n v="26.1"/>
    <x v="1"/>
    <m/>
    <x v="0"/>
  </r>
  <r>
    <s v="DL-00976"/>
    <s v="CUST-1473"/>
    <s v="CMP-188"/>
    <x v="1"/>
    <x v="5"/>
    <s v="71,435"/>
    <n v="71435"/>
    <x v="5"/>
    <s v="Ekta Uppal"/>
    <s v="Ekta Uppal"/>
    <s v="2023-10-24"/>
    <x v="345"/>
    <d v="2024-04-10T00:00:00"/>
    <d v="2024-04-10T00:00:00"/>
    <d v="2023-11-25T00:00:00"/>
    <d v="2023-11-25T00:00:00"/>
    <n v="32"/>
    <n v="0"/>
    <n v="1"/>
    <n v="24.8"/>
    <x v="3"/>
    <m/>
    <x v="2"/>
  </r>
  <r>
    <s v="DL-00977"/>
    <s v="CUST-0645"/>
    <s v=""/>
    <x v="4"/>
    <x v="1"/>
    <s v="5,842"/>
    <n v="5842"/>
    <x v="4"/>
    <s v="Anamika Keer"/>
    <s v="Anamika Keer"/>
    <s v="2024-05-26"/>
    <x v="645"/>
    <d v="2024-06-19T00:00:00"/>
    <d v="2024-06-19T00:00:00"/>
    <m/>
    <s v=""/>
    <m/>
    <n v="0"/>
    <n v="1"/>
    <n v="2.1"/>
    <x v="4"/>
    <m/>
    <x v="0"/>
  </r>
  <r>
    <s v="DL-00978"/>
    <s v="CUST-1033"/>
    <s v="CMP-177"/>
    <x v="2"/>
    <x v="5"/>
    <s v="21889"/>
    <n v="21889"/>
    <x v="4"/>
    <s v="Lakshmi Hayre"/>
    <s v="Lakshmi Hayre"/>
    <s v="2024-09-20"/>
    <x v="646"/>
    <d v="2024-10-18T00:00:00"/>
    <d v="2024-10-18T00:00:00"/>
    <d v="2025-03-19T00:00:00"/>
    <d v="2025-03-19T00:00:00"/>
    <n v="180"/>
    <n v="0"/>
    <n v="1"/>
    <n v="10.5"/>
    <x v="1"/>
    <m/>
    <x v="2"/>
  </r>
  <r>
    <s v="DL-00979"/>
    <s v="CUST-1107"/>
    <s v="CMP-272"/>
    <x v="3"/>
    <x v="6"/>
    <s v="$12,822"/>
    <n v="12822"/>
    <x v="5"/>
    <s v="Jairaj Panchal"/>
    <s v="Jairaj Panchal"/>
    <s v="2023-10-20"/>
    <x v="647"/>
    <d v="2024-01-24T00:00:00"/>
    <d v="2024-01-24T00:00:00"/>
    <m/>
    <s v=""/>
    <m/>
    <n v="0"/>
    <n v="1"/>
    <n v="30.6"/>
    <x v="1"/>
    <m/>
    <x v="0"/>
  </r>
  <r>
    <s v="DL-00980"/>
    <s v="CUST-1097"/>
    <s v="CMP-353"/>
    <x v="3"/>
    <x v="2"/>
    <s v="$13,065"/>
    <n v="13065"/>
    <x v="4"/>
    <s v="Ati Seshadri"/>
    <s v="Ati Seshadri"/>
    <s v="2022-10-25"/>
    <x v="648"/>
    <d v="2023-03-23T00:00:00"/>
    <d v="2023-03-23T00:00:00"/>
    <m/>
    <s v=""/>
    <m/>
    <n v="0"/>
    <n v="1"/>
    <n v="13.6"/>
    <x v="2"/>
    <m/>
    <x v="0"/>
  </r>
  <r>
    <s v="DL-00981"/>
    <s v="CUST-0948"/>
    <s v="CMP-212"/>
    <x v="1"/>
    <x v="1"/>
    <s v="$157,444"/>
    <n v="157444"/>
    <x v="1"/>
    <s v="Karan Karnik"/>
    <s v="Karan Karnik"/>
    <s v="2023-12-07"/>
    <x v="439"/>
    <d v="2024-05-13T00:00:00"/>
    <d v="2024-05-13T00:00:00"/>
    <m/>
    <s v=""/>
    <m/>
    <n v="0"/>
    <n v="1"/>
    <n v="26.3"/>
    <x v="4"/>
    <m/>
    <x v="0"/>
  </r>
  <r>
    <s v="DL-00982"/>
    <s v="CUST-0388"/>
    <s v=""/>
    <x v="0"/>
    <x v="4"/>
    <s v="9038"/>
    <n v="9038"/>
    <x v="1"/>
    <s v="Ati Seshadri"/>
    <s v="Ati Seshadri"/>
    <s v="2022-12-26"/>
    <x v="447"/>
    <d v="2023-02-14T00:00:00"/>
    <d v="2023-02-14T00:00:00"/>
    <d v="2023-07-12T00:00:00"/>
    <d v="2023-07-12T00:00:00"/>
    <n v="198"/>
    <n v="1"/>
    <n v="4"/>
    <n v="6.5"/>
    <x v="3"/>
    <m/>
    <x v="1"/>
  </r>
  <r>
    <s v="DL-00983"/>
    <s v="CUST-0739"/>
    <s v="CMP-178"/>
    <x v="1"/>
    <x v="3"/>
    <s v="197153"/>
    <n v="197153"/>
    <x v="5"/>
    <s v="Jasmit Gour"/>
    <s v="Jasmit Gour"/>
    <s v="2024-12-21"/>
    <x v="96"/>
    <d v="2025-01-26T00:00:00"/>
    <d v="2025-01-26T00:00:00"/>
    <m/>
    <s v=""/>
    <m/>
    <n v="0"/>
    <n v="1"/>
    <n v="0.1"/>
    <x v="3"/>
    <m/>
    <x v="0"/>
  </r>
  <r>
    <s v="DL-00984"/>
    <s v="CUST-0325"/>
    <s v="CMP-258"/>
    <x v="3"/>
    <x v="6"/>
    <s v="24K"/>
    <n v="24000"/>
    <x v="3"/>
    <s v="Karan Karnik"/>
    <s v="Karan Karnik"/>
    <s v="2023-09-24"/>
    <x v="515"/>
    <d v="2024-02-25T00:00:00"/>
    <d v="2024-02-25T00:00:00"/>
    <m/>
    <s v=""/>
    <m/>
    <n v="0"/>
    <n v="1"/>
    <m/>
    <x v="2"/>
    <m/>
    <x v="0"/>
  </r>
  <r>
    <s v="DL-00985"/>
    <s v="CUST-0190"/>
    <s v="CMP-269"/>
    <x v="2"/>
    <x v="6"/>
    <s v="24419"/>
    <n v="24419"/>
    <x v="7"/>
    <s v="Amruta Sinha"/>
    <s v="Amruta Sinha"/>
    <s v="2023-10-05"/>
    <x v="649"/>
    <d v="2023-12-12T00:00:00"/>
    <d v="2023-12-12T00:00:00"/>
    <m/>
    <s v=""/>
    <m/>
    <n v="0"/>
    <n v="1"/>
    <n v="13.5"/>
    <x v="4"/>
    <m/>
    <x v="0"/>
  </r>
  <r>
    <s v="DL-00986"/>
    <s v="CUST-0042"/>
    <s v="CMP-009"/>
    <x v="3"/>
    <x v="6"/>
    <s v="11659"/>
    <n v="11659"/>
    <x v="7"/>
    <s v="jalsa parsa"/>
    <s v="Jalsa Parsa"/>
    <s v="2023-08-16"/>
    <x v="409"/>
    <d v="2023-10-24T00:00:00"/>
    <d v="2023-10-24T00:00:00"/>
    <m/>
    <s v=""/>
    <m/>
    <n v="0"/>
    <n v="1"/>
    <n v="2.7"/>
    <x v="0"/>
    <m/>
    <x v="0"/>
  </r>
  <r>
    <s v="DL-00987"/>
    <s v="CUST-0212"/>
    <s v="CMP-342"/>
    <x v="4"/>
    <x v="6"/>
    <s v="10,812"/>
    <n v="10812"/>
    <x v="2"/>
    <s v="Kashish Patla"/>
    <s v="Kashish Patla"/>
    <s v="01/03/2023"/>
    <x v="398"/>
    <m/>
    <s v=""/>
    <m/>
    <s v=""/>
    <m/>
    <n v="0"/>
    <n v="1"/>
    <n v="28.9"/>
    <x v="4"/>
    <m/>
    <x v="0"/>
  </r>
  <r>
    <s v="DL-00988"/>
    <s v="CUST-0185"/>
    <s v="CMP-074"/>
    <x v="4"/>
    <x v="4"/>
    <s v="$5,145"/>
    <n v="5145"/>
    <x v="4"/>
    <s v="Lakshmi Hayre"/>
    <s v="Lakshmi Hayre"/>
    <s v="2022-03-12"/>
    <x v="650"/>
    <d v="2022-04-21T00:00:00"/>
    <d v="2022-04-21T00:00:00"/>
    <d v="2022-05-31T00:00:00"/>
    <d v="2022-05-31T00:00:00"/>
    <n v="80"/>
    <n v="0"/>
    <n v="1"/>
    <n v="15.1"/>
    <x v="0"/>
    <m/>
    <x v="1"/>
  </r>
  <r>
    <s v="DL-00989"/>
    <s v="CUST-0627"/>
    <s v="CMP-262"/>
    <x v="0"/>
    <x v="3"/>
    <s v="2479"/>
    <n v="2479"/>
    <x v="6"/>
    <s v="jalsa parsa"/>
    <s v="Jalsa Parsa"/>
    <s v="14/02/2024"/>
    <x v="651"/>
    <d v="2024-05-29T00:00:00"/>
    <d v="2024-05-29T00:00:00"/>
    <m/>
    <s v=""/>
    <m/>
    <n v="0"/>
    <n v="1"/>
    <n v="29.3"/>
    <x v="2"/>
    <m/>
    <x v="0"/>
  </r>
  <r>
    <s v="DL-00990"/>
    <s v="CUST-0784"/>
    <s v="CMP-369"/>
    <x v="4"/>
    <x v="4"/>
    <s v="10,046"/>
    <n v="10046"/>
    <x v="6"/>
    <s v="Ati Seshadri"/>
    <s v="Ati Seshadri"/>
    <s v="2022-02-06"/>
    <x v="512"/>
    <d v="2022-07-27T00:00:00"/>
    <d v="2022-07-27T00:00:00"/>
    <d v="2022-04-18T00:00:00"/>
    <d v="2022-04-18T00:00:00"/>
    <n v="71"/>
    <n v="0"/>
    <n v="1"/>
    <m/>
    <x v="1"/>
    <m/>
    <x v="1"/>
  </r>
  <r>
    <s v="DL-00991"/>
    <s v="CUST-0569"/>
    <s v=""/>
    <x v="0"/>
    <x v="5"/>
    <s v="$8,539"/>
    <n v="8539"/>
    <x v="2"/>
    <s v="Vidhi Mital"/>
    <s v="Vidhi Mital"/>
    <s v="2024-08-21"/>
    <x v="652"/>
    <d v="2024-10-12T00:00:00"/>
    <d v="2024-10-12T00:00:00"/>
    <d v="2024-12-29T00:00:00"/>
    <d v="2024-12-29T00:00:00"/>
    <n v="130"/>
    <n v="0"/>
    <n v="1"/>
    <n v="12.2"/>
    <x v="1"/>
    <m/>
    <x v="2"/>
  </r>
  <r>
    <s v="DL-00992"/>
    <s v="CUST-1172"/>
    <s v=""/>
    <x v="2"/>
    <x v="3"/>
    <s v="35981"/>
    <n v="35981"/>
    <x v="5"/>
    <s v="rachit lall"/>
    <s v="Rachit Lall"/>
    <s v="2022-02-01"/>
    <x v="344"/>
    <d v="2022-07-23T00:00:00"/>
    <d v="2022-07-23T00:00:00"/>
    <m/>
    <s v=""/>
    <m/>
    <n v="0"/>
    <n v="1"/>
    <n v="0.8"/>
    <x v="0"/>
    <m/>
    <x v="0"/>
  </r>
  <r>
    <s v="DL-00993"/>
    <s v="CUST-0063"/>
    <s v="CMP-131"/>
    <x v="4"/>
    <x v="1"/>
    <s v="11,714"/>
    <n v="11714"/>
    <x v="0"/>
    <s v="Lakshmi Hayre"/>
    <s v="Lakshmi Hayre"/>
    <s v="2023-02-12"/>
    <x v="12"/>
    <d v="2023-03-19T00:00:00"/>
    <d v="2023-03-19T00:00:00"/>
    <m/>
    <s v=""/>
    <m/>
    <n v="0"/>
    <n v="1"/>
    <n v="20.100000000000001"/>
    <x v="3"/>
    <m/>
    <x v="0"/>
  </r>
  <r>
    <s v="DL-00994"/>
    <s v="CUST-1132"/>
    <s v="CMP-261"/>
    <x v="2"/>
    <x v="3"/>
    <s v="29093"/>
    <n v="29093"/>
    <x v="1"/>
    <s v="Ati Seshadri"/>
    <s v="Ati Seshadri"/>
    <s v="2023-01-04"/>
    <x v="407"/>
    <d v="2023-06-08T00:00:00"/>
    <d v="2023-06-08T00:00:00"/>
    <m/>
    <s v=""/>
    <m/>
    <n v="0"/>
    <n v="1"/>
    <n v="27.5"/>
    <x v="0"/>
    <m/>
    <x v="0"/>
  </r>
  <r>
    <s v="DL-00995"/>
    <s v="CUST-0903"/>
    <s v="CMP-384"/>
    <x v="4"/>
    <x v="1"/>
    <s v="12612"/>
    <n v="12612"/>
    <x v="0"/>
    <s v="Ati Seshadri"/>
    <s v="Ati Seshadri"/>
    <s v="2022-04-04"/>
    <x v="607"/>
    <d v="2022-08-19T00:00:00"/>
    <d v="2022-08-19T00:00:00"/>
    <m/>
    <s v=""/>
    <m/>
    <n v="0"/>
    <n v="1"/>
    <n v="34.5"/>
    <x v="3"/>
    <m/>
    <x v="0"/>
  </r>
  <r>
    <s v="DL-00996"/>
    <s v="CUST-1231"/>
    <s v="CMP-025"/>
    <x v="1"/>
    <x v="6"/>
    <s v="148859"/>
    <n v="148859"/>
    <x v="4"/>
    <s v="Ati Seshadri"/>
    <s v="Ati Seshadri"/>
    <s v="2023-05-29"/>
    <x v="189"/>
    <d v="2023-08-13T00:00:00"/>
    <d v="2023-08-13T00:00:00"/>
    <m/>
    <s v=""/>
    <m/>
    <n v="0"/>
    <n v="1"/>
    <n v="17.7"/>
    <x v="1"/>
    <m/>
    <x v="0"/>
  </r>
  <r>
    <s v="DL-00997"/>
    <s v="CUST-0805"/>
    <s v="CMP-148"/>
    <x v="1"/>
    <x v="6"/>
    <s v="$51,218"/>
    <n v="51218"/>
    <x v="5"/>
    <s v="Kashish Patla"/>
    <s v="Kashish Patla"/>
    <s v="2024-12-10"/>
    <x v="653"/>
    <d v="2024-12-31T00:00:00"/>
    <d v="2024-12-31T00:00:00"/>
    <m/>
    <s v=""/>
    <m/>
    <n v="0"/>
    <n v="1"/>
    <n v="22.4"/>
    <x v="1"/>
    <m/>
    <x v="0"/>
  </r>
  <r>
    <s v="DL-00998"/>
    <s v="CUST-1210"/>
    <s v="CMP-065"/>
    <x v="0"/>
    <x v="1"/>
    <s v="8381"/>
    <n v="8381"/>
    <x v="6"/>
    <s v="Patrick Sama"/>
    <s v="Patrick Sama"/>
    <s v="2024-11-12"/>
    <x v="654"/>
    <d v="2025-02-20T00:00:00"/>
    <d v="2025-02-20T00:00:00"/>
    <m/>
    <s v=""/>
    <m/>
    <n v="0"/>
    <n v="1"/>
    <m/>
    <x v="2"/>
    <m/>
    <x v="0"/>
  </r>
  <r>
    <s v="DL-00999"/>
    <s v="CUST-0215"/>
    <s v="CMP-103"/>
    <x v="0"/>
    <x v="0"/>
    <s v="7,011"/>
    <n v="7011"/>
    <x v="3"/>
    <s v="Lakshmi Hayre"/>
    <s v="Lakshmi Hayre"/>
    <s v="2022-08-08"/>
    <x v="85"/>
    <d v="2022-12-25T00:00:00"/>
    <d v="2022-12-25T00:00:00"/>
    <m/>
    <s v=""/>
    <m/>
    <n v="0"/>
    <n v="1"/>
    <m/>
    <x v="0"/>
    <m/>
    <x v="0"/>
  </r>
  <r>
    <s v="DL-01000"/>
    <s v="CUST-1392"/>
    <s v="CMP-113"/>
    <x v="3"/>
    <x v="0"/>
    <s v="$9,593"/>
    <n v="9593"/>
    <x v="8"/>
    <s v="Vidhi Mital"/>
    <s v="Vidhi Mital"/>
    <s v="2024-09-07"/>
    <x v="297"/>
    <d v="2024-12-27T00:00:00"/>
    <d v="2024-12-27T00:00:00"/>
    <m/>
    <s v=""/>
    <m/>
    <n v="0"/>
    <n v="1"/>
    <n v="33.1"/>
    <x v="3"/>
    <m/>
    <x v="0"/>
  </r>
  <r>
    <s v="DL-01001"/>
    <s v="CUST-0963"/>
    <s v="CMP-274"/>
    <x v="1"/>
    <x v="2"/>
    <s v="$134,815"/>
    <n v="134815"/>
    <x v="6"/>
    <s v="jalsa parsa"/>
    <s v="Jalsa Parsa"/>
    <s v="2024-06-12"/>
    <x v="420"/>
    <d v="2024-12-07T00:00:00"/>
    <d v="2024-12-07T00:00:00"/>
    <m/>
    <s v=""/>
    <m/>
    <n v="0"/>
    <n v="1"/>
    <n v="29.4"/>
    <x v="4"/>
    <m/>
    <x v="0"/>
  </r>
  <r>
    <s v="DL-01002"/>
    <s v="CUST-0010"/>
    <s v="CMP-221"/>
    <x v="1"/>
    <x v="6"/>
    <s v="150093"/>
    <n v="150093"/>
    <x v="4"/>
    <s v="Krish Varughese"/>
    <s v="Krish Varughese"/>
    <s v="2024-03-21"/>
    <x v="165"/>
    <d v="2024-08-06T00:00:00"/>
    <d v="2024-08-06T00:00:00"/>
    <m/>
    <s v=""/>
    <m/>
    <n v="0"/>
    <n v="1"/>
    <n v="13.1"/>
    <x v="0"/>
    <m/>
    <x v="0"/>
  </r>
  <r>
    <s v="DL-01003"/>
    <s v="CUST-0106"/>
    <s v=""/>
    <x v="2"/>
    <x v="0"/>
    <s v="15339"/>
    <n v="15339"/>
    <x v="0"/>
    <s v="Champak Rao"/>
    <s v="Champak Rao"/>
    <s v="2023-10-08"/>
    <x v="655"/>
    <d v="2024-03-12T00:00:00"/>
    <d v="2024-03-12T00:00:00"/>
    <m/>
    <s v=""/>
    <m/>
    <n v="0"/>
    <n v="1"/>
    <n v="11.8"/>
    <x v="4"/>
    <m/>
    <x v="0"/>
  </r>
  <r>
    <s v="DL-01004"/>
    <s v="CUST-1256"/>
    <s v="CMP-240"/>
    <x v="2"/>
    <x v="2"/>
    <s v="11203"/>
    <n v="11203"/>
    <x v="7"/>
    <s v="Anamika Keer"/>
    <s v="Anamika Keer"/>
    <s v="2024-03-24"/>
    <x v="656"/>
    <d v="2024-07-05T00:00:00"/>
    <d v="2024-07-05T00:00:00"/>
    <m/>
    <s v=""/>
    <m/>
    <n v="0"/>
    <n v="1"/>
    <n v="21"/>
    <x v="0"/>
    <m/>
    <x v="0"/>
  </r>
  <r>
    <s v="DL-01005"/>
    <s v="CUST-0062"/>
    <s v="CMP-021"/>
    <x v="0"/>
    <x v="2"/>
    <s v="6844"/>
    <n v="6844"/>
    <x v="3"/>
    <s v="Mason Solanki"/>
    <s v="Mason Solanki"/>
    <s v="2023-02-18"/>
    <x v="657"/>
    <m/>
    <s v=""/>
    <m/>
    <s v=""/>
    <m/>
    <n v="0"/>
    <n v="1"/>
    <n v="26.6"/>
    <x v="2"/>
    <m/>
    <x v="0"/>
  </r>
  <r>
    <s v="DL-01006"/>
    <s v="CUST-0139"/>
    <s v="CMP-106"/>
    <x v="3"/>
    <x v="3"/>
    <s v="5519"/>
    <n v="5519"/>
    <x v="2"/>
    <s v="Patrick Sama"/>
    <s v="Patrick Sama"/>
    <s v="2024-02-28"/>
    <x v="589"/>
    <d v="2024-05-04T00:00:00"/>
    <d v="2024-05-04T00:00:00"/>
    <m/>
    <s v=""/>
    <m/>
    <n v="0"/>
    <n v="1"/>
    <n v="8.8000000000000007"/>
    <x v="2"/>
    <m/>
    <x v="0"/>
  </r>
  <r>
    <s v="DL-01007"/>
    <s v="CUST-1494"/>
    <s v="CMP-017"/>
    <x v="3"/>
    <x v="2"/>
    <s v="17,998"/>
    <n v="17998"/>
    <x v="6"/>
    <s v="Shivani Natt"/>
    <s v="Shivani Natt"/>
    <s v="2022-08-13"/>
    <x v="224"/>
    <d v="2022-11-16T00:00:00"/>
    <d v="2022-11-16T00:00:00"/>
    <m/>
    <s v=""/>
    <m/>
    <n v="0"/>
    <n v="1"/>
    <n v="22.4"/>
    <x v="1"/>
    <m/>
    <x v="0"/>
  </r>
  <r>
    <s v="DL-01008"/>
    <s v="CUST-1403"/>
    <s v=""/>
    <x v="3"/>
    <x v="0"/>
    <s v="23K"/>
    <n v="23000"/>
    <x v="8"/>
    <s v="Nihal Bhasin"/>
    <s v="Nihal Bhasin"/>
    <s v="2024-05-19"/>
    <x v="658"/>
    <d v="2024-06-28T00:00:00"/>
    <d v="2024-06-28T00:00:00"/>
    <m/>
    <s v=""/>
    <m/>
    <n v="0"/>
    <n v="1"/>
    <n v="17.7"/>
    <x v="3"/>
    <m/>
    <x v="0"/>
  </r>
  <r>
    <s v="DL-01009"/>
    <s v="CUST-0541"/>
    <s v="CMP-395"/>
    <x v="3"/>
    <x v="4"/>
    <s v="$22,794"/>
    <n v="22794"/>
    <x v="3"/>
    <s v="jalsa parsa"/>
    <s v="Jalsa Parsa"/>
    <s v="2022-08-15"/>
    <x v="659"/>
    <d v="2022-12-30T00:00:00"/>
    <d v="2022-12-30T00:00:00"/>
    <d v="2023-01-22T00:00:00"/>
    <d v="2023-01-22T00:00:00"/>
    <n v="160"/>
    <n v="0"/>
    <n v="1"/>
    <n v="19.399999999999999"/>
    <x v="3"/>
    <m/>
    <x v="1"/>
  </r>
  <r>
    <s v="DL-01010"/>
    <s v="CUST-1005"/>
    <s v="CMP-347"/>
    <x v="3"/>
    <x v="0"/>
    <s v="16,340"/>
    <n v="16340"/>
    <x v="8"/>
    <s v="Shivani Natt"/>
    <s v="Shivani Natt"/>
    <s v="2022-05-12"/>
    <x v="245"/>
    <d v="2022-11-06T00:00:00"/>
    <d v="2022-11-06T00:00:00"/>
    <m/>
    <s v=""/>
    <m/>
    <n v="0"/>
    <n v="1"/>
    <n v="3.5"/>
    <x v="0"/>
    <m/>
    <x v="0"/>
  </r>
  <r>
    <s v="DL-01011"/>
    <s v="CUST-0396"/>
    <s v="CMP-281"/>
    <x v="4"/>
    <x v="4"/>
    <s v="6K"/>
    <n v="6000"/>
    <x v="6"/>
    <s v="Lakshmi Hayre"/>
    <s v="Lakshmi Hayre"/>
    <s v="2024-12-20"/>
    <x v="660"/>
    <m/>
    <s v=""/>
    <d v="2025-02-09T00:00:00"/>
    <d v="2025-02-09T00:00:00"/>
    <n v="51"/>
    <n v="0"/>
    <n v="1"/>
    <n v="21.8"/>
    <x v="3"/>
    <m/>
    <x v="1"/>
  </r>
  <r>
    <s v="DL-01012"/>
    <s v="CUST-0626"/>
    <s v="CMP-228"/>
    <x v="0"/>
    <x v="2"/>
    <s v="7703"/>
    <n v="7703"/>
    <x v="5"/>
    <s v="Amruta Sinha  "/>
    <s v="Amruta Sinha"/>
    <s v="2023-05-04"/>
    <x v="517"/>
    <d v="2023-06-01T00:00:00"/>
    <d v="2023-06-01T00:00:00"/>
    <m/>
    <s v=""/>
    <m/>
    <n v="0"/>
    <n v="1"/>
    <n v="10.9"/>
    <x v="4"/>
    <m/>
    <x v="0"/>
  </r>
  <r>
    <s v="DL-01013"/>
    <s v="CUST-1197"/>
    <s v="CMP-380"/>
    <x v="4"/>
    <x v="1"/>
    <s v="4246"/>
    <n v="4246"/>
    <x v="1"/>
    <s v="Ati Seshadri"/>
    <s v="Ati Seshadri"/>
    <s v="2023-09-18"/>
    <x v="469"/>
    <d v="2023-12-10T00:00:00"/>
    <d v="2023-12-10T00:00:00"/>
    <m/>
    <s v=""/>
    <m/>
    <n v="0"/>
    <n v="1"/>
    <n v="20.6"/>
    <x v="0"/>
    <m/>
    <x v="0"/>
  </r>
  <r>
    <s v="DL-01014"/>
    <s v="CUST-1315"/>
    <s v="CMP-342"/>
    <x v="3"/>
    <x v="1"/>
    <s v="12685"/>
    <n v="12685"/>
    <x v="4"/>
    <s v="Champak Rao"/>
    <s v="Champak Rao"/>
    <s v="2023-07-19"/>
    <x v="661"/>
    <d v="2023-12-11T00:00:00"/>
    <d v="2023-12-11T00:00:00"/>
    <m/>
    <s v=""/>
    <m/>
    <n v="0"/>
    <n v="1"/>
    <n v="16.2"/>
    <x v="1"/>
    <m/>
    <x v="0"/>
  </r>
  <r>
    <s v="DL-01015"/>
    <s v="CUST-0992"/>
    <s v="CMP-002"/>
    <x v="0"/>
    <x v="5"/>
    <s v="7887"/>
    <n v="7887"/>
    <x v="7"/>
    <s v="Karan Karnik"/>
    <s v="Karan Karnik"/>
    <s v="2022-04-23"/>
    <x v="662"/>
    <d v="2022-09-11T00:00:00"/>
    <d v="2022-09-11T00:00:00"/>
    <d v="2022-10-02T00:00:00"/>
    <d v="2022-10-02T00:00:00"/>
    <n v="162"/>
    <n v="0"/>
    <n v="1"/>
    <n v="11.3"/>
    <x v="3"/>
    <m/>
    <x v="2"/>
  </r>
  <r>
    <s v="DL-01016"/>
    <s v="CUST-0460"/>
    <s v="CMP-398"/>
    <x v="0"/>
    <x v="6"/>
    <s v="$2,888"/>
    <n v="2888"/>
    <x v="1"/>
    <s v="Krish Varughese  "/>
    <s v="Krish Varughese"/>
    <s v="2022-09-05"/>
    <x v="554"/>
    <d v="2022-12-30T00:00:00"/>
    <d v="2022-12-30T00:00:00"/>
    <m/>
    <s v=""/>
    <m/>
    <n v="0"/>
    <n v="1"/>
    <n v="16.3"/>
    <x v="2"/>
    <m/>
    <x v="0"/>
  </r>
  <r>
    <s v="DL-01017"/>
    <s v="CUST-0319"/>
    <s v="CMP-369"/>
    <x v="4"/>
    <x v="0"/>
    <s v="7325"/>
    <n v="7325"/>
    <x v="3"/>
    <s v="Panini Kade"/>
    <s v="Panini Kade"/>
    <s v="2022-01-19"/>
    <x v="99"/>
    <d v="2022-04-19T00:00:00"/>
    <d v="2022-04-19T00:00:00"/>
    <m/>
    <s v=""/>
    <m/>
    <n v="0"/>
    <n v="1"/>
    <n v="24.4"/>
    <x v="3"/>
    <m/>
    <x v="0"/>
  </r>
  <r>
    <s v="DL-01018"/>
    <s v="CUST-0432"/>
    <s v="CMP-203"/>
    <x v="3"/>
    <x v="1"/>
    <s v="20,903"/>
    <n v="20903"/>
    <x v="0"/>
    <s v="Aachal Soni"/>
    <s v="Aachal Soni"/>
    <s v="2022-12-10"/>
    <x v="108"/>
    <d v="2023-01-30T00:00:00"/>
    <d v="2023-01-30T00:00:00"/>
    <m/>
    <s v=""/>
    <m/>
    <n v="0"/>
    <n v="1"/>
    <n v="10.9"/>
    <x v="1"/>
    <m/>
    <x v="0"/>
  </r>
  <r>
    <s v="DL-01019"/>
    <s v="CUST-0653"/>
    <s v="CMP-224"/>
    <x v="3"/>
    <x v="3"/>
    <s v="11,433"/>
    <n v="11433"/>
    <x v="2"/>
    <s v="Lakshmi Hayre"/>
    <s v="Lakshmi Hayre"/>
    <s v="2023-08-03"/>
    <x v="82"/>
    <d v="2023-12-27T00:00:00"/>
    <d v="2023-12-27T00:00:00"/>
    <m/>
    <s v=""/>
    <m/>
    <n v="0"/>
    <n v="1"/>
    <n v="22.9"/>
    <x v="2"/>
    <m/>
    <x v="0"/>
  </r>
  <r>
    <s v="DL-01020"/>
    <s v="CUST-0221"/>
    <s v="CMP-197"/>
    <x v="1"/>
    <x v="4"/>
    <s v="91237"/>
    <n v="91237"/>
    <x v="7"/>
    <s v="Amruta Sinha"/>
    <s v="Amruta Sinha"/>
    <s v="2023-05-02"/>
    <x v="339"/>
    <d v="2023-09-14T00:00:00"/>
    <d v="2023-09-14T00:00:00"/>
    <d v="2023-06-25T00:00:00"/>
    <d v="2023-06-25T00:00:00"/>
    <n v="54"/>
    <n v="1"/>
    <n v="1"/>
    <n v="28.5"/>
    <x v="2"/>
    <m/>
    <x v="1"/>
  </r>
  <r>
    <s v="DL-01021"/>
    <s v="CUST-0587"/>
    <s v="CMP-382"/>
    <x v="0"/>
    <x v="3"/>
    <s v="$9,414"/>
    <n v="9414"/>
    <x v="1"/>
    <s v="Lakshmi Hayre"/>
    <s v="Lakshmi Hayre"/>
    <s v="2024-04-23"/>
    <x v="20"/>
    <d v="2024-08-01T00:00:00"/>
    <d v="2024-08-01T00:00:00"/>
    <m/>
    <s v=""/>
    <m/>
    <n v="0"/>
    <n v="1"/>
    <n v="5.8"/>
    <x v="3"/>
    <m/>
    <x v="0"/>
  </r>
  <r>
    <s v="DL-01022"/>
    <s v="CUST-1364"/>
    <s v="CMP-335"/>
    <x v="0"/>
    <x v="3"/>
    <s v="$3,085"/>
    <n v="3085"/>
    <x v="0"/>
    <s v="Anamika Keer"/>
    <s v="Anamika Keer"/>
    <s v="2024-07-16"/>
    <x v="457"/>
    <d v="2024-11-04T00:00:00"/>
    <d v="2024-11-04T00:00:00"/>
    <m/>
    <s v=""/>
    <m/>
    <n v="0"/>
    <n v="1"/>
    <n v="15.5"/>
    <x v="0"/>
    <m/>
    <x v="0"/>
  </r>
  <r>
    <s v="DL-01023"/>
    <s v="CUST-0763"/>
    <s v="CMP-081"/>
    <x v="2"/>
    <x v="3"/>
    <s v="$47,727"/>
    <n v="47727"/>
    <x v="7"/>
    <s v="Panini Kade"/>
    <s v="Panini Kade"/>
    <s v="23/01/2022"/>
    <x v="663"/>
    <d v="2022-05-11T00:00:00"/>
    <d v="2022-05-11T00:00:00"/>
    <m/>
    <s v=""/>
    <m/>
    <n v="0"/>
    <n v="1"/>
    <n v="0.3"/>
    <x v="0"/>
    <m/>
    <x v="0"/>
  </r>
  <r>
    <s v="DL-01024"/>
    <s v="CUST-0817"/>
    <s v="CMP-127"/>
    <x v="3"/>
    <x v="1"/>
    <s v="16978"/>
    <n v="16978"/>
    <x v="5"/>
    <s v="Mason Solanki"/>
    <s v="Mason Solanki"/>
    <s v="07/06/2024"/>
    <x v="664"/>
    <d v="2024-09-11T00:00:00"/>
    <d v="2024-09-11T00:00:00"/>
    <m/>
    <s v=""/>
    <m/>
    <n v="0"/>
    <n v="1"/>
    <n v="20.9"/>
    <x v="3"/>
    <m/>
    <x v="0"/>
  </r>
  <r>
    <s v="DL-01025"/>
    <s v="CUST-1328"/>
    <s v=""/>
    <x v="2"/>
    <x v="3"/>
    <s v="$36,280"/>
    <n v="36280"/>
    <x v="7"/>
    <s v="Jasmit Gour"/>
    <s v="Jasmit Gour"/>
    <s v="2024-07-03"/>
    <x v="665"/>
    <d v="2024-12-14T00:00:00"/>
    <d v="2024-12-14T00:00:00"/>
    <m/>
    <s v=""/>
    <m/>
    <n v="0"/>
    <n v="1"/>
    <n v="30.7"/>
    <x v="1"/>
    <m/>
    <x v="0"/>
  </r>
  <r>
    <s v="DL-01026"/>
    <s v="CUST-0406"/>
    <s v=""/>
    <x v="1"/>
    <x v="4"/>
    <s v="152,901"/>
    <n v="152901"/>
    <x v="5"/>
    <s v="Patrick Sama"/>
    <s v="Patrick Sama"/>
    <s v="2022-05-16"/>
    <x v="666"/>
    <d v="2022-07-10T00:00:00"/>
    <d v="2022-07-10T00:00:00"/>
    <d v="2022-08-12T00:00:00"/>
    <d v="2022-08-12T00:00:00"/>
    <n v="88"/>
    <n v="0"/>
    <n v="1"/>
    <n v="3.1"/>
    <x v="1"/>
    <m/>
    <x v="1"/>
  </r>
  <r>
    <s v="DL-01027"/>
    <s v="CUST-0884"/>
    <s v=""/>
    <x v="1"/>
    <x v="6"/>
    <s v="54573"/>
    <n v="54573"/>
    <x v="1"/>
    <s v="Kashish Patla"/>
    <s v="Kashish Patla"/>
    <s v="2024-07-09"/>
    <x v="135"/>
    <d v="2024-08-17T00:00:00"/>
    <d v="2024-08-17T00:00:00"/>
    <m/>
    <s v=""/>
    <m/>
    <n v="0"/>
    <n v="1"/>
    <n v="0.1"/>
    <x v="4"/>
    <m/>
    <x v="0"/>
  </r>
  <r>
    <s v="DL-01028"/>
    <s v="CUST-0149"/>
    <s v="CMP-373"/>
    <x v="3"/>
    <x v="1"/>
    <s v="8623"/>
    <n v="8623"/>
    <x v="5"/>
    <s v="Amruta Sinha"/>
    <s v="Amruta Sinha"/>
    <s v="2023-05-30"/>
    <x v="535"/>
    <d v="2023-08-30T00:00:00"/>
    <d v="2023-08-30T00:00:00"/>
    <m/>
    <s v=""/>
    <m/>
    <n v="0"/>
    <n v="1"/>
    <n v="26.8"/>
    <x v="3"/>
    <m/>
    <x v="0"/>
  </r>
  <r>
    <s v="DL-01029"/>
    <s v="CUST-0823"/>
    <s v="CMP-022"/>
    <x v="3"/>
    <x v="2"/>
    <s v="15K"/>
    <n v="15000"/>
    <x v="4"/>
    <s v="Rachit Lall  "/>
    <s v="Rachit Lall"/>
    <s v="20/11/2024"/>
    <x v="71"/>
    <d v="2024-12-08T00:00:00"/>
    <d v="2024-12-08T00:00:00"/>
    <m/>
    <s v=""/>
    <m/>
    <n v="0"/>
    <n v="1"/>
    <n v="22.9"/>
    <x v="0"/>
    <m/>
    <x v="0"/>
  </r>
  <r>
    <s v="DL-01030"/>
    <s v="CUST-0444"/>
    <s v="CMP-303"/>
    <x v="1"/>
    <x v="4"/>
    <s v="104969"/>
    <n v="104969"/>
    <x v="6"/>
    <s v="Patrick Sama"/>
    <s v="Patrick Sama"/>
    <s v="2022-04-09"/>
    <x v="393"/>
    <d v="2022-06-19T00:00:00"/>
    <d v="2022-06-19T00:00:00"/>
    <d v="2022-10-10T00:00:00"/>
    <d v="2022-10-10T00:00:00"/>
    <n v="184"/>
    <n v="0"/>
    <n v="1"/>
    <n v="28.8"/>
    <x v="1"/>
    <m/>
    <x v="1"/>
  </r>
  <r>
    <s v="DL-01031"/>
    <s v="CUST-0484"/>
    <s v=""/>
    <x v="0"/>
    <x v="2"/>
    <s v="$9,271"/>
    <n v="9271"/>
    <x v="2"/>
    <s v="Hemangini Bahri"/>
    <s v="Hemangini Bahri"/>
    <s v="2022-10-08"/>
    <x v="667"/>
    <d v="2023-01-05T00:00:00"/>
    <d v="2023-01-05T00:00:00"/>
    <m/>
    <s v=""/>
    <m/>
    <n v="0"/>
    <n v="1"/>
    <n v="33.700000000000003"/>
    <x v="4"/>
    <m/>
    <x v="0"/>
  </r>
  <r>
    <s v="DL-01032"/>
    <s v="CUST-1446"/>
    <s v="CMP-039"/>
    <x v="1"/>
    <x v="1"/>
    <s v="152478"/>
    <n v="152478"/>
    <x v="4"/>
    <s v="Vidhi Mital"/>
    <s v="Vidhi Mital"/>
    <s v="02/07/2023"/>
    <x v="522"/>
    <d v="2023-09-22T00:00:00"/>
    <d v="2023-09-22T00:00:00"/>
    <m/>
    <s v=""/>
    <m/>
    <n v="0"/>
    <n v="1"/>
    <n v="24.2"/>
    <x v="2"/>
    <m/>
    <x v="0"/>
  </r>
  <r>
    <s v="DL-01033"/>
    <s v="CUST-1186"/>
    <s v="CMP-263"/>
    <x v="2"/>
    <x v="2"/>
    <s v="$46,795"/>
    <n v="46795"/>
    <x v="4"/>
    <s v="Jasmit Gour"/>
    <s v="Jasmit Gour"/>
    <s v="04/05/2024"/>
    <x v="668"/>
    <d v="2024-06-18T00:00:00"/>
    <d v="2024-06-18T00:00:00"/>
    <m/>
    <s v=""/>
    <m/>
    <n v="0"/>
    <n v="1"/>
    <n v="13.7"/>
    <x v="1"/>
    <m/>
    <x v="0"/>
  </r>
  <r>
    <s v="DL-01034"/>
    <s v="CUST-1177"/>
    <s v="CMP-371"/>
    <x v="3"/>
    <x v="3"/>
    <s v="$9,530"/>
    <n v="9530"/>
    <x v="6"/>
    <s v="Mason Solanki"/>
    <s v="Mason Solanki"/>
    <s v="2024-03-22"/>
    <x v="669"/>
    <d v="2024-06-14T00:00:00"/>
    <d v="2024-06-14T00:00:00"/>
    <m/>
    <s v=""/>
    <m/>
    <n v="0"/>
    <n v="1"/>
    <n v="18.5"/>
    <x v="4"/>
    <m/>
    <x v="0"/>
  </r>
  <r>
    <s v="DL-01035"/>
    <s v="CUST-0390"/>
    <s v="CMP-399"/>
    <x v="2"/>
    <x v="4"/>
    <s v="$24,405"/>
    <n v="24405"/>
    <x v="4"/>
    <s v="rachit lall"/>
    <s v="Rachit Lall"/>
    <s v="2024-09-28"/>
    <x v="670"/>
    <d v="2024-11-29T00:00:00"/>
    <d v="2024-11-29T00:00:00"/>
    <d v="2024-12-12T00:00:00"/>
    <d v="2024-12-12T00:00:00"/>
    <n v="75"/>
    <n v="0"/>
    <n v="1"/>
    <n v="19.899999999999999"/>
    <x v="0"/>
    <m/>
    <x v="1"/>
  </r>
  <r>
    <s v="DL-01036"/>
    <s v="CUST-0813"/>
    <s v="CMP-328"/>
    <x v="0"/>
    <x v="1"/>
    <s v="$5,552"/>
    <n v="5552"/>
    <x v="6"/>
    <s v="Patrick Sama"/>
    <s v="Patrick Sama"/>
    <s v="2022-03-16"/>
    <x v="498"/>
    <d v="2022-09-09T00:00:00"/>
    <d v="2022-09-09T00:00:00"/>
    <m/>
    <s v=""/>
    <m/>
    <n v="0"/>
    <n v="1"/>
    <n v="9.8000000000000007"/>
    <x v="4"/>
    <m/>
    <x v="0"/>
  </r>
  <r>
    <s v="DL-01037"/>
    <s v="CUST-1118"/>
    <s v=""/>
    <x v="3"/>
    <x v="6"/>
    <s v="7226"/>
    <n v="7226"/>
    <x v="1"/>
    <s v="rachit lall"/>
    <s v="Rachit Lall"/>
    <s v="2023-02-06"/>
    <x v="336"/>
    <d v="2023-07-24T00:00:00"/>
    <d v="2023-07-24T00:00:00"/>
    <m/>
    <s v=""/>
    <m/>
    <n v="0"/>
    <n v="1"/>
    <n v="5"/>
    <x v="1"/>
    <m/>
    <x v="0"/>
  </r>
  <r>
    <s v="DL-01038"/>
    <s v="CUST-0484"/>
    <s v="CMP-233"/>
    <x v="0"/>
    <x v="4"/>
    <s v="9K"/>
    <n v="9000"/>
    <x v="3"/>
    <s v="Patrick Sama"/>
    <s v="Patrick Sama"/>
    <s v="2023-12-07"/>
    <x v="439"/>
    <d v="2024-04-20T00:00:00"/>
    <d v="2024-04-20T00:00:00"/>
    <d v="2024-01-04T00:00:00"/>
    <d v="2024-01-04T00:00:00"/>
    <n v="28"/>
    <n v="1"/>
    <n v="2"/>
    <m/>
    <x v="3"/>
    <m/>
    <x v="1"/>
  </r>
  <r>
    <s v="DL-01039"/>
    <s v="CUST-1156"/>
    <s v="CMP-145"/>
    <x v="1"/>
    <x v="3"/>
    <s v="124411"/>
    <n v="124411"/>
    <x v="6"/>
    <s v="Kashish Patla"/>
    <s v="Kashish Patla"/>
    <s v="02/07/2023"/>
    <x v="522"/>
    <d v="2023-09-09T00:00:00"/>
    <d v="2023-09-09T00:00:00"/>
    <m/>
    <s v=""/>
    <m/>
    <n v="0"/>
    <n v="1"/>
    <n v="34.799999999999997"/>
    <x v="4"/>
    <m/>
    <x v="0"/>
  </r>
  <r>
    <s v="DL-01040"/>
    <s v="CUST-0445"/>
    <s v="CMP-247"/>
    <x v="2"/>
    <x v="5"/>
    <s v="42K"/>
    <n v="42000"/>
    <x v="0"/>
    <s v="Shivani Natt"/>
    <s v="Shivani Natt"/>
    <s v="2024-08-17"/>
    <x v="246"/>
    <d v="2024-12-18T00:00:00"/>
    <d v="2024-12-18T00:00:00"/>
    <d v="2025-01-08T00:00:00"/>
    <d v="2025-01-08T00:00:00"/>
    <n v="144"/>
    <n v="0"/>
    <n v="1"/>
    <n v="33.6"/>
    <x v="1"/>
    <m/>
    <x v="2"/>
  </r>
  <r>
    <s v="DL-01041"/>
    <s v="CUST-1460"/>
    <s v="CMP-044"/>
    <x v="0"/>
    <x v="2"/>
    <s v="$5,478"/>
    <n v="5478"/>
    <x v="6"/>
    <s v="Mason Solanki"/>
    <s v="Mason Solanki"/>
    <s v="2023-04-17"/>
    <x v="252"/>
    <d v="2023-08-29T00:00:00"/>
    <d v="2023-08-29T00:00:00"/>
    <m/>
    <s v=""/>
    <m/>
    <n v="0"/>
    <n v="1"/>
    <m/>
    <x v="2"/>
    <m/>
    <x v="0"/>
  </r>
  <r>
    <s v="DL-01042"/>
    <s v="CUST-0975"/>
    <s v="CMP-234"/>
    <x v="3"/>
    <x v="4"/>
    <s v="10K"/>
    <n v="10000"/>
    <x v="4"/>
    <s v="Karan Karnik"/>
    <s v="Karan Karnik"/>
    <s v="2022-09-30"/>
    <x v="572"/>
    <d v="2023-03-21T00:00:00"/>
    <d v="2023-03-21T00:00:00"/>
    <d v="2022-12-26T00:00:00"/>
    <d v="2022-12-26T00:00:00"/>
    <n v="87"/>
    <n v="1"/>
    <n v="4"/>
    <n v="16.7"/>
    <x v="0"/>
    <m/>
    <x v="1"/>
  </r>
  <r>
    <s v="DL-01043"/>
    <s v="CUST-0695"/>
    <s v=""/>
    <x v="0"/>
    <x v="6"/>
    <s v="2038"/>
    <n v="2038"/>
    <x v="0"/>
    <s v="Ekta Uppal"/>
    <s v="Ekta Uppal"/>
    <s v="2022-07-10"/>
    <x v="671"/>
    <d v="2022-12-06T00:00:00"/>
    <d v="2022-12-06T00:00:00"/>
    <m/>
    <s v=""/>
    <m/>
    <n v="0"/>
    <n v="1"/>
    <n v="34.799999999999997"/>
    <x v="1"/>
    <m/>
    <x v="0"/>
  </r>
  <r>
    <s v="DL-01044"/>
    <s v="CUST-0812"/>
    <s v="CMP-189"/>
    <x v="3"/>
    <x v="1"/>
    <s v="13027"/>
    <n v="13027"/>
    <x v="8"/>
    <s v="Mason Solanki"/>
    <s v="Mason Solanki"/>
    <s v="2023-08-08"/>
    <x v="672"/>
    <d v="2024-01-30T00:00:00"/>
    <d v="2024-01-30T00:00:00"/>
    <m/>
    <s v=""/>
    <m/>
    <n v="0"/>
    <n v="1"/>
    <n v="20.6"/>
    <x v="4"/>
    <m/>
    <x v="0"/>
  </r>
  <r>
    <s v="DL-01045"/>
    <s v="CUST-0973"/>
    <s v="CMP-361"/>
    <x v="0"/>
    <x v="5"/>
    <s v="2461"/>
    <n v="2461"/>
    <x v="4"/>
    <s v="Ekta Uppal"/>
    <s v="Ekta Uppal"/>
    <s v="2022-04-22"/>
    <x v="673"/>
    <d v="2022-07-27T00:00:00"/>
    <d v="2022-07-27T00:00:00"/>
    <d v="2022-06-01T00:00:00"/>
    <d v="2022-06-01T00:00:00"/>
    <n v="40"/>
    <n v="0"/>
    <n v="1"/>
    <n v="29.8"/>
    <x v="4"/>
    <m/>
    <x v="2"/>
  </r>
  <r>
    <s v="DL-01046"/>
    <s v="CUST-0843"/>
    <s v="CMP-294"/>
    <x v="4"/>
    <x v="0"/>
    <s v="$11,849"/>
    <n v="11849"/>
    <x v="8"/>
    <s v="Ekta Uppal"/>
    <s v="Ekta Uppal"/>
    <s v="2024-11-24"/>
    <x v="507"/>
    <d v="2025-03-25T00:00:00"/>
    <d v="2025-03-25T00:00:00"/>
    <m/>
    <s v=""/>
    <m/>
    <n v="0"/>
    <n v="1"/>
    <n v="2.7"/>
    <x v="0"/>
    <m/>
    <x v="0"/>
  </r>
  <r>
    <s v="DL-01047"/>
    <s v="CUST-0672"/>
    <s v="CMP-254"/>
    <x v="3"/>
    <x v="6"/>
    <s v="$23,038"/>
    <n v="23038"/>
    <x v="0"/>
    <s v="Panini Kade"/>
    <s v="Panini Kade"/>
    <s v="2023-04-16"/>
    <x v="606"/>
    <d v="2023-10-09T00:00:00"/>
    <d v="2023-10-09T00:00:00"/>
    <m/>
    <s v=""/>
    <m/>
    <n v="0"/>
    <n v="1"/>
    <n v="21.7"/>
    <x v="2"/>
    <m/>
    <x v="0"/>
  </r>
  <r>
    <s v="DL-01048"/>
    <s v="CUST-1382"/>
    <s v=""/>
    <x v="2"/>
    <x v="1"/>
    <s v="36K"/>
    <n v="36000"/>
    <x v="2"/>
    <s v="Krish Varughese"/>
    <s v="Krish Varughese"/>
    <s v="2024-10-07"/>
    <x v="184"/>
    <d v="2025-02-21T00:00:00"/>
    <d v="2025-02-21T00:00:00"/>
    <m/>
    <s v=""/>
    <m/>
    <n v="0"/>
    <n v="1"/>
    <n v="22.1"/>
    <x v="4"/>
    <m/>
    <x v="0"/>
  </r>
  <r>
    <s v="DL-01049"/>
    <s v="CUST-0253"/>
    <s v=""/>
    <x v="0"/>
    <x v="4"/>
    <s v="$4,519"/>
    <n v="4519"/>
    <x v="0"/>
    <s v="Lakshmi Hayre"/>
    <s v="Lakshmi Hayre"/>
    <s v="2022-04-29"/>
    <x v="674"/>
    <d v="2022-08-04T00:00:00"/>
    <d v="2022-08-04T00:00:00"/>
    <d v="2022-10-16T00:00:00"/>
    <d v="2022-10-16T00:00:00"/>
    <n v="170"/>
    <n v="1"/>
    <n v="3"/>
    <n v="30.3"/>
    <x v="2"/>
    <m/>
    <x v="1"/>
  </r>
  <r>
    <s v="DL-01050"/>
    <s v="CUST-1296"/>
    <s v="CMP-369"/>
    <x v="0"/>
    <x v="0"/>
    <s v="$8,762"/>
    <n v="8762"/>
    <x v="6"/>
    <s v="rachit lall"/>
    <s v="Rachit Lall"/>
    <s v="2024-09-17"/>
    <x v="529"/>
    <d v="2024-11-15T00:00:00"/>
    <d v="2024-11-15T00:00:00"/>
    <m/>
    <s v=""/>
    <m/>
    <n v="0"/>
    <n v="1"/>
    <n v="23.6"/>
    <x v="2"/>
    <m/>
    <x v="0"/>
  </r>
  <r>
    <s v="DL-01051"/>
    <s v="CUST-1442"/>
    <s v=""/>
    <x v="2"/>
    <x v="0"/>
    <s v="14,373"/>
    <n v="14373"/>
    <x v="8"/>
    <s v="Karan Karnik"/>
    <s v="Karan Karnik"/>
    <s v="2024-07-24"/>
    <x v="557"/>
    <d v="2024-10-31T00:00:00"/>
    <d v="2024-10-31T00:00:00"/>
    <m/>
    <s v=""/>
    <m/>
    <n v="0"/>
    <n v="1"/>
    <n v="22.8"/>
    <x v="1"/>
    <m/>
    <x v="0"/>
  </r>
  <r>
    <s v="DL-01052"/>
    <s v="CUST-0885"/>
    <s v=""/>
    <x v="4"/>
    <x v="3"/>
    <s v="7056"/>
    <n v="7056"/>
    <x v="3"/>
    <s v="Ekta Uppal"/>
    <s v="Ekta Uppal"/>
    <s v="2022-09-24"/>
    <x v="380"/>
    <d v="2023-01-02T00:00:00"/>
    <d v="2023-01-02T00:00:00"/>
    <m/>
    <s v=""/>
    <m/>
    <n v="0"/>
    <n v="1"/>
    <m/>
    <x v="0"/>
    <m/>
    <x v="0"/>
  </r>
  <r>
    <s v="DL-01053"/>
    <s v="CUST-1209"/>
    <s v="CMP-019"/>
    <x v="4"/>
    <x v="0"/>
    <s v="$12,809"/>
    <n v="12809"/>
    <x v="5"/>
    <s v="rachit lall"/>
    <s v="Rachit Lall"/>
    <s v="2023-01-09"/>
    <x v="264"/>
    <d v="2023-05-09T00:00:00"/>
    <d v="2023-05-09T00:00:00"/>
    <m/>
    <s v=""/>
    <m/>
    <n v="0"/>
    <n v="1"/>
    <n v="23.1"/>
    <x v="0"/>
    <m/>
    <x v="0"/>
  </r>
  <r>
    <s v="DL-01054"/>
    <s v="CUST-0805"/>
    <s v="CMP-257"/>
    <x v="4"/>
    <x v="0"/>
    <s v="7913"/>
    <n v="7913"/>
    <x v="3"/>
    <s v="Ekta Uppal"/>
    <s v="Ekta Uppal"/>
    <s v="2022-07-04"/>
    <x v="675"/>
    <d v="2022-08-31T00:00:00"/>
    <d v="2022-08-31T00:00:00"/>
    <m/>
    <s v=""/>
    <m/>
    <n v="0"/>
    <n v="1"/>
    <n v="8.1"/>
    <x v="1"/>
    <m/>
    <x v="0"/>
  </r>
  <r>
    <s v="DL-01055"/>
    <s v="CUST-0808"/>
    <s v=""/>
    <x v="0"/>
    <x v="6"/>
    <s v="7207"/>
    <n v="7207"/>
    <x v="7"/>
    <s v="Karan Karnik"/>
    <s v="Karan Karnik"/>
    <s v="2024-02-01"/>
    <x v="489"/>
    <d v="2024-05-09T00:00:00"/>
    <d v="2024-05-09T00:00:00"/>
    <m/>
    <s v=""/>
    <m/>
    <n v="0"/>
    <n v="1"/>
    <n v="25.5"/>
    <x v="3"/>
    <m/>
    <x v="0"/>
  </r>
  <r>
    <s v="DL-01056"/>
    <s v="CUST-1148"/>
    <s v="CMP-328"/>
    <x v="0"/>
    <x v="4"/>
    <s v="$8,266"/>
    <n v="8266"/>
    <x v="3"/>
    <s v="Ati Seshadri"/>
    <s v="Ati Seshadri"/>
    <s v="2024-08-02"/>
    <x v="588"/>
    <d v="2024-12-01T00:00:00"/>
    <d v="2024-12-01T00:00:00"/>
    <d v="2024-09-09T00:00:00"/>
    <d v="2024-09-09T00:00:00"/>
    <n v="38"/>
    <n v="1"/>
    <n v="4"/>
    <n v="3.1"/>
    <x v="1"/>
    <m/>
    <x v="1"/>
  </r>
  <r>
    <s v="DL-01057"/>
    <s v="CUST-1373"/>
    <s v="CMP-173"/>
    <x v="2"/>
    <x v="2"/>
    <s v="19K"/>
    <n v="19000"/>
    <x v="2"/>
    <s v="Ati Seshadri"/>
    <s v="Ati Seshadri"/>
    <s v="2023-09-03"/>
    <x v="676"/>
    <d v="2023-09-27T00:00:00"/>
    <d v="2023-09-27T00:00:00"/>
    <m/>
    <s v=""/>
    <m/>
    <n v="0"/>
    <n v="1"/>
    <n v="2.2000000000000002"/>
    <x v="2"/>
    <m/>
    <x v="0"/>
  </r>
  <r>
    <s v="DL-01058"/>
    <s v="CUST-0034"/>
    <s v="CMP-365"/>
    <x v="0"/>
    <x v="0"/>
    <s v="$4,213"/>
    <n v="4213"/>
    <x v="4"/>
    <s v="Vidhi Mital"/>
    <s v="Vidhi Mital"/>
    <s v="2022-04-21"/>
    <x v="677"/>
    <d v="2022-07-11T00:00:00"/>
    <d v="2022-07-11T00:00:00"/>
    <m/>
    <s v=""/>
    <m/>
    <n v="0"/>
    <n v="1"/>
    <n v="17.899999999999999"/>
    <x v="3"/>
    <m/>
    <x v="0"/>
  </r>
  <r>
    <s v="DL-01059"/>
    <s v="CUST-1027"/>
    <s v="CMP-305"/>
    <x v="0"/>
    <x v="2"/>
    <s v="$6,277"/>
    <n v="6277"/>
    <x v="7"/>
    <s v="Karan Karnik"/>
    <s v="Karan Karnik"/>
    <s v="2023-05-20"/>
    <x v="46"/>
    <d v="2023-07-14T00:00:00"/>
    <d v="2023-07-14T00:00:00"/>
    <m/>
    <s v=""/>
    <m/>
    <n v="0"/>
    <n v="1"/>
    <n v="22"/>
    <x v="4"/>
    <m/>
    <x v="0"/>
  </r>
  <r>
    <s v="DL-01060"/>
    <s v="CUST-0944"/>
    <s v="CMP-150"/>
    <x v="4"/>
    <x v="4"/>
    <s v="8090"/>
    <n v="8090"/>
    <x v="7"/>
    <s v="Krish Varughese"/>
    <s v="Krish Varughese"/>
    <s v="2022-03-17"/>
    <x v="34"/>
    <d v="2022-08-29T00:00:00"/>
    <d v="2022-08-29T00:00:00"/>
    <d v="2022-07-13T00:00:00"/>
    <d v="2022-07-13T00:00:00"/>
    <n v="118"/>
    <n v="0"/>
    <n v="1"/>
    <m/>
    <x v="1"/>
    <m/>
    <x v="1"/>
  </r>
  <r>
    <s v="DL-01061"/>
    <s v="CUST-0980"/>
    <s v=""/>
    <x v="0"/>
    <x v="2"/>
    <s v="$9,437"/>
    <n v="9437"/>
    <x v="1"/>
    <s v="Hemangini Bahri"/>
    <s v="Hemangini Bahri"/>
    <s v="2023-03-11"/>
    <x v="595"/>
    <d v="2023-08-19T00:00:00"/>
    <d v="2023-08-19T00:00:00"/>
    <m/>
    <s v=""/>
    <m/>
    <n v="0"/>
    <n v="1"/>
    <n v="28.5"/>
    <x v="2"/>
    <m/>
    <x v="0"/>
  </r>
  <r>
    <s v="DL-01062"/>
    <s v="CUST-1098"/>
    <s v="CMP-212"/>
    <x v="1"/>
    <x v="2"/>
    <s v="$136,419"/>
    <n v="136419"/>
    <x v="3"/>
    <s v="Aachal Soni"/>
    <s v="Aachal Soni"/>
    <s v="2022-05-19"/>
    <x v="678"/>
    <d v="2022-11-10T00:00:00"/>
    <d v="2022-11-10T00:00:00"/>
    <m/>
    <s v=""/>
    <m/>
    <n v="0"/>
    <n v="1"/>
    <n v="2.2000000000000002"/>
    <x v="2"/>
    <m/>
    <x v="0"/>
  </r>
  <r>
    <s v="DL-01063"/>
    <s v="CUST-0747"/>
    <s v="CMP-076"/>
    <x v="1"/>
    <x v="1"/>
    <s v="141470"/>
    <n v="141470"/>
    <x v="1"/>
    <s v="Kashish Patla"/>
    <s v="Kashish Patla"/>
    <s v="2023-10-24"/>
    <x v="345"/>
    <d v="2024-02-27T00:00:00"/>
    <d v="2024-02-27T00:00:00"/>
    <m/>
    <s v=""/>
    <m/>
    <n v="0"/>
    <n v="1"/>
    <n v="27.4"/>
    <x v="1"/>
    <m/>
    <x v="0"/>
  </r>
  <r>
    <s v="DL-01064"/>
    <s v="CUST-0457"/>
    <s v="CMP-211"/>
    <x v="2"/>
    <x v="3"/>
    <s v="$37,486"/>
    <n v="37486"/>
    <x v="1"/>
    <s v="jalsa parsa"/>
    <s v="Jalsa Parsa"/>
    <s v="2024-02-07"/>
    <x v="679"/>
    <d v="2024-07-24T00:00:00"/>
    <d v="2024-07-24T00:00:00"/>
    <m/>
    <s v=""/>
    <m/>
    <n v="0"/>
    <n v="1"/>
    <n v="10.5"/>
    <x v="0"/>
    <m/>
    <x v="0"/>
  </r>
  <r>
    <s v="DL-01065"/>
    <s v="CUST-1022"/>
    <s v="CMP-181"/>
    <x v="1"/>
    <x v="1"/>
    <s v="$198,674"/>
    <n v="198674"/>
    <x v="7"/>
    <s v="Patrick Sama"/>
    <s v="Patrick Sama"/>
    <s v="2022-11-06"/>
    <x v="149"/>
    <d v="2022-11-23T00:00:00"/>
    <d v="2022-11-23T00:00:00"/>
    <m/>
    <s v=""/>
    <m/>
    <n v="0"/>
    <n v="1"/>
    <n v="4.3"/>
    <x v="3"/>
    <m/>
    <x v="0"/>
  </r>
  <r>
    <s v="DL-01066"/>
    <s v="CUST-0101"/>
    <s v="CMP-329"/>
    <x v="3"/>
    <x v="1"/>
    <s v="14675"/>
    <n v="14675"/>
    <x v="2"/>
    <s v="Mason Solanki"/>
    <s v="Mason Solanki"/>
    <s v="2023-11-25"/>
    <x v="680"/>
    <d v="2024-02-29T00:00:00"/>
    <d v="2024-02-29T00:00:00"/>
    <m/>
    <s v=""/>
    <m/>
    <n v="0"/>
    <n v="1"/>
    <n v="3.8"/>
    <x v="2"/>
    <m/>
    <x v="0"/>
  </r>
  <r>
    <s v="DL-01067"/>
    <s v="CUST-1008"/>
    <s v=""/>
    <x v="1"/>
    <x v="6"/>
    <s v="111323"/>
    <n v="111323"/>
    <x v="2"/>
    <s v="Jasmit Gour"/>
    <s v="Jasmit Gour"/>
    <s v="2024-05-24"/>
    <x v="346"/>
    <d v="2024-11-17T00:00:00"/>
    <d v="2024-11-17T00:00:00"/>
    <m/>
    <s v=""/>
    <m/>
    <n v="0"/>
    <n v="1"/>
    <n v="26.7"/>
    <x v="2"/>
    <m/>
    <x v="0"/>
  </r>
  <r>
    <s v="DL-01068"/>
    <s v="CUST-1176"/>
    <s v="CMP-249"/>
    <x v="4"/>
    <x v="5"/>
    <s v="$13,439"/>
    <n v="13439"/>
    <x v="4"/>
    <s v="Aachal Soni"/>
    <s v="Aachal Soni"/>
    <s v="2024-05-31"/>
    <x v="604"/>
    <d v="2024-07-14T00:00:00"/>
    <d v="2024-07-14T00:00:00"/>
    <d v="2024-07-09T00:00:00"/>
    <d v="2024-07-09T00:00:00"/>
    <n v="39"/>
    <n v="0"/>
    <n v="1"/>
    <n v="12.1"/>
    <x v="4"/>
    <m/>
    <x v="2"/>
  </r>
  <r>
    <s v="DL-01069"/>
    <s v="CUST-1022"/>
    <s v="CMP-245"/>
    <x v="2"/>
    <x v="3"/>
    <s v="22K"/>
    <n v="22000"/>
    <x v="7"/>
    <s v="Amruta Sinha"/>
    <s v="Amruta Sinha"/>
    <s v="2022-01-18"/>
    <x v="681"/>
    <d v="2022-04-07T00:00:00"/>
    <d v="2022-04-07T00:00:00"/>
    <m/>
    <s v=""/>
    <m/>
    <n v="0"/>
    <n v="1"/>
    <m/>
    <x v="4"/>
    <m/>
    <x v="0"/>
  </r>
  <r>
    <s v="DL-01070"/>
    <s v="CUST-1219"/>
    <s v="CMP-153"/>
    <x v="0"/>
    <x v="6"/>
    <s v="7509"/>
    <n v="7509"/>
    <x v="3"/>
    <s v="Nihal Bhasin"/>
    <s v="Nihal Bhasin"/>
    <s v="2024-12-26"/>
    <x v="364"/>
    <d v="2025-06-07T00:00:00"/>
    <d v="2025-06-07T00:00:00"/>
    <m/>
    <s v=""/>
    <m/>
    <n v="0"/>
    <n v="1"/>
    <n v="19.5"/>
    <x v="1"/>
    <m/>
    <x v="0"/>
  </r>
  <r>
    <s v="DL-01071"/>
    <s v="CUST-0748"/>
    <s v=""/>
    <x v="2"/>
    <x v="0"/>
    <s v="44281"/>
    <n v="44281"/>
    <x v="8"/>
    <s v="Shivani Natt"/>
    <s v="Shivani Natt"/>
    <s v="2023-12-11"/>
    <x v="682"/>
    <d v="2024-04-19T00:00:00"/>
    <d v="2024-04-19T00:00:00"/>
    <m/>
    <s v=""/>
    <m/>
    <n v="0"/>
    <n v="1"/>
    <n v="4"/>
    <x v="0"/>
    <m/>
    <x v="0"/>
  </r>
  <r>
    <s v="DL-01072"/>
    <s v="CUST-1481"/>
    <s v=""/>
    <x v="3"/>
    <x v="5"/>
    <s v="8,720"/>
    <n v="8720"/>
    <x v="0"/>
    <s v="Champak Rao"/>
    <s v="Champak Rao"/>
    <s v="2024-09-07"/>
    <x v="297"/>
    <d v="2024-12-02T00:00:00"/>
    <d v="2024-12-02T00:00:00"/>
    <d v="2025-03-09T00:00:00"/>
    <d v="2025-03-09T00:00:00"/>
    <n v="183"/>
    <n v="0"/>
    <n v="1"/>
    <n v="5.5"/>
    <x v="2"/>
    <m/>
    <x v="2"/>
  </r>
  <r>
    <s v="DL-01073"/>
    <s v="CUST-0786"/>
    <s v=""/>
    <x v="0"/>
    <x v="4"/>
    <s v="5339"/>
    <n v="5339"/>
    <x v="0"/>
    <s v="jalsa parsa"/>
    <s v="Jalsa Parsa"/>
    <s v="2024-02-04"/>
    <x v="553"/>
    <d v="2024-07-05T00:00:00"/>
    <d v="2024-07-05T00:00:00"/>
    <d v="2024-04-20T00:00:00"/>
    <d v="2024-04-20T00:00:00"/>
    <n v="76"/>
    <n v="1"/>
    <n v="2"/>
    <m/>
    <x v="3"/>
    <m/>
    <x v="1"/>
  </r>
  <r>
    <s v="DL-01074"/>
    <s v="CUST-0026"/>
    <s v=""/>
    <x v="1"/>
    <x v="3"/>
    <s v="102K"/>
    <n v="102000"/>
    <x v="0"/>
    <s v="Nihal Bhasin"/>
    <s v="Nihal Bhasin"/>
    <s v="2022-03-08"/>
    <x v="125"/>
    <d v="2022-08-16T00:00:00"/>
    <d v="2022-08-16T00:00:00"/>
    <m/>
    <s v=""/>
    <m/>
    <n v="0"/>
    <n v="1"/>
    <n v="10.6"/>
    <x v="2"/>
    <m/>
    <x v="0"/>
  </r>
  <r>
    <s v="DL-01075"/>
    <s v="CUST-0276"/>
    <s v="CMP-300"/>
    <x v="2"/>
    <x v="0"/>
    <s v="23879"/>
    <n v="23879"/>
    <x v="4"/>
    <s v="Amruta Sinha"/>
    <s v="Amruta Sinha"/>
    <s v="2023-02-19"/>
    <x v="195"/>
    <d v="2023-06-08T00:00:00"/>
    <d v="2023-06-08T00:00:00"/>
    <m/>
    <s v=""/>
    <m/>
    <n v="0"/>
    <n v="1"/>
    <n v="16.5"/>
    <x v="3"/>
    <m/>
    <x v="0"/>
  </r>
  <r>
    <s v="DL-01076"/>
    <s v="CUST-0321"/>
    <s v="CMP-075"/>
    <x v="3"/>
    <x v="6"/>
    <s v="15026"/>
    <n v="15026"/>
    <x v="0"/>
    <s v="Jairaj Panchal"/>
    <s v="Jairaj Panchal"/>
    <s v="2024-09-30"/>
    <x v="152"/>
    <d v="2025-01-06T00:00:00"/>
    <d v="2025-01-06T00:00:00"/>
    <m/>
    <s v=""/>
    <m/>
    <n v="0"/>
    <n v="1"/>
    <n v="17.600000000000001"/>
    <x v="2"/>
    <m/>
    <x v="0"/>
  </r>
  <r>
    <s v="DL-01077"/>
    <s v="CUST-0953"/>
    <s v="CMP-256"/>
    <x v="4"/>
    <x v="6"/>
    <s v="12811"/>
    <n v="12811"/>
    <x v="3"/>
    <s v="Nihal Bhasin"/>
    <s v="Nihal Bhasin"/>
    <s v="2023-05-22"/>
    <x v="204"/>
    <m/>
    <s v=""/>
    <m/>
    <s v=""/>
    <m/>
    <n v="0"/>
    <n v="1"/>
    <n v="17.5"/>
    <x v="0"/>
    <m/>
    <x v="0"/>
  </r>
  <r>
    <s v="DL-01078"/>
    <s v="CUST-0023"/>
    <s v=""/>
    <x v="0"/>
    <x v="0"/>
    <s v="$6,245"/>
    <n v="6245"/>
    <x v="5"/>
    <s v="Lakshmi Hayre"/>
    <s v="Lakshmi Hayre"/>
    <s v="15/10/2022"/>
    <x v="683"/>
    <d v="2023-04-04T00:00:00"/>
    <d v="2023-04-04T00:00:00"/>
    <m/>
    <s v=""/>
    <m/>
    <n v="0"/>
    <n v="1"/>
    <n v="25.5"/>
    <x v="3"/>
    <m/>
    <x v="0"/>
  </r>
  <r>
    <s v="DL-01079"/>
    <s v="CUST-0905"/>
    <s v="CMP-218"/>
    <x v="3"/>
    <x v="6"/>
    <s v="$9,509"/>
    <n v="9509"/>
    <x v="1"/>
    <s v="Kashish Patla"/>
    <s v="Kashish Patla"/>
    <s v="2023-12-09"/>
    <x v="395"/>
    <d v="2024-03-18T00:00:00"/>
    <d v="2024-03-18T00:00:00"/>
    <m/>
    <s v=""/>
    <m/>
    <n v="0"/>
    <n v="1"/>
    <n v="23.5"/>
    <x v="3"/>
    <m/>
    <x v="0"/>
  </r>
  <r>
    <s v="DL-01080"/>
    <s v="CUST-0655"/>
    <s v=""/>
    <x v="2"/>
    <x v="0"/>
    <s v="35350"/>
    <n v="35350"/>
    <x v="3"/>
    <s v="Ati Seshadri"/>
    <s v="Ati Seshadri"/>
    <s v="2024-07-31"/>
    <x v="684"/>
    <d v="2024-12-21T00:00:00"/>
    <d v="2024-12-21T00:00:00"/>
    <m/>
    <s v=""/>
    <m/>
    <n v="0"/>
    <n v="1"/>
    <n v="17.3"/>
    <x v="4"/>
    <m/>
    <x v="0"/>
  </r>
  <r>
    <s v="DL-01081"/>
    <s v="CUST-0747"/>
    <s v=""/>
    <x v="2"/>
    <x v="4"/>
    <s v="10,876"/>
    <n v="10876"/>
    <x v="7"/>
    <s v="Jairaj Panchal"/>
    <s v="Jairaj Panchal"/>
    <s v="2024-01-30"/>
    <x v="685"/>
    <d v="2024-02-20T00:00:00"/>
    <d v="2024-02-20T00:00:00"/>
    <d v="2024-04-07T00:00:00"/>
    <d v="2024-04-07T00:00:00"/>
    <n v="68"/>
    <n v="0"/>
    <n v="1"/>
    <n v="14.3"/>
    <x v="1"/>
    <m/>
    <x v="1"/>
  </r>
  <r>
    <s v="DL-01082"/>
    <s v="CUST-0651"/>
    <s v="CMP-148"/>
    <x v="4"/>
    <x v="1"/>
    <s v="$13,642"/>
    <n v="13642"/>
    <x v="8"/>
    <s v="Nihal Bhasin"/>
    <s v="Nihal Bhasin"/>
    <s v="2024-12-02"/>
    <x v="632"/>
    <d v="2025-05-11T00:00:00"/>
    <d v="2025-05-11T00:00:00"/>
    <m/>
    <s v=""/>
    <m/>
    <n v="0"/>
    <n v="1"/>
    <n v="19.5"/>
    <x v="4"/>
    <m/>
    <x v="0"/>
  </r>
  <r>
    <s v="DL-01083"/>
    <s v="CUST-0173"/>
    <s v="CMP-134"/>
    <x v="2"/>
    <x v="1"/>
    <s v="36K"/>
    <n v="36000"/>
    <x v="3"/>
    <s v="Anamika Keer"/>
    <s v="Anamika Keer"/>
    <s v="2024-05-22"/>
    <x v="686"/>
    <d v="2024-10-19T00:00:00"/>
    <d v="2024-10-19T00:00:00"/>
    <m/>
    <s v=""/>
    <m/>
    <n v="0"/>
    <n v="1"/>
    <n v="7.6"/>
    <x v="4"/>
    <m/>
    <x v="0"/>
  </r>
  <r>
    <s v="DL-01084"/>
    <s v="CUST-0871"/>
    <s v="CMP-125"/>
    <x v="3"/>
    <x v="5"/>
    <s v="$4,537"/>
    <n v="4537"/>
    <x v="2"/>
    <s v="Nihal Bhasin"/>
    <s v="Nihal Bhasin"/>
    <s v="2024-04-27"/>
    <x v="635"/>
    <d v="2024-09-12T00:00:00"/>
    <d v="2024-09-12T00:00:00"/>
    <d v="2024-08-14T00:00:00"/>
    <d v="2024-08-14T00:00:00"/>
    <n v="109"/>
    <n v="0"/>
    <n v="1"/>
    <n v="19.7"/>
    <x v="0"/>
    <m/>
    <x v="2"/>
  </r>
  <r>
    <s v="DL-01085"/>
    <s v="CUST-0007"/>
    <s v="CMP-277"/>
    <x v="1"/>
    <x v="5"/>
    <s v="$54,569"/>
    <n v="54569"/>
    <x v="3"/>
    <s v="Aachal Soni"/>
    <s v="Aachal Soni"/>
    <s v="2023-08-25"/>
    <x v="687"/>
    <d v="2024-01-23T00:00:00"/>
    <d v="2024-01-23T00:00:00"/>
    <d v="2024-01-20T00:00:00"/>
    <d v="2024-01-20T00:00:00"/>
    <n v="148"/>
    <n v="0"/>
    <n v="1"/>
    <m/>
    <x v="0"/>
    <m/>
    <x v="2"/>
  </r>
  <r>
    <s v="DL-01086"/>
    <s v="CUST-0310"/>
    <s v="CMP-240"/>
    <x v="2"/>
    <x v="3"/>
    <s v="$29,814"/>
    <n v="29814"/>
    <x v="8"/>
    <s v="Mason Solanki"/>
    <s v="Mason Solanki"/>
    <s v="2022-04-06"/>
    <x v="688"/>
    <m/>
    <s v=""/>
    <m/>
    <s v=""/>
    <m/>
    <n v="0"/>
    <n v="1"/>
    <n v="10"/>
    <x v="0"/>
    <m/>
    <x v="0"/>
  </r>
  <r>
    <s v="DL-01087"/>
    <s v="CUST-0240"/>
    <s v="CMP-009"/>
    <x v="4"/>
    <x v="3"/>
    <s v="$6,519"/>
    <n v="6519"/>
    <x v="8"/>
    <s v="Ekta Uppal"/>
    <s v="Ekta Uppal"/>
    <s v="2022-06-26"/>
    <x v="689"/>
    <d v="2022-10-16T00:00:00"/>
    <d v="2022-10-16T00:00:00"/>
    <m/>
    <s v=""/>
    <m/>
    <n v="0"/>
    <n v="1"/>
    <n v="3.1"/>
    <x v="2"/>
    <m/>
    <x v="0"/>
  </r>
  <r>
    <s v="DL-01088"/>
    <s v="CUST-0730"/>
    <s v="CMP-334"/>
    <x v="0"/>
    <x v="2"/>
    <s v="2,293"/>
    <n v="2293"/>
    <x v="5"/>
    <s v="Patrick Sama"/>
    <s v="Patrick Sama"/>
    <s v="2022-10-10"/>
    <x v="690"/>
    <d v="2023-02-05T00:00:00"/>
    <d v="2023-02-05T00:00:00"/>
    <m/>
    <s v=""/>
    <m/>
    <n v="0"/>
    <n v="1"/>
    <n v="20"/>
    <x v="4"/>
    <m/>
    <x v="0"/>
  </r>
  <r>
    <s v="DL-01089"/>
    <s v="CUST-1278"/>
    <s v="CMP-085"/>
    <x v="2"/>
    <x v="3"/>
    <s v="$39,879"/>
    <n v="39879"/>
    <x v="7"/>
    <s v="Owen Mane"/>
    <s v="Owen Mane"/>
    <s v="2023-04-07"/>
    <x v="691"/>
    <d v="2023-09-12T00:00:00"/>
    <d v="2023-09-12T00:00:00"/>
    <m/>
    <s v=""/>
    <m/>
    <n v="0"/>
    <n v="1"/>
    <n v="10.3"/>
    <x v="0"/>
    <m/>
    <x v="0"/>
  </r>
  <r>
    <s v="DL-01090"/>
    <s v="CUST-0200"/>
    <s v="CMP-127"/>
    <x v="4"/>
    <x v="2"/>
    <s v="6K"/>
    <n v="6000"/>
    <x v="4"/>
    <s v="Anamika Keer"/>
    <s v="Anamika Keer"/>
    <s v="2023-01-12"/>
    <x v="277"/>
    <d v="2023-07-02T00:00:00"/>
    <d v="2023-07-02T00:00:00"/>
    <m/>
    <s v=""/>
    <m/>
    <n v="0"/>
    <n v="1"/>
    <n v="24.9"/>
    <x v="3"/>
    <m/>
    <x v="0"/>
  </r>
  <r>
    <s v="DL-01091"/>
    <s v="CUST-1495"/>
    <s v="CMP-057"/>
    <x v="0"/>
    <x v="6"/>
    <s v="$5,365"/>
    <n v="5365"/>
    <x v="4"/>
    <s v="Hemangini Bahri  "/>
    <s v="Hemangini Bahri"/>
    <s v="2024-05-04"/>
    <x v="668"/>
    <d v="2024-08-07T00:00:00"/>
    <d v="2024-08-07T00:00:00"/>
    <m/>
    <s v=""/>
    <m/>
    <n v="0"/>
    <n v="1"/>
    <n v="0.4"/>
    <x v="3"/>
    <m/>
    <x v="0"/>
  </r>
  <r>
    <s v="DL-01092"/>
    <s v="CUST-1029"/>
    <s v="CMP-321"/>
    <x v="4"/>
    <x v="6"/>
    <s v="14035"/>
    <n v="14035"/>
    <x v="3"/>
    <s v="rachit lall"/>
    <s v="Rachit Lall"/>
    <s v="2024-03-26"/>
    <x v="518"/>
    <d v="2024-08-31T00:00:00"/>
    <d v="2024-08-31T00:00:00"/>
    <m/>
    <s v=""/>
    <m/>
    <n v="0"/>
    <n v="1"/>
    <n v="31.3"/>
    <x v="2"/>
    <m/>
    <x v="0"/>
  </r>
  <r>
    <s v="DL-01093"/>
    <s v="CUST-1392"/>
    <s v=""/>
    <x v="2"/>
    <x v="1"/>
    <s v="$24,386"/>
    <n v="24386"/>
    <x v="7"/>
    <s v="Amruta Sinha"/>
    <s v="Amruta Sinha"/>
    <s v="2024-04-17"/>
    <x v="692"/>
    <d v="2024-08-22T00:00:00"/>
    <d v="2024-08-22T00:00:00"/>
    <m/>
    <s v=""/>
    <m/>
    <n v="0"/>
    <n v="1"/>
    <n v="5.4"/>
    <x v="2"/>
    <m/>
    <x v="0"/>
  </r>
  <r>
    <s v="DL-01094"/>
    <s v="CUST-1026"/>
    <s v=""/>
    <x v="4"/>
    <x v="3"/>
    <s v="$8,259"/>
    <n v="8259"/>
    <x v="1"/>
    <s v="Hemangini Bahri"/>
    <s v="Hemangini Bahri"/>
    <s v="2023-09-25"/>
    <x v="72"/>
    <d v="2024-02-29T00:00:00"/>
    <d v="2024-02-29T00:00:00"/>
    <m/>
    <s v=""/>
    <m/>
    <n v="0"/>
    <n v="1"/>
    <n v="19.7"/>
    <x v="1"/>
    <m/>
    <x v="0"/>
  </r>
  <r>
    <s v="DL-01095"/>
    <s v="CUST-0184"/>
    <s v=""/>
    <x v="1"/>
    <x v="4"/>
    <s v="76978"/>
    <n v="76978"/>
    <x v="0"/>
    <s v="Champak Rao"/>
    <s v="Champak Rao"/>
    <s v="2023-07-23"/>
    <x v="693"/>
    <d v="2023-08-28T00:00:00"/>
    <d v="2023-08-28T00:00:00"/>
    <d v="2023-10-15T00:00:00"/>
    <d v="2023-10-15T00:00:00"/>
    <n v="84"/>
    <n v="0"/>
    <n v="1"/>
    <n v="31.4"/>
    <x v="3"/>
    <m/>
    <x v="1"/>
  </r>
  <r>
    <s v="DL-01096"/>
    <s v="CUST-0881"/>
    <s v="CMP-059"/>
    <x v="1"/>
    <x v="3"/>
    <s v="$172,075"/>
    <n v="172075"/>
    <x v="7"/>
    <s v="Ekta Uppal"/>
    <s v="Ekta Uppal"/>
    <s v="2024-04-28"/>
    <x v="644"/>
    <d v="2024-08-15T00:00:00"/>
    <d v="2024-08-15T00:00:00"/>
    <m/>
    <s v=""/>
    <m/>
    <n v="0"/>
    <n v="1"/>
    <n v="23.1"/>
    <x v="2"/>
    <m/>
    <x v="0"/>
  </r>
  <r>
    <s v="DL-01097"/>
    <s v="CUST-0521"/>
    <s v="CMP-085"/>
    <x v="3"/>
    <x v="1"/>
    <s v="20135"/>
    <n v="20135"/>
    <x v="2"/>
    <s v="Kashish Patla"/>
    <s v="Kashish Patla"/>
    <s v="2023-01-23"/>
    <x v="694"/>
    <d v="2023-05-31T00:00:00"/>
    <d v="2023-05-31T00:00:00"/>
    <m/>
    <s v=""/>
    <m/>
    <n v="0"/>
    <n v="1"/>
    <n v="13.7"/>
    <x v="1"/>
    <m/>
    <x v="0"/>
  </r>
  <r>
    <s v="DL-01098"/>
    <s v="CUST-1373"/>
    <s v="CMP-181"/>
    <x v="4"/>
    <x v="2"/>
    <s v="$2,441"/>
    <n v="2441"/>
    <x v="3"/>
    <s v="Mason Solanki"/>
    <s v="Mason Solanki"/>
    <s v="2023-07-08"/>
    <x v="695"/>
    <d v="2023-08-23T00:00:00"/>
    <d v="2023-08-23T00:00:00"/>
    <m/>
    <s v=""/>
    <m/>
    <n v="0"/>
    <n v="1"/>
    <n v="6.7"/>
    <x v="3"/>
    <m/>
    <x v="0"/>
  </r>
  <r>
    <s v="DL-01099"/>
    <s v="CUST-0294"/>
    <s v=""/>
    <x v="4"/>
    <x v="4"/>
    <s v="6536"/>
    <n v="6536"/>
    <x v="0"/>
    <s v="Karan Karnik"/>
    <s v="Karan Karnik"/>
    <s v="2024-01-08"/>
    <x v="696"/>
    <d v="2024-06-18T00:00:00"/>
    <d v="2024-06-18T00:00:00"/>
    <d v="2024-04-06T00:00:00"/>
    <d v="2024-04-06T00:00:00"/>
    <n v="89"/>
    <n v="0"/>
    <n v="1"/>
    <n v="30.5"/>
    <x v="2"/>
    <m/>
    <x v="1"/>
  </r>
  <r>
    <s v="DL-01100"/>
    <s v="CUST-0754"/>
    <s v=""/>
    <x v="4"/>
    <x v="5"/>
    <s v="10,167"/>
    <n v="10167"/>
    <x v="8"/>
    <s v="Owen Mane"/>
    <s v="Owen Mane"/>
    <s v="15/07/2023"/>
    <x v="117"/>
    <d v="2023-09-12T00:00:00"/>
    <d v="2023-09-12T00:00:00"/>
    <d v="2023-11-24T00:00:00"/>
    <d v="2023-11-24T00:00:00"/>
    <n v="132"/>
    <n v="0"/>
    <n v="1"/>
    <m/>
    <x v="0"/>
    <m/>
    <x v="2"/>
  </r>
  <r>
    <s v="DL-01101"/>
    <s v="CUST-1360"/>
    <s v="CMP-229"/>
    <x v="2"/>
    <x v="0"/>
    <s v="$25,218"/>
    <n v="25218"/>
    <x v="4"/>
    <s v="Aachal Soni"/>
    <s v="Aachal Soni"/>
    <s v="2022-11-07"/>
    <x v="697"/>
    <d v="2023-01-24T00:00:00"/>
    <d v="2023-01-24T00:00:00"/>
    <m/>
    <s v=""/>
    <m/>
    <n v="0"/>
    <n v="1"/>
    <n v="30.7"/>
    <x v="2"/>
    <m/>
    <x v="0"/>
  </r>
  <r>
    <s v="DL-01102"/>
    <s v="CUST-0890"/>
    <s v="CMP-295"/>
    <x v="3"/>
    <x v="3"/>
    <s v="14,564"/>
    <n v="14564"/>
    <x v="8"/>
    <s v="Shivani Natt"/>
    <s v="Shivani Natt"/>
    <s v="2024-02-28"/>
    <x v="589"/>
    <d v="2024-07-09T00:00:00"/>
    <d v="2024-07-09T00:00:00"/>
    <m/>
    <s v=""/>
    <m/>
    <n v="0"/>
    <n v="1"/>
    <n v="20.399999999999999"/>
    <x v="4"/>
    <m/>
    <x v="0"/>
  </r>
  <r>
    <s v="DL-01103"/>
    <s v="CUST-0150"/>
    <s v="CMP-118"/>
    <x v="2"/>
    <x v="1"/>
    <s v="$25,301"/>
    <n v="25301"/>
    <x v="7"/>
    <s v="Owen Mane"/>
    <s v="Owen Mane"/>
    <s v="2024-04-05"/>
    <x v="519"/>
    <d v="2024-09-21T00:00:00"/>
    <d v="2024-09-21T00:00:00"/>
    <m/>
    <s v=""/>
    <m/>
    <n v="0"/>
    <n v="1"/>
    <n v="0.2"/>
    <x v="2"/>
    <m/>
    <x v="0"/>
  </r>
  <r>
    <s v="DL-01104"/>
    <s v="CUST-1324"/>
    <s v="CMP-107"/>
    <x v="3"/>
    <x v="6"/>
    <s v="21,436"/>
    <n v="21436"/>
    <x v="1"/>
    <s v="Amruta Sinha"/>
    <s v="Amruta Sinha"/>
    <s v="2023-02-27"/>
    <x v="698"/>
    <m/>
    <s v=""/>
    <m/>
    <s v=""/>
    <m/>
    <n v="0"/>
    <n v="1"/>
    <m/>
    <x v="4"/>
    <m/>
    <x v="0"/>
  </r>
  <r>
    <s v="DL-01105"/>
    <s v="CUST-0409"/>
    <s v="CMP-062"/>
    <x v="0"/>
    <x v="0"/>
    <s v="4,584"/>
    <n v="4584"/>
    <x v="0"/>
    <s v="Shivani Natt"/>
    <s v="Shivani Natt"/>
    <s v="2024-03-26"/>
    <x v="518"/>
    <d v="2024-04-12T00:00:00"/>
    <d v="2024-04-12T00:00:00"/>
    <m/>
    <s v=""/>
    <m/>
    <n v="0"/>
    <n v="1"/>
    <n v="14.8"/>
    <x v="1"/>
    <m/>
    <x v="0"/>
  </r>
  <r>
    <s v="DL-01106"/>
    <s v="CUST-1420"/>
    <s v=""/>
    <x v="3"/>
    <x v="0"/>
    <s v="9231"/>
    <n v="9231"/>
    <x v="7"/>
    <s v="Karan Karnik"/>
    <s v="Karan Karnik"/>
    <s v="2023-12-26"/>
    <x v="699"/>
    <d v="2024-03-11T00:00:00"/>
    <d v="2024-03-11T00:00:00"/>
    <m/>
    <s v=""/>
    <m/>
    <n v="0"/>
    <n v="1"/>
    <m/>
    <x v="3"/>
    <m/>
    <x v="0"/>
  </r>
  <r>
    <s v="DL-01107"/>
    <s v="CUST-1188"/>
    <s v="CMP-073"/>
    <x v="0"/>
    <x v="2"/>
    <s v="$8,307"/>
    <n v="8307"/>
    <x v="2"/>
    <s v="Champak Rao"/>
    <s v="Champak Rao"/>
    <s v="2024-05-10"/>
    <x v="480"/>
    <d v="2024-08-30T00:00:00"/>
    <d v="2024-08-30T00:00:00"/>
    <m/>
    <s v=""/>
    <m/>
    <n v="0"/>
    <n v="1"/>
    <m/>
    <x v="1"/>
    <m/>
    <x v="0"/>
  </r>
  <r>
    <s v="DL-01108"/>
    <s v="CUST-0637"/>
    <s v="CMP-023"/>
    <x v="4"/>
    <x v="1"/>
    <s v="12825"/>
    <n v="12825"/>
    <x v="1"/>
    <s v="Kashish Patla"/>
    <s v="Kashish Patla"/>
    <s v="27/10/2022"/>
    <x v="581"/>
    <d v="2023-04-24T00:00:00"/>
    <d v="2023-04-24T00:00:00"/>
    <m/>
    <s v=""/>
    <m/>
    <n v="0"/>
    <n v="1"/>
    <n v="27.7"/>
    <x v="1"/>
    <m/>
    <x v="0"/>
  </r>
  <r>
    <s v="DL-01109"/>
    <s v="CUST-1085"/>
    <s v="CMP-329"/>
    <x v="1"/>
    <x v="2"/>
    <s v="114306"/>
    <n v="114306"/>
    <x v="7"/>
    <s v="Aachal Soni"/>
    <s v="Aachal Soni"/>
    <s v="2022-02-06"/>
    <x v="512"/>
    <d v="2022-07-05T00:00:00"/>
    <d v="2022-07-05T00:00:00"/>
    <m/>
    <s v=""/>
    <m/>
    <n v="0"/>
    <n v="1"/>
    <n v="19.8"/>
    <x v="2"/>
    <m/>
    <x v="0"/>
  </r>
  <r>
    <s v="DL-01110"/>
    <s v="CUST-0857"/>
    <s v=""/>
    <x v="1"/>
    <x v="2"/>
    <s v="$67,103"/>
    <n v="67103"/>
    <x v="8"/>
    <s v="Karan Karnik"/>
    <s v="Karan Karnik"/>
    <s v="2022-12-02"/>
    <x v="700"/>
    <d v="2023-02-12T00:00:00"/>
    <d v="2023-02-12T00:00:00"/>
    <m/>
    <s v=""/>
    <m/>
    <n v="0"/>
    <n v="1"/>
    <n v="6.9"/>
    <x v="0"/>
    <m/>
    <x v="0"/>
  </r>
  <r>
    <s v="DL-01111"/>
    <s v="CUST-1185"/>
    <s v=""/>
    <x v="0"/>
    <x v="6"/>
    <s v="8302"/>
    <n v="8302"/>
    <x v="6"/>
    <s v="Jairaj Panchal"/>
    <s v="Jairaj Panchal"/>
    <s v="2023-11-30"/>
    <x v="701"/>
    <d v="2024-03-24T00:00:00"/>
    <d v="2024-03-24T00:00:00"/>
    <m/>
    <s v=""/>
    <m/>
    <n v="0"/>
    <n v="1"/>
    <n v="27.9"/>
    <x v="0"/>
    <m/>
    <x v="0"/>
  </r>
  <r>
    <s v="DL-01112"/>
    <s v="CUST-1052"/>
    <s v=""/>
    <x v="1"/>
    <x v="5"/>
    <s v="$58,603"/>
    <n v="58603"/>
    <x v="3"/>
    <s v="Jairaj Panchal"/>
    <s v="Jairaj Panchal"/>
    <s v="2022-12-18"/>
    <x v="702"/>
    <d v="2023-03-01T00:00:00"/>
    <d v="2023-03-01T00:00:00"/>
    <d v="2023-04-01T00:00:00"/>
    <d v="2023-04-01T00:00:00"/>
    <n v="104"/>
    <n v="0"/>
    <n v="1"/>
    <n v="32.9"/>
    <x v="4"/>
    <m/>
    <x v="2"/>
  </r>
  <r>
    <s v="DL-01113"/>
    <s v="CUST-1391"/>
    <s v=""/>
    <x v="2"/>
    <x v="5"/>
    <s v="32358"/>
    <n v="32358"/>
    <x v="7"/>
    <s v="Lakshmi Hayre"/>
    <s v="Lakshmi Hayre"/>
    <s v="2023-08-31"/>
    <x v="313"/>
    <d v="2023-11-17T00:00:00"/>
    <d v="2023-11-17T00:00:00"/>
    <d v="2023-12-04T00:00:00"/>
    <d v="2023-12-04T00:00:00"/>
    <n v="95"/>
    <n v="0"/>
    <n v="1"/>
    <n v="17.100000000000001"/>
    <x v="3"/>
    <m/>
    <x v="2"/>
  </r>
  <r>
    <s v="DL-01114"/>
    <s v="CUST-0823"/>
    <s v=""/>
    <x v="1"/>
    <x v="3"/>
    <s v="$171,723"/>
    <n v="171723"/>
    <x v="5"/>
    <s v="Nihal Bhasin"/>
    <s v="Nihal Bhasin"/>
    <s v="2022-12-22"/>
    <x v="187"/>
    <d v="2023-04-25T00:00:00"/>
    <d v="2023-04-25T00:00:00"/>
    <m/>
    <s v=""/>
    <m/>
    <n v="0"/>
    <n v="1"/>
    <n v="14.4"/>
    <x v="0"/>
    <m/>
    <x v="0"/>
  </r>
  <r>
    <s v="DL-01115"/>
    <s v="CUST-1308"/>
    <s v=""/>
    <x v="1"/>
    <x v="0"/>
    <s v="194,917"/>
    <n v="194917"/>
    <x v="5"/>
    <s v="Patrick Sama"/>
    <s v="Patrick Sama"/>
    <s v="28/01/2022"/>
    <x v="703"/>
    <d v="2022-06-10T00:00:00"/>
    <d v="2022-06-10T00:00:00"/>
    <m/>
    <s v=""/>
    <m/>
    <n v="0"/>
    <n v="1"/>
    <m/>
    <x v="1"/>
    <m/>
    <x v="0"/>
  </r>
  <r>
    <s v="DL-01116"/>
    <s v="CUST-0160"/>
    <s v=""/>
    <x v="2"/>
    <x v="4"/>
    <s v="35K"/>
    <n v="35000"/>
    <x v="8"/>
    <s v="rachit lall"/>
    <s v="Rachit Lall"/>
    <s v="2024-02-07"/>
    <x v="679"/>
    <m/>
    <s v=""/>
    <d v="2024-03-10T00:00:00"/>
    <d v="2024-03-10T00:00:00"/>
    <n v="32"/>
    <n v="1"/>
    <n v="4"/>
    <n v="1.1000000000000001"/>
    <x v="1"/>
    <m/>
    <x v="1"/>
  </r>
  <r>
    <s v="DL-01117"/>
    <s v="CUST-0015"/>
    <s v=""/>
    <x v="4"/>
    <x v="6"/>
    <s v="$3,327"/>
    <n v="3327"/>
    <x v="1"/>
    <s v="Vidhi Mital"/>
    <s v="Vidhi Mital"/>
    <s v="01/03/2023"/>
    <x v="398"/>
    <d v="2023-05-25T00:00:00"/>
    <d v="2023-05-25T00:00:00"/>
    <m/>
    <s v=""/>
    <m/>
    <n v="0"/>
    <n v="1"/>
    <n v="13.5"/>
    <x v="2"/>
    <m/>
    <x v="0"/>
  </r>
  <r>
    <s v="DL-01118"/>
    <s v="CUST-0108"/>
    <s v=""/>
    <x v="3"/>
    <x v="5"/>
    <s v="5,349"/>
    <n v="5349"/>
    <x v="4"/>
    <s v="Panini Kade"/>
    <s v="Panini Kade"/>
    <s v="2024-08-31"/>
    <x v="419"/>
    <d v="2025-02-16T00:00:00"/>
    <d v="2025-02-16T00:00:00"/>
    <d v="2024-12-04T00:00:00"/>
    <d v="2024-12-04T00:00:00"/>
    <n v="95"/>
    <n v="0"/>
    <n v="1"/>
    <n v="11.1"/>
    <x v="3"/>
    <m/>
    <x v="2"/>
  </r>
  <r>
    <s v="DL-01119"/>
    <s v="CUST-1305"/>
    <s v="CMP-116"/>
    <x v="3"/>
    <x v="3"/>
    <s v="12,027"/>
    <n v="12027"/>
    <x v="8"/>
    <s v="Jasmit Gour  "/>
    <s v="Jasmit Gour"/>
    <s v="13/11/2023"/>
    <x v="441"/>
    <d v="2024-01-26T00:00:00"/>
    <d v="2024-01-26T00:00:00"/>
    <m/>
    <s v=""/>
    <m/>
    <n v="0"/>
    <n v="1"/>
    <n v="5.5"/>
    <x v="0"/>
    <m/>
    <x v="0"/>
  </r>
  <r>
    <s v="DL-01120"/>
    <s v="CUST-0886"/>
    <s v="CMP-168"/>
    <x v="2"/>
    <x v="3"/>
    <s v="40561"/>
    <n v="40561"/>
    <x v="5"/>
    <s v="Panini Kade"/>
    <s v="Panini Kade"/>
    <s v="2023-01-16"/>
    <x v="412"/>
    <d v="2023-05-07T00:00:00"/>
    <d v="2023-05-07T00:00:00"/>
    <m/>
    <s v=""/>
    <m/>
    <n v="0"/>
    <n v="1"/>
    <n v="3.4"/>
    <x v="3"/>
    <m/>
    <x v="0"/>
  </r>
  <r>
    <s v="DL-01121"/>
    <s v="CUST-1191"/>
    <s v="CMP-320"/>
    <x v="2"/>
    <x v="5"/>
    <s v="$23,701"/>
    <n v="23701"/>
    <x v="7"/>
    <s v="Nihal Bhasin"/>
    <s v="Nihal Bhasin"/>
    <s v="2022-03-31"/>
    <x v="704"/>
    <d v="2022-07-10T00:00:00"/>
    <d v="2022-07-10T00:00:00"/>
    <d v="2022-05-22T00:00:00"/>
    <d v="2022-05-22T00:00:00"/>
    <n v="52"/>
    <n v="0"/>
    <n v="1"/>
    <n v="25"/>
    <x v="2"/>
    <m/>
    <x v="2"/>
  </r>
  <r>
    <s v="DL-01122"/>
    <s v="CUST-1388"/>
    <s v="CMP-245"/>
    <x v="1"/>
    <x v="6"/>
    <s v="147922"/>
    <n v="147922"/>
    <x v="0"/>
    <s v="Patrick Sama"/>
    <s v="Patrick Sama"/>
    <s v="2024-12-09"/>
    <x v="705"/>
    <d v="2025-04-05T00:00:00"/>
    <d v="2025-04-05T00:00:00"/>
    <m/>
    <s v=""/>
    <m/>
    <n v="0"/>
    <n v="1"/>
    <n v="19.399999999999999"/>
    <x v="0"/>
    <m/>
    <x v="0"/>
  </r>
  <r>
    <s v="DL-01123"/>
    <s v="CUST-0233"/>
    <s v="CMP-105"/>
    <x v="0"/>
    <x v="2"/>
    <s v="9549"/>
    <n v="9549"/>
    <x v="1"/>
    <s v="Lakshmi Hayre"/>
    <s v="Lakshmi Hayre"/>
    <s v="2023-10-01"/>
    <x v="391"/>
    <d v="2024-01-30T00:00:00"/>
    <d v="2024-01-30T00:00:00"/>
    <m/>
    <s v=""/>
    <m/>
    <n v="0"/>
    <n v="1"/>
    <n v="2.6"/>
    <x v="2"/>
    <m/>
    <x v="0"/>
  </r>
  <r>
    <s v="DL-01124"/>
    <s v="CUST-1463"/>
    <s v="CMP-063"/>
    <x v="1"/>
    <x v="2"/>
    <s v="157,982"/>
    <n v="157982"/>
    <x v="6"/>
    <s v="Ekta Uppal"/>
    <s v="Ekta Uppal"/>
    <s v="2023-10-13"/>
    <x v="706"/>
    <d v="2024-02-26T00:00:00"/>
    <d v="2024-02-26T00:00:00"/>
    <m/>
    <s v=""/>
    <m/>
    <n v="0"/>
    <n v="1"/>
    <n v="0.2"/>
    <x v="3"/>
    <m/>
    <x v="0"/>
  </r>
  <r>
    <s v="DL-01125"/>
    <s v="CUST-0826"/>
    <s v="CMP-045"/>
    <x v="0"/>
    <x v="1"/>
    <s v="4,996"/>
    <n v="4996"/>
    <x v="2"/>
    <s v="Panini Kade"/>
    <s v="Panini Kade"/>
    <s v="2022-09-15"/>
    <x v="340"/>
    <d v="2022-10-23T00:00:00"/>
    <d v="2022-10-23T00:00:00"/>
    <m/>
    <s v=""/>
    <m/>
    <n v="0"/>
    <n v="1"/>
    <n v="18.3"/>
    <x v="3"/>
    <m/>
    <x v="0"/>
  </r>
  <r>
    <s v="DL-01126"/>
    <s v="CUST-0652"/>
    <s v="CMP-030"/>
    <x v="4"/>
    <x v="0"/>
    <s v="10388"/>
    <n v="10388"/>
    <x v="7"/>
    <s v="Champak Rao"/>
    <s v="Champak Rao"/>
    <s v="2022-05-11"/>
    <x v="707"/>
    <d v="2022-08-15T00:00:00"/>
    <d v="2022-08-15T00:00:00"/>
    <m/>
    <s v=""/>
    <m/>
    <n v="0"/>
    <n v="1"/>
    <n v="4.5"/>
    <x v="2"/>
    <m/>
    <x v="0"/>
  </r>
  <r>
    <s v="DL-01127"/>
    <s v="CUST-0305"/>
    <s v=""/>
    <x v="1"/>
    <x v="2"/>
    <s v="$188,484"/>
    <n v="188484"/>
    <x v="2"/>
    <s v="Lakshmi Hayre"/>
    <s v="Lakshmi Hayre"/>
    <s v="2022-05-23"/>
    <x v="708"/>
    <d v="2022-10-06T00:00:00"/>
    <d v="2022-10-06T00:00:00"/>
    <m/>
    <s v=""/>
    <m/>
    <n v="0"/>
    <n v="1"/>
    <n v="10.199999999999999"/>
    <x v="4"/>
    <m/>
    <x v="0"/>
  </r>
  <r>
    <s v="DL-01128"/>
    <s v="CUST-0469"/>
    <s v="CMP-051"/>
    <x v="0"/>
    <x v="0"/>
    <s v="$3,398"/>
    <n v="3398"/>
    <x v="5"/>
    <s v="Kashish Patla"/>
    <s v="Kashish Patla"/>
    <s v="2024-11-12"/>
    <x v="654"/>
    <d v="2025-04-08T00:00:00"/>
    <d v="2025-04-08T00:00:00"/>
    <m/>
    <s v=""/>
    <m/>
    <n v="0"/>
    <n v="1"/>
    <n v="32.9"/>
    <x v="0"/>
    <m/>
    <x v="0"/>
  </r>
  <r>
    <s v="DL-01129"/>
    <s v="CUST-0488"/>
    <s v="CMP-139"/>
    <x v="1"/>
    <x v="5"/>
    <s v="$96,153"/>
    <n v="96153"/>
    <x v="2"/>
    <s v="Vidhi Mital"/>
    <s v="Vidhi Mital"/>
    <s v="11/10/2024"/>
    <x v="709"/>
    <d v="2024-12-13T00:00:00"/>
    <d v="2024-12-13T00:00:00"/>
    <d v="2024-12-29T00:00:00"/>
    <d v="2024-12-29T00:00:00"/>
    <n v="79"/>
    <n v="0"/>
    <n v="1"/>
    <n v="3.4"/>
    <x v="0"/>
    <m/>
    <x v="2"/>
  </r>
  <r>
    <s v="DL-01130"/>
    <s v="CUST-0070"/>
    <s v=""/>
    <x v="1"/>
    <x v="0"/>
    <s v="204K"/>
    <n v="204000"/>
    <x v="5"/>
    <s v="Panini Kade"/>
    <s v="Panini Kade"/>
    <s v="2022-08-02"/>
    <x v="710"/>
    <d v="2022-10-30T00:00:00"/>
    <d v="2022-10-30T00:00:00"/>
    <m/>
    <s v=""/>
    <m/>
    <n v="0"/>
    <n v="1"/>
    <n v="26"/>
    <x v="3"/>
    <m/>
    <x v="0"/>
  </r>
  <r>
    <s v="DL-01131"/>
    <s v="CUST-1113"/>
    <s v="CMP-166"/>
    <x v="3"/>
    <x v="4"/>
    <s v="$12,839"/>
    <n v="12839"/>
    <x v="6"/>
    <s v="Owen Mane"/>
    <s v="Owen Mane"/>
    <s v="2023-10-20"/>
    <x v="647"/>
    <d v="2023-12-02T00:00:00"/>
    <d v="2023-12-02T00:00:00"/>
    <d v="2024-03-22T00:00:00"/>
    <d v="2024-03-22T00:00:00"/>
    <n v="154"/>
    <n v="1"/>
    <n v="1"/>
    <n v="9.6"/>
    <x v="0"/>
    <m/>
    <x v="1"/>
  </r>
  <r>
    <s v="DL-01132"/>
    <s v="CUST-1001"/>
    <s v="CMP-186"/>
    <x v="1"/>
    <x v="4"/>
    <s v="89766"/>
    <n v="89766"/>
    <x v="4"/>
    <s v="Anamika Keer"/>
    <s v="Anamika Keer"/>
    <s v="2024-08-18"/>
    <x v="210"/>
    <m/>
    <s v=""/>
    <d v="2025-02-24T00:00:00"/>
    <d v="2025-02-24T00:00:00"/>
    <n v="190"/>
    <n v="0"/>
    <n v="1"/>
    <n v="27"/>
    <x v="3"/>
    <m/>
    <x v="1"/>
  </r>
  <r>
    <s v="DL-01133"/>
    <s v="CUST-1439"/>
    <s v=""/>
    <x v="4"/>
    <x v="4"/>
    <s v="$8,085"/>
    <n v="8085"/>
    <x v="7"/>
    <s v="Amruta Sinha"/>
    <s v="Amruta Sinha"/>
    <s v="2023-03-15"/>
    <x v="711"/>
    <d v="2023-04-28T00:00:00"/>
    <d v="2023-04-28T00:00:00"/>
    <d v="2023-09-10T00:00:00"/>
    <d v="2023-09-10T00:00:00"/>
    <n v="179"/>
    <n v="0"/>
    <n v="1"/>
    <n v="20"/>
    <x v="4"/>
    <m/>
    <x v="1"/>
  </r>
  <r>
    <s v="DL-01134"/>
    <s v="CUST-1157"/>
    <s v="CMP-106"/>
    <x v="0"/>
    <x v="3"/>
    <s v="$1,766"/>
    <n v="1766"/>
    <x v="7"/>
    <s v="Amruta Sinha"/>
    <s v="Amruta Sinha"/>
    <s v="2024-10-25"/>
    <x v="631"/>
    <d v="2024-12-18T00:00:00"/>
    <d v="2024-12-18T00:00:00"/>
    <m/>
    <s v=""/>
    <m/>
    <n v="0"/>
    <n v="1"/>
    <n v="17.7"/>
    <x v="4"/>
    <m/>
    <x v="0"/>
  </r>
  <r>
    <s v="DL-01135"/>
    <s v="CUST-0353"/>
    <s v="CMP-273"/>
    <x v="1"/>
    <x v="2"/>
    <s v="77,820"/>
    <n v="77820"/>
    <x v="0"/>
    <s v="Jasmit Gour  "/>
    <s v="Jasmit Gour"/>
    <s v="2024-02-20"/>
    <x v="455"/>
    <d v="2024-08-18T00:00:00"/>
    <d v="2024-08-18T00:00:00"/>
    <m/>
    <s v=""/>
    <m/>
    <n v="0"/>
    <n v="1"/>
    <n v="21.4"/>
    <x v="3"/>
    <m/>
    <x v="0"/>
  </r>
  <r>
    <s v="DL-01136"/>
    <s v="CUST-0413"/>
    <s v="CMP-002"/>
    <x v="0"/>
    <x v="4"/>
    <s v="$8,577"/>
    <n v="8577"/>
    <x v="1"/>
    <s v="Ekta Uppal"/>
    <s v="Ekta Uppal"/>
    <s v="2022-10-13"/>
    <x v="285"/>
    <d v="2022-12-08T00:00:00"/>
    <d v="2022-12-08T00:00:00"/>
    <d v="2022-11-22T00:00:00"/>
    <d v="2022-11-22T00:00:00"/>
    <n v="40"/>
    <n v="1"/>
    <n v="4"/>
    <n v="17"/>
    <x v="1"/>
    <m/>
    <x v="1"/>
  </r>
  <r>
    <s v="DL-01137"/>
    <s v="CUST-0705"/>
    <s v="CMP-120"/>
    <x v="4"/>
    <x v="6"/>
    <s v="$5,751"/>
    <n v="5751"/>
    <x v="1"/>
    <s v="Nihal Bhasin"/>
    <s v="Nihal Bhasin"/>
    <s v="2023-01-24"/>
    <x v="712"/>
    <d v="2023-06-14T00:00:00"/>
    <d v="2023-06-14T00:00:00"/>
    <m/>
    <s v=""/>
    <m/>
    <n v="0"/>
    <n v="1"/>
    <n v="7.1"/>
    <x v="0"/>
    <m/>
    <x v="0"/>
  </r>
  <r>
    <s v="DL-01138"/>
    <s v="CUST-0208"/>
    <s v="CMP-340"/>
    <x v="1"/>
    <x v="4"/>
    <s v="$198,592"/>
    <n v="198592"/>
    <x v="6"/>
    <s v="Jairaj Panchal"/>
    <s v="Jairaj Panchal"/>
    <s v="2023-05-04"/>
    <x v="517"/>
    <d v="2023-08-21T00:00:00"/>
    <d v="2023-08-21T00:00:00"/>
    <d v="2023-09-17T00:00:00"/>
    <d v="2023-09-17T00:00:00"/>
    <n v="136"/>
    <n v="1"/>
    <n v="3"/>
    <m/>
    <x v="4"/>
    <m/>
    <x v="1"/>
  </r>
  <r>
    <s v="DL-01139"/>
    <s v="CUST-0676"/>
    <s v="CMP-108"/>
    <x v="2"/>
    <x v="5"/>
    <s v="28583"/>
    <n v="28583"/>
    <x v="6"/>
    <s v="Hemangini Bahri"/>
    <s v="Hemangini Bahri"/>
    <s v="2024-10-03"/>
    <x v="182"/>
    <d v="2025-03-22T00:00:00"/>
    <d v="2025-03-22T00:00:00"/>
    <d v="2025-01-06T00:00:00"/>
    <d v="2025-01-06T00:00:00"/>
    <n v="95"/>
    <n v="0"/>
    <n v="1"/>
    <n v="23.5"/>
    <x v="0"/>
    <m/>
    <x v="2"/>
  </r>
  <r>
    <s v="DL-01140"/>
    <s v="CUST-0456"/>
    <s v=""/>
    <x v="3"/>
    <x v="4"/>
    <s v="$5,335"/>
    <n v="5335"/>
    <x v="0"/>
    <s v="Champak Rao"/>
    <s v="Champak Rao"/>
    <s v="2022-11-01"/>
    <x v="713"/>
    <d v="2022-12-12T00:00:00"/>
    <d v="2022-12-12T00:00:00"/>
    <d v="2023-05-02T00:00:00"/>
    <d v="2023-05-02T00:00:00"/>
    <n v="182"/>
    <n v="1"/>
    <n v="2"/>
    <m/>
    <x v="3"/>
    <m/>
    <x v="1"/>
  </r>
  <r>
    <s v="DL-01141"/>
    <s v="CUST-0533"/>
    <s v="CMP-128"/>
    <x v="4"/>
    <x v="5"/>
    <s v="$4,446"/>
    <n v="4446"/>
    <x v="5"/>
    <s v="Shivani Natt"/>
    <s v="Shivani Natt"/>
    <s v="2022-08-01"/>
    <x v="714"/>
    <d v="2022-09-17T00:00:00"/>
    <d v="2022-09-17T00:00:00"/>
    <d v="2022-10-03T00:00:00"/>
    <d v="2022-10-03T00:00:00"/>
    <n v="63"/>
    <n v="0"/>
    <n v="1"/>
    <n v="31.7"/>
    <x v="0"/>
    <m/>
    <x v="2"/>
  </r>
  <r>
    <s v="DL-01142"/>
    <s v="CUST-0972"/>
    <s v=""/>
    <x v="0"/>
    <x v="5"/>
    <s v="9465"/>
    <n v="9465"/>
    <x v="5"/>
    <s v="Karan Karnik"/>
    <s v="Karan Karnik"/>
    <s v="2022-01-25"/>
    <x v="372"/>
    <d v="2022-07-02T00:00:00"/>
    <d v="2022-07-02T00:00:00"/>
    <d v="2022-06-26T00:00:00"/>
    <d v="2022-06-26T00:00:00"/>
    <n v="152"/>
    <n v="0"/>
    <n v="1"/>
    <n v="7.2"/>
    <x v="3"/>
    <m/>
    <x v="2"/>
  </r>
  <r>
    <s v="DL-01143"/>
    <s v="CUST-1285"/>
    <s v="CMP-039"/>
    <x v="3"/>
    <x v="6"/>
    <s v="16192"/>
    <n v="16192"/>
    <x v="2"/>
    <s v="Owen Mane"/>
    <s v="Owen Mane"/>
    <s v="2022-01-14"/>
    <x v="715"/>
    <d v="2022-03-23T00:00:00"/>
    <d v="2022-03-23T00:00:00"/>
    <m/>
    <s v=""/>
    <m/>
    <n v="0"/>
    <n v="1"/>
    <n v="13"/>
    <x v="4"/>
    <m/>
    <x v="0"/>
  </r>
  <r>
    <s v="DL-01144"/>
    <s v="CUST-1464"/>
    <s v=""/>
    <x v="3"/>
    <x v="1"/>
    <s v="16614"/>
    <n v="16614"/>
    <x v="4"/>
    <s v="jalsa parsa"/>
    <s v="Jalsa Parsa"/>
    <s v="2024-06-28"/>
    <x v="240"/>
    <d v="2024-11-02T00:00:00"/>
    <d v="2024-11-02T00:00:00"/>
    <m/>
    <s v=""/>
    <m/>
    <n v="0"/>
    <n v="1"/>
    <n v="28.1"/>
    <x v="1"/>
    <m/>
    <x v="0"/>
  </r>
  <r>
    <s v="DL-01145"/>
    <s v="CUST-1375"/>
    <s v="CMP-165"/>
    <x v="1"/>
    <x v="0"/>
    <s v="191862"/>
    <n v="191862"/>
    <x v="2"/>
    <s v="Ati Seshadri"/>
    <s v="Ati Seshadri"/>
    <s v="2024-06-19"/>
    <x v="29"/>
    <m/>
    <s v=""/>
    <m/>
    <s v=""/>
    <m/>
    <n v="0"/>
    <n v="1"/>
    <n v="32"/>
    <x v="4"/>
    <m/>
    <x v="0"/>
  </r>
  <r>
    <s v="DL-01146"/>
    <s v="CUST-0419"/>
    <s v="CMP-374"/>
    <x v="1"/>
    <x v="1"/>
    <s v="142861"/>
    <n v="142861"/>
    <x v="0"/>
    <s v="Ekta Uppal"/>
    <s v="Ekta Uppal"/>
    <s v="2023-01-02"/>
    <x v="602"/>
    <d v="2023-05-29T00:00:00"/>
    <d v="2023-05-29T00:00:00"/>
    <m/>
    <s v=""/>
    <m/>
    <n v="0"/>
    <n v="1"/>
    <n v="2"/>
    <x v="0"/>
    <m/>
    <x v="0"/>
  </r>
  <r>
    <s v="DL-01147"/>
    <s v="CUST-1212"/>
    <s v="CMP-211"/>
    <x v="3"/>
    <x v="4"/>
    <s v="$12,294"/>
    <n v="12294"/>
    <x v="7"/>
    <s v="Shivani Natt"/>
    <s v="Shivani Natt"/>
    <s v="31/01/2024"/>
    <x v="716"/>
    <d v="2024-05-07T00:00:00"/>
    <d v="2024-05-07T00:00:00"/>
    <d v="2024-04-20T00:00:00"/>
    <d v="2024-04-20T00:00:00"/>
    <n v="80"/>
    <n v="1"/>
    <n v="1"/>
    <m/>
    <x v="2"/>
    <m/>
    <x v="1"/>
  </r>
  <r>
    <s v="DL-01148"/>
    <s v="CUST-1357"/>
    <s v="CMP-126"/>
    <x v="4"/>
    <x v="6"/>
    <s v="10763"/>
    <n v="10763"/>
    <x v="4"/>
    <s v="Jasmit Gour"/>
    <s v="Jasmit Gour"/>
    <s v="2024-06-01"/>
    <x v="513"/>
    <d v="2024-11-14T00:00:00"/>
    <d v="2024-11-14T00:00:00"/>
    <m/>
    <s v=""/>
    <m/>
    <n v="0"/>
    <n v="1"/>
    <m/>
    <x v="3"/>
    <m/>
    <x v="0"/>
  </r>
  <r>
    <s v="DL-01149"/>
    <s v="CUST-0524"/>
    <s v="CMP-050"/>
    <x v="0"/>
    <x v="6"/>
    <s v="1270"/>
    <n v="1270"/>
    <x v="3"/>
    <s v="Jairaj Panchal"/>
    <s v="Jairaj Panchal"/>
    <s v="2024-08-13"/>
    <x v="232"/>
    <d v="2024-12-30T00:00:00"/>
    <d v="2024-12-30T00:00:00"/>
    <m/>
    <s v=""/>
    <m/>
    <n v="0"/>
    <n v="1"/>
    <m/>
    <x v="4"/>
    <m/>
    <x v="0"/>
  </r>
  <r>
    <s v="DL-01150"/>
    <s v="CUST-0105"/>
    <s v=""/>
    <x v="0"/>
    <x v="3"/>
    <s v="$2,733"/>
    <n v="2733"/>
    <x v="7"/>
    <s v="Shivani Natt"/>
    <s v="Shivani Natt"/>
    <s v="2024-03-12"/>
    <x v="717"/>
    <d v="2024-06-11T00:00:00"/>
    <d v="2024-06-11T00:00:00"/>
    <m/>
    <s v=""/>
    <m/>
    <n v="0"/>
    <n v="1"/>
    <n v="15.1"/>
    <x v="0"/>
    <m/>
    <x v="0"/>
  </r>
  <r>
    <s v="DL-01151"/>
    <s v="CUST-0658"/>
    <s v="CMP-383"/>
    <x v="0"/>
    <x v="4"/>
    <s v="4430"/>
    <n v="4430"/>
    <x v="7"/>
    <s v="Kashish Patla"/>
    <s v="Kashish Patla"/>
    <s v="2023-03-25"/>
    <x v="564"/>
    <d v="2023-07-30T00:00:00"/>
    <d v="2023-07-30T00:00:00"/>
    <d v="2023-05-14T00:00:00"/>
    <d v="2023-05-14T00:00:00"/>
    <n v="50"/>
    <n v="1"/>
    <n v="4"/>
    <n v="34.5"/>
    <x v="4"/>
    <m/>
    <x v="1"/>
  </r>
  <r>
    <s v="DL-01152"/>
    <s v="CUST-1124"/>
    <s v=""/>
    <x v="3"/>
    <x v="2"/>
    <s v="15194"/>
    <n v="15194"/>
    <x v="4"/>
    <s v="Patrick Sama  "/>
    <s v="Patrick Sama"/>
    <s v="2022-07-22"/>
    <x v="206"/>
    <d v="2022-11-20T00:00:00"/>
    <d v="2022-11-20T00:00:00"/>
    <m/>
    <s v=""/>
    <m/>
    <n v="0"/>
    <n v="1"/>
    <n v="28"/>
    <x v="2"/>
    <m/>
    <x v="0"/>
  </r>
  <r>
    <s v="DL-01153"/>
    <s v="CUST-1442"/>
    <s v="CMP-190"/>
    <x v="4"/>
    <x v="5"/>
    <s v="$2,803"/>
    <n v="2803"/>
    <x v="8"/>
    <s v="Jasmit Gour"/>
    <s v="Jasmit Gour"/>
    <s v="2023-01-15"/>
    <x v="718"/>
    <d v="2023-02-13T00:00:00"/>
    <d v="2023-02-13T00:00:00"/>
    <d v="2023-07-16T00:00:00"/>
    <d v="2023-07-16T00:00:00"/>
    <n v="182"/>
    <n v="0"/>
    <n v="1"/>
    <m/>
    <x v="0"/>
    <m/>
    <x v="2"/>
  </r>
  <r>
    <s v="DL-01154"/>
    <s v="CUST-0575"/>
    <s v="CMP-132"/>
    <x v="0"/>
    <x v="1"/>
    <s v="6K"/>
    <n v="6000"/>
    <x v="1"/>
    <s v="Amruta Sinha"/>
    <s v="Amruta Sinha"/>
    <s v="2023-10-10"/>
    <x v="194"/>
    <m/>
    <s v=""/>
    <m/>
    <s v=""/>
    <m/>
    <n v="0"/>
    <n v="1"/>
    <m/>
    <x v="3"/>
    <m/>
    <x v="0"/>
  </r>
  <r>
    <s v="DL-01155"/>
    <s v="CUST-0069"/>
    <s v=""/>
    <x v="1"/>
    <x v="4"/>
    <s v="$179,616"/>
    <n v="179616"/>
    <x v="8"/>
    <s v="Amruta Sinha"/>
    <s v="Amruta Sinha"/>
    <s v="2023-06-06"/>
    <x v="1"/>
    <d v="2023-10-09T00:00:00"/>
    <d v="2023-10-09T00:00:00"/>
    <d v="2023-11-05T00:00:00"/>
    <d v="2023-11-05T00:00:00"/>
    <n v="152"/>
    <n v="1"/>
    <n v="1"/>
    <n v="0.5"/>
    <x v="2"/>
    <m/>
    <x v="1"/>
  </r>
  <r>
    <s v="DL-01156"/>
    <s v="CUST-0735"/>
    <s v="CMP-073"/>
    <x v="1"/>
    <x v="0"/>
    <s v="$106,969"/>
    <n v="106969"/>
    <x v="2"/>
    <s v="Shivani Natt"/>
    <s v="Shivani Natt"/>
    <s v="2024-06-21"/>
    <x v="719"/>
    <d v="2024-07-10T00:00:00"/>
    <d v="2024-07-10T00:00:00"/>
    <m/>
    <s v=""/>
    <m/>
    <n v="0"/>
    <n v="1"/>
    <n v="31.3"/>
    <x v="2"/>
    <m/>
    <x v="0"/>
  </r>
  <r>
    <s v="DL-01157"/>
    <s v="CUST-0648"/>
    <s v=""/>
    <x v="4"/>
    <x v="1"/>
    <s v="3,470"/>
    <n v="3470"/>
    <x v="0"/>
    <s v="Karan Karnik"/>
    <s v="Karan Karnik"/>
    <s v="12/06/2022"/>
    <x v="586"/>
    <d v="2022-08-09T00:00:00"/>
    <d v="2022-08-09T00:00:00"/>
    <m/>
    <s v=""/>
    <m/>
    <n v="0"/>
    <n v="1"/>
    <n v="3.7"/>
    <x v="0"/>
    <m/>
    <x v="0"/>
  </r>
  <r>
    <s v="DL-01158"/>
    <s v="CUST-1383"/>
    <s v=""/>
    <x v="0"/>
    <x v="3"/>
    <s v="2114"/>
    <n v="2114"/>
    <x v="7"/>
    <s v="Jairaj Panchal"/>
    <s v="Jairaj Panchal"/>
    <s v="2023-05-08"/>
    <x v="720"/>
    <d v="2023-09-12T00:00:00"/>
    <d v="2023-09-12T00:00:00"/>
    <m/>
    <s v=""/>
    <m/>
    <n v="0"/>
    <n v="1"/>
    <m/>
    <x v="2"/>
    <m/>
    <x v="0"/>
  </r>
  <r>
    <s v="DL-01159"/>
    <s v="CUST-0986"/>
    <s v="CMP-186"/>
    <x v="4"/>
    <x v="4"/>
    <s v="10689"/>
    <n v="10689"/>
    <x v="2"/>
    <s v="Karan Karnik"/>
    <s v="Karan Karnik"/>
    <s v="23/03/2022"/>
    <x v="158"/>
    <d v="2022-05-17T00:00:00"/>
    <d v="2022-05-17T00:00:00"/>
    <d v="2022-05-13T00:00:00"/>
    <d v="2022-05-13T00:00:00"/>
    <n v="51"/>
    <n v="0"/>
    <n v="1"/>
    <m/>
    <x v="2"/>
    <m/>
    <x v="1"/>
  </r>
  <r>
    <s v="DL-01160"/>
    <s v="CUST-1045"/>
    <s v="CMP-095"/>
    <x v="1"/>
    <x v="5"/>
    <s v="149965"/>
    <n v="149965"/>
    <x v="5"/>
    <s v="Vidhi Mital"/>
    <s v="Vidhi Mital"/>
    <s v="2024-10-31"/>
    <x v="266"/>
    <d v="2025-01-18T00:00:00"/>
    <d v="2025-01-18T00:00:00"/>
    <d v="2024-12-11T00:00:00"/>
    <d v="2024-12-11T00:00:00"/>
    <n v="41"/>
    <n v="0"/>
    <n v="1"/>
    <n v="33"/>
    <x v="3"/>
    <m/>
    <x v="2"/>
  </r>
  <r>
    <s v="DL-01161"/>
    <s v="CUST-0496"/>
    <s v="CMP-154"/>
    <x v="4"/>
    <x v="0"/>
    <s v="11,774"/>
    <n v="11774"/>
    <x v="5"/>
    <s v="Ekta Uppal"/>
    <s v="Ekta Uppal"/>
    <s v="2022-11-18"/>
    <x v="405"/>
    <d v="2023-02-24T00:00:00"/>
    <d v="2023-02-24T00:00:00"/>
    <m/>
    <s v=""/>
    <m/>
    <n v="0"/>
    <n v="1"/>
    <n v="3.2"/>
    <x v="4"/>
    <m/>
    <x v="0"/>
  </r>
  <r>
    <s v="DL-01162"/>
    <s v="CUST-0041"/>
    <s v="CMP-258"/>
    <x v="0"/>
    <x v="0"/>
    <s v="3170"/>
    <n v="3170"/>
    <x v="5"/>
    <s v="Vidhi Mital"/>
    <s v="Vidhi Mital"/>
    <s v="2024-04-09"/>
    <x v="109"/>
    <d v="2024-09-19T00:00:00"/>
    <d v="2024-09-19T00:00:00"/>
    <m/>
    <s v=""/>
    <m/>
    <n v="0"/>
    <n v="1"/>
    <n v="26.2"/>
    <x v="3"/>
    <m/>
    <x v="0"/>
  </r>
  <r>
    <s v="DL-01163"/>
    <s v="CUST-0977"/>
    <s v="CMP-052"/>
    <x v="2"/>
    <x v="1"/>
    <s v="$26,986"/>
    <n v="26986"/>
    <x v="3"/>
    <s v="Champak Rao"/>
    <s v="Champak Rao"/>
    <s v="2023-02-26"/>
    <x v="721"/>
    <d v="2023-05-15T00:00:00"/>
    <d v="2023-05-15T00:00:00"/>
    <m/>
    <s v=""/>
    <m/>
    <n v="0"/>
    <n v="1"/>
    <m/>
    <x v="2"/>
    <m/>
    <x v="0"/>
  </r>
  <r>
    <s v="DL-01164"/>
    <s v="CUST-0260"/>
    <s v="CMP-084"/>
    <x v="3"/>
    <x v="0"/>
    <s v="18972"/>
    <n v="18972"/>
    <x v="5"/>
    <s v="Nihal Bhasin"/>
    <s v="Nihal Bhasin"/>
    <s v="2024-03-30"/>
    <x v="505"/>
    <d v="2024-05-04T00:00:00"/>
    <d v="2024-05-04T00:00:00"/>
    <m/>
    <s v=""/>
    <m/>
    <n v="0"/>
    <n v="1"/>
    <n v="21"/>
    <x v="0"/>
    <m/>
    <x v="0"/>
  </r>
  <r>
    <s v="DL-01165"/>
    <s v="CUST-1182"/>
    <s v="CMP-335"/>
    <x v="3"/>
    <x v="6"/>
    <s v="$14,431"/>
    <n v="14431"/>
    <x v="3"/>
    <s v="Champak Rao"/>
    <s v="Champak Rao"/>
    <s v="2022-02-01"/>
    <x v="344"/>
    <d v="2022-06-10T00:00:00"/>
    <d v="2022-06-10T00:00:00"/>
    <m/>
    <s v=""/>
    <m/>
    <n v="0"/>
    <n v="1"/>
    <n v="4.0999999999999996"/>
    <x v="1"/>
    <m/>
    <x v="0"/>
  </r>
  <r>
    <s v="DL-01166"/>
    <s v="CUST-1410"/>
    <s v=""/>
    <x v="3"/>
    <x v="0"/>
    <s v="21056"/>
    <n v="21056"/>
    <x v="2"/>
    <s v="Aachal Soni"/>
    <s v="Aachal Soni"/>
    <s v="2023-09-13"/>
    <x v="722"/>
    <d v="2024-01-28T00:00:00"/>
    <d v="2024-01-28T00:00:00"/>
    <m/>
    <s v=""/>
    <m/>
    <n v="0"/>
    <n v="1"/>
    <n v="32.1"/>
    <x v="2"/>
    <m/>
    <x v="0"/>
  </r>
  <r>
    <s v="DL-01167"/>
    <s v="CUST-0959"/>
    <s v=""/>
    <x v="0"/>
    <x v="6"/>
    <s v="$6,389"/>
    <n v="6389"/>
    <x v="7"/>
    <s v="rachit lall"/>
    <s v="Rachit Lall"/>
    <s v="2023-06-09"/>
    <x v="524"/>
    <d v="2023-11-29T00:00:00"/>
    <d v="2023-11-29T00:00:00"/>
    <m/>
    <s v=""/>
    <m/>
    <n v="0"/>
    <n v="1"/>
    <n v="30.7"/>
    <x v="2"/>
    <m/>
    <x v="0"/>
  </r>
  <r>
    <s v="DL-01168"/>
    <s v="CUST-0444"/>
    <s v=""/>
    <x v="4"/>
    <x v="6"/>
    <s v="7084"/>
    <n v="7084"/>
    <x v="5"/>
    <s v="jalsa parsa"/>
    <s v="Jalsa Parsa"/>
    <s v="27/08/2024"/>
    <x v="723"/>
    <d v="2024-12-24T00:00:00"/>
    <d v="2024-12-24T00:00:00"/>
    <m/>
    <s v=""/>
    <m/>
    <n v="0"/>
    <n v="1"/>
    <n v="29"/>
    <x v="0"/>
    <m/>
    <x v="0"/>
  </r>
  <r>
    <s v="DL-01169"/>
    <s v="CUST-1158"/>
    <s v="CMP-285"/>
    <x v="1"/>
    <x v="5"/>
    <s v="136699"/>
    <n v="136699"/>
    <x v="6"/>
    <s v="Ekta Uppal"/>
    <s v="Ekta Uppal"/>
    <s v="2022-09-25"/>
    <x v="383"/>
    <d v="2022-11-15T00:00:00"/>
    <d v="2022-11-15T00:00:00"/>
    <d v="2023-03-10T00:00:00"/>
    <d v="2023-03-10T00:00:00"/>
    <n v="166"/>
    <n v="0"/>
    <n v="1"/>
    <n v="11.4"/>
    <x v="4"/>
    <m/>
    <x v="2"/>
  </r>
  <r>
    <s v="DL-01170"/>
    <s v="CUST-0559"/>
    <s v="CMP-136"/>
    <x v="2"/>
    <x v="4"/>
    <s v="45124"/>
    <n v="45124"/>
    <x v="2"/>
    <s v="Vidhi Mital"/>
    <s v="Vidhi Mital"/>
    <s v="2024-04-19"/>
    <x v="724"/>
    <m/>
    <s v=""/>
    <d v="2024-10-18T00:00:00"/>
    <d v="2024-10-18T00:00:00"/>
    <n v="182"/>
    <n v="1"/>
    <n v="4"/>
    <n v="15.2"/>
    <x v="4"/>
    <m/>
    <x v="1"/>
  </r>
  <r>
    <s v="DL-01171"/>
    <s v="CUST-0585"/>
    <s v="CMP-055"/>
    <x v="2"/>
    <x v="4"/>
    <s v="$26,202"/>
    <n v="26202"/>
    <x v="6"/>
    <s v="Amruta Sinha"/>
    <s v="Amruta Sinha"/>
    <s v="2022-07-30"/>
    <x v="235"/>
    <d v="2022-12-18T00:00:00"/>
    <d v="2022-12-18T00:00:00"/>
    <d v="2022-12-16T00:00:00"/>
    <d v="2022-12-16T00:00:00"/>
    <n v="139"/>
    <n v="0"/>
    <n v="1"/>
    <n v="9"/>
    <x v="0"/>
    <m/>
    <x v="1"/>
  </r>
  <r>
    <s v="DL-01172"/>
    <s v="CUST-0133"/>
    <s v="CMP-179"/>
    <x v="3"/>
    <x v="2"/>
    <s v="$19,977"/>
    <n v="19977"/>
    <x v="4"/>
    <s v="Ekta Uppal"/>
    <s v="Ekta Uppal"/>
    <s v="2024-08-22"/>
    <x v="129"/>
    <d v="2024-10-21T00:00:00"/>
    <d v="2024-10-21T00:00:00"/>
    <m/>
    <s v=""/>
    <m/>
    <n v="0"/>
    <n v="1"/>
    <n v="3.5"/>
    <x v="2"/>
    <m/>
    <x v="0"/>
  </r>
  <r>
    <s v="DL-01173"/>
    <s v="CUST-0984"/>
    <s v="CMP-395"/>
    <x v="3"/>
    <x v="1"/>
    <s v="$4,892"/>
    <n v="4892"/>
    <x v="4"/>
    <s v="Amruta Sinha"/>
    <s v="Amruta Sinha"/>
    <s v="2024-12-08"/>
    <x v="445"/>
    <d v="2025-03-11T00:00:00"/>
    <d v="2025-03-11T00:00:00"/>
    <m/>
    <s v=""/>
    <m/>
    <n v="0"/>
    <n v="1"/>
    <n v="20.3"/>
    <x v="1"/>
    <m/>
    <x v="0"/>
  </r>
  <r>
    <s v="DL-01174"/>
    <s v="CUST-0886"/>
    <s v="CMP-216"/>
    <x v="3"/>
    <x v="4"/>
    <s v="17K"/>
    <n v="17000"/>
    <x v="1"/>
    <s v="Lakshmi Hayre  "/>
    <s v="Lakshmi Hayre"/>
    <s v="2024-02-16"/>
    <x v="471"/>
    <d v="2024-08-05T00:00:00"/>
    <d v="2024-08-05T00:00:00"/>
    <d v="2024-04-06T00:00:00"/>
    <d v="2024-04-06T00:00:00"/>
    <n v="50"/>
    <n v="0"/>
    <n v="1"/>
    <n v="6.1"/>
    <x v="3"/>
    <m/>
    <x v="1"/>
  </r>
  <r>
    <s v="DL-01175"/>
    <s v="CUST-0220"/>
    <s v="CMP-384"/>
    <x v="3"/>
    <x v="6"/>
    <s v="$5,556"/>
    <n v="5556"/>
    <x v="3"/>
    <s v="Jairaj Panchal"/>
    <s v="Jairaj Panchal"/>
    <s v="2023-12-16"/>
    <x v="417"/>
    <m/>
    <s v=""/>
    <m/>
    <s v=""/>
    <m/>
    <n v="0"/>
    <n v="1"/>
    <n v="6.6"/>
    <x v="0"/>
    <m/>
    <x v="0"/>
  </r>
  <r>
    <s v="DL-01176"/>
    <s v="CUST-0789"/>
    <s v="CMP-147"/>
    <x v="4"/>
    <x v="0"/>
    <s v="$9,091"/>
    <n v="9091"/>
    <x v="5"/>
    <s v="Kashish Patla"/>
    <s v="Kashish Patla"/>
    <s v="2023-01-22"/>
    <x v="725"/>
    <d v="2023-06-09T00:00:00"/>
    <d v="2023-06-09T00:00:00"/>
    <m/>
    <s v=""/>
    <m/>
    <n v="0"/>
    <n v="1"/>
    <n v="30.2"/>
    <x v="4"/>
    <m/>
    <x v="0"/>
  </r>
  <r>
    <s v="DL-01177"/>
    <s v="CUST-0789"/>
    <s v="CMP-041"/>
    <x v="2"/>
    <x v="1"/>
    <s v="$37,828"/>
    <n v="37828"/>
    <x v="3"/>
    <s v="Anamika Keer"/>
    <s v="Anamika Keer"/>
    <s v="2022-04-20"/>
    <x v="546"/>
    <d v="2022-06-19T00:00:00"/>
    <d v="2022-06-19T00:00:00"/>
    <m/>
    <s v=""/>
    <m/>
    <n v="0"/>
    <n v="1"/>
    <n v="16.600000000000001"/>
    <x v="4"/>
    <m/>
    <x v="0"/>
  </r>
  <r>
    <s v="DL-01178"/>
    <s v="CUST-0153"/>
    <s v="CMP-354"/>
    <x v="4"/>
    <x v="6"/>
    <s v="5735"/>
    <n v="5735"/>
    <x v="6"/>
    <s v="Patrick Sama"/>
    <s v="Patrick Sama"/>
    <s v="2022-10-26"/>
    <x v="526"/>
    <d v="2023-04-21T00:00:00"/>
    <d v="2023-04-21T00:00:00"/>
    <m/>
    <s v=""/>
    <m/>
    <n v="0"/>
    <n v="1"/>
    <n v="27.1"/>
    <x v="2"/>
    <m/>
    <x v="0"/>
  </r>
  <r>
    <s v="DL-01179"/>
    <s v="CUST-1472"/>
    <s v="CMP-260"/>
    <x v="4"/>
    <x v="4"/>
    <s v="$9,233"/>
    <n v="9233"/>
    <x v="3"/>
    <s v="Hemangini Bahri"/>
    <s v="Hemangini Bahri"/>
    <s v="2024-12-14"/>
    <x v="317"/>
    <d v="2025-05-30T00:00:00"/>
    <d v="2025-05-30T00:00:00"/>
    <d v="2025-02-15T00:00:00"/>
    <d v="2025-02-15T00:00:00"/>
    <n v="63"/>
    <n v="0"/>
    <n v="1"/>
    <n v="33.9"/>
    <x v="0"/>
    <m/>
    <x v="1"/>
  </r>
  <r>
    <s v="DL-01180"/>
    <s v="CUST-1103"/>
    <s v=""/>
    <x v="4"/>
    <x v="5"/>
    <s v="9561"/>
    <n v="9561"/>
    <x v="0"/>
    <s v="Amruta Sinha"/>
    <s v="Amruta Sinha"/>
    <s v="05/12/2022"/>
    <x v="525"/>
    <d v="2023-03-27T00:00:00"/>
    <d v="2023-03-27T00:00:00"/>
    <d v="2023-03-07T00:00:00"/>
    <d v="2023-03-07T00:00:00"/>
    <n v="92"/>
    <n v="0"/>
    <n v="1"/>
    <n v="3.5"/>
    <x v="4"/>
    <m/>
    <x v="2"/>
  </r>
  <r>
    <s v="DL-01181"/>
    <s v="CUST-0038"/>
    <s v="CMP-225"/>
    <x v="1"/>
    <x v="2"/>
    <s v="89891"/>
    <n v="89891"/>
    <x v="0"/>
    <s v="rachit lall"/>
    <s v="Rachit Lall"/>
    <s v="2023-07-28"/>
    <x v="303"/>
    <d v="2023-12-06T00:00:00"/>
    <d v="2023-12-06T00:00:00"/>
    <m/>
    <s v=""/>
    <m/>
    <n v="0"/>
    <n v="1"/>
    <n v="32.4"/>
    <x v="3"/>
    <m/>
    <x v="0"/>
  </r>
  <r>
    <s v="DL-01182"/>
    <s v="CUST-0811"/>
    <s v="CMP-227"/>
    <x v="2"/>
    <x v="4"/>
    <s v="23809"/>
    <n v="23809"/>
    <x v="7"/>
    <s v="rachit lall"/>
    <s v="Rachit Lall"/>
    <s v="2023-03-06"/>
    <x v="726"/>
    <m/>
    <s v=""/>
    <d v="2023-04-24T00:00:00"/>
    <d v="2023-04-24T00:00:00"/>
    <n v="49"/>
    <n v="0"/>
    <n v="1"/>
    <n v="17.899999999999999"/>
    <x v="3"/>
    <m/>
    <x v="1"/>
  </r>
  <r>
    <s v="DL-01183"/>
    <s v="CUST-0978"/>
    <s v=""/>
    <x v="0"/>
    <x v="4"/>
    <s v="4219"/>
    <n v="4219"/>
    <x v="0"/>
    <s v="Ekta Uppal"/>
    <s v="Ekta Uppal"/>
    <s v="2024-07-12"/>
    <x v="14"/>
    <d v="2024-12-01T00:00:00"/>
    <d v="2024-12-01T00:00:00"/>
    <d v="2024-08-02T00:00:00"/>
    <d v="2024-08-02T00:00:00"/>
    <n v="21"/>
    <n v="1"/>
    <n v="1"/>
    <n v="24.7"/>
    <x v="1"/>
    <m/>
    <x v="1"/>
  </r>
  <r>
    <s v="DL-01184"/>
    <s v="CUST-1220"/>
    <s v="CMP-372"/>
    <x v="4"/>
    <x v="4"/>
    <s v="9,188"/>
    <n v="9188"/>
    <x v="6"/>
    <s v="Jasmit Gour"/>
    <s v="Jasmit Gour"/>
    <s v="16/08/2023"/>
    <x v="409"/>
    <d v="2023-09-19T00:00:00"/>
    <d v="2023-09-19T00:00:00"/>
    <d v="2024-01-24T00:00:00"/>
    <d v="2024-01-24T00:00:00"/>
    <n v="161"/>
    <n v="0"/>
    <n v="1"/>
    <n v="5.5"/>
    <x v="0"/>
    <m/>
    <x v="1"/>
  </r>
  <r>
    <s v="DL-01185"/>
    <s v="CUST-0001"/>
    <s v="CMP-175"/>
    <x v="4"/>
    <x v="2"/>
    <s v="3036"/>
    <n v="3036"/>
    <x v="8"/>
    <s v="Vidhi Mital"/>
    <s v="Vidhi Mital"/>
    <s v="2024-04-05"/>
    <x v="519"/>
    <d v="2024-07-09T00:00:00"/>
    <d v="2024-07-09T00:00:00"/>
    <m/>
    <s v=""/>
    <m/>
    <n v="0"/>
    <n v="1"/>
    <n v="34.200000000000003"/>
    <x v="3"/>
    <m/>
    <x v="0"/>
  </r>
  <r>
    <s v="DL-01186"/>
    <s v="CUST-0965"/>
    <s v="CMP-293"/>
    <x v="0"/>
    <x v="2"/>
    <s v="$4,047"/>
    <n v="4047"/>
    <x v="8"/>
    <s v="rachit lall"/>
    <s v="Rachit Lall"/>
    <s v="2023-09-13"/>
    <x v="722"/>
    <d v="2023-12-17T00:00:00"/>
    <d v="2023-12-17T00:00:00"/>
    <m/>
    <s v=""/>
    <m/>
    <n v="0"/>
    <n v="1"/>
    <n v="32.299999999999997"/>
    <x v="4"/>
    <m/>
    <x v="0"/>
  </r>
  <r>
    <s v="DL-01187"/>
    <s v="CUST-1285"/>
    <s v=""/>
    <x v="4"/>
    <x v="2"/>
    <s v="11960"/>
    <n v="11960"/>
    <x v="1"/>
    <s v="Aachal Soni"/>
    <s v="Aachal Soni"/>
    <s v="2023-07-16"/>
    <x v="294"/>
    <d v="2023-12-04T00:00:00"/>
    <d v="2023-12-04T00:00:00"/>
    <m/>
    <s v=""/>
    <m/>
    <n v="0"/>
    <n v="1"/>
    <n v="21.2"/>
    <x v="4"/>
    <m/>
    <x v="0"/>
  </r>
  <r>
    <s v="DL-01188"/>
    <s v="CUST-0681"/>
    <s v="CMP-340"/>
    <x v="4"/>
    <x v="6"/>
    <s v="$4,430"/>
    <n v="4430"/>
    <x v="3"/>
    <s v="Krish Varughese"/>
    <s v="Krish Varughese"/>
    <s v="2023-07-14"/>
    <x v="73"/>
    <d v="2023-10-03T00:00:00"/>
    <d v="2023-10-03T00:00:00"/>
    <m/>
    <s v=""/>
    <m/>
    <n v="0"/>
    <n v="1"/>
    <n v="13.5"/>
    <x v="4"/>
    <m/>
    <x v="0"/>
  </r>
  <r>
    <s v="DL-01189"/>
    <s v="CUST-0225"/>
    <s v=""/>
    <x v="4"/>
    <x v="3"/>
    <s v="$11,920"/>
    <n v="11920"/>
    <x v="5"/>
    <s v="Panini Kade"/>
    <s v="Panini Kade"/>
    <s v="2022-08-12"/>
    <x v="432"/>
    <d v="2023-01-16T00:00:00"/>
    <d v="2023-01-16T00:00:00"/>
    <m/>
    <s v=""/>
    <m/>
    <n v="0"/>
    <n v="1"/>
    <m/>
    <x v="3"/>
    <m/>
    <x v="0"/>
  </r>
  <r>
    <s v="DL-01190"/>
    <s v="CUST-1375"/>
    <s v="CMP-154"/>
    <x v="1"/>
    <x v="3"/>
    <s v="$190,847"/>
    <n v="190847"/>
    <x v="3"/>
    <s v="Amruta Sinha"/>
    <s v="Amruta Sinha"/>
    <s v="2024-02-21"/>
    <x v="315"/>
    <d v="2024-03-18T00:00:00"/>
    <d v="2024-03-18T00:00:00"/>
    <m/>
    <s v=""/>
    <m/>
    <n v="0"/>
    <n v="1"/>
    <m/>
    <x v="0"/>
    <m/>
    <x v="0"/>
  </r>
  <r>
    <s v="DL-01191"/>
    <s v="CUST-1279"/>
    <s v="CMP-211"/>
    <x v="1"/>
    <x v="4"/>
    <s v="165596"/>
    <n v="165596"/>
    <x v="2"/>
    <s v="Aachal Soni"/>
    <s v="Aachal Soni"/>
    <s v="2022-05-05"/>
    <x v="486"/>
    <d v="2022-06-05T00:00:00"/>
    <d v="2022-06-05T00:00:00"/>
    <d v="2022-06-25T00:00:00"/>
    <d v="2022-06-25T00:00:00"/>
    <n v="51"/>
    <n v="1"/>
    <n v="4"/>
    <n v="34.299999999999997"/>
    <x v="4"/>
    <m/>
    <x v="1"/>
  </r>
  <r>
    <s v="DL-01192"/>
    <s v="CUST-0910"/>
    <s v="CMP-225"/>
    <x v="0"/>
    <x v="3"/>
    <s v="2458"/>
    <n v="2458"/>
    <x v="5"/>
    <s v="Jasmit Gour"/>
    <s v="Jasmit Gour"/>
    <s v="2023-08-27"/>
    <x v="510"/>
    <d v="2023-09-12T00:00:00"/>
    <d v="2023-09-12T00:00:00"/>
    <m/>
    <s v=""/>
    <m/>
    <n v="0"/>
    <n v="1"/>
    <n v="13.4"/>
    <x v="3"/>
    <m/>
    <x v="0"/>
  </r>
  <r>
    <s v="DL-01193"/>
    <s v="CUST-0160"/>
    <s v="CMP-043"/>
    <x v="1"/>
    <x v="6"/>
    <s v="113760"/>
    <n v="113760"/>
    <x v="7"/>
    <s v="Hemangini Bahri"/>
    <s v="Hemangini Bahri"/>
    <s v="2024-08-15"/>
    <x v="727"/>
    <d v="2024-09-11T00:00:00"/>
    <d v="2024-09-11T00:00:00"/>
    <m/>
    <s v=""/>
    <m/>
    <n v="0"/>
    <n v="1"/>
    <n v="4.3"/>
    <x v="3"/>
    <m/>
    <x v="0"/>
  </r>
  <r>
    <s v="DL-01194"/>
    <s v="CUST-0886"/>
    <s v="CMP-189"/>
    <x v="0"/>
    <x v="2"/>
    <s v="1,246"/>
    <n v="1246"/>
    <x v="3"/>
    <s v="Krish Varughese"/>
    <s v="Krish Varughese"/>
    <s v="2022-01-13"/>
    <x v="61"/>
    <d v="2022-05-29T00:00:00"/>
    <d v="2022-05-29T00:00:00"/>
    <m/>
    <s v=""/>
    <m/>
    <n v="0"/>
    <n v="1"/>
    <n v="6.3"/>
    <x v="2"/>
    <m/>
    <x v="0"/>
  </r>
  <r>
    <s v="DL-01195"/>
    <s v="CUST-1281"/>
    <s v="CMP-326"/>
    <x v="4"/>
    <x v="5"/>
    <s v="$11,981"/>
    <n v="11981"/>
    <x v="3"/>
    <s v="Amruta Sinha"/>
    <s v="Amruta Sinha"/>
    <s v="2022-11-23"/>
    <x v="55"/>
    <d v="2023-02-05T00:00:00"/>
    <d v="2023-02-05T00:00:00"/>
    <d v="2023-01-12T00:00:00"/>
    <d v="2023-01-12T00:00:00"/>
    <n v="50"/>
    <n v="0"/>
    <n v="1"/>
    <m/>
    <x v="1"/>
    <m/>
    <x v="2"/>
  </r>
  <r>
    <s v="DL-01196"/>
    <s v="CUST-0325"/>
    <s v=""/>
    <x v="4"/>
    <x v="5"/>
    <s v="$13,339"/>
    <n v="13339"/>
    <x v="7"/>
    <s v="Jairaj Panchal"/>
    <s v="Jairaj Panchal"/>
    <s v="2024-08-07"/>
    <x v="728"/>
    <d v="2024-09-04T00:00:00"/>
    <d v="2024-09-04T00:00:00"/>
    <d v="2025-02-16T00:00:00"/>
    <d v="2025-02-16T00:00:00"/>
    <n v="193"/>
    <n v="0"/>
    <n v="1"/>
    <n v="20.2"/>
    <x v="4"/>
    <m/>
    <x v="2"/>
  </r>
  <r>
    <s v="DL-01197"/>
    <s v="CUST-0549"/>
    <s v=""/>
    <x v="1"/>
    <x v="0"/>
    <s v="63221"/>
    <n v="63221"/>
    <x v="2"/>
    <s v="Hemangini Bahri"/>
    <s v="Hemangini Bahri"/>
    <s v="2022-03-01"/>
    <x v="729"/>
    <d v="2022-04-27T00:00:00"/>
    <d v="2022-04-27T00:00:00"/>
    <m/>
    <s v=""/>
    <m/>
    <n v="0"/>
    <n v="1"/>
    <n v="14.2"/>
    <x v="3"/>
    <m/>
    <x v="0"/>
  </r>
  <r>
    <s v="DL-01198"/>
    <s v="CUST-1146"/>
    <s v="CMP-124"/>
    <x v="3"/>
    <x v="2"/>
    <s v="20938"/>
    <n v="20938"/>
    <x v="7"/>
    <s v="Aachal Soni"/>
    <s v="Aachal Soni"/>
    <s v="2022-05-24"/>
    <x v="730"/>
    <d v="2022-07-21T00:00:00"/>
    <d v="2022-07-21T00:00:00"/>
    <m/>
    <s v=""/>
    <m/>
    <n v="0"/>
    <n v="1"/>
    <n v="25.7"/>
    <x v="1"/>
    <m/>
    <x v="0"/>
  </r>
  <r>
    <s v="DL-01199"/>
    <s v="CUST-0691"/>
    <s v="CMP-204"/>
    <x v="3"/>
    <x v="3"/>
    <s v="12,486"/>
    <n v="12486"/>
    <x v="0"/>
    <s v="Patrick Sama"/>
    <s v="Patrick Sama"/>
    <s v="2022-06-07"/>
    <x v="560"/>
    <d v="2022-11-15T00:00:00"/>
    <d v="2022-11-15T00:00:00"/>
    <m/>
    <s v=""/>
    <m/>
    <n v="0"/>
    <n v="1"/>
    <n v="28.2"/>
    <x v="1"/>
    <m/>
    <x v="0"/>
  </r>
  <r>
    <s v="DL-01200"/>
    <s v="CUST-0112"/>
    <s v=""/>
    <x v="2"/>
    <x v="4"/>
    <s v="$33,363"/>
    <n v="33363"/>
    <x v="4"/>
    <s v="Vidhi Mital"/>
    <s v="Vidhi Mital"/>
    <s v="2022-05-05"/>
    <x v="486"/>
    <d v="2022-07-29T00:00:00"/>
    <d v="2022-07-29T00:00:00"/>
    <d v="2022-10-12T00:00:00"/>
    <d v="2022-10-12T00:00:00"/>
    <n v="160"/>
    <n v="0"/>
    <n v="1"/>
    <n v="32"/>
    <x v="2"/>
    <m/>
    <x v="1"/>
  </r>
  <r>
    <s v="DL-01201"/>
    <s v="CUST-0949"/>
    <s v="CMP-150"/>
    <x v="2"/>
    <x v="4"/>
    <s v="$34,022"/>
    <n v="34022"/>
    <x v="8"/>
    <s v="Aachal Soni"/>
    <s v="Aachal Soni"/>
    <s v="2023-02-14"/>
    <x v="487"/>
    <d v="2023-03-31T00:00:00"/>
    <d v="2023-03-31T00:00:00"/>
    <d v="2023-03-19T00:00:00"/>
    <d v="2023-03-19T00:00:00"/>
    <n v="33"/>
    <n v="0"/>
    <n v="1"/>
    <n v="15.3"/>
    <x v="1"/>
    <m/>
    <x v="1"/>
  </r>
  <r>
    <s v="DL-01202"/>
    <s v="CUST-1155"/>
    <s v=""/>
    <x v="2"/>
    <x v="5"/>
    <s v="9,650"/>
    <n v="9650"/>
    <x v="6"/>
    <s v="Lakshmi Hayre"/>
    <s v="Lakshmi Hayre"/>
    <s v="2024-04-28"/>
    <x v="644"/>
    <d v="2024-10-20T00:00:00"/>
    <d v="2024-10-20T00:00:00"/>
    <d v="2024-05-27T00:00:00"/>
    <d v="2024-05-27T00:00:00"/>
    <n v="29"/>
    <n v="0"/>
    <n v="1"/>
    <n v="13.4"/>
    <x v="0"/>
    <m/>
    <x v="2"/>
  </r>
  <r>
    <s v="DL-01203"/>
    <s v="CUST-0011"/>
    <s v="CMP-234"/>
    <x v="1"/>
    <x v="3"/>
    <s v="57,691"/>
    <n v="57691"/>
    <x v="6"/>
    <s v="Owen Mane"/>
    <s v="Owen Mane"/>
    <s v="2023-05-12"/>
    <x v="731"/>
    <d v="2023-06-28T00:00:00"/>
    <d v="2023-06-28T00:00:00"/>
    <m/>
    <s v=""/>
    <m/>
    <n v="0"/>
    <n v="1"/>
    <m/>
    <x v="0"/>
    <m/>
    <x v="0"/>
  </r>
  <r>
    <s v="DL-01204"/>
    <s v="CUST-0386"/>
    <s v="CMP-278"/>
    <x v="0"/>
    <x v="0"/>
    <s v="8,718"/>
    <n v="8718"/>
    <x v="6"/>
    <s v="Patrick Sama"/>
    <s v="Patrick Sama"/>
    <s v="2022-08-31"/>
    <x v="732"/>
    <d v="2022-12-07T00:00:00"/>
    <d v="2022-12-07T00:00:00"/>
    <m/>
    <s v=""/>
    <m/>
    <n v="0"/>
    <n v="1"/>
    <n v="11.5"/>
    <x v="3"/>
    <m/>
    <x v="0"/>
  </r>
  <r>
    <s v="DL-01205"/>
    <s v="CUST-0369"/>
    <s v=""/>
    <x v="4"/>
    <x v="3"/>
    <s v="$4,366"/>
    <n v="4366"/>
    <x v="2"/>
    <s v="Ati Seshadri"/>
    <s v="Ati Seshadri"/>
    <s v="2024-06-29"/>
    <x v="239"/>
    <m/>
    <s v=""/>
    <m/>
    <s v=""/>
    <m/>
    <n v="0"/>
    <n v="1"/>
    <n v="24.3"/>
    <x v="0"/>
    <m/>
    <x v="0"/>
  </r>
  <r>
    <s v="DL-01206"/>
    <s v="CUST-0240"/>
    <s v="CMP-319"/>
    <x v="2"/>
    <x v="3"/>
    <s v="35423"/>
    <n v="35423"/>
    <x v="5"/>
    <s v="Nihal Bhasin"/>
    <s v="Nihal Bhasin"/>
    <s v="2024-08-28"/>
    <x v="298"/>
    <m/>
    <s v=""/>
    <m/>
    <s v=""/>
    <m/>
    <n v="0"/>
    <n v="1"/>
    <n v="12.7"/>
    <x v="3"/>
    <m/>
    <x v="0"/>
  </r>
  <r>
    <s v="DL-01207"/>
    <s v="CUST-1301"/>
    <s v="CMP-141"/>
    <x v="1"/>
    <x v="2"/>
    <s v="210585"/>
    <n v="210585"/>
    <x v="6"/>
    <s v="Krish Varughese"/>
    <s v="Krish Varughese"/>
    <s v="15/02/2022"/>
    <x v="733"/>
    <d v="2022-03-02T00:00:00"/>
    <d v="2022-03-02T00:00:00"/>
    <m/>
    <s v=""/>
    <m/>
    <n v="0"/>
    <n v="1"/>
    <m/>
    <x v="0"/>
    <m/>
    <x v="0"/>
  </r>
  <r>
    <s v="DL-01208"/>
    <s v="CUST-0877"/>
    <s v="CMP-262"/>
    <x v="3"/>
    <x v="0"/>
    <s v="$19,606"/>
    <n v="19606"/>
    <x v="4"/>
    <s v="Karan Karnik"/>
    <s v="Karan Karnik"/>
    <s v="2022-10-25"/>
    <x v="648"/>
    <d v="2023-04-04T00:00:00"/>
    <d v="2023-04-04T00:00:00"/>
    <m/>
    <s v=""/>
    <m/>
    <n v="0"/>
    <n v="1"/>
    <n v="20.399999999999999"/>
    <x v="4"/>
    <m/>
    <x v="0"/>
  </r>
  <r>
    <s v="DL-01209"/>
    <s v="CUST-1162"/>
    <s v=""/>
    <x v="2"/>
    <x v="0"/>
    <s v="17229"/>
    <n v="17229"/>
    <x v="1"/>
    <s v="Karan Karnik"/>
    <s v="Karan Karnik"/>
    <s v="2024-04-25"/>
    <x v="633"/>
    <d v="2024-08-30T00:00:00"/>
    <d v="2024-08-30T00:00:00"/>
    <m/>
    <s v=""/>
    <m/>
    <n v="0"/>
    <n v="1"/>
    <n v="10.6"/>
    <x v="1"/>
    <m/>
    <x v="0"/>
  </r>
  <r>
    <s v="DL-01210"/>
    <s v="CUST-0609"/>
    <s v="CMP-219"/>
    <x v="3"/>
    <x v="2"/>
    <s v="$21,829"/>
    <n v="21829"/>
    <x v="7"/>
    <s v="jalsa parsa"/>
    <s v="Jalsa Parsa"/>
    <s v="31/03/2023"/>
    <x v="734"/>
    <d v="2023-06-27T00:00:00"/>
    <d v="2023-06-27T00:00:00"/>
    <m/>
    <s v=""/>
    <m/>
    <n v="0"/>
    <n v="1"/>
    <n v="15.1"/>
    <x v="1"/>
    <m/>
    <x v="0"/>
  </r>
  <r>
    <s v="DL-01211"/>
    <s v="CUST-0628"/>
    <s v="CMP-056"/>
    <x v="1"/>
    <x v="4"/>
    <s v="175K"/>
    <n v="175000"/>
    <x v="5"/>
    <s v="Krish Varughese"/>
    <s v="Krish Varughese"/>
    <s v="2022-03-06"/>
    <x v="735"/>
    <d v="2022-04-17T00:00:00"/>
    <d v="2022-04-17T00:00:00"/>
    <d v="2022-07-01T00:00:00"/>
    <d v="2022-07-01T00:00:00"/>
    <n v="117"/>
    <n v="0"/>
    <n v="1"/>
    <n v="27.6"/>
    <x v="4"/>
    <m/>
    <x v="1"/>
  </r>
  <r>
    <s v="DL-01212"/>
    <s v="CUST-0981"/>
    <s v=""/>
    <x v="4"/>
    <x v="4"/>
    <s v="$12,125"/>
    <n v="12125"/>
    <x v="4"/>
    <s v="Ekta Uppal  "/>
    <s v="Ekta Uppal"/>
    <s v="2022-11-15"/>
    <x v="248"/>
    <d v="2023-01-25T00:00:00"/>
    <d v="2023-01-25T00:00:00"/>
    <d v="2023-04-18T00:00:00"/>
    <d v="2023-04-18T00:00:00"/>
    <n v="154"/>
    <n v="0"/>
    <n v="1"/>
    <n v="8.4"/>
    <x v="1"/>
    <m/>
    <x v="1"/>
  </r>
  <r>
    <s v="DL-01213"/>
    <s v="CUST-1251"/>
    <s v="CMP-021"/>
    <x v="2"/>
    <x v="1"/>
    <s v="19014"/>
    <n v="19014"/>
    <x v="5"/>
    <s v="rachit lall"/>
    <s v="Rachit Lall"/>
    <s v="2023-09-28"/>
    <x v="736"/>
    <d v="2024-02-01T00:00:00"/>
    <d v="2024-02-01T00:00:00"/>
    <m/>
    <s v=""/>
    <m/>
    <n v="0"/>
    <n v="1"/>
    <n v="15"/>
    <x v="1"/>
    <m/>
    <x v="0"/>
  </r>
  <r>
    <s v="DL-01214"/>
    <s v="CUST-1485"/>
    <s v="CMP-270"/>
    <x v="2"/>
    <x v="1"/>
    <s v="$10,711"/>
    <n v="10711"/>
    <x v="3"/>
    <s v="Shivani Natt"/>
    <s v="Shivani Natt"/>
    <s v="2024-10-28"/>
    <x v="737"/>
    <d v="2025-03-16T00:00:00"/>
    <d v="2025-03-16T00:00:00"/>
    <m/>
    <s v=""/>
    <m/>
    <n v="0"/>
    <n v="1"/>
    <n v="2"/>
    <x v="1"/>
    <m/>
    <x v="0"/>
  </r>
  <r>
    <s v="DL-01215"/>
    <s v="CUST-0089"/>
    <s v=""/>
    <x v="3"/>
    <x v="1"/>
    <s v="14K"/>
    <n v="14000"/>
    <x v="0"/>
    <s v="Jairaj Panchal"/>
    <s v="Jairaj Panchal"/>
    <s v="2024-08-08"/>
    <x v="738"/>
    <d v="2024-12-20T00:00:00"/>
    <d v="2024-12-20T00:00:00"/>
    <m/>
    <s v=""/>
    <m/>
    <n v="0"/>
    <n v="1"/>
    <n v="18.3"/>
    <x v="4"/>
    <m/>
    <x v="0"/>
  </r>
  <r>
    <s v="DL-01216"/>
    <s v="CUST-1281"/>
    <s v=""/>
    <x v="4"/>
    <x v="4"/>
    <s v="12,952"/>
    <n v="12952"/>
    <x v="2"/>
    <s v="Nihal Bhasin"/>
    <s v="Nihal Bhasin"/>
    <s v="2022-05-20"/>
    <x v="35"/>
    <d v="2022-10-28T00:00:00"/>
    <d v="2022-10-28T00:00:00"/>
    <d v="2022-06-12T00:00:00"/>
    <d v="2022-06-12T00:00:00"/>
    <n v="23"/>
    <n v="1"/>
    <n v="4"/>
    <n v="29.9"/>
    <x v="1"/>
    <m/>
    <x v="1"/>
  </r>
  <r>
    <s v="DL-01217"/>
    <s v="CUST-0097"/>
    <s v="CMP-234"/>
    <x v="1"/>
    <x v="4"/>
    <s v="204,055"/>
    <n v="204055"/>
    <x v="1"/>
    <s v="Krish Varughese"/>
    <s v="Krish Varughese"/>
    <s v="28/10/2024"/>
    <x v="737"/>
    <d v="2024-12-01T00:00:00"/>
    <d v="2024-12-01T00:00:00"/>
    <d v="2025-04-18T00:00:00"/>
    <d v="2025-04-18T00:00:00"/>
    <n v="172"/>
    <n v="1"/>
    <n v="3"/>
    <n v="3.5"/>
    <x v="2"/>
    <m/>
    <x v="1"/>
  </r>
  <r>
    <s v="DL-01218"/>
    <s v="CUST-0253"/>
    <s v="CMP-140"/>
    <x v="0"/>
    <x v="1"/>
    <s v="$8,634"/>
    <n v="8634"/>
    <x v="8"/>
    <s v="Karan Karnik"/>
    <s v="Karan Karnik"/>
    <s v="2023-12-10"/>
    <x v="739"/>
    <d v="2024-05-08T00:00:00"/>
    <d v="2024-05-08T00:00:00"/>
    <m/>
    <s v=""/>
    <m/>
    <n v="0"/>
    <n v="1"/>
    <m/>
    <x v="4"/>
    <m/>
    <x v="0"/>
  </r>
  <r>
    <s v="DL-01219"/>
    <s v="CUST-0523"/>
    <s v="CMP-217"/>
    <x v="4"/>
    <x v="5"/>
    <s v="$7,043"/>
    <n v="7043"/>
    <x v="7"/>
    <s v="jalsa parsa"/>
    <s v="Jalsa Parsa"/>
    <s v="2022-10-05"/>
    <x v="740"/>
    <d v="2022-12-14T00:00:00"/>
    <d v="2022-12-14T00:00:00"/>
    <d v="2023-03-03T00:00:00"/>
    <d v="2023-03-03T00:00:00"/>
    <n v="149"/>
    <n v="0"/>
    <n v="1"/>
    <n v="24.1"/>
    <x v="2"/>
    <m/>
    <x v="2"/>
  </r>
  <r>
    <s v="DL-01220"/>
    <s v="CUST-0656"/>
    <s v="CMP-172"/>
    <x v="3"/>
    <x v="5"/>
    <s v="$18,386"/>
    <n v="18386"/>
    <x v="3"/>
    <s v="Owen Mane  "/>
    <s v="Owen Mane"/>
    <s v="2024-10-18"/>
    <x v="741"/>
    <d v="2024-12-26T00:00:00"/>
    <d v="2024-12-26T00:00:00"/>
    <d v="2024-12-21T00:00:00"/>
    <d v="2024-12-21T00:00:00"/>
    <n v="64"/>
    <n v="0"/>
    <n v="1"/>
    <n v="32.299999999999997"/>
    <x v="1"/>
    <m/>
    <x v="2"/>
  </r>
  <r>
    <s v="DL-01221"/>
    <s v="CUST-0260"/>
    <s v="CMP-086"/>
    <x v="4"/>
    <x v="4"/>
    <s v="$11,838"/>
    <n v="11838"/>
    <x v="8"/>
    <s v="Shivani Natt"/>
    <s v="Shivani Natt"/>
    <s v="2023-11-15"/>
    <x v="422"/>
    <d v="2024-04-16T00:00:00"/>
    <d v="2024-04-16T00:00:00"/>
    <d v="2023-12-30T00:00:00"/>
    <d v="2023-12-30T00:00:00"/>
    <n v="45"/>
    <n v="1"/>
    <n v="4"/>
    <m/>
    <x v="3"/>
    <m/>
    <x v="1"/>
  </r>
  <r>
    <s v="DL-01222"/>
    <s v="CUST-1370"/>
    <s v="CMP-020"/>
    <x v="1"/>
    <x v="3"/>
    <s v="89370"/>
    <n v="89370"/>
    <x v="1"/>
    <s v="Lakshmi Hayre"/>
    <s v="Lakshmi Hayre"/>
    <s v="2023-06-01"/>
    <x v="742"/>
    <d v="2023-10-21T00:00:00"/>
    <d v="2023-10-21T00:00:00"/>
    <m/>
    <s v=""/>
    <m/>
    <n v="0"/>
    <n v="1"/>
    <n v="5.6"/>
    <x v="4"/>
    <m/>
    <x v="0"/>
  </r>
  <r>
    <s v="DL-01223"/>
    <s v="CUST-0891"/>
    <s v=""/>
    <x v="2"/>
    <x v="2"/>
    <s v="$19,318"/>
    <n v="19318"/>
    <x v="5"/>
    <s v="rachit lall"/>
    <s v="Rachit Lall"/>
    <s v="2024-04-01"/>
    <x v="743"/>
    <d v="2024-05-15T00:00:00"/>
    <d v="2024-05-15T00:00:00"/>
    <m/>
    <s v=""/>
    <m/>
    <n v="0"/>
    <n v="1"/>
    <n v="15.7"/>
    <x v="4"/>
    <m/>
    <x v="0"/>
  </r>
  <r>
    <s v="DL-01224"/>
    <s v="CUST-0995"/>
    <s v=""/>
    <x v="3"/>
    <x v="0"/>
    <s v="$6,654"/>
    <n v="6654"/>
    <x v="2"/>
    <s v="Patrick Sama"/>
    <s v="Patrick Sama"/>
    <s v="2023-09-08"/>
    <x v="171"/>
    <d v="2024-01-09T00:00:00"/>
    <d v="2024-01-09T00:00:00"/>
    <m/>
    <s v=""/>
    <m/>
    <n v="0"/>
    <n v="1"/>
    <n v="6.1"/>
    <x v="2"/>
    <m/>
    <x v="0"/>
  </r>
  <r>
    <s v="DL-01225"/>
    <s v="CUST-1472"/>
    <s v="CMP-120"/>
    <x v="4"/>
    <x v="1"/>
    <s v="$14,269"/>
    <n v="14269"/>
    <x v="5"/>
    <s v="Amruta Sinha"/>
    <s v="Amruta Sinha"/>
    <s v="2023-10-06"/>
    <x v="337"/>
    <d v="2023-12-18T00:00:00"/>
    <d v="2023-12-18T00:00:00"/>
    <m/>
    <s v=""/>
    <m/>
    <n v="0"/>
    <n v="1"/>
    <n v="15.3"/>
    <x v="4"/>
    <m/>
    <x v="0"/>
  </r>
  <r>
    <s v="DL-01226"/>
    <s v="CUST-0485"/>
    <s v="CMP-212"/>
    <x v="3"/>
    <x v="6"/>
    <s v="10906"/>
    <n v="10906"/>
    <x v="4"/>
    <s v="jalsa parsa"/>
    <s v="Jalsa Parsa"/>
    <s v="14/11/2022"/>
    <x v="744"/>
    <d v="2023-03-17T00:00:00"/>
    <d v="2023-03-17T00:00:00"/>
    <m/>
    <s v=""/>
    <m/>
    <n v="0"/>
    <n v="1"/>
    <n v="25.9"/>
    <x v="3"/>
    <m/>
    <x v="0"/>
  </r>
  <r>
    <s v="DL-01227"/>
    <s v="CUST-0739"/>
    <s v=""/>
    <x v="4"/>
    <x v="3"/>
    <s v="$10,222"/>
    <n v="10222"/>
    <x v="5"/>
    <s v="Owen Mane"/>
    <s v="Owen Mane"/>
    <s v="01/10/2024"/>
    <x v="49"/>
    <d v="2025-01-02T00:00:00"/>
    <d v="2025-01-02T00:00:00"/>
    <m/>
    <s v=""/>
    <m/>
    <n v="0"/>
    <n v="1"/>
    <n v="20.3"/>
    <x v="0"/>
    <m/>
    <x v="0"/>
  </r>
  <r>
    <s v="DL-01228"/>
    <s v="CUST-0817"/>
    <s v=""/>
    <x v="0"/>
    <x v="2"/>
    <s v="$6,548"/>
    <n v="6548"/>
    <x v="0"/>
    <s v="Kashish Patla"/>
    <s v="Kashish Patla"/>
    <s v="2024-03-10"/>
    <x v="196"/>
    <d v="2024-07-14T00:00:00"/>
    <d v="2024-07-14T00:00:00"/>
    <m/>
    <s v=""/>
    <m/>
    <n v="0"/>
    <n v="1"/>
    <m/>
    <x v="4"/>
    <m/>
    <x v="0"/>
  </r>
  <r>
    <s v="DL-01229"/>
    <s v="CUST-0804"/>
    <s v="CMP-334"/>
    <x v="1"/>
    <x v="4"/>
    <s v="57,186"/>
    <n v="57186"/>
    <x v="7"/>
    <s v="Mason Solanki"/>
    <s v="Mason Solanki"/>
    <s v="2022-03-21"/>
    <x v="467"/>
    <d v="2022-08-15T00:00:00"/>
    <d v="2022-08-15T00:00:00"/>
    <d v="2022-07-21T00:00:00"/>
    <d v="2022-07-21T00:00:00"/>
    <n v="122"/>
    <n v="1"/>
    <n v="4"/>
    <n v="25.5"/>
    <x v="3"/>
    <m/>
    <x v="1"/>
  </r>
  <r>
    <s v="DL-01230"/>
    <s v="CUST-0645"/>
    <s v="CMP-397"/>
    <x v="2"/>
    <x v="4"/>
    <s v="35962"/>
    <n v="35962"/>
    <x v="1"/>
    <s v="Patrick Sama"/>
    <s v="Patrick Sama"/>
    <s v="2024-07-26"/>
    <x v="211"/>
    <d v="2024-08-24T00:00:00"/>
    <d v="2024-08-24T00:00:00"/>
    <d v="2024-10-04T00:00:00"/>
    <d v="2024-10-04T00:00:00"/>
    <n v="70"/>
    <n v="1"/>
    <n v="4"/>
    <n v="34.700000000000003"/>
    <x v="4"/>
    <m/>
    <x v="1"/>
  </r>
  <r>
    <s v="DL-01231"/>
    <s v="CUST-0094"/>
    <s v="CMP-012"/>
    <x v="4"/>
    <x v="2"/>
    <s v="$12,165"/>
    <n v="12165"/>
    <x v="8"/>
    <s v="Ekta Uppal"/>
    <s v="Ekta Uppal"/>
    <s v="2022-08-30"/>
    <x v="745"/>
    <m/>
    <s v=""/>
    <m/>
    <s v=""/>
    <m/>
    <n v="0"/>
    <n v="1"/>
    <m/>
    <x v="1"/>
    <m/>
    <x v="0"/>
  </r>
  <r>
    <s v="DL-01232"/>
    <s v="CUST-0939"/>
    <s v="CMP-252"/>
    <x v="4"/>
    <x v="5"/>
    <s v="6461"/>
    <n v="6461"/>
    <x v="5"/>
    <s v="Anamika Keer"/>
    <s v="Anamika Keer"/>
    <s v="27/04/2024"/>
    <x v="635"/>
    <d v="2024-08-11T00:00:00"/>
    <d v="2024-08-11T00:00:00"/>
    <d v="2024-08-06T00:00:00"/>
    <d v="2024-08-06T00:00:00"/>
    <n v="101"/>
    <n v="0"/>
    <n v="1"/>
    <n v="34.1"/>
    <x v="0"/>
    <m/>
    <x v="2"/>
  </r>
  <r>
    <s v="DL-01233"/>
    <s v="CUST-0843"/>
    <s v=""/>
    <x v="0"/>
    <x v="6"/>
    <s v="4K"/>
    <n v="4000"/>
    <x v="7"/>
    <s v="Hemangini Bahri"/>
    <s v="Hemangini Bahri"/>
    <s v="2024-10-17"/>
    <x v="592"/>
    <d v="2025-03-24T00:00:00"/>
    <d v="2025-03-24T00:00:00"/>
    <m/>
    <s v=""/>
    <m/>
    <n v="0"/>
    <n v="1"/>
    <n v="11.1"/>
    <x v="3"/>
    <m/>
    <x v="0"/>
  </r>
  <r>
    <s v="DL-01234"/>
    <s v="CUST-0662"/>
    <s v="CMP-069"/>
    <x v="2"/>
    <x v="5"/>
    <s v="24935"/>
    <n v="24935"/>
    <x v="8"/>
    <s v="Ati Seshadri"/>
    <s v="Ati Seshadri"/>
    <s v="2022-07-22"/>
    <x v="206"/>
    <m/>
    <s v=""/>
    <d v="2023-01-26T00:00:00"/>
    <d v="2023-01-26T00:00:00"/>
    <n v="188"/>
    <n v="0"/>
    <n v="1"/>
    <n v="8.6"/>
    <x v="2"/>
    <m/>
    <x v="2"/>
  </r>
  <r>
    <s v="DL-01235"/>
    <s v="CUST-0572"/>
    <s v="CMP-375"/>
    <x v="1"/>
    <x v="0"/>
    <s v="105,969"/>
    <n v="105969"/>
    <x v="5"/>
    <s v="Anamika Keer"/>
    <s v="Anamika Keer"/>
    <s v="2023-09-26"/>
    <x v="79"/>
    <d v="2024-01-28T00:00:00"/>
    <d v="2024-01-28T00:00:00"/>
    <m/>
    <s v=""/>
    <m/>
    <n v="0"/>
    <n v="1"/>
    <n v="32"/>
    <x v="3"/>
    <m/>
    <x v="0"/>
  </r>
  <r>
    <s v="DL-01236"/>
    <s v="CUST-0968"/>
    <s v="CMP-338"/>
    <x v="4"/>
    <x v="6"/>
    <s v="4933"/>
    <n v="4933"/>
    <x v="2"/>
    <s v="Lakshmi Hayre"/>
    <s v="Lakshmi Hayre"/>
    <s v="10/11/2024"/>
    <x v="746"/>
    <d v="2024-12-21T00:00:00"/>
    <d v="2024-12-21T00:00:00"/>
    <m/>
    <s v=""/>
    <m/>
    <n v="0"/>
    <n v="1"/>
    <n v="0.4"/>
    <x v="3"/>
    <m/>
    <x v="0"/>
  </r>
  <r>
    <s v="DL-01237"/>
    <s v="CUST-1173"/>
    <s v="CMP-179"/>
    <x v="4"/>
    <x v="1"/>
    <s v="$6,951"/>
    <n v="6951"/>
    <x v="5"/>
    <s v="Ati Seshadri"/>
    <s v="Ati Seshadri"/>
    <s v="2022-05-16"/>
    <x v="666"/>
    <d v="2022-07-01T00:00:00"/>
    <d v="2022-07-01T00:00:00"/>
    <m/>
    <s v=""/>
    <m/>
    <n v="0"/>
    <n v="1"/>
    <n v="4.4000000000000004"/>
    <x v="2"/>
    <m/>
    <x v="0"/>
  </r>
  <r>
    <s v="DL-01238"/>
    <s v="CUST-0104"/>
    <s v="CMP-180"/>
    <x v="2"/>
    <x v="3"/>
    <s v="23487"/>
    <n v="23487"/>
    <x v="0"/>
    <s v="rachit lall"/>
    <s v="Rachit Lall"/>
    <s v="2022-07-01"/>
    <x v="747"/>
    <d v="2022-11-28T00:00:00"/>
    <d v="2022-11-28T00:00:00"/>
    <m/>
    <s v=""/>
    <m/>
    <n v="0"/>
    <n v="1"/>
    <n v="8"/>
    <x v="0"/>
    <m/>
    <x v="0"/>
  </r>
  <r>
    <s v="DL-01239"/>
    <s v="CUST-1333"/>
    <s v="CMP-123"/>
    <x v="2"/>
    <x v="5"/>
    <s v="36,164"/>
    <n v="36164"/>
    <x v="4"/>
    <s v="Mason Solanki"/>
    <s v="Mason Solanki"/>
    <s v="2024-08-15"/>
    <x v="727"/>
    <d v="2024-09-04T00:00:00"/>
    <d v="2024-09-04T00:00:00"/>
    <d v="2025-02-17T00:00:00"/>
    <d v="2025-02-17T00:00:00"/>
    <n v="186"/>
    <n v="0"/>
    <n v="1"/>
    <n v="7.6"/>
    <x v="4"/>
    <m/>
    <x v="2"/>
  </r>
  <r>
    <s v="DL-01240"/>
    <s v="CUST-0489"/>
    <s v=""/>
    <x v="1"/>
    <x v="5"/>
    <s v="83157"/>
    <n v="83157"/>
    <x v="8"/>
    <s v="Owen Mane"/>
    <s v="Owen Mane"/>
    <s v="2024-08-25"/>
    <x v="748"/>
    <d v="2024-10-10T00:00:00"/>
    <d v="2024-10-10T00:00:00"/>
    <d v="2024-10-25T00:00:00"/>
    <d v="2024-10-25T00:00:00"/>
    <n v="61"/>
    <n v="0"/>
    <n v="1"/>
    <m/>
    <x v="0"/>
    <m/>
    <x v="2"/>
  </r>
  <r>
    <s v="DL-01241"/>
    <s v="CUST-0194"/>
    <s v=""/>
    <x v="3"/>
    <x v="2"/>
    <s v="19K"/>
    <n v="19000"/>
    <x v="5"/>
    <s v="Lakshmi Hayre"/>
    <s v="Lakshmi Hayre"/>
    <s v="2023-03-22"/>
    <x v="148"/>
    <d v="2023-07-31T00:00:00"/>
    <d v="2023-07-31T00:00:00"/>
    <m/>
    <s v=""/>
    <m/>
    <n v="0"/>
    <n v="1"/>
    <n v="2"/>
    <x v="0"/>
    <m/>
    <x v="0"/>
  </r>
  <r>
    <s v="DL-01242"/>
    <s v="CUST-1478"/>
    <s v="CMP-394"/>
    <x v="0"/>
    <x v="0"/>
    <s v="7195"/>
    <n v="7195"/>
    <x v="1"/>
    <s v="Vidhi Mital"/>
    <s v="Vidhi Mital"/>
    <s v="07/06/2023"/>
    <x v="749"/>
    <d v="2023-08-12T00:00:00"/>
    <d v="2023-08-12T00:00:00"/>
    <m/>
    <s v=""/>
    <m/>
    <n v="0"/>
    <n v="1"/>
    <n v="11.7"/>
    <x v="4"/>
    <m/>
    <x v="0"/>
  </r>
  <r>
    <s v="DL-01243"/>
    <s v="CUST-0302"/>
    <s v="CMP-098"/>
    <x v="4"/>
    <x v="2"/>
    <s v="9,651"/>
    <n v="9651"/>
    <x v="8"/>
    <s v="Jairaj Panchal"/>
    <s v="Jairaj Panchal"/>
    <s v="2024-06-22"/>
    <x v="750"/>
    <d v="2024-11-10T00:00:00"/>
    <d v="2024-11-10T00:00:00"/>
    <m/>
    <s v=""/>
    <m/>
    <n v="0"/>
    <n v="1"/>
    <n v="5.7"/>
    <x v="4"/>
    <m/>
    <x v="0"/>
  </r>
  <r>
    <s v="DL-01244"/>
    <s v="CUST-0400"/>
    <s v="CMP-085"/>
    <x v="4"/>
    <x v="1"/>
    <s v="14181"/>
    <n v="14181"/>
    <x v="0"/>
    <s v="Shivani Natt"/>
    <s v="Shivani Natt"/>
    <s v="2023-04-05"/>
    <x v="751"/>
    <d v="2023-08-13T00:00:00"/>
    <d v="2023-08-13T00:00:00"/>
    <m/>
    <s v=""/>
    <m/>
    <n v="0"/>
    <n v="1"/>
    <n v="31.2"/>
    <x v="1"/>
    <m/>
    <x v="0"/>
  </r>
  <r>
    <s v="DL-01245"/>
    <s v="CUST-0037"/>
    <s v="CMP-185"/>
    <x v="0"/>
    <x v="1"/>
    <s v="9,000"/>
    <n v="9000"/>
    <x v="7"/>
    <s v="Panini Kade"/>
    <s v="Panini Kade"/>
    <s v="2024-09-13"/>
    <x v="418"/>
    <d v="2025-02-14T00:00:00"/>
    <d v="2025-02-14T00:00:00"/>
    <m/>
    <s v=""/>
    <m/>
    <n v="0"/>
    <n v="1"/>
    <n v="34.799999999999997"/>
    <x v="1"/>
    <m/>
    <x v="0"/>
  </r>
  <r>
    <s v="DL-01246"/>
    <s v="CUST-0420"/>
    <s v="CMP-049"/>
    <x v="0"/>
    <x v="5"/>
    <s v="6585"/>
    <n v="6585"/>
    <x v="3"/>
    <s v="Hemangini Bahri"/>
    <s v="Hemangini Bahri"/>
    <s v="2023-03-13"/>
    <x v="561"/>
    <d v="2023-06-20T00:00:00"/>
    <d v="2023-06-20T00:00:00"/>
    <d v="2023-04-18T00:00:00"/>
    <d v="2023-04-18T00:00:00"/>
    <n v="36"/>
    <n v="0"/>
    <n v="1"/>
    <n v="21.6"/>
    <x v="2"/>
    <m/>
    <x v="2"/>
  </r>
  <r>
    <s v="DL-01247"/>
    <s v="CUST-0104"/>
    <s v="CMP-387"/>
    <x v="2"/>
    <x v="2"/>
    <s v="35055"/>
    <n v="35055"/>
    <x v="6"/>
    <s v="rachit lall"/>
    <s v="Rachit Lall"/>
    <s v="23/09/2023"/>
    <x v="752"/>
    <d v="2024-01-07T00:00:00"/>
    <d v="2024-01-07T00:00:00"/>
    <m/>
    <s v=""/>
    <m/>
    <n v="0"/>
    <n v="1"/>
    <n v="28.8"/>
    <x v="2"/>
    <m/>
    <x v="0"/>
  </r>
  <r>
    <s v="DL-01248"/>
    <s v="CUST-0011"/>
    <s v="CMP-197"/>
    <x v="1"/>
    <x v="6"/>
    <s v="80K"/>
    <n v="80000"/>
    <x v="1"/>
    <s v="Patrick Sama"/>
    <s v="Patrick Sama"/>
    <s v="2024-05-13"/>
    <x v="302"/>
    <d v="2024-05-28T00:00:00"/>
    <d v="2024-05-28T00:00:00"/>
    <m/>
    <s v=""/>
    <m/>
    <n v="0"/>
    <n v="1"/>
    <n v="7.6"/>
    <x v="1"/>
    <m/>
    <x v="0"/>
  </r>
  <r>
    <s v="DL-01249"/>
    <s v="CUST-1140"/>
    <s v=""/>
    <x v="4"/>
    <x v="0"/>
    <s v="4547"/>
    <n v="4547"/>
    <x v="1"/>
    <s v="Aachal Soni"/>
    <s v="Aachal Soni"/>
    <s v="2023-01-19"/>
    <x v="146"/>
    <d v="2023-07-09T00:00:00"/>
    <d v="2023-07-09T00:00:00"/>
    <m/>
    <s v=""/>
    <m/>
    <n v="0"/>
    <n v="1"/>
    <m/>
    <x v="0"/>
    <m/>
    <x v="0"/>
  </r>
  <r>
    <s v="DL-01250"/>
    <s v="CUST-0423"/>
    <s v="CMP-362"/>
    <x v="3"/>
    <x v="1"/>
    <s v="$21,167"/>
    <n v="21167"/>
    <x v="6"/>
    <s v="Nihal Bhasin"/>
    <s v="Nihal Bhasin"/>
    <s v="2023-09-28"/>
    <x v="736"/>
    <d v="2024-03-16T00:00:00"/>
    <d v="2024-03-16T00:00:00"/>
    <m/>
    <s v=""/>
    <m/>
    <n v="0"/>
    <n v="1"/>
    <m/>
    <x v="0"/>
    <m/>
    <x v="0"/>
  </r>
  <r>
    <s v="DL-01251"/>
    <s v="CUST-1390"/>
    <s v="CMP-182"/>
    <x v="3"/>
    <x v="5"/>
    <s v="23303"/>
    <n v="23303"/>
    <x v="2"/>
    <s v="Ati Seshadri"/>
    <s v="Ati Seshadri"/>
    <s v="2022-01-13"/>
    <x v="61"/>
    <d v="2022-03-05T00:00:00"/>
    <d v="2022-03-05T00:00:00"/>
    <d v="2022-05-27T00:00:00"/>
    <d v="2022-05-27T00:00:00"/>
    <n v="134"/>
    <n v="0"/>
    <n v="1"/>
    <m/>
    <x v="1"/>
    <m/>
    <x v="2"/>
  </r>
  <r>
    <s v="DL-01252"/>
    <s v="CUST-0848"/>
    <s v=""/>
    <x v="3"/>
    <x v="3"/>
    <s v="5408"/>
    <n v="5408"/>
    <x v="3"/>
    <s v="Amruta Sinha"/>
    <s v="Amruta Sinha"/>
    <s v="2023-12-17"/>
    <x v="453"/>
    <d v="2024-01-08T00:00:00"/>
    <d v="2024-01-08T00:00:00"/>
    <m/>
    <s v=""/>
    <m/>
    <n v="0"/>
    <n v="1"/>
    <n v="3.1"/>
    <x v="3"/>
    <m/>
    <x v="0"/>
  </r>
  <r>
    <s v="DL-01253"/>
    <s v="CUST-1186"/>
    <s v=""/>
    <x v="0"/>
    <x v="3"/>
    <s v="7316"/>
    <n v="7316"/>
    <x v="7"/>
    <s v="Champak Rao"/>
    <s v="Champak Rao"/>
    <s v="2024-04-04"/>
    <x v="753"/>
    <d v="2024-04-21T00:00:00"/>
    <d v="2024-04-21T00:00:00"/>
    <m/>
    <s v=""/>
    <m/>
    <n v="0"/>
    <n v="1"/>
    <m/>
    <x v="3"/>
    <m/>
    <x v="0"/>
  </r>
  <r>
    <s v="DL-01254"/>
    <s v="CUST-0003"/>
    <s v="CMP-072"/>
    <x v="2"/>
    <x v="3"/>
    <s v="42015"/>
    <n v="42015"/>
    <x v="7"/>
    <s v="Patrick Sama"/>
    <s v="Patrick Sama"/>
    <s v="2024-05-08"/>
    <x v="81"/>
    <d v="2024-09-01T00:00:00"/>
    <d v="2024-09-01T00:00:00"/>
    <m/>
    <s v=""/>
    <m/>
    <n v="0"/>
    <n v="1"/>
    <n v="16"/>
    <x v="2"/>
    <m/>
    <x v="0"/>
  </r>
  <r>
    <s v="DL-01255"/>
    <s v="CUST-0617"/>
    <s v="CMP-249"/>
    <x v="0"/>
    <x v="4"/>
    <s v="$3,227"/>
    <n v="3227"/>
    <x v="7"/>
    <s v="Rachit Lall  "/>
    <s v="Rachit Lall"/>
    <s v="2022-11-08"/>
    <x v="394"/>
    <d v="2023-02-07T00:00:00"/>
    <d v="2023-02-07T00:00:00"/>
    <d v="2023-03-17T00:00:00"/>
    <d v="2023-03-17T00:00:00"/>
    <n v="129"/>
    <n v="0"/>
    <n v="1"/>
    <n v="6.5"/>
    <x v="2"/>
    <m/>
    <x v="1"/>
  </r>
  <r>
    <s v="DL-01256"/>
    <s v="CUST-0769"/>
    <s v=""/>
    <x v="1"/>
    <x v="6"/>
    <s v="76K"/>
    <n v="76000"/>
    <x v="3"/>
    <s v="Anamika Keer"/>
    <s v="Anamika Keer"/>
    <s v="30/08/2023"/>
    <x v="221"/>
    <d v="2024-01-17T00:00:00"/>
    <d v="2024-01-17T00:00:00"/>
    <m/>
    <s v=""/>
    <m/>
    <n v="0"/>
    <n v="1"/>
    <n v="2.5"/>
    <x v="1"/>
    <m/>
    <x v="0"/>
  </r>
  <r>
    <s v="DL-01257"/>
    <s v="CUST-1179"/>
    <s v=""/>
    <x v="4"/>
    <x v="2"/>
    <s v="$7,168"/>
    <n v="7168"/>
    <x v="6"/>
    <s v="Aachal Soni"/>
    <s v="Aachal Soni"/>
    <s v="2022-09-07"/>
    <x v="509"/>
    <d v="2023-01-10T00:00:00"/>
    <d v="2023-01-10T00:00:00"/>
    <m/>
    <s v=""/>
    <m/>
    <n v="0"/>
    <n v="1"/>
    <n v="16.100000000000001"/>
    <x v="3"/>
    <m/>
    <x v="0"/>
  </r>
  <r>
    <s v="DL-01258"/>
    <s v="CUST-1176"/>
    <s v="CMP-316"/>
    <x v="4"/>
    <x v="1"/>
    <s v="8K"/>
    <n v="8000"/>
    <x v="2"/>
    <s v="Ekta Uppal"/>
    <s v="Ekta Uppal"/>
    <s v="2024-04-24"/>
    <x v="138"/>
    <d v="2024-10-15T00:00:00"/>
    <d v="2024-10-15T00:00:00"/>
    <m/>
    <s v=""/>
    <m/>
    <n v="0"/>
    <n v="1"/>
    <n v="1.7"/>
    <x v="3"/>
    <m/>
    <x v="0"/>
  </r>
  <r>
    <s v="DL-01259"/>
    <s v="CUST-0307"/>
    <s v=""/>
    <x v="3"/>
    <x v="4"/>
    <s v="$14,638"/>
    <n v="14638"/>
    <x v="8"/>
    <s v="Anamika Keer"/>
    <s v="Anamika Keer"/>
    <s v="2024-09-30"/>
    <x v="152"/>
    <d v="2025-02-12T00:00:00"/>
    <d v="2025-02-12T00:00:00"/>
    <d v="2025-03-13T00:00:00"/>
    <d v="2025-03-13T00:00:00"/>
    <n v="164"/>
    <n v="0"/>
    <n v="1"/>
    <n v="31.7"/>
    <x v="0"/>
    <m/>
    <x v="1"/>
  </r>
  <r>
    <s v="DL-01260"/>
    <s v="CUST-1088"/>
    <s v="CMP-132"/>
    <x v="4"/>
    <x v="1"/>
    <s v="2546"/>
    <n v="2546"/>
    <x v="2"/>
    <s v="Ati Seshadri"/>
    <s v="Ati Seshadri"/>
    <s v="2023-04-25"/>
    <x v="289"/>
    <d v="2023-05-19T00:00:00"/>
    <d v="2023-05-19T00:00:00"/>
    <m/>
    <s v=""/>
    <m/>
    <n v="0"/>
    <n v="1"/>
    <n v="15.4"/>
    <x v="0"/>
    <m/>
    <x v="0"/>
  </r>
  <r>
    <s v="DL-01261"/>
    <s v="CUST-0727"/>
    <s v="CMP-010"/>
    <x v="0"/>
    <x v="2"/>
    <s v="$1,751"/>
    <n v="1751"/>
    <x v="4"/>
    <s v="Karan Karnik"/>
    <s v="Karan Karnik"/>
    <s v="2022-06-29"/>
    <x v="754"/>
    <d v="2022-11-05T00:00:00"/>
    <d v="2022-11-05T00:00:00"/>
    <m/>
    <s v=""/>
    <m/>
    <n v="0"/>
    <n v="1"/>
    <m/>
    <x v="4"/>
    <m/>
    <x v="0"/>
  </r>
  <r>
    <s v="DL-01262"/>
    <s v="CUST-0602"/>
    <s v="CMP-192"/>
    <x v="4"/>
    <x v="3"/>
    <s v="9214"/>
    <n v="9214"/>
    <x v="0"/>
    <s v="Owen Mane"/>
    <s v="Owen Mane"/>
    <s v="2022-04-25"/>
    <x v="755"/>
    <d v="2022-06-21T00:00:00"/>
    <d v="2022-06-21T00:00:00"/>
    <m/>
    <s v=""/>
    <m/>
    <n v="0"/>
    <n v="1"/>
    <n v="27.4"/>
    <x v="2"/>
    <m/>
    <x v="0"/>
  </r>
  <r>
    <s v="DL-01263"/>
    <s v="CUST-0961"/>
    <s v="CMP-142"/>
    <x v="3"/>
    <x v="2"/>
    <s v="$14,058"/>
    <n v="14058"/>
    <x v="4"/>
    <s v="Panini Kade"/>
    <s v="Panini Kade"/>
    <s v="06/08/2022"/>
    <x v="756"/>
    <d v="2022-10-21T00:00:00"/>
    <d v="2022-10-21T00:00:00"/>
    <m/>
    <s v=""/>
    <m/>
    <n v="0"/>
    <n v="1"/>
    <m/>
    <x v="4"/>
    <m/>
    <x v="0"/>
  </r>
  <r>
    <s v="DL-01264"/>
    <s v="CUST-0886"/>
    <s v="CMP-048"/>
    <x v="1"/>
    <x v="3"/>
    <s v="64504"/>
    <n v="64504"/>
    <x v="5"/>
    <s v="Amruta Sinha"/>
    <s v="Amruta Sinha"/>
    <s v="2023-11-04"/>
    <x v="430"/>
    <d v="2024-04-24T00:00:00"/>
    <d v="2024-04-24T00:00:00"/>
    <m/>
    <s v=""/>
    <m/>
    <n v="0"/>
    <n v="1"/>
    <n v="5.4"/>
    <x v="3"/>
    <m/>
    <x v="0"/>
  </r>
  <r>
    <s v="DL-01265"/>
    <s v="CUST-1405"/>
    <s v="CMP-150"/>
    <x v="2"/>
    <x v="1"/>
    <s v="42,005"/>
    <n v="42005"/>
    <x v="8"/>
    <s v="Jairaj Panchal"/>
    <s v="Jairaj Panchal"/>
    <s v="2024-10-22"/>
    <x v="757"/>
    <d v="2024-11-18T00:00:00"/>
    <d v="2024-11-18T00:00:00"/>
    <m/>
    <s v=""/>
    <m/>
    <n v="0"/>
    <n v="1"/>
    <n v="28.9"/>
    <x v="3"/>
    <m/>
    <x v="0"/>
  </r>
  <r>
    <s v="DL-01266"/>
    <s v="CUST-1309"/>
    <s v="CMP-177"/>
    <x v="4"/>
    <x v="5"/>
    <s v="$4,358"/>
    <n v="4358"/>
    <x v="2"/>
    <s v="Panini Kade"/>
    <s v="Panini Kade"/>
    <s v="2023-07-24"/>
    <x v="758"/>
    <d v="2023-12-06T00:00:00"/>
    <d v="2023-12-06T00:00:00"/>
    <d v="2023-08-20T00:00:00"/>
    <d v="2023-08-20T00:00:00"/>
    <n v="27"/>
    <n v="0"/>
    <n v="1"/>
    <n v="12"/>
    <x v="0"/>
    <m/>
    <x v="2"/>
  </r>
  <r>
    <s v="DL-01267"/>
    <s v="CUST-0024"/>
    <s v="CMP-383"/>
    <x v="1"/>
    <x v="0"/>
    <s v="77675"/>
    <n v="77675"/>
    <x v="3"/>
    <s v="Aachal Soni"/>
    <s v="Aachal Soni"/>
    <s v="18/09/2024"/>
    <x v="759"/>
    <d v="2024-10-11T00:00:00"/>
    <d v="2024-10-11T00:00:00"/>
    <m/>
    <s v=""/>
    <m/>
    <n v="0"/>
    <n v="1"/>
    <n v="6.9"/>
    <x v="2"/>
    <m/>
    <x v="0"/>
  </r>
  <r>
    <s v="DL-01268"/>
    <s v="CUST-0712"/>
    <s v="CMP-260"/>
    <x v="3"/>
    <x v="1"/>
    <s v="12K"/>
    <n v="12000"/>
    <x v="2"/>
    <s v="Ati Seshadri"/>
    <s v="Ati Seshadri"/>
    <s v="2024-08-16"/>
    <x v="642"/>
    <d v="2024-09-25T00:00:00"/>
    <d v="2024-09-25T00:00:00"/>
    <m/>
    <s v=""/>
    <m/>
    <n v="0"/>
    <n v="1"/>
    <n v="20.6"/>
    <x v="1"/>
    <m/>
    <x v="0"/>
  </r>
  <r>
    <s v="DL-01269"/>
    <s v="CUST-0155"/>
    <s v="CMP-358"/>
    <x v="3"/>
    <x v="0"/>
    <s v="9K"/>
    <n v="9000"/>
    <x v="0"/>
    <s v="rachit lall"/>
    <s v="Rachit Lall"/>
    <s v="2023-03-11"/>
    <x v="595"/>
    <d v="2023-04-29T00:00:00"/>
    <d v="2023-04-29T00:00:00"/>
    <m/>
    <s v=""/>
    <m/>
    <n v="0"/>
    <n v="1"/>
    <n v="15.5"/>
    <x v="3"/>
    <m/>
    <x v="0"/>
  </r>
  <r>
    <s v="DL-01270"/>
    <s v="CUST-1183"/>
    <s v="CMP-174"/>
    <x v="1"/>
    <x v="4"/>
    <s v="$172,554"/>
    <n v="172554"/>
    <x v="1"/>
    <s v="Champak Rao"/>
    <s v="Champak Rao"/>
    <s v="2024-01-09"/>
    <x v="191"/>
    <d v="2024-04-04T00:00:00"/>
    <d v="2024-04-04T00:00:00"/>
    <d v="2024-03-15T00:00:00"/>
    <d v="2024-03-15T00:00:00"/>
    <n v="66"/>
    <n v="1"/>
    <n v="1"/>
    <n v="4.0999999999999996"/>
    <x v="4"/>
    <m/>
    <x v="1"/>
  </r>
  <r>
    <s v="DL-01271"/>
    <s v="CUST-0205"/>
    <s v=""/>
    <x v="1"/>
    <x v="5"/>
    <s v="$183,405"/>
    <n v="183405"/>
    <x v="0"/>
    <s v="Karan Karnik"/>
    <s v="Karan Karnik"/>
    <s v="2024-01-25"/>
    <x v="601"/>
    <d v="2024-04-01T00:00:00"/>
    <d v="2024-04-01T00:00:00"/>
    <d v="2024-02-17T00:00:00"/>
    <d v="2024-02-17T00:00:00"/>
    <n v="23"/>
    <n v="0"/>
    <n v="1"/>
    <n v="17.600000000000001"/>
    <x v="2"/>
    <m/>
    <x v="2"/>
  </r>
  <r>
    <s v="DL-01272"/>
    <s v="CUST-0342"/>
    <s v=""/>
    <x v="1"/>
    <x v="6"/>
    <s v="143581"/>
    <n v="143581"/>
    <x v="4"/>
    <s v="Kashish Patla"/>
    <s v="Kashish Patla"/>
    <s v="2023-02-23"/>
    <x v="760"/>
    <d v="2023-07-11T00:00:00"/>
    <d v="2023-07-11T00:00:00"/>
    <m/>
    <s v=""/>
    <m/>
    <n v="0"/>
    <n v="1"/>
    <n v="31"/>
    <x v="3"/>
    <m/>
    <x v="0"/>
  </r>
  <r>
    <s v="DL-01273"/>
    <s v="CUST-0457"/>
    <s v="CMP-348"/>
    <x v="1"/>
    <x v="2"/>
    <s v="55442"/>
    <n v="55442"/>
    <x v="2"/>
    <s v="Lakshmi Hayre"/>
    <s v="Lakshmi Hayre"/>
    <s v="2024-12-07"/>
    <x v="121"/>
    <d v="2025-05-03T00:00:00"/>
    <d v="2025-05-03T00:00:00"/>
    <m/>
    <s v=""/>
    <m/>
    <n v="0"/>
    <n v="1"/>
    <m/>
    <x v="4"/>
    <m/>
    <x v="0"/>
  </r>
  <r>
    <s v="DL-01274"/>
    <s v="CUST-0749"/>
    <s v="CMP-112"/>
    <x v="1"/>
    <x v="1"/>
    <s v="$195,277"/>
    <n v="195277"/>
    <x v="1"/>
    <s v="Hemangini Bahri"/>
    <s v="Hemangini Bahri"/>
    <s v="26/05/2024"/>
    <x v="645"/>
    <d v="2024-11-20T00:00:00"/>
    <d v="2024-11-20T00:00:00"/>
    <m/>
    <s v=""/>
    <m/>
    <n v="0"/>
    <n v="1"/>
    <n v="17.7"/>
    <x v="4"/>
    <m/>
    <x v="0"/>
  </r>
  <r>
    <s v="DL-01275"/>
    <s v="CUST-0722"/>
    <s v="CMP-070"/>
    <x v="3"/>
    <x v="6"/>
    <s v="23427"/>
    <n v="23427"/>
    <x v="1"/>
    <s v="Champak Rao"/>
    <s v="Champak Rao"/>
    <s v="2022-06-19"/>
    <x v="243"/>
    <d v="2022-10-07T00:00:00"/>
    <d v="2022-10-07T00:00:00"/>
    <m/>
    <s v=""/>
    <m/>
    <n v="0"/>
    <n v="1"/>
    <n v="2.2000000000000002"/>
    <x v="2"/>
    <m/>
    <x v="0"/>
  </r>
  <r>
    <s v="DL-01276"/>
    <s v="CUST-0441"/>
    <s v=""/>
    <x v="1"/>
    <x v="4"/>
    <s v="165,028"/>
    <n v="165028"/>
    <x v="5"/>
    <s v="Nihal Bhasin"/>
    <s v="Nihal Bhasin"/>
    <s v="2024-11-09"/>
    <x v="60"/>
    <d v="2025-03-28T00:00:00"/>
    <d v="2025-03-28T00:00:00"/>
    <d v="2025-03-21T00:00:00"/>
    <d v="2025-03-21T00:00:00"/>
    <n v="132"/>
    <n v="0"/>
    <n v="1"/>
    <n v="20.6"/>
    <x v="0"/>
    <m/>
    <x v="1"/>
  </r>
  <r>
    <s v="DL-01277"/>
    <s v="CUST-0378"/>
    <s v="CMP-100"/>
    <x v="3"/>
    <x v="5"/>
    <s v="23682"/>
    <n v="23682"/>
    <x v="8"/>
    <s v="Jasmit Gour"/>
    <s v="Jasmit Gour"/>
    <s v="2023-04-02"/>
    <x v="620"/>
    <d v="2023-07-25T00:00:00"/>
    <d v="2023-07-25T00:00:00"/>
    <d v="2023-07-15T00:00:00"/>
    <d v="2023-07-15T00:00:00"/>
    <n v="104"/>
    <n v="0"/>
    <n v="1"/>
    <n v="15.9"/>
    <x v="2"/>
    <m/>
    <x v="2"/>
  </r>
  <r>
    <s v="DL-01278"/>
    <s v="CUST-0797"/>
    <s v="CMP-068"/>
    <x v="1"/>
    <x v="4"/>
    <s v="73,736"/>
    <n v="73736"/>
    <x v="7"/>
    <s v="Panini Kade"/>
    <s v="Panini Kade"/>
    <s v="2022-12-13"/>
    <x v="761"/>
    <d v="2023-02-18T00:00:00"/>
    <d v="2023-02-18T00:00:00"/>
    <d v="2023-04-16T00:00:00"/>
    <d v="2023-04-16T00:00:00"/>
    <n v="124"/>
    <n v="0"/>
    <n v="1"/>
    <n v="23.7"/>
    <x v="2"/>
    <m/>
    <x v="1"/>
  </r>
  <r>
    <s v="DL-01279"/>
    <s v="CUST-1061"/>
    <s v="CMP-197"/>
    <x v="0"/>
    <x v="1"/>
    <s v="5990"/>
    <n v="5990"/>
    <x v="8"/>
    <s v="Ekta Uppal"/>
    <s v="Ekta Uppal"/>
    <s v="2024-06-04"/>
    <x v="396"/>
    <d v="2024-08-09T00:00:00"/>
    <d v="2024-08-09T00:00:00"/>
    <m/>
    <s v=""/>
    <m/>
    <n v="0"/>
    <n v="1"/>
    <m/>
    <x v="4"/>
    <m/>
    <x v="0"/>
  </r>
  <r>
    <s v="DL-01280"/>
    <s v="CUST-1476"/>
    <s v="CMP-055"/>
    <x v="2"/>
    <x v="0"/>
    <s v="10164"/>
    <n v="10164"/>
    <x v="0"/>
    <s v="Vidhi Mital"/>
    <s v="Vidhi Mital"/>
    <s v="2024-02-13"/>
    <x v="263"/>
    <d v="2024-07-01T00:00:00"/>
    <d v="2024-07-01T00:00:00"/>
    <m/>
    <s v=""/>
    <m/>
    <n v="0"/>
    <n v="1"/>
    <n v="24.5"/>
    <x v="1"/>
    <m/>
    <x v="0"/>
  </r>
  <r>
    <s v="DL-01281"/>
    <s v="CUST-0391"/>
    <s v="CMP-087"/>
    <x v="0"/>
    <x v="3"/>
    <s v="6463"/>
    <n v="6463"/>
    <x v="7"/>
    <s v="Owen Mane"/>
    <s v="Owen Mane"/>
    <s v="2023-10-10"/>
    <x v="194"/>
    <d v="2024-01-31T00:00:00"/>
    <d v="2024-01-31T00:00:00"/>
    <m/>
    <s v=""/>
    <m/>
    <n v="0"/>
    <n v="1"/>
    <n v="2.6"/>
    <x v="4"/>
    <m/>
    <x v="0"/>
  </r>
  <r>
    <s v="DL-01282"/>
    <s v="CUST-1383"/>
    <s v="CMP-105"/>
    <x v="0"/>
    <x v="0"/>
    <s v="$5,612"/>
    <n v="5612"/>
    <x v="8"/>
    <s v="Shivani Natt"/>
    <s v="Shivani Natt"/>
    <s v="2022-03-05"/>
    <x v="475"/>
    <d v="2022-03-20T00:00:00"/>
    <d v="2022-03-20T00:00:00"/>
    <m/>
    <s v=""/>
    <m/>
    <n v="0"/>
    <n v="1"/>
    <n v="9.9"/>
    <x v="3"/>
    <m/>
    <x v="0"/>
  </r>
  <r>
    <s v="DL-01283"/>
    <s v="CUST-0848"/>
    <s v="CMP-366"/>
    <x v="3"/>
    <x v="2"/>
    <s v="7872"/>
    <n v="7872"/>
    <x v="7"/>
    <s v="jalsa parsa"/>
    <s v="Jalsa Parsa"/>
    <s v="2023-07-12"/>
    <x v="762"/>
    <d v="2023-08-30T00:00:00"/>
    <d v="2023-08-30T00:00:00"/>
    <m/>
    <s v=""/>
    <m/>
    <n v="0"/>
    <n v="1"/>
    <n v="29.4"/>
    <x v="2"/>
    <m/>
    <x v="0"/>
  </r>
  <r>
    <s v="DL-01284"/>
    <s v="CUST-0436"/>
    <s v="CMP-250"/>
    <x v="3"/>
    <x v="4"/>
    <s v="$19,941"/>
    <n v="19941"/>
    <x v="4"/>
    <s v="Jasmit Gour"/>
    <s v="Jasmit Gour"/>
    <s v="2022-04-23"/>
    <x v="662"/>
    <d v="2022-07-23T00:00:00"/>
    <d v="2022-07-23T00:00:00"/>
    <d v="2022-05-24T00:00:00"/>
    <d v="2022-05-24T00:00:00"/>
    <n v="31"/>
    <n v="0"/>
    <n v="1"/>
    <n v="34.4"/>
    <x v="2"/>
    <m/>
    <x v="1"/>
  </r>
  <r>
    <s v="DL-01285"/>
    <s v="CUST-0536"/>
    <s v=""/>
    <x v="2"/>
    <x v="2"/>
    <s v="42,172"/>
    <n v="42172"/>
    <x v="0"/>
    <s v="jalsa parsa"/>
    <s v="Jalsa Parsa"/>
    <s v="2024-12-12"/>
    <x v="578"/>
    <d v="2025-04-24T00:00:00"/>
    <d v="2025-04-24T00:00:00"/>
    <m/>
    <s v=""/>
    <m/>
    <n v="0"/>
    <n v="1"/>
    <n v="3.2"/>
    <x v="1"/>
    <m/>
    <x v="0"/>
  </r>
  <r>
    <s v="DL-01286"/>
    <s v="CUST-0731"/>
    <s v="CMP-072"/>
    <x v="3"/>
    <x v="4"/>
    <s v="$6,275"/>
    <n v="6275"/>
    <x v="5"/>
    <s v="Vidhi Mital"/>
    <s v="Vidhi Mital"/>
    <s v="2022-04-28"/>
    <x v="98"/>
    <d v="2022-06-16T00:00:00"/>
    <d v="2022-06-16T00:00:00"/>
    <d v="2022-09-30T00:00:00"/>
    <d v="2022-09-30T00:00:00"/>
    <n v="155"/>
    <n v="1"/>
    <n v="1"/>
    <n v="10.8"/>
    <x v="0"/>
    <m/>
    <x v="1"/>
  </r>
  <r>
    <s v="DL-01287"/>
    <s v="CUST-1130"/>
    <s v="CMP-284"/>
    <x v="0"/>
    <x v="5"/>
    <s v="$8,399"/>
    <n v="8399"/>
    <x v="8"/>
    <s v="Patrick Sama"/>
    <s v="Patrick Sama"/>
    <s v="19/02/2022"/>
    <x v="763"/>
    <d v="2022-06-02T00:00:00"/>
    <d v="2022-06-02T00:00:00"/>
    <d v="2022-07-05T00:00:00"/>
    <d v="2022-07-05T00:00:00"/>
    <n v="136"/>
    <n v="0"/>
    <n v="1"/>
    <n v="5.9"/>
    <x v="3"/>
    <m/>
    <x v="2"/>
  </r>
  <r>
    <s v="DL-01288"/>
    <s v="CUST-0705"/>
    <s v=""/>
    <x v="2"/>
    <x v="2"/>
    <s v="$38,697"/>
    <n v="38697"/>
    <x v="6"/>
    <s v="rachit lall"/>
    <s v="Rachit Lall"/>
    <s v="2023-01-06"/>
    <x v="100"/>
    <d v="2023-05-02T00:00:00"/>
    <d v="2023-05-02T00:00:00"/>
    <m/>
    <s v=""/>
    <m/>
    <n v="0"/>
    <n v="1"/>
    <n v="5.9"/>
    <x v="1"/>
    <m/>
    <x v="0"/>
  </r>
  <r>
    <s v="DL-01289"/>
    <s v="CUST-0066"/>
    <s v="CMP-074"/>
    <x v="2"/>
    <x v="2"/>
    <s v="$24,506"/>
    <n v="24506"/>
    <x v="8"/>
    <s v="Jasmit Gour"/>
    <s v="Jasmit Gour"/>
    <s v="22/07/2023"/>
    <x v="514"/>
    <d v="2023-10-05T00:00:00"/>
    <d v="2023-10-05T00:00:00"/>
    <m/>
    <s v=""/>
    <m/>
    <n v="0"/>
    <n v="1"/>
    <n v="1.3"/>
    <x v="1"/>
    <m/>
    <x v="0"/>
  </r>
  <r>
    <s v="DL-01290"/>
    <s v="CUST-0579"/>
    <s v=""/>
    <x v="1"/>
    <x v="2"/>
    <s v="86419"/>
    <n v="86419"/>
    <x v="8"/>
    <s v="rachit lall"/>
    <s v="Rachit Lall"/>
    <s v="20/12/2023"/>
    <x v="51"/>
    <m/>
    <s v=""/>
    <m/>
    <s v=""/>
    <m/>
    <n v="0"/>
    <n v="1"/>
    <n v="33.4"/>
    <x v="3"/>
    <m/>
    <x v="0"/>
  </r>
  <r>
    <s v="DL-01291"/>
    <s v="CUST-1181"/>
    <s v="CMP-203"/>
    <x v="1"/>
    <x v="3"/>
    <s v="184102"/>
    <n v="184102"/>
    <x v="0"/>
    <s v="Aachal Soni"/>
    <s v="Aachal Soni"/>
    <s v="2022-06-02"/>
    <x v="499"/>
    <d v="2022-07-12T00:00:00"/>
    <d v="2022-07-12T00:00:00"/>
    <m/>
    <s v=""/>
    <m/>
    <n v="0"/>
    <n v="1"/>
    <m/>
    <x v="3"/>
    <m/>
    <x v="0"/>
  </r>
  <r>
    <s v="DL-01292"/>
    <s v="CUST-1202"/>
    <s v="CMP-265"/>
    <x v="2"/>
    <x v="3"/>
    <s v="$25,531"/>
    <n v="25531"/>
    <x v="6"/>
    <s v="Aachal Soni"/>
    <s v="Aachal Soni"/>
    <s v="2024-05-09"/>
    <x v="582"/>
    <m/>
    <s v=""/>
    <m/>
    <s v=""/>
    <m/>
    <n v="0"/>
    <n v="1"/>
    <n v="27.8"/>
    <x v="0"/>
    <m/>
    <x v="0"/>
  </r>
  <r>
    <s v="DL-01293"/>
    <s v="CUST-0411"/>
    <s v=""/>
    <x v="2"/>
    <x v="0"/>
    <s v="11K"/>
    <n v="11000"/>
    <x v="7"/>
    <s v="Shivani Natt"/>
    <s v="Shivani Natt"/>
    <s v="2022-01-24"/>
    <x v="764"/>
    <d v="2022-03-06T00:00:00"/>
    <d v="2022-03-06T00:00:00"/>
    <m/>
    <s v=""/>
    <m/>
    <n v="0"/>
    <n v="1"/>
    <n v="23.9"/>
    <x v="0"/>
    <m/>
    <x v="0"/>
  </r>
  <r>
    <s v="DL-01294"/>
    <s v="CUST-0494"/>
    <s v="CMP-372"/>
    <x v="0"/>
    <x v="6"/>
    <s v="7655"/>
    <n v="7655"/>
    <x v="7"/>
    <s v="rachit lall"/>
    <s v="Rachit Lall"/>
    <s v="2023-06-08"/>
    <x v="142"/>
    <d v="2023-09-25T00:00:00"/>
    <d v="2023-09-25T00:00:00"/>
    <m/>
    <s v=""/>
    <m/>
    <n v="0"/>
    <n v="1"/>
    <n v="12.6"/>
    <x v="0"/>
    <m/>
    <x v="0"/>
  </r>
  <r>
    <s v="DL-01295"/>
    <s v="CUST-0589"/>
    <s v="CMP-004"/>
    <x v="2"/>
    <x v="2"/>
    <s v="$16,097"/>
    <n v="16097"/>
    <x v="8"/>
    <s v="Panini Kade  "/>
    <s v="Panini Kade"/>
    <s v="2023-03-14"/>
    <x v="256"/>
    <d v="2023-06-26T00:00:00"/>
    <d v="2023-06-26T00:00:00"/>
    <m/>
    <s v=""/>
    <m/>
    <n v="0"/>
    <n v="1"/>
    <n v="18.3"/>
    <x v="3"/>
    <m/>
    <x v="0"/>
  </r>
  <r>
    <s v="DL-01296"/>
    <s v="CUST-0230"/>
    <s v=""/>
    <x v="4"/>
    <x v="4"/>
    <s v="7078"/>
    <n v="7078"/>
    <x v="6"/>
    <s v="Nihal Bhasin"/>
    <s v="Nihal Bhasin"/>
    <s v="2022-11-27"/>
    <x v="236"/>
    <d v="2023-04-12T00:00:00"/>
    <d v="2023-04-12T00:00:00"/>
    <d v="2022-12-22T00:00:00"/>
    <d v="2022-12-22T00:00:00"/>
    <n v="25"/>
    <n v="1"/>
    <n v="1"/>
    <n v="31"/>
    <x v="4"/>
    <m/>
    <x v="1"/>
  </r>
  <r>
    <s v="DL-01297"/>
    <s v="CUST-0582"/>
    <s v="CMP-042"/>
    <x v="2"/>
    <x v="4"/>
    <s v="$39,728"/>
    <n v="39728"/>
    <x v="2"/>
    <s v="Krish Varughese"/>
    <s v="Krish Varughese"/>
    <s v="2024-10-19"/>
    <x v="556"/>
    <d v="2024-12-09T00:00:00"/>
    <d v="2024-12-09T00:00:00"/>
    <d v="2025-01-12T00:00:00"/>
    <d v="2025-01-12T00:00:00"/>
    <n v="85"/>
    <n v="0"/>
    <n v="1"/>
    <n v="33.1"/>
    <x v="1"/>
    <m/>
    <x v="1"/>
  </r>
  <r>
    <s v="DL-01298"/>
    <s v="CUST-1380"/>
    <s v="CMP-152"/>
    <x v="1"/>
    <x v="6"/>
    <s v="169393"/>
    <n v="169393"/>
    <x v="3"/>
    <s v="Vidhi Mital"/>
    <s v="Vidhi Mital"/>
    <s v="2022-10-20"/>
    <x v="765"/>
    <d v="2023-03-04T00:00:00"/>
    <d v="2023-03-04T00:00:00"/>
    <m/>
    <s v=""/>
    <m/>
    <n v="0"/>
    <n v="1"/>
    <n v="31.7"/>
    <x v="3"/>
    <m/>
    <x v="0"/>
  </r>
  <r>
    <s v="DL-01299"/>
    <s v="CUST-0745"/>
    <s v=""/>
    <x v="3"/>
    <x v="3"/>
    <s v="23593"/>
    <n v="23593"/>
    <x v="6"/>
    <s v="jalsa parsa"/>
    <s v="Jalsa Parsa"/>
    <s v="2022-02-07"/>
    <x v="766"/>
    <d v="2022-05-22T00:00:00"/>
    <d v="2022-05-22T00:00:00"/>
    <m/>
    <s v=""/>
    <m/>
    <n v="0"/>
    <n v="1"/>
    <n v="6.9"/>
    <x v="2"/>
    <m/>
    <x v="0"/>
  </r>
  <r>
    <s v="DL-01300"/>
    <s v="CUST-1216"/>
    <s v=""/>
    <x v="1"/>
    <x v="6"/>
    <s v="$91,860"/>
    <n v="91860"/>
    <x v="0"/>
    <s v="Amruta Sinha"/>
    <s v="Amruta Sinha"/>
    <s v="2022-11-23"/>
    <x v="55"/>
    <d v="2023-04-20T00:00:00"/>
    <d v="2023-04-20T00:00:00"/>
    <m/>
    <s v=""/>
    <m/>
    <n v="0"/>
    <n v="1"/>
    <n v="24.8"/>
    <x v="1"/>
    <m/>
    <x v="0"/>
  </r>
  <r>
    <s v="DL-01301"/>
    <s v="CUST-0901"/>
    <s v="CMP-048"/>
    <x v="1"/>
    <x v="2"/>
    <s v="$108,985"/>
    <n v="108985"/>
    <x v="6"/>
    <s v="Champak Rao"/>
    <s v="Champak Rao"/>
    <s v="2022-12-22"/>
    <x v="187"/>
    <d v="2023-02-26T00:00:00"/>
    <d v="2023-02-26T00:00:00"/>
    <m/>
    <s v=""/>
    <m/>
    <n v="0"/>
    <n v="1"/>
    <n v="2.8"/>
    <x v="1"/>
    <m/>
    <x v="0"/>
  </r>
  <r>
    <s v="DL-01302"/>
    <s v="CUST-1119"/>
    <s v="CMP-085"/>
    <x v="0"/>
    <x v="5"/>
    <s v="$2,008"/>
    <n v="2008"/>
    <x v="7"/>
    <s v="Mason Solanki"/>
    <s v="Mason Solanki"/>
    <s v="2022-03-06"/>
    <x v="735"/>
    <d v="2022-07-13T00:00:00"/>
    <d v="2022-07-13T00:00:00"/>
    <d v="2022-06-23T00:00:00"/>
    <d v="2022-06-23T00:00:00"/>
    <n v="109"/>
    <n v="0"/>
    <n v="1"/>
    <n v="27"/>
    <x v="2"/>
    <m/>
    <x v="2"/>
  </r>
  <r>
    <s v="DL-01303"/>
    <s v="CUST-0419"/>
    <s v="CMP-146"/>
    <x v="2"/>
    <x v="4"/>
    <s v="40,372"/>
    <n v="40372"/>
    <x v="2"/>
    <s v="Jairaj Panchal"/>
    <s v="Jairaj Panchal"/>
    <s v="2022-12-02"/>
    <x v="700"/>
    <d v="2023-03-17T00:00:00"/>
    <d v="2023-03-17T00:00:00"/>
    <d v="2023-01-18T00:00:00"/>
    <d v="2023-01-18T00:00:00"/>
    <n v="47"/>
    <n v="1"/>
    <n v="1"/>
    <n v="27.4"/>
    <x v="2"/>
    <m/>
    <x v="1"/>
  </r>
  <r>
    <s v="DL-01304"/>
    <s v="CUST-0983"/>
    <s v="CMP-127"/>
    <x v="4"/>
    <x v="6"/>
    <s v="$13,460"/>
    <n v="13460"/>
    <x v="8"/>
    <s v="Krish Varughese  "/>
    <s v="Krish Varughese"/>
    <s v="2023-06-20"/>
    <x v="446"/>
    <d v="2023-07-24T00:00:00"/>
    <d v="2023-07-24T00:00:00"/>
    <m/>
    <s v=""/>
    <m/>
    <n v="0"/>
    <n v="1"/>
    <n v="35"/>
    <x v="4"/>
    <m/>
    <x v="0"/>
  </r>
  <r>
    <s v="DL-01305"/>
    <s v="CUST-0318"/>
    <s v="CMP-347"/>
    <x v="1"/>
    <x v="1"/>
    <s v="$72,235"/>
    <n v="72235"/>
    <x v="6"/>
    <s v="Hemangini Bahri"/>
    <s v="Hemangini Bahri"/>
    <s v="2022-01-17"/>
    <x v="767"/>
    <d v="2022-04-27T00:00:00"/>
    <d v="2022-04-27T00:00:00"/>
    <m/>
    <s v=""/>
    <m/>
    <n v="0"/>
    <n v="1"/>
    <n v="3.7"/>
    <x v="0"/>
    <m/>
    <x v="0"/>
  </r>
  <r>
    <s v="DL-01306"/>
    <s v="CUST-0289"/>
    <s v="CMP-106"/>
    <x v="0"/>
    <x v="6"/>
    <s v="8K"/>
    <n v="8000"/>
    <x v="8"/>
    <s v="Champak Rao"/>
    <s v="Champak Rao"/>
    <s v="2022-09-08"/>
    <x v="231"/>
    <m/>
    <s v=""/>
    <m/>
    <s v=""/>
    <m/>
    <n v="0"/>
    <n v="1"/>
    <n v="12.2"/>
    <x v="3"/>
    <m/>
    <x v="0"/>
  </r>
  <r>
    <s v="DL-01307"/>
    <s v="CUST-0694"/>
    <s v="CMP-244"/>
    <x v="2"/>
    <x v="2"/>
    <s v="$40,775"/>
    <n v="40775"/>
    <x v="2"/>
    <s v="Aachal Soni"/>
    <s v="Aachal Soni"/>
    <s v="2023-04-06"/>
    <x v="363"/>
    <d v="2023-09-02T00:00:00"/>
    <d v="2023-09-02T00:00:00"/>
    <m/>
    <s v=""/>
    <m/>
    <n v="0"/>
    <n v="1"/>
    <n v="3.7"/>
    <x v="2"/>
    <m/>
    <x v="0"/>
  </r>
  <r>
    <s v="DL-01308"/>
    <s v="CUST-1426"/>
    <s v=""/>
    <x v="0"/>
    <x v="0"/>
    <s v="$1,494"/>
    <n v="1494"/>
    <x v="0"/>
    <s v="rachit lall"/>
    <s v="Rachit Lall"/>
    <s v="2024-07-27"/>
    <x v="768"/>
    <d v="2024-12-13T00:00:00"/>
    <d v="2024-12-13T00:00:00"/>
    <m/>
    <s v=""/>
    <m/>
    <n v="0"/>
    <n v="1"/>
    <n v="31.9"/>
    <x v="2"/>
    <m/>
    <x v="0"/>
  </r>
  <r>
    <s v="DL-01309"/>
    <s v="CUST-0239"/>
    <s v="CMP-312"/>
    <x v="1"/>
    <x v="6"/>
    <s v="177646"/>
    <n v="177646"/>
    <x v="3"/>
    <s v="Champak Rao"/>
    <s v="Champak Rao"/>
    <s v="2022-08-27"/>
    <x v="300"/>
    <d v="2022-12-01T00:00:00"/>
    <d v="2022-12-01T00:00:00"/>
    <m/>
    <s v=""/>
    <m/>
    <n v="0"/>
    <n v="1"/>
    <n v="13"/>
    <x v="2"/>
    <m/>
    <x v="0"/>
  </r>
  <r>
    <s v="DL-01310"/>
    <s v="CUST-1154"/>
    <s v="CMP-293"/>
    <x v="4"/>
    <x v="6"/>
    <s v="13,773"/>
    <n v="13773"/>
    <x v="2"/>
    <s v="Anamika Keer"/>
    <s v="Anamika Keer"/>
    <s v="2023-06-26"/>
    <x v="460"/>
    <d v="2023-07-21T00:00:00"/>
    <d v="2023-07-21T00:00:00"/>
    <m/>
    <s v=""/>
    <m/>
    <n v="0"/>
    <n v="1"/>
    <n v="30.2"/>
    <x v="3"/>
    <m/>
    <x v="0"/>
  </r>
  <r>
    <s v="DL-01311"/>
    <s v="CUST-0831"/>
    <s v="CMP-296"/>
    <x v="1"/>
    <x v="0"/>
    <s v="$99,776"/>
    <n v="99776"/>
    <x v="0"/>
    <s v="Lakshmi Hayre"/>
    <s v="Lakshmi Hayre"/>
    <s v="2023-04-24"/>
    <x v="769"/>
    <d v="2023-08-31T00:00:00"/>
    <d v="2023-08-31T00:00:00"/>
    <m/>
    <s v=""/>
    <m/>
    <n v="0"/>
    <n v="1"/>
    <n v="22.8"/>
    <x v="2"/>
    <m/>
    <x v="0"/>
  </r>
  <r>
    <s v="DL-01312"/>
    <s v="CUST-1424"/>
    <s v=""/>
    <x v="3"/>
    <x v="2"/>
    <s v="$13,204"/>
    <n v="13204"/>
    <x v="2"/>
    <s v="Amruta Sinha"/>
    <s v="Amruta Sinha"/>
    <s v="2022-07-31"/>
    <x v="384"/>
    <d v="2022-10-22T00:00:00"/>
    <d v="2022-10-22T00:00:00"/>
    <m/>
    <s v=""/>
    <m/>
    <n v="0"/>
    <n v="1"/>
    <n v="8.3000000000000007"/>
    <x v="1"/>
    <m/>
    <x v="0"/>
  </r>
  <r>
    <s v="DL-01313"/>
    <s v="CUST-1094"/>
    <s v=""/>
    <x v="0"/>
    <x v="2"/>
    <s v="8,420"/>
    <n v="8420"/>
    <x v="0"/>
    <s v="Shivani Natt"/>
    <s v="Shivani Natt"/>
    <s v="2023-12-07"/>
    <x v="439"/>
    <d v="2024-01-21T00:00:00"/>
    <d v="2024-01-21T00:00:00"/>
    <m/>
    <s v=""/>
    <m/>
    <n v="0"/>
    <n v="1"/>
    <n v="26.2"/>
    <x v="0"/>
    <m/>
    <x v="0"/>
  </r>
  <r>
    <s v="DL-01314"/>
    <s v="CUST-0350"/>
    <s v="CMP-157"/>
    <x v="0"/>
    <x v="1"/>
    <s v="$3,821"/>
    <n v="3821"/>
    <x v="5"/>
    <s v="Nihal Bhasin"/>
    <s v="Nihal Bhasin"/>
    <s v="06/12/2023"/>
    <x v="358"/>
    <d v="2024-03-12T00:00:00"/>
    <d v="2024-03-12T00:00:00"/>
    <m/>
    <s v=""/>
    <m/>
    <n v="0"/>
    <n v="1"/>
    <n v="27.8"/>
    <x v="1"/>
    <m/>
    <x v="0"/>
  </r>
  <r>
    <s v="DL-01315"/>
    <s v="CUST-0201"/>
    <s v=""/>
    <x v="4"/>
    <x v="1"/>
    <s v="2565"/>
    <n v="2565"/>
    <x v="7"/>
    <s v="Hemangini Bahri"/>
    <s v="Hemangini Bahri"/>
    <s v="2022-02-08"/>
    <x v="214"/>
    <d v="2022-07-06T00:00:00"/>
    <d v="2022-07-06T00:00:00"/>
    <m/>
    <s v=""/>
    <m/>
    <n v="0"/>
    <n v="1"/>
    <n v="9.4"/>
    <x v="4"/>
    <m/>
    <x v="0"/>
  </r>
  <r>
    <s v="DL-01316"/>
    <s v="CUST-0971"/>
    <s v="CMP-067"/>
    <x v="3"/>
    <x v="4"/>
    <s v="21756"/>
    <n v="21756"/>
    <x v="0"/>
    <s v="Vidhi Mital"/>
    <s v="Vidhi Mital"/>
    <s v="2022-04-07"/>
    <x v="770"/>
    <d v="2022-06-28T00:00:00"/>
    <d v="2022-06-28T00:00:00"/>
    <d v="2022-09-04T00:00:00"/>
    <d v="2022-09-04T00:00:00"/>
    <n v="150"/>
    <n v="0"/>
    <n v="1"/>
    <n v="1.3"/>
    <x v="2"/>
    <m/>
    <x v="1"/>
  </r>
  <r>
    <s v="DL-01317"/>
    <s v="CUST-0379"/>
    <s v=""/>
    <x v="3"/>
    <x v="1"/>
    <s v="$8,951"/>
    <n v="8951"/>
    <x v="1"/>
    <s v="Champak Rao"/>
    <s v="Champak Rao"/>
    <s v="2023-02-25"/>
    <x v="626"/>
    <d v="2023-07-29T00:00:00"/>
    <d v="2023-07-29T00:00:00"/>
    <m/>
    <s v=""/>
    <m/>
    <n v="0"/>
    <n v="1"/>
    <n v="26.7"/>
    <x v="4"/>
    <m/>
    <x v="0"/>
  </r>
  <r>
    <s v="DL-01318"/>
    <s v="CUST-0192"/>
    <s v=""/>
    <x v="3"/>
    <x v="2"/>
    <s v="$9,833"/>
    <n v="9833"/>
    <x v="3"/>
    <s v="Kashish Patla"/>
    <s v="Kashish Patla"/>
    <s v="2022-01-15"/>
    <x v="477"/>
    <m/>
    <s v=""/>
    <m/>
    <s v=""/>
    <m/>
    <n v="0"/>
    <n v="1"/>
    <n v="31.4"/>
    <x v="4"/>
    <m/>
    <x v="0"/>
  </r>
  <r>
    <s v="DL-01319"/>
    <s v="CUST-0166"/>
    <s v=""/>
    <x v="4"/>
    <x v="3"/>
    <s v="$9,060"/>
    <n v="9060"/>
    <x v="2"/>
    <s v="Lakshmi Hayre"/>
    <s v="Lakshmi Hayre"/>
    <s v="2024-04-13"/>
    <x v="527"/>
    <d v="2024-06-26T00:00:00"/>
    <d v="2024-06-26T00:00:00"/>
    <m/>
    <s v=""/>
    <m/>
    <n v="0"/>
    <n v="1"/>
    <n v="16.600000000000001"/>
    <x v="2"/>
    <m/>
    <x v="0"/>
  </r>
  <r>
    <s v="DL-01320"/>
    <s v="CUST-1144"/>
    <s v="CMP-027"/>
    <x v="0"/>
    <x v="1"/>
    <s v="$5,693"/>
    <n v="5693"/>
    <x v="7"/>
    <s v="Krish Varughese"/>
    <s v="Krish Varughese"/>
    <s v="2024-10-28"/>
    <x v="737"/>
    <d v="2024-12-26T00:00:00"/>
    <d v="2024-12-26T00:00:00"/>
    <m/>
    <s v=""/>
    <m/>
    <n v="0"/>
    <n v="1"/>
    <m/>
    <x v="1"/>
    <m/>
    <x v="0"/>
  </r>
  <r>
    <s v="DL-01321"/>
    <s v="CUST-0149"/>
    <s v=""/>
    <x v="4"/>
    <x v="4"/>
    <s v="8K"/>
    <n v="8000"/>
    <x v="3"/>
    <s v="Vidhi Mital"/>
    <s v="Vidhi Mital"/>
    <s v="2024-11-12"/>
    <x v="654"/>
    <d v="2024-11-30T00:00:00"/>
    <d v="2024-11-30T00:00:00"/>
    <d v="2025-03-17T00:00:00"/>
    <d v="2025-03-17T00:00:00"/>
    <n v="125"/>
    <n v="0"/>
    <n v="1"/>
    <n v="24"/>
    <x v="3"/>
    <m/>
    <x v="1"/>
  </r>
  <r>
    <s v="DL-01322"/>
    <s v="CUST-0181"/>
    <s v="CMP-398"/>
    <x v="4"/>
    <x v="1"/>
    <s v="9,621"/>
    <n v="9621"/>
    <x v="0"/>
    <s v="Ati Seshadri"/>
    <s v="Ati Seshadri"/>
    <s v="2023-03-30"/>
    <x v="771"/>
    <d v="2023-09-23T00:00:00"/>
    <d v="2023-09-23T00:00:00"/>
    <m/>
    <s v=""/>
    <m/>
    <n v="0"/>
    <n v="1"/>
    <n v="33"/>
    <x v="1"/>
    <m/>
    <x v="0"/>
  </r>
  <r>
    <s v="DL-01323"/>
    <s v="CUST-0377"/>
    <s v=""/>
    <x v="4"/>
    <x v="0"/>
    <s v="5341"/>
    <n v="5341"/>
    <x v="8"/>
    <s v="Panini Kade"/>
    <s v="Panini Kade"/>
    <s v="2023-10-11"/>
    <x v="772"/>
    <d v="2024-03-25T00:00:00"/>
    <d v="2024-03-25T00:00:00"/>
    <m/>
    <s v=""/>
    <m/>
    <n v="0"/>
    <n v="1"/>
    <n v="5.2"/>
    <x v="2"/>
    <m/>
    <x v="0"/>
  </r>
  <r>
    <s v="DL-01324"/>
    <s v="CUST-0616"/>
    <s v="CMP-144"/>
    <x v="3"/>
    <x v="1"/>
    <s v="$8,316"/>
    <n v="8316"/>
    <x v="0"/>
    <s v="Patrick Sama"/>
    <s v="Patrick Sama"/>
    <s v="2022-11-23"/>
    <x v="55"/>
    <d v="2023-03-17T00:00:00"/>
    <d v="2023-03-17T00:00:00"/>
    <m/>
    <s v=""/>
    <m/>
    <n v="0"/>
    <n v="1"/>
    <n v="1"/>
    <x v="3"/>
    <m/>
    <x v="0"/>
  </r>
  <r>
    <s v="DL-01325"/>
    <s v="CUST-0568"/>
    <s v="CMP-110"/>
    <x v="0"/>
    <x v="4"/>
    <s v="2K"/>
    <n v="2000"/>
    <x v="8"/>
    <s v="rachit lall"/>
    <s v="Rachit Lall"/>
    <s v="2022-11-21"/>
    <x v="625"/>
    <d v="2023-03-23T00:00:00"/>
    <d v="2023-03-23T00:00:00"/>
    <d v="2023-04-30T00:00:00"/>
    <d v="2023-04-30T00:00:00"/>
    <n v="160"/>
    <n v="0"/>
    <n v="1"/>
    <n v="17.600000000000001"/>
    <x v="4"/>
    <m/>
    <x v="1"/>
  </r>
  <r>
    <s v="DL-01326"/>
    <s v="CUST-1140"/>
    <s v="CMP-209"/>
    <x v="4"/>
    <x v="4"/>
    <s v="2,704"/>
    <n v="2704"/>
    <x v="3"/>
    <s v="Anamika Keer"/>
    <s v="Anamika Keer"/>
    <s v="14/04/2024"/>
    <x v="773"/>
    <d v="2024-06-16T00:00:00"/>
    <d v="2024-06-16T00:00:00"/>
    <d v="2024-10-17T00:00:00"/>
    <d v="2024-10-17T00:00:00"/>
    <n v="186"/>
    <n v="0"/>
    <n v="1"/>
    <n v="22.4"/>
    <x v="4"/>
    <m/>
    <x v="1"/>
  </r>
  <r>
    <s v="DL-01327"/>
    <s v="CUST-0737"/>
    <s v=""/>
    <x v="4"/>
    <x v="3"/>
    <s v="7255"/>
    <n v="7255"/>
    <x v="2"/>
    <s v="Hemangini Bahri"/>
    <s v="Hemangini Bahri"/>
    <s v="2024-04-30"/>
    <x v="774"/>
    <d v="2024-07-17T00:00:00"/>
    <d v="2024-07-17T00:00:00"/>
    <m/>
    <s v=""/>
    <m/>
    <n v="0"/>
    <n v="1"/>
    <n v="29.2"/>
    <x v="4"/>
    <m/>
    <x v="0"/>
  </r>
  <r>
    <s v="DL-01328"/>
    <s v="CUST-0454"/>
    <s v="CMP-263"/>
    <x v="1"/>
    <x v="1"/>
    <s v="210,042"/>
    <n v="210042"/>
    <x v="3"/>
    <s v="Aachal Soni"/>
    <s v="Aachal Soni"/>
    <s v="2023-07-21"/>
    <x v="143"/>
    <d v="2023-11-18T00:00:00"/>
    <d v="2023-11-18T00:00:00"/>
    <m/>
    <s v=""/>
    <m/>
    <n v="0"/>
    <n v="1"/>
    <n v="34.1"/>
    <x v="1"/>
    <m/>
    <x v="0"/>
  </r>
  <r>
    <s v="DL-01329"/>
    <s v="CUST-0640"/>
    <s v="CMP-062"/>
    <x v="3"/>
    <x v="5"/>
    <s v="$6,263"/>
    <n v="6263"/>
    <x v="1"/>
    <s v="Karan Karnik"/>
    <s v="Karan Karnik"/>
    <s v="2023-08-01"/>
    <x v="257"/>
    <d v="2023-08-17T00:00:00"/>
    <d v="2023-08-17T00:00:00"/>
    <d v="2023-11-28T00:00:00"/>
    <d v="2023-11-28T00:00:00"/>
    <n v="119"/>
    <n v="0"/>
    <n v="1"/>
    <m/>
    <x v="4"/>
    <m/>
    <x v="2"/>
  </r>
  <r>
    <s v="DL-01330"/>
    <s v="CUST-0682"/>
    <s v="CMP-261"/>
    <x v="3"/>
    <x v="1"/>
    <s v="$18,304"/>
    <n v="18304"/>
    <x v="0"/>
    <s v="Vidhi Mital"/>
    <s v="Vidhi Mital"/>
    <s v="2024-06-16"/>
    <x v="775"/>
    <d v="2024-08-11T00:00:00"/>
    <d v="2024-08-11T00:00:00"/>
    <m/>
    <s v=""/>
    <m/>
    <n v="0"/>
    <n v="1"/>
    <n v="0.1"/>
    <x v="3"/>
    <m/>
    <x v="0"/>
  </r>
  <r>
    <s v="DL-01331"/>
    <s v="CUST-1006"/>
    <s v="CMP-315"/>
    <x v="1"/>
    <x v="2"/>
    <s v="$170,833"/>
    <n v="170833"/>
    <x v="1"/>
    <s v="Champak Rao"/>
    <s v="Champak Rao"/>
    <s v="2024-11-15"/>
    <x v="776"/>
    <m/>
    <s v=""/>
    <m/>
    <s v=""/>
    <m/>
    <n v="0"/>
    <n v="1"/>
    <n v="14.5"/>
    <x v="2"/>
    <m/>
    <x v="0"/>
  </r>
  <r>
    <s v="DL-01332"/>
    <s v="CUST-0007"/>
    <s v="CMP-207"/>
    <x v="4"/>
    <x v="4"/>
    <s v="$9,870"/>
    <n v="9870"/>
    <x v="8"/>
    <s v="Karan Karnik"/>
    <s v="Karan Karnik"/>
    <s v="2022-09-19"/>
    <x v="547"/>
    <d v="2023-02-01T00:00:00"/>
    <d v="2023-02-01T00:00:00"/>
    <d v="2023-03-08T00:00:00"/>
    <d v="2023-03-08T00:00:00"/>
    <n v="170"/>
    <n v="1"/>
    <n v="3"/>
    <m/>
    <x v="0"/>
    <m/>
    <x v="1"/>
  </r>
  <r>
    <s v="DL-01333"/>
    <s v="CUST-0973"/>
    <s v="CMP-162"/>
    <x v="1"/>
    <x v="1"/>
    <s v="160499"/>
    <n v="160499"/>
    <x v="4"/>
    <s v="Owen Mane  "/>
    <s v="Owen Mane"/>
    <s v="2024-10-11"/>
    <x v="709"/>
    <d v="2025-01-21T00:00:00"/>
    <d v="2025-01-21T00:00:00"/>
    <m/>
    <s v=""/>
    <m/>
    <n v="0"/>
    <n v="1"/>
    <n v="30.5"/>
    <x v="4"/>
    <m/>
    <x v="0"/>
  </r>
  <r>
    <s v="DL-01334"/>
    <s v="CUST-0582"/>
    <s v="CMP-194"/>
    <x v="0"/>
    <x v="2"/>
    <s v="4627"/>
    <n v="4627"/>
    <x v="2"/>
    <s v="rachit lall"/>
    <s v="Rachit Lall"/>
    <s v="2022-08-27"/>
    <x v="300"/>
    <d v="2022-09-28T00:00:00"/>
    <d v="2022-09-28T00:00:00"/>
    <m/>
    <s v=""/>
    <m/>
    <n v="0"/>
    <n v="1"/>
    <m/>
    <x v="1"/>
    <m/>
    <x v="0"/>
  </r>
  <r>
    <s v="DL-01335"/>
    <s v="CUST-1421"/>
    <s v="CMP-202"/>
    <x v="1"/>
    <x v="3"/>
    <s v="193623"/>
    <n v="193623"/>
    <x v="3"/>
    <s v="Hemangini Bahri"/>
    <s v="Hemangini Bahri"/>
    <s v="2024-03-03"/>
    <x v="777"/>
    <d v="2024-06-10T00:00:00"/>
    <d v="2024-06-10T00:00:00"/>
    <m/>
    <s v=""/>
    <m/>
    <n v="0"/>
    <n v="1"/>
    <n v="29.6"/>
    <x v="2"/>
    <m/>
    <x v="0"/>
  </r>
  <r>
    <s v="DL-01336"/>
    <s v="CUST-0550"/>
    <s v="CMP-361"/>
    <x v="2"/>
    <x v="1"/>
    <s v="33K"/>
    <n v="33000"/>
    <x v="7"/>
    <s v="Karan Karnik"/>
    <s v="Karan Karnik"/>
    <s v="2023-09-28"/>
    <x v="736"/>
    <d v="2024-02-01T00:00:00"/>
    <d v="2024-02-01T00:00:00"/>
    <m/>
    <s v=""/>
    <m/>
    <n v="0"/>
    <n v="1"/>
    <m/>
    <x v="3"/>
    <m/>
    <x v="0"/>
  </r>
  <r>
    <s v="DL-01337"/>
    <s v="CUST-0656"/>
    <s v="CMP-381"/>
    <x v="3"/>
    <x v="1"/>
    <s v="23615"/>
    <n v="23615"/>
    <x v="5"/>
    <s v="Panini Kade"/>
    <s v="Panini Kade"/>
    <s v="2024-05-08"/>
    <x v="81"/>
    <d v="2024-10-04T00:00:00"/>
    <d v="2024-10-04T00:00:00"/>
    <m/>
    <s v=""/>
    <m/>
    <n v="0"/>
    <n v="1"/>
    <n v="11.7"/>
    <x v="4"/>
    <m/>
    <x v="0"/>
  </r>
  <r>
    <s v="DL-01338"/>
    <s v="CUST-0922"/>
    <s v="CMP-044"/>
    <x v="3"/>
    <x v="2"/>
    <s v="15853"/>
    <n v="15853"/>
    <x v="1"/>
    <s v="Ati Seshadri"/>
    <s v="Ati Seshadri"/>
    <s v="2022-02-15"/>
    <x v="733"/>
    <d v="2022-05-16T00:00:00"/>
    <d v="2022-05-16T00:00:00"/>
    <m/>
    <s v=""/>
    <m/>
    <n v="0"/>
    <n v="1"/>
    <n v="32.9"/>
    <x v="0"/>
    <m/>
    <x v="0"/>
  </r>
  <r>
    <s v="DL-01339"/>
    <s v="CUST-1461"/>
    <s v="CMP-068"/>
    <x v="1"/>
    <x v="3"/>
    <s v="$127,878"/>
    <n v="127878"/>
    <x v="3"/>
    <s v="Jairaj Panchal"/>
    <s v="Jairaj Panchal"/>
    <s v="2022-03-25"/>
    <x v="349"/>
    <d v="2022-07-17T00:00:00"/>
    <d v="2022-07-17T00:00:00"/>
    <m/>
    <s v=""/>
    <m/>
    <n v="0"/>
    <n v="1"/>
    <n v="29.8"/>
    <x v="3"/>
    <m/>
    <x v="0"/>
  </r>
  <r>
    <s v="DL-01340"/>
    <s v="CUST-0430"/>
    <s v="CMP-195"/>
    <x v="4"/>
    <x v="3"/>
    <s v="$13,979"/>
    <n v="13979"/>
    <x v="8"/>
    <s v="Karan Karnik"/>
    <s v="Karan Karnik"/>
    <s v="2022-08-12"/>
    <x v="432"/>
    <d v="2022-09-21T00:00:00"/>
    <d v="2022-09-21T00:00:00"/>
    <m/>
    <s v=""/>
    <m/>
    <n v="0"/>
    <n v="1"/>
    <n v="17"/>
    <x v="4"/>
    <m/>
    <x v="0"/>
  </r>
  <r>
    <s v="DL-01341"/>
    <s v="CUST-1188"/>
    <s v="CMP-310"/>
    <x v="2"/>
    <x v="4"/>
    <s v="32,231"/>
    <n v="32231"/>
    <x v="1"/>
    <s v="Lakshmi Hayre"/>
    <s v="Lakshmi Hayre"/>
    <s v="2022-06-12"/>
    <x v="586"/>
    <d v="2022-09-19T00:00:00"/>
    <d v="2022-09-19T00:00:00"/>
    <d v="2022-11-28T00:00:00"/>
    <d v="2022-11-28T00:00:00"/>
    <n v="169"/>
    <n v="0"/>
    <n v="1"/>
    <m/>
    <x v="0"/>
    <m/>
    <x v="1"/>
  </r>
  <r>
    <s v="DL-01342"/>
    <s v="CUST-0335"/>
    <s v="CMP-280"/>
    <x v="3"/>
    <x v="4"/>
    <s v="20,745"/>
    <n v="20745"/>
    <x v="5"/>
    <s v="Mason Solanki"/>
    <s v="Mason Solanki"/>
    <s v="2024-02-12"/>
    <x v="145"/>
    <d v="2024-07-22T00:00:00"/>
    <d v="2024-07-22T00:00:00"/>
    <d v="2024-04-02T00:00:00"/>
    <d v="2024-04-02T00:00:00"/>
    <n v="50"/>
    <n v="1"/>
    <n v="4"/>
    <n v="13.5"/>
    <x v="4"/>
    <m/>
    <x v="1"/>
  </r>
  <r>
    <s v="DL-01343"/>
    <s v="CUST-1195"/>
    <s v="CMP-372"/>
    <x v="4"/>
    <x v="0"/>
    <s v="$14,243"/>
    <n v="14243"/>
    <x v="6"/>
    <s v="Shivani Natt"/>
    <s v="Shivani Natt"/>
    <s v="2022-06-11"/>
    <x v="63"/>
    <d v="2022-11-11T00:00:00"/>
    <d v="2022-11-11T00:00:00"/>
    <m/>
    <s v=""/>
    <m/>
    <n v="0"/>
    <n v="1"/>
    <m/>
    <x v="0"/>
    <m/>
    <x v="0"/>
  </r>
  <r>
    <s v="DL-01344"/>
    <s v="CUST-1407"/>
    <s v="CMP-084"/>
    <x v="1"/>
    <x v="4"/>
    <s v="$98,426"/>
    <n v="98426"/>
    <x v="5"/>
    <s v="Nihal Bhasin"/>
    <s v="Nihal Bhasin"/>
    <s v="2024-01-12"/>
    <x v="386"/>
    <d v="2024-03-05T00:00:00"/>
    <d v="2024-03-05T00:00:00"/>
    <d v="2024-05-16T00:00:00"/>
    <d v="2024-05-16T00:00:00"/>
    <n v="125"/>
    <n v="1"/>
    <n v="3"/>
    <n v="8.8000000000000007"/>
    <x v="0"/>
    <m/>
    <x v="1"/>
  </r>
  <r>
    <s v="DL-01345"/>
    <s v="CUST-0935"/>
    <s v="CMP-307"/>
    <x v="1"/>
    <x v="5"/>
    <s v="$123,404"/>
    <n v="123404"/>
    <x v="4"/>
    <s v="Jairaj Panchal"/>
    <s v="Jairaj Panchal"/>
    <s v="2023-05-05"/>
    <x v="280"/>
    <d v="2023-10-10T00:00:00"/>
    <d v="2023-10-10T00:00:00"/>
    <d v="2023-06-01T00:00:00"/>
    <d v="2023-06-01T00:00:00"/>
    <n v="27"/>
    <n v="0"/>
    <n v="1"/>
    <n v="8"/>
    <x v="3"/>
    <m/>
    <x v="2"/>
  </r>
  <r>
    <s v="DL-01346"/>
    <s v="CUST-0039"/>
    <s v="CMP-308"/>
    <x v="3"/>
    <x v="0"/>
    <s v="$10,908"/>
    <n v="10908"/>
    <x v="7"/>
    <s v="jalsa parsa"/>
    <s v="Jalsa Parsa"/>
    <s v="2024-08-19"/>
    <x v="402"/>
    <d v="2025-01-28T00:00:00"/>
    <d v="2025-01-28T00:00:00"/>
    <m/>
    <s v=""/>
    <m/>
    <n v="0"/>
    <n v="1"/>
    <n v="21.8"/>
    <x v="0"/>
    <m/>
    <x v="0"/>
  </r>
  <r>
    <s v="DL-01347"/>
    <s v="CUST-0926"/>
    <s v="CMP-226"/>
    <x v="3"/>
    <x v="5"/>
    <s v="19,167"/>
    <n v="19167"/>
    <x v="3"/>
    <s v="Mason Solanki"/>
    <s v="Mason Solanki"/>
    <s v="2022-07-08"/>
    <x v="237"/>
    <d v="2022-11-23T00:00:00"/>
    <d v="2022-11-23T00:00:00"/>
    <d v="2022-11-08T00:00:00"/>
    <d v="2022-11-08T00:00:00"/>
    <n v="123"/>
    <n v="0"/>
    <n v="1"/>
    <n v="6.3"/>
    <x v="4"/>
    <m/>
    <x v="2"/>
  </r>
  <r>
    <s v="DL-01348"/>
    <s v="CUST-0827"/>
    <s v="CMP-207"/>
    <x v="2"/>
    <x v="4"/>
    <s v="15068"/>
    <n v="15068"/>
    <x v="8"/>
    <s v="Vidhi Mital"/>
    <s v="Vidhi Mital"/>
    <s v="2023-02-10"/>
    <x v="411"/>
    <d v="2023-03-30T00:00:00"/>
    <d v="2023-03-30T00:00:00"/>
    <d v="2023-08-06T00:00:00"/>
    <d v="2023-08-06T00:00:00"/>
    <n v="177"/>
    <n v="0"/>
    <n v="1"/>
    <n v="10.6"/>
    <x v="0"/>
    <m/>
    <x v="1"/>
  </r>
  <r>
    <s v="DL-01349"/>
    <s v="CUST-0927"/>
    <s v="CMP-277"/>
    <x v="0"/>
    <x v="4"/>
    <s v="9K"/>
    <n v="9000"/>
    <x v="4"/>
    <s v="Vidhi Mital"/>
    <s v="Vidhi Mital"/>
    <s v="2023-06-10"/>
    <x v="778"/>
    <d v="2023-09-06T00:00:00"/>
    <d v="2023-09-06T00:00:00"/>
    <d v="2023-07-27T00:00:00"/>
    <d v="2023-07-27T00:00:00"/>
    <n v="47"/>
    <n v="0"/>
    <n v="1"/>
    <m/>
    <x v="3"/>
    <m/>
    <x v="1"/>
  </r>
  <r>
    <s v="DL-01350"/>
    <s v="CUST-1088"/>
    <s v="CMP-148"/>
    <x v="3"/>
    <x v="6"/>
    <s v="20K"/>
    <n v="20000"/>
    <x v="5"/>
    <s v="Shivani Natt"/>
    <s v="Shivani Natt"/>
    <s v="2022-02-18"/>
    <x v="636"/>
    <d v="2022-03-09T00:00:00"/>
    <d v="2022-03-09T00:00:00"/>
    <m/>
    <s v=""/>
    <m/>
    <n v="0"/>
    <n v="1"/>
    <n v="30"/>
    <x v="2"/>
    <m/>
    <x v="0"/>
  </r>
  <r>
    <s v="DL-01351"/>
    <s v="CUST-1268"/>
    <s v="CMP-234"/>
    <x v="4"/>
    <x v="0"/>
    <s v="$3,996"/>
    <n v="3996"/>
    <x v="6"/>
    <s v="Jasmit Gour"/>
    <s v="Jasmit Gour"/>
    <s v="2023-10-10"/>
    <x v="194"/>
    <d v="2024-01-02T00:00:00"/>
    <d v="2024-01-02T00:00:00"/>
    <m/>
    <s v=""/>
    <m/>
    <n v="0"/>
    <n v="1"/>
    <n v="4.3"/>
    <x v="0"/>
    <m/>
    <x v="0"/>
  </r>
  <r>
    <s v="DL-01352"/>
    <s v="CUST-0298"/>
    <s v=""/>
    <x v="4"/>
    <x v="1"/>
    <s v="$12,052"/>
    <n v="12052"/>
    <x v="2"/>
    <s v="Jasmit Gour"/>
    <s v="Jasmit Gour"/>
    <s v="2023-02-09"/>
    <x v="779"/>
    <d v="2023-05-19T00:00:00"/>
    <d v="2023-05-19T00:00:00"/>
    <m/>
    <s v=""/>
    <m/>
    <n v="0"/>
    <n v="1"/>
    <n v="29.5"/>
    <x v="4"/>
    <m/>
    <x v="0"/>
  </r>
  <r>
    <s v="DL-01353"/>
    <s v="CUST-0657"/>
    <s v=""/>
    <x v="4"/>
    <x v="3"/>
    <s v="13010"/>
    <n v="13010"/>
    <x v="2"/>
    <s v="Jasmit Gour"/>
    <s v="Jasmit Gour"/>
    <s v="25/12/2022"/>
    <x v="140"/>
    <d v="2023-04-12T00:00:00"/>
    <d v="2023-04-12T00:00:00"/>
    <m/>
    <s v=""/>
    <m/>
    <n v="0"/>
    <n v="1"/>
    <m/>
    <x v="0"/>
    <m/>
    <x v="0"/>
  </r>
  <r>
    <s v="DL-01354"/>
    <s v="CUST-1333"/>
    <s v=""/>
    <x v="4"/>
    <x v="5"/>
    <s v="6833"/>
    <n v="6833"/>
    <x v="1"/>
    <s v="Owen Mane"/>
    <s v="Owen Mane"/>
    <s v="2024-05-26"/>
    <x v="645"/>
    <d v="2024-09-10T00:00:00"/>
    <d v="2024-09-10T00:00:00"/>
    <d v="2024-07-01T00:00:00"/>
    <d v="2024-07-01T00:00:00"/>
    <n v="36"/>
    <n v="0"/>
    <n v="1"/>
    <n v="4.5"/>
    <x v="4"/>
    <m/>
    <x v="2"/>
  </r>
  <r>
    <s v="DL-01355"/>
    <s v="CUST-0843"/>
    <s v="CMP-108"/>
    <x v="4"/>
    <x v="0"/>
    <s v="9811"/>
    <n v="9811"/>
    <x v="2"/>
    <s v="Lakshmi Hayre"/>
    <s v="Lakshmi Hayre"/>
    <s v="2024-11-16"/>
    <x v="474"/>
    <d v="2025-04-10T00:00:00"/>
    <d v="2025-04-10T00:00:00"/>
    <m/>
    <s v=""/>
    <m/>
    <n v="0"/>
    <n v="1"/>
    <n v="4"/>
    <x v="1"/>
    <m/>
    <x v="0"/>
  </r>
  <r>
    <s v="DL-01356"/>
    <s v="CUST-1312"/>
    <s v="CMP-260"/>
    <x v="1"/>
    <x v="4"/>
    <s v="160,283"/>
    <n v="160283"/>
    <x v="7"/>
    <s v="Owen Mane"/>
    <s v="Owen Mane"/>
    <s v="2024-12-27"/>
    <x v="780"/>
    <m/>
    <s v=""/>
    <d v="2025-07-12T00:00:00"/>
    <d v="2025-07-12T00:00:00"/>
    <n v="197"/>
    <n v="0"/>
    <n v="1"/>
    <n v="3"/>
    <x v="2"/>
    <m/>
    <x v="1"/>
  </r>
  <r>
    <s v="DL-01357"/>
    <s v="CUST-0150"/>
    <s v="CMP-162"/>
    <x v="2"/>
    <x v="4"/>
    <s v="10308"/>
    <n v="10308"/>
    <x v="5"/>
    <s v="Amruta Sinha"/>
    <s v="Amruta Sinha"/>
    <s v="2023-10-12"/>
    <x v="781"/>
    <d v="2024-03-12T00:00:00"/>
    <d v="2024-03-12T00:00:00"/>
    <d v="2023-12-06T00:00:00"/>
    <d v="2023-12-06T00:00:00"/>
    <n v="55"/>
    <n v="0"/>
    <n v="1"/>
    <n v="1.8"/>
    <x v="2"/>
    <m/>
    <x v="1"/>
  </r>
  <r>
    <s v="DL-01358"/>
    <s v="CUST-0160"/>
    <s v=""/>
    <x v="2"/>
    <x v="2"/>
    <s v="39,218"/>
    <n v="39218"/>
    <x v="6"/>
    <s v="Ekta Uppal"/>
    <s v="Ekta Uppal"/>
    <s v="2023-12-16"/>
    <x v="417"/>
    <d v="2024-06-11T00:00:00"/>
    <d v="2024-06-11T00:00:00"/>
    <m/>
    <s v=""/>
    <m/>
    <n v="0"/>
    <n v="1"/>
    <n v="11.5"/>
    <x v="4"/>
    <m/>
    <x v="0"/>
  </r>
  <r>
    <s v="DL-01359"/>
    <s v="CUST-0634"/>
    <s v="CMP-025"/>
    <x v="2"/>
    <x v="5"/>
    <s v="$19,360"/>
    <n v="19360"/>
    <x v="5"/>
    <s v="Lakshmi Hayre"/>
    <s v="Lakshmi Hayre"/>
    <s v="2023-10-19"/>
    <x v="782"/>
    <d v="2024-03-31T00:00:00"/>
    <d v="2024-03-31T00:00:00"/>
    <d v="2023-12-31T00:00:00"/>
    <d v="2023-12-31T00:00:00"/>
    <n v="73"/>
    <n v="0"/>
    <n v="1"/>
    <n v="3.8"/>
    <x v="4"/>
    <m/>
    <x v="2"/>
  </r>
  <r>
    <s v="DL-01360"/>
    <s v="CUST-0031"/>
    <s v="CMP-349"/>
    <x v="1"/>
    <x v="0"/>
    <s v="206859"/>
    <n v="206859"/>
    <x v="6"/>
    <s v="Amruta Sinha"/>
    <s v="Amruta Sinha"/>
    <s v="2023-03-05"/>
    <x v="634"/>
    <d v="2023-04-29T00:00:00"/>
    <d v="2023-04-29T00:00:00"/>
    <m/>
    <s v=""/>
    <m/>
    <n v="0"/>
    <n v="1"/>
    <n v="5"/>
    <x v="0"/>
    <m/>
    <x v="0"/>
  </r>
  <r>
    <s v="DL-01361"/>
    <s v="CUST-1485"/>
    <s v="CMP-297"/>
    <x v="4"/>
    <x v="4"/>
    <s v="$8,956"/>
    <n v="8956"/>
    <x v="8"/>
    <s v="Mason Solanki"/>
    <s v="Mason Solanki"/>
    <s v="2024-06-25"/>
    <x v="90"/>
    <d v="2024-09-06T00:00:00"/>
    <d v="2024-09-06T00:00:00"/>
    <d v="2024-12-16T00:00:00"/>
    <d v="2024-12-16T00:00:00"/>
    <n v="174"/>
    <n v="0"/>
    <n v="1"/>
    <m/>
    <x v="3"/>
    <m/>
    <x v="1"/>
  </r>
  <r>
    <s v="DL-01362"/>
    <s v="CUST-1034"/>
    <s v=""/>
    <x v="3"/>
    <x v="3"/>
    <s v="$22,781"/>
    <n v="22781"/>
    <x v="3"/>
    <s v="jalsa parsa"/>
    <s v="Jalsa Parsa"/>
    <s v="2024-12-20"/>
    <x v="660"/>
    <d v="2025-05-28T00:00:00"/>
    <d v="2025-05-28T00:00:00"/>
    <m/>
    <s v=""/>
    <m/>
    <n v="0"/>
    <n v="1"/>
    <n v="6.3"/>
    <x v="2"/>
    <m/>
    <x v="0"/>
  </r>
  <r>
    <s v="DL-01363"/>
    <s v="CUST-0025"/>
    <s v="CMP-150"/>
    <x v="0"/>
    <x v="1"/>
    <s v="3656"/>
    <n v="3656"/>
    <x v="8"/>
    <s v="Champak Rao"/>
    <s v="Champak Rao"/>
    <s v="2024-12-06"/>
    <x v="783"/>
    <d v="2025-06-01T00:00:00"/>
    <d v="2025-06-01T00:00:00"/>
    <m/>
    <s v=""/>
    <m/>
    <n v="0"/>
    <n v="1"/>
    <n v="0.6"/>
    <x v="2"/>
    <m/>
    <x v="0"/>
  </r>
  <r>
    <s v="DL-01364"/>
    <s v="CUST-0655"/>
    <s v=""/>
    <x v="4"/>
    <x v="0"/>
    <s v="7,767"/>
    <n v="7767"/>
    <x v="6"/>
    <s v="Karan Karnik"/>
    <s v="Karan Karnik"/>
    <s v="2024-11-05"/>
    <x v="86"/>
    <d v="2025-02-12T00:00:00"/>
    <d v="2025-02-12T00:00:00"/>
    <m/>
    <s v=""/>
    <m/>
    <n v="0"/>
    <n v="1"/>
    <n v="20.3"/>
    <x v="2"/>
    <m/>
    <x v="0"/>
  </r>
  <r>
    <s v="DL-01365"/>
    <s v="CUST-1358"/>
    <s v="CMP-098"/>
    <x v="2"/>
    <x v="2"/>
    <s v="32K"/>
    <n v="32000"/>
    <x v="2"/>
    <s v="Hemangini Bahri"/>
    <s v="Hemangini Bahri"/>
    <s v="2023-03-03"/>
    <x v="203"/>
    <d v="2023-05-23T00:00:00"/>
    <d v="2023-05-23T00:00:00"/>
    <m/>
    <s v=""/>
    <m/>
    <n v="0"/>
    <n v="1"/>
    <n v="8.8000000000000007"/>
    <x v="3"/>
    <m/>
    <x v="0"/>
  </r>
  <r>
    <s v="DL-01366"/>
    <s v="CUST-1289"/>
    <s v="CMP-204"/>
    <x v="1"/>
    <x v="4"/>
    <s v="61,559"/>
    <n v="61559"/>
    <x v="5"/>
    <s v="rachit lall"/>
    <s v="Rachit Lall"/>
    <s v="2024-09-17"/>
    <x v="529"/>
    <d v="2025-03-10T00:00:00"/>
    <d v="2025-03-10T00:00:00"/>
    <d v="2024-10-07T00:00:00"/>
    <d v="2024-10-07T00:00:00"/>
    <n v="20"/>
    <n v="1"/>
    <n v="2"/>
    <n v="2"/>
    <x v="1"/>
    <m/>
    <x v="1"/>
  </r>
  <r>
    <s v="DL-01367"/>
    <s v="CUST-1330"/>
    <s v="CMP-227"/>
    <x v="0"/>
    <x v="4"/>
    <s v="4,687"/>
    <n v="4687"/>
    <x v="5"/>
    <s v="Kashish Patla"/>
    <s v="Kashish Patla"/>
    <s v="2024-03-14"/>
    <x v="167"/>
    <d v="2024-07-30T00:00:00"/>
    <d v="2024-07-30T00:00:00"/>
    <d v="2024-04-10T00:00:00"/>
    <d v="2024-04-10T00:00:00"/>
    <n v="27"/>
    <n v="0"/>
    <n v="1"/>
    <n v="20.100000000000001"/>
    <x v="0"/>
    <m/>
    <x v="1"/>
  </r>
  <r>
    <s v="DL-01368"/>
    <s v="CUST-1436"/>
    <s v="CMP-082"/>
    <x v="0"/>
    <x v="1"/>
    <s v="$1,832"/>
    <n v="1832"/>
    <x v="0"/>
    <s v="Ekta Uppal"/>
    <s v="Ekta Uppal"/>
    <s v="11/01/2022"/>
    <x v="784"/>
    <d v="2022-07-07T00:00:00"/>
    <d v="2022-07-07T00:00:00"/>
    <m/>
    <s v=""/>
    <m/>
    <n v="0"/>
    <n v="1"/>
    <m/>
    <x v="3"/>
    <m/>
    <x v="0"/>
  </r>
  <r>
    <s v="DL-01369"/>
    <s v="CUST-1009"/>
    <s v=""/>
    <x v="1"/>
    <x v="2"/>
    <s v="$52,066"/>
    <n v="52066"/>
    <x v="2"/>
    <s v="Vidhi Mital"/>
    <s v="Vidhi Mital"/>
    <s v="2024-02-13"/>
    <x v="263"/>
    <d v="2024-07-19T00:00:00"/>
    <d v="2024-07-19T00:00:00"/>
    <m/>
    <s v=""/>
    <m/>
    <n v="0"/>
    <n v="1"/>
    <n v="8.1999999999999993"/>
    <x v="0"/>
    <m/>
    <x v="0"/>
  </r>
  <r>
    <s v="DL-01370"/>
    <s v="CUST-0995"/>
    <s v="CMP-273"/>
    <x v="1"/>
    <x v="5"/>
    <s v="$180,842"/>
    <n v="180842"/>
    <x v="3"/>
    <s v="Panini Kade"/>
    <s v="Panini Kade"/>
    <s v="09/04/2022"/>
    <x v="393"/>
    <d v="2022-08-18T00:00:00"/>
    <d v="2022-08-18T00:00:00"/>
    <d v="2022-06-28T00:00:00"/>
    <d v="2022-06-28T00:00:00"/>
    <n v="80"/>
    <n v="0"/>
    <n v="1"/>
    <n v="17.2"/>
    <x v="1"/>
    <m/>
    <x v="2"/>
  </r>
  <r>
    <s v="DL-01371"/>
    <s v="CUST-0251"/>
    <s v=""/>
    <x v="3"/>
    <x v="2"/>
    <s v="13206"/>
    <n v="13206"/>
    <x v="6"/>
    <s v="Nihal Bhasin"/>
    <s v="Nihal Bhasin"/>
    <s v="2023-06-11"/>
    <x v="180"/>
    <d v="2023-11-09T00:00:00"/>
    <d v="2023-11-09T00:00:00"/>
    <m/>
    <s v=""/>
    <m/>
    <n v="0"/>
    <n v="1"/>
    <n v="25.4"/>
    <x v="0"/>
    <m/>
    <x v="0"/>
  </r>
  <r>
    <s v="DL-01372"/>
    <s v="CUST-0556"/>
    <s v="CMP-325"/>
    <x v="4"/>
    <x v="0"/>
    <s v="9510"/>
    <n v="9510"/>
    <x v="2"/>
    <s v="Patrick Sama"/>
    <s v="Patrick Sama"/>
    <s v="2024-07-10"/>
    <x v="583"/>
    <d v="2024-09-20T00:00:00"/>
    <d v="2024-09-20T00:00:00"/>
    <m/>
    <s v=""/>
    <m/>
    <n v="0"/>
    <n v="1"/>
    <n v="16.100000000000001"/>
    <x v="0"/>
    <m/>
    <x v="0"/>
  </r>
  <r>
    <s v="DL-01373"/>
    <s v="CUST-1236"/>
    <s v="CMP-148"/>
    <x v="0"/>
    <x v="4"/>
    <s v="7435"/>
    <n v="7435"/>
    <x v="6"/>
    <s v="Hemangini Bahri"/>
    <s v="Hemangini Bahri"/>
    <s v="2023-03-22"/>
    <x v="148"/>
    <d v="2023-08-19T00:00:00"/>
    <d v="2023-08-19T00:00:00"/>
    <d v="2023-07-22T00:00:00"/>
    <d v="2023-07-22T00:00:00"/>
    <n v="122"/>
    <n v="1"/>
    <n v="2"/>
    <n v="27"/>
    <x v="1"/>
    <m/>
    <x v="1"/>
  </r>
  <r>
    <s v="DL-01374"/>
    <s v="CUST-0435"/>
    <s v="CMP-135"/>
    <x v="0"/>
    <x v="6"/>
    <s v="$8,329"/>
    <n v="8329"/>
    <x v="8"/>
    <s v="Ati Seshadri"/>
    <s v="Ati Seshadri"/>
    <s v="2024-08-06"/>
    <x v="31"/>
    <d v="2024-09-29T00:00:00"/>
    <d v="2024-09-29T00:00:00"/>
    <m/>
    <s v=""/>
    <m/>
    <n v="0"/>
    <n v="1"/>
    <n v="26.9"/>
    <x v="1"/>
    <m/>
    <x v="0"/>
  </r>
  <r>
    <s v="DL-01375"/>
    <s v="CUST-1262"/>
    <s v="CMP-244"/>
    <x v="4"/>
    <x v="4"/>
    <s v="$12,645"/>
    <n v="12645"/>
    <x v="0"/>
    <s v="Champak Rao"/>
    <s v="Champak Rao"/>
    <s v="2024-08-22"/>
    <x v="129"/>
    <d v="2025-02-15T00:00:00"/>
    <d v="2025-02-15T00:00:00"/>
    <d v="2024-10-30T00:00:00"/>
    <d v="2024-10-30T00:00:00"/>
    <n v="69"/>
    <n v="0"/>
    <n v="1"/>
    <n v="12.2"/>
    <x v="1"/>
    <m/>
    <x v="1"/>
  </r>
  <r>
    <s v="DL-01376"/>
    <s v="CUST-0462"/>
    <s v="CMP-360"/>
    <x v="2"/>
    <x v="4"/>
    <s v="30154"/>
    <n v="30154"/>
    <x v="8"/>
    <s v="Amruta Sinha"/>
    <s v="Amruta Sinha"/>
    <s v="2022-01-27"/>
    <x v="269"/>
    <d v="2022-05-31T00:00:00"/>
    <d v="2022-05-31T00:00:00"/>
    <d v="2022-03-08T00:00:00"/>
    <d v="2022-03-08T00:00:00"/>
    <n v="40"/>
    <n v="1"/>
    <n v="3"/>
    <n v="17.600000000000001"/>
    <x v="3"/>
    <m/>
    <x v="1"/>
  </r>
  <r>
    <s v="DL-01377"/>
    <s v="CUST-0653"/>
    <s v="CMP-220"/>
    <x v="4"/>
    <x v="5"/>
    <s v="4K"/>
    <n v="4000"/>
    <x v="1"/>
    <s v="Jasmit Gour"/>
    <s v="Jasmit Gour"/>
    <s v="2024-11-23"/>
    <x v="433"/>
    <d v="2025-01-01T00:00:00"/>
    <d v="2025-01-01T00:00:00"/>
    <d v="2025-05-30T00:00:00"/>
    <d v="2025-05-30T00:00:00"/>
    <n v="188"/>
    <n v="0"/>
    <n v="1"/>
    <n v="30.5"/>
    <x v="0"/>
    <m/>
    <x v="2"/>
  </r>
  <r>
    <s v="DL-01378"/>
    <s v="CUST-0684"/>
    <s v="CMP-378"/>
    <x v="2"/>
    <x v="5"/>
    <s v="38969"/>
    <n v="38969"/>
    <x v="3"/>
    <s v="Karan Karnik"/>
    <s v="Karan Karnik"/>
    <s v="2024-07-14"/>
    <x v="785"/>
    <d v="2024-12-12T00:00:00"/>
    <d v="2024-12-12T00:00:00"/>
    <d v="2025-01-15T00:00:00"/>
    <d v="2025-01-15T00:00:00"/>
    <n v="185"/>
    <n v="0"/>
    <n v="1"/>
    <n v="15.2"/>
    <x v="3"/>
    <m/>
    <x v="2"/>
  </r>
  <r>
    <s v="DL-01379"/>
    <s v="CUST-0482"/>
    <s v="CMP-328"/>
    <x v="1"/>
    <x v="5"/>
    <s v="$212,137"/>
    <n v="212137"/>
    <x v="5"/>
    <s v="Champak Rao"/>
    <s v="Champak Rao"/>
    <s v="2023-08-21"/>
    <x v="66"/>
    <d v="2023-11-25T00:00:00"/>
    <d v="2023-11-25T00:00:00"/>
    <d v="2023-12-16T00:00:00"/>
    <d v="2023-12-16T00:00:00"/>
    <n v="117"/>
    <n v="0"/>
    <n v="1"/>
    <n v="18.8"/>
    <x v="2"/>
    <m/>
    <x v="2"/>
  </r>
  <r>
    <s v="DL-01380"/>
    <s v="CUST-0453"/>
    <s v=""/>
    <x v="3"/>
    <x v="3"/>
    <s v="23472"/>
    <n v="23472"/>
    <x v="2"/>
    <s v="Owen Mane"/>
    <s v="Owen Mane"/>
    <s v="2022-11-26"/>
    <x v="786"/>
    <d v="2023-04-12T00:00:00"/>
    <d v="2023-04-12T00:00:00"/>
    <m/>
    <s v=""/>
    <m/>
    <n v="0"/>
    <n v="1"/>
    <n v="1.1000000000000001"/>
    <x v="4"/>
    <m/>
    <x v="0"/>
  </r>
  <r>
    <s v="DL-01381"/>
    <s v="CUST-1324"/>
    <s v=""/>
    <x v="0"/>
    <x v="0"/>
    <s v="7K"/>
    <n v="7000"/>
    <x v="0"/>
    <s v="Krish Varughese"/>
    <s v="Krish Varughese"/>
    <s v="2024-02-18"/>
    <x v="787"/>
    <d v="2024-04-29T00:00:00"/>
    <d v="2024-04-29T00:00:00"/>
    <m/>
    <s v=""/>
    <m/>
    <n v="0"/>
    <n v="1"/>
    <n v="2"/>
    <x v="4"/>
    <m/>
    <x v="0"/>
  </r>
  <r>
    <s v="DL-01382"/>
    <s v="CUST-1438"/>
    <s v="CMP-350"/>
    <x v="0"/>
    <x v="3"/>
    <s v="$7,698"/>
    <n v="7698"/>
    <x v="7"/>
    <s v="Ekta Uppal"/>
    <s v="Ekta Uppal"/>
    <s v="2024-10-31"/>
    <x v="266"/>
    <d v="2024-12-17T00:00:00"/>
    <d v="2024-12-17T00:00:00"/>
    <m/>
    <s v=""/>
    <m/>
    <n v="0"/>
    <n v="1"/>
    <n v="34.6"/>
    <x v="3"/>
    <m/>
    <x v="0"/>
  </r>
  <r>
    <s v="DL-01383"/>
    <s v="CUST-1122"/>
    <s v=""/>
    <x v="3"/>
    <x v="2"/>
    <s v="4144"/>
    <n v="4144"/>
    <x v="2"/>
    <s v="Vidhi Mital"/>
    <s v="Vidhi Mital"/>
    <s v="2023-01-31"/>
    <x v="788"/>
    <d v="2023-07-01T00:00:00"/>
    <d v="2023-07-01T00:00:00"/>
    <m/>
    <s v=""/>
    <m/>
    <n v="0"/>
    <n v="1"/>
    <n v="33"/>
    <x v="1"/>
    <m/>
    <x v="0"/>
  </r>
  <r>
    <s v="DL-01384"/>
    <s v="CUST-1163"/>
    <s v=""/>
    <x v="2"/>
    <x v="3"/>
    <s v="27K"/>
    <n v="27000"/>
    <x v="7"/>
    <s v="Champak Rao"/>
    <s v="Champak Rao"/>
    <s v="2024-10-18"/>
    <x v="741"/>
    <d v="2025-01-04T00:00:00"/>
    <d v="2025-01-04T00:00:00"/>
    <m/>
    <s v=""/>
    <m/>
    <n v="0"/>
    <n v="1"/>
    <n v="5.0999999999999996"/>
    <x v="2"/>
    <m/>
    <x v="0"/>
  </r>
  <r>
    <s v="DL-01385"/>
    <s v="CUST-0296"/>
    <s v="CMP-369"/>
    <x v="0"/>
    <x v="4"/>
    <s v="2K"/>
    <n v="2000"/>
    <x v="3"/>
    <s v="Mason Solanki"/>
    <s v="Mason Solanki"/>
    <s v="2023-09-10"/>
    <x v="327"/>
    <d v="2023-10-30T00:00:00"/>
    <d v="2023-10-30T00:00:00"/>
    <d v="2023-11-29T00:00:00"/>
    <d v="2023-11-29T00:00:00"/>
    <n v="80"/>
    <n v="0"/>
    <n v="1"/>
    <m/>
    <x v="1"/>
    <m/>
    <x v="1"/>
  </r>
  <r>
    <s v="DL-01386"/>
    <s v="CUST-0688"/>
    <s v=""/>
    <x v="0"/>
    <x v="1"/>
    <s v="4,127"/>
    <n v="4127"/>
    <x v="1"/>
    <s v="jalsa parsa"/>
    <s v="Jalsa Parsa"/>
    <s v="2023-10-02"/>
    <x v="624"/>
    <d v="2023-11-25T00:00:00"/>
    <d v="2023-11-25T00:00:00"/>
    <m/>
    <s v=""/>
    <m/>
    <n v="0"/>
    <n v="1"/>
    <n v="15.3"/>
    <x v="1"/>
    <m/>
    <x v="0"/>
  </r>
  <r>
    <s v="DL-01387"/>
    <s v="CUST-0197"/>
    <s v=""/>
    <x v="2"/>
    <x v="0"/>
    <s v="40K"/>
    <n v="40000"/>
    <x v="8"/>
    <s v="Nihal Bhasin"/>
    <s v="Nihal Bhasin"/>
    <s v="2023-06-09"/>
    <x v="524"/>
    <d v="2023-08-27T00:00:00"/>
    <d v="2023-08-27T00:00:00"/>
    <m/>
    <s v=""/>
    <m/>
    <n v="0"/>
    <n v="1"/>
    <n v="34.6"/>
    <x v="1"/>
    <m/>
    <x v="0"/>
  </r>
  <r>
    <s v="DL-01388"/>
    <s v="CUST-1252"/>
    <s v=""/>
    <x v="4"/>
    <x v="1"/>
    <s v="$7,936"/>
    <n v="7936"/>
    <x v="7"/>
    <s v="Panini Kade"/>
    <s v="Panini Kade"/>
    <s v="28/05/2022"/>
    <x v="414"/>
    <d v="2022-07-18T00:00:00"/>
    <d v="2022-07-18T00:00:00"/>
    <m/>
    <s v=""/>
    <m/>
    <n v="0"/>
    <n v="1"/>
    <n v="10.4"/>
    <x v="0"/>
    <m/>
    <x v="0"/>
  </r>
  <r>
    <s v="DL-01389"/>
    <s v="CUST-0048"/>
    <s v="CMP-024"/>
    <x v="1"/>
    <x v="4"/>
    <s v="$117,886"/>
    <n v="117886"/>
    <x v="3"/>
    <s v="Lakshmi Hayre"/>
    <s v="Lakshmi Hayre"/>
    <s v="2024-09-19"/>
    <x v="579"/>
    <d v="2025-01-29T00:00:00"/>
    <d v="2025-01-29T00:00:00"/>
    <d v="2024-11-07T00:00:00"/>
    <d v="2024-11-07T00:00:00"/>
    <n v="49"/>
    <n v="1"/>
    <n v="2"/>
    <n v="4.2"/>
    <x v="1"/>
    <m/>
    <x v="1"/>
  </r>
  <r>
    <s v="DL-01390"/>
    <s v="CUST-1243"/>
    <s v="CMP-250"/>
    <x v="1"/>
    <x v="1"/>
    <s v="$112,999"/>
    <n v="112999"/>
    <x v="1"/>
    <s v="Lakshmi Hayre"/>
    <s v="Lakshmi Hayre"/>
    <s v="2022-09-01"/>
    <x v="279"/>
    <d v="2022-11-03T00:00:00"/>
    <d v="2022-11-03T00:00:00"/>
    <m/>
    <s v=""/>
    <m/>
    <n v="0"/>
    <n v="1"/>
    <n v="28.2"/>
    <x v="0"/>
    <m/>
    <x v="0"/>
  </r>
  <r>
    <s v="DL-01391"/>
    <s v="CUST-0219"/>
    <s v=""/>
    <x v="1"/>
    <x v="2"/>
    <s v="143452"/>
    <n v="143452"/>
    <x v="0"/>
    <s v="Amruta Sinha"/>
    <s v="Amruta Sinha"/>
    <s v="2023-04-01"/>
    <x v="75"/>
    <d v="2023-05-06T00:00:00"/>
    <d v="2023-05-06T00:00:00"/>
    <m/>
    <s v=""/>
    <m/>
    <n v="0"/>
    <n v="1"/>
    <n v="29"/>
    <x v="0"/>
    <m/>
    <x v="0"/>
  </r>
  <r>
    <s v="DL-01392"/>
    <s v="CUST-0577"/>
    <s v=""/>
    <x v="3"/>
    <x v="5"/>
    <s v="23584"/>
    <n v="23584"/>
    <x v="6"/>
    <s v="Ekta Uppal"/>
    <s v="Ekta Uppal"/>
    <s v="25/06/2024"/>
    <x v="90"/>
    <d v="2024-09-30T00:00:00"/>
    <d v="2024-09-30T00:00:00"/>
    <d v="2024-11-20T00:00:00"/>
    <d v="2024-11-20T00:00:00"/>
    <n v="148"/>
    <n v="0"/>
    <n v="1"/>
    <n v="34.799999999999997"/>
    <x v="4"/>
    <m/>
    <x v="2"/>
  </r>
  <r>
    <s v="DL-01393"/>
    <s v="CUST-0924"/>
    <s v="CMP-023"/>
    <x v="1"/>
    <x v="3"/>
    <s v="52837"/>
    <n v="52837"/>
    <x v="5"/>
    <s v="rachit lall"/>
    <s v="Rachit Lall"/>
    <s v="2023-01-29"/>
    <x v="311"/>
    <d v="2023-06-30T00:00:00"/>
    <d v="2023-06-30T00:00:00"/>
    <m/>
    <s v=""/>
    <m/>
    <n v="0"/>
    <n v="1"/>
    <n v="5.6"/>
    <x v="0"/>
    <m/>
    <x v="0"/>
  </r>
  <r>
    <s v="DL-01394"/>
    <s v="CUST-1240"/>
    <s v=""/>
    <x v="3"/>
    <x v="4"/>
    <s v="$13,078"/>
    <n v="13078"/>
    <x v="7"/>
    <s v="jalsa parsa"/>
    <s v="Jalsa Parsa"/>
    <s v="2023-05-17"/>
    <x v="222"/>
    <d v="2023-07-03T00:00:00"/>
    <d v="2023-07-03T00:00:00"/>
    <d v="2023-11-16T00:00:00"/>
    <d v="2023-11-16T00:00:00"/>
    <n v="183"/>
    <n v="1"/>
    <n v="4"/>
    <n v="33.799999999999997"/>
    <x v="2"/>
    <m/>
    <x v="1"/>
  </r>
  <r>
    <s v="DL-01395"/>
    <s v="CUST-0366"/>
    <s v=""/>
    <x v="4"/>
    <x v="2"/>
    <s v="$10,430"/>
    <n v="10430"/>
    <x v="6"/>
    <s v="jalsa parsa"/>
    <s v="Jalsa Parsa"/>
    <s v="2022-02-22"/>
    <x v="789"/>
    <d v="2022-07-21T00:00:00"/>
    <d v="2022-07-21T00:00:00"/>
    <m/>
    <s v=""/>
    <m/>
    <n v="0"/>
    <n v="1"/>
    <m/>
    <x v="0"/>
    <m/>
    <x v="0"/>
  </r>
  <r>
    <s v="DL-01396"/>
    <s v="CUST-0935"/>
    <s v=""/>
    <x v="3"/>
    <x v="6"/>
    <s v="4642"/>
    <n v="4642"/>
    <x v="2"/>
    <s v="Shivani Natt"/>
    <s v="Shivani Natt"/>
    <s v="2022-11-13"/>
    <x v="500"/>
    <m/>
    <s v=""/>
    <m/>
    <s v=""/>
    <m/>
    <n v="0"/>
    <n v="1"/>
    <n v="2.5"/>
    <x v="2"/>
    <m/>
    <x v="0"/>
  </r>
  <r>
    <s v="DL-01397"/>
    <s v="CUST-0349"/>
    <s v="CMP-002"/>
    <x v="2"/>
    <x v="6"/>
    <s v="12253"/>
    <n v="12253"/>
    <x v="3"/>
    <s v="Vidhi Mital"/>
    <s v="Vidhi Mital"/>
    <s v="2023-07-06"/>
    <x v="790"/>
    <d v="2023-08-07T00:00:00"/>
    <d v="2023-08-07T00:00:00"/>
    <m/>
    <s v=""/>
    <m/>
    <n v="0"/>
    <n v="1"/>
    <m/>
    <x v="1"/>
    <m/>
    <x v="0"/>
  </r>
  <r>
    <s v="DL-01398"/>
    <s v="CUST-0275"/>
    <s v="CMP-277"/>
    <x v="3"/>
    <x v="0"/>
    <s v="$9,850"/>
    <n v="9850"/>
    <x v="5"/>
    <s v="Kashish Patla"/>
    <s v="Kashish Patla"/>
    <s v="2023-05-02"/>
    <x v="339"/>
    <d v="2023-08-24T00:00:00"/>
    <d v="2023-08-24T00:00:00"/>
    <m/>
    <s v=""/>
    <m/>
    <n v="0"/>
    <n v="1"/>
    <n v="20.399999999999999"/>
    <x v="0"/>
    <m/>
    <x v="0"/>
  </r>
  <r>
    <s v="DL-01399"/>
    <s v="CUST-0720"/>
    <s v=""/>
    <x v="3"/>
    <x v="2"/>
    <s v="10708"/>
    <n v="10708"/>
    <x v="1"/>
    <s v="Anamika Keer"/>
    <s v="Anamika Keer"/>
    <s v="2024-10-29"/>
    <x v="791"/>
    <d v="2024-12-21T00:00:00"/>
    <d v="2024-12-21T00:00:00"/>
    <m/>
    <s v=""/>
    <m/>
    <n v="0"/>
    <n v="1"/>
    <n v="22.7"/>
    <x v="4"/>
    <m/>
    <x v="0"/>
  </r>
  <r>
    <s v="DL-01400"/>
    <s v="CUST-0200"/>
    <s v="CMP-343"/>
    <x v="4"/>
    <x v="2"/>
    <s v="3K"/>
    <n v="3000"/>
    <x v="6"/>
    <s v="Krish Varughese"/>
    <s v="Krish Varughese"/>
    <s v="2023-03-02"/>
    <x v="478"/>
    <d v="2023-08-14T00:00:00"/>
    <d v="2023-08-14T00:00:00"/>
    <m/>
    <s v=""/>
    <m/>
    <n v="0"/>
    <n v="1"/>
    <n v="9.5"/>
    <x v="4"/>
    <m/>
    <x v="0"/>
  </r>
  <r>
    <s v="DL-01401"/>
    <s v="CUST-0878"/>
    <s v="CMP-135"/>
    <x v="4"/>
    <x v="1"/>
    <s v="9549"/>
    <n v="9549"/>
    <x v="1"/>
    <s v="Owen Mane"/>
    <s v="Owen Mane"/>
    <s v="2024-08-08"/>
    <x v="738"/>
    <d v="2025-01-27T00:00:00"/>
    <d v="2025-01-27T00:00:00"/>
    <m/>
    <s v=""/>
    <m/>
    <n v="0"/>
    <n v="1"/>
    <n v="24.1"/>
    <x v="3"/>
    <m/>
    <x v="0"/>
  </r>
  <r>
    <s v="DL-01402"/>
    <s v="CUST-1152"/>
    <s v="CMP-095"/>
    <x v="3"/>
    <x v="5"/>
    <s v="14,535"/>
    <n v="14535"/>
    <x v="3"/>
    <s v="Owen Mane"/>
    <s v="Owen Mane"/>
    <s v="2023-09-09"/>
    <x v="792"/>
    <d v="2024-02-21T00:00:00"/>
    <d v="2024-02-21T00:00:00"/>
    <d v="2023-10-10T00:00:00"/>
    <d v="2023-10-10T00:00:00"/>
    <n v="31"/>
    <n v="0"/>
    <n v="1"/>
    <n v="20.2"/>
    <x v="4"/>
    <m/>
    <x v="2"/>
  </r>
  <r>
    <s v="DL-01403"/>
    <s v="CUST-0710"/>
    <s v="CMP-391"/>
    <x v="3"/>
    <x v="4"/>
    <s v="14971"/>
    <n v="14971"/>
    <x v="3"/>
    <s v="Ekta Uppal"/>
    <s v="Ekta Uppal"/>
    <s v="2022-04-25"/>
    <x v="755"/>
    <d v="2022-08-09T00:00:00"/>
    <d v="2022-08-09T00:00:00"/>
    <d v="2022-05-20T00:00:00"/>
    <d v="2022-05-20T00:00:00"/>
    <n v="25"/>
    <n v="1"/>
    <n v="4"/>
    <n v="10"/>
    <x v="0"/>
    <m/>
    <x v="1"/>
  </r>
  <r>
    <s v="DL-01404"/>
    <s v="CUST-1405"/>
    <s v="CMP-308"/>
    <x v="2"/>
    <x v="0"/>
    <s v="43,133"/>
    <n v="43133"/>
    <x v="1"/>
    <s v="Patrick Sama"/>
    <s v="Patrick Sama"/>
    <s v="2024-02-05"/>
    <x v="793"/>
    <d v="2024-02-26T00:00:00"/>
    <d v="2024-02-26T00:00:00"/>
    <m/>
    <s v=""/>
    <m/>
    <n v="0"/>
    <n v="1"/>
    <n v="19.2"/>
    <x v="3"/>
    <m/>
    <x v="0"/>
  </r>
  <r>
    <s v="DL-01405"/>
    <s v="CUST-1423"/>
    <s v=""/>
    <x v="3"/>
    <x v="2"/>
    <s v="19608"/>
    <n v="19608"/>
    <x v="4"/>
    <s v="Vidhi Mital"/>
    <s v="Vidhi Mital"/>
    <s v="2023-08-08"/>
    <x v="672"/>
    <d v="2023-08-24T00:00:00"/>
    <d v="2023-08-24T00:00:00"/>
    <m/>
    <s v=""/>
    <m/>
    <n v="0"/>
    <n v="1"/>
    <m/>
    <x v="2"/>
    <m/>
    <x v="0"/>
  </r>
  <r>
    <s v="DL-01406"/>
    <s v="CUST-0632"/>
    <s v="CMP-028"/>
    <x v="1"/>
    <x v="4"/>
    <s v="198786"/>
    <n v="198786"/>
    <x v="6"/>
    <s v="Jairaj Panchal"/>
    <s v="Jairaj Panchal"/>
    <s v="2024-09-19"/>
    <x v="579"/>
    <d v="2025-02-17T00:00:00"/>
    <d v="2025-02-17T00:00:00"/>
    <d v="2024-12-21T00:00:00"/>
    <d v="2024-12-21T00:00:00"/>
    <n v="93"/>
    <n v="0"/>
    <n v="1"/>
    <n v="8.5"/>
    <x v="4"/>
    <m/>
    <x v="1"/>
  </r>
  <r>
    <s v="DL-01407"/>
    <s v="CUST-0901"/>
    <s v="CMP-136"/>
    <x v="2"/>
    <x v="0"/>
    <s v="19K"/>
    <n v="19000"/>
    <x v="6"/>
    <s v="Jairaj Panchal"/>
    <s v="Jairaj Panchal"/>
    <s v="05/05/2024"/>
    <x v="490"/>
    <d v="2024-08-06T00:00:00"/>
    <d v="2024-08-06T00:00:00"/>
    <m/>
    <s v=""/>
    <m/>
    <n v="0"/>
    <n v="1"/>
    <n v="23.6"/>
    <x v="1"/>
    <m/>
    <x v="0"/>
  </r>
  <r>
    <s v="DL-01408"/>
    <s v="CUST-0316"/>
    <s v="CMP-231"/>
    <x v="2"/>
    <x v="6"/>
    <s v="47717"/>
    <n v="47717"/>
    <x v="7"/>
    <s v="Hemangini Bahri"/>
    <s v="Hemangini Bahri"/>
    <s v="2024-06-05"/>
    <x v="794"/>
    <d v="2024-08-06T00:00:00"/>
    <d v="2024-08-06T00:00:00"/>
    <m/>
    <s v=""/>
    <m/>
    <n v="0"/>
    <n v="1"/>
    <n v="29.7"/>
    <x v="0"/>
    <m/>
    <x v="0"/>
  </r>
  <r>
    <s v="DL-01409"/>
    <s v="CUST-0680"/>
    <s v="CMP-262"/>
    <x v="3"/>
    <x v="1"/>
    <s v="$19,149"/>
    <n v="19149"/>
    <x v="7"/>
    <s v="Vidhi Mital"/>
    <s v="Vidhi Mital"/>
    <s v="22/05/2024"/>
    <x v="686"/>
    <d v="2024-10-12T00:00:00"/>
    <d v="2024-10-12T00:00:00"/>
    <m/>
    <s v=""/>
    <m/>
    <n v="0"/>
    <n v="1"/>
    <n v="5.9"/>
    <x v="1"/>
    <m/>
    <x v="0"/>
  </r>
  <r>
    <s v="DL-01410"/>
    <s v="CUST-0111"/>
    <s v="CMP-147"/>
    <x v="2"/>
    <x v="3"/>
    <s v="26,677"/>
    <n v="26677"/>
    <x v="5"/>
    <s v="Vidhi Mital"/>
    <s v="Vidhi Mital"/>
    <s v="2023-08-09"/>
    <x v="442"/>
    <d v="2023-09-27T00:00:00"/>
    <d v="2023-09-27T00:00:00"/>
    <m/>
    <s v=""/>
    <m/>
    <n v="0"/>
    <n v="1"/>
    <n v="22.2"/>
    <x v="3"/>
    <m/>
    <x v="0"/>
  </r>
  <r>
    <s v="DL-01411"/>
    <s v="CUST-0243"/>
    <s v=""/>
    <x v="1"/>
    <x v="3"/>
    <s v="119803"/>
    <n v="119803"/>
    <x v="7"/>
    <s v="Ekta Uppal"/>
    <s v="Ekta Uppal"/>
    <s v="2022-03-24"/>
    <x v="7"/>
    <d v="2022-05-05T00:00:00"/>
    <d v="2022-05-05T00:00:00"/>
    <m/>
    <s v=""/>
    <m/>
    <n v="0"/>
    <n v="1"/>
    <n v="18.3"/>
    <x v="4"/>
    <m/>
    <x v="0"/>
  </r>
  <r>
    <s v="DL-01412"/>
    <s v="CUST-0746"/>
    <s v="CMP-237"/>
    <x v="3"/>
    <x v="3"/>
    <s v="8621"/>
    <n v="8621"/>
    <x v="5"/>
    <s v="Ati Seshadri"/>
    <s v="Ati Seshadri"/>
    <s v="2023-01-27"/>
    <x v="795"/>
    <d v="2023-03-21T00:00:00"/>
    <d v="2023-03-21T00:00:00"/>
    <m/>
    <s v=""/>
    <m/>
    <n v="0"/>
    <n v="1"/>
    <n v="21.6"/>
    <x v="3"/>
    <m/>
    <x v="0"/>
  </r>
  <r>
    <s v="DL-01413"/>
    <s v="CUST-0222"/>
    <s v=""/>
    <x v="4"/>
    <x v="1"/>
    <s v="8946"/>
    <n v="8946"/>
    <x v="3"/>
    <s v="Mason Solanki"/>
    <s v="Mason Solanki"/>
    <s v="2023-06-25"/>
    <x v="494"/>
    <d v="2023-12-08T00:00:00"/>
    <d v="2023-12-08T00:00:00"/>
    <m/>
    <s v=""/>
    <m/>
    <n v="0"/>
    <n v="1"/>
    <n v="21.1"/>
    <x v="2"/>
    <m/>
    <x v="0"/>
  </r>
  <r>
    <s v="DL-01414"/>
    <s v="CUST-0556"/>
    <s v="CMP-359"/>
    <x v="4"/>
    <x v="6"/>
    <s v="$8,799"/>
    <n v="8799"/>
    <x v="4"/>
    <s v="Owen Mane"/>
    <s v="Owen Mane"/>
    <s v="2024-11-24"/>
    <x v="507"/>
    <d v="2025-04-17T00:00:00"/>
    <d v="2025-04-17T00:00:00"/>
    <m/>
    <s v=""/>
    <m/>
    <n v="0"/>
    <n v="1"/>
    <n v="13.7"/>
    <x v="2"/>
    <m/>
    <x v="0"/>
  </r>
  <r>
    <s v="DL-01415"/>
    <s v="CUST-0785"/>
    <s v="CMP-328"/>
    <x v="1"/>
    <x v="5"/>
    <s v="$154,593"/>
    <n v="154593"/>
    <x v="7"/>
    <s v="Shivani Natt"/>
    <s v="Shivani Natt"/>
    <s v="2024-04-28"/>
    <x v="644"/>
    <d v="2024-05-30T00:00:00"/>
    <d v="2024-05-30T00:00:00"/>
    <d v="2024-09-09T00:00:00"/>
    <d v="2024-09-09T00:00:00"/>
    <n v="134"/>
    <n v="0"/>
    <n v="1"/>
    <n v="29.3"/>
    <x v="0"/>
    <m/>
    <x v="2"/>
  </r>
  <r>
    <s v="DL-01416"/>
    <s v="CUST-0133"/>
    <s v="CMP-276"/>
    <x v="2"/>
    <x v="5"/>
    <s v="44416"/>
    <n v="44416"/>
    <x v="6"/>
    <s v="Krish Varughese"/>
    <s v="Krish Varughese"/>
    <s v="2022-10-14"/>
    <x v="113"/>
    <d v="2023-03-14T00:00:00"/>
    <d v="2023-03-14T00:00:00"/>
    <d v="2023-01-19T00:00:00"/>
    <d v="2023-01-19T00:00:00"/>
    <n v="97"/>
    <n v="0"/>
    <n v="1"/>
    <n v="32.4"/>
    <x v="2"/>
    <m/>
    <x v="2"/>
  </r>
  <r>
    <s v="DL-01417"/>
    <s v="CUST-0658"/>
    <s v="CMP-179"/>
    <x v="1"/>
    <x v="1"/>
    <s v="135,096"/>
    <n v="135096"/>
    <x v="0"/>
    <s v="Owen Mane"/>
    <s v="Owen Mane"/>
    <s v="2024-10-12"/>
    <x v="404"/>
    <d v="2024-12-19T00:00:00"/>
    <d v="2024-12-19T00:00:00"/>
    <m/>
    <s v=""/>
    <m/>
    <n v="0"/>
    <n v="1"/>
    <n v="18.2"/>
    <x v="0"/>
    <m/>
    <x v="0"/>
  </r>
  <r>
    <s v="DL-01418"/>
    <s v="CUST-1460"/>
    <s v="CMP-197"/>
    <x v="2"/>
    <x v="4"/>
    <s v="$36,213"/>
    <n v="36213"/>
    <x v="5"/>
    <s v="Patrick Sama"/>
    <s v="Patrick Sama"/>
    <s v="2024-01-28"/>
    <x v="796"/>
    <d v="2024-03-29T00:00:00"/>
    <d v="2024-03-29T00:00:00"/>
    <d v="2024-05-08T00:00:00"/>
    <d v="2024-05-08T00:00:00"/>
    <n v="101"/>
    <n v="0"/>
    <n v="1"/>
    <m/>
    <x v="2"/>
    <m/>
    <x v="1"/>
  </r>
  <r>
    <s v="DL-01419"/>
    <s v="CUST-0426"/>
    <s v="CMP-067"/>
    <x v="1"/>
    <x v="2"/>
    <s v="$165,740"/>
    <n v="165740"/>
    <x v="5"/>
    <s v="Jairaj Panchal"/>
    <s v="Jairaj Panchal"/>
    <s v="12/10/2024"/>
    <x v="404"/>
    <d v="2024-11-21T00:00:00"/>
    <d v="2024-11-21T00:00:00"/>
    <m/>
    <s v=""/>
    <m/>
    <n v="0"/>
    <n v="1"/>
    <n v="22.2"/>
    <x v="3"/>
    <m/>
    <x v="0"/>
  </r>
  <r>
    <s v="DL-01420"/>
    <s v="CUST-0779"/>
    <s v="CMP-207"/>
    <x v="0"/>
    <x v="4"/>
    <s v="$6,910"/>
    <n v="6910"/>
    <x v="3"/>
    <s v="Vidhi Mital"/>
    <s v="Vidhi Mital"/>
    <s v="2023-07-28"/>
    <x v="303"/>
    <d v="2023-11-16T00:00:00"/>
    <d v="2023-11-16T00:00:00"/>
    <d v="2023-10-09T00:00:00"/>
    <d v="2023-10-09T00:00:00"/>
    <n v="73"/>
    <n v="1"/>
    <n v="3"/>
    <m/>
    <x v="4"/>
    <m/>
    <x v="1"/>
  </r>
  <r>
    <s v="DL-01421"/>
    <s v="CUST-1360"/>
    <s v="CMP-067"/>
    <x v="4"/>
    <x v="2"/>
    <s v="6K"/>
    <n v="6000"/>
    <x v="1"/>
    <s v="Patrick Sama"/>
    <s v="Patrick Sama"/>
    <s v="2022-06-30"/>
    <x v="272"/>
    <d v="2022-09-11T00:00:00"/>
    <d v="2022-09-11T00:00:00"/>
    <m/>
    <s v=""/>
    <m/>
    <n v="0"/>
    <n v="1"/>
    <m/>
    <x v="2"/>
    <m/>
    <x v="0"/>
  </r>
  <r>
    <s v="DL-01422"/>
    <s v="CUST-0750"/>
    <s v=""/>
    <x v="0"/>
    <x v="6"/>
    <s v="8104"/>
    <n v="8104"/>
    <x v="5"/>
    <s v="jalsa parsa"/>
    <s v="Jalsa Parsa"/>
    <s v="2022-10-18"/>
    <x v="28"/>
    <d v="2023-01-26T00:00:00"/>
    <d v="2023-01-26T00:00:00"/>
    <m/>
    <s v=""/>
    <m/>
    <n v="0"/>
    <n v="1"/>
    <n v="16.5"/>
    <x v="0"/>
    <m/>
    <x v="0"/>
  </r>
  <r>
    <s v="DL-01423"/>
    <s v="CUST-0738"/>
    <s v=""/>
    <x v="2"/>
    <x v="2"/>
    <s v="19827"/>
    <n v="19827"/>
    <x v="2"/>
    <s v="Jasmit Gour"/>
    <s v="Jasmit Gour"/>
    <s v="2022-01-09"/>
    <x v="574"/>
    <d v="2022-06-27T00:00:00"/>
    <d v="2022-06-27T00:00:00"/>
    <m/>
    <s v=""/>
    <m/>
    <n v="0"/>
    <n v="1"/>
    <n v="12.7"/>
    <x v="4"/>
    <m/>
    <x v="0"/>
  </r>
  <r>
    <s v="DL-01424"/>
    <s v="CUST-0767"/>
    <s v="CMP-314"/>
    <x v="4"/>
    <x v="1"/>
    <s v="7K"/>
    <n v="7000"/>
    <x v="4"/>
    <s v="Anamika Keer"/>
    <s v="Anamika Keer"/>
    <s v="2024-11-08"/>
    <x v="797"/>
    <d v="2025-04-06T00:00:00"/>
    <d v="2025-04-06T00:00:00"/>
    <m/>
    <s v=""/>
    <m/>
    <n v="0"/>
    <n v="1"/>
    <n v="19.5"/>
    <x v="2"/>
    <m/>
    <x v="0"/>
  </r>
  <r>
    <s v="DL-01425"/>
    <s v="CUST-0798"/>
    <s v=""/>
    <x v="3"/>
    <x v="1"/>
    <s v="$22,112"/>
    <n v="22112"/>
    <x v="6"/>
    <s v="Krish Varughese"/>
    <s v="Krish Varughese"/>
    <s v="19/02/2023"/>
    <x v="195"/>
    <d v="2023-08-12T00:00:00"/>
    <d v="2023-08-12T00:00:00"/>
    <m/>
    <s v=""/>
    <m/>
    <n v="0"/>
    <n v="1"/>
    <n v="33.9"/>
    <x v="0"/>
    <m/>
    <x v="0"/>
  </r>
  <r>
    <s v="DL-01426"/>
    <s v="CUST-0516"/>
    <s v="CMP-331"/>
    <x v="4"/>
    <x v="5"/>
    <s v="$10,553"/>
    <n v="10553"/>
    <x v="7"/>
    <s v="Rachit Lall  "/>
    <s v="Rachit Lall"/>
    <s v="2024-04-24"/>
    <x v="138"/>
    <d v="2024-07-30T00:00:00"/>
    <d v="2024-07-30T00:00:00"/>
    <d v="2024-10-17T00:00:00"/>
    <d v="2024-10-17T00:00:00"/>
    <n v="176"/>
    <n v="0"/>
    <n v="1"/>
    <n v="22.2"/>
    <x v="4"/>
    <m/>
    <x v="2"/>
  </r>
  <r>
    <s v="DL-01427"/>
    <s v="CUST-1210"/>
    <s v="CMP-052"/>
    <x v="4"/>
    <x v="4"/>
    <s v="$2,618"/>
    <n v="2618"/>
    <x v="1"/>
    <s v="Ati Seshadri  "/>
    <s v="Ati Seshadri"/>
    <s v="2023-05-07"/>
    <x v="798"/>
    <d v="2023-06-07T00:00:00"/>
    <d v="2023-06-07T00:00:00"/>
    <d v="2023-06-05T00:00:00"/>
    <d v="2023-06-05T00:00:00"/>
    <n v="29"/>
    <n v="0"/>
    <n v="1"/>
    <n v="29.8"/>
    <x v="1"/>
    <m/>
    <x v="1"/>
  </r>
  <r>
    <s v="DL-01428"/>
    <s v="CUST-0496"/>
    <s v=""/>
    <x v="1"/>
    <x v="0"/>
    <s v="$139,995"/>
    <n v="139995"/>
    <x v="0"/>
    <s v="Mason Solanki  "/>
    <s v="Mason Solanki"/>
    <s v="2022-11-12"/>
    <x v="456"/>
    <d v="2023-01-02T00:00:00"/>
    <d v="2023-01-02T00:00:00"/>
    <m/>
    <s v=""/>
    <m/>
    <n v="0"/>
    <n v="1"/>
    <n v="19.399999999999999"/>
    <x v="3"/>
    <m/>
    <x v="0"/>
  </r>
  <r>
    <s v="DL-01429"/>
    <s v="CUST-0270"/>
    <s v="CMP-067"/>
    <x v="1"/>
    <x v="5"/>
    <s v="$88,296"/>
    <n v="88296"/>
    <x v="5"/>
    <s v="Kashish Patla"/>
    <s v="Kashish Patla"/>
    <s v="2023-08-12"/>
    <x v="83"/>
    <d v="2023-09-29T00:00:00"/>
    <d v="2023-09-29T00:00:00"/>
    <d v="2023-09-15T00:00:00"/>
    <d v="2023-09-15T00:00:00"/>
    <n v="34"/>
    <n v="0"/>
    <n v="1"/>
    <m/>
    <x v="4"/>
    <m/>
    <x v="2"/>
  </r>
  <r>
    <s v="DL-01430"/>
    <s v="CUST-1351"/>
    <s v=""/>
    <x v="2"/>
    <x v="6"/>
    <s v="31379"/>
    <n v="31379"/>
    <x v="4"/>
    <s v="Patrick Sama"/>
    <s v="Patrick Sama"/>
    <s v="2024-09-27"/>
    <x v="799"/>
    <d v="2024-12-10T00:00:00"/>
    <d v="2024-12-10T00:00:00"/>
    <m/>
    <s v=""/>
    <m/>
    <n v="0"/>
    <n v="1"/>
    <n v="26.6"/>
    <x v="2"/>
    <m/>
    <x v="0"/>
  </r>
  <r>
    <s v="DL-01431"/>
    <s v="CUST-0377"/>
    <s v="CMP-111"/>
    <x v="3"/>
    <x v="3"/>
    <s v="21,952"/>
    <n v="21952"/>
    <x v="8"/>
    <s v="Lakshmi Hayre"/>
    <s v="Lakshmi Hayre"/>
    <s v="25/04/2022"/>
    <x v="755"/>
    <d v="2022-10-09T00:00:00"/>
    <d v="2022-10-09T00:00:00"/>
    <m/>
    <s v=""/>
    <m/>
    <n v="0"/>
    <n v="1"/>
    <n v="16"/>
    <x v="0"/>
    <m/>
    <x v="0"/>
  </r>
  <r>
    <s v="DL-01432"/>
    <s v="CUST-0388"/>
    <s v="CMP-370"/>
    <x v="0"/>
    <x v="0"/>
    <s v="$8,727"/>
    <n v="8727"/>
    <x v="6"/>
    <s v="Jairaj Panchal"/>
    <s v="Jairaj Panchal"/>
    <s v="2023-05-19"/>
    <x v="484"/>
    <d v="2023-06-17T00:00:00"/>
    <d v="2023-06-17T00:00:00"/>
    <m/>
    <s v=""/>
    <m/>
    <n v="0"/>
    <n v="1"/>
    <n v="33.200000000000003"/>
    <x v="2"/>
    <m/>
    <x v="0"/>
  </r>
  <r>
    <s v="DL-01433"/>
    <s v="CUST-1483"/>
    <s v="CMP-100"/>
    <x v="2"/>
    <x v="1"/>
    <s v="36775"/>
    <n v="36775"/>
    <x v="3"/>
    <s v="Karan Karnik"/>
    <s v="Karan Karnik"/>
    <s v="21/08/2024"/>
    <x v="652"/>
    <d v="2024-10-25T00:00:00"/>
    <d v="2024-10-25T00:00:00"/>
    <m/>
    <s v=""/>
    <m/>
    <n v="0"/>
    <n v="1"/>
    <n v="25.9"/>
    <x v="1"/>
    <m/>
    <x v="0"/>
  </r>
  <r>
    <s v="DL-01434"/>
    <s v="CUST-0886"/>
    <s v=""/>
    <x v="2"/>
    <x v="0"/>
    <s v="29646"/>
    <n v="29646"/>
    <x v="1"/>
    <s v="Ati Seshadri"/>
    <s v="Ati Seshadri"/>
    <s v="2023-02-08"/>
    <x v="284"/>
    <d v="2023-04-14T00:00:00"/>
    <d v="2023-04-14T00:00:00"/>
    <m/>
    <s v=""/>
    <m/>
    <n v="0"/>
    <n v="1"/>
    <n v="32.5"/>
    <x v="4"/>
    <m/>
    <x v="0"/>
  </r>
  <r>
    <s v="DL-01435"/>
    <s v="CUST-0789"/>
    <s v=""/>
    <x v="2"/>
    <x v="1"/>
    <s v="43293"/>
    <n v="43293"/>
    <x v="6"/>
    <s v="Hemangini Bahri"/>
    <s v="Hemangini Bahri"/>
    <s v="2022-03-28"/>
    <x v="800"/>
    <d v="2022-06-22T00:00:00"/>
    <d v="2022-06-22T00:00:00"/>
    <m/>
    <s v=""/>
    <m/>
    <n v="0"/>
    <n v="1"/>
    <n v="6"/>
    <x v="1"/>
    <m/>
    <x v="0"/>
  </r>
  <r>
    <s v="DL-01436"/>
    <s v="CUST-0758"/>
    <s v="CMP-315"/>
    <x v="4"/>
    <x v="1"/>
    <s v="13260"/>
    <n v="13260"/>
    <x v="6"/>
    <s v="Shivani Natt"/>
    <s v="Shivani Natt"/>
    <s v="2023-04-10"/>
    <x v="801"/>
    <m/>
    <s v=""/>
    <m/>
    <s v=""/>
    <m/>
    <n v="0"/>
    <n v="1"/>
    <n v="14.5"/>
    <x v="1"/>
    <m/>
    <x v="0"/>
  </r>
  <r>
    <s v="DL-01437"/>
    <s v="CUST-0941"/>
    <s v="CMP-041"/>
    <x v="1"/>
    <x v="2"/>
    <s v="82,813"/>
    <n v="82813"/>
    <x v="4"/>
    <s v="Patrick Sama"/>
    <s v="Patrick Sama"/>
    <s v="25/04/2023"/>
    <x v="289"/>
    <d v="2023-09-17T00:00:00"/>
    <d v="2023-09-17T00:00:00"/>
    <m/>
    <s v=""/>
    <m/>
    <n v="0"/>
    <n v="1"/>
    <n v="20.399999999999999"/>
    <x v="4"/>
    <m/>
    <x v="0"/>
  </r>
  <r>
    <s v="DL-01438"/>
    <s v="CUST-0497"/>
    <s v=""/>
    <x v="0"/>
    <x v="0"/>
    <s v="$7,074"/>
    <n v="7074"/>
    <x v="5"/>
    <s v="Patrick Sama"/>
    <s v="Patrick Sama"/>
    <s v="07/11/2024"/>
    <x v="598"/>
    <d v="2025-03-24T00:00:00"/>
    <d v="2025-03-24T00:00:00"/>
    <m/>
    <s v=""/>
    <m/>
    <n v="0"/>
    <n v="1"/>
    <n v="6.4"/>
    <x v="2"/>
    <m/>
    <x v="0"/>
  </r>
  <r>
    <s v="DL-01439"/>
    <s v="CUST-0863"/>
    <s v="CMP-379"/>
    <x v="0"/>
    <x v="1"/>
    <s v="7240"/>
    <n v="7240"/>
    <x v="5"/>
    <s v="Shivani Natt"/>
    <s v="Shivani Natt"/>
    <s v="2024-08-13"/>
    <x v="232"/>
    <d v="2024-10-10T00:00:00"/>
    <d v="2024-10-10T00:00:00"/>
    <m/>
    <s v=""/>
    <m/>
    <n v="0"/>
    <n v="1"/>
    <n v="3.4"/>
    <x v="2"/>
    <m/>
    <x v="0"/>
  </r>
  <r>
    <s v="DL-01440"/>
    <s v="CUST-0085"/>
    <s v="CMP-343"/>
    <x v="3"/>
    <x v="0"/>
    <s v="$18,824"/>
    <n v="18824"/>
    <x v="2"/>
    <s v="Hemangini Bahri"/>
    <s v="Hemangini Bahri"/>
    <s v="2022-01-02"/>
    <x v="9"/>
    <d v="2022-02-19T00:00:00"/>
    <d v="2022-02-19T00:00:00"/>
    <m/>
    <s v=""/>
    <m/>
    <n v="0"/>
    <n v="1"/>
    <n v="12.9"/>
    <x v="3"/>
    <m/>
    <x v="0"/>
  </r>
  <r>
    <s v="DL-01441"/>
    <s v="CUST-1368"/>
    <s v="CMP-292"/>
    <x v="0"/>
    <x v="5"/>
    <s v="2399"/>
    <n v="2399"/>
    <x v="7"/>
    <s v="Krish Varughese"/>
    <s v="Krish Varughese"/>
    <s v="2022-05-27"/>
    <x v="185"/>
    <d v="2022-10-03T00:00:00"/>
    <d v="2022-10-03T00:00:00"/>
    <d v="2022-11-28T00:00:00"/>
    <d v="2022-11-28T00:00:00"/>
    <n v="185"/>
    <n v="0"/>
    <n v="1"/>
    <n v="17.8"/>
    <x v="3"/>
    <m/>
    <x v="2"/>
  </r>
  <r>
    <s v="DL-01442"/>
    <s v="CUST-1165"/>
    <s v="CMP-139"/>
    <x v="4"/>
    <x v="3"/>
    <s v="$12,509"/>
    <n v="12509"/>
    <x v="6"/>
    <s v="Anamika Keer"/>
    <s v="Anamika Keer"/>
    <s v="2023-08-15"/>
    <x v="74"/>
    <d v="2023-10-19T00:00:00"/>
    <d v="2023-10-19T00:00:00"/>
    <m/>
    <s v=""/>
    <m/>
    <n v="0"/>
    <n v="1"/>
    <n v="5.5"/>
    <x v="1"/>
    <m/>
    <x v="0"/>
  </r>
  <r>
    <s v="DL-01443"/>
    <s v="CUST-0836"/>
    <s v="CMP-172"/>
    <x v="0"/>
    <x v="3"/>
    <s v="$5,219"/>
    <n v="5219"/>
    <x v="4"/>
    <s v="Mason Solanki"/>
    <s v="Mason Solanki"/>
    <s v="2023-03-02"/>
    <x v="478"/>
    <d v="2023-05-24T00:00:00"/>
    <d v="2023-05-24T00:00:00"/>
    <m/>
    <s v=""/>
    <m/>
    <n v="0"/>
    <n v="1"/>
    <n v="4.2"/>
    <x v="2"/>
    <m/>
    <x v="0"/>
  </r>
  <r>
    <s v="DL-01444"/>
    <s v="CUST-1333"/>
    <s v=""/>
    <x v="0"/>
    <x v="0"/>
    <s v="$2,574"/>
    <n v="2574"/>
    <x v="7"/>
    <s v="Anamika Keer"/>
    <s v="Anamika Keer"/>
    <s v="2023-01-17"/>
    <x v="107"/>
    <d v="2023-05-14T00:00:00"/>
    <d v="2023-05-14T00:00:00"/>
    <m/>
    <s v=""/>
    <m/>
    <n v="0"/>
    <n v="1"/>
    <n v="15.5"/>
    <x v="2"/>
    <m/>
    <x v="0"/>
  </r>
  <r>
    <s v="DL-01445"/>
    <s v="CUST-1369"/>
    <s v=""/>
    <x v="4"/>
    <x v="3"/>
    <s v="14191"/>
    <n v="14191"/>
    <x v="1"/>
    <s v="Shivani Natt"/>
    <s v="Shivani Natt"/>
    <s v="2024-08-13"/>
    <x v="232"/>
    <d v="2024-12-23T00:00:00"/>
    <d v="2024-12-23T00:00:00"/>
    <m/>
    <s v=""/>
    <m/>
    <n v="0"/>
    <n v="1"/>
    <n v="25.7"/>
    <x v="1"/>
    <m/>
    <x v="0"/>
  </r>
  <r>
    <s v="DL-01446"/>
    <s v="CUST-0594"/>
    <s v="CMP-399"/>
    <x v="3"/>
    <x v="4"/>
    <s v="18,673"/>
    <n v="18673"/>
    <x v="7"/>
    <s v="Vidhi Mital"/>
    <s v="Vidhi Mital"/>
    <s v="2022-08-19"/>
    <x v="11"/>
    <d v="2023-01-31T00:00:00"/>
    <d v="2023-01-31T00:00:00"/>
    <d v="2022-09-14T00:00:00"/>
    <d v="2022-09-14T00:00:00"/>
    <n v="26"/>
    <n v="1"/>
    <n v="1"/>
    <n v="28.9"/>
    <x v="2"/>
    <m/>
    <x v="1"/>
  </r>
  <r>
    <s v="DL-01447"/>
    <s v="CUST-0394"/>
    <s v="CMP-141"/>
    <x v="0"/>
    <x v="4"/>
    <s v="1336"/>
    <n v="1336"/>
    <x v="5"/>
    <s v="Hemangini Bahri"/>
    <s v="Hemangini Bahri"/>
    <s v="02/03/2023"/>
    <x v="478"/>
    <d v="2023-05-30T00:00:00"/>
    <d v="2023-05-30T00:00:00"/>
    <d v="2023-05-28T00:00:00"/>
    <d v="2023-05-28T00:00:00"/>
    <n v="87"/>
    <n v="1"/>
    <n v="1"/>
    <m/>
    <x v="1"/>
    <m/>
    <x v="1"/>
  </r>
  <r>
    <s v="DL-01448"/>
    <s v="CUST-0713"/>
    <s v="CMP-117"/>
    <x v="1"/>
    <x v="4"/>
    <s v="54,535"/>
    <n v="54535"/>
    <x v="4"/>
    <s v="Jasmit Gour"/>
    <s v="Jasmit Gour"/>
    <s v="2023-10-11"/>
    <x v="772"/>
    <d v="2024-02-13T00:00:00"/>
    <d v="2024-02-13T00:00:00"/>
    <d v="2024-01-30T00:00:00"/>
    <d v="2024-01-30T00:00:00"/>
    <n v="111"/>
    <n v="0"/>
    <n v="1"/>
    <n v="9.4"/>
    <x v="3"/>
    <m/>
    <x v="1"/>
  </r>
  <r>
    <s v="DL-01449"/>
    <s v="CUST-0044"/>
    <s v="CMP-041"/>
    <x v="3"/>
    <x v="3"/>
    <s v="$10,592"/>
    <n v="10592"/>
    <x v="5"/>
    <s v="Kashish Patla"/>
    <s v="Kashish Patla"/>
    <s v="2022-05-14"/>
    <x v="37"/>
    <d v="2022-09-05T00:00:00"/>
    <d v="2022-09-05T00:00:00"/>
    <m/>
    <s v=""/>
    <m/>
    <n v="0"/>
    <n v="1"/>
    <n v="33.799999999999997"/>
    <x v="2"/>
    <m/>
    <x v="0"/>
  </r>
  <r>
    <s v="DL-01450"/>
    <s v="CUST-1485"/>
    <s v="CMP-096"/>
    <x v="4"/>
    <x v="4"/>
    <s v="7K"/>
    <n v="7000"/>
    <x v="5"/>
    <s v="Karan Karnik"/>
    <s v="Karan Karnik"/>
    <s v="2022-03-15"/>
    <x v="0"/>
    <d v="2022-07-15T00:00:00"/>
    <d v="2022-07-15T00:00:00"/>
    <d v="2022-04-06T00:00:00"/>
    <d v="2022-04-06T00:00:00"/>
    <n v="22"/>
    <n v="0"/>
    <n v="1"/>
    <n v="33.4"/>
    <x v="0"/>
    <m/>
    <x v="1"/>
  </r>
  <r>
    <s v="DL-01451"/>
    <s v="CUST-1432"/>
    <s v="CMP-091"/>
    <x v="0"/>
    <x v="1"/>
    <s v="$3,904"/>
    <n v="3904"/>
    <x v="3"/>
    <s v="Jasmit Gour"/>
    <s v="Jasmit Gour"/>
    <s v="2022-10-25"/>
    <x v="648"/>
    <d v="2023-04-23T00:00:00"/>
    <d v="2023-04-23T00:00:00"/>
    <m/>
    <s v=""/>
    <m/>
    <n v="0"/>
    <n v="1"/>
    <n v="11.2"/>
    <x v="3"/>
    <m/>
    <x v="0"/>
  </r>
  <r>
    <s v="DL-01452"/>
    <s v="CUST-0895"/>
    <s v="CMP-039"/>
    <x v="0"/>
    <x v="4"/>
    <s v="$4,623"/>
    <n v="4623"/>
    <x v="2"/>
    <s v="Ekta Uppal"/>
    <s v="Ekta Uppal"/>
    <s v="2023-04-26"/>
    <x v="577"/>
    <d v="2023-05-14T00:00:00"/>
    <d v="2023-05-14T00:00:00"/>
    <d v="2023-10-12T00:00:00"/>
    <d v="2023-10-12T00:00:00"/>
    <n v="169"/>
    <n v="0"/>
    <n v="1"/>
    <n v="21.5"/>
    <x v="4"/>
    <m/>
    <x v="1"/>
  </r>
  <r>
    <s v="DL-01453"/>
    <s v="CUST-1445"/>
    <s v="CMP-230"/>
    <x v="1"/>
    <x v="4"/>
    <s v="$206,171"/>
    <n v="206171"/>
    <x v="6"/>
    <s v="Jairaj Panchal"/>
    <s v="Jairaj Panchal"/>
    <s v="2024-07-14"/>
    <x v="785"/>
    <d v="2024-12-26T00:00:00"/>
    <d v="2024-12-26T00:00:00"/>
    <d v="2025-01-29T00:00:00"/>
    <d v="2025-01-29T00:00:00"/>
    <n v="199"/>
    <n v="0"/>
    <n v="1"/>
    <n v="22.5"/>
    <x v="0"/>
    <m/>
    <x v="1"/>
  </r>
  <r>
    <s v="DL-01454"/>
    <s v="CUST-0687"/>
    <s v="CMP-364"/>
    <x v="3"/>
    <x v="4"/>
    <s v="18036"/>
    <n v="18036"/>
    <x v="5"/>
    <s v="Jairaj Panchal"/>
    <s v="Jairaj Panchal"/>
    <s v="2023-09-03"/>
    <x v="676"/>
    <d v="2023-10-26T00:00:00"/>
    <d v="2023-10-26T00:00:00"/>
    <d v="2023-11-28T00:00:00"/>
    <d v="2023-11-28T00:00:00"/>
    <n v="86"/>
    <n v="0"/>
    <n v="1"/>
    <n v="16.8"/>
    <x v="4"/>
    <m/>
    <x v="1"/>
  </r>
  <r>
    <s v="DL-01455"/>
    <s v="CUST-0896"/>
    <s v="CMP-255"/>
    <x v="1"/>
    <x v="1"/>
    <s v="165,405"/>
    <n v="165405"/>
    <x v="0"/>
    <s v="Amruta Sinha"/>
    <s v="Amruta Sinha"/>
    <s v="2022-10-05"/>
    <x v="740"/>
    <d v="2022-12-28T00:00:00"/>
    <d v="2022-12-28T00:00:00"/>
    <m/>
    <s v=""/>
    <m/>
    <n v="0"/>
    <n v="1"/>
    <n v="25.8"/>
    <x v="1"/>
    <m/>
    <x v="0"/>
  </r>
  <r>
    <s v="DL-01456"/>
    <s v="CUST-0933"/>
    <s v="CMP-356"/>
    <x v="4"/>
    <x v="1"/>
    <s v="$5,417"/>
    <n v="5417"/>
    <x v="6"/>
    <s v="Aachal Soni"/>
    <s v="Aachal Soni"/>
    <s v="2022-10-03"/>
    <x v="802"/>
    <d v="2023-03-23T00:00:00"/>
    <d v="2023-03-23T00:00:00"/>
    <m/>
    <s v=""/>
    <m/>
    <n v="0"/>
    <n v="1"/>
    <m/>
    <x v="1"/>
    <m/>
    <x v="0"/>
  </r>
  <r>
    <s v="DL-01457"/>
    <s v="CUST-0199"/>
    <s v="CMP-078"/>
    <x v="1"/>
    <x v="1"/>
    <s v="62094"/>
    <n v="62094"/>
    <x v="1"/>
    <s v="Amruta Sinha"/>
    <s v="Amruta Sinha"/>
    <s v="2024-02-29"/>
    <x v="803"/>
    <d v="2024-08-26T00:00:00"/>
    <d v="2024-08-26T00:00:00"/>
    <m/>
    <s v=""/>
    <m/>
    <n v="0"/>
    <n v="1"/>
    <n v="2.9"/>
    <x v="0"/>
    <m/>
    <x v="0"/>
  </r>
  <r>
    <s v="DL-01458"/>
    <s v="CUST-1392"/>
    <s v="CMP-014"/>
    <x v="2"/>
    <x v="3"/>
    <s v="39393"/>
    <n v="39393"/>
    <x v="2"/>
    <s v="Amruta Sinha"/>
    <s v="Amruta Sinha"/>
    <s v="2024-05-16"/>
    <x v="288"/>
    <d v="2024-06-05T00:00:00"/>
    <d v="2024-06-05T00:00:00"/>
    <m/>
    <s v=""/>
    <m/>
    <n v="0"/>
    <n v="1"/>
    <n v="0.1"/>
    <x v="1"/>
    <m/>
    <x v="0"/>
  </r>
  <r>
    <s v="DL-01459"/>
    <s v="CUST-1376"/>
    <s v=""/>
    <x v="4"/>
    <x v="3"/>
    <s v="7409"/>
    <n v="7409"/>
    <x v="3"/>
    <s v="Karan Karnik"/>
    <s v="Karan Karnik"/>
    <s v="2024-12-18"/>
    <x v="804"/>
    <d v="2025-02-23T00:00:00"/>
    <d v="2025-02-23T00:00:00"/>
    <m/>
    <s v=""/>
    <m/>
    <n v="0"/>
    <n v="1"/>
    <n v="20.399999999999999"/>
    <x v="2"/>
    <m/>
    <x v="0"/>
  </r>
  <r>
    <s v="DL-01460"/>
    <s v="CUST-1317"/>
    <s v="CMP-214"/>
    <x v="4"/>
    <x v="1"/>
    <s v="$10,183"/>
    <n v="10183"/>
    <x v="7"/>
    <s v="Krish Varughese"/>
    <s v="Krish Varughese"/>
    <s v="2022-02-24"/>
    <x v="110"/>
    <d v="2022-03-23T00:00:00"/>
    <d v="2022-03-23T00:00:00"/>
    <m/>
    <s v=""/>
    <m/>
    <n v="0"/>
    <n v="1"/>
    <n v="1.9"/>
    <x v="1"/>
    <m/>
    <x v="0"/>
  </r>
  <r>
    <s v="DL-01461"/>
    <s v="CUST-1417"/>
    <s v=""/>
    <x v="3"/>
    <x v="4"/>
    <s v="$9,957"/>
    <n v="9957"/>
    <x v="6"/>
    <s v="Krish Varughese"/>
    <s v="Krish Varughese"/>
    <s v="2023-08-28"/>
    <x v="141"/>
    <d v="2024-02-05T00:00:00"/>
    <d v="2024-02-05T00:00:00"/>
    <d v="2023-10-04T00:00:00"/>
    <d v="2023-10-04T00:00:00"/>
    <n v="37"/>
    <n v="0"/>
    <n v="1"/>
    <n v="9.1"/>
    <x v="3"/>
    <m/>
    <x v="1"/>
  </r>
  <r>
    <s v="DL-01462"/>
    <s v="CUST-1222"/>
    <s v=""/>
    <x v="3"/>
    <x v="0"/>
    <s v="5835"/>
    <n v="5835"/>
    <x v="6"/>
    <s v="Nihal Bhasin"/>
    <s v="Nihal Bhasin"/>
    <s v="2024-10-30"/>
    <x v="805"/>
    <d v="2025-02-01T00:00:00"/>
    <d v="2025-02-01T00:00:00"/>
    <m/>
    <s v=""/>
    <m/>
    <n v="0"/>
    <n v="1"/>
    <n v="18.8"/>
    <x v="3"/>
    <m/>
    <x v="0"/>
  </r>
  <r>
    <s v="DL-01463"/>
    <s v="CUST-0192"/>
    <s v="CMP-102"/>
    <x v="4"/>
    <x v="1"/>
    <s v="14028"/>
    <n v="14028"/>
    <x v="0"/>
    <s v="Panini Kade"/>
    <s v="Panini Kade"/>
    <s v="2022-02-17"/>
    <x v="341"/>
    <d v="2022-03-14T00:00:00"/>
    <d v="2022-03-14T00:00:00"/>
    <m/>
    <s v=""/>
    <m/>
    <n v="0"/>
    <n v="1"/>
    <n v="28.9"/>
    <x v="3"/>
    <m/>
    <x v="0"/>
  </r>
  <r>
    <s v="DL-01464"/>
    <s v="CUST-0913"/>
    <s v="CMP-150"/>
    <x v="1"/>
    <x v="0"/>
    <s v="$186,305"/>
    <n v="186305"/>
    <x v="1"/>
    <s v="Ati Seshadri"/>
    <s v="Ati Seshadri"/>
    <s v="2023-05-23"/>
    <x v="379"/>
    <d v="2023-07-27T00:00:00"/>
    <d v="2023-07-27T00:00:00"/>
    <m/>
    <s v=""/>
    <m/>
    <n v="0"/>
    <n v="1"/>
    <n v="2.1"/>
    <x v="2"/>
    <m/>
    <x v="0"/>
  </r>
  <r>
    <s v="DL-01465"/>
    <s v="CUST-0811"/>
    <s v=""/>
    <x v="4"/>
    <x v="5"/>
    <s v="6K"/>
    <n v="6000"/>
    <x v="4"/>
    <s v="Patrick Sama"/>
    <s v="Patrick Sama"/>
    <s v="2024-10-08"/>
    <x v="806"/>
    <d v="2024-11-26T00:00:00"/>
    <d v="2024-11-26T00:00:00"/>
    <d v="2025-03-09T00:00:00"/>
    <d v="2025-03-09T00:00:00"/>
    <n v="152"/>
    <n v="0"/>
    <n v="1"/>
    <m/>
    <x v="3"/>
    <m/>
    <x v="2"/>
  </r>
  <r>
    <s v="DL-01466"/>
    <s v="CUST-1106"/>
    <s v="CMP-361"/>
    <x v="0"/>
    <x v="4"/>
    <s v="$2,479"/>
    <n v="2479"/>
    <x v="0"/>
    <s v="rachit lall"/>
    <s v="Rachit Lall"/>
    <s v="2024-10-26"/>
    <x v="807"/>
    <d v="2024-12-04T00:00:00"/>
    <d v="2024-12-04T00:00:00"/>
    <d v="2025-02-26T00:00:00"/>
    <d v="2025-02-26T00:00:00"/>
    <n v="123"/>
    <n v="1"/>
    <n v="1"/>
    <n v="20.2"/>
    <x v="0"/>
    <m/>
    <x v="1"/>
  </r>
  <r>
    <s v="DL-01467"/>
    <s v="CUST-0821"/>
    <s v=""/>
    <x v="4"/>
    <x v="2"/>
    <s v="5768"/>
    <n v="5768"/>
    <x v="6"/>
    <s v="Aachal Soni"/>
    <s v="Aachal Soni"/>
    <s v="2022-04-09"/>
    <x v="393"/>
    <d v="2022-07-06T00:00:00"/>
    <d v="2022-07-06T00:00:00"/>
    <m/>
    <s v=""/>
    <m/>
    <n v="0"/>
    <n v="1"/>
    <n v="24.7"/>
    <x v="1"/>
    <m/>
    <x v="0"/>
  </r>
  <r>
    <s v="DL-01468"/>
    <s v="CUST-0346"/>
    <s v="CMP-093"/>
    <x v="4"/>
    <x v="0"/>
    <s v="11766"/>
    <n v="11766"/>
    <x v="3"/>
    <s v="Kashish Patla"/>
    <s v="Kashish Patla"/>
    <s v="2023-07-05"/>
    <x v="318"/>
    <d v="2023-07-29T00:00:00"/>
    <d v="2023-07-29T00:00:00"/>
    <m/>
    <s v=""/>
    <m/>
    <n v="0"/>
    <n v="1"/>
    <n v="13.4"/>
    <x v="0"/>
    <m/>
    <x v="0"/>
  </r>
  <r>
    <s v="DL-01469"/>
    <s v="CUST-0845"/>
    <s v="CMP-141"/>
    <x v="1"/>
    <x v="4"/>
    <s v="183794"/>
    <n v="183794"/>
    <x v="1"/>
    <s v="Jasmit Gour"/>
    <s v="Jasmit Gour"/>
    <s v="2024-11-04"/>
    <x v="808"/>
    <d v="2025-04-27T00:00:00"/>
    <d v="2025-04-27T00:00:00"/>
    <d v="2025-01-18T00:00:00"/>
    <d v="2025-01-18T00:00:00"/>
    <n v="75"/>
    <n v="0"/>
    <n v="1"/>
    <n v="23.4"/>
    <x v="4"/>
    <m/>
    <x v="1"/>
  </r>
  <r>
    <s v="DL-01470"/>
    <s v="CUST-1091"/>
    <s v="CMP-194"/>
    <x v="0"/>
    <x v="6"/>
    <s v="$3,751"/>
    <n v="3751"/>
    <x v="8"/>
    <s v="Mason Solanki"/>
    <s v="Mason Solanki"/>
    <s v="2023-09-15"/>
    <x v="809"/>
    <d v="2023-11-26T00:00:00"/>
    <d v="2023-11-26T00:00:00"/>
    <m/>
    <s v=""/>
    <m/>
    <n v="0"/>
    <n v="1"/>
    <n v="26.9"/>
    <x v="3"/>
    <m/>
    <x v="0"/>
  </r>
  <r>
    <s v="DL-01471"/>
    <s v="CUST-0127"/>
    <s v=""/>
    <x v="3"/>
    <x v="3"/>
    <s v="$18,977"/>
    <n v="18977"/>
    <x v="7"/>
    <s v="Anamika Keer"/>
    <s v="Anamika Keer"/>
    <s v="2024-03-14"/>
    <x v="167"/>
    <d v="2024-05-23T00:00:00"/>
    <d v="2024-05-23T00:00:00"/>
    <m/>
    <s v=""/>
    <m/>
    <n v="0"/>
    <n v="1"/>
    <n v="6.3"/>
    <x v="4"/>
    <m/>
    <x v="0"/>
  </r>
  <r>
    <s v="DL-01472"/>
    <s v="CUST-0998"/>
    <s v="CMP-268"/>
    <x v="3"/>
    <x v="5"/>
    <s v="10073"/>
    <n v="10073"/>
    <x v="7"/>
    <s v="Ati Seshadri"/>
    <s v="Ati Seshadri"/>
    <s v="10/06/2022"/>
    <x v="810"/>
    <d v="2022-08-04T00:00:00"/>
    <d v="2022-08-04T00:00:00"/>
    <d v="2022-10-17T00:00:00"/>
    <d v="2022-10-17T00:00:00"/>
    <n v="129"/>
    <n v="0"/>
    <n v="1"/>
    <n v="17.2"/>
    <x v="2"/>
    <m/>
    <x v="2"/>
  </r>
  <r>
    <s v="DL-01473"/>
    <s v="CUST-0041"/>
    <s v="CMP-112"/>
    <x v="4"/>
    <x v="5"/>
    <s v="$10,868"/>
    <n v="10868"/>
    <x v="2"/>
    <s v="Patrick Sama"/>
    <s v="Patrick Sama"/>
    <s v="2022-11-24"/>
    <x v="133"/>
    <d v="2023-03-13T00:00:00"/>
    <d v="2023-03-13T00:00:00"/>
    <d v="2023-03-16T00:00:00"/>
    <d v="2023-03-16T00:00:00"/>
    <n v="112"/>
    <n v="0"/>
    <n v="1"/>
    <n v="19.3"/>
    <x v="0"/>
    <m/>
    <x v="2"/>
  </r>
  <r>
    <s v="DL-01474"/>
    <s v="CUST-1308"/>
    <s v="CMP-194"/>
    <x v="0"/>
    <x v="0"/>
    <s v="9K"/>
    <n v="9000"/>
    <x v="5"/>
    <s v="Mason Solanki"/>
    <s v="Mason Solanki"/>
    <s v="2023-04-22"/>
    <x v="811"/>
    <d v="2023-06-25T00:00:00"/>
    <d v="2023-06-25T00:00:00"/>
    <m/>
    <s v=""/>
    <m/>
    <n v="0"/>
    <n v="1"/>
    <n v="31.7"/>
    <x v="2"/>
    <m/>
    <x v="0"/>
  </r>
  <r>
    <s v="DL-01475"/>
    <s v="CUST-0047"/>
    <s v="CMP-040"/>
    <x v="3"/>
    <x v="2"/>
    <s v="19790"/>
    <n v="19790"/>
    <x v="5"/>
    <s v="Mason Solanki  "/>
    <s v="Mason Solanki"/>
    <s v="08/04/2024"/>
    <x v="812"/>
    <d v="2024-06-08T00:00:00"/>
    <d v="2024-06-08T00:00:00"/>
    <m/>
    <s v=""/>
    <m/>
    <n v="0"/>
    <n v="1"/>
    <n v="24.8"/>
    <x v="1"/>
    <m/>
    <x v="0"/>
  </r>
  <r>
    <s v="DL-01476"/>
    <s v="CUST-0035"/>
    <s v="CMP-364"/>
    <x v="4"/>
    <x v="5"/>
    <s v="10865"/>
    <n v="10865"/>
    <x v="0"/>
    <s v="Jairaj Panchal"/>
    <s v="Jairaj Panchal"/>
    <s v="2023-08-20"/>
    <x v="275"/>
    <d v="2024-01-14T00:00:00"/>
    <d v="2024-01-14T00:00:00"/>
    <d v="2023-09-14T00:00:00"/>
    <d v="2023-09-14T00:00:00"/>
    <n v="25"/>
    <n v="0"/>
    <n v="1"/>
    <m/>
    <x v="1"/>
    <m/>
    <x v="2"/>
  </r>
  <r>
    <s v="DL-01477"/>
    <s v="CUST-0489"/>
    <s v="CMP-386"/>
    <x v="1"/>
    <x v="4"/>
    <s v="106306"/>
    <n v="106306"/>
    <x v="0"/>
    <s v="Ati Seshadri"/>
    <s v="Ati Seshadri"/>
    <s v="2023-05-31"/>
    <x v="309"/>
    <d v="2023-10-23T00:00:00"/>
    <d v="2023-10-23T00:00:00"/>
    <d v="2023-10-25T00:00:00"/>
    <d v="2023-10-25T00:00:00"/>
    <n v="147"/>
    <n v="0"/>
    <n v="1"/>
    <n v="3.8"/>
    <x v="0"/>
    <m/>
    <x v="1"/>
  </r>
  <r>
    <s v="DL-01478"/>
    <s v="CUST-0717"/>
    <s v="CMP-171"/>
    <x v="0"/>
    <x v="1"/>
    <s v="$8,139"/>
    <n v="8139"/>
    <x v="5"/>
    <s v="Anamika Keer"/>
    <s v="Anamika Keer"/>
    <s v="2023-12-30"/>
    <x v="813"/>
    <d v="2024-01-28T00:00:00"/>
    <d v="2024-01-28T00:00:00"/>
    <m/>
    <s v=""/>
    <m/>
    <n v="0"/>
    <n v="1"/>
    <n v="15"/>
    <x v="3"/>
    <m/>
    <x v="0"/>
  </r>
  <r>
    <s v="DL-01479"/>
    <s v="CUST-0390"/>
    <s v="CMP-183"/>
    <x v="1"/>
    <x v="1"/>
    <s v="$215,569"/>
    <n v="215569"/>
    <x v="2"/>
    <s v="Amruta Sinha"/>
    <s v="Amruta Sinha"/>
    <s v="2023-03-21"/>
    <x v="814"/>
    <d v="2023-05-21T00:00:00"/>
    <d v="2023-05-21T00:00:00"/>
    <m/>
    <s v=""/>
    <m/>
    <n v="0"/>
    <n v="1"/>
    <m/>
    <x v="3"/>
    <m/>
    <x v="0"/>
  </r>
  <r>
    <s v="DL-01480"/>
    <s v="CUST-0790"/>
    <s v="CMP-155"/>
    <x v="2"/>
    <x v="6"/>
    <s v="29118"/>
    <n v="29118"/>
    <x v="7"/>
    <s v="Champak Rao"/>
    <s v="Champak Rao"/>
    <s v="2023-07-18"/>
    <x v="575"/>
    <d v="2023-09-11T00:00:00"/>
    <d v="2023-09-11T00:00:00"/>
    <m/>
    <s v=""/>
    <m/>
    <n v="0"/>
    <n v="1"/>
    <n v="9.3000000000000007"/>
    <x v="3"/>
    <m/>
    <x v="0"/>
  </r>
  <r>
    <s v="DL-01481"/>
    <s v="CUST-0332"/>
    <s v=""/>
    <x v="4"/>
    <x v="0"/>
    <s v="2,754"/>
    <n v="2754"/>
    <x v="3"/>
    <s v="Aachal Soni"/>
    <s v="Aachal Soni"/>
    <s v="2024-03-11"/>
    <x v="132"/>
    <d v="2024-05-30T00:00:00"/>
    <d v="2024-05-30T00:00:00"/>
    <m/>
    <s v=""/>
    <m/>
    <n v="0"/>
    <n v="1"/>
    <n v="20.8"/>
    <x v="4"/>
    <m/>
    <x v="0"/>
  </r>
  <r>
    <s v="DL-01482"/>
    <s v="CUST-0845"/>
    <s v="CMP-153"/>
    <x v="3"/>
    <x v="4"/>
    <s v="8687"/>
    <n v="8687"/>
    <x v="7"/>
    <s v="Jairaj Panchal"/>
    <s v="Jairaj Panchal"/>
    <s v="2024-12-01"/>
    <x v="400"/>
    <d v="2025-05-07T00:00:00"/>
    <d v="2025-05-07T00:00:00"/>
    <d v="2025-04-22T00:00:00"/>
    <d v="2025-04-22T00:00:00"/>
    <n v="142"/>
    <n v="0"/>
    <n v="1"/>
    <n v="9.1"/>
    <x v="2"/>
    <m/>
    <x v="1"/>
  </r>
  <r>
    <s v="DL-01483"/>
    <s v="CUST-0580"/>
    <s v=""/>
    <x v="1"/>
    <x v="2"/>
    <s v="$156,779"/>
    <n v="156779"/>
    <x v="4"/>
    <s v="Nihal Bhasin"/>
    <s v="Nihal Bhasin"/>
    <s v="2024-12-24"/>
    <x v="382"/>
    <d v="2025-04-09T00:00:00"/>
    <d v="2025-04-09T00:00:00"/>
    <m/>
    <s v=""/>
    <m/>
    <n v="0"/>
    <n v="1"/>
    <n v="22.6"/>
    <x v="1"/>
    <m/>
    <x v="0"/>
  </r>
  <r>
    <s v="DL-01484"/>
    <s v="CUST-0771"/>
    <s v=""/>
    <x v="4"/>
    <x v="3"/>
    <s v="2566"/>
    <n v="2566"/>
    <x v="1"/>
    <s v="Nihal Bhasin"/>
    <s v="Nihal Bhasin"/>
    <s v="2023-06-14"/>
    <x v="78"/>
    <d v="2023-11-25T00:00:00"/>
    <d v="2023-11-25T00:00:00"/>
    <m/>
    <s v=""/>
    <m/>
    <n v="0"/>
    <n v="1"/>
    <n v="17.899999999999999"/>
    <x v="2"/>
    <m/>
    <x v="0"/>
  </r>
  <r>
    <s v="DL-01485"/>
    <s v="CUST-0734"/>
    <s v="CMP-363"/>
    <x v="1"/>
    <x v="6"/>
    <s v="$121,590"/>
    <n v="121590"/>
    <x v="5"/>
    <s v="Owen Mane  "/>
    <s v="Owen Mane"/>
    <s v="2023-06-21"/>
    <x v="54"/>
    <d v="2023-09-10T00:00:00"/>
    <d v="2023-09-10T00:00:00"/>
    <m/>
    <s v=""/>
    <m/>
    <n v="0"/>
    <n v="1"/>
    <n v="13.9"/>
    <x v="4"/>
    <m/>
    <x v="0"/>
  </r>
  <r>
    <s v="DL-01486"/>
    <s v="CUST-1450"/>
    <s v="CMP-266"/>
    <x v="0"/>
    <x v="2"/>
    <s v="$8,212"/>
    <n v="8212"/>
    <x v="8"/>
    <s v="Owen Mane"/>
    <s v="Owen Mane"/>
    <s v="2022-12-03"/>
    <x v="815"/>
    <d v="2023-02-17T00:00:00"/>
    <d v="2023-02-17T00:00:00"/>
    <m/>
    <s v=""/>
    <m/>
    <n v="0"/>
    <n v="1"/>
    <n v="11.6"/>
    <x v="0"/>
    <m/>
    <x v="0"/>
  </r>
  <r>
    <s v="DL-01487"/>
    <s v="CUST-1061"/>
    <s v=""/>
    <x v="2"/>
    <x v="3"/>
    <s v="$44,106"/>
    <n v="44106"/>
    <x v="5"/>
    <s v="Anamika Keer"/>
    <s v="Anamika Keer"/>
    <s v="2024-08-12"/>
    <x v="508"/>
    <d v="2024-11-16T00:00:00"/>
    <d v="2024-11-16T00:00:00"/>
    <m/>
    <s v=""/>
    <m/>
    <n v="0"/>
    <n v="1"/>
    <n v="30.5"/>
    <x v="4"/>
    <m/>
    <x v="0"/>
  </r>
  <r>
    <s v="DL-01488"/>
    <s v="CUST-0532"/>
    <s v="CMP-225"/>
    <x v="3"/>
    <x v="4"/>
    <s v="14,601"/>
    <n v="14601"/>
    <x v="5"/>
    <s v="Champak Rao"/>
    <s v="Champak Rao"/>
    <s v="2022-04-06"/>
    <x v="688"/>
    <d v="2022-06-11T00:00:00"/>
    <d v="2022-06-11T00:00:00"/>
    <d v="2022-06-30T00:00:00"/>
    <d v="2022-06-30T00:00:00"/>
    <n v="85"/>
    <n v="0"/>
    <n v="1"/>
    <n v="6.1"/>
    <x v="3"/>
    <m/>
    <x v="1"/>
  </r>
  <r>
    <s v="DL-01489"/>
    <s v="CUST-0913"/>
    <s v="CMP-380"/>
    <x v="3"/>
    <x v="1"/>
    <s v="6799"/>
    <n v="6799"/>
    <x v="3"/>
    <s v="jalsa parsa"/>
    <s v="Jalsa Parsa"/>
    <s v="2024-04-06"/>
    <x v="178"/>
    <d v="2024-06-14T00:00:00"/>
    <d v="2024-06-14T00:00:00"/>
    <m/>
    <s v=""/>
    <m/>
    <n v="0"/>
    <n v="1"/>
    <m/>
    <x v="2"/>
    <m/>
    <x v="0"/>
  </r>
  <r>
    <s v="DL-01490"/>
    <s v="CUST-0598"/>
    <s v="CMP-371"/>
    <x v="0"/>
    <x v="4"/>
    <s v="8483"/>
    <n v="8483"/>
    <x v="4"/>
    <s v="Jasmit Gour"/>
    <s v="Jasmit Gour"/>
    <s v="2024-04-30"/>
    <x v="774"/>
    <d v="2024-08-31T00:00:00"/>
    <d v="2024-08-31T00:00:00"/>
    <d v="2024-11-08T00:00:00"/>
    <d v="2024-11-08T00:00:00"/>
    <n v="192"/>
    <n v="0"/>
    <n v="1"/>
    <n v="21.6"/>
    <x v="2"/>
    <m/>
    <x v="1"/>
  </r>
  <r>
    <s v="DL-01491"/>
    <s v="CUST-0806"/>
    <s v="CMP-201"/>
    <x v="2"/>
    <x v="5"/>
    <s v="14,437"/>
    <n v="14437"/>
    <x v="0"/>
    <s v="Shivani Natt"/>
    <s v="Shivani Natt"/>
    <s v="2023-01-07"/>
    <x v="816"/>
    <d v="2023-06-12T00:00:00"/>
    <d v="2023-06-12T00:00:00"/>
    <d v="2023-02-06T00:00:00"/>
    <d v="2023-02-06T00:00:00"/>
    <n v="30"/>
    <n v="0"/>
    <n v="1"/>
    <n v="34.5"/>
    <x v="3"/>
    <m/>
    <x v="2"/>
  </r>
  <r>
    <s v="DL-01492"/>
    <s v="CUST-1063"/>
    <s v="CMP-150"/>
    <x v="3"/>
    <x v="3"/>
    <s v="24K"/>
    <n v="24000"/>
    <x v="1"/>
    <s v="Patrick Sama"/>
    <s v="Patrick Sama"/>
    <s v="2023-10-09"/>
    <x v="641"/>
    <d v="2023-11-07T00:00:00"/>
    <d v="2023-11-07T00:00:00"/>
    <m/>
    <s v=""/>
    <m/>
    <n v="0"/>
    <n v="1"/>
    <n v="0.9"/>
    <x v="1"/>
    <m/>
    <x v="0"/>
  </r>
  <r>
    <s v="DL-01493"/>
    <s v="CUST-0490"/>
    <s v="CMP-290"/>
    <x v="1"/>
    <x v="3"/>
    <s v="$106,105"/>
    <n v="106105"/>
    <x v="1"/>
    <s v="Mason Solanki"/>
    <s v="Mason Solanki"/>
    <s v="15/05/2022"/>
    <x v="389"/>
    <d v="2022-07-16T00:00:00"/>
    <d v="2022-07-16T00:00:00"/>
    <m/>
    <s v=""/>
    <m/>
    <n v="0"/>
    <n v="1"/>
    <n v="33.200000000000003"/>
    <x v="2"/>
    <m/>
    <x v="0"/>
  </r>
  <r>
    <s v="DL-01494"/>
    <s v="CUST-1237"/>
    <s v=""/>
    <x v="0"/>
    <x v="1"/>
    <s v="$8,144"/>
    <n v="8144"/>
    <x v="6"/>
    <s v="Champak Rao"/>
    <s v="Champak Rao"/>
    <s v="2023-02-09"/>
    <x v="779"/>
    <d v="2023-03-20T00:00:00"/>
    <d v="2023-03-20T00:00:00"/>
    <m/>
    <s v=""/>
    <m/>
    <n v="0"/>
    <n v="1"/>
    <n v="13.7"/>
    <x v="1"/>
    <m/>
    <x v="0"/>
  </r>
  <r>
    <s v="DL-01495"/>
    <s v="CUST-0607"/>
    <s v="CMP-231"/>
    <x v="2"/>
    <x v="3"/>
    <s v="$40,909"/>
    <n v="40909"/>
    <x v="6"/>
    <s v="Anamika Keer"/>
    <s v="Anamika Keer"/>
    <s v="25/12/2022"/>
    <x v="140"/>
    <d v="2023-02-03T00:00:00"/>
    <d v="2023-02-03T00:00:00"/>
    <m/>
    <s v=""/>
    <m/>
    <n v="0"/>
    <n v="1"/>
    <n v="33.200000000000003"/>
    <x v="4"/>
    <m/>
    <x v="0"/>
  </r>
  <r>
    <s v="DL-01496"/>
    <s v="CUST-1187"/>
    <s v="CMP-190"/>
    <x v="3"/>
    <x v="0"/>
    <s v="5543"/>
    <n v="5543"/>
    <x v="7"/>
    <s v="Hemangini Bahri"/>
    <s v="Hemangini Bahri"/>
    <s v="22/04/2023"/>
    <x v="811"/>
    <d v="2023-05-07T00:00:00"/>
    <d v="2023-05-07T00:00:00"/>
    <m/>
    <s v=""/>
    <m/>
    <n v="0"/>
    <n v="1"/>
    <n v="18.7"/>
    <x v="1"/>
    <m/>
    <x v="0"/>
  </r>
  <r>
    <s v="DL-01497"/>
    <s v="CUST-0545"/>
    <s v="CMP-154"/>
    <x v="2"/>
    <x v="3"/>
    <s v="33,257"/>
    <n v="33257"/>
    <x v="7"/>
    <s v="Vidhi Mital"/>
    <s v="Vidhi Mital"/>
    <s v="2024-08-22"/>
    <x v="129"/>
    <d v="2024-11-03T00:00:00"/>
    <d v="2024-11-03T00:00:00"/>
    <m/>
    <s v=""/>
    <m/>
    <n v="0"/>
    <n v="1"/>
    <n v="15.2"/>
    <x v="0"/>
    <m/>
    <x v="0"/>
  </r>
  <r>
    <s v="DL-01498"/>
    <s v="CUST-1187"/>
    <s v=""/>
    <x v="3"/>
    <x v="5"/>
    <s v="21132"/>
    <n v="21132"/>
    <x v="6"/>
    <s v="Ekta Uppal"/>
    <s v="Ekta Uppal"/>
    <s v="2024-04-24"/>
    <x v="138"/>
    <d v="2024-09-30T00:00:00"/>
    <d v="2024-09-30T00:00:00"/>
    <d v="2024-05-20T00:00:00"/>
    <d v="2024-05-20T00:00:00"/>
    <n v="26"/>
    <n v="0"/>
    <n v="1"/>
    <n v="13.2"/>
    <x v="4"/>
    <m/>
    <x v="2"/>
  </r>
  <r>
    <s v="DL-01499"/>
    <s v="CUST-1262"/>
    <s v="CMP-295"/>
    <x v="3"/>
    <x v="4"/>
    <s v="16702"/>
    <n v="16702"/>
    <x v="0"/>
    <s v="Jasmit Gour"/>
    <s v="Jasmit Gour"/>
    <s v="2023-03-12"/>
    <x v="25"/>
    <d v="2023-06-22T00:00:00"/>
    <d v="2023-06-22T00:00:00"/>
    <d v="2023-09-02T00:00:00"/>
    <d v="2023-09-02T00:00:00"/>
    <n v="174"/>
    <n v="0"/>
    <n v="1"/>
    <n v="19"/>
    <x v="1"/>
    <m/>
    <x v="1"/>
  </r>
  <r>
    <s v="DL-01500"/>
    <s v="CUST-0276"/>
    <s v="CMP-002"/>
    <x v="0"/>
    <x v="2"/>
    <s v="6135"/>
    <n v="6135"/>
    <x v="6"/>
    <s v="Karan Karnik"/>
    <s v="Karan Karnik"/>
    <s v="2023-01-29"/>
    <x v="311"/>
    <d v="2023-07-15T00:00:00"/>
    <d v="2023-07-15T00:00:00"/>
    <m/>
    <s v=""/>
    <m/>
    <n v="0"/>
    <n v="1"/>
    <m/>
    <x v="0"/>
    <m/>
    <x v="0"/>
  </r>
  <r>
    <s v="DL-01501"/>
    <s v="CUST-0611"/>
    <s v="CMP-350"/>
    <x v="4"/>
    <x v="5"/>
    <s v="8554"/>
    <n v="8554"/>
    <x v="0"/>
    <s v="Champak Rao"/>
    <s v="Champak Rao"/>
    <s v="2024-03-06"/>
    <x v="223"/>
    <d v="2024-03-30T00:00:00"/>
    <d v="2024-03-30T00:00:00"/>
    <d v="2024-04-02T00:00:00"/>
    <d v="2024-04-02T00:00:00"/>
    <n v="27"/>
    <n v="0"/>
    <n v="1"/>
    <n v="0.2"/>
    <x v="0"/>
    <m/>
    <x v="2"/>
  </r>
  <r>
    <s v="DL-01502"/>
    <s v="CUST-1067"/>
    <s v=""/>
    <x v="0"/>
    <x v="2"/>
    <s v="4696"/>
    <n v="4696"/>
    <x v="4"/>
    <s v="Panini Kade"/>
    <s v="Panini Kade"/>
    <s v="2023-05-08"/>
    <x v="720"/>
    <d v="2023-09-26T00:00:00"/>
    <d v="2023-09-26T00:00:00"/>
    <m/>
    <s v=""/>
    <m/>
    <n v="0"/>
    <n v="1"/>
    <n v="6.5"/>
    <x v="0"/>
    <m/>
    <x v="0"/>
  </r>
  <r>
    <s v="DL-01503"/>
    <s v="CUST-0681"/>
    <s v="CMP-121"/>
    <x v="3"/>
    <x v="0"/>
    <s v="15764"/>
    <n v="15764"/>
    <x v="1"/>
    <s v="Hemangini Bahri"/>
    <s v="Hemangini Bahri"/>
    <s v="2022-08-09"/>
    <x v="817"/>
    <d v="2023-01-30T00:00:00"/>
    <d v="2023-01-30T00:00:00"/>
    <m/>
    <s v=""/>
    <m/>
    <n v="0"/>
    <n v="1"/>
    <n v="1.7"/>
    <x v="3"/>
    <m/>
    <x v="0"/>
  </r>
  <r>
    <s v="DL-01504"/>
    <s v="CUST-0853"/>
    <s v="CMP-039"/>
    <x v="1"/>
    <x v="5"/>
    <s v="$139,062"/>
    <n v="139062"/>
    <x v="1"/>
    <s v="rachit lall"/>
    <s v="Rachit Lall"/>
    <s v="12/09/2023"/>
    <x v="496"/>
    <m/>
    <s v=""/>
    <d v="2024-02-24T00:00:00"/>
    <d v="2024-02-24T00:00:00"/>
    <n v="165"/>
    <n v="0"/>
    <n v="1"/>
    <n v="34.700000000000003"/>
    <x v="4"/>
    <m/>
    <x v="2"/>
  </r>
  <r>
    <s v="DL-01505"/>
    <s v="CUST-0169"/>
    <s v=""/>
    <x v="1"/>
    <x v="5"/>
    <s v="97K"/>
    <n v="97000"/>
    <x v="4"/>
    <s v="Champak Rao"/>
    <s v="Champak Rao"/>
    <s v="28/02/2024"/>
    <x v="589"/>
    <d v="2024-06-15T00:00:00"/>
    <d v="2024-06-15T00:00:00"/>
    <d v="2024-05-08T00:00:00"/>
    <d v="2024-05-08T00:00:00"/>
    <n v="70"/>
    <n v="0"/>
    <n v="1"/>
    <n v="22.9"/>
    <x v="3"/>
    <m/>
    <x v="2"/>
  </r>
  <r>
    <s v="DL-01506"/>
    <s v="CUST-1195"/>
    <s v="CMP-347"/>
    <x v="4"/>
    <x v="2"/>
    <s v="$6,706"/>
    <n v="6706"/>
    <x v="0"/>
    <s v="Krish Varughese"/>
    <s v="Krish Varughese"/>
    <s v="2022-03-01"/>
    <x v="729"/>
    <d v="2022-06-12T00:00:00"/>
    <d v="2022-06-12T00:00:00"/>
    <m/>
    <s v=""/>
    <m/>
    <n v="0"/>
    <n v="1"/>
    <n v="26.1"/>
    <x v="4"/>
    <m/>
    <x v="0"/>
  </r>
  <r>
    <s v="DL-01507"/>
    <s v="CUST-1151"/>
    <s v="CMP-368"/>
    <x v="3"/>
    <x v="2"/>
    <s v="10183"/>
    <n v="10183"/>
    <x v="5"/>
    <s v="Jairaj Panchal"/>
    <s v="Jairaj Panchal"/>
    <s v="2023-11-08"/>
    <x v="818"/>
    <d v="2023-12-17T00:00:00"/>
    <d v="2023-12-17T00:00:00"/>
    <m/>
    <s v=""/>
    <m/>
    <n v="0"/>
    <n v="1"/>
    <n v="20"/>
    <x v="0"/>
    <m/>
    <x v="0"/>
  </r>
  <r>
    <s v="DL-01508"/>
    <s v="CUST-1308"/>
    <s v="CMP-226"/>
    <x v="4"/>
    <x v="4"/>
    <s v="9K"/>
    <n v="9000"/>
    <x v="5"/>
    <s v="Panini Kade"/>
    <s v="Panini Kade"/>
    <s v="2023-02-12"/>
    <x v="12"/>
    <d v="2023-04-28T00:00:00"/>
    <d v="2023-04-28T00:00:00"/>
    <d v="2023-07-30T00:00:00"/>
    <d v="2023-07-30T00:00:00"/>
    <n v="168"/>
    <n v="1"/>
    <n v="4"/>
    <n v="28.5"/>
    <x v="4"/>
    <m/>
    <x v="1"/>
  </r>
  <r>
    <s v="DL-01509"/>
    <s v="CUST-0738"/>
    <s v="CMP-264"/>
    <x v="2"/>
    <x v="2"/>
    <s v="19628"/>
    <n v="19628"/>
    <x v="8"/>
    <s v="Patrick Sama"/>
    <s v="Patrick Sama"/>
    <s v="2022-03-29"/>
    <x v="819"/>
    <d v="2022-09-15T00:00:00"/>
    <d v="2022-09-15T00:00:00"/>
    <m/>
    <s v=""/>
    <m/>
    <n v="0"/>
    <n v="1"/>
    <m/>
    <x v="4"/>
    <m/>
    <x v="0"/>
  </r>
  <r>
    <s v="DL-01510"/>
    <s v="CUST-0293"/>
    <s v="CMP-210"/>
    <x v="1"/>
    <x v="4"/>
    <s v="$80,210"/>
    <n v="80210"/>
    <x v="8"/>
    <s v="Owen Mane"/>
    <s v="Owen Mane"/>
    <s v="2022-04-03"/>
    <x v="306"/>
    <d v="2022-08-11T00:00:00"/>
    <d v="2022-08-11T00:00:00"/>
    <d v="2022-05-14T00:00:00"/>
    <d v="2022-05-14T00:00:00"/>
    <n v="41"/>
    <n v="1"/>
    <n v="3"/>
    <n v="33.9"/>
    <x v="0"/>
    <m/>
    <x v="1"/>
  </r>
  <r>
    <s v="DL-01511"/>
    <s v="CUST-0421"/>
    <s v="CMP-037"/>
    <x v="0"/>
    <x v="1"/>
    <s v="$7,272"/>
    <n v="7272"/>
    <x v="8"/>
    <s v="Nihal Bhasin"/>
    <s v="Nihal Bhasin"/>
    <s v="2022-02-15"/>
    <x v="733"/>
    <d v="2022-04-01T00:00:00"/>
    <d v="2022-04-01T00:00:00"/>
    <m/>
    <s v=""/>
    <m/>
    <n v="0"/>
    <n v="1"/>
    <m/>
    <x v="1"/>
    <m/>
    <x v="0"/>
  </r>
  <r>
    <s v="DL-01512"/>
    <s v="CUST-1454"/>
    <s v=""/>
    <x v="4"/>
    <x v="2"/>
    <s v="$8,576"/>
    <n v="8576"/>
    <x v="6"/>
    <s v="rachit lall"/>
    <s v="Rachit Lall"/>
    <s v="2023-07-20"/>
    <x v="820"/>
    <d v="2023-08-31T00:00:00"/>
    <d v="2023-08-31T00:00:00"/>
    <m/>
    <s v=""/>
    <m/>
    <n v="0"/>
    <n v="1"/>
    <n v="27"/>
    <x v="0"/>
    <m/>
    <x v="0"/>
  </r>
  <r>
    <s v="DL-01513"/>
    <s v="CUST-0213"/>
    <s v="CMP-367"/>
    <x v="0"/>
    <x v="5"/>
    <s v="2427"/>
    <n v="2427"/>
    <x v="5"/>
    <s v="Ekta Uppal"/>
    <s v="Ekta Uppal"/>
    <s v="2024-02-28"/>
    <x v="589"/>
    <d v="2024-07-02T00:00:00"/>
    <d v="2024-07-02T00:00:00"/>
    <d v="2024-05-26T00:00:00"/>
    <d v="2024-05-26T00:00:00"/>
    <n v="88"/>
    <n v="0"/>
    <n v="1"/>
    <n v="3.5"/>
    <x v="4"/>
    <m/>
    <x v="2"/>
  </r>
  <r>
    <s v="DL-01514"/>
    <s v="CUST-0126"/>
    <s v="CMP-129"/>
    <x v="0"/>
    <x v="5"/>
    <s v="2106"/>
    <n v="2106"/>
    <x v="6"/>
    <s v="Jairaj Panchal"/>
    <s v="Jairaj Panchal"/>
    <s v="2023-06-08"/>
    <x v="142"/>
    <d v="2023-07-21T00:00:00"/>
    <d v="2023-07-21T00:00:00"/>
    <d v="2023-09-14T00:00:00"/>
    <d v="2023-09-14T00:00:00"/>
    <n v="98"/>
    <n v="0"/>
    <n v="1"/>
    <n v="18"/>
    <x v="3"/>
    <m/>
    <x v="2"/>
  </r>
  <r>
    <s v="DL-01515"/>
    <s v="CUST-0703"/>
    <s v="CMP-113"/>
    <x v="2"/>
    <x v="5"/>
    <s v="29424"/>
    <n v="29424"/>
    <x v="2"/>
    <s v="Jasmit Gour"/>
    <s v="Jasmit Gour"/>
    <s v="2023-09-04"/>
    <x v="821"/>
    <d v="2024-02-29T00:00:00"/>
    <d v="2024-02-29T00:00:00"/>
    <d v="2023-10-13T00:00:00"/>
    <d v="2023-10-13T00:00:00"/>
    <n v="39"/>
    <n v="0"/>
    <n v="1"/>
    <n v="2.2000000000000002"/>
    <x v="3"/>
    <m/>
    <x v="2"/>
  </r>
  <r>
    <s v="DL-01516"/>
    <s v="CUST-0932"/>
    <s v="CMP-158"/>
    <x v="3"/>
    <x v="4"/>
    <s v="7,410"/>
    <n v="7410"/>
    <x v="7"/>
    <s v="Krish Varughese"/>
    <s v="Krish Varughese"/>
    <s v="2023-05-19"/>
    <x v="484"/>
    <d v="2023-11-15T00:00:00"/>
    <d v="2023-11-15T00:00:00"/>
    <d v="2023-07-27T00:00:00"/>
    <d v="2023-07-27T00:00:00"/>
    <n v="69"/>
    <n v="0"/>
    <n v="1"/>
    <n v="10.8"/>
    <x v="1"/>
    <m/>
    <x v="1"/>
  </r>
  <r>
    <s v="DL-01517"/>
    <s v="CUST-1035"/>
    <s v="CMP-374"/>
    <x v="0"/>
    <x v="4"/>
    <s v="5504"/>
    <n v="5504"/>
    <x v="5"/>
    <s v="Ekta Uppal"/>
    <s v="Ekta Uppal"/>
    <s v="2023-02-14"/>
    <x v="487"/>
    <d v="2023-07-25T00:00:00"/>
    <d v="2023-07-25T00:00:00"/>
    <d v="2023-03-09T00:00:00"/>
    <d v="2023-03-09T00:00:00"/>
    <n v="23"/>
    <n v="1"/>
    <n v="3"/>
    <n v="0.3"/>
    <x v="1"/>
    <m/>
    <x v="1"/>
  </r>
  <r>
    <s v="DL-01518"/>
    <s v="CUST-0141"/>
    <s v="CMP-191"/>
    <x v="4"/>
    <x v="1"/>
    <s v="10,802"/>
    <n v="10802"/>
    <x v="2"/>
    <s v="Kashish Patla"/>
    <s v="Kashish Patla"/>
    <s v="2022-02-23"/>
    <x v="234"/>
    <d v="2022-07-07T00:00:00"/>
    <d v="2022-07-07T00:00:00"/>
    <m/>
    <s v=""/>
    <m/>
    <n v="0"/>
    <n v="1"/>
    <n v="32.4"/>
    <x v="0"/>
    <m/>
    <x v="0"/>
  </r>
  <r>
    <s v="DL-01519"/>
    <s v="CUST-1173"/>
    <s v=""/>
    <x v="3"/>
    <x v="4"/>
    <s v="18250"/>
    <n v="18250"/>
    <x v="0"/>
    <s v="Krish Varughese"/>
    <s v="Krish Varughese"/>
    <s v="2024-01-02"/>
    <x v="155"/>
    <d v="2024-02-28T00:00:00"/>
    <d v="2024-02-28T00:00:00"/>
    <d v="2024-03-27T00:00:00"/>
    <d v="2024-03-27T00:00:00"/>
    <n v="85"/>
    <n v="1"/>
    <n v="3"/>
    <m/>
    <x v="0"/>
    <m/>
    <x v="1"/>
  </r>
  <r>
    <s v="DL-01520"/>
    <s v="CUST-1075"/>
    <s v=""/>
    <x v="4"/>
    <x v="5"/>
    <s v="10K"/>
    <n v="10000"/>
    <x v="1"/>
    <s v="Hemangini Bahri  "/>
    <s v="Hemangini Bahri"/>
    <s v="2022-11-14"/>
    <x v="744"/>
    <d v="2023-03-26T00:00:00"/>
    <d v="2023-03-26T00:00:00"/>
    <d v="2023-03-12T00:00:00"/>
    <d v="2023-03-12T00:00:00"/>
    <n v="118"/>
    <n v="0"/>
    <n v="1"/>
    <m/>
    <x v="0"/>
    <m/>
    <x v="2"/>
  </r>
  <r>
    <s v="DL-01521"/>
    <s v="CUST-0640"/>
    <s v=""/>
    <x v="1"/>
    <x v="4"/>
    <s v="$71,047"/>
    <n v="71047"/>
    <x v="8"/>
    <s v="Panini Kade"/>
    <s v="Panini Kade"/>
    <s v="2024-02-17"/>
    <x v="476"/>
    <d v="2024-03-18T00:00:00"/>
    <d v="2024-03-18T00:00:00"/>
    <d v="2024-04-12T00:00:00"/>
    <d v="2024-04-12T00:00:00"/>
    <n v="55"/>
    <n v="1"/>
    <n v="1"/>
    <m/>
    <x v="0"/>
    <m/>
    <x v="1"/>
  </r>
  <r>
    <s v="DL-01522"/>
    <s v="CUST-0630"/>
    <s v=""/>
    <x v="2"/>
    <x v="2"/>
    <s v="$46,638"/>
    <n v="46638"/>
    <x v="4"/>
    <s v="Nihal Bhasin"/>
    <s v="Nihal Bhasin"/>
    <s v="2022-02-26"/>
    <x v="599"/>
    <d v="2022-08-17T00:00:00"/>
    <d v="2022-08-17T00:00:00"/>
    <m/>
    <s v=""/>
    <m/>
    <n v="0"/>
    <n v="1"/>
    <n v="4.7"/>
    <x v="1"/>
    <m/>
    <x v="0"/>
  </r>
  <r>
    <s v="DL-01523"/>
    <s v="CUST-1285"/>
    <s v=""/>
    <x v="1"/>
    <x v="1"/>
    <s v="205338"/>
    <n v="205338"/>
    <x v="2"/>
    <s v="Jairaj Panchal"/>
    <s v="Jairaj Panchal"/>
    <s v="2024-11-27"/>
    <x v="822"/>
    <d v="2025-03-11T00:00:00"/>
    <d v="2025-03-11T00:00:00"/>
    <m/>
    <s v=""/>
    <m/>
    <n v="0"/>
    <n v="1"/>
    <n v="20.7"/>
    <x v="1"/>
    <m/>
    <x v="0"/>
  </r>
  <r>
    <s v="DL-01524"/>
    <s v="CUST-0918"/>
    <s v="CMP-337"/>
    <x v="4"/>
    <x v="4"/>
    <s v="9,177"/>
    <n v="9177"/>
    <x v="2"/>
    <s v="Nihal Bhasin"/>
    <s v="Nihal Bhasin"/>
    <s v="2023-03-22"/>
    <x v="148"/>
    <d v="2023-04-16T00:00:00"/>
    <d v="2023-04-16T00:00:00"/>
    <d v="2023-05-08T00:00:00"/>
    <d v="2023-05-08T00:00:00"/>
    <n v="47"/>
    <n v="0"/>
    <n v="1"/>
    <n v="9.9"/>
    <x v="0"/>
    <m/>
    <x v="1"/>
  </r>
  <r>
    <s v="DL-01525"/>
    <s v="CUST-0263"/>
    <s v=""/>
    <x v="0"/>
    <x v="2"/>
    <s v="2280"/>
    <n v="2280"/>
    <x v="1"/>
    <s v="Aachal Soni"/>
    <s v="Aachal Soni"/>
    <s v="19/10/2022"/>
    <x v="202"/>
    <d v="2023-03-28T00:00:00"/>
    <d v="2023-03-28T00:00:00"/>
    <m/>
    <s v=""/>
    <m/>
    <n v="0"/>
    <n v="1"/>
    <n v="8.1999999999999993"/>
    <x v="4"/>
    <m/>
    <x v="0"/>
  </r>
  <r>
    <s v="DL-01526"/>
    <s v="CUST-0624"/>
    <s v="CMP-310"/>
    <x v="2"/>
    <x v="6"/>
    <s v="$21,404"/>
    <n v="21404"/>
    <x v="2"/>
    <s v="Jasmit Gour"/>
    <s v="Jasmit Gour"/>
    <s v="2024-08-23"/>
    <x v="823"/>
    <d v="2024-12-21T00:00:00"/>
    <d v="2024-12-21T00:00:00"/>
    <m/>
    <s v=""/>
    <m/>
    <n v="0"/>
    <n v="1"/>
    <m/>
    <x v="4"/>
    <m/>
    <x v="0"/>
  </r>
  <r>
    <s v="DL-01527"/>
    <s v="CUST-0140"/>
    <s v="CMP-206"/>
    <x v="0"/>
    <x v="2"/>
    <s v="$5,356"/>
    <n v="5356"/>
    <x v="3"/>
    <s v="jalsa parsa"/>
    <s v="Jalsa Parsa"/>
    <s v="2023-02-08"/>
    <x v="284"/>
    <d v="2023-05-28T00:00:00"/>
    <d v="2023-05-28T00:00:00"/>
    <m/>
    <s v=""/>
    <m/>
    <n v="0"/>
    <n v="1"/>
    <m/>
    <x v="1"/>
    <m/>
    <x v="0"/>
  </r>
  <r>
    <s v="DL-01528"/>
    <s v="CUST-0365"/>
    <s v="CMP-266"/>
    <x v="1"/>
    <x v="3"/>
    <s v="122924"/>
    <n v="122924"/>
    <x v="8"/>
    <s v="jalsa parsa"/>
    <s v="Jalsa Parsa"/>
    <s v="2023-02-27"/>
    <x v="698"/>
    <d v="2023-07-10T00:00:00"/>
    <d v="2023-07-10T00:00:00"/>
    <m/>
    <s v=""/>
    <m/>
    <n v="0"/>
    <n v="1"/>
    <n v="17.399999999999999"/>
    <x v="0"/>
    <m/>
    <x v="0"/>
  </r>
  <r>
    <s v="DL-01529"/>
    <s v="CUST-0942"/>
    <s v="CMP-119"/>
    <x v="0"/>
    <x v="2"/>
    <s v="7359"/>
    <n v="7359"/>
    <x v="3"/>
    <s v="Shivani Natt  "/>
    <s v="Shivani Natt"/>
    <s v="2022-11-16"/>
    <x v="824"/>
    <d v="2023-04-10T00:00:00"/>
    <d v="2023-04-10T00:00:00"/>
    <m/>
    <s v=""/>
    <m/>
    <n v="0"/>
    <n v="1"/>
    <n v="5.9"/>
    <x v="1"/>
    <m/>
    <x v="0"/>
  </r>
  <r>
    <s v="DL-01530"/>
    <s v="CUST-0877"/>
    <s v="CMP-152"/>
    <x v="0"/>
    <x v="3"/>
    <s v="$1,839"/>
    <n v="1839"/>
    <x v="8"/>
    <s v="Vidhi Mital"/>
    <s v="Vidhi Mital"/>
    <s v="2024-12-09"/>
    <x v="705"/>
    <d v="2025-02-05T00:00:00"/>
    <d v="2025-02-05T00:00:00"/>
    <m/>
    <s v=""/>
    <m/>
    <n v="0"/>
    <n v="1"/>
    <n v="25.1"/>
    <x v="2"/>
    <m/>
    <x v="0"/>
  </r>
  <r>
    <s v="DL-01531"/>
    <s v="CUST-0856"/>
    <s v="CMP-168"/>
    <x v="4"/>
    <x v="5"/>
    <s v="10K"/>
    <n v="10000"/>
    <x v="5"/>
    <s v="Krish Varughese"/>
    <s v="Krish Varughese"/>
    <s v="2023-05-12"/>
    <x v="731"/>
    <d v="2023-11-06T00:00:00"/>
    <d v="2023-11-06T00:00:00"/>
    <d v="2023-10-12T00:00:00"/>
    <d v="2023-10-12T00:00:00"/>
    <n v="153"/>
    <n v="0"/>
    <n v="1"/>
    <n v="3.7"/>
    <x v="3"/>
    <m/>
    <x v="2"/>
  </r>
  <r>
    <s v="DL-01532"/>
    <s v="CUST-0687"/>
    <s v="CMP-159"/>
    <x v="1"/>
    <x v="0"/>
    <s v="170K"/>
    <n v="170000"/>
    <x v="7"/>
    <s v="Patrick Sama"/>
    <s v="Patrick Sama"/>
    <s v="2022-03-03"/>
    <x v="134"/>
    <d v="2022-04-02T00:00:00"/>
    <d v="2022-04-02T00:00:00"/>
    <m/>
    <s v=""/>
    <m/>
    <n v="0"/>
    <n v="1"/>
    <m/>
    <x v="0"/>
    <m/>
    <x v="0"/>
  </r>
  <r>
    <s v="DL-01533"/>
    <s v="CUST-0432"/>
    <s v="CMP-183"/>
    <x v="0"/>
    <x v="5"/>
    <s v="5154"/>
    <n v="5154"/>
    <x v="0"/>
    <s v="Aachal Soni"/>
    <s v="Aachal Soni"/>
    <s v="2022-11-06"/>
    <x v="149"/>
    <d v="2023-04-20T00:00:00"/>
    <d v="2023-04-20T00:00:00"/>
    <d v="2023-05-08T00:00:00"/>
    <d v="2023-05-08T00:00:00"/>
    <n v="183"/>
    <n v="0"/>
    <n v="1"/>
    <n v="6.4"/>
    <x v="1"/>
    <m/>
    <x v="2"/>
  </r>
  <r>
    <s v="DL-01534"/>
    <s v="CUST-0752"/>
    <s v=""/>
    <x v="1"/>
    <x v="3"/>
    <s v="$107,677"/>
    <n v="107677"/>
    <x v="1"/>
    <s v="Patrick Sama"/>
    <s v="Patrick Sama"/>
    <s v="2024-12-25"/>
    <x v="163"/>
    <d v="2025-04-22T00:00:00"/>
    <d v="2025-04-22T00:00:00"/>
    <m/>
    <s v=""/>
    <m/>
    <n v="0"/>
    <n v="1"/>
    <n v="5.4"/>
    <x v="0"/>
    <m/>
    <x v="0"/>
  </r>
  <r>
    <s v="DL-01535"/>
    <s v="CUST-0277"/>
    <s v=""/>
    <x v="2"/>
    <x v="2"/>
    <s v="44,333"/>
    <n v="44333"/>
    <x v="1"/>
    <s v="Amruta Sinha"/>
    <s v="Amruta Sinha"/>
    <s v="2023-08-23"/>
    <x v="825"/>
    <d v="2024-01-02T00:00:00"/>
    <d v="2024-01-02T00:00:00"/>
    <m/>
    <s v=""/>
    <m/>
    <n v="0"/>
    <n v="1"/>
    <n v="11.9"/>
    <x v="0"/>
    <m/>
    <x v="0"/>
  </r>
  <r>
    <s v="DL-01536"/>
    <s v="CUST-0859"/>
    <s v="CMP-100"/>
    <x v="0"/>
    <x v="0"/>
    <s v="9527"/>
    <n v="9527"/>
    <x v="3"/>
    <s v="Anamika Keer"/>
    <s v="Anamika Keer"/>
    <s v="2023-05-04"/>
    <x v="517"/>
    <d v="2023-10-12T00:00:00"/>
    <d v="2023-10-12T00:00:00"/>
    <m/>
    <s v=""/>
    <m/>
    <n v="0"/>
    <n v="1"/>
    <n v="25.2"/>
    <x v="3"/>
    <m/>
    <x v="0"/>
  </r>
  <r>
    <s v="DL-01537"/>
    <s v="CUST-0003"/>
    <s v="CMP-053"/>
    <x v="4"/>
    <x v="4"/>
    <s v="13,383"/>
    <n v="13383"/>
    <x v="6"/>
    <s v="Vidhi Mital"/>
    <s v="Vidhi Mital"/>
    <s v="2023-11-19"/>
    <x v="826"/>
    <d v="2024-02-11T00:00:00"/>
    <d v="2024-02-11T00:00:00"/>
    <d v="2024-01-10T00:00:00"/>
    <d v="2024-01-10T00:00:00"/>
    <n v="52"/>
    <n v="1"/>
    <n v="3"/>
    <n v="20.3"/>
    <x v="3"/>
    <m/>
    <x v="1"/>
  </r>
  <r>
    <s v="DL-01538"/>
    <s v="CUST-1388"/>
    <s v="CMP-357"/>
    <x v="2"/>
    <x v="2"/>
    <s v="45,990"/>
    <n v="45990"/>
    <x v="2"/>
    <s v="Aachal Soni"/>
    <s v="Aachal Soni"/>
    <s v="2022-04-30"/>
    <x v="84"/>
    <d v="2022-07-16T00:00:00"/>
    <d v="2022-07-16T00:00:00"/>
    <m/>
    <s v=""/>
    <m/>
    <n v="0"/>
    <n v="1"/>
    <n v="3.4"/>
    <x v="2"/>
    <m/>
    <x v="0"/>
  </r>
  <r>
    <s v="DL-01539"/>
    <s v="CUST-1234"/>
    <s v="CMP-024"/>
    <x v="4"/>
    <x v="1"/>
    <s v="$3,367"/>
    <n v="3367"/>
    <x v="1"/>
    <s v="Hemangini Bahri"/>
    <s v="Hemangini Bahri"/>
    <s v="25/04/2023"/>
    <x v="289"/>
    <d v="2023-07-03T00:00:00"/>
    <d v="2023-07-03T00:00:00"/>
    <m/>
    <s v=""/>
    <m/>
    <n v="0"/>
    <n v="1"/>
    <m/>
    <x v="1"/>
    <m/>
    <x v="0"/>
  </r>
  <r>
    <s v="DL-01540"/>
    <s v="CUST-1403"/>
    <s v=""/>
    <x v="0"/>
    <x v="5"/>
    <s v="9K"/>
    <n v="9000"/>
    <x v="3"/>
    <s v="Ati Seshadri"/>
    <s v="Ati Seshadri"/>
    <s v="2023-11-12"/>
    <x v="827"/>
    <d v="2024-03-08T00:00:00"/>
    <d v="2024-03-08T00:00:00"/>
    <d v="2024-02-15T00:00:00"/>
    <d v="2024-02-15T00:00:00"/>
    <n v="95"/>
    <n v="0"/>
    <n v="1"/>
    <n v="5.8"/>
    <x v="2"/>
    <m/>
    <x v="2"/>
  </r>
  <r>
    <s v="DL-01541"/>
    <s v="CUST-1416"/>
    <s v=""/>
    <x v="4"/>
    <x v="0"/>
    <s v="$3,088"/>
    <n v="3088"/>
    <x v="8"/>
    <s v="Nihal Bhasin"/>
    <s v="Nihal Bhasin"/>
    <s v="2024-11-22"/>
    <x v="828"/>
    <m/>
    <s v=""/>
    <m/>
    <s v=""/>
    <m/>
    <n v="0"/>
    <n v="1"/>
    <n v="12.3"/>
    <x v="1"/>
    <m/>
    <x v="0"/>
  </r>
  <r>
    <s v="DL-01542"/>
    <s v="CUST-0746"/>
    <s v=""/>
    <x v="2"/>
    <x v="6"/>
    <s v="$24,865"/>
    <n v="24865"/>
    <x v="3"/>
    <s v="Aachal Soni"/>
    <s v="Aachal Soni"/>
    <s v="2022-03-03"/>
    <x v="134"/>
    <d v="2022-05-04T00:00:00"/>
    <d v="2022-05-04T00:00:00"/>
    <m/>
    <s v=""/>
    <m/>
    <n v="0"/>
    <n v="1"/>
    <n v="19.3"/>
    <x v="3"/>
    <m/>
    <x v="0"/>
  </r>
  <r>
    <s v="DL-01543"/>
    <s v="CUST-0225"/>
    <s v="CMP-344"/>
    <x v="2"/>
    <x v="1"/>
    <s v="17K"/>
    <n v="17000"/>
    <x v="2"/>
    <s v="Krish Varughese"/>
    <s v="Krish Varughese"/>
    <s v="2023-05-23"/>
    <x v="379"/>
    <d v="2023-10-05T00:00:00"/>
    <d v="2023-10-05T00:00:00"/>
    <m/>
    <s v=""/>
    <m/>
    <n v="0"/>
    <n v="1"/>
    <n v="4.2"/>
    <x v="2"/>
    <m/>
    <x v="0"/>
  </r>
  <r>
    <s v="DL-01544"/>
    <s v="CUST-0072"/>
    <s v="CMP-388"/>
    <x v="1"/>
    <x v="1"/>
    <s v="159K"/>
    <n v="159000"/>
    <x v="2"/>
    <s v="Jasmit Gour"/>
    <s v="Jasmit Gour"/>
    <s v="2024-05-25"/>
    <x v="829"/>
    <d v="2024-09-10T00:00:00"/>
    <d v="2024-09-10T00:00:00"/>
    <m/>
    <s v=""/>
    <m/>
    <n v="0"/>
    <n v="1"/>
    <n v="2.9"/>
    <x v="1"/>
    <m/>
    <x v="0"/>
  </r>
  <r>
    <s v="DL-01545"/>
    <s v="CUST-0068"/>
    <s v=""/>
    <x v="2"/>
    <x v="0"/>
    <s v="17,494"/>
    <n v="17494"/>
    <x v="2"/>
    <s v="Nihal Bhasin"/>
    <s v="Nihal Bhasin"/>
    <s v="2022-01-22"/>
    <x v="168"/>
    <d v="2022-03-21T00:00:00"/>
    <d v="2022-03-21T00:00:00"/>
    <m/>
    <s v=""/>
    <m/>
    <n v="0"/>
    <n v="1"/>
    <n v="15.8"/>
    <x v="0"/>
    <m/>
    <x v="0"/>
  </r>
  <r>
    <s v="DL-01546"/>
    <s v="CUST-0814"/>
    <s v="CMP-037"/>
    <x v="0"/>
    <x v="3"/>
    <s v="7522"/>
    <n v="7522"/>
    <x v="7"/>
    <s v="Jasmit Gour"/>
    <s v="Jasmit Gour"/>
    <s v="2023-10-18"/>
    <x v="830"/>
    <d v="2023-12-17T00:00:00"/>
    <d v="2023-12-17T00:00:00"/>
    <m/>
    <s v=""/>
    <m/>
    <n v="0"/>
    <n v="1"/>
    <n v="23.6"/>
    <x v="3"/>
    <m/>
    <x v="0"/>
  </r>
  <r>
    <s v="DL-01547"/>
    <s v="CUST-1042"/>
    <s v="CMP-073"/>
    <x v="1"/>
    <x v="2"/>
    <s v="$116,111"/>
    <n v="116111"/>
    <x v="7"/>
    <s v="Jairaj Panchal"/>
    <s v="Jairaj Panchal"/>
    <s v="2022-06-08"/>
    <x v="179"/>
    <d v="2022-07-28T00:00:00"/>
    <d v="2022-07-28T00:00:00"/>
    <m/>
    <s v=""/>
    <m/>
    <n v="0"/>
    <n v="1"/>
    <n v="4.5999999999999996"/>
    <x v="1"/>
    <m/>
    <x v="0"/>
  </r>
  <r>
    <s v="DL-01548"/>
    <s v="CUST-0145"/>
    <s v="CMP-121"/>
    <x v="3"/>
    <x v="1"/>
    <s v="$6,861"/>
    <n v="6861"/>
    <x v="3"/>
    <s v="Vidhi Mital"/>
    <s v="Vidhi Mital"/>
    <s v="2022-11-28"/>
    <x v="831"/>
    <d v="2023-03-16T00:00:00"/>
    <d v="2023-03-16T00:00:00"/>
    <m/>
    <s v=""/>
    <m/>
    <n v="0"/>
    <n v="1"/>
    <n v="31.4"/>
    <x v="3"/>
    <m/>
    <x v="0"/>
  </r>
  <r>
    <s v="DL-01549"/>
    <s v="CUST-1147"/>
    <s v="CMP-200"/>
    <x v="2"/>
    <x v="6"/>
    <s v="$29,232"/>
    <n v="29232"/>
    <x v="5"/>
    <s v="Amruta Sinha"/>
    <s v="Amruta Sinha"/>
    <s v="2024-08-24"/>
    <x v="832"/>
    <d v="2025-02-17T00:00:00"/>
    <d v="2025-02-17T00:00:00"/>
    <m/>
    <s v=""/>
    <m/>
    <n v="0"/>
    <n v="1"/>
    <n v="29.2"/>
    <x v="2"/>
    <m/>
    <x v="0"/>
  </r>
  <r>
    <s v="DL-01550"/>
    <s v="CUST-1061"/>
    <s v="CMP-210"/>
    <x v="0"/>
    <x v="1"/>
    <s v="1615"/>
    <n v="1615"/>
    <x v="6"/>
    <s v="Aachal Soni"/>
    <s v="Aachal Soni"/>
    <s v="2022-02-21"/>
    <x v="328"/>
    <d v="2022-07-10T00:00:00"/>
    <d v="2022-07-10T00:00:00"/>
    <m/>
    <s v=""/>
    <m/>
    <n v="0"/>
    <n v="1"/>
    <n v="0.5"/>
    <x v="3"/>
    <m/>
    <x v="0"/>
  </r>
  <r>
    <s v="DL-01551"/>
    <s v="CUST-0012"/>
    <s v=""/>
    <x v="3"/>
    <x v="6"/>
    <s v="$17,517"/>
    <n v="17517"/>
    <x v="6"/>
    <s v="Anamika Keer"/>
    <s v="Anamika Keer"/>
    <s v="2022-10-18"/>
    <x v="28"/>
    <d v="2023-03-02T00:00:00"/>
    <d v="2023-03-02T00:00:00"/>
    <m/>
    <s v=""/>
    <m/>
    <n v="0"/>
    <n v="1"/>
    <n v="28.8"/>
    <x v="1"/>
    <m/>
    <x v="0"/>
  </r>
  <r>
    <s v="DL-01552"/>
    <s v="CUST-1404"/>
    <s v=""/>
    <x v="4"/>
    <x v="5"/>
    <s v="12278"/>
    <n v="12278"/>
    <x v="8"/>
    <s v="Jairaj Panchal"/>
    <s v="Jairaj Panchal"/>
    <s v="18/10/2024"/>
    <x v="741"/>
    <d v="2024-12-04T00:00:00"/>
    <d v="2024-12-04T00:00:00"/>
    <d v="2025-01-09T00:00:00"/>
    <d v="2025-01-09T00:00:00"/>
    <n v="83"/>
    <n v="0"/>
    <n v="1"/>
    <n v="32.9"/>
    <x v="0"/>
    <m/>
    <x v="2"/>
  </r>
  <r>
    <s v="DL-01553"/>
    <s v="CUST-0966"/>
    <s v=""/>
    <x v="2"/>
    <x v="4"/>
    <s v="13624"/>
    <n v="13624"/>
    <x v="8"/>
    <s v="Jasmit Gour"/>
    <s v="Jasmit Gour"/>
    <s v="2024-10-25"/>
    <x v="631"/>
    <d v="2025-02-23T00:00:00"/>
    <d v="2025-02-23T00:00:00"/>
    <d v="2025-05-03T00:00:00"/>
    <d v="2025-05-03T00:00:00"/>
    <n v="190"/>
    <n v="0"/>
    <n v="1"/>
    <n v="20.6"/>
    <x v="4"/>
    <m/>
    <x v="1"/>
  </r>
  <r>
    <s v="DL-01554"/>
    <s v="CUST-0128"/>
    <s v="CMP-200"/>
    <x v="1"/>
    <x v="2"/>
    <s v="$178,655"/>
    <n v="178655"/>
    <x v="4"/>
    <s v="Anamika Keer"/>
    <s v="Anamika Keer"/>
    <s v="2023-07-05"/>
    <x v="318"/>
    <d v="2023-08-21T00:00:00"/>
    <d v="2023-08-21T00:00:00"/>
    <m/>
    <s v=""/>
    <m/>
    <n v="0"/>
    <n v="1"/>
    <n v="12.6"/>
    <x v="1"/>
    <m/>
    <x v="0"/>
  </r>
  <r>
    <s v="DL-01555"/>
    <s v="CUST-1456"/>
    <s v="CMP-291"/>
    <x v="4"/>
    <x v="6"/>
    <s v="$3,002"/>
    <n v="3002"/>
    <x v="1"/>
    <s v="Panini Kade"/>
    <s v="Panini Kade"/>
    <s v="2023-10-18"/>
    <x v="830"/>
    <d v="2024-04-08T00:00:00"/>
    <d v="2024-04-08T00:00:00"/>
    <m/>
    <s v=""/>
    <m/>
    <n v="0"/>
    <n v="1"/>
    <n v="6.6"/>
    <x v="2"/>
    <m/>
    <x v="0"/>
  </r>
  <r>
    <s v="DL-01556"/>
    <s v="CUST-0198"/>
    <s v="CMP-219"/>
    <x v="0"/>
    <x v="4"/>
    <s v="$1,235"/>
    <n v="1235"/>
    <x v="2"/>
    <s v="Patrick Sama"/>
    <s v="Patrick Sama"/>
    <s v="2024-05-14"/>
    <x v="319"/>
    <d v="2024-08-12T00:00:00"/>
    <d v="2024-08-12T00:00:00"/>
    <d v="2024-08-25T00:00:00"/>
    <d v="2024-08-25T00:00:00"/>
    <n v="103"/>
    <n v="0"/>
    <n v="1"/>
    <n v="7.9"/>
    <x v="3"/>
    <m/>
    <x v="1"/>
  </r>
  <r>
    <s v="DL-01557"/>
    <s v="CUST-0699"/>
    <s v="CMP-002"/>
    <x v="4"/>
    <x v="3"/>
    <s v="3188"/>
    <n v="3188"/>
    <x v="1"/>
    <s v="Owen Mane"/>
    <s v="Owen Mane"/>
    <s v="2024-09-07"/>
    <x v="297"/>
    <d v="2025-01-31T00:00:00"/>
    <d v="2025-01-31T00:00:00"/>
    <m/>
    <s v=""/>
    <m/>
    <n v="0"/>
    <n v="1"/>
    <n v="31.9"/>
    <x v="1"/>
    <m/>
    <x v="0"/>
  </r>
  <r>
    <s v="DL-01558"/>
    <s v="CUST-0244"/>
    <s v="CMP-033"/>
    <x v="3"/>
    <x v="4"/>
    <s v="19415"/>
    <n v="19415"/>
    <x v="8"/>
    <s v="Lakshmi Hayre"/>
    <s v="Lakshmi Hayre"/>
    <s v="2022-04-22"/>
    <x v="673"/>
    <d v="2022-08-25T00:00:00"/>
    <d v="2022-08-25T00:00:00"/>
    <d v="2022-10-29T00:00:00"/>
    <d v="2022-10-29T00:00:00"/>
    <n v="190"/>
    <n v="0"/>
    <n v="1"/>
    <n v="11.9"/>
    <x v="2"/>
    <m/>
    <x v="1"/>
  </r>
  <r>
    <s v="DL-01559"/>
    <s v="CUST-0862"/>
    <s v="CMP-294"/>
    <x v="1"/>
    <x v="3"/>
    <s v="$58,322"/>
    <n v="58322"/>
    <x v="0"/>
    <s v="Jairaj Panchal"/>
    <s v="Jairaj Panchal"/>
    <s v="2024-04-11"/>
    <x v="472"/>
    <d v="2024-06-15T00:00:00"/>
    <d v="2024-06-15T00:00:00"/>
    <m/>
    <s v=""/>
    <m/>
    <n v="0"/>
    <n v="1"/>
    <n v="34.4"/>
    <x v="0"/>
    <m/>
    <x v="0"/>
  </r>
  <r>
    <s v="DL-01560"/>
    <s v="CUST-0593"/>
    <s v=""/>
    <x v="2"/>
    <x v="1"/>
    <s v="32912"/>
    <n v="32912"/>
    <x v="6"/>
    <s v="Lakshmi Hayre"/>
    <s v="Lakshmi Hayre"/>
    <s v="2023-08-31"/>
    <x v="313"/>
    <d v="2023-10-24T00:00:00"/>
    <d v="2023-10-24T00:00:00"/>
    <m/>
    <s v=""/>
    <m/>
    <n v="0"/>
    <n v="1"/>
    <n v="4.2"/>
    <x v="0"/>
    <m/>
    <x v="0"/>
  </r>
  <r>
    <s v="DL-01561"/>
    <s v="CUST-0298"/>
    <s v="CMP-017"/>
    <x v="0"/>
    <x v="4"/>
    <s v="2,811"/>
    <n v="2811"/>
    <x v="5"/>
    <s v="Kashish Patla"/>
    <s v="Kashish Patla"/>
    <s v="2024-09-09"/>
    <x v="38"/>
    <m/>
    <s v=""/>
    <d v="2024-11-27T00:00:00"/>
    <d v="2024-11-27T00:00:00"/>
    <n v="79"/>
    <n v="1"/>
    <n v="2"/>
    <n v="3.6"/>
    <x v="4"/>
    <m/>
    <x v="1"/>
  </r>
  <r>
    <s v="DL-01562"/>
    <s v="CUST-1107"/>
    <s v="CMP-363"/>
    <x v="2"/>
    <x v="4"/>
    <s v="$10,537"/>
    <n v="10537"/>
    <x v="7"/>
    <s v="rachit lall"/>
    <s v="Rachit Lall"/>
    <s v="27/07/2022"/>
    <x v="833"/>
    <d v="2022-11-01T00:00:00"/>
    <d v="2022-11-01T00:00:00"/>
    <d v="2022-10-10T00:00:00"/>
    <d v="2022-10-10T00:00:00"/>
    <n v="75"/>
    <n v="1"/>
    <n v="4"/>
    <n v="25.6"/>
    <x v="1"/>
    <m/>
    <x v="1"/>
  </r>
  <r>
    <s v="DL-01563"/>
    <s v="CUST-0901"/>
    <s v="CMP-328"/>
    <x v="0"/>
    <x v="0"/>
    <s v="$4,948"/>
    <n v="4948"/>
    <x v="0"/>
    <s v="Vidhi Mital"/>
    <s v="Vidhi Mital"/>
    <s v="2023-06-19"/>
    <x v="834"/>
    <d v="2023-10-03T00:00:00"/>
    <d v="2023-10-03T00:00:00"/>
    <m/>
    <s v=""/>
    <m/>
    <n v="0"/>
    <n v="1"/>
    <n v="30.3"/>
    <x v="1"/>
    <m/>
    <x v="0"/>
  </r>
  <r>
    <s v="DL-01564"/>
    <s v="CUST-0221"/>
    <s v="CMP-156"/>
    <x v="4"/>
    <x v="4"/>
    <s v="$13,477"/>
    <n v="13477"/>
    <x v="8"/>
    <s v="Hemangini Bahri"/>
    <s v="Hemangini Bahri"/>
    <s v="2024-03-26"/>
    <x v="518"/>
    <d v="2024-09-22T00:00:00"/>
    <d v="2024-09-22T00:00:00"/>
    <d v="2024-06-19T00:00:00"/>
    <d v="2024-06-19T00:00:00"/>
    <n v="85"/>
    <n v="1"/>
    <n v="1"/>
    <n v="6.1"/>
    <x v="3"/>
    <m/>
    <x v="1"/>
  </r>
  <r>
    <s v="DL-01565"/>
    <s v="CUST-0856"/>
    <s v=""/>
    <x v="3"/>
    <x v="5"/>
    <s v="$11,131"/>
    <n v="11131"/>
    <x v="0"/>
    <s v="Hemangini Bahri"/>
    <s v="Hemangini Bahri"/>
    <s v="2022-12-27"/>
    <x v="468"/>
    <d v="2023-06-14T00:00:00"/>
    <d v="2023-06-14T00:00:00"/>
    <d v="2023-04-03T00:00:00"/>
    <d v="2023-04-03T00:00:00"/>
    <n v="97"/>
    <n v="0"/>
    <n v="1"/>
    <n v="11.3"/>
    <x v="1"/>
    <m/>
    <x v="2"/>
  </r>
  <r>
    <s v="DL-01566"/>
    <s v="CUST-0889"/>
    <s v="CMP-356"/>
    <x v="0"/>
    <x v="4"/>
    <s v="$4,807"/>
    <n v="4807"/>
    <x v="2"/>
    <s v="Nihal Bhasin"/>
    <s v="Nihal Bhasin"/>
    <s v="2022-07-25"/>
    <x v="835"/>
    <d v="2022-10-17T00:00:00"/>
    <d v="2022-10-17T00:00:00"/>
    <d v="2022-12-07T00:00:00"/>
    <d v="2022-12-07T00:00:00"/>
    <n v="135"/>
    <n v="0"/>
    <n v="1"/>
    <n v="16.899999999999999"/>
    <x v="2"/>
    <m/>
    <x v="1"/>
  </r>
  <r>
    <s v="DL-01567"/>
    <s v="CUST-0261"/>
    <s v="CMP-395"/>
    <x v="4"/>
    <x v="4"/>
    <s v="$12,055"/>
    <n v="12055"/>
    <x v="3"/>
    <s v="rachit lall"/>
    <s v="Rachit Lall"/>
    <s v="2023-05-06"/>
    <x v="836"/>
    <d v="2023-09-14T00:00:00"/>
    <d v="2023-09-14T00:00:00"/>
    <d v="2023-10-25T00:00:00"/>
    <d v="2023-10-25T00:00:00"/>
    <n v="172"/>
    <n v="1"/>
    <n v="1"/>
    <n v="23.2"/>
    <x v="4"/>
    <m/>
    <x v="1"/>
  </r>
  <r>
    <s v="DL-01568"/>
    <s v="CUST-0289"/>
    <s v="CMP-354"/>
    <x v="0"/>
    <x v="3"/>
    <s v="6616"/>
    <n v="6616"/>
    <x v="8"/>
    <s v="Champak Rao"/>
    <s v="Champak Rao"/>
    <s v="2022-08-05"/>
    <x v="64"/>
    <d v="2023-01-08T00:00:00"/>
    <d v="2023-01-08T00:00:00"/>
    <m/>
    <s v=""/>
    <m/>
    <n v="0"/>
    <n v="1"/>
    <n v="22.1"/>
    <x v="2"/>
    <m/>
    <x v="0"/>
  </r>
  <r>
    <s v="DL-01569"/>
    <s v="CUST-1007"/>
    <s v="CMP-152"/>
    <x v="1"/>
    <x v="2"/>
    <s v="$124,113"/>
    <n v="124113"/>
    <x v="0"/>
    <s v="Jairaj Panchal"/>
    <s v="Jairaj Panchal"/>
    <s v="2022-09-05"/>
    <x v="554"/>
    <d v="2022-09-20T00:00:00"/>
    <d v="2022-09-20T00:00:00"/>
    <m/>
    <s v=""/>
    <m/>
    <n v="0"/>
    <n v="1"/>
    <n v="29.3"/>
    <x v="4"/>
    <m/>
    <x v="0"/>
  </r>
  <r>
    <s v="DL-01570"/>
    <s v="CUST-0557"/>
    <s v="CMP-338"/>
    <x v="0"/>
    <x v="6"/>
    <s v="5K"/>
    <n v="5000"/>
    <x v="3"/>
    <s v="Kashish Patla"/>
    <s v="Kashish Patla"/>
    <s v="2024-06-20"/>
    <x v="569"/>
    <d v="2024-07-19T00:00:00"/>
    <d v="2024-07-19T00:00:00"/>
    <m/>
    <s v=""/>
    <m/>
    <n v="0"/>
    <n v="1"/>
    <n v="3.1"/>
    <x v="4"/>
    <m/>
    <x v="0"/>
  </r>
  <r>
    <s v="DL-01571"/>
    <s v="CUST-0403"/>
    <s v=""/>
    <x v="4"/>
    <x v="0"/>
    <s v="$4,633"/>
    <n v="4633"/>
    <x v="6"/>
    <s v="Karan Karnik"/>
    <s v="Karan Karnik"/>
    <s v="2024-12-06"/>
    <x v="783"/>
    <d v="2025-02-12T00:00:00"/>
    <d v="2025-02-12T00:00:00"/>
    <m/>
    <s v=""/>
    <m/>
    <n v="0"/>
    <n v="1"/>
    <n v="21.7"/>
    <x v="0"/>
    <m/>
    <x v="0"/>
  </r>
  <r>
    <s v="DL-01572"/>
    <s v="CUST-0736"/>
    <s v="CMP-365"/>
    <x v="3"/>
    <x v="4"/>
    <s v="11,950"/>
    <n v="11950"/>
    <x v="7"/>
    <s v="Jairaj Panchal"/>
    <s v="Jairaj Panchal"/>
    <s v="2024-08-12"/>
    <x v="508"/>
    <d v="2025-01-05T00:00:00"/>
    <d v="2025-01-05T00:00:00"/>
    <d v="2025-02-28T00:00:00"/>
    <d v="2025-02-28T00:00:00"/>
    <n v="200"/>
    <n v="0"/>
    <n v="1"/>
    <n v="20.100000000000001"/>
    <x v="0"/>
    <m/>
    <x v="1"/>
  </r>
  <r>
    <s v="DL-01573"/>
    <s v="CUST-1418"/>
    <s v="CMP-178"/>
    <x v="4"/>
    <x v="6"/>
    <s v="13,981"/>
    <n v="13981"/>
    <x v="2"/>
    <s v="Ati Seshadri"/>
    <s v="Ati Seshadri"/>
    <s v="2022-08-26"/>
    <x v="410"/>
    <d v="2022-11-03T00:00:00"/>
    <d v="2022-11-03T00:00:00"/>
    <m/>
    <s v=""/>
    <m/>
    <n v="0"/>
    <n v="1"/>
    <n v="12"/>
    <x v="4"/>
    <m/>
    <x v="0"/>
  </r>
  <r>
    <s v="DL-01574"/>
    <s v="CUST-0757"/>
    <s v="CMP-267"/>
    <x v="0"/>
    <x v="1"/>
    <s v="$5,720"/>
    <n v="5720"/>
    <x v="8"/>
    <s v="Jairaj Panchal"/>
    <s v="Jairaj Panchal"/>
    <s v="2023-06-24"/>
    <x v="837"/>
    <d v="2023-07-24T00:00:00"/>
    <d v="2023-07-24T00:00:00"/>
    <m/>
    <s v=""/>
    <m/>
    <n v="0"/>
    <n v="1"/>
    <n v="25.6"/>
    <x v="0"/>
    <m/>
    <x v="0"/>
  </r>
  <r>
    <s v="DL-01575"/>
    <s v="CUST-1189"/>
    <s v="CMP-160"/>
    <x v="2"/>
    <x v="4"/>
    <s v="$15,701"/>
    <n v="15701"/>
    <x v="5"/>
    <s v="Anamika Keer"/>
    <s v="Anamika Keer"/>
    <s v="2023-06-24"/>
    <x v="837"/>
    <d v="2023-09-11T00:00:00"/>
    <d v="2023-09-11T00:00:00"/>
    <d v="2023-07-22T00:00:00"/>
    <d v="2023-07-22T00:00:00"/>
    <n v="28"/>
    <n v="0"/>
    <n v="1"/>
    <n v="16.2"/>
    <x v="4"/>
    <m/>
    <x v="1"/>
  </r>
  <r>
    <s v="DL-01576"/>
    <s v="CUST-0739"/>
    <s v="CMP-195"/>
    <x v="4"/>
    <x v="6"/>
    <s v="10,039"/>
    <n v="10039"/>
    <x v="5"/>
    <s v="rachit lall"/>
    <s v="Rachit Lall"/>
    <s v="20/09/2024"/>
    <x v="646"/>
    <d v="2024-10-10T00:00:00"/>
    <d v="2024-10-10T00:00:00"/>
    <m/>
    <s v=""/>
    <m/>
    <n v="0"/>
    <n v="1"/>
    <n v="8.8000000000000007"/>
    <x v="1"/>
    <m/>
    <x v="0"/>
  </r>
  <r>
    <s v="DL-01577"/>
    <s v="CUST-0928"/>
    <s v=""/>
    <x v="4"/>
    <x v="0"/>
    <s v="$9,393"/>
    <n v="9393"/>
    <x v="3"/>
    <s v="Patrick Sama"/>
    <s v="Patrick Sama"/>
    <s v="2022-01-01"/>
    <x v="322"/>
    <d v="2022-04-16T00:00:00"/>
    <d v="2022-04-16T00:00:00"/>
    <m/>
    <s v=""/>
    <m/>
    <n v="0"/>
    <n v="1"/>
    <m/>
    <x v="1"/>
    <m/>
    <x v="0"/>
  </r>
  <r>
    <s v="DL-01578"/>
    <s v="CUST-0468"/>
    <s v="CMP-074"/>
    <x v="1"/>
    <x v="5"/>
    <s v="$167,640"/>
    <n v="167640"/>
    <x v="2"/>
    <s v="Panini Kade"/>
    <s v="Panini Kade"/>
    <s v="2022-08-31"/>
    <x v="732"/>
    <d v="2022-09-27T00:00:00"/>
    <d v="2022-09-27T00:00:00"/>
    <d v="2023-02-11T00:00:00"/>
    <d v="2023-02-11T00:00:00"/>
    <n v="164"/>
    <n v="0"/>
    <n v="1"/>
    <m/>
    <x v="3"/>
    <m/>
    <x v="2"/>
  </r>
  <r>
    <s v="DL-01579"/>
    <s v="CUST-0432"/>
    <s v="CMP-190"/>
    <x v="3"/>
    <x v="2"/>
    <s v="$9,799"/>
    <n v="9799"/>
    <x v="1"/>
    <s v="Hemangini Bahri"/>
    <s v="Hemangini Bahri"/>
    <s v="2022-07-11"/>
    <x v="254"/>
    <d v="2022-11-17T00:00:00"/>
    <d v="2022-11-17T00:00:00"/>
    <m/>
    <s v=""/>
    <m/>
    <n v="0"/>
    <n v="1"/>
    <n v="20"/>
    <x v="1"/>
    <m/>
    <x v="0"/>
  </r>
  <r>
    <s v="DL-01580"/>
    <s v="CUST-0385"/>
    <s v="CMP-325"/>
    <x v="3"/>
    <x v="2"/>
    <s v="9384"/>
    <n v="9384"/>
    <x v="3"/>
    <s v="Krish Varughese"/>
    <s v="Krish Varughese"/>
    <s v="2023-08-03"/>
    <x v="82"/>
    <d v="2023-10-16T00:00:00"/>
    <d v="2023-10-16T00:00:00"/>
    <m/>
    <s v=""/>
    <m/>
    <n v="0"/>
    <n v="1"/>
    <n v="28.8"/>
    <x v="0"/>
    <m/>
    <x v="0"/>
  </r>
  <r>
    <s v="DL-01581"/>
    <s v="CUST-0849"/>
    <s v="CMP-131"/>
    <x v="1"/>
    <x v="2"/>
    <s v="$97,491"/>
    <n v="97491"/>
    <x v="6"/>
    <s v="Karan Karnik"/>
    <s v="Karan Karnik"/>
    <s v="2022-10-10"/>
    <x v="690"/>
    <d v="2022-11-24T00:00:00"/>
    <d v="2022-11-24T00:00:00"/>
    <m/>
    <s v=""/>
    <m/>
    <n v="0"/>
    <n v="1"/>
    <n v="1.7"/>
    <x v="0"/>
    <m/>
    <x v="0"/>
  </r>
  <r>
    <s v="DL-01582"/>
    <s v="CUST-0085"/>
    <s v="CMP-385"/>
    <x v="2"/>
    <x v="3"/>
    <s v="38K"/>
    <n v="38000"/>
    <x v="4"/>
    <s v="Mason Solanki"/>
    <s v="Mason Solanki"/>
    <s v="2024-09-18"/>
    <x v="759"/>
    <d v="2024-11-21T00:00:00"/>
    <d v="2024-11-21T00:00:00"/>
    <m/>
    <s v=""/>
    <m/>
    <n v="0"/>
    <n v="1"/>
    <n v="25.1"/>
    <x v="3"/>
    <m/>
    <x v="0"/>
  </r>
  <r>
    <s v="DL-01583"/>
    <s v="CUST-1441"/>
    <s v="CMP-193"/>
    <x v="4"/>
    <x v="2"/>
    <s v="10446"/>
    <n v="10446"/>
    <x v="1"/>
    <s v="Panini Kade"/>
    <s v="Panini Kade"/>
    <s v="2024-02-24"/>
    <x v="622"/>
    <d v="2024-04-27T00:00:00"/>
    <d v="2024-04-27T00:00:00"/>
    <m/>
    <s v=""/>
    <m/>
    <n v="0"/>
    <n v="1"/>
    <m/>
    <x v="4"/>
    <m/>
    <x v="0"/>
  </r>
  <r>
    <s v="DL-01584"/>
    <s v="CUST-0174"/>
    <s v="CMP-344"/>
    <x v="0"/>
    <x v="1"/>
    <s v="8653"/>
    <n v="8653"/>
    <x v="6"/>
    <s v="Kashish Patla"/>
    <s v="Kashish Patla"/>
    <s v="2023-05-09"/>
    <x v="838"/>
    <d v="2023-09-23T00:00:00"/>
    <d v="2023-09-23T00:00:00"/>
    <m/>
    <s v=""/>
    <m/>
    <n v="0"/>
    <n v="1"/>
    <n v="27"/>
    <x v="2"/>
    <m/>
    <x v="0"/>
  </r>
  <r>
    <s v="DL-01585"/>
    <s v="CUST-0649"/>
    <s v="CMP-290"/>
    <x v="2"/>
    <x v="4"/>
    <s v="32859"/>
    <n v="32859"/>
    <x v="2"/>
    <s v="Mason Solanki"/>
    <s v="Mason Solanki"/>
    <s v="2022-05-23"/>
    <x v="708"/>
    <d v="2022-09-04T00:00:00"/>
    <d v="2022-09-04T00:00:00"/>
    <d v="2022-10-05T00:00:00"/>
    <d v="2022-10-05T00:00:00"/>
    <n v="135"/>
    <n v="0"/>
    <n v="1"/>
    <n v="18.3"/>
    <x v="1"/>
    <m/>
    <x v="1"/>
  </r>
  <r>
    <s v="DL-01586"/>
    <s v="CUST-0035"/>
    <s v="CMP-098"/>
    <x v="2"/>
    <x v="6"/>
    <s v="$33,525"/>
    <n v="33525"/>
    <x v="5"/>
    <s v="Jairaj Panchal"/>
    <s v="Jairaj Panchal"/>
    <s v="2023-12-08"/>
    <x v="628"/>
    <d v="2023-12-25T00:00:00"/>
    <d v="2023-12-25T00:00:00"/>
    <m/>
    <s v=""/>
    <m/>
    <n v="0"/>
    <n v="1"/>
    <m/>
    <x v="0"/>
    <m/>
    <x v="0"/>
  </r>
  <r>
    <s v="DL-01587"/>
    <s v="CUST-0284"/>
    <s v="CMP-197"/>
    <x v="3"/>
    <x v="5"/>
    <s v="4101"/>
    <n v="4101"/>
    <x v="4"/>
    <s v="Jairaj Panchal"/>
    <s v="Jairaj Panchal"/>
    <s v="2022-07-03"/>
    <x v="839"/>
    <d v="2022-11-18T00:00:00"/>
    <d v="2022-11-18T00:00:00"/>
    <d v="2022-09-15T00:00:00"/>
    <d v="2022-09-15T00:00:00"/>
    <n v="74"/>
    <n v="0"/>
    <n v="1"/>
    <n v="32.200000000000003"/>
    <x v="0"/>
    <m/>
    <x v="2"/>
  </r>
  <r>
    <s v="DL-01588"/>
    <s v="CUST-0606"/>
    <s v=""/>
    <x v="3"/>
    <x v="0"/>
    <s v="8K"/>
    <n v="8000"/>
    <x v="1"/>
    <s v="Mason Solanki"/>
    <s v="Mason Solanki"/>
    <s v="2022-12-17"/>
    <x v="424"/>
    <d v="2023-05-21T00:00:00"/>
    <d v="2023-05-21T00:00:00"/>
    <m/>
    <s v=""/>
    <m/>
    <n v="0"/>
    <n v="1"/>
    <n v="11.6"/>
    <x v="3"/>
    <m/>
    <x v="0"/>
  </r>
  <r>
    <s v="DL-01589"/>
    <s v="CUST-1433"/>
    <s v=""/>
    <x v="1"/>
    <x v="0"/>
    <s v="$123,026"/>
    <n v="123026"/>
    <x v="5"/>
    <s v="Mason Solanki"/>
    <s v="Mason Solanki"/>
    <s v="2022-01-09"/>
    <x v="574"/>
    <d v="2022-02-19T00:00:00"/>
    <d v="2022-02-19T00:00:00"/>
    <m/>
    <s v=""/>
    <m/>
    <n v="0"/>
    <n v="1"/>
    <n v="28.8"/>
    <x v="1"/>
    <m/>
    <x v="0"/>
  </r>
  <r>
    <s v="DL-01590"/>
    <s v="CUST-0349"/>
    <s v="CMP-055"/>
    <x v="0"/>
    <x v="4"/>
    <s v="7K"/>
    <n v="7000"/>
    <x v="3"/>
    <s v="Nihal Bhasin"/>
    <s v="Nihal Bhasin"/>
    <s v="2023-05-30"/>
    <x v="535"/>
    <d v="2023-10-27T00:00:00"/>
    <d v="2023-10-27T00:00:00"/>
    <d v="2023-07-08T00:00:00"/>
    <d v="2023-07-08T00:00:00"/>
    <n v="39"/>
    <n v="1"/>
    <n v="2"/>
    <n v="6.2"/>
    <x v="1"/>
    <m/>
    <x v="1"/>
  </r>
  <r>
    <s v="DL-01591"/>
    <s v="CUST-0269"/>
    <s v="CMP-253"/>
    <x v="3"/>
    <x v="4"/>
    <s v="20,278"/>
    <n v="20278"/>
    <x v="6"/>
    <s v="Kashish Patla"/>
    <s v="Kashish Patla"/>
    <s v="2023-12-01"/>
    <x v="444"/>
    <d v="2024-03-16T00:00:00"/>
    <d v="2024-03-16T00:00:00"/>
    <d v="2024-01-19T00:00:00"/>
    <d v="2024-01-19T00:00:00"/>
    <n v="49"/>
    <n v="1"/>
    <n v="2"/>
    <n v="16.2"/>
    <x v="2"/>
    <m/>
    <x v="1"/>
  </r>
  <r>
    <s v="DL-01592"/>
    <s v="CUST-1342"/>
    <s v=""/>
    <x v="2"/>
    <x v="6"/>
    <s v="42K"/>
    <n v="42000"/>
    <x v="6"/>
    <s v="Ati Seshadri"/>
    <s v="Ati Seshadri"/>
    <s v="2024-06-13"/>
    <x v="199"/>
    <d v="2024-08-11T00:00:00"/>
    <d v="2024-08-11T00:00:00"/>
    <m/>
    <s v=""/>
    <m/>
    <n v="0"/>
    <n v="1"/>
    <n v="5.7"/>
    <x v="1"/>
    <m/>
    <x v="0"/>
  </r>
  <r>
    <s v="DL-01593"/>
    <s v="CUST-0747"/>
    <s v=""/>
    <x v="3"/>
    <x v="5"/>
    <s v="$22,709"/>
    <n v="22709"/>
    <x v="7"/>
    <s v="jalsa parsa"/>
    <s v="Jalsa Parsa"/>
    <s v="2024-03-25"/>
    <x v="76"/>
    <d v="2024-04-25T00:00:00"/>
    <d v="2024-04-25T00:00:00"/>
    <d v="2024-05-27T00:00:00"/>
    <d v="2024-05-27T00:00:00"/>
    <n v="63"/>
    <n v="0"/>
    <n v="1"/>
    <n v="20.9"/>
    <x v="4"/>
    <m/>
    <x v="2"/>
  </r>
  <r>
    <s v="DL-01594"/>
    <s v="CUST-0609"/>
    <s v="CMP-220"/>
    <x v="0"/>
    <x v="4"/>
    <s v="7544"/>
    <n v="7544"/>
    <x v="3"/>
    <s v="Krish Varughese"/>
    <s v="Krish Varughese"/>
    <s v="2023-02-06"/>
    <x v="336"/>
    <d v="2023-04-06T00:00:00"/>
    <d v="2023-04-06T00:00:00"/>
    <d v="2023-06-12T00:00:00"/>
    <d v="2023-06-12T00:00:00"/>
    <n v="126"/>
    <n v="0"/>
    <n v="1"/>
    <n v="26.9"/>
    <x v="2"/>
    <m/>
    <x v="1"/>
  </r>
  <r>
    <s v="DL-01595"/>
    <s v="CUST-1196"/>
    <s v="CMP-144"/>
    <x v="1"/>
    <x v="5"/>
    <s v="192743"/>
    <n v="192743"/>
    <x v="7"/>
    <s v="Ekta Uppal"/>
    <s v="Ekta Uppal"/>
    <s v="13/04/2024"/>
    <x v="527"/>
    <d v="2024-05-11T00:00:00"/>
    <d v="2024-05-11T00:00:00"/>
    <d v="2024-10-03T00:00:00"/>
    <d v="2024-10-03T00:00:00"/>
    <n v="173"/>
    <n v="0"/>
    <n v="1"/>
    <n v="25.5"/>
    <x v="3"/>
    <m/>
    <x v="2"/>
  </r>
  <r>
    <s v="DL-01596"/>
    <s v="CUST-1200"/>
    <s v=""/>
    <x v="0"/>
    <x v="3"/>
    <s v="$4,768"/>
    <n v="4768"/>
    <x v="1"/>
    <s v="Patrick Sama"/>
    <s v="Patrick Sama"/>
    <s v="2022-12-06"/>
    <x v="840"/>
    <d v="2023-05-26T00:00:00"/>
    <d v="2023-05-26T00:00:00"/>
    <m/>
    <s v=""/>
    <m/>
    <n v="0"/>
    <n v="1"/>
    <n v="12.5"/>
    <x v="0"/>
    <m/>
    <x v="0"/>
  </r>
  <r>
    <s v="DL-01597"/>
    <s v="CUST-0835"/>
    <s v="CMP-093"/>
    <x v="0"/>
    <x v="4"/>
    <s v="4318"/>
    <n v="4318"/>
    <x v="2"/>
    <s v="Anamika Keer"/>
    <s v="Anamika Keer"/>
    <s v="2024-10-30"/>
    <x v="805"/>
    <d v="2024-12-10T00:00:00"/>
    <d v="2024-12-10T00:00:00"/>
    <d v="2025-03-17T00:00:00"/>
    <d v="2025-03-17T00:00:00"/>
    <n v="138"/>
    <n v="1"/>
    <n v="2"/>
    <n v="1"/>
    <x v="3"/>
    <m/>
    <x v="1"/>
  </r>
  <r>
    <s v="DL-01598"/>
    <s v="CUST-0460"/>
    <s v="CMP-262"/>
    <x v="3"/>
    <x v="2"/>
    <s v="$21,920"/>
    <n v="21920"/>
    <x v="5"/>
    <s v="Lakshmi Hayre"/>
    <s v="Lakshmi Hayre"/>
    <s v="2022-10-03"/>
    <x v="802"/>
    <d v="2023-01-08T00:00:00"/>
    <d v="2023-01-08T00:00:00"/>
    <m/>
    <s v=""/>
    <m/>
    <n v="0"/>
    <n v="1"/>
    <n v="3.4"/>
    <x v="4"/>
    <m/>
    <x v="0"/>
  </r>
  <r>
    <s v="DL-01599"/>
    <s v="CUST-1291"/>
    <s v="CMP-257"/>
    <x v="0"/>
    <x v="3"/>
    <s v="7,333"/>
    <n v="7333"/>
    <x v="0"/>
    <s v="Kashish Patla"/>
    <s v="Kashish Patla"/>
    <s v="2023-05-08"/>
    <x v="720"/>
    <d v="2023-07-19T00:00:00"/>
    <d v="2023-07-19T00:00:00"/>
    <m/>
    <s v=""/>
    <m/>
    <n v="0"/>
    <n v="1"/>
    <n v="34.6"/>
    <x v="0"/>
    <m/>
    <x v="0"/>
  </r>
  <r>
    <s v="DL-01600"/>
    <s v="CUST-1285"/>
    <s v="CMP-004"/>
    <x v="3"/>
    <x v="0"/>
    <s v="7K"/>
    <n v="7000"/>
    <x v="0"/>
    <s v="Champak Rao"/>
    <s v="Champak Rao"/>
    <s v="27/11/2023"/>
    <x v="841"/>
    <d v="2024-04-11T00:00:00"/>
    <d v="2024-04-11T00:00:00"/>
    <m/>
    <s v=""/>
    <m/>
    <n v="0"/>
    <n v="1"/>
    <n v="11.3"/>
    <x v="3"/>
    <m/>
    <x v="0"/>
  </r>
  <r>
    <s v="DL-01601"/>
    <s v="CUST-0184"/>
    <s v="CMP-028"/>
    <x v="4"/>
    <x v="0"/>
    <s v="5,266"/>
    <n v="5266"/>
    <x v="3"/>
    <s v="Anamika Keer"/>
    <s v="Anamika Keer"/>
    <s v="2024-05-16"/>
    <x v="288"/>
    <d v="2024-06-06T00:00:00"/>
    <d v="2024-06-06T00:00:00"/>
    <m/>
    <s v=""/>
    <m/>
    <n v="0"/>
    <n v="1"/>
    <m/>
    <x v="3"/>
    <m/>
    <x v="0"/>
  </r>
  <r>
    <s v="DL-01602"/>
    <s v="CUST-0660"/>
    <s v=""/>
    <x v="3"/>
    <x v="4"/>
    <s v="4171"/>
    <n v="4171"/>
    <x v="0"/>
    <s v="Jairaj Panchal"/>
    <s v="Jairaj Panchal"/>
    <s v="2022-05-07"/>
    <x v="842"/>
    <d v="2022-10-26T00:00:00"/>
    <d v="2022-10-26T00:00:00"/>
    <d v="2022-10-07T00:00:00"/>
    <d v="2022-10-07T00:00:00"/>
    <n v="153"/>
    <n v="1"/>
    <n v="3"/>
    <n v="12.5"/>
    <x v="0"/>
    <m/>
    <x v="1"/>
  </r>
  <r>
    <s v="DL-01603"/>
    <s v="CUST-1385"/>
    <s v="CMP-192"/>
    <x v="3"/>
    <x v="5"/>
    <s v="$9,137"/>
    <n v="9137"/>
    <x v="0"/>
    <s v="Shivani Natt"/>
    <s v="Shivani Natt"/>
    <s v="2023-10-19"/>
    <x v="782"/>
    <d v="2024-03-01T00:00:00"/>
    <d v="2024-03-01T00:00:00"/>
    <d v="2023-12-22T00:00:00"/>
    <d v="2023-12-22T00:00:00"/>
    <n v="64"/>
    <n v="0"/>
    <n v="1"/>
    <m/>
    <x v="0"/>
    <m/>
    <x v="2"/>
  </r>
  <r>
    <s v="DL-01604"/>
    <s v="CUST-0248"/>
    <s v="CMP-350"/>
    <x v="3"/>
    <x v="2"/>
    <s v="23639"/>
    <n v="23639"/>
    <x v="4"/>
    <s v="Nihal Bhasin"/>
    <s v="Nihal Bhasin"/>
    <s v="2022-01-05"/>
    <x v="843"/>
    <d v="2022-06-17T00:00:00"/>
    <d v="2022-06-17T00:00:00"/>
    <m/>
    <s v=""/>
    <m/>
    <n v="0"/>
    <n v="1"/>
    <m/>
    <x v="2"/>
    <m/>
    <x v="0"/>
  </r>
  <r>
    <s v="DL-01605"/>
    <s v="CUST-0231"/>
    <s v="CMP-032"/>
    <x v="2"/>
    <x v="4"/>
    <s v="24K"/>
    <n v="24000"/>
    <x v="0"/>
    <s v="Ati Seshadri"/>
    <s v="Ati Seshadri"/>
    <s v="2023-02-24"/>
    <x v="188"/>
    <d v="2023-06-11T00:00:00"/>
    <d v="2023-06-11T00:00:00"/>
    <d v="2023-06-17T00:00:00"/>
    <d v="2023-06-17T00:00:00"/>
    <n v="113"/>
    <n v="0"/>
    <n v="1"/>
    <n v="5.6"/>
    <x v="4"/>
    <m/>
    <x v="1"/>
  </r>
  <r>
    <s v="DL-01606"/>
    <s v="CUST-0270"/>
    <s v=""/>
    <x v="2"/>
    <x v="1"/>
    <s v="$26,303"/>
    <n v="26303"/>
    <x v="0"/>
    <s v="Krish Varughese"/>
    <s v="Krish Varughese"/>
    <s v="2022-02-28"/>
    <x v="242"/>
    <d v="2022-07-27T00:00:00"/>
    <d v="2022-07-27T00:00:00"/>
    <m/>
    <s v=""/>
    <m/>
    <n v="0"/>
    <n v="1"/>
    <n v="17.399999999999999"/>
    <x v="1"/>
    <m/>
    <x v="0"/>
  </r>
  <r>
    <s v="DL-01607"/>
    <s v="CUST-0158"/>
    <s v="CMP-288"/>
    <x v="2"/>
    <x v="2"/>
    <s v="22438"/>
    <n v="22438"/>
    <x v="5"/>
    <s v="Krish Varughese"/>
    <s v="Krish Varughese"/>
    <s v="2022-08-13"/>
    <x v="224"/>
    <d v="2022-10-19T00:00:00"/>
    <d v="2022-10-19T00:00:00"/>
    <m/>
    <s v=""/>
    <m/>
    <n v="0"/>
    <n v="1"/>
    <n v="21"/>
    <x v="2"/>
    <m/>
    <x v="0"/>
  </r>
  <r>
    <s v="DL-01608"/>
    <s v="CUST-0977"/>
    <s v="CMP-340"/>
    <x v="1"/>
    <x v="1"/>
    <s v="197,621"/>
    <n v="197621"/>
    <x v="8"/>
    <s v="Lakshmi Hayre"/>
    <s v="Lakshmi Hayre"/>
    <s v="2024-08-27"/>
    <x v="723"/>
    <d v="2024-09-11T00:00:00"/>
    <d v="2024-09-11T00:00:00"/>
    <m/>
    <s v=""/>
    <m/>
    <n v="0"/>
    <n v="1"/>
    <n v="18.100000000000001"/>
    <x v="3"/>
    <m/>
    <x v="0"/>
  </r>
  <r>
    <s v="DL-01609"/>
    <s v="CUST-0473"/>
    <s v="CMP-258"/>
    <x v="2"/>
    <x v="4"/>
    <s v="$15,991"/>
    <n v="15991"/>
    <x v="7"/>
    <s v="Ekta Uppal"/>
    <s v="Ekta Uppal"/>
    <s v="2023-04-27"/>
    <x v="473"/>
    <m/>
    <s v=""/>
    <d v="2023-09-13T00:00:00"/>
    <d v="2023-09-13T00:00:00"/>
    <n v="139"/>
    <n v="0"/>
    <n v="1"/>
    <n v="26.7"/>
    <x v="4"/>
    <m/>
    <x v="1"/>
  </r>
  <r>
    <s v="DL-01610"/>
    <s v="CUST-0504"/>
    <s v="CMP-151"/>
    <x v="3"/>
    <x v="1"/>
    <s v="18621"/>
    <n v="18621"/>
    <x v="6"/>
    <s v="Shivani Natt"/>
    <s v="Shivani Natt"/>
    <s v="2022-12-20"/>
    <x v="325"/>
    <d v="2023-02-09T00:00:00"/>
    <d v="2023-02-09T00:00:00"/>
    <m/>
    <s v=""/>
    <m/>
    <n v="0"/>
    <n v="1"/>
    <n v="1.9"/>
    <x v="1"/>
    <m/>
    <x v="0"/>
  </r>
  <r>
    <s v="DL-01611"/>
    <s v="CUST-0230"/>
    <s v="CMP-319"/>
    <x v="3"/>
    <x v="1"/>
    <s v="$19,984"/>
    <n v="19984"/>
    <x v="8"/>
    <s v="Panini Kade"/>
    <s v="Panini Kade"/>
    <s v="2022-08-17"/>
    <x v="610"/>
    <d v="2022-11-14T00:00:00"/>
    <d v="2022-11-14T00:00:00"/>
    <m/>
    <s v=""/>
    <m/>
    <n v="0"/>
    <n v="1"/>
    <n v="23.4"/>
    <x v="3"/>
    <m/>
    <x v="0"/>
  </r>
  <r>
    <s v="DL-01612"/>
    <s v="CUST-1295"/>
    <s v="CMP-253"/>
    <x v="2"/>
    <x v="1"/>
    <s v="30304"/>
    <n v="30304"/>
    <x v="1"/>
    <s v="Kashish Patla  "/>
    <s v="Kashish Patla"/>
    <s v="2022-09-12"/>
    <x v="844"/>
    <d v="2022-11-23T00:00:00"/>
    <d v="2022-11-23T00:00:00"/>
    <m/>
    <s v=""/>
    <m/>
    <n v="0"/>
    <n v="1"/>
    <n v="27.5"/>
    <x v="1"/>
    <m/>
    <x v="0"/>
  </r>
  <r>
    <s v="DL-01613"/>
    <s v="CUST-0460"/>
    <s v="CMP-042"/>
    <x v="0"/>
    <x v="4"/>
    <s v="$3,075"/>
    <n v="3075"/>
    <x v="3"/>
    <s v="Hemangini Bahri"/>
    <s v="Hemangini Bahri"/>
    <s v="2024-10-16"/>
    <x v="845"/>
    <d v="2025-01-27T00:00:00"/>
    <d v="2025-01-27T00:00:00"/>
    <d v="2025-01-03T00:00:00"/>
    <d v="2025-01-03T00:00:00"/>
    <n v="79"/>
    <n v="0"/>
    <n v="1"/>
    <n v="5.7"/>
    <x v="0"/>
    <m/>
    <x v="1"/>
  </r>
  <r>
    <s v="DL-01614"/>
    <s v="CUST-1256"/>
    <s v="CMP-055"/>
    <x v="4"/>
    <x v="0"/>
    <s v="$13,837"/>
    <n v="13837"/>
    <x v="8"/>
    <s v="Krish Varughese"/>
    <s v="Krish Varughese"/>
    <s v="29/02/2024"/>
    <x v="803"/>
    <d v="2024-03-28T00:00:00"/>
    <d v="2024-03-28T00:00:00"/>
    <m/>
    <s v=""/>
    <m/>
    <n v="0"/>
    <n v="1"/>
    <n v="1.5"/>
    <x v="0"/>
    <m/>
    <x v="0"/>
  </r>
  <r>
    <s v="DL-01615"/>
    <s v="CUST-1345"/>
    <s v=""/>
    <x v="4"/>
    <x v="1"/>
    <s v="3795"/>
    <n v="3795"/>
    <x v="7"/>
    <s v="Ekta Uppal"/>
    <s v="Ekta Uppal"/>
    <s v="2022-09-19"/>
    <x v="547"/>
    <m/>
    <s v=""/>
    <m/>
    <s v=""/>
    <m/>
    <n v="0"/>
    <n v="1"/>
    <m/>
    <x v="4"/>
    <m/>
    <x v="0"/>
  </r>
  <r>
    <s v="DL-01616"/>
    <s v="CUST-1411"/>
    <s v="CMP-151"/>
    <x v="3"/>
    <x v="3"/>
    <s v="10861"/>
    <n v="10861"/>
    <x v="1"/>
    <s v="Hemangini Bahri"/>
    <s v="Hemangini Bahri"/>
    <s v="2023-06-10"/>
    <x v="778"/>
    <d v="2023-11-21T00:00:00"/>
    <d v="2023-11-21T00:00:00"/>
    <m/>
    <s v=""/>
    <m/>
    <n v="0"/>
    <n v="1"/>
    <n v="20.8"/>
    <x v="1"/>
    <m/>
    <x v="0"/>
  </r>
  <r>
    <s v="DL-01617"/>
    <s v="CUST-0113"/>
    <s v=""/>
    <x v="1"/>
    <x v="1"/>
    <s v="144K"/>
    <n v="144000"/>
    <x v="5"/>
    <s v="Kashish Patla"/>
    <s v="Kashish Patla"/>
    <s v="2023-04-18"/>
    <x v="316"/>
    <d v="2023-07-09T00:00:00"/>
    <d v="2023-07-09T00:00:00"/>
    <m/>
    <s v=""/>
    <m/>
    <n v="0"/>
    <n v="1"/>
    <n v="11.4"/>
    <x v="2"/>
    <m/>
    <x v="0"/>
  </r>
  <r>
    <s v="DL-01618"/>
    <s v="CUST-0744"/>
    <s v="CMP-287"/>
    <x v="4"/>
    <x v="3"/>
    <s v="11,474"/>
    <n v="11474"/>
    <x v="0"/>
    <s v="Mason Solanki"/>
    <s v="Mason Solanki"/>
    <s v="2024-11-13"/>
    <x v="846"/>
    <d v="2025-03-08T00:00:00"/>
    <d v="2025-03-08T00:00:00"/>
    <m/>
    <s v=""/>
    <m/>
    <n v="0"/>
    <n v="1"/>
    <m/>
    <x v="3"/>
    <m/>
    <x v="0"/>
  </r>
  <r>
    <s v="DL-01619"/>
    <s v="CUST-0169"/>
    <s v=""/>
    <x v="4"/>
    <x v="5"/>
    <s v="5,086"/>
    <n v="5086"/>
    <x v="5"/>
    <s v="Kashish Patla"/>
    <s v="Kashish Patla"/>
    <s v="2022-07-20"/>
    <x v="112"/>
    <d v="2023-01-06T00:00:00"/>
    <d v="2023-01-06T00:00:00"/>
    <d v="2022-12-14T00:00:00"/>
    <d v="2022-12-14T00:00:00"/>
    <n v="147"/>
    <n v="0"/>
    <n v="1"/>
    <n v="11.9"/>
    <x v="2"/>
    <m/>
    <x v="2"/>
  </r>
  <r>
    <s v="DL-01620"/>
    <s v="CUST-0272"/>
    <s v="CMP-148"/>
    <x v="4"/>
    <x v="4"/>
    <s v="14048"/>
    <n v="14048"/>
    <x v="7"/>
    <s v="Lakshmi Hayre"/>
    <s v="Lakshmi Hayre"/>
    <s v="2023-10-12"/>
    <x v="781"/>
    <d v="2023-10-27T00:00:00"/>
    <d v="2023-10-27T00:00:00"/>
    <d v="2024-03-14T00:00:00"/>
    <d v="2024-03-14T00:00:00"/>
    <n v="154"/>
    <n v="0"/>
    <n v="1"/>
    <m/>
    <x v="1"/>
    <m/>
    <x v="1"/>
  </r>
  <r>
    <s v="DL-01621"/>
    <s v="CUST-0933"/>
    <s v="CMP-310"/>
    <x v="2"/>
    <x v="2"/>
    <s v="$45,810"/>
    <n v="45810"/>
    <x v="5"/>
    <s v="Jasmit Gour"/>
    <s v="Jasmit Gour"/>
    <s v="2022-04-11"/>
    <x v="201"/>
    <d v="2022-08-13T00:00:00"/>
    <d v="2022-08-13T00:00:00"/>
    <m/>
    <s v=""/>
    <m/>
    <n v="0"/>
    <n v="1"/>
    <n v="8.1999999999999993"/>
    <x v="4"/>
    <m/>
    <x v="0"/>
  </r>
  <r>
    <s v="DL-01622"/>
    <s v="CUST-0934"/>
    <s v="CMP-092"/>
    <x v="2"/>
    <x v="6"/>
    <s v="$44,777"/>
    <n v="44777"/>
    <x v="7"/>
    <s v="Ati Seshadri"/>
    <s v="Ati Seshadri"/>
    <s v="2023-12-01"/>
    <x v="444"/>
    <d v="2024-05-27T00:00:00"/>
    <d v="2024-05-27T00:00:00"/>
    <m/>
    <s v=""/>
    <m/>
    <n v="0"/>
    <n v="1"/>
    <n v="12.5"/>
    <x v="1"/>
    <m/>
    <x v="0"/>
  </r>
  <r>
    <s v="DL-01623"/>
    <s v="CUST-0180"/>
    <s v="CMP-052"/>
    <x v="3"/>
    <x v="0"/>
    <s v="15104"/>
    <n v="15104"/>
    <x v="7"/>
    <s v="Panini Kade"/>
    <s v="Panini Kade"/>
    <s v="2024-11-05"/>
    <x v="86"/>
    <d v="2025-04-01T00:00:00"/>
    <d v="2025-04-01T00:00:00"/>
    <m/>
    <s v=""/>
    <m/>
    <n v="0"/>
    <n v="1"/>
    <n v="23.4"/>
    <x v="4"/>
    <m/>
    <x v="0"/>
  </r>
  <r>
    <s v="DL-01624"/>
    <s v="CUST-0372"/>
    <s v="CMP-097"/>
    <x v="3"/>
    <x v="6"/>
    <s v="7469"/>
    <n v="7469"/>
    <x v="8"/>
    <s v="Anamika Keer  "/>
    <s v="Anamika Keer"/>
    <s v="2023-06-07"/>
    <x v="749"/>
    <d v="2023-11-19T00:00:00"/>
    <d v="2023-11-19T00:00:00"/>
    <m/>
    <s v=""/>
    <m/>
    <n v="0"/>
    <n v="1"/>
    <n v="31.3"/>
    <x v="1"/>
    <m/>
    <x v="0"/>
  </r>
  <r>
    <s v="DL-01625"/>
    <s v="CUST-1155"/>
    <s v="CMP-380"/>
    <x v="4"/>
    <x v="4"/>
    <s v="$4,623"/>
    <n v="4623"/>
    <x v="3"/>
    <s v="Kashish Patla"/>
    <s v="Kashish Patla"/>
    <s v="2023-03-18"/>
    <x v="847"/>
    <d v="2023-05-22T00:00:00"/>
    <d v="2023-05-22T00:00:00"/>
    <d v="2023-04-15T00:00:00"/>
    <d v="2023-04-15T00:00:00"/>
    <n v="28"/>
    <n v="0"/>
    <n v="1"/>
    <m/>
    <x v="2"/>
    <m/>
    <x v="1"/>
  </r>
  <r>
    <s v="DL-01626"/>
    <s v="CUST-0771"/>
    <s v="CMP-015"/>
    <x v="2"/>
    <x v="6"/>
    <s v="$38,972"/>
    <n v="38972"/>
    <x v="5"/>
    <s v="Owen Mane"/>
    <s v="Owen Mane"/>
    <s v="2024-10-16"/>
    <x v="845"/>
    <d v="2025-01-04T00:00:00"/>
    <d v="2025-01-04T00:00:00"/>
    <m/>
    <s v=""/>
    <m/>
    <n v="0"/>
    <n v="1"/>
    <n v="8.4"/>
    <x v="3"/>
    <m/>
    <x v="0"/>
  </r>
  <r>
    <s v="DL-01627"/>
    <s v="CUST-0172"/>
    <s v="CMP-084"/>
    <x v="2"/>
    <x v="3"/>
    <s v="$21,246"/>
    <n v="21246"/>
    <x v="8"/>
    <s v="Hemangini Bahri"/>
    <s v="Hemangini Bahri"/>
    <s v="2022-10-28"/>
    <x v="136"/>
    <d v="2023-03-20T00:00:00"/>
    <d v="2023-03-20T00:00:00"/>
    <m/>
    <s v=""/>
    <m/>
    <n v="0"/>
    <n v="1"/>
    <n v="23.1"/>
    <x v="0"/>
    <m/>
    <x v="0"/>
  </r>
  <r>
    <s v="DL-01628"/>
    <s v="CUST-0738"/>
    <s v=""/>
    <x v="2"/>
    <x v="5"/>
    <s v="40,939"/>
    <n v="40939"/>
    <x v="3"/>
    <s v="Vidhi Mital"/>
    <s v="Vidhi Mital"/>
    <s v="2022-10-21"/>
    <x v="627"/>
    <d v="2022-11-26T00:00:00"/>
    <d v="2022-11-26T00:00:00"/>
    <d v="2023-04-03T00:00:00"/>
    <d v="2023-04-03T00:00:00"/>
    <n v="164"/>
    <n v="0"/>
    <n v="1"/>
    <n v="16.2"/>
    <x v="2"/>
    <m/>
    <x v="2"/>
  </r>
  <r>
    <s v="DL-01629"/>
    <s v="CUST-0116"/>
    <s v="CMP-174"/>
    <x v="0"/>
    <x v="5"/>
    <s v="$5,121"/>
    <n v="5121"/>
    <x v="6"/>
    <s v="Amruta Sinha  "/>
    <s v="Amruta Sinha"/>
    <s v="22/10/2022"/>
    <x v="403"/>
    <d v="2022-12-05T00:00:00"/>
    <d v="2022-12-05T00:00:00"/>
    <d v="2022-12-13T00:00:00"/>
    <d v="2022-12-13T00:00:00"/>
    <n v="52"/>
    <n v="0"/>
    <n v="1"/>
    <n v="7.8"/>
    <x v="0"/>
    <m/>
    <x v="2"/>
  </r>
  <r>
    <s v="DL-01630"/>
    <s v="CUST-0069"/>
    <s v="CMP-047"/>
    <x v="0"/>
    <x v="6"/>
    <s v="$9,547"/>
    <n v="9547"/>
    <x v="2"/>
    <s v="jalsa parsa"/>
    <s v="Jalsa Parsa"/>
    <s v="2024-08-30"/>
    <x v="56"/>
    <d v="2024-11-22T00:00:00"/>
    <d v="2024-11-22T00:00:00"/>
    <m/>
    <s v=""/>
    <m/>
    <n v="0"/>
    <n v="1"/>
    <n v="15.8"/>
    <x v="4"/>
    <m/>
    <x v="0"/>
  </r>
  <r>
    <s v="DL-01631"/>
    <s v="CUST-0750"/>
    <s v=""/>
    <x v="3"/>
    <x v="2"/>
    <s v="$14,533"/>
    <n v="14533"/>
    <x v="2"/>
    <s v="Anamika Keer"/>
    <s v="Anamika Keer"/>
    <s v="2022-06-09"/>
    <x v="848"/>
    <d v="2022-08-12T00:00:00"/>
    <d v="2022-08-12T00:00:00"/>
    <m/>
    <s v=""/>
    <m/>
    <n v="0"/>
    <n v="1"/>
    <n v="16.600000000000001"/>
    <x v="4"/>
    <m/>
    <x v="0"/>
  </r>
  <r>
    <s v="DL-01632"/>
    <s v="CUST-0065"/>
    <s v="CMP-079"/>
    <x v="2"/>
    <x v="5"/>
    <s v="11023"/>
    <n v="11023"/>
    <x v="0"/>
    <s v="Amruta Sinha"/>
    <s v="Amruta Sinha"/>
    <s v="2024-01-14"/>
    <x v="849"/>
    <d v="2024-04-13T00:00:00"/>
    <d v="2024-04-13T00:00:00"/>
    <d v="2024-03-18T00:00:00"/>
    <d v="2024-03-18T00:00:00"/>
    <n v="64"/>
    <n v="0"/>
    <n v="1"/>
    <n v="23.7"/>
    <x v="0"/>
    <m/>
    <x v="2"/>
  </r>
  <r>
    <s v="DL-01633"/>
    <s v="CUST-0806"/>
    <s v="CMP-182"/>
    <x v="1"/>
    <x v="5"/>
    <s v="$97,878"/>
    <n v="97878"/>
    <x v="5"/>
    <s v="Aachal Soni"/>
    <s v="Aachal Soni"/>
    <s v="2022-07-08"/>
    <x v="237"/>
    <d v="2022-12-22T00:00:00"/>
    <d v="2022-12-22T00:00:00"/>
    <d v="2022-08-10T00:00:00"/>
    <d v="2022-08-10T00:00:00"/>
    <n v="33"/>
    <n v="0"/>
    <n v="1"/>
    <n v="7.2"/>
    <x v="0"/>
    <m/>
    <x v="2"/>
  </r>
  <r>
    <s v="DL-01634"/>
    <s v="CUST-0418"/>
    <s v=""/>
    <x v="4"/>
    <x v="6"/>
    <s v="4408"/>
    <n v="4408"/>
    <x v="5"/>
    <s v="Champak Rao"/>
    <s v="Champak Rao"/>
    <s v="2022-09-15"/>
    <x v="340"/>
    <d v="2023-01-31T00:00:00"/>
    <d v="2023-01-31T00:00:00"/>
    <m/>
    <s v=""/>
    <m/>
    <n v="0"/>
    <n v="1"/>
    <n v="17.3"/>
    <x v="0"/>
    <m/>
    <x v="0"/>
  </r>
  <r>
    <s v="DL-01635"/>
    <s v="CUST-0687"/>
    <s v="CMP-336"/>
    <x v="2"/>
    <x v="4"/>
    <s v="$46,851"/>
    <n v="46851"/>
    <x v="5"/>
    <s v="Ati Seshadri"/>
    <s v="Ati Seshadri"/>
    <s v="2023-06-18"/>
    <x v="850"/>
    <d v="2023-09-14T00:00:00"/>
    <d v="2023-09-14T00:00:00"/>
    <d v="2023-11-21T00:00:00"/>
    <d v="2023-11-21T00:00:00"/>
    <n v="156"/>
    <n v="1"/>
    <n v="3"/>
    <m/>
    <x v="3"/>
    <m/>
    <x v="1"/>
  </r>
  <r>
    <s v="DL-01636"/>
    <s v="CUST-0388"/>
    <s v="CMP-396"/>
    <x v="1"/>
    <x v="4"/>
    <s v="$55,793"/>
    <n v="55793"/>
    <x v="8"/>
    <s v="Jairaj Panchal"/>
    <s v="Jairaj Panchal"/>
    <s v="2024-05-26"/>
    <x v="645"/>
    <d v="2024-09-05T00:00:00"/>
    <d v="2024-09-05T00:00:00"/>
    <d v="2024-11-06T00:00:00"/>
    <d v="2024-11-06T00:00:00"/>
    <n v="164"/>
    <n v="0"/>
    <n v="1"/>
    <m/>
    <x v="0"/>
    <m/>
    <x v="1"/>
  </r>
  <r>
    <s v="DL-01637"/>
    <s v="CUST-0376"/>
    <s v=""/>
    <x v="1"/>
    <x v="2"/>
    <s v="150659"/>
    <n v="150659"/>
    <x v="7"/>
    <s v="rachit lall"/>
    <s v="Rachit Lall"/>
    <s v="2024-08-10"/>
    <x v="851"/>
    <d v="2025-01-06T00:00:00"/>
    <d v="2025-01-06T00:00:00"/>
    <m/>
    <s v=""/>
    <m/>
    <n v="0"/>
    <n v="1"/>
    <n v="19.2"/>
    <x v="4"/>
    <m/>
    <x v="0"/>
  </r>
  <r>
    <s v="DL-01638"/>
    <s v="CUST-0757"/>
    <s v="CMP-150"/>
    <x v="1"/>
    <x v="5"/>
    <s v="176,609"/>
    <n v="176609"/>
    <x v="4"/>
    <s v="Champak Rao"/>
    <s v="Champak Rao"/>
    <s v="2024-02-04"/>
    <x v="553"/>
    <d v="2024-07-12T00:00:00"/>
    <d v="2024-07-12T00:00:00"/>
    <d v="2024-06-26T00:00:00"/>
    <d v="2024-06-26T00:00:00"/>
    <n v="143"/>
    <n v="0"/>
    <n v="1"/>
    <n v="9.1"/>
    <x v="4"/>
    <m/>
    <x v="2"/>
  </r>
  <r>
    <s v="DL-01639"/>
    <s v="CUST-0119"/>
    <s v="CMP-329"/>
    <x v="1"/>
    <x v="6"/>
    <s v="196,882"/>
    <n v="196882"/>
    <x v="8"/>
    <s v="Ati Seshadri"/>
    <s v="Ati Seshadri"/>
    <s v="2024-10-10"/>
    <x v="59"/>
    <d v="2024-11-09T00:00:00"/>
    <d v="2024-11-09T00:00:00"/>
    <m/>
    <s v=""/>
    <m/>
    <n v="0"/>
    <n v="1"/>
    <n v="31.1"/>
    <x v="2"/>
    <m/>
    <x v="0"/>
  </r>
  <r>
    <s v="DL-01640"/>
    <s v="CUST-0651"/>
    <s v="CMP-309"/>
    <x v="2"/>
    <x v="2"/>
    <s v="46,595"/>
    <n v="46595"/>
    <x v="8"/>
    <s v="Panini Kade"/>
    <s v="Panini Kade"/>
    <s v="2024-04-07"/>
    <x v="852"/>
    <d v="2024-09-21T00:00:00"/>
    <d v="2024-09-21T00:00:00"/>
    <m/>
    <s v=""/>
    <m/>
    <n v="0"/>
    <n v="1"/>
    <n v="3.8"/>
    <x v="1"/>
    <m/>
    <x v="0"/>
  </r>
  <r>
    <s v="DL-01641"/>
    <s v="CUST-0846"/>
    <s v=""/>
    <x v="4"/>
    <x v="2"/>
    <s v="12924"/>
    <n v="12924"/>
    <x v="1"/>
    <s v="Nihal Bhasin"/>
    <s v="Nihal Bhasin"/>
    <s v="2022-02-11"/>
    <x v="853"/>
    <d v="2022-08-04T00:00:00"/>
    <d v="2022-08-04T00:00:00"/>
    <m/>
    <s v=""/>
    <m/>
    <n v="0"/>
    <n v="1"/>
    <n v="12.9"/>
    <x v="3"/>
    <m/>
    <x v="0"/>
  </r>
  <r>
    <s v="DL-01642"/>
    <s v="CUST-1146"/>
    <s v="CMP-141"/>
    <x v="4"/>
    <x v="3"/>
    <s v="$6,915"/>
    <n v="6915"/>
    <x v="6"/>
    <s v="Krish Varughese"/>
    <s v="Krish Varughese"/>
    <s v="2023-05-19"/>
    <x v="484"/>
    <m/>
    <s v=""/>
    <m/>
    <s v=""/>
    <m/>
    <n v="0"/>
    <n v="1"/>
    <n v="10.1"/>
    <x v="3"/>
    <m/>
    <x v="0"/>
  </r>
  <r>
    <s v="DL-01643"/>
    <s v="CUST-0988"/>
    <s v="CMP-047"/>
    <x v="2"/>
    <x v="4"/>
    <s v="$46,194"/>
    <n v="46194"/>
    <x v="5"/>
    <s v="Jasmit Gour"/>
    <s v="Jasmit Gour"/>
    <s v="2024-12-22"/>
    <x v="350"/>
    <d v="2025-03-03T00:00:00"/>
    <d v="2025-03-03T00:00:00"/>
    <d v="2025-05-25T00:00:00"/>
    <d v="2025-05-25T00:00:00"/>
    <n v="154"/>
    <n v="0"/>
    <n v="1"/>
    <m/>
    <x v="1"/>
    <m/>
    <x v="1"/>
  </r>
  <r>
    <s v="DL-01644"/>
    <s v="CUST-0509"/>
    <s v="CMP-214"/>
    <x v="4"/>
    <x v="2"/>
    <s v="9,023"/>
    <n v="9023"/>
    <x v="3"/>
    <s v="Panini Kade"/>
    <s v="Panini Kade"/>
    <s v="2022-04-27"/>
    <x v="854"/>
    <d v="2022-07-10T00:00:00"/>
    <d v="2022-07-10T00:00:00"/>
    <m/>
    <s v=""/>
    <m/>
    <n v="0"/>
    <n v="1"/>
    <m/>
    <x v="1"/>
    <m/>
    <x v="0"/>
  </r>
  <r>
    <s v="DL-01645"/>
    <s v="CUST-1249"/>
    <s v=""/>
    <x v="2"/>
    <x v="1"/>
    <s v="34071"/>
    <n v="34071"/>
    <x v="2"/>
    <s v="Amruta Sinha"/>
    <s v="Amruta Sinha"/>
    <s v="2024-03-29"/>
    <x v="855"/>
    <d v="2024-08-04T00:00:00"/>
    <d v="2024-08-04T00:00:00"/>
    <m/>
    <s v=""/>
    <m/>
    <n v="0"/>
    <n v="1"/>
    <n v="1.8"/>
    <x v="4"/>
    <m/>
    <x v="0"/>
  </r>
  <r>
    <s v="DL-01646"/>
    <s v="CUST-0759"/>
    <s v=""/>
    <x v="4"/>
    <x v="3"/>
    <s v="2438"/>
    <n v="2438"/>
    <x v="0"/>
    <s v="jalsa parsa"/>
    <s v="Jalsa Parsa"/>
    <s v="2022-07-12"/>
    <x v="169"/>
    <d v="2022-09-27T00:00:00"/>
    <d v="2022-09-27T00:00:00"/>
    <m/>
    <s v=""/>
    <m/>
    <n v="0"/>
    <n v="1"/>
    <n v="1.4"/>
    <x v="1"/>
    <m/>
    <x v="0"/>
  </r>
  <r>
    <s v="DL-01647"/>
    <s v="CUST-0272"/>
    <s v="CMP-280"/>
    <x v="0"/>
    <x v="6"/>
    <s v="3876"/>
    <n v="3876"/>
    <x v="2"/>
    <s v="jalsa parsa"/>
    <s v="Jalsa Parsa"/>
    <s v="2022-03-27"/>
    <x v="259"/>
    <d v="2022-04-20T00:00:00"/>
    <d v="2022-04-20T00:00:00"/>
    <m/>
    <s v=""/>
    <m/>
    <n v="0"/>
    <n v="1"/>
    <m/>
    <x v="2"/>
    <m/>
    <x v="0"/>
  </r>
  <r>
    <s v="DL-01648"/>
    <s v="CUST-0551"/>
    <s v="CMP-398"/>
    <x v="3"/>
    <x v="2"/>
    <s v="4409"/>
    <n v="4409"/>
    <x v="2"/>
    <s v="Nihal Bhasin"/>
    <s v="Nihal Bhasin"/>
    <s v="2022-05-13"/>
    <x v="856"/>
    <d v="2022-08-08T00:00:00"/>
    <d v="2022-08-08T00:00:00"/>
    <m/>
    <s v=""/>
    <m/>
    <n v="0"/>
    <n v="1"/>
    <n v="2.8"/>
    <x v="1"/>
    <m/>
    <x v="0"/>
  </r>
  <r>
    <s v="DL-01649"/>
    <s v="CUST-1145"/>
    <s v=""/>
    <x v="2"/>
    <x v="4"/>
    <s v="$29,064"/>
    <n v="29064"/>
    <x v="7"/>
    <s v="Panini Kade"/>
    <s v="Panini Kade"/>
    <s v="2023-11-06"/>
    <x v="427"/>
    <d v="2024-03-10T00:00:00"/>
    <d v="2024-03-10T00:00:00"/>
    <d v="2023-12-23T00:00:00"/>
    <d v="2023-12-23T00:00:00"/>
    <n v="47"/>
    <n v="1"/>
    <n v="4"/>
    <n v="0.7"/>
    <x v="0"/>
    <m/>
    <x v="1"/>
  </r>
  <r>
    <s v="DL-01650"/>
    <s v="CUST-1219"/>
    <s v=""/>
    <x v="4"/>
    <x v="3"/>
    <s v="12533"/>
    <n v="12533"/>
    <x v="6"/>
    <s v="Ati Seshadri"/>
    <s v="Ati Seshadri"/>
    <s v="2022-06-21"/>
    <x v="857"/>
    <d v="2022-08-11T00:00:00"/>
    <d v="2022-08-11T00:00:00"/>
    <m/>
    <s v=""/>
    <m/>
    <n v="0"/>
    <n v="1"/>
    <n v="29.2"/>
    <x v="2"/>
    <m/>
    <x v="0"/>
  </r>
  <r>
    <s v="DL-01651"/>
    <s v="CUST-1266"/>
    <s v="CMP-148"/>
    <x v="1"/>
    <x v="2"/>
    <s v="84165"/>
    <n v="84165"/>
    <x v="1"/>
    <s v="Mason Solanki"/>
    <s v="Mason Solanki"/>
    <s v="2024-05-07"/>
    <x v="858"/>
    <d v="2024-07-06T00:00:00"/>
    <d v="2024-07-06T00:00:00"/>
    <m/>
    <s v=""/>
    <m/>
    <n v="0"/>
    <n v="1"/>
    <n v="23.1"/>
    <x v="2"/>
    <m/>
    <x v="0"/>
  </r>
  <r>
    <s v="DL-01652"/>
    <s v="CUST-1406"/>
    <s v="CMP-237"/>
    <x v="2"/>
    <x v="6"/>
    <s v="$10,151"/>
    <n v="10151"/>
    <x v="1"/>
    <s v="rachit lall"/>
    <s v="Rachit Lall"/>
    <s v="2022-09-24"/>
    <x v="380"/>
    <d v="2023-02-20T00:00:00"/>
    <d v="2023-02-20T00:00:00"/>
    <m/>
    <s v=""/>
    <m/>
    <n v="0"/>
    <n v="1"/>
    <n v="14.9"/>
    <x v="4"/>
    <m/>
    <x v="0"/>
  </r>
  <r>
    <s v="DL-01653"/>
    <s v="CUST-0365"/>
    <s v="CMP-090"/>
    <x v="3"/>
    <x v="4"/>
    <s v="$16,088"/>
    <n v="16088"/>
    <x v="8"/>
    <s v="rachit lall"/>
    <s v="Rachit Lall"/>
    <s v="2023-09-05"/>
    <x v="139"/>
    <d v="2024-02-15T00:00:00"/>
    <d v="2024-02-15T00:00:00"/>
    <d v="2024-01-09T00:00:00"/>
    <d v="2024-01-09T00:00:00"/>
    <n v="126"/>
    <n v="0"/>
    <n v="1"/>
    <n v="15.7"/>
    <x v="3"/>
    <m/>
    <x v="1"/>
  </r>
  <r>
    <s v="DL-01654"/>
    <s v="CUST-1453"/>
    <s v="CMP-327"/>
    <x v="3"/>
    <x v="4"/>
    <s v="19,757"/>
    <n v="19757"/>
    <x v="5"/>
    <s v="Jairaj Panchal"/>
    <s v="Jairaj Panchal"/>
    <s v="2023-06-11"/>
    <x v="180"/>
    <d v="2023-10-10T00:00:00"/>
    <d v="2023-10-10T00:00:00"/>
    <d v="2023-11-30T00:00:00"/>
    <d v="2023-11-30T00:00:00"/>
    <n v="172"/>
    <n v="1"/>
    <n v="3"/>
    <n v="34.6"/>
    <x v="0"/>
    <m/>
    <x v="1"/>
  </r>
  <r>
    <s v="DL-01655"/>
    <s v="CUST-0834"/>
    <s v="CMP-267"/>
    <x v="1"/>
    <x v="1"/>
    <s v="$81,183"/>
    <n v="81183"/>
    <x v="0"/>
    <s v="Anamika Keer"/>
    <s v="Anamika Keer"/>
    <s v="2023-12-07"/>
    <x v="439"/>
    <d v="2024-04-28T00:00:00"/>
    <d v="2024-04-28T00:00:00"/>
    <m/>
    <s v=""/>
    <m/>
    <n v="0"/>
    <n v="1"/>
    <n v="7.4"/>
    <x v="2"/>
    <m/>
    <x v="0"/>
  </r>
  <r>
    <s v="DL-01656"/>
    <s v="CUST-0300"/>
    <s v="CMP-141"/>
    <x v="2"/>
    <x v="4"/>
    <s v="14518"/>
    <n v="14518"/>
    <x v="2"/>
    <s v="Champak Rao"/>
    <s v="Champak Rao"/>
    <s v="2023-08-16"/>
    <x v="409"/>
    <d v="2024-01-30T00:00:00"/>
    <d v="2024-01-30T00:00:00"/>
    <d v="2023-11-18T00:00:00"/>
    <d v="2023-11-18T00:00:00"/>
    <n v="94"/>
    <n v="0"/>
    <n v="1"/>
    <n v="24.1"/>
    <x v="1"/>
    <m/>
    <x v="1"/>
  </r>
  <r>
    <s v="DL-01657"/>
    <s v="CUST-0062"/>
    <s v="CMP-070"/>
    <x v="0"/>
    <x v="6"/>
    <s v="4216"/>
    <n v="4216"/>
    <x v="0"/>
    <s v="Mason Solanki"/>
    <s v="Mason Solanki"/>
    <s v="2023-08-25"/>
    <x v="687"/>
    <d v="2024-01-28T00:00:00"/>
    <d v="2024-01-28T00:00:00"/>
    <m/>
    <s v=""/>
    <m/>
    <n v="0"/>
    <n v="1"/>
    <n v="6"/>
    <x v="0"/>
    <m/>
    <x v="0"/>
  </r>
  <r>
    <s v="DL-01658"/>
    <s v="CUST-0682"/>
    <s v="CMP-156"/>
    <x v="2"/>
    <x v="6"/>
    <s v="32588"/>
    <n v="32588"/>
    <x v="2"/>
    <s v="Champak Rao"/>
    <s v="Champak Rao"/>
    <s v="2024-12-08"/>
    <x v="445"/>
    <d v="2025-04-08T00:00:00"/>
    <d v="2025-04-08T00:00:00"/>
    <m/>
    <s v=""/>
    <m/>
    <n v="0"/>
    <n v="1"/>
    <n v="27"/>
    <x v="1"/>
    <m/>
    <x v="0"/>
  </r>
  <r>
    <s v="DL-01659"/>
    <s v="CUST-0453"/>
    <s v="CMP-160"/>
    <x v="3"/>
    <x v="1"/>
    <s v="$19,764"/>
    <n v="19764"/>
    <x v="0"/>
    <s v="Karan Karnik"/>
    <s v="Karan Karnik"/>
    <s v="2022-05-30"/>
    <x v="181"/>
    <d v="2022-09-15T00:00:00"/>
    <d v="2022-09-15T00:00:00"/>
    <m/>
    <s v=""/>
    <m/>
    <n v="0"/>
    <n v="1"/>
    <m/>
    <x v="3"/>
    <m/>
    <x v="0"/>
  </r>
  <r>
    <s v="DL-01660"/>
    <s v="CUST-0730"/>
    <s v="CMP-020"/>
    <x v="3"/>
    <x v="2"/>
    <s v="$14,796"/>
    <n v="14796"/>
    <x v="2"/>
    <s v="Kashish Patla"/>
    <s v="Kashish Patla"/>
    <s v="2022-11-25"/>
    <x v="423"/>
    <d v="2023-04-28T00:00:00"/>
    <d v="2023-04-28T00:00:00"/>
    <m/>
    <s v=""/>
    <m/>
    <n v="0"/>
    <n v="1"/>
    <n v="25.3"/>
    <x v="3"/>
    <m/>
    <x v="0"/>
  </r>
  <r>
    <s v="DL-01661"/>
    <s v="CUST-1230"/>
    <s v="CMP-016"/>
    <x v="4"/>
    <x v="5"/>
    <s v="3849"/>
    <n v="3849"/>
    <x v="7"/>
    <s v="rachit lall"/>
    <s v="Rachit Lall"/>
    <s v="2022-10-08"/>
    <x v="667"/>
    <m/>
    <s v=""/>
    <d v="2023-03-31T00:00:00"/>
    <d v="2023-03-31T00:00:00"/>
    <n v="174"/>
    <n v="0"/>
    <n v="1"/>
    <m/>
    <x v="0"/>
    <m/>
    <x v="2"/>
  </r>
  <r>
    <s v="DL-01662"/>
    <s v="CUST-0031"/>
    <s v="CMP-005"/>
    <x v="0"/>
    <x v="6"/>
    <s v="4K"/>
    <n v="4000"/>
    <x v="3"/>
    <s v="Anamika Keer"/>
    <s v="Anamika Keer"/>
    <s v="2024-02-08"/>
    <x v="126"/>
    <d v="2024-03-31T00:00:00"/>
    <d v="2024-03-31T00:00:00"/>
    <m/>
    <s v=""/>
    <m/>
    <n v="0"/>
    <n v="1"/>
    <n v="14.5"/>
    <x v="4"/>
    <m/>
    <x v="0"/>
  </r>
  <r>
    <s v="DL-01663"/>
    <s v="CUST-0405"/>
    <s v="CMP-244"/>
    <x v="2"/>
    <x v="5"/>
    <s v="19064"/>
    <n v="19064"/>
    <x v="3"/>
    <s v="Champak Rao"/>
    <s v="Champak Rao"/>
    <s v="2023-09-26"/>
    <x v="79"/>
    <d v="2024-02-05T00:00:00"/>
    <d v="2024-02-05T00:00:00"/>
    <d v="2024-03-16T00:00:00"/>
    <d v="2024-03-16T00:00:00"/>
    <n v="172"/>
    <n v="0"/>
    <n v="1"/>
    <n v="17.600000000000001"/>
    <x v="0"/>
    <m/>
    <x v="2"/>
  </r>
  <r>
    <s v="DL-01664"/>
    <s v="CUST-0381"/>
    <s v="CMP-373"/>
    <x v="4"/>
    <x v="4"/>
    <s v="10443"/>
    <n v="10443"/>
    <x v="5"/>
    <s v="Kashish Patla"/>
    <s v="Kashish Patla"/>
    <s v="2024-02-10"/>
    <x v="859"/>
    <d v="2024-06-01T00:00:00"/>
    <d v="2024-06-01T00:00:00"/>
    <d v="2024-05-12T00:00:00"/>
    <d v="2024-05-12T00:00:00"/>
    <n v="92"/>
    <n v="0"/>
    <n v="1"/>
    <n v="17.7"/>
    <x v="3"/>
    <m/>
    <x v="1"/>
  </r>
  <r>
    <s v="DL-01665"/>
    <s v="CUST-0616"/>
    <s v="CMP-157"/>
    <x v="2"/>
    <x v="4"/>
    <s v="20K"/>
    <n v="20000"/>
    <x v="7"/>
    <s v="Mason Solanki"/>
    <s v="Mason Solanki"/>
    <s v="2024-08-29"/>
    <x v="860"/>
    <d v="2025-02-09T00:00:00"/>
    <d v="2025-02-09T00:00:00"/>
    <d v="2024-12-13T00:00:00"/>
    <d v="2024-12-13T00:00:00"/>
    <n v="106"/>
    <n v="1"/>
    <n v="4"/>
    <n v="28"/>
    <x v="4"/>
    <m/>
    <x v="1"/>
  </r>
  <r>
    <s v="DL-01666"/>
    <s v="CUST-1155"/>
    <s v="CMP-303"/>
    <x v="3"/>
    <x v="5"/>
    <s v="4138"/>
    <n v="4138"/>
    <x v="8"/>
    <s v="Ati Seshadri"/>
    <s v="Ati Seshadri"/>
    <s v="2023-08-28"/>
    <x v="141"/>
    <d v="2023-11-22T00:00:00"/>
    <d v="2023-11-22T00:00:00"/>
    <d v="2023-09-22T00:00:00"/>
    <d v="2023-09-22T00:00:00"/>
    <n v="25"/>
    <n v="0"/>
    <n v="1"/>
    <n v="0.3"/>
    <x v="3"/>
    <m/>
    <x v="2"/>
  </r>
  <r>
    <s v="DL-01667"/>
    <s v="CUST-0970"/>
    <s v=""/>
    <x v="4"/>
    <x v="1"/>
    <s v="8K"/>
    <n v="8000"/>
    <x v="5"/>
    <s v="Krish Varughese"/>
    <s v="Krish Varughese"/>
    <s v="2023-12-11"/>
    <x v="682"/>
    <d v="2024-04-01T00:00:00"/>
    <d v="2024-04-01T00:00:00"/>
    <m/>
    <s v=""/>
    <m/>
    <n v="0"/>
    <n v="1"/>
    <n v="4.5"/>
    <x v="1"/>
    <m/>
    <x v="0"/>
  </r>
  <r>
    <s v="DL-01668"/>
    <s v="CUST-0694"/>
    <s v="CMP-205"/>
    <x v="2"/>
    <x v="5"/>
    <s v="37948"/>
    <n v="37948"/>
    <x v="6"/>
    <s v="Amruta Sinha"/>
    <s v="Amruta Sinha"/>
    <s v="2023-12-11"/>
    <x v="682"/>
    <d v="2024-05-26T00:00:00"/>
    <d v="2024-05-26T00:00:00"/>
    <d v="2024-06-16T00:00:00"/>
    <d v="2024-06-16T00:00:00"/>
    <n v="188"/>
    <n v="0"/>
    <n v="1"/>
    <n v="6.4"/>
    <x v="2"/>
    <m/>
    <x v="2"/>
  </r>
  <r>
    <s v="DL-01669"/>
    <s v="CUST-0999"/>
    <s v=""/>
    <x v="2"/>
    <x v="2"/>
    <s v="14323"/>
    <n v="14323"/>
    <x v="7"/>
    <s v="Ati Seshadri"/>
    <s v="Ati Seshadri"/>
    <s v="2022-03-07"/>
    <x v="861"/>
    <d v="2022-04-20T00:00:00"/>
    <d v="2022-04-20T00:00:00"/>
    <m/>
    <s v=""/>
    <m/>
    <n v="0"/>
    <n v="1"/>
    <n v="12.3"/>
    <x v="4"/>
    <m/>
    <x v="0"/>
  </r>
  <r>
    <s v="DL-01670"/>
    <s v="CUST-0291"/>
    <s v=""/>
    <x v="1"/>
    <x v="4"/>
    <s v="85,007"/>
    <n v="85007"/>
    <x v="1"/>
    <s v="Panini Kade"/>
    <s v="Panini Kade"/>
    <s v="2023-09-30"/>
    <x v="157"/>
    <d v="2024-03-03T00:00:00"/>
    <d v="2024-03-03T00:00:00"/>
    <d v="2024-02-14T00:00:00"/>
    <d v="2024-02-14T00:00:00"/>
    <n v="137"/>
    <n v="0"/>
    <n v="1"/>
    <n v="8.1"/>
    <x v="4"/>
    <m/>
    <x v="1"/>
  </r>
  <r>
    <s v="DL-01671"/>
    <s v="CUST-0172"/>
    <s v="CMP-064"/>
    <x v="0"/>
    <x v="5"/>
    <s v="2536"/>
    <n v="2536"/>
    <x v="5"/>
    <s v="jalsa parsa"/>
    <s v="Jalsa Parsa"/>
    <s v="06/06/2024"/>
    <x v="321"/>
    <d v="2024-08-14T00:00:00"/>
    <d v="2024-08-14T00:00:00"/>
    <d v="2024-09-05T00:00:00"/>
    <d v="2024-09-05T00:00:00"/>
    <n v="91"/>
    <n v="0"/>
    <n v="1"/>
    <n v="7"/>
    <x v="1"/>
    <m/>
    <x v="2"/>
  </r>
  <r>
    <s v="DL-01672"/>
    <s v="CUST-1228"/>
    <s v="CMP-226"/>
    <x v="3"/>
    <x v="6"/>
    <s v="6724"/>
    <n v="6724"/>
    <x v="8"/>
    <s v="Champak Rao"/>
    <s v="Champak Rao"/>
    <s v="2023-08-24"/>
    <x v="862"/>
    <d v="2024-01-09T00:00:00"/>
    <d v="2024-01-09T00:00:00"/>
    <m/>
    <s v=""/>
    <m/>
    <n v="0"/>
    <n v="1"/>
    <n v="11"/>
    <x v="3"/>
    <m/>
    <x v="0"/>
  </r>
  <r>
    <s v="DL-01673"/>
    <s v="CUST-0901"/>
    <s v="CMP-041"/>
    <x v="1"/>
    <x v="2"/>
    <s v="215,465"/>
    <n v="215465"/>
    <x v="2"/>
    <s v="Vidhi Mital"/>
    <s v="Vidhi Mital"/>
    <s v="2022-09-21"/>
    <x v="461"/>
    <d v="2023-01-15T00:00:00"/>
    <d v="2023-01-15T00:00:00"/>
    <m/>
    <s v=""/>
    <m/>
    <n v="0"/>
    <n v="1"/>
    <n v="19.8"/>
    <x v="4"/>
    <m/>
    <x v="0"/>
  </r>
  <r>
    <s v="DL-01674"/>
    <s v="CUST-0204"/>
    <s v="CMP-006"/>
    <x v="0"/>
    <x v="2"/>
    <s v="4449"/>
    <n v="4449"/>
    <x v="2"/>
    <s v="Owen Mane"/>
    <s v="Owen Mane"/>
    <s v="2022-12-15"/>
    <x v="590"/>
    <d v="2023-01-24T00:00:00"/>
    <d v="2023-01-24T00:00:00"/>
    <m/>
    <s v=""/>
    <m/>
    <n v="0"/>
    <n v="1"/>
    <n v="13.8"/>
    <x v="2"/>
    <m/>
    <x v="0"/>
  </r>
  <r>
    <s v="DL-01675"/>
    <s v="CUST-0473"/>
    <s v="CMP-318"/>
    <x v="1"/>
    <x v="4"/>
    <s v="$185,618"/>
    <n v="185618"/>
    <x v="8"/>
    <s v="Patrick Sama"/>
    <s v="Patrick Sama"/>
    <s v="25/05/2024"/>
    <x v="829"/>
    <d v="2024-07-30T00:00:00"/>
    <d v="2024-07-30T00:00:00"/>
    <d v="2024-06-29T00:00:00"/>
    <d v="2024-06-29T00:00:00"/>
    <n v="35"/>
    <n v="0"/>
    <n v="1"/>
    <n v="25.7"/>
    <x v="2"/>
    <m/>
    <x v="1"/>
  </r>
  <r>
    <s v="DL-01676"/>
    <s v="CUST-1373"/>
    <s v="CMP-332"/>
    <x v="1"/>
    <x v="1"/>
    <s v="156482"/>
    <n v="156482"/>
    <x v="7"/>
    <s v="Lakshmi Hayre  "/>
    <s v="Lakshmi Hayre"/>
    <s v="2024-08-08"/>
    <x v="738"/>
    <d v="2024-12-16T00:00:00"/>
    <d v="2024-12-16T00:00:00"/>
    <m/>
    <s v=""/>
    <m/>
    <n v="0"/>
    <n v="1"/>
    <n v="16.399999999999999"/>
    <x v="2"/>
    <m/>
    <x v="0"/>
  </r>
  <r>
    <s v="DL-01677"/>
    <s v="CUST-0710"/>
    <s v="CMP-377"/>
    <x v="0"/>
    <x v="1"/>
    <s v="8418"/>
    <n v="8418"/>
    <x v="0"/>
    <s v="Vidhi Mital"/>
    <s v="Vidhi Mital"/>
    <s v="2023-03-31"/>
    <x v="734"/>
    <d v="2023-06-16T00:00:00"/>
    <d v="2023-06-16T00:00:00"/>
    <m/>
    <s v=""/>
    <m/>
    <n v="0"/>
    <n v="1"/>
    <n v="6.9"/>
    <x v="4"/>
    <m/>
    <x v="0"/>
  </r>
  <r>
    <s v="DL-01678"/>
    <s v="CUST-0828"/>
    <s v="CMP-185"/>
    <x v="0"/>
    <x v="1"/>
    <s v="$4,793"/>
    <n v="4793"/>
    <x v="6"/>
    <s v="Ati Seshadri  "/>
    <s v="Ati Seshadri"/>
    <s v="21/02/2024"/>
    <x v="315"/>
    <d v="2024-06-13T00:00:00"/>
    <d v="2024-06-13T00:00:00"/>
    <m/>
    <s v=""/>
    <m/>
    <n v="0"/>
    <n v="1"/>
    <m/>
    <x v="2"/>
    <m/>
    <x v="0"/>
  </r>
  <r>
    <s v="DL-01679"/>
    <s v="CUST-0097"/>
    <s v="CMP-093"/>
    <x v="4"/>
    <x v="1"/>
    <s v="$11,559"/>
    <n v="11559"/>
    <x v="2"/>
    <s v="Krish Varughese"/>
    <s v="Krish Varughese"/>
    <s v="2024-02-29"/>
    <x v="803"/>
    <d v="2024-05-23T00:00:00"/>
    <d v="2024-05-23T00:00:00"/>
    <m/>
    <s v=""/>
    <m/>
    <n v="0"/>
    <n v="1"/>
    <n v="22.7"/>
    <x v="3"/>
    <m/>
    <x v="0"/>
  </r>
  <r>
    <s v="DL-01680"/>
    <s v="CUST-0533"/>
    <s v="CMP-263"/>
    <x v="2"/>
    <x v="1"/>
    <s v="$11,523"/>
    <n v="11523"/>
    <x v="8"/>
    <s v="Mason Solanki"/>
    <s v="Mason Solanki"/>
    <s v="2024-03-05"/>
    <x v="198"/>
    <d v="2024-04-06T00:00:00"/>
    <d v="2024-04-06T00:00:00"/>
    <m/>
    <s v=""/>
    <m/>
    <n v="0"/>
    <n v="1"/>
    <m/>
    <x v="2"/>
    <m/>
    <x v="0"/>
  </r>
  <r>
    <s v="DL-01681"/>
    <s v="CUST-1088"/>
    <s v="CMP-274"/>
    <x v="3"/>
    <x v="6"/>
    <s v="14K"/>
    <n v="14000"/>
    <x v="4"/>
    <s v="Ekta Uppal"/>
    <s v="Ekta Uppal"/>
    <s v="2022-07-14"/>
    <x v="863"/>
    <d v="2022-09-23T00:00:00"/>
    <d v="2022-09-23T00:00:00"/>
    <m/>
    <s v=""/>
    <m/>
    <n v="0"/>
    <n v="1"/>
    <n v="30"/>
    <x v="4"/>
    <m/>
    <x v="0"/>
  </r>
  <r>
    <s v="DL-01682"/>
    <s v="CUST-0847"/>
    <s v=""/>
    <x v="1"/>
    <x v="2"/>
    <s v="$65,228"/>
    <n v="65228"/>
    <x v="8"/>
    <s v="Jasmit Gour"/>
    <s v="Jasmit Gour"/>
    <s v="2022-01-17"/>
    <x v="767"/>
    <d v="2022-06-14T00:00:00"/>
    <d v="2022-06-14T00:00:00"/>
    <m/>
    <s v=""/>
    <m/>
    <n v="0"/>
    <n v="1"/>
    <n v="15.4"/>
    <x v="2"/>
    <m/>
    <x v="0"/>
  </r>
  <r>
    <s v="DL-01683"/>
    <s v="CUST-1223"/>
    <s v="CMP-043"/>
    <x v="0"/>
    <x v="3"/>
    <s v="$8,527"/>
    <n v="8527"/>
    <x v="8"/>
    <s v="Jairaj Panchal"/>
    <s v="Jairaj Panchal"/>
    <s v="2024-04-06"/>
    <x v="178"/>
    <d v="2024-05-11T00:00:00"/>
    <d v="2024-05-11T00:00:00"/>
    <m/>
    <s v=""/>
    <m/>
    <n v="0"/>
    <n v="1"/>
    <m/>
    <x v="2"/>
    <m/>
    <x v="0"/>
  </r>
  <r>
    <s v="DL-01684"/>
    <s v="CUST-1167"/>
    <s v="CMP-338"/>
    <x v="2"/>
    <x v="2"/>
    <s v="40324"/>
    <n v="40324"/>
    <x v="7"/>
    <s v="Kashish Patla"/>
    <s v="Kashish Patla"/>
    <s v="2024-05-23"/>
    <x v="864"/>
    <d v="2024-09-03T00:00:00"/>
    <d v="2024-09-03T00:00:00"/>
    <m/>
    <s v=""/>
    <m/>
    <n v="0"/>
    <n v="1"/>
    <n v="8.6"/>
    <x v="3"/>
    <m/>
    <x v="0"/>
  </r>
  <r>
    <s v="DL-01685"/>
    <s v="CUST-0262"/>
    <s v=""/>
    <x v="1"/>
    <x v="1"/>
    <s v="124,568"/>
    <n v="124568"/>
    <x v="2"/>
    <s v="Owen Mane"/>
    <s v="Owen Mane"/>
    <s v="2022-08-13"/>
    <x v="224"/>
    <d v="2022-11-20T00:00:00"/>
    <d v="2022-11-20T00:00:00"/>
    <m/>
    <s v=""/>
    <m/>
    <n v="0"/>
    <n v="1"/>
    <n v="24.3"/>
    <x v="1"/>
    <m/>
    <x v="0"/>
  </r>
  <r>
    <s v="DL-01686"/>
    <s v="CUST-0480"/>
    <s v="CMP-220"/>
    <x v="1"/>
    <x v="2"/>
    <s v="190053"/>
    <n v="190053"/>
    <x v="4"/>
    <s v="Mason Solanki"/>
    <s v="Mason Solanki"/>
    <s v="2024-05-01"/>
    <x v="618"/>
    <d v="2024-09-05T00:00:00"/>
    <d v="2024-09-05T00:00:00"/>
    <m/>
    <s v=""/>
    <m/>
    <n v="0"/>
    <n v="1"/>
    <n v="10.6"/>
    <x v="0"/>
    <m/>
    <x v="0"/>
  </r>
  <r>
    <s v="DL-01687"/>
    <s v="CUST-1104"/>
    <s v="CMP-021"/>
    <x v="2"/>
    <x v="2"/>
    <s v="43940"/>
    <n v="43940"/>
    <x v="3"/>
    <s v="Karan Karnik"/>
    <s v="Karan Karnik"/>
    <s v="18/09/2022"/>
    <x v="77"/>
    <d v="2023-02-10T00:00:00"/>
    <d v="2023-02-10T00:00:00"/>
    <m/>
    <s v=""/>
    <m/>
    <n v="0"/>
    <n v="1"/>
    <n v="17.100000000000001"/>
    <x v="0"/>
    <m/>
    <x v="0"/>
  </r>
  <r>
    <s v="DL-01688"/>
    <s v="CUST-0134"/>
    <s v="CMP-252"/>
    <x v="1"/>
    <x v="2"/>
    <s v="102,300"/>
    <n v="102300"/>
    <x v="5"/>
    <s v="Ekta Uppal"/>
    <s v="Ekta Uppal"/>
    <s v="2024-05-01"/>
    <x v="618"/>
    <d v="2024-10-07T00:00:00"/>
    <d v="2024-10-07T00:00:00"/>
    <m/>
    <s v=""/>
    <m/>
    <n v="0"/>
    <n v="1"/>
    <n v="24.1"/>
    <x v="0"/>
    <m/>
    <x v="0"/>
  </r>
  <r>
    <s v="DL-01689"/>
    <s v="CUST-1008"/>
    <s v="CMP-070"/>
    <x v="0"/>
    <x v="6"/>
    <s v="3414"/>
    <n v="3414"/>
    <x v="0"/>
    <s v="Ati Seshadri"/>
    <s v="Ati Seshadri"/>
    <s v="2023-05-25"/>
    <x v="249"/>
    <d v="2023-06-15T00:00:00"/>
    <d v="2023-06-15T00:00:00"/>
    <m/>
    <s v=""/>
    <m/>
    <n v="0"/>
    <n v="1"/>
    <n v="27.2"/>
    <x v="4"/>
    <m/>
    <x v="0"/>
  </r>
  <r>
    <s v="DL-01690"/>
    <s v="CUST-0864"/>
    <s v="CMP-160"/>
    <x v="4"/>
    <x v="3"/>
    <s v="$13,104"/>
    <n v="13104"/>
    <x v="1"/>
    <s v="Amruta Sinha"/>
    <s v="Amruta Sinha"/>
    <s v="2023-04-29"/>
    <x v="128"/>
    <d v="2023-08-18T00:00:00"/>
    <d v="2023-08-18T00:00:00"/>
    <m/>
    <s v=""/>
    <m/>
    <n v="0"/>
    <n v="1"/>
    <n v="23.8"/>
    <x v="3"/>
    <m/>
    <x v="0"/>
  </r>
  <r>
    <s v="DL-01691"/>
    <s v="CUST-1401"/>
    <s v="CMP-387"/>
    <x v="3"/>
    <x v="6"/>
    <s v="$22,003"/>
    <n v="22003"/>
    <x v="3"/>
    <s v="Panini Kade"/>
    <s v="Panini Kade"/>
    <s v="2022-04-23"/>
    <x v="662"/>
    <m/>
    <s v=""/>
    <m/>
    <s v=""/>
    <m/>
    <n v="0"/>
    <n v="1"/>
    <n v="25.8"/>
    <x v="2"/>
    <m/>
    <x v="0"/>
  </r>
  <r>
    <s v="DL-01692"/>
    <s v="CUST-0233"/>
    <s v="CMP-244"/>
    <x v="4"/>
    <x v="6"/>
    <s v="5,777"/>
    <n v="5777"/>
    <x v="1"/>
    <s v="Amruta Sinha"/>
    <s v="Amruta Sinha"/>
    <s v="2024-03-19"/>
    <x v="44"/>
    <d v="2024-07-04T00:00:00"/>
    <d v="2024-07-04T00:00:00"/>
    <m/>
    <s v=""/>
    <m/>
    <n v="0"/>
    <n v="1"/>
    <n v="33.1"/>
    <x v="4"/>
    <m/>
    <x v="0"/>
  </r>
  <r>
    <s v="DL-01693"/>
    <s v="CUST-1316"/>
    <s v=""/>
    <x v="3"/>
    <x v="1"/>
    <s v="16232"/>
    <n v="16232"/>
    <x v="8"/>
    <s v="Shivani Natt"/>
    <s v="Shivani Natt"/>
    <s v="2024-10-03"/>
    <x v="182"/>
    <d v="2025-02-14T00:00:00"/>
    <d v="2025-02-14T00:00:00"/>
    <m/>
    <s v=""/>
    <m/>
    <n v="0"/>
    <n v="1"/>
    <m/>
    <x v="4"/>
    <m/>
    <x v="0"/>
  </r>
  <r>
    <s v="DL-01694"/>
    <s v="CUST-0854"/>
    <s v="CMP-371"/>
    <x v="0"/>
    <x v="0"/>
    <s v="7K"/>
    <n v="7000"/>
    <x v="6"/>
    <s v="Vidhi Mital"/>
    <s v="Vidhi Mital"/>
    <s v="2023-04-07"/>
    <x v="691"/>
    <d v="2023-07-21T00:00:00"/>
    <d v="2023-07-21T00:00:00"/>
    <m/>
    <s v=""/>
    <m/>
    <n v="0"/>
    <n v="1"/>
    <n v="18.899999999999999"/>
    <x v="1"/>
    <m/>
    <x v="0"/>
  </r>
  <r>
    <s v="DL-01695"/>
    <s v="CUST-1011"/>
    <s v=""/>
    <x v="3"/>
    <x v="5"/>
    <s v="$9,754"/>
    <n v="9754"/>
    <x v="2"/>
    <s v="Shivani Natt"/>
    <s v="Shivani Natt"/>
    <s v="2024-12-11"/>
    <x v="312"/>
    <d v="2025-02-22T00:00:00"/>
    <d v="2025-02-22T00:00:00"/>
    <d v="2025-04-08T00:00:00"/>
    <d v="2025-04-08T00:00:00"/>
    <n v="118"/>
    <n v="0"/>
    <n v="1"/>
    <n v="32.9"/>
    <x v="3"/>
    <m/>
    <x v="2"/>
  </r>
  <r>
    <s v="DL-01696"/>
    <s v="CUST-0287"/>
    <s v="CMP-289"/>
    <x v="1"/>
    <x v="2"/>
    <s v="$215,612"/>
    <n v="215612"/>
    <x v="5"/>
    <s v="Ati Seshadri"/>
    <s v="Ati Seshadri"/>
    <s v="2024-06-26"/>
    <x v="865"/>
    <d v="2024-08-04T00:00:00"/>
    <d v="2024-08-04T00:00:00"/>
    <m/>
    <s v=""/>
    <m/>
    <n v="0"/>
    <n v="1"/>
    <n v="7.8"/>
    <x v="0"/>
    <m/>
    <x v="0"/>
  </r>
  <r>
    <s v="DL-01697"/>
    <s v="CUST-0109"/>
    <s v="CMP-074"/>
    <x v="2"/>
    <x v="4"/>
    <s v="39K"/>
    <n v="39000"/>
    <x v="2"/>
    <s v="Jasmit Gour"/>
    <s v="Jasmit Gour"/>
    <s v="2022-12-04"/>
    <x v="166"/>
    <d v="2023-01-01T00:00:00"/>
    <d v="2023-01-01T00:00:00"/>
    <d v="2023-03-15T00:00:00"/>
    <d v="2023-03-15T00:00:00"/>
    <n v="101"/>
    <n v="1"/>
    <n v="4"/>
    <n v="19"/>
    <x v="4"/>
    <m/>
    <x v="1"/>
  </r>
  <r>
    <s v="DL-01698"/>
    <s v="CUST-1006"/>
    <s v="CMP-263"/>
    <x v="4"/>
    <x v="6"/>
    <s v="11055"/>
    <n v="11055"/>
    <x v="4"/>
    <s v="Patrick Sama"/>
    <s v="Patrick Sama"/>
    <s v="2023-07-29"/>
    <x v="241"/>
    <d v="2023-09-12T00:00:00"/>
    <d v="2023-09-12T00:00:00"/>
    <m/>
    <s v=""/>
    <m/>
    <n v="0"/>
    <n v="1"/>
    <n v="6.9"/>
    <x v="0"/>
    <m/>
    <x v="0"/>
  </r>
  <r>
    <s v="DL-01699"/>
    <s v="CUST-1313"/>
    <s v="CMP-347"/>
    <x v="3"/>
    <x v="4"/>
    <s v="4250"/>
    <n v="4250"/>
    <x v="7"/>
    <s v="Anamika Keer"/>
    <s v="Anamika Keer"/>
    <s v="2022-04-14"/>
    <x v="866"/>
    <d v="2022-09-23T00:00:00"/>
    <d v="2022-09-23T00:00:00"/>
    <d v="2022-07-22T00:00:00"/>
    <d v="2022-07-22T00:00:00"/>
    <n v="99"/>
    <n v="1"/>
    <n v="1"/>
    <n v="30.4"/>
    <x v="1"/>
    <m/>
    <x v="1"/>
  </r>
  <r>
    <s v="DL-01700"/>
    <s v="CUST-0516"/>
    <s v=""/>
    <x v="2"/>
    <x v="5"/>
    <s v="$21,555"/>
    <n v="21555"/>
    <x v="3"/>
    <s v="Anamika Keer"/>
    <s v="Anamika Keer"/>
    <s v="2022-11-02"/>
    <x v="867"/>
    <d v="2023-04-26T00:00:00"/>
    <d v="2023-04-26T00:00:00"/>
    <d v="2023-04-02T00:00:00"/>
    <d v="2023-04-02T00:00:00"/>
    <n v="151"/>
    <n v="0"/>
    <n v="1"/>
    <n v="20"/>
    <x v="3"/>
    <m/>
    <x v="2"/>
  </r>
  <r>
    <s v="DL-01701"/>
    <s v="CUST-0961"/>
    <s v="CMP-045"/>
    <x v="3"/>
    <x v="4"/>
    <s v="20,239"/>
    <n v="20239"/>
    <x v="5"/>
    <s v="Kashish Patla"/>
    <s v="Kashish Patla"/>
    <s v="2022-03-13"/>
    <x v="868"/>
    <d v="2022-08-01T00:00:00"/>
    <d v="2022-08-01T00:00:00"/>
    <d v="2022-08-18T00:00:00"/>
    <d v="2022-08-18T00:00:00"/>
    <n v="158"/>
    <n v="0"/>
    <n v="1"/>
    <n v="2.8"/>
    <x v="0"/>
    <m/>
    <x v="1"/>
  </r>
  <r>
    <s v="DL-01702"/>
    <s v="CUST-1500"/>
    <s v=""/>
    <x v="4"/>
    <x v="0"/>
    <s v="9441"/>
    <n v="9441"/>
    <x v="2"/>
    <s v="Anamika Keer"/>
    <s v="Anamika Keer"/>
    <s v="2023-07-17"/>
    <x v="320"/>
    <d v="2024-01-07T00:00:00"/>
    <d v="2024-01-07T00:00:00"/>
    <m/>
    <s v=""/>
    <m/>
    <n v="0"/>
    <n v="1"/>
    <n v="24.5"/>
    <x v="2"/>
    <m/>
    <x v="0"/>
  </r>
  <r>
    <s v="DL-01703"/>
    <s v="CUST-0986"/>
    <s v=""/>
    <x v="0"/>
    <x v="3"/>
    <s v="7,742"/>
    <n v="7742"/>
    <x v="3"/>
    <s v="Amruta Sinha"/>
    <s v="Amruta Sinha"/>
    <s v="2024-06-06"/>
    <x v="321"/>
    <d v="2024-08-14T00:00:00"/>
    <d v="2024-08-14T00:00:00"/>
    <m/>
    <s v=""/>
    <m/>
    <n v="0"/>
    <n v="1"/>
    <n v="13"/>
    <x v="2"/>
    <m/>
    <x v="0"/>
  </r>
  <r>
    <s v="DL-01704"/>
    <s v="CUST-0135"/>
    <s v="CMP-225"/>
    <x v="3"/>
    <x v="0"/>
    <s v="3621"/>
    <n v="3621"/>
    <x v="4"/>
    <s v="Owen Mane"/>
    <s v="Owen Mane"/>
    <s v="2024-09-06"/>
    <x v="229"/>
    <d v="2025-01-24T00:00:00"/>
    <d v="2025-01-24T00:00:00"/>
    <m/>
    <s v=""/>
    <m/>
    <n v="0"/>
    <n v="1"/>
    <n v="0.1"/>
    <x v="2"/>
    <m/>
    <x v="0"/>
  </r>
  <r>
    <s v="DL-01705"/>
    <s v="CUST-1460"/>
    <s v="CMP-216"/>
    <x v="1"/>
    <x v="3"/>
    <s v="$165,498"/>
    <n v="165498"/>
    <x v="1"/>
    <s v="Nihal Bhasin"/>
    <s v="Nihal Bhasin"/>
    <s v="2022-01-01"/>
    <x v="322"/>
    <d v="2022-06-20T00:00:00"/>
    <d v="2022-06-20T00:00:00"/>
    <m/>
    <s v=""/>
    <m/>
    <n v="0"/>
    <n v="1"/>
    <n v="17.5"/>
    <x v="0"/>
    <m/>
    <x v="0"/>
  </r>
  <r>
    <s v="DL-01706"/>
    <s v="CUST-0698"/>
    <s v="CMP-108"/>
    <x v="3"/>
    <x v="3"/>
    <s v="15,861"/>
    <n v="15861"/>
    <x v="0"/>
    <s v="Ekta Uppal"/>
    <s v="Ekta Uppal"/>
    <s v="2023-09-15"/>
    <x v="809"/>
    <d v="2023-12-08T00:00:00"/>
    <d v="2023-12-08T00:00:00"/>
    <m/>
    <s v=""/>
    <m/>
    <n v="0"/>
    <n v="1"/>
    <n v="6.8"/>
    <x v="1"/>
    <m/>
    <x v="0"/>
  </r>
  <r>
    <s v="DL-01707"/>
    <s v="CUST-1133"/>
    <s v=""/>
    <x v="4"/>
    <x v="1"/>
    <s v="8775"/>
    <n v="8775"/>
    <x v="6"/>
    <s v="Owen Mane"/>
    <s v="Owen Mane"/>
    <s v="2024-10-02"/>
    <x v="544"/>
    <d v="2024-12-29T00:00:00"/>
    <d v="2024-12-29T00:00:00"/>
    <m/>
    <s v=""/>
    <m/>
    <n v="0"/>
    <n v="1"/>
    <n v="24.7"/>
    <x v="4"/>
    <m/>
    <x v="0"/>
  </r>
  <r>
    <s v="DL-01708"/>
    <s v="CUST-0858"/>
    <s v="CMP-355"/>
    <x v="1"/>
    <x v="6"/>
    <s v="$110,268"/>
    <n v="110268"/>
    <x v="8"/>
    <s v="Panini Kade"/>
    <s v="Panini Kade"/>
    <s v="2024-08-01"/>
    <x v="550"/>
    <d v="2024-09-20T00:00:00"/>
    <d v="2024-09-20T00:00:00"/>
    <m/>
    <s v=""/>
    <m/>
    <n v="0"/>
    <n v="1"/>
    <n v="13.8"/>
    <x v="3"/>
    <m/>
    <x v="0"/>
  </r>
  <r>
    <s v="DL-01709"/>
    <s v="CUST-0646"/>
    <s v="CMP-078"/>
    <x v="1"/>
    <x v="5"/>
    <s v="$118,877"/>
    <n v="118877"/>
    <x v="3"/>
    <s v="Anamika Keer"/>
    <s v="Anamika Keer"/>
    <s v="18/05/2024"/>
    <x v="869"/>
    <d v="2024-08-05T00:00:00"/>
    <d v="2024-08-05T00:00:00"/>
    <d v="2024-09-24T00:00:00"/>
    <d v="2024-09-24T00:00:00"/>
    <n v="129"/>
    <n v="0"/>
    <n v="1"/>
    <n v="0.1"/>
    <x v="4"/>
    <m/>
    <x v="2"/>
  </r>
  <r>
    <s v="DL-01710"/>
    <s v="CUST-0144"/>
    <s v="CMP-245"/>
    <x v="0"/>
    <x v="2"/>
    <s v="3K"/>
    <n v="3000"/>
    <x v="5"/>
    <s v="Patrick Sama"/>
    <s v="Patrick Sama"/>
    <s v="2024-05-27"/>
    <x v="870"/>
    <d v="2024-11-08T00:00:00"/>
    <d v="2024-11-08T00:00:00"/>
    <m/>
    <s v=""/>
    <m/>
    <n v="0"/>
    <n v="1"/>
    <n v="21.1"/>
    <x v="1"/>
    <m/>
    <x v="0"/>
  </r>
  <r>
    <s v="DL-01711"/>
    <s v="CUST-1256"/>
    <s v="CMP-063"/>
    <x v="2"/>
    <x v="6"/>
    <s v="30785"/>
    <n v="30785"/>
    <x v="4"/>
    <s v="Karan Karnik"/>
    <s v="Karan Karnik"/>
    <s v="2023-03-07"/>
    <x v="871"/>
    <d v="2023-08-02T00:00:00"/>
    <d v="2023-08-02T00:00:00"/>
    <m/>
    <s v=""/>
    <m/>
    <n v="0"/>
    <n v="1"/>
    <n v="18.5"/>
    <x v="1"/>
    <m/>
    <x v="0"/>
  </r>
  <r>
    <s v="DL-01712"/>
    <s v="CUST-1475"/>
    <s v=""/>
    <x v="4"/>
    <x v="5"/>
    <s v="8293"/>
    <n v="8293"/>
    <x v="0"/>
    <s v="Vidhi Mital"/>
    <s v="Vidhi Mital"/>
    <s v="2022-03-18"/>
    <x v="483"/>
    <d v="2022-09-03T00:00:00"/>
    <d v="2022-09-03T00:00:00"/>
    <d v="2022-09-15T00:00:00"/>
    <d v="2022-09-15T00:00:00"/>
    <n v="181"/>
    <n v="0"/>
    <n v="1"/>
    <n v="21.5"/>
    <x v="0"/>
    <m/>
    <x v="2"/>
  </r>
  <r>
    <s v="DL-01713"/>
    <s v="CUST-1188"/>
    <s v=""/>
    <x v="3"/>
    <x v="1"/>
    <s v="22563"/>
    <n v="22563"/>
    <x v="2"/>
    <s v="Shivani Natt"/>
    <s v="Shivani Natt"/>
    <s v="2023-02-08"/>
    <x v="284"/>
    <d v="2023-04-09T00:00:00"/>
    <d v="2023-04-09T00:00:00"/>
    <m/>
    <s v=""/>
    <m/>
    <n v="0"/>
    <n v="1"/>
    <n v="29.3"/>
    <x v="2"/>
    <m/>
    <x v="0"/>
  </r>
  <r>
    <s v="DL-01714"/>
    <s v="CUST-1474"/>
    <s v="CMP-118"/>
    <x v="2"/>
    <x v="3"/>
    <s v="27145"/>
    <n v="27145"/>
    <x v="2"/>
    <s v="Ati Seshadri"/>
    <s v="Ati Seshadri"/>
    <s v="20/06/2024"/>
    <x v="569"/>
    <d v="2024-11-19T00:00:00"/>
    <d v="2024-11-19T00:00:00"/>
    <m/>
    <s v=""/>
    <m/>
    <n v="0"/>
    <n v="1"/>
    <n v="33.700000000000003"/>
    <x v="2"/>
    <m/>
    <x v="0"/>
  </r>
  <r>
    <s v="DL-01715"/>
    <s v="CUST-0139"/>
    <s v=""/>
    <x v="3"/>
    <x v="2"/>
    <s v="$8,031"/>
    <n v="8031"/>
    <x v="3"/>
    <s v="Lakshmi Hayre"/>
    <s v="Lakshmi Hayre"/>
    <s v="12/04/2023"/>
    <x v="872"/>
    <d v="2023-08-29T00:00:00"/>
    <d v="2023-08-29T00:00:00"/>
    <m/>
    <s v=""/>
    <m/>
    <n v="0"/>
    <n v="1"/>
    <n v="23.4"/>
    <x v="3"/>
    <m/>
    <x v="0"/>
  </r>
  <r>
    <s v="DL-01716"/>
    <s v="CUST-0483"/>
    <s v="CMP-073"/>
    <x v="2"/>
    <x v="6"/>
    <s v="$39,549"/>
    <n v="39549"/>
    <x v="8"/>
    <s v="Aachal Soni"/>
    <s v="Aachal Soni"/>
    <s v="2023-07-15"/>
    <x v="117"/>
    <d v="2023-12-14T00:00:00"/>
    <d v="2023-12-14T00:00:00"/>
    <m/>
    <s v=""/>
    <m/>
    <n v="0"/>
    <n v="1"/>
    <m/>
    <x v="3"/>
    <m/>
    <x v="0"/>
  </r>
  <r>
    <s v="DL-01717"/>
    <s v="CUST-0747"/>
    <s v="CMP-347"/>
    <x v="4"/>
    <x v="6"/>
    <s v="12096"/>
    <n v="12096"/>
    <x v="3"/>
    <s v="Vidhi Mital"/>
    <s v="Vidhi Mital"/>
    <s v="2022-10-29"/>
    <x v="873"/>
    <d v="2023-03-26T00:00:00"/>
    <d v="2023-03-26T00:00:00"/>
    <m/>
    <s v=""/>
    <m/>
    <n v="0"/>
    <n v="1"/>
    <n v="0.4"/>
    <x v="1"/>
    <m/>
    <x v="0"/>
  </r>
  <r>
    <s v="DL-01718"/>
    <s v="CUST-1459"/>
    <s v="CMP-161"/>
    <x v="1"/>
    <x v="1"/>
    <s v="120859"/>
    <n v="120859"/>
    <x v="6"/>
    <s v="rachit lall"/>
    <s v="Rachit Lall"/>
    <s v="28/05/2024"/>
    <x v="365"/>
    <d v="2024-11-04T00:00:00"/>
    <d v="2024-11-04T00:00:00"/>
    <m/>
    <s v=""/>
    <m/>
    <n v="0"/>
    <n v="1"/>
    <n v="24.4"/>
    <x v="0"/>
    <m/>
    <x v="0"/>
  </r>
  <r>
    <s v="DL-01719"/>
    <s v="CUST-0548"/>
    <s v="CMP-290"/>
    <x v="3"/>
    <x v="2"/>
    <s v="9173"/>
    <n v="9173"/>
    <x v="8"/>
    <s v="Nihal Bhasin"/>
    <s v="Nihal Bhasin"/>
    <s v="2024-02-07"/>
    <x v="679"/>
    <d v="2024-05-14T00:00:00"/>
    <d v="2024-05-14T00:00:00"/>
    <m/>
    <s v=""/>
    <m/>
    <n v="0"/>
    <n v="1"/>
    <n v="13.4"/>
    <x v="3"/>
    <m/>
    <x v="0"/>
  </r>
  <r>
    <s v="DL-01720"/>
    <s v="CUST-1478"/>
    <s v=""/>
    <x v="3"/>
    <x v="0"/>
    <s v="$21,353"/>
    <n v="21353"/>
    <x v="3"/>
    <s v="Nihal Bhasin"/>
    <s v="Nihal Bhasin"/>
    <s v="22/09/2023"/>
    <x v="338"/>
    <d v="2023-10-28T00:00:00"/>
    <d v="2023-10-28T00:00:00"/>
    <m/>
    <s v=""/>
    <m/>
    <n v="0"/>
    <n v="1"/>
    <n v="11.3"/>
    <x v="2"/>
    <m/>
    <x v="0"/>
  </r>
  <r>
    <s v="DL-01721"/>
    <s v="CUST-0943"/>
    <s v="CMP-333"/>
    <x v="1"/>
    <x v="4"/>
    <s v="$164,557"/>
    <n v="164557"/>
    <x v="3"/>
    <s v="Champak Rao"/>
    <s v="Champak Rao"/>
    <s v="2024-06-13"/>
    <x v="199"/>
    <d v="2024-11-12T00:00:00"/>
    <d v="2024-11-12T00:00:00"/>
    <d v="2024-09-22T00:00:00"/>
    <d v="2024-09-22T00:00:00"/>
    <n v="101"/>
    <n v="1"/>
    <n v="3"/>
    <n v="8.4"/>
    <x v="3"/>
    <m/>
    <x v="1"/>
  </r>
  <r>
    <s v="DL-01722"/>
    <s v="CUST-0891"/>
    <s v="CMP-178"/>
    <x v="3"/>
    <x v="5"/>
    <s v="4,715"/>
    <n v="4715"/>
    <x v="0"/>
    <s v="Kashish Patla"/>
    <s v="Kashish Patla"/>
    <s v="2022-01-14"/>
    <x v="715"/>
    <d v="2022-07-06T00:00:00"/>
    <d v="2022-07-06T00:00:00"/>
    <d v="2022-05-03T00:00:00"/>
    <d v="2022-05-03T00:00:00"/>
    <n v="109"/>
    <n v="0"/>
    <n v="1"/>
    <n v="12.8"/>
    <x v="1"/>
    <m/>
    <x v="2"/>
  </r>
  <r>
    <s v="DL-01723"/>
    <s v="CUST-1356"/>
    <s v="CMP-293"/>
    <x v="2"/>
    <x v="4"/>
    <s v="$16,570"/>
    <n v="16570"/>
    <x v="5"/>
    <s v="Lakshmi Hayre"/>
    <s v="Lakshmi Hayre"/>
    <s v="2023-03-11"/>
    <x v="595"/>
    <d v="2023-08-10T00:00:00"/>
    <d v="2023-08-10T00:00:00"/>
    <d v="2023-06-18T00:00:00"/>
    <d v="2023-06-18T00:00:00"/>
    <n v="99"/>
    <n v="1"/>
    <n v="1"/>
    <n v="6.6"/>
    <x v="3"/>
    <m/>
    <x v="1"/>
  </r>
  <r>
    <s v="DL-01724"/>
    <s v="CUST-0824"/>
    <s v="CMP-307"/>
    <x v="3"/>
    <x v="0"/>
    <s v="$15,580"/>
    <n v="15580"/>
    <x v="4"/>
    <s v="Amruta Sinha"/>
    <s v="Amruta Sinha"/>
    <s v="01/11/2023"/>
    <x v="874"/>
    <d v="2023-11-19T00:00:00"/>
    <d v="2023-11-19T00:00:00"/>
    <m/>
    <s v=""/>
    <m/>
    <n v="0"/>
    <n v="1"/>
    <n v="23.1"/>
    <x v="3"/>
    <m/>
    <x v="0"/>
  </r>
  <r>
    <s v="DL-01725"/>
    <s v="CUST-0884"/>
    <s v="CMP-013"/>
    <x v="2"/>
    <x v="1"/>
    <s v="20784"/>
    <n v="20784"/>
    <x v="0"/>
    <s v="Owen Mane"/>
    <s v="Owen Mane"/>
    <s v="2024-09-19"/>
    <x v="579"/>
    <d v="2025-02-09T00:00:00"/>
    <d v="2025-02-09T00:00:00"/>
    <m/>
    <s v=""/>
    <m/>
    <n v="0"/>
    <n v="1"/>
    <n v="2.2000000000000002"/>
    <x v="4"/>
    <m/>
    <x v="0"/>
  </r>
  <r>
    <s v="DL-01726"/>
    <s v="CUST-0470"/>
    <s v=""/>
    <x v="3"/>
    <x v="6"/>
    <s v="15493"/>
    <n v="15493"/>
    <x v="5"/>
    <s v="Patrick Sama"/>
    <s v="Patrick Sama"/>
    <s v="2024-11-29"/>
    <x v="875"/>
    <d v="2025-05-07T00:00:00"/>
    <d v="2025-05-07T00:00:00"/>
    <m/>
    <s v=""/>
    <m/>
    <n v="0"/>
    <n v="1"/>
    <n v="17.7"/>
    <x v="1"/>
    <m/>
    <x v="0"/>
  </r>
  <r>
    <s v="DL-01727"/>
    <s v="CUST-0116"/>
    <s v=""/>
    <x v="1"/>
    <x v="6"/>
    <s v="193K"/>
    <n v="193000"/>
    <x v="8"/>
    <s v="Krish Varughese"/>
    <s v="Krish Varughese"/>
    <s v="2024-02-25"/>
    <x v="331"/>
    <d v="2024-04-28T00:00:00"/>
    <d v="2024-04-28T00:00:00"/>
    <m/>
    <s v=""/>
    <m/>
    <n v="0"/>
    <n v="1"/>
    <n v="20"/>
    <x v="4"/>
    <m/>
    <x v="0"/>
  </r>
  <r>
    <s v="DL-01728"/>
    <s v="CUST-1082"/>
    <s v="CMP-158"/>
    <x v="3"/>
    <x v="1"/>
    <s v="$9,156"/>
    <n v="9156"/>
    <x v="5"/>
    <s v="Jairaj Panchal"/>
    <s v="Jairaj Panchal"/>
    <s v="2023-07-11"/>
    <x v="876"/>
    <d v="2023-09-25T00:00:00"/>
    <d v="2023-09-25T00:00:00"/>
    <m/>
    <s v=""/>
    <m/>
    <n v="0"/>
    <n v="1"/>
    <n v="32.9"/>
    <x v="4"/>
    <m/>
    <x v="0"/>
  </r>
  <r>
    <s v="DL-01729"/>
    <s v="CUST-1024"/>
    <s v="CMP-191"/>
    <x v="0"/>
    <x v="0"/>
    <s v="$4,553"/>
    <n v="4553"/>
    <x v="7"/>
    <s v="Lakshmi Hayre"/>
    <s v="Lakshmi Hayre"/>
    <s v="2023-11-20"/>
    <x v="451"/>
    <d v="2023-12-12T00:00:00"/>
    <d v="2023-12-12T00:00:00"/>
    <m/>
    <s v=""/>
    <m/>
    <n v="0"/>
    <n v="1"/>
    <m/>
    <x v="3"/>
    <m/>
    <x v="0"/>
  </r>
  <r>
    <s v="DL-01730"/>
    <s v="CUST-0633"/>
    <s v="CMP-192"/>
    <x v="1"/>
    <x v="0"/>
    <s v="71272"/>
    <n v="71272"/>
    <x v="0"/>
    <s v="Krish Varughese"/>
    <s v="Krish Varughese"/>
    <s v="2022-07-19"/>
    <x v="366"/>
    <d v="2022-09-28T00:00:00"/>
    <d v="2022-09-28T00:00:00"/>
    <m/>
    <s v=""/>
    <m/>
    <n v="0"/>
    <n v="1"/>
    <n v="1.8"/>
    <x v="2"/>
    <m/>
    <x v="0"/>
  </r>
  <r>
    <s v="DL-01731"/>
    <s v="CUST-0738"/>
    <s v=""/>
    <x v="0"/>
    <x v="5"/>
    <s v="3,971"/>
    <n v="3971"/>
    <x v="6"/>
    <s v="Shivani Natt"/>
    <s v="Shivani Natt"/>
    <s v="2024-05-26"/>
    <x v="645"/>
    <d v="2024-11-04T00:00:00"/>
    <d v="2024-11-04T00:00:00"/>
    <d v="2024-10-14T00:00:00"/>
    <d v="2024-10-14T00:00:00"/>
    <n v="141"/>
    <n v="0"/>
    <n v="1"/>
    <n v="20.100000000000001"/>
    <x v="4"/>
    <m/>
    <x v="2"/>
  </r>
  <r>
    <s v="DL-01732"/>
    <s v="CUST-0546"/>
    <s v="CMP-140"/>
    <x v="2"/>
    <x v="1"/>
    <s v="$40,628"/>
    <n v="40628"/>
    <x v="6"/>
    <s v="Karan Karnik"/>
    <s v="Karan Karnik"/>
    <s v="2024-03-04"/>
    <x v="877"/>
    <m/>
    <s v=""/>
    <m/>
    <s v=""/>
    <m/>
    <n v="0"/>
    <n v="1"/>
    <n v="15.9"/>
    <x v="0"/>
    <m/>
    <x v="0"/>
  </r>
  <r>
    <s v="DL-01733"/>
    <s v="CUST-1384"/>
    <s v="CMP-056"/>
    <x v="2"/>
    <x v="6"/>
    <s v="$38,858"/>
    <n v="38858"/>
    <x v="0"/>
    <s v="Jasmit Gour"/>
    <s v="Jasmit Gour"/>
    <s v="03/05/2024"/>
    <x v="878"/>
    <d v="2024-09-19T00:00:00"/>
    <d v="2024-09-19T00:00:00"/>
    <m/>
    <s v=""/>
    <m/>
    <n v="0"/>
    <n v="1"/>
    <n v="34.700000000000003"/>
    <x v="1"/>
    <m/>
    <x v="0"/>
  </r>
  <r>
    <s v="DL-01734"/>
    <s v="CUST-1101"/>
    <s v=""/>
    <x v="2"/>
    <x v="2"/>
    <s v="$17,560"/>
    <n v="17560"/>
    <x v="5"/>
    <s v="Krish Varughese"/>
    <s v="Krish Varughese"/>
    <s v="2022-01-27"/>
    <x v="269"/>
    <d v="2022-04-02T00:00:00"/>
    <d v="2022-04-02T00:00:00"/>
    <m/>
    <s v=""/>
    <m/>
    <n v="0"/>
    <n v="1"/>
    <n v="6.3"/>
    <x v="0"/>
    <m/>
    <x v="0"/>
  </r>
  <r>
    <s v="DL-01735"/>
    <s v="CUST-0827"/>
    <s v=""/>
    <x v="3"/>
    <x v="3"/>
    <s v="4240"/>
    <n v="4240"/>
    <x v="8"/>
    <s v="Amruta Sinha"/>
    <s v="Amruta Sinha"/>
    <s v="2022-03-25"/>
    <x v="349"/>
    <d v="2022-08-29T00:00:00"/>
    <d v="2022-08-29T00:00:00"/>
    <m/>
    <s v=""/>
    <m/>
    <n v="0"/>
    <n v="1"/>
    <n v="12.2"/>
    <x v="3"/>
    <m/>
    <x v="0"/>
  </r>
  <r>
    <s v="DL-01736"/>
    <s v="CUST-0763"/>
    <s v="CMP-365"/>
    <x v="0"/>
    <x v="5"/>
    <s v="$5,014"/>
    <n v="5014"/>
    <x v="7"/>
    <s v="Lakshmi Hayre"/>
    <s v="Lakshmi Hayre"/>
    <s v="2023-11-14"/>
    <x v="879"/>
    <m/>
    <s v=""/>
    <d v="2024-04-05T00:00:00"/>
    <d v="2024-04-05T00:00:00"/>
    <n v="143"/>
    <n v="0"/>
    <n v="1"/>
    <n v="15.9"/>
    <x v="4"/>
    <m/>
    <x v="2"/>
  </r>
  <r>
    <s v="DL-01737"/>
    <s v="CUST-0219"/>
    <s v="CMP-057"/>
    <x v="1"/>
    <x v="5"/>
    <s v="$208,468"/>
    <n v="208468"/>
    <x v="8"/>
    <s v="Panini Kade"/>
    <s v="Panini Kade"/>
    <s v="22/08/2022"/>
    <x v="880"/>
    <d v="2022-12-19T00:00:00"/>
    <d v="2022-12-19T00:00:00"/>
    <d v="2023-02-10T00:00:00"/>
    <d v="2023-02-10T00:00:00"/>
    <n v="172"/>
    <n v="0"/>
    <n v="1"/>
    <n v="23"/>
    <x v="3"/>
    <m/>
    <x v="2"/>
  </r>
  <r>
    <s v="DL-01738"/>
    <s v="CUST-0833"/>
    <s v="CMP-255"/>
    <x v="1"/>
    <x v="1"/>
    <s v="$160,064"/>
    <n v="160064"/>
    <x v="1"/>
    <s v="Vidhi Mital"/>
    <s v="Vidhi Mital"/>
    <s v="2023-10-05"/>
    <x v="649"/>
    <d v="2024-03-30T00:00:00"/>
    <d v="2024-03-30T00:00:00"/>
    <m/>
    <s v=""/>
    <m/>
    <n v="0"/>
    <n v="1"/>
    <n v="7.7"/>
    <x v="0"/>
    <m/>
    <x v="0"/>
  </r>
  <r>
    <s v="DL-01739"/>
    <s v="CUST-0722"/>
    <s v="CMP-138"/>
    <x v="3"/>
    <x v="0"/>
    <s v="8353"/>
    <n v="8353"/>
    <x v="1"/>
    <s v="Ekta Uppal"/>
    <s v="Ekta Uppal"/>
    <s v="2022-09-29"/>
    <x v="881"/>
    <d v="2022-11-09T00:00:00"/>
    <d v="2022-11-09T00:00:00"/>
    <m/>
    <s v=""/>
    <m/>
    <n v="0"/>
    <n v="1"/>
    <n v="6.3"/>
    <x v="0"/>
    <m/>
    <x v="0"/>
  </r>
  <r>
    <s v="DL-01740"/>
    <s v="CUST-0221"/>
    <s v="CMP-338"/>
    <x v="3"/>
    <x v="0"/>
    <s v="$8,046"/>
    <n v="8046"/>
    <x v="0"/>
    <s v="Mason Solanki"/>
    <s v="Mason Solanki"/>
    <s v="07/04/2024"/>
    <x v="852"/>
    <d v="2024-05-07T00:00:00"/>
    <d v="2024-05-07T00:00:00"/>
    <m/>
    <s v=""/>
    <m/>
    <n v="0"/>
    <n v="1"/>
    <n v="26.3"/>
    <x v="1"/>
    <m/>
    <x v="0"/>
  </r>
  <r>
    <s v="DL-01741"/>
    <s v="CUST-0404"/>
    <s v="CMP-117"/>
    <x v="1"/>
    <x v="1"/>
    <s v="$79,527"/>
    <n v="79527"/>
    <x v="0"/>
    <s v="Nihal Bhasin"/>
    <s v="Nihal Bhasin"/>
    <s v="2024-08-30"/>
    <x v="56"/>
    <d v="2025-02-08T00:00:00"/>
    <d v="2025-02-08T00:00:00"/>
    <m/>
    <s v=""/>
    <m/>
    <n v="0"/>
    <n v="1"/>
    <n v="15.6"/>
    <x v="3"/>
    <m/>
    <x v="0"/>
  </r>
  <r>
    <s v="DL-01742"/>
    <s v="CUST-0779"/>
    <s v="CMP-385"/>
    <x v="0"/>
    <x v="0"/>
    <s v="6,797"/>
    <n v="6797"/>
    <x v="2"/>
    <s v="jalsa parsa"/>
    <s v="Jalsa Parsa"/>
    <s v="2023-11-30"/>
    <x v="701"/>
    <d v="2024-02-22T00:00:00"/>
    <d v="2024-02-22T00:00:00"/>
    <m/>
    <s v=""/>
    <m/>
    <n v="0"/>
    <n v="1"/>
    <n v="4.2"/>
    <x v="2"/>
    <m/>
    <x v="0"/>
  </r>
  <r>
    <s v="DL-01743"/>
    <s v="CUST-1081"/>
    <s v="CMP-029"/>
    <x v="4"/>
    <x v="3"/>
    <s v="3,652"/>
    <n v="3652"/>
    <x v="5"/>
    <s v="rachit lall"/>
    <s v="Rachit Lall"/>
    <s v="2024-05-09"/>
    <x v="582"/>
    <d v="2024-09-05T00:00:00"/>
    <d v="2024-09-05T00:00:00"/>
    <m/>
    <s v=""/>
    <m/>
    <n v="0"/>
    <n v="1"/>
    <n v="17"/>
    <x v="4"/>
    <m/>
    <x v="0"/>
  </r>
  <r>
    <s v="DL-01744"/>
    <s v="CUST-0385"/>
    <s v="CMP-189"/>
    <x v="1"/>
    <x v="6"/>
    <s v="$91,798"/>
    <n v="91798"/>
    <x v="7"/>
    <s v="Panini Kade"/>
    <s v="Panini Kade"/>
    <s v="2023-10-10"/>
    <x v="194"/>
    <d v="2024-03-22T00:00:00"/>
    <d v="2024-03-22T00:00:00"/>
    <m/>
    <s v=""/>
    <m/>
    <n v="0"/>
    <n v="1"/>
    <n v="23.2"/>
    <x v="4"/>
    <m/>
    <x v="0"/>
  </r>
  <r>
    <s v="DL-01745"/>
    <s v="CUST-0486"/>
    <s v=""/>
    <x v="1"/>
    <x v="1"/>
    <s v="56056"/>
    <n v="56056"/>
    <x v="6"/>
    <s v="Jasmit Gour"/>
    <s v="Jasmit Gour"/>
    <s v="2024-07-13"/>
    <x v="882"/>
    <d v="2024-11-02T00:00:00"/>
    <d v="2024-11-02T00:00:00"/>
    <m/>
    <s v=""/>
    <m/>
    <n v="0"/>
    <n v="1"/>
    <n v="31.9"/>
    <x v="1"/>
    <m/>
    <x v="0"/>
  </r>
  <r>
    <s v="DL-01746"/>
    <s v="CUST-0716"/>
    <s v="CMP-218"/>
    <x v="2"/>
    <x v="2"/>
    <s v="24176"/>
    <n v="24176"/>
    <x v="7"/>
    <s v="Vidhi Mital"/>
    <s v="Vidhi Mital"/>
    <s v="2022-08-12"/>
    <x v="432"/>
    <d v="2022-09-15T00:00:00"/>
    <d v="2022-09-15T00:00:00"/>
    <m/>
    <s v=""/>
    <m/>
    <n v="0"/>
    <n v="1"/>
    <n v="16.600000000000001"/>
    <x v="4"/>
    <m/>
    <x v="0"/>
  </r>
  <r>
    <s v="DL-01747"/>
    <s v="CUST-1483"/>
    <s v=""/>
    <x v="3"/>
    <x v="2"/>
    <s v="14K"/>
    <n v="14000"/>
    <x v="5"/>
    <s v="Jasmit Gour  "/>
    <s v="Jasmit Gour"/>
    <s v="2022-01-12"/>
    <x v="639"/>
    <d v="2022-05-30T00:00:00"/>
    <d v="2022-05-30T00:00:00"/>
    <m/>
    <s v=""/>
    <m/>
    <n v="0"/>
    <n v="1"/>
    <n v="23"/>
    <x v="4"/>
    <m/>
    <x v="0"/>
  </r>
  <r>
    <s v="DL-01748"/>
    <s v="CUST-0573"/>
    <s v="CMP-026"/>
    <x v="3"/>
    <x v="4"/>
    <s v="$11,427"/>
    <n v="11427"/>
    <x v="7"/>
    <s v="Patrick Sama"/>
    <s v="Patrick Sama"/>
    <s v="2023-03-12"/>
    <x v="25"/>
    <d v="2023-07-24T00:00:00"/>
    <d v="2023-07-24T00:00:00"/>
    <d v="2023-07-10T00:00:00"/>
    <d v="2023-07-10T00:00:00"/>
    <n v="120"/>
    <n v="0"/>
    <n v="1"/>
    <n v="2.7"/>
    <x v="1"/>
    <m/>
    <x v="1"/>
  </r>
  <r>
    <s v="DL-01749"/>
    <s v="CUST-1063"/>
    <s v="CMP-160"/>
    <x v="0"/>
    <x v="3"/>
    <s v="$6,678"/>
    <n v="6678"/>
    <x v="8"/>
    <s v="Mason Solanki"/>
    <s v="Mason Solanki"/>
    <s v="2023-02-05"/>
    <x v="2"/>
    <d v="2023-07-22T00:00:00"/>
    <d v="2023-07-22T00:00:00"/>
    <m/>
    <s v=""/>
    <m/>
    <n v="0"/>
    <n v="1"/>
    <m/>
    <x v="2"/>
    <m/>
    <x v="0"/>
  </r>
  <r>
    <s v="DL-01750"/>
    <s v="CUST-0698"/>
    <s v=""/>
    <x v="0"/>
    <x v="6"/>
    <s v="7K"/>
    <n v="7000"/>
    <x v="6"/>
    <s v="Vidhi Mital"/>
    <s v="Vidhi Mital"/>
    <s v="2022-09-12"/>
    <x v="844"/>
    <d v="2023-02-04T00:00:00"/>
    <d v="2023-02-04T00:00:00"/>
    <m/>
    <s v=""/>
    <m/>
    <n v="0"/>
    <n v="1"/>
    <n v="18"/>
    <x v="2"/>
    <m/>
    <x v="0"/>
  </r>
  <r>
    <s v="DL-01751"/>
    <s v="CUST-0774"/>
    <s v=""/>
    <x v="2"/>
    <x v="4"/>
    <s v="$33,143"/>
    <n v="33143"/>
    <x v="1"/>
    <s v="Nihal Bhasin"/>
    <s v="Nihal Bhasin"/>
    <s v="2024-05-23"/>
    <x v="864"/>
    <d v="2024-08-13T00:00:00"/>
    <d v="2024-08-13T00:00:00"/>
    <d v="2024-07-19T00:00:00"/>
    <d v="2024-07-19T00:00:00"/>
    <n v="57"/>
    <n v="0"/>
    <n v="1"/>
    <m/>
    <x v="2"/>
    <m/>
    <x v="1"/>
  </r>
  <r>
    <s v="DL-01752"/>
    <s v="CUST-0432"/>
    <s v=""/>
    <x v="1"/>
    <x v="4"/>
    <s v="56806"/>
    <n v="56806"/>
    <x v="1"/>
    <s v="Champak Rao"/>
    <s v="Champak Rao"/>
    <s v="2023-02-26"/>
    <x v="721"/>
    <d v="2023-06-09T00:00:00"/>
    <d v="2023-06-09T00:00:00"/>
    <d v="2023-08-09T00:00:00"/>
    <d v="2023-08-09T00:00:00"/>
    <n v="164"/>
    <n v="0"/>
    <n v="1"/>
    <n v="6.6"/>
    <x v="0"/>
    <m/>
    <x v="1"/>
  </r>
  <r>
    <s v="DL-01753"/>
    <s v="CUST-1204"/>
    <s v=""/>
    <x v="4"/>
    <x v="3"/>
    <s v="$4,276"/>
    <n v="4276"/>
    <x v="2"/>
    <s v="Amruta Sinha"/>
    <s v="Amruta Sinha"/>
    <s v="2024-07-27"/>
    <x v="768"/>
    <d v="2024-08-13T00:00:00"/>
    <d v="2024-08-13T00:00:00"/>
    <m/>
    <s v=""/>
    <m/>
    <n v="0"/>
    <n v="1"/>
    <n v="3.1"/>
    <x v="2"/>
    <m/>
    <x v="0"/>
  </r>
  <r>
    <s v="DL-01754"/>
    <s v="CUST-0142"/>
    <s v="CMP-386"/>
    <x v="3"/>
    <x v="0"/>
    <s v="17841"/>
    <n v="17841"/>
    <x v="0"/>
    <s v="Karan Karnik"/>
    <s v="Karan Karnik"/>
    <s v="2022-11-17"/>
    <x v="883"/>
    <d v="2023-01-15T00:00:00"/>
    <d v="2023-01-15T00:00:00"/>
    <m/>
    <s v=""/>
    <m/>
    <n v="0"/>
    <n v="1"/>
    <n v="1.5"/>
    <x v="1"/>
    <m/>
    <x v="0"/>
  </r>
  <r>
    <s v="DL-01755"/>
    <s v="CUST-1067"/>
    <s v=""/>
    <x v="1"/>
    <x v="6"/>
    <s v="$203,197"/>
    <n v="203197"/>
    <x v="3"/>
    <s v="Jairaj Panchal"/>
    <s v="Jairaj Panchal"/>
    <s v="2023-10-16"/>
    <x v="884"/>
    <d v="2024-03-22T00:00:00"/>
    <d v="2024-03-22T00:00:00"/>
    <m/>
    <s v=""/>
    <m/>
    <n v="0"/>
    <n v="1"/>
    <m/>
    <x v="2"/>
    <m/>
    <x v="0"/>
  </r>
  <r>
    <s v="DL-01756"/>
    <s v="CUST-1222"/>
    <s v="CMP-252"/>
    <x v="1"/>
    <x v="0"/>
    <s v="161K"/>
    <n v="161000"/>
    <x v="3"/>
    <s v="Krish Varughese"/>
    <s v="Krish Varughese"/>
    <s v="2024-11-16"/>
    <x v="474"/>
    <d v="2025-02-24T00:00:00"/>
    <d v="2025-02-24T00:00:00"/>
    <m/>
    <s v=""/>
    <m/>
    <n v="0"/>
    <n v="1"/>
    <n v="7.1"/>
    <x v="0"/>
    <m/>
    <x v="0"/>
  </r>
  <r>
    <s v="DL-01757"/>
    <s v="CUST-0120"/>
    <s v="CMP-155"/>
    <x v="2"/>
    <x v="2"/>
    <s v="28531"/>
    <n v="28531"/>
    <x v="6"/>
    <s v="Jasmit Gour"/>
    <s v="Jasmit Gour"/>
    <s v="2024-11-22"/>
    <x v="828"/>
    <d v="2025-05-20T00:00:00"/>
    <d v="2025-05-20T00:00:00"/>
    <m/>
    <s v=""/>
    <m/>
    <n v="0"/>
    <n v="1"/>
    <n v="27.5"/>
    <x v="4"/>
    <m/>
    <x v="0"/>
  </r>
  <r>
    <s v="DL-01758"/>
    <s v="CUST-0688"/>
    <s v=""/>
    <x v="1"/>
    <x v="0"/>
    <s v="151896"/>
    <n v="151896"/>
    <x v="7"/>
    <s v="Nihal Bhasin"/>
    <s v="Nihal Bhasin"/>
    <s v="2023-04-19"/>
    <x v="885"/>
    <d v="2023-06-24T00:00:00"/>
    <d v="2023-06-24T00:00:00"/>
    <m/>
    <s v=""/>
    <m/>
    <n v="0"/>
    <n v="1"/>
    <n v="4.5"/>
    <x v="4"/>
    <m/>
    <x v="0"/>
  </r>
  <r>
    <s v="DL-01759"/>
    <s v="CUST-0700"/>
    <s v="CMP-328"/>
    <x v="2"/>
    <x v="5"/>
    <s v="39,927"/>
    <n v="39927"/>
    <x v="7"/>
    <s v="Ati Seshadri"/>
    <s v="Ati Seshadri"/>
    <s v="2023-08-10"/>
    <x v="886"/>
    <d v="2023-08-30T00:00:00"/>
    <d v="2023-08-30T00:00:00"/>
    <d v="2023-12-18T00:00:00"/>
    <d v="2023-12-18T00:00:00"/>
    <n v="130"/>
    <n v="0"/>
    <n v="1"/>
    <n v="33.299999999999997"/>
    <x v="1"/>
    <m/>
    <x v="2"/>
  </r>
  <r>
    <s v="DL-01760"/>
    <s v="CUST-0524"/>
    <s v=""/>
    <x v="4"/>
    <x v="2"/>
    <s v="$10,374"/>
    <n v="10374"/>
    <x v="7"/>
    <s v="Aachal Soni"/>
    <s v="Aachal Soni"/>
    <s v="2022-04-06"/>
    <x v="688"/>
    <d v="2022-06-14T00:00:00"/>
    <d v="2022-06-14T00:00:00"/>
    <m/>
    <s v=""/>
    <m/>
    <n v="0"/>
    <n v="1"/>
    <n v="5.7"/>
    <x v="4"/>
    <m/>
    <x v="0"/>
  </r>
  <r>
    <s v="DL-01761"/>
    <s v="CUST-0745"/>
    <s v="CMP-069"/>
    <x v="0"/>
    <x v="6"/>
    <s v="$8,854"/>
    <n v="8854"/>
    <x v="2"/>
    <s v="Jairaj Panchal"/>
    <s v="Jairaj Panchal"/>
    <s v="2023-12-29"/>
    <x v="887"/>
    <d v="2024-02-14T00:00:00"/>
    <d v="2024-02-14T00:00:00"/>
    <m/>
    <s v=""/>
    <m/>
    <n v="0"/>
    <n v="1"/>
    <n v="14.3"/>
    <x v="1"/>
    <m/>
    <x v="0"/>
  </r>
  <r>
    <s v="DL-01762"/>
    <s v="CUST-0541"/>
    <s v="CMP-017"/>
    <x v="1"/>
    <x v="6"/>
    <s v="69K"/>
    <n v="69000"/>
    <x v="3"/>
    <s v="Panini Kade"/>
    <s v="Panini Kade"/>
    <s v="2023-10-22"/>
    <x v="888"/>
    <d v="2024-03-10T00:00:00"/>
    <d v="2024-03-10T00:00:00"/>
    <m/>
    <s v=""/>
    <m/>
    <n v="0"/>
    <n v="1"/>
    <n v="15.4"/>
    <x v="3"/>
    <m/>
    <x v="0"/>
  </r>
  <r>
    <s v="DL-01763"/>
    <s v="CUST-1309"/>
    <s v="CMP-368"/>
    <x v="1"/>
    <x v="4"/>
    <s v="$166,652"/>
    <n v="166652"/>
    <x v="0"/>
    <s v="Karan Karnik"/>
    <s v="Karan Karnik"/>
    <s v="2022-12-25"/>
    <x v="140"/>
    <d v="2023-04-05T00:00:00"/>
    <d v="2023-04-05T00:00:00"/>
    <d v="2023-03-23T00:00:00"/>
    <d v="2023-03-23T00:00:00"/>
    <n v="88"/>
    <n v="0"/>
    <n v="1"/>
    <n v="23.8"/>
    <x v="4"/>
    <m/>
    <x v="1"/>
  </r>
  <r>
    <s v="DL-01764"/>
    <s v="CUST-0178"/>
    <s v=""/>
    <x v="0"/>
    <x v="5"/>
    <s v="$4,174"/>
    <n v="4174"/>
    <x v="7"/>
    <s v="Nihal Bhasin"/>
    <s v="Nihal Bhasin"/>
    <s v="25/07/2022"/>
    <x v="835"/>
    <d v="2022-09-13T00:00:00"/>
    <d v="2022-09-13T00:00:00"/>
    <d v="2023-01-04T00:00:00"/>
    <d v="2023-01-04T00:00:00"/>
    <n v="163"/>
    <n v="0"/>
    <n v="1"/>
    <n v="25.5"/>
    <x v="2"/>
    <m/>
    <x v="2"/>
  </r>
  <r>
    <s v="DL-01765"/>
    <s v="CUST-0374"/>
    <s v="CMP-288"/>
    <x v="2"/>
    <x v="3"/>
    <s v="26K"/>
    <n v="26000"/>
    <x v="5"/>
    <s v="Rachit Lall  "/>
    <s v="Rachit Lall"/>
    <s v="2024-12-29"/>
    <x v="567"/>
    <d v="2025-02-02T00:00:00"/>
    <d v="2025-02-02T00:00:00"/>
    <m/>
    <s v=""/>
    <m/>
    <n v="0"/>
    <n v="1"/>
    <n v="13.1"/>
    <x v="4"/>
    <m/>
    <x v="0"/>
  </r>
  <r>
    <s v="DL-01766"/>
    <s v="CUST-1167"/>
    <s v="CMP-140"/>
    <x v="3"/>
    <x v="0"/>
    <s v="22K"/>
    <n v="22000"/>
    <x v="4"/>
    <s v="Ekta Uppal"/>
    <s v="Ekta Uppal"/>
    <s v="2022-09-10"/>
    <x v="356"/>
    <d v="2022-12-08T00:00:00"/>
    <d v="2022-12-08T00:00:00"/>
    <m/>
    <s v=""/>
    <m/>
    <n v="0"/>
    <n v="1"/>
    <n v="28.6"/>
    <x v="1"/>
    <m/>
    <x v="0"/>
  </r>
  <r>
    <s v="DL-01767"/>
    <s v="CUST-1351"/>
    <s v="CMP-108"/>
    <x v="0"/>
    <x v="0"/>
    <s v="$8,324"/>
    <n v="8324"/>
    <x v="6"/>
    <s v="Amruta Sinha"/>
    <s v="Amruta Sinha"/>
    <s v="2024-10-09"/>
    <x v="122"/>
    <d v="2025-02-02T00:00:00"/>
    <d v="2025-02-02T00:00:00"/>
    <m/>
    <s v=""/>
    <m/>
    <n v="0"/>
    <n v="1"/>
    <n v="31.5"/>
    <x v="1"/>
    <m/>
    <x v="0"/>
  </r>
  <r>
    <s v="DL-01768"/>
    <s v="CUST-0970"/>
    <s v=""/>
    <x v="0"/>
    <x v="6"/>
    <s v="4,299"/>
    <n v="4299"/>
    <x v="2"/>
    <s v="Champak Rao"/>
    <s v="Champak Rao"/>
    <s v="2024-12-27"/>
    <x v="780"/>
    <d v="2025-03-20T00:00:00"/>
    <d v="2025-03-20T00:00:00"/>
    <m/>
    <s v=""/>
    <m/>
    <n v="0"/>
    <n v="1"/>
    <n v="3.1"/>
    <x v="2"/>
    <m/>
    <x v="0"/>
  </r>
  <r>
    <s v="DL-01769"/>
    <s v="CUST-0173"/>
    <s v="CMP-105"/>
    <x v="1"/>
    <x v="4"/>
    <s v="$162,981"/>
    <n v="162981"/>
    <x v="5"/>
    <s v="Nihal Bhasin"/>
    <s v="Nihal Bhasin"/>
    <s v="2024-01-15"/>
    <x v="301"/>
    <d v="2024-03-21T00:00:00"/>
    <d v="2024-03-21T00:00:00"/>
    <d v="2024-05-01T00:00:00"/>
    <d v="2024-05-01T00:00:00"/>
    <n v="107"/>
    <n v="1"/>
    <n v="4"/>
    <m/>
    <x v="1"/>
    <m/>
    <x v="1"/>
  </r>
  <r>
    <s v="DL-01770"/>
    <s v="CUST-1175"/>
    <s v="CMP-135"/>
    <x v="4"/>
    <x v="2"/>
    <s v="14263"/>
    <n v="14263"/>
    <x v="8"/>
    <s v="Hemangini Bahri"/>
    <s v="Hemangini Bahri"/>
    <s v="2023-01-23"/>
    <x v="694"/>
    <d v="2023-04-24T00:00:00"/>
    <d v="2023-04-24T00:00:00"/>
    <m/>
    <s v=""/>
    <m/>
    <n v="0"/>
    <n v="1"/>
    <n v="31.6"/>
    <x v="0"/>
    <m/>
    <x v="0"/>
  </r>
  <r>
    <s v="DL-01771"/>
    <s v="CUST-0208"/>
    <s v=""/>
    <x v="2"/>
    <x v="3"/>
    <s v="34279"/>
    <n v="34279"/>
    <x v="8"/>
    <s v="Champak Rao"/>
    <s v="Champak Rao"/>
    <s v="2022-10-12"/>
    <x v="244"/>
    <d v="2023-04-04T00:00:00"/>
    <d v="2023-04-04T00:00:00"/>
    <m/>
    <s v=""/>
    <m/>
    <n v="0"/>
    <n v="1"/>
    <m/>
    <x v="4"/>
    <m/>
    <x v="0"/>
  </r>
  <r>
    <s v="DL-01772"/>
    <s v="CUST-1476"/>
    <s v="CMP-137"/>
    <x v="3"/>
    <x v="0"/>
    <s v="$10,909"/>
    <n v="10909"/>
    <x v="7"/>
    <s v="Panini Kade"/>
    <s v="Panini Kade"/>
    <s v="2022-01-05"/>
    <x v="843"/>
    <m/>
    <s v=""/>
    <m/>
    <s v=""/>
    <m/>
    <n v="0"/>
    <n v="1"/>
    <n v="2.8"/>
    <x v="0"/>
    <m/>
    <x v="0"/>
  </r>
  <r>
    <s v="DL-01773"/>
    <s v="CUST-1232"/>
    <s v="CMP-295"/>
    <x v="4"/>
    <x v="5"/>
    <s v="4,461"/>
    <n v="4461"/>
    <x v="2"/>
    <s v="Lakshmi Hayre"/>
    <s v="Lakshmi Hayre"/>
    <s v="2023-01-10"/>
    <x v="381"/>
    <d v="2023-05-20T00:00:00"/>
    <d v="2023-05-20T00:00:00"/>
    <d v="2023-07-26T00:00:00"/>
    <d v="2023-07-26T00:00:00"/>
    <n v="197"/>
    <n v="0"/>
    <n v="1"/>
    <n v="9.3000000000000007"/>
    <x v="1"/>
    <m/>
    <x v="2"/>
  </r>
  <r>
    <s v="DL-01774"/>
    <s v="CUST-0434"/>
    <s v="CMP-360"/>
    <x v="3"/>
    <x v="5"/>
    <s v="12852"/>
    <n v="12852"/>
    <x v="2"/>
    <s v="Rachit Lall  "/>
    <s v="Rachit Lall"/>
    <s v="2022-06-21"/>
    <x v="857"/>
    <d v="2022-09-14T00:00:00"/>
    <d v="2022-09-14T00:00:00"/>
    <d v="2022-12-30T00:00:00"/>
    <d v="2022-12-30T00:00:00"/>
    <n v="192"/>
    <n v="0"/>
    <n v="1"/>
    <n v="8.3000000000000007"/>
    <x v="2"/>
    <m/>
    <x v="2"/>
  </r>
  <r>
    <s v="DL-01775"/>
    <s v="CUST-0692"/>
    <s v=""/>
    <x v="2"/>
    <x v="1"/>
    <s v="30,646"/>
    <n v="30646"/>
    <x v="2"/>
    <s v="Shivani Natt"/>
    <s v="Shivani Natt"/>
    <s v="2022-07-20"/>
    <x v="112"/>
    <d v="2022-09-15T00:00:00"/>
    <d v="2022-09-15T00:00:00"/>
    <m/>
    <s v=""/>
    <m/>
    <n v="0"/>
    <n v="1"/>
    <n v="27.4"/>
    <x v="0"/>
    <m/>
    <x v="0"/>
  </r>
  <r>
    <s v="DL-01776"/>
    <s v="CUST-1100"/>
    <s v="CMP-163"/>
    <x v="0"/>
    <x v="0"/>
    <s v="6302"/>
    <n v="6302"/>
    <x v="3"/>
    <s v="rachit lall"/>
    <s v="Rachit Lall"/>
    <s v="2022-02-01"/>
    <x v="344"/>
    <d v="2022-05-18T00:00:00"/>
    <d v="2022-05-18T00:00:00"/>
    <m/>
    <s v=""/>
    <m/>
    <n v="0"/>
    <n v="1"/>
    <n v="3.6"/>
    <x v="3"/>
    <m/>
    <x v="0"/>
  </r>
  <r>
    <s v="DL-01777"/>
    <s v="CUST-1330"/>
    <s v="CMP-240"/>
    <x v="2"/>
    <x v="6"/>
    <s v="28,756"/>
    <n v="28756"/>
    <x v="3"/>
    <s v="Amruta Sinha"/>
    <s v="Amruta Sinha"/>
    <s v="2023-05-05"/>
    <x v="280"/>
    <d v="2023-10-03T00:00:00"/>
    <d v="2023-10-03T00:00:00"/>
    <m/>
    <s v=""/>
    <m/>
    <n v="0"/>
    <n v="1"/>
    <n v="10.8"/>
    <x v="0"/>
    <m/>
    <x v="0"/>
  </r>
  <r>
    <s v="DL-01778"/>
    <s v="CUST-0369"/>
    <s v=""/>
    <x v="1"/>
    <x v="6"/>
    <s v="$86,163"/>
    <n v="86163"/>
    <x v="0"/>
    <s v="Aachal Soni"/>
    <s v="Aachal Soni"/>
    <s v="2023-05-07"/>
    <x v="798"/>
    <d v="2023-07-08T00:00:00"/>
    <d v="2023-07-08T00:00:00"/>
    <m/>
    <s v=""/>
    <m/>
    <n v="0"/>
    <n v="1"/>
    <n v="13.4"/>
    <x v="0"/>
    <m/>
    <x v="0"/>
  </r>
  <r>
    <s v="DL-01779"/>
    <s v="CUST-0138"/>
    <s v="CMP-336"/>
    <x v="2"/>
    <x v="5"/>
    <s v="$18,309"/>
    <n v="18309"/>
    <x v="4"/>
    <s v="Jasmit Gour"/>
    <s v="Jasmit Gour"/>
    <s v="2024-10-27"/>
    <x v="428"/>
    <d v="2025-03-29T00:00:00"/>
    <d v="2025-03-29T00:00:00"/>
    <d v="2025-05-12T00:00:00"/>
    <d v="2025-05-12T00:00:00"/>
    <n v="197"/>
    <n v="0"/>
    <n v="1"/>
    <n v="10.5"/>
    <x v="3"/>
    <m/>
    <x v="2"/>
  </r>
  <r>
    <s v="DL-01780"/>
    <s v="CUST-0435"/>
    <s v="CMP-195"/>
    <x v="0"/>
    <x v="0"/>
    <s v="$3,273"/>
    <n v="3273"/>
    <x v="6"/>
    <s v="Karan Karnik"/>
    <s v="Karan Karnik"/>
    <s v="2022-08-29"/>
    <x v="615"/>
    <d v="2022-12-19T00:00:00"/>
    <d v="2022-12-19T00:00:00"/>
    <m/>
    <s v=""/>
    <m/>
    <n v="0"/>
    <n v="1"/>
    <n v="6.9"/>
    <x v="3"/>
    <m/>
    <x v="0"/>
  </r>
  <r>
    <s v="DL-01781"/>
    <s v="CUST-0627"/>
    <s v="CMP-262"/>
    <x v="4"/>
    <x v="5"/>
    <s v="9K"/>
    <n v="9000"/>
    <x v="4"/>
    <s v="Patrick Sama"/>
    <s v="Patrick Sama"/>
    <s v="2023-01-12"/>
    <x v="277"/>
    <d v="2023-03-22T00:00:00"/>
    <d v="2023-03-22T00:00:00"/>
    <d v="2023-04-25T00:00:00"/>
    <d v="2023-04-25T00:00:00"/>
    <n v="103"/>
    <n v="0"/>
    <n v="1"/>
    <n v="24"/>
    <x v="1"/>
    <m/>
    <x v="2"/>
  </r>
  <r>
    <s v="DL-01782"/>
    <s v="CUST-1220"/>
    <s v=""/>
    <x v="4"/>
    <x v="4"/>
    <s v="$6,183"/>
    <n v="6183"/>
    <x v="4"/>
    <s v="Lakshmi Hayre"/>
    <s v="Lakshmi Hayre"/>
    <s v="2024-07-23"/>
    <x v="889"/>
    <d v="2025-01-18T00:00:00"/>
    <d v="2025-01-18T00:00:00"/>
    <d v="2024-09-26T00:00:00"/>
    <d v="2024-09-26T00:00:00"/>
    <n v="65"/>
    <n v="1"/>
    <n v="4"/>
    <n v="0"/>
    <x v="2"/>
    <m/>
    <x v="1"/>
  </r>
  <r>
    <s v="DL-01783"/>
    <s v="CUST-0295"/>
    <s v="CMP-255"/>
    <x v="2"/>
    <x v="5"/>
    <s v="$28,917"/>
    <n v="28917"/>
    <x v="0"/>
    <s v="Patrick Sama"/>
    <s v="Patrick Sama"/>
    <s v="2024-07-31"/>
    <x v="684"/>
    <d v="2024-12-08T00:00:00"/>
    <d v="2024-12-08T00:00:00"/>
    <d v="2024-08-23T00:00:00"/>
    <d v="2024-08-23T00:00:00"/>
    <n v="23"/>
    <n v="0"/>
    <n v="1"/>
    <n v="3.7"/>
    <x v="1"/>
    <m/>
    <x v="2"/>
  </r>
  <r>
    <s v="DL-01784"/>
    <s v="CUST-1170"/>
    <s v="CMP-096"/>
    <x v="0"/>
    <x v="6"/>
    <s v="2888"/>
    <n v="2888"/>
    <x v="6"/>
    <s v="Ekta Uppal"/>
    <s v="Ekta Uppal"/>
    <s v="2024-03-23"/>
    <x v="23"/>
    <d v="2024-06-22T00:00:00"/>
    <d v="2024-06-22T00:00:00"/>
    <m/>
    <s v=""/>
    <m/>
    <n v="0"/>
    <n v="1"/>
    <n v="32.6"/>
    <x v="2"/>
    <m/>
    <x v="0"/>
  </r>
  <r>
    <s v="DL-01785"/>
    <s v="CUST-0536"/>
    <s v="CMP-306"/>
    <x v="1"/>
    <x v="5"/>
    <s v="150,682"/>
    <n v="150682"/>
    <x v="4"/>
    <s v="Vidhi Mital"/>
    <s v="Vidhi Mital"/>
    <s v="12/09/2024"/>
    <x v="354"/>
    <d v="2024-12-14T00:00:00"/>
    <d v="2024-12-14T00:00:00"/>
    <d v="2025-03-12T00:00:00"/>
    <d v="2025-03-12T00:00:00"/>
    <n v="181"/>
    <n v="0"/>
    <n v="1"/>
    <n v="29.9"/>
    <x v="1"/>
    <m/>
    <x v="2"/>
  </r>
  <r>
    <s v="DL-01786"/>
    <s v="CUST-0183"/>
    <s v=""/>
    <x v="2"/>
    <x v="6"/>
    <s v="40772"/>
    <n v="40772"/>
    <x v="1"/>
    <s v="Aachal Soni"/>
    <s v="Aachal Soni"/>
    <s v="2022-10-04"/>
    <x v="89"/>
    <d v="2022-10-19T00:00:00"/>
    <d v="2022-10-19T00:00:00"/>
    <m/>
    <s v=""/>
    <m/>
    <n v="0"/>
    <n v="1"/>
    <n v="33.200000000000003"/>
    <x v="4"/>
    <m/>
    <x v="0"/>
  </r>
  <r>
    <s v="DL-01787"/>
    <s v="CUST-0608"/>
    <s v="CMP-168"/>
    <x v="3"/>
    <x v="3"/>
    <s v="22997"/>
    <n v="22997"/>
    <x v="0"/>
    <s v="jalsa parsa"/>
    <s v="Jalsa Parsa"/>
    <s v="2024-05-15"/>
    <x v="397"/>
    <d v="2024-06-09T00:00:00"/>
    <d v="2024-06-09T00:00:00"/>
    <m/>
    <s v=""/>
    <m/>
    <n v="0"/>
    <n v="1"/>
    <n v="19.100000000000001"/>
    <x v="1"/>
    <m/>
    <x v="0"/>
  </r>
  <r>
    <s v="DL-01788"/>
    <s v="CUST-0858"/>
    <s v=""/>
    <x v="3"/>
    <x v="5"/>
    <s v="19485"/>
    <n v="19485"/>
    <x v="1"/>
    <s v="Shivani Natt"/>
    <s v="Shivani Natt"/>
    <s v="2023-09-21"/>
    <x v="250"/>
    <d v="2024-02-27T00:00:00"/>
    <d v="2024-02-27T00:00:00"/>
    <d v="2024-01-16T00:00:00"/>
    <d v="2024-01-16T00:00:00"/>
    <n v="117"/>
    <n v="0"/>
    <n v="1"/>
    <n v="2.4"/>
    <x v="1"/>
    <m/>
    <x v="2"/>
  </r>
  <r>
    <s v="DL-01789"/>
    <s v="CUST-0691"/>
    <s v="CMP-374"/>
    <x v="4"/>
    <x v="1"/>
    <s v="4694"/>
    <n v="4694"/>
    <x v="6"/>
    <s v="Jalsa Parsa  "/>
    <s v="Jalsa Parsa"/>
    <s v="31/01/2022"/>
    <x v="890"/>
    <d v="2022-04-12T00:00:00"/>
    <d v="2022-04-12T00:00:00"/>
    <m/>
    <s v=""/>
    <m/>
    <n v="0"/>
    <n v="1"/>
    <n v="26.2"/>
    <x v="3"/>
    <m/>
    <x v="0"/>
  </r>
  <r>
    <s v="DL-01790"/>
    <s v="CUST-0101"/>
    <s v="CMP-019"/>
    <x v="2"/>
    <x v="1"/>
    <s v="34115"/>
    <n v="34115"/>
    <x v="6"/>
    <s v="Owen Mane"/>
    <s v="Owen Mane"/>
    <s v="2024-01-13"/>
    <x v="466"/>
    <d v="2024-02-21T00:00:00"/>
    <d v="2024-02-21T00:00:00"/>
    <m/>
    <s v=""/>
    <m/>
    <n v="0"/>
    <n v="1"/>
    <n v="4.9000000000000004"/>
    <x v="1"/>
    <m/>
    <x v="0"/>
  </r>
  <r>
    <s v="DL-01791"/>
    <s v="CUST-0420"/>
    <s v="CMP-391"/>
    <x v="2"/>
    <x v="3"/>
    <s v="12196"/>
    <n v="12196"/>
    <x v="8"/>
    <s v="Kashish Patla"/>
    <s v="Kashish Patla"/>
    <s v="2024-01-06"/>
    <x v="891"/>
    <d v="2024-03-22T00:00:00"/>
    <d v="2024-03-22T00:00:00"/>
    <m/>
    <s v=""/>
    <m/>
    <n v="0"/>
    <n v="1"/>
    <n v="34.700000000000003"/>
    <x v="1"/>
    <m/>
    <x v="0"/>
  </r>
  <r>
    <s v="DL-01792"/>
    <s v="CUST-1355"/>
    <s v="CMP-304"/>
    <x v="4"/>
    <x v="0"/>
    <s v="$12,260"/>
    <n v="12260"/>
    <x v="3"/>
    <s v="jalsa parsa"/>
    <s v="Jalsa Parsa"/>
    <s v="2024-12-28"/>
    <x v="57"/>
    <d v="2025-01-13T00:00:00"/>
    <d v="2025-01-13T00:00:00"/>
    <m/>
    <s v=""/>
    <m/>
    <n v="0"/>
    <n v="1"/>
    <n v="25"/>
    <x v="2"/>
    <m/>
    <x v="0"/>
  </r>
  <r>
    <s v="DL-01793"/>
    <s v="CUST-0624"/>
    <s v="CMP-286"/>
    <x v="1"/>
    <x v="0"/>
    <s v="$74,078"/>
    <n v="74078"/>
    <x v="8"/>
    <s v="Vidhi Mital  "/>
    <s v="Vidhi Mital"/>
    <s v="2024-04-05"/>
    <x v="519"/>
    <d v="2024-09-02T00:00:00"/>
    <d v="2024-09-02T00:00:00"/>
    <m/>
    <s v=""/>
    <m/>
    <n v="0"/>
    <n v="1"/>
    <n v="23.7"/>
    <x v="4"/>
    <m/>
    <x v="0"/>
  </r>
  <r>
    <s v="DL-01794"/>
    <s v="CUST-0253"/>
    <s v=""/>
    <x v="3"/>
    <x v="1"/>
    <s v="$5,214"/>
    <n v="5214"/>
    <x v="3"/>
    <s v="Kashish Patla"/>
    <s v="Kashish Patla"/>
    <s v="2024-11-18"/>
    <x v="65"/>
    <d v="2024-12-04T00:00:00"/>
    <d v="2024-12-04T00:00:00"/>
    <m/>
    <s v=""/>
    <m/>
    <n v="0"/>
    <n v="1"/>
    <n v="8.3000000000000007"/>
    <x v="0"/>
    <m/>
    <x v="0"/>
  </r>
  <r>
    <s v="DL-01795"/>
    <s v="CUST-1187"/>
    <s v="CMP-028"/>
    <x v="3"/>
    <x v="2"/>
    <s v="16363"/>
    <n v="16363"/>
    <x v="0"/>
    <s v="Owen Mane"/>
    <s v="Owen Mane"/>
    <s v="2022-02-13"/>
    <x v="892"/>
    <d v="2022-06-24T00:00:00"/>
    <d v="2022-06-24T00:00:00"/>
    <m/>
    <s v=""/>
    <m/>
    <n v="0"/>
    <n v="1"/>
    <n v="9.8000000000000007"/>
    <x v="0"/>
    <m/>
    <x v="0"/>
  </r>
  <r>
    <s v="DL-01796"/>
    <s v="CUST-0350"/>
    <s v="CMP-045"/>
    <x v="4"/>
    <x v="2"/>
    <s v="5771"/>
    <n v="5771"/>
    <x v="1"/>
    <s v="Hemangini Bahri  "/>
    <s v="Hemangini Bahri"/>
    <s v="2024-12-01"/>
    <x v="400"/>
    <d v="2025-02-21T00:00:00"/>
    <d v="2025-02-21T00:00:00"/>
    <m/>
    <s v=""/>
    <m/>
    <n v="0"/>
    <n v="1"/>
    <n v="3.9"/>
    <x v="4"/>
    <m/>
    <x v="0"/>
  </r>
  <r>
    <s v="DL-01797"/>
    <s v="CUST-1401"/>
    <s v="CMP-377"/>
    <x v="4"/>
    <x v="4"/>
    <s v="13733"/>
    <n v="13733"/>
    <x v="5"/>
    <s v="Amruta Sinha"/>
    <s v="Amruta Sinha"/>
    <s v="23/08/2022"/>
    <x v="120"/>
    <d v="2022-12-25T00:00:00"/>
    <d v="2022-12-25T00:00:00"/>
    <d v="2022-11-12T00:00:00"/>
    <d v="2022-11-12T00:00:00"/>
    <n v="81"/>
    <n v="0"/>
    <n v="1"/>
    <m/>
    <x v="0"/>
    <m/>
    <x v="1"/>
  </r>
  <r>
    <s v="DL-01798"/>
    <s v="CUST-0498"/>
    <s v="CMP-120"/>
    <x v="4"/>
    <x v="1"/>
    <s v="$11,025"/>
    <n v="11025"/>
    <x v="1"/>
    <s v="Ati Seshadri"/>
    <s v="Ati Seshadri"/>
    <s v="08/09/2022"/>
    <x v="231"/>
    <d v="2023-02-06T00:00:00"/>
    <d v="2023-02-06T00:00:00"/>
    <m/>
    <s v=""/>
    <m/>
    <n v="0"/>
    <n v="1"/>
    <n v="12.2"/>
    <x v="4"/>
    <m/>
    <x v="0"/>
  </r>
  <r>
    <s v="DL-01799"/>
    <s v="CUST-0243"/>
    <s v="CMP-092"/>
    <x v="4"/>
    <x v="3"/>
    <s v="$12,277"/>
    <n v="12277"/>
    <x v="5"/>
    <s v="Champak Rao"/>
    <s v="Champak Rao"/>
    <s v="2022-08-06"/>
    <x v="756"/>
    <d v="2023-01-26T00:00:00"/>
    <d v="2023-01-26T00:00:00"/>
    <m/>
    <s v=""/>
    <m/>
    <n v="0"/>
    <n v="1"/>
    <n v="31.6"/>
    <x v="3"/>
    <m/>
    <x v="0"/>
  </r>
  <r>
    <s v="DL-01800"/>
    <s v="CUST-1068"/>
    <s v="CMP-173"/>
    <x v="1"/>
    <x v="0"/>
    <s v="$63,750"/>
    <n v="63750"/>
    <x v="0"/>
    <s v="jalsa parsa"/>
    <s v="Jalsa Parsa"/>
    <s v="2022-04-19"/>
    <x v="443"/>
    <d v="2022-06-06T00:00:00"/>
    <d v="2022-06-06T00:00:00"/>
    <m/>
    <s v=""/>
    <m/>
    <n v="0"/>
    <n v="1"/>
    <n v="26.1"/>
    <x v="4"/>
    <m/>
    <x v="0"/>
  </r>
  <r>
    <s v="DL-01801"/>
    <s v="CUST-1044"/>
    <s v=""/>
    <x v="2"/>
    <x v="1"/>
    <s v="$36,221"/>
    <n v="36221"/>
    <x v="6"/>
    <s v="Panini Kade"/>
    <s v="Panini Kade"/>
    <s v="15/10/2022"/>
    <x v="683"/>
    <d v="2022-12-27T00:00:00"/>
    <d v="2022-12-27T00:00:00"/>
    <m/>
    <s v=""/>
    <m/>
    <n v="0"/>
    <n v="1"/>
    <n v="14"/>
    <x v="2"/>
    <m/>
    <x v="0"/>
  </r>
  <r>
    <s v="DL-01802"/>
    <s v="CUST-1149"/>
    <s v="CMP-256"/>
    <x v="3"/>
    <x v="6"/>
    <s v="23,150"/>
    <n v="23150"/>
    <x v="8"/>
    <s v="Owen Mane"/>
    <s v="Owen Mane"/>
    <s v="2024-07-30"/>
    <x v="70"/>
    <d v="2025-01-18T00:00:00"/>
    <d v="2025-01-18T00:00:00"/>
    <m/>
    <s v=""/>
    <m/>
    <n v="0"/>
    <n v="1"/>
    <n v="33.4"/>
    <x v="2"/>
    <m/>
    <x v="0"/>
  </r>
  <r>
    <s v="DL-01803"/>
    <s v="CUST-0713"/>
    <s v=""/>
    <x v="0"/>
    <x v="2"/>
    <s v="2,752"/>
    <n v="2752"/>
    <x v="5"/>
    <s v="Aachal Soni"/>
    <s v="Aachal Soni"/>
    <s v="2022-03-04"/>
    <x v="387"/>
    <d v="2022-04-12T00:00:00"/>
    <d v="2022-04-12T00:00:00"/>
    <m/>
    <s v=""/>
    <m/>
    <n v="0"/>
    <n v="1"/>
    <n v="24.7"/>
    <x v="3"/>
    <m/>
    <x v="0"/>
  </r>
  <r>
    <s v="DL-01804"/>
    <s v="CUST-0617"/>
    <s v="CMP-009"/>
    <x v="2"/>
    <x v="2"/>
    <s v="$15,233"/>
    <n v="15233"/>
    <x v="5"/>
    <s v="Mason Solanki"/>
    <s v="Mason Solanki"/>
    <s v="2023-08-31"/>
    <x v="313"/>
    <d v="2023-12-29T00:00:00"/>
    <d v="2023-12-29T00:00:00"/>
    <m/>
    <s v=""/>
    <m/>
    <n v="0"/>
    <n v="1"/>
    <n v="20.3"/>
    <x v="3"/>
    <m/>
    <x v="0"/>
  </r>
  <r>
    <s v="DL-01805"/>
    <s v="CUST-0860"/>
    <s v="CMP-037"/>
    <x v="3"/>
    <x v="4"/>
    <s v="$5,721"/>
    <n v="5721"/>
    <x v="4"/>
    <s v="Anamika Keer"/>
    <s v="Anamika Keer"/>
    <s v="2023-06-14"/>
    <x v="78"/>
    <d v="2023-07-21T00:00:00"/>
    <d v="2023-07-21T00:00:00"/>
    <d v="2023-07-15T00:00:00"/>
    <d v="2023-07-15T00:00:00"/>
    <n v="31"/>
    <n v="1"/>
    <n v="4"/>
    <n v="27.2"/>
    <x v="2"/>
    <m/>
    <x v="1"/>
  </r>
  <r>
    <s v="DL-01806"/>
    <s v="CUST-0218"/>
    <s v="CMP-268"/>
    <x v="4"/>
    <x v="0"/>
    <s v="11950"/>
    <n v="11950"/>
    <x v="2"/>
    <s v="jalsa parsa"/>
    <s v="Jalsa Parsa"/>
    <s v="2022-10-05"/>
    <x v="740"/>
    <d v="2023-03-22T00:00:00"/>
    <d v="2023-03-22T00:00:00"/>
    <m/>
    <s v=""/>
    <m/>
    <n v="0"/>
    <n v="1"/>
    <n v="4.4000000000000004"/>
    <x v="3"/>
    <m/>
    <x v="0"/>
  </r>
  <r>
    <s v="DL-01807"/>
    <s v="CUST-1095"/>
    <s v="CMP-114"/>
    <x v="4"/>
    <x v="0"/>
    <s v="$6,839"/>
    <n v="6839"/>
    <x v="1"/>
    <s v="Anamika Keer"/>
    <s v="Anamika Keer"/>
    <s v="2023-10-31"/>
    <x v="893"/>
    <d v="2024-02-02T00:00:00"/>
    <d v="2024-02-02T00:00:00"/>
    <m/>
    <s v=""/>
    <m/>
    <n v="0"/>
    <n v="1"/>
    <m/>
    <x v="2"/>
    <m/>
    <x v="0"/>
  </r>
  <r>
    <s v="DL-01808"/>
    <s v="CUST-1332"/>
    <s v="CMP-035"/>
    <x v="4"/>
    <x v="6"/>
    <s v="9410"/>
    <n v="9410"/>
    <x v="0"/>
    <s v="Champak Rao"/>
    <s v="Champak Rao"/>
    <s v="13/07/2023"/>
    <x v="894"/>
    <d v="2023-08-25T00:00:00"/>
    <d v="2023-08-25T00:00:00"/>
    <m/>
    <s v=""/>
    <m/>
    <n v="0"/>
    <n v="1"/>
    <n v="24.5"/>
    <x v="3"/>
    <m/>
    <x v="0"/>
  </r>
  <r>
    <s v="DL-01809"/>
    <s v="CUST-0115"/>
    <s v="CMP-385"/>
    <x v="4"/>
    <x v="1"/>
    <s v="12K"/>
    <n v="12000"/>
    <x v="8"/>
    <s v="Vidhi Mital"/>
    <s v="Vidhi Mital"/>
    <s v="2024-01-14"/>
    <x v="849"/>
    <d v="2024-04-26T00:00:00"/>
    <d v="2024-04-26T00:00:00"/>
    <m/>
    <s v=""/>
    <m/>
    <n v="0"/>
    <n v="1"/>
    <n v="8.8000000000000007"/>
    <x v="0"/>
    <m/>
    <x v="0"/>
  </r>
  <r>
    <s v="DL-01810"/>
    <s v="CUST-0750"/>
    <s v="CMP-396"/>
    <x v="4"/>
    <x v="2"/>
    <s v="3,610"/>
    <n v="3610"/>
    <x v="1"/>
    <s v="Champak Rao"/>
    <s v="Champak Rao"/>
    <s v="2023-07-24"/>
    <x v="758"/>
    <d v="2023-11-17T00:00:00"/>
    <d v="2023-11-17T00:00:00"/>
    <m/>
    <s v=""/>
    <m/>
    <n v="0"/>
    <n v="1"/>
    <n v="16"/>
    <x v="3"/>
    <m/>
    <x v="0"/>
  </r>
  <r>
    <s v="DL-01811"/>
    <s v="CUST-0244"/>
    <s v="CMP-302"/>
    <x v="2"/>
    <x v="2"/>
    <s v="33638"/>
    <n v="33638"/>
    <x v="3"/>
    <s v="Rachit Lall  "/>
    <s v="Rachit Lall"/>
    <s v="2023-11-23"/>
    <x v="450"/>
    <d v="2024-01-26T00:00:00"/>
    <d v="2024-01-26T00:00:00"/>
    <m/>
    <s v=""/>
    <m/>
    <n v="0"/>
    <n v="1"/>
    <n v="19.899999999999999"/>
    <x v="2"/>
    <m/>
    <x v="0"/>
  </r>
  <r>
    <s v="DL-01812"/>
    <s v="CUST-1478"/>
    <s v="CMP-322"/>
    <x v="1"/>
    <x v="6"/>
    <s v="167518"/>
    <n v="167518"/>
    <x v="3"/>
    <s v="Champak Rao"/>
    <s v="Champak Rao"/>
    <s v="2022-02-27"/>
    <x v="197"/>
    <d v="2022-05-13T00:00:00"/>
    <d v="2022-05-13T00:00:00"/>
    <m/>
    <s v=""/>
    <m/>
    <n v="0"/>
    <n v="1"/>
    <n v="30.5"/>
    <x v="0"/>
    <m/>
    <x v="0"/>
  </r>
  <r>
    <s v="DL-01813"/>
    <s v="CUST-1057"/>
    <s v="CMP-341"/>
    <x v="4"/>
    <x v="2"/>
    <s v="11422"/>
    <n v="11422"/>
    <x v="2"/>
    <s v="Ekta Uppal"/>
    <s v="Ekta Uppal"/>
    <s v="2023-01-27"/>
    <x v="795"/>
    <d v="2023-04-04T00:00:00"/>
    <d v="2023-04-04T00:00:00"/>
    <m/>
    <s v=""/>
    <m/>
    <n v="0"/>
    <n v="1"/>
    <n v="5.0999999999999996"/>
    <x v="4"/>
    <m/>
    <x v="0"/>
  </r>
  <r>
    <s v="DL-01814"/>
    <s v="CUST-0268"/>
    <s v="CMP-159"/>
    <x v="0"/>
    <x v="4"/>
    <s v="$1,281"/>
    <n v="1281"/>
    <x v="6"/>
    <s v="Jasmit Gour"/>
    <s v="Jasmit Gour"/>
    <s v="2023-03-21"/>
    <x v="814"/>
    <m/>
    <s v=""/>
    <d v="2023-08-13T00:00:00"/>
    <d v="2023-08-13T00:00:00"/>
    <n v="145"/>
    <n v="0"/>
    <n v="1"/>
    <n v="30.6"/>
    <x v="4"/>
    <m/>
    <x v="1"/>
  </r>
  <r>
    <s v="DL-01815"/>
    <s v="CUST-0033"/>
    <s v="CMP-237"/>
    <x v="0"/>
    <x v="5"/>
    <s v="4,981"/>
    <n v="4981"/>
    <x v="6"/>
    <s v="Patrick Sama"/>
    <s v="Patrick Sama"/>
    <s v="22/12/2023"/>
    <x v="895"/>
    <m/>
    <s v=""/>
    <d v="2024-04-03T00:00:00"/>
    <d v="2024-04-03T00:00:00"/>
    <n v="103"/>
    <n v="0"/>
    <n v="1"/>
    <n v="21.4"/>
    <x v="4"/>
    <m/>
    <x v="2"/>
  </r>
  <r>
    <s v="DL-01816"/>
    <s v="CUST-0801"/>
    <s v="CMP-210"/>
    <x v="2"/>
    <x v="3"/>
    <s v="39,105"/>
    <n v="39105"/>
    <x v="0"/>
    <s v="Jairaj Panchal"/>
    <s v="Jairaj Panchal"/>
    <s v="31/01/2023"/>
    <x v="788"/>
    <d v="2023-04-24T00:00:00"/>
    <d v="2023-04-24T00:00:00"/>
    <m/>
    <s v=""/>
    <m/>
    <n v="0"/>
    <n v="1"/>
    <n v="18.899999999999999"/>
    <x v="2"/>
    <m/>
    <x v="0"/>
  </r>
  <r>
    <s v="DL-01817"/>
    <s v="CUST-1435"/>
    <s v="CMP-353"/>
    <x v="2"/>
    <x v="3"/>
    <s v="22K"/>
    <n v="22000"/>
    <x v="3"/>
    <s v="Ekta Uppal"/>
    <s v="Ekta Uppal"/>
    <s v="2024-07-26"/>
    <x v="211"/>
    <d v="2025-01-03T00:00:00"/>
    <d v="2025-01-03T00:00:00"/>
    <m/>
    <s v=""/>
    <m/>
    <n v="0"/>
    <n v="1"/>
    <n v="32.700000000000003"/>
    <x v="3"/>
    <m/>
    <x v="0"/>
  </r>
  <r>
    <s v="DL-01818"/>
    <s v="CUST-0558"/>
    <s v=""/>
    <x v="3"/>
    <x v="0"/>
    <s v="$17,679"/>
    <n v="17679"/>
    <x v="3"/>
    <s v="jalsa parsa"/>
    <s v="Jalsa Parsa"/>
    <s v="2022-07-17"/>
    <x v="13"/>
    <d v="2022-09-11T00:00:00"/>
    <d v="2022-09-11T00:00:00"/>
    <m/>
    <s v=""/>
    <m/>
    <n v="0"/>
    <n v="1"/>
    <n v="26.3"/>
    <x v="4"/>
    <m/>
    <x v="0"/>
  </r>
  <r>
    <s v="DL-01819"/>
    <s v="CUST-0968"/>
    <s v="CMP-367"/>
    <x v="1"/>
    <x v="5"/>
    <s v="61498"/>
    <n v="61498"/>
    <x v="6"/>
    <s v="Patrick Sama"/>
    <s v="Patrick Sama"/>
    <s v="2024-12-30"/>
    <x v="154"/>
    <d v="2025-05-31T00:00:00"/>
    <d v="2025-05-31T00:00:00"/>
    <d v="2025-04-27T00:00:00"/>
    <d v="2025-04-27T00:00:00"/>
    <n v="118"/>
    <n v="0"/>
    <n v="1"/>
    <n v="15.5"/>
    <x v="3"/>
    <m/>
    <x v="2"/>
  </r>
  <r>
    <s v="DL-01820"/>
    <s v="CUST-1176"/>
    <s v=""/>
    <x v="0"/>
    <x v="5"/>
    <s v="$3,710"/>
    <n v="3710"/>
    <x v="4"/>
    <s v="Shivani Natt"/>
    <s v="Shivani Natt"/>
    <s v="2022-06-15"/>
    <x v="896"/>
    <d v="2022-07-25T00:00:00"/>
    <d v="2022-07-25T00:00:00"/>
    <d v="2022-12-11T00:00:00"/>
    <d v="2022-12-11T00:00:00"/>
    <n v="179"/>
    <n v="0"/>
    <n v="1"/>
    <n v="28.5"/>
    <x v="1"/>
    <m/>
    <x v="2"/>
  </r>
  <r>
    <s v="DL-01821"/>
    <s v="CUST-0154"/>
    <s v=""/>
    <x v="1"/>
    <x v="2"/>
    <s v="181630"/>
    <n v="181630"/>
    <x v="2"/>
    <s v="Ati Seshadri"/>
    <s v="Ati Seshadri"/>
    <s v="2023-02-06"/>
    <x v="336"/>
    <d v="2023-04-09T00:00:00"/>
    <d v="2023-04-09T00:00:00"/>
    <m/>
    <s v=""/>
    <m/>
    <n v="0"/>
    <n v="1"/>
    <n v="23.2"/>
    <x v="4"/>
    <m/>
    <x v="0"/>
  </r>
  <r>
    <s v="DL-01822"/>
    <s v="CUST-0024"/>
    <s v="CMP-305"/>
    <x v="2"/>
    <x v="3"/>
    <s v="$46,625"/>
    <n v="46625"/>
    <x v="5"/>
    <s v="Mason Solanki"/>
    <s v="Mason Solanki"/>
    <s v="2023-05-25"/>
    <x v="249"/>
    <d v="2023-06-25T00:00:00"/>
    <d v="2023-06-25T00:00:00"/>
    <m/>
    <s v=""/>
    <m/>
    <n v="0"/>
    <n v="1"/>
    <m/>
    <x v="4"/>
    <m/>
    <x v="0"/>
  </r>
  <r>
    <s v="DL-01823"/>
    <s v="CUST-0858"/>
    <s v="CMP-257"/>
    <x v="0"/>
    <x v="1"/>
    <s v="7038"/>
    <n v="7038"/>
    <x v="4"/>
    <s v="Amruta Sinha"/>
    <s v="Amruta Sinha"/>
    <s v="2022-06-05"/>
    <x v="462"/>
    <d v="2022-11-23T00:00:00"/>
    <d v="2022-11-23T00:00:00"/>
    <m/>
    <s v=""/>
    <m/>
    <n v="0"/>
    <n v="1"/>
    <n v="34"/>
    <x v="0"/>
    <m/>
    <x v="0"/>
  </r>
  <r>
    <s v="DL-01824"/>
    <s v="CUST-0859"/>
    <s v="CMP-372"/>
    <x v="0"/>
    <x v="1"/>
    <s v="4593"/>
    <n v="4593"/>
    <x v="7"/>
    <s v="Panini Kade"/>
    <s v="Panini Kade"/>
    <s v="2023-12-21"/>
    <x v="537"/>
    <d v="2024-03-26T00:00:00"/>
    <d v="2024-03-26T00:00:00"/>
    <m/>
    <s v=""/>
    <m/>
    <n v="0"/>
    <n v="1"/>
    <m/>
    <x v="3"/>
    <m/>
    <x v="0"/>
  </r>
  <r>
    <s v="DL-01825"/>
    <s v="CUST-0053"/>
    <s v="CMP-196"/>
    <x v="1"/>
    <x v="1"/>
    <s v="$176,547"/>
    <n v="176547"/>
    <x v="7"/>
    <s v="Krish Varughese"/>
    <s v="Krish Varughese"/>
    <s v="2022-04-23"/>
    <x v="662"/>
    <d v="2022-05-26T00:00:00"/>
    <d v="2022-05-26T00:00:00"/>
    <m/>
    <s v=""/>
    <m/>
    <n v="0"/>
    <n v="1"/>
    <n v="29.8"/>
    <x v="3"/>
    <m/>
    <x v="0"/>
  </r>
  <r>
    <s v="DL-01826"/>
    <s v="CUST-0767"/>
    <s v="CMP-289"/>
    <x v="4"/>
    <x v="5"/>
    <s v="$2,661"/>
    <n v="2661"/>
    <x v="3"/>
    <s v="Krish Varughese"/>
    <s v="Krish Varughese"/>
    <s v="2023-01-19"/>
    <x v="146"/>
    <d v="2023-04-25T00:00:00"/>
    <d v="2023-04-25T00:00:00"/>
    <d v="2023-03-25T00:00:00"/>
    <d v="2023-03-25T00:00:00"/>
    <n v="65"/>
    <n v="0"/>
    <n v="1"/>
    <n v="28.8"/>
    <x v="0"/>
    <m/>
    <x v="2"/>
  </r>
  <r>
    <s v="DL-01827"/>
    <s v="CUST-0060"/>
    <s v=""/>
    <x v="0"/>
    <x v="4"/>
    <s v="2751"/>
    <n v="2751"/>
    <x v="3"/>
    <s v="Vidhi Mital"/>
    <s v="Vidhi Mital"/>
    <s v="2024-07-23"/>
    <x v="889"/>
    <d v="2024-10-01T00:00:00"/>
    <d v="2024-10-01T00:00:00"/>
    <d v="2024-10-22T00:00:00"/>
    <d v="2024-10-22T00:00:00"/>
    <n v="91"/>
    <n v="0"/>
    <n v="1"/>
    <n v="21.3"/>
    <x v="2"/>
    <m/>
    <x v="1"/>
  </r>
  <r>
    <s v="DL-01828"/>
    <s v="CUST-0987"/>
    <s v="CMP-215"/>
    <x v="1"/>
    <x v="1"/>
    <s v="$82,357"/>
    <n v="82357"/>
    <x v="3"/>
    <s v="Jairaj Panchal"/>
    <s v="Jairaj Panchal"/>
    <s v="2023-10-28"/>
    <x v="314"/>
    <d v="2023-12-11T00:00:00"/>
    <d v="2023-12-11T00:00:00"/>
    <m/>
    <s v=""/>
    <m/>
    <n v="0"/>
    <n v="1"/>
    <n v="10.3"/>
    <x v="4"/>
    <m/>
    <x v="0"/>
  </r>
  <r>
    <s v="DL-01829"/>
    <s v="CUST-1128"/>
    <s v="CMP-398"/>
    <x v="0"/>
    <x v="5"/>
    <s v="5649"/>
    <n v="5649"/>
    <x v="3"/>
    <s v="Krish Varughese"/>
    <s v="Krish Varughese"/>
    <s v="2023-12-07"/>
    <x v="439"/>
    <d v="2024-04-12T00:00:00"/>
    <d v="2024-04-12T00:00:00"/>
    <d v="2024-04-05T00:00:00"/>
    <d v="2024-04-05T00:00:00"/>
    <n v="120"/>
    <n v="0"/>
    <n v="1"/>
    <n v="28.8"/>
    <x v="1"/>
    <m/>
    <x v="2"/>
  </r>
  <r>
    <s v="DL-01830"/>
    <s v="CUST-0919"/>
    <s v=""/>
    <x v="3"/>
    <x v="6"/>
    <s v="$5,460"/>
    <n v="5460"/>
    <x v="2"/>
    <s v="jalsa parsa"/>
    <s v="Jalsa Parsa"/>
    <s v="2024-01-14"/>
    <x v="849"/>
    <d v="2024-03-15T00:00:00"/>
    <d v="2024-03-15T00:00:00"/>
    <m/>
    <s v=""/>
    <m/>
    <n v="0"/>
    <n v="1"/>
    <n v="17.2"/>
    <x v="4"/>
    <m/>
    <x v="0"/>
  </r>
  <r>
    <s v="DL-01831"/>
    <s v="CUST-1087"/>
    <s v=""/>
    <x v="4"/>
    <x v="6"/>
    <s v="6006"/>
    <n v="6006"/>
    <x v="0"/>
    <s v="Lakshmi Hayre"/>
    <s v="Lakshmi Hayre"/>
    <s v="2024-06-22"/>
    <x v="750"/>
    <d v="2024-08-26T00:00:00"/>
    <d v="2024-08-26T00:00:00"/>
    <m/>
    <s v=""/>
    <m/>
    <n v="0"/>
    <n v="1"/>
    <m/>
    <x v="4"/>
    <m/>
    <x v="0"/>
  </r>
  <r>
    <s v="DL-01832"/>
    <s v="CUST-0367"/>
    <s v="CMP-352"/>
    <x v="4"/>
    <x v="1"/>
    <s v="10,439"/>
    <n v="10439"/>
    <x v="2"/>
    <s v="Amruta Sinha"/>
    <s v="Amruta Sinha"/>
    <s v="2024-12-04"/>
    <x v="605"/>
    <d v="2025-03-01T00:00:00"/>
    <d v="2025-03-01T00:00:00"/>
    <m/>
    <s v=""/>
    <m/>
    <n v="0"/>
    <n v="1"/>
    <m/>
    <x v="0"/>
    <m/>
    <x v="0"/>
  </r>
  <r>
    <s v="DL-01833"/>
    <s v="CUST-0607"/>
    <s v="CMP-037"/>
    <x v="4"/>
    <x v="6"/>
    <s v="11054"/>
    <n v="11054"/>
    <x v="0"/>
    <s v="Vidhi Mital"/>
    <s v="Vidhi Mital"/>
    <s v="2024-12-24"/>
    <x v="382"/>
    <d v="2025-02-06T00:00:00"/>
    <d v="2025-02-06T00:00:00"/>
    <m/>
    <s v=""/>
    <m/>
    <n v="0"/>
    <n v="1"/>
    <m/>
    <x v="1"/>
    <m/>
    <x v="0"/>
  </r>
  <r>
    <s v="DL-01834"/>
    <s v="CUST-0257"/>
    <s v="CMP-028"/>
    <x v="3"/>
    <x v="1"/>
    <s v="17,083"/>
    <n v="17083"/>
    <x v="3"/>
    <s v="Jairaj Panchal"/>
    <s v="Jairaj Panchal"/>
    <s v="2024-05-30"/>
    <x v="897"/>
    <d v="2024-07-11T00:00:00"/>
    <d v="2024-07-11T00:00:00"/>
    <m/>
    <s v=""/>
    <m/>
    <n v="0"/>
    <n v="1"/>
    <n v="8.9"/>
    <x v="3"/>
    <m/>
    <x v="0"/>
  </r>
  <r>
    <s v="DL-01835"/>
    <s v="CUST-1485"/>
    <s v="CMP-198"/>
    <x v="1"/>
    <x v="1"/>
    <s v="110091"/>
    <n v="110091"/>
    <x v="2"/>
    <s v="Nihal Bhasin"/>
    <s v="Nihal Bhasin"/>
    <s v="2023-11-17"/>
    <x v="532"/>
    <d v="2024-01-18T00:00:00"/>
    <d v="2024-01-18T00:00:00"/>
    <m/>
    <s v=""/>
    <m/>
    <n v="0"/>
    <n v="1"/>
    <n v="2.7"/>
    <x v="0"/>
    <m/>
    <x v="0"/>
  </r>
  <r>
    <s v="DL-01836"/>
    <s v="CUST-1410"/>
    <s v="CMP-238"/>
    <x v="3"/>
    <x v="3"/>
    <s v="5,941"/>
    <n v="5941"/>
    <x v="3"/>
    <s v="jalsa parsa"/>
    <s v="Jalsa Parsa"/>
    <s v="2023-10-12"/>
    <x v="781"/>
    <m/>
    <s v=""/>
    <m/>
    <s v=""/>
    <m/>
    <n v="0"/>
    <n v="1"/>
    <n v="28.6"/>
    <x v="3"/>
    <m/>
    <x v="0"/>
  </r>
  <r>
    <s v="DL-01837"/>
    <s v="CUST-0166"/>
    <s v=""/>
    <x v="3"/>
    <x v="2"/>
    <s v="8781"/>
    <n v="8781"/>
    <x v="1"/>
    <s v="Jasmit Gour"/>
    <s v="Jasmit Gour"/>
    <s v="2024-12-28"/>
    <x v="57"/>
    <d v="2025-04-02T00:00:00"/>
    <d v="2025-04-02T00:00:00"/>
    <m/>
    <s v=""/>
    <m/>
    <n v="0"/>
    <n v="1"/>
    <n v="11.7"/>
    <x v="1"/>
    <m/>
    <x v="0"/>
  </r>
  <r>
    <s v="DL-01838"/>
    <s v="CUST-0370"/>
    <s v="CMP-006"/>
    <x v="2"/>
    <x v="5"/>
    <s v="26K"/>
    <n v="26000"/>
    <x v="0"/>
    <s v="Karan Karnik"/>
    <s v="Karan Karnik"/>
    <s v="2023-05-09"/>
    <x v="838"/>
    <d v="2023-07-30T00:00:00"/>
    <d v="2023-07-30T00:00:00"/>
    <d v="2023-07-31T00:00:00"/>
    <d v="2023-07-31T00:00:00"/>
    <n v="83"/>
    <n v="0"/>
    <n v="1"/>
    <n v="12.5"/>
    <x v="2"/>
    <m/>
    <x v="2"/>
  </r>
  <r>
    <s v="DL-01839"/>
    <s v="CUST-1019"/>
    <s v="CMP-201"/>
    <x v="2"/>
    <x v="6"/>
    <s v="14K"/>
    <n v="14000"/>
    <x v="3"/>
    <s v="Patrick Sama"/>
    <s v="Patrick Sama"/>
    <s v="2024-08-29"/>
    <x v="860"/>
    <d v="2025-01-10T00:00:00"/>
    <d v="2025-01-10T00:00:00"/>
    <m/>
    <s v=""/>
    <m/>
    <n v="0"/>
    <n v="1"/>
    <n v="5"/>
    <x v="4"/>
    <m/>
    <x v="0"/>
  </r>
  <r>
    <s v="DL-01840"/>
    <s v="CUST-1155"/>
    <s v="CMP-076"/>
    <x v="3"/>
    <x v="5"/>
    <s v="$22,572"/>
    <n v="22572"/>
    <x v="6"/>
    <s v="Jairaj Panchal"/>
    <s v="Jairaj Panchal"/>
    <s v="2024-03-28"/>
    <x v="342"/>
    <d v="2024-06-27T00:00:00"/>
    <d v="2024-06-27T00:00:00"/>
    <d v="2024-06-06T00:00:00"/>
    <d v="2024-06-06T00:00:00"/>
    <n v="70"/>
    <n v="0"/>
    <n v="1"/>
    <n v="34.1"/>
    <x v="2"/>
    <m/>
    <x v="2"/>
  </r>
  <r>
    <s v="DL-01841"/>
    <s v="CUST-1476"/>
    <s v="CMP-072"/>
    <x v="1"/>
    <x v="1"/>
    <s v="$175,536"/>
    <n v="175536"/>
    <x v="8"/>
    <s v="Hemangini Bahri"/>
    <s v="Hemangini Bahri"/>
    <s v="2023-07-03"/>
    <x v="205"/>
    <d v="2023-09-18T00:00:00"/>
    <d v="2023-09-18T00:00:00"/>
    <m/>
    <s v=""/>
    <m/>
    <n v="0"/>
    <n v="1"/>
    <n v="25.5"/>
    <x v="3"/>
    <m/>
    <x v="0"/>
  </r>
  <r>
    <s v="DL-01842"/>
    <s v="CUST-0354"/>
    <s v=""/>
    <x v="4"/>
    <x v="3"/>
    <s v="$3,505"/>
    <n v="3505"/>
    <x v="4"/>
    <s v="Ekta Uppal"/>
    <s v="Ekta Uppal"/>
    <s v="2024-11-22"/>
    <x v="828"/>
    <m/>
    <s v=""/>
    <m/>
    <s v=""/>
    <m/>
    <n v="0"/>
    <n v="1"/>
    <m/>
    <x v="1"/>
    <m/>
    <x v="0"/>
  </r>
  <r>
    <s v="DL-01843"/>
    <s v="CUST-1040"/>
    <s v="CMP-232"/>
    <x v="1"/>
    <x v="2"/>
    <s v="$160,428"/>
    <n v="160428"/>
    <x v="2"/>
    <s v="Shivani Natt"/>
    <s v="Shivani Natt"/>
    <s v="05/03/2024"/>
    <x v="198"/>
    <d v="2024-05-17T00:00:00"/>
    <d v="2024-05-17T00:00:00"/>
    <m/>
    <s v=""/>
    <m/>
    <n v="0"/>
    <n v="1"/>
    <n v="0"/>
    <x v="0"/>
    <m/>
    <x v="0"/>
  </r>
  <r>
    <s v="DL-01844"/>
    <s v="CUST-0111"/>
    <s v="CMP-132"/>
    <x v="0"/>
    <x v="6"/>
    <s v="3610"/>
    <n v="3610"/>
    <x v="1"/>
    <s v="Champak Rao"/>
    <s v="Champak Rao"/>
    <s v="2023-05-11"/>
    <x v="378"/>
    <d v="2023-10-03T00:00:00"/>
    <d v="2023-10-03T00:00:00"/>
    <m/>
    <s v=""/>
    <m/>
    <n v="0"/>
    <n v="1"/>
    <n v="8.4"/>
    <x v="0"/>
    <m/>
    <x v="0"/>
  </r>
  <r>
    <s v="DL-01845"/>
    <s v="CUST-1303"/>
    <s v="CMP-183"/>
    <x v="2"/>
    <x v="2"/>
    <s v="$40,742"/>
    <n v="40742"/>
    <x v="6"/>
    <s v="Karan Karnik"/>
    <s v="Karan Karnik"/>
    <s v="2023-12-26"/>
    <x v="699"/>
    <d v="2024-04-30T00:00:00"/>
    <d v="2024-04-30T00:00:00"/>
    <m/>
    <s v=""/>
    <m/>
    <n v="0"/>
    <n v="1"/>
    <m/>
    <x v="4"/>
    <m/>
    <x v="0"/>
  </r>
  <r>
    <s v="DL-01846"/>
    <s v="CUST-1272"/>
    <s v="CMP-188"/>
    <x v="4"/>
    <x v="5"/>
    <s v="$5,657"/>
    <n v="5657"/>
    <x v="5"/>
    <s v="Patrick Sama"/>
    <s v="Patrick Sama"/>
    <s v="2022-10-11"/>
    <x v="175"/>
    <d v="2022-11-29T00:00:00"/>
    <d v="2022-11-29T00:00:00"/>
    <d v="2022-11-20T00:00:00"/>
    <d v="2022-11-20T00:00:00"/>
    <n v="40"/>
    <n v="0"/>
    <n v="1"/>
    <n v="5.2"/>
    <x v="4"/>
    <m/>
    <x v="2"/>
  </r>
  <r>
    <s v="DL-01847"/>
    <s v="CUST-0401"/>
    <s v="CMP-361"/>
    <x v="3"/>
    <x v="6"/>
    <s v="13134"/>
    <n v="13134"/>
    <x v="4"/>
    <s v="rachit lall"/>
    <s v="Rachit Lall"/>
    <s v="2023-11-07"/>
    <x v="92"/>
    <d v="2024-03-16T00:00:00"/>
    <d v="2024-03-16T00:00:00"/>
    <m/>
    <s v=""/>
    <m/>
    <n v="0"/>
    <n v="1"/>
    <n v="16"/>
    <x v="1"/>
    <m/>
    <x v="0"/>
  </r>
  <r>
    <s v="DL-01848"/>
    <s v="CUST-0615"/>
    <s v=""/>
    <x v="1"/>
    <x v="5"/>
    <s v="$59,659"/>
    <n v="59659"/>
    <x v="7"/>
    <s v="Mason Solanki"/>
    <s v="Mason Solanki"/>
    <s v="2024-06-16"/>
    <x v="775"/>
    <d v="2024-07-29T00:00:00"/>
    <d v="2024-07-29T00:00:00"/>
    <d v="2024-12-30T00:00:00"/>
    <d v="2024-12-30T00:00:00"/>
    <n v="197"/>
    <n v="0"/>
    <n v="1"/>
    <n v="34.799999999999997"/>
    <x v="3"/>
    <m/>
    <x v="2"/>
  </r>
  <r>
    <s v="DL-01849"/>
    <s v="CUST-0323"/>
    <s v="CMP-178"/>
    <x v="4"/>
    <x v="4"/>
    <s v="13,997"/>
    <n v="13997"/>
    <x v="7"/>
    <s v="Jairaj Panchal"/>
    <s v="Jairaj Panchal"/>
    <s v="2023-07-27"/>
    <x v="898"/>
    <d v="2023-11-14T00:00:00"/>
    <d v="2023-11-14T00:00:00"/>
    <d v="2023-09-10T00:00:00"/>
    <d v="2023-09-10T00:00:00"/>
    <n v="45"/>
    <n v="0"/>
    <n v="1"/>
    <m/>
    <x v="0"/>
    <m/>
    <x v="1"/>
  </r>
  <r>
    <s v="DL-01850"/>
    <s v="CUST-0976"/>
    <s v="CMP-400"/>
    <x v="2"/>
    <x v="3"/>
    <s v="$32,868"/>
    <n v="32868"/>
    <x v="1"/>
    <s v="Aachal Soni"/>
    <s v="Aachal Soni"/>
    <s v="2022-05-26"/>
    <x v="899"/>
    <d v="2022-07-27T00:00:00"/>
    <d v="2022-07-27T00:00:00"/>
    <m/>
    <s v=""/>
    <m/>
    <n v="0"/>
    <n v="1"/>
    <n v="0.2"/>
    <x v="1"/>
    <m/>
    <x v="0"/>
  </r>
  <r>
    <s v="DL-01851"/>
    <s v="CUST-1058"/>
    <s v=""/>
    <x v="3"/>
    <x v="2"/>
    <s v="15,210"/>
    <n v="15210"/>
    <x v="4"/>
    <s v="Champak Rao"/>
    <s v="Champak Rao"/>
    <s v="2023-09-22"/>
    <x v="338"/>
    <d v="2024-01-11T00:00:00"/>
    <d v="2024-01-11T00:00:00"/>
    <m/>
    <s v=""/>
    <m/>
    <n v="0"/>
    <n v="1"/>
    <n v="28.9"/>
    <x v="3"/>
    <m/>
    <x v="0"/>
  </r>
  <r>
    <s v="DL-01852"/>
    <s v="CUST-0829"/>
    <s v=""/>
    <x v="1"/>
    <x v="6"/>
    <s v="76923"/>
    <n v="76923"/>
    <x v="4"/>
    <s v="Krish Varughese"/>
    <s v="Krish Varughese"/>
    <s v="24/02/2022"/>
    <x v="110"/>
    <d v="2022-04-10T00:00:00"/>
    <d v="2022-04-10T00:00:00"/>
    <m/>
    <s v=""/>
    <m/>
    <n v="0"/>
    <n v="1"/>
    <n v="34.6"/>
    <x v="3"/>
    <m/>
    <x v="0"/>
  </r>
  <r>
    <s v="DL-01853"/>
    <s v="CUST-0287"/>
    <s v=""/>
    <x v="2"/>
    <x v="6"/>
    <s v="$31,713"/>
    <n v="31713"/>
    <x v="6"/>
    <s v="Krish Varughese  "/>
    <s v="Krish Varughese"/>
    <s v="2023-04-27"/>
    <x v="473"/>
    <d v="2023-05-24T00:00:00"/>
    <d v="2023-05-24T00:00:00"/>
    <m/>
    <s v=""/>
    <m/>
    <n v="0"/>
    <n v="1"/>
    <n v="18.5"/>
    <x v="2"/>
    <m/>
    <x v="0"/>
  </r>
  <r>
    <s v="DL-01854"/>
    <s v="CUST-0032"/>
    <s v="CMP-030"/>
    <x v="0"/>
    <x v="3"/>
    <s v="7659"/>
    <n v="7659"/>
    <x v="8"/>
    <s v="Ati Seshadri"/>
    <s v="Ati Seshadri"/>
    <s v="2022-07-24"/>
    <x v="900"/>
    <d v="2022-09-26T00:00:00"/>
    <d v="2022-09-26T00:00:00"/>
    <m/>
    <s v=""/>
    <m/>
    <n v="0"/>
    <n v="1"/>
    <n v="27.7"/>
    <x v="4"/>
    <m/>
    <x v="0"/>
  </r>
  <r>
    <s v="DL-01855"/>
    <s v="CUST-1491"/>
    <s v=""/>
    <x v="3"/>
    <x v="3"/>
    <s v="4005"/>
    <n v="4005"/>
    <x v="2"/>
    <s v="Amruta Sinha"/>
    <s v="Amruta Sinha"/>
    <s v="2024-05-19"/>
    <x v="658"/>
    <d v="2024-08-31T00:00:00"/>
    <d v="2024-08-31T00:00:00"/>
    <m/>
    <s v=""/>
    <m/>
    <n v="0"/>
    <n v="1"/>
    <n v="24.1"/>
    <x v="1"/>
    <m/>
    <x v="0"/>
  </r>
  <r>
    <s v="DL-01856"/>
    <s v="CUST-0949"/>
    <s v="CMP-213"/>
    <x v="0"/>
    <x v="5"/>
    <s v="$6,311"/>
    <n v="6311"/>
    <x v="7"/>
    <s v="Kashish Patla"/>
    <s v="Kashish Patla"/>
    <s v="2024-05-25"/>
    <x v="829"/>
    <d v="2024-11-18T00:00:00"/>
    <d v="2024-11-18T00:00:00"/>
    <d v="2024-10-02T00:00:00"/>
    <d v="2024-10-02T00:00:00"/>
    <n v="130"/>
    <n v="0"/>
    <n v="1"/>
    <n v="31.4"/>
    <x v="2"/>
    <m/>
    <x v="2"/>
  </r>
  <r>
    <s v="DL-01857"/>
    <s v="CUST-1352"/>
    <s v="CMP-098"/>
    <x v="1"/>
    <x v="1"/>
    <s v="205004"/>
    <n v="205004"/>
    <x v="0"/>
    <s v="Lakshmi Hayre  "/>
    <s v="Lakshmi Hayre"/>
    <s v="2022-01-11"/>
    <x v="784"/>
    <d v="2022-02-23T00:00:00"/>
    <d v="2022-02-23T00:00:00"/>
    <m/>
    <s v=""/>
    <m/>
    <n v="0"/>
    <n v="1"/>
    <n v="32.9"/>
    <x v="0"/>
    <m/>
    <x v="0"/>
  </r>
  <r>
    <s v="DL-01858"/>
    <s v="CUST-0200"/>
    <s v="CMP-329"/>
    <x v="0"/>
    <x v="4"/>
    <s v="8315"/>
    <n v="8315"/>
    <x v="4"/>
    <s v="Shivani Natt"/>
    <s v="Shivani Natt"/>
    <s v="2023-10-28"/>
    <x v="314"/>
    <d v="2024-03-29T00:00:00"/>
    <d v="2024-03-29T00:00:00"/>
    <d v="2024-01-13T00:00:00"/>
    <d v="2024-01-13T00:00:00"/>
    <n v="77"/>
    <n v="0"/>
    <n v="1"/>
    <n v="27.3"/>
    <x v="1"/>
    <m/>
    <x v="1"/>
  </r>
  <r>
    <s v="DL-01859"/>
    <s v="CUST-0551"/>
    <s v="CMP-180"/>
    <x v="1"/>
    <x v="2"/>
    <s v="215,780"/>
    <n v="215780"/>
    <x v="7"/>
    <s v="Lakshmi Hayre"/>
    <s v="Lakshmi Hayre"/>
    <s v="2024-05-13"/>
    <x v="302"/>
    <d v="2024-06-07T00:00:00"/>
    <d v="2024-06-07T00:00:00"/>
    <m/>
    <s v=""/>
    <m/>
    <n v="0"/>
    <n v="1"/>
    <m/>
    <x v="3"/>
    <m/>
    <x v="0"/>
  </r>
  <r>
    <s v="DL-01860"/>
    <s v="CUST-0781"/>
    <s v="CMP-302"/>
    <x v="2"/>
    <x v="0"/>
    <s v="46,351"/>
    <n v="46351"/>
    <x v="5"/>
    <s v="Aachal Soni"/>
    <s v="Aachal Soni"/>
    <s v="2023-02-27"/>
    <x v="698"/>
    <d v="2023-08-08T00:00:00"/>
    <d v="2023-08-08T00:00:00"/>
    <m/>
    <s v=""/>
    <m/>
    <n v="0"/>
    <n v="1"/>
    <n v="2"/>
    <x v="2"/>
    <m/>
    <x v="0"/>
  </r>
  <r>
    <s v="DL-01861"/>
    <s v="CUST-0462"/>
    <s v="CMP-261"/>
    <x v="0"/>
    <x v="5"/>
    <s v="5,240"/>
    <n v="5240"/>
    <x v="7"/>
    <s v="Owen Mane"/>
    <s v="Owen Mane"/>
    <s v="2024-10-27"/>
    <x v="428"/>
    <d v="2025-02-05T00:00:00"/>
    <d v="2025-02-05T00:00:00"/>
    <d v="2024-12-11T00:00:00"/>
    <d v="2024-12-11T00:00:00"/>
    <n v="45"/>
    <n v="0"/>
    <n v="1"/>
    <n v="33.1"/>
    <x v="1"/>
    <m/>
    <x v="2"/>
  </r>
  <r>
    <s v="DL-01862"/>
    <s v="CUST-1130"/>
    <s v="CMP-260"/>
    <x v="2"/>
    <x v="5"/>
    <s v="30K"/>
    <n v="30000"/>
    <x v="3"/>
    <s v="Amruta Sinha"/>
    <s v="Amruta Sinha"/>
    <s v="2024-03-05"/>
    <x v="198"/>
    <d v="2024-03-24T00:00:00"/>
    <d v="2024-03-24T00:00:00"/>
    <d v="2024-05-14T00:00:00"/>
    <d v="2024-05-14T00:00:00"/>
    <n v="70"/>
    <n v="0"/>
    <n v="1"/>
    <m/>
    <x v="0"/>
    <m/>
    <x v="2"/>
  </r>
  <r>
    <s v="DL-01863"/>
    <s v="CUST-1125"/>
    <s v=""/>
    <x v="1"/>
    <x v="6"/>
    <s v="55,717"/>
    <n v="55717"/>
    <x v="4"/>
    <s v="Ati Seshadri"/>
    <s v="Ati Seshadri"/>
    <s v="2024-07-17"/>
    <x v="901"/>
    <d v="2024-11-23T00:00:00"/>
    <d v="2024-11-23T00:00:00"/>
    <m/>
    <s v=""/>
    <m/>
    <n v="0"/>
    <n v="1"/>
    <n v="29.4"/>
    <x v="2"/>
    <m/>
    <x v="0"/>
  </r>
  <r>
    <s v="DL-01864"/>
    <s v="CUST-0823"/>
    <s v="CMP-397"/>
    <x v="0"/>
    <x v="3"/>
    <s v="5685"/>
    <n v="5685"/>
    <x v="3"/>
    <s v="Jasmit Gour"/>
    <s v="Jasmit Gour"/>
    <s v="2022-03-19"/>
    <x v="902"/>
    <d v="2022-05-15T00:00:00"/>
    <d v="2022-05-15T00:00:00"/>
    <m/>
    <s v=""/>
    <m/>
    <n v="0"/>
    <n v="1"/>
    <n v="16.8"/>
    <x v="4"/>
    <m/>
    <x v="0"/>
  </r>
  <r>
    <s v="DL-01865"/>
    <s v="CUST-1258"/>
    <s v=""/>
    <x v="0"/>
    <x v="1"/>
    <s v="$6,330"/>
    <n v="6330"/>
    <x v="6"/>
    <s v="Mason Solanki"/>
    <s v="Mason Solanki"/>
    <s v="2022-01-22"/>
    <x v="168"/>
    <d v="2022-05-20T00:00:00"/>
    <d v="2022-05-20T00:00:00"/>
    <m/>
    <s v=""/>
    <m/>
    <n v="0"/>
    <n v="1"/>
    <n v="3.5"/>
    <x v="4"/>
    <m/>
    <x v="0"/>
  </r>
  <r>
    <s v="DL-01866"/>
    <s v="CUST-0179"/>
    <s v="CMP-135"/>
    <x v="0"/>
    <x v="5"/>
    <s v="1,388"/>
    <n v="1388"/>
    <x v="7"/>
    <s v="Shivani Natt"/>
    <s v="Shivani Natt"/>
    <s v="2023-05-02"/>
    <x v="339"/>
    <d v="2023-07-13T00:00:00"/>
    <d v="2023-07-13T00:00:00"/>
    <d v="2023-11-14T00:00:00"/>
    <d v="2023-11-14T00:00:00"/>
    <n v="196"/>
    <n v="0"/>
    <n v="1"/>
    <m/>
    <x v="1"/>
    <m/>
    <x v="2"/>
  </r>
  <r>
    <s v="DL-01867"/>
    <s v="CUST-1212"/>
    <s v="CMP-342"/>
    <x v="4"/>
    <x v="5"/>
    <s v="$8,946"/>
    <n v="8946"/>
    <x v="0"/>
    <s v="Shivani Natt"/>
    <s v="Shivani Natt"/>
    <s v="19/03/2024"/>
    <x v="44"/>
    <d v="2024-06-23T00:00:00"/>
    <d v="2024-06-23T00:00:00"/>
    <d v="2024-09-06T00:00:00"/>
    <d v="2024-09-06T00:00:00"/>
    <n v="171"/>
    <n v="0"/>
    <n v="1"/>
    <n v="33.6"/>
    <x v="1"/>
    <m/>
    <x v="2"/>
  </r>
  <r>
    <s v="DL-01868"/>
    <s v="CUST-1163"/>
    <s v=""/>
    <x v="3"/>
    <x v="0"/>
    <s v="14507"/>
    <n v="14507"/>
    <x v="7"/>
    <s v="Patrick Sama  "/>
    <s v="Patrick Sama"/>
    <s v="2023-12-18"/>
    <x v="104"/>
    <d v="2024-05-22T00:00:00"/>
    <d v="2024-05-22T00:00:00"/>
    <m/>
    <s v=""/>
    <m/>
    <n v="0"/>
    <n v="1"/>
    <n v="12.9"/>
    <x v="0"/>
    <m/>
    <x v="0"/>
  </r>
  <r>
    <s v="DL-01869"/>
    <s v="CUST-1473"/>
    <s v="CMP-227"/>
    <x v="0"/>
    <x v="1"/>
    <s v="8706"/>
    <n v="8706"/>
    <x v="7"/>
    <s v="Anamika Keer"/>
    <s v="Anamika Keer"/>
    <s v="2022-06-24"/>
    <x v="551"/>
    <d v="2022-08-25T00:00:00"/>
    <d v="2022-08-25T00:00:00"/>
    <m/>
    <s v=""/>
    <m/>
    <n v="0"/>
    <n v="1"/>
    <n v="34.6"/>
    <x v="1"/>
    <m/>
    <x v="0"/>
  </r>
  <r>
    <s v="DL-01870"/>
    <s v="CUST-1018"/>
    <s v="CMP-252"/>
    <x v="3"/>
    <x v="4"/>
    <s v="11,477"/>
    <n v="11477"/>
    <x v="4"/>
    <s v="Kashish Patla"/>
    <s v="Kashish Patla"/>
    <s v="02/07/2022"/>
    <x v="903"/>
    <d v="2022-11-19T00:00:00"/>
    <d v="2022-11-19T00:00:00"/>
    <d v="2022-08-15T00:00:00"/>
    <d v="2022-08-15T00:00:00"/>
    <n v="44"/>
    <n v="1"/>
    <n v="2"/>
    <n v="10"/>
    <x v="2"/>
    <m/>
    <x v="1"/>
  </r>
  <r>
    <s v="DL-01871"/>
    <s v="CUST-0637"/>
    <s v=""/>
    <x v="1"/>
    <x v="1"/>
    <s v="48968"/>
    <n v="48968"/>
    <x v="5"/>
    <s v="Panini Kade"/>
    <s v="Panini Kade"/>
    <s v="2024-12-18"/>
    <x v="804"/>
    <d v="2025-01-09T00:00:00"/>
    <d v="2025-01-09T00:00:00"/>
    <m/>
    <s v=""/>
    <m/>
    <n v="0"/>
    <n v="1"/>
    <m/>
    <x v="1"/>
    <m/>
    <x v="0"/>
  </r>
  <r>
    <s v="DL-01872"/>
    <s v="CUST-0566"/>
    <s v="CMP-372"/>
    <x v="3"/>
    <x v="0"/>
    <s v="20627"/>
    <n v="20627"/>
    <x v="5"/>
    <s v="rachit lall"/>
    <s v="Rachit Lall"/>
    <s v="2023-05-22"/>
    <x v="204"/>
    <d v="2023-10-30T00:00:00"/>
    <d v="2023-10-30T00:00:00"/>
    <m/>
    <s v=""/>
    <m/>
    <n v="0"/>
    <n v="1"/>
    <n v="12.4"/>
    <x v="4"/>
    <m/>
    <x v="0"/>
  </r>
  <r>
    <s v="DL-01873"/>
    <s v="CUST-1008"/>
    <s v="CMP-353"/>
    <x v="2"/>
    <x v="6"/>
    <s v="12499"/>
    <n v="12499"/>
    <x v="4"/>
    <s v="Owen Mane"/>
    <s v="Owen Mane"/>
    <s v="2024-02-12"/>
    <x v="145"/>
    <d v="2024-05-16T00:00:00"/>
    <d v="2024-05-16T00:00:00"/>
    <m/>
    <s v=""/>
    <m/>
    <n v="0"/>
    <n v="1"/>
    <m/>
    <x v="1"/>
    <m/>
    <x v="0"/>
  </r>
  <r>
    <s v="DL-01874"/>
    <s v="CUST-0814"/>
    <s v="CMP-008"/>
    <x v="1"/>
    <x v="0"/>
    <s v="96,972"/>
    <n v="96972"/>
    <x v="3"/>
    <s v="Mason Solanki"/>
    <s v="Mason Solanki"/>
    <s v="2022-08-02"/>
    <x v="710"/>
    <d v="2022-09-16T00:00:00"/>
    <d v="2022-09-16T00:00:00"/>
    <m/>
    <s v=""/>
    <m/>
    <n v="0"/>
    <n v="1"/>
    <n v="24.4"/>
    <x v="1"/>
    <m/>
    <x v="0"/>
  </r>
  <r>
    <s v="DL-01875"/>
    <s v="CUST-1070"/>
    <s v="CMP-294"/>
    <x v="2"/>
    <x v="4"/>
    <s v="$30,469"/>
    <n v="30469"/>
    <x v="2"/>
    <s v="Krish Varughese"/>
    <s v="Krish Varughese"/>
    <s v="2024-02-15"/>
    <x v="413"/>
    <d v="2024-06-05T00:00:00"/>
    <d v="2024-06-05T00:00:00"/>
    <d v="2024-08-27T00:00:00"/>
    <d v="2024-08-27T00:00:00"/>
    <n v="194"/>
    <n v="0"/>
    <n v="1"/>
    <n v="4.0999999999999996"/>
    <x v="1"/>
    <m/>
    <x v="1"/>
  </r>
  <r>
    <s v="DL-01876"/>
    <s v="CUST-0938"/>
    <s v="CMP-164"/>
    <x v="4"/>
    <x v="0"/>
    <s v="13515"/>
    <n v="13515"/>
    <x v="8"/>
    <s v="Owen Mane"/>
    <s v="Owen Mane"/>
    <s v="2023-08-31"/>
    <x v="313"/>
    <d v="2023-12-19T00:00:00"/>
    <d v="2023-12-19T00:00:00"/>
    <m/>
    <s v=""/>
    <m/>
    <n v="0"/>
    <n v="1"/>
    <n v="15.7"/>
    <x v="2"/>
    <m/>
    <x v="0"/>
  </r>
  <r>
    <s v="DL-01877"/>
    <s v="CUST-0988"/>
    <s v="CMP-115"/>
    <x v="2"/>
    <x v="4"/>
    <s v="21815"/>
    <n v="21815"/>
    <x v="8"/>
    <s v="rachit lall"/>
    <s v="Rachit Lall"/>
    <s v="2024-08-04"/>
    <x v="619"/>
    <d v="2024-12-02T00:00:00"/>
    <d v="2024-12-02T00:00:00"/>
    <d v="2024-10-12T00:00:00"/>
    <d v="2024-10-12T00:00:00"/>
    <n v="69"/>
    <n v="0"/>
    <n v="1"/>
    <n v="8.6999999999999993"/>
    <x v="0"/>
    <m/>
    <x v="1"/>
  </r>
  <r>
    <s v="DL-01878"/>
    <s v="CUST-0579"/>
    <s v="CMP-381"/>
    <x v="0"/>
    <x v="5"/>
    <s v="$1,638"/>
    <n v="1638"/>
    <x v="1"/>
    <s v="Champak Rao"/>
    <s v="Champak Rao"/>
    <s v="2024-07-08"/>
    <x v="67"/>
    <d v="2024-12-09T00:00:00"/>
    <d v="2024-12-09T00:00:00"/>
    <d v="2024-10-30T00:00:00"/>
    <d v="2024-10-30T00:00:00"/>
    <n v="114"/>
    <n v="0"/>
    <n v="1"/>
    <n v="9.1999999999999993"/>
    <x v="0"/>
    <m/>
    <x v="2"/>
  </r>
  <r>
    <s v="DL-01879"/>
    <s v="CUST-0942"/>
    <s v="CMP-008"/>
    <x v="2"/>
    <x v="6"/>
    <s v="29,336"/>
    <n v="29336"/>
    <x v="4"/>
    <s v="Karan Karnik"/>
    <s v="Karan Karnik"/>
    <s v="2023-11-12"/>
    <x v="827"/>
    <d v="2024-04-18T00:00:00"/>
    <d v="2024-04-18T00:00:00"/>
    <m/>
    <s v=""/>
    <m/>
    <n v="0"/>
    <n v="1"/>
    <n v="28"/>
    <x v="1"/>
    <m/>
    <x v="0"/>
  </r>
  <r>
    <s v="DL-01880"/>
    <s v="CUST-0710"/>
    <s v=""/>
    <x v="1"/>
    <x v="4"/>
    <s v="131692"/>
    <n v="131692"/>
    <x v="3"/>
    <s v="Vidhi Mital"/>
    <s v="Vidhi Mital"/>
    <s v="2023-03-17"/>
    <x v="347"/>
    <d v="2023-07-22T00:00:00"/>
    <d v="2023-07-22T00:00:00"/>
    <d v="2023-09-02T00:00:00"/>
    <d v="2023-09-02T00:00:00"/>
    <n v="169"/>
    <n v="0"/>
    <n v="1"/>
    <n v="29.1"/>
    <x v="1"/>
    <m/>
    <x v="1"/>
  </r>
  <r>
    <s v="DL-01881"/>
    <s v="CUST-1357"/>
    <s v="CMP-381"/>
    <x v="0"/>
    <x v="3"/>
    <s v="3806"/>
    <n v="3806"/>
    <x v="5"/>
    <s v="Anamika Keer"/>
    <s v="Anamika Keer"/>
    <s v="2024-10-04"/>
    <x v="904"/>
    <d v="2024-10-19T00:00:00"/>
    <d v="2024-10-19T00:00:00"/>
    <m/>
    <s v=""/>
    <m/>
    <n v="0"/>
    <n v="1"/>
    <n v="34"/>
    <x v="3"/>
    <m/>
    <x v="0"/>
  </r>
  <r>
    <s v="DL-01882"/>
    <s v="CUST-0901"/>
    <s v="CMP-073"/>
    <x v="2"/>
    <x v="3"/>
    <s v="25823"/>
    <n v="25823"/>
    <x v="8"/>
    <s v="Owen Mane"/>
    <s v="Owen Mane"/>
    <s v="2023-02-18"/>
    <x v="657"/>
    <d v="2023-03-17T00:00:00"/>
    <d v="2023-03-17T00:00:00"/>
    <m/>
    <s v=""/>
    <m/>
    <n v="0"/>
    <n v="1"/>
    <n v="8.8000000000000007"/>
    <x v="2"/>
    <m/>
    <x v="0"/>
  </r>
  <r>
    <s v="DL-01883"/>
    <s v="CUST-0366"/>
    <s v=""/>
    <x v="1"/>
    <x v="2"/>
    <s v="$71,970"/>
    <n v="71970"/>
    <x v="2"/>
    <s v="Ati Seshadri"/>
    <s v="Ati Seshadri"/>
    <s v="2023-05-21"/>
    <x v="905"/>
    <d v="2023-09-14T00:00:00"/>
    <d v="2023-09-14T00:00:00"/>
    <m/>
    <s v=""/>
    <m/>
    <n v="0"/>
    <n v="1"/>
    <n v="2.2000000000000002"/>
    <x v="2"/>
    <m/>
    <x v="0"/>
  </r>
  <r>
    <s v="DL-01884"/>
    <s v="CUST-0228"/>
    <s v=""/>
    <x v="0"/>
    <x v="6"/>
    <s v="$5,201"/>
    <n v="5201"/>
    <x v="7"/>
    <s v="Jairaj Panchal"/>
    <s v="Jairaj Panchal"/>
    <s v="2022-04-03"/>
    <x v="306"/>
    <d v="2022-08-28T00:00:00"/>
    <d v="2022-08-28T00:00:00"/>
    <m/>
    <s v=""/>
    <m/>
    <n v="0"/>
    <n v="1"/>
    <n v="19.3"/>
    <x v="3"/>
    <m/>
    <x v="0"/>
  </r>
  <r>
    <s v="DL-01885"/>
    <s v="CUST-1138"/>
    <s v="CMP-248"/>
    <x v="3"/>
    <x v="0"/>
    <s v="11449"/>
    <n v="11449"/>
    <x v="6"/>
    <s v="Patrick Sama"/>
    <s v="Patrick Sama"/>
    <s v="2023-10-02"/>
    <x v="624"/>
    <d v="2024-03-27T00:00:00"/>
    <d v="2024-03-27T00:00:00"/>
    <m/>
    <s v=""/>
    <m/>
    <n v="0"/>
    <n v="1"/>
    <m/>
    <x v="0"/>
    <m/>
    <x v="0"/>
  </r>
  <r>
    <s v="DL-01886"/>
    <s v="CUST-0572"/>
    <s v=""/>
    <x v="4"/>
    <x v="4"/>
    <s v="12712"/>
    <n v="12712"/>
    <x v="7"/>
    <s v="Krish Varughese"/>
    <s v="Krish Varughese"/>
    <s v="2023-05-22"/>
    <x v="204"/>
    <d v="2023-09-01T00:00:00"/>
    <d v="2023-09-01T00:00:00"/>
    <d v="2023-06-30T00:00:00"/>
    <d v="2023-06-30T00:00:00"/>
    <n v="39"/>
    <n v="0"/>
    <n v="1"/>
    <n v="34.6"/>
    <x v="2"/>
    <m/>
    <x v="1"/>
  </r>
  <r>
    <s v="DL-01887"/>
    <s v="CUST-0049"/>
    <s v=""/>
    <x v="2"/>
    <x v="3"/>
    <s v="11692"/>
    <n v="11692"/>
    <x v="4"/>
    <s v="Shivani Natt"/>
    <s v="Shivani Natt"/>
    <s v="09/02/2022"/>
    <x v="906"/>
    <d v="2022-05-02T00:00:00"/>
    <d v="2022-05-02T00:00:00"/>
    <m/>
    <s v=""/>
    <m/>
    <n v="0"/>
    <n v="1"/>
    <n v="6.3"/>
    <x v="4"/>
    <m/>
    <x v="0"/>
  </r>
  <r>
    <s v="DL-01888"/>
    <s v="CUST-0750"/>
    <s v="CMP-141"/>
    <x v="2"/>
    <x v="3"/>
    <s v="28K"/>
    <n v="28000"/>
    <x v="3"/>
    <s v="rachit lall"/>
    <s v="Rachit Lall"/>
    <s v="2024-09-09"/>
    <x v="38"/>
    <d v="2024-11-16T00:00:00"/>
    <d v="2024-11-16T00:00:00"/>
    <m/>
    <s v=""/>
    <m/>
    <n v="0"/>
    <n v="1"/>
    <n v="10.8"/>
    <x v="0"/>
    <m/>
    <x v="0"/>
  </r>
  <r>
    <s v="DL-01889"/>
    <s v="CUST-0888"/>
    <s v="CMP-194"/>
    <x v="1"/>
    <x v="4"/>
    <s v="$160,334"/>
    <n v="160334"/>
    <x v="0"/>
    <s v="Ekta Uppal"/>
    <s v="Ekta Uppal"/>
    <s v="2022-02-05"/>
    <x v="907"/>
    <d v="2022-05-20T00:00:00"/>
    <d v="2022-05-20T00:00:00"/>
    <d v="2022-03-16T00:00:00"/>
    <d v="2022-03-16T00:00:00"/>
    <n v="39"/>
    <n v="0"/>
    <n v="1"/>
    <n v="9.6999999999999993"/>
    <x v="4"/>
    <m/>
    <x v="1"/>
  </r>
  <r>
    <s v="DL-01890"/>
    <s v="CUST-1457"/>
    <s v="CMP-393"/>
    <x v="1"/>
    <x v="0"/>
    <s v="$62,414"/>
    <n v="62414"/>
    <x v="2"/>
    <s v="Krish Varughese"/>
    <s v="Krish Varughese"/>
    <s v="2024-07-22"/>
    <x v="265"/>
    <d v="2025-01-11T00:00:00"/>
    <d v="2025-01-11T00:00:00"/>
    <m/>
    <s v=""/>
    <m/>
    <n v="0"/>
    <n v="1"/>
    <n v="3.6"/>
    <x v="0"/>
    <m/>
    <x v="0"/>
  </r>
  <r>
    <s v="DL-01891"/>
    <s v="CUST-0483"/>
    <s v="CMP-291"/>
    <x v="3"/>
    <x v="6"/>
    <s v="$16,801"/>
    <n v="16801"/>
    <x v="3"/>
    <s v="rachit lall"/>
    <s v="Rachit Lall"/>
    <s v="2022-11-21"/>
    <x v="625"/>
    <d v="2023-05-10T00:00:00"/>
    <d v="2023-05-10T00:00:00"/>
    <m/>
    <s v=""/>
    <m/>
    <n v="0"/>
    <n v="1"/>
    <n v="13.4"/>
    <x v="1"/>
    <m/>
    <x v="0"/>
  </r>
  <r>
    <s v="DL-01892"/>
    <s v="CUST-0801"/>
    <s v=""/>
    <x v="2"/>
    <x v="3"/>
    <s v="13867"/>
    <n v="13867"/>
    <x v="4"/>
    <s v="Kashish Patla"/>
    <s v="Kashish Patla"/>
    <s v="03/09/2022"/>
    <x v="521"/>
    <d v="2023-02-20T00:00:00"/>
    <d v="2023-02-20T00:00:00"/>
    <m/>
    <s v=""/>
    <m/>
    <n v="0"/>
    <n v="1"/>
    <n v="10.3"/>
    <x v="1"/>
    <m/>
    <x v="0"/>
  </r>
  <r>
    <s v="DL-01893"/>
    <s v="CUST-0055"/>
    <s v="CMP-350"/>
    <x v="4"/>
    <x v="6"/>
    <s v="$5,619"/>
    <n v="5619"/>
    <x v="4"/>
    <s v="jalsa parsa"/>
    <s v="Jalsa Parsa"/>
    <s v="15/12/2022"/>
    <x v="590"/>
    <d v="2023-05-05T00:00:00"/>
    <d v="2023-05-05T00:00:00"/>
    <m/>
    <s v=""/>
    <m/>
    <n v="0"/>
    <n v="1"/>
    <n v="17.3"/>
    <x v="2"/>
    <m/>
    <x v="0"/>
  </r>
  <r>
    <s v="DL-01894"/>
    <s v="CUST-1271"/>
    <s v="CMP-181"/>
    <x v="0"/>
    <x v="2"/>
    <s v="$5,946"/>
    <n v="5946"/>
    <x v="1"/>
    <s v="Jairaj Panchal"/>
    <s v="Jairaj Panchal"/>
    <s v="2023-10-31"/>
    <x v="893"/>
    <d v="2024-01-07T00:00:00"/>
    <d v="2024-01-07T00:00:00"/>
    <m/>
    <s v=""/>
    <m/>
    <n v="0"/>
    <n v="1"/>
    <n v="2.9"/>
    <x v="4"/>
    <m/>
    <x v="0"/>
  </r>
  <r>
    <s v="DL-01895"/>
    <s v="CUST-1474"/>
    <s v="CMP-220"/>
    <x v="2"/>
    <x v="4"/>
    <s v="37199"/>
    <n v="37199"/>
    <x v="7"/>
    <s v="Owen Mane"/>
    <s v="Owen Mane"/>
    <s v="2023-07-13"/>
    <x v="894"/>
    <d v="2023-08-04T00:00:00"/>
    <d v="2023-08-04T00:00:00"/>
    <d v="2023-08-28T00:00:00"/>
    <d v="2023-08-28T00:00:00"/>
    <n v="46"/>
    <n v="1"/>
    <n v="4"/>
    <m/>
    <x v="4"/>
    <m/>
    <x v="1"/>
  </r>
  <r>
    <s v="DL-01896"/>
    <s v="CUST-1103"/>
    <s v="CMP-329"/>
    <x v="2"/>
    <x v="2"/>
    <s v="$24,967"/>
    <n v="24967"/>
    <x v="1"/>
    <s v="Mason Solanki"/>
    <s v="Mason Solanki"/>
    <s v="2022-07-18"/>
    <x v="908"/>
    <d v="2023-01-02T00:00:00"/>
    <d v="2023-01-02T00:00:00"/>
    <m/>
    <s v=""/>
    <m/>
    <n v="0"/>
    <n v="1"/>
    <n v="7.4"/>
    <x v="2"/>
    <m/>
    <x v="0"/>
  </r>
  <r>
    <s v="DL-01897"/>
    <s v="CUST-0290"/>
    <s v="CMP-070"/>
    <x v="2"/>
    <x v="6"/>
    <s v="24681"/>
    <n v="24681"/>
    <x v="1"/>
    <s v="Kashish Patla"/>
    <s v="Kashish Patla"/>
    <s v="2023-03-16"/>
    <x v="362"/>
    <d v="2023-05-10T00:00:00"/>
    <d v="2023-05-10T00:00:00"/>
    <m/>
    <s v=""/>
    <m/>
    <n v="0"/>
    <n v="1"/>
    <n v="3.6"/>
    <x v="2"/>
    <m/>
    <x v="0"/>
  </r>
  <r>
    <s v="DL-01898"/>
    <s v="CUST-1109"/>
    <s v=""/>
    <x v="1"/>
    <x v="1"/>
    <s v="$100,447"/>
    <n v="100447"/>
    <x v="6"/>
    <s v="Lakshmi Hayre"/>
    <s v="Lakshmi Hayre"/>
    <s v="2024-05-18"/>
    <x v="869"/>
    <m/>
    <s v=""/>
    <m/>
    <s v=""/>
    <m/>
    <n v="0"/>
    <n v="1"/>
    <n v="16"/>
    <x v="0"/>
    <m/>
    <x v="0"/>
  </r>
  <r>
    <s v="DL-01899"/>
    <s v="CUST-0717"/>
    <s v="CMP-386"/>
    <x v="2"/>
    <x v="6"/>
    <s v="$20,266"/>
    <n v="20266"/>
    <x v="4"/>
    <s v="Owen Mane"/>
    <s v="Owen Mane"/>
    <s v="2023-04-21"/>
    <x v="454"/>
    <d v="2023-09-30T00:00:00"/>
    <d v="2023-09-30T00:00:00"/>
    <m/>
    <s v=""/>
    <m/>
    <n v="0"/>
    <n v="1"/>
    <n v="12.9"/>
    <x v="4"/>
    <m/>
    <x v="0"/>
  </r>
  <r>
    <s v="DL-01900"/>
    <s v="CUST-0652"/>
    <s v="CMP-014"/>
    <x v="1"/>
    <x v="1"/>
    <s v="$119,151"/>
    <n v="119151"/>
    <x v="8"/>
    <s v="Panini Kade  "/>
    <s v="Panini Kade"/>
    <s v="2024-05-26"/>
    <x v="645"/>
    <d v="2024-06-10T00:00:00"/>
    <d v="2024-06-10T00:00:00"/>
    <m/>
    <s v=""/>
    <m/>
    <n v="0"/>
    <n v="1"/>
    <n v="15"/>
    <x v="2"/>
    <m/>
    <x v="0"/>
  </r>
  <r>
    <s v="DL-01901"/>
    <s v="CUST-0256"/>
    <s v="CMP-003"/>
    <x v="1"/>
    <x v="0"/>
    <s v="$120,181"/>
    <n v="120181"/>
    <x v="5"/>
    <s v="jalsa parsa"/>
    <s v="Jalsa Parsa"/>
    <s v="2022-09-22"/>
    <x v="909"/>
    <d v="2023-02-16T00:00:00"/>
    <d v="2023-02-16T00:00:00"/>
    <m/>
    <s v=""/>
    <m/>
    <n v="0"/>
    <n v="1"/>
    <n v="24"/>
    <x v="2"/>
    <m/>
    <x v="0"/>
  </r>
  <r>
    <s v="DL-01902"/>
    <s v="CUST-1492"/>
    <s v="CMP-091"/>
    <x v="0"/>
    <x v="4"/>
    <s v="6587"/>
    <n v="6587"/>
    <x v="8"/>
    <s v="Amruta Sinha"/>
    <s v="Amruta Sinha"/>
    <s v="2024-08-28"/>
    <x v="298"/>
    <d v="2025-02-11T00:00:00"/>
    <d v="2025-02-11T00:00:00"/>
    <d v="2024-11-02T00:00:00"/>
    <d v="2024-11-02T00:00:00"/>
    <n v="66"/>
    <n v="1"/>
    <n v="1"/>
    <n v="20.3"/>
    <x v="3"/>
    <m/>
    <x v="1"/>
  </r>
  <r>
    <s v="DL-01903"/>
    <s v="CUST-1216"/>
    <s v="CMP-345"/>
    <x v="1"/>
    <x v="4"/>
    <s v="$56,340"/>
    <n v="56340"/>
    <x v="4"/>
    <s v="Owen Mane"/>
    <s v="Owen Mane"/>
    <s v="2023-03-10"/>
    <x v="542"/>
    <d v="2023-08-20T00:00:00"/>
    <d v="2023-08-20T00:00:00"/>
    <d v="2023-08-25T00:00:00"/>
    <d v="2023-08-25T00:00:00"/>
    <n v="168"/>
    <n v="1"/>
    <n v="3"/>
    <m/>
    <x v="1"/>
    <m/>
    <x v="1"/>
  </r>
  <r>
    <s v="DL-01904"/>
    <s v="CUST-1150"/>
    <s v="CMP-088"/>
    <x v="2"/>
    <x v="4"/>
    <s v="19109"/>
    <n v="19109"/>
    <x v="3"/>
    <s v="Hemangini Bahri"/>
    <s v="Hemangini Bahri"/>
    <s v="12/12/2024"/>
    <x v="578"/>
    <d v="2025-03-01T00:00:00"/>
    <d v="2025-03-01T00:00:00"/>
    <d v="2025-02-13T00:00:00"/>
    <d v="2025-02-13T00:00:00"/>
    <n v="63"/>
    <n v="0"/>
    <n v="1"/>
    <n v="1.2"/>
    <x v="4"/>
    <m/>
    <x v="1"/>
  </r>
  <r>
    <s v="DL-01905"/>
    <s v="CUST-1329"/>
    <s v="CMP-260"/>
    <x v="4"/>
    <x v="1"/>
    <s v="$11,844"/>
    <n v="11844"/>
    <x v="6"/>
    <s v="rachit lall"/>
    <s v="Rachit Lall"/>
    <s v="2022-08-05"/>
    <x v="64"/>
    <d v="2022-11-25T00:00:00"/>
    <d v="2022-11-25T00:00:00"/>
    <m/>
    <s v=""/>
    <m/>
    <n v="0"/>
    <n v="1"/>
    <n v="5.2"/>
    <x v="4"/>
    <m/>
    <x v="0"/>
  </r>
  <r>
    <s v="DL-01906"/>
    <s v="CUST-0757"/>
    <s v="CMP-294"/>
    <x v="3"/>
    <x v="6"/>
    <s v="6461"/>
    <n v="6461"/>
    <x v="6"/>
    <s v="jalsa parsa"/>
    <s v="Jalsa Parsa"/>
    <s v="2023-01-18"/>
    <x v="910"/>
    <d v="2023-05-19T00:00:00"/>
    <d v="2023-05-19T00:00:00"/>
    <m/>
    <s v=""/>
    <m/>
    <n v="0"/>
    <n v="1"/>
    <m/>
    <x v="2"/>
    <m/>
    <x v="0"/>
  </r>
  <r>
    <s v="DL-01907"/>
    <s v="CUST-0594"/>
    <s v="CMP-177"/>
    <x v="3"/>
    <x v="3"/>
    <s v="$8,388"/>
    <n v="8388"/>
    <x v="0"/>
    <s v="Panini Kade"/>
    <s v="Panini Kade"/>
    <s v="2022-05-08"/>
    <x v="911"/>
    <d v="2022-09-28T00:00:00"/>
    <d v="2022-09-28T00:00:00"/>
    <m/>
    <s v=""/>
    <m/>
    <n v="0"/>
    <n v="1"/>
    <n v="8.6999999999999993"/>
    <x v="3"/>
    <m/>
    <x v="0"/>
  </r>
  <r>
    <s v="DL-01908"/>
    <s v="CUST-0299"/>
    <s v="CMP-039"/>
    <x v="1"/>
    <x v="0"/>
    <s v="165373"/>
    <n v="165373"/>
    <x v="2"/>
    <s v="Shivani Natt"/>
    <s v="Shivani Natt"/>
    <s v="2023-04-15"/>
    <x v="912"/>
    <d v="2023-08-21T00:00:00"/>
    <d v="2023-08-21T00:00:00"/>
    <m/>
    <s v=""/>
    <m/>
    <n v="0"/>
    <n v="1"/>
    <n v="23.1"/>
    <x v="1"/>
    <m/>
    <x v="0"/>
  </r>
  <r>
    <s v="DL-01909"/>
    <s v="CUST-1500"/>
    <s v=""/>
    <x v="3"/>
    <x v="0"/>
    <s v="$19,985"/>
    <n v="19985"/>
    <x v="7"/>
    <s v="Ekta Uppal"/>
    <s v="Ekta Uppal"/>
    <s v="2023-10-26"/>
    <x v="913"/>
    <d v="2024-04-06T00:00:00"/>
    <d v="2024-04-06T00:00:00"/>
    <m/>
    <s v=""/>
    <m/>
    <n v="0"/>
    <n v="1"/>
    <n v="23.5"/>
    <x v="3"/>
    <m/>
    <x v="0"/>
  </r>
  <r>
    <s v="DL-01910"/>
    <s v="CUST-0171"/>
    <s v=""/>
    <x v="0"/>
    <x v="6"/>
    <s v="2161"/>
    <n v="2161"/>
    <x v="4"/>
    <s v="Anamika Keer"/>
    <s v="Anamika Keer"/>
    <s v="2022-11-01"/>
    <x v="713"/>
    <d v="2022-12-31T00:00:00"/>
    <d v="2022-12-31T00:00:00"/>
    <m/>
    <s v=""/>
    <m/>
    <n v="0"/>
    <n v="1"/>
    <n v="0.4"/>
    <x v="0"/>
    <m/>
    <x v="0"/>
  </r>
  <r>
    <s v="DL-01911"/>
    <s v="CUST-1478"/>
    <s v=""/>
    <x v="3"/>
    <x v="0"/>
    <s v="17,201"/>
    <n v="17201"/>
    <x v="2"/>
    <s v="Champak Rao"/>
    <s v="Champak Rao"/>
    <s v="2023-07-12"/>
    <x v="762"/>
    <d v="2023-08-10T00:00:00"/>
    <d v="2023-08-10T00:00:00"/>
    <m/>
    <s v=""/>
    <m/>
    <n v="0"/>
    <n v="1"/>
    <n v="2.2999999999999998"/>
    <x v="4"/>
    <m/>
    <x v="0"/>
  </r>
  <r>
    <s v="DL-01912"/>
    <s v="CUST-1272"/>
    <s v=""/>
    <x v="1"/>
    <x v="0"/>
    <s v="$67,756"/>
    <n v="67756"/>
    <x v="0"/>
    <s v="Jairaj Panchal"/>
    <s v="Jairaj Panchal"/>
    <s v="2023-11-19"/>
    <x v="826"/>
    <d v="2024-03-13T00:00:00"/>
    <d v="2024-03-13T00:00:00"/>
    <m/>
    <s v=""/>
    <m/>
    <n v="0"/>
    <n v="1"/>
    <n v="14.8"/>
    <x v="1"/>
    <m/>
    <x v="0"/>
  </r>
  <r>
    <s v="DL-01913"/>
    <s v="CUST-0541"/>
    <s v=""/>
    <x v="0"/>
    <x v="5"/>
    <s v="$8,137"/>
    <n v="8137"/>
    <x v="6"/>
    <s v="Jasmit Gour"/>
    <s v="Jasmit Gour"/>
    <s v="2022-08-28"/>
    <x v="914"/>
    <d v="2022-12-25T00:00:00"/>
    <d v="2022-12-25T00:00:00"/>
    <d v="2022-10-29T00:00:00"/>
    <d v="2022-10-29T00:00:00"/>
    <n v="62"/>
    <n v="0"/>
    <n v="1"/>
    <n v="6.3"/>
    <x v="0"/>
    <m/>
    <x v="2"/>
  </r>
  <r>
    <s v="DL-01914"/>
    <s v="CUST-1165"/>
    <s v="CMP-146"/>
    <x v="1"/>
    <x v="2"/>
    <s v="132098"/>
    <n v="132098"/>
    <x v="8"/>
    <s v="Jairaj Panchal"/>
    <s v="Jairaj Panchal"/>
    <s v="2024-09-24"/>
    <x v="200"/>
    <d v="2024-12-31T00:00:00"/>
    <d v="2024-12-31T00:00:00"/>
    <m/>
    <s v=""/>
    <m/>
    <n v="0"/>
    <n v="1"/>
    <m/>
    <x v="2"/>
    <m/>
    <x v="0"/>
  </r>
  <r>
    <s v="DL-01915"/>
    <s v="CUST-0084"/>
    <s v="CMP-214"/>
    <x v="2"/>
    <x v="6"/>
    <s v="$33,294"/>
    <n v="33294"/>
    <x v="5"/>
    <s v="jalsa parsa"/>
    <s v="Jalsa Parsa"/>
    <s v="2023-08-04"/>
    <x v="520"/>
    <d v="2023-08-30T00:00:00"/>
    <d v="2023-08-30T00:00:00"/>
    <m/>
    <s v=""/>
    <m/>
    <n v="0"/>
    <n v="1"/>
    <n v="2.4"/>
    <x v="2"/>
    <m/>
    <x v="0"/>
  </r>
  <r>
    <s v="DL-01916"/>
    <s v="CUST-0192"/>
    <s v=""/>
    <x v="3"/>
    <x v="1"/>
    <s v="13201"/>
    <n v="13201"/>
    <x v="4"/>
    <s v="Karan Karnik"/>
    <s v="Karan Karnik"/>
    <s v="2024-03-25"/>
    <x v="76"/>
    <d v="2024-05-22T00:00:00"/>
    <d v="2024-05-22T00:00:00"/>
    <m/>
    <s v=""/>
    <m/>
    <n v="0"/>
    <n v="1"/>
    <m/>
    <x v="3"/>
    <m/>
    <x v="0"/>
  </r>
  <r>
    <s v="DL-01917"/>
    <s v="CUST-0006"/>
    <s v="CMP-010"/>
    <x v="1"/>
    <x v="1"/>
    <s v="$111,086"/>
    <n v="111086"/>
    <x v="6"/>
    <s v="Owen Mane"/>
    <s v="Owen Mane"/>
    <s v="2022-05-04"/>
    <x v="915"/>
    <d v="2022-10-13T00:00:00"/>
    <d v="2022-10-13T00:00:00"/>
    <m/>
    <s v=""/>
    <m/>
    <n v="0"/>
    <n v="1"/>
    <n v="21.8"/>
    <x v="0"/>
    <m/>
    <x v="0"/>
  </r>
  <r>
    <s v="DL-01918"/>
    <s v="CUST-0053"/>
    <s v="CMP-376"/>
    <x v="3"/>
    <x v="3"/>
    <s v="$7,592"/>
    <n v="7592"/>
    <x v="4"/>
    <s v="Aachal Soni"/>
    <s v="Aachal Soni"/>
    <s v="2024-12-27"/>
    <x v="780"/>
    <d v="2025-05-25T00:00:00"/>
    <d v="2025-05-25T00:00:00"/>
    <m/>
    <s v=""/>
    <m/>
    <n v="0"/>
    <n v="1"/>
    <n v="29.5"/>
    <x v="0"/>
    <m/>
    <x v="0"/>
  </r>
  <r>
    <s v="DL-01919"/>
    <s v="CUST-0504"/>
    <s v="CMP-361"/>
    <x v="1"/>
    <x v="5"/>
    <s v="$170,989"/>
    <n v="170989"/>
    <x v="8"/>
    <s v="Panini Kade"/>
    <s v="Panini Kade"/>
    <s v="2024-11-18"/>
    <x v="65"/>
    <d v="2025-05-12T00:00:00"/>
    <d v="2025-05-12T00:00:00"/>
    <d v="2025-05-18T00:00:00"/>
    <d v="2025-05-18T00:00:00"/>
    <n v="181"/>
    <n v="0"/>
    <n v="1"/>
    <n v="26"/>
    <x v="1"/>
    <m/>
    <x v="2"/>
  </r>
  <r>
    <s v="DL-01920"/>
    <s v="CUST-0166"/>
    <s v="CMP-044"/>
    <x v="3"/>
    <x v="1"/>
    <s v="6223"/>
    <n v="6223"/>
    <x v="4"/>
    <s v="rachit lall"/>
    <s v="Rachit Lall"/>
    <s v="2024-05-17"/>
    <x v="916"/>
    <d v="2024-07-15T00:00:00"/>
    <d v="2024-07-15T00:00:00"/>
    <m/>
    <s v=""/>
    <m/>
    <n v="0"/>
    <n v="1"/>
    <n v="32.1"/>
    <x v="4"/>
    <m/>
    <x v="0"/>
  </r>
  <r>
    <s v="DL-01921"/>
    <s v="CUST-0339"/>
    <s v=""/>
    <x v="4"/>
    <x v="1"/>
    <s v="$12,716"/>
    <n v="12716"/>
    <x v="0"/>
    <s v="Krish Varughese"/>
    <s v="Krish Varughese"/>
    <s v="2024-10-26"/>
    <x v="807"/>
    <d v="2025-01-16T00:00:00"/>
    <d v="2025-01-16T00:00:00"/>
    <m/>
    <s v=""/>
    <m/>
    <n v="0"/>
    <n v="1"/>
    <n v="15.2"/>
    <x v="1"/>
    <m/>
    <x v="0"/>
  </r>
  <r>
    <s v="DL-01922"/>
    <s v="CUST-0707"/>
    <s v="CMP-305"/>
    <x v="3"/>
    <x v="1"/>
    <s v="14719"/>
    <n v="14719"/>
    <x v="2"/>
    <s v="Patrick Sama"/>
    <s v="Patrick Sama"/>
    <s v="2023-12-18"/>
    <x v="104"/>
    <d v="2024-04-23T00:00:00"/>
    <d v="2024-04-23T00:00:00"/>
    <m/>
    <s v=""/>
    <m/>
    <n v="0"/>
    <n v="1"/>
    <n v="34.200000000000003"/>
    <x v="0"/>
    <m/>
    <x v="0"/>
  </r>
  <r>
    <s v="DL-01923"/>
    <s v="CUST-1261"/>
    <s v=""/>
    <x v="0"/>
    <x v="5"/>
    <s v="4011"/>
    <n v="4011"/>
    <x v="0"/>
    <s v="Ekta Uppal"/>
    <s v="Ekta Uppal"/>
    <s v="2022-02-13"/>
    <x v="892"/>
    <d v="2022-05-15T00:00:00"/>
    <d v="2022-05-15T00:00:00"/>
    <d v="2022-07-29T00:00:00"/>
    <d v="2022-07-29T00:00:00"/>
    <n v="166"/>
    <n v="0"/>
    <n v="1"/>
    <n v="14.8"/>
    <x v="3"/>
    <m/>
    <x v="2"/>
  </r>
  <r>
    <s v="DL-01924"/>
    <s v="CUST-0505"/>
    <s v=""/>
    <x v="3"/>
    <x v="5"/>
    <s v="12,933"/>
    <n v="12933"/>
    <x v="3"/>
    <s v="Karan Karnik"/>
    <s v="Karan Karnik"/>
    <s v="2022-04-09"/>
    <x v="393"/>
    <d v="2022-08-04T00:00:00"/>
    <d v="2022-08-04T00:00:00"/>
    <d v="2022-10-25T00:00:00"/>
    <d v="2022-10-25T00:00:00"/>
    <n v="199"/>
    <n v="0"/>
    <n v="1"/>
    <n v="5.3"/>
    <x v="1"/>
    <m/>
    <x v="2"/>
  </r>
  <r>
    <s v="DL-01925"/>
    <s v="CUST-0657"/>
    <s v="CMP-120"/>
    <x v="4"/>
    <x v="0"/>
    <s v="$3,630"/>
    <n v="3630"/>
    <x v="3"/>
    <s v="rachit lall"/>
    <s v="Rachit Lall"/>
    <s v="15/05/2022"/>
    <x v="389"/>
    <d v="2022-09-01T00:00:00"/>
    <d v="2022-09-01T00:00:00"/>
    <m/>
    <s v=""/>
    <m/>
    <n v="0"/>
    <n v="1"/>
    <n v="27.8"/>
    <x v="0"/>
    <m/>
    <x v="0"/>
  </r>
  <r>
    <s v="DL-01926"/>
    <s v="CUST-1278"/>
    <s v="CMP-323"/>
    <x v="4"/>
    <x v="4"/>
    <s v="$7,382"/>
    <n v="7382"/>
    <x v="6"/>
    <s v="Panini Kade"/>
    <s v="Panini Kade"/>
    <s v="2024-05-06"/>
    <x v="220"/>
    <d v="2024-10-23T00:00:00"/>
    <d v="2024-10-23T00:00:00"/>
    <d v="2024-08-25T00:00:00"/>
    <d v="2024-08-25T00:00:00"/>
    <n v="111"/>
    <n v="1"/>
    <n v="4"/>
    <n v="0"/>
    <x v="1"/>
    <m/>
    <x v="1"/>
  </r>
  <r>
    <s v="DL-01927"/>
    <s v="CUST-0704"/>
    <s v=""/>
    <x v="1"/>
    <x v="1"/>
    <s v="205542"/>
    <n v="205542"/>
    <x v="4"/>
    <s v="Kashish Patla"/>
    <s v="Kashish Patla"/>
    <s v="2023-06-17"/>
    <x v="917"/>
    <d v="2023-07-03T00:00:00"/>
    <d v="2023-07-03T00:00:00"/>
    <m/>
    <s v=""/>
    <m/>
    <n v="0"/>
    <n v="1"/>
    <n v="34.6"/>
    <x v="1"/>
    <m/>
    <x v="0"/>
  </r>
  <r>
    <s v="DL-01928"/>
    <s v="CUST-0272"/>
    <s v=""/>
    <x v="0"/>
    <x v="2"/>
    <s v="$5,157"/>
    <n v="5157"/>
    <x v="7"/>
    <s v="Ekta Uppal"/>
    <s v="Ekta Uppal"/>
    <s v="2024-03-28"/>
    <x v="342"/>
    <d v="2024-08-06T00:00:00"/>
    <d v="2024-08-06T00:00:00"/>
    <m/>
    <s v=""/>
    <m/>
    <n v="0"/>
    <n v="1"/>
    <n v="32.299999999999997"/>
    <x v="3"/>
    <m/>
    <x v="0"/>
  </r>
  <r>
    <s v="DL-01929"/>
    <s v="CUST-0697"/>
    <s v="CMP-122"/>
    <x v="4"/>
    <x v="3"/>
    <s v="6473"/>
    <n v="6473"/>
    <x v="8"/>
    <s v="Anamika Keer"/>
    <s v="Anamika Keer"/>
    <s v="2024-08-01"/>
    <x v="550"/>
    <d v="2024-12-24T00:00:00"/>
    <d v="2024-12-24T00:00:00"/>
    <m/>
    <s v=""/>
    <m/>
    <n v="0"/>
    <n v="1"/>
    <n v="32.700000000000003"/>
    <x v="4"/>
    <m/>
    <x v="0"/>
  </r>
  <r>
    <s v="DL-01930"/>
    <s v="CUST-0706"/>
    <s v="CMP-283"/>
    <x v="2"/>
    <x v="4"/>
    <s v="24K"/>
    <n v="24000"/>
    <x v="2"/>
    <s v="Lakshmi Hayre"/>
    <s v="Lakshmi Hayre"/>
    <s v="14/02/2024"/>
    <x v="651"/>
    <d v="2024-04-22T00:00:00"/>
    <d v="2024-04-22T00:00:00"/>
    <d v="2024-04-27T00:00:00"/>
    <d v="2024-04-27T00:00:00"/>
    <n v="73"/>
    <n v="0"/>
    <n v="1"/>
    <n v="5.6"/>
    <x v="4"/>
    <m/>
    <x v="1"/>
  </r>
  <r>
    <s v="DL-01931"/>
    <s v="CUST-0007"/>
    <s v=""/>
    <x v="0"/>
    <x v="1"/>
    <s v="8740"/>
    <n v="8740"/>
    <x v="0"/>
    <s v="Patrick Sama"/>
    <s v="Patrick Sama"/>
    <s v="2022-06-29"/>
    <x v="754"/>
    <d v="2022-10-16T00:00:00"/>
    <d v="2022-10-16T00:00:00"/>
    <m/>
    <s v=""/>
    <m/>
    <n v="0"/>
    <n v="1"/>
    <n v="3.6"/>
    <x v="3"/>
    <m/>
    <x v="0"/>
  </r>
  <r>
    <s v="DL-01932"/>
    <s v="CUST-0160"/>
    <s v=""/>
    <x v="4"/>
    <x v="0"/>
    <s v="9954"/>
    <n v="9954"/>
    <x v="0"/>
    <s v="Hemangini Bahri"/>
    <s v="Hemangini Bahri"/>
    <s v="2023-12-02"/>
    <x v="918"/>
    <d v="2024-04-06T00:00:00"/>
    <d v="2024-04-06T00:00:00"/>
    <m/>
    <s v=""/>
    <m/>
    <n v="0"/>
    <n v="1"/>
    <n v="32.5"/>
    <x v="1"/>
    <m/>
    <x v="0"/>
  </r>
  <r>
    <s v="DL-01933"/>
    <s v="CUST-0212"/>
    <s v="CMP-317"/>
    <x v="0"/>
    <x v="1"/>
    <s v="$7,012"/>
    <n v="7012"/>
    <x v="1"/>
    <s v="Amruta Sinha"/>
    <s v="Amruta Sinha"/>
    <s v="2024-09-09"/>
    <x v="38"/>
    <d v="2025-01-15T00:00:00"/>
    <d v="2025-01-15T00:00:00"/>
    <m/>
    <s v=""/>
    <m/>
    <n v="0"/>
    <n v="1"/>
    <n v="12.1"/>
    <x v="1"/>
    <m/>
    <x v="0"/>
  </r>
  <r>
    <s v="DL-01934"/>
    <s v="CUST-0012"/>
    <s v="CMP-356"/>
    <x v="0"/>
    <x v="5"/>
    <s v="1969"/>
    <n v="1969"/>
    <x v="1"/>
    <s v="Mason Solanki"/>
    <s v="Mason Solanki"/>
    <s v="2024-07-10"/>
    <x v="583"/>
    <d v="2024-10-12T00:00:00"/>
    <d v="2024-10-12T00:00:00"/>
    <d v="2024-09-23T00:00:00"/>
    <d v="2024-09-23T00:00:00"/>
    <n v="75"/>
    <n v="0"/>
    <n v="1"/>
    <n v="23.2"/>
    <x v="3"/>
    <m/>
    <x v="2"/>
  </r>
  <r>
    <s v="DL-01935"/>
    <s v="CUST-1276"/>
    <s v="CMP-316"/>
    <x v="3"/>
    <x v="1"/>
    <s v="6323"/>
    <n v="6323"/>
    <x v="1"/>
    <s v="Jasmit Gour"/>
    <s v="Jasmit Gour"/>
    <s v="2023-10-11"/>
    <x v="772"/>
    <d v="2023-12-06T00:00:00"/>
    <d v="2023-12-06T00:00:00"/>
    <m/>
    <s v=""/>
    <m/>
    <n v="0"/>
    <n v="1"/>
    <n v="29.6"/>
    <x v="4"/>
    <m/>
    <x v="0"/>
  </r>
  <r>
    <s v="DL-01936"/>
    <s v="CUST-0114"/>
    <s v="CMP-135"/>
    <x v="4"/>
    <x v="4"/>
    <s v="$11,132"/>
    <n v="11132"/>
    <x v="2"/>
    <s v="Owen Mane"/>
    <s v="Owen Mane"/>
    <s v="2022-08-27"/>
    <x v="300"/>
    <d v="2022-11-12T00:00:00"/>
    <d v="2022-11-12T00:00:00"/>
    <d v="2022-10-05T00:00:00"/>
    <d v="2022-10-05T00:00:00"/>
    <n v="39"/>
    <n v="1"/>
    <n v="1"/>
    <n v="1.1000000000000001"/>
    <x v="3"/>
    <m/>
    <x v="1"/>
  </r>
  <r>
    <s v="DL-01937"/>
    <s v="CUST-0381"/>
    <s v="CMP-070"/>
    <x v="0"/>
    <x v="3"/>
    <s v="$1,947"/>
    <n v="1947"/>
    <x v="7"/>
    <s v="Vidhi Mital"/>
    <s v="Vidhi Mital"/>
    <s v="2023-12-11"/>
    <x v="682"/>
    <d v="2024-05-26T00:00:00"/>
    <d v="2024-05-26T00:00:00"/>
    <m/>
    <s v=""/>
    <m/>
    <n v="0"/>
    <n v="1"/>
    <n v="16.5"/>
    <x v="4"/>
    <m/>
    <x v="0"/>
  </r>
  <r>
    <s v="DL-01938"/>
    <s v="CUST-1175"/>
    <s v="CMP-237"/>
    <x v="2"/>
    <x v="4"/>
    <s v="30481"/>
    <n v="30481"/>
    <x v="6"/>
    <s v="Ati Seshadri"/>
    <s v="Ati Seshadri"/>
    <s v="2024-12-18"/>
    <x v="804"/>
    <d v="2025-01-07T00:00:00"/>
    <d v="2025-01-07T00:00:00"/>
    <d v="2025-04-21T00:00:00"/>
    <d v="2025-04-21T00:00:00"/>
    <n v="124"/>
    <n v="0"/>
    <n v="1"/>
    <n v="25.4"/>
    <x v="2"/>
    <m/>
    <x v="1"/>
  </r>
  <r>
    <s v="DL-01939"/>
    <s v="CUST-0437"/>
    <s v="CMP-298"/>
    <x v="3"/>
    <x v="3"/>
    <s v="6990"/>
    <n v="6990"/>
    <x v="1"/>
    <s v="jalsa parsa"/>
    <s v="Jalsa Parsa"/>
    <s v="2022-05-30"/>
    <x v="181"/>
    <d v="2022-08-28T00:00:00"/>
    <d v="2022-08-28T00:00:00"/>
    <m/>
    <s v=""/>
    <m/>
    <n v="0"/>
    <n v="1"/>
    <n v="8.3000000000000007"/>
    <x v="3"/>
    <m/>
    <x v="0"/>
  </r>
  <r>
    <s v="DL-01940"/>
    <s v="CUST-0832"/>
    <s v="CMP-342"/>
    <x v="0"/>
    <x v="4"/>
    <s v="$2,418"/>
    <n v="2418"/>
    <x v="5"/>
    <s v="Ekta Uppal"/>
    <s v="Ekta Uppal"/>
    <s v="2022-11-20"/>
    <x v="919"/>
    <d v="2023-02-11T00:00:00"/>
    <d v="2023-02-11T00:00:00"/>
    <d v="2023-05-21T00:00:00"/>
    <d v="2023-05-21T00:00:00"/>
    <n v="182"/>
    <n v="0"/>
    <n v="1"/>
    <n v="10.1"/>
    <x v="4"/>
    <m/>
    <x v="1"/>
  </r>
  <r>
    <s v="DL-01941"/>
    <s v="CUST-0728"/>
    <s v=""/>
    <x v="4"/>
    <x v="4"/>
    <s v="9,952"/>
    <n v="9952"/>
    <x v="5"/>
    <s v="Mason Solanki"/>
    <s v="Mason Solanki"/>
    <s v="30/08/2022"/>
    <x v="745"/>
    <d v="2023-02-19T00:00:00"/>
    <d v="2023-02-19T00:00:00"/>
    <d v="2022-10-12T00:00:00"/>
    <d v="2022-10-12T00:00:00"/>
    <n v="43"/>
    <n v="1"/>
    <n v="4"/>
    <n v="25.1"/>
    <x v="4"/>
    <m/>
    <x v="1"/>
  </r>
  <r>
    <s v="DL-01942"/>
    <s v="CUST-0480"/>
    <s v="CMP-076"/>
    <x v="3"/>
    <x v="6"/>
    <s v="$18,561"/>
    <n v="18561"/>
    <x v="2"/>
    <s v="Mason Solanki"/>
    <s v="Mason Solanki"/>
    <s v="2023-03-10"/>
    <x v="542"/>
    <d v="2023-05-31T00:00:00"/>
    <d v="2023-05-31T00:00:00"/>
    <m/>
    <s v=""/>
    <m/>
    <n v="0"/>
    <n v="1"/>
    <n v="32.299999999999997"/>
    <x v="4"/>
    <m/>
    <x v="0"/>
  </r>
  <r>
    <s v="DL-01943"/>
    <s v="CUST-0426"/>
    <s v=""/>
    <x v="4"/>
    <x v="6"/>
    <s v="3K"/>
    <n v="3000"/>
    <x v="6"/>
    <s v="Champak Rao"/>
    <s v="Champak Rao"/>
    <s v="2023-03-22"/>
    <x v="148"/>
    <d v="2023-08-01T00:00:00"/>
    <d v="2023-08-01T00:00:00"/>
    <m/>
    <s v=""/>
    <m/>
    <n v="0"/>
    <n v="1"/>
    <n v="8.4"/>
    <x v="2"/>
    <m/>
    <x v="0"/>
  </r>
  <r>
    <s v="DL-01944"/>
    <s v="CUST-0330"/>
    <s v=""/>
    <x v="0"/>
    <x v="4"/>
    <s v="$5,812"/>
    <n v="5812"/>
    <x v="7"/>
    <s v="Karan Karnik"/>
    <s v="Karan Karnik"/>
    <s v="2023-01-25"/>
    <x v="614"/>
    <d v="2023-07-03T00:00:00"/>
    <d v="2023-07-03T00:00:00"/>
    <d v="2023-06-24T00:00:00"/>
    <d v="2023-06-24T00:00:00"/>
    <n v="150"/>
    <n v="0"/>
    <n v="1"/>
    <n v="7.4"/>
    <x v="1"/>
    <m/>
    <x v="1"/>
  </r>
  <r>
    <s v="DL-01945"/>
    <s v="CUST-0622"/>
    <s v="CMP-258"/>
    <x v="3"/>
    <x v="0"/>
    <s v="$11,581"/>
    <n v="11581"/>
    <x v="7"/>
    <s v="Patrick Sama"/>
    <s v="Patrick Sama"/>
    <s v="2022-03-17"/>
    <x v="34"/>
    <d v="2022-04-25T00:00:00"/>
    <d v="2022-04-25T00:00:00"/>
    <m/>
    <s v=""/>
    <m/>
    <n v="0"/>
    <n v="1"/>
    <n v="9.3000000000000007"/>
    <x v="2"/>
    <m/>
    <x v="0"/>
  </r>
  <r>
    <s v="DL-01946"/>
    <s v="CUST-0962"/>
    <s v="CMP-105"/>
    <x v="4"/>
    <x v="5"/>
    <s v="$5,630"/>
    <n v="5630"/>
    <x v="3"/>
    <s v="Ati Seshadri"/>
    <s v="Ati Seshadri"/>
    <s v="2023-09-17"/>
    <x v="24"/>
    <d v="2023-12-30T00:00:00"/>
    <d v="2023-12-30T00:00:00"/>
    <d v="2023-12-14T00:00:00"/>
    <d v="2023-12-14T00:00:00"/>
    <n v="88"/>
    <n v="0"/>
    <n v="1"/>
    <n v="20.7"/>
    <x v="3"/>
    <m/>
    <x v="2"/>
  </r>
  <r>
    <s v="DL-01947"/>
    <s v="CUST-0789"/>
    <s v="CMP-258"/>
    <x v="2"/>
    <x v="6"/>
    <s v="$34,769"/>
    <n v="34769"/>
    <x v="5"/>
    <s v="Patrick Sama  "/>
    <s v="Patrick Sama"/>
    <s v="2022-09-14"/>
    <x v="290"/>
    <d v="2023-03-05T00:00:00"/>
    <d v="2023-03-05T00:00:00"/>
    <m/>
    <s v=""/>
    <m/>
    <n v="0"/>
    <n v="1"/>
    <n v="28"/>
    <x v="3"/>
    <m/>
    <x v="0"/>
  </r>
  <r>
    <s v="DL-01948"/>
    <s v="CUST-0263"/>
    <s v="CMP-159"/>
    <x v="0"/>
    <x v="5"/>
    <s v="9576"/>
    <n v="9576"/>
    <x v="4"/>
    <s v="Amruta Sinha"/>
    <s v="Amruta Sinha"/>
    <s v="2022-02-18"/>
    <x v="636"/>
    <d v="2022-04-21T00:00:00"/>
    <d v="2022-04-21T00:00:00"/>
    <d v="2022-03-20T00:00:00"/>
    <d v="2022-03-20T00:00:00"/>
    <n v="30"/>
    <n v="0"/>
    <n v="1"/>
    <n v="5.8"/>
    <x v="2"/>
    <m/>
    <x v="2"/>
  </r>
  <r>
    <s v="DL-01949"/>
    <s v="CUST-1213"/>
    <s v="CMP-340"/>
    <x v="4"/>
    <x v="2"/>
    <s v="10,890"/>
    <n v="10890"/>
    <x v="2"/>
    <s v="Shivani Natt"/>
    <s v="Shivani Natt"/>
    <s v="2024-02-14"/>
    <x v="651"/>
    <d v="2024-03-15T00:00:00"/>
    <d v="2024-03-15T00:00:00"/>
    <m/>
    <s v=""/>
    <m/>
    <n v="0"/>
    <n v="1"/>
    <m/>
    <x v="1"/>
    <m/>
    <x v="0"/>
  </r>
  <r>
    <s v="DL-01950"/>
    <s v="CUST-0602"/>
    <s v=""/>
    <x v="3"/>
    <x v="0"/>
    <s v="$6,479"/>
    <n v="6479"/>
    <x v="1"/>
    <s v="Krish Varughese"/>
    <s v="Krish Varughese"/>
    <s v="2022-08-25"/>
    <x v="920"/>
    <d v="2022-12-03T00:00:00"/>
    <d v="2022-12-03T00:00:00"/>
    <m/>
    <s v=""/>
    <m/>
    <n v="0"/>
    <n v="1"/>
    <n v="1.8"/>
    <x v="1"/>
    <m/>
    <x v="0"/>
  </r>
  <r>
    <s v="DL-01951"/>
    <s v="CUST-0530"/>
    <s v=""/>
    <x v="4"/>
    <x v="1"/>
    <s v="10016"/>
    <n v="10016"/>
    <x v="4"/>
    <s v="Nihal Bhasin"/>
    <s v="Nihal Bhasin"/>
    <s v="31/08/2024"/>
    <x v="419"/>
    <d v="2024-11-30T00:00:00"/>
    <d v="2024-11-30T00:00:00"/>
    <m/>
    <s v=""/>
    <m/>
    <n v="0"/>
    <n v="1"/>
    <m/>
    <x v="3"/>
    <m/>
    <x v="0"/>
  </r>
  <r>
    <s v="DL-01952"/>
    <s v="CUST-1490"/>
    <s v="CMP-283"/>
    <x v="1"/>
    <x v="5"/>
    <s v="$212,756"/>
    <n v="212756"/>
    <x v="7"/>
    <s v="Aachal Soni"/>
    <s v="Aachal Soni"/>
    <s v="2023-10-18"/>
    <x v="830"/>
    <d v="2024-02-11T00:00:00"/>
    <d v="2024-02-11T00:00:00"/>
    <d v="2024-04-21T00:00:00"/>
    <d v="2024-04-21T00:00:00"/>
    <n v="186"/>
    <n v="0"/>
    <n v="1"/>
    <n v="31.7"/>
    <x v="0"/>
    <m/>
    <x v="2"/>
  </r>
  <r>
    <s v="DL-01953"/>
    <s v="CUST-0316"/>
    <s v=""/>
    <x v="4"/>
    <x v="4"/>
    <s v="12196"/>
    <n v="12196"/>
    <x v="5"/>
    <s v="Krish Varughese"/>
    <s v="Krish Varughese"/>
    <s v="2024-12-06"/>
    <x v="783"/>
    <d v="2025-01-03T00:00:00"/>
    <d v="2025-01-03T00:00:00"/>
    <d v="2025-02-02T00:00:00"/>
    <d v="2025-02-02T00:00:00"/>
    <n v="58"/>
    <n v="0"/>
    <n v="1"/>
    <n v="17.600000000000001"/>
    <x v="4"/>
    <m/>
    <x v="1"/>
  </r>
  <r>
    <s v="DL-01954"/>
    <s v="CUST-1493"/>
    <s v="CMP-272"/>
    <x v="3"/>
    <x v="0"/>
    <s v="4K"/>
    <n v="4000"/>
    <x v="8"/>
    <s v="Champak Rao"/>
    <s v="Champak Rao"/>
    <s v="2022-07-20"/>
    <x v="112"/>
    <d v="2022-10-30T00:00:00"/>
    <d v="2022-10-30T00:00:00"/>
    <m/>
    <s v=""/>
    <m/>
    <n v="0"/>
    <n v="1"/>
    <n v="31.1"/>
    <x v="0"/>
    <m/>
    <x v="0"/>
  </r>
  <r>
    <s v="DL-01955"/>
    <s v="CUST-0066"/>
    <s v="CMP-255"/>
    <x v="1"/>
    <x v="6"/>
    <s v="120604"/>
    <n v="120604"/>
    <x v="4"/>
    <s v="Champak Rao"/>
    <s v="Champak Rao"/>
    <s v="2022-07-15"/>
    <x v="156"/>
    <d v="2022-09-27T00:00:00"/>
    <d v="2022-09-27T00:00:00"/>
    <m/>
    <s v=""/>
    <m/>
    <n v="0"/>
    <n v="1"/>
    <n v="0.6"/>
    <x v="1"/>
    <m/>
    <x v="0"/>
  </r>
  <r>
    <s v="DL-01956"/>
    <s v="CUST-0093"/>
    <s v="CMP-261"/>
    <x v="1"/>
    <x v="2"/>
    <s v="149,153"/>
    <n v="149153"/>
    <x v="5"/>
    <s v="rachit lall"/>
    <s v="Rachit Lall"/>
    <s v="2023-04-10"/>
    <x v="801"/>
    <d v="2023-09-15T00:00:00"/>
    <d v="2023-09-15T00:00:00"/>
    <m/>
    <s v=""/>
    <m/>
    <n v="0"/>
    <n v="1"/>
    <n v="2.9"/>
    <x v="3"/>
    <m/>
    <x v="0"/>
  </r>
  <r>
    <s v="DL-01957"/>
    <s v="CUST-1224"/>
    <s v="CMP-388"/>
    <x v="0"/>
    <x v="4"/>
    <s v="$3,574"/>
    <n v="3574"/>
    <x v="5"/>
    <s v="Ati Seshadri"/>
    <s v="Ati Seshadri"/>
    <s v="2024-12-06"/>
    <x v="783"/>
    <d v="2025-01-16T00:00:00"/>
    <d v="2025-01-16T00:00:00"/>
    <d v="2025-05-02T00:00:00"/>
    <d v="2025-05-02T00:00:00"/>
    <n v="147"/>
    <n v="0"/>
    <n v="1"/>
    <n v="9.1"/>
    <x v="4"/>
    <m/>
    <x v="1"/>
  </r>
  <r>
    <s v="DL-01958"/>
    <s v="CUST-1181"/>
    <s v="CMP-284"/>
    <x v="1"/>
    <x v="4"/>
    <s v="$70,479"/>
    <n v="70479"/>
    <x v="0"/>
    <s v="Patrick Sama"/>
    <s v="Patrick Sama"/>
    <s v="2022-11-25"/>
    <x v="423"/>
    <d v="2023-05-24T00:00:00"/>
    <d v="2023-05-24T00:00:00"/>
    <d v="2023-05-25T00:00:00"/>
    <d v="2023-05-25T00:00:00"/>
    <n v="181"/>
    <n v="0"/>
    <n v="1"/>
    <m/>
    <x v="3"/>
    <m/>
    <x v="1"/>
  </r>
  <r>
    <s v="DL-01959"/>
    <s v="CUST-0979"/>
    <s v=""/>
    <x v="4"/>
    <x v="0"/>
    <s v="8K"/>
    <n v="8000"/>
    <x v="4"/>
    <s v="rachit lall"/>
    <s v="Rachit Lall"/>
    <s v="2023-09-27"/>
    <x v="435"/>
    <d v="2023-11-06T00:00:00"/>
    <d v="2023-11-06T00:00:00"/>
    <m/>
    <s v=""/>
    <m/>
    <n v="0"/>
    <n v="1"/>
    <n v="31.6"/>
    <x v="4"/>
    <m/>
    <x v="0"/>
  </r>
  <r>
    <s v="DL-01960"/>
    <s v="CUST-0957"/>
    <s v=""/>
    <x v="4"/>
    <x v="1"/>
    <s v="13411"/>
    <n v="13411"/>
    <x v="3"/>
    <s v="Lakshmi Hayre"/>
    <s v="Lakshmi Hayre"/>
    <s v="2023-07-28"/>
    <x v="303"/>
    <d v="2023-12-02T00:00:00"/>
    <d v="2023-12-02T00:00:00"/>
    <m/>
    <s v=""/>
    <m/>
    <n v="0"/>
    <n v="1"/>
    <n v="29"/>
    <x v="0"/>
    <m/>
    <x v="0"/>
  </r>
  <r>
    <s v="DL-01961"/>
    <s v="CUST-0140"/>
    <s v="CMP-084"/>
    <x v="0"/>
    <x v="2"/>
    <s v="3809"/>
    <n v="3809"/>
    <x v="2"/>
    <s v="Shivani Natt"/>
    <s v="Shivani Natt"/>
    <s v="2022-10-11"/>
    <x v="175"/>
    <d v="2022-11-25T00:00:00"/>
    <d v="2022-11-25T00:00:00"/>
    <m/>
    <s v=""/>
    <m/>
    <n v="0"/>
    <n v="1"/>
    <n v="17.3"/>
    <x v="1"/>
    <m/>
    <x v="0"/>
  </r>
  <r>
    <s v="DL-01962"/>
    <s v="CUST-0995"/>
    <s v=""/>
    <x v="2"/>
    <x v="6"/>
    <s v="$17,400"/>
    <n v="17400"/>
    <x v="0"/>
    <s v="rachit lall"/>
    <s v="Rachit Lall"/>
    <s v="07/12/2024"/>
    <x v="121"/>
    <d v="2025-02-28T00:00:00"/>
    <d v="2025-02-28T00:00:00"/>
    <m/>
    <s v=""/>
    <m/>
    <n v="0"/>
    <n v="1"/>
    <n v="27.1"/>
    <x v="1"/>
    <m/>
    <x v="0"/>
  </r>
  <r>
    <s v="DL-01963"/>
    <s v="CUST-0168"/>
    <s v="CMP-096"/>
    <x v="4"/>
    <x v="4"/>
    <s v="$9,224"/>
    <n v="9224"/>
    <x v="3"/>
    <s v="Lakshmi Hayre"/>
    <s v="Lakshmi Hayre"/>
    <s v="2024-08-30"/>
    <x v="56"/>
    <d v="2025-02-11T00:00:00"/>
    <d v="2025-02-11T00:00:00"/>
    <d v="2024-11-28T00:00:00"/>
    <d v="2024-11-28T00:00:00"/>
    <n v="90"/>
    <n v="0"/>
    <n v="1"/>
    <n v="6.6"/>
    <x v="1"/>
    <m/>
    <x v="1"/>
  </r>
  <r>
    <s v="DL-01964"/>
    <s v="CUST-1421"/>
    <s v="CMP-099"/>
    <x v="3"/>
    <x v="6"/>
    <s v="$4,481"/>
    <n v="4481"/>
    <x v="3"/>
    <s v="rachit lall"/>
    <s v="Rachit Lall"/>
    <s v="2024-10-17"/>
    <x v="592"/>
    <d v="2025-03-13T00:00:00"/>
    <d v="2025-03-13T00:00:00"/>
    <m/>
    <s v=""/>
    <m/>
    <n v="0"/>
    <n v="1"/>
    <n v="12.7"/>
    <x v="0"/>
    <m/>
    <x v="0"/>
  </r>
  <r>
    <s v="DL-01965"/>
    <s v="CUST-0563"/>
    <s v="CMP-001"/>
    <x v="2"/>
    <x v="0"/>
    <s v="41237"/>
    <n v="41237"/>
    <x v="3"/>
    <s v="Amruta Sinha"/>
    <s v="Amruta Sinha"/>
    <s v="2023-10-15"/>
    <x v="463"/>
    <d v="2024-02-09T00:00:00"/>
    <d v="2024-02-09T00:00:00"/>
    <m/>
    <s v=""/>
    <m/>
    <n v="0"/>
    <n v="1"/>
    <n v="21.2"/>
    <x v="1"/>
    <m/>
    <x v="0"/>
  </r>
  <r>
    <s v="DL-01966"/>
    <s v="CUST-0306"/>
    <s v="CMP-226"/>
    <x v="2"/>
    <x v="4"/>
    <s v="29,137"/>
    <n v="29137"/>
    <x v="4"/>
    <s v="Panini Kade"/>
    <s v="Panini Kade"/>
    <s v="2022-02-22"/>
    <x v="789"/>
    <d v="2022-05-09T00:00:00"/>
    <d v="2022-05-09T00:00:00"/>
    <d v="2022-05-30T00:00:00"/>
    <d v="2022-05-30T00:00:00"/>
    <n v="97"/>
    <n v="0"/>
    <n v="1"/>
    <n v="9.6999999999999993"/>
    <x v="3"/>
    <m/>
    <x v="1"/>
  </r>
  <r>
    <s v="DL-01967"/>
    <s v="CUST-1167"/>
    <s v="CMP-338"/>
    <x v="0"/>
    <x v="0"/>
    <s v="$5,880"/>
    <n v="5880"/>
    <x v="8"/>
    <s v="Patrick Sama"/>
    <s v="Patrick Sama"/>
    <s v="2022-10-11"/>
    <x v="175"/>
    <d v="2022-12-04T00:00:00"/>
    <d v="2022-12-04T00:00:00"/>
    <m/>
    <s v=""/>
    <m/>
    <n v="0"/>
    <n v="1"/>
    <n v="7"/>
    <x v="0"/>
    <m/>
    <x v="0"/>
  </r>
  <r>
    <s v="DL-01968"/>
    <s v="CUST-0607"/>
    <s v="CMP-389"/>
    <x v="0"/>
    <x v="0"/>
    <s v="4108"/>
    <n v="4108"/>
    <x v="5"/>
    <s v="Nihal Bhasin"/>
    <s v="Nihal Bhasin"/>
    <s v="2022-06-17"/>
    <x v="30"/>
    <d v="2022-12-11T00:00:00"/>
    <d v="2022-12-11T00:00:00"/>
    <m/>
    <s v=""/>
    <m/>
    <n v="0"/>
    <n v="1"/>
    <n v="14"/>
    <x v="4"/>
    <m/>
    <x v="0"/>
  </r>
  <r>
    <s v="DL-01969"/>
    <s v="CUST-0265"/>
    <s v=""/>
    <x v="2"/>
    <x v="0"/>
    <s v="32,412"/>
    <n v="32412"/>
    <x v="1"/>
    <s v="rachit lall"/>
    <s v="Rachit Lall"/>
    <s v="2022-12-19"/>
    <x v="921"/>
    <d v="2023-04-20T00:00:00"/>
    <d v="2023-04-20T00:00:00"/>
    <m/>
    <s v=""/>
    <m/>
    <n v="0"/>
    <n v="1"/>
    <n v="25.6"/>
    <x v="0"/>
    <m/>
    <x v="0"/>
  </r>
  <r>
    <s v="DL-01970"/>
    <s v="CUST-0415"/>
    <s v="CMP-090"/>
    <x v="0"/>
    <x v="0"/>
    <s v="$4,549"/>
    <n v="4549"/>
    <x v="1"/>
    <s v="Ati Seshadri"/>
    <s v="Ati Seshadri"/>
    <s v="2022-07-31"/>
    <x v="384"/>
    <d v="2022-11-04T00:00:00"/>
    <d v="2022-11-04T00:00:00"/>
    <m/>
    <s v=""/>
    <m/>
    <n v="0"/>
    <n v="1"/>
    <n v="28.7"/>
    <x v="1"/>
    <m/>
    <x v="0"/>
  </r>
  <r>
    <s v="DL-01971"/>
    <s v="CUST-1014"/>
    <s v="CMP-332"/>
    <x v="2"/>
    <x v="6"/>
    <s v="29K"/>
    <n v="29000"/>
    <x v="5"/>
    <s v="Kashish Patla"/>
    <s v="Kashish Patla"/>
    <s v="2022-04-29"/>
    <x v="674"/>
    <d v="2022-10-25T00:00:00"/>
    <d v="2022-10-25T00:00:00"/>
    <m/>
    <s v=""/>
    <m/>
    <n v="0"/>
    <n v="1"/>
    <n v="8.9"/>
    <x v="4"/>
    <m/>
    <x v="0"/>
  </r>
  <r>
    <s v="DL-01972"/>
    <s v="CUST-0342"/>
    <s v="CMP-261"/>
    <x v="2"/>
    <x v="6"/>
    <s v="14K"/>
    <n v="14000"/>
    <x v="4"/>
    <s v="Kashish Patla"/>
    <s v="Kashish Patla"/>
    <s v="2024-03-20"/>
    <x v="922"/>
    <d v="2024-07-26T00:00:00"/>
    <d v="2024-07-26T00:00:00"/>
    <m/>
    <s v=""/>
    <m/>
    <n v="0"/>
    <n v="1"/>
    <m/>
    <x v="1"/>
    <m/>
    <x v="0"/>
  </r>
  <r>
    <s v="DL-01973"/>
    <s v="CUST-0228"/>
    <s v=""/>
    <x v="2"/>
    <x v="0"/>
    <s v="$22,838"/>
    <n v="22838"/>
    <x v="3"/>
    <s v="Patrick Sama"/>
    <s v="Patrick Sama"/>
    <s v="2023-06-17"/>
    <x v="917"/>
    <d v="2023-09-17T00:00:00"/>
    <d v="2023-09-17T00:00:00"/>
    <m/>
    <s v=""/>
    <m/>
    <n v="0"/>
    <n v="1"/>
    <n v="4.5999999999999996"/>
    <x v="0"/>
    <m/>
    <x v="0"/>
  </r>
  <r>
    <s v="DL-01974"/>
    <s v="CUST-1251"/>
    <s v="CMP-225"/>
    <x v="3"/>
    <x v="5"/>
    <s v="$7,693"/>
    <n v="7693"/>
    <x v="5"/>
    <s v="Lakshmi Hayre"/>
    <s v="Lakshmi Hayre"/>
    <s v="2024-07-15"/>
    <x v="923"/>
    <d v="2024-10-02T00:00:00"/>
    <d v="2024-10-02T00:00:00"/>
    <d v="2024-11-05T00:00:00"/>
    <d v="2024-11-05T00:00:00"/>
    <n v="113"/>
    <n v="0"/>
    <n v="1"/>
    <n v="22.7"/>
    <x v="1"/>
    <m/>
    <x v="2"/>
  </r>
  <r>
    <s v="DL-01975"/>
    <s v="CUST-0104"/>
    <s v="CMP-298"/>
    <x v="0"/>
    <x v="3"/>
    <s v="5295"/>
    <n v="5295"/>
    <x v="6"/>
    <s v="Owen Mane"/>
    <s v="Owen Mane"/>
    <s v="2024-07-20"/>
    <x v="162"/>
    <d v="2024-11-09T00:00:00"/>
    <d v="2024-11-09T00:00:00"/>
    <m/>
    <s v=""/>
    <m/>
    <n v="0"/>
    <n v="1"/>
    <n v="12.7"/>
    <x v="2"/>
    <m/>
    <x v="0"/>
  </r>
  <r>
    <s v="DL-01976"/>
    <s v="CUST-1490"/>
    <s v="CMP-384"/>
    <x v="1"/>
    <x v="1"/>
    <s v="177K"/>
    <n v="177000"/>
    <x v="4"/>
    <s v="Anamika Keer"/>
    <s v="Anamika Keer"/>
    <s v="2024-10-18"/>
    <x v="741"/>
    <d v="2024-11-11T00:00:00"/>
    <d v="2024-11-11T00:00:00"/>
    <m/>
    <s v=""/>
    <m/>
    <n v="0"/>
    <n v="1"/>
    <n v="18.7"/>
    <x v="0"/>
    <m/>
    <x v="0"/>
  </r>
  <r>
    <s v="DL-01977"/>
    <s v="CUST-0115"/>
    <s v="CMP-237"/>
    <x v="1"/>
    <x v="1"/>
    <s v="125840"/>
    <n v="125840"/>
    <x v="5"/>
    <s v="Ekta Uppal"/>
    <s v="Ekta Uppal"/>
    <s v="2022-12-12"/>
    <x v="924"/>
    <d v="2023-05-10T00:00:00"/>
    <d v="2023-05-10T00:00:00"/>
    <m/>
    <s v=""/>
    <m/>
    <n v="0"/>
    <n v="1"/>
    <n v="26"/>
    <x v="2"/>
    <m/>
    <x v="0"/>
  </r>
  <r>
    <s v="DL-01978"/>
    <s v="CUST-1108"/>
    <s v="CMP-373"/>
    <x v="0"/>
    <x v="5"/>
    <s v="4784"/>
    <n v="4784"/>
    <x v="7"/>
    <s v="Ati Seshadri"/>
    <s v="Ati Seshadri"/>
    <s v="03/11/2023"/>
    <x v="533"/>
    <d v="2024-01-19T00:00:00"/>
    <d v="2024-01-19T00:00:00"/>
    <d v="2024-03-16T00:00:00"/>
    <d v="2024-03-16T00:00:00"/>
    <n v="134"/>
    <n v="0"/>
    <n v="1"/>
    <m/>
    <x v="3"/>
    <m/>
    <x v="2"/>
  </r>
  <r>
    <s v="DL-01979"/>
    <s v="CUST-0914"/>
    <s v="CMP-310"/>
    <x v="1"/>
    <x v="0"/>
    <s v="66796"/>
    <n v="66796"/>
    <x v="7"/>
    <s v="Vidhi Mital"/>
    <s v="Vidhi Mital"/>
    <s v="2024-01-25"/>
    <x v="601"/>
    <d v="2024-06-04T00:00:00"/>
    <d v="2024-06-04T00:00:00"/>
    <m/>
    <s v=""/>
    <m/>
    <n v="0"/>
    <n v="1"/>
    <n v="30.3"/>
    <x v="4"/>
    <m/>
    <x v="0"/>
  </r>
  <r>
    <s v="DL-01980"/>
    <s v="CUST-0087"/>
    <s v="CMP-347"/>
    <x v="4"/>
    <x v="5"/>
    <s v="$3,028"/>
    <n v="3028"/>
    <x v="2"/>
    <s v="Aachal Soni"/>
    <s v="Aachal Soni"/>
    <s v="2024-11-21"/>
    <x v="925"/>
    <d v="2025-01-17T00:00:00"/>
    <d v="2025-01-17T00:00:00"/>
    <d v="2025-05-07T00:00:00"/>
    <d v="2025-05-07T00:00:00"/>
    <n v="167"/>
    <n v="0"/>
    <n v="1"/>
    <n v="29.7"/>
    <x v="3"/>
    <m/>
    <x v="2"/>
  </r>
  <r>
    <s v="DL-01981"/>
    <s v="CUST-0460"/>
    <s v="CMP-118"/>
    <x v="1"/>
    <x v="6"/>
    <s v="$180,721"/>
    <n v="180721"/>
    <x v="8"/>
    <s v="Aachal Soni"/>
    <s v="Aachal Soni"/>
    <s v="2023-10-03"/>
    <x v="32"/>
    <d v="2023-12-07T00:00:00"/>
    <d v="2023-12-07T00:00:00"/>
    <m/>
    <s v=""/>
    <m/>
    <n v="0"/>
    <n v="1"/>
    <n v="6.8"/>
    <x v="3"/>
    <m/>
    <x v="0"/>
  </r>
  <r>
    <s v="DL-01982"/>
    <s v="CUST-0757"/>
    <s v="CMP-376"/>
    <x v="1"/>
    <x v="6"/>
    <s v="$181,727"/>
    <n v="181727"/>
    <x v="4"/>
    <s v="Nihal Bhasin"/>
    <s v="Nihal Bhasin"/>
    <s v="2024-01-27"/>
    <x v="545"/>
    <d v="2024-04-20T00:00:00"/>
    <d v="2024-04-20T00:00:00"/>
    <m/>
    <s v=""/>
    <m/>
    <n v="0"/>
    <n v="1"/>
    <n v="18"/>
    <x v="4"/>
    <m/>
    <x v="0"/>
  </r>
  <r>
    <s v="DL-01983"/>
    <s v="CUST-1438"/>
    <s v="CMP-340"/>
    <x v="1"/>
    <x v="1"/>
    <s v="136K"/>
    <n v="136000"/>
    <x v="3"/>
    <s v="Anamika Keer"/>
    <s v="Anamika Keer"/>
    <s v="2024-09-12"/>
    <x v="354"/>
    <d v="2024-11-02T00:00:00"/>
    <d v="2024-11-02T00:00:00"/>
    <m/>
    <s v=""/>
    <m/>
    <n v="0"/>
    <n v="1"/>
    <n v="8.1999999999999993"/>
    <x v="4"/>
    <m/>
    <x v="0"/>
  </r>
  <r>
    <s v="DL-01984"/>
    <s v="CUST-1184"/>
    <s v="CMP-199"/>
    <x v="0"/>
    <x v="0"/>
    <s v="8K"/>
    <n v="8000"/>
    <x v="2"/>
    <s v="Ati Seshadri"/>
    <s v="Ati Seshadri"/>
    <s v="2024-05-28"/>
    <x v="365"/>
    <d v="2024-08-01T00:00:00"/>
    <d v="2024-08-01T00:00:00"/>
    <m/>
    <s v=""/>
    <m/>
    <n v="0"/>
    <n v="1"/>
    <n v="26.9"/>
    <x v="4"/>
    <m/>
    <x v="0"/>
  </r>
  <r>
    <s v="DL-01985"/>
    <s v="CUST-1117"/>
    <s v=""/>
    <x v="4"/>
    <x v="1"/>
    <s v="12560"/>
    <n v="12560"/>
    <x v="3"/>
    <s v="Owen Mane"/>
    <s v="Owen Mane"/>
    <s v="2024-04-13"/>
    <x v="527"/>
    <d v="2024-07-06T00:00:00"/>
    <d v="2024-07-06T00:00:00"/>
    <m/>
    <s v=""/>
    <m/>
    <n v="0"/>
    <n v="1"/>
    <n v="20.5"/>
    <x v="3"/>
    <m/>
    <x v="0"/>
  </r>
  <r>
    <s v="DL-01986"/>
    <s v="CUST-1370"/>
    <s v=""/>
    <x v="2"/>
    <x v="1"/>
    <s v="47688"/>
    <n v="47688"/>
    <x v="1"/>
    <s v="Patrick Sama  "/>
    <s v="Patrick Sama"/>
    <s v="2022-07-29"/>
    <x v="926"/>
    <d v="2022-12-25T00:00:00"/>
    <d v="2022-12-25T00:00:00"/>
    <m/>
    <s v=""/>
    <m/>
    <n v="0"/>
    <n v="1"/>
    <n v="11.8"/>
    <x v="1"/>
    <m/>
    <x v="0"/>
  </r>
  <r>
    <s v="DL-01987"/>
    <s v="CUST-0974"/>
    <s v="CMP-114"/>
    <x v="2"/>
    <x v="1"/>
    <s v="39497"/>
    <n v="39497"/>
    <x v="7"/>
    <s v="Ati Seshadri"/>
    <s v="Ati Seshadri"/>
    <s v="2024-09-24"/>
    <x v="200"/>
    <d v="2024-11-15T00:00:00"/>
    <d v="2024-11-15T00:00:00"/>
    <m/>
    <s v=""/>
    <m/>
    <n v="0"/>
    <n v="1"/>
    <n v="30.3"/>
    <x v="2"/>
    <m/>
    <x v="0"/>
  </r>
  <r>
    <s v="DL-01988"/>
    <s v="CUST-0479"/>
    <s v="CMP-097"/>
    <x v="3"/>
    <x v="6"/>
    <s v="$12,591"/>
    <n v="12591"/>
    <x v="3"/>
    <s v="Nihal Bhasin"/>
    <s v="Nihal Bhasin"/>
    <s v="2024-08-10"/>
    <x v="851"/>
    <d v="2025-01-18T00:00:00"/>
    <d v="2025-01-18T00:00:00"/>
    <m/>
    <s v=""/>
    <m/>
    <n v="0"/>
    <n v="1"/>
    <m/>
    <x v="0"/>
    <m/>
    <x v="0"/>
  </r>
  <r>
    <s v="DL-01989"/>
    <s v="CUST-1497"/>
    <s v="CMP-219"/>
    <x v="1"/>
    <x v="0"/>
    <s v="92K"/>
    <n v="92000"/>
    <x v="3"/>
    <s v="Mason Solanki"/>
    <s v="Mason Solanki"/>
    <s v="2023-04-21"/>
    <x v="454"/>
    <d v="2023-08-25T00:00:00"/>
    <d v="2023-08-25T00:00:00"/>
    <m/>
    <s v=""/>
    <m/>
    <n v="0"/>
    <n v="1"/>
    <n v="20.8"/>
    <x v="2"/>
    <m/>
    <x v="0"/>
  </r>
  <r>
    <s v="DL-01990"/>
    <s v="CUST-1258"/>
    <s v="CMP-017"/>
    <x v="2"/>
    <x v="1"/>
    <s v="39K"/>
    <n v="39000"/>
    <x v="3"/>
    <s v="Aachal Soni  "/>
    <s v="Aachal Soni"/>
    <s v="2023-05-10"/>
    <x v="927"/>
    <d v="2023-10-11T00:00:00"/>
    <d v="2023-10-11T00:00:00"/>
    <m/>
    <s v=""/>
    <m/>
    <n v="0"/>
    <n v="1"/>
    <m/>
    <x v="2"/>
    <m/>
    <x v="0"/>
  </r>
  <r>
    <s v="DL-01991"/>
    <s v="CUST-0240"/>
    <s v="CMP-320"/>
    <x v="3"/>
    <x v="4"/>
    <s v="$17,449"/>
    <n v="17449"/>
    <x v="1"/>
    <s v="Champak Rao"/>
    <s v="Champak Rao"/>
    <s v="2024-09-19"/>
    <x v="579"/>
    <d v="2024-11-19T00:00:00"/>
    <d v="2024-11-19T00:00:00"/>
    <d v="2024-10-23T00:00:00"/>
    <d v="2024-10-23T00:00:00"/>
    <n v="34"/>
    <n v="0"/>
    <n v="1"/>
    <n v="3.1"/>
    <x v="1"/>
    <m/>
    <x v="1"/>
  </r>
  <r>
    <s v="DL-01992"/>
    <s v="CUST-0529"/>
    <s v="CMP-149"/>
    <x v="1"/>
    <x v="5"/>
    <s v="201246"/>
    <n v="201246"/>
    <x v="5"/>
    <s v="Ekta Uppal"/>
    <s v="Ekta Uppal"/>
    <s v="2023-08-03"/>
    <x v="82"/>
    <d v="2023-12-09T00:00:00"/>
    <d v="2023-12-09T00:00:00"/>
    <d v="2023-12-27T00:00:00"/>
    <d v="2023-12-27T00:00:00"/>
    <n v="146"/>
    <n v="0"/>
    <n v="1"/>
    <n v="24.8"/>
    <x v="2"/>
    <m/>
    <x v="2"/>
  </r>
  <r>
    <s v="DL-01993"/>
    <s v="CUST-1493"/>
    <s v="CMP-112"/>
    <x v="4"/>
    <x v="5"/>
    <s v="7792"/>
    <n v="7792"/>
    <x v="0"/>
    <s v="Nihal Bhasin"/>
    <s v="Nihal Bhasin"/>
    <s v="2024-03-04"/>
    <x v="877"/>
    <d v="2024-05-24T00:00:00"/>
    <d v="2024-05-24T00:00:00"/>
    <d v="2024-03-25T00:00:00"/>
    <d v="2024-03-25T00:00:00"/>
    <n v="21"/>
    <n v="0"/>
    <n v="1"/>
    <n v="23.8"/>
    <x v="4"/>
    <m/>
    <x v="2"/>
  </r>
  <r>
    <s v="DL-01994"/>
    <s v="CUST-0339"/>
    <s v=""/>
    <x v="2"/>
    <x v="1"/>
    <s v="44,620"/>
    <n v="44620"/>
    <x v="0"/>
    <s v="jalsa parsa"/>
    <s v="Jalsa Parsa"/>
    <s v="2023-02-23"/>
    <x v="760"/>
    <d v="2023-07-20T00:00:00"/>
    <d v="2023-07-20T00:00:00"/>
    <m/>
    <s v=""/>
    <m/>
    <n v="0"/>
    <n v="1"/>
    <m/>
    <x v="3"/>
    <m/>
    <x v="0"/>
  </r>
  <r>
    <s v="DL-01995"/>
    <s v="CUST-0169"/>
    <s v="CMP-388"/>
    <x v="2"/>
    <x v="5"/>
    <s v="23,629"/>
    <n v="23629"/>
    <x v="4"/>
    <s v="Patrick Sama"/>
    <s v="Patrick Sama"/>
    <s v="2022-08-17"/>
    <x v="610"/>
    <d v="2022-09-09T00:00:00"/>
    <d v="2022-09-09T00:00:00"/>
    <d v="2022-12-14T00:00:00"/>
    <d v="2022-12-14T00:00:00"/>
    <n v="119"/>
    <n v="0"/>
    <n v="1"/>
    <n v="6"/>
    <x v="3"/>
    <m/>
    <x v="2"/>
  </r>
  <r>
    <s v="DL-01996"/>
    <s v="CUST-0394"/>
    <s v=""/>
    <x v="1"/>
    <x v="1"/>
    <s v="196,404"/>
    <n v="196404"/>
    <x v="8"/>
    <s v="Mason Solanki"/>
    <s v="Mason Solanki"/>
    <s v="2023-01-12"/>
    <x v="277"/>
    <d v="2023-02-03T00:00:00"/>
    <d v="2023-02-03T00:00:00"/>
    <m/>
    <s v=""/>
    <m/>
    <n v="0"/>
    <n v="1"/>
    <n v="3.5"/>
    <x v="3"/>
    <m/>
    <x v="0"/>
  </r>
  <r>
    <s v="DL-01997"/>
    <s v="CUST-0382"/>
    <s v=""/>
    <x v="0"/>
    <x v="1"/>
    <s v="5K"/>
    <n v="5000"/>
    <x v="0"/>
    <s v="jalsa parsa"/>
    <s v="Jalsa Parsa"/>
    <s v="2023-08-21"/>
    <x v="66"/>
    <d v="2023-12-21T00:00:00"/>
    <d v="2023-12-21T00:00:00"/>
    <m/>
    <s v=""/>
    <m/>
    <n v="0"/>
    <n v="1"/>
    <n v="28"/>
    <x v="3"/>
    <m/>
    <x v="0"/>
  </r>
  <r>
    <s v="DL-01998"/>
    <s v="CUST-1223"/>
    <s v="CMP-377"/>
    <x v="1"/>
    <x v="2"/>
    <s v="$206,879"/>
    <n v="206879"/>
    <x v="4"/>
    <s v="Aachal Soni"/>
    <s v="Aachal Soni"/>
    <s v="2024-12-31"/>
    <x v="45"/>
    <d v="2025-02-12T00:00:00"/>
    <d v="2025-02-12T00:00:00"/>
    <m/>
    <s v=""/>
    <m/>
    <n v="0"/>
    <n v="1"/>
    <n v="22.9"/>
    <x v="4"/>
    <m/>
    <x v="0"/>
  </r>
  <r>
    <s v="DL-01999"/>
    <s v="CUST-0205"/>
    <s v=""/>
    <x v="3"/>
    <x v="3"/>
    <s v="23834"/>
    <n v="23834"/>
    <x v="7"/>
    <s v="Jasmit Gour"/>
    <s v="Jasmit Gour"/>
    <s v="2023-07-11"/>
    <x v="876"/>
    <d v="2023-10-23T00:00:00"/>
    <d v="2023-10-23T00:00:00"/>
    <m/>
    <s v=""/>
    <m/>
    <n v="0"/>
    <n v="1"/>
    <m/>
    <x v="0"/>
    <m/>
    <x v="0"/>
  </r>
  <r>
    <s v="DL-02000"/>
    <s v="CUST-1106"/>
    <s v="CMP-312"/>
    <x v="1"/>
    <x v="4"/>
    <s v="57157"/>
    <n v="57157"/>
    <x v="7"/>
    <s v="Owen Mane"/>
    <s v="Owen Mane"/>
    <s v="2023-06-01"/>
    <x v="742"/>
    <d v="2023-06-28T00:00:00"/>
    <d v="2023-06-28T00:00:00"/>
    <d v="2023-09-22T00:00:00"/>
    <d v="2023-09-22T00:00:00"/>
    <n v="113"/>
    <n v="0"/>
    <n v="1"/>
    <n v="19.2"/>
    <x v="1"/>
    <m/>
    <x v="1"/>
  </r>
  <r>
    <s v="DL-02001"/>
    <s v="CUST-0696"/>
    <s v="CMP-188"/>
    <x v="4"/>
    <x v="4"/>
    <s v="10345"/>
    <n v="10345"/>
    <x v="7"/>
    <s v="Amruta Sinha"/>
    <s v="Amruta Sinha"/>
    <s v="2022-08-29"/>
    <x v="615"/>
    <d v="2022-10-30T00:00:00"/>
    <d v="2022-10-30T00:00:00"/>
    <d v="2022-10-31T00:00:00"/>
    <d v="2022-10-31T00:00:00"/>
    <n v="63"/>
    <n v="1"/>
    <n v="3"/>
    <n v="23.7"/>
    <x v="3"/>
    <m/>
    <x v="1"/>
  </r>
  <r>
    <s v="DL-02002"/>
    <s v="CUST-0028"/>
    <s v="CMP-228"/>
    <x v="4"/>
    <x v="0"/>
    <s v="4K"/>
    <n v="4000"/>
    <x v="8"/>
    <s v="Kashish Patla"/>
    <s v="Kashish Patla"/>
    <s v="2024-06-20"/>
    <x v="569"/>
    <d v="2024-10-26T00:00:00"/>
    <d v="2024-10-26T00:00:00"/>
    <m/>
    <s v=""/>
    <m/>
    <n v="0"/>
    <n v="1"/>
    <n v="18.2"/>
    <x v="3"/>
    <m/>
    <x v="0"/>
  </r>
  <r>
    <s v="DL-02003"/>
    <s v="CUST-1114"/>
    <s v=""/>
    <x v="0"/>
    <x v="3"/>
    <s v="5,055"/>
    <n v="5055"/>
    <x v="1"/>
    <s v="Vidhi Mital"/>
    <s v="Vidhi Mital"/>
    <s v="2022-03-20"/>
    <x v="928"/>
    <d v="2022-05-08T00:00:00"/>
    <d v="2022-05-08T00:00:00"/>
    <m/>
    <s v=""/>
    <m/>
    <n v="0"/>
    <n v="1"/>
    <m/>
    <x v="3"/>
    <m/>
    <x v="0"/>
  </r>
  <r>
    <s v="DL-02004"/>
    <s v="CUST-0142"/>
    <s v="CMP-268"/>
    <x v="1"/>
    <x v="0"/>
    <s v="201K"/>
    <n v="201000"/>
    <x v="7"/>
    <s v="Mason Solanki"/>
    <s v="Mason Solanki"/>
    <s v="13/06/2022"/>
    <x v="929"/>
    <d v="2022-10-03T00:00:00"/>
    <d v="2022-10-03T00:00:00"/>
    <m/>
    <s v=""/>
    <m/>
    <n v="0"/>
    <n v="1"/>
    <n v="23.3"/>
    <x v="0"/>
    <m/>
    <x v="0"/>
  </r>
  <r>
    <s v="DL-02005"/>
    <s v="CUST-1310"/>
    <s v="CMP-154"/>
    <x v="1"/>
    <x v="0"/>
    <s v="71K"/>
    <n v="71000"/>
    <x v="1"/>
    <s v="jalsa parsa"/>
    <s v="Jalsa Parsa"/>
    <s v="2022-10-01"/>
    <x v="930"/>
    <d v="2023-01-15T00:00:00"/>
    <d v="2023-01-15T00:00:00"/>
    <m/>
    <s v=""/>
    <m/>
    <n v="0"/>
    <n v="1"/>
    <n v="2.9"/>
    <x v="4"/>
    <m/>
    <x v="0"/>
  </r>
  <r>
    <s v="DL-02006"/>
    <s v="CUST-0388"/>
    <s v="CMP-192"/>
    <x v="4"/>
    <x v="0"/>
    <s v="2471"/>
    <n v="2471"/>
    <x v="8"/>
    <s v="Amruta Sinha"/>
    <s v="Amruta Sinha"/>
    <s v="2024-08-29"/>
    <x v="860"/>
    <d v="2024-11-19T00:00:00"/>
    <d v="2024-11-19T00:00:00"/>
    <m/>
    <s v=""/>
    <m/>
    <n v="0"/>
    <n v="1"/>
    <m/>
    <x v="3"/>
    <m/>
    <x v="0"/>
  </r>
  <r>
    <s v="DL-02007"/>
    <s v="CUST-0865"/>
    <s v="CMP-026"/>
    <x v="0"/>
    <x v="5"/>
    <s v="$7,546"/>
    <n v="7546"/>
    <x v="6"/>
    <s v="jalsa parsa"/>
    <s v="Jalsa Parsa"/>
    <s v="2022-06-06"/>
    <x v="48"/>
    <d v="2022-11-19T00:00:00"/>
    <d v="2022-11-19T00:00:00"/>
    <d v="2022-07-22T00:00:00"/>
    <d v="2022-07-22T00:00:00"/>
    <n v="46"/>
    <n v="0"/>
    <n v="1"/>
    <n v="26.8"/>
    <x v="4"/>
    <m/>
    <x v="2"/>
  </r>
  <r>
    <s v="DL-02008"/>
    <s v="CUST-0738"/>
    <s v=""/>
    <x v="1"/>
    <x v="1"/>
    <s v="188,975"/>
    <n v="188975"/>
    <x v="7"/>
    <s v="Karan Karnik"/>
    <s v="Karan Karnik"/>
    <s v="2024-11-13"/>
    <x v="846"/>
    <d v="2025-03-15T00:00:00"/>
    <d v="2025-03-15T00:00:00"/>
    <m/>
    <s v=""/>
    <m/>
    <n v="0"/>
    <n v="1"/>
    <n v="1.5"/>
    <x v="4"/>
    <m/>
    <x v="0"/>
  </r>
  <r>
    <s v="DL-02009"/>
    <s v="CUST-1040"/>
    <s v="CMP-350"/>
    <x v="3"/>
    <x v="1"/>
    <s v="23879"/>
    <n v="23879"/>
    <x v="5"/>
    <s v="Aachal Soni"/>
    <s v="Aachal Soni"/>
    <s v="15/07/2024"/>
    <x v="923"/>
    <d v="2024-10-13T00:00:00"/>
    <d v="2024-10-13T00:00:00"/>
    <m/>
    <s v=""/>
    <m/>
    <n v="0"/>
    <n v="1"/>
    <n v="10"/>
    <x v="2"/>
    <m/>
    <x v="0"/>
  </r>
  <r>
    <s v="DL-02010"/>
    <s v="CUST-1307"/>
    <s v="CMP-037"/>
    <x v="1"/>
    <x v="4"/>
    <s v="95640"/>
    <n v="95640"/>
    <x v="8"/>
    <s v="Shivani Natt"/>
    <s v="Shivani Natt"/>
    <s v="2024-04-28"/>
    <x v="644"/>
    <d v="2024-07-11T00:00:00"/>
    <d v="2024-07-11T00:00:00"/>
    <d v="2024-09-14T00:00:00"/>
    <d v="2024-09-14T00:00:00"/>
    <n v="139"/>
    <n v="0"/>
    <n v="1"/>
    <n v="10.8"/>
    <x v="0"/>
    <m/>
    <x v="1"/>
  </r>
  <r>
    <s v="DL-02011"/>
    <s v="CUST-0308"/>
    <s v="CMP-065"/>
    <x v="4"/>
    <x v="1"/>
    <s v="7211"/>
    <n v="7211"/>
    <x v="0"/>
    <s v="Owen Mane"/>
    <s v="Owen Mane"/>
    <s v="2024-03-09"/>
    <x v="931"/>
    <d v="2024-08-15T00:00:00"/>
    <d v="2024-08-15T00:00:00"/>
    <m/>
    <s v=""/>
    <m/>
    <n v="0"/>
    <n v="1"/>
    <n v="18.899999999999999"/>
    <x v="4"/>
    <m/>
    <x v="0"/>
  </r>
  <r>
    <s v="DL-02012"/>
    <s v="CUST-0093"/>
    <s v="CMP-289"/>
    <x v="3"/>
    <x v="3"/>
    <s v="22618"/>
    <n v="22618"/>
    <x v="2"/>
    <s v="Anamika Keer"/>
    <s v="Anamika Keer"/>
    <s v="2023-07-23"/>
    <x v="693"/>
    <d v="2023-08-17T00:00:00"/>
    <d v="2023-08-17T00:00:00"/>
    <m/>
    <s v=""/>
    <m/>
    <n v="0"/>
    <n v="1"/>
    <n v="24"/>
    <x v="1"/>
    <m/>
    <x v="0"/>
  </r>
  <r>
    <s v="DL-02013"/>
    <s v="CUST-0686"/>
    <s v=""/>
    <x v="1"/>
    <x v="4"/>
    <s v="$157,860"/>
    <n v="157860"/>
    <x v="8"/>
    <s v="Karan Karnik"/>
    <s v="Karan Karnik"/>
    <s v="2023-04-10"/>
    <x v="801"/>
    <d v="2023-06-27T00:00:00"/>
    <d v="2023-06-27T00:00:00"/>
    <d v="2023-07-30T00:00:00"/>
    <d v="2023-07-30T00:00:00"/>
    <n v="111"/>
    <n v="0"/>
    <n v="1"/>
    <n v="17.899999999999999"/>
    <x v="1"/>
    <m/>
    <x v="1"/>
  </r>
  <r>
    <s v="DL-02014"/>
    <s v="CUST-0807"/>
    <s v=""/>
    <x v="4"/>
    <x v="1"/>
    <s v="$2,820"/>
    <n v="2820"/>
    <x v="4"/>
    <s v="Lakshmi Hayre"/>
    <s v="Lakshmi Hayre"/>
    <s v="2022-06-29"/>
    <x v="754"/>
    <d v="2022-08-21T00:00:00"/>
    <d v="2022-08-21T00:00:00"/>
    <m/>
    <s v=""/>
    <m/>
    <n v="0"/>
    <n v="1"/>
    <m/>
    <x v="1"/>
    <m/>
    <x v="0"/>
  </r>
  <r>
    <s v="DL-02015"/>
    <s v="CUST-0818"/>
    <s v="CMP-074"/>
    <x v="4"/>
    <x v="4"/>
    <s v="12299"/>
    <n v="12299"/>
    <x v="3"/>
    <s v="jalsa parsa"/>
    <s v="Jalsa Parsa"/>
    <s v="2024-11-13"/>
    <x v="846"/>
    <d v="2025-02-14T00:00:00"/>
    <d v="2025-02-14T00:00:00"/>
    <d v="2025-06-01T00:00:00"/>
    <d v="2025-06-01T00:00:00"/>
    <n v="200"/>
    <n v="0"/>
    <n v="1"/>
    <n v="2.4"/>
    <x v="2"/>
    <m/>
    <x v="1"/>
  </r>
  <r>
    <s v="DL-02016"/>
    <s v="CUST-0708"/>
    <s v="CMP-081"/>
    <x v="0"/>
    <x v="6"/>
    <s v="$4,237"/>
    <n v="4237"/>
    <x v="5"/>
    <s v="Ati Seshadri"/>
    <s v="Ati Seshadri"/>
    <s v="2022-08-27"/>
    <x v="300"/>
    <d v="2022-11-01T00:00:00"/>
    <d v="2022-11-01T00:00:00"/>
    <m/>
    <s v=""/>
    <m/>
    <n v="0"/>
    <n v="1"/>
    <n v="34.5"/>
    <x v="3"/>
    <m/>
    <x v="0"/>
  </r>
  <r>
    <s v="DL-02017"/>
    <s v="CUST-0951"/>
    <s v="CMP-387"/>
    <x v="4"/>
    <x v="4"/>
    <s v="$4,951"/>
    <n v="4951"/>
    <x v="0"/>
    <s v="Vidhi Mital"/>
    <s v="Vidhi Mital"/>
    <s v="2023-01-24"/>
    <x v="712"/>
    <d v="2023-02-20T00:00:00"/>
    <d v="2023-02-20T00:00:00"/>
    <d v="2023-06-14T00:00:00"/>
    <d v="2023-06-14T00:00:00"/>
    <n v="141"/>
    <n v="0"/>
    <n v="1"/>
    <n v="1.6"/>
    <x v="0"/>
    <m/>
    <x v="1"/>
  </r>
  <r>
    <s v="DL-02018"/>
    <s v="CUST-0041"/>
    <s v="CMP-060"/>
    <x v="3"/>
    <x v="6"/>
    <s v="12897"/>
    <n v="12897"/>
    <x v="8"/>
    <s v="Vidhi Mital"/>
    <s v="Vidhi Mital"/>
    <s v="2022-01-20"/>
    <x v="91"/>
    <d v="2022-03-27T00:00:00"/>
    <d v="2022-03-27T00:00:00"/>
    <m/>
    <s v=""/>
    <m/>
    <n v="0"/>
    <n v="1"/>
    <n v="4.5999999999999996"/>
    <x v="1"/>
    <m/>
    <x v="0"/>
  </r>
  <r>
    <s v="DL-02019"/>
    <s v="CUST-1022"/>
    <s v="CMP-144"/>
    <x v="4"/>
    <x v="6"/>
    <s v="12476"/>
    <n v="12476"/>
    <x v="3"/>
    <s v="Mason Solanki"/>
    <s v="Mason Solanki"/>
    <s v="2022-03-03"/>
    <x v="134"/>
    <d v="2022-05-13T00:00:00"/>
    <d v="2022-05-13T00:00:00"/>
    <m/>
    <s v=""/>
    <m/>
    <n v="0"/>
    <n v="1"/>
    <m/>
    <x v="2"/>
    <m/>
    <x v="0"/>
  </r>
  <r>
    <s v="DL-02020"/>
    <s v="CUST-1082"/>
    <s v="CMP-399"/>
    <x v="3"/>
    <x v="1"/>
    <s v="$12,683"/>
    <n v="12683"/>
    <x v="4"/>
    <s v="Jairaj Panchal"/>
    <s v="Jairaj Panchal"/>
    <s v="2022-09-25"/>
    <x v="383"/>
    <d v="2022-11-19T00:00:00"/>
    <d v="2022-11-19T00:00:00"/>
    <m/>
    <s v=""/>
    <m/>
    <n v="0"/>
    <n v="1"/>
    <n v="10.1"/>
    <x v="1"/>
    <m/>
    <x v="0"/>
  </r>
  <r>
    <s v="DL-02021"/>
    <s v="CUST-0751"/>
    <s v="CMP-173"/>
    <x v="1"/>
    <x v="0"/>
    <s v="92108"/>
    <n v="92108"/>
    <x v="6"/>
    <s v="Jasmit Gour"/>
    <s v="Jasmit Gour"/>
    <s v="2022-06-15"/>
    <x v="896"/>
    <d v="2022-11-27T00:00:00"/>
    <d v="2022-11-27T00:00:00"/>
    <m/>
    <s v=""/>
    <m/>
    <n v="0"/>
    <n v="1"/>
    <n v="11.3"/>
    <x v="1"/>
    <m/>
    <x v="0"/>
  </r>
  <r>
    <s v="DL-02022"/>
    <s v="CUST-0172"/>
    <s v=""/>
    <x v="3"/>
    <x v="3"/>
    <s v="$23,401"/>
    <n v="23401"/>
    <x v="5"/>
    <s v="Hemangini Bahri"/>
    <s v="Hemangini Bahri"/>
    <s v="2023-08-17"/>
    <x v="932"/>
    <d v="2024-01-29T00:00:00"/>
    <d v="2024-01-29T00:00:00"/>
    <m/>
    <s v=""/>
    <m/>
    <n v="0"/>
    <n v="1"/>
    <n v="9.1"/>
    <x v="3"/>
    <m/>
    <x v="0"/>
  </r>
  <r>
    <s v="DL-02023"/>
    <s v="CUST-0420"/>
    <s v=""/>
    <x v="3"/>
    <x v="1"/>
    <s v="$4,052"/>
    <n v="4052"/>
    <x v="3"/>
    <s v="rachit lall"/>
    <s v="Rachit Lall"/>
    <s v="2024-05-29"/>
    <x v="105"/>
    <d v="2024-07-16T00:00:00"/>
    <d v="2024-07-16T00:00:00"/>
    <m/>
    <s v=""/>
    <m/>
    <n v="0"/>
    <n v="1"/>
    <m/>
    <x v="2"/>
    <m/>
    <x v="0"/>
  </r>
  <r>
    <s v="DL-02024"/>
    <s v="CUST-1247"/>
    <s v=""/>
    <x v="4"/>
    <x v="3"/>
    <s v="$5,995"/>
    <n v="5995"/>
    <x v="0"/>
    <s v="Amruta Sinha"/>
    <s v="Amruta Sinha"/>
    <s v="05/10/2023"/>
    <x v="649"/>
    <d v="2024-01-12T00:00:00"/>
    <d v="2024-01-12T00:00:00"/>
    <m/>
    <s v=""/>
    <m/>
    <n v="0"/>
    <n v="1"/>
    <n v="32.9"/>
    <x v="4"/>
    <m/>
    <x v="0"/>
  </r>
  <r>
    <s v="DL-02025"/>
    <s v="CUST-1318"/>
    <s v="CMP-017"/>
    <x v="1"/>
    <x v="4"/>
    <s v="132K"/>
    <n v="132000"/>
    <x v="5"/>
    <s v="Panini Kade"/>
    <s v="Panini Kade"/>
    <s v="2024-02-23"/>
    <x v="516"/>
    <d v="2024-04-14T00:00:00"/>
    <d v="2024-04-14T00:00:00"/>
    <d v="2024-09-08T00:00:00"/>
    <d v="2024-09-08T00:00:00"/>
    <n v="198"/>
    <n v="0"/>
    <n v="1"/>
    <n v="22.6"/>
    <x v="3"/>
    <m/>
    <x v="1"/>
  </r>
  <r>
    <s v="DL-02026"/>
    <s v="CUST-0515"/>
    <s v="CMP-237"/>
    <x v="3"/>
    <x v="0"/>
    <s v="23K"/>
    <n v="23000"/>
    <x v="1"/>
    <s v="Anamika Keer"/>
    <s v="Anamika Keer"/>
    <s v="20/01/2023"/>
    <x v="276"/>
    <d v="2023-07-01T00:00:00"/>
    <d v="2023-07-01T00:00:00"/>
    <m/>
    <s v=""/>
    <m/>
    <n v="0"/>
    <n v="1"/>
    <n v="23.1"/>
    <x v="1"/>
    <m/>
    <x v="0"/>
  </r>
  <r>
    <s v="DL-02027"/>
    <s v="CUST-0952"/>
    <s v="CMP-081"/>
    <x v="4"/>
    <x v="2"/>
    <s v="7,089"/>
    <n v="7089"/>
    <x v="5"/>
    <s v="Shivani Natt"/>
    <s v="Shivani Natt"/>
    <s v="2024-07-03"/>
    <x v="665"/>
    <d v="2024-09-19T00:00:00"/>
    <d v="2024-09-19T00:00:00"/>
    <m/>
    <s v=""/>
    <m/>
    <n v="0"/>
    <n v="1"/>
    <n v="12.7"/>
    <x v="0"/>
    <m/>
    <x v="0"/>
  </r>
  <r>
    <s v="DL-02028"/>
    <s v="CUST-0480"/>
    <s v=""/>
    <x v="2"/>
    <x v="4"/>
    <s v="$21,277"/>
    <n v="21277"/>
    <x v="2"/>
    <s v="Ati Seshadri"/>
    <s v="Ati Seshadri"/>
    <s v="2023-03-03"/>
    <x v="203"/>
    <d v="2023-05-17T00:00:00"/>
    <d v="2023-05-17T00:00:00"/>
    <d v="2023-09-13T00:00:00"/>
    <d v="2023-09-13T00:00:00"/>
    <n v="194"/>
    <n v="0"/>
    <n v="1"/>
    <n v="31.3"/>
    <x v="2"/>
    <m/>
    <x v="1"/>
  </r>
  <r>
    <s v="DL-02029"/>
    <s v="CUST-0989"/>
    <s v="CMP-023"/>
    <x v="1"/>
    <x v="5"/>
    <s v="$199,062"/>
    <n v="199062"/>
    <x v="6"/>
    <s v="Anamika Keer"/>
    <s v="Anamika Keer"/>
    <s v="2023-08-28"/>
    <x v="141"/>
    <d v="2023-12-01T00:00:00"/>
    <d v="2023-12-01T00:00:00"/>
    <d v="2023-10-02T00:00:00"/>
    <d v="2023-10-02T00:00:00"/>
    <n v="35"/>
    <n v="0"/>
    <n v="1"/>
    <n v="7.4"/>
    <x v="3"/>
    <m/>
    <x v="2"/>
  </r>
  <r>
    <s v="DL-02030"/>
    <s v="CUST-0041"/>
    <s v="CMP-210"/>
    <x v="1"/>
    <x v="4"/>
    <s v="$146,097"/>
    <n v="146097"/>
    <x v="4"/>
    <s v="Karan Karnik"/>
    <s v="Karan Karnik"/>
    <s v="2022-03-30"/>
    <x v="933"/>
    <d v="2022-09-09T00:00:00"/>
    <d v="2022-09-09T00:00:00"/>
    <d v="2022-06-19T00:00:00"/>
    <d v="2022-06-19T00:00:00"/>
    <n v="81"/>
    <n v="0"/>
    <n v="1"/>
    <n v="1.4"/>
    <x v="3"/>
    <m/>
    <x v="1"/>
  </r>
  <r>
    <s v="DL-02031"/>
    <s v="CUST-0985"/>
    <s v="CMP-355"/>
    <x v="4"/>
    <x v="1"/>
    <s v="6618"/>
    <n v="6618"/>
    <x v="8"/>
    <s v="Vidhi Mital"/>
    <s v="Vidhi Mital"/>
    <s v="2022-11-30"/>
    <x v="934"/>
    <d v="2023-04-06T00:00:00"/>
    <d v="2023-04-06T00:00:00"/>
    <m/>
    <s v=""/>
    <m/>
    <n v="0"/>
    <n v="1"/>
    <n v="12.3"/>
    <x v="0"/>
    <m/>
    <x v="0"/>
  </r>
  <r>
    <s v="DL-02032"/>
    <s v="CUST-0290"/>
    <s v="CMP-096"/>
    <x v="3"/>
    <x v="6"/>
    <s v="$6,587"/>
    <n v="6587"/>
    <x v="3"/>
    <s v="Patrick Sama"/>
    <s v="Patrick Sama"/>
    <s v="07/03/2023"/>
    <x v="871"/>
    <d v="2023-07-04T00:00:00"/>
    <d v="2023-07-04T00:00:00"/>
    <m/>
    <s v=""/>
    <m/>
    <n v="0"/>
    <n v="1"/>
    <n v="10.9"/>
    <x v="1"/>
    <m/>
    <x v="0"/>
  </r>
  <r>
    <s v="DL-02033"/>
    <s v="CUST-0790"/>
    <s v="CMP-234"/>
    <x v="0"/>
    <x v="0"/>
    <s v="$1,836"/>
    <n v="1836"/>
    <x v="7"/>
    <s v="Ati Seshadri"/>
    <s v="Ati Seshadri"/>
    <s v="2024-07-10"/>
    <x v="583"/>
    <d v="2024-07-30T00:00:00"/>
    <d v="2024-07-30T00:00:00"/>
    <m/>
    <s v=""/>
    <m/>
    <n v="0"/>
    <n v="1"/>
    <n v="24.5"/>
    <x v="2"/>
    <m/>
    <x v="0"/>
  </r>
  <r>
    <s v="DL-02034"/>
    <s v="CUST-0247"/>
    <s v="CMP-112"/>
    <x v="2"/>
    <x v="6"/>
    <s v="$15,228"/>
    <n v="15228"/>
    <x v="5"/>
    <s v="Hemangini Bahri"/>
    <s v="Hemangini Bahri"/>
    <s v="2024-02-08"/>
    <x v="126"/>
    <d v="2024-03-11T00:00:00"/>
    <d v="2024-03-11T00:00:00"/>
    <m/>
    <s v=""/>
    <m/>
    <n v="0"/>
    <n v="1"/>
    <n v="11.8"/>
    <x v="1"/>
    <m/>
    <x v="0"/>
  </r>
  <r>
    <s v="DL-02035"/>
    <s v="CUST-0990"/>
    <s v="CMP-199"/>
    <x v="4"/>
    <x v="0"/>
    <s v="8,511"/>
    <n v="8511"/>
    <x v="4"/>
    <s v="Amruta Sinha"/>
    <s v="Amruta Sinha"/>
    <s v="2023-12-31"/>
    <x v="935"/>
    <d v="2024-05-04T00:00:00"/>
    <d v="2024-05-04T00:00:00"/>
    <m/>
    <s v=""/>
    <m/>
    <n v="0"/>
    <n v="1"/>
    <n v="10.5"/>
    <x v="4"/>
    <m/>
    <x v="0"/>
  </r>
  <r>
    <s v="DL-02036"/>
    <s v="CUST-0139"/>
    <s v="CMP-347"/>
    <x v="1"/>
    <x v="0"/>
    <s v="174537"/>
    <n v="174537"/>
    <x v="8"/>
    <s v="Hemangini Bahri"/>
    <s v="Hemangini Bahri"/>
    <s v="2024-10-03"/>
    <x v="182"/>
    <d v="2025-03-02T00:00:00"/>
    <d v="2025-03-02T00:00:00"/>
    <m/>
    <s v=""/>
    <m/>
    <n v="0"/>
    <n v="1"/>
    <n v="32.200000000000003"/>
    <x v="0"/>
    <m/>
    <x v="0"/>
  </r>
  <r>
    <s v="DL-02037"/>
    <s v="CUST-0260"/>
    <s v="CMP-181"/>
    <x v="3"/>
    <x v="1"/>
    <s v="$9,990"/>
    <n v="9990"/>
    <x v="4"/>
    <s v="Champak Rao"/>
    <s v="Champak Rao"/>
    <s v="31/07/2024"/>
    <x v="684"/>
    <d v="2024-09-04T00:00:00"/>
    <d v="2024-09-04T00:00:00"/>
    <m/>
    <s v=""/>
    <m/>
    <n v="0"/>
    <n v="1"/>
    <n v="25.1"/>
    <x v="3"/>
    <m/>
    <x v="0"/>
  </r>
  <r>
    <s v="DL-02038"/>
    <s v="CUST-0613"/>
    <s v="CMP-376"/>
    <x v="3"/>
    <x v="0"/>
    <s v="$21,666"/>
    <n v="21666"/>
    <x v="0"/>
    <s v="jalsa parsa"/>
    <s v="Jalsa Parsa"/>
    <s v="2024-02-20"/>
    <x v="455"/>
    <d v="2024-07-26T00:00:00"/>
    <d v="2024-07-26T00:00:00"/>
    <m/>
    <s v=""/>
    <m/>
    <n v="0"/>
    <n v="1"/>
    <n v="1"/>
    <x v="1"/>
    <m/>
    <x v="0"/>
  </r>
  <r>
    <s v="DL-02039"/>
    <s v="CUST-0017"/>
    <s v="CMP-207"/>
    <x v="0"/>
    <x v="4"/>
    <s v="$6,644"/>
    <n v="6644"/>
    <x v="2"/>
    <s v="Shivani Natt"/>
    <s v="Shivani Natt"/>
    <s v="2022-12-12"/>
    <x v="924"/>
    <d v="2023-01-11T00:00:00"/>
    <d v="2023-01-11T00:00:00"/>
    <d v="2023-04-06T00:00:00"/>
    <d v="2023-04-06T00:00:00"/>
    <n v="115"/>
    <n v="0"/>
    <n v="1"/>
    <n v="34.200000000000003"/>
    <x v="2"/>
    <m/>
    <x v="1"/>
  </r>
  <r>
    <s v="DL-02040"/>
    <s v="CUST-0022"/>
    <s v=""/>
    <x v="1"/>
    <x v="6"/>
    <s v="149578"/>
    <n v="149578"/>
    <x v="7"/>
    <s v="Kashish Patla"/>
    <s v="Kashish Patla"/>
    <s v="2022-05-18"/>
    <x v="370"/>
    <d v="2022-09-24T00:00:00"/>
    <d v="2022-09-24T00:00:00"/>
    <m/>
    <s v=""/>
    <m/>
    <n v="0"/>
    <n v="1"/>
    <n v="25.7"/>
    <x v="2"/>
    <m/>
    <x v="0"/>
  </r>
  <r>
    <s v="DL-02041"/>
    <s v="CUST-0066"/>
    <s v=""/>
    <x v="4"/>
    <x v="4"/>
    <s v="$13,660"/>
    <n v="13660"/>
    <x v="1"/>
    <s v="Patrick Sama"/>
    <s v="Patrick Sama"/>
    <s v="2022-09-04"/>
    <x v="936"/>
    <d v="2022-09-28T00:00:00"/>
    <d v="2022-09-28T00:00:00"/>
    <d v="2022-11-14T00:00:00"/>
    <d v="2022-11-14T00:00:00"/>
    <n v="71"/>
    <n v="0"/>
    <n v="1"/>
    <n v="17.8"/>
    <x v="2"/>
    <m/>
    <x v="1"/>
  </r>
  <r>
    <s v="DL-02042"/>
    <s v="CUST-0419"/>
    <s v="CMP-233"/>
    <x v="0"/>
    <x v="1"/>
    <s v="$7,675"/>
    <n v="7675"/>
    <x v="0"/>
    <s v="Amruta Sinha"/>
    <s v="Amruta Sinha"/>
    <s v="2023-03-06"/>
    <x v="726"/>
    <d v="2023-04-08T00:00:00"/>
    <d v="2023-04-08T00:00:00"/>
    <m/>
    <s v=""/>
    <m/>
    <n v="0"/>
    <n v="1"/>
    <n v="13.5"/>
    <x v="3"/>
    <m/>
    <x v="0"/>
  </r>
  <r>
    <s v="DL-02043"/>
    <s v="CUST-1014"/>
    <s v="CMP-077"/>
    <x v="3"/>
    <x v="5"/>
    <s v="$9,739"/>
    <n v="9739"/>
    <x v="4"/>
    <s v="Krish Varughese"/>
    <s v="Krish Varughese"/>
    <s v="17/10/2023"/>
    <x v="937"/>
    <d v="2024-04-07T00:00:00"/>
    <d v="2024-04-07T00:00:00"/>
    <d v="2024-03-25T00:00:00"/>
    <d v="2024-03-25T00:00:00"/>
    <n v="160"/>
    <n v="0"/>
    <n v="1"/>
    <n v="3.7"/>
    <x v="2"/>
    <m/>
    <x v="2"/>
  </r>
  <r>
    <s v="DL-02044"/>
    <s v="CUST-1183"/>
    <s v="CMP-285"/>
    <x v="3"/>
    <x v="1"/>
    <s v="$9,277"/>
    <n v="9277"/>
    <x v="5"/>
    <s v="Panini Kade"/>
    <s v="Panini Kade"/>
    <s v="2023-12-02"/>
    <x v="918"/>
    <d v="2024-03-31T00:00:00"/>
    <d v="2024-03-31T00:00:00"/>
    <m/>
    <s v=""/>
    <m/>
    <n v="0"/>
    <n v="1"/>
    <m/>
    <x v="2"/>
    <m/>
    <x v="0"/>
  </r>
  <r>
    <s v="DL-02045"/>
    <s v="CUST-1291"/>
    <s v="CMP-069"/>
    <x v="3"/>
    <x v="3"/>
    <s v="22054"/>
    <n v="22054"/>
    <x v="2"/>
    <s v="jalsa parsa"/>
    <s v="Jalsa Parsa"/>
    <s v="2023-11-14"/>
    <x v="879"/>
    <d v="2024-05-04T00:00:00"/>
    <d v="2024-05-04T00:00:00"/>
    <m/>
    <s v=""/>
    <m/>
    <n v="0"/>
    <n v="1"/>
    <n v="22.8"/>
    <x v="2"/>
    <m/>
    <x v="0"/>
  </r>
  <r>
    <s v="DL-02046"/>
    <s v="CUST-0513"/>
    <s v="CMP-028"/>
    <x v="1"/>
    <x v="0"/>
    <s v="122,505"/>
    <n v="122505"/>
    <x v="8"/>
    <s v="Lakshmi Hayre"/>
    <s v="Lakshmi Hayre"/>
    <s v="2022-11-27"/>
    <x v="236"/>
    <d v="2023-03-18T00:00:00"/>
    <d v="2023-03-18T00:00:00"/>
    <m/>
    <s v=""/>
    <m/>
    <n v="0"/>
    <n v="1"/>
    <n v="4.5"/>
    <x v="2"/>
    <m/>
    <x v="0"/>
  </r>
  <r>
    <s v="DL-02047"/>
    <s v="CUST-0260"/>
    <s v="CMP-376"/>
    <x v="1"/>
    <x v="6"/>
    <s v="168K"/>
    <n v="168000"/>
    <x v="4"/>
    <s v="Mason Solanki"/>
    <s v="Mason Solanki"/>
    <s v="2022-09-09"/>
    <x v="938"/>
    <d v="2023-01-05T00:00:00"/>
    <d v="2023-01-05T00:00:00"/>
    <m/>
    <s v=""/>
    <m/>
    <n v="0"/>
    <n v="1"/>
    <n v="10.4"/>
    <x v="4"/>
    <m/>
    <x v="0"/>
  </r>
  <r>
    <s v="DL-02048"/>
    <s v="CUST-0852"/>
    <s v="CMP-108"/>
    <x v="2"/>
    <x v="4"/>
    <s v="$19,438"/>
    <n v="19438"/>
    <x v="5"/>
    <s v="Karan Karnik  "/>
    <s v="Karan Karnik"/>
    <s v="2024-11-28"/>
    <x v="497"/>
    <d v="2025-03-11T00:00:00"/>
    <d v="2025-03-11T00:00:00"/>
    <d v="2025-02-03T00:00:00"/>
    <d v="2025-02-03T00:00:00"/>
    <n v="67"/>
    <n v="0"/>
    <n v="1"/>
    <n v="16.100000000000001"/>
    <x v="4"/>
    <m/>
    <x v="1"/>
  </r>
  <r>
    <s v="DL-02049"/>
    <s v="CUST-0258"/>
    <s v=""/>
    <x v="1"/>
    <x v="5"/>
    <s v="75865"/>
    <n v="75865"/>
    <x v="2"/>
    <s v="Shivani Natt"/>
    <s v="Shivani Natt"/>
    <s v="2023-02-01"/>
    <x v="573"/>
    <d v="2023-04-13T00:00:00"/>
    <d v="2023-04-13T00:00:00"/>
    <d v="2023-04-09T00:00:00"/>
    <d v="2023-04-09T00:00:00"/>
    <n v="67"/>
    <n v="0"/>
    <n v="1"/>
    <n v="33.5"/>
    <x v="2"/>
    <m/>
    <x v="2"/>
  </r>
  <r>
    <s v="DL-02050"/>
    <s v="CUST-0016"/>
    <s v="CMP-043"/>
    <x v="2"/>
    <x v="6"/>
    <s v="22636"/>
    <n v="22636"/>
    <x v="5"/>
    <s v="Aachal Soni"/>
    <s v="Aachal Soni"/>
    <s v="2022-01-20"/>
    <x v="91"/>
    <d v="2022-06-09T00:00:00"/>
    <d v="2022-06-09T00:00:00"/>
    <m/>
    <s v=""/>
    <m/>
    <n v="0"/>
    <n v="1"/>
    <n v="4.9000000000000004"/>
    <x v="1"/>
    <m/>
    <x v="0"/>
  </r>
  <r>
    <s v="DL-02051"/>
    <s v="CUST-0093"/>
    <s v="CMP-108"/>
    <x v="0"/>
    <x v="4"/>
    <s v="2777"/>
    <n v="2777"/>
    <x v="6"/>
    <s v="Owen Mane"/>
    <s v="Owen Mane"/>
    <s v="2022-04-07"/>
    <x v="770"/>
    <d v="2022-09-08T00:00:00"/>
    <d v="2022-09-08T00:00:00"/>
    <d v="2022-06-19T00:00:00"/>
    <d v="2022-06-19T00:00:00"/>
    <n v="73"/>
    <n v="0"/>
    <n v="1"/>
    <n v="13.1"/>
    <x v="3"/>
    <m/>
    <x v="1"/>
  </r>
  <r>
    <s v="DL-02052"/>
    <s v="CUST-0257"/>
    <s v=""/>
    <x v="0"/>
    <x v="3"/>
    <s v="$6,575"/>
    <n v="6575"/>
    <x v="2"/>
    <s v="Anamika Keer"/>
    <s v="Anamika Keer"/>
    <s v="2023-07-28"/>
    <x v="303"/>
    <d v="2023-11-06T00:00:00"/>
    <d v="2023-11-06T00:00:00"/>
    <m/>
    <s v=""/>
    <m/>
    <n v="0"/>
    <n v="1"/>
    <n v="25.6"/>
    <x v="4"/>
    <m/>
    <x v="0"/>
  </r>
  <r>
    <s v="DL-02053"/>
    <s v="CUST-1423"/>
    <s v="CMP-160"/>
    <x v="1"/>
    <x v="4"/>
    <s v="$169,926"/>
    <n v="169926"/>
    <x v="0"/>
    <s v="Anamika Keer"/>
    <s v="Anamika Keer"/>
    <s v="2023-10-08"/>
    <x v="655"/>
    <d v="2023-12-03T00:00:00"/>
    <d v="2023-12-03T00:00:00"/>
    <d v="2024-03-03T00:00:00"/>
    <d v="2024-03-03T00:00:00"/>
    <n v="147"/>
    <n v="0"/>
    <n v="1"/>
    <n v="17.2"/>
    <x v="1"/>
    <m/>
    <x v="1"/>
  </r>
  <r>
    <s v="DL-02054"/>
    <s v="CUST-0182"/>
    <s v="CMP-133"/>
    <x v="3"/>
    <x v="0"/>
    <s v="$8,575"/>
    <n v="8575"/>
    <x v="8"/>
    <s v="Ekta Uppal"/>
    <s v="Ekta Uppal"/>
    <s v="2023-04-16"/>
    <x v="606"/>
    <d v="2023-09-09T00:00:00"/>
    <d v="2023-09-09T00:00:00"/>
    <m/>
    <s v=""/>
    <m/>
    <n v="0"/>
    <n v="1"/>
    <m/>
    <x v="2"/>
    <m/>
    <x v="0"/>
  </r>
  <r>
    <s v="DL-02055"/>
    <s v="CUST-0605"/>
    <s v="CMP-049"/>
    <x v="3"/>
    <x v="4"/>
    <s v="5041"/>
    <n v="5041"/>
    <x v="3"/>
    <s v="rachit lall"/>
    <s v="Rachit Lall"/>
    <s v="2022-08-22"/>
    <x v="880"/>
    <d v="2022-11-11T00:00:00"/>
    <d v="2022-11-11T00:00:00"/>
    <d v="2022-12-29T00:00:00"/>
    <d v="2022-12-29T00:00:00"/>
    <n v="129"/>
    <n v="1"/>
    <n v="3"/>
    <n v="34.6"/>
    <x v="2"/>
    <m/>
    <x v="1"/>
  </r>
  <r>
    <s v="DL-02056"/>
    <s v="CUST-1312"/>
    <s v="CMP-308"/>
    <x v="1"/>
    <x v="5"/>
    <s v="89709"/>
    <n v="89709"/>
    <x v="6"/>
    <s v="Nihal Bhasin"/>
    <s v="Nihal Bhasin"/>
    <s v="2024-11-17"/>
    <x v="939"/>
    <d v="2025-03-17T00:00:00"/>
    <d v="2025-03-17T00:00:00"/>
    <d v="2025-04-30T00:00:00"/>
    <d v="2025-04-30T00:00:00"/>
    <n v="164"/>
    <n v="0"/>
    <n v="1"/>
    <n v="7.6"/>
    <x v="0"/>
    <m/>
    <x v="2"/>
  </r>
  <r>
    <s v="DL-02057"/>
    <s v="CUST-1419"/>
    <s v=""/>
    <x v="3"/>
    <x v="6"/>
    <s v="10,580"/>
    <n v="10580"/>
    <x v="4"/>
    <s v="Amruta Sinha"/>
    <s v="Amruta Sinha"/>
    <s v="2022-03-16"/>
    <x v="498"/>
    <d v="2022-07-13T00:00:00"/>
    <d v="2022-07-13T00:00:00"/>
    <m/>
    <s v=""/>
    <m/>
    <n v="0"/>
    <n v="1"/>
    <n v="28.7"/>
    <x v="0"/>
    <m/>
    <x v="0"/>
  </r>
  <r>
    <s v="DL-02058"/>
    <s v="CUST-1123"/>
    <s v=""/>
    <x v="2"/>
    <x v="6"/>
    <s v="31927"/>
    <n v="31927"/>
    <x v="5"/>
    <s v="Lakshmi Hayre"/>
    <s v="Lakshmi Hayre"/>
    <s v="2024-02-27"/>
    <x v="940"/>
    <d v="2024-05-04T00:00:00"/>
    <d v="2024-05-04T00:00:00"/>
    <m/>
    <s v=""/>
    <m/>
    <n v="0"/>
    <n v="1"/>
    <n v="5.2"/>
    <x v="0"/>
    <m/>
    <x v="0"/>
  </r>
  <r>
    <s v="DL-02059"/>
    <s v="CUST-0459"/>
    <s v="CMP-135"/>
    <x v="4"/>
    <x v="5"/>
    <s v="3408"/>
    <n v="3408"/>
    <x v="7"/>
    <s v="Owen Mane  "/>
    <s v="Owen Mane"/>
    <s v="2023-04-06"/>
    <x v="363"/>
    <d v="2023-07-30T00:00:00"/>
    <d v="2023-07-30T00:00:00"/>
    <d v="2023-09-04T00:00:00"/>
    <d v="2023-09-04T00:00:00"/>
    <n v="151"/>
    <n v="0"/>
    <n v="1"/>
    <n v="14.8"/>
    <x v="2"/>
    <m/>
    <x v="2"/>
  </r>
  <r>
    <s v="DL-02060"/>
    <s v="CUST-0895"/>
    <s v="CMP-074"/>
    <x v="3"/>
    <x v="5"/>
    <s v="14450"/>
    <n v="14450"/>
    <x v="4"/>
    <s v="Kashish Patla"/>
    <s v="Kashish Patla"/>
    <s v="2022-05-10"/>
    <x v="124"/>
    <d v="2022-09-05T00:00:00"/>
    <d v="2022-09-05T00:00:00"/>
    <d v="2022-08-02T00:00:00"/>
    <d v="2022-08-02T00:00:00"/>
    <n v="84"/>
    <n v="0"/>
    <n v="1"/>
    <n v="29.3"/>
    <x v="4"/>
    <m/>
    <x v="2"/>
  </r>
  <r>
    <s v="DL-02061"/>
    <s v="CUST-1371"/>
    <s v="CMP-180"/>
    <x v="0"/>
    <x v="1"/>
    <s v="4079"/>
    <n v="4079"/>
    <x v="3"/>
    <s v="Ekta Uppal"/>
    <s v="Ekta Uppal"/>
    <s v="2022-08-22"/>
    <x v="880"/>
    <d v="2023-01-26T00:00:00"/>
    <d v="2023-01-26T00:00:00"/>
    <m/>
    <s v=""/>
    <m/>
    <n v="0"/>
    <n v="1"/>
    <n v="9.4"/>
    <x v="3"/>
    <m/>
    <x v="0"/>
  </r>
  <r>
    <s v="DL-02062"/>
    <s v="CUST-1194"/>
    <s v="CMP-152"/>
    <x v="3"/>
    <x v="0"/>
    <s v="$9,489"/>
    <n v="9489"/>
    <x v="8"/>
    <s v="Owen Mane"/>
    <s v="Owen Mane"/>
    <s v="2024-09-12"/>
    <x v="354"/>
    <d v="2024-12-15T00:00:00"/>
    <d v="2024-12-15T00:00:00"/>
    <m/>
    <s v=""/>
    <m/>
    <n v="0"/>
    <n v="1"/>
    <n v="31.3"/>
    <x v="1"/>
    <m/>
    <x v="0"/>
  </r>
  <r>
    <s v="DL-02063"/>
    <s v="CUST-1073"/>
    <s v=""/>
    <x v="1"/>
    <x v="4"/>
    <s v="$142,011"/>
    <n v="142011"/>
    <x v="8"/>
    <s v="Hemangini Bahri"/>
    <s v="Hemangini Bahri"/>
    <s v="2022-03-03"/>
    <x v="134"/>
    <d v="2022-05-17T00:00:00"/>
    <d v="2022-05-17T00:00:00"/>
    <d v="2022-09-13T00:00:00"/>
    <d v="2022-09-13T00:00:00"/>
    <n v="194"/>
    <n v="1"/>
    <n v="1"/>
    <n v="19.5"/>
    <x v="4"/>
    <m/>
    <x v="1"/>
  </r>
  <r>
    <s v="DL-02064"/>
    <s v="CUST-0523"/>
    <s v="CMP-005"/>
    <x v="4"/>
    <x v="2"/>
    <s v="13,213"/>
    <n v="13213"/>
    <x v="0"/>
    <s v="Kashish Patla"/>
    <s v="Kashish Patla"/>
    <s v="2024-07-26"/>
    <x v="211"/>
    <d v="2024-10-07T00:00:00"/>
    <d v="2024-10-07T00:00:00"/>
    <m/>
    <s v=""/>
    <m/>
    <n v="0"/>
    <n v="1"/>
    <n v="11.7"/>
    <x v="2"/>
    <m/>
    <x v="0"/>
  </r>
  <r>
    <s v="DL-02065"/>
    <s v="CUST-0109"/>
    <s v="CMP-185"/>
    <x v="1"/>
    <x v="5"/>
    <s v="102129"/>
    <n v="102129"/>
    <x v="1"/>
    <s v="Hemangini Bahri"/>
    <s v="Hemangini Bahri"/>
    <s v="2023-03-13"/>
    <x v="561"/>
    <d v="2023-07-05T00:00:00"/>
    <d v="2023-07-05T00:00:00"/>
    <d v="2023-09-16T00:00:00"/>
    <d v="2023-09-16T00:00:00"/>
    <n v="187"/>
    <n v="0"/>
    <n v="1"/>
    <n v="18.5"/>
    <x v="4"/>
    <m/>
    <x v="2"/>
  </r>
  <r>
    <s v="DL-02066"/>
    <s v="CUST-1092"/>
    <s v="CMP-292"/>
    <x v="3"/>
    <x v="5"/>
    <s v="23307"/>
    <n v="23307"/>
    <x v="2"/>
    <s v="Jairaj Panchal"/>
    <s v="Jairaj Panchal"/>
    <s v="2023-08-02"/>
    <x v="159"/>
    <d v="2023-10-28T00:00:00"/>
    <d v="2023-10-28T00:00:00"/>
    <d v="2023-10-05T00:00:00"/>
    <d v="2023-10-05T00:00:00"/>
    <n v="64"/>
    <n v="0"/>
    <n v="1"/>
    <n v="2.8"/>
    <x v="0"/>
    <m/>
    <x v="2"/>
  </r>
  <r>
    <s v="DL-02067"/>
    <s v="CUST-1318"/>
    <s v="CMP-053"/>
    <x v="2"/>
    <x v="4"/>
    <s v="19981"/>
    <n v="19981"/>
    <x v="6"/>
    <s v="Vidhi Mital"/>
    <s v="Vidhi Mital"/>
    <s v="2024-03-12"/>
    <x v="717"/>
    <d v="2024-05-19T00:00:00"/>
    <d v="2024-05-19T00:00:00"/>
    <d v="2024-04-29T00:00:00"/>
    <d v="2024-04-29T00:00:00"/>
    <n v="48"/>
    <n v="1"/>
    <n v="4"/>
    <n v="2"/>
    <x v="2"/>
    <m/>
    <x v="1"/>
  </r>
  <r>
    <s v="DL-02068"/>
    <s v="CUST-1271"/>
    <s v="CMP-126"/>
    <x v="3"/>
    <x v="3"/>
    <s v="$15,202"/>
    <n v="15202"/>
    <x v="7"/>
    <s v="Mason Solanki"/>
    <s v="Mason Solanki"/>
    <s v="2022-04-18"/>
    <x v="941"/>
    <d v="2022-06-02T00:00:00"/>
    <d v="2022-06-02T00:00:00"/>
    <m/>
    <s v=""/>
    <m/>
    <n v="0"/>
    <n v="1"/>
    <n v="20.100000000000001"/>
    <x v="4"/>
    <m/>
    <x v="0"/>
  </r>
  <r>
    <s v="DL-02069"/>
    <s v="CUST-1291"/>
    <s v="CMP-317"/>
    <x v="1"/>
    <x v="3"/>
    <s v="124359"/>
    <n v="124359"/>
    <x v="6"/>
    <s v="Panini Kade"/>
    <s v="Panini Kade"/>
    <s v="2024-04-27"/>
    <x v="635"/>
    <d v="2024-09-23T00:00:00"/>
    <d v="2024-09-23T00:00:00"/>
    <m/>
    <s v=""/>
    <m/>
    <n v="0"/>
    <n v="1"/>
    <n v="8.1"/>
    <x v="0"/>
    <m/>
    <x v="0"/>
  </r>
  <r>
    <s v="DL-02070"/>
    <s v="CUST-1256"/>
    <s v="CMP-058"/>
    <x v="2"/>
    <x v="2"/>
    <s v="$37,691"/>
    <n v="37691"/>
    <x v="2"/>
    <s v="Jasmit Gour"/>
    <s v="Jasmit Gour"/>
    <s v="2024-02-14"/>
    <x v="651"/>
    <d v="2024-07-16T00:00:00"/>
    <d v="2024-07-16T00:00:00"/>
    <m/>
    <s v=""/>
    <m/>
    <n v="0"/>
    <n v="1"/>
    <n v="24.1"/>
    <x v="2"/>
    <m/>
    <x v="0"/>
  </r>
  <r>
    <s v="DL-02071"/>
    <s v="CUST-0585"/>
    <s v="CMP-207"/>
    <x v="2"/>
    <x v="4"/>
    <s v="26,961"/>
    <n v="26961"/>
    <x v="4"/>
    <s v="Vidhi Mital"/>
    <s v="Vidhi Mital"/>
    <s v="24/03/2023"/>
    <x v="621"/>
    <d v="2023-08-26T00:00:00"/>
    <d v="2023-08-26T00:00:00"/>
    <d v="2023-08-28T00:00:00"/>
    <d v="2023-08-28T00:00:00"/>
    <n v="157"/>
    <n v="0"/>
    <n v="1"/>
    <n v="0.7"/>
    <x v="1"/>
    <m/>
    <x v="1"/>
  </r>
  <r>
    <s v="DL-02072"/>
    <s v="CUST-0848"/>
    <s v="CMP-074"/>
    <x v="1"/>
    <x v="3"/>
    <s v="113645"/>
    <n v="113645"/>
    <x v="2"/>
    <s v="Patrick Sama"/>
    <s v="Patrick Sama"/>
    <s v="2023-03-06"/>
    <x v="726"/>
    <d v="2023-08-09T00:00:00"/>
    <d v="2023-08-09T00:00:00"/>
    <m/>
    <s v=""/>
    <m/>
    <n v="0"/>
    <n v="1"/>
    <n v="4"/>
    <x v="1"/>
    <m/>
    <x v="0"/>
  </r>
  <r>
    <s v="DL-02073"/>
    <s v="CUST-0432"/>
    <s v="CMP-276"/>
    <x v="0"/>
    <x v="5"/>
    <s v="6193"/>
    <n v="6193"/>
    <x v="1"/>
    <s v="Panini Kade"/>
    <s v="Panini Kade"/>
    <s v="2024-10-04"/>
    <x v="904"/>
    <d v="2025-03-14T00:00:00"/>
    <d v="2025-03-14T00:00:00"/>
    <d v="2024-12-10T00:00:00"/>
    <d v="2024-12-10T00:00:00"/>
    <n v="67"/>
    <n v="0"/>
    <n v="1"/>
    <n v="31.6"/>
    <x v="1"/>
    <m/>
    <x v="2"/>
  </r>
  <r>
    <s v="DL-02074"/>
    <s v="CUST-0095"/>
    <s v="CMP-302"/>
    <x v="0"/>
    <x v="6"/>
    <s v="7K"/>
    <n v="7000"/>
    <x v="4"/>
    <s v="Patrick Sama"/>
    <s v="Patrick Sama"/>
    <s v="2023-03-22"/>
    <x v="148"/>
    <d v="2023-07-03T00:00:00"/>
    <d v="2023-07-03T00:00:00"/>
    <m/>
    <s v=""/>
    <m/>
    <n v="0"/>
    <n v="1"/>
    <n v="2.8"/>
    <x v="4"/>
    <m/>
    <x v="0"/>
  </r>
  <r>
    <s v="DL-02075"/>
    <s v="CUST-0317"/>
    <s v="CMP-026"/>
    <x v="0"/>
    <x v="2"/>
    <s v="3,897"/>
    <n v="3897"/>
    <x v="4"/>
    <s v="Nihal Bhasin"/>
    <s v="Nihal Bhasin"/>
    <s v="2023-08-09"/>
    <x v="442"/>
    <d v="2023-10-31T00:00:00"/>
    <d v="2023-10-31T00:00:00"/>
    <m/>
    <s v=""/>
    <m/>
    <n v="0"/>
    <n v="1"/>
    <n v="23.2"/>
    <x v="2"/>
    <m/>
    <x v="0"/>
  </r>
  <r>
    <s v="DL-02076"/>
    <s v="CUST-1233"/>
    <s v=""/>
    <x v="0"/>
    <x v="5"/>
    <s v="6070"/>
    <n v="6070"/>
    <x v="0"/>
    <s v="Anamika Keer"/>
    <s v="Anamika Keer"/>
    <s v="2024-04-22"/>
    <x v="942"/>
    <d v="2024-10-13T00:00:00"/>
    <d v="2024-10-13T00:00:00"/>
    <d v="2024-06-18T00:00:00"/>
    <d v="2024-06-18T00:00:00"/>
    <n v="57"/>
    <n v="0"/>
    <n v="1"/>
    <n v="27.1"/>
    <x v="3"/>
    <m/>
    <x v="2"/>
  </r>
  <r>
    <s v="DL-02077"/>
    <s v="CUST-1463"/>
    <s v="CMP-040"/>
    <x v="2"/>
    <x v="5"/>
    <s v="45,861"/>
    <n v="45861"/>
    <x v="8"/>
    <s v="Karan Karnik"/>
    <s v="Karan Karnik"/>
    <s v="2023-02-11"/>
    <x v="153"/>
    <d v="2023-05-13T00:00:00"/>
    <d v="2023-05-13T00:00:00"/>
    <d v="2023-03-18T00:00:00"/>
    <d v="2023-03-18T00:00:00"/>
    <n v="35"/>
    <n v="0"/>
    <n v="1"/>
    <n v="9.9"/>
    <x v="0"/>
    <m/>
    <x v="2"/>
  </r>
  <r>
    <s v="DL-02078"/>
    <s v="CUST-0862"/>
    <s v=""/>
    <x v="0"/>
    <x v="5"/>
    <s v="7K"/>
    <n v="7000"/>
    <x v="7"/>
    <s v="jalsa parsa"/>
    <s v="Jalsa Parsa"/>
    <s v="26/03/2024"/>
    <x v="518"/>
    <d v="2024-06-22T00:00:00"/>
    <d v="2024-06-22T00:00:00"/>
    <d v="2024-05-23T00:00:00"/>
    <d v="2024-05-23T00:00:00"/>
    <n v="58"/>
    <n v="0"/>
    <n v="1"/>
    <n v="28"/>
    <x v="1"/>
    <m/>
    <x v="2"/>
  </r>
  <r>
    <s v="DL-02079"/>
    <s v="CUST-1271"/>
    <s v="CMP-004"/>
    <x v="4"/>
    <x v="4"/>
    <s v="2902"/>
    <n v="2902"/>
    <x v="7"/>
    <s v="Ekta Uppal"/>
    <s v="Ekta Uppal"/>
    <s v="2022-10-29"/>
    <x v="873"/>
    <d v="2022-11-22T00:00:00"/>
    <d v="2022-11-22T00:00:00"/>
    <d v="2023-04-10T00:00:00"/>
    <d v="2023-04-10T00:00:00"/>
    <n v="163"/>
    <n v="0"/>
    <n v="1"/>
    <m/>
    <x v="1"/>
    <m/>
    <x v="1"/>
  </r>
  <r>
    <s v="DL-02080"/>
    <s v="CUST-0291"/>
    <s v="CMP-078"/>
    <x v="4"/>
    <x v="3"/>
    <s v="$5,610"/>
    <n v="5610"/>
    <x v="3"/>
    <s v="Shivani Natt"/>
    <s v="Shivani Natt"/>
    <s v="2023-09-25"/>
    <x v="72"/>
    <d v="2024-02-24T00:00:00"/>
    <d v="2024-02-24T00:00:00"/>
    <m/>
    <s v=""/>
    <m/>
    <n v="0"/>
    <n v="1"/>
    <n v="26.7"/>
    <x v="2"/>
    <m/>
    <x v="0"/>
  </r>
  <r>
    <s v="DL-02081"/>
    <s v="CUST-0547"/>
    <s v="CMP-036"/>
    <x v="3"/>
    <x v="4"/>
    <s v="$4,484"/>
    <n v="4484"/>
    <x v="0"/>
    <s v="Aachal Soni"/>
    <s v="Aachal Soni"/>
    <s v="19/10/2024"/>
    <x v="556"/>
    <d v="2024-12-06T00:00:00"/>
    <d v="2024-12-06T00:00:00"/>
    <d v="2025-04-20T00:00:00"/>
    <d v="2025-04-20T00:00:00"/>
    <n v="183"/>
    <n v="1"/>
    <n v="1"/>
    <n v="21.1"/>
    <x v="3"/>
    <m/>
    <x v="1"/>
  </r>
  <r>
    <s v="DL-02082"/>
    <s v="CUST-1314"/>
    <s v=""/>
    <x v="2"/>
    <x v="4"/>
    <s v="$44,170"/>
    <n v="44170"/>
    <x v="3"/>
    <s v="Hemangini Bahri"/>
    <s v="Hemangini Bahri"/>
    <s v="2023-09-28"/>
    <x v="736"/>
    <d v="2023-11-21T00:00:00"/>
    <d v="2023-11-21T00:00:00"/>
    <d v="2024-01-03T00:00:00"/>
    <d v="2024-01-03T00:00:00"/>
    <n v="97"/>
    <n v="1"/>
    <n v="1"/>
    <n v="11.3"/>
    <x v="2"/>
    <m/>
    <x v="1"/>
  </r>
  <r>
    <s v="DL-02083"/>
    <s v="CUST-0868"/>
    <s v=""/>
    <x v="3"/>
    <x v="3"/>
    <s v="5,383"/>
    <n v="5383"/>
    <x v="0"/>
    <s v="jalsa parsa"/>
    <s v="Jalsa Parsa"/>
    <s v="2024-04-29"/>
    <x v="558"/>
    <d v="2024-08-31T00:00:00"/>
    <d v="2024-08-31T00:00:00"/>
    <m/>
    <s v=""/>
    <m/>
    <n v="0"/>
    <n v="1"/>
    <n v="15.3"/>
    <x v="3"/>
    <m/>
    <x v="0"/>
  </r>
  <r>
    <s v="DL-02084"/>
    <s v="CUST-1202"/>
    <s v=""/>
    <x v="4"/>
    <x v="3"/>
    <s v="3160"/>
    <n v="3160"/>
    <x v="8"/>
    <s v="Owen Mane"/>
    <s v="Owen Mane"/>
    <s v="2023-09-25"/>
    <x v="72"/>
    <d v="2024-02-21T00:00:00"/>
    <d v="2024-02-21T00:00:00"/>
    <m/>
    <s v=""/>
    <m/>
    <n v="0"/>
    <n v="1"/>
    <n v="5.3"/>
    <x v="3"/>
    <m/>
    <x v="0"/>
  </r>
  <r>
    <s v="DL-02085"/>
    <s v="CUST-0199"/>
    <s v="CMP-214"/>
    <x v="0"/>
    <x v="1"/>
    <s v="8694"/>
    <n v="8694"/>
    <x v="8"/>
    <s v="Ati Seshadri"/>
    <s v="Ati Seshadri"/>
    <s v="2022-11-08"/>
    <x v="394"/>
    <m/>
    <s v=""/>
    <m/>
    <s v=""/>
    <m/>
    <n v="0"/>
    <n v="1"/>
    <n v="1.5"/>
    <x v="0"/>
    <m/>
    <x v="0"/>
  </r>
  <r>
    <s v="DL-02086"/>
    <s v="CUST-1155"/>
    <s v="CMP-108"/>
    <x v="0"/>
    <x v="3"/>
    <s v="5187"/>
    <n v="5187"/>
    <x v="6"/>
    <s v="Shivani Natt"/>
    <s v="Shivani Natt"/>
    <s v="2022-06-28"/>
    <x v="943"/>
    <d v="2022-09-17T00:00:00"/>
    <d v="2022-09-17T00:00:00"/>
    <m/>
    <s v=""/>
    <m/>
    <n v="0"/>
    <n v="1"/>
    <n v="1.7"/>
    <x v="4"/>
    <m/>
    <x v="0"/>
  </r>
  <r>
    <s v="DL-02087"/>
    <s v="CUST-1145"/>
    <s v=""/>
    <x v="3"/>
    <x v="4"/>
    <s v="$21,402"/>
    <n v="21402"/>
    <x v="7"/>
    <s v="Kashish Patla"/>
    <s v="Kashish Patla"/>
    <s v="2024-12-05"/>
    <x v="190"/>
    <d v="2025-02-17T00:00:00"/>
    <d v="2025-02-17T00:00:00"/>
    <d v="2025-02-12T00:00:00"/>
    <d v="2025-02-12T00:00:00"/>
    <n v="69"/>
    <n v="1"/>
    <n v="1"/>
    <n v="30.2"/>
    <x v="2"/>
    <m/>
    <x v="1"/>
  </r>
  <r>
    <s v="DL-02088"/>
    <s v="CUST-0031"/>
    <s v="CMP-028"/>
    <x v="0"/>
    <x v="6"/>
    <s v="4,868"/>
    <n v="4868"/>
    <x v="4"/>
    <s v="Patrick Sama"/>
    <s v="Patrick Sama"/>
    <s v="2022-02-18"/>
    <x v="636"/>
    <d v="2022-03-26T00:00:00"/>
    <d v="2022-03-26T00:00:00"/>
    <m/>
    <s v=""/>
    <m/>
    <n v="0"/>
    <n v="1"/>
    <n v="29.1"/>
    <x v="4"/>
    <m/>
    <x v="0"/>
  </r>
  <r>
    <s v="DL-02089"/>
    <s v="CUST-1040"/>
    <s v="CMP-178"/>
    <x v="4"/>
    <x v="4"/>
    <s v="5038"/>
    <n v="5038"/>
    <x v="5"/>
    <s v="Panini Kade"/>
    <s v="Panini Kade"/>
    <s v="2023-07-27"/>
    <x v="898"/>
    <d v="2024-01-07T00:00:00"/>
    <d v="2024-01-07T00:00:00"/>
    <d v="2024-01-28T00:00:00"/>
    <d v="2024-01-28T00:00:00"/>
    <n v="185"/>
    <n v="0"/>
    <n v="1"/>
    <n v="20"/>
    <x v="2"/>
    <m/>
    <x v="1"/>
  </r>
  <r>
    <s v="DL-02090"/>
    <s v="CUST-1334"/>
    <s v="CMP-340"/>
    <x v="4"/>
    <x v="0"/>
    <s v="5003"/>
    <n v="5003"/>
    <x v="4"/>
    <s v="Karan Karnik"/>
    <s v="Karan Karnik"/>
    <s v="2022-02-02"/>
    <x v="944"/>
    <d v="2022-05-14T00:00:00"/>
    <d v="2022-05-14T00:00:00"/>
    <m/>
    <s v=""/>
    <m/>
    <n v="0"/>
    <n v="1"/>
    <m/>
    <x v="0"/>
    <m/>
    <x v="0"/>
  </r>
  <r>
    <s v="DL-02091"/>
    <s v="CUST-0007"/>
    <s v=""/>
    <x v="4"/>
    <x v="6"/>
    <s v="9747"/>
    <n v="9747"/>
    <x v="1"/>
    <s v="Krish Varughese  "/>
    <s v="Krish Varughese"/>
    <s v="2023-07-20"/>
    <x v="820"/>
    <d v="2023-10-07T00:00:00"/>
    <d v="2023-10-07T00:00:00"/>
    <m/>
    <s v=""/>
    <m/>
    <n v="0"/>
    <n v="1"/>
    <n v="15.5"/>
    <x v="4"/>
    <m/>
    <x v="0"/>
  </r>
  <r>
    <s v="DL-02092"/>
    <s v="CUST-1428"/>
    <s v="CMP-362"/>
    <x v="3"/>
    <x v="3"/>
    <s v="21053"/>
    <n v="21053"/>
    <x v="7"/>
    <s v="Patrick Sama"/>
    <s v="Patrick Sama"/>
    <s v="2022-05-02"/>
    <x v="183"/>
    <d v="2022-05-19T00:00:00"/>
    <d v="2022-05-19T00:00:00"/>
    <m/>
    <s v=""/>
    <m/>
    <n v="0"/>
    <n v="1"/>
    <n v="0.6"/>
    <x v="2"/>
    <m/>
    <x v="0"/>
  </r>
  <r>
    <s v="DL-02093"/>
    <s v="CUST-1381"/>
    <s v=""/>
    <x v="3"/>
    <x v="5"/>
    <s v="23094"/>
    <n v="23094"/>
    <x v="1"/>
    <s v="Nihal Bhasin"/>
    <s v="Nihal Bhasin"/>
    <s v="2023-01-13"/>
    <x v="945"/>
    <d v="2023-05-09T00:00:00"/>
    <d v="2023-05-09T00:00:00"/>
    <d v="2023-06-21T00:00:00"/>
    <d v="2023-06-21T00:00:00"/>
    <n v="159"/>
    <n v="0"/>
    <n v="1"/>
    <n v="6.6"/>
    <x v="2"/>
    <m/>
    <x v="2"/>
  </r>
  <r>
    <s v="DL-02094"/>
    <s v="CUST-0343"/>
    <s v=""/>
    <x v="0"/>
    <x v="2"/>
    <s v="$3,506"/>
    <n v="3506"/>
    <x v="5"/>
    <s v="Amruta Sinha"/>
    <s v="Amruta Sinha"/>
    <s v="2023-04-08"/>
    <x v="16"/>
    <d v="2023-08-14T00:00:00"/>
    <d v="2023-08-14T00:00:00"/>
    <m/>
    <s v=""/>
    <m/>
    <n v="0"/>
    <n v="1"/>
    <n v="28.1"/>
    <x v="3"/>
    <m/>
    <x v="0"/>
  </r>
  <r>
    <s v="DL-02095"/>
    <s v="CUST-0083"/>
    <s v=""/>
    <x v="2"/>
    <x v="4"/>
    <s v="$16,324"/>
    <n v="16324"/>
    <x v="3"/>
    <s v="Anamika Keer"/>
    <s v="Anamika Keer"/>
    <s v="2023-02-20"/>
    <x v="946"/>
    <d v="2023-05-02T00:00:00"/>
    <d v="2023-05-02T00:00:00"/>
    <d v="2023-05-12T00:00:00"/>
    <d v="2023-05-12T00:00:00"/>
    <n v="81"/>
    <n v="0"/>
    <n v="1"/>
    <n v="27.5"/>
    <x v="2"/>
    <m/>
    <x v="1"/>
  </r>
  <r>
    <s v="DL-02096"/>
    <s v="CUST-0269"/>
    <s v="CMP-043"/>
    <x v="3"/>
    <x v="3"/>
    <s v="$4,271"/>
    <n v="4271"/>
    <x v="1"/>
    <s v="Ekta Uppal"/>
    <s v="Ekta Uppal"/>
    <s v="07/04/2022"/>
    <x v="770"/>
    <d v="2022-06-11T00:00:00"/>
    <d v="2022-06-11T00:00:00"/>
    <m/>
    <s v=""/>
    <m/>
    <n v="0"/>
    <n v="1"/>
    <n v="24.8"/>
    <x v="0"/>
    <m/>
    <x v="0"/>
  </r>
  <r>
    <s v="DL-02097"/>
    <s v="CUST-0093"/>
    <s v="CMP-070"/>
    <x v="2"/>
    <x v="6"/>
    <s v="$32,306"/>
    <n v="32306"/>
    <x v="3"/>
    <s v="Lakshmi Hayre"/>
    <s v="Lakshmi Hayre"/>
    <s v="22/12/2024"/>
    <x v="350"/>
    <d v="2025-06-20T00:00:00"/>
    <d v="2025-06-20T00:00:00"/>
    <m/>
    <s v=""/>
    <m/>
    <n v="0"/>
    <n v="1"/>
    <n v="24.6"/>
    <x v="0"/>
    <m/>
    <x v="0"/>
  </r>
  <r>
    <s v="DL-02098"/>
    <s v="CUST-1150"/>
    <s v="CMP-252"/>
    <x v="0"/>
    <x v="4"/>
    <s v="8521"/>
    <n v="8521"/>
    <x v="1"/>
    <s v="Champak Rao"/>
    <s v="Champak Rao"/>
    <s v="2022-10-13"/>
    <x v="285"/>
    <d v="2023-01-12T00:00:00"/>
    <d v="2023-01-12T00:00:00"/>
    <d v="2022-12-31T00:00:00"/>
    <d v="2022-12-31T00:00:00"/>
    <n v="79"/>
    <n v="0"/>
    <n v="1"/>
    <n v="24.8"/>
    <x v="4"/>
    <m/>
    <x v="1"/>
  </r>
  <r>
    <s v="DL-02099"/>
    <s v="CUST-0994"/>
    <s v="CMP-182"/>
    <x v="3"/>
    <x v="1"/>
    <s v="20505"/>
    <n v="20505"/>
    <x v="4"/>
    <s v="Jairaj Panchal  "/>
    <s v="Jairaj Panchal"/>
    <s v="2024-01-26"/>
    <x v="947"/>
    <d v="2024-05-13T00:00:00"/>
    <d v="2024-05-13T00:00:00"/>
    <m/>
    <s v=""/>
    <m/>
    <n v="0"/>
    <n v="1"/>
    <n v="16.3"/>
    <x v="1"/>
    <m/>
    <x v="0"/>
  </r>
  <r>
    <s v="DL-02100"/>
    <s v="CUST-0474"/>
    <s v="CMP-253"/>
    <x v="0"/>
    <x v="3"/>
    <s v="8169"/>
    <n v="8169"/>
    <x v="5"/>
    <s v="Jairaj Panchal"/>
    <s v="Jairaj Panchal"/>
    <s v="2024-11-13"/>
    <x v="846"/>
    <d v="2025-04-09T00:00:00"/>
    <d v="2025-04-09T00:00:00"/>
    <m/>
    <s v=""/>
    <m/>
    <n v="0"/>
    <n v="1"/>
    <n v="10.199999999999999"/>
    <x v="1"/>
    <m/>
    <x v="0"/>
  </r>
  <r>
    <s v="DL-02101"/>
    <s v="CUST-0539"/>
    <s v="CMP-007"/>
    <x v="0"/>
    <x v="6"/>
    <s v="7844"/>
    <n v="7844"/>
    <x v="6"/>
    <s v="Anamika Keer"/>
    <s v="Anamika Keer"/>
    <s v="2022-08-06"/>
    <x v="756"/>
    <d v="2022-10-16T00:00:00"/>
    <d v="2022-10-16T00:00:00"/>
    <m/>
    <s v=""/>
    <m/>
    <n v="0"/>
    <n v="1"/>
    <n v="2.5"/>
    <x v="0"/>
    <m/>
    <x v="0"/>
  </r>
  <r>
    <s v="DL-02102"/>
    <s v="CUST-0959"/>
    <s v="CMP-246"/>
    <x v="3"/>
    <x v="4"/>
    <s v="18685"/>
    <n v="18685"/>
    <x v="1"/>
    <s v="Jasmit Gour"/>
    <s v="Jasmit Gour"/>
    <s v="18/09/2023"/>
    <x v="469"/>
    <d v="2023-12-01T00:00:00"/>
    <d v="2023-12-01T00:00:00"/>
    <d v="2024-01-01T00:00:00"/>
    <d v="2024-01-01T00:00:00"/>
    <n v="105"/>
    <n v="1"/>
    <n v="3"/>
    <n v="32.6"/>
    <x v="0"/>
    <m/>
    <x v="1"/>
  </r>
  <r>
    <s v="DL-02103"/>
    <s v="CUST-1055"/>
    <s v=""/>
    <x v="2"/>
    <x v="5"/>
    <s v="12679"/>
    <n v="12679"/>
    <x v="8"/>
    <s v="Kashish Patla"/>
    <s v="Kashish Patla"/>
    <s v="2024-03-18"/>
    <x v="948"/>
    <d v="2024-04-23T00:00:00"/>
    <d v="2024-04-23T00:00:00"/>
    <d v="2024-06-29T00:00:00"/>
    <d v="2024-06-29T00:00:00"/>
    <n v="103"/>
    <n v="0"/>
    <n v="1"/>
    <n v="23.9"/>
    <x v="1"/>
    <m/>
    <x v="2"/>
  </r>
  <r>
    <s v="DL-02104"/>
    <s v="CUST-0294"/>
    <s v="CMP-279"/>
    <x v="4"/>
    <x v="6"/>
    <s v="12176"/>
    <n v="12176"/>
    <x v="2"/>
    <s v="Anamika Keer"/>
    <s v="Anamika Keer"/>
    <s v="2024-06-09"/>
    <x v="106"/>
    <d v="2024-08-17T00:00:00"/>
    <d v="2024-08-17T00:00:00"/>
    <m/>
    <s v=""/>
    <m/>
    <n v="0"/>
    <n v="1"/>
    <n v="22.1"/>
    <x v="3"/>
    <m/>
    <x v="0"/>
  </r>
  <r>
    <s v="DL-02105"/>
    <s v="CUST-0342"/>
    <s v=""/>
    <x v="2"/>
    <x v="1"/>
    <s v="27913"/>
    <n v="27913"/>
    <x v="1"/>
    <s v="Kashish Patla"/>
    <s v="Kashish Patla"/>
    <s v="2022-10-15"/>
    <x v="683"/>
    <d v="2022-11-06T00:00:00"/>
    <d v="2022-11-06T00:00:00"/>
    <m/>
    <s v=""/>
    <m/>
    <n v="0"/>
    <n v="1"/>
    <n v="12.3"/>
    <x v="0"/>
    <m/>
    <x v="0"/>
  </r>
  <r>
    <s v="DL-02106"/>
    <s v="CUST-0104"/>
    <s v=""/>
    <x v="2"/>
    <x v="6"/>
    <s v="29K"/>
    <n v="29000"/>
    <x v="4"/>
    <s v="Panini Kade"/>
    <s v="Panini Kade"/>
    <s v="2022-07-23"/>
    <x v="949"/>
    <d v="2022-12-22T00:00:00"/>
    <d v="2022-12-22T00:00:00"/>
    <m/>
    <s v=""/>
    <m/>
    <n v="0"/>
    <n v="1"/>
    <n v="28.6"/>
    <x v="4"/>
    <m/>
    <x v="0"/>
  </r>
  <r>
    <s v="DL-02107"/>
    <s v="CUST-0361"/>
    <s v="CMP-034"/>
    <x v="4"/>
    <x v="6"/>
    <s v="10,280"/>
    <n v="10280"/>
    <x v="5"/>
    <s v="Hemangini Bahri"/>
    <s v="Hemangini Bahri"/>
    <s v="2023-06-15"/>
    <x v="436"/>
    <d v="2023-07-23T00:00:00"/>
    <d v="2023-07-23T00:00:00"/>
    <m/>
    <s v=""/>
    <m/>
    <n v="0"/>
    <n v="1"/>
    <n v="33.1"/>
    <x v="1"/>
    <m/>
    <x v="0"/>
  </r>
  <r>
    <s v="DL-02108"/>
    <s v="CUST-0079"/>
    <s v="CMP-165"/>
    <x v="4"/>
    <x v="6"/>
    <s v="7654"/>
    <n v="7654"/>
    <x v="0"/>
    <s v="Mason Solanki"/>
    <s v="Mason Solanki"/>
    <s v="2023-06-18"/>
    <x v="850"/>
    <d v="2023-09-04T00:00:00"/>
    <d v="2023-09-04T00:00:00"/>
    <m/>
    <s v=""/>
    <m/>
    <n v="0"/>
    <n v="1"/>
    <n v="5.9"/>
    <x v="2"/>
    <m/>
    <x v="0"/>
  </r>
  <r>
    <s v="DL-02109"/>
    <s v="CUST-1291"/>
    <s v="CMP-074"/>
    <x v="3"/>
    <x v="2"/>
    <s v="17148"/>
    <n v="17148"/>
    <x v="5"/>
    <s v="Panini Kade"/>
    <s v="Panini Kade"/>
    <s v="2024-07-19"/>
    <x v="238"/>
    <d v="2024-08-17T00:00:00"/>
    <d v="2024-08-17T00:00:00"/>
    <m/>
    <s v=""/>
    <m/>
    <n v="0"/>
    <n v="1"/>
    <n v="32"/>
    <x v="1"/>
    <m/>
    <x v="0"/>
  </r>
  <r>
    <s v="DL-02110"/>
    <s v="CUST-0879"/>
    <s v=""/>
    <x v="4"/>
    <x v="3"/>
    <s v="8549"/>
    <n v="8549"/>
    <x v="8"/>
    <s v="Owen Mane"/>
    <s v="Owen Mane"/>
    <s v="2022-01-01"/>
    <x v="322"/>
    <d v="2022-03-03T00:00:00"/>
    <d v="2022-03-03T00:00:00"/>
    <m/>
    <s v=""/>
    <m/>
    <n v="0"/>
    <n v="1"/>
    <n v="15.7"/>
    <x v="2"/>
    <m/>
    <x v="0"/>
  </r>
  <r>
    <s v="DL-02111"/>
    <s v="CUST-1191"/>
    <s v="CMP-119"/>
    <x v="3"/>
    <x v="6"/>
    <s v="20566"/>
    <n v="20566"/>
    <x v="7"/>
    <s v="rachit lall"/>
    <s v="Rachit Lall"/>
    <s v="30/08/2024"/>
    <x v="56"/>
    <d v="2024-12-29T00:00:00"/>
    <d v="2024-12-29T00:00:00"/>
    <m/>
    <s v=""/>
    <m/>
    <n v="0"/>
    <n v="1"/>
    <n v="27.1"/>
    <x v="1"/>
    <m/>
    <x v="0"/>
  </r>
  <r>
    <s v="DL-02112"/>
    <s v="CUST-0808"/>
    <s v=""/>
    <x v="2"/>
    <x v="2"/>
    <s v="$40,541"/>
    <n v="40541"/>
    <x v="6"/>
    <s v="Owen Mane"/>
    <s v="Owen Mane"/>
    <s v="2023-02-27"/>
    <x v="698"/>
    <d v="2023-07-30T00:00:00"/>
    <d v="2023-07-30T00:00:00"/>
    <m/>
    <s v=""/>
    <m/>
    <n v="0"/>
    <n v="1"/>
    <n v="13.7"/>
    <x v="2"/>
    <m/>
    <x v="0"/>
  </r>
  <r>
    <s v="DL-02113"/>
    <s v="CUST-0655"/>
    <s v="CMP-260"/>
    <x v="4"/>
    <x v="3"/>
    <s v="$6,309"/>
    <n v="6309"/>
    <x v="5"/>
    <s v="Ekta Uppal"/>
    <s v="Ekta Uppal"/>
    <s v="2023-04-12"/>
    <x v="872"/>
    <m/>
    <s v=""/>
    <m/>
    <s v=""/>
    <m/>
    <n v="0"/>
    <n v="1"/>
    <m/>
    <x v="0"/>
    <m/>
    <x v="0"/>
  </r>
  <r>
    <s v="DL-02114"/>
    <s v="CUST-1265"/>
    <s v="CMP-054"/>
    <x v="2"/>
    <x v="4"/>
    <s v="20337"/>
    <n v="20337"/>
    <x v="4"/>
    <s v="Lakshmi Hayre"/>
    <s v="Lakshmi Hayre"/>
    <s v="2024-03-12"/>
    <x v="717"/>
    <d v="2024-08-27T00:00:00"/>
    <d v="2024-08-27T00:00:00"/>
    <d v="2024-07-03T00:00:00"/>
    <d v="2024-07-03T00:00:00"/>
    <n v="113"/>
    <n v="1"/>
    <n v="3"/>
    <n v="30.4"/>
    <x v="0"/>
    <m/>
    <x v="1"/>
  </r>
  <r>
    <s v="DL-02115"/>
    <s v="CUST-0854"/>
    <s v="CMP-096"/>
    <x v="2"/>
    <x v="4"/>
    <s v="45304"/>
    <n v="45304"/>
    <x v="3"/>
    <s v="Jasmit Gour"/>
    <s v="Jasmit Gour"/>
    <s v="2022-11-20"/>
    <x v="919"/>
    <d v="2022-12-20T00:00:00"/>
    <d v="2022-12-20T00:00:00"/>
    <d v="2023-03-30T00:00:00"/>
    <d v="2023-03-30T00:00:00"/>
    <n v="130"/>
    <n v="1"/>
    <n v="1"/>
    <n v="14.4"/>
    <x v="3"/>
    <m/>
    <x v="1"/>
  </r>
  <r>
    <s v="DL-02116"/>
    <s v="CUST-1317"/>
    <s v="CMP-227"/>
    <x v="4"/>
    <x v="0"/>
    <s v="$8,150"/>
    <n v="8150"/>
    <x v="3"/>
    <s v="Krish Varughese"/>
    <s v="Krish Varughese"/>
    <s v="2024-09-23"/>
    <x v="950"/>
    <d v="2024-12-18T00:00:00"/>
    <d v="2024-12-18T00:00:00"/>
    <m/>
    <s v=""/>
    <m/>
    <n v="0"/>
    <n v="1"/>
    <n v="31.2"/>
    <x v="2"/>
    <m/>
    <x v="0"/>
  </r>
  <r>
    <s v="DL-02117"/>
    <s v="CUST-0935"/>
    <s v="CMP-239"/>
    <x v="3"/>
    <x v="2"/>
    <s v="15342"/>
    <n v="15342"/>
    <x v="2"/>
    <s v="Kashish Patla"/>
    <s v="Kashish Patla"/>
    <s v="2023-05-17"/>
    <x v="222"/>
    <d v="2023-06-13T00:00:00"/>
    <d v="2023-06-13T00:00:00"/>
    <m/>
    <s v=""/>
    <m/>
    <n v="0"/>
    <n v="1"/>
    <m/>
    <x v="1"/>
    <m/>
    <x v="0"/>
  </r>
  <r>
    <s v="DL-02118"/>
    <s v="CUST-0443"/>
    <s v=""/>
    <x v="3"/>
    <x v="0"/>
    <s v="$21,221"/>
    <n v="21221"/>
    <x v="0"/>
    <s v="Aachal Soni"/>
    <s v="Aachal Soni"/>
    <s v="2024-01-18"/>
    <x v="951"/>
    <d v="2024-03-20T00:00:00"/>
    <d v="2024-03-20T00:00:00"/>
    <m/>
    <s v=""/>
    <m/>
    <n v="0"/>
    <n v="1"/>
    <n v="17.600000000000001"/>
    <x v="2"/>
    <m/>
    <x v="0"/>
  </r>
  <r>
    <s v="DL-02119"/>
    <s v="CUST-1317"/>
    <s v="CMP-211"/>
    <x v="3"/>
    <x v="1"/>
    <s v="20834"/>
    <n v="20834"/>
    <x v="3"/>
    <s v="Anamika Keer"/>
    <s v="Anamika Keer"/>
    <s v="25/12/2023"/>
    <x v="952"/>
    <d v="2024-06-20T00:00:00"/>
    <d v="2024-06-20T00:00:00"/>
    <m/>
    <s v=""/>
    <m/>
    <n v="0"/>
    <n v="1"/>
    <n v="7.4"/>
    <x v="3"/>
    <m/>
    <x v="0"/>
  </r>
  <r>
    <s v="DL-02120"/>
    <s v="CUST-0603"/>
    <s v="CMP-375"/>
    <x v="4"/>
    <x v="0"/>
    <s v="$12,635"/>
    <n v="12635"/>
    <x v="5"/>
    <s v="Nihal Bhasin"/>
    <s v="Nihal Bhasin"/>
    <s v="2023-04-25"/>
    <x v="289"/>
    <d v="2023-06-04T00:00:00"/>
    <d v="2023-06-04T00:00:00"/>
    <m/>
    <s v=""/>
    <m/>
    <n v="0"/>
    <n v="1"/>
    <n v="14.4"/>
    <x v="4"/>
    <m/>
    <x v="0"/>
  </r>
  <r>
    <s v="DL-02121"/>
    <s v="CUST-1116"/>
    <s v=""/>
    <x v="4"/>
    <x v="0"/>
    <s v="11,188"/>
    <n v="11188"/>
    <x v="1"/>
    <s v="Hemangini Bahri"/>
    <s v="Hemangini Bahri"/>
    <s v="2024-05-24"/>
    <x v="346"/>
    <d v="2024-09-25T00:00:00"/>
    <d v="2024-09-25T00:00:00"/>
    <m/>
    <s v=""/>
    <m/>
    <n v="0"/>
    <n v="1"/>
    <n v="13.1"/>
    <x v="1"/>
    <m/>
    <x v="0"/>
  </r>
  <r>
    <s v="DL-02122"/>
    <s v="CUST-0038"/>
    <s v="CMP-034"/>
    <x v="4"/>
    <x v="3"/>
    <s v="$3,771"/>
    <n v="3771"/>
    <x v="6"/>
    <s v="Lakshmi Hayre"/>
    <s v="Lakshmi Hayre"/>
    <s v="2023-07-19"/>
    <x v="661"/>
    <d v="2023-12-11T00:00:00"/>
    <d v="2023-12-11T00:00:00"/>
    <m/>
    <s v=""/>
    <m/>
    <n v="0"/>
    <n v="1"/>
    <m/>
    <x v="1"/>
    <m/>
    <x v="0"/>
  </r>
  <r>
    <s v="DL-02123"/>
    <s v="CUST-1323"/>
    <s v=""/>
    <x v="2"/>
    <x v="2"/>
    <s v="28K"/>
    <n v="28000"/>
    <x v="3"/>
    <s v="Jairaj Panchal"/>
    <s v="Jairaj Panchal"/>
    <s v="2024-10-15"/>
    <x v="351"/>
    <d v="2025-03-27T00:00:00"/>
    <d v="2025-03-27T00:00:00"/>
    <m/>
    <s v=""/>
    <m/>
    <n v="0"/>
    <n v="1"/>
    <n v="25.4"/>
    <x v="4"/>
    <m/>
    <x v="0"/>
  </r>
  <r>
    <s v="DL-02124"/>
    <s v="CUST-0849"/>
    <s v="CMP-043"/>
    <x v="0"/>
    <x v="1"/>
    <s v="2415"/>
    <n v="2415"/>
    <x v="5"/>
    <s v="Amruta Sinha  "/>
    <s v="Amruta Sinha"/>
    <s v="2022-02-23"/>
    <x v="234"/>
    <d v="2022-04-24T00:00:00"/>
    <d v="2022-04-24T00:00:00"/>
    <m/>
    <s v=""/>
    <m/>
    <n v="0"/>
    <n v="1"/>
    <n v="10.3"/>
    <x v="2"/>
    <m/>
    <x v="0"/>
  </r>
  <r>
    <s v="DL-02125"/>
    <s v="CUST-0969"/>
    <s v=""/>
    <x v="1"/>
    <x v="1"/>
    <s v="$184,812"/>
    <n v="184812"/>
    <x v="2"/>
    <s v="Champak Rao"/>
    <s v="Champak Rao"/>
    <s v="2024-10-16"/>
    <x v="845"/>
    <d v="2024-12-25T00:00:00"/>
    <d v="2024-12-25T00:00:00"/>
    <m/>
    <s v=""/>
    <m/>
    <n v="0"/>
    <n v="1"/>
    <n v="18.5"/>
    <x v="4"/>
    <m/>
    <x v="0"/>
  </r>
  <r>
    <s v="DL-02126"/>
    <s v="CUST-1276"/>
    <s v="CMP-135"/>
    <x v="3"/>
    <x v="4"/>
    <s v="$15,351"/>
    <n v="15351"/>
    <x v="1"/>
    <s v="Vidhi Mital"/>
    <s v="Vidhi Mital"/>
    <s v="06/06/2023"/>
    <x v="1"/>
    <d v="2023-10-12T00:00:00"/>
    <d v="2023-10-12T00:00:00"/>
    <d v="2023-09-09T00:00:00"/>
    <d v="2023-09-09T00:00:00"/>
    <n v="95"/>
    <n v="1"/>
    <n v="2"/>
    <n v="29.3"/>
    <x v="2"/>
    <m/>
    <x v="1"/>
  </r>
  <r>
    <s v="DL-02127"/>
    <s v="CUST-0660"/>
    <s v=""/>
    <x v="1"/>
    <x v="1"/>
    <s v="183K"/>
    <n v="183000"/>
    <x v="6"/>
    <s v="Jairaj Panchal"/>
    <s v="Jairaj Panchal"/>
    <s v="2023-11-02"/>
    <x v="425"/>
    <d v="2024-03-01T00:00:00"/>
    <d v="2024-03-01T00:00:00"/>
    <m/>
    <s v=""/>
    <m/>
    <n v="0"/>
    <n v="1"/>
    <n v="20.8"/>
    <x v="4"/>
    <m/>
    <x v="0"/>
  </r>
  <r>
    <s v="DL-02128"/>
    <s v="CUST-0160"/>
    <s v=""/>
    <x v="4"/>
    <x v="3"/>
    <s v="$2,745"/>
    <n v="2745"/>
    <x v="6"/>
    <s v="Aachal Soni"/>
    <s v="Aachal Soni"/>
    <s v="2022-04-05"/>
    <x v="216"/>
    <d v="2022-08-12T00:00:00"/>
    <d v="2022-08-12T00:00:00"/>
    <m/>
    <s v=""/>
    <m/>
    <n v="0"/>
    <n v="1"/>
    <n v="16.399999999999999"/>
    <x v="1"/>
    <m/>
    <x v="0"/>
  </r>
  <r>
    <s v="DL-02129"/>
    <s v="CUST-0051"/>
    <s v="CMP-173"/>
    <x v="2"/>
    <x v="0"/>
    <s v="$22,796"/>
    <n v="22796"/>
    <x v="2"/>
    <s v="Mason Solanki"/>
    <s v="Mason Solanki"/>
    <s v="2023-05-24"/>
    <x v="421"/>
    <d v="2023-06-15T00:00:00"/>
    <d v="2023-06-15T00:00:00"/>
    <m/>
    <s v=""/>
    <m/>
    <n v="0"/>
    <n v="1"/>
    <n v="3.6"/>
    <x v="2"/>
    <m/>
    <x v="0"/>
  </r>
  <r>
    <s v="DL-02130"/>
    <s v="CUST-1282"/>
    <s v="CMP-082"/>
    <x v="0"/>
    <x v="6"/>
    <s v="$6,047"/>
    <n v="6047"/>
    <x v="6"/>
    <s v="Ati Seshadri"/>
    <s v="Ati Seshadri"/>
    <s v="23/02/2022"/>
    <x v="234"/>
    <d v="2022-04-27T00:00:00"/>
    <d v="2022-04-27T00:00:00"/>
    <m/>
    <s v=""/>
    <m/>
    <n v="0"/>
    <n v="1"/>
    <n v="14.1"/>
    <x v="0"/>
    <m/>
    <x v="0"/>
  </r>
  <r>
    <s v="DL-02131"/>
    <s v="CUST-0798"/>
    <s v="CMP-247"/>
    <x v="1"/>
    <x v="1"/>
    <s v="187193"/>
    <n v="187193"/>
    <x v="8"/>
    <s v="Anamika Keer"/>
    <s v="Anamika Keer"/>
    <s v="2022-02-23"/>
    <x v="234"/>
    <d v="2022-04-24T00:00:00"/>
    <d v="2022-04-24T00:00:00"/>
    <m/>
    <s v=""/>
    <m/>
    <n v="0"/>
    <n v="1"/>
    <n v="17.899999999999999"/>
    <x v="2"/>
    <m/>
    <x v="0"/>
  </r>
  <r>
    <s v="DL-02132"/>
    <s v="CUST-1494"/>
    <s v="CMP-338"/>
    <x v="2"/>
    <x v="4"/>
    <s v="$18,675"/>
    <n v="18675"/>
    <x v="0"/>
    <s v="Mason Solanki"/>
    <s v="Mason Solanki"/>
    <s v="2023-09-06"/>
    <x v="368"/>
    <d v="2024-01-27T00:00:00"/>
    <d v="2024-01-27T00:00:00"/>
    <d v="2024-02-08T00:00:00"/>
    <d v="2024-02-08T00:00:00"/>
    <n v="155"/>
    <n v="0"/>
    <n v="1"/>
    <m/>
    <x v="3"/>
    <m/>
    <x v="1"/>
  </r>
  <r>
    <s v="DL-02133"/>
    <s v="CUST-1179"/>
    <s v=""/>
    <x v="3"/>
    <x v="2"/>
    <s v="15,401"/>
    <n v="15401"/>
    <x v="1"/>
    <s v="Anamika Keer"/>
    <s v="Anamika Keer"/>
    <s v="2023-09-14"/>
    <x v="401"/>
    <d v="2023-10-25T00:00:00"/>
    <d v="2023-10-25T00:00:00"/>
    <m/>
    <s v=""/>
    <m/>
    <n v="0"/>
    <n v="1"/>
    <n v="14.8"/>
    <x v="2"/>
    <m/>
    <x v="0"/>
  </r>
  <r>
    <s v="DL-02134"/>
    <s v="CUST-1081"/>
    <s v="CMP-256"/>
    <x v="4"/>
    <x v="1"/>
    <s v="11,952"/>
    <n v="11952"/>
    <x v="8"/>
    <s v="rachit lall"/>
    <s v="Rachit Lall"/>
    <s v="2024-08-01"/>
    <x v="550"/>
    <d v="2024-08-25T00:00:00"/>
    <d v="2024-08-25T00:00:00"/>
    <m/>
    <s v=""/>
    <m/>
    <n v="0"/>
    <n v="1"/>
    <n v="33.700000000000003"/>
    <x v="4"/>
    <m/>
    <x v="0"/>
  </r>
  <r>
    <s v="DL-02135"/>
    <s v="CUST-1277"/>
    <s v=""/>
    <x v="1"/>
    <x v="6"/>
    <s v="86620"/>
    <n v="86620"/>
    <x v="5"/>
    <s v="Ati Seshadri"/>
    <s v="Ati Seshadri"/>
    <s v="2022-04-21"/>
    <x v="677"/>
    <d v="2022-09-01T00:00:00"/>
    <d v="2022-09-01T00:00:00"/>
    <m/>
    <s v=""/>
    <m/>
    <n v="0"/>
    <n v="1"/>
    <n v="27.5"/>
    <x v="3"/>
    <m/>
    <x v="0"/>
  </r>
  <r>
    <s v="DL-02136"/>
    <s v="CUST-0186"/>
    <s v="CMP-073"/>
    <x v="1"/>
    <x v="0"/>
    <s v="$154,793"/>
    <n v="154793"/>
    <x v="4"/>
    <s v="Ati Seshadri"/>
    <s v="Ati Seshadri"/>
    <s v="2023-10-02"/>
    <x v="624"/>
    <d v="2023-10-19T00:00:00"/>
    <d v="2023-10-19T00:00:00"/>
    <m/>
    <s v=""/>
    <m/>
    <n v="0"/>
    <n v="1"/>
    <n v="26.8"/>
    <x v="3"/>
    <m/>
    <x v="0"/>
  </r>
  <r>
    <s v="DL-02137"/>
    <s v="CUST-1427"/>
    <s v="CMP-033"/>
    <x v="3"/>
    <x v="5"/>
    <s v="8,895"/>
    <n v="8895"/>
    <x v="7"/>
    <s v="jalsa parsa"/>
    <s v="Jalsa Parsa"/>
    <s v="2023-04-03"/>
    <x v="431"/>
    <d v="2023-05-05T00:00:00"/>
    <d v="2023-05-05T00:00:00"/>
    <d v="2023-07-08T00:00:00"/>
    <d v="2023-07-08T00:00:00"/>
    <n v="96"/>
    <n v="0"/>
    <n v="1"/>
    <n v="30.1"/>
    <x v="2"/>
    <m/>
    <x v="2"/>
  </r>
  <r>
    <s v="DL-02138"/>
    <s v="CUST-0813"/>
    <s v=""/>
    <x v="4"/>
    <x v="3"/>
    <s v="3708"/>
    <n v="3708"/>
    <x v="3"/>
    <s v="Anamika Keer"/>
    <s v="Anamika Keer"/>
    <s v="2023-05-28"/>
    <x v="593"/>
    <d v="2023-06-29T00:00:00"/>
    <d v="2023-06-29T00:00:00"/>
    <m/>
    <s v=""/>
    <m/>
    <n v="0"/>
    <n v="1"/>
    <m/>
    <x v="3"/>
    <m/>
    <x v="0"/>
  </r>
  <r>
    <s v="DL-02139"/>
    <s v="CUST-0939"/>
    <s v="CMP-197"/>
    <x v="3"/>
    <x v="5"/>
    <s v="$9,187"/>
    <n v="9187"/>
    <x v="5"/>
    <s v="Aachal Soni"/>
    <s v="Aachal Soni"/>
    <s v="2024-08-05"/>
    <x v="953"/>
    <d v="2025-01-29T00:00:00"/>
    <d v="2025-01-29T00:00:00"/>
    <d v="2024-09-03T00:00:00"/>
    <d v="2024-09-03T00:00:00"/>
    <n v="29"/>
    <n v="0"/>
    <n v="1"/>
    <n v="1.4"/>
    <x v="0"/>
    <m/>
    <x v="2"/>
  </r>
  <r>
    <s v="DL-02140"/>
    <s v="CUST-0920"/>
    <s v="CMP-343"/>
    <x v="2"/>
    <x v="1"/>
    <s v="$19,688"/>
    <n v="19688"/>
    <x v="5"/>
    <s v="Amruta Sinha"/>
    <s v="Amruta Sinha"/>
    <s v="2023-11-07"/>
    <x v="92"/>
    <d v="2024-01-07T00:00:00"/>
    <d v="2024-01-07T00:00:00"/>
    <m/>
    <s v=""/>
    <m/>
    <n v="0"/>
    <n v="1"/>
    <m/>
    <x v="0"/>
    <m/>
    <x v="0"/>
  </r>
  <r>
    <s v="DL-02141"/>
    <s v="CUST-1130"/>
    <s v=""/>
    <x v="3"/>
    <x v="6"/>
    <s v="6549"/>
    <n v="6549"/>
    <x v="8"/>
    <s v="Karan Karnik"/>
    <s v="Karan Karnik"/>
    <s v="2022-11-07"/>
    <x v="697"/>
    <d v="2023-01-13T00:00:00"/>
    <d v="2023-01-13T00:00:00"/>
    <m/>
    <s v=""/>
    <m/>
    <n v="0"/>
    <n v="1"/>
    <n v="1.1000000000000001"/>
    <x v="4"/>
    <m/>
    <x v="0"/>
  </r>
  <r>
    <s v="DL-02142"/>
    <s v="CUST-0033"/>
    <s v="CMP-060"/>
    <x v="4"/>
    <x v="6"/>
    <s v="$8,446"/>
    <n v="8446"/>
    <x v="5"/>
    <s v="Karan Karnik"/>
    <s v="Karan Karnik"/>
    <s v="2022-10-13"/>
    <x v="285"/>
    <d v="2023-01-06T00:00:00"/>
    <d v="2023-01-06T00:00:00"/>
    <m/>
    <s v=""/>
    <m/>
    <n v="0"/>
    <n v="1"/>
    <n v="4.8"/>
    <x v="1"/>
    <m/>
    <x v="0"/>
  </r>
  <r>
    <s v="DL-02143"/>
    <s v="CUST-0688"/>
    <s v="CMP-274"/>
    <x v="1"/>
    <x v="1"/>
    <s v="$156,422"/>
    <n v="156422"/>
    <x v="3"/>
    <s v="Jairaj Panchal"/>
    <s v="Jairaj Panchal"/>
    <s v="2022-03-23"/>
    <x v="158"/>
    <d v="2022-08-16T00:00:00"/>
    <d v="2022-08-16T00:00:00"/>
    <m/>
    <s v=""/>
    <m/>
    <n v="0"/>
    <n v="1"/>
    <n v="33.9"/>
    <x v="2"/>
    <m/>
    <x v="0"/>
  </r>
  <r>
    <s v="DL-02144"/>
    <s v="CUST-0741"/>
    <s v="CMP-357"/>
    <x v="4"/>
    <x v="5"/>
    <s v="9673"/>
    <n v="9673"/>
    <x v="0"/>
    <s v="Kashish Patla"/>
    <s v="Kashish Patla"/>
    <s v="2024-04-16"/>
    <x v="6"/>
    <d v="2024-07-21T00:00:00"/>
    <d v="2024-07-21T00:00:00"/>
    <d v="2024-06-15T00:00:00"/>
    <d v="2024-06-15T00:00:00"/>
    <n v="60"/>
    <n v="0"/>
    <n v="1"/>
    <m/>
    <x v="0"/>
    <m/>
    <x v="2"/>
  </r>
  <r>
    <s v="DL-02145"/>
    <s v="CUST-0815"/>
    <s v=""/>
    <x v="0"/>
    <x v="3"/>
    <s v="$2,972"/>
    <n v="2972"/>
    <x v="2"/>
    <s v="Aachal Soni"/>
    <s v="Aachal Soni"/>
    <s v="2022-08-03"/>
    <x v="954"/>
    <d v="2022-09-20T00:00:00"/>
    <d v="2022-09-20T00:00:00"/>
    <m/>
    <s v=""/>
    <m/>
    <n v="0"/>
    <n v="1"/>
    <n v="22.1"/>
    <x v="0"/>
    <m/>
    <x v="0"/>
  </r>
  <r>
    <s v="DL-02146"/>
    <s v="CUST-0436"/>
    <s v="CMP-172"/>
    <x v="3"/>
    <x v="0"/>
    <s v="$9,516"/>
    <n v="9516"/>
    <x v="7"/>
    <s v="Owen Mane"/>
    <s v="Owen Mane"/>
    <s v="2024-01-03"/>
    <x v="955"/>
    <d v="2024-05-25T00:00:00"/>
    <d v="2024-05-25T00:00:00"/>
    <m/>
    <s v=""/>
    <m/>
    <n v="0"/>
    <n v="1"/>
    <n v="9.1"/>
    <x v="3"/>
    <m/>
    <x v="0"/>
  </r>
  <r>
    <s v="DL-02147"/>
    <s v="CUST-0104"/>
    <s v="CMP-075"/>
    <x v="1"/>
    <x v="6"/>
    <s v="152423"/>
    <n v="152423"/>
    <x v="8"/>
    <s v="Aachal Soni"/>
    <s v="Aachal Soni"/>
    <s v="2023-08-15"/>
    <x v="74"/>
    <d v="2023-11-15T00:00:00"/>
    <d v="2023-11-15T00:00:00"/>
    <m/>
    <s v=""/>
    <m/>
    <n v="0"/>
    <n v="1"/>
    <n v="29.6"/>
    <x v="4"/>
    <m/>
    <x v="0"/>
  </r>
  <r>
    <s v="DL-02148"/>
    <s v="CUST-0072"/>
    <s v="CMP-027"/>
    <x v="3"/>
    <x v="0"/>
    <s v="$15,306"/>
    <n v="15306"/>
    <x v="5"/>
    <s v="Amruta Sinha"/>
    <s v="Amruta Sinha"/>
    <s v="2024-12-14"/>
    <x v="317"/>
    <d v="2024-12-29T00:00:00"/>
    <d v="2024-12-29T00:00:00"/>
    <m/>
    <s v=""/>
    <m/>
    <n v="0"/>
    <n v="1"/>
    <n v="17.399999999999999"/>
    <x v="4"/>
    <m/>
    <x v="0"/>
  </r>
  <r>
    <s v="DL-02149"/>
    <s v="CUST-0676"/>
    <s v="CMP-052"/>
    <x v="2"/>
    <x v="2"/>
    <s v="$11,927"/>
    <n v="11927"/>
    <x v="4"/>
    <s v="Karan Karnik"/>
    <s v="Karan Karnik"/>
    <s v="2024-07-08"/>
    <x v="67"/>
    <d v="2024-11-26T00:00:00"/>
    <d v="2024-11-26T00:00:00"/>
    <m/>
    <s v=""/>
    <m/>
    <n v="0"/>
    <n v="1"/>
    <n v="12.4"/>
    <x v="1"/>
    <m/>
    <x v="0"/>
  </r>
  <r>
    <s v="DL-02150"/>
    <s v="CUST-1426"/>
    <s v="CMP-156"/>
    <x v="4"/>
    <x v="0"/>
    <s v="9K"/>
    <n v="9000"/>
    <x v="0"/>
    <s v="Anamika Keer"/>
    <s v="Anamika Keer"/>
    <s v="2024-01-03"/>
    <x v="955"/>
    <d v="2024-03-24T00:00:00"/>
    <d v="2024-03-24T00:00:00"/>
    <m/>
    <s v=""/>
    <m/>
    <n v="0"/>
    <n v="1"/>
    <n v="27.3"/>
    <x v="2"/>
    <m/>
    <x v="0"/>
  </r>
  <r>
    <s v="DL-02151"/>
    <s v="CUST-0564"/>
    <s v="CMP-347"/>
    <x v="2"/>
    <x v="6"/>
    <s v="$21,162"/>
    <n v="21162"/>
    <x v="1"/>
    <s v="Ekta Uppal"/>
    <s v="Ekta Uppal"/>
    <s v="2023-10-30"/>
    <x v="956"/>
    <d v="2024-04-27T00:00:00"/>
    <d v="2024-04-27T00:00:00"/>
    <m/>
    <s v=""/>
    <m/>
    <n v="0"/>
    <n v="1"/>
    <m/>
    <x v="2"/>
    <m/>
    <x v="0"/>
  </r>
  <r>
    <s v="DL-02152"/>
    <s v="CUST-0038"/>
    <s v="CMP-172"/>
    <x v="0"/>
    <x v="3"/>
    <s v="5K"/>
    <n v="5000"/>
    <x v="8"/>
    <s v="Jasmit Gour"/>
    <s v="Jasmit Gour"/>
    <s v="2024-09-14"/>
    <x v="226"/>
    <d v="2025-02-01T00:00:00"/>
    <d v="2025-02-01T00:00:00"/>
    <m/>
    <s v=""/>
    <m/>
    <n v="0"/>
    <n v="1"/>
    <n v="32.9"/>
    <x v="0"/>
    <m/>
    <x v="0"/>
  </r>
  <r>
    <s v="DL-02153"/>
    <s v="CUST-0807"/>
    <s v=""/>
    <x v="0"/>
    <x v="1"/>
    <s v="$3,244"/>
    <n v="3244"/>
    <x v="3"/>
    <s v="Ati Seshadri"/>
    <s v="Ati Seshadri"/>
    <s v="2022-03-23"/>
    <x v="158"/>
    <m/>
    <s v=""/>
    <m/>
    <s v=""/>
    <m/>
    <n v="0"/>
    <n v="1"/>
    <m/>
    <x v="4"/>
    <m/>
    <x v="0"/>
  </r>
  <r>
    <s v="DL-02154"/>
    <s v="CUST-0870"/>
    <s v="CMP-218"/>
    <x v="2"/>
    <x v="5"/>
    <s v="13K"/>
    <n v="13000"/>
    <x v="5"/>
    <s v="Karan Karnik"/>
    <s v="Karan Karnik"/>
    <s v="2022-03-08"/>
    <x v="125"/>
    <d v="2022-05-26T00:00:00"/>
    <d v="2022-05-26T00:00:00"/>
    <d v="2022-05-07T00:00:00"/>
    <d v="2022-05-07T00:00:00"/>
    <n v="60"/>
    <n v="0"/>
    <n v="1"/>
    <n v="18.5"/>
    <x v="2"/>
    <m/>
    <x v="2"/>
  </r>
  <r>
    <s v="DL-02155"/>
    <s v="CUST-0602"/>
    <s v="CMP-297"/>
    <x v="4"/>
    <x v="5"/>
    <s v="$2,817"/>
    <n v="2817"/>
    <x v="8"/>
    <s v="Ekta Uppal"/>
    <s v="Ekta Uppal"/>
    <s v="2022-11-05"/>
    <x v="957"/>
    <d v="2022-12-14T00:00:00"/>
    <d v="2022-12-14T00:00:00"/>
    <d v="2023-02-23T00:00:00"/>
    <d v="2023-02-23T00:00:00"/>
    <n v="110"/>
    <n v="0"/>
    <n v="1"/>
    <n v="6.7"/>
    <x v="3"/>
    <m/>
    <x v="2"/>
  </r>
  <r>
    <s v="DL-02156"/>
    <s v="CUST-0967"/>
    <s v="CMP-137"/>
    <x v="0"/>
    <x v="2"/>
    <s v="7785"/>
    <n v="7785"/>
    <x v="5"/>
    <s v="Vidhi Mital"/>
    <s v="Vidhi Mital"/>
    <s v="2022-04-27"/>
    <x v="854"/>
    <d v="2022-09-10T00:00:00"/>
    <d v="2022-09-10T00:00:00"/>
    <m/>
    <s v=""/>
    <m/>
    <n v="0"/>
    <n v="1"/>
    <n v="8"/>
    <x v="2"/>
    <m/>
    <x v="0"/>
  </r>
  <r>
    <s v="DL-02157"/>
    <s v="CUST-0474"/>
    <s v="CMP-222"/>
    <x v="0"/>
    <x v="3"/>
    <s v="$7,365"/>
    <n v="7365"/>
    <x v="2"/>
    <s v="Lakshmi Hayre"/>
    <s v="Lakshmi Hayre"/>
    <s v="2024-11-25"/>
    <x v="323"/>
    <d v="2025-02-15T00:00:00"/>
    <d v="2025-02-15T00:00:00"/>
    <m/>
    <s v=""/>
    <m/>
    <n v="0"/>
    <n v="1"/>
    <n v="21.8"/>
    <x v="0"/>
    <m/>
    <x v="0"/>
  </r>
  <r>
    <s v="DL-02158"/>
    <s v="CUST-1376"/>
    <s v=""/>
    <x v="4"/>
    <x v="0"/>
    <s v="10K"/>
    <n v="10000"/>
    <x v="3"/>
    <s v="Karan Karnik"/>
    <s v="Karan Karnik"/>
    <s v="2022-12-04"/>
    <x v="166"/>
    <d v="2023-02-20T00:00:00"/>
    <d v="2023-02-20T00:00:00"/>
    <m/>
    <s v=""/>
    <m/>
    <n v="0"/>
    <n v="1"/>
    <m/>
    <x v="2"/>
    <m/>
    <x v="0"/>
  </r>
  <r>
    <s v="DL-02159"/>
    <s v="CUST-1323"/>
    <s v=""/>
    <x v="1"/>
    <x v="3"/>
    <s v="$203,040"/>
    <n v="203040"/>
    <x v="7"/>
    <s v="Vidhi Mital"/>
    <s v="Vidhi Mital"/>
    <s v="2023-06-01"/>
    <x v="742"/>
    <d v="2023-09-17T00:00:00"/>
    <d v="2023-09-17T00:00:00"/>
    <m/>
    <s v=""/>
    <m/>
    <n v="0"/>
    <n v="1"/>
    <n v="14.2"/>
    <x v="3"/>
    <m/>
    <x v="0"/>
  </r>
  <r>
    <s v="DL-02160"/>
    <s v="CUST-0880"/>
    <s v="CMP-307"/>
    <x v="3"/>
    <x v="2"/>
    <s v="19K"/>
    <n v="19000"/>
    <x v="5"/>
    <s v="Anamika Keer"/>
    <s v="Anamika Keer"/>
    <s v="2022-11-16"/>
    <x v="824"/>
    <d v="2022-12-13T00:00:00"/>
    <d v="2022-12-13T00:00:00"/>
    <m/>
    <s v=""/>
    <m/>
    <n v="0"/>
    <n v="1"/>
    <n v="30.3"/>
    <x v="2"/>
    <m/>
    <x v="0"/>
  </r>
  <r>
    <s v="DL-02161"/>
    <s v="CUST-0614"/>
    <s v=""/>
    <x v="1"/>
    <x v="2"/>
    <s v="111,035"/>
    <n v="111035"/>
    <x v="1"/>
    <s v="Lakshmi Hayre"/>
    <s v="Lakshmi Hayre"/>
    <s v="2023-10-08"/>
    <x v="655"/>
    <d v="2024-02-01T00:00:00"/>
    <d v="2024-02-01T00:00:00"/>
    <m/>
    <s v=""/>
    <m/>
    <n v="0"/>
    <n v="1"/>
    <n v="14.1"/>
    <x v="1"/>
    <m/>
    <x v="0"/>
  </r>
  <r>
    <s v="DL-02162"/>
    <s v="CUST-0806"/>
    <s v="CMP-115"/>
    <x v="4"/>
    <x v="5"/>
    <s v="$11,480"/>
    <n v="11480"/>
    <x v="6"/>
    <s v="Krish Varughese"/>
    <s v="Krish Varughese"/>
    <s v="2024-09-11"/>
    <x v="352"/>
    <d v="2024-12-07T00:00:00"/>
    <d v="2024-12-07T00:00:00"/>
    <d v="2025-01-06T00:00:00"/>
    <d v="2025-01-06T00:00:00"/>
    <n v="117"/>
    <n v="0"/>
    <n v="1"/>
    <n v="27.8"/>
    <x v="2"/>
    <m/>
    <x v="2"/>
  </r>
  <r>
    <s v="DL-02163"/>
    <s v="CUST-0380"/>
    <s v="CMP-144"/>
    <x v="1"/>
    <x v="4"/>
    <s v="77,595"/>
    <n v="77595"/>
    <x v="1"/>
    <s v="Lakshmi Hayre"/>
    <s v="Lakshmi Hayre"/>
    <s v="2022-05-28"/>
    <x v="414"/>
    <d v="2022-10-15T00:00:00"/>
    <d v="2022-10-15T00:00:00"/>
    <d v="2022-07-14T00:00:00"/>
    <d v="2022-07-14T00:00:00"/>
    <n v="47"/>
    <n v="1"/>
    <n v="2"/>
    <m/>
    <x v="4"/>
    <m/>
    <x v="1"/>
  </r>
  <r>
    <s v="DL-02164"/>
    <s v="CUST-1134"/>
    <s v="CMP-047"/>
    <x v="4"/>
    <x v="1"/>
    <s v="$10,716"/>
    <n v="10716"/>
    <x v="5"/>
    <s v="Ekta Uppal"/>
    <s v="Ekta Uppal"/>
    <s v="2023-10-01"/>
    <x v="391"/>
    <d v="2024-03-05T00:00:00"/>
    <d v="2024-03-05T00:00:00"/>
    <m/>
    <s v=""/>
    <m/>
    <n v="0"/>
    <n v="1"/>
    <n v="29.6"/>
    <x v="0"/>
    <m/>
    <x v="0"/>
  </r>
  <r>
    <s v="DL-02165"/>
    <s v="CUST-1145"/>
    <s v="CMP-178"/>
    <x v="4"/>
    <x v="1"/>
    <s v="$8,648"/>
    <n v="8648"/>
    <x v="4"/>
    <s v="Kashish Patla"/>
    <s v="Kashish Patla"/>
    <s v="2023-06-30"/>
    <x v="218"/>
    <d v="2023-08-24T00:00:00"/>
    <d v="2023-08-24T00:00:00"/>
    <m/>
    <s v=""/>
    <m/>
    <n v="0"/>
    <n v="1"/>
    <n v="2.6"/>
    <x v="4"/>
    <m/>
    <x v="0"/>
  </r>
  <r>
    <s v="DL-02166"/>
    <s v="CUST-1431"/>
    <s v="CMP-393"/>
    <x v="3"/>
    <x v="4"/>
    <s v="5861"/>
    <n v="5861"/>
    <x v="7"/>
    <s v="Jasmit Gour"/>
    <s v="Jasmit Gour"/>
    <s v="2023-06-23"/>
    <x v="958"/>
    <m/>
    <s v=""/>
    <d v="2023-11-13T00:00:00"/>
    <d v="2023-11-13T00:00:00"/>
    <n v="143"/>
    <n v="0"/>
    <n v="1"/>
    <n v="30.8"/>
    <x v="3"/>
    <m/>
    <x v="1"/>
  </r>
  <r>
    <s v="DL-02167"/>
    <s v="CUST-1191"/>
    <s v="CMP-199"/>
    <x v="4"/>
    <x v="5"/>
    <s v="7200"/>
    <n v="7200"/>
    <x v="6"/>
    <s v="Kashish Patla"/>
    <s v="Kashish Patla"/>
    <s v="2022-03-04"/>
    <x v="387"/>
    <d v="2022-08-09T00:00:00"/>
    <d v="2022-08-09T00:00:00"/>
    <d v="2022-07-22T00:00:00"/>
    <d v="2022-07-22T00:00:00"/>
    <n v="140"/>
    <n v="0"/>
    <n v="1"/>
    <n v="18.899999999999999"/>
    <x v="1"/>
    <m/>
    <x v="2"/>
  </r>
  <r>
    <s v="DL-02168"/>
    <s v="CUST-0463"/>
    <s v=""/>
    <x v="1"/>
    <x v="0"/>
    <s v="140K"/>
    <n v="140000"/>
    <x v="0"/>
    <s v="Ati Seshadri"/>
    <s v="Ati Seshadri"/>
    <s v="2024-01-07"/>
    <x v="406"/>
    <d v="2024-05-07T00:00:00"/>
    <d v="2024-05-07T00:00:00"/>
    <m/>
    <s v=""/>
    <m/>
    <n v="0"/>
    <n v="1"/>
    <n v="19.3"/>
    <x v="3"/>
    <m/>
    <x v="0"/>
  </r>
  <r>
    <s v="DL-02169"/>
    <s v="CUST-0081"/>
    <s v=""/>
    <x v="0"/>
    <x v="3"/>
    <s v="$7,619"/>
    <n v="7619"/>
    <x v="7"/>
    <s v="Jasmit Gour"/>
    <s v="Jasmit Gour"/>
    <s v="2024-02-20"/>
    <x v="455"/>
    <d v="2024-07-26T00:00:00"/>
    <d v="2024-07-26T00:00:00"/>
    <m/>
    <s v=""/>
    <m/>
    <n v="0"/>
    <n v="1"/>
    <n v="20.3"/>
    <x v="4"/>
    <m/>
    <x v="0"/>
  </r>
  <r>
    <s v="DL-02170"/>
    <s v="CUST-1338"/>
    <s v=""/>
    <x v="3"/>
    <x v="2"/>
    <s v="$4,744"/>
    <n v="4744"/>
    <x v="8"/>
    <s v="Owen Mane"/>
    <s v="Owen Mane"/>
    <s v="2024-09-28"/>
    <x v="670"/>
    <d v="2025-01-26T00:00:00"/>
    <d v="2025-01-26T00:00:00"/>
    <m/>
    <s v=""/>
    <m/>
    <n v="0"/>
    <n v="1"/>
    <n v="13.7"/>
    <x v="4"/>
    <m/>
    <x v="0"/>
  </r>
  <r>
    <s v="DL-02171"/>
    <s v="CUST-1435"/>
    <s v="CMP-392"/>
    <x v="2"/>
    <x v="1"/>
    <s v="43K"/>
    <n v="43000"/>
    <x v="0"/>
    <s v="Lakshmi Hayre"/>
    <s v="Lakshmi Hayre"/>
    <s v="2024-06-08"/>
    <x v="42"/>
    <d v="2024-07-17T00:00:00"/>
    <d v="2024-07-17T00:00:00"/>
    <m/>
    <s v=""/>
    <m/>
    <n v="0"/>
    <n v="1"/>
    <m/>
    <x v="0"/>
    <m/>
    <x v="0"/>
  </r>
  <r>
    <s v="DL-02172"/>
    <s v="CUST-1384"/>
    <s v="CMP-145"/>
    <x v="3"/>
    <x v="4"/>
    <s v="$14,978"/>
    <n v="14978"/>
    <x v="2"/>
    <s v="Jasmit Gour"/>
    <s v="Jasmit Gour"/>
    <s v="2023-05-10"/>
    <x v="927"/>
    <d v="2023-08-29T00:00:00"/>
    <d v="2023-08-29T00:00:00"/>
    <d v="2023-11-09T00:00:00"/>
    <d v="2023-11-09T00:00:00"/>
    <n v="183"/>
    <n v="0"/>
    <n v="1"/>
    <n v="10.7"/>
    <x v="0"/>
    <m/>
    <x v="1"/>
  </r>
  <r>
    <s v="DL-02173"/>
    <s v="CUST-0477"/>
    <s v="CMP-288"/>
    <x v="1"/>
    <x v="0"/>
    <s v="120953"/>
    <n v="120953"/>
    <x v="2"/>
    <s v="Nihal Bhasin"/>
    <s v="Nihal Bhasin"/>
    <s v="2024-03-21"/>
    <x v="165"/>
    <d v="2024-04-21T00:00:00"/>
    <d v="2024-04-21T00:00:00"/>
    <m/>
    <s v=""/>
    <m/>
    <n v="0"/>
    <n v="1"/>
    <n v="11.5"/>
    <x v="2"/>
    <m/>
    <x v="0"/>
  </r>
  <r>
    <s v="DL-02174"/>
    <s v="CUST-1222"/>
    <s v="CMP-319"/>
    <x v="4"/>
    <x v="3"/>
    <s v="11549"/>
    <n v="11549"/>
    <x v="6"/>
    <s v="Krish Varughese"/>
    <s v="Krish Varughese"/>
    <s v="2022-02-26"/>
    <x v="599"/>
    <d v="2022-04-01T00:00:00"/>
    <d v="2022-04-01T00:00:00"/>
    <m/>
    <s v=""/>
    <m/>
    <n v="0"/>
    <n v="1"/>
    <n v="19.100000000000001"/>
    <x v="3"/>
    <m/>
    <x v="0"/>
  </r>
  <r>
    <s v="DL-02175"/>
    <s v="CUST-0583"/>
    <s v="CMP-315"/>
    <x v="4"/>
    <x v="6"/>
    <s v="11168"/>
    <n v="11168"/>
    <x v="3"/>
    <s v="Mason Solanki"/>
    <s v="Mason Solanki"/>
    <s v="2024-10-16"/>
    <x v="845"/>
    <d v="2025-03-07T00:00:00"/>
    <d v="2025-03-07T00:00:00"/>
    <m/>
    <s v=""/>
    <m/>
    <n v="0"/>
    <n v="1"/>
    <n v="3.9"/>
    <x v="4"/>
    <m/>
    <x v="0"/>
  </r>
  <r>
    <s v="DL-02176"/>
    <s v="CUST-0764"/>
    <s v=""/>
    <x v="2"/>
    <x v="2"/>
    <s v="17K"/>
    <n v="17000"/>
    <x v="5"/>
    <s v="Krish Varughese"/>
    <s v="Krish Varughese"/>
    <s v="2023-06-30"/>
    <x v="218"/>
    <d v="2023-12-05T00:00:00"/>
    <d v="2023-12-05T00:00:00"/>
    <m/>
    <s v=""/>
    <m/>
    <n v="0"/>
    <n v="1"/>
    <n v="10.6"/>
    <x v="2"/>
    <m/>
    <x v="0"/>
  </r>
  <r>
    <s v="DL-02177"/>
    <s v="CUST-0561"/>
    <s v="CMP-068"/>
    <x v="0"/>
    <x v="4"/>
    <s v="2854"/>
    <n v="2854"/>
    <x v="7"/>
    <s v="Nihal Bhasin"/>
    <s v="Nihal Bhasin"/>
    <s v="2024-07-19"/>
    <x v="238"/>
    <d v="2024-10-29T00:00:00"/>
    <d v="2024-10-29T00:00:00"/>
    <d v="2024-12-01T00:00:00"/>
    <d v="2024-12-01T00:00:00"/>
    <n v="135"/>
    <n v="0"/>
    <n v="1"/>
    <n v="20.8"/>
    <x v="0"/>
    <m/>
    <x v="1"/>
  </r>
  <r>
    <s v="DL-02178"/>
    <s v="CUST-0172"/>
    <s v="CMP-309"/>
    <x v="2"/>
    <x v="0"/>
    <s v="17879"/>
    <n v="17879"/>
    <x v="1"/>
    <s v="Owen Mane"/>
    <s v="Owen Mane"/>
    <s v="2024-04-04"/>
    <x v="753"/>
    <d v="2024-07-28T00:00:00"/>
    <d v="2024-07-28T00:00:00"/>
    <m/>
    <s v=""/>
    <m/>
    <n v="0"/>
    <n v="1"/>
    <n v="27.2"/>
    <x v="4"/>
    <m/>
    <x v="0"/>
  </r>
  <r>
    <s v="DL-02179"/>
    <s v="CUST-1072"/>
    <s v=""/>
    <x v="4"/>
    <x v="0"/>
    <s v="3712"/>
    <n v="3712"/>
    <x v="2"/>
    <s v="Krish Varughese"/>
    <s v="Krish Varughese"/>
    <s v="2024-10-20"/>
    <x v="305"/>
    <d v="2024-11-24T00:00:00"/>
    <d v="2024-11-24T00:00:00"/>
    <m/>
    <s v=""/>
    <m/>
    <n v="0"/>
    <n v="1"/>
    <n v="16.899999999999999"/>
    <x v="2"/>
    <m/>
    <x v="0"/>
  </r>
  <r>
    <s v="DL-02180"/>
    <s v="CUST-1298"/>
    <s v="CMP-018"/>
    <x v="3"/>
    <x v="5"/>
    <s v="$12,151"/>
    <n v="12151"/>
    <x v="3"/>
    <s v="Owen Mane"/>
    <s v="Owen Mane"/>
    <s v="2023-10-10"/>
    <x v="194"/>
    <d v="2024-01-05T00:00:00"/>
    <d v="2024-01-05T00:00:00"/>
    <d v="2023-11-13T00:00:00"/>
    <d v="2023-11-13T00:00:00"/>
    <n v="34"/>
    <n v="0"/>
    <n v="1"/>
    <n v="14.4"/>
    <x v="2"/>
    <m/>
    <x v="2"/>
  </r>
  <r>
    <s v="DL-02181"/>
    <s v="CUST-0374"/>
    <s v="CMP-107"/>
    <x v="4"/>
    <x v="0"/>
    <s v="10760"/>
    <n v="10760"/>
    <x v="2"/>
    <s v="Aachal Soni"/>
    <s v="Aachal Soni"/>
    <s v="29/10/2024"/>
    <x v="791"/>
    <d v="2025-01-13T00:00:00"/>
    <d v="2025-01-13T00:00:00"/>
    <m/>
    <s v=""/>
    <m/>
    <n v="0"/>
    <n v="1"/>
    <n v="28.3"/>
    <x v="1"/>
    <m/>
    <x v="0"/>
  </r>
  <r>
    <s v="DL-02182"/>
    <s v="CUST-0846"/>
    <s v="CMP-190"/>
    <x v="3"/>
    <x v="6"/>
    <s v="4,512"/>
    <n v="4512"/>
    <x v="4"/>
    <s v="Champak Rao"/>
    <s v="Champak Rao"/>
    <s v="05/04/2022"/>
    <x v="216"/>
    <d v="2022-09-24T00:00:00"/>
    <d v="2022-09-24T00:00:00"/>
    <m/>
    <s v=""/>
    <m/>
    <n v="0"/>
    <n v="1"/>
    <n v="14.8"/>
    <x v="4"/>
    <m/>
    <x v="0"/>
  </r>
  <r>
    <s v="DL-02183"/>
    <s v="CUST-0618"/>
    <s v="CMP-221"/>
    <x v="4"/>
    <x v="4"/>
    <s v="$10,629"/>
    <n v="10629"/>
    <x v="6"/>
    <s v="Jasmit Gour"/>
    <s v="Jasmit Gour"/>
    <s v="2023-06-08"/>
    <x v="142"/>
    <d v="2023-09-28T00:00:00"/>
    <d v="2023-09-28T00:00:00"/>
    <d v="2023-07-04T00:00:00"/>
    <d v="2023-07-04T00:00:00"/>
    <n v="26"/>
    <n v="0"/>
    <n v="1"/>
    <m/>
    <x v="2"/>
    <m/>
    <x v="1"/>
  </r>
  <r>
    <s v="DL-02184"/>
    <s v="CUST-0340"/>
    <s v=""/>
    <x v="3"/>
    <x v="3"/>
    <s v="11239"/>
    <n v="11239"/>
    <x v="4"/>
    <s v="Amruta Sinha"/>
    <s v="Amruta Sinha"/>
    <s v="2023-11-03"/>
    <x v="533"/>
    <d v="2024-03-27T00:00:00"/>
    <d v="2024-03-27T00:00:00"/>
    <m/>
    <s v=""/>
    <m/>
    <n v="0"/>
    <n v="1"/>
    <n v="18.7"/>
    <x v="1"/>
    <m/>
    <x v="0"/>
  </r>
  <r>
    <s v="DL-02185"/>
    <s v="CUST-0507"/>
    <s v=""/>
    <x v="0"/>
    <x v="2"/>
    <s v="$3,769"/>
    <n v="3769"/>
    <x v="2"/>
    <s v="Krish Varughese"/>
    <s v="Krish Varughese"/>
    <s v="2024-07-14"/>
    <x v="785"/>
    <d v="2024-10-06T00:00:00"/>
    <d v="2024-10-06T00:00:00"/>
    <m/>
    <s v=""/>
    <m/>
    <n v="0"/>
    <n v="1"/>
    <n v="2"/>
    <x v="0"/>
    <m/>
    <x v="0"/>
  </r>
  <r>
    <s v="DL-02186"/>
    <s v="CUST-0003"/>
    <s v="CMP-339"/>
    <x v="4"/>
    <x v="5"/>
    <s v="5766"/>
    <n v="5766"/>
    <x v="8"/>
    <s v="Nihal Bhasin"/>
    <s v="Nihal Bhasin"/>
    <s v="2022-02-26"/>
    <x v="599"/>
    <d v="2022-06-27T00:00:00"/>
    <d v="2022-06-27T00:00:00"/>
    <d v="2022-07-16T00:00:00"/>
    <d v="2022-07-16T00:00:00"/>
    <n v="140"/>
    <n v="0"/>
    <n v="1"/>
    <m/>
    <x v="4"/>
    <m/>
    <x v="2"/>
  </r>
  <r>
    <s v="DL-02187"/>
    <s v="CUST-1002"/>
    <s v="CMP-310"/>
    <x v="3"/>
    <x v="3"/>
    <s v="9010"/>
    <n v="9010"/>
    <x v="0"/>
    <s v="Jasmit Gour"/>
    <s v="Jasmit Gour"/>
    <s v="2022-03-25"/>
    <x v="349"/>
    <d v="2022-08-16T00:00:00"/>
    <d v="2022-08-16T00:00:00"/>
    <m/>
    <s v=""/>
    <m/>
    <n v="0"/>
    <n v="1"/>
    <n v="30.9"/>
    <x v="3"/>
    <m/>
    <x v="0"/>
  </r>
  <r>
    <s v="DL-02188"/>
    <s v="CUST-1382"/>
    <s v="CMP-020"/>
    <x v="0"/>
    <x v="3"/>
    <s v="7907"/>
    <n v="7907"/>
    <x v="2"/>
    <s v="Krish Varughese"/>
    <s v="Krish Varughese"/>
    <s v="2024-05-14"/>
    <x v="319"/>
    <d v="2024-07-10T00:00:00"/>
    <d v="2024-07-10T00:00:00"/>
    <m/>
    <s v=""/>
    <m/>
    <n v="0"/>
    <n v="1"/>
    <n v="5.4"/>
    <x v="3"/>
    <m/>
    <x v="0"/>
  </r>
  <r>
    <s v="DL-02189"/>
    <s v="CUST-0286"/>
    <s v=""/>
    <x v="0"/>
    <x v="6"/>
    <s v="8K"/>
    <n v="8000"/>
    <x v="6"/>
    <s v="Krish Varughese"/>
    <s v="Krish Varughese"/>
    <s v="2024-02-20"/>
    <x v="455"/>
    <d v="2024-05-11T00:00:00"/>
    <d v="2024-05-11T00:00:00"/>
    <m/>
    <s v=""/>
    <m/>
    <n v="0"/>
    <n v="1"/>
    <n v="6.8"/>
    <x v="0"/>
    <m/>
    <x v="0"/>
  </r>
  <r>
    <s v="DL-02190"/>
    <s v="CUST-1377"/>
    <s v="CMP-240"/>
    <x v="3"/>
    <x v="6"/>
    <s v="15154"/>
    <n v="15154"/>
    <x v="3"/>
    <s v="Mason Solanki"/>
    <s v="Mason Solanki"/>
    <s v="2024-08-17"/>
    <x v="246"/>
    <d v="2024-10-24T00:00:00"/>
    <d v="2024-10-24T00:00:00"/>
    <m/>
    <s v=""/>
    <m/>
    <n v="0"/>
    <n v="1"/>
    <m/>
    <x v="2"/>
    <m/>
    <x v="0"/>
  </r>
  <r>
    <s v="DL-02191"/>
    <s v="CUST-0790"/>
    <s v="CMP-174"/>
    <x v="0"/>
    <x v="4"/>
    <s v="$6,413"/>
    <n v="6413"/>
    <x v="2"/>
    <s v="Ati Seshadri"/>
    <s v="Ati Seshadri"/>
    <s v="2023-01-05"/>
    <x v="101"/>
    <d v="2023-06-19T00:00:00"/>
    <d v="2023-06-19T00:00:00"/>
    <d v="2023-05-03T00:00:00"/>
    <d v="2023-05-03T00:00:00"/>
    <n v="118"/>
    <n v="1"/>
    <n v="2"/>
    <m/>
    <x v="4"/>
    <m/>
    <x v="1"/>
  </r>
  <r>
    <s v="DL-02192"/>
    <s v="CUST-1140"/>
    <s v=""/>
    <x v="4"/>
    <x v="6"/>
    <s v="10305"/>
    <n v="10305"/>
    <x v="3"/>
    <s v="Ekta Uppal"/>
    <s v="Ekta Uppal"/>
    <s v="2023-11-11"/>
    <x v="959"/>
    <d v="2024-05-02T00:00:00"/>
    <d v="2024-05-02T00:00:00"/>
    <m/>
    <s v=""/>
    <m/>
    <n v="0"/>
    <n v="1"/>
    <n v="18.3"/>
    <x v="3"/>
    <m/>
    <x v="0"/>
  </r>
  <r>
    <s v="DL-02193"/>
    <s v="CUST-1284"/>
    <s v="CMP-396"/>
    <x v="3"/>
    <x v="2"/>
    <s v="9129"/>
    <n v="9129"/>
    <x v="3"/>
    <s v="Ati Seshadri"/>
    <s v="Ati Seshadri"/>
    <s v="2022-01-21"/>
    <x v="960"/>
    <d v="2022-02-13T00:00:00"/>
    <d v="2022-02-13T00:00:00"/>
    <m/>
    <s v=""/>
    <m/>
    <n v="0"/>
    <n v="1"/>
    <n v="19.600000000000001"/>
    <x v="2"/>
    <m/>
    <x v="0"/>
  </r>
  <r>
    <s v="DL-02194"/>
    <s v="CUST-0161"/>
    <s v="CMP-265"/>
    <x v="3"/>
    <x v="1"/>
    <s v="5,792"/>
    <n v="5792"/>
    <x v="2"/>
    <s v="Krish Varughese"/>
    <s v="Krish Varughese"/>
    <s v="17/07/2023"/>
    <x v="320"/>
    <d v="2023-10-25T00:00:00"/>
    <d v="2023-10-25T00:00:00"/>
    <m/>
    <s v=""/>
    <m/>
    <n v="0"/>
    <n v="1"/>
    <n v="24.5"/>
    <x v="3"/>
    <m/>
    <x v="0"/>
  </r>
  <r>
    <s v="DL-02195"/>
    <s v="CUST-1386"/>
    <s v="CMP-044"/>
    <x v="3"/>
    <x v="3"/>
    <s v="8797"/>
    <n v="8797"/>
    <x v="1"/>
    <s v="Ati Seshadri"/>
    <s v="Ati Seshadri"/>
    <s v="2023-07-10"/>
    <x v="27"/>
    <d v="2023-08-01T00:00:00"/>
    <d v="2023-08-01T00:00:00"/>
    <m/>
    <s v=""/>
    <m/>
    <n v="0"/>
    <n v="1"/>
    <n v="14"/>
    <x v="4"/>
    <m/>
    <x v="0"/>
  </r>
  <r>
    <s v="DL-02196"/>
    <s v="CUST-1421"/>
    <s v=""/>
    <x v="2"/>
    <x v="6"/>
    <s v="30786"/>
    <n v="30786"/>
    <x v="3"/>
    <s v="Vidhi Mital"/>
    <s v="Vidhi Mital"/>
    <s v="2022-05-15"/>
    <x v="389"/>
    <d v="2022-10-20T00:00:00"/>
    <d v="2022-10-20T00:00:00"/>
    <m/>
    <s v=""/>
    <m/>
    <n v="0"/>
    <n v="1"/>
    <n v="28.1"/>
    <x v="1"/>
    <m/>
    <x v="0"/>
  </r>
  <r>
    <s v="DL-02197"/>
    <s v="CUST-0153"/>
    <s v="CMP-254"/>
    <x v="0"/>
    <x v="4"/>
    <s v="$5,499"/>
    <n v="5499"/>
    <x v="1"/>
    <s v="Lakshmi Hayre"/>
    <s v="Lakshmi Hayre"/>
    <s v="2022-06-07"/>
    <x v="560"/>
    <m/>
    <s v=""/>
    <d v="2022-10-10T00:00:00"/>
    <d v="2022-10-10T00:00:00"/>
    <n v="125"/>
    <n v="1"/>
    <n v="4"/>
    <m/>
    <x v="1"/>
    <m/>
    <x v="1"/>
  </r>
  <r>
    <s v="DL-02198"/>
    <s v="CUST-1062"/>
    <s v="CMP-162"/>
    <x v="1"/>
    <x v="1"/>
    <s v="125998"/>
    <n v="125998"/>
    <x v="4"/>
    <s v="Kashish Patla"/>
    <s v="Kashish Patla"/>
    <s v="2024-01-04"/>
    <x v="961"/>
    <d v="2024-05-08T00:00:00"/>
    <d v="2024-05-08T00:00:00"/>
    <m/>
    <s v=""/>
    <m/>
    <n v="0"/>
    <n v="1"/>
    <n v="26.8"/>
    <x v="2"/>
    <m/>
    <x v="0"/>
  </r>
  <r>
    <s v="DL-02199"/>
    <s v="CUST-0982"/>
    <s v="CMP-117"/>
    <x v="3"/>
    <x v="6"/>
    <s v="21892"/>
    <n v="21892"/>
    <x v="6"/>
    <s v="Lakshmi Hayre"/>
    <s v="Lakshmi Hayre"/>
    <s v="2022-05-28"/>
    <x v="414"/>
    <d v="2022-06-29T00:00:00"/>
    <d v="2022-06-29T00:00:00"/>
    <m/>
    <s v=""/>
    <m/>
    <n v="0"/>
    <n v="1"/>
    <m/>
    <x v="1"/>
    <m/>
    <x v="0"/>
  </r>
  <r>
    <s v="DL-02200"/>
    <s v="CUST-1483"/>
    <s v="CMP-009"/>
    <x v="0"/>
    <x v="3"/>
    <s v="2468"/>
    <n v="2468"/>
    <x v="0"/>
    <s v="Vidhi Mital"/>
    <s v="Vidhi Mital"/>
    <s v="2022-04-20"/>
    <x v="546"/>
    <m/>
    <s v=""/>
    <m/>
    <s v=""/>
    <m/>
    <n v="0"/>
    <n v="1"/>
    <n v="5.8"/>
    <x v="3"/>
    <m/>
    <x v="0"/>
  </r>
  <r>
    <s v="DL-02201"/>
    <s v="CUST-0383"/>
    <s v="CMP-036"/>
    <x v="0"/>
    <x v="4"/>
    <s v="5701"/>
    <n v="5701"/>
    <x v="0"/>
    <s v="Mason Solanki"/>
    <s v="Mason Solanki"/>
    <s v="2023-05-02"/>
    <x v="339"/>
    <d v="2023-07-21T00:00:00"/>
    <d v="2023-07-21T00:00:00"/>
    <d v="2023-08-14T00:00:00"/>
    <d v="2023-08-14T00:00:00"/>
    <n v="104"/>
    <n v="0"/>
    <n v="1"/>
    <m/>
    <x v="4"/>
    <m/>
    <x v="1"/>
  </r>
  <r>
    <s v="DL-02202"/>
    <s v="CUST-0471"/>
    <s v=""/>
    <x v="0"/>
    <x v="1"/>
    <s v="$5,164"/>
    <n v="5164"/>
    <x v="4"/>
    <s v="Jasmit Gour"/>
    <s v="Jasmit Gour"/>
    <s v="2024-11-29"/>
    <x v="875"/>
    <d v="2025-04-08T00:00:00"/>
    <d v="2025-04-08T00:00:00"/>
    <m/>
    <s v=""/>
    <m/>
    <n v="0"/>
    <n v="1"/>
    <n v="2.5"/>
    <x v="1"/>
    <m/>
    <x v="0"/>
  </r>
  <r>
    <s v="DL-02203"/>
    <s v="CUST-1040"/>
    <s v="CMP-234"/>
    <x v="4"/>
    <x v="0"/>
    <s v="12160"/>
    <n v="12160"/>
    <x v="8"/>
    <s v="rachit lall"/>
    <s v="Rachit Lall"/>
    <s v="2024-09-18"/>
    <x v="759"/>
    <d v="2025-03-09T00:00:00"/>
    <d v="2025-03-09T00:00:00"/>
    <m/>
    <s v=""/>
    <m/>
    <n v="0"/>
    <n v="1"/>
    <n v="5.5"/>
    <x v="4"/>
    <m/>
    <x v="0"/>
  </r>
  <r>
    <s v="DL-02204"/>
    <s v="CUST-1086"/>
    <s v=""/>
    <x v="1"/>
    <x v="6"/>
    <s v="$102,204"/>
    <n v="102204"/>
    <x v="4"/>
    <s v="Hemangini Bahri"/>
    <s v="Hemangini Bahri"/>
    <s v="2024-12-08"/>
    <x v="445"/>
    <d v="2025-01-09T00:00:00"/>
    <d v="2025-01-09T00:00:00"/>
    <m/>
    <s v=""/>
    <m/>
    <n v="0"/>
    <n v="1"/>
    <n v="30.2"/>
    <x v="4"/>
    <m/>
    <x v="0"/>
  </r>
  <r>
    <s v="DL-02205"/>
    <s v="CUST-0687"/>
    <s v="CMP-269"/>
    <x v="0"/>
    <x v="4"/>
    <s v="$3,346"/>
    <n v="3346"/>
    <x v="7"/>
    <s v="Lakshmi Hayre"/>
    <s v="Lakshmi Hayre"/>
    <s v="2023-06-17"/>
    <x v="917"/>
    <d v="2023-11-21T00:00:00"/>
    <d v="2023-11-21T00:00:00"/>
    <d v="2023-10-07T00:00:00"/>
    <d v="2023-10-07T00:00:00"/>
    <n v="112"/>
    <n v="0"/>
    <n v="1"/>
    <m/>
    <x v="3"/>
    <m/>
    <x v="1"/>
  </r>
  <r>
    <s v="DL-02206"/>
    <s v="CUST-0003"/>
    <s v=""/>
    <x v="3"/>
    <x v="0"/>
    <s v="9463"/>
    <n v="9463"/>
    <x v="5"/>
    <s v="jalsa parsa"/>
    <s v="Jalsa Parsa"/>
    <s v="2024-06-06"/>
    <x v="321"/>
    <d v="2024-06-23T00:00:00"/>
    <d v="2024-06-23T00:00:00"/>
    <m/>
    <s v=""/>
    <m/>
    <n v="0"/>
    <n v="1"/>
    <n v="15.7"/>
    <x v="2"/>
    <m/>
    <x v="0"/>
  </r>
  <r>
    <s v="DL-02207"/>
    <s v="CUST-0678"/>
    <s v="CMP-061"/>
    <x v="2"/>
    <x v="5"/>
    <s v="$16,891"/>
    <n v="16891"/>
    <x v="8"/>
    <s v="Panini Kade"/>
    <s v="Panini Kade"/>
    <s v="2024-01-25"/>
    <x v="601"/>
    <d v="2024-06-22T00:00:00"/>
    <d v="2024-06-22T00:00:00"/>
    <d v="2024-03-13T00:00:00"/>
    <d v="2024-03-13T00:00:00"/>
    <n v="48"/>
    <n v="0"/>
    <n v="1"/>
    <n v="0.4"/>
    <x v="1"/>
    <m/>
    <x v="2"/>
  </r>
  <r>
    <s v="DL-02208"/>
    <s v="CUST-1245"/>
    <s v="CMP-177"/>
    <x v="3"/>
    <x v="1"/>
    <s v="5K"/>
    <n v="5000"/>
    <x v="3"/>
    <s v="Lakshmi Hayre"/>
    <s v="Lakshmi Hayre"/>
    <s v="2023-02-17"/>
    <x v="962"/>
    <d v="2023-03-26T00:00:00"/>
    <d v="2023-03-26T00:00:00"/>
    <m/>
    <s v=""/>
    <m/>
    <n v="0"/>
    <n v="1"/>
    <n v="30.5"/>
    <x v="3"/>
    <m/>
    <x v="0"/>
  </r>
  <r>
    <s v="DL-02209"/>
    <s v="CUST-1262"/>
    <s v="CMP-013"/>
    <x v="0"/>
    <x v="4"/>
    <s v="$8,792"/>
    <n v="8792"/>
    <x v="6"/>
    <s v="Aachal Soni"/>
    <s v="Aachal Soni"/>
    <s v="09/07/2023"/>
    <x v="52"/>
    <d v="2023-12-24T00:00:00"/>
    <d v="2023-12-24T00:00:00"/>
    <d v="2023-10-10T00:00:00"/>
    <d v="2023-10-10T00:00:00"/>
    <n v="93"/>
    <n v="0"/>
    <n v="1"/>
    <n v="30.5"/>
    <x v="2"/>
    <m/>
    <x v="1"/>
  </r>
  <r>
    <s v="DL-02210"/>
    <s v="CUST-1264"/>
    <s v="CMP-334"/>
    <x v="0"/>
    <x v="2"/>
    <s v="2555"/>
    <n v="2555"/>
    <x v="5"/>
    <s v="Shivani Natt"/>
    <s v="Shivani Natt"/>
    <s v="2023-10-18"/>
    <x v="830"/>
    <d v="2024-02-28T00:00:00"/>
    <d v="2024-02-28T00:00:00"/>
    <m/>
    <s v=""/>
    <m/>
    <n v="0"/>
    <n v="1"/>
    <n v="7.6"/>
    <x v="2"/>
    <m/>
    <x v="0"/>
  </r>
  <r>
    <s v="DL-02211"/>
    <s v="CUST-1409"/>
    <s v="CMP-185"/>
    <x v="3"/>
    <x v="2"/>
    <s v="$6,902"/>
    <n v="6902"/>
    <x v="8"/>
    <s v="Aachal Soni"/>
    <s v="Aachal Soni"/>
    <s v="2023-02-22"/>
    <x v="963"/>
    <d v="2023-05-01T00:00:00"/>
    <d v="2023-05-01T00:00:00"/>
    <m/>
    <s v=""/>
    <m/>
    <n v="0"/>
    <n v="1"/>
    <n v="21.1"/>
    <x v="3"/>
    <m/>
    <x v="0"/>
  </r>
  <r>
    <s v="DL-02212"/>
    <s v="CUST-0464"/>
    <s v="CMP-100"/>
    <x v="0"/>
    <x v="5"/>
    <s v="4K"/>
    <n v="4000"/>
    <x v="2"/>
    <s v="Jairaj Panchal"/>
    <s v="Jairaj Panchal"/>
    <s v="2023-01-11"/>
    <x v="964"/>
    <d v="2023-04-25T00:00:00"/>
    <d v="2023-04-25T00:00:00"/>
    <d v="2023-05-18T00:00:00"/>
    <d v="2023-05-18T00:00:00"/>
    <n v="127"/>
    <n v="0"/>
    <n v="1"/>
    <n v="21.6"/>
    <x v="2"/>
    <m/>
    <x v="2"/>
  </r>
  <r>
    <s v="DL-02213"/>
    <s v="CUST-0970"/>
    <s v="CMP-214"/>
    <x v="4"/>
    <x v="4"/>
    <s v="8,424"/>
    <n v="8424"/>
    <x v="6"/>
    <s v="Mason Solanki"/>
    <s v="Mason Solanki"/>
    <s v="2022-09-05"/>
    <x v="554"/>
    <d v="2022-11-28T00:00:00"/>
    <d v="2022-11-28T00:00:00"/>
    <d v="2022-10-23T00:00:00"/>
    <d v="2022-10-23T00:00:00"/>
    <n v="48"/>
    <n v="0"/>
    <n v="1"/>
    <n v="25.4"/>
    <x v="0"/>
    <m/>
    <x v="1"/>
  </r>
  <r>
    <s v="DL-02214"/>
    <s v="CUST-0447"/>
    <s v="CMP-305"/>
    <x v="3"/>
    <x v="4"/>
    <s v="12K"/>
    <n v="12000"/>
    <x v="1"/>
    <s v="Shivani Natt"/>
    <s v="Shivani Natt"/>
    <s v="2024-09-24"/>
    <x v="200"/>
    <d v="2024-12-24T00:00:00"/>
    <d v="2024-12-24T00:00:00"/>
    <d v="2025-04-09T00:00:00"/>
    <d v="2025-04-09T00:00:00"/>
    <n v="197"/>
    <n v="1"/>
    <n v="3"/>
    <n v="0"/>
    <x v="0"/>
    <m/>
    <x v="1"/>
  </r>
  <r>
    <s v="DL-02215"/>
    <s v="CUST-0444"/>
    <s v="CMP-279"/>
    <x v="2"/>
    <x v="1"/>
    <s v="12K"/>
    <n v="12000"/>
    <x v="2"/>
    <s v="Hemangini Bahri"/>
    <s v="Hemangini Bahri"/>
    <s v="2022-03-03"/>
    <x v="134"/>
    <d v="2022-08-03T00:00:00"/>
    <d v="2022-08-03T00:00:00"/>
    <m/>
    <s v=""/>
    <m/>
    <n v="0"/>
    <n v="1"/>
    <n v="4"/>
    <x v="3"/>
    <m/>
    <x v="0"/>
  </r>
  <r>
    <s v="DL-02216"/>
    <s v="CUST-0074"/>
    <s v="CMP-125"/>
    <x v="0"/>
    <x v="4"/>
    <s v="5710"/>
    <n v="5710"/>
    <x v="2"/>
    <s v="Owen Mane"/>
    <s v="Owen Mane"/>
    <s v="2023-02-20"/>
    <x v="946"/>
    <d v="2023-06-19T00:00:00"/>
    <d v="2023-06-19T00:00:00"/>
    <d v="2023-03-31T00:00:00"/>
    <d v="2023-03-31T00:00:00"/>
    <n v="39"/>
    <n v="0"/>
    <n v="1"/>
    <n v="15"/>
    <x v="2"/>
    <m/>
    <x v="1"/>
  </r>
  <r>
    <s v="DL-02217"/>
    <s v="CUST-0122"/>
    <s v="CMP-121"/>
    <x v="4"/>
    <x v="0"/>
    <s v="$12,228"/>
    <n v="12228"/>
    <x v="8"/>
    <s v="Amruta Sinha"/>
    <s v="Amruta Sinha"/>
    <s v="2024-11-14"/>
    <x v="88"/>
    <d v="2025-05-12T00:00:00"/>
    <d v="2025-05-12T00:00:00"/>
    <m/>
    <s v=""/>
    <m/>
    <n v="0"/>
    <n v="1"/>
    <n v="17.100000000000001"/>
    <x v="4"/>
    <m/>
    <x v="0"/>
  </r>
  <r>
    <s v="DL-02218"/>
    <s v="CUST-0619"/>
    <s v=""/>
    <x v="3"/>
    <x v="1"/>
    <s v="10834"/>
    <n v="10834"/>
    <x v="5"/>
    <s v="Jasmit Gour"/>
    <s v="Jasmit Gour"/>
    <s v="2023-10-03"/>
    <x v="32"/>
    <d v="2023-12-14T00:00:00"/>
    <d v="2023-12-14T00:00:00"/>
    <m/>
    <s v=""/>
    <m/>
    <n v="0"/>
    <n v="1"/>
    <n v="8.1"/>
    <x v="1"/>
    <m/>
    <x v="0"/>
  </r>
  <r>
    <s v="DL-02219"/>
    <s v="CUST-0301"/>
    <s v="CMP-010"/>
    <x v="0"/>
    <x v="1"/>
    <s v="3282"/>
    <n v="3282"/>
    <x v="1"/>
    <s v="Panini Kade"/>
    <s v="Panini Kade"/>
    <s v="23/05/2022"/>
    <x v="708"/>
    <d v="2022-08-28T00:00:00"/>
    <d v="2022-08-28T00:00:00"/>
    <m/>
    <s v=""/>
    <m/>
    <n v="0"/>
    <n v="1"/>
    <m/>
    <x v="4"/>
    <m/>
    <x v="0"/>
  </r>
  <r>
    <s v="DL-02220"/>
    <s v="CUST-0942"/>
    <s v=""/>
    <x v="3"/>
    <x v="1"/>
    <s v="15,651"/>
    <n v="15651"/>
    <x v="6"/>
    <s v="Patrick Sama"/>
    <s v="Patrick Sama"/>
    <s v="2022-03-14"/>
    <x v="360"/>
    <d v="2022-07-22T00:00:00"/>
    <d v="2022-07-22T00:00:00"/>
    <m/>
    <s v=""/>
    <m/>
    <n v="0"/>
    <n v="1"/>
    <n v="18"/>
    <x v="2"/>
    <m/>
    <x v="0"/>
  </r>
  <r>
    <s v="DL-02221"/>
    <s v="CUST-0561"/>
    <s v="CMP-051"/>
    <x v="1"/>
    <x v="1"/>
    <s v="$82,904"/>
    <n v="82904"/>
    <x v="7"/>
    <s v="Lakshmi Hayre"/>
    <s v="Lakshmi Hayre"/>
    <s v="2024-09-03"/>
    <x v="459"/>
    <m/>
    <s v=""/>
    <m/>
    <s v=""/>
    <m/>
    <n v="0"/>
    <n v="1"/>
    <n v="25.5"/>
    <x v="2"/>
    <m/>
    <x v="0"/>
  </r>
  <r>
    <s v="DL-02222"/>
    <s v="CUST-0311"/>
    <s v=""/>
    <x v="2"/>
    <x v="3"/>
    <s v="44K"/>
    <n v="44000"/>
    <x v="1"/>
    <s v="Krish Varughese  "/>
    <s v="Krish Varughese"/>
    <s v="2022-09-05"/>
    <x v="554"/>
    <d v="2023-02-28T00:00:00"/>
    <d v="2023-02-28T00:00:00"/>
    <m/>
    <s v=""/>
    <m/>
    <n v="0"/>
    <n v="1"/>
    <m/>
    <x v="1"/>
    <m/>
    <x v="0"/>
  </r>
  <r>
    <s v="DL-02223"/>
    <s v="CUST-0275"/>
    <s v=""/>
    <x v="0"/>
    <x v="1"/>
    <s v="4,446"/>
    <n v="4446"/>
    <x v="8"/>
    <s v="Panini Kade"/>
    <s v="Panini Kade"/>
    <s v="2023-09-14"/>
    <x v="401"/>
    <d v="2024-01-13T00:00:00"/>
    <d v="2024-01-13T00:00:00"/>
    <m/>
    <s v=""/>
    <m/>
    <n v="0"/>
    <n v="1"/>
    <n v="15.8"/>
    <x v="1"/>
    <m/>
    <x v="0"/>
  </r>
  <r>
    <s v="DL-02224"/>
    <s v="CUST-0973"/>
    <s v="CMP-208"/>
    <x v="2"/>
    <x v="4"/>
    <s v="$23,099"/>
    <n v="23099"/>
    <x v="3"/>
    <s v="Krish Varughese"/>
    <s v="Krish Varughese"/>
    <s v="2023-10-20"/>
    <x v="647"/>
    <d v="2023-12-16T00:00:00"/>
    <d v="2023-12-16T00:00:00"/>
    <d v="2024-05-01T00:00:00"/>
    <d v="2024-05-01T00:00:00"/>
    <n v="194"/>
    <n v="0"/>
    <n v="1"/>
    <n v="24.8"/>
    <x v="3"/>
    <m/>
    <x v="1"/>
  </r>
  <r>
    <s v="DL-02225"/>
    <s v="CUST-0629"/>
    <s v=""/>
    <x v="3"/>
    <x v="2"/>
    <s v="$11,123"/>
    <n v="11123"/>
    <x v="0"/>
    <s v="Owen Mane"/>
    <s v="Owen Mane"/>
    <s v="2022-07-21"/>
    <x v="965"/>
    <d v="2022-12-22T00:00:00"/>
    <d v="2022-12-22T00:00:00"/>
    <m/>
    <s v=""/>
    <m/>
    <n v="0"/>
    <n v="1"/>
    <n v="13"/>
    <x v="0"/>
    <m/>
    <x v="0"/>
  </r>
  <r>
    <s v="DL-02226"/>
    <s v="CUST-1240"/>
    <s v="CMP-237"/>
    <x v="4"/>
    <x v="3"/>
    <s v="$9,570"/>
    <n v="9570"/>
    <x v="6"/>
    <s v="jalsa parsa"/>
    <s v="Jalsa Parsa"/>
    <s v="2023-07-12"/>
    <x v="762"/>
    <d v="2023-10-31T00:00:00"/>
    <d v="2023-10-31T00:00:00"/>
    <m/>
    <s v=""/>
    <m/>
    <n v="0"/>
    <n v="1"/>
    <n v="31.7"/>
    <x v="2"/>
    <m/>
    <x v="0"/>
  </r>
  <r>
    <s v="DL-02227"/>
    <s v="CUST-0137"/>
    <s v="CMP-085"/>
    <x v="2"/>
    <x v="6"/>
    <s v="33115"/>
    <n v="33115"/>
    <x v="6"/>
    <s v="Amruta Sinha"/>
    <s v="Amruta Sinha"/>
    <s v="2023-01-02"/>
    <x v="602"/>
    <d v="2023-01-23T00:00:00"/>
    <d v="2023-01-23T00:00:00"/>
    <m/>
    <s v=""/>
    <m/>
    <n v="0"/>
    <n v="1"/>
    <n v="12.5"/>
    <x v="0"/>
    <m/>
    <x v="0"/>
  </r>
  <r>
    <s v="DL-02228"/>
    <s v="CUST-0202"/>
    <s v="CMP-185"/>
    <x v="2"/>
    <x v="4"/>
    <s v="$18,143"/>
    <n v="18143"/>
    <x v="3"/>
    <s v="Kashish Patla"/>
    <s v="Kashish Patla"/>
    <s v="2023-09-08"/>
    <x v="171"/>
    <d v="2023-09-29T00:00:00"/>
    <d v="2023-09-29T00:00:00"/>
    <d v="2023-11-02T00:00:00"/>
    <d v="2023-11-02T00:00:00"/>
    <n v="55"/>
    <n v="1"/>
    <n v="1"/>
    <n v="23.6"/>
    <x v="4"/>
    <m/>
    <x v="1"/>
  </r>
  <r>
    <s v="DL-02229"/>
    <s v="CUST-0592"/>
    <s v=""/>
    <x v="0"/>
    <x v="0"/>
    <s v="3,098"/>
    <n v="3098"/>
    <x v="4"/>
    <s v="Nihal Bhasin"/>
    <s v="Nihal Bhasin"/>
    <s v="2024-07-24"/>
    <x v="557"/>
    <d v="2025-01-18T00:00:00"/>
    <d v="2025-01-18T00:00:00"/>
    <m/>
    <s v=""/>
    <m/>
    <n v="0"/>
    <n v="1"/>
    <n v="25.7"/>
    <x v="2"/>
    <m/>
    <x v="0"/>
  </r>
  <r>
    <s v="DL-02230"/>
    <s v="CUST-1214"/>
    <s v=""/>
    <x v="1"/>
    <x v="6"/>
    <s v="102367"/>
    <n v="102367"/>
    <x v="7"/>
    <s v="Ati Seshadri"/>
    <s v="Ati Seshadri"/>
    <s v="2023-10-15"/>
    <x v="463"/>
    <d v="2024-03-24T00:00:00"/>
    <d v="2024-03-24T00:00:00"/>
    <m/>
    <s v=""/>
    <m/>
    <n v="0"/>
    <n v="1"/>
    <m/>
    <x v="3"/>
    <m/>
    <x v="0"/>
  </r>
  <r>
    <s v="DL-02231"/>
    <s v="CUST-1122"/>
    <s v="CMP-153"/>
    <x v="4"/>
    <x v="6"/>
    <s v="5930"/>
    <n v="5930"/>
    <x v="5"/>
    <s v="Anamika Keer"/>
    <s v="Anamika Keer"/>
    <s v="2024-11-15"/>
    <x v="776"/>
    <d v="2024-12-08T00:00:00"/>
    <d v="2024-12-08T00:00:00"/>
    <m/>
    <s v=""/>
    <m/>
    <n v="0"/>
    <n v="1"/>
    <m/>
    <x v="1"/>
    <m/>
    <x v="0"/>
  </r>
  <r>
    <s v="DL-02232"/>
    <s v="CUST-1414"/>
    <s v="CMP-001"/>
    <x v="0"/>
    <x v="1"/>
    <s v="$6,021"/>
    <n v="6021"/>
    <x v="2"/>
    <s v="Hemangini Bahri"/>
    <s v="Hemangini Bahri"/>
    <s v="2024-09-21"/>
    <x v="506"/>
    <d v="2024-12-28T00:00:00"/>
    <d v="2024-12-28T00:00:00"/>
    <m/>
    <s v=""/>
    <m/>
    <n v="0"/>
    <n v="1"/>
    <n v="33.5"/>
    <x v="1"/>
    <m/>
    <x v="0"/>
  </r>
  <r>
    <s v="DL-02233"/>
    <s v="CUST-1067"/>
    <s v="CMP-131"/>
    <x v="1"/>
    <x v="3"/>
    <s v="211K"/>
    <n v="211000"/>
    <x v="7"/>
    <s v="rachit lall"/>
    <s v="Rachit Lall"/>
    <s v="2023-01-06"/>
    <x v="100"/>
    <d v="2023-04-19T00:00:00"/>
    <d v="2023-04-19T00:00:00"/>
    <m/>
    <s v=""/>
    <m/>
    <n v="0"/>
    <n v="1"/>
    <n v="1.6"/>
    <x v="4"/>
    <m/>
    <x v="0"/>
  </r>
  <r>
    <s v="DL-02234"/>
    <s v="CUST-1246"/>
    <s v="CMP-252"/>
    <x v="3"/>
    <x v="3"/>
    <s v="$8,439"/>
    <n v="8439"/>
    <x v="2"/>
    <s v="jalsa parsa"/>
    <s v="Jalsa Parsa"/>
    <s v="2024-12-12"/>
    <x v="578"/>
    <d v="2025-01-03T00:00:00"/>
    <d v="2025-01-03T00:00:00"/>
    <m/>
    <s v=""/>
    <m/>
    <n v="0"/>
    <n v="1"/>
    <n v="12.7"/>
    <x v="3"/>
    <m/>
    <x v="0"/>
  </r>
  <r>
    <s v="DL-02235"/>
    <s v="CUST-0364"/>
    <s v="CMP-293"/>
    <x v="3"/>
    <x v="3"/>
    <s v="$9,703"/>
    <n v="9703"/>
    <x v="4"/>
    <s v="Owen Mane"/>
    <s v="Owen Mane"/>
    <s v="2023-04-06"/>
    <x v="363"/>
    <d v="2023-05-17T00:00:00"/>
    <d v="2023-05-17T00:00:00"/>
    <m/>
    <s v=""/>
    <m/>
    <n v="0"/>
    <n v="1"/>
    <n v="9.4"/>
    <x v="0"/>
    <m/>
    <x v="0"/>
  </r>
  <r>
    <s v="DL-02236"/>
    <s v="CUST-0809"/>
    <s v="CMP-028"/>
    <x v="1"/>
    <x v="6"/>
    <s v="117,016"/>
    <n v="117016"/>
    <x v="5"/>
    <s v="Owen Mane"/>
    <s v="Owen Mane"/>
    <s v="2024-05-16"/>
    <x v="288"/>
    <d v="2024-07-20T00:00:00"/>
    <d v="2024-07-20T00:00:00"/>
    <m/>
    <s v=""/>
    <m/>
    <n v="0"/>
    <n v="1"/>
    <n v="4.3"/>
    <x v="0"/>
    <m/>
    <x v="0"/>
  </r>
  <r>
    <s v="DL-02237"/>
    <s v="CUST-0390"/>
    <s v=""/>
    <x v="3"/>
    <x v="2"/>
    <s v="8K"/>
    <n v="8000"/>
    <x v="7"/>
    <s v="Patrick Sama"/>
    <s v="Patrick Sama"/>
    <s v="2023-03-31"/>
    <x v="734"/>
    <d v="2023-09-22T00:00:00"/>
    <d v="2023-09-22T00:00:00"/>
    <m/>
    <s v=""/>
    <m/>
    <n v="0"/>
    <n v="1"/>
    <n v="7.4"/>
    <x v="3"/>
    <m/>
    <x v="0"/>
  </r>
  <r>
    <s v="DL-02238"/>
    <s v="CUST-0241"/>
    <s v=""/>
    <x v="0"/>
    <x v="6"/>
    <s v="8660"/>
    <n v="8660"/>
    <x v="3"/>
    <s v="Aachal Soni"/>
    <s v="Aachal Soni"/>
    <s v="2022-02-23"/>
    <x v="234"/>
    <d v="2022-07-15T00:00:00"/>
    <d v="2022-07-15T00:00:00"/>
    <m/>
    <s v=""/>
    <m/>
    <n v="0"/>
    <n v="1"/>
    <n v="19.600000000000001"/>
    <x v="4"/>
    <m/>
    <x v="0"/>
  </r>
  <r>
    <s v="DL-02239"/>
    <s v="CUST-1131"/>
    <s v=""/>
    <x v="4"/>
    <x v="5"/>
    <s v="12274"/>
    <n v="12274"/>
    <x v="2"/>
    <s v="Vidhi Mital"/>
    <s v="Vidhi Mital"/>
    <s v="2023-02-14"/>
    <x v="487"/>
    <d v="2023-06-19T00:00:00"/>
    <d v="2023-06-19T00:00:00"/>
    <d v="2023-08-05T00:00:00"/>
    <d v="2023-08-05T00:00:00"/>
    <n v="172"/>
    <n v="0"/>
    <n v="1"/>
    <n v="19"/>
    <x v="1"/>
    <m/>
    <x v="2"/>
  </r>
  <r>
    <s v="DL-02240"/>
    <s v="CUST-0601"/>
    <s v="CMP-126"/>
    <x v="3"/>
    <x v="4"/>
    <s v="8K"/>
    <n v="8000"/>
    <x v="0"/>
    <s v="Lakshmi Hayre"/>
    <s v="Lakshmi Hayre"/>
    <s v="2023-09-17"/>
    <x v="24"/>
    <d v="2023-12-12T00:00:00"/>
    <d v="2023-12-12T00:00:00"/>
    <d v="2024-03-14T00:00:00"/>
    <d v="2024-03-14T00:00:00"/>
    <n v="179"/>
    <n v="0"/>
    <n v="1"/>
    <n v="18.2"/>
    <x v="0"/>
    <m/>
    <x v="1"/>
  </r>
  <r>
    <s v="DL-02241"/>
    <s v="CUST-0649"/>
    <s v="CMP-094"/>
    <x v="2"/>
    <x v="4"/>
    <s v="39191"/>
    <n v="39191"/>
    <x v="1"/>
    <s v="Krish Varughese"/>
    <s v="Krish Varughese"/>
    <s v="2023-11-20"/>
    <x v="451"/>
    <d v="2024-03-08T00:00:00"/>
    <d v="2024-03-08T00:00:00"/>
    <d v="2024-05-04T00:00:00"/>
    <d v="2024-05-04T00:00:00"/>
    <n v="166"/>
    <n v="0"/>
    <n v="1"/>
    <m/>
    <x v="3"/>
    <m/>
    <x v="1"/>
  </r>
  <r>
    <s v="DL-02242"/>
    <s v="CUST-0229"/>
    <s v="CMP-049"/>
    <x v="3"/>
    <x v="6"/>
    <s v="13,620"/>
    <n v="13620"/>
    <x v="8"/>
    <s v="Vidhi Mital"/>
    <s v="Vidhi Mital"/>
    <s v="2022-08-15"/>
    <x v="659"/>
    <d v="2022-11-20T00:00:00"/>
    <d v="2022-11-20T00:00:00"/>
    <m/>
    <s v=""/>
    <m/>
    <n v="0"/>
    <n v="1"/>
    <m/>
    <x v="3"/>
    <m/>
    <x v="0"/>
  </r>
  <r>
    <s v="DL-02243"/>
    <s v="CUST-0956"/>
    <s v="CMP-009"/>
    <x v="4"/>
    <x v="5"/>
    <s v="5,119"/>
    <n v="5119"/>
    <x v="0"/>
    <s v="Mason Solanki"/>
    <s v="Mason Solanki"/>
    <s v="2023-09-19"/>
    <x v="559"/>
    <d v="2023-10-04T00:00:00"/>
    <d v="2023-10-04T00:00:00"/>
    <d v="2024-03-18T00:00:00"/>
    <d v="2024-03-18T00:00:00"/>
    <n v="181"/>
    <n v="0"/>
    <n v="1"/>
    <m/>
    <x v="3"/>
    <m/>
    <x v="2"/>
  </r>
  <r>
    <s v="DL-02244"/>
    <s v="CUST-0366"/>
    <s v="CMP-047"/>
    <x v="4"/>
    <x v="5"/>
    <s v="9511"/>
    <n v="9511"/>
    <x v="0"/>
    <s v="Karan Karnik"/>
    <s v="Karan Karnik"/>
    <s v="2024-12-13"/>
    <x v="571"/>
    <d v="2025-03-06T00:00:00"/>
    <d v="2025-03-06T00:00:00"/>
    <d v="2025-02-09T00:00:00"/>
    <d v="2025-02-09T00:00:00"/>
    <n v="58"/>
    <n v="0"/>
    <n v="1"/>
    <n v="17.2"/>
    <x v="4"/>
    <m/>
    <x v="2"/>
  </r>
  <r>
    <s v="DL-02245"/>
    <s v="CUST-0014"/>
    <s v="CMP-390"/>
    <x v="1"/>
    <x v="4"/>
    <s v="131438"/>
    <n v="131438"/>
    <x v="3"/>
    <s v="Ati Seshadri"/>
    <s v="Ati Seshadri"/>
    <s v="2023-03-03"/>
    <x v="203"/>
    <d v="2023-05-06T00:00:00"/>
    <d v="2023-05-06T00:00:00"/>
    <d v="2023-08-09T00:00:00"/>
    <d v="2023-08-09T00:00:00"/>
    <n v="159"/>
    <n v="0"/>
    <n v="1"/>
    <m/>
    <x v="3"/>
    <m/>
    <x v="1"/>
  </r>
  <r>
    <s v="DL-02246"/>
    <s v="CUST-0346"/>
    <s v="CMP-152"/>
    <x v="1"/>
    <x v="6"/>
    <s v="$214,442"/>
    <n v="214442"/>
    <x v="0"/>
    <s v="Kashish Patla  "/>
    <s v="Kashish Patla"/>
    <s v="2024-03-25"/>
    <x v="76"/>
    <d v="2024-09-05T00:00:00"/>
    <d v="2024-09-05T00:00:00"/>
    <m/>
    <s v=""/>
    <m/>
    <n v="0"/>
    <n v="1"/>
    <n v="26.6"/>
    <x v="3"/>
    <m/>
    <x v="0"/>
  </r>
  <r>
    <s v="DL-02247"/>
    <s v="CUST-1031"/>
    <s v="CMP-029"/>
    <x v="1"/>
    <x v="1"/>
    <s v="90588"/>
    <n v="90588"/>
    <x v="1"/>
    <s v="Jasmit Gour"/>
    <s v="Jasmit Gour"/>
    <s v="2024-09-22"/>
    <x v="47"/>
    <d v="2025-03-17T00:00:00"/>
    <d v="2025-03-17T00:00:00"/>
    <m/>
    <s v=""/>
    <m/>
    <n v="0"/>
    <n v="1"/>
    <n v="34.4"/>
    <x v="0"/>
    <m/>
    <x v="0"/>
  </r>
  <r>
    <s v="DL-02248"/>
    <s v="CUST-0969"/>
    <s v="CMP-039"/>
    <x v="3"/>
    <x v="4"/>
    <s v="$14,309"/>
    <n v="14309"/>
    <x v="0"/>
    <s v="Karan Karnik"/>
    <s v="Karan Karnik"/>
    <s v="2024-05-05"/>
    <x v="490"/>
    <d v="2024-10-17T00:00:00"/>
    <d v="2024-10-17T00:00:00"/>
    <d v="2024-09-30T00:00:00"/>
    <d v="2024-09-30T00:00:00"/>
    <n v="148"/>
    <n v="0"/>
    <n v="1"/>
    <n v="31.5"/>
    <x v="2"/>
    <m/>
    <x v="1"/>
  </r>
  <r>
    <s v="DL-02249"/>
    <s v="CUST-1414"/>
    <s v=""/>
    <x v="3"/>
    <x v="0"/>
    <s v="3,665"/>
    <n v="3665"/>
    <x v="1"/>
    <s v="Nihal Bhasin"/>
    <s v="Nihal Bhasin"/>
    <s v="2023-12-06"/>
    <x v="358"/>
    <d v="2024-02-13T00:00:00"/>
    <d v="2024-02-13T00:00:00"/>
    <m/>
    <s v=""/>
    <m/>
    <n v="0"/>
    <n v="1"/>
    <n v="1.6"/>
    <x v="4"/>
    <m/>
    <x v="0"/>
  </r>
  <r>
    <s v="DL-02250"/>
    <s v="CUST-0562"/>
    <s v="CMP-151"/>
    <x v="2"/>
    <x v="5"/>
    <s v="$33,676"/>
    <n v="33676"/>
    <x v="8"/>
    <s v="Krish Varughese"/>
    <s v="Krish Varughese"/>
    <s v="2024-07-02"/>
    <x v="966"/>
    <d v="2024-10-03T00:00:00"/>
    <d v="2024-10-03T00:00:00"/>
    <d v="2024-10-29T00:00:00"/>
    <d v="2024-10-29T00:00:00"/>
    <n v="119"/>
    <n v="0"/>
    <n v="1"/>
    <n v="30.8"/>
    <x v="2"/>
    <m/>
    <x v="2"/>
  </r>
  <r>
    <s v="DL-02251"/>
    <s v="CUST-0888"/>
    <s v="CMP-182"/>
    <x v="1"/>
    <x v="1"/>
    <s v="188692"/>
    <n v="188692"/>
    <x v="4"/>
    <s v="Panini Kade"/>
    <s v="Panini Kade"/>
    <s v="18/09/2022"/>
    <x v="77"/>
    <d v="2023-03-12T00:00:00"/>
    <d v="2023-03-12T00:00:00"/>
    <m/>
    <s v=""/>
    <m/>
    <n v="0"/>
    <n v="1"/>
    <n v="12.3"/>
    <x v="4"/>
    <m/>
    <x v="0"/>
  </r>
  <r>
    <s v="DL-02252"/>
    <s v="CUST-0401"/>
    <s v="CMP-166"/>
    <x v="4"/>
    <x v="4"/>
    <s v="$5,186"/>
    <n v="5186"/>
    <x v="8"/>
    <s v="Shivani Natt"/>
    <s v="Shivani Natt"/>
    <s v="2022-12-21"/>
    <x v="967"/>
    <d v="2023-04-10T00:00:00"/>
    <d v="2023-04-10T00:00:00"/>
    <d v="2023-03-14T00:00:00"/>
    <d v="2023-03-14T00:00:00"/>
    <n v="83"/>
    <n v="0"/>
    <n v="1"/>
    <n v="11.5"/>
    <x v="4"/>
    <m/>
    <x v="1"/>
  </r>
  <r>
    <s v="DL-02253"/>
    <s v="CUST-0587"/>
    <s v="CMP-030"/>
    <x v="1"/>
    <x v="1"/>
    <s v="214960"/>
    <n v="214960"/>
    <x v="4"/>
    <s v="Jasmit Gour"/>
    <s v="Jasmit Gour"/>
    <s v="27/06/2022"/>
    <x v="192"/>
    <d v="2022-08-21T00:00:00"/>
    <d v="2022-08-21T00:00:00"/>
    <m/>
    <s v=""/>
    <m/>
    <n v="0"/>
    <n v="1"/>
    <n v="1.9"/>
    <x v="0"/>
    <m/>
    <x v="0"/>
  </r>
  <r>
    <s v="DL-02254"/>
    <s v="CUST-0370"/>
    <s v=""/>
    <x v="2"/>
    <x v="1"/>
    <s v="$42,750"/>
    <n v="42750"/>
    <x v="3"/>
    <s v="Lakshmi Hayre"/>
    <s v="Lakshmi Hayre"/>
    <s v="2024-02-06"/>
    <x v="3"/>
    <d v="2024-06-13T00:00:00"/>
    <d v="2024-06-13T00:00:00"/>
    <m/>
    <s v=""/>
    <m/>
    <n v="0"/>
    <n v="1"/>
    <n v="8.1"/>
    <x v="0"/>
    <m/>
    <x v="0"/>
  </r>
  <r>
    <s v="DL-02255"/>
    <s v="CUST-0538"/>
    <s v=""/>
    <x v="3"/>
    <x v="1"/>
    <s v="12182"/>
    <n v="12182"/>
    <x v="7"/>
    <s v="Nihal Bhasin"/>
    <s v="Nihal Bhasin"/>
    <s v="2022-05-31"/>
    <x v="408"/>
    <d v="2022-09-13T00:00:00"/>
    <d v="2022-09-13T00:00:00"/>
    <m/>
    <s v=""/>
    <m/>
    <n v="0"/>
    <n v="1"/>
    <m/>
    <x v="4"/>
    <m/>
    <x v="0"/>
  </r>
  <r>
    <s v="DL-02256"/>
    <s v="CUST-0316"/>
    <s v="CMP-146"/>
    <x v="0"/>
    <x v="4"/>
    <s v="$8,854"/>
    <n v="8854"/>
    <x v="2"/>
    <s v="Amruta Sinha"/>
    <s v="Amruta Sinha"/>
    <s v="2024-09-17"/>
    <x v="529"/>
    <d v="2024-11-15T00:00:00"/>
    <d v="2024-11-15T00:00:00"/>
    <d v="2024-11-08T00:00:00"/>
    <d v="2024-11-08T00:00:00"/>
    <n v="52"/>
    <n v="0"/>
    <n v="1"/>
    <n v="34.5"/>
    <x v="3"/>
    <m/>
    <x v="1"/>
  </r>
  <r>
    <s v="DL-02257"/>
    <s v="CUST-1447"/>
    <s v="CMP-007"/>
    <x v="1"/>
    <x v="2"/>
    <s v="$93,038"/>
    <n v="93038"/>
    <x v="5"/>
    <s v="Mason Solanki"/>
    <s v="Mason Solanki"/>
    <s v="2023-11-14"/>
    <x v="879"/>
    <d v="2024-04-09T00:00:00"/>
    <d v="2024-04-09T00:00:00"/>
    <m/>
    <s v=""/>
    <m/>
    <n v="0"/>
    <n v="1"/>
    <n v="7.9"/>
    <x v="4"/>
    <m/>
    <x v="0"/>
  </r>
  <r>
    <s v="DL-02258"/>
    <s v="CUST-0327"/>
    <s v=""/>
    <x v="0"/>
    <x v="4"/>
    <s v="8K"/>
    <n v="8000"/>
    <x v="3"/>
    <s v="Jairaj Panchal"/>
    <s v="Jairaj Panchal"/>
    <s v="2022-03-18"/>
    <x v="483"/>
    <d v="2022-08-31T00:00:00"/>
    <d v="2022-08-31T00:00:00"/>
    <d v="2022-09-05T00:00:00"/>
    <d v="2022-09-05T00:00:00"/>
    <n v="171"/>
    <n v="0"/>
    <n v="1"/>
    <n v="25.8"/>
    <x v="4"/>
    <m/>
    <x v="1"/>
  </r>
  <r>
    <s v="DL-02259"/>
    <s v="CUST-0046"/>
    <s v="CMP-295"/>
    <x v="3"/>
    <x v="1"/>
    <s v="12,214"/>
    <n v="12214"/>
    <x v="0"/>
    <s v="Patrick Sama"/>
    <s v="Patrick Sama"/>
    <s v="2022-09-04"/>
    <x v="936"/>
    <d v="2023-01-05T00:00:00"/>
    <d v="2023-01-05T00:00:00"/>
    <m/>
    <s v=""/>
    <m/>
    <n v="0"/>
    <n v="1"/>
    <m/>
    <x v="2"/>
    <m/>
    <x v="0"/>
  </r>
  <r>
    <s v="DL-02260"/>
    <s v="CUST-1120"/>
    <s v="CMP-173"/>
    <x v="3"/>
    <x v="3"/>
    <s v="6,577"/>
    <n v="6577"/>
    <x v="2"/>
    <s v="jalsa parsa"/>
    <s v="Jalsa Parsa"/>
    <s v="2024-01-23"/>
    <x v="968"/>
    <d v="2024-06-05T00:00:00"/>
    <d v="2024-06-05T00:00:00"/>
    <m/>
    <s v=""/>
    <m/>
    <n v="0"/>
    <n v="1"/>
    <m/>
    <x v="0"/>
    <m/>
    <x v="0"/>
  </r>
  <r>
    <s v="DL-02261"/>
    <s v="CUST-0171"/>
    <s v="CMP-029"/>
    <x v="1"/>
    <x v="5"/>
    <s v="61520"/>
    <n v="61520"/>
    <x v="2"/>
    <s v="Shivani Natt"/>
    <s v="Shivani Natt"/>
    <s v="2022-07-06"/>
    <x v="227"/>
    <d v="2022-11-23T00:00:00"/>
    <d v="2022-11-23T00:00:00"/>
    <d v="2022-12-09T00:00:00"/>
    <d v="2022-12-09T00:00:00"/>
    <n v="156"/>
    <n v="0"/>
    <n v="1"/>
    <n v="17.100000000000001"/>
    <x v="0"/>
    <m/>
    <x v="2"/>
  </r>
  <r>
    <s v="DL-02262"/>
    <s v="CUST-0517"/>
    <s v="CMP-095"/>
    <x v="3"/>
    <x v="5"/>
    <s v="$15,255"/>
    <n v="15255"/>
    <x v="2"/>
    <s v="Nihal Bhasin"/>
    <s v="Nihal Bhasin"/>
    <s v="2024-02-19"/>
    <x v="281"/>
    <d v="2024-04-09T00:00:00"/>
    <d v="2024-04-09T00:00:00"/>
    <d v="2024-04-30T00:00:00"/>
    <d v="2024-04-30T00:00:00"/>
    <n v="71"/>
    <n v="0"/>
    <n v="1"/>
    <n v="26.6"/>
    <x v="4"/>
    <m/>
    <x v="2"/>
  </r>
  <r>
    <s v="DL-02263"/>
    <s v="CUST-1340"/>
    <s v=""/>
    <x v="4"/>
    <x v="0"/>
    <s v="$7,968"/>
    <n v="7968"/>
    <x v="7"/>
    <s v="Nihal Bhasin"/>
    <s v="Nihal Bhasin"/>
    <s v="2023-12-25"/>
    <x v="952"/>
    <d v="2024-04-26T00:00:00"/>
    <d v="2024-04-26T00:00:00"/>
    <m/>
    <s v=""/>
    <m/>
    <n v="0"/>
    <n v="1"/>
    <m/>
    <x v="0"/>
    <m/>
    <x v="0"/>
  </r>
  <r>
    <s v="DL-02264"/>
    <s v="CUST-0128"/>
    <s v="CMP-203"/>
    <x v="2"/>
    <x v="6"/>
    <s v="44244"/>
    <n v="44244"/>
    <x v="3"/>
    <s v="Jalsa Parsa  "/>
    <s v="Jalsa Parsa"/>
    <s v="2022-08-25"/>
    <x v="920"/>
    <d v="2022-12-18T00:00:00"/>
    <d v="2022-12-18T00:00:00"/>
    <m/>
    <s v=""/>
    <m/>
    <n v="0"/>
    <n v="1"/>
    <m/>
    <x v="1"/>
    <m/>
    <x v="0"/>
  </r>
  <r>
    <s v="DL-02265"/>
    <s v="CUST-0866"/>
    <s v="CMP-093"/>
    <x v="2"/>
    <x v="5"/>
    <s v="17,397"/>
    <n v="17397"/>
    <x v="1"/>
    <s v="Kashish Patla"/>
    <s v="Kashish Patla"/>
    <s v="2024-01-02"/>
    <x v="155"/>
    <d v="2024-02-16T00:00:00"/>
    <d v="2024-02-16T00:00:00"/>
    <d v="2024-06-14T00:00:00"/>
    <d v="2024-06-14T00:00:00"/>
    <n v="164"/>
    <n v="0"/>
    <n v="1"/>
    <n v="19.2"/>
    <x v="1"/>
    <m/>
    <x v="2"/>
  </r>
  <r>
    <s v="DL-02266"/>
    <s v="CUST-0279"/>
    <s v=""/>
    <x v="0"/>
    <x v="1"/>
    <s v="9,080"/>
    <n v="9080"/>
    <x v="3"/>
    <s v="Krish Varughese"/>
    <s v="Krish Varughese"/>
    <s v="2024-01-16"/>
    <x v="969"/>
    <d v="2024-02-04T00:00:00"/>
    <d v="2024-02-04T00:00:00"/>
    <m/>
    <s v=""/>
    <m/>
    <n v="0"/>
    <n v="1"/>
    <n v="11.3"/>
    <x v="3"/>
    <m/>
    <x v="0"/>
  </r>
  <r>
    <s v="DL-02267"/>
    <s v="CUST-1441"/>
    <s v="CMP-070"/>
    <x v="3"/>
    <x v="6"/>
    <s v="$22,432"/>
    <n v="22432"/>
    <x v="2"/>
    <s v="jalsa parsa"/>
    <s v="Jalsa Parsa"/>
    <s v="2024-06-24"/>
    <x v="970"/>
    <d v="2024-12-04T00:00:00"/>
    <d v="2024-12-04T00:00:00"/>
    <m/>
    <s v=""/>
    <m/>
    <n v="0"/>
    <n v="1"/>
    <n v="17.100000000000001"/>
    <x v="4"/>
    <m/>
    <x v="0"/>
  </r>
  <r>
    <s v="DL-02268"/>
    <s v="CUST-1197"/>
    <s v="CMP-276"/>
    <x v="0"/>
    <x v="1"/>
    <s v="3462"/>
    <n v="3462"/>
    <x v="4"/>
    <s v="Nihal Bhasin"/>
    <s v="Nihal Bhasin"/>
    <s v="2022-03-15"/>
    <x v="0"/>
    <m/>
    <s v=""/>
    <m/>
    <s v=""/>
    <m/>
    <n v="0"/>
    <n v="1"/>
    <n v="24.2"/>
    <x v="1"/>
    <m/>
    <x v="0"/>
  </r>
  <r>
    <s v="DL-02269"/>
    <s v="CUST-1185"/>
    <s v="CMP-137"/>
    <x v="4"/>
    <x v="1"/>
    <s v="$12,740"/>
    <n v="12740"/>
    <x v="3"/>
    <s v="rachit lall"/>
    <s v="Rachit Lall"/>
    <s v="21/03/2022"/>
    <x v="467"/>
    <d v="2022-05-18T00:00:00"/>
    <d v="2022-05-18T00:00:00"/>
    <m/>
    <s v=""/>
    <m/>
    <n v="0"/>
    <n v="1"/>
    <n v="10.5"/>
    <x v="3"/>
    <m/>
    <x v="0"/>
  </r>
  <r>
    <s v="DL-02270"/>
    <s v="CUST-0259"/>
    <s v="CMP-374"/>
    <x v="3"/>
    <x v="0"/>
    <s v="23,930"/>
    <n v="23930"/>
    <x v="1"/>
    <s v="Panini Kade"/>
    <s v="Panini Kade"/>
    <s v="2023-03-16"/>
    <x v="362"/>
    <d v="2023-06-06T00:00:00"/>
    <d v="2023-06-06T00:00:00"/>
    <m/>
    <s v=""/>
    <m/>
    <n v="0"/>
    <n v="1"/>
    <n v="1.2"/>
    <x v="0"/>
    <m/>
    <x v="0"/>
  </r>
  <r>
    <s v="DL-02271"/>
    <s v="CUST-0050"/>
    <s v="CMP-112"/>
    <x v="3"/>
    <x v="1"/>
    <s v="7436"/>
    <n v="7436"/>
    <x v="0"/>
    <s v="Shivani Natt"/>
    <s v="Shivani Natt"/>
    <s v="2023-07-25"/>
    <x v="270"/>
    <d v="2023-09-04T00:00:00"/>
    <d v="2023-09-04T00:00:00"/>
    <m/>
    <s v=""/>
    <m/>
    <n v="0"/>
    <n v="1"/>
    <n v="18.899999999999999"/>
    <x v="0"/>
    <m/>
    <x v="0"/>
  </r>
  <r>
    <s v="DL-02272"/>
    <s v="CUST-0630"/>
    <s v="CMP-349"/>
    <x v="1"/>
    <x v="2"/>
    <s v="135098"/>
    <n v="135098"/>
    <x v="8"/>
    <s v="Kashish Patla"/>
    <s v="Kashish Patla"/>
    <s v="2024-03-23"/>
    <x v="23"/>
    <d v="2024-05-01T00:00:00"/>
    <d v="2024-05-01T00:00:00"/>
    <m/>
    <s v=""/>
    <m/>
    <n v="0"/>
    <n v="1"/>
    <n v="17.3"/>
    <x v="0"/>
    <m/>
    <x v="0"/>
  </r>
  <r>
    <s v="DL-02273"/>
    <s v="CUST-0900"/>
    <s v="CMP-357"/>
    <x v="1"/>
    <x v="1"/>
    <s v="$75,734"/>
    <n v="75734"/>
    <x v="1"/>
    <s v="Ati Seshadri"/>
    <s v="Ati Seshadri"/>
    <s v="2023-06-05"/>
    <x v="308"/>
    <d v="2023-09-05T00:00:00"/>
    <d v="2023-09-05T00:00:00"/>
    <m/>
    <s v=""/>
    <m/>
    <n v="0"/>
    <n v="1"/>
    <m/>
    <x v="2"/>
    <m/>
    <x v="0"/>
  </r>
  <r>
    <s v="DL-02274"/>
    <s v="CUST-0793"/>
    <s v="CMP-081"/>
    <x v="1"/>
    <x v="4"/>
    <s v="$121,160"/>
    <n v="121160"/>
    <x v="8"/>
    <s v="jalsa parsa"/>
    <s v="Jalsa Parsa"/>
    <s v="2024-04-14"/>
    <x v="773"/>
    <d v="2024-06-06T00:00:00"/>
    <d v="2024-06-06T00:00:00"/>
    <d v="2024-05-10T00:00:00"/>
    <d v="2024-05-10T00:00:00"/>
    <n v="26"/>
    <n v="1"/>
    <n v="4"/>
    <n v="23.4"/>
    <x v="0"/>
    <m/>
    <x v="1"/>
  </r>
  <r>
    <s v="DL-02275"/>
    <s v="CUST-0235"/>
    <s v="CMP-139"/>
    <x v="3"/>
    <x v="2"/>
    <s v="16052"/>
    <n v="16052"/>
    <x v="2"/>
    <s v="Amruta Sinha"/>
    <s v="Amruta Sinha"/>
    <s v="2024-03-29"/>
    <x v="855"/>
    <d v="2024-05-24T00:00:00"/>
    <d v="2024-05-24T00:00:00"/>
    <m/>
    <s v=""/>
    <m/>
    <n v="0"/>
    <n v="1"/>
    <n v="6.3"/>
    <x v="3"/>
    <m/>
    <x v="0"/>
  </r>
  <r>
    <s v="DL-02276"/>
    <s v="CUST-0778"/>
    <s v="CMP-272"/>
    <x v="2"/>
    <x v="2"/>
    <s v="18K"/>
    <n v="18000"/>
    <x v="5"/>
    <s v="Jasmit Gour"/>
    <s v="Jasmit Gour"/>
    <s v="2023-06-11"/>
    <x v="180"/>
    <m/>
    <s v=""/>
    <m/>
    <s v=""/>
    <m/>
    <n v="0"/>
    <n v="1"/>
    <n v="12"/>
    <x v="0"/>
    <m/>
    <x v="0"/>
  </r>
  <r>
    <s v="DL-02277"/>
    <s v="CUST-1174"/>
    <s v=""/>
    <x v="4"/>
    <x v="4"/>
    <s v="12045"/>
    <n v="12045"/>
    <x v="3"/>
    <s v="Ati Seshadri"/>
    <s v="Ati Seshadri"/>
    <s v="09/10/2022"/>
    <x v="565"/>
    <d v="2022-11-10T00:00:00"/>
    <d v="2022-11-10T00:00:00"/>
    <d v="2023-03-20T00:00:00"/>
    <d v="2023-03-20T00:00:00"/>
    <n v="162"/>
    <n v="0"/>
    <n v="1"/>
    <n v="1.3"/>
    <x v="1"/>
    <m/>
    <x v="1"/>
  </r>
  <r>
    <s v="DL-02278"/>
    <s v="CUST-0908"/>
    <s v="CMP-075"/>
    <x v="1"/>
    <x v="5"/>
    <s v="160054"/>
    <n v="160054"/>
    <x v="7"/>
    <s v="Aachal Soni"/>
    <s v="Aachal Soni"/>
    <s v="2022-06-06"/>
    <x v="48"/>
    <d v="2022-08-11T00:00:00"/>
    <d v="2022-08-11T00:00:00"/>
    <d v="2022-08-02T00:00:00"/>
    <d v="2022-08-02T00:00:00"/>
    <n v="57"/>
    <n v="0"/>
    <n v="1"/>
    <m/>
    <x v="3"/>
    <m/>
    <x v="2"/>
  </r>
  <r>
    <s v="DL-02279"/>
    <s v="CUST-0950"/>
    <s v=""/>
    <x v="3"/>
    <x v="4"/>
    <s v="$13,690"/>
    <n v="13690"/>
    <x v="4"/>
    <s v="Champak Rao"/>
    <s v="Champak Rao"/>
    <s v="21/01/2022"/>
    <x v="960"/>
    <d v="2022-04-02T00:00:00"/>
    <d v="2022-04-02T00:00:00"/>
    <d v="2022-04-25T00:00:00"/>
    <d v="2022-04-25T00:00:00"/>
    <n v="94"/>
    <n v="1"/>
    <n v="1"/>
    <n v="29.8"/>
    <x v="2"/>
    <m/>
    <x v="1"/>
  </r>
  <r>
    <s v="DL-02280"/>
    <s v="CUST-1367"/>
    <s v="CMP-362"/>
    <x v="1"/>
    <x v="0"/>
    <s v="118755"/>
    <n v="118755"/>
    <x v="1"/>
    <s v="Kashish Patla"/>
    <s v="Kashish Patla"/>
    <s v="2022-07-19"/>
    <x v="366"/>
    <d v="2022-08-15T00:00:00"/>
    <d v="2022-08-15T00:00:00"/>
    <m/>
    <s v=""/>
    <m/>
    <n v="0"/>
    <n v="1"/>
    <n v="9.8000000000000007"/>
    <x v="1"/>
    <m/>
    <x v="0"/>
  </r>
  <r>
    <s v="DL-02281"/>
    <s v="CUST-0545"/>
    <s v="CMP-124"/>
    <x v="2"/>
    <x v="0"/>
    <s v="12,653"/>
    <n v="12653"/>
    <x v="7"/>
    <s v="Champak Rao"/>
    <s v="Champak Rao"/>
    <s v="2024-09-12"/>
    <x v="354"/>
    <d v="2024-10-20T00:00:00"/>
    <d v="2024-10-20T00:00:00"/>
    <m/>
    <s v=""/>
    <m/>
    <n v="0"/>
    <n v="1"/>
    <n v="32.200000000000003"/>
    <x v="2"/>
    <m/>
    <x v="0"/>
  </r>
  <r>
    <s v="DL-02282"/>
    <s v="CUST-1185"/>
    <s v="CMP-113"/>
    <x v="3"/>
    <x v="4"/>
    <s v="9318"/>
    <n v="9318"/>
    <x v="5"/>
    <s v="Jairaj Panchal"/>
    <s v="Jairaj Panchal"/>
    <s v="2024-05-07"/>
    <x v="858"/>
    <d v="2024-09-25T00:00:00"/>
    <d v="2024-09-25T00:00:00"/>
    <d v="2024-09-16T00:00:00"/>
    <d v="2024-09-16T00:00:00"/>
    <n v="132"/>
    <n v="0"/>
    <n v="1"/>
    <n v="33.700000000000003"/>
    <x v="4"/>
    <m/>
    <x v="1"/>
  </r>
  <r>
    <s v="DL-02283"/>
    <s v="CUST-1197"/>
    <s v=""/>
    <x v="1"/>
    <x v="5"/>
    <s v="$172,808"/>
    <n v="172808"/>
    <x v="4"/>
    <s v="Ati Seshadri"/>
    <s v="Ati Seshadri"/>
    <s v="2023-06-08"/>
    <x v="142"/>
    <d v="2023-07-27T00:00:00"/>
    <d v="2023-07-27T00:00:00"/>
    <d v="2023-09-08T00:00:00"/>
    <d v="2023-09-08T00:00:00"/>
    <n v="92"/>
    <n v="0"/>
    <n v="1"/>
    <n v="25.3"/>
    <x v="0"/>
    <m/>
    <x v="2"/>
  </r>
  <r>
    <s v="DL-02284"/>
    <s v="CUST-0028"/>
    <s v="CMP-391"/>
    <x v="0"/>
    <x v="3"/>
    <s v="$8,279"/>
    <n v="8279"/>
    <x v="8"/>
    <s v="Karan Karnik"/>
    <s v="Karan Karnik"/>
    <s v="16/11/2023"/>
    <x v="971"/>
    <d v="2024-05-07T00:00:00"/>
    <d v="2024-05-07T00:00:00"/>
    <m/>
    <s v=""/>
    <m/>
    <n v="0"/>
    <n v="1"/>
    <n v="6.7"/>
    <x v="4"/>
    <m/>
    <x v="0"/>
  </r>
  <r>
    <s v="DL-02285"/>
    <s v="CUST-1220"/>
    <s v="CMP-026"/>
    <x v="0"/>
    <x v="1"/>
    <s v="1,505"/>
    <n v="1505"/>
    <x v="4"/>
    <s v="Aachal Soni"/>
    <s v="Aachal Soni"/>
    <s v="2022-03-09"/>
    <x v="228"/>
    <d v="2022-08-08T00:00:00"/>
    <d v="2022-08-08T00:00:00"/>
    <m/>
    <s v=""/>
    <m/>
    <n v="0"/>
    <n v="1"/>
    <m/>
    <x v="3"/>
    <m/>
    <x v="0"/>
  </r>
  <r>
    <s v="DL-02286"/>
    <s v="CUST-1210"/>
    <s v="CMP-353"/>
    <x v="1"/>
    <x v="2"/>
    <s v="$212,155"/>
    <n v="212155"/>
    <x v="4"/>
    <s v="Patrick Sama"/>
    <s v="Patrick Sama"/>
    <s v="2024-05-30"/>
    <x v="897"/>
    <d v="2024-11-16T00:00:00"/>
    <d v="2024-11-16T00:00:00"/>
    <m/>
    <s v=""/>
    <m/>
    <n v="0"/>
    <n v="1"/>
    <n v="6.1"/>
    <x v="4"/>
    <m/>
    <x v="0"/>
  </r>
  <r>
    <s v="DL-02287"/>
    <s v="CUST-0659"/>
    <s v=""/>
    <x v="0"/>
    <x v="5"/>
    <s v="$8,848"/>
    <n v="8848"/>
    <x v="0"/>
    <s v="Kashish Patla"/>
    <s v="Kashish Patla"/>
    <s v="2023-11-21"/>
    <x v="972"/>
    <d v="2024-05-11T00:00:00"/>
    <d v="2024-05-11T00:00:00"/>
    <d v="2024-03-14T00:00:00"/>
    <d v="2024-03-14T00:00:00"/>
    <n v="114"/>
    <n v="0"/>
    <n v="1"/>
    <n v="20"/>
    <x v="2"/>
    <m/>
    <x v="2"/>
  </r>
  <r>
    <s v="DL-02288"/>
    <s v="CUST-0802"/>
    <s v="CMP-103"/>
    <x v="1"/>
    <x v="3"/>
    <s v="$176,879"/>
    <n v="176879"/>
    <x v="4"/>
    <s v="Vidhi Mital"/>
    <s v="Vidhi Mital"/>
    <s v="21/08/2024"/>
    <x v="652"/>
    <m/>
    <s v=""/>
    <m/>
    <s v=""/>
    <m/>
    <n v="0"/>
    <n v="1"/>
    <n v="8.6999999999999993"/>
    <x v="2"/>
    <m/>
    <x v="0"/>
  </r>
  <r>
    <s v="DL-02289"/>
    <s v="CUST-0588"/>
    <s v="CMP-151"/>
    <x v="1"/>
    <x v="5"/>
    <s v="60307"/>
    <n v="60307"/>
    <x v="0"/>
    <s v="Aachal Soni"/>
    <s v="Aachal Soni"/>
    <s v="2023-11-24"/>
    <x v="268"/>
    <d v="2024-04-26T00:00:00"/>
    <d v="2024-04-26T00:00:00"/>
    <d v="2023-12-30T00:00:00"/>
    <d v="2023-12-30T00:00:00"/>
    <n v="36"/>
    <n v="0"/>
    <n v="1"/>
    <n v="3.5"/>
    <x v="2"/>
    <m/>
    <x v="2"/>
  </r>
  <r>
    <s v="DL-02290"/>
    <s v="CUST-0365"/>
    <s v=""/>
    <x v="4"/>
    <x v="2"/>
    <s v="6601"/>
    <n v="6601"/>
    <x v="3"/>
    <s v="Anamika Keer"/>
    <s v="Anamika Keer"/>
    <s v="2023-06-12"/>
    <x v="973"/>
    <d v="2023-09-27T00:00:00"/>
    <d v="2023-09-27T00:00:00"/>
    <m/>
    <s v=""/>
    <m/>
    <n v="0"/>
    <n v="1"/>
    <n v="20.399999999999999"/>
    <x v="1"/>
    <m/>
    <x v="0"/>
  </r>
  <r>
    <s v="DL-02291"/>
    <s v="CUST-0311"/>
    <s v="CMP-194"/>
    <x v="0"/>
    <x v="6"/>
    <s v="$7,056"/>
    <n v="7056"/>
    <x v="0"/>
    <s v="Ati Seshadri"/>
    <s v="Ati Seshadri"/>
    <s v="2024-02-17"/>
    <x v="476"/>
    <d v="2024-08-04T00:00:00"/>
    <d v="2024-08-04T00:00:00"/>
    <m/>
    <s v=""/>
    <m/>
    <n v="0"/>
    <n v="1"/>
    <n v="7"/>
    <x v="3"/>
    <m/>
    <x v="0"/>
  </r>
  <r>
    <s v="DL-02292"/>
    <s v="CUST-1214"/>
    <s v="CMP-132"/>
    <x v="1"/>
    <x v="5"/>
    <s v="$118,407"/>
    <n v="118407"/>
    <x v="5"/>
    <s v="rachit lall"/>
    <s v="Rachit Lall"/>
    <s v="2023-08-20"/>
    <x v="275"/>
    <m/>
    <s v=""/>
    <d v="2024-01-28T00:00:00"/>
    <d v="2024-01-28T00:00:00"/>
    <n v="161"/>
    <n v="0"/>
    <n v="1"/>
    <n v="9.6"/>
    <x v="0"/>
    <m/>
    <x v="2"/>
  </r>
  <r>
    <s v="DL-02293"/>
    <s v="CUST-0410"/>
    <s v=""/>
    <x v="4"/>
    <x v="5"/>
    <s v="$6,834"/>
    <n v="6834"/>
    <x v="6"/>
    <s v="Aachal Soni"/>
    <s v="Aachal Soni"/>
    <s v="2023-01-22"/>
    <x v="725"/>
    <d v="2023-04-09T00:00:00"/>
    <d v="2023-04-09T00:00:00"/>
    <d v="2023-07-20T00:00:00"/>
    <d v="2023-07-20T00:00:00"/>
    <n v="179"/>
    <n v="0"/>
    <n v="1"/>
    <n v="9.6"/>
    <x v="3"/>
    <m/>
    <x v="2"/>
  </r>
  <r>
    <s v="DL-02294"/>
    <s v="CUST-0919"/>
    <s v="CMP-175"/>
    <x v="1"/>
    <x v="3"/>
    <s v="133K"/>
    <n v="133000"/>
    <x v="8"/>
    <s v="Kashish Patla"/>
    <s v="Kashish Patla"/>
    <s v="2023-05-04"/>
    <x v="517"/>
    <d v="2023-08-23T00:00:00"/>
    <d v="2023-08-23T00:00:00"/>
    <m/>
    <s v=""/>
    <m/>
    <n v="0"/>
    <n v="1"/>
    <n v="7"/>
    <x v="2"/>
    <m/>
    <x v="0"/>
  </r>
  <r>
    <s v="DL-02295"/>
    <s v="CUST-0693"/>
    <s v="CMP-219"/>
    <x v="0"/>
    <x v="1"/>
    <s v="5951"/>
    <n v="5951"/>
    <x v="4"/>
    <s v="Amruta Sinha"/>
    <s v="Amruta Sinha"/>
    <s v="18/09/2022"/>
    <x v="77"/>
    <d v="2023-02-15T00:00:00"/>
    <d v="2023-02-15T00:00:00"/>
    <m/>
    <s v=""/>
    <m/>
    <n v="0"/>
    <n v="1"/>
    <n v="34.200000000000003"/>
    <x v="1"/>
    <m/>
    <x v="0"/>
  </r>
  <r>
    <s v="DL-02296"/>
    <s v="CUST-0438"/>
    <s v="CMP-098"/>
    <x v="3"/>
    <x v="4"/>
    <s v="$9,878"/>
    <n v="9878"/>
    <x v="1"/>
    <s v="Shivani Natt"/>
    <s v="Shivani Natt"/>
    <s v="2023-11-16"/>
    <x v="971"/>
    <d v="2023-12-21T00:00:00"/>
    <d v="2023-12-21T00:00:00"/>
    <d v="2024-02-17T00:00:00"/>
    <d v="2024-02-17T00:00:00"/>
    <n v="93"/>
    <n v="1"/>
    <n v="3"/>
    <n v="21.3"/>
    <x v="1"/>
    <m/>
    <x v="1"/>
  </r>
  <r>
    <s v="DL-02297"/>
    <s v="CUST-0331"/>
    <s v="CMP-285"/>
    <x v="4"/>
    <x v="5"/>
    <s v="$13,012"/>
    <n v="13012"/>
    <x v="8"/>
    <s v="Kashish Patla"/>
    <s v="Kashish Patla"/>
    <s v="2023-12-21"/>
    <x v="537"/>
    <d v="2024-06-12T00:00:00"/>
    <d v="2024-06-12T00:00:00"/>
    <d v="2024-04-16T00:00:00"/>
    <d v="2024-04-16T00:00:00"/>
    <n v="117"/>
    <n v="0"/>
    <n v="1"/>
    <m/>
    <x v="0"/>
    <m/>
    <x v="2"/>
  </r>
  <r>
    <s v="DL-02298"/>
    <s v="CUST-0952"/>
    <s v="CMP-119"/>
    <x v="0"/>
    <x v="3"/>
    <s v="6K"/>
    <n v="6000"/>
    <x v="8"/>
    <s v="Jasmit Gour"/>
    <s v="Jasmit Gour"/>
    <s v="2022-11-21"/>
    <x v="625"/>
    <d v="2023-01-14T00:00:00"/>
    <d v="2023-01-14T00:00:00"/>
    <m/>
    <s v=""/>
    <m/>
    <n v="0"/>
    <n v="1"/>
    <n v="26.1"/>
    <x v="3"/>
    <m/>
    <x v="0"/>
  </r>
  <r>
    <s v="DL-02299"/>
    <s v="CUST-1059"/>
    <s v="CMP-057"/>
    <x v="1"/>
    <x v="6"/>
    <s v="52453"/>
    <n v="52453"/>
    <x v="4"/>
    <s v="Hemangini Bahri"/>
    <s v="Hemangini Bahri"/>
    <s v="2024-03-08"/>
    <x v="597"/>
    <d v="2024-07-09T00:00:00"/>
    <d v="2024-07-09T00:00:00"/>
    <m/>
    <s v=""/>
    <m/>
    <n v="0"/>
    <n v="1"/>
    <n v="24.6"/>
    <x v="4"/>
    <m/>
    <x v="0"/>
  </r>
  <r>
    <s v="DL-02300"/>
    <s v="CUST-1431"/>
    <s v="CMP-198"/>
    <x v="3"/>
    <x v="0"/>
    <s v="21142"/>
    <n v="21142"/>
    <x v="3"/>
    <s v="Lakshmi Hayre"/>
    <s v="Lakshmi Hayre"/>
    <s v="2022-01-31"/>
    <x v="890"/>
    <d v="2022-07-27T00:00:00"/>
    <d v="2022-07-27T00:00:00"/>
    <m/>
    <s v=""/>
    <m/>
    <n v="0"/>
    <n v="1"/>
    <n v="19"/>
    <x v="1"/>
    <m/>
    <x v="0"/>
  </r>
  <r>
    <s v="DL-02301"/>
    <s v="CUST-1223"/>
    <s v=""/>
    <x v="1"/>
    <x v="5"/>
    <s v="135307"/>
    <n v="135307"/>
    <x v="0"/>
    <s v="Owen Mane"/>
    <s v="Owen Mane"/>
    <s v="2023-08-06"/>
    <x v="21"/>
    <d v="2023-09-23T00:00:00"/>
    <d v="2023-09-23T00:00:00"/>
    <d v="2023-09-26T00:00:00"/>
    <d v="2023-09-26T00:00:00"/>
    <n v="51"/>
    <n v="0"/>
    <n v="1"/>
    <n v="19.8"/>
    <x v="3"/>
    <m/>
    <x v="2"/>
  </r>
  <r>
    <s v="DL-02302"/>
    <s v="CUST-1203"/>
    <s v="CMP-131"/>
    <x v="1"/>
    <x v="2"/>
    <s v="68,053"/>
    <n v="68053"/>
    <x v="4"/>
    <s v="Vidhi Mital"/>
    <s v="Vidhi Mital"/>
    <s v="2022-07-17"/>
    <x v="13"/>
    <d v="2022-10-12T00:00:00"/>
    <d v="2022-10-12T00:00:00"/>
    <m/>
    <s v=""/>
    <m/>
    <n v="0"/>
    <n v="1"/>
    <n v="1.5"/>
    <x v="3"/>
    <m/>
    <x v="0"/>
  </r>
  <r>
    <s v="DL-02303"/>
    <s v="CUST-0408"/>
    <s v="CMP-061"/>
    <x v="0"/>
    <x v="0"/>
    <s v="6,935"/>
    <n v="6935"/>
    <x v="2"/>
    <s v="Panini Kade"/>
    <s v="Panini Kade"/>
    <s v="2022-10-01"/>
    <x v="930"/>
    <d v="2022-12-22T00:00:00"/>
    <d v="2022-12-22T00:00:00"/>
    <m/>
    <s v=""/>
    <m/>
    <n v="0"/>
    <n v="1"/>
    <n v="6"/>
    <x v="4"/>
    <m/>
    <x v="0"/>
  </r>
  <r>
    <s v="DL-02304"/>
    <s v="CUST-0542"/>
    <s v="CMP-158"/>
    <x v="1"/>
    <x v="3"/>
    <s v="$67,469"/>
    <n v="67469"/>
    <x v="0"/>
    <s v="Ati Seshadri"/>
    <s v="Ati Seshadri"/>
    <s v="2024-02-03"/>
    <x v="127"/>
    <d v="2024-06-19T00:00:00"/>
    <d v="2024-06-19T00:00:00"/>
    <m/>
    <s v=""/>
    <m/>
    <n v="0"/>
    <n v="1"/>
    <n v="26.3"/>
    <x v="0"/>
    <m/>
    <x v="0"/>
  </r>
  <r>
    <s v="DL-02305"/>
    <s v="CUST-1487"/>
    <s v="CMP-012"/>
    <x v="2"/>
    <x v="3"/>
    <s v="$11,221"/>
    <n v="11221"/>
    <x v="0"/>
    <s v="Shivani Natt  "/>
    <s v="Shivani Natt"/>
    <s v="2024-07-28"/>
    <x v="974"/>
    <d v="2024-12-06T00:00:00"/>
    <d v="2024-12-06T00:00:00"/>
    <m/>
    <s v=""/>
    <m/>
    <n v="0"/>
    <n v="1"/>
    <n v="23"/>
    <x v="4"/>
    <m/>
    <x v="0"/>
  </r>
  <r>
    <s v="DL-02306"/>
    <s v="CUST-0083"/>
    <s v="CMP-350"/>
    <x v="2"/>
    <x v="2"/>
    <s v="47K"/>
    <n v="47000"/>
    <x v="4"/>
    <s v="Krish Varughese"/>
    <s v="Krish Varughese"/>
    <s v="2024-06-29"/>
    <x v="239"/>
    <d v="2024-10-06T00:00:00"/>
    <d v="2024-10-06T00:00:00"/>
    <m/>
    <s v=""/>
    <m/>
    <n v="0"/>
    <n v="1"/>
    <n v="27.8"/>
    <x v="1"/>
    <m/>
    <x v="0"/>
  </r>
  <r>
    <s v="DL-02307"/>
    <s v="CUST-0767"/>
    <s v="CMP-161"/>
    <x v="2"/>
    <x v="6"/>
    <s v="32461"/>
    <n v="32461"/>
    <x v="7"/>
    <s v="Krish Varughese"/>
    <s v="Krish Varughese"/>
    <s v="2024-01-14"/>
    <x v="849"/>
    <d v="2024-06-22T00:00:00"/>
    <d v="2024-06-22T00:00:00"/>
    <m/>
    <s v=""/>
    <m/>
    <n v="0"/>
    <n v="1"/>
    <n v="21.9"/>
    <x v="0"/>
    <m/>
    <x v="0"/>
  </r>
  <r>
    <s v="DL-02308"/>
    <s v="CUST-0348"/>
    <s v="CMP-165"/>
    <x v="3"/>
    <x v="6"/>
    <s v="10844"/>
    <n v="10844"/>
    <x v="3"/>
    <s v="Aachal Soni"/>
    <s v="Aachal Soni"/>
    <s v="2023-08-04"/>
    <x v="520"/>
    <d v="2023-11-07T00:00:00"/>
    <d v="2023-11-07T00:00:00"/>
    <m/>
    <s v=""/>
    <m/>
    <n v="0"/>
    <n v="1"/>
    <n v="4.8"/>
    <x v="4"/>
    <m/>
    <x v="0"/>
  </r>
  <r>
    <s v="DL-02309"/>
    <s v="CUST-0927"/>
    <s v=""/>
    <x v="2"/>
    <x v="4"/>
    <s v="$26,801"/>
    <n v="26801"/>
    <x v="0"/>
    <s v="Ati Seshadri"/>
    <s v="Ati Seshadri"/>
    <s v="03/04/2024"/>
    <x v="975"/>
    <d v="2024-07-20T00:00:00"/>
    <d v="2024-07-20T00:00:00"/>
    <d v="2024-10-15T00:00:00"/>
    <d v="2024-10-15T00:00:00"/>
    <n v="195"/>
    <n v="1"/>
    <n v="1"/>
    <n v="29.5"/>
    <x v="3"/>
    <m/>
    <x v="1"/>
  </r>
  <r>
    <s v="DL-02310"/>
    <s v="CUST-0153"/>
    <s v="CMP-179"/>
    <x v="4"/>
    <x v="2"/>
    <s v="$9,545"/>
    <n v="9545"/>
    <x v="7"/>
    <s v="Krish Varughese"/>
    <s v="Krish Varughese"/>
    <s v="2022-09-29"/>
    <x v="881"/>
    <d v="2022-11-13T00:00:00"/>
    <d v="2022-11-13T00:00:00"/>
    <m/>
    <s v=""/>
    <m/>
    <n v="0"/>
    <n v="1"/>
    <m/>
    <x v="2"/>
    <m/>
    <x v="0"/>
  </r>
  <r>
    <s v="DL-02311"/>
    <s v="CUST-1142"/>
    <s v="CMP-321"/>
    <x v="4"/>
    <x v="6"/>
    <s v="$4,951"/>
    <n v="4951"/>
    <x v="5"/>
    <s v="Aachal Soni"/>
    <s v="Aachal Soni"/>
    <s v="2022-02-03"/>
    <x v="976"/>
    <d v="2022-06-30T00:00:00"/>
    <d v="2022-06-30T00:00:00"/>
    <m/>
    <s v=""/>
    <m/>
    <n v="0"/>
    <n v="1"/>
    <n v="24.7"/>
    <x v="3"/>
    <m/>
    <x v="0"/>
  </r>
  <r>
    <s v="DL-02312"/>
    <s v="CUST-0684"/>
    <s v="CMP-064"/>
    <x v="3"/>
    <x v="6"/>
    <s v="$10,373"/>
    <n v="10373"/>
    <x v="6"/>
    <s v="Patrick Sama"/>
    <s v="Patrick Sama"/>
    <s v="2024-04-12"/>
    <x v="333"/>
    <d v="2024-06-13T00:00:00"/>
    <d v="2024-06-13T00:00:00"/>
    <m/>
    <s v=""/>
    <m/>
    <n v="0"/>
    <n v="1"/>
    <n v="22.4"/>
    <x v="2"/>
    <m/>
    <x v="0"/>
  </r>
  <r>
    <s v="DL-02313"/>
    <s v="CUST-0855"/>
    <s v="CMP-121"/>
    <x v="0"/>
    <x v="2"/>
    <s v="8471"/>
    <n v="8471"/>
    <x v="5"/>
    <s v="Jasmit Gour"/>
    <s v="Jasmit Gour"/>
    <s v="05/02/2024"/>
    <x v="793"/>
    <d v="2024-07-11T00:00:00"/>
    <d v="2024-07-11T00:00:00"/>
    <m/>
    <s v=""/>
    <m/>
    <n v="0"/>
    <n v="1"/>
    <m/>
    <x v="2"/>
    <m/>
    <x v="0"/>
  </r>
  <r>
    <s v="DL-02314"/>
    <s v="CUST-1205"/>
    <s v="CMP-037"/>
    <x v="1"/>
    <x v="0"/>
    <s v="$56,355"/>
    <n v="56355"/>
    <x v="3"/>
    <s v="Lakshmi Hayre"/>
    <s v="Lakshmi Hayre"/>
    <s v="2024-09-03"/>
    <x v="459"/>
    <d v="2024-11-23T00:00:00"/>
    <d v="2024-11-23T00:00:00"/>
    <m/>
    <s v=""/>
    <m/>
    <n v="0"/>
    <n v="1"/>
    <n v="33.799999999999997"/>
    <x v="0"/>
    <m/>
    <x v="0"/>
  </r>
  <r>
    <s v="DL-02315"/>
    <s v="CUST-0590"/>
    <s v="CMP-186"/>
    <x v="4"/>
    <x v="2"/>
    <s v="11893"/>
    <n v="11893"/>
    <x v="7"/>
    <s v="Patrick Sama"/>
    <s v="Patrick Sama"/>
    <s v="2022-03-03"/>
    <x v="134"/>
    <d v="2022-08-08T00:00:00"/>
    <d v="2022-08-08T00:00:00"/>
    <m/>
    <s v=""/>
    <m/>
    <n v="0"/>
    <n v="1"/>
    <m/>
    <x v="3"/>
    <m/>
    <x v="0"/>
  </r>
  <r>
    <s v="DL-02316"/>
    <s v="CUST-0062"/>
    <s v=""/>
    <x v="3"/>
    <x v="5"/>
    <s v="16565"/>
    <n v="16565"/>
    <x v="4"/>
    <s v="Jairaj Panchal"/>
    <s v="Jairaj Panchal"/>
    <s v="2023-10-25"/>
    <x v="209"/>
    <d v="2023-12-10T00:00:00"/>
    <d v="2023-12-10T00:00:00"/>
    <d v="2023-12-16T00:00:00"/>
    <d v="2023-12-16T00:00:00"/>
    <n v="52"/>
    <n v="0"/>
    <n v="1"/>
    <n v="5.0999999999999996"/>
    <x v="3"/>
    <m/>
    <x v="2"/>
  </r>
  <r>
    <s v="DL-02317"/>
    <s v="CUST-1128"/>
    <s v="CMP-028"/>
    <x v="3"/>
    <x v="1"/>
    <s v="11,416"/>
    <n v="11416"/>
    <x v="3"/>
    <s v="Jasmit Gour"/>
    <s v="Jasmit Gour"/>
    <s v="2024-02-25"/>
    <x v="331"/>
    <d v="2024-08-01T00:00:00"/>
    <d v="2024-08-01T00:00:00"/>
    <m/>
    <s v=""/>
    <m/>
    <n v="0"/>
    <n v="1"/>
    <m/>
    <x v="3"/>
    <m/>
    <x v="0"/>
  </r>
  <r>
    <s v="DL-02318"/>
    <s v="CUST-0594"/>
    <s v="CMP-265"/>
    <x v="0"/>
    <x v="3"/>
    <s v="6739"/>
    <n v="6739"/>
    <x v="0"/>
    <s v="jalsa parsa"/>
    <s v="Jalsa Parsa"/>
    <s v="2022-07-19"/>
    <x v="366"/>
    <d v="2022-08-13T00:00:00"/>
    <d v="2022-08-13T00:00:00"/>
    <m/>
    <s v=""/>
    <m/>
    <n v="0"/>
    <n v="1"/>
    <n v="0.7"/>
    <x v="1"/>
    <m/>
    <x v="0"/>
  </r>
  <r>
    <s v="DL-02319"/>
    <s v="CUST-0208"/>
    <s v="CMP-283"/>
    <x v="4"/>
    <x v="6"/>
    <s v="4261"/>
    <n v="4261"/>
    <x v="1"/>
    <s v="Mason Solanki"/>
    <s v="Mason Solanki"/>
    <s v="2022-11-17"/>
    <x v="883"/>
    <d v="2022-12-22T00:00:00"/>
    <d v="2022-12-22T00:00:00"/>
    <m/>
    <s v=""/>
    <m/>
    <n v="0"/>
    <n v="1"/>
    <m/>
    <x v="3"/>
    <m/>
    <x v="0"/>
  </r>
  <r>
    <s v="DL-02320"/>
    <s v="CUST-1500"/>
    <s v="CMP-014"/>
    <x v="3"/>
    <x v="1"/>
    <s v="13,223"/>
    <n v="13223"/>
    <x v="2"/>
    <s v="Krish Varughese"/>
    <s v="Krish Varughese"/>
    <s v="2022-12-24"/>
    <x v="977"/>
    <d v="2023-06-14T00:00:00"/>
    <d v="2023-06-14T00:00:00"/>
    <m/>
    <s v=""/>
    <m/>
    <n v="0"/>
    <n v="1"/>
    <n v="17.5"/>
    <x v="2"/>
    <m/>
    <x v="0"/>
  </r>
  <r>
    <s v="DL-02321"/>
    <s v="CUST-1251"/>
    <s v=""/>
    <x v="1"/>
    <x v="3"/>
    <s v="196K"/>
    <n v="196000"/>
    <x v="2"/>
    <s v="Shivani Natt"/>
    <s v="Shivani Natt"/>
    <s v="2023-03-17"/>
    <x v="347"/>
    <d v="2023-08-04T00:00:00"/>
    <d v="2023-08-04T00:00:00"/>
    <m/>
    <s v=""/>
    <m/>
    <n v="0"/>
    <n v="1"/>
    <n v="20.6"/>
    <x v="1"/>
    <m/>
    <x v="0"/>
  </r>
  <r>
    <s v="DL-02322"/>
    <s v="CUST-0518"/>
    <s v=""/>
    <x v="1"/>
    <x v="4"/>
    <s v="103251"/>
    <n v="103251"/>
    <x v="5"/>
    <s v="Jairaj Panchal"/>
    <s v="Jairaj Panchal"/>
    <s v="2023-09-25"/>
    <x v="72"/>
    <d v="2024-02-15T00:00:00"/>
    <d v="2024-02-15T00:00:00"/>
    <d v="2024-03-15T00:00:00"/>
    <d v="2024-03-15T00:00:00"/>
    <n v="172"/>
    <n v="0"/>
    <n v="1"/>
    <n v="2.2000000000000002"/>
    <x v="2"/>
    <m/>
    <x v="1"/>
  </r>
  <r>
    <s v="DL-02323"/>
    <s v="CUST-0972"/>
    <s v="CMP-316"/>
    <x v="0"/>
    <x v="5"/>
    <s v="$5,872"/>
    <n v="5872"/>
    <x v="5"/>
    <s v="Owen Mane"/>
    <s v="Owen Mane"/>
    <s v="2022-11-03"/>
    <x v="978"/>
    <d v="2022-12-07T00:00:00"/>
    <d v="2022-12-07T00:00:00"/>
    <d v="2023-04-01T00:00:00"/>
    <d v="2023-04-01T00:00:00"/>
    <n v="149"/>
    <n v="0"/>
    <n v="1"/>
    <n v="8.6999999999999993"/>
    <x v="3"/>
    <m/>
    <x v="2"/>
  </r>
  <r>
    <s v="DL-02324"/>
    <s v="CUST-1120"/>
    <s v="CMP-118"/>
    <x v="3"/>
    <x v="1"/>
    <s v="3666"/>
    <n v="3666"/>
    <x v="4"/>
    <s v="Aachal Soni  "/>
    <s v="Aachal Soni"/>
    <s v="2024-07-29"/>
    <x v="470"/>
    <d v="2024-10-20T00:00:00"/>
    <d v="2024-10-20T00:00:00"/>
    <m/>
    <s v=""/>
    <m/>
    <n v="0"/>
    <n v="1"/>
    <n v="27.6"/>
    <x v="1"/>
    <m/>
    <x v="0"/>
  </r>
  <r>
    <s v="DL-02325"/>
    <s v="CUST-0963"/>
    <s v=""/>
    <x v="2"/>
    <x v="2"/>
    <s v="$9,891"/>
    <n v="9891"/>
    <x v="0"/>
    <s v="Hemangini Bahri"/>
    <s v="Hemangini Bahri"/>
    <s v="2022-06-27"/>
    <x v="192"/>
    <d v="2022-08-14T00:00:00"/>
    <d v="2022-08-14T00:00:00"/>
    <m/>
    <s v=""/>
    <m/>
    <n v="0"/>
    <n v="1"/>
    <n v="31.4"/>
    <x v="0"/>
    <m/>
    <x v="0"/>
  </r>
  <r>
    <s v="DL-02326"/>
    <s v="CUST-0615"/>
    <s v=""/>
    <x v="4"/>
    <x v="6"/>
    <s v="8,906"/>
    <n v="8906"/>
    <x v="6"/>
    <s v="rachit lall"/>
    <s v="Rachit Lall"/>
    <s v="2024-11-15"/>
    <x v="776"/>
    <d v="2025-03-30T00:00:00"/>
    <d v="2025-03-30T00:00:00"/>
    <m/>
    <s v=""/>
    <m/>
    <n v="0"/>
    <n v="1"/>
    <n v="10.4"/>
    <x v="2"/>
    <m/>
    <x v="0"/>
  </r>
  <r>
    <s v="DL-02327"/>
    <s v="CUST-0367"/>
    <s v=""/>
    <x v="3"/>
    <x v="3"/>
    <s v="$15,099"/>
    <n v="15099"/>
    <x v="2"/>
    <s v="Hemangini Bahri"/>
    <s v="Hemangini Bahri"/>
    <s v="2023-07-26"/>
    <x v="979"/>
    <d v="2023-12-25T00:00:00"/>
    <d v="2023-12-25T00:00:00"/>
    <m/>
    <s v=""/>
    <m/>
    <n v="0"/>
    <n v="1"/>
    <n v="25.3"/>
    <x v="2"/>
    <m/>
    <x v="0"/>
  </r>
  <r>
    <s v="DL-02328"/>
    <s v="CUST-1458"/>
    <s v="CMP-338"/>
    <x v="0"/>
    <x v="0"/>
    <s v="$1,279"/>
    <n v="1279"/>
    <x v="6"/>
    <s v="Anamika Keer"/>
    <s v="Anamika Keer"/>
    <s v="2022-07-19"/>
    <x v="366"/>
    <d v="2022-10-23T00:00:00"/>
    <d v="2022-10-23T00:00:00"/>
    <m/>
    <s v=""/>
    <m/>
    <n v="0"/>
    <n v="1"/>
    <n v="6.8"/>
    <x v="4"/>
    <m/>
    <x v="0"/>
  </r>
  <r>
    <s v="DL-02329"/>
    <s v="CUST-0677"/>
    <s v=""/>
    <x v="3"/>
    <x v="3"/>
    <s v="$15,322"/>
    <n v="15322"/>
    <x v="7"/>
    <s v="Ekta Uppal"/>
    <s v="Ekta Uppal"/>
    <s v="2023-08-29"/>
    <x v="465"/>
    <d v="2023-09-18T00:00:00"/>
    <d v="2023-09-18T00:00:00"/>
    <m/>
    <s v=""/>
    <m/>
    <n v="0"/>
    <n v="1"/>
    <n v="32.299999999999997"/>
    <x v="4"/>
    <m/>
    <x v="0"/>
  </r>
  <r>
    <s v="DL-02330"/>
    <s v="CUST-1276"/>
    <s v="CMP-187"/>
    <x v="3"/>
    <x v="1"/>
    <s v="12560"/>
    <n v="12560"/>
    <x v="0"/>
    <s v="Panini Kade"/>
    <s v="Panini Kade"/>
    <s v="2022-04-07"/>
    <x v="770"/>
    <d v="2022-04-30T00:00:00"/>
    <d v="2022-04-30T00:00:00"/>
    <m/>
    <s v=""/>
    <m/>
    <n v="0"/>
    <n v="1"/>
    <n v="34.299999999999997"/>
    <x v="4"/>
    <m/>
    <x v="0"/>
  </r>
  <r>
    <s v="DL-02331"/>
    <s v="CUST-1407"/>
    <s v="CMP-139"/>
    <x v="4"/>
    <x v="5"/>
    <s v="7275"/>
    <n v="7275"/>
    <x v="6"/>
    <s v="Lakshmi Hayre"/>
    <s v="Lakshmi Hayre"/>
    <s v="17/08/2024"/>
    <x v="246"/>
    <d v="2024-12-14T00:00:00"/>
    <d v="2024-12-14T00:00:00"/>
    <d v="2024-11-08T00:00:00"/>
    <d v="2024-11-08T00:00:00"/>
    <n v="83"/>
    <n v="0"/>
    <n v="1"/>
    <n v="4.5999999999999996"/>
    <x v="2"/>
    <m/>
    <x v="2"/>
  </r>
  <r>
    <s v="DL-02332"/>
    <s v="CUST-0996"/>
    <s v="CMP-379"/>
    <x v="0"/>
    <x v="6"/>
    <s v="$5,819"/>
    <n v="5819"/>
    <x v="3"/>
    <s v="Karan Karnik"/>
    <s v="Karan Karnik"/>
    <s v="2023-03-05"/>
    <x v="634"/>
    <d v="2023-04-18T00:00:00"/>
    <d v="2023-04-18T00:00:00"/>
    <m/>
    <s v=""/>
    <m/>
    <n v="0"/>
    <n v="1"/>
    <n v="4.0999999999999996"/>
    <x v="2"/>
    <m/>
    <x v="0"/>
  </r>
  <r>
    <s v="DL-02333"/>
    <s v="CUST-0788"/>
    <s v="CMP-202"/>
    <x v="4"/>
    <x v="1"/>
    <s v="$10,245"/>
    <n v="10245"/>
    <x v="1"/>
    <s v="Aachal Soni"/>
    <s v="Aachal Soni"/>
    <s v="2022-05-01"/>
    <x v="576"/>
    <d v="2022-08-25T00:00:00"/>
    <d v="2022-08-25T00:00:00"/>
    <m/>
    <s v=""/>
    <m/>
    <n v="0"/>
    <n v="1"/>
    <n v="25.8"/>
    <x v="2"/>
    <m/>
    <x v="0"/>
  </r>
  <r>
    <s v="DL-02334"/>
    <s v="CUST-1080"/>
    <s v=""/>
    <x v="3"/>
    <x v="3"/>
    <s v="16319"/>
    <n v="16319"/>
    <x v="8"/>
    <s v="Jairaj Panchal"/>
    <s v="Jairaj Panchal"/>
    <s v="2022-05-25"/>
    <x v="980"/>
    <d v="2022-08-06T00:00:00"/>
    <d v="2022-08-06T00:00:00"/>
    <m/>
    <s v=""/>
    <m/>
    <n v="0"/>
    <n v="1"/>
    <n v="1.1000000000000001"/>
    <x v="4"/>
    <m/>
    <x v="0"/>
  </r>
  <r>
    <s v="DL-02335"/>
    <s v="CUST-0431"/>
    <s v="CMP-333"/>
    <x v="1"/>
    <x v="5"/>
    <s v="$100,448"/>
    <n v="100448"/>
    <x v="8"/>
    <s v="Krish Varughese"/>
    <s v="Krish Varughese"/>
    <s v="2023-08-04"/>
    <x v="520"/>
    <d v="2023-08-25T00:00:00"/>
    <d v="2023-08-25T00:00:00"/>
    <d v="2023-11-11T00:00:00"/>
    <d v="2023-11-11T00:00:00"/>
    <n v="99"/>
    <n v="0"/>
    <n v="1"/>
    <n v="24"/>
    <x v="3"/>
    <m/>
    <x v="2"/>
  </r>
  <r>
    <s v="DL-02336"/>
    <s v="CUST-0442"/>
    <s v=""/>
    <x v="0"/>
    <x v="1"/>
    <s v="3K"/>
    <n v="3000"/>
    <x v="2"/>
    <s v="Mason Solanki"/>
    <s v="Mason Solanki"/>
    <s v="2023-03-29"/>
    <x v="388"/>
    <d v="2023-06-17T00:00:00"/>
    <d v="2023-06-17T00:00:00"/>
    <m/>
    <s v=""/>
    <m/>
    <n v="0"/>
    <n v="1"/>
    <n v="30.9"/>
    <x v="3"/>
    <m/>
    <x v="0"/>
  </r>
  <r>
    <s v="DL-02337"/>
    <s v="CUST-1379"/>
    <s v="CMP-260"/>
    <x v="4"/>
    <x v="2"/>
    <s v="11431"/>
    <n v="11431"/>
    <x v="8"/>
    <s v="rachit lall"/>
    <s v="Rachit Lall"/>
    <s v="2022-01-14"/>
    <x v="715"/>
    <d v="2022-06-26T00:00:00"/>
    <d v="2022-06-26T00:00:00"/>
    <m/>
    <s v=""/>
    <m/>
    <n v="0"/>
    <n v="1"/>
    <n v="17.399999999999999"/>
    <x v="2"/>
    <m/>
    <x v="0"/>
  </r>
  <r>
    <s v="DL-02338"/>
    <s v="CUST-0565"/>
    <s v=""/>
    <x v="2"/>
    <x v="5"/>
    <s v="$43,056"/>
    <n v="43056"/>
    <x v="3"/>
    <s v="Patrick Sama"/>
    <s v="Patrick Sama"/>
    <s v="2024-06-29"/>
    <x v="239"/>
    <d v="2024-10-19T00:00:00"/>
    <d v="2024-10-19T00:00:00"/>
    <d v="2024-11-04T00:00:00"/>
    <d v="2024-11-04T00:00:00"/>
    <n v="128"/>
    <n v="0"/>
    <n v="1"/>
    <n v="27.1"/>
    <x v="4"/>
    <m/>
    <x v="2"/>
  </r>
  <r>
    <s v="DL-02339"/>
    <s v="CUST-1070"/>
    <s v="CMP-224"/>
    <x v="4"/>
    <x v="5"/>
    <s v="$11,864"/>
    <n v="11864"/>
    <x v="0"/>
    <s v="Patrick Sama"/>
    <s v="Patrick Sama"/>
    <s v="2024-02-01"/>
    <x v="489"/>
    <d v="2024-04-25T00:00:00"/>
    <d v="2024-04-25T00:00:00"/>
    <d v="2024-05-05T00:00:00"/>
    <d v="2024-05-05T00:00:00"/>
    <n v="94"/>
    <n v="0"/>
    <n v="1"/>
    <n v="24.1"/>
    <x v="4"/>
    <m/>
    <x v="2"/>
  </r>
  <r>
    <s v="DL-02340"/>
    <s v="CUST-0227"/>
    <s v=""/>
    <x v="2"/>
    <x v="1"/>
    <s v="12K"/>
    <n v="12000"/>
    <x v="7"/>
    <s v="Kashish Patla"/>
    <s v="Kashish Patla"/>
    <s v="2024-08-21"/>
    <x v="652"/>
    <d v="2025-01-12T00:00:00"/>
    <d v="2025-01-12T00:00:00"/>
    <m/>
    <s v=""/>
    <m/>
    <n v="0"/>
    <n v="1"/>
    <n v="24.5"/>
    <x v="3"/>
    <m/>
    <x v="0"/>
  </r>
  <r>
    <s v="DL-02341"/>
    <s v="CUST-0896"/>
    <s v="CMP-010"/>
    <x v="1"/>
    <x v="1"/>
    <s v="141061"/>
    <n v="141061"/>
    <x v="7"/>
    <s v="Lakshmi Hayre"/>
    <s v="Lakshmi Hayre"/>
    <s v="2023-10-30"/>
    <x v="956"/>
    <d v="2024-02-26T00:00:00"/>
    <d v="2024-02-26T00:00:00"/>
    <m/>
    <s v=""/>
    <m/>
    <n v="0"/>
    <n v="1"/>
    <m/>
    <x v="0"/>
    <m/>
    <x v="0"/>
  </r>
  <r>
    <s v="DL-02342"/>
    <s v="CUST-0496"/>
    <s v="CMP-042"/>
    <x v="4"/>
    <x v="5"/>
    <s v="14K"/>
    <n v="14000"/>
    <x v="7"/>
    <s v="Owen Mane"/>
    <s v="Owen Mane"/>
    <s v="2023-05-19"/>
    <x v="484"/>
    <d v="2023-11-04T00:00:00"/>
    <d v="2023-11-04T00:00:00"/>
    <d v="2023-08-08T00:00:00"/>
    <d v="2023-08-08T00:00:00"/>
    <n v="81"/>
    <n v="0"/>
    <n v="1"/>
    <n v="0.3"/>
    <x v="2"/>
    <m/>
    <x v="2"/>
  </r>
  <r>
    <s v="DL-02343"/>
    <s v="CUST-0339"/>
    <s v=""/>
    <x v="1"/>
    <x v="2"/>
    <s v="144211"/>
    <n v="144211"/>
    <x v="2"/>
    <s v="Vidhi Mital  "/>
    <s v="Vidhi Mital"/>
    <s v="2022-05-14"/>
    <x v="37"/>
    <d v="2022-06-15T00:00:00"/>
    <d v="2022-06-15T00:00:00"/>
    <m/>
    <s v=""/>
    <m/>
    <n v="0"/>
    <n v="1"/>
    <n v="3.2"/>
    <x v="4"/>
    <m/>
    <x v="0"/>
  </r>
  <r>
    <s v="DL-02344"/>
    <s v="CUST-0396"/>
    <s v=""/>
    <x v="4"/>
    <x v="5"/>
    <s v="9109"/>
    <n v="9109"/>
    <x v="0"/>
    <s v="Mason Solanki"/>
    <s v="Mason Solanki"/>
    <s v="09/09/2024"/>
    <x v="38"/>
    <d v="2024-11-21T00:00:00"/>
    <d v="2024-11-21T00:00:00"/>
    <d v="2024-12-15T00:00:00"/>
    <d v="2024-12-15T00:00:00"/>
    <n v="97"/>
    <n v="0"/>
    <n v="1"/>
    <n v="26.3"/>
    <x v="0"/>
    <m/>
    <x v="2"/>
  </r>
  <r>
    <s v="DL-02345"/>
    <s v="CUST-0341"/>
    <s v="CMP-024"/>
    <x v="4"/>
    <x v="5"/>
    <s v="$3,201"/>
    <n v="3201"/>
    <x v="8"/>
    <s v="Jairaj Panchal"/>
    <s v="Jairaj Panchal"/>
    <s v="2022-11-24"/>
    <x v="133"/>
    <d v="2023-05-18T00:00:00"/>
    <d v="2023-05-18T00:00:00"/>
    <d v="2023-02-06T00:00:00"/>
    <d v="2023-02-06T00:00:00"/>
    <n v="74"/>
    <n v="0"/>
    <n v="1"/>
    <n v="19.100000000000001"/>
    <x v="3"/>
    <m/>
    <x v="2"/>
  </r>
  <r>
    <s v="DL-02346"/>
    <s v="CUST-1331"/>
    <s v="CMP-012"/>
    <x v="2"/>
    <x v="4"/>
    <s v="18323"/>
    <n v="18323"/>
    <x v="8"/>
    <s v="Hemangini Bahri"/>
    <s v="Hemangini Bahri"/>
    <s v="2024-08-02"/>
    <x v="588"/>
    <d v="2024-12-13T00:00:00"/>
    <d v="2024-12-13T00:00:00"/>
    <d v="2025-02-14T00:00:00"/>
    <d v="2025-02-14T00:00:00"/>
    <n v="196"/>
    <n v="0"/>
    <n v="1"/>
    <n v="32.1"/>
    <x v="0"/>
    <m/>
    <x v="1"/>
  </r>
  <r>
    <s v="DL-02347"/>
    <s v="CUST-0065"/>
    <s v="CMP-304"/>
    <x v="4"/>
    <x v="6"/>
    <s v="$5,546"/>
    <n v="5546"/>
    <x v="7"/>
    <s v="Jairaj Panchal"/>
    <s v="Jairaj Panchal"/>
    <s v="2024-02-29"/>
    <x v="803"/>
    <d v="2024-04-04T00:00:00"/>
    <d v="2024-04-04T00:00:00"/>
    <m/>
    <s v=""/>
    <m/>
    <n v="0"/>
    <n v="1"/>
    <m/>
    <x v="0"/>
    <m/>
    <x v="0"/>
  </r>
  <r>
    <s v="DL-02348"/>
    <s v="CUST-0740"/>
    <s v="CMP-076"/>
    <x v="2"/>
    <x v="4"/>
    <s v="$40,675"/>
    <n v="40675"/>
    <x v="1"/>
    <s v="Krish Varughese"/>
    <s v="Krish Varughese"/>
    <s v="2023-06-08"/>
    <x v="142"/>
    <d v="2023-09-18T00:00:00"/>
    <d v="2023-09-18T00:00:00"/>
    <d v="2023-07-16T00:00:00"/>
    <d v="2023-07-16T00:00:00"/>
    <n v="38"/>
    <n v="1"/>
    <n v="2"/>
    <n v="26.3"/>
    <x v="0"/>
    <m/>
    <x v="1"/>
  </r>
  <r>
    <s v="DL-02349"/>
    <s v="CUST-0884"/>
    <s v="CMP-216"/>
    <x v="0"/>
    <x v="6"/>
    <s v="$2,106"/>
    <n v="2106"/>
    <x v="4"/>
    <s v="Owen Mane"/>
    <s v="Owen Mane"/>
    <s v="11/04/2023"/>
    <x v="981"/>
    <d v="2023-06-27T00:00:00"/>
    <d v="2023-06-27T00:00:00"/>
    <m/>
    <s v=""/>
    <m/>
    <n v="0"/>
    <n v="1"/>
    <n v="33"/>
    <x v="4"/>
    <m/>
    <x v="0"/>
  </r>
  <r>
    <s v="DL-02350"/>
    <s v="CUST-0370"/>
    <s v="CMP-260"/>
    <x v="0"/>
    <x v="5"/>
    <s v="1,843"/>
    <n v="1843"/>
    <x v="7"/>
    <s v="Owen Mane"/>
    <s v="Owen Mane"/>
    <s v="2022-08-29"/>
    <x v="615"/>
    <d v="2022-09-20T00:00:00"/>
    <d v="2022-09-20T00:00:00"/>
    <d v="2023-02-05T00:00:00"/>
    <d v="2023-02-05T00:00:00"/>
    <n v="160"/>
    <n v="0"/>
    <n v="1"/>
    <n v="7.6"/>
    <x v="4"/>
    <m/>
    <x v="2"/>
  </r>
  <r>
    <s v="DL-02351"/>
    <s v="CUST-0449"/>
    <s v="CMP-288"/>
    <x v="2"/>
    <x v="2"/>
    <s v="$41,162"/>
    <n v="41162"/>
    <x v="0"/>
    <s v="Karan Karnik"/>
    <s v="Karan Karnik"/>
    <s v="2024-05-15"/>
    <x v="397"/>
    <d v="2024-06-03T00:00:00"/>
    <d v="2024-06-03T00:00:00"/>
    <m/>
    <s v=""/>
    <m/>
    <n v="0"/>
    <n v="1"/>
    <n v="28.8"/>
    <x v="4"/>
    <m/>
    <x v="0"/>
  </r>
  <r>
    <s v="DL-02352"/>
    <s v="CUST-1118"/>
    <s v="CMP-005"/>
    <x v="0"/>
    <x v="6"/>
    <s v="4741"/>
    <n v="4741"/>
    <x v="4"/>
    <s v="Patrick Sama"/>
    <s v="Patrick Sama"/>
    <s v="2024-11-29"/>
    <x v="875"/>
    <d v="2025-02-15T00:00:00"/>
    <d v="2025-02-15T00:00:00"/>
    <m/>
    <s v=""/>
    <m/>
    <n v="0"/>
    <n v="1"/>
    <n v="12.9"/>
    <x v="4"/>
    <m/>
    <x v="0"/>
  </r>
  <r>
    <s v="DL-02353"/>
    <s v="CUST-0926"/>
    <s v="CMP-103"/>
    <x v="4"/>
    <x v="0"/>
    <s v="9K"/>
    <n v="9000"/>
    <x v="2"/>
    <s v="Shivani Natt"/>
    <s v="Shivani Natt"/>
    <s v="2024-04-15"/>
    <x v="219"/>
    <d v="2024-06-14T00:00:00"/>
    <d v="2024-06-14T00:00:00"/>
    <m/>
    <s v=""/>
    <m/>
    <n v="0"/>
    <n v="1"/>
    <n v="14.7"/>
    <x v="4"/>
    <m/>
    <x v="0"/>
  </r>
  <r>
    <s v="DL-02354"/>
    <s v="CUST-1298"/>
    <s v="CMP-075"/>
    <x v="4"/>
    <x v="3"/>
    <s v="$2,751"/>
    <n v="2751"/>
    <x v="5"/>
    <s v="rachit lall"/>
    <s v="Rachit Lall"/>
    <s v="2024-08-24"/>
    <x v="832"/>
    <d v="2024-09-18T00:00:00"/>
    <d v="2024-09-18T00:00:00"/>
    <m/>
    <s v=""/>
    <m/>
    <n v="0"/>
    <n v="1"/>
    <n v="31.8"/>
    <x v="1"/>
    <m/>
    <x v="0"/>
  </r>
  <r>
    <s v="DL-02355"/>
    <s v="CUST-1312"/>
    <s v="CMP-183"/>
    <x v="1"/>
    <x v="1"/>
    <s v="$186,573"/>
    <n v="186573"/>
    <x v="8"/>
    <s v="Amruta Sinha"/>
    <s v="Amruta Sinha"/>
    <s v="2023-03-01"/>
    <x v="398"/>
    <d v="2023-08-18T00:00:00"/>
    <d v="2023-08-18T00:00:00"/>
    <m/>
    <s v=""/>
    <m/>
    <n v="0"/>
    <n v="1"/>
    <n v="11.8"/>
    <x v="2"/>
    <m/>
    <x v="0"/>
  </r>
  <r>
    <s v="DL-02356"/>
    <s v="CUST-1075"/>
    <s v="CMP-089"/>
    <x v="0"/>
    <x v="3"/>
    <s v="3,925"/>
    <n v="3925"/>
    <x v="4"/>
    <s v="Lakshmi Hayre"/>
    <s v="Lakshmi Hayre"/>
    <s v="2023-07-22"/>
    <x v="514"/>
    <d v="2023-12-29T00:00:00"/>
    <d v="2023-12-29T00:00:00"/>
    <m/>
    <s v=""/>
    <m/>
    <n v="0"/>
    <n v="1"/>
    <n v="29.5"/>
    <x v="1"/>
    <m/>
    <x v="0"/>
  </r>
  <r>
    <s v="DL-02357"/>
    <s v="CUST-0706"/>
    <s v=""/>
    <x v="4"/>
    <x v="2"/>
    <s v="$7,296"/>
    <n v="7296"/>
    <x v="0"/>
    <s v="Jasmit Gour"/>
    <s v="Jasmit Gour"/>
    <s v="13/02/2024"/>
    <x v="263"/>
    <d v="2024-05-12T00:00:00"/>
    <d v="2024-05-12T00:00:00"/>
    <m/>
    <s v=""/>
    <m/>
    <n v="0"/>
    <n v="1"/>
    <n v="14.8"/>
    <x v="4"/>
    <m/>
    <x v="0"/>
  </r>
  <r>
    <s v="DL-02358"/>
    <s v="CUST-1421"/>
    <s v="CMP-302"/>
    <x v="3"/>
    <x v="4"/>
    <s v="$8,839"/>
    <n v="8839"/>
    <x v="7"/>
    <s v="Aachal Soni"/>
    <s v="Aachal Soni"/>
    <s v="2022-07-16"/>
    <x v="492"/>
    <d v="2022-09-14T00:00:00"/>
    <d v="2022-09-14T00:00:00"/>
    <d v="2022-09-28T00:00:00"/>
    <d v="2022-09-28T00:00:00"/>
    <n v="74"/>
    <n v="0"/>
    <n v="1"/>
    <n v="11.9"/>
    <x v="2"/>
    <m/>
    <x v="1"/>
  </r>
  <r>
    <s v="DL-02359"/>
    <s v="CUST-1068"/>
    <s v="CMP-148"/>
    <x v="1"/>
    <x v="4"/>
    <s v="51845"/>
    <n v="51845"/>
    <x v="1"/>
    <s v="Ati Seshadri"/>
    <s v="Ati Seshadri"/>
    <s v="2024-01-12"/>
    <x v="386"/>
    <d v="2024-04-09T00:00:00"/>
    <d v="2024-04-09T00:00:00"/>
    <d v="2024-02-05T00:00:00"/>
    <d v="2024-02-05T00:00:00"/>
    <n v="24"/>
    <n v="0"/>
    <n v="1"/>
    <n v="9.5"/>
    <x v="2"/>
    <m/>
    <x v="1"/>
  </r>
  <r>
    <s v="DL-02360"/>
    <s v="CUST-0136"/>
    <s v="CMP-260"/>
    <x v="3"/>
    <x v="2"/>
    <s v="$12,418"/>
    <n v="12418"/>
    <x v="5"/>
    <s v="Patrick Sama"/>
    <s v="Patrick Sama"/>
    <s v="2022-09-24"/>
    <x v="380"/>
    <d v="2023-01-28T00:00:00"/>
    <d v="2023-01-28T00:00:00"/>
    <m/>
    <s v=""/>
    <m/>
    <n v="0"/>
    <n v="1"/>
    <n v="23.8"/>
    <x v="2"/>
    <m/>
    <x v="0"/>
  </r>
  <r>
    <s v="DL-02361"/>
    <s v="CUST-0480"/>
    <s v="CMP-362"/>
    <x v="0"/>
    <x v="6"/>
    <s v="4759"/>
    <n v="4759"/>
    <x v="7"/>
    <s v="Jairaj Panchal"/>
    <s v="Jairaj Panchal"/>
    <s v="2023-07-18"/>
    <x v="575"/>
    <d v="2023-10-05T00:00:00"/>
    <d v="2023-10-05T00:00:00"/>
    <m/>
    <s v=""/>
    <m/>
    <n v="0"/>
    <n v="1"/>
    <m/>
    <x v="3"/>
    <m/>
    <x v="0"/>
  </r>
  <r>
    <s v="DL-02362"/>
    <s v="CUST-0691"/>
    <s v="CMP-148"/>
    <x v="0"/>
    <x v="2"/>
    <s v="7469"/>
    <n v="7469"/>
    <x v="4"/>
    <s v="Karan Karnik"/>
    <s v="Karan Karnik"/>
    <s v="2023-04-11"/>
    <x v="981"/>
    <d v="2023-08-24T00:00:00"/>
    <d v="2023-08-24T00:00:00"/>
    <m/>
    <s v=""/>
    <m/>
    <n v="0"/>
    <n v="1"/>
    <n v="34.1"/>
    <x v="2"/>
    <m/>
    <x v="0"/>
  </r>
  <r>
    <s v="DL-02363"/>
    <s v="CUST-0198"/>
    <s v="CMP-078"/>
    <x v="3"/>
    <x v="5"/>
    <s v="$11,581"/>
    <n v="11581"/>
    <x v="7"/>
    <s v="Anamika Keer"/>
    <s v="Anamika Keer"/>
    <s v="2022-10-25"/>
    <x v="648"/>
    <d v="2022-11-21T00:00:00"/>
    <d v="2022-11-21T00:00:00"/>
    <d v="2023-03-27T00:00:00"/>
    <d v="2023-03-27T00:00:00"/>
    <n v="153"/>
    <n v="0"/>
    <n v="1"/>
    <n v="29.6"/>
    <x v="1"/>
    <m/>
    <x v="2"/>
  </r>
  <r>
    <s v="DL-02364"/>
    <s v="CUST-0172"/>
    <s v=""/>
    <x v="0"/>
    <x v="1"/>
    <s v="4717"/>
    <n v="4717"/>
    <x v="8"/>
    <s v="Owen Mane"/>
    <s v="Owen Mane"/>
    <s v="2023-07-31"/>
    <x v="119"/>
    <d v="2023-11-18T00:00:00"/>
    <d v="2023-11-18T00:00:00"/>
    <m/>
    <s v=""/>
    <m/>
    <n v="0"/>
    <n v="1"/>
    <n v="4.7"/>
    <x v="2"/>
    <m/>
    <x v="0"/>
  </r>
  <r>
    <s v="DL-02365"/>
    <s v="CUST-1046"/>
    <s v="CMP-282"/>
    <x v="2"/>
    <x v="1"/>
    <s v="$30,556"/>
    <n v="30556"/>
    <x v="2"/>
    <s v="Anamika Keer"/>
    <s v="Anamika Keer"/>
    <s v="2024-11-09"/>
    <x v="60"/>
    <d v="2025-03-16T00:00:00"/>
    <d v="2025-03-16T00:00:00"/>
    <m/>
    <s v=""/>
    <m/>
    <n v="0"/>
    <n v="1"/>
    <n v="15.4"/>
    <x v="4"/>
    <m/>
    <x v="0"/>
  </r>
  <r>
    <s v="DL-02366"/>
    <s v="CUST-0259"/>
    <s v=""/>
    <x v="4"/>
    <x v="2"/>
    <s v="4,434"/>
    <n v="4434"/>
    <x v="7"/>
    <s v="Panini Kade"/>
    <s v="Panini Kade"/>
    <s v="2024-12-12"/>
    <x v="578"/>
    <d v="2025-01-31T00:00:00"/>
    <d v="2025-01-31T00:00:00"/>
    <m/>
    <s v=""/>
    <m/>
    <n v="0"/>
    <n v="1"/>
    <n v="24.5"/>
    <x v="1"/>
    <m/>
    <x v="0"/>
  </r>
  <r>
    <s v="DL-02367"/>
    <s v="CUST-1410"/>
    <s v="CMP-355"/>
    <x v="0"/>
    <x v="1"/>
    <s v="$5,169"/>
    <n v="5169"/>
    <x v="8"/>
    <s v="Vidhi Mital"/>
    <s v="Vidhi Mital"/>
    <s v="2023-07-28"/>
    <x v="303"/>
    <d v="2023-12-09T00:00:00"/>
    <d v="2023-12-09T00:00:00"/>
    <m/>
    <s v=""/>
    <m/>
    <n v="0"/>
    <n v="1"/>
    <n v="16.100000000000001"/>
    <x v="2"/>
    <m/>
    <x v="0"/>
  </r>
  <r>
    <s v="DL-02368"/>
    <s v="CUST-0541"/>
    <s v=""/>
    <x v="4"/>
    <x v="0"/>
    <s v="$7,706"/>
    <n v="7706"/>
    <x v="4"/>
    <s v="Panini Kade"/>
    <s v="Panini Kade"/>
    <s v="2022-02-22"/>
    <x v="789"/>
    <d v="2022-04-26T00:00:00"/>
    <d v="2022-04-26T00:00:00"/>
    <m/>
    <s v=""/>
    <m/>
    <n v="0"/>
    <n v="1"/>
    <n v="17.899999999999999"/>
    <x v="0"/>
    <m/>
    <x v="0"/>
  </r>
  <r>
    <s v="DL-02369"/>
    <s v="CUST-0328"/>
    <s v=""/>
    <x v="2"/>
    <x v="1"/>
    <s v="19218"/>
    <n v="19218"/>
    <x v="3"/>
    <s v="Nihal Bhasin"/>
    <s v="Nihal Bhasin"/>
    <s v="2022-07-30"/>
    <x v="235"/>
    <d v="2022-12-30T00:00:00"/>
    <d v="2022-12-30T00:00:00"/>
    <m/>
    <s v=""/>
    <m/>
    <n v="0"/>
    <n v="1"/>
    <n v="14.5"/>
    <x v="1"/>
    <m/>
    <x v="0"/>
  </r>
  <r>
    <s v="DL-02370"/>
    <s v="CUST-0067"/>
    <s v="CMP-351"/>
    <x v="4"/>
    <x v="6"/>
    <s v="5832"/>
    <n v="5832"/>
    <x v="8"/>
    <s v="Nihal Bhasin"/>
    <s v="Nihal Bhasin"/>
    <s v="2024-10-23"/>
    <x v="616"/>
    <d v="2025-01-18T00:00:00"/>
    <d v="2025-01-18T00:00:00"/>
    <m/>
    <s v=""/>
    <m/>
    <n v="0"/>
    <n v="1"/>
    <n v="28.2"/>
    <x v="2"/>
    <m/>
    <x v="0"/>
  </r>
  <r>
    <s v="DL-02371"/>
    <s v="CUST-1065"/>
    <s v="CMP-290"/>
    <x v="3"/>
    <x v="3"/>
    <s v="18216"/>
    <n v="18216"/>
    <x v="2"/>
    <s v="rachit lall"/>
    <s v="Rachit Lall"/>
    <s v="2024-04-11"/>
    <x v="472"/>
    <d v="2024-08-03T00:00:00"/>
    <d v="2024-08-03T00:00:00"/>
    <m/>
    <s v=""/>
    <m/>
    <n v="0"/>
    <n v="1"/>
    <n v="20"/>
    <x v="2"/>
    <m/>
    <x v="0"/>
  </r>
  <r>
    <s v="DL-02372"/>
    <s v="CUST-1379"/>
    <s v="CMP-374"/>
    <x v="2"/>
    <x v="3"/>
    <s v="37861"/>
    <n v="37861"/>
    <x v="6"/>
    <s v="Aachal Soni"/>
    <s v="Aachal Soni"/>
    <s v="2024-09-24"/>
    <x v="200"/>
    <d v="2025-03-11T00:00:00"/>
    <d v="2025-03-11T00:00:00"/>
    <m/>
    <s v=""/>
    <m/>
    <n v="0"/>
    <n v="1"/>
    <n v="28.5"/>
    <x v="1"/>
    <m/>
    <x v="0"/>
  </r>
  <r>
    <s v="DL-02373"/>
    <s v="CUST-1433"/>
    <s v="CMP-362"/>
    <x v="2"/>
    <x v="1"/>
    <s v="9809"/>
    <n v="9809"/>
    <x v="6"/>
    <s v="Panini Kade"/>
    <s v="Panini Kade"/>
    <s v="2023-07-29"/>
    <x v="241"/>
    <d v="2023-09-02T00:00:00"/>
    <d v="2023-09-02T00:00:00"/>
    <m/>
    <s v=""/>
    <m/>
    <n v="0"/>
    <n v="1"/>
    <n v="27.7"/>
    <x v="2"/>
    <m/>
    <x v="0"/>
  </r>
  <r>
    <s v="DL-02374"/>
    <s v="CUST-0517"/>
    <s v="CMP-148"/>
    <x v="1"/>
    <x v="1"/>
    <s v="109K"/>
    <n v="109000"/>
    <x v="4"/>
    <s v="Ati Seshadri"/>
    <s v="Ati Seshadri"/>
    <s v="2022-02-16"/>
    <x v="458"/>
    <d v="2022-06-30T00:00:00"/>
    <d v="2022-06-30T00:00:00"/>
    <m/>
    <s v=""/>
    <m/>
    <n v="0"/>
    <n v="1"/>
    <n v="30.3"/>
    <x v="4"/>
    <m/>
    <x v="0"/>
  </r>
  <r>
    <s v="DL-02375"/>
    <s v="CUST-0024"/>
    <s v="CMP-232"/>
    <x v="1"/>
    <x v="0"/>
    <s v="138K"/>
    <n v="138000"/>
    <x v="5"/>
    <s v="Aachal Soni"/>
    <s v="Aachal Soni"/>
    <s v="2022-09-19"/>
    <x v="547"/>
    <d v="2022-11-11T00:00:00"/>
    <d v="2022-11-11T00:00:00"/>
    <m/>
    <s v=""/>
    <m/>
    <n v="0"/>
    <n v="1"/>
    <n v="27.9"/>
    <x v="3"/>
    <m/>
    <x v="0"/>
  </r>
  <r>
    <s v="DL-02376"/>
    <s v="CUST-0360"/>
    <s v="CMP-017"/>
    <x v="1"/>
    <x v="6"/>
    <s v="$193,490"/>
    <n v="193490"/>
    <x v="8"/>
    <s v="Ekta Uppal"/>
    <s v="Ekta Uppal"/>
    <s v="2024-08-02"/>
    <x v="588"/>
    <d v="2024-10-25T00:00:00"/>
    <d v="2024-10-25T00:00:00"/>
    <m/>
    <s v=""/>
    <m/>
    <n v="0"/>
    <n v="1"/>
    <n v="18.7"/>
    <x v="4"/>
    <m/>
    <x v="0"/>
  </r>
  <r>
    <s v="DL-02377"/>
    <s v="CUST-0859"/>
    <s v="CMP-293"/>
    <x v="1"/>
    <x v="1"/>
    <s v="$77,535"/>
    <n v="77535"/>
    <x v="8"/>
    <s v="Ekta Uppal"/>
    <s v="Ekta Uppal"/>
    <s v="2022-08-12"/>
    <x v="432"/>
    <d v="2022-12-29T00:00:00"/>
    <d v="2022-12-29T00:00:00"/>
    <m/>
    <s v=""/>
    <m/>
    <n v="0"/>
    <n v="1"/>
    <n v="28.9"/>
    <x v="3"/>
    <m/>
    <x v="0"/>
  </r>
  <r>
    <s v="DL-02378"/>
    <s v="CUST-0012"/>
    <s v=""/>
    <x v="2"/>
    <x v="5"/>
    <s v="34210"/>
    <n v="34210"/>
    <x v="1"/>
    <s v="Lakshmi Hayre"/>
    <s v="Lakshmi Hayre"/>
    <s v="2022-12-12"/>
    <x v="924"/>
    <d v="2023-01-17T00:00:00"/>
    <d v="2023-01-17T00:00:00"/>
    <d v="2023-02-18T00:00:00"/>
    <d v="2023-02-18T00:00:00"/>
    <n v="68"/>
    <n v="0"/>
    <n v="1"/>
    <n v="16.2"/>
    <x v="4"/>
    <m/>
    <x v="2"/>
  </r>
  <r>
    <s v="DL-02379"/>
    <s v="CUST-1262"/>
    <s v=""/>
    <x v="4"/>
    <x v="3"/>
    <s v="6,795"/>
    <n v="6795"/>
    <x v="1"/>
    <s v="Hemangini Bahri"/>
    <s v="Hemangini Bahri"/>
    <s v="2023-10-31"/>
    <x v="893"/>
    <d v="2024-04-13T00:00:00"/>
    <d v="2024-04-13T00:00:00"/>
    <m/>
    <s v=""/>
    <m/>
    <n v="0"/>
    <n v="1"/>
    <n v="27.3"/>
    <x v="4"/>
    <m/>
    <x v="0"/>
  </r>
  <r>
    <s v="DL-02380"/>
    <s v="CUST-0263"/>
    <s v="CMP-063"/>
    <x v="1"/>
    <x v="6"/>
    <s v="$189,708"/>
    <n v="189708"/>
    <x v="0"/>
    <s v="Anamika Keer"/>
    <s v="Anamika Keer"/>
    <s v="2024-02-25"/>
    <x v="331"/>
    <d v="2024-06-13T00:00:00"/>
    <d v="2024-06-13T00:00:00"/>
    <m/>
    <s v=""/>
    <m/>
    <n v="0"/>
    <n v="1"/>
    <m/>
    <x v="2"/>
    <m/>
    <x v="0"/>
  </r>
  <r>
    <s v="DL-02381"/>
    <s v="CUST-0783"/>
    <s v=""/>
    <x v="1"/>
    <x v="5"/>
    <s v="$96,296"/>
    <n v="96296"/>
    <x v="7"/>
    <s v="Panini Kade"/>
    <s v="Panini Kade"/>
    <s v="2022-12-15"/>
    <x v="590"/>
    <d v="2023-02-10T00:00:00"/>
    <d v="2023-02-10T00:00:00"/>
    <d v="2023-05-31T00:00:00"/>
    <d v="2023-05-31T00:00:00"/>
    <n v="167"/>
    <n v="0"/>
    <n v="1"/>
    <m/>
    <x v="1"/>
    <m/>
    <x v="2"/>
  </r>
  <r>
    <s v="DL-02382"/>
    <s v="CUST-0324"/>
    <s v="CMP-138"/>
    <x v="0"/>
    <x v="6"/>
    <s v="$3,578"/>
    <n v="3578"/>
    <x v="1"/>
    <s v="jalsa parsa"/>
    <s v="Jalsa Parsa"/>
    <s v="04/09/2022"/>
    <x v="936"/>
    <d v="2022-11-17T00:00:00"/>
    <d v="2022-11-17T00:00:00"/>
    <m/>
    <s v=""/>
    <m/>
    <n v="0"/>
    <n v="1"/>
    <m/>
    <x v="4"/>
    <m/>
    <x v="0"/>
  </r>
  <r>
    <s v="DL-02383"/>
    <s v="CUST-0191"/>
    <s v="CMP-339"/>
    <x v="0"/>
    <x v="4"/>
    <s v="$9,297"/>
    <n v="9297"/>
    <x v="0"/>
    <s v="Jairaj Panchal"/>
    <s v="Jairaj Panchal"/>
    <s v="2022-10-18"/>
    <x v="28"/>
    <d v="2023-04-07T00:00:00"/>
    <d v="2023-04-07T00:00:00"/>
    <d v="2023-04-20T00:00:00"/>
    <d v="2023-04-20T00:00:00"/>
    <n v="184"/>
    <n v="1"/>
    <n v="2"/>
    <n v="28.5"/>
    <x v="0"/>
    <m/>
    <x v="1"/>
  </r>
  <r>
    <s v="DL-02384"/>
    <s v="CUST-0506"/>
    <s v=""/>
    <x v="1"/>
    <x v="4"/>
    <s v="$129,566"/>
    <n v="129566"/>
    <x v="5"/>
    <s v="Panini Kade"/>
    <s v="Panini Kade"/>
    <s v="2022-06-27"/>
    <x v="192"/>
    <d v="2022-08-08T00:00:00"/>
    <d v="2022-08-08T00:00:00"/>
    <d v="2022-12-31T00:00:00"/>
    <d v="2022-12-31T00:00:00"/>
    <n v="187"/>
    <n v="0"/>
    <n v="1"/>
    <m/>
    <x v="1"/>
    <m/>
    <x v="1"/>
  </r>
  <r>
    <s v="DL-02385"/>
    <s v="CUST-0891"/>
    <s v="CMP-195"/>
    <x v="4"/>
    <x v="5"/>
    <s v="10491"/>
    <n v="10491"/>
    <x v="0"/>
    <s v="Ekta Uppal  "/>
    <s v="Ekta Uppal"/>
    <s v="2023-09-10"/>
    <x v="327"/>
    <d v="2024-02-15T00:00:00"/>
    <d v="2024-02-15T00:00:00"/>
    <d v="2023-10-07T00:00:00"/>
    <d v="2023-10-07T00:00:00"/>
    <n v="27"/>
    <n v="0"/>
    <n v="1"/>
    <n v="14.2"/>
    <x v="3"/>
    <m/>
    <x v="2"/>
  </r>
  <r>
    <s v="DL-02386"/>
    <s v="CUST-1262"/>
    <s v="CMP-327"/>
    <x v="3"/>
    <x v="6"/>
    <s v="$16,042"/>
    <n v="16042"/>
    <x v="1"/>
    <s v="Aachal Soni"/>
    <s v="Aachal Soni"/>
    <s v="2023-02-23"/>
    <x v="760"/>
    <d v="2023-08-20T00:00:00"/>
    <d v="2023-08-20T00:00:00"/>
    <m/>
    <s v=""/>
    <m/>
    <n v="0"/>
    <n v="1"/>
    <n v="4.4000000000000004"/>
    <x v="0"/>
    <m/>
    <x v="0"/>
  </r>
  <r>
    <s v="DL-02387"/>
    <s v="CUST-1497"/>
    <s v=""/>
    <x v="4"/>
    <x v="0"/>
    <s v="7967"/>
    <n v="7967"/>
    <x v="0"/>
    <s v="Champak Rao"/>
    <s v="Champak Rao"/>
    <s v="2022-10-19"/>
    <x v="202"/>
    <d v="2023-04-09T00:00:00"/>
    <d v="2023-04-09T00:00:00"/>
    <m/>
    <s v=""/>
    <m/>
    <n v="0"/>
    <n v="1"/>
    <m/>
    <x v="4"/>
    <m/>
    <x v="0"/>
  </r>
  <r>
    <s v="DL-02388"/>
    <s v="CUST-0658"/>
    <s v="CMP-283"/>
    <x v="2"/>
    <x v="6"/>
    <s v="$35,238"/>
    <n v="35238"/>
    <x v="1"/>
    <s v="Mason Solanki"/>
    <s v="Mason Solanki"/>
    <s v="2024-07-27"/>
    <x v="768"/>
    <d v="2024-12-31T00:00:00"/>
    <d v="2024-12-31T00:00:00"/>
    <m/>
    <s v=""/>
    <m/>
    <n v="0"/>
    <n v="1"/>
    <n v="19.2"/>
    <x v="3"/>
    <m/>
    <x v="0"/>
  </r>
  <r>
    <s v="DL-02389"/>
    <s v="CUST-0125"/>
    <s v="CMP-164"/>
    <x v="2"/>
    <x v="4"/>
    <s v="$25,089"/>
    <n v="25089"/>
    <x v="1"/>
    <s v="jalsa parsa"/>
    <s v="Jalsa Parsa"/>
    <s v="2022-10-17"/>
    <x v="982"/>
    <d v="2023-02-08T00:00:00"/>
    <d v="2023-02-08T00:00:00"/>
    <d v="2023-03-19T00:00:00"/>
    <d v="2023-03-19T00:00:00"/>
    <n v="153"/>
    <n v="0"/>
    <n v="1"/>
    <m/>
    <x v="1"/>
    <m/>
    <x v="1"/>
  </r>
  <r>
    <s v="DL-02390"/>
    <s v="CUST-1108"/>
    <s v="CMP-243"/>
    <x v="1"/>
    <x v="1"/>
    <s v="187212"/>
    <n v="187212"/>
    <x v="6"/>
    <s v="Champak Rao"/>
    <s v="Champak Rao"/>
    <s v="2023-11-12"/>
    <x v="827"/>
    <d v="2024-04-14T00:00:00"/>
    <d v="2024-04-14T00:00:00"/>
    <m/>
    <s v=""/>
    <m/>
    <n v="0"/>
    <n v="1"/>
    <m/>
    <x v="0"/>
    <m/>
    <x v="0"/>
  </r>
  <r>
    <s v="DL-02391"/>
    <s v="CUST-0890"/>
    <s v=""/>
    <x v="1"/>
    <x v="0"/>
    <s v="115,236"/>
    <n v="115236"/>
    <x v="3"/>
    <s v="Ekta Uppal"/>
    <s v="Ekta Uppal"/>
    <s v="2022-12-15"/>
    <x v="590"/>
    <d v="2023-03-20T00:00:00"/>
    <d v="2023-03-20T00:00:00"/>
    <m/>
    <s v=""/>
    <m/>
    <n v="0"/>
    <n v="1"/>
    <n v="7.8"/>
    <x v="4"/>
    <m/>
    <x v="0"/>
  </r>
  <r>
    <s v="DL-02392"/>
    <s v="CUST-0427"/>
    <s v=""/>
    <x v="0"/>
    <x v="0"/>
    <s v="2190"/>
    <n v="2190"/>
    <x v="1"/>
    <s v="Champak Rao"/>
    <s v="Champak Rao"/>
    <s v="2023-03-05"/>
    <x v="634"/>
    <d v="2023-05-04T00:00:00"/>
    <d v="2023-05-04T00:00:00"/>
    <m/>
    <s v=""/>
    <m/>
    <n v="0"/>
    <n v="1"/>
    <n v="33"/>
    <x v="0"/>
    <m/>
    <x v="0"/>
  </r>
  <r>
    <s v="DL-02393"/>
    <s v="CUST-0693"/>
    <s v=""/>
    <x v="3"/>
    <x v="1"/>
    <s v="11K"/>
    <n v="11000"/>
    <x v="4"/>
    <s v="Lakshmi Hayre"/>
    <s v="Lakshmi Hayre"/>
    <s v="2024-06-14"/>
    <x v="983"/>
    <d v="2024-09-30T00:00:00"/>
    <d v="2024-09-30T00:00:00"/>
    <m/>
    <s v=""/>
    <m/>
    <n v="0"/>
    <n v="1"/>
    <n v="28.5"/>
    <x v="4"/>
    <m/>
    <x v="0"/>
  </r>
  <r>
    <s v="DL-02394"/>
    <s v="CUST-0072"/>
    <s v="CMP-094"/>
    <x v="1"/>
    <x v="5"/>
    <s v="$174,829"/>
    <n v="174829"/>
    <x v="5"/>
    <s v="Ekta Uppal"/>
    <s v="Ekta Uppal"/>
    <s v="14/10/2022"/>
    <x v="113"/>
    <d v="2023-02-01T00:00:00"/>
    <d v="2023-02-01T00:00:00"/>
    <d v="2023-02-04T00:00:00"/>
    <d v="2023-02-04T00:00:00"/>
    <n v="113"/>
    <n v="0"/>
    <n v="1"/>
    <n v="9.5"/>
    <x v="1"/>
    <m/>
    <x v="2"/>
  </r>
  <r>
    <s v="DL-02395"/>
    <s v="CUST-0201"/>
    <s v=""/>
    <x v="4"/>
    <x v="5"/>
    <s v="5K"/>
    <n v="5000"/>
    <x v="5"/>
    <s v="Hemangini Bahri"/>
    <s v="Hemangini Bahri"/>
    <s v="2024-11-17"/>
    <x v="939"/>
    <d v="2025-04-27T00:00:00"/>
    <d v="2025-04-27T00:00:00"/>
    <d v="2025-04-14T00:00:00"/>
    <d v="2025-04-14T00:00:00"/>
    <n v="148"/>
    <n v="0"/>
    <n v="1"/>
    <n v="31.2"/>
    <x v="4"/>
    <m/>
    <x v="2"/>
  </r>
  <r>
    <s v="DL-02396"/>
    <s v="CUST-0841"/>
    <s v="CMP-280"/>
    <x v="2"/>
    <x v="2"/>
    <s v="46,942"/>
    <n v="46942"/>
    <x v="5"/>
    <s v="Jairaj Panchal"/>
    <s v="Jairaj Panchal"/>
    <s v="2023-09-15"/>
    <x v="809"/>
    <d v="2024-01-05T00:00:00"/>
    <d v="2024-01-05T00:00:00"/>
    <m/>
    <s v=""/>
    <m/>
    <n v="0"/>
    <n v="1"/>
    <n v="2.4"/>
    <x v="1"/>
    <m/>
    <x v="0"/>
  </r>
  <r>
    <s v="DL-02397"/>
    <s v="CUST-0131"/>
    <s v="CMP-223"/>
    <x v="0"/>
    <x v="5"/>
    <s v="8,517"/>
    <n v="8517"/>
    <x v="7"/>
    <s v="Hemangini Bahri"/>
    <s v="Hemangini Bahri"/>
    <s v="2022-09-04"/>
    <x v="936"/>
    <d v="2022-11-30T00:00:00"/>
    <d v="2022-11-30T00:00:00"/>
    <d v="2022-11-25T00:00:00"/>
    <d v="2022-11-25T00:00:00"/>
    <n v="82"/>
    <n v="0"/>
    <n v="1"/>
    <n v="34.4"/>
    <x v="2"/>
    <m/>
    <x v="2"/>
  </r>
  <r>
    <s v="DL-02398"/>
    <s v="CUST-0756"/>
    <s v="CMP-179"/>
    <x v="4"/>
    <x v="6"/>
    <s v="12245"/>
    <n v="12245"/>
    <x v="2"/>
    <s v="Anamika Keer"/>
    <s v="Anamika Keer"/>
    <s v="28/08/2023"/>
    <x v="141"/>
    <d v="2023-11-02T00:00:00"/>
    <d v="2023-11-02T00:00:00"/>
    <m/>
    <s v=""/>
    <m/>
    <n v="0"/>
    <n v="1"/>
    <m/>
    <x v="0"/>
    <m/>
    <x v="0"/>
  </r>
  <r>
    <s v="DL-02399"/>
    <s v="CUST-1365"/>
    <s v="CMP-316"/>
    <x v="1"/>
    <x v="4"/>
    <s v="211919"/>
    <n v="211919"/>
    <x v="7"/>
    <s v="Vidhi Mital"/>
    <s v="Vidhi Mital"/>
    <s v="2024-03-09"/>
    <x v="931"/>
    <d v="2024-05-16T00:00:00"/>
    <d v="2024-05-16T00:00:00"/>
    <d v="2024-05-05T00:00:00"/>
    <d v="2024-05-05T00:00:00"/>
    <n v="57"/>
    <n v="0"/>
    <n v="1"/>
    <n v="6.8"/>
    <x v="1"/>
    <m/>
    <x v="1"/>
  </r>
  <r>
    <s v="DL-02400"/>
    <s v="CUST-0972"/>
    <s v=""/>
    <x v="4"/>
    <x v="6"/>
    <s v="$7,394"/>
    <n v="7394"/>
    <x v="0"/>
    <s v="Ekta Uppal"/>
    <s v="Ekta Uppal"/>
    <s v="2024-01-16"/>
    <x v="969"/>
    <d v="2024-04-20T00:00:00"/>
    <d v="2024-04-20T00:00:00"/>
    <m/>
    <s v=""/>
    <m/>
    <n v="0"/>
    <n v="1"/>
    <m/>
    <x v="0"/>
    <m/>
    <x v="0"/>
  </r>
  <r>
    <s v="DL-02401"/>
    <s v="CUST-0803"/>
    <s v=""/>
    <x v="0"/>
    <x v="1"/>
    <s v="6K"/>
    <n v="6000"/>
    <x v="0"/>
    <s v="Amruta Sinha"/>
    <s v="Amruta Sinha"/>
    <s v="2024-03-10"/>
    <x v="196"/>
    <d v="2024-05-11T00:00:00"/>
    <d v="2024-05-11T00:00:00"/>
    <m/>
    <s v=""/>
    <m/>
    <n v="0"/>
    <n v="1"/>
    <n v="20.5"/>
    <x v="0"/>
    <m/>
    <x v="0"/>
  </r>
  <r>
    <s v="DL-02402"/>
    <s v="CUST-1231"/>
    <s v="CMP-115"/>
    <x v="2"/>
    <x v="1"/>
    <s v="$32,582"/>
    <n v="32582"/>
    <x v="7"/>
    <s v="Jasmit Gour"/>
    <s v="Jasmit Gour"/>
    <s v="2024-10-14"/>
    <x v="437"/>
    <d v="2025-02-20T00:00:00"/>
    <d v="2025-02-20T00:00:00"/>
    <m/>
    <s v=""/>
    <m/>
    <n v="0"/>
    <n v="1"/>
    <n v="2.4"/>
    <x v="2"/>
    <m/>
    <x v="0"/>
  </r>
  <r>
    <s v="DL-02403"/>
    <s v="CUST-0115"/>
    <s v="CMP-354"/>
    <x v="0"/>
    <x v="2"/>
    <s v="$4,289"/>
    <n v="4289"/>
    <x v="3"/>
    <s v="jalsa parsa"/>
    <s v="Jalsa Parsa"/>
    <s v="2022-04-03"/>
    <x v="306"/>
    <m/>
    <s v=""/>
    <m/>
    <s v=""/>
    <m/>
    <n v="0"/>
    <n v="1"/>
    <n v="11.5"/>
    <x v="3"/>
    <m/>
    <x v="0"/>
  </r>
  <r>
    <s v="DL-02404"/>
    <s v="CUST-0995"/>
    <s v="CMP-343"/>
    <x v="1"/>
    <x v="5"/>
    <s v="66328"/>
    <n v="66328"/>
    <x v="8"/>
    <s v="Owen Mane"/>
    <s v="Owen Mane"/>
    <s v="2024-03-15"/>
    <x v="267"/>
    <d v="2024-07-05T00:00:00"/>
    <d v="2024-07-05T00:00:00"/>
    <d v="2024-08-08T00:00:00"/>
    <d v="2024-08-08T00:00:00"/>
    <n v="146"/>
    <n v="0"/>
    <n v="1"/>
    <n v="13.2"/>
    <x v="2"/>
    <m/>
    <x v="2"/>
  </r>
  <r>
    <s v="DL-02405"/>
    <s v="CUST-0627"/>
    <s v=""/>
    <x v="4"/>
    <x v="4"/>
    <s v="$12,977"/>
    <n v="12977"/>
    <x v="6"/>
    <s v="Karan Karnik"/>
    <s v="Karan Karnik"/>
    <s v="2022-12-13"/>
    <x v="761"/>
    <d v="2023-04-17T00:00:00"/>
    <d v="2023-04-17T00:00:00"/>
    <d v="2023-02-07T00:00:00"/>
    <d v="2023-02-07T00:00:00"/>
    <n v="56"/>
    <n v="0"/>
    <n v="1"/>
    <n v="32"/>
    <x v="1"/>
    <m/>
    <x v="1"/>
  </r>
  <r>
    <s v="DL-02406"/>
    <s v="CUST-0690"/>
    <s v=""/>
    <x v="4"/>
    <x v="1"/>
    <s v="13577"/>
    <n v="13577"/>
    <x v="4"/>
    <s v="Jairaj Panchal"/>
    <s v="Jairaj Panchal"/>
    <s v="2022-04-01"/>
    <x v="984"/>
    <d v="2022-08-21T00:00:00"/>
    <d v="2022-08-21T00:00:00"/>
    <m/>
    <s v=""/>
    <m/>
    <n v="0"/>
    <n v="1"/>
    <n v="26.5"/>
    <x v="0"/>
    <m/>
    <x v="0"/>
  </r>
  <r>
    <s v="DL-02407"/>
    <s v="CUST-0845"/>
    <s v="CMP-338"/>
    <x v="0"/>
    <x v="5"/>
    <s v="6,481"/>
    <n v="6481"/>
    <x v="3"/>
    <s v="Champak Rao"/>
    <s v="Champak Rao"/>
    <s v="2024-08-19"/>
    <x v="402"/>
    <d v="2024-09-10T00:00:00"/>
    <d v="2024-09-10T00:00:00"/>
    <d v="2024-10-18T00:00:00"/>
    <d v="2024-10-18T00:00:00"/>
    <n v="60"/>
    <n v="0"/>
    <n v="1"/>
    <n v="13.8"/>
    <x v="1"/>
    <m/>
    <x v="2"/>
  </r>
  <r>
    <s v="DL-02408"/>
    <s v="CUST-0524"/>
    <s v="CMP-305"/>
    <x v="3"/>
    <x v="4"/>
    <s v="$12,890"/>
    <n v="12890"/>
    <x v="7"/>
    <s v="Nihal Bhasin"/>
    <s v="Nihal Bhasin"/>
    <s v="2022-06-28"/>
    <x v="943"/>
    <d v="2022-08-29T00:00:00"/>
    <d v="2022-08-29T00:00:00"/>
    <d v="2022-10-03T00:00:00"/>
    <d v="2022-10-03T00:00:00"/>
    <n v="97"/>
    <n v="0"/>
    <n v="1"/>
    <m/>
    <x v="0"/>
    <m/>
    <x v="1"/>
  </r>
  <r>
    <s v="DL-02409"/>
    <s v="CUST-0980"/>
    <s v="CMP-128"/>
    <x v="3"/>
    <x v="4"/>
    <s v="$8,110"/>
    <n v="8110"/>
    <x v="8"/>
    <s v="Anamika Keer  "/>
    <s v="Anamika Keer"/>
    <s v="2022-01-26"/>
    <x v="609"/>
    <d v="2022-03-11T00:00:00"/>
    <d v="2022-03-11T00:00:00"/>
    <d v="2022-06-01T00:00:00"/>
    <d v="2022-06-01T00:00:00"/>
    <n v="126"/>
    <n v="0"/>
    <n v="1"/>
    <n v="0.3"/>
    <x v="3"/>
    <m/>
    <x v="1"/>
  </r>
  <r>
    <s v="DL-02410"/>
    <s v="CUST-0673"/>
    <s v=""/>
    <x v="0"/>
    <x v="0"/>
    <s v="$6,994"/>
    <n v="6994"/>
    <x v="4"/>
    <s v="jalsa parsa"/>
    <s v="Jalsa Parsa"/>
    <s v="2024-04-04"/>
    <x v="753"/>
    <d v="2024-09-24T00:00:00"/>
    <d v="2024-09-24T00:00:00"/>
    <m/>
    <s v=""/>
    <m/>
    <n v="0"/>
    <n v="1"/>
    <n v="21.2"/>
    <x v="3"/>
    <m/>
    <x v="0"/>
  </r>
  <r>
    <s v="DL-02411"/>
    <s v="CUST-0028"/>
    <s v="CMP-329"/>
    <x v="3"/>
    <x v="4"/>
    <s v="$22,638"/>
    <n v="22638"/>
    <x v="3"/>
    <s v="Krish Varughese"/>
    <s v="Krish Varughese"/>
    <s v="2022-02-27"/>
    <x v="197"/>
    <d v="2022-05-28T00:00:00"/>
    <d v="2022-05-28T00:00:00"/>
    <d v="2022-04-13T00:00:00"/>
    <d v="2022-04-13T00:00:00"/>
    <n v="45"/>
    <n v="0"/>
    <n v="1"/>
    <n v="2.6"/>
    <x v="3"/>
    <m/>
    <x v="1"/>
  </r>
  <r>
    <s v="DL-02412"/>
    <s v="CUST-0008"/>
    <s v="CMP-335"/>
    <x v="4"/>
    <x v="6"/>
    <s v="5,889"/>
    <n v="5889"/>
    <x v="5"/>
    <s v="Shivani Natt"/>
    <s v="Shivani Natt"/>
    <s v="2022-01-27"/>
    <x v="269"/>
    <d v="2022-02-16T00:00:00"/>
    <d v="2022-02-16T00:00:00"/>
    <m/>
    <s v=""/>
    <m/>
    <n v="0"/>
    <n v="1"/>
    <n v="32.1"/>
    <x v="0"/>
    <m/>
    <x v="0"/>
  </r>
  <r>
    <s v="DL-02413"/>
    <s v="CUST-1393"/>
    <s v="CMP-308"/>
    <x v="3"/>
    <x v="1"/>
    <s v="7052"/>
    <n v="7052"/>
    <x v="3"/>
    <s v="Krish Varughese"/>
    <s v="Krish Varughese"/>
    <s v="2022-04-20"/>
    <x v="546"/>
    <d v="2022-07-06T00:00:00"/>
    <d v="2022-07-06T00:00:00"/>
    <m/>
    <s v=""/>
    <m/>
    <n v="0"/>
    <n v="1"/>
    <n v="2.2999999999999998"/>
    <x v="1"/>
    <m/>
    <x v="0"/>
  </r>
  <r>
    <s v="DL-02414"/>
    <s v="CUST-1410"/>
    <s v="CMP-308"/>
    <x v="2"/>
    <x v="3"/>
    <s v="22729"/>
    <n v="22729"/>
    <x v="5"/>
    <s v="Lakshmi Hayre"/>
    <s v="Lakshmi Hayre"/>
    <s v="17/02/2022"/>
    <x v="341"/>
    <d v="2022-04-24T00:00:00"/>
    <d v="2022-04-24T00:00:00"/>
    <m/>
    <s v=""/>
    <m/>
    <n v="0"/>
    <n v="1"/>
    <n v="33.700000000000003"/>
    <x v="2"/>
    <m/>
    <x v="0"/>
  </r>
  <r>
    <s v="DL-02415"/>
    <s v="CUST-0568"/>
    <s v="CMP-225"/>
    <x v="1"/>
    <x v="4"/>
    <s v="119,333"/>
    <n v="119333"/>
    <x v="3"/>
    <s v="Owen Mane"/>
    <s v="Owen Mane"/>
    <s v="2024-04-02"/>
    <x v="985"/>
    <d v="2024-04-29T00:00:00"/>
    <d v="2024-04-29T00:00:00"/>
    <d v="2024-05-27T00:00:00"/>
    <d v="2024-05-27T00:00:00"/>
    <n v="55"/>
    <n v="0"/>
    <n v="1"/>
    <n v="2.9"/>
    <x v="2"/>
    <m/>
    <x v="1"/>
  </r>
  <r>
    <s v="DL-02416"/>
    <s v="CUST-0183"/>
    <s v="CMP-059"/>
    <x v="4"/>
    <x v="6"/>
    <s v="9K"/>
    <n v="9000"/>
    <x v="4"/>
    <s v="jalsa parsa"/>
    <s v="Jalsa Parsa"/>
    <s v="2024-03-18"/>
    <x v="948"/>
    <m/>
    <s v=""/>
    <m/>
    <s v=""/>
    <m/>
    <n v="0"/>
    <n v="1"/>
    <n v="25.5"/>
    <x v="3"/>
    <m/>
    <x v="0"/>
  </r>
  <r>
    <s v="DL-02417"/>
    <s v="CUST-0497"/>
    <s v=""/>
    <x v="1"/>
    <x v="6"/>
    <s v="$68,793"/>
    <n v="68793"/>
    <x v="2"/>
    <s v="Kashish Patla"/>
    <s v="Kashish Patla"/>
    <s v="2023-01-13"/>
    <x v="945"/>
    <d v="2023-03-18T00:00:00"/>
    <d v="2023-03-18T00:00:00"/>
    <m/>
    <s v=""/>
    <m/>
    <n v="0"/>
    <n v="1"/>
    <m/>
    <x v="0"/>
    <m/>
    <x v="0"/>
  </r>
  <r>
    <s v="DL-02418"/>
    <s v="CUST-1264"/>
    <s v="CMP-190"/>
    <x v="2"/>
    <x v="4"/>
    <s v="17K"/>
    <n v="17000"/>
    <x v="4"/>
    <s v="Owen Mane"/>
    <s v="Owen Mane"/>
    <s v="2024-10-29"/>
    <x v="791"/>
    <d v="2024-12-17T00:00:00"/>
    <d v="2024-12-17T00:00:00"/>
    <d v="2025-05-06T00:00:00"/>
    <d v="2025-05-06T00:00:00"/>
    <n v="189"/>
    <n v="0"/>
    <n v="1"/>
    <n v="1.2"/>
    <x v="0"/>
    <m/>
    <x v="1"/>
  </r>
  <r>
    <s v="DL-02419"/>
    <s v="CUST-0478"/>
    <s v=""/>
    <x v="0"/>
    <x v="0"/>
    <s v="1326"/>
    <n v="1326"/>
    <x v="6"/>
    <s v="Aachal Soni"/>
    <s v="Aachal Soni"/>
    <s v="2022-03-02"/>
    <x v="147"/>
    <d v="2022-08-11T00:00:00"/>
    <d v="2022-08-11T00:00:00"/>
    <m/>
    <s v=""/>
    <m/>
    <n v="0"/>
    <n v="1"/>
    <n v="19.2"/>
    <x v="0"/>
    <m/>
    <x v="0"/>
  </r>
  <r>
    <s v="DL-02420"/>
    <s v="CUST-1201"/>
    <s v=""/>
    <x v="2"/>
    <x v="3"/>
    <s v="43K"/>
    <n v="43000"/>
    <x v="3"/>
    <s v="Jasmit Gour"/>
    <s v="Jasmit Gour"/>
    <s v="2024-01-13"/>
    <x v="466"/>
    <d v="2024-05-15T00:00:00"/>
    <d v="2024-05-15T00:00:00"/>
    <m/>
    <s v=""/>
    <m/>
    <n v="0"/>
    <n v="1"/>
    <n v="13.6"/>
    <x v="3"/>
    <m/>
    <x v="0"/>
  </r>
  <r>
    <s v="DL-02421"/>
    <s v="CUST-1404"/>
    <s v="CMP-045"/>
    <x v="2"/>
    <x v="6"/>
    <s v="28,685"/>
    <n v="28685"/>
    <x v="1"/>
    <s v="Karan Karnik"/>
    <s v="Karan Karnik"/>
    <s v="2024-03-28"/>
    <x v="342"/>
    <d v="2024-06-23T00:00:00"/>
    <d v="2024-06-23T00:00:00"/>
    <m/>
    <s v=""/>
    <m/>
    <n v="0"/>
    <n v="1"/>
    <m/>
    <x v="3"/>
    <m/>
    <x v="0"/>
  </r>
  <r>
    <s v="DL-02422"/>
    <s v="CUST-0059"/>
    <s v=""/>
    <x v="2"/>
    <x v="4"/>
    <s v="29K"/>
    <n v="29000"/>
    <x v="5"/>
    <s v="Kashish Patla"/>
    <s v="Kashish Patla"/>
    <s v="2022-10-26"/>
    <x v="526"/>
    <d v="2023-03-24T00:00:00"/>
    <d v="2023-03-24T00:00:00"/>
    <d v="2023-01-24T00:00:00"/>
    <d v="2023-01-24T00:00:00"/>
    <n v="90"/>
    <n v="1"/>
    <n v="3"/>
    <n v="28.5"/>
    <x v="2"/>
    <m/>
    <x v="1"/>
  </r>
  <r>
    <s v="DL-02423"/>
    <s v="CUST-1144"/>
    <s v="CMP-136"/>
    <x v="2"/>
    <x v="0"/>
    <s v="30,736"/>
    <n v="30736"/>
    <x v="0"/>
    <s v="Jasmit Gour"/>
    <s v="Jasmit Gour"/>
    <s v="2024-10-11"/>
    <x v="709"/>
    <d v="2024-12-24T00:00:00"/>
    <d v="2024-12-24T00:00:00"/>
    <m/>
    <s v=""/>
    <m/>
    <n v="0"/>
    <n v="1"/>
    <n v="28.1"/>
    <x v="2"/>
    <m/>
    <x v="0"/>
  </r>
  <r>
    <s v="DL-02424"/>
    <s v="CUST-1094"/>
    <s v=""/>
    <x v="4"/>
    <x v="1"/>
    <s v="5,281"/>
    <n v="5281"/>
    <x v="4"/>
    <s v="Amruta Sinha"/>
    <s v="Amruta Sinha"/>
    <s v="30/01/2022"/>
    <x v="504"/>
    <d v="2022-06-09T00:00:00"/>
    <d v="2022-06-09T00:00:00"/>
    <m/>
    <s v=""/>
    <m/>
    <n v="0"/>
    <n v="1"/>
    <n v="10.199999999999999"/>
    <x v="0"/>
    <m/>
    <x v="0"/>
  </r>
  <r>
    <s v="DL-02425"/>
    <s v="CUST-1062"/>
    <s v=""/>
    <x v="2"/>
    <x v="3"/>
    <s v="19K"/>
    <n v="19000"/>
    <x v="3"/>
    <s v="rachit lall"/>
    <s v="Rachit Lall"/>
    <s v="2023-12-15"/>
    <x v="503"/>
    <d v="2024-04-02T00:00:00"/>
    <d v="2024-04-02T00:00:00"/>
    <m/>
    <s v=""/>
    <m/>
    <n v="0"/>
    <n v="1"/>
    <n v="18.899999999999999"/>
    <x v="3"/>
    <m/>
    <x v="0"/>
  </r>
  <r>
    <s v="DL-02426"/>
    <s v="CUST-0479"/>
    <s v="CMP-218"/>
    <x v="3"/>
    <x v="2"/>
    <s v="19K"/>
    <n v="19000"/>
    <x v="5"/>
    <s v="Ekta Uppal"/>
    <s v="Ekta Uppal"/>
    <s v="25/06/2023"/>
    <x v="494"/>
    <m/>
    <s v=""/>
    <m/>
    <s v=""/>
    <m/>
    <n v="0"/>
    <n v="1"/>
    <n v="4.2"/>
    <x v="4"/>
    <m/>
    <x v="0"/>
  </r>
  <r>
    <s v="DL-02427"/>
    <s v="CUST-1466"/>
    <s v=""/>
    <x v="4"/>
    <x v="3"/>
    <s v="11,598"/>
    <n v="11598"/>
    <x v="4"/>
    <s v="Hemangini Bahri"/>
    <s v="Hemangini Bahri"/>
    <s v="09/01/2024"/>
    <x v="191"/>
    <d v="2024-05-11T00:00:00"/>
    <d v="2024-05-11T00:00:00"/>
    <m/>
    <s v=""/>
    <m/>
    <n v="0"/>
    <n v="1"/>
    <n v="33.5"/>
    <x v="2"/>
    <m/>
    <x v="0"/>
  </r>
  <r>
    <s v="DL-02428"/>
    <s v="CUST-1055"/>
    <s v="CMP-375"/>
    <x v="2"/>
    <x v="0"/>
    <s v="33865"/>
    <n v="33865"/>
    <x v="2"/>
    <s v="Patrick Sama"/>
    <s v="Patrick Sama"/>
    <s v="2023-09-07"/>
    <x v="348"/>
    <d v="2023-11-16T00:00:00"/>
    <d v="2023-11-16T00:00:00"/>
    <m/>
    <s v=""/>
    <m/>
    <n v="0"/>
    <n v="1"/>
    <n v="18"/>
    <x v="2"/>
    <m/>
    <x v="0"/>
  </r>
  <r>
    <s v="DL-02429"/>
    <s v="CUST-0909"/>
    <s v="CMP-129"/>
    <x v="0"/>
    <x v="5"/>
    <s v="6676"/>
    <n v="6676"/>
    <x v="2"/>
    <s v="Aachal Soni"/>
    <s v="Aachal Soni"/>
    <s v="2024-06-28"/>
    <x v="240"/>
    <d v="2024-12-01T00:00:00"/>
    <d v="2024-12-01T00:00:00"/>
    <d v="2024-12-26T00:00:00"/>
    <d v="2024-12-26T00:00:00"/>
    <n v="181"/>
    <n v="0"/>
    <n v="1"/>
    <n v="24"/>
    <x v="1"/>
    <m/>
    <x v="2"/>
  </r>
  <r>
    <s v="DL-02430"/>
    <s v="CUST-0760"/>
    <s v="CMP-178"/>
    <x v="3"/>
    <x v="6"/>
    <s v="$10,258"/>
    <n v="10258"/>
    <x v="5"/>
    <s v="Hemangini Bahri"/>
    <s v="Hemangini Bahri"/>
    <s v="2023-06-15"/>
    <x v="436"/>
    <d v="2023-11-06T00:00:00"/>
    <d v="2023-11-06T00:00:00"/>
    <m/>
    <s v=""/>
    <m/>
    <n v="0"/>
    <n v="1"/>
    <n v="3.4"/>
    <x v="2"/>
    <m/>
    <x v="0"/>
  </r>
  <r>
    <s v="DL-02431"/>
    <s v="CUST-1067"/>
    <s v="CMP-391"/>
    <x v="4"/>
    <x v="4"/>
    <s v="$12,547"/>
    <n v="12547"/>
    <x v="5"/>
    <s v="Vidhi Mital"/>
    <s v="Vidhi Mital"/>
    <s v="27/07/2023"/>
    <x v="898"/>
    <d v="2023-12-16T00:00:00"/>
    <d v="2023-12-16T00:00:00"/>
    <d v="2023-09-11T00:00:00"/>
    <d v="2023-09-11T00:00:00"/>
    <n v="46"/>
    <n v="0"/>
    <n v="1"/>
    <n v="31.5"/>
    <x v="3"/>
    <m/>
    <x v="1"/>
  </r>
  <r>
    <s v="DL-02432"/>
    <s v="CUST-0822"/>
    <s v="CMP-120"/>
    <x v="4"/>
    <x v="6"/>
    <s v="4562"/>
    <n v="4562"/>
    <x v="1"/>
    <s v="Champak Rao"/>
    <s v="Champak Rao"/>
    <s v="2022-03-07"/>
    <x v="861"/>
    <d v="2022-09-01T00:00:00"/>
    <d v="2022-09-01T00:00:00"/>
    <m/>
    <s v=""/>
    <m/>
    <n v="0"/>
    <n v="1"/>
    <n v="19"/>
    <x v="4"/>
    <m/>
    <x v="0"/>
  </r>
  <r>
    <s v="DL-02433"/>
    <s v="CUST-0801"/>
    <s v="CMP-260"/>
    <x v="4"/>
    <x v="5"/>
    <s v="6K"/>
    <n v="6000"/>
    <x v="2"/>
    <s v="rachit lall"/>
    <s v="Rachit Lall"/>
    <s v="2022-12-07"/>
    <x v="87"/>
    <d v="2023-01-12T00:00:00"/>
    <d v="2023-01-12T00:00:00"/>
    <d v="2023-03-07T00:00:00"/>
    <d v="2023-03-07T00:00:00"/>
    <n v="90"/>
    <n v="0"/>
    <n v="1"/>
    <n v="16.899999999999999"/>
    <x v="0"/>
    <m/>
    <x v="2"/>
  </r>
  <r>
    <s v="DL-02434"/>
    <s v="CUST-1412"/>
    <s v="CMP-302"/>
    <x v="0"/>
    <x v="1"/>
    <s v="5,239"/>
    <n v="5239"/>
    <x v="7"/>
    <s v="Jasmit Gour"/>
    <s v="Jasmit Gour"/>
    <s v="2022-11-21"/>
    <x v="625"/>
    <d v="2023-01-11T00:00:00"/>
    <d v="2023-01-11T00:00:00"/>
    <m/>
    <s v=""/>
    <m/>
    <n v="0"/>
    <n v="1"/>
    <n v="32.1"/>
    <x v="4"/>
    <m/>
    <x v="0"/>
  </r>
  <r>
    <s v="DL-02435"/>
    <s v="CUST-0450"/>
    <s v=""/>
    <x v="4"/>
    <x v="2"/>
    <s v="2,644"/>
    <n v="2644"/>
    <x v="7"/>
    <s v="Hemangini Bahri"/>
    <s v="Hemangini Bahri"/>
    <s v="2024-11-09"/>
    <x v="60"/>
    <d v="2025-01-25T00:00:00"/>
    <d v="2025-01-25T00:00:00"/>
    <m/>
    <s v=""/>
    <m/>
    <n v="0"/>
    <n v="1"/>
    <n v="17.2"/>
    <x v="2"/>
    <m/>
    <x v="0"/>
  </r>
  <r>
    <s v="DL-02436"/>
    <s v="CUST-1107"/>
    <s v="CMP-227"/>
    <x v="0"/>
    <x v="2"/>
    <s v="9,107"/>
    <n v="9107"/>
    <x v="1"/>
    <s v="Krish Varughese"/>
    <s v="Krish Varughese"/>
    <s v="2024-07-02"/>
    <x v="966"/>
    <d v="2024-08-04T00:00:00"/>
    <d v="2024-08-04T00:00:00"/>
    <m/>
    <s v=""/>
    <m/>
    <n v="0"/>
    <n v="1"/>
    <n v="23.4"/>
    <x v="3"/>
    <m/>
    <x v="0"/>
  </r>
  <r>
    <s v="DL-02437"/>
    <s v="CUST-0239"/>
    <s v="CMP-048"/>
    <x v="1"/>
    <x v="0"/>
    <s v="71911"/>
    <n v="71911"/>
    <x v="4"/>
    <s v="Shivani Natt"/>
    <s v="Shivani Natt"/>
    <s v="02/04/2024"/>
    <x v="985"/>
    <d v="2024-08-13T00:00:00"/>
    <d v="2024-08-13T00:00:00"/>
    <m/>
    <s v=""/>
    <m/>
    <n v="0"/>
    <n v="1"/>
    <n v="13.8"/>
    <x v="4"/>
    <m/>
    <x v="0"/>
  </r>
  <r>
    <s v="DL-02438"/>
    <s v="CUST-0338"/>
    <s v="CMP-383"/>
    <x v="3"/>
    <x v="6"/>
    <s v="17230"/>
    <n v="17230"/>
    <x v="5"/>
    <s v="Ekta Uppal"/>
    <s v="Ekta Uppal"/>
    <s v="2022-04-04"/>
    <x v="607"/>
    <d v="2022-06-15T00:00:00"/>
    <d v="2022-06-15T00:00:00"/>
    <m/>
    <s v=""/>
    <m/>
    <n v="0"/>
    <n v="1"/>
    <n v="19.399999999999999"/>
    <x v="0"/>
    <m/>
    <x v="0"/>
  </r>
  <r>
    <s v="DL-02439"/>
    <s v="CUST-0435"/>
    <s v="CMP-254"/>
    <x v="1"/>
    <x v="0"/>
    <s v="$190,332"/>
    <n v="190332"/>
    <x v="6"/>
    <s v="Shivani Natt"/>
    <s v="Shivani Natt"/>
    <s v="2022-11-22"/>
    <x v="603"/>
    <d v="2023-03-09T00:00:00"/>
    <d v="2023-03-09T00:00:00"/>
    <m/>
    <s v=""/>
    <m/>
    <n v="0"/>
    <n v="1"/>
    <n v="32.299999999999997"/>
    <x v="2"/>
    <m/>
    <x v="0"/>
  </r>
  <r>
    <s v="DL-02440"/>
    <s v="CUST-0888"/>
    <s v="CMP-103"/>
    <x v="4"/>
    <x v="3"/>
    <s v="$14,390"/>
    <n v="14390"/>
    <x v="8"/>
    <s v="Champak Rao"/>
    <s v="Champak Rao"/>
    <s v="2023-12-03"/>
    <x v="415"/>
    <d v="2024-05-17T00:00:00"/>
    <d v="2024-05-17T00:00:00"/>
    <m/>
    <s v=""/>
    <m/>
    <n v="0"/>
    <n v="1"/>
    <n v="23.5"/>
    <x v="1"/>
    <m/>
    <x v="0"/>
  </r>
  <r>
    <s v="DL-02441"/>
    <s v="CUST-0386"/>
    <s v="CMP-183"/>
    <x v="2"/>
    <x v="5"/>
    <s v="31182"/>
    <n v="31182"/>
    <x v="5"/>
    <s v="Amruta Sinha"/>
    <s v="Amruta Sinha"/>
    <s v="2023-08-10"/>
    <x v="886"/>
    <m/>
    <s v=""/>
    <d v="2023-11-13T00:00:00"/>
    <d v="2023-11-13T00:00:00"/>
    <n v="95"/>
    <n v="0"/>
    <n v="1"/>
    <n v="4.9000000000000004"/>
    <x v="3"/>
    <m/>
    <x v="2"/>
  </r>
  <r>
    <s v="DL-02442"/>
    <s v="CUST-0262"/>
    <s v=""/>
    <x v="0"/>
    <x v="3"/>
    <s v="$8,147"/>
    <n v="8147"/>
    <x v="8"/>
    <s v="Champak Rao"/>
    <s v="Champak Rao"/>
    <s v="2024-12-23"/>
    <x v="273"/>
    <d v="2025-04-27T00:00:00"/>
    <d v="2025-04-27T00:00:00"/>
    <m/>
    <s v=""/>
    <m/>
    <n v="0"/>
    <n v="1"/>
    <n v="5.9"/>
    <x v="4"/>
    <m/>
    <x v="0"/>
  </r>
  <r>
    <s v="DL-02443"/>
    <s v="CUST-0073"/>
    <s v=""/>
    <x v="0"/>
    <x v="0"/>
    <s v="$8,796"/>
    <n v="8796"/>
    <x v="2"/>
    <s v="Ati Seshadri"/>
    <s v="Ati Seshadri"/>
    <s v="2022-11-08"/>
    <x v="394"/>
    <d v="2022-12-25T00:00:00"/>
    <d v="2022-12-25T00:00:00"/>
    <m/>
    <s v=""/>
    <m/>
    <n v="0"/>
    <n v="1"/>
    <n v="12.3"/>
    <x v="2"/>
    <m/>
    <x v="0"/>
  </r>
  <r>
    <s v="DL-02444"/>
    <s v="CUST-1249"/>
    <s v=""/>
    <x v="2"/>
    <x v="4"/>
    <s v="43448"/>
    <n v="43448"/>
    <x v="6"/>
    <s v="Champak Rao"/>
    <s v="Champak Rao"/>
    <s v="2024-04-29"/>
    <x v="558"/>
    <d v="2024-08-29T00:00:00"/>
    <d v="2024-08-29T00:00:00"/>
    <d v="2024-06-01T00:00:00"/>
    <d v="2024-06-01T00:00:00"/>
    <n v="33"/>
    <n v="0"/>
    <n v="1"/>
    <m/>
    <x v="3"/>
    <m/>
    <x v="1"/>
  </r>
  <r>
    <s v="DL-02445"/>
    <s v="CUST-0768"/>
    <s v="CMP-053"/>
    <x v="1"/>
    <x v="1"/>
    <s v="213200"/>
    <n v="213200"/>
    <x v="7"/>
    <s v="Anamika Keer"/>
    <s v="Anamika Keer"/>
    <s v="2022-09-22"/>
    <x v="909"/>
    <d v="2023-01-30T00:00:00"/>
    <d v="2023-01-30T00:00:00"/>
    <m/>
    <s v=""/>
    <m/>
    <n v="0"/>
    <n v="1"/>
    <n v="24.1"/>
    <x v="3"/>
    <m/>
    <x v="0"/>
  </r>
  <r>
    <s v="DL-02446"/>
    <s v="CUST-1411"/>
    <s v="CMP-259"/>
    <x v="3"/>
    <x v="3"/>
    <s v="20,775"/>
    <n v="20775"/>
    <x v="2"/>
    <s v="Jairaj Panchal"/>
    <s v="Jairaj Panchal"/>
    <s v="2024-08-25"/>
    <x v="748"/>
    <d v="2025-01-15T00:00:00"/>
    <d v="2025-01-15T00:00:00"/>
    <m/>
    <s v=""/>
    <m/>
    <n v="0"/>
    <n v="1"/>
    <n v="28.1"/>
    <x v="0"/>
    <m/>
    <x v="0"/>
  </r>
  <r>
    <s v="DL-02447"/>
    <s v="CUST-0245"/>
    <s v="CMP-091"/>
    <x v="3"/>
    <x v="0"/>
    <s v="13,871"/>
    <n v="13871"/>
    <x v="2"/>
    <s v="Kashish Patla"/>
    <s v="Kashish Patla"/>
    <s v="2022-04-27"/>
    <x v="854"/>
    <d v="2022-10-06T00:00:00"/>
    <d v="2022-10-06T00:00:00"/>
    <m/>
    <s v=""/>
    <m/>
    <n v="0"/>
    <n v="1"/>
    <n v="2.8"/>
    <x v="3"/>
    <m/>
    <x v="0"/>
  </r>
  <r>
    <s v="DL-02448"/>
    <s v="CUST-0039"/>
    <s v="CMP-003"/>
    <x v="1"/>
    <x v="5"/>
    <s v="198,486"/>
    <n v="198486"/>
    <x v="0"/>
    <s v="Hemangini Bahri"/>
    <s v="Hemangini Bahri"/>
    <s v="2023-11-04"/>
    <x v="430"/>
    <m/>
    <s v=""/>
    <d v="2023-12-08T00:00:00"/>
    <d v="2023-12-08T00:00:00"/>
    <n v="34"/>
    <n v="0"/>
    <n v="1"/>
    <n v="6.8"/>
    <x v="2"/>
    <m/>
    <x v="2"/>
  </r>
  <r>
    <s v="DL-02449"/>
    <s v="CUST-0130"/>
    <s v=""/>
    <x v="1"/>
    <x v="1"/>
    <s v="77,121"/>
    <n v="77121"/>
    <x v="4"/>
    <s v="Hemangini Bahri"/>
    <s v="Hemangini Bahri"/>
    <s v="2023-08-24"/>
    <x v="862"/>
    <d v="2024-01-15T00:00:00"/>
    <d v="2024-01-15T00:00:00"/>
    <m/>
    <s v=""/>
    <m/>
    <n v="0"/>
    <n v="1"/>
    <n v="34.5"/>
    <x v="0"/>
    <m/>
    <x v="0"/>
  </r>
  <r>
    <s v="DL-02450"/>
    <s v="CUST-0191"/>
    <s v="CMP-027"/>
    <x v="2"/>
    <x v="3"/>
    <s v="$47,930"/>
    <n v="47930"/>
    <x v="6"/>
    <s v="Krish Varughese"/>
    <s v="Krish Varughese"/>
    <s v="2022-11-18"/>
    <x v="405"/>
    <d v="2023-03-12T00:00:00"/>
    <d v="2023-03-12T00:00:00"/>
    <m/>
    <s v=""/>
    <m/>
    <n v="0"/>
    <n v="1"/>
    <n v="31.3"/>
    <x v="1"/>
    <m/>
    <x v="0"/>
  </r>
  <r>
    <s v="DL-02451"/>
    <s v="CUST-0209"/>
    <s v="CMP-099"/>
    <x v="1"/>
    <x v="4"/>
    <s v="215935"/>
    <n v="215935"/>
    <x v="3"/>
    <s v="Champak Rao"/>
    <s v="Champak Rao"/>
    <s v="2024-03-17"/>
    <x v="986"/>
    <d v="2024-04-29T00:00:00"/>
    <d v="2024-04-29T00:00:00"/>
    <d v="2024-04-10T00:00:00"/>
    <d v="2024-04-10T00:00:00"/>
    <n v="24"/>
    <n v="1"/>
    <n v="4"/>
    <n v="24.1"/>
    <x v="3"/>
    <m/>
    <x v="1"/>
  </r>
  <r>
    <s v="DL-02452"/>
    <s v="CUST-0716"/>
    <s v="CMP-064"/>
    <x v="3"/>
    <x v="6"/>
    <s v="22337"/>
    <n v="22337"/>
    <x v="2"/>
    <s v="Anamika Keer"/>
    <s v="Anamika Keer"/>
    <s v="2024-12-11"/>
    <x v="312"/>
    <d v="2025-05-10T00:00:00"/>
    <d v="2025-05-10T00:00:00"/>
    <m/>
    <s v=""/>
    <m/>
    <n v="0"/>
    <n v="1"/>
    <n v="10.4"/>
    <x v="2"/>
    <m/>
    <x v="0"/>
  </r>
  <r>
    <s v="DL-02453"/>
    <s v="CUST-1483"/>
    <s v="CMP-048"/>
    <x v="2"/>
    <x v="6"/>
    <s v="$34,295"/>
    <n v="34295"/>
    <x v="0"/>
    <s v="Aachal Soni"/>
    <s v="Aachal Soni"/>
    <s v="2022-11-20"/>
    <x v="919"/>
    <d v="2023-01-20T00:00:00"/>
    <d v="2023-01-20T00:00:00"/>
    <m/>
    <s v=""/>
    <m/>
    <n v="0"/>
    <n v="1"/>
    <n v="29.5"/>
    <x v="4"/>
    <m/>
    <x v="0"/>
  </r>
  <r>
    <s v="DL-02454"/>
    <s v="CUST-0763"/>
    <s v="CMP-021"/>
    <x v="1"/>
    <x v="3"/>
    <s v="$107,117"/>
    <n v="107117"/>
    <x v="5"/>
    <s v="rachit lall"/>
    <s v="Rachit Lall"/>
    <s v="2023-10-24"/>
    <x v="345"/>
    <d v="2023-12-06T00:00:00"/>
    <d v="2023-12-06T00:00:00"/>
    <m/>
    <s v=""/>
    <m/>
    <n v="0"/>
    <n v="1"/>
    <n v="14.7"/>
    <x v="3"/>
    <m/>
    <x v="0"/>
  </r>
  <r>
    <s v="DL-02455"/>
    <s v="CUST-0324"/>
    <s v="CMP-183"/>
    <x v="1"/>
    <x v="0"/>
    <s v="193,312"/>
    <n v="193312"/>
    <x v="0"/>
    <s v="Lakshmi Hayre"/>
    <s v="Lakshmi Hayre"/>
    <s v="2024-08-20"/>
    <x v="385"/>
    <d v="2025-01-23T00:00:00"/>
    <d v="2025-01-23T00:00:00"/>
    <m/>
    <s v=""/>
    <m/>
    <n v="0"/>
    <n v="1"/>
    <n v="19.8"/>
    <x v="2"/>
    <m/>
    <x v="0"/>
  </r>
  <r>
    <s v="DL-02456"/>
    <s v="CUST-0002"/>
    <s v="CMP-103"/>
    <x v="1"/>
    <x v="4"/>
    <s v="$86,680"/>
    <n v="86680"/>
    <x v="7"/>
    <s v="Mason Solanki"/>
    <s v="Mason Solanki"/>
    <s v="2024-01-28"/>
    <x v="796"/>
    <d v="2024-04-05T00:00:00"/>
    <d v="2024-04-05T00:00:00"/>
    <d v="2024-05-28T00:00:00"/>
    <d v="2024-05-28T00:00:00"/>
    <n v="121"/>
    <n v="0"/>
    <n v="1"/>
    <n v="24.1"/>
    <x v="0"/>
    <m/>
    <x v="1"/>
  </r>
  <r>
    <s v="DL-02457"/>
    <s v="CUST-1167"/>
    <s v=""/>
    <x v="4"/>
    <x v="4"/>
    <s v="5881"/>
    <n v="5881"/>
    <x v="0"/>
    <s v="Ati Seshadri"/>
    <s v="Ati Seshadri"/>
    <s v="2022-05-30"/>
    <x v="181"/>
    <d v="2022-08-14T00:00:00"/>
    <d v="2022-08-14T00:00:00"/>
    <d v="2022-07-30T00:00:00"/>
    <d v="2022-07-30T00:00:00"/>
    <n v="61"/>
    <n v="0"/>
    <n v="1"/>
    <n v="1.6"/>
    <x v="0"/>
    <m/>
    <x v="1"/>
  </r>
  <r>
    <s v="DL-02458"/>
    <s v="CUST-1047"/>
    <s v=""/>
    <x v="1"/>
    <x v="6"/>
    <s v="87661"/>
    <n v="87661"/>
    <x v="5"/>
    <s v="Amruta Sinha  "/>
    <s v="Amruta Sinha"/>
    <s v="2023-12-28"/>
    <x v="488"/>
    <d v="2024-06-15T00:00:00"/>
    <d v="2024-06-15T00:00:00"/>
    <m/>
    <s v=""/>
    <m/>
    <n v="0"/>
    <n v="1"/>
    <n v="32.9"/>
    <x v="2"/>
    <m/>
    <x v="0"/>
  </r>
  <r>
    <s v="DL-02459"/>
    <s v="CUST-1178"/>
    <s v="CMP-012"/>
    <x v="4"/>
    <x v="4"/>
    <s v="$5,555"/>
    <n v="5555"/>
    <x v="8"/>
    <s v="Kashish Patla"/>
    <s v="Kashish Patla"/>
    <s v="2022-09-16"/>
    <x v="987"/>
    <d v="2022-12-24T00:00:00"/>
    <d v="2022-12-24T00:00:00"/>
    <d v="2023-03-01T00:00:00"/>
    <d v="2023-03-01T00:00:00"/>
    <n v="166"/>
    <n v="0"/>
    <n v="1"/>
    <m/>
    <x v="0"/>
    <m/>
    <x v="1"/>
  </r>
  <r>
    <s v="DL-02460"/>
    <s v="CUST-1248"/>
    <s v="CMP-325"/>
    <x v="1"/>
    <x v="5"/>
    <s v="$104,019"/>
    <n v="104019"/>
    <x v="7"/>
    <s v="Amruta Sinha"/>
    <s v="Amruta Sinha"/>
    <s v="2022-07-31"/>
    <x v="384"/>
    <d v="2022-08-18T00:00:00"/>
    <d v="2022-08-18T00:00:00"/>
    <d v="2022-09-04T00:00:00"/>
    <d v="2022-09-04T00:00:00"/>
    <n v="35"/>
    <n v="0"/>
    <n v="1"/>
    <n v="8.5"/>
    <x v="1"/>
    <m/>
    <x v="2"/>
  </r>
  <r>
    <s v="DL-02461"/>
    <s v="CUST-0022"/>
    <s v="CMP-050"/>
    <x v="4"/>
    <x v="2"/>
    <s v="$8,226"/>
    <n v="8226"/>
    <x v="7"/>
    <s v="Amruta Sinha"/>
    <s v="Amruta Sinha"/>
    <s v="22/07/2022"/>
    <x v="206"/>
    <d v="2023-01-11T00:00:00"/>
    <d v="2023-01-11T00:00:00"/>
    <m/>
    <s v=""/>
    <m/>
    <n v="0"/>
    <n v="1"/>
    <n v="8.6"/>
    <x v="0"/>
    <m/>
    <x v="0"/>
  </r>
  <r>
    <s v="DL-02462"/>
    <s v="CUST-1260"/>
    <s v="CMP-110"/>
    <x v="3"/>
    <x v="1"/>
    <s v="10995"/>
    <n v="10995"/>
    <x v="3"/>
    <s v="Hemangini Bahri"/>
    <s v="Hemangini Bahri"/>
    <s v="2022-08-29"/>
    <x v="615"/>
    <d v="2022-12-04T00:00:00"/>
    <d v="2022-12-04T00:00:00"/>
    <m/>
    <s v=""/>
    <m/>
    <n v="0"/>
    <n v="1"/>
    <n v="26.2"/>
    <x v="4"/>
    <m/>
    <x v="0"/>
  </r>
  <r>
    <s v="DL-02463"/>
    <s v="CUST-1065"/>
    <s v="CMP-283"/>
    <x v="3"/>
    <x v="6"/>
    <s v="$8,744"/>
    <n v="8744"/>
    <x v="3"/>
    <s v="rachit lall"/>
    <s v="Rachit Lall"/>
    <s v="2024-07-21"/>
    <x v="988"/>
    <d v="2024-12-24T00:00:00"/>
    <d v="2024-12-24T00:00:00"/>
    <m/>
    <s v=""/>
    <m/>
    <n v="0"/>
    <n v="1"/>
    <n v="19.3"/>
    <x v="2"/>
    <m/>
    <x v="0"/>
  </r>
  <r>
    <s v="DL-02464"/>
    <s v="CUST-1003"/>
    <s v=""/>
    <x v="0"/>
    <x v="0"/>
    <s v="1,637"/>
    <n v="1637"/>
    <x v="8"/>
    <s v="jalsa parsa"/>
    <s v="Jalsa Parsa"/>
    <s v="2023-02-01"/>
    <x v="573"/>
    <d v="2023-05-15T00:00:00"/>
    <d v="2023-05-15T00:00:00"/>
    <m/>
    <s v=""/>
    <m/>
    <n v="0"/>
    <n v="1"/>
    <n v="29"/>
    <x v="0"/>
    <m/>
    <x v="0"/>
  </r>
  <r>
    <s v="DL-02465"/>
    <s v="CUST-0517"/>
    <s v=""/>
    <x v="0"/>
    <x v="4"/>
    <s v="$9,027"/>
    <n v="9027"/>
    <x v="4"/>
    <s v="rachit lall"/>
    <s v="Rachit Lall"/>
    <s v="2023-02-23"/>
    <x v="760"/>
    <d v="2023-06-22T00:00:00"/>
    <d v="2023-06-22T00:00:00"/>
    <d v="2023-04-29T00:00:00"/>
    <d v="2023-04-29T00:00:00"/>
    <n v="65"/>
    <n v="1"/>
    <n v="4"/>
    <n v="17.100000000000001"/>
    <x v="3"/>
    <m/>
    <x v="1"/>
  </r>
  <r>
    <s v="DL-02466"/>
    <s v="CUST-0626"/>
    <s v=""/>
    <x v="0"/>
    <x v="4"/>
    <s v="$6,212"/>
    <n v="6212"/>
    <x v="6"/>
    <s v="Ati Seshadri"/>
    <s v="Ati Seshadri"/>
    <s v="30/12/2022"/>
    <x v="217"/>
    <d v="2023-05-24T00:00:00"/>
    <d v="2023-05-24T00:00:00"/>
    <d v="2023-03-05T00:00:00"/>
    <d v="2023-03-05T00:00:00"/>
    <n v="65"/>
    <n v="0"/>
    <n v="1"/>
    <n v="26.5"/>
    <x v="4"/>
    <m/>
    <x v="1"/>
  </r>
  <r>
    <s v="DL-02467"/>
    <s v="CUST-0153"/>
    <s v="CMP-240"/>
    <x v="1"/>
    <x v="2"/>
    <s v="165,626"/>
    <n v="165626"/>
    <x v="1"/>
    <s v="Ati Seshadri"/>
    <s v="Ati Seshadri"/>
    <s v="2022-06-24"/>
    <x v="551"/>
    <d v="2022-08-22T00:00:00"/>
    <d v="2022-08-22T00:00:00"/>
    <m/>
    <s v=""/>
    <m/>
    <n v="0"/>
    <n v="1"/>
    <n v="22.6"/>
    <x v="2"/>
    <m/>
    <x v="0"/>
  </r>
  <r>
    <s v="DL-02468"/>
    <s v="CUST-0851"/>
    <s v="CMP-126"/>
    <x v="3"/>
    <x v="2"/>
    <s v="$12,283"/>
    <n v="12283"/>
    <x v="4"/>
    <s v="rachit lall"/>
    <s v="Rachit Lall"/>
    <s v="2022-10-11"/>
    <x v="175"/>
    <d v="2023-04-06T00:00:00"/>
    <d v="2023-04-06T00:00:00"/>
    <m/>
    <s v=""/>
    <m/>
    <n v="0"/>
    <n v="1"/>
    <n v="22.4"/>
    <x v="2"/>
    <m/>
    <x v="0"/>
  </r>
  <r>
    <s v="DL-02469"/>
    <s v="CUST-1078"/>
    <s v=""/>
    <x v="3"/>
    <x v="0"/>
    <s v="18826"/>
    <n v="18826"/>
    <x v="0"/>
    <s v="Owen Mane"/>
    <s v="Owen Mane"/>
    <s v="2023-02-12"/>
    <x v="12"/>
    <d v="2023-06-13T00:00:00"/>
    <d v="2023-06-13T00:00:00"/>
    <m/>
    <s v=""/>
    <m/>
    <n v="0"/>
    <n v="1"/>
    <n v="4.5"/>
    <x v="2"/>
    <m/>
    <x v="0"/>
  </r>
  <r>
    <s v="DL-02470"/>
    <s v="CUST-0559"/>
    <s v="CMP-191"/>
    <x v="1"/>
    <x v="6"/>
    <s v="59K"/>
    <n v="59000"/>
    <x v="6"/>
    <s v="Krish Varughese"/>
    <s v="Krish Varughese"/>
    <s v="2022-06-13"/>
    <x v="929"/>
    <d v="2022-10-24T00:00:00"/>
    <d v="2022-10-24T00:00:00"/>
    <m/>
    <s v=""/>
    <m/>
    <n v="0"/>
    <n v="1"/>
    <n v="17.7"/>
    <x v="3"/>
    <m/>
    <x v="0"/>
  </r>
  <r>
    <s v="DL-02471"/>
    <s v="CUST-0130"/>
    <s v=""/>
    <x v="1"/>
    <x v="2"/>
    <s v="$188,979"/>
    <n v="188979"/>
    <x v="5"/>
    <s v="Panini Kade"/>
    <s v="Panini Kade"/>
    <s v="2022-05-03"/>
    <x v="212"/>
    <d v="2022-06-29T00:00:00"/>
    <d v="2022-06-29T00:00:00"/>
    <m/>
    <s v=""/>
    <m/>
    <n v="0"/>
    <n v="1"/>
    <n v="15.9"/>
    <x v="4"/>
    <m/>
    <x v="0"/>
  </r>
  <r>
    <s v="DL-02472"/>
    <s v="CUST-0958"/>
    <s v=""/>
    <x v="0"/>
    <x v="6"/>
    <s v="3587"/>
    <n v="3587"/>
    <x v="6"/>
    <s v="Hemangini Bahri"/>
    <s v="Hemangini Bahri"/>
    <s v="2022-07-13"/>
    <x v="541"/>
    <d v="2022-12-01T00:00:00"/>
    <d v="2022-12-01T00:00:00"/>
    <m/>
    <s v=""/>
    <m/>
    <n v="0"/>
    <n v="1"/>
    <n v="34"/>
    <x v="3"/>
    <m/>
    <x v="0"/>
  </r>
  <r>
    <s v="DL-02473"/>
    <s v="CUST-0524"/>
    <s v="CMP-117"/>
    <x v="4"/>
    <x v="4"/>
    <s v="9K"/>
    <n v="9000"/>
    <x v="8"/>
    <s v="Panini Kade"/>
    <s v="Panini Kade"/>
    <s v="2022-03-28"/>
    <x v="800"/>
    <d v="2022-06-26T00:00:00"/>
    <d v="2022-06-26T00:00:00"/>
    <d v="2022-06-17T00:00:00"/>
    <d v="2022-06-17T00:00:00"/>
    <n v="81"/>
    <n v="1"/>
    <n v="1"/>
    <n v="28.6"/>
    <x v="1"/>
    <m/>
    <x v="1"/>
  </r>
  <r>
    <s v="DL-02474"/>
    <s v="CUST-0969"/>
    <s v=""/>
    <x v="3"/>
    <x v="5"/>
    <s v="$13,320"/>
    <n v="13320"/>
    <x v="6"/>
    <s v="Krish Varughese"/>
    <s v="Krish Varughese"/>
    <s v="2023-09-23"/>
    <x v="752"/>
    <d v="2024-03-03T00:00:00"/>
    <d v="2024-03-03T00:00:00"/>
    <d v="2024-02-13T00:00:00"/>
    <d v="2024-02-13T00:00:00"/>
    <n v="143"/>
    <n v="0"/>
    <n v="1"/>
    <n v="19.3"/>
    <x v="2"/>
    <m/>
    <x v="2"/>
  </r>
  <r>
    <s v="DL-02475"/>
    <s v="CUST-0554"/>
    <s v="CMP-219"/>
    <x v="0"/>
    <x v="5"/>
    <s v="4,142"/>
    <n v="4142"/>
    <x v="7"/>
    <s v="Shivani Natt"/>
    <s v="Shivani Natt"/>
    <s v="2024-01-31"/>
    <x v="716"/>
    <d v="2024-06-14T00:00:00"/>
    <d v="2024-06-14T00:00:00"/>
    <d v="2024-06-12T00:00:00"/>
    <d v="2024-06-12T00:00:00"/>
    <n v="133"/>
    <n v="0"/>
    <n v="1"/>
    <n v="29.5"/>
    <x v="2"/>
    <m/>
    <x v="2"/>
  </r>
  <r>
    <s v="DL-02476"/>
    <s v="CUST-0946"/>
    <s v=""/>
    <x v="0"/>
    <x v="2"/>
    <s v="3,299"/>
    <n v="3299"/>
    <x v="2"/>
    <s v="Panini Kade"/>
    <s v="Panini Kade"/>
    <s v="2022-03-09"/>
    <x v="228"/>
    <d v="2022-06-21T00:00:00"/>
    <d v="2022-06-21T00:00:00"/>
    <m/>
    <s v=""/>
    <m/>
    <n v="0"/>
    <n v="1"/>
    <n v="13.7"/>
    <x v="4"/>
    <m/>
    <x v="0"/>
  </r>
  <r>
    <s v="DL-02477"/>
    <s v="CUST-0957"/>
    <s v=""/>
    <x v="3"/>
    <x v="2"/>
    <s v="$15,941"/>
    <n v="15941"/>
    <x v="3"/>
    <s v="Owen Mane"/>
    <s v="Owen Mane"/>
    <s v="2024-05-28"/>
    <x v="365"/>
    <d v="2024-10-23T00:00:00"/>
    <d v="2024-10-23T00:00:00"/>
    <m/>
    <s v=""/>
    <m/>
    <n v="0"/>
    <n v="1"/>
    <n v="9.1"/>
    <x v="2"/>
    <m/>
    <x v="0"/>
  </r>
  <r>
    <s v="DL-02478"/>
    <s v="CUST-1075"/>
    <s v="CMP-357"/>
    <x v="0"/>
    <x v="6"/>
    <s v="$4,559"/>
    <n v="4559"/>
    <x v="5"/>
    <s v="Anamika Keer"/>
    <s v="Anamika Keer"/>
    <s v="2022-12-11"/>
    <x v="594"/>
    <d v="2023-02-19T00:00:00"/>
    <d v="2023-02-19T00:00:00"/>
    <m/>
    <s v=""/>
    <m/>
    <n v="0"/>
    <n v="1"/>
    <n v="12"/>
    <x v="1"/>
    <m/>
    <x v="0"/>
  </r>
  <r>
    <s v="DL-02479"/>
    <s v="CUST-0478"/>
    <s v="CMP-332"/>
    <x v="2"/>
    <x v="3"/>
    <s v="27,347"/>
    <n v="27347"/>
    <x v="5"/>
    <s v="Jasmit Gour"/>
    <s v="Jasmit Gour"/>
    <s v="23/11/2022"/>
    <x v="55"/>
    <d v="2023-04-03T00:00:00"/>
    <d v="2023-04-03T00:00:00"/>
    <m/>
    <s v=""/>
    <m/>
    <n v="0"/>
    <n v="1"/>
    <n v="12.9"/>
    <x v="2"/>
    <m/>
    <x v="0"/>
  </r>
  <r>
    <s v="DL-02480"/>
    <s v="CUST-0166"/>
    <s v=""/>
    <x v="2"/>
    <x v="2"/>
    <s v="34884"/>
    <n v="34884"/>
    <x v="4"/>
    <s v="Ekta Uppal"/>
    <s v="Ekta Uppal"/>
    <s v="2024-08-23"/>
    <x v="823"/>
    <d v="2025-01-19T00:00:00"/>
    <d v="2025-01-19T00:00:00"/>
    <m/>
    <s v=""/>
    <m/>
    <n v="0"/>
    <n v="1"/>
    <n v="20.3"/>
    <x v="3"/>
    <m/>
    <x v="0"/>
  </r>
  <r>
    <s v="DL-02481"/>
    <s v="CUST-0924"/>
    <s v="CMP-210"/>
    <x v="4"/>
    <x v="6"/>
    <s v="12674"/>
    <n v="12674"/>
    <x v="7"/>
    <s v="jalsa parsa"/>
    <s v="Jalsa Parsa"/>
    <s v="11/01/2022"/>
    <x v="784"/>
    <d v="2022-07-07T00:00:00"/>
    <d v="2022-07-07T00:00:00"/>
    <m/>
    <s v=""/>
    <m/>
    <n v="0"/>
    <n v="1"/>
    <n v="20.5"/>
    <x v="2"/>
    <m/>
    <x v="0"/>
  </r>
  <r>
    <s v="DL-02482"/>
    <s v="CUST-0004"/>
    <s v="CMP-227"/>
    <x v="4"/>
    <x v="1"/>
    <s v="8650"/>
    <n v="8650"/>
    <x v="6"/>
    <s v="Ati Seshadri"/>
    <s v="Ati Seshadri"/>
    <s v="2024-11-01"/>
    <x v="15"/>
    <d v="2025-03-12T00:00:00"/>
    <d v="2025-03-12T00:00:00"/>
    <m/>
    <s v=""/>
    <m/>
    <n v="0"/>
    <n v="1"/>
    <n v="22.3"/>
    <x v="0"/>
    <m/>
    <x v="0"/>
  </r>
  <r>
    <s v="DL-02483"/>
    <s v="CUST-1191"/>
    <s v="CMP-291"/>
    <x v="0"/>
    <x v="6"/>
    <s v="$4,961"/>
    <n v="4961"/>
    <x v="5"/>
    <s v="Panini Kade"/>
    <s v="Panini Kade"/>
    <s v="2024-10-12"/>
    <x v="404"/>
    <d v="2025-03-03T00:00:00"/>
    <d v="2025-03-03T00:00:00"/>
    <m/>
    <s v=""/>
    <m/>
    <n v="0"/>
    <n v="1"/>
    <n v="15.4"/>
    <x v="0"/>
    <m/>
    <x v="0"/>
  </r>
  <r>
    <s v="DL-02484"/>
    <s v="CUST-0399"/>
    <s v=""/>
    <x v="0"/>
    <x v="2"/>
    <s v="$4,964"/>
    <n v="4964"/>
    <x v="1"/>
    <s v="Patrick Sama"/>
    <s v="Patrick Sama"/>
    <s v="2023-08-01"/>
    <x v="257"/>
    <d v="2023-11-19T00:00:00"/>
    <d v="2023-11-19T00:00:00"/>
    <m/>
    <s v=""/>
    <m/>
    <n v="0"/>
    <n v="1"/>
    <n v="11.1"/>
    <x v="2"/>
    <m/>
    <x v="0"/>
  </r>
  <r>
    <s v="DL-02485"/>
    <s v="CUST-1495"/>
    <s v="CMP-224"/>
    <x v="1"/>
    <x v="4"/>
    <s v="$185,914"/>
    <n v="185914"/>
    <x v="3"/>
    <s v="Panini Kade"/>
    <s v="Panini Kade"/>
    <s v="23/03/2023"/>
    <x v="130"/>
    <m/>
    <s v=""/>
    <d v="2023-06-16T00:00:00"/>
    <d v="2023-06-16T00:00:00"/>
    <n v="85"/>
    <n v="0"/>
    <n v="1"/>
    <n v="7.8"/>
    <x v="3"/>
    <m/>
    <x v="1"/>
  </r>
  <r>
    <s v="DL-02486"/>
    <s v="CUST-0071"/>
    <s v="CMP-374"/>
    <x v="2"/>
    <x v="4"/>
    <s v="28176"/>
    <n v="28176"/>
    <x v="0"/>
    <s v="Patrick Sama"/>
    <s v="Patrick Sama"/>
    <s v="2022-04-09"/>
    <x v="393"/>
    <d v="2022-08-10T00:00:00"/>
    <d v="2022-08-10T00:00:00"/>
    <d v="2022-09-22T00:00:00"/>
    <d v="2022-09-22T00:00:00"/>
    <n v="166"/>
    <n v="1"/>
    <n v="4"/>
    <n v="11"/>
    <x v="2"/>
    <m/>
    <x v="1"/>
  </r>
  <r>
    <s v="DL-02487"/>
    <s v="CUST-0919"/>
    <s v=""/>
    <x v="2"/>
    <x v="3"/>
    <s v="26814"/>
    <n v="26814"/>
    <x v="6"/>
    <s v="Champak Rao"/>
    <s v="Champak Rao"/>
    <s v="2024-11-20"/>
    <x v="71"/>
    <d v="2025-05-03T00:00:00"/>
    <d v="2025-05-03T00:00:00"/>
    <m/>
    <s v=""/>
    <m/>
    <n v="0"/>
    <n v="1"/>
    <n v="24.4"/>
    <x v="0"/>
    <m/>
    <x v="0"/>
  </r>
  <r>
    <s v="DL-02488"/>
    <s v="CUST-0017"/>
    <s v=""/>
    <x v="3"/>
    <x v="2"/>
    <s v="5K"/>
    <n v="5000"/>
    <x v="3"/>
    <s v="Shivani Natt"/>
    <s v="Shivani Natt"/>
    <s v="2024-07-28"/>
    <x v="974"/>
    <d v="2025-01-10T00:00:00"/>
    <d v="2025-01-10T00:00:00"/>
    <m/>
    <s v=""/>
    <m/>
    <n v="0"/>
    <n v="1"/>
    <n v="24.2"/>
    <x v="2"/>
    <m/>
    <x v="0"/>
  </r>
  <r>
    <s v="DL-02489"/>
    <s v="CUST-1039"/>
    <s v="CMP-231"/>
    <x v="0"/>
    <x v="1"/>
    <s v="1768"/>
    <n v="1768"/>
    <x v="8"/>
    <s v="Anamika Keer"/>
    <s v="Anamika Keer"/>
    <s v="2024-05-12"/>
    <x v="539"/>
    <d v="2024-06-15T00:00:00"/>
    <d v="2024-06-15T00:00:00"/>
    <m/>
    <s v=""/>
    <m/>
    <n v="0"/>
    <n v="1"/>
    <n v="12.4"/>
    <x v="0"/>
    <m/>
    <x v="0"/>
  </r>
  <r>
    <s v="DL-02490"/>
    <s v="CUST-1249"/>
    <s v="CMP-268"/>
    <x v="0"/>
    <x v="4"/>
    <s v="7786"/>
    <n v="7786"/>
    <x v="3"/>
    <s v="jalsa parsa"/>
    <s v="Jalsa Parsa"/>
    <s v="2022-04-30"/>
    <x v="84"/>
    <d v="2022-07-23T00:00:00"/>
    <d v="2022-07-23T00:00:00"/>
    <d v="2022-07-28T00:00:00"/>
    <d v="2022-07-28T00:00:00"/>
    <n v="89"/>
    <n v="1"/>
    <n v="3"/>
    <n v="2.1"/>
    <x v="0"/>
    <m/>
    <x v="1"/>
  </r>
  <r>
    <s v="DL-02491"/>
    <s v="CUST-0174"/>
    <s v="CMP-390"/>
    <x v="0"/>
    <x v="1"/>
    <s v="4K"/>
    <n v="4000"/>
    <x v="3"/>
    <s v="Panini Kade"/>
    <s v="Panini Kade"/>
    <s v="21/05/2023"/>
    <x v="905"/>
    <d v="2023-07-24T00:00:00"/>
    <d v="2023-07-24T00:00:00"/>
    <m/>
    <s v=""/>
    <m/>
    <n v="0"/>
    <n v="1"/>
    <n v="17.8"/>
    <x v="1"/>
    <m/>
    <x v="0"/>
  </r>
  <r>
    <s v="DL-02492"/>
    <s v="CUST-0958"/>
    <s v=""/>
    <x v="2"/>
    <x v="1"/>
    <s v="$14,676"/>
    <n v="14676"/>
    <x v="2"/>
    <s v="Patrick Sama  "/>
    <s v="Patrick Sama"/>
    <s v="2022-09-08"/>
    <x v="231"/>
    <d v="2023-02-22T00:00:00"/>
    <d v="2023-02-22T00:00:00"/>
    <m/>
    <s v=""/>
    <m/>
    <n v="0"/>
    <n v="1"/>
    <n v="18.399999999999999"/>
    <x v="4"/>
    <m/>
    <x v="0"/>
  </r>
  <r>
    <s v="DL-02493"/>
    <s v="CUST-0835"/>
    <s v=""/>
    <x v="0"/>
    <x v="5"/>
    <s v="$1,566"/>
    <n v="1566"/>
    <x v="4"/>
    <s v="Mason Solanki"/>
    <s v="Mason Solanki"/>
    <s v="2024-02-21"/>
    <x v="315"/>
    <d v="2024-03-12T00:00:00"/>
    <d v="2024-03-12T00:00:00"/>
    <d v="2024-07-26T00:00:00"/>
    <d v="2024-07-26T00:00:00"/>
    <n v="156"/>
    <n v="0"/>
    <n v="1"/>
    <n v="32.299999999999997"/>
    <x v="3"/>
    <m/>
    <x v="2"/>
  </r>
  <r>
    <s v="DL-02494"/>
    <s v="CUST-1009"/>
    <s v="CMP-214"/>
    <x v="0"/>
    <x v="1"/>
    <s v="$4,581"/>
    <n v="4581"/>
    <x v="1"/>
    <s v="Vidhi Mital"/>
    <s v="Vidhi Mital"/>
    <s v="20/01/2022"/>
    <x v="91"/>
    <d v="2022-05-23T00:00:00"/>
    <d v="2022-05-23T00:00:00"/>
    <m/>
    <s v=""/>
    <m/>
    <n v="0"/>
    <n v="1"/>
    <n v="31"/>
    <x v="0"/>
    <m/>
    <x v="0"/>
  </r>
  <r>
    <s v="DL-02495"/>
    <s v="CUST-0377"/>
    <s v="CMP-083"/>
    <x v="3"/>
    <x v="2"/>
    <s v="$12,256"/>
    <n v="12256"/>
    <x v="6"/>
    <s v="Karan Karnik"/>
    <s v="Karan Karnik"/>
    <s v="2023-02-01"/>
    <x v="573"/>
    <d v="2023-06-22T00:00:00"/>
    <d v="2023-06-22T00:00:00"/>
    <m/>
    <s v=""/>
    <m/>
    <n v="0"/>
    <n v="1"/>
    <m/>
    <x v="4"/>
    <m/>
    <x v="0"/>
  </r>
  <r>
    <s v="DL-02496"/>
    <s v="CUST-0913"/>
    <s v="CMP-194"/>
    <x v="4"/>
    <x v="0"/>
    <s v="$3,854"/>
    <n v="3854"/>
    <x v="5"/>
    <s v="Jasmit Gour"/>
    <s v="Jasmit Gour"/>
    <s v="2022-10-06"/>
    <x v="613"/>
    <d v="2022-11-06T00:00:00"/>
    <d v="2022-11-06T00:00:00"/>
    <m/>
    <s v=""/>
    <m/>
    <n v="0"/>
    <n v="1"/>
    <n v="21.7"/>
    <x v="1"/>
    <m/>
    <x v="0"/>
  </r>
  <r>
    <s v="DL-02497"/>
    <s v="CUST-1437"/>
    <s v=""/>
    <x v="0"/>
    <x v="6"/>
    <s v="7,704"/>
    <n v="7704"/>
    <x v="8"/>
    <s v="Ati Seshadri"/>
    <s v="Ati Seshadri"/>
    <s v="2023-01-01"/>
    <x v="989"/>
    <d v="2023-02-06T00:00:00"/>
    <d v="2023-02-06T00:00:00"/>
    <m/>
    <s v=""/>
    <m/>
    <n v="0"/>
    <n v="1"/>
    <n v="22.5"/>
    <x v="1"/>
    <m/>
    <x v="0"/>
  </r>
  <r>
    <s v="DL-02498"/>
    <s v="CUST-0846"/>
    <s v="CMP-170"/>
    <x v="3"/>
    <x v="4"/>
    <s v="$13,303"/>
    <n v="13303"/>
    <x v="5"/>
    <s v="Jairaj Panchal"/>
    <s v="Jairaj Panchal"/>
    <s v="2024-05-23"/>
    <x v="864"/>
    <d v="2024-10-10T00:00:00"/>
    <d v="2024-10-10T00:00:00"/>
    <d v="2024-08-25T00:00:00"/>
    <d v="2024-08-25T00:00:00"/>
    <n v="94"/>
    <n v="1"/>
    <n v="1"/>
    <n v="33.299999999999997"/>
    <x v="0"/>
    <m/>
    <x v="1"/>
  </r>
  <r>
    <s v="DL-02499"/>
    <s v="CUST-0892"/>
    <s v="CMP-198"/>
    <x v="3"/>
    <x v="6"/>
    <s v="$22,363"/>
    <n v="22363"/>
    <x v="1"/>
    <s v="Nihal Bhasin"/>
    <s v="Nihal Bhasin"/>
    <s v="2022-05-22"/>
    <x v="990"/>
    <d v="2022-10-23T00:00:00"/>
    <d v="2022-10-23T00:00:00"/>
    <m/>
    <s v=""/>
    <m/>
    <n v="0"/>
    <n v="1"/>
    <n v="17.5"/>
    <x v="4"/>
    <m/>
    <x v="0"/>
  </r>
  <r>
    <s v="DL-02500"/>
    <s v="CUST-0588"/>
    <s v="CMP-165"/>
    <x v="1"/>
    <x v="3"/>
    <s v="130829"/>
    <n v="130829"/>
    <x v="8"/>
    <s v="Karan Karnik"/>
    <s v="Karan Karnik"/>
    <s v="2023-07-12"/>
    <x v="762"/>
    <d v="2023-10-14T00:00:00"/>
    <d v="2023-10-14T00:00:00"/>
    <m/>
    <s v=""/>
    <m/>
    <n v="0"/>
    <n v="1"/>
    <n v="23.9"/>
    <x v="0"/>
    <m/>
    <x v="0"/>
  </r>
  <r>
    <s v="DL-02501"/>
    <s v="CUST-0962"/>
    <s v="CMP-308"/>
    <x v="0"/>
    <x v="6"/>
    <s v="$5,709"/>
    <n v="5709"/>
    <x v="6"/>
    <s v="Nihal Bhasin"/>
    <s v="Nihal Bhasin"/>
    <s v="2022-03-29"/>
    <x v="819"/>
    <d v="2022-09-03T00:00:00"/>
    <d v="2022-09-03T00:00:00"/>
    <m/>
    <s v=""/>
    <m/>
    <n v="0"/>
    <n v="1"/>
    <n v="4.9000000000000004"/>
    <x v="2"/>
    <m/>
    <x v="0"/>
  </r>
  <r>
    <s v="DL-02502"/>
    <s v="CUST-0987"/>
    <s v="CMP-332"/>
    <x v="1"/>
    <x v="6"/>
    <s v="$150,015"/>
    <n v="150015"/>
    <x v="8"/>
    <s v="Anamika Keer"/>
    <s v="Anamika Keer"/>
    <s v="2023-11-29"/>
    <x v="233"/>
    <d v="2024-04-20T00:00:00"/>
    <d v="2024-04-20T00:00:00"/>
    <m/>
    <s v=""/>
    <m/>
    <n v="0"/>
    <n v="1"/>
    <n v="32.9"/>
    <x v="0"/>
    <m/>
    <x v="0"/>
  </r>
  <r>
    <s v="DL-02503"/>
    <s v="CUST-0565"/>
    <s v="CMP-123"/>
    <x v="4"/>
    <x v="4"/>
    <s v="$7,216"/>
    <n v="7216"/>
    <x v="0"/>
    <s v="Jasmit Gour"/>
    <s v="Jasmit Gour"/>
    <s v="2023-07-07"/>
    <x v="991"/>
    <d v="2023-07-26T00:00:00"/>
    <d v="2023-07-26T00:00:00"/>
    <d v="2023-11-12T00:00:00"/>
    <d v="2023-11-12T00:00:00"/>
    <n v="128"/>
    <n v="0"/>
    <n v="1"/>
    <n v="18.899999999999999"/>
    <x v="3"/>
    <m/>
    <x v="1"/>
  </r>
  <r>
    <s v="DL-02504"/>
    <s v="CUST-0812"/>
    <s v="CMP-314"/>
    <x v="2"/>
    <x v="1"/>
    <s v="$14,856"/>
    <n v="14856"/>
    <x v="6"/>
    <s v="Ekta Uppal"/>
    <s v="Ekta Uppal"/>
    <s v="2022-09-19"/>
    <x v="547"/>
    <d v="2022-12-06T00:00:00"/>
    <d v="2022-12-06T00:00:00"/>
    <m/>
    <s v=""/>
    <m/>
    <n v="0"/>
    <n v="1"/>
    <n v="12"/>
    <x v="0"/>
    <m/>
    <x v="0"/>
  </r>
  <r>
    <s v="DL-02505"/>
    <s v="CUST-1260"/>
    <s v="CMP-078"/>
    <x v="0"/>
    <x v="4"/>
    <s v="$1,806"/>
    <n v="1806"/>
    <x v="3"/>
    <s v="Krish Varughese"/>
    <s v="Krish Varughese"/>
    <s v="17/01/2022"/>
    <x v="767"/>
    <d v="2022-02-07T00:00:00"/>
    <d v="2022-02-07T00:00:00"/>
    <d v="2022-07-26T00:00:00"/>
    <d v="2022-07-26T00:00:00"/>
    <n v="190"/>
    <n v="1"/>
    <n v="4"/>
    <n v="19.2"/>
    <x v="2"/>
    <m/>
    <x v="1"/>
  </r>
  <r>
    <s v="DL-02506"/>
    <s v="CUST-0083"/>
    <s v="CMP-336"/>
    <x v="1"/>
    <x v="6"/>
    <s v="147826"/>
    <n v="147826"/>
    <x v="8"/>
    <s v="Aachal Soni"/>
    <s v="Aachal Soni"/>
    <s v="2022-12-11"/>
    <x v="594"/>
    <d v="2023-02-25T00:00:00"/>
    <d v="2023-02-25T00:00:00"/>
    <m/>
    <s v=""/>
    <m/>
    <n v="0"/>
    <n v="1"/>
    <n v="4.3"/>
    <x v="2"/>
    <m/>
    <x v="0"/>
  </r>
  <r>
    <s v="DL-02507"/>
    <s v="CUST-1337"/>
    <s v="CMP-110"/>
    <x v="0"/>
    <x v="2"/>
    <s v="2980"/>
    <n v="2980"/>
    <x v="3"/>
    <s v="Lakshmi Hayre"/>
    <s v="Lakshmi Hayre"/>
    <s v="2023-06-02"/>
    <x v="992"/>
    <d v="2023-10-19T00:00:00"/>
    <d v="2023-10-19T00:00:00"/>
    <m/>
    <s v=""/>
    <m/>
    <n v="0"/>
    <n v="1"/>
    <n v="33.5"/>
    <x v="2"/>
    <m/>
    <x v="0"/>
  </r>
  <r>
    <s v="DL-02508"/>
    <s v="CUST-1215"/>
    <s v=""/>
    <x v="1"/>
    <x v="3"/>
    <s v="96,142"/>
    <n v="96142"/>
    <x v="1"/>
    <s v="Mason Solanki"/>
    <s v="Mason Solanki"/>
    <s v="17/05/2024"/>
    <x v="916"/>
    <d v="2024-10-07T00:00:00"/>
    <d v="2024-10-07T00:00:00"/>
    <m/>
    <s v=""/>
    <m/>
    <n v="0"/>
    <n v="1"/>
    <n v="22.5"/>
    <x v="2"/>
    <m/>
    <x v="0"/>
  </r>
  <r>
    <s v="DL-02509"/>
    <s v="CUST-1406"/>
    <s v="CMP-013"/>
    <x v="2"/>
    <x v="6"/>
    <s v="$29,863"/>
    <n v="29863"/>
    <x v="1"/>
    <s v="Ekta Uppal"/>
    <s v="Ekta Uppal"/>
    <s v="2023-12-26"/>
    <x v="699"/>
    <d v="2024-03-19T00:00:00"/>
    <d v="2024-03-19T00:00:00"/>
    <m/>
    <s v=""/>
    <m/>
    <n v="0"/>
    <n v="1"/>
    <n v="2.5"/>
    <x v="4"/>
    <m/>
    <x v="0"/>
  </r>
  <r>
    <s v="DL-02510"/>
    <s v="CUST-1425"/>
    <s v="CMP-309"/>
    <x v="0"/>
    <x v="4"/>
    <s v="3627"/>
    <n v="3627"/>
    <x v="8"/>
    <s v="Jasmit Gour"/>
    <s v="Jasmit Gour"/>
    <s v="2022-10-21"/>
    <x v="627"/>
    <d v="2022-12-11T00:00:00"/>
    <d v="2022-12-11T00:00:00"/>
    <d v="2022-12-23T00:00:00"/>
    <d v="2022-12-23T00:00:00"/>
    <n v="63"/>
    <n v="0"/>
    <n v="1"/>
    <n v="34.299999999999997"/>
    <x v="1"/>
    <m/>
    <x v="1"/>
  </r>
  <r>
    <s v="DL-02511"/>
    <s v="CUST-1426"/>
    <s v="CMP-274"/>
    <x v="3"/>
    <x v="6"/>
    <s v="20279"/>
    <n v="20279"/>
    <x v="6"/>
    <s v="Jairaj Panchal"/>
    <s v="Jairaj Panchal"/>
    <s v="2022-03-15"/>
    <x v="0"/>
    <d v="2022-09-01T00:00:00"/>
    <d v="2022-09-01T00:00:00"/>
    <m/>
    <s v=""/>
    <m/>
    <n v="0"/>
    <n v="1"/>
    <n v="8.1"/>
    <x v="3"/>
    <m/>
    <x v="0"/>
  </r>
  <r>
    <s v="DL-02512"/>
    <s v="CUST-0716"/>
    <s v="CMP-130"/>
    <x v="1"/>
    <x v="6"/>
    <s v="202,798"/>
    <n v="202798"/>
    <x v="5"/>
    <s v="Mason Solanki"/>
    <s v="Mason Solanki"/>
    <s v="2024-08-06"/>
    <x v="31"/>
    <d v="2024-12-08T00:00:00"/>
    <d v="2024-12-08T00:00:00"/>
    <m/>
    <s v=""/>
    <m/>
    <n v="0"/>
    <n v="1"/>
    <n v="5.7"/>
    <x v="1"/>
    <m/>
    <x v="0"/>
  </r>
  <r>
    <s v="DL-02513"/>
    <s v="CUST-0723"/>
    <s v="CMP-200"/>
    <x v="1"/>
    <x v="5"/>
    <s v="63518"/>
    <n v="63518"/>
    <x v="3"/>
    <s v="Owen Mane"/>
    <s v="Owen Mane"/>
    <s v="2023-11-28"/>
    <x v="993"/>
    <d v="2024-02-01T00:00:00"/>
    <d v="2024-02-01T00:00:00"/>
    <d v="2024-01-06T00:00:00"/>
    <d v="2024-01-06T00:00:00"/>
    <n v="39"/>
    <n v="0"/>
    <n v="1"/>
    <n v="3.7"/>
    <x v="3"/>
    <m/>
    <x v="2"/>
  </r>
  <r>
    <s v="DL-02514"/>
    <s v="CUST-0861"/>
    <s v=""/>
    <x v="1"/>
    <x v="3"/>
    <s v="$107,529"/>
    <n v="107529"/>
    <x v="2"/>
    <s v="Jairaj Panchal"/>
    <s v="Jairaj Panchal"/>
    <s v="2022-03-13"/>
    <x v="868"/>
    <d v="2022-07-28T00:00:00"/>
    <d v="2022-07-28T00:00:00"/>
    <m/>
    <s v=""/>
    <m/>
    <n v="0"/>
    <n v="1"/>
    <m/>
    <x v="1"/>
    <m/>
    <x v="0"/>
  </r>
  <r>
    <s v="DL-02515"/>
    <s v="CUST-0464"/>
    <s v=""/>
    <x v="2"/>
    <x v="3"/>
    <s v="22K"/>
    <n v="22000"/>
    <x v="1"/>
    <s v="Owen Mane  "/>
    <s v="Owen Mane"/>
    <s v="2023-02-26"/>
    <x v="721"/>
    <d v="2023-04-10T00:00:00"/>
    <d v="2023-04-10T00:00:00"/>
    <m/>
    <s v=""/>
    <m/>
    <n v="0"/>
    <n v="1"/>
    <n v="1.9"/>
    <x v="3"/>
    <m/>
    <x v="0"/>
  </r>
  <r>
    <s v="DL-02516"/>
    <s v="CUST-0904"/>
    <s v="CMP-397"/>
    <x v="2"/>
    <x v="4"/>
    <s v="12788"/>
    <n v="12788"/>
    <x v="1"/>
    <s v="rachit lall"/>
    <s v="Rachit Lall"/>
    <s v="2022-03-07"/>
    <x v="861"/>
    <d v="2022-05-19T00:00:00"/>
    <d v="2022-05-19T00:00:00"/>
    <d v="2022-08-12T00:00:00"/>
    <d v="2022-08-12T00:00:00"/>
    <n v="158"/>
    <n v="0"/>
    <n v="1"/>
    <n v="29.8"/>
    <x v="2"/>
    <m/>
    <x v="1"/>
  </r>
  <r>
    <s v="DL-02517"/>
    <s v="CUST-1290"/>
    <s v="CMP-232"/>
    <x v="3"/>
    <x v="4"/>
    <s v="20,056"/>
    <n v="20056"/>
    <x v="2"/>
    <s v="Champak Rao  "/>
    <s v="Champak Rao"/>
    <s v="2024-04-26"/>
    <x v="617"/>
    <d v="2024-09-26T00:00:00"/>
    <d v="2024-09-26T00:00:00"/>
    <d v="2024-07-13T00:00:00"/>
    <d v="2024-07-13T00:00:00"/>
    <n v="78"/>
    <n v="0"/>
    <n v="1"/>
    <n v="26.2"/>
    <x v="2"/>
    <m/>
    <x v="1"/>
  </r>
  <r>
    <s v="DL-02518"/>
    <s v="CUST-0202"/>
    <s v="CMP-008"/>
    <x v="3"/>
    <x v="6"/>
    <s v="16,214"/>
    <n v="16214"/>
    <x v="7"/>
    <s v="Hemangini Bahri"/>
    <s v="Hemangini Bahri"/>
    <s v="2022-09-21"/>
    <x v="461"/>
    <d v="2023-03-03T00:00:00"/>
    <d v="2023-03-03T00:00:00"/>
    <m/>
    <s v=""/>
    <m/>
    <n v="0"/>
    <n v="1"/>
    <n v="18.399999999999999"/>
    <x v="1"/>
    <m/>
    <x v="0"/>
  </r>
  <r>
    <s v="DL-02519"/>
    <s v="CUST-0908"/>
    <s v="CMP-166"/>
    <x v="1"/>
    <x v="6"/>
    <s v="57270"/>
    <n v="57270"/>
    <x v="2"/>
    <s v="Jairaj Panchal"/>
    <s v="Jairaj Panchal"/>
    <s v="2022-09-15"/>
    <x v="340"/>
    <d v="2022-12-01T00:00:00"/>
    <d v="2022-12-01T00:00:00"/>
    <m/>
    <s v=""/>
    <m/>
    <n v="0"/>
    <n v="1"/>
    <n v="26.5"/>
    <x v="1"/>
    <m/>
    <x v="0"/>
  </r>
  <r>
    <s v="DL-02520"/>
    <s v="CUST-1230"/>
    <s v="CMP-212"/>
    <x v="4"/>
    <x v="5"/>
    <s v="$14,170"/>
    <n v="14170"/>
    <x v="0"/>
    <s v="Panini Kade"/>
    <s v="Panini Kade"/>
    <s v="2022-08-16"/>
    <x v="93"/>
    <d v="2022-12-07T00:00:00"/>
    <d v="2022-12-07T00:00:00"/>
    <d v="2023-03-03T00:00:00"/>
    <d v="2023-03-03T00:00:00"/>
    <n v="199"/>
    <n v="0"/>
    <n v="1"/>
    <n v="27.1"/>
    <x v="4"/>
    <m/>
    <x v="2"/>
  </r>
  <r>
    <s v="DL-02521"/>
    <s v="CUST-0393"/>
    <s v=""/>
    <x v="3"/>
    <x v="1"/>
    <s v="$14,352"/>
    <n v="14352"/>
    <x v="7"/>
    <s v="Jairaj Panchal"/>
    <s v="Jairaj Panchal"/>
    <s v="2022-04-17"/>
    <x v="137"/>
    <m/>
    <s v=""/>
    <m/>
    <s v=""/>
    <m/>
    <n v="0"/>
    <n v="1"/>
    <n v="6.6"/>
    <x v="4"/>
    <m/>
    <x v="0"/>
  </r>
  <r>
    <s v="DL-02522"/>
    <s v="CUST-1089"/>
    <s v=""/>
    <x v="1"/>
    <x v="4"/>
    <s v="89188"/>
    <n v="89188"/>
    <x v="4"/>
    <s v="Hemangini Bahri"/>
    <s v="Hemangini Bahri"/>
    <s v="2024-07-30"/>
    <x v="70"/>
    <d v="2024-08-19T00:00:00"/>
    <d v="2024-08-19T00:00:00"/>
    <d v="2024-10-12T00:00:00"/>
    <d v="2024-10-12T00:00:00"/>
    <n v="74"/>
    <n v="0"/>
    <n v="1"/>
    <n v="18.5"/>
    <x v="1"/>
    <m/>
    <x v="1"/>
  </r>
  <r>
    <s v="DL-02523"/>
    <s v="CUST-0017"/>
    <s v="CMP-287"/>
    <x v="1"/>
    <x v="5"/>
    <s v="$68,924"/>
    <n v="68924"/>
    <x v="5"/>
    <s v="Ati Seshadri"/>
    <s v="Ati Seshadri"/>
    <s v="2024-05-12"/>
    <x v="539"/>
    <m/>
    <s v=""/>
    <d v="2024-11-07T00:00:00"/>
    <d v="2024-11-07T00:00:00"/>
    <n v="179"/>
    <n v="0"/>
    <n v="1"/>
    <n v="31.7"/>
    <x v="1"/>
    <m/>
    <x v="2"/>
  </r>
  <r>
    <s v="DL-02524"/>
    <s v="CUST-0352"/>
    <s v=""/>
    <x v="0"/>
    <x v="6"/>
    <s v="9369"/>
    <n v="9369"/>
    <x v="0"/>
    <s v="Amruta Sinha"/>
    <s v="Amruta Sinha"/>
    <s v="2024-04-29"/>
    <x v="558"/>
    <d v="2024-10-14T00:00:00"/>
    <d v="2024-10-14T00:00:00"/>
    <m/>
    <s v=""/>
    <m/>
    <n v="0"/>
    <n v="1"/>
    <n v="18"/>
    <x v="1"/>
    <m/>
    <x v="0"/>
  </r>
  <r>
    <s v="DL-02525"/>
    <s v="CUST-1192"/>
    <s v="CMP-373"/>
    <x v="4"/>
    <x v="0"/>
    <s v="$3,631"/>
    <n v="3631"/>
    <x v="3"/>
    <s v="Ekta Uppal"/>
    <s v="Ekta Uppal"/>
    <s v="2023-05-09"/>
    <x v="838"/>
    <d v="2023-10-25T00:00:00"/>
    <d v="2023-10-25T00:00:00"/>
    <m/>
    <s v=""/>
    <m/>
    <n v="0"/>
    <n v="1"/>
    <m/>
    <x v="0"/>
    <m/>
    <x v="0"/>
  </r>
  <r>
    <s v="DL-02526"/>
    <s v="CUST-0440"/>
    <s v="CMP-066"/>
    <x v="4"/>
    <x v="3"/>
    <s v="$10,124"/>
    <n v="10124"/>
    <x v="4"/>
    <s v="Ati Seshadri"/>
    <s v="Ati Seshadri"/>
    <s v="2023-01-01"/>
    <x v="989"/>
    <d v="2023-05-19T00:00:00"/>
    <d v="2023-05-19T00:00:00"/>
    <m/>
    <s v=""/>
    <m/>
    <n v="0"/>
    <n v="1"/>
    <n v="28.4"/>
    <x v="2"/>
    <m/>
    <x v="0"/>
  </r>
  <r>
    <s v="DL-02527"/>
    <s v="CUST-0763"/>
    <s v=""/>
    <x v="0"/>
    <x v="0"/>
    <s v="5362"/>
    <n v="5362"/>
    <x v="5"/>
    <s v="Mason Solanki"/>
    <s v="Mason Solanki"/>
    <s v="2022-06-20"/>
    <x v="994"/>
    <d v="2022-09-16T00:00:00"/>
    <d v="2022-09-16T00:00:00"/>
    <m/>
    <s v=""/>
    <m/>
    <n v="0"/>
    <n v="1"/>
    <n v="30.7"/>
    <x v="3"/>
    <m/>
    <x v="0"/>
  </r>
  <r>
    <s v="DL-02528"/>
    <s v="CUST-0894"/>
    <s v=""/>
    <x v="3"/>
    <x v="1"/>
    <s v="6700"/>
    <n v="6700"/>
    <x v="2"/>
    <s v="Anamika Keer"/>
    <s v="Anamika Keer"/>
    <s v="2022-11-30"/>
    <x v="934"/>
    <d v="2023-03-05T00:00:00"/>
    <d v="2023-03-05T00:00:00"/>
    <m/>
    <s v=""/>
    <m/>
    <n v="0"/>
    <n v="1"/>
    <n v="19.100000000000001"/>
    <x v="3"/>
    <m/>
    <x v="0"/>
  </r>
  <r>
    <s v="DL-02529"/>
    <s v="CUST-0067"/>
    <s v="CMP-173"/>
    <x v="0"/>
    <x v="4"/>
    <s v="8K"/>
    <n v="8000"/>
    <x v="8"/>
    <s v="Jairaj Panchal"/>
    <s v="Jairaj Panchal"/>
    <s v="2023-10-21"/>
    <x v="511"/>
    <d v="2023-12-07T00:00:00"/>
    <d v="2023-12-07T00:00:00"/>
    <d v="2024-04-30T00:00:00"/>
    <d v="2024-04-30T00:00:00"/>
    <n v="192"/>
    <n v="1"/>
    <n v="2"/>
    <n v="23.7"/>
    <x v="1"/>
    <m/>
    <x v="1"/>
  </r>
  <r>
    <s v="DL-02530"/>
    <s v="CUST-0291"/>
    <s v="CMP-200"/>
    <x v="2"/>
    <x v="6"/>
    <s v="34018"/>
    <n v="34018"/>
    <x v="5"/>
    <s v="Kashish Patla  "/>
    <s v="Kashish Patla"/>
    <s v="2023-06-14"/>
    <x v="78"/>
    <d v="2023-08-04T00:00:00"/>
    <d v="2023-08-04T00:00:00"/>
    <m/>
    <s v=""/>
    <m/>
    <n v="0"/>
    <n v="1"/>
    <n v="0.2"/>
    <x v="2"/>
    <m/>
    <x v="0"/>
  </r>
  <r>
    <s v="DL-02531"/>
    <s v="CUST-0026"/>
    <s v="CMP-289"/>
    <x v="4"/>
    <x v="2"/>
    <s v="3,897"/>
    <n v="3897"/>
    <x v="1"/>
    <s v="Krish Varughese"/>
    <s v="Krish Varughese"/>
    <s v="20/12/2022"/>
    <x v="325"/>
    <d v="2023-03-05T00:00:00"/>
    <d v="2023-03-05T00:00:00"/>
    <m/>
    <s v=""/>
    <m/>
    <n v="0"/>
    <n v="1"/>
    <n v="18.8"/>
    <x v="4"/>
    <m/>
    <x v="0"/>
  </r>
  <r>
    <s v="DL-02532"/>
    <s v="CUST-1444"/>
    <s v="CMP-323"/>
    <x v="0"/>
    <x v="1"/>
    <s v="$8,138"/>
    <n v="8138"/>
    <x v="2"/>
    <s v="Lakshmi Hayre  "/>
    <s v="Lakshmi Hayre"/>
    <s v="2022-11-04"/>
    <x v="278"/>
    <d v="2023-04-10T00:00:00"/>
    <d v="2023-04-10T00:00:00"/>
    <m/>
    <s v=""/>
    <m/>
    <n v="0"/>
    <n v="1"/>
    <n v="26"/>
    <x v="2"/>
    <m/>
    <x v="0"/>
  </r>
  <r>
    <s v="DL-02533"/>
    <s v="CUST-0869"/>
    <s v="CMP-222"/>
    <x v="4"/>
    <x v="2"/>
    <s v="12K"/>
    <n v="12000"/>
    <x v="5"/>
    <s v="Aachal Soni"/>
    <s v="Aachal Soni"/>
    <s v="2023-10-30"/>
    <x v="956"/>
    <d v="2024-02-18T00:00:00"/>
    <d v="2024-02-18T00:00:00"/>
    <m/>
    <s v=""/>
    <m/>
    <n v="0"/>
    <n v="1"/>
    <n v="27.5"/>
    <x v="3"/>
    <m/>
    <x v="0"/>
  </r>
  <r>
    <s v="DL-02534"/>
    <s v="CUST-0328"/>
    <s v=""/>
    <x v="4"/>
    <x v="4"/>
    <s v="$6,385"/>
    <n v="6385"/>
    <x v="3"/>
    <s v="Mason Solanki"/>
    <s v="Mason Solanki"/>
    <s v="2023-01-11"/>
    <x v="964"/>
    <d v="2023-04-16T00:00:00"/>
    <d v="2023-04-16T00:00:00"/>
    <d v="2023-04-03T00:00:00"/>
    <d v="2023-04-03T00:00:00"/>
    <n v="82"/>
    <n v="1"/>
    <n v="4"/>
    <n v="23.4"/>
    <x v="1"/>
    <m/>
    <x v="1"/>
  </r>
  <r>
    <s v="DL-02535"/>
    <s v="CUST-0792"/>
    <s v=""/>
    <x v="3"/>
    <x v="6"/>
    <s v="7126"/>
    <n v="7126"/>
    <x v="1"/>
    <s v="Ekta Uppal"/>
    <s v="Ekta Uppal"/>
    <s v="2023-06-25"/>
    <x v="494"/>
    <d v="2023-09-21T00:00:00"/>
    <d v="2023-09-21T00:00:00"/>
    <m/>
    <s v=""/>
    <m/>
    <n v="0"/>
    <n v="1"/>
    <n v="12.8"/>
    <x v="2"/>
    <m/>
    <x v="0"/>
  </r>
  <r>
    <s v="DL-02536"/>
    <s v="CUST-0692"/>
    <s v="CMP-249"/>
    <x v="4"/>
    <x v="6"/>
    <s v="4140"/>
    <n v="4140"/>
    <x v="3"/>
    <s v="Nihal Bhasin  "/>
    <s v="Nihal Bhasin"/>
    <s v="2022-04-08"/>
    <x v="295"/>
    <m/>
    <s v=""/>
    <m/>
    <s v=""/>
    <m/>
    <n v="0"/>
    <n v="1"/>
    <m/>
    <x v="3"/>
    <m/>
    <x v="0"/>
  </r>
  <r>
    <s v="DL-02537"/>
    <s v="CUST-1305"/>
    <s v="CMP-083"/>
    <x v="0"/>
    <x v="6"/>
    <s v="2K"/>
    <n v="2000"/>
    <x v="0"/>
    <s v="Krish Varughese"/>
    <s v="Krish Varughese"/>
    <s v="2023-09-25"/>
    <x v="72"/>
    <d v="2024-01-04T00:00:00"/>
    <d v="2024-01-04T00:00:00"/>
    <m/>
    <s v=""/>
    <m/>
    <n v="0"/>
    <n v="1"/>
    <n v="0.3"/>
    <x v="4"/>
    <m/>
    <x v="0"/>
  </r>
  <r>
    <s v="DL-02538"/>
    <s v="CUST-0787"/>
    <s v="CMP-351"/>
    <x v="2"/>
    <x v="2"/>
    <s v="26878"/>
    <n v="26878"/>
    <x v="8"/>
    <s v="Krish Varughese"/>
    <s v="Krish Varughese"/>
    <s v="2024-03-07"/>
    <x v="343"/>
    <d v="2024-05-30T00:00:00"/>
    <d v="2024-05-30T00:00:00"/>
    <m/>
    <s v=""/>
    <m/>
    <n v="0"/>
    <n v="1"/>
    <n v="15.2"/>
    <x v="2"/>
    <m/>
    <x v="0"/>
  </r>
  <r>
    <s v="DL-02539"/>
    <s v="CUST-0818"/>
    <s v="CMP-285"/>
    <x v="1"/>
    <x v="2"/>
    <s v="$129,056"/>
    <n v="129056"/>
    <x v="2"/>
    <s v="Patrick Sama"/>
    <s v="Patrick Sama"/>
    <s v="2023-02-08"/>
    <x v="284"/>
    <d v="2023-03-11T00:00:00"/>
    <d v="2023-03-11T00:00:00"/>
    <m/>
    <s v=""/>
    <m/>
    <n v="0"/>
    <n v="1"/>
    <n v="4.2"/>
    <x v="4"/>
    <m/>
    <x v="0"/>
  </r>
  <r>
    <s v="DL-02540"/>
    <s v="CUST-0122"/>
    <s v=""/>
    <x v="0"/>
    <x v="2"/>
    <s v="8K"/>
    <n v="8000"/>
    <x v="8"/>
    <s v="Patrick Sama"/>
    <s v="Patrick Sama"/>
    <s v="2023-02-25"/>
    <x v="626"/>
    <d v="2023-06-22T00:00:00"/>
    <d v="2023-06-22T00:00:00"/>
    <m/>
    <s v=""/>
    <m/>
    <n v="0"/>
    <n v="1"/>
    <n v="7.2"/>
    <x v="0"/>
    <m/>
    <x v="0"/>
  </r>
  <r>
    <s v="DL-02541"/>
    <s v="CUST-1322"/>
    <s v="CMP-017"/>
    <x v="2"/>
    <x v="5"/>
    <s v="$15,536"/>
    <n v="15536"/>
    <x v="4"/>
    <s v="Champak Rao"/>
    <s v="Champak Rao"/>
    <s v="2024-03-15"/>
    <x v="267"/>
    <d v="2024-07-13T00:00:00"/>
    <d v="2024-07-13T00:00:00"/>
    <d v="2024-09-14T00:00:00"/>
    <d v="2024-09-14T00:00:00"/>
    <n v="183"/>
    <n v="0"/>
    <n v="1"/>
    <n v="28.1"/>
    <x v="2"/>
    <m/>
    <x v="2"/>
  </r>
  <r>
    <s v="DL-02542"/>
    <s v="CUST-0811"/>
    <s v="CMP-303"/>
    <x v="4"/>
    <x v="4"/>
    <s v="2594"/>
    <n v="2594"/>
    <x v="6"/>
    <s v="Anamika Keer"/>
    <s v="Anamika Keer"/>
    <s v="2024-06-10"/>
    <x v="995"/>
    <d v="2024-06-28T00:00:00"/>
    <d v="2024-06-28T00:00:00"/>
    <d v="2024-10-06T00:00:00"/>
    <d v="2024-10-06T00:00:00"/>
    <n v="118"/>
    <n v="0"/>
    <n v="1"/>
    <n v="0.8"/>
    <x v="3"/>
    <m/>
    <x v="1"/>
  </r>
  <r>
    <s v="DL-02543"/>
    <s v="CUST-0571"/>
    <s v="CMP-078"/>
    <x v="3"/>
    <x v="5"/>
    <s v="5K"/>
    <n v="5000"/>
    <x v="5"/>
    <s v="Lakshmi Hayre"/>
    <s v="Lakshmi Hayre"/>
    <s v="2024-03-07"/>
    <x v="343"/>
    <d v="2024-05-08T00:00:00"/>
    <d v="2024-05-08T00:00:00"/>
    <d v="2024-07-17T00:00:00"/>
    <d v="2024-07-17T00:00:00"/>
    <n v="132"/>
    <n v="0"/>
    <n v="1"/>
    <n v="21.3"/>
    <x v="1"/>
    <m/>
    <x v="2"/>
  </r>
  <r>
    <s v="DL-02544"/>
    <s v="CUST-0665"/>
    <s v="CMP-119"/>
    <x v="1"/>
    <x v="5"/>
    <s v="215533"/>
    <n v="215533"/>
    <x v="3"/>
    <s v="Mason Solanki"/>
    <s v="Mason Solanki"/>
    <s v="08/12/2023"/>
    <x v="628"/>
    <d v="2024-01-03T00:00:00"/>
    <d v="2024-01-03T00:00:00"/>
    <d v="2024-06-01T00:00:00"/>
    <d v="2024-06-01T00:00:00"/>
    <n v="176"/>
    <n v="0"/>
    <n v="1"/>
    <n v="1.3"/>
    <x v="0"/>
    <m/>
    <x v="2"/>
  </r>
  <r>
    <s v="DL-02545"/>
    <s v="CUST-1322"/>
    <s v="CMP-092"/>
    <x v="0"/>
    <x v="4"/>
    <s v="$3,287"/>
    <n v="3287"/>
    <x v="2"/>
    <s v="Jasmit Gour"/>
    <s v="Jasmit Gour"/>
    <s v="2023-02-09"/>
    <x v="779"/>
    <d v="2023-05-17T00:00:00"/>
    <d v="2023-05-17T00:00:00"/>
    <d v="2023-04-14T00:00:00"/>
    <d v="2023-04-14T00:00:00"/>
    <n v="64"/>
    <n v="0"/>
    <n v="1"/>
    <n v="9.4"/>
    <x v="2"/>
    <m/>
    <x v="1"/>
  </r>
  <r>
    <s v="DL-02546"/>
    <s v="CUST-0547"/>
    <s v="CMP-334"/>
    <x v="1"/>
    <x v="4"/>
    <s v="180831"/>
    <n v="180831"/>
    <x v="0"/>
    <s v="Vidhi Mital"/>
    <s v="Vidhi Mital"/>
    <s v="2022-07-16"/>
    <x v="492"/>
    <d v="2023-01-09T00:00:00"/>
    <d v="2023-01-09T00:00:00"/>
    <d v="2022-12-24T00:00:00"/>
    <d v="2022-12-24T00:00:00"/>
    <n v="161"/>
    <n v="1"/>
    <n v="1"/>
    <n v="12.7"/>
    <x v="2"/>
    <m/>
    <x v="1"/>
  </r>
  <r>
    <s v="DL-02547"/>
    <s v="CUST-1204"/>
    <s v="CMP-032"/>
    <x v="1"/>
    <x v="0"/>
    <s v="50757"/>
    <n v="50757"/>
    <x v="3"/>
    <s v="Owen Mane"/>
    <s v="Owen Mane"/>
    <s v="2024-05-17"/>
    <x v="916"/>
    <d v="2024-10-17T00:00:00"/>
    <d v="2024-10-17T00:00:00"/>
    <m/>
    <s v=""/>
    <m/>
    <n v="0"/>
    <n v="1"/>
    <n v="3.5"/>
    <x v="1"/>
    <m/>
    <x v="0"/>
  </r>
  <r>
    <s v="DL-02548"/>
    <s v="CUST-1088"/>
    <s v="CMP-010"/>
    <x v="2"/>
    <x v="5"/>
    <s v="11,575"/>
    <n v="11575"/>
    <x v="5"/>
    <s v="jalsa parsa"/>
    <s v="Jalsa Parsa"/>
    <s v="2024-09-01"/>
    <x v="97"/>
    <d v="2024-12-14T00:00:00"/>
    <d v="2024-12-14T00:00:00"/>
    <d v="2024-12-14T00:00:00"/>
    <d v="2024-12-14T00:00:00"/>
    <n v="104"/>
    <n v="0"/>
    <n v="1"/>
    <n v="1.2"/>
    <x v="3"/>
    <m/>
    <x v="2"/>
  </r>
  <r>
    <s v="DL-02549"/>
    <s v="CUST-0232"/>
    <s v="CMP-069"/>
    <x v="3"/>
    <x v="4"/>
    <s v="17,668"/>
    <n v="17668"/>
    <x v="3"/>
    <s v="Champak Rao  "/>
    <s v="Champak Rao"/>
    <s v="2023-09-28"/>
    <x v="736"/>
    <d v="2023-10-20T00:00:00"/>
    <d v="2023-10-20T00:00:00"/>
    <d v="2024-01-13T00:00:00"/>
    <d v="2024-01-13T00:00:00"/>
    <n v="107"/>
    <n v="0"/>
    <n v="1"/>
    <n v="5"/>
    <x v="4"/>
    <m/>
    <x v="1"/>
  </r>
  <r>
    <s v="DL-02550"/>
    <s v="CUST-0289"/>
    <s v="CMP-340"/>
    <x v="1"/>
    <x v="2"/>
    <s v="200398"/>
    <n v="200398"/>
    <x v="1"/>
    <s v="Shivani Natt"/>
    <s v="Shivani Natt"/>
    <s v="2024-02-22"/>
    <x v="373"/>
    <d v="2024-05-17T00:00:00"/>
    <d v="2024-05-17T00:00:00"/>
    <m/>
    <s v=""/>
    <m/>
    <n v="0"/>
    <n v="1"/>
    <n v="5.3"/>
    <x v="0"/>
    <m/>
    <x v="0"/>
  </r>
  <r>
    <s v="DL-02551"/>
    <s v="CUST-0997"/>
    <s v="CMP-020"/>
    <x v="3"/>
    <x v="3"/>
    <s v="$16,684"/>
    <n v="16684"/>
    <x v="0"/>
    <s v="Karan Karnik"/>
    <s v="Karan Karnik"/>
    <s v="2022-02-14"/>
    <x v="50"/>
    <d v="2022-06-05T00:00:00"/>
    <d v="2022-06-05T00:00:00"/>
    <m/>
    <s v=""/>
    <m/>
    <n v="0"/>
    <n v="1"/>
    <n v="11.8"/>
    <x v="1"/>
    <m/>
    <x v="0"/>
  </r>
  <r>
    <s v="DL-02552"/>
    <s v="CUST-0922"/>
    <s v="CMP-035"/>
    <x v="2"/>
    <x v="0"/>
    <s v="33027"/>
    <n v="33027"/>
    <x v="3"/>
    <s v="Panini Kade"/>
    <s v="Panini Kade"/>
    <s v="2023-01-05"/>
    <x v="101"/>
    <d v="2023-04-18T00:00:00"/>
    <d v="2023-04-18T00:00:00"/>
    <m/>
    <s v=""/>
    <m/>
    <n v="0"/>
    <n v="1"/>
    <n v="32.799999999999997"/>
    <x v="1"/>
    <m/>
    <x v="0"/>
  </r>
  <r>
    <s v="DL-02553"/>
    <s v="CUST-1297"/>
    <s v=""/>
    <x v="2"/>
    <x v="3"/>
    <s v="25,882"/>
    <n v="25882"/>
    <x v="4"/>
    <s v="Jasmit Gour"/>
    <s v="Jasmit Gour"/>
    <s v="2023-06-07"/>
    <x v="749"/>
    <d v="2023-07-09T00:00:00"/>
    <d v="2023-07-09T00:00:00"/>
    <m/>
    <s v=""/>
    <m/>
    <n v="0"/>
    <n v="1"/>
    <n v="5.6"/>
    <x v="4"/>
    <m/>
    <x v="0"/>
  </r>
  <r>
    <s v="DL-02554"/>
    <s v="CUST-1115"/>
    <s v="CMP-298"/>
    <x v="1"/>
    <x v="6"/>
    <s v="$190,546"/>
    <n v="190546"/>
    <x v="1"/>
    <s v="Jairaj Panchal"/>
    <s v="Jairaj Panchal"/>
    <s v="2023-01-15"/>
    <x v="718"/>
    <d v="2023-05-02T00:00:00"/>
    <d v="2023-05-02T00:00:00"/>
    <m/>
    <s v=""/>
    <m/>
    <n v="0"/>
    <n v="1"/>
    <n v="10.9"/>
    <x v="3"/>
    <m/>
    <x v="0"/>
  </r>
  <r>
    <s v="DL-02555"/>
    <s v="CUST-1278"/>
    <s v=""/>
    <x v="3"/>
    <x v="4"/>
    <s v="3952"/>
    <n v="3952"/>
    <x v="8"/>
    <s v="Ekta Uppal"/>
    <s v="Ekta Uppal"/>
    <s v="2022-12-23"/>
    <x v="144"/>
    <d v="2023-03-28T00:00:00"/>
    <d v="2023-03-28T00:00:00"/>
    <d v="2023-06-10T00:00:00"/>
    <d v="2023-06-10T00:00:00"/>
    <n v="169"/>
    <n v="1"/>
    <n v="3"/>
    <n v="8.6"/>
    <x v="3"/>
    <m/>
    <x v="1"/>
  </r>
  <r>
    <s v="DL-02556"/>
    <s v="CUST-1224"/>
    <s v=""/>
    <x v="3"/>
    <x v="6"/>
    <s v="9569"/>
    <n v="9569"/>
    <x v="3"/>
    <s v="Shivani Natt"/>
    <s v="Shivani Natt"/>
    <s v="16/06/2024"/>
    <x v="775"/>
    <d v="2024-09-06T00:00:00"/>
    <d v="2024-09-06T00:00:00"/>
    <m/>
    <s v=""/>
    <m/>
    <n v="0"/>
    <n v="1"/>
    <n v="18.5"/>
    <x v="1"/>
    <m/>
    <x v="0"/>
  </r>
  <r>
    <s v="DL-02557"/>
    <s v="CUST-0013"/>
    <s v=""/>
    <x v="3"/>
    <x v="6"/>
    <s v="17K"/>
    <n v="17000"/>
    <x v="0"/>
    <s v="jalsa parsa"/>
    <s v="Jalsa Parsa"/>
    <s v="2024-05-06"/>
    <x v="220"/>
    <d v="2024-10-28T00:00:00"/>
    <d v="2024-10-28T00:00:00"/>
    <m/>
    <s v=""/>
    <m/>
    <n v="0"/>
    <n v="1"/>
    <n v="5.2"/>
    <x v="3"/>
    <m/>
    <x v="0"/>
  </r>
  <r>
    <s v="DL-02558"/>
    <s v="CUST-1045"/>
    <s v=""/>
    <x v="0"/>
    <x v="2"/>
    <s v="$8,890"/>
    <n v="8890"/>
    <x v="2"/>
    <s v="jalsa parsa"/>
    <s v="Jalsa Parsa"/>
    <s v="2022-12-18"/>
    <x v="702"/>
    <d v="2023-05-29T00:00:00"/>
    <d v="2023-05-29T00:00:00"/>
    <m/>
    <s v=""/>
    <m/>
    <n v="0"/>
    <n v="1"/>
    <n v="12.8"/>
    <x v="2"/>
    <m/>
    <x v="0"/>
  </r>
  <r>
    <s v="DL-02559"/>
    <s v="CUST-1032"/>
    <s v="CMP-077"/>
    <x v="3"/>
    <x v="0"/>
    <s v="12283"/>
    <n v="12283"/>
    <x v="6"/>
    <s v="Champak Rao"/>
    <s v="Champak Rao"/>
    <s v="16/11/2023"/>
    <x v="971"/>
    <d v="2024-01-29T00:00:00"/>
    <d v="2024-01-29T00:00:00"/>
    <m/>
    <s v=""/>
    <m/>
    <n v="0"/>
    <n v="1"/>
    <m/>
    <x v="2"/>
    <m/>
    <x v="0"/>
  </r>
  <r>
    <s v="DL-02560"/>
    <s v="CUST-0141"/>
    <s v="CMP-038"/>
    <x v="4"/>
    <x v="6"/>
    <s v="$5,509"/>
    <n v="5509"/>
    <x v="3"/>
    <s v="Nihal Bhasin"/>
    <s v="Nihal Bhasin"/>
    <s v="2023-11-09"/>
    <x v="452"/>
    <d v="2023-12-17T00:00:00"/>
    <d v="2023-12-17T00:00:00"/>
    <m/>
    <s v=""/>
    <m/>
    <n v="0"/>
    <n v="1"/>
    <n v="22"/>
    <x v="4"/>
    <m/>
    <x v="0"/>
  </r>
  <r>
    <s v="DL-02561"/>
    <s v="CUST-0572"/>
    <s v="CMP-212"/>
    <x v="2"/>
    <x v="0"/>
    <s v="45498"/>
    <n v="45498"/>
    <x v="0"/>
    <s v="Shivani Natt"/>
    <s v="Shivani Natt"/>
    <s v="2022-04-16"/>
    <x v="40"/>
    <d v="2022-07-10T00:00:00"/>
    <d v="2022-07-10T00:00:00"/>
    <m/>
    <s v=""/>
    <m/>
    <n v="0"/>
    <n v="1"/>
    <n v="5.5"/>
    <x v="4"/>
    <m/>
    <x v="0"/>
  </r>
  <r>
    <s v="DL-02562"/>
    <s v="CUST-0822"/>
    <s v="CMP-119"/>
    <x v="0"/>
    <x v="3"/>
    <s v="$1,986"/>
    <n v="1986"/>
    <x v="2"/>
    <s v="Panini Kade  "/>
    <s v="Panini Kade"/>
    <s v="2022-04-12"/>
    <x v="543"/>
    <d v="2022-09-20T00:00:00"/>
    <d v="2022-09-20T00:00:00"/>
    <m/>
    <s v=""/>
    <m/>
    <n v="0"/>
    <n v="1"/>
    <n v="32.6"/>
    <x v="2"/>
    <m/>
    <x v="0"/>
  </r>
  <r>
    <s v="DL-02563"/>
    <s v="CUST-0736"/>
    <s v="CMP-338"/>
    <x v="4"/>
    <x v="5"/>
    <s v="10,238"/>
    <n v="10238"/>
    <x v="7"/>
    <s v="Patrick Sama"/>
    <s v="Patrick Sama"/>
    <s v="2022-05-22"/>
    <x v="990"/>
    <d v="2022-08-25T00:00:00"/>
    <d v="2022-08-25T00:00:00"/>
    <d v="2022-09-17T00:00:00"/>
    <d v="2022-09-17T00:00:00"/>
    <n v="118"/>
    <n v="0"/>
    <n v="1"/>
    <n v="34.1"/>
    <x v="1"/>
    <m/>
    <x v="2"/>
  </r>
  <r>
    <s v="DL-02564"/>
    <s v="CUST-0305"/>
    <s v="CMP-307"/>
    <x v="4"/>
    <x v="6"/>
    <s v="$4,277"/>
    <n v="4277"/>
    <x v="6"/>
    <s v="Vidhi Mital"/>
    <s v="Vidhi Mital"/>
    <s v="2022-09-05"/>
    <x v="554"/>
    <d v="2022-12-21T00:00:00"/>
    <d v="2022-12-21T00:00:00"/>
    <m/>
    <s v=""/>
    <m/>
    <n v="0"/>
    <n v="1"/>
    <m/>
    <x v="3"/>
    <m/>
    <x v="0"/>
  </r>
  <r>
    <s v="DL-02565"/>
    <s v="CUST-1208"/>
    <s v=""/>
    <x v="3"/>
    <x v="6"/>
    <s v="$5,577"/>
    <n v="5577"/>
    <x v="5"/>
    <s v="Shivani Natt"/>
    <s v="Shivani Natt"/>
    <s v="20/06/2022"/>
    <x v="994"/>
    <d v="2022-09-26T00:00:00"/>
    <d v="2022-09-26T00:00:00"/>
    <m/>
    <s v=""/>
    <m/>
    <n v="0"/>
    <n v="1"/>
    <n v="0.9"/>
    <x v="4"/>
    <m/>
    <x v="0"/>
  </r>
  <r>
    <s v="DL-02566"/>
    <s v="CUST-0119"/>
    <s v="CMP-214"/>
    <x v="1"/>
    <x v="4"/>
    <s v="85930"/>
    <n v="85930"/>
    <x v="4"/>
    <s v="Shivani Natt"/>
    <s v="Shivani Natt"/>
    <s v="2024-02-11"/>
    <x v="996"/>
    <d v="2024-05-18T00:00:00"/>
    <d v="2024-05-18T00:00:00"/>
    <d v="2024-05-11T00:00:00"/>
    <d v="2024-05-11T00:00:00"/>
    <n v="90"/>
    <n v="0"/>
    <n v="1"/>
    <m/>
    <x v="1"/>
    <m/>
    <x v="1"/>
  </r>
  <r>
    <s v="DL-02567"/>
    <s v="CUST-1480"/>
    <s v=""/>
    <x v="0"/>
    <x v="2"/>
    <s v="5218"/>
    <n v="5218"/>
    <x v="3"/>
    <s v="Anamika Keer"/>
    <s v="Anamika Keer"/>
    <s v="2023-12-06"/>
    <x v="358"/>
    <d v="2023-12-30T00:00:00"/>
    <d v="2023-12-30T00:00:00"/>
    <m/>
    <s v=""/>
    <m/>
    <n v="0"/>
    <n v="1"/>
    <n v="11.6"/>
    <x v="2"/>
    <m/>
    <x v="0"/>
  </r>
  <r>
    <s v="DL-02568"/>
    <s v="CUST-1108"/>
    <s v=""/>
    <x v="2"/>
    <x v="6"/>
    <s v="24826"/>
    <n v="24826"/>
    <x v="2"/>
    <s v="Shivani Natt"/>
    <s v="Shivani Natt"/>
    <s v="2023-09-13"/>
    <x v="722"/>
    <d v="2023-12-27T00:00:00"/>
    <d v="2023-12-27T00:00:00"/>
    <m/>
    <s v=""/>
    <m/>
    <n v="0"/>
    <n v="1"/>
    <n v="15.7"/>
    <x v="3"/>
    <m/>
    <x v="0"/>
  </r>
  <r>
    <s v="DL-02569"/>
    <s v="CUST-0841"/>
    <s v="CMP-348"/>
    <x v="4"/>
    <x v="5"/>
    <s v="6K"/>
    <n v="6000"/>
    <x v="3"/>
    <s v="Mason Solanki"/>
    <s v="Mason Solanki"/>
    <s v="2022-05-26"/>
    <x v="899"/>
    <d v="2022-06-26T00:00:00"/>
    <d v="2022-06-26T00:00:00"/>
    <d v="2022-09-18T00:00:00"/>
    <d v="2022-09-18T00:00:00"/>
    <n v="115"/>
    <n v="0"/>
    <n v="1"/>
    <n v="12.2"/>
    <x v="1"/>
    <m/>
    <x v="2"/>
  </r>
  <r>
    <s v="DL-02570"/>
    <s v="CUST-1015"/>
    <s v="CMP-088"/>
    <x v="3"/>
    <x v="6"/>
    <s v="14,847"/>
    <n v="14847"/>
    <x v="3"/>
    <s v="Lakshmi Hayre"/>
    <s v="Lakshmi Hayre"/>
    <s v="2023-11-15"/>
    <x v="422"/>
    <d v="2024-03-15T00:00:00"/>
    <d v="2024-03-15T00:00:00"/>
    <m/>
    <s v=""/>
    <m/>
    <n v="0"/>
    <n v="1"/>
    <n v="30"/>
    <x v="1"/>
    <m/>
    <x v="0"/>
  </r>
  <r>
    <s v="DL-02571"/>
    <s v="CUST-0678"/>
    <s v="CMP-054"/>
    <x v="2"/>
    <x v="5"/>
    <s v="47082"/>
    <n v="47082"/>
    <x v="4"/>
    <s v="Kashish Patla"/>
    <s v="Kashish Patla"/>
    <s v="2022-03-08"/>
    <x v="125"/>
    <d v="2022-04-10T00:00:00"/>
    <d v="2022-04-10T00:00:00"/>
    <d v="2022-08-23T00:00:00"/>
    <d v="2022-08-23T00:00:00"/>
    <n v="168"/>
    <n v="0"/>
    <n v="1"/>
    <n v="9.9"/>
    <x v="0"/>
    <m/>
    <x v="2"/>
  </r>
  <r>
    <s v="DL-02572"/>
    <s v="CUST-0220"/>
    <s v="CMP-134"/>
    <x v="0"/>
    <x v="6"/>
    <s v="2K"/>
    <n v="2000"/>
    <x v="4"/>
    <s v="Hemangini Bahri"/>
    <s v="Hemangini Bahri"/>
    <s v="2022-04-25"/>
    <x v="755"/>
    <d v="2022-05-20T00:00:00"/>
    <d v="2022-05-20T00:00:00"/>
    <m/>
    <s v=""/>
    <m/>
    <n v="0"/>
    <n v="1"/>
    <n v="28.9"/>
    <x v="3"/>
    <m/>
    <x v="0"/>
  </r>
  <r>
    <s v="DL-02573"/>
    <s v="CUST-1044"/>
    <s v=""/>
    <x v="2"/>
    <x v="6"/>
    <s v="10784"/>
    <n v="10784"/>
    <x v="7"/>
    <s v="Panini Kade"/>
    <s v="Panini Kade"/>
    <s v="2024-07-13"/>
    <x v="882"/>
    <d v="2024-10-11T00:00:00"/>
    <d v="2024-10-11T00:00:00"/>
    <m/>
    <s v=""/>
    <m/>
    <n v="0"/>
    <n v="1"/>
    <n v="2.6"/>
    <x v="0"/>
    <m/>
    <x v="0"/>
  </r>
  <r>
    <s v="DL-02574"/>
    <s v="CUST-1319"/>
    <s v="CMP-332"/>
    <x v="3"/>
    <x v="4"/>
    <s v="$12,595"/>
    <n v="12595"/>
    <x v="3"/>
    <s v="Champak Rao"/>
    <s v="Champak Rao"/>
    <s v="2024-03-08"/>
    <x v="597"/>
    <d v="2024-03-23T00:00:00"/>
    <d v="2024-03-23T00:00:00"/>
    <d v="2024-07-24T00:00:00"/>
    <d v="2024-07-24T00:00:00"/>
    <n v="138"/>
    <n v="1"/>
    <n v="4"/>
    <n v="29.5"/>
    <x v="1"/>
    <m/>
    <x v="1"/>
  </r>
  <r>
    <s v="DL-02575"/>
    <s v="CUST-0058"/>
    <s v="CMP-188"/>
    <x v="0"/>
    <x v="3"/>
    <s v="$5,397"/>
    <n v="5397"/>
    <x v="8"/>
    <s v="Owen Mane"/>
    <s v="Owen Mane"/>
    <s v="2024-12-27"/>
    <x v="780"/>
    <d v="2025-04-14T00:00:00"/>
    <d v="2025-04-14T00:00:00"/>
    <m/>
    <s v=""/>
    <m/>
    <n v="0"/>
    <n v="1"/>
    <n v="32.700000000000003"/>
    <x v="2"/>
    <m/>
    <x v="0"/>
  </r>
  <r>
    <s v="DL-02576"/>
    <s v="CUST-0179"/>
    <s v=""/>
    <x v="0"/>
    <x v="5"/>
    <s v="3,503"/>
    <n v="3503"/>
    <x v="7"/>
    <s v="Mason Solanki"/>
    <s v="Mason Solanki"/>
    <s v="2024-08-20"/>
    <x v="385"/>
    <d v="2024-11-17T00:00:00"/>
    <d v="2024-11-17T00:00:00"/>
    <d v="2024-11-05T00:00:00"/>
    <d v="2024-11-05T00:00:00"/>
    <n v="77"/>
    <n v="0"/>
    <n v="1"/>
    <n v="4.2"/>
    <x v="0"/>
    <m/>
    <x v="2"/>
  </r>
  <r>
    <s v="DL-02577"/>
    <s v="CUST-0160"/>
    <s v="CMP-344"/>
    <x v="2"/>
    <x v="1"/>
    <s v="36805"/>
    <n v="36805"/>
    <x v="1"/>
    <s v="Anamika Keer"/>
    <s v="Anamika Keer"/>
    <s v="12/03/2022"/>
    <x v="650"/>
    <d v="2022-03-27T00:00:00"/>
    <d v="2022-03-27T00:00:00"/>
    <m/>
    <s v=""/>
    <m/>
    <n v="0"/>
    <n v="1"/>
    <n v="34"/>
    <x v="0"/>
    <m/>
    <x v="0"/>
  </r>
  <r>
    <s v="DL-02578"/>
    <s v="CUST-0273"/>
    <s v="CMP-358"/>
    <x v="1"/>
    <x v="4"/>
    <s v="65194"/>
    <n v="65194"/>
    <x v="8"/>
    <s v="Amruta Sinha"/>
    <s v="Amruta Sinha"/>
    <s v="2024-09-16"/>
    <x v="997"/>
    <d v="2025-03-04T00:00:00"/>
    <d v="2025-03-04T00:00:00"/>
    <d v="2025-02-21T00:00:00"/>
    <d v="2025-02-21T00:00:00"/>
    <n v="158"/>
    <n v="0"/>
    <n v="1"/>
    <n v="19.5"/>
    <x v="2"/>
    <m/>
    <x v="1"/>
  </r>
  <r>
    <s v="DL-02579"/>
    <s v="CUST-0218"/>
    <s v="CMP-204"/>
    <x v="0"/>
    <x v="3"/>
    <s v="9,337"/>
    <n v="9337"/>
    <x v="1"/>
    <s v="Aachal Soni"/>
    <s v="Aachal Soni"/>
    <s v="2023-02-23"/>
    <x v="760"/>
    <d v="2023-05-10T00:00:00"/>
    <d v="2023-05-10T00:00:00"/>
    <m/>
    <s v=""/>
    <m/>
    <n v="0"/>
    <n v="1"/>
    <n v="10.6"/>
    <x v="1"/>
    <m/>
    <x v="0"/>
  </r>
  <r>
    <s v="DL-02580"/>
    <s v="CUST-0398"/>
    <s v=""/>
    <x v="4"/>
    <x v="6"/>
    <s v="9155"/>
    <n v="9155"/>
    <x v="8"/>
    <s v="Panini Kade"/>
    <s v="Panini Kade"/>
    <s v="2024-07-23"/>
    <x v="889"/>
    <d v="2024-08-27T00:00:00"/>
    <d v="2024-08-27T00:00:00"/>
    <m/>
    <s v=""/>
    <m/>
    <n v="0"/>
    <n v="1"/>
    <n v="27.6"/>
    <x v="2"/>
    <m/>
    <x v="0"/>
  </r>
  <r>
    <s v="DL-02581"/>
    <s v="CUST-1228"/>
    <s v="CMP-222"/>
    <x v="4"/>
    <x v="1"/>
    <s v="$8,691"/>
    <n v="8691"/>
    <x v="0"/>
    <s v="Hemangini Bahri"/>
    <s v="Hemangini Bahri"/>
    <s v="2024-06-16"/>
    <x v="775"/>
    <d v="2024-10-11T00:00:00"/>
    <d v="2024-10-11T00:00:00"/>
    <m/>
    <s v=""/>
    <m/>
    <n v="0"/>
    <n v="1"/>
    <n v="3.3"/>
    <x v="1"/>
    <m/>
    <x v="0"/>
  </r>
  <r>
    <s v="DL-02582"/>
    <s v="CUST-1413"/>
    <s v=""/>
    <x v="1"/>
    <x v="0"/>
    <s v="$215,762"/>
    <n v="215762"/>
    <x v="6"/>
    <s v="Amruta Sinha"/>
    <s v="Amruta Sinha"/>
    <s v="2022-08-16"/>
    <x v="93"/>
    <d v="2022-09-18T00:00:00"/>
    <d v="2022-09-18T00:00:00"/>
    <m/>
    <s v=""/>
    <m/>
    <n v="0"/>
    <n v="1"/>
    <m/>
    <x v="4"/>
    <m/>
    <x v="0"/>
  </r>
  <r>
    <s v="DL-02583"/>
    <s v="CUST-1333"/>
    <s v="CMP-250"/>
    <x v="0"/>
    <x v="0"/>
    <s v="8185"/>
    <n v="8185"/>
    <x v="2"/>
    <s v="Kashish Patla"/>
    <s v="Kashish Patla"/>
    <s v="2023-02-21"/>
    <x v="376"/>
    <d v="2023-08-13T00:00:00"/>
    <d v="2023-08-13T00:00:00"/>
    <m/>
    <s v=""/>
    <m/>
    <n v="0"/>
    <n v="1"/>
    <n v="29.4"/>
    <x v="3"/>
    <m/>
    <x v="0"/>
  </r>
  <r>
    <s v="DL-02584"/>
    <s v="CUST-1025"/>
    <s v=""/>
    <x v="1"/>
    <x v="2"/>
    <s v="$116,500"/>
    <n v="116500"/>
    <x v="5"/>
    <s v="jalsa parsa"/>
    <s v="Jalsa Parsa"/>
    <s v="2022-02-05"/>
    <x v="907"/>
    <d v="2022-05-27T00:00:00"/>
    <d v="2022-05-27T00:00:00"/>
    <m/>
    <s v=""/>
    <m/>
    <n v="0"/>
    <n v="1"/>
    <n v="16.7"/>
    <x v="0"/>
    <m/>
    <x v="0"/>
  </r>
  <r>
    <s v="DL-02585"/>
    <s v="CUST-1029"/>
    <s v="CMP-352"/>
    <x v="4"/>
    <x v="1"/>
    <s v="11512"/>
    <n v="11512"/>
    <x v="7"/>
    <s v="Shivani Natt"/>
    <s v="Shivani Natt"/>
    <s v="2022-09-15"/>
    <x v="340"/>
    <d v="2023-02-03T00:00:00"/>
    <d v="2023-02-03T00:00:00"/>
    <m/>
    <s v=""/>
    <m/>
    <n v="0"/>
    <n v="1"/>
    <n v="3.4"/>
    <x v="4"/>
    <m/>
    <x v="0"/>
  </r>
  <r>
    <s v="DL-02586"/>
    <s v="CUST-1471"/>
    <s v=""/>
    <x v="3"/>
    <x v="0"/>
    <s v="13830"/>
    <n v="13830"/>
    <x v="0"/>
    <s v="Hemangini Bahri"/>
    <s v="Hemangini Bahri"/>
    <s v="09/05/2024"/>
    <x v="582"/>
    <d v="2024-07-31T00:00:00"/>
    <d v="2024-07-31T00:00:00"/>
    <m/>
    <s v=""/>
    <m/>
    <n v="0"/>
    <n v="1"/>
    <m/>
    <x v="2"/>
    <m/>
    <x v="0"/>
  </r>
  <r>
    <s v="DL-02587"/>
    <s v="CUST-0015"/>
    <s v="CMP-081"/>
    <x v="3"/>
    <x v="4"/>
    <s v="7K"/>
    <n v="7000"/>
    <x v="1"/>
    <s v="Shivani Natt"/>
    <s v="Shivani Natt"/>
    <s v="2023-12-21"/>
    <x v="537"/>
    <d v="2024-05-27T00:00:00"/>
    <d v="2024-05-27T00:00:00"/>
    <d v="2024-05-14T00:00:00"/>
    <d v="2024-05-14T00:00:00"/>
    <n v="145"/>
    <n v="0"/>
    <n v="1"/>
    <n v="21.9"/>
    <x v="0"/>
    <m/>
    <x v="1"/>
  </r>
  <r>
    <s v="DL-02588"/>
    <s v="CUST-0332"/>
    <s v=""/>
    <x v="4"/>
    <x v="0"/>
    <s v="$6,484"/>
    <n v="6484"/>
    <x v="3"/>
    <s v="Nihal Bhasin"/>
    <s v="Nihal Bhasin"/>
    <s v="2023-02-18"/>
    <x v="657"/>
    <d v="2023-08-09T00:00:00"/>
    <d v="2023-08-09T00:00:00"/>
    <m/>
    <s v=""/>
    <m/>
    <n v="0"/>
    <n v="1"/>
    <m/>
    <x v="2"/>
    <m/>
    <x v="0"/>
  </r>
  <r>
    <s v="DL-02589"/>
    <s v="CUST-1487"/>
    <s v="CMP-012"/>
    <x v="4"/>
    <x v="3"/>
    <s v="$2,738"/>
    <n v="2738"/>
    <x v="5"/>
    <s v="Aachal Soni"/>
    <s v="Aachal Soni"/>
    <s v="2024-06-08"/>
    <x v="42"/>
    <d v="2024-08-26T00:00:00"/>
    <d v="2024-08-26T00:00:00"/>
    <m/>
    <s v=""/>
    <m/>
    <n v="0"/>
    <n v="1"/>
    <m/>
    <x v="2"/>
    <m/>
    <x v="0"/>
  </r>
  <r>
    <s v="DL-02590"/>
    <s v="CUST-0091"/>
    <s v="CMP-008"/>
    <x v="2"/>
    <x v="0"/>
    <s v="$43,041"/>
    <n v="43041"/>
    <x v="3"/>
    <s v="Kashish Patla"/>
    <s v="Kashish Patla"/>
    <s v="28/12/2023"/>
    <x v="488"/>
    <d v="2024-06-11T00:00:00"/>
    <d v="2024-06-11T00:00:00"/>
    <m/>
    <s v=""/>
    <m/>
    <n v="0"/>
    <n v="1"/>
    <n v="23"/>
    <x v="3"/>
    <m/>
    <x v="0"/>
  </r>
  <r>
    <s v="DL-02591"/>
    <s v="CUST-0879"/>
    <s v="CMP-324"/>
    <x v="1"/>
    <x v="4"/>
    <s v="155785"/>
    <n v="155785"/>
    <x v="7"/>
    <s v="Ekta Uppal"/>
    <s v="Ekta Uppal"/>
    <s v="2023-02-22"/>
    <x v="963"/>
    <d v="2023-04-15T00:00:00"/>
    <d v="2023-04-15T00:00:00"/>
    <d v="2023-05-11T00:00:00"/>
    <d v="2023-05-11T00:00:00"/>
    <n v="78"/>
    <n v="0"/>
    <n v="1"/>
    <n v="0.8"/>
    <x v="1"/>
    <m/>
    <x v="1"/>
  </r>
  <r>
    <s v="DL-02592"/>
    <s v="CUST-1475"/>
    <s v="CMP-384"/>
    <x v="4"/>
    <x v="2"/>
    <s v="$5,799"/>
    <n v="5799"/>
    <x v="1"/>
    <s v="Aachal Soni"/>
    <s v="Aachal Soni"/>
    <s v="2023-01-09"/>
    <x v="264"/>
    <d v="2023-06-05T00:00:00"/>
    <d v="2023-06-05T00:00:00"/>
    <m/>
    <s v=""/>
    <m/>
    <n v="0"/>
    <n v="1"/>
    <n v="15.8"/>
    <x v="0"/>
    <m/>
    <x v="0"/>
  </r>
  <r>
    <s v="DL-02593"/>
    <s v="CUST-1429"/>
    <s v="CMP-068"/>
    <x v="0"/>
    <x v="4"/>
    <s v="$4,366"/>
    <n v="4366"/>
    <x v="4"/>
    <s v="Rachit Lall  "/>
    <s v="Rachit Lall"/>
    <s v="2023-11-04"/>
    <x v="430"/>
    <d v="2023-11-24T00:00:00"/>
    <d v="2023-11-24T00:00:00"/>
    <d v="2024-02-10T00:00:00"/>
    <d v="2024-02-10T00:00:00"/>
    <n v="98"/>
    <n v="1"/>
    <n v="4"/>
    <n v="17.3"/>
    <x v="3"/>
    <m/>
    <x v="1"/>
  </r>
  <r>
    <s v="DL-02594"/>
    <s v="CUST-1015"/>
    <s v="CMP-050"/>
    <x v="1"/>
    <x v="4"/>
    <s v="124,243"/>
    <n v="124243"/>
    <x v="7"/>
    <s v="Owen Mane"/>
    <s v="Owen Mane"/>
    <s v="2022-02-04"/>
    <x v="186"/>
    <d v="2022-06-05T00:00:00"/>
    <d v="2022-06-05T00:00:00"/>
    <d v="2022-07-21T00:00:00"/>
    <d v="2022-07-21T00:00:00"/>
    <n v="167"/>
    <n v="1"/>
    <n v="2"/>
    <n v="30.3"/>
    <x v="3"/>
    <m/>
    <x v="1"/>
  </r>
  <r>
    <s v="DL-02595"/>
    <s v="CUST-0637"/>
    <s v="CMP-170"/>
    <x v="2"/>
    <x v="4"/>
    <s v="12642"/>
    <n v="12642"/>
    <x v="6"/>
    <s v="Mason Solanki"/>
    <s v="Mason Solanki"/>
    <s v="2023-10-25"/>
    <x v="209"/>
    <d v="2024-02-26T00:00:00"/>
    <d v="2024-02-26T00:00:00"/>
    <d v="2024-04-25T00:00:00"/>
    <d v="2024-04-25T00:00:00"/>
    <n v="183"/>
    <n v="1"/>
    <n v="2"/>
    <n v="5.3"/>
    <x v="2"/>
    <m/>
    <x v="1"/>
  </r>
  <r>
    <s v="DL-02596"/>
    <s v="CUST-1222"/>
    <s v="CMP-276"/>
    <x v="3"/>
    <x v="6"/>
    <s v="21756"/>
    <n v="21756"/>
    <x v="2"/>
    <s v="Kashish Patla"/>
    <s v="Kashish Patla"/>
    <s v="2022-07-19"/>
    <x v="366"/>
    <d v="2022-08-19T00:00:00"/>
    <d v="2022-08-19T00:00:00"/>
    <m/>
    <s v=""/>
    <m/>
    <n v="0"/>
    <n v="1"/>
    <n v="18.3"/>
    <x v="2"/>
    <m/>
    <x v="0"/>
  </r>
  <r>
    <s v="DL-02597"/>
    <s v="CUST-1493"/>
    <s v="CMP-186"/>
    <x v="3"/>
    <x v="3"/>
    <s v="17716"/>
    <n v="17716"/>
    <x v="5"/>
    <s v="Champak Rao"/>
    <s v="Champak Rao"/>
    <s v="2022-08-27"/>
    <x v="300"/>
    <d v="2022-11-06T00:00:00"/>
    <d v="2022-11-06T00:00:00"/>
    <m/>
    <s v=""/>
    <m/>
    <n v="0"/>
    <n v="1"/>
    <n v="13.4"/>
    <x v="3"/>
    <m/>
    <x v="0"/>
  </r>
  <r>
    <s v="DL-02598"/>
    <s v="CUST-0356"/>
    <s v=""/>
    <x v="3"/>
    <x v="1"/>
    <s v="15K"/>
    <n v="15000"/>
    <x v="3"/>
    <s v="rachit lall"/>
    <s v="Rachit Lall"/>
    <s v="2022-05-26"/>
    <x v="899"/>
    <d v="2022-06-26T00:00:00"/>
    <d v="2022-06-26T00:00:00"/>
    <m/>
    <s v=""/>
    <m/>
    <n v="0"/>
    <n v="1"/>
    <n v="21.1"/>
    <x v="2"/>
    <m/>
    <x v="0"/>
  </r>
  <r>
    <s v="DL-02599"/>
    <s v="CUST-1500"/>
    <s v="CMP-172"/>
    <x v="3"/>
    <x v="4"/>
    <s v="$7,354"/>
    <n v="7354"/>
    <x v="4"/>
    <s v="Patrick Sama"/>
    <s v="Patrick Sama"/>
    <s v="2023-07-31"/>
    <x v="119"/>
    <d v="2023-10-09T00:00:00"/>
    <d v="2023-10-09T00:00:00"/>
    <d v="2024-01-19T00:00:00"/>
    <d v="2024-01-19T00:00:00"/>
    <n v="172"/>
    <n v="1"/>
    <n v="2"/>
    <m/>
    <x v="4"/>
    <m/>
    <x v="1"/>
  </r>
  <r>
    <s v="DL-02600"/>
    <s v="CUST-0470"/>
    <s v=""/>
    <x v="1"/>
    <x v="6"/>
    <s v="$208,608"/>
    <n v="208608"/>
    <x v="1"/>
    <s v="Mason Solanki"/>
    <s v="Mason Solanki"/>
    <s v="31/12/2022"/>
    <x v="324"/>
    <d v="2023-06-07T00:00:00"/>
    <d v="2023-06-07T00:00:00"/>
    <m/>
    <s v=""/>
    <m/>
    <n v="0"/>
    <n v="1"/>
    <n v="13.7"/>
    <x v="4"/>
    <m/>
    <x v="0"/>
  </r>
  <r>
    <s v="DL-02601"/>
    <s v="CUST-0312"/>
    <s v="CMP-047"/>
    <x v="3"/>
    <x v="1"/>
    <s v="18K"/>
    <n v="18000"/>
    <x v="5"/>
    <s v="Jasmit Gour"/>
    <s v="Jasmit Gour"/>
    <s v="2022-06-07"/>
    <x v="560"/>
    <d v="2022-06-29T00:00:00"/>
    <d v="2022-06-29T00:00:00"/>
    <m/>
    <s v=""/>
    <m/>
    <n v="0"/>
    <n v="1"/>
    <n v="1.2"/>
    <x v="0"/>
    <m/>
    <x v="0"/>
  </r>
  <r>
    <s v="DL-02602"/>
    <s v="CUST-0521"/>
    <s v="CMP-260"/>
    <x v="2"/>
    <x v="1"/>
    <s v="$21,565"/>
    <n v="21565"/>
    <x v="3"/>
    <s v="Ekta Uppal"/>
    <s v="Ekta Uppal"/>
    <s v="2022-04-17"/>
    <x v="137"/>
    <d v="2022-09-12T00:00:00"/>
    <d v="2022-09-12T00:00:00"/>
    <m/>
    <s v=""/>
    <m/>
    <n v="0"/>
    <n v="1"/>
    <n v="14.2"/>
    <x v="3"/>
    <m/>
    <x v="0"/>
  </r>
  <r>
    <s v="DL-02603"/>
    <s v="CUST-1267"/>
    <s v="CMP-393"/>
    <x v="0"/>
    <x v="4"/>
    <s v="9344"/>
    <n v="9344"/>
    <x v="5"/>
    <s v="Jairaj Panchal  "/>
    <s v="Jairaj Panchal"/>
    <s v="2022-08-12"/>
    <x v="432"/>
    <d v="2022-11-29T00:00:00"/>
    <d v="2022-11-29T00:00:00"/>
    <d v="2022-12-08T00:00:00"/>
    <d v="2022-12-08T00:00:00"/>
    <n v="118"/>
    <n v="1"/>
    <n v="1"/>
    <n v="30.3"/>
    <x v="3"/>
    <m/>
    <x v="1"/>
  </r>
  <r>
    <s v="DL-02604"/>
    <s v="CUST-0428"/>
    <s v="CMP-289"/>
    <x v="0"/>
    <x v="3"/>
    <s v="$2,672"/>
    <n v="2672"/>
    <x v="8"/>
    <s v="jalsa parsa"/>
    <s v="Jalsa Parsa"/>
    <s v="2022-03-09"/>
    <x v="228"/>
    <d v="2022-05-31T00:00:00"/>
    <d v="2022-05-31T00:00:00"/>
    <m/>
    <s v=""/>
    <m/>
    <n v="0"/>
    <n v="1"/>
    <n v="12"/>
    <x v="4"/>
    <m/>
    <x v="0"/>
  </r>
  <r>
    <s v="DL-02605"/>
    <s v="CUST-0378"/>
    <s v=""/>
    <x v="4"/>
    <x v="3"/>
    <s v="5805"/>
    <n v="5805"/>
    <x v="3"/>
    <s v="Amruta Sinha"/>
    <s v="Amruta Sinha"/>
    <s v="2023-08-17"/>
    <x v="932"/>
    <d v="2023-10-08T00:00:00"/>
    <d v="2023-10-08T00:00:00"/>
    <m/>
    <s v=""/>
    <m/>
    <n v="0"/>
    <n v="1"/>
    <n v="1.1000000000000001"/>
    <x v="3"/>
    <m/>
    <x v="0"/>
  </r>
  <r>
    <s v="DL-02606"/>
    <s v="CUST-1461"/>
    <s v=""/>
    <x v="3"/>
    <x v="5"/>
    <s v="$5,466"/>
    <n v="5466"/>
    <x v="1"/>
    <s v="Jairaj Panchal"/>
    <s v="Jairaj Panchal"/>
    <s v="2024-06-07"/>
    <x v="664"/>
    <d v="2024-09-13T00:00:00"/>
    <d v="2024-09-13T00:00:00"/>
    <d v="2024-06-29T00:00:00"/>
    <d v="2024-06-29T00:00:00"/>
    <n v="22"/>
    <n v="0"/>
    <n v="1"/>
    <m/>
    <x v="4"/>
    <m/>
    <x v="2"/>
  </r>
  <r>
    <s v="DL-02607"/>
    <s v="CUST-0255"/>
    <s v=""/>
    <x v="2"/>
    <x v="5"/>
    <s v="27523"/>
    <n v="27523"/>
    <x v="2"/>
    <s v="Jairaj Panchal  "/>
    <s v="Jairaj Panchal"/>
    <s v="2024-10-13"/>
    <x v="998"/>
    <d v="2025-02-19T00:00:00"/>
    <d v="2025-02-19T00:00:00"/>
    <d v="2025-02-02T00:00:00"/>
    <d v="2025-02-02T00:00:00"/>
    <n v="112"/>
    <n v="0"/>
    <n v="1"/>
    <n v="12.7"/>
    <x v="1"/>
    <m/>
    <x v="2"/>
  </r>
  <r>
    <s v="DL-02608"/>
    <s v="CUST-0582"/>
    <s v=""/>
    <x v="4"/>
    <x v="1"/>
    <s v="12,417"/>
    <n v="12417"/>
    <x v="2"/>
    <s v="Jairaj Panchal"/>
    <s v="Jairaj Panchal"/>
    <s v="2023-08-01"/>
    <x v="257"/>
    <d v="2023-11-19T00:00:00"/>
    <d v="2023-11-19T00:00:00"/>
    <m/>
    <s v=""/>
    <m/>
    <n v="0"/>
    <n v="1"/>
    <n v="24.5"/>
    <x v="0"/>
    <m/>
    <x v="0"/>
  </r>
  <r>
    <s v="DL-02609"/>
    <s v="CUST-1488"/>
    <s v="CMP-356"/>
    <x v="3"/>
    <x v="5"/>
    <s v="11272"/>
    <n v="11272"/>
    <x v="6"/>
    <s v="Hemangini Bahri"/>
    <s v="Hemangini Bahri"/>
    <s v="04/01/2024"/>
    <x v="961"/>
    <d v="2024-02-20T00:00:00"/>
    <d v="2024-02-20T00:00:00"/>
    <d v="2024-05-06T00:00:00"/>
    <d v="2024-05-06T00:00:00"/>
    <n v="123"/>
    <n v="0"/>
    <n v="1"/>
    <n v="26.7"/>
    <x v="3"/>
    <m/>
    <x v="2"/>
  </r>
  <r>
    <s v="DL-02610"/>
    <s v="CUST-0199"/>
    <s v="CMP-335"/>
    <x v="1"/>
    <x v="4"/>
    <s v="48130"/>
    <n v="48130"/>
    <x v="6"/>
    <s v="Shivani Natt"/>
    <s v="Shivani Natt"/>
    <s v="2023-04-10"/>
    <x v="801"/>
    <d v="2023-07-04T00:00:00"/>
    <d v="2023-07-04T00:00:00"/>
    <d v="2023-08-30T00:00:00"/>
    <d v="2023-08-30T00:00:00"/>
    <n v="142"/>
    <n v="0"/>
    <n v="1"/>
    <n v="21.9"/>
    <x v="2"/>
    <m/>
    <x v="1"/>
  </r>
  <r>
    <s v="DL-02611"/>
    <s v="CUST-0871"/>
    <s v="CMP-146"/>
    <x v="1"/>
    <x v="2"/>
    <s v="$126,934"/>
    <n v="126934"/>
    <x v="8"/>
    <s v="Amruta Sinha"/>
    <s v="Amruta Sinha"/>
    <s v="2022-01-16"/>
    <x v="114"/>
    <d v="2022-06-24T00:00:00"/>
    <d v="2022-06-24T00:00:00"/>
    <m/>
    <s v=""/>
    <m/>
    <n v="0"/>
    <n v="1"/>
    <n v="15.2"/>
    <x v="4"/>
    <m/>
    <x v="0"/>
  </r>
  <r>
    <s v="DL-02612"/>
    <s v="CUST-0237"/>
    <s v=""/>
    <x v="1"/>
    <x v="4"/>
    <s v="121766"/>
    <n v="121766"/>
    <x v="3"/>
    <s v="Amruta Sinha"/>
    <s v="Amruta Sinha"/>
    <s v="2022-07-09"/>
    <x v="374"/>
    <d v="2022-08-05T00:00:00"/>
    <d v="2022-08-05T00:00:00"/>
    <d v="2023-01-12T00:00:00"/>
    <d v="2023-01-12T00:00:00"/>
    <n v="187"/>
    <n v="0"/>
    <n v="1"/>
    <n v="12"/>
    <x v="4"/>
    <m/>
    <x v="1"/>
  </r>
  <r>
    <s v="DL-02613"/>
    <s v="CUST-0450"/>
    <s v="CMP-205"/>
    <x v="1"/>
    <x v="4"/>
    <s v="82965"/>
    <n v="82965"/>
    <x v="5"/>
    <s v="Anamika Keer"/>
    <s v="Anamika Keer"/>
    <s v="2024-05-29"/>
    <x v="105"/>
    <d v="2024-09-07T00:00:00"/>
    <d v="2024-09-07T00:00:00"/>
    <d v="2024-11-24T00:00:00"/>
    <d v="2024-11-24T00:00:00"/>
    <n v="179"/>
    <n v="0"/>
    <n v="1"/>
    <n v="24.1"/>
    <x v="2"/>
    <m/>
    <x v="1"/>
  </r>
  <r>
    <s v="DL-02614"/>
    <s v="CUST-1336"/>
    <s v="CMP-117"/>
    <x v="2"/>
    <x v="6"/>
    <s v="$34,554"/>
    <n v="34554"/>
    <x v="0"/>
    <s v="Jasmit Gour"/>
    <s v="Jasmit Gour"/>
    <s v="2022-07-27"/>
    <x v="833"/>
    <d v="2022-08-23T00:00:00"/>
    <d v="2022-08-23T00:00:00"/>
    <m/>
    <s v=""/>
    <m/>
    <n v="0"/>
    <n v="1"/>
    <n v="29.5"/>
    <x v="3"/>
    <m/>
    <x v="0"/>
  </r>
  <r>
    <s v="DL-02615"/>
    <s v="CUST-0125"/>
    <s v=""/>
    <x v="4"/>
    <x v="1"/>
    <s v="$7,873"/>
    <n v="7873"/>
    <x v="7"/>
    <s v="Panini Kade"/>
    <s v="Panini Kade"/>
    <s v="2022-12-28"/>
    <x v="999"/>
    <d v="2023-03-16T00:00:00"/>
    <d v="2023-03-16T00:00:00"/>
    <m/>
    <s v=""/>
    <m/>
    <n v="0"/>
    <n v="1"/>
    <m/>
    <x v="1"/>
    <m/>
    <x v="0"/>
  </r>
  <r>
    <s v="DL-02616"/>
    <s v="CUST-0149"/>
    <s v=""/>
    <x v="0"/>
    <x v="1"/>
    <s v="2,146"/>
    <n v="2146"/>
    <x v="0"/>
    <s v="Krish Varughese"/>
    <s v="Krish Varughese"/>
    <s v="2023-05-11"/>
    <x v="378"/>
    <d v="2023-08-08T00:00:00"/>
    <d v="2023-08-08T00:00:00"/>
    <m/>
    <s v=""/>
    <m/>
    <n v="0"/>
    <n v="1"/>
    <m/>
    <x v="4"/>
    <m/>
    <x v="0"/>
  </r>
  <r>
    <s v="DL-02617"/>
    <s v="CUST-0326"/>
    <s v="CMP-292"/>
    <x v="4"/>
    <x v="4"/>
    <s v="$2,873"/>
    <n v="2873"/>
    <x v="4"/>
    <s v="Champak Rao"/>
    <s v="Champak Rao"/>
    <s v="2024-10-11"/>
    <x v="709"/>
    <d v="2025-04-01T00:00:00"/>
    <d v="2025-04-01T00:00:00"/>
    <d v="2025-02-01T00:00:00"/>
    <d v="2025-02-01T00:00:00"/>
    <n v="113"/>
    <n v="1"/>
    <n v="1"/>
    <n v="0.8"/>
    <x v="4"/>
    <m/>
    <x v="1"/>
  </r>
  <r>
    <s v="DL-02618"/>
    <s v="CUST-0880"/>
    <s v=""/>
    <x v="2"/>
    <x v="3"/>
    <s v="$42,931"/>
    <n v="42931"/>
    <x v="5"/>
    <s v="Panini Kade"/>
    <s v="Panini Kade"/>
    <s v="2024-08-25"/>
    <x v="748"/>
    <d v="2025-01-02T00:00:00"/>
    <d v="2025-01-02T00:00:00"/>
    <m/>
    <s v=""/>
    <m/>
    <n v="0"/>
    <n v="1"/>
    <n v="8.6999999999999993"/>
    <x v="2"/>
    <m/>
    <x v="0"/>
  </r>
  <r>
    <s v="DL-02619"/>
    <s v="CUST-0319"/>
    <s v="CMP-068"/>
    <x v="2"/>
    <x v="3"/>
    <s v="$46,215"/>
    <n v="46215"/>
    <x v="4"/>
    <s v="Shivani Natt"/>
    <s v="Shivani Natt"/>
    <s v="2022-02-28"/>
    <x v="242"/>
    <d v="2022-03-31T00:00:00"/>
    <d v="2022-03-31T00:00:00"/>
    <m/>
    <s v=""/>
    <m/>
    <n v="0"/>
    <n v="1"/>
    <n v="35"/>
    <x v="4"/>
    <m/>
    <x v="0"/>
  </r>
  <r>
    <s v="DL-02620"/>
    <s v="CUST-0639"/>
    <s v="CMP-094"/>
    <x v="1"/>
    <x v="4"/>
    <s v="$120,769"/>
    <n v="120769"/>
    <x v="6"/>
    <s v="Anamika Keer"/>
    <s v="Anamika Keer"/>
    <s v="2023-06-06"/>
    <x v="1"/>
    <d v="2023-09-22T00:00:00"/>
    <d v="2023-09-22T00:00:00"/>
    <d v="2023-07-31T00:00:00"/>
    <d v="2023-07-31T00:00:00"/>
    <n v="55"/>
    <n v="0"/>
    <n v="1"/>
    <n v="17.5"/>
    <x v="3"/>
    <m/>
    <x v="1"/>
  </r>
  <r>
    <s v="DL-02621"/>
    <s v="CUST-0563"/>
    <s v=""/>
    <x v="0"/>
    <x v="0"/>
    <s v="$5,469"/>
    <n v="5469"/>
    <x v="5"/>
    <s v="Ekta Uppal"/>
    <s v="Ekta Uppal"/>
    <s v="2024-09-24"/>
    <x v="200"/>
    <d v="2024-11-11T00:00:00"/>
    <d v="2024-11-11T00:00:00"/>
    <m/>
    <s v=""/>
    <m/>
    <n v="0"/>
    <n v="1"/>
    <n v="31"/>
    <x v="1"/>
    <m/>
    <x v="0"/>
  </r>
  <r>
    <s v="DL-02622"/>
    <s v="CUST-0995"/>
    <s v=""/>
    <x v="0"/>
    <x v="5"/>
    <s v="7K"/>
    <n v="7000"/>
    <x v="2"/>
    <s v="Champak Rao"/>
    <s v="Champak Rao"/>
    <s v="2022-02-26"/>
    <x v="599"/>
    <d v="2022-05-09T00:00:00"/>
    <d v="2022-05-09T00:00:00"/>
    <d v="2022-08-03T00:00:00"/>
    <d v="2022-08-03T00:00:00"/>
    <n v="158"/>
    <n v="0"/>
    <n v="1"/>
    <m/>
    <x v="0"/>
    <m/>
    <x v="2"/>
  </r>
  <r>
    <s v="DL-02623"/>
    <s v="CUST-1092"/>
    <s v=""/>
    <x v="1"/>
    <x v="0"/>
    <s v="101380"/>
    <n v="101380"/>
    <x v="3"/>
    <s v="Mason Solanki"/>
    <s v="Mason Solanki"/>
    <s v="2022-05-04"/>
    <x v="915"/>
    <d v="2022-07-21T00:00:00"/>
    <d v="2022-07-21T00:00:00"/>
    <m/>
    <s v=""/>
    <m/>
    <n v="0"/>
    <n v="1"/>
    <n v="34.1"/>
    <x v="2"/>
    <m/>
    <x v="0"/>
  </r>
  <r>
    <s v="DL-02624"/>
    <s v="CUST-0381"/>
    <s v="CMP-218"/>
    <x v="2"/>
    <x v="6"/>
    <s v="43139"/>
    <n v="43139"/>
    <x v="1"/>
    <s v="Mason Solanki"/>
    <s v="Mason Solanki"/>
    <s v="2024-01-06"/>
    <x v="891"/>
    <d v="2024-03-17T00:00:00"/>
    <d v="2024-03-17T00:00:00"/>
    <m/>
    <s v=""/>
    <m/>
    <n v="0"/>
    <n v="1"/>
    <n v="31.4"/>
    <x v="4"/>
    <m/>
    <x v="0"/>
  </r>
  <r>
    <s v="DL-02625"/>
    <s v="CUST-0376"/>
    <s v="CMP-390"/>
    <x v="2"/>
    <x v="6"/>
    <s v="15,654"/>
    <n v="15654"/>
    <x v="7"/>
    <s v="Karan Karnik"/>
    <s v="Karan Karnik"/>
    <s v="2023-01-05"/>
    <x v="101"/>
    <d v="2023-05-13T00:00:00"/>
    <d v="2023-05-13T00:00:00"/>
    <m/>
    <s v=""/>
    <m/>
    <n v="0"/>
    <n v="1"/>
    <n v="10.1"/>
    <x v="0"/>
    <m/>
    <x v="0"/>
  </r>
  <r>
    <s v="DL-02626"/>
    <s v="CUST-0587"/>
    <s v="CMP-272"/>
    <x v="4"/>
    <x v="6"/>
    <s v="6,598"/>
    <n v="6598"/>
    <x v="6"/>
    <s v="Patrick Sama"/>
    <s v="Patrick Sama"/>
    <s v="2023-12-29"/>
    <x v="887"/>
    <d v="2024-06-07T00:00:00"/>
    <d v="2024-06-07T00:00:00"/>
    <m/>
    <s v=""/>
    <m/>
    <n v="0"/>
    <n v="1"/>
    <n v="25.7"/>
    <x v="3"/>
    <m/>
    <x v="0"/>
  </r>
  <r>
    <s v="DL-02627"/>
    <s v="CUST-0549"/>
    <s v="CMP-115"/>
    <x v="4"/>
    <x v="1"/>
    <s v="5K"/>
    <n v="5000"/>
    <x v="5"/>
    <s v="Lakshmi Hayre"/>
    <s v="Lakshmi Hayre"/>
    <s v="2023-11-16"/>
    <x v="971"/>
    <d v="2023-12-27T00:00:00"/>
    <d v="2023-12-27T00:00:00"/>
    <m/>
    <s v=""/>
    <m/>
    <n v="0"/>
    <n v="1"/>
    <n v="30.2"/>
    <x v="4"/>
    <m/>
    <x v="0"/>
  </r>
  <r>
    <s v="DL-02628"/>
    <s v="CUST-0297"/>
    <s v="CMP-052"/>
    <x v="0"/>
    <x v="5"/>
    <s v="$4,724"/>
    <n v="4724"/>
    <x v="0"/>
    <s v="Champak Rao"/>
    <s v="Champak Rao"/>
    <s v="2024-07-15"/>
    <x v="923"/>
    <d v="2024-08-22T00:00:00"/>
    <d v="2024-08-22T00:00:00"/>
    <d v="2024-12-29T00:00:00"/>
    <d v="2024-12-29T00:00:00"/>
    <n v="167"/>
    <n v="0"/>
    <n v="1"/>
    <n v="15.9"/>
    <x v="1"/>
    <m/>
    <x v="2"/>
  </r>
  <r>
    <s v="DL-02629"/>
    <s v="CUST-1357"/>
    <s v="CMP-313"/>
    <x v="3"/>
    <x v="1"/>
    <s v="$16,922"/>
    <n v="16922"/>
    <x v="4"/>
    <s v="Karan Karnik"/>
    <s v="Karan Karnik"/>
    <s v="2022-10-17"/>
    <x v="982"/>
    <d v="2022-11-15T00:00:00"/>
    <d v="2022-11-15T00:00:00"/>
    <m/>
    <s v=""/>
    <m/>
    <n v="0"/>
    <n v="1"/>
    <n v="9.9"/>
    <x v="4"/>
    <m/>
    <x v="0"/>
  </r>
  <r>
    <s v="DL-02630"/>
    <s v="CUST-0020"/>
    <s v="CMP-162"/>
    <x v="1"/>
    <x v="6"/>
    <s v="57619"/>
    <n v="57619"/>
    <x v="5"/>
    <s v="Amruta Sinha"/>
    <s v="Amruta Sinha"/>
    <s v="2022-04-19"/>
    <x v="443"/>
    <d v="2022-08-16T00:00:00"/>
    <d v="2022-08-16T00:00:00"/>
    <m/>
    <s v=""/>
    <m/>
    <n v="0"/>
    <n v="1"/>
    <n v="18.2"/>
    <x v="4"/>
    <m/>
    <x v="0"/>
  </r>
  <r>
    <s v="DL-02631"/>
    <s v="CUST-0775"/>
    <s v="CMP-289"/>
    <x v="2"/>
    <x v="6"/>
    <s v="$31,604"/>
    <n v="31604"/>
    <x v="4"/>
    <s v="Anamika Keer"/>
    <s v="Anamika Keer"/>
    <s v="29/05/2024"/>
    <x v="105"/>
    <d v="2024-08-31T00:00:00"/>
    <d v="2024-08-31T00:00:00"/>
    <m/>
    <s v=""/>
    <m/>
    <n v="0"/>
    <n v="1"/>
    <n v="12.6"/>
    <x v="1"/>
    <m/>
    <x v="0"/>
  </r>
  <r>
    <s v="DL-02632"/>
    <s v="CUST-0616"/>
    <s v="CMP-085"/>
    <x v="3"/>
    <x v="1"/>
    <s v="11938"/>
    <n v="11938"/>
    <x v="7"/>
    <s v="Amruta Sinha"/>
    <s v="Amruta Sinha"/>
    <s v="2022-06-29"/>
    <x v="754"/>
    <d v="2022-12-19T00:00:00"/>
    <d v="2022-12-19T00:00:00"/>
    <m/>
    <s v=""/>
    <m/>
    <n v="0"/>
    <n v="1"/>
    <n v="30.4"/>
    <x v="1"/>
    <m/>
    <x v="0"/>
  </r>
  <r>
    <s v="DL-02633"/>
    <s v="CUST-0431"/>
    <s v=""/>
    <x v="2"/>
    <x v="2"/>
    <s v="39,905"/>
    <n v="39905"/>
    <x v="2"/>
    <s v="Champak Rao"/>
    <s v="Champak Rao"/>
    <s v="2023-11-28"/>
    <x v="993"/>
    <d v="2023-12-30T00:00:00"/>
    <d v="2023-12-30T00:00:00"/>
    <m/>
    <s v=""/>
    <m/>
    <n v="0"/>
    <n v="1"/>
    <n v="1.3"/>
    <x v="0"/>
    <m/>
    <x v="0"/>
  </r>
  <r>
    <s v="DL-02634"/>
    <s v="CUST-1063"/>
    <s v=""/>
    <x v="3"/>
    <x v="6"/>
    <s v="21,596"/>
    <n v="21596"/>
    <x v="1"/>
    <s v="Aachal Soni"/>
    <s v="Aachal Soni"/>
    <s v="2023-04-04"/>
    <x v="261"/>
    <d v="2023-07-13T00:00:00"/>
    <d v="2023-07-13T00:00:00"/>
    <m/>
    <s v=""/>
    <m/>
    <n v="0"/>
    <n v="1"/>
    <n v="17.7"/>
    <x v="3"/>
    <m/>
    <x v="0"/>
  </r>
  <r>
    <s v="DL-02635"/>
    <s v="CUST-0477"/>
    <s v="CMP-073"/>
    <x v="3"/>
    <x v="3"/>
    <s v="21743"/>
    <n v="21743"/>
    <x v="3"/>
    <s v="Vidhi Mital"/>
    <s v="Vidhi Mital"/>
    <s v="2024-09-11"/>
    <x v="352"/>
    <d v="2025-01-17T00:00:00"/>
    <d v="2025-01-17T00:00:00"/>
    <m/>
    <s v=""/>
    <m/>
    <n v="0"/>
    <n v="1"/>
    <n v="14.2"/>
    <x v="3"/>
    <m/>
    <x v="0"/>
  </r>
  <r>
    <s v="DL-02636"/>
    <s v="CUST-0908"/>
    <s v="CMP-237"/>
    <x v="0"/>
    <x v="4"/>
    <s v="$2,823"/>
    <n v="2823"/>
    <x v="5"/>
    <s v="Ekta Uppal  "/>
    <s v="Ekta Uppal"/>
    <s v="2023-01-17"/>
    <x v="107"/>
    <d v="2023-06-15T00:00:00"/>
    <d v="2023-06-15T00:00:00"/>
    <d v="2023-03-22T00:00:00"/>
    <d v="2023-03-22T00:00:00"/>
    <n v="64"/>
    <n v="1"/>
    <n v="3"/>
    <n v="34.1"/>
    <x v="4"/>
    <m/>
    <x v="1"/>
  </r>
  <r>
    <s v="DL-02637"/>
    <s v="CUST-0100"/>
    <s v="CMP-375"/>
    <x v="4"/>
    <x v="6"/>
    <s v="5654"/>
    <n v="5654"/>
    <x v="1"/>
    <s v="Jairaj Panchal"/>
    <s v="Jairaj Panchal"/>
    <s v="2022-05-30"/>
    <x v="181"/>
    <d v="2022-10-17T00:00:00"/>
    <d v="2022-10-17T00:00:00"/>
    <m/>
    <s v=""/>
    <m/>
    <n v="0"/>
    <n v="1"/>
    <n v="22.2"/>
    <x v="3"/>
    <m/>
    <x v="0"/>
  </r>
  <r>
    <s v="DL-02638"/>
    <s v="CUST-0466"/>
    <s v="CMP-270"/>
    <x v="4"/>
    <x v="1"/>
    <s v="$9,434"/>
    <n v="9434"/>
    <x v="6"/>
    <s v="jalsa parsa"/>
    <s v="Jalsa Parsa"/>
    <s v="2022-05-07"/>
    <x v="842"/>
    <d v="2022-05-27T00:00:00"/>
    <d v="2022-05-27T00:00:00"/>
    <m/>
    <s v=""/>
    <m/>
    <n v="0"/>
    <n v="1"/>
    <n v="13.7"/>
    <x v="3"/>
    <m/>
    <x v="0"/>
  </r>
  <r>
    <s v="DL-02639"/>
    <s v="CUST-0728"/>
    <s v=""/>
    <x v="1"/>
    <x v="5"/>
    <s v="176366"/>
    <n v="176366"/>
    <x v="7"/>
    <s v="Anamika Keer"/>
    <s v="Anamika Keer"/>
    <s v="2023-01-09"/>
    <x v="264"/>
    <d v="2023-04-16T00:00:00"/>
    <d v="2023-04-16T00:00:00"/>
    <d v="2023-04-21T00:00:00"/>
    <d v="2023-04-21T00:00:00"/>
    <n v="102"/>
    <n v="0"/>
    <n v="1"/>
    <m/>
    <x v="4"/>
    <m/>
    <x v="2"/>
  </r>
  <r>
    <s v="DL-02640"/>
    <s v="CUST-0955"/>
    <s v="CMP-330"/>
    <x v="2"/>
    <x v="5"/>
    <s v="27,663"/>
    <n v="27663"/>
    <x v="3"/>
    <s v="Champak Rao"/>
    <s v="Champak Rao"/>
    <s v="2022-12-24"/>
    <x v="977"/>
    <d v="2023-01-22T00:00:00"/>
    <d v="2023-01-22T00:00:00"/>
    <d v="2023-03-17T00:00:00"/>
    <d v="2023-03-17T00:00:00"/>
    <n v="83"/>
    <n v="0"/>
    <n v="1"/>
    <n v="4.7"/>
    <x v="4"/>
    <m/>
    <x v="2"/>
  </r>
  <r>
    <s v="DL-02641"/>
    <s v="CUST-1289"/>
    <s v="CMP-272"/>
    <x v="4"/>
    <x v="6"/>
    <s v="$7,985"/>
    <n v="7985"/>
    <x v="4"/>
    <s v="Jairaj Panchal"/>
    <s v="Jairaj Panchal"/>
    <s v="2024-05-28"/>
    <x v="365"/>
    <d v="2024-11-20T00:00:00"/>
    <d v="2024-11-20T00:00:00"/>
    <m/>
    <s v=""/>
    <m/>
    <n v="0"/>
    <n v="1"/>
    <n v="10.199999999999999"/>
    <x v="1"/>
    <m/>
    <x v="0"/>
  </r>
  <r>
    <s v="DL-02642"/>
    <s v="CUST-1094"/>
    <s v=""/>
    <x v="3"/>
    <x v="0"/>
    <s v="$17,628"/>
    <n v="17628"/>
    <x v="0"/>
    <s v="Nihal Bhasin"/>
    <s v="Nihal Bhasin"/>
    <s v="2022-03-23"/>
    <x v="158"/>
    <d v="2022-08-03T00:00:00"/>
    <d v="2022-08-03T00:00:00"/>
    <m/>
    <s v=""/>
    <m/>
    <n v="0"/>
    <n v="1"/>
    <n v="2.2999999999999998"/>
    <x v="2"/>
    <m/>
    <x v="0"/>
  </r>
  <r>
    <s v="DL-02643"/>
    <s v="CUST-1315"/>
    <s v="CMP-373"/>
    <x v="1"/>
    <x v="2"/>
    <s v="$123,272"/>
    <n v="123272"/>
    <x v="4"/>
    <s v="Jasmit Gour"/>
    <s v="Jasmit Gour"/>
    <s v="2024-04-12"/>
    <x v="333"/>
    <d v="2024-04-30T00:00:00"/>
    <d v="2024-04-30T00:00:00"/>
    <m/>
    <s v=""/>
    <m/>
    <n v="0"/>
    <n v="1"/>
    <n v="13.7"/>
    <x v="1"/>
    <m/>
    <x v="0"/>
  </r>
  <r>
    <s v="DL-02644"/>
    <s v="CUST-0774"/>
    <s v="CMP-164"/>
    <x v="1"/>
    <x v="3"/>
    <s v="76,861"/>
    <n v="76861"/>
    <x v="0"/>
    <s v="Amruta Sinha"/>
    <s v="Amruta Sinha"/>
    <s v="2022-07-22"/>
    <x v="206"/>
    <d v="2023-01-06T00:00:00"/>
    <d v="2023-01-06T00:00:00"/>
    <m/>
    <s v=""/>
    <m/>
    <n v="0"/>
    <n v="1"/>
    <n v="4.3"/>
    <x v="4"/>
    <m/>
    <x v="0"/>
  </r>
  <r>
    <s v="DL-02645"/>
    <s v="CUST-0268"/>
    <s v="CMP-122"/>
    <x v="2"/>
    <x v="5"/>
    <s v="21K"/>
    <n v="21000"/>
    <x v="0"/>
    <s v="Champak Rao"/>
    <s v="Champak Rao"/>
    <s v="2022-07-26"/>
    <x v="1000"/>
    <d v="2022-12-21T00:00:00"/>
    <d v="2022-12-21T00:00:00"/>
    <d v="2022-11-15T00:00:00"/>
    <d v="2022-11-15T00:00:00"/>
    <n v="112"/>
    <n v="0"/>
    <n v="1"/>
    <n v="14.6"/>
    <x v="4"/>
    <m/>
    <x v="2"/>
  </r>
  <r>
    <s v="DL-02646"/>
    <s v="CUST-1381"/>
    <s v="CMP-300"/>
    <x v="2"/>
    <x v="2"/>
    <s v="14996"/>
    <n v="14996"/>
    <x v="3"/>
    <s v="Ati Seshadri"/>
    <s v="Ati Seshadri"/>
    <s v="2024-07-15"/>
    <x v="923"/>
    <d v="2024-10-16T00:00:00"/>
    <d v="2024-10-16T00:00:00"/>
    <m/>
    <s v=""/>
    <m/>
    <n v="0"/>
    <n v="1"/>
    <n v="30.4"/>
    <x v="3"/>
    <m/>
    <x v="0"/>
  </r>
  <r>
    <s v="DL-02647"/>
    <s v="CUST-0733"/>
    <s v="CMP-332"/>
    <x v="0"/>
    <x v="6"/>
    <s v="3K"/>
    <n v="3000"/>
    <x v="3"/>
    <s v="Mason Solanki"/>
    <s v="Mason Solanki"/>
    <s v="2022-01-17"/>
    <x v="767"/>
    <d v="2022-03-16T00:00:00"/>
    <d v="2022-03-16T00:00:00"/>
    <m/>
    <s v=""/>
    <m/>
    <n v="0"/>
    <n v="1"/>
    <n v="33.5"/>
    <x v="3"/>
    <m/>
    <x v="0"/>
  </r>
  <r>
    <s v="DL-02648"/>
    <s v="CUST-0403"/>
    <s v=""/>
    <x v="3"/>
    <x v="0"/>
    <s v="4,702"/>
    <n v="4702"/>
    <x v="1"/>
    <s v="Champak Rao"/>
    <s v="Champak Rao"/>
    <s v="2023-02-26"/>
    <x v="721"/>
    <d v="2023-05-11T00:00:00"/>
    <d v="2023-05-11T00:00:00"/>
    <m/>
    <s v=""/>
    <m/>
    <n v="0"/>
    <n v="1"/>
    <n v="2.2999999999999998"/>
    <x v="4"/>
    <m/>
    <x v="0"/>
  </r>
  <r>
    <s v="DL-02649"/>
    <s v="CUST-1496"/>
    <s v="CMP-015"/>
    <x v="4"/>
    <x v="2"/>
    <s v="$12,535"/>
    <n v="12535"/>
    <x v="7"/>
    <s v="Owen Mane"/>
    <s v="Owen Mane"/>
    <s v="2022-09-09"/>
    <x v="938"/>
    <d v="2022-11-11T00:00:00"/>
    <d v="2022-11-11T00:00:00"/>
    <m/>
    <s v=""/>
    <m/>
    <n v="0"/>
    <n v="1"/>
    <n v="4.0999999999999996"/>
    <x v="3"/>
    <m/>
    <x v="0"/>
  </r>
  <r>
    <s v="DL-02650"/>
    <s v="CUST-1254"/>
    <s v="CMP-008"/>
    <x v="3"/>
    <x v="6"/>
    <s v="22063"/>
    <n v="22063"/>
    <x v="7"/>
    <s v="Vidhi Mital"/>
    <s v="Vidhi Mital"/>
    <s v="2023-08-21"/>
    <x v="66"/>
    <d v="2023-09-29T00:00:00"/>
    <d v="2023-09-29T00:00:00"/>
    <m/>
    <s v=""/>
    <m/>
    <n v="0"/>
    <n v="1"/>
    <n v="34.799999999999997"/>
    <x v="3"/>
    <m/>
    <x v="0"/>
  </r>
  <r>
    <s v="DL-02651"/>
    <s v="CUST-0846"/>
    <s v="CMP-075"/>
    <x v="0"/>
    <x v="1"/>
    <s v="$6,151"/>
    <n v="6151"/>
    <x v="3"/>
    <s v="jalsa parsa"/>
    <s v="Jalsa Parsa"/>
    <s v="2024-11-16"/>
    <x v="474"/>
    <d v="2025-01-26T00:00:00"/>
    <d v="2025-01-26T00:00:00"/>
    <m/>
    <s v=""/>
    <m/>
    <n v="0"/>
    <n v="1"/>
    <n v="13.1"/>
    <x v="1"/>
    <m/>
    <x v="0"/>
  </r>
  <r>
    <s v="DL-02652"/>
    <s v="CUST-0175"/>
    <s v="CMP-245"/>
    <x v="4"/>
    <x v="0"/>
    <s v="13,840"/>
    <n v="13840"/>
    <x v="8"/>
    <s v="Panini Kade"/>
    <s v="Panini Kade"/>
    <s v="2023-07-16"/>
    <x v="294"/>
    <d v="2023-10-31T00:00:00"/>
    <d v="2023-10-31T00:00:00"/>
    <m/>
    <s v=""/>
    <m/>
    <n v="0"/>
    <n v="1"/>
    <n v="11.9"/>
    <x v="3"/>
    <m/>
    <x v="0"/>
  </r>
  <r>
    <s v="DL-02653"/>
    <s v="CUST-0248"/>
    <s v="CMP-024"/>
    <x v="4"/>
    <x v="6"/>
    <s v="$3,389"/>
    <n v="3389"/>
    <x v="7"/>
    <s v="Amruta Sinha"/>
    <s v="Amruta Sinha"/>
    <s v="2023-01-19"/>
    <x v="146"/>
    <d v="2023-03-05T00:00:00"/>
    <d v="2023-03-05T00:00:00"/>
    <m/>
    <s v=""/>
    <m/>
    <n v="0"/>
    <n v="1"/>
    <m/>
    <x v="2"/>
    <m/>
    <x v="0"/>
  </r>
  <r>
    <s v="DL-02654"/>
    <s v="CUST-0659"/>
    <s v="CMP-158"/>
    <x v="1"/>
    <x v="5"/>
    <s v="175095"/>
    <n v="175095"/>
    <x v="1"/>
    <s v="rachit lall"/>
    <s v="Rachit Lall"/>
    <s v="2023-06-06"/>
    <x v="1"/>
    <d v="2023-08-29T00:00:00"/>
    <d v="2023-08-29T00:00:00"/>
    <d v="2023-07-27T00:00:00"/>
    <d v="2023-07-27T00:00:00"/>
    <n v="51"/>
    <n v="0"/>
    <n v="1"/>
    <n v="13.1"/>
    <x v="0"/>
    <m/>
    <x v="2"/>
  </r>
  <r>
    <s v="DL-02655"/>
    <s v="CUST-0952"/>
    <s v="CMP-195"/>
    <x v="0"/>
    <x v="0"/>
    <s v="$7,953"/>
    <n v="7953"/>
    <x v="4"/>
    <s v="Shivani Natt"/>
    <s v="Shivani Natt"/>
    <s v="2023-04-26"/>
    <x v="577"/>
    <d v="2023-07-07T00:00:00"/>
    <d v="2023-07-07T00:00:00"/>
    <m/>
    <s v=""/>
    <m/>
    <n v="0"/>
    <n v="1"/>
    <n v="25.7"/>
    <x v="2"/>
    <m/>
    <x v="0"/>
  </r>
  <r>
    <s v="DL-02656"/>
    <s v="CUST-1224"/>
    <s v="CMP-062"/>
    <x v="3"/>
    <x v="1"/>
    <s v="$13,724"/>
    <n v="13724"/>
    <x v="7"/>
    <s v="Karan Karnik"/>
    <s v="Karan Karnik"/>
    <s v="2022-05-16"/>
    <x v="666"/>
    <d v="2022-08-20T00:00:00"/>
    <d v="2022-08-20T00:00:00"/>
    <m/>
    <s v=""/>
    <m/>
    <n v="0"/>
    <n v="1"/>
    <n v="29.9"/>
    <x v="0"/>
    <m/>
    <x v="0"/>
  </r>
  <r>
    <s v="DL-02657"/>
    <s v="CUST-0541"/>
    <s v="CMP-387"/>
    <x v="3"/>
    <x v="0"/>
    <s v="19,094"/>
    <n v="19094"/>
    <x v="4"/>
    <s v="rachit lall"/>
    <s v="Rachit Lall"/>
    <s v="2022-01-27"/>
    <x v="269"/>
    <d v="2022-07-03T00:00:00"/>
    <d v="2022-07-03T00:00:00"/>
    <m/>
    <s v=""/>
    <m/>
    <n v="0"/>
    <n v="1"/>
    <n v="0.9"/>
    <x v="3"/>
    <m/>
    <x v="0"/>
  </r>
  <r>
    <s v="DL-02658"/>
    <s v="CUST-0372"/>
    <s v="CMP-137"/>
    <x v="0"/>
    <x v="0"/>
    <s v="$4,771"/>
    <n v="4771"/>
    <x v="2"/>
    <s v="Panini Kade"/>
    <s v="Panini Kade"/>
    <s v="2022-01-10"/>
    <x v="449"/>
    <d v="2022-03-01T00:00:00"/>
    <d v="2022-03-01T00:00:00"/>
    <m/>
    <s v=""/>
    <m/>
    <n v="0"/>
    <n v="1"/>
    <n v="27.2"/>
    <x v="4"/>
    <m/>
    <x v="0"/>
  </r>
  <r>
    <s v="DL-02659"/>
    <s v="CUST-1048"/>
    <s v="CMP-278"/>
    <x v="0"/>
    <x v="6"/>
    <s v="$7,042"/>
    <n v="7042"/>
    <x v="4"/>
    <s v="Panini Kade"/>
    <s v="Panini Kade"/>
    <s v="2023-03-17"/>
    <x v="347"/>
    <d v="2023-05-31T00:00:00"/>
    <d v="2023-05-31T00:00:00"/>
    <m/>
    <s v=""/>
    <m/>
    <n v="0"/>
    <n v="1"/>
    <n v="15.5"/>
    <x v="0"/>
    <m/>
    <x v="0"/>
  </r>
  <r>
    <s v="DL-02660"/>
    <s v="CUST-0999"/>
    <s v="CMP-274"/>
    <x v="0"/>
    <x v="1"/>
    <s v="$3,323"/>
    <n v="3323"/>
    <x v="0"/>
    <s v="Patrick Sama"/>
    <s v="Patrick Sama"/>
    <s v="2024-02-10"/>
    <x v="859"/>
    <d v="2024-05-02T00:00:00"/>
    <d v="2024-05-02T00:00:00"/>
    <m/>
    <s v=""/>
    <m/>
    <n v="0"/>
    <n v="1"/>
    <n v="20.6"/>
    <x v="3"/>
    <m/>
    <x v="0"/>
  </r>
  <r>
    <s v="DL-02661"/>
    <s v="CUST-1092"/>
    <s v="CMP-145"/>
    <x v="3"/>
    <x v="0"/>
    <s v="$11,514"/>
    <n v="11514"/>
    <x v="6"/>
    <s v="Hemangini Bahri"/>
    <s v="Hemangini Bahri"/>
    <s v="23/11/2022"/>
    <x v="55"/>
    <d v="2022-12-21T00:00:00"/>
    <d v="2022-12-21T00:00:00"/>
    <m/>
    <s v=""/>
    <m/>
    <n v="0"/>
    <n v="1"/>
    <m/>
    <x v="0"/>
    <m/>
    <x v="0"/>
  </r>
  <r>
    <s v="DL-02662"/>
    <s v="CUST-0712"/>
    <s v=""/>
    <x v="2"/>
    <x v="2"/>
    <s v="41089"/>
    <n v="41089"/>
    <x v="4"/>
    <s v="jalsa parsa"/>
    <s v="Jalsa Parsa"/>
    <s v="2024-12-04"/>
    <x v="605"/>
    <d v="2025-02-18T00:00:00"/>
    <d v="2025-02-18T00:00:00"/>
    <m/>
    <s v=""/>
    <m/>
    <n v="0"/>
    <n v="1"/>
    <n v="24.3"/>
    <x v="1"/>
    <m/>
    <x v="0"/>
  </r>
  <r>
    <s v="DL-02663"/>
    <s v="CUST-1199"/>
    <s v="CMP-262"/>
    <x v="3"/>
    <x v="5"/>
    <s v="19K"/>
    <n v="19000"/>
    <x v="2"/>
    <s v="Aachal Soni"/>
    <s v="Aachal Soni"/>
    <s v="2022-07-31"/>
    <x v="384"/>
    <d v="2022-09-29T00:00:00"/>
    <d v="2022-09-29T00:00:00"/>
    <d v="2022-09-15T00:00:00"/>
    <d v="2022-09-15T00:00:00"/>
    <n v="46"/>
    <n v="0"/>
    <n v="1"/>
    <n v="33.1"/>
    <x v="4"/>
    <m/>
    <x v="2"/>
  </r>
  <r>
    <s v="DL-02664"/>
    <s v="CUST-0937"/>
    <s v="CMP-351"/>
    <x v="2"/>
    <x v="4"/>
    <s v="33704"/>
    <n v="33704"/>
    <x v="5"/>
    <s v="Anamika Keer"/>
    <s v="Anamika Keer"/>
    <s v="2023-12-28"/>
    <x v="488"/>
    <d v="2024-03-22T00:00:00"/>
    <d v="2024-03-22T00:00:00"/>
    <d v="2024-05-28T00:00:00"/>
    <d v="2024-05-28T00:00:00"/>
    <n v="152"/>
    <n v="0"/>
    <n v="1"/>
    <n v="15.2"/>
    <x v="4"/>
    <m/>
    <x v="1"/>
  </r>
  <r>
    <s v="DL-02665"/>
    <s v="CUST-0191"/>
    <s v="CMP-025"/>
    <x v="1"/>
    <x v="4"/>
    <s v="54647"/>
    <n v="54647"/>
    <x v="5"/>
    <s v="Kashish Patla"/>
    <s v="Kashish Patla"/>
    <s v="2024-10-06"/>
    <x v="638"/>
    <d v="2025-01-23T00:00:00"/>
    <d v="2025-01-23T00:00:00"/>
    <d v="2025-02-19T00:00:00"/>
    <d v="2025-02-19T00:00:00"/>
    <n v="136"/>
    <n v="0"/>
    <n v="1"/>
    <n v="28.3"/>
    <x v="1"/>
    <m/>
    <x v="1"/>
  </r>
  <r>
    <s v="DL-02666"/>
    <s v="CUST-1125"/>
    <s v=""/>
    <x v="3"/>
    <x v="4"/>
    <s v="$20,775"/>
    <n v="20775"/>
    <x v="6"/>
    <s v="jalsa parsa"/>
    <s v="Jalsa Parsa"/>
    <s v="2023-05-19"/>
    <x v="484"/>
    <d v="2023-06-29T00:00:00"/>
    <d v="2023-06-29T00:00:00"/>
    <d v="2023-10-11T00:00:00"/>
    <d v="2023-10-11T00:00:00"/>
    <n v="145"/>
    <n v="0"/>
    <n v="1"/>
    <n v="24.4"/>
    <x v="0"/>
    <m/>
    <x v="1"/>
  </r>
  <r>
    <s v="DL-02667"/>
    <s v="CUST-0143"/>
    <s v="CMP-394"/>
    <x v="1"/>
    <x v="6"/>
    <s v="$80,485"/>
    <n v="80485"/>
    <x v="6"/>
    <s v="Jairaj Panchal"/>
    <s v="Jairaj Panchal"/>
    <s v="2024-06-29"/>
    <x v="239"/>
    <d v="2024-08-28T00:00:00"/>
    <d v="2024-08-28T00:00:00"/>
    <m/>
    <s v=""/>
    <m/>
    <n v="0"/>
    <n v="1"/>
    <n v="33.799999999999997"/>
    <x v="2"/>
    <m/>
    <x v="0"/>
  </r>
  <r>
    <s v="DL-02668"/>
    <s v="CUST-0571"/>
    <s v="CMP-346"/>
    <x v="4"/>
    <x v="5"/>
    <s v="$7,581"/>
    <n v="7581"/>
    <x v="2"/>
    <s v="Aachal Soni"/>
    <s v="Aachal Soni"/>
    <s v="2022-05-13"/>
    <x v="856"/>
    <d v="2022-07-06T00:00:00"/>
    <d v="2022-07-06T00:00:00"/>
    <d v="2022-09-01T00:00:00"/>
    <d v="2022-09-01T00:00:00"/>
    <n v="111"/>
    <n v="0"/>
    <n v="1"/>
    <n v="4.7"/>
    <x v="0"/>
    <m/>
    <x v="2"/>
  </r>
  <r>
    <s v="DL-02669"/>
    <s v="CUST-0910"/>
    <s v=""/>
    <x v="1"/>
    <x v="5"/>
    <s v="$54,092"/>
    <n v="54092"/>
    <x v="2"/>
    <s v="Ekta Uppal"/>
    <s v="Ekta Uppal"/>
    <s v="2022-01-16"/>
    <x v="114"/>
    <d v="2022-04-23T00:00:00"/>
    <d v="2022-04-23T00:00:00"/>
    <d v="2022-05-04T00:00:00"/>
    <d v="2022-05-04T00:00:00"/>
    <n v="108"/>
    <n v="0"/>
    <n v="1"/>
    <m/>
    <x v="2"/>
    <m/>
    <x v="2"/>
  </r>
  <r>
    <s v="DL-02670"/>
    <s v="CUST-0570"/>
    <s v="CMP-091"/>
    <x v="2"/>
    <x v="0"/>
    <s v="27855"/>
    <n v="27855"/>
    <x v="4"/>
    <s v="Shivani Natt"/>
    <s v="Shivani Natt"/>
    <s v="2022-01-20"/>
    <x v="91"/>
    <d v="2022-07-09T00:00:00"/>
    <d v="2022-07-09T00:00:00"/>
    <m/>
    <s v=""/>
    <m/>
    <n v="0"/>
    <n v="1"/>
    <n v="8"/>
    <x v="1"/>
    <m/>
    <x v="0"/>
  </r>
  <r>
    <s v="DL-02671"/>
    <s v="CUST-0514"/>
    <s v="CMP-280"/>
    <x v="3"/>
    <x v="5"/>
    <s v="$4,875"/>
    <n v="4875"/>
    <x v="1"/>
    <s v="Anamika Keer  "/>
    <s v="Anamika Keer"/>
    <s v="2024-08-23"/>
    <x v="823"/>
    <d v="2025-01-09T00:00:00"/>
    <d v="2025-01-09T00:00:00"/>
    <d v="2024-10-01T00:00:00"/>
    <d v="2024-10-01T00:00:00"/>
    <n v="39"/>
    <n v="0"/>
    <n v="1"/>
    <n v="24.1"/>
    <x v="4"/>
    <m/>
    <x v="2"/>
  </r>
  <r>
    <s v="DL-02672"/>
    <s v="CUST-1114"/>
    <s v="CMP-135"/>
    <x v="2"/>
    <x v="0"/>
    <s v="$36,296"/>
    <n v="36296"/>
    <x v="7"/>
    <s v="Lakshmi Hayre"/>
    <s v="Lakshmi Hayre"/>
    <s v="2024-10-19"/>
    <x v="556"/>
    <d v="2025-03-26T00:00:00"/>
    <d v="2025-03-26T00:00:00"/>
    <m/>
    <s v=""/>
    <m/>
    <n v="0"/>
    <n v="1"/>
    <n v="28.3"/>
    <x v="0"/>
    <m/>
    <x v="0"/>
  </r>
  <r>
    <s v="DL-02673"/>
    <s v="CUST-1086"/>
    <s v=""/>
    <x v="4"/>
    <x v="4"/>
    <s v="8,964"/>
    <n v="8964"/>
    <x v="5"/>
    <s v="Jairaj Panchal"/>
    <s v="Jairaj Panchal"/>
    <s v="2022-08-22"/>
    <x v="880"/>
    <d v="2022-10-09T00:00:00"/>
    <d v="2022-10-09T00:00:00"/>
    <d v="2022-10-30T00:00:00"/>
    <d v="2022-10-30T00:00:00"/>
    <n v="69"/>
    <n v="1"/>
    <n v="3"/>
    <n v="1.8"/>
    <x v="1"/>
    <m/>
    <x v="1"/>
  </r>
  <r>
    <s v="DL-02674"/>
    <s v="CUST-0053"/>
    <s v="CMP-031"/>
    <x v="1"/>
    <x v="5"/>
    <s v="83286"/>
    <n v="83286"/>
    <x v="4"/>
    <s v="jalsa parsa"/>
    <s v="Jalsa Parsa"/>
    <s v="2023-02-07"/>
    <x v="123"/>
    <d v="2023-06-26T00:00:00"/>
    <d v="2023-06-26T00:00:00"/>
    <d v="2023-08-14T00:00:00"/>
    <d v="2023-08-14T00:00:00"/>
    <n v="188"/>
    <n v="0"/>
    <n v="1"/>
    <n v="8"/>
    <x v="4"/>
    <m/>
    <x v="2"/>
  </r>
  <r>
    <s v="DL-02675"/>
    <s v="CUST-1289"/>
    <s v="CMP-207"/>
    <x v="3"/>
    <x v="5"/>
    <s v="$14,540"/>
    <n v="14540"/>
    <x v="7"/>
    <s v="Hemangini Bahri"/>
    <s v="Hemangini Bahri"/>
    <s v="2024-11-25"/>
    <x v="323"/>
    <d v="2025-05-16T00:00:00"/>
    <d v="2025-05-16T00:00:00"/>
    <d v="2025-03-14T00:00:00"/>
    <d v="2025-03-14T00:00:00"/>
    <n v="109"/>
    <n v="0"/>
    <n v="1"/>
    <n v="12"/>
    <x v="1"/>
    <m/>
    <x v="2"/>
  </r>
  <r>
    <s v="DL-02676"/>
    <s v="CUST-0108"/>
    <s v=""/>
    <x v="0"/>
    <x v="1"/>
    <s v="$3,667"/>
    <n v="3667"/>
    <x v="2"/>
    <s v="Mason Solanki"/>
    <s v="Mason Solanki"/>
    <s v="2022-05-03"/>
    <x v="212"/>
    <m/>
    <s v=""/>
    <m/>
    <s v=""/>
    <m/>
    <n v="0"/>
    <n v="1"/>
    <n v="9.5"/>
    <x v="1"/>
    <m/>
    <x v="0"/>
  </r>
  <r>
    <s v="DL-02677"/>
    <s v="CUST-1290"/>
    <s v="CMP-102"/>
    <x v="1"/>
    <x v="1"/>
    <s v="133732"/>
    <n v="133732"/>
    <x v="4"/>
    <s v="Karan Karnik"/>
    <s v="Karan Karnik"/>
    <s v="2023-05-06"/>
    <x v="836"/>
    <d v="2023-09-12T00:00:00"/>
    <d v="2023-09-12T00:00:00"/>
    <m/>
    <s v=""/>
    <m/>
    <n v="0"/>
    <n v="1"/>
    <n v="4"/>
    <x v="2"/>
    <m/>
    <x v="0"/>
  </r>
  <r>
    <s v="DL-02678"/>
    <s v="CUST-0554"/>
    <s v="CMP-089"/>
    <x v="3"/>
    <x v="2"/>
    <s v="15423"/>
    <n v="15423"/>
    <x v="0"/>
    <s v="Aachal Soni"/>
    <s v="Aachal Soni"/>
    <s v="2024-07-21"/>
    <x v="988"/>
    <d v="2024-11-27T00:00:00"/>
    <d v="2024-11-27T00:00:00"/>
    <m/>
    <s v=""/>
    <m/>
    <n v="0"/>
    <n v="1"/>
    <m/>
    <x v="3"/>
    <m/>
    <x v="0"/>
  </r>
  <r>
    <s v="DL-02679"/>
    <s v="CUST-0865"/>
    <s v=""/>
    <x v="2"/>
    <x v="4"/>
    <s v="$19,170"/>
    <n v="19170"/>
    <x v="1"/>
    <s v="Patrick Sama"/>
    <s v="Patrick Sama"/>
    <s v="2022-01-19"/>
    <x v="99"/>
    <d v="2022-02-21T00:00:00"/>
    <d v="2022-02-21T00:00:00"/>
    <d v="2022-08-05T00:00:00"/>
    <d v="2022-08-05T00:00:00"/>
    <n v="198"/>
    <n v="0"/>
    <n v="1"/>
    <n v="14.9"/>
    <x v="2"/>
    <m/>
    <x v="1"/>
  </r>
  <r>
    <s v="DL-02680"/>
    <s v="CUST-0062"/>
    <s v=""/>
    <x v="4"/>
    <x v="2"/>
    <s v="$4,314"/>
    <n v="4314"/>
    <x v="5"/>
    <s v="Jasmit Gour"/>
    <s v="Jasmit Gour"/>
    <s v="2024-10-12"/>
    <x v="404"/>
    <d v="2025-02-09T00:00:00"/>
    <d v="2025-02-09T00:00:00"/>
    <m/>
    <s v=""/>
    <m/>
    <n v="0"/>
    <n v="1"/>
    <n v="26"/>
    <x v="1"/>
    <m/>
    <x v="0"/>
  </r>
  <r>
    <s v="DL-02681"/>
    <s v="CUST-1161"/>
    <s v="CMP-094"/>
    <x v="3"/>
    <x v="5"/>
    <s v="7672"/>
    <n v="7672"/>
    <x v="0"/>
    <s v="Owen Mane"/>
    <s v="Owen Mane"/>
    <s v="17/12/2023"/>
    <x v="453"/>
    <d v="2024-01-03T00:00:00"/>
    <d v="2024-01-03T00:00:00"/>
    <d v="2024-03-21T00:00:00"/>
    <d v="2024-03-21T00:00:00"/>
    <n v="95"/>
    <n v="0"/>
    <n v="1"/>
    <n v="17.399999999999999"/>
    <x v="1"/>
    <m/>
    <x v="2"/>
  </r>
  <r>
    <s v="DL-02682"/>
    <s v="CUST-1106"/>
    <s v="CMP-233"/>
    <x v="0"/>
    <x v="4"/>
    <s v="$4,612"/>
    <n v="4612"/>
    <x v="3"/>
    <s v="Jairaj Panchal"/>
    <s v="Jairaj Panchal"/>
    <s v="2023-12-27"/>
    <x v="570"/>
    <d v="2024-03-08T00:00:00"/>
    <d v="2024-03-08T00:00:00"/>
    <d v="2024-01-22T00:00:00"/>
    <d v="2024-01-22T00:00:00"/>
    <n v="26"/>
    <n v="0"/>
    <n v="1"/>
    <n v="33.700000000000003"/>
    <x v="0"/>
    <m/>
    <x v="1"/>
  </r>
  <r>
    <s v="DL-02683"/>
    <s v="CUST-1500"/>
    <s v="CMP-121"/>
    <x v="2"/>
    <x v="0"/>
    <s v="34687"/>
    <n v="34687"/>
    <x v="1"/>
    <s v="Patrick Sama"/>
    <s v="Patrick Sama"/>
    <s v="2022-03-02"/>
    <x v="147"/>
    <d v="2022-07-18T00:00:00"/>
    <d v="2022-07-18T00:00:00"/>
    <m/>
    <s v=""/>
    <m/>
    <n v="0"/>
    <n v="1"/>
    <n v="6.5"/>
    <x v="1"/>
    <m/>
    <x v="0"/>
  </r>
  <r>
    <s v="DL-02684"/>
    <s v="CUST-0848"/>
    <s v="CMP-015"/>
    <x v="2"/>
    <x v="5"/>
    <s v="17005"/>
    <n v="17005"/>
    <x v="8"/>
    <s v="Champak Rao"/>
    <s v="Champak Rao"/>
    <s v="2022-05-10"/>
    <x v="124"/>
    <d v="2022-07-12T00:00:00"/>
    <d v="2022-07-12T00:00:00"/>
    <d v="2022-06-25T00:00:00"/>
    <d v="2022-06-25T00:00:00"/>
    <n v="46"/>
    <n v="0"/>
    <n v="1"/>
    <n v="27.5"/>
    <x v="1"/>
    <m/>
    <x v="2"/>
  </r>
  <r>
    <s v="DL-02685"/>
    <s v="CUST-0657"/>
    <s v="CMP-159"/>
    <x v="0"/>
    <x v="6"/>
    <s v="9053"/>
    <n v="9053"/>
    <x v="3"/>
    <s v="Owen Mane"/>
    <s v="Owen Mane"/>
    <s v="27/08/2022"/>
    <x v="300"/>
    <d v="2023-02-19T00:00:00"/>
    <d v="2023-02-19T00:00:00"/>
    <m/>
    <s v=""/>
    <m/>
    <n v="0"/>
    <n v="1"/>
    <n v="21.6"/>
    <x v="0"/>
    <m/>
    <x v="0"/>
  </r>
  <r>
    <s v="DL-02686"/>
    <s v="CUST-0674"/>
    <s v="CMP-223"/>
    <x v="4"/>
    <x v="0"/>
    <s v="4352"/>
    <n v="4352"/>
    <x v="3"/>
    <s v="Jairaj Panchal"/>
    <s v="Jairaj Panchal"/>
    <s v="2022-12-18"/>
    <x v="702"/>
    <d v="2023-06-10T00:00:00"/>
    <d v="2023-06-10T00:00:00"/>
    <m/>
    <s v=""/>
    <m/>
    <n v="0"/>
    <n v="1"/>
    <n v="0.5"/>
    <x v="3"/>
    <m/>
    <x v="0"/>
  </r>
  <r>
    <s v="DL-02687"/>
    <s v="CUST-0485"/>
    <s v="CMP-143"/>
    <x v="0"/>
    <x v="6"/>
    <s v="$2,785"/>
    <n v="2785"/>
    <x v="6"/>
    <s v="rachit lall"/>
    <s v="Rachit Lall"/>
    <s v="2022-11-30"/>
    <x v="934"/>
    <d v="2023-01-18T00:00:00"/>
    <d v="2023-01-18T00:00:00"/>
    <m/>
    <s v=""/>
    <m/>
    <n v="0"/>
    <n v="1"/>
    <n v="22.5"/>
    <x v="3"/>
    <m/>
    <x v="0"/>
  </r>
  <r>
    <s v="DL-02688"/>
    <s v="CUST-1069"/>
    <s v="CMP-163"/>
    <x v="1"/>
    <x v="1"/>
    <s v="104K"/>
    <n v="104000"/>
    <x v="7"/>
    <s v="Amruta Sinha"/>
    <s v="Amruta Sinha"/>
    <s v="2023-08-29"/>
    <x v="465"/>
    <d v="2023-11-12T00:00:00"/>
    <d v="2023-11-12T00:00:00"/>
    <m/>
    <s v=""/>
    <m/>
    <n v="0"/>
    <n v="1"/>
    <m/>
    <x v="4"/>
    <m/>
    <x v="0"/>
  </r>
  <r>
    <s v="DL-02689"/>
    <s v="CUST-0907"/>
    <s v="CMP-289"/>
    <x v="1"/>
    <x v="6"/>
    <s v="$84,911"/>
    <n v="84911"/>
    <x v="4"/>
    <s v="Ati Seshadri"/>
    <s v="Ati Seshadri"/>
    <s v="2023-09-20"/>
    <x v="390"/>
    <d v="2024-03-03T00:00:00"/>
    <d v="2024-03-03T00:00:00"/>
    <m/>
    <s v=""/>
    <m/>
    <n v="0"/>
    <n v="1"/>
    <n v="30.9"/>
    <x v="0"/>
    <m/>
    <x v="0"/>
  </r>
  <r>
    <s v="DL-02690"/>
    <s v="CUST-0439"/>
    <s v="CMP-130"/>
    <x v="1"/>
    <x v="1"/>
    <s v="125K"/>
    <n v="125000"/>
    <x v="3"/>
    <s v="Shivani Natt"/>
    <s v="Shivani Natt"/>
    <s v="2022-12-19"/>
    <x v="921"/>
    <d v="2023-06-09T00:00:00"/>
    <d v="2023-06-09T00:00:00"/>
    <m/>
    <s v=""/>
    <m/>
    <n v="0"/>
    <n v="1"/>
    <n v="19.5"/>
    <x v="2"/>
    <m/>
    <x v="0"/>
  </r>
  <r>
    <s v="DL-02691"/>
    <s v="CUST-0824"/>
    <s v="CMP-356"/>
    <x v="3"/>
    <x v="0"/>
    <s v="$12,809"/>
    <n v="12809"/>
    <x v="0"/>
    <s v="Nihal Bhasin"/>
    <s v="Nihal Bhasin"/>
    <s v="2023-07-23"/>
    <x v="693"/>
    <d v="2023-10-02T00:00:00"/>
    <d v="2023-10-02T00:00:00"/>
    <m/>
    <s v=""/>
    <m/>
    <n v="0"/>
    <n v="1"/>
    <n v="34.9"/>
    <x v="4"/>
    <m/>
    <x v="0"/>
  </r>
  <r>
    <s v="DL-02692"/>
    <s v="CUST-0938"/>
    <s v="CMP-063"/>
    <x v="2"/>
    <x v="1"/>
    <s v="$14,045"/>
    <n v="14045"/>
    <x v="5"/>
    <s v="rachit lall"/>
    <s v="Rachit Lall"/>
    <s v="2022-01-14"/>
    <x v="715"/>
    <d v="2022-03-23T00:00:00"/>
    <d v="2022-03-23T00:00:00"/>
    <m/>
    <s v=""/>
    <m/>
    <n v="0"/>
    <n v="1"/>
    <n v="33.700000000000003"/>
    <x v="2"/>
    <m/>
    <x v="0"/>
  </r>
  <r>
    <s v="DL-02693"/>
    <s v="CUST-1375"/>
    <s v="CMP-035"/>
    <x v="1"/>
    <x v="1"/>
    <s v="142K"/>
    <n v="142000"/>
    <x v="7"/>
    <s v="Jairaj Panchal"/>
    <s v="Jairaj Panchal"/>
    <s v="2022-03-19"/>
    <x v="902"/>
    <d v="2022-06-27T00:00:00"/>
    <d v="2022-06-27T00:00:00"/>
    <m/>
    <s v=""/>
    <m/>
    <n v="0"/>
    <n v="1"/>
    <n v="6.9"/>
    <x v="4"/>
    <m/>
    <x v="0"/>
  </r>
  <r>
    <s v="DL-02694"/>
    <s v="CUST-0629"/>
    <s v="CMP-119"/>
    <x v="0"/>
    <x v="1"/>
    <s v="1343"/>
    <n v="1343"/>
    <x v="6"/>
    <s v="Shivani Natt"/>
    <s v="Shivani Natt"/>
    <s v="2024-04-15"/>
    <x v="219"/>
    <d v="2024-08-15T00:00:00"/>
    <d v="2024-08-15T00:00:00"/>
    <m/>
    <s v=""/>
    <m/>
    <n v="0"/>
    <n v="1"/>
    <n v="28.4"/>
    <x v="0"/>
    <m/>
    <x v="0"/>
  </r>
  <r>
    <s v="DL-02695"/>
    <s v="CUST-0344"/>
    <s v="CMP-176"/>
    <x v="0"/>
    <x v="3"/>
    <s v="4,734"/>
    <n v="4734"/>
    <x v="2"/>
    <s v="Anamika Keer"/>
    <s v="Anamika Keer"/>
    <s v="2024-09-22"/>
    <x v="47"/>
    <d v="2025-03-16T00:00:00"/>
    <d v="2025-03-16T00:00:00"/>
    <m/>
    <s v=""/>
    <m/>
    <n v="0"/>
    <n v="1"/>
    <n v="28.8"/>
    <x v="2"/>
    <m/>
    <x v="0"/>
  </r>
  <r>
    <s v="DL-02696"/>
    <s v="CUST-0430"/>
    <s v="CMP-141"/>
    <x v="2"/>
    <x v="4"/>
    <s v="$18,399"/>
    <n v="18399"/>
    <x v="7"/>
    <s v="Patrick Sama"/>
    <s v="Patrick Sama"/>
    <s v="2024-12-19"/>
    <x v="41"/>
    <d v="2025-04-01T00:00:00"/>
    <d v="2025-04-01T00:00:00"/>
    <d v="2025-03-13T00:00:00"/>
    <d v="2025-03-13T00:00:00"/>
    <n v="84"/>
    <n v="1"/>
    <n v="1"/>
    <n v="34.9"/>
    <x v="1"/>
    <m/>
    <x v="1"/>
  </r>
  <r>
    <s v="DL-02697"/>
    <s v="CUST-0994"/>
    <s v="CMP-325"/>
    <x v="3"/>
    <x v="6"/>
    <s v="$19,356"/>
    <n v="19356"/>
    <x v="6"/>
    <s v="Ati Seshadri"/>
    <s v="Ati Seshadri"/>
    <s v="2022-09-10"/>
    <x v="356"/>
    <d v="2023-01-18T00:00:00"/>
    <d v="2023-01-18T00:00:00"/>
    <m/>
    <s v=""/>
    <m/>
    <n v="0"/>
    <n v="1"/>
    <n v="0.3"/>
    <x v="1"/>
    <m/>
    <x v="0"/>
  </r>
  <r>
    <s v="DL-02698"/>
    <s v="CUST-1094"/>
    <s v="CMP-198"/>
    <x v="3"/>
    <x v="4"/>
    <s v="$16,555"/>
    <n v="16555"/>
    <x v="6"/>
    <s v="Ekta Uppal"/>
    <s v="Ekta Uppal"/>
    <s v="2022-04-29"/>
    <x v="674"/>
    <d v="2022-08-30T00:00:00"/>
    <d v="2022-08-30T00:00:00"/>
    <d v="2022-06-17T00:00:00"/>
    <d v="2022-06-17T00:00:00"/>
    <n v="49"/>
    <n v="1"/>
    <n v="3"/>
    <m/>
    <x v="2"/>
    <m/>
    <x v="1"/>
  </r>
  <r>
    <s v="DL-02699"/>
    <s v="CUST-1317"/>
    <s v="CMP-339"/>
    <x v="4"/>
    <x v="3"/>
    <s v="4,867"/>
    <n v="4867"/>
    <x v="1"/>
    <s v="Anamika Keer"/>
    <s v="Anamika Keer"/>
    <s v="2024-08-21"/>
    <x v="652"/>
    <d v="2024-11-19T00:00:00"/>
    <d v="2024-11-19T00:00:00"/>
    <m/>
    <s v=""/>
    <m/>
    <n v="0"/>
    <n v="1"/>
    <n v="15.5"/>
    <x v="1"/>
    <m/>
    <x v="0"/>
  </r>
  <r>
    <s v="DL-02700"/>
    <s v="CUST-1362"/>
    <s v="CMP-046"/>
    <x v="0"/>
    <x v="4"/>
    <s v="$9,223"/>
    <n v="9223"/>
    <x v="5"/>
    <s v="Anamika Keer"/>
    <s v="Anamika Keer"/>
    <s v="2023-08-27"/>
    <x v="510"/>
    <d v="2023-11-04T00:00:00"/>
    <d v="2023-11-04T00:00:00"/>
    <d v="2023-09-29T00:00:00"/>
    <d v="2023-09-29T00:00:00"/>
    <n v="33"/>
    <n v="0"/>
    <n v="1"/>
    <n v="22.7"/>
    <x v="3"/>
    <m/>
    <x v="1"/>
  </r>
  <r>
    <s v="DL-02701"/>
    <s v="CUST-1175"/>
    <s v=""/>
    <x v="3"/>
    <x v="2"/>
    <s v="16,617"/>
    <n v="16617"/>
    <x v="3"/>
    <s v="Mason Solanki"/>
    <s v="Mason Solanki"/>
    <s v="2023-10-18"/>
    <x v="830"/>
    <d v="2023-11-04T00:00:00"/>
    <d v="2023-11-04T00:00:00"/>
    <m/>
    <s v=""/>
    <m/>
    <n v="0"/>
    <n v="1"/>
    <m/>
    <x v="1"/>
    <m/>
    <x v="0"/>
  </r>
  <r>
    <s v="DL-02702"/>
    <s v="CUST-0792"/>
    <s v="CMP-037"/>
    <x v="2"/>
    <x v="1"/>
    <s v="28444"/>
    <n v="28444"/>
    <x v="5"/>
    <s v="Jasmit Gour"/>
    <s v="Jasmit Gour"/>
    <s v="2022-09-15"/>
    <x v="340"/>
    <d v="2022-12-01T00:00:00"/>
    <d v="2022-12-01T00:00:00"/>
    <m/>
    <s v=""/>
    <m/>
    <n v="0"/>
    <n v="1"/>
    <n v="20.8"/>
    <x v="2"/>
    <m/>
    <x v="0"/>
  </r>
  <r>
    <s v="DL-02703"/>
    <s v="CUST-1192"/>
    <s v=""/>
    <x v="0"/>
    <x v="4"/>
    <s v="2440"/>
    <n v="2440"/>
    <x v="2"/>
    <s v="Patrick Sama"/>
    <s v="Patrick Sama"/>
    <s v="2024-09-29"/>
    <x v="326"/>
    <d v="2024-11-01T00:00:00"/>
    <d v="2024-11-01T00:00:00"/>
    <d v="2024-11-07T00:00:00"/>
    <d v="2024-11-07T00:00:00"/>
    <n v="39"/>
    <n v="1"/>
    <n v="1"/>
    <n v="19"/>
    <x v="2"/>
    <m/>
    <x v="1"/>
  </r>
  <r>
    <s v="DL-02704"/>
    <s v="CUST-0587"/>
    <s v="CMP-395"/>
    <x v="3"/>
    <x v="1"/>
    <s v="$13,467"/>
    <n v="13467"/>
    <x v="6"/>
    <s v="Anamika Keer"/>
    <s v="Anamika Keer"/>
    <s v="2022-07-19"/>
    <x v="366"/>
    <d v="2022-10-16T00:00:00"/>
    <d v="2022-10-16T00:00:00"/>
    <m/>
    <s v=""/>
    <m/>
    <n v="0"/>
    <n v="1"/>
    <n v="31.8"/>
    <x v="1"/>
    <m/>
    <x v="0"/>
  </r>
  <r>
    <s v="DL-02705"/>
    <s v="CUST-1078"/>
    <s v="CMP-209"/>
    <x v="1"/>
    <x v="6"/>
    <s v="115417"/>
    <n v="115417"/>
    <x v="3"/>
    <s v="Anamika Keer"/>
    <s v="Anamika Keer"/>
    <s v="2024-06-29"/>
    <x v="239"/>
    <d v="2024-07-26T00:00:00"/>
    <d v="2024-07-26T00:00:00"/>
    <m/>
    <s v=""/>
    <m/>
    <n v="0"/>
    <n v="1"/>
    <n v="16.2"/>
    <x v="4"/>
    <m/>
    <x v="0"/>
  </r>
  <r>
    <s v="DL-02706"/>
    <s v="CUST-1092"/>
    <s v=""/>
    <x v="1"/>
    <x v="4"/>
    <s v="$71,860"/>
    <n v="71860"/>
    <x v="7"/>
    <s v="Ati Seshadri"/>
    <s v="Ati Seshadri"/>
    <s v="2024-06-10"/>
    <x v="995"/>
    <d v="2024-09-24T00:00:00"/>
    <d v="2024-09-24T00:00:00"/>
    <d v="2024-08-23T00:00:00"/>
    <d v="2024-08-23T00:00:00"/>
    <n v="74"/>
    <n v="0"/>
    <n v="1"/>
    <n v="33"/>
    <x v="0"/>
    <m/>
    <x v="1"/>
  </r>
  <r>
    <s v="DL-02707"/>
    <s v="CUST-0599"/>
    <s v="CMP-058"/>
    <x v="3"/>
    <x v="2"/>
    <s v="11948"/>
    <n v="11948"/>
    <x v="4"/>
    <s v="Lakshmi Hayre"/>
    <s v="Lakshmi Hayre"/>
    <s v="2022-11-17"/>
    <x v="883"/>
    <d v="2023-02-18T00:00:00"/>
    <d v="2023-02-18T00:00:00"/>
    <m/>
    <s v=""/>
    <m/>
    <n v="0"/>
    <n v="1"/>
    <m/>
    <x v="0"/>
    <m/>
    <x v="0"/>
  </r>
  <r>
    <s v="DL-02708"/>
    <s v="CUST-0691"/>
    <s v="CMP-013"/>
    <x v="3"/>
    <x v="0"/>
    <s v="14845"/>
    <n v="14845"/>
    <x v="6"/>
    <s v="Jasmit Gour"/>
    <s v="Jasmit Gour"/>
    <s v="2022-12-13"/>
    <x v="761"/>
    <d v="2023-03-19T00:00:00"/>
    <d v="2023-03-19T00:00:00"/>
    <m/>
    <s v=""/>
    <m/>
    <n v="0"/>
    <n v="1"/>
    <n v="15.2"/>
    <x v="1"/>
    <m/>
    <x v="0"/>
  </r>
  <r>
    <s v="DL-02709"/>
    <s v="CUST-1427"/>
    <s v="CMP-151"/>
    <x v="4"/>
    <x v="4"/>
    <s v="$6,284"/>
    <n v="6284"/>
    <x v="6"/>
    <s v="Nihal Bhasin"/>
    <s v="Nihal Bhasin"/>
    <s v="2023-12-22"/>
    <x v="895"/>
    <d v="2024-04-24T00:00:00"/>
    <d v="2024-04-24T00:00:00"/>
    <d v="2024-02-14T00:00:00"/>
    <d v="2024-02-14T00:00:00"/>
    <n v="54"/>
    <n v="1"/>
    <n v="1"/>
    <n v="9.1999999999999993"/>
    <x v="3"/>
    <m/>
    <x v="1"/>
  </r>
  <r>
    <s v="DL-02710"/>
    <s v="CUST-0914"/>
    <s v="CMP-227"/>
    <x v="4"/>
    <x v="3"/>
    <s v="$3,368"/>
    <n v="3368"/>
    <x v="3"/>
    <s v="Hemangini Bahri"/>
    <s v="Hemangini Bahri"/>
    <s v="2024-12-05"/>
    <x v="190"/>
    <d v="2025-02-16T00:00:00"/>
    <d v="2025-02-16T00:00:00"/>
    <m/>
    <s v=""/>
    <m/>
    <n v="0"/>
    <n v="1"/>
    <n v="24.3"/>
    <x v="2"/>
    <m/>
    <x v="0"/>
  </r>
  <r>
    <s v="DL-02711"/>
    <s v="CUST-0475"/>
    <s v="CMP-247"/>
    <x v="4"/>
    <x v="4"/>
    <s v="3836"/>
    <n v="3836"/>
    <x v="2"/>
    <s v="Champak Rao"/>
    <s v="Champak Rao"/>
    <s v="25/05/2024"/>
    <x v="829"/>
    <d v="2024-06-10T00:00:00"/>
    <d v="2024-06-10T00:00:00"/>
    <d v="2024-09-12T00:00:00"/>
    <d v="2024-09-12T00:00:00"/>
    <n v="110"/>
    <n v="0"/>
    <n v="1"/>
    <n v="17.3"/>
    <x v="0"/>
    <m/>
    <x v="1"/>
  </r>
  <r>
    <s v="DL-02712"/>
    <s v="CUST-1269"/>
    <s v="CMP-220"/>
    <x v="1"/>
    <x v="5"/>
    <s v="187416"/>
    <n v="187416"/>
    <x v="6"/>
    <s v="Vidhi Mital"/>
    <s v="Vidhi Mital"/>
    <s v="2023-12-16"/>
    <x v="417"/>
    <d v="2024-06-02T00:00:00"/>
    <d v="2024-06-02T00:00:00"/>
    <d v="2024-02-05T00:00:00"/>
    <d v="2024-02-05T00:00:00"/>
    <n v="51"/>
    <n v="0"/>
    <n v="1"/>
    <n v="3"/>
    <x v="1"/>
    <m/>
    <x v="2"/>
  </r>
  <r>
    <s v="DL-02713"/>
    <s v="CUST-0289"/>
    <s v=""/>
    <x v="4"/>
    <x v="0"/>
    <s v="$11,665"/>
    <n v="11665"/>
    <x v="0"/>
    <s v="Owen Mane"/>
    <s v="Owen Mane"/>
    <s v="2022-01-23"/>
    <x v="663"/>
    <d v="2022-06-10T00:00:00"/>
    <d v="2022-06-10T00:00:00"/>
    <m/>
    <s v=""/>
    <m/>
    <n v="0"/>
    <n v="1"/>
    <n v="21.3"/>
    <x v="0"/>
    <m/>
    <x v="0"/>
  </r>
  <r>
    <s v="DL-02714"/>
    <s v="CUST-0111"/>
    <s v=""/>
    <x v="2"/>
    <x v="0"/>
    <s v="17347"/>
    <n v="17347"/>
    <x v="3"/>
    <s v="jalsa parsa"/>
    <s v="Jalsa Parsa"/>
    <s v="2024-02-29"/>
    <x v="803"/>
    <d v="2024-04-11T00:00:00"/>
    <d v="2024-04-11T00:00:00"/>
    <m/>
    <s v=""/>
    <m/>
    <n v="0"/>
    <n v="1"/>
    <n v="3.1"/>
    <x v="4"/>
    <m/>
    <x v="0"/>
  </r>
  <r>
    <s v="DL-02715"/>
    <s v="CUST-0642"/>
    <s v="CMP-279"/>
    <x v="0"/>
    <x v="3"/>
    <s v="2K"/>
    <n v="2000"/>
    <x v="0"/>
    <s v="Ati Seshadri"/>
    <s v="Ati Seshadri"/>
    <s v="2022-05-17"/>
    <x v="118"/>
    <d v="2022-09-07T00:00:00"/>
    <d v="2022-09-07T00:00:00"/>
    <m/>
    <s v=""/>
    <m/>
    <n v="0"/>
    <n v="1"/>
    <n v="17"/>
    <x v="1"/>
    <m/>
    <x v="0"/>
  </r>
  <r>
    <s v="DL-02716"/>
    <s v="CUST-1315"/>
    <s v=""/>
    <x v="1"/>
    <x v="5"/>
    <s v="146132"/>
    <n v="146132"/>
    <x v="3"/>
    <s v="Champak Rao"/>
    <s v="Champak Rao"/>
    <s v="2023-08-03"/>
    <x v="82"/>
    <d v="2023-12-18T00:00:00"/>
    <d v="2023-12-18T00:00:00"/>
    <d v="2023-12-30T00:00:00"/>
    <d v="2023-12-30T00:00:00"/>
    <n v="149"/>
    <n v="0"/>
    <n v="1"/>
    <m/>
    <x v="3"/>
    <m/>
    <x v="2"/>
  </r>
  <r>
    <s v="DL-02717"/>
    <s v="CUST-0290"/>
    <s v=""/>
    <x v="0"/>
    <x v="6"/>
    <s v="4376"/>
    <n v="4376"/>
    <x v="6"/>
    <s v="Ekta Uppal"/>
    <s v="Ekta Uppal"/>
    <s v="2024-12-06"/>
    <x v="783"/>
    <d v="2025-05-27T00:00:00"/>
    <d v="2025-05-27T00:00:00"/>
    <m/>
    <s v=""/>
    <m/>
    <n v="0"/>
    <n v="1"/>
    <n v="26.6"/>
    <x v="4"/>
    <m/>
    <x v="0"/>
  </r>
  <r>
    <s v="DL-02718"/>
    <s v="CUST-0465"/>
    <s v=""/>
    <x v="2"/>
    <x v="6"/>
    <s v="12,911"/>
    <n v="12911"/>
    <x v="3"/>
    <s v="Owen Mane  "/>
    <s v="Owen Mane"/>
    <s v="2023-01-31"/>
    <x v="788"/>
    <d v="2023-06-12T00:00:00"/>
    <d v="2023-06-12T00:00:00"/>
    <m/>
    <s v=""/>
    <m/>
    <n v="0"/>
    <n v="1"/>
    <n v="12.9"/>
    <x v="0"/>
    <m/>
    <x v="0"/>
  </r>
  <r>
    <s v="DL-02719"/>
    <s v="CUST-0186"/>
    <s v=""/>
    <x v="2"/>
    <x v="1"/>
    <s v="$27,171"/>
    <n v="27171"/>
    <x v="7"/>
    <s v="Aachal Soni"/>
    <s v="Aachal Soni"/>
    <s v="2022-12-26"/>
    <x v="447"/>
    <d v="2023-06-16T00:00:00"/>
    <d v="2023-06-16T00:00:00"/>
    <m/>
    <s v=""/>
    <m/>
    <n v="0"/>
    <n v="1"/>
    <n v="24"/>
    <x v="3"/>
    <m/>
    <x v="0"/>
  </r>
  <r>
    <s v="DL-02720"/>
    <s v="CUST-1087"/>
    <s v=""/>
    <x v="4"/>
    <x v="5"/>
    <s v="2,526"/>
    <n v="2526"/>
    <x v="7"/>
    <s v="Patrick Sama"/>
    <s v="Patrick Sama"/>
    <s v="2022-04-26"/>
    <x v="1001"/>
    <d v="2022-09-28T00:00:00"/>
    <d v="2022-09-28T00:00:00"/>
    <d v="2022-06-10T00:00:00"/>
    <d v="2022-06-10T00:00:00"/>
    <n v="45"/>
    <n v="0"/>
    <n v="1"/>
    <n v="34.799999999999997"/>
    <x v="4"/>
    <m/>
    <x v="2"/>
  </r>
  <r>
    <s v="DL-02721"/>
    <s v="CUST-0393"/>
    <s v="CMP-071"/>
    <x v="1"/>
    <x v="2"/>
    <s v="$137,023"/>
    <n v="137023"/>
    <x v="0"/>
    <s v="Vidhi Mital  "/>
    <s v="Vidhi Mital"/>
    <s v="2022-01-19"/>
    <x v="99"/>
    <d v="2022-05-09T00:00:00"/>
    <d v="2022-05-09T00:00:00"/>
    <m/>
    <s v=""/>
    <m/>
    <n v="0"/>
    <n v="1"/>
    <n v="26.3"/>
    <x v="2"/>
    <m/>
    <x v="0"/>
  </r>
  <r>
    <s v="DL-02722"/>
    <s v="CUST-0045"/>
    <s v="CMP-225"/>
    <x v="0"/>
    <x v="4"/>
    <s v="1918"/>
    <n v="1918"/>
    <x v="7"/>
    <s v="Champak Rao"/>
    <s v="Champak Rao"/>
    <s v="14/08/2023"/>
    <x v="481"/>
    <d v="2023-10-03T00:00:00"/>
    <d v="2023-10-03T00:00:00"/>
    <d v="2023-11-21T00:00:00"/>
    <d v="2023-11-21T00:00:00"/>
    <n v="99"/>
    <n v="0"/>
    <n v="1"/>
    <n v="28.3"/>
    <x v="4"/>
    <m/>
    <x v="1"/>
  </r>
  <r>
    <s v="DL-02723"/>
    <s v="CUST-0737"/>
    <s v=""/>
    <x v="4"/>
    <x v="0"/>
    <s v="9,256"/>
    <n v="9256"/>
    <x v="4"/>
    <s v="Ati Seshadri"/>
    <s v="Ati Seshadri"/>
    <s v="2023-02-10"/>
    <x v="411"/>
    <d v="2023-07-13T00:00:00"/>
    <d v="2023-07-13T00:00:00"/>
    <m/>
    <s v=""/>
    <m/>
    <n v="0"/>
    <n v="1"/>
    <n v="12"/>
    <x v="2"/>
    <m/>
    <x v="0"/>
  </r>
  <r>
    <s v="DL-02724"/>
    <s v="CUST-0548"/>
    <s v="CMP-292"/>
    <x v="0"/>
    <x v="0"/>
    <s v="$5,088"/>
    <n v="5088"/>
    <x v="0"/>
    <s v="Nihal Bhasin"/>
    <s v="Nihal Bhasin"/>
    <s v="2023-01-03"/>
    <x v="1002"/>
    <d v="2023-06-10T00:00:00"/>
    <d v="2023-06-10T00:00:00"/>
    <m/>
    <s v=""/>
    <m/>
    <n v="0"/>
    <n v="1"/>
    <n v="14.4"/>
    <x v="2"/>
    <m/>
    <x v="0"/>
  </r>
  <r>
    <s v="DL-02725"/>
    <s v="CUST-0953"/>
    <s v="CMP-353"/>
    <x v="3"/>
    <x v="4"/>
    <s v="10176"/>
    <n v="10176"/>
    <x v="7"/>
    <s v="Vidhi Mital"/>
    <s v="Vidhi Mital"/>
    <s v="2024-11-26"/>
    <x v="530"/>
    <d v="2025-03-25T00:00:00"/>
    <d v="2025-03-25T00:00:00"/>
    <d v="2025-01-21T00:00:00"/>
    <d v="2025-01-21T00:00:00"/>
    <n v="56"/>
    <n v="1"/>
    <n v="4"/>
    <n v="29.9"/>
    <x v="0"/>
    <m/>
    <x v="1"/>
  </r>
  <r>
    <s v="DL-02726"/>
    <s v="CUST-1132"/>
    <s v="CMP-075"/>
    <x v="4"/>
    <x v="4"/>
    <s v="8467"/>
    <n v="8467"/>
    <x v="8"/>
    <s v="rachit lall"/>
    <s v="Rachit Lall"/>
    <s v="2022-07-10"/>
    <x v="671"/>
    <d v="2022-08-29T00:00:00"/>
    <d v="2022-08-29T00:00:00"/>
    <d v="2022-11-03T00:00:00"/>
    <d v="2022-11-03T00:00:00"/>
    <n v="116"/>
    <n v="0"/>
    <n v="1"/>
    <m/>
    <x v="3"/>
    <m/>
    <x v="1"/>
  </r>
  <r>
    <s v="DL-02727"/>
    <s v="CUST-0491"/>
    <s v="CMP-341"/>
    <x v="1"/>
    <x v="0"/>
    <s v="$85,525"/>
    <n v="85525"/>
    <x v="7"/>
    <s v="Owen Mane  "/>
    <s v="Owen Mane"/>
    <s v="2024-12-27"/>
    <x v="780"/>
    <d v="2025-02-24T00:00:00"/>
    <d v="2025-02-24T00:00:00"/>
    <m/>
    <s v=""/>
    <m/>
    <n v="0"/>
    <n v="1"/>
    <n v="15.7"/>
    <x v="1"/>
    <m/>
    <x v="0"/>
  </r>
  <r>
    <s v="DL-02728"/>
    <s v="CUST-0034"/>
    <s v="CMP-276"/>
    <x v="4"/>
    <x v="4"/>
    <s v="12,899"/>
    <n v="12899"/>
    <x v="3"/>
    <s v="Amruta Sinha  "/>
    <s v="Amruta Sinha"/>
    <s v="2022-06-14"/>
    <x v="299"/>
    <d v="2022-12-03T00:00:00"/>
    <d v="2022-12-03T00:00:00"/>
    <d v="2022-10-15T00:00:00"/>
    <d v="2022-10-15T00:00:00"/>
    <n v="123"/>
    <n v="0"/>
    <n v="1"/>
    <n v="3.3"/>
    <x v="3"/>
    <m/>
    <x v="1"/>
  </r>
  <r>
    <s v="DL-02729"/>
    <s v="CUST-0668"/>
    <s v="CMP-042"/>
    <x v="4"/>
    <x v="4"/>
    <s v="11,224"/>
    <n v="11224"/>
    <x v="2"/>
    <s v="Owen Mane"/>
    <s v="Owen Mane"/>
    <s v="2022-10-11"/>
    <x v="175"/>
    <d v="2022-12-26T00:00:00"/>
    <d v="2022-12-26T00:00:00"/>
    <d v="2023-01-26T00:00:00"/>
    <d v="2023-01-26T00:00:00"/>
    <n v="107"/>
    <n v="0"/>
    <n v="1"/>
    <n v="25.2"/>
    <x v="2"/>
    <m/>
    <x v="1"/>
  </r>
  <r>
    <s v="DL-02730"/>
    <s v="CUST-0143"/>
    <s v="CMP-339"/>
    <x v="0"/>
    <x v="4"/>
    <s v="9,218"/>
    <n v="9218"/>
    <x v="6"/>
    <s v="Kashish Patla"/>
    <s v="Kashish Patla"/>
    <s v="2023-05-11"/>
    <x v="378"/>
    <d v="2023-11-02T00:00:00"/>
    <d v="2023-11-02T00:00:00"/>
    <d v="2023-10-30T00:00:00"/>
    <d v="2023-10-30T00:00:00"/>
    <n v="172"/>
    <n v="0"/>
    <n v="1"/>
    <n v="34.9"/>
    <x v="1"/>
    <m/>
    <x v="1"/>
  </r>
  <r>
    <s v="DL-02731"/>
    <s v="CUST-0033"/>
    <s v="CMP-218"/>
    <x v="3"/>
    <x v="4"/>
    <s v="$19,554"/>
    <n v="19554"/>
    <x v="8"/>
    <s v="Vidhi Mital"/>
    <s v="Vidhi Mital"/>
    <s v="2023-05-27"/>
    <x v="215"/>
    <d v="2023-09-28T00:00:00"/>
    <d v="2023-09-28T00:00:00"/>
    <d v="2023-07-24T00:00:00"/>
    <d v="2023-07-24T00:00:00"/>
    <n v="58"/>
    <n v="0"/>
    <n v="1"/>
    <n v="20.8"/>
    <x v="2"/>
    <m/>
    <x v="1"/>
  </r>
  <r>
    <s v="DL-02732"/>
    <s v="CUST-1211"/>
    <s v="CMP-397"/>
    <x v="0"/>
    <x v="4"/>
    <s v="9K"/>
    <n v="9000"/>
    <x v="3"/>
    <s v="Lakshmi Hayre"/>
    <s v="Lakshmi Hayre"/>
    <s v="24/10/2024"/>
    <x v="1003"/>
    <d v="2024-12-22T00:00:00"/>
    <d v="2024-12-22T00:00:00"/>
    <d v="2024-11-19T00:00:00"/>
    <d v="2024-11-19T00:00:00"/>
    <n v="26"/>
    <n v="1"/>
    <n v="2"/>
    <m/>
    <x v="2"/>
    <m/>
    <x v="1"/>
  </r>
  <r>
    <s v="DL-02733"/>
    <s v="CUST-1404"/>
    <s v=""/>
    <x v="2"/>
    <x v="2"/>
    <s v="16K"/>
    <n v="16000"/>
    <x v="0"/>
    <s v="Nihal Bhasin"/>
    <s v="Nihal Bhasin"/>
    <s v="2022-08-19"/>
    <x v="11"/>
    <d v="2022-10-24T00:00:00"/>
    <d v="2022-10-24T00:00:00"/>
    <m/>
    <s v=""/>
    <m/>
    <n v="0"/>
    <n v="1"/>
    <n v="19.2"/>
    <x v="4"/>
    <m/>
    <x v="0"/>
  </r>
  <r>
    <s v="DL-02734"/>
    <s v="CUST-0720"/>
    <s v="CMP-350"/>
    <x v="0"/>
    <x v="0"/>
    <s v="$2,468"/>
    <n v="2468"/>
    <x v="7"/>
    <s v="Ati Seshadri"/>
    <s v="Ati Seshadri"/>
    <s v="2024-06-18"/>
    <x v="1004"/>
    <d v="2024-10-08T00:00:00"/>
    <d v="2024-10-08T00:00:00"/>
    <m/>
    <s v=""/>
    <m/>
    <n v="0"/>
    <n v="1"/>
    <n v="2.7"/>
    <x v="2"/>
    <m/>
    <x v="0"/>
  </r>
  <r>
    <s v="DL-02735"/>
    <s v="CUST-1442"/>
    <s v="CMP-172"/>
    <x v="0"/>
    <x v="0"/>
    <s v="6270"/>
    <n v="6270"/>
    <x v="4"/>
    <s v="Panini Kade"/>
    <s v="Panini Kade"/>
    <s v="2023-04-11"/>
    <x v="981"/>
    <d v="2023-07-19T00:00:00"/>
    <d v="2023-07-19T00:00:00"/>
    <m/>
    <s v=""/>
    <m/>
    <n v="0"/>
    <n v="1"/>
    <n v="7.9"/>
    <x v="1"/>
    <m/>
    <x v="0"/>
  </r>
  <r>
    <s v="DL-02736"/>
    <s v="CUST-1361"/>
    <s v=""/>
    <x v="4"/>
    <x v="3"/>
    <s v="10K"/>
    <n v="10000"/>
    <x v="6"/>
    <s v="Panini Kade"/>
    <s v="Panini Kade"/>
    <s v="2024-12-28"/>
    <x v="57"/>
    <d v="2025-03-29T00:00:00"/>
    <d v="2025-03-29T00:00:00"/>
    <m/>
    <s v=""/>
    <m/>
    <n v="0"/>
    <n v="1"/>
    <m/>
    <x v="3"/>
    <m/>
    <x v="0"/>
  </r>
  <r>
    <s v="DL-02737"/>
    <s v="CUST-1179"/>
    <s v=""/>
    <x v="3"/>
    <x v="2"/>
    <s v="$11,432"/>
    <n v="11432"/>
    <x v="4"/>
    <s v="Mason Solanki"/>
    <s v="Mason Solanki"/>
    <s v="2022-02-26"/>
    <x v="599"/>
    <d v="2022-04-19T00:00:00"/>
    <d v="2022-04-19T00:00:00"/>
    <m/>
    <s v=""/>
    <m/>
    <n v="0"/>
    <n v="1"/>
    <n v="31.9"/>
    <x v="2"/>
    <m/>
    <x v="0"/>
  </r>
  <r>
    <s v="DL-02738"/>
    <s v="CUST-0434"/>
    <s v="CMP-029"/>
    <x v="1"/>
    <x v="4"/>
    <s v="$178,176"/>
    <n v="178176"/>
    <x v="2"/>
    <s v="jalsa parsa"/>
    <s v="Jalsa Parsa"/>
    <s v="2024-09-12"/>
    <x v="354"/>
    <d v="2025-03-09T00:00:00"/>
    <d v="2025-03-09T00:00:00"/>
    <d v="2025-01-16T00:00:00"/>
    <d v="2025-01-16T00:00:00"/>
    <n v="126"/>
    <n v="0"/>
    <n v="1"/>
    <n v="20.8"/>
    <x v="1"/>
    <m/>
    <x v="1"/>
  </r>
  <r>
    <s v="DL-02739"/>
    <s v="CUST-0614"/>
    <s v="CMP-381"/>
    <x v="2"/>
    <x v="2"/>
    <s v="14775"/>
    <n v="14775"/>
    <x v="6"/>
    <s v="Shivani Natt"/>
    <s v="Shivani Natt"/>
    <s v="2024-10-31"/>
    <x v="266"/>
    <d v="2025-01-05T00:00:00"/>
    <d v="2025-01-05T00:00:00"/>
    <m/>
    <s v=""/>
    <m/>
    <n v="0"/>
    <n v="1"/>
    <n v="20.2"/>
    <x v="0"/>
    <m/>
    <x v="0"/>
  </r>
  <r>
    <s v="DL-02740"/>
    <s v="CUST-1301"/>
    <s v="CMP-091"/>
    <x v="0"/>
    <x v="3"/>
    <s v="$3,083"/>
    <n v="3083"/>
    <x v="2"/>
    <s v="Shivani Natt"/>
    <s v="Shivani Natt"/>
    <s v="2024-07-23"/>
    <x v="889"/>
    <d v="2024-09-19T00:00:00"/>
    <d v="2024-09-19T00:00:00"/>
    <m/>
    <s v=""/>
    <m/>
    <n v="0"/>
    <n v="1"/>
    <n v="11.1"/>
    <x v="4"/>
    <m/>
    <x v="0"/>
  </r>
  <r>
    <s v="DL-02741"/>
    <s v="CUST-0767"/>
    <s v="CMP-002"/>
    <x v="2"/>
    <x v="0"/>
    <s v="44K"/>
    <n v="44000"/>
    <x v="6"/>
    <s v="Karan Karnik"/>
    <s v="Karan Karnik"/>
    <s v="2022-02-03"/>
    <x v="976"/>
    <d v="2022-07-29T00:00:00"/>
    <d v="2022-07-29T00:00:00"/>
    <m/>
    <s v=""/>
    <m/>
    <n v="0"/>
    <n v="1"/>
    <n v="28.9"/>
    <x v="3"/>
    <m/>
    <x v="0"/>
  </r>
  <r>
    <s v="DL-02742"/>
    <s v="CUST-1472"/>
    <s v="CMP-067"/>
    <x v="3"/>
    <x v="3"/>
    <s v="9,138"/>
    <n v="9138"/>
    <x v="6"/>
    <s v="Jairaj Panchal"/>
    <s v="Jairaj Panchal"/>
    <s v="2024-03-20"/>
    <x v="922"/>
    <d v="2024-07-28T00:00:00"/>
    <d v="2024-07-28T00:00:00"/>
    <m/>
    <s v=""/>
    <m/>
    <n v="0"/>
    <n v="1"/>
    <n v="31.6"/>
    <x v="0"/>
    <m/>
    <x v="0"/>
  </r>
  <r>
    <s v="DL-02743"/>
    <s v="CUST-1497"/>
    <s v="CMP-298"/>
    <x v="1"/>
    <x v="4"/>
    <s v="$91,664"/>
    <n v="91664"/>
    <x v="0"/>
    <s v="Krish Varughese"/>
    <s v="Krish Varughese"/>
    <s v="2024-10-12"/>
    <x v="404"/>
    <d v="2025-02-22T00:00:00"/>
    <d v="2025-02-22T00:00:00"/>
    <d v="2024-12-09T00:00:00"/>
    <d v="2024-12-09T00:00:00"/>
    <n v="58"/>
    <n v="0"/>
    <n v="1"/>
    <m/>
    <x v="4"/>
    <m/>
    <x v="1"/>
  </r>
  <r>
    <s v="DL-02744"/>
    <s v="CUST-1008"/>
    <s v="CMP-330"/>
    <x v="1"/>
    <x v="1"/>
    <s v="111615"/>
    <n v="111615"/>
    <x v="7"/>
    <s v="Jasmit Gour"/>
    <s v="Jasmit Gour"/>
    <s v="2024-02-06"/>
    <x v="3"/>
    <d v="2024-03-20T00:00:00"/>
    <d v="2024-03-20T00:00:00"/>
    <m/>
    <s v=""/>
    <m/>
    <n v="0"/>
    <n v="1"/>
    <n v="1"/>
    <x v="4"/>
    <m/>
    <x v="0"/>
  </r>
  <r>
    <s v="DL-02745"/>
    <s v="CUST-0529"/>
    <s v="CMP-006"/>
    <x v="3"/>
    <x v="5"/>
    <s v="6178"/>
    <n v="6178"/>
    <x v="3"/>
    <s v="jalsa parsa"/>
    <s v="Jalsa Parsa"/>
    <s v="2024-10-08"/>
    <x v="806"/>
    <d v="2025-01-22T00:00:00"/>
    <d v="2025-01-22T00:00:00"/>
    <d v="2025-03-18T00:00:00"/>
    <d v="2025-03-18T00:00:00"/>
    <n v="161"/>
    <n v="0"/>
    <n v="1"/>
    <n v="4.8"/>
    <x v="4"/>
    <m/>
    <x v="2"/>
  </r>
  <r>
    <s v="DL-02746"/>
    <s v="CUST-0440"/>
    <s v="CMP-294"/>
    <x v="0"/>
    <x v="3"/>
    <s v="8K"/>
    <n v="8000"/>
    <x v="6"/>
    <s v="Ekta Uppal  "/>
    <s v="Ekta Uppal"/>
    <s v="2022-09-17"/>
    <x v="1005"/>
    <d v="2023-02-11T00:00:00"/>
    <d v="2023-02-11T00:00:00"/>
    <m/>
    <s v=""/>
    <m/>
    <n v="0"/>
    <n v="1"/>
    <n v="10.1"/>
    <x v="3"/>
    <m/>
    <x v="0"/>
  </r>
  <r>
    <s v="DL-02747"/>
    <s v="CUST-1113"/>
    <s v="CMP-061"/>
    <x v="2"/>
    <x v="5"/>
    <s v="43,434"/>
    <n v="43434"/>
    <x v="4"/>
    <s v="Lakshmi Hayre"/>
    <s v="Lakshmi Hayre"/>
    <s v="2024-06-27"/>
    <x v="585"/>
    <d v="2024-10-04T00:00:00"/>
    <d v="2024-10-04T00:00:00"/>
    <d v="2024-11-05T00:00:00"/>
    <d v="2024-11-05T00:00:00"/>
    <n v="131"/>
    <n v="0"/>
    <n v="1"/>
    <m/>
    <x v="3"/>
    <m/>
    <x v="2"/>
  </r>
  <r>
    <s v="DL-02748"/>
    <s v="CUST-1081"/>
    <s v="CMP-083"/>
    <x v="3"/>
    <x v="0"/>
    <s v="11603"/>
    <n v="11603"/>
    <x v="8"/>
    <s v="Shivani Natt"/>
    <s v="Shivani Natt"/>
    <s v="2023-01-12"/>
    <x v="277"/>
    <d v="2023-07-02T00:00:00"/>
    <d v="2023-07-02T00:00:00"/>
    <m/>
    <s v=""/>
    <m/>
    <n v="0"/>
    <n v="1"/>
    <n v="9.4"/>
    <x v="1"/>
    <m/>
    <x v="0"/>
  </r>
  <r>
    <s v="DL-02749"/>
    <s v="CUST-1086"/>
    <s v="CMP-235"/>
    <x v="1"/>
    <x v="3"/>
    <s v="143409"/>
    <n v="143409"/>
    <x v="5"/>
    <s v="Vidhi Mital"/>
    <s v="Vidhi Mital"/>
    <s v="2024-08-01"/>
    <x v="550"/>
    <d v="2024-11-05T00:00:00"/>
    <d v="2024-11-05T00:00:00"/>
    <m/>
    <s v=""/>
    <m/>
    <n v="0"/>
    <n v="1"/>
    <n v="25.4"/>
    <x v="3"/>
    <m/>
    <x v="0"/>
  </r>
  <r>
    <s v="DL-02750"/>
    <s v="CUST-0022"/>
    <s v="CMP-278"/>
    <x v="1"/>
    <x v="0"/>
    <s v="$112,874"/>
    <n v="112874"/>
    <x v="5"/>
    <s v="Owen Mane"/>
    <s v="Owen Mane"/>
    <s v="30/01/2023"/>
    <x v="562"/>
    <d v="2023-05-10T00:00:00"/>
    <d v="2023-05-10T00:00:00"/>
    <m/>
    <s v=""/>
    <m/>
    <n v="0"/>
    <n v="1"/>
    <n v="24.1"/>
    <x v="1"/>
    <m/>
    <x v="0"/>
  </r>
  <r>
    <s v="DL-02751"/>
    <s v="CUST-0470"/>
    <s v=""/>
    <x v="2"/>
    <x v="2"/>
    <s v="$41,311"/>
    <n v="41311"/>
    <x v="8"/>
    <s v="Panini Kade"/>
    <s v="Panini Kade"/>
    <s v="2023-09-10"/>
    <x v="327"/>
    <d v="2023-12-26T00:00:00"/>
    <d v="2023-12-26T00:00:00"/>
    <m/>
    <s v=""/>
    <m/>
    <n v="0"/>
    <n v="1"/>
    <n v="3.8"/>
    <x v="3"/>
    <m/>
    <x v="0"/>
  </r>
  <r>
    <s v="DL-02752"/>
    <s v="CUST-0780"/>
    <s v="CMP-381"/>
    <x v="3"/>
    <x v="0"/>
    <s v="16,672"/>
    <n v="16672"/>
    <x v="7"/>
    <s v="Jasmit Gour"/>
    <s v="Jasmit Gour"/>
    <s v="2022-04-27"/>
    <x v="854"/>
    <d v="2022-05-20T00:00:00"/>
    <d v="2022-05-20T00:00:00"/>
    <m/>
    <s v=""/>
    <m/>
    <n v="0"/>
    <n v="1"/>
    <n v="1.8"/>
    <x v="0"/>
    <m/>
    <x v="0"/>
  </r>
  <r>
    <s v="DL-02753"/>
    <s v="CUST-0711"/>
    <s v="CMP-391"/>
    <x v="0"/>
    <x v="4"/>
    <s v="6425"/>
    <n v="6425"/>
    <x v="1"/>
    <s v="Shivani Natt"/>
    <s v="Shivani Natt"/>
    <s v="2022-10-14"/>
    <x v="113"/>
    <d v="2023-03-15T00:00:00"/>
    <d v="2023-03-15T00:00:00"/>
    <d v="2022-11-22T00:00:00"/>
    <d v="2022-11-22T00:00:00"/>
    <n v="39"/>
    <n v="1"/>
    <n v="4"/>
    <n v="32.9"/>
    <x v="4"/>
    <m/>
    <x v="1"/>
  </r>
  <r>
    <s v="DL-02754"/>
    <s v="CUST-1374"/>
    <s v=""/>
    <x v="1"/>
    <x v="1"/>
    <s v="152469"/>
    <n v="152469"/>
    <x v="4"/>
    <s v="Kashish Patla"/>
    <s v="Kashish Patla"/>
    <s v="2024-01-20"/>
    <x v="33"/>
    <d v="2024-03-31T00:00:00"/>
    <d v="2024-03-31T00:00:00"/>
    <m/>
    <s v=""/>
    <m/>
    <n v="0"/>
    <n v="1"/>
    <n v="17.5"/>
    <x v="0"/>
    <m/>
    <x v="0"/>
  </r>
  <r>
    <s v="DL-02755"/>
    <s v="CUST-1131"/>
    <s v="CMP-094"/>
    <x v="2"/>
    <x v="4"/>
    <s v="24,316"/>
    <n v="24316"/>
    <x v="4"/>
    <s v="jalsa parsa"/>
    <s v="Jalsa Parsa"/>
    <s v="2023-06-02"/>
    <x v="992"/>
    <d v="2023-09-13T00:00:00"/>
    <d v="2023-09-13T00:00:00"/>
    <d v="2023-11-25T00:00:00"/>
    <d v="2023-11-25T00:00:00"/>
    <n v="176"/>
    <n v="0"/>
    <n v="1"/>
    <n v="4.8"/>
    <x v="2"/>
    <m/>
    <x v="1"/>
  </r>
  <r>
    <s v="DL-02756"/>
    <s v="CUST-0066"/>
    <s v=""/>
    <x v="4"/>
    <x v="6"/>
    <s v="3515"/>
    <n v="3515"/>
    <x v="3"/>
    <s v="Ekta Uppal"/>
    <s v="Ekta Uppal"/>
    <s v="2023-01-24"/>
    <x v="712"/>
    <d v="2023-05-26T00:00:00"/>
    <d v="2023-05-26T00:00:00"/>
    <m/>
    <s v=""/>
    <m/>
    <n v="0"/>
    <n v="1"/>
    <n v="17.5"/>
    <x v="2"/>
    <m/>
    <x v="0"/>
  </r>
  <r>
    <s v="DL-02757"/>
    <s v="CUST-0888"/>
    <s v="CMP-256"/>
    <x v="2"/>
    <x v="0"/>
    <s v="$21,556"/>
    <n v="21556"/>
    <x v="5"/>
    <s v="Lakshmi Hayre"/>
    <s v="Lakshmi Hayre"/>
    <s v="2022-10-04"/>
    <x v="89"/>
    <d v="2023-02-20T00:00:00"/>
    <d v="2023-02-20T00:00:00"/>
    <m/>
    <s v=""/>
    <m/>
    <n v="0"/>
    <n v="1"/>
    <n v="20.6"/>
    <x v="3"/>
    <m/>
    <x v="0"/>
  </r>
  <r>
    <s v="DL-02758"/>
    <s v="CUST-1083"/>
    <s v=""/>
    <x v="3"/>
    <x v="4"/>
    <s v="23943"/>
    <n v="23943"/>
    <x v="4"/>
    <s v="Anamika Keer"/>
    <s v="Anamika Keer"/>
    <s v="2024-06-02"/>
    <x v="1006"/>
    <d v="2024-09-04T00:00:00"/>
    <d v="2024-09-04T00:00:00"/>
    <d v="2024-10-26T00:00:00"/>
    <d v="2024-10-26T00:00:00"/>
    <n v="146"/>
    <n v="1"/>
    <n v="4"/>
    <n v="17.3"/>
    <x v="0"/>
    <m/>
    <x v="1"/>
  </r>
  <r>
    <s v="DL-02759"/>
    <s v="CUST-0746"/>
    <s v="CMP-015"/>
    <x v="3"/>
    <x v="3"/>
    <s v="5,318"/>
    <n v="5318"/>
    <x v="5"/>
    <s v="Amruta Sinha"/>
    <s v="Amruta Sinha"/>
    <s v="2023-09-25"/>
    <x v="72"/>
    <d v="2023-11-05T00:00:00"/>
    <d v="2023-11-05T00:00:00"/>
    <m/>
    <s v=""/>
    <m/>
    <n v="0"/>
    <n v="1"/>
    <n v="5"/>
    <x v="1"/>
    <m/>
    <x v="0"/>
  </r>
  <r>
    <s v="DL-02760"/>
    <s v="CUST-0277"/>
    <s v=""/>
    <x v="3"/>
    <x v="6"/>
    <s v="$17,794"/>
    <n v="17794"/>
    <x v="1"/>
    <s v="Kashish Patla"/>
    <s v="Kashish Patla"/>
    <s v="26/01/2023"/>
    <x v="1007"/>
    <d v="2023-06-06T00:00:00"/>
    <d v="2023-06-06T00:00:00"/>
    <m/>
    <s v=""/>
    <m/>
    <n v="0"/>
    <n v="1"/>
    <n v="17.899999999999999"/>
    <x v="2"/>
    <m/>
    <x v="0"/>
  </r>
  <r>
    <s v="DL-02761"/>
    <s v="CUST-0824"/>
    <s v="CMP-161"/>
    <x v="3"/>
    <x v="2"/>
    <s v="$16,710"/>
    <n v="16710"/>
    <x v="5"/>
    <s v="Hemangini Bahri"/>
    <s v="Hemangini Bahri"/>
    <s v="08/12/2023"/>
    <x v="628"/>
    <d v="2024-05-22T00:00:00"/>
    <d v="2024-05-22T00:00:00"/>
    <m/>
    <s v=""/>
    <m/>
    <n v="0"/>
    <n v="1"/>
    <m/>
    <x v="2"/>
    <m/>
    <x v="0"/>
  </r>
  <r>
    <s v="DL-02762"/>
    <s v="CUST-1450"/>
    <s v="CMP-120"/>
    <x v="4"/>
    <x v="5"/>
    <s v="12,129"/>
    <n v="12129"/>
    <x v="8"/>
    <s v="Shivani Natt"/>
    <s v="Shivani Natt"/>
    <s v="15/10/2022"/>
    <x v="683"/>
    <m/>
    <s v=""/>
    <d v="2023-01-31T00:00:00"/>
    <d v="2023-01-31T00:00:00"/>
    <n v="108"/>
    <n v="0"/>
    <n v="1"/>
    <n v="25.8"/>
    <x v="0"/>
    <m/>
    <x v="2"/>
  </r>
  <r>
    <s v="DL-02763"/>
    <s v="CUST-1186"/>
    <s v="CMP-386"/>
    <x v="4"/>
    <x v="3"/>
    <s v="13507"/>
    <n v="13507"/>
    <x v="8"/>
    <s v="Ati Seshadri"/>
    <s v="Ati Seshadri"/>
    <s v="2022-12-27"/>
    <x v="468"/>
    <d v="2023-04-26T00:00:00"/>
    <d v="2023-04-26T00:00:00"/>
    <m/>
    <s v=""/>
    <m/>
    <n v="0"/>
    <n v="1"/>
    <n v="0.7"/>
    <x v="1"/>
    <m/>
    <x v="0"/>
  </r>
  <r>
    <s v="DL-02764"/>
    <s v="CUST-0614"/>
    <s v=""/>
    <x v="0"/>
    <x v="1"/>
    <s v="9273"/>
    <n v="9273"/>
    <x v="5"/>
    <s v="jalsa parsa"/>
    <s v="Jalsa Parsa"/>
    <s v="31/05/2022"/>
    <x v="408"/>
    <d v="2022-09-29T00:00:00"/>
    <d v="2022-09-29T00:00:00"/>
    <m/>
    <s v=""/>
    <m/>
    <n v="0"/>
    <n v="1"/>
    <m/>
    <x v="4"/>
    <m/>
    <x v="0"/>
  </r>
  <r>
    <s v="DL-02765"/>
    <s v="CUST-0946"/>
    <s v="CMP-286"/>
    <x v="4"/>
    <x v="6"/>
    <s v="10,533"/>
    <n v="10533"/>
    <x v="3"/>
    <s v="Nihal Bhasin"/>
    <s v="Nihal Bhasin"/>
    <s v="2022-12-11"/>
    <x v="594"/>
    <d v="2023-06-08T00:00:00"/>
    <d v="2023-06-08T00:00:00"/>
    <m/>
    <s v=""/>
    <m/>
    <n v="0"/>
    <n v="1"/>
    <n v="6.6"/>
    <x v="0"/>
    <m/>
    <x v="0"/>
  </r>
  <r>
    <s v="DL-02766"/>
    <s v="CUST-0716"/>
    <s v=""/>
    <x v="3"/>
    <x v="4"/>
    <s v="14738"/>
    <n v="14738"/>
    <x v="5"/>
    <s v="rachit lall"/>
    <s v="Rachit Lall"/>
    <s v="2023-11-10"/>
    <x v="1008"/>
    <d v="2024-04-19T00:00:00"/>
    <d v="2024-04-19T00:00:00"/>
    <d v="2024-01-23T00:00:00"/>
    <d v="2024-01-23T00:00:00"/>
    <n v="74"/>
    <n v="1"/>
    <n v="3"/>
    <n v="15.4"/>
    <x v="4"/>
    <m/>
    <x v="1"/>
  </r>
  <r>
    <s v="DL-02767"/>
    <s v="CUST-0955"/>
    <s v=""/>
    <x v="1"/>
    <x v="6"/>
    <s v="$138,314"/>
    <n v="138314"/>
    <x v="5"/>
    <s v="Amruta Sinha"/>
    <s v="Amruta Sinha"/>
    <s v="04/01/2023"/>
    <x v="407"/>
    <d v="2023-04-25T00:00:00"/>
    <d v="2023-04-25T00:00:00"/>
    <m/>
    <s v=""/>
    <m/>
    <n v="0"/>
    <n v="1"/>
    <n v="17.899999999999999"/>
    <x v="4"/>
    <m/>
    <x v="0"/>
  </r>
  <r>
    <s v="DL-02768"/>
    <s v="CUST-0983"/>
    <s v="CMP-316"/>
    <x v="0"/>
    <x v="4"/>
    <s v="$5,950"/>
    <n v="5950"/>
    <x v="6"/>
    <s v="jalsa parsa"/>
    <s v="Jalsa Parsa"/>
    <s v="2022-09-03"/>
    <x v="521"/>
    <d v="2022-11-08T00:00:00"/>
    <d v="2022-11-08T00:00:00"/>
    <d v="2023-03-20T00:00:00"/>
    <d v="2023-03-20T00:00:00"/>
    <n v="198"/>
    <n v="0"/>
    <n v="1"/>
    <n v="12.6"/>
    <x v="1"/>
    <m/>
    <x v="1"/>
  </r>
  <r>
    <s v="DL-02769"/>
    <s v="CUST-0907"/>
    <s v=""/>
    <x v="3"/>
    <x v="6"/>
    <s v="13557"/>
    <n v="13557"/>
    <x v="8"/>
    <s v="jalsa parsa"/>
    <s v="Jalsa Parsa"/>
    <s v="2024-04-19"/>
    <x v="724"/>
    <d v="2024-05-28T00:00:00"/>
    <d v="2024-05-28T00:00:00"/>
    <m/>
    <s v=""/>
    <m/>
    <n v="0"/>
    <n v="1"/>
    <n v="23.7"/>
    <x v="3"/>
    <m/>
    <x v="0"/>
  </r>
  <r>
    <s v="DL-02770"/>
    <s v="CUST-1491"/>
    <s v=""/>
    <x v="0"/>
    <x v="0"/>
    <s v="$8,660"/>
    <n v="8660"/>
    <x v="3"/>
    <s v="Vidhi Mital"/>
    <s v="Vidhi Mital"/>
    <s v="2023-05-26"/>
    <x v="440"/>
    <d v="2023-09-15T00:00:00"/>
    <d v="2023-09-15T00:00:00"/>
    <m/>
    <s v=""/>
    <m/>
    <n v="0"/>
    <n v="1"/>
    <n v="18"/>
    <x v="4"/>
    <m/>
    <x v="0"/>
  </r>
  <r>
    <s v="DL-02771"/>
    <s v="CUST-0915"/>
    <s v=""/>
    <x v="0"/>
    <x v="5"/>
    <s v="9K"/>
    <n v="9000"/>
    <x v="3"/>
    <s v="Aachal Soni"/>
    <s v="Aachal Soni"/>
    <s v="2023-10-02"/>
    <x v="624"/>
    <d v="2024-02-23T00:00:00"/>
    <d v="2024-02-23T00:00:00"/>
    <d v="2023-11-06T00:00:00"/>
    <d v="2023-11-06T00:00:00"/>
    <n v="35"/>
    <n v="0"/>
    <n v="1"/>
    <n v="15.8"/>
    <x v="2"/>
    <m/>
    <x v="2"/>
  </r>
  <r>
    <s v="DL-02772"/>
    <s v="CUST-1377"/>
    <s v="CMP-275"/>
    <x v="0"/>
    <x v="4"/>
    <s v="1937"/>
    <n v="1937"/>
    <x v="5"/>
    <s v="Champak Rao"/>
    <s v="Champak Rao"/>
    <s v="2022-02-09"/>
    <x v="906"/>
    <d v="2022-05-11T00:00:00"/>
    <d v="2022-05-11T00:00:00"/>
    <d v="2022-04-03T00:00:00"/>
    <d v="2022-04-03T00:00:00"/>
    <n v="53"/>
    <n v="1"/>
    <n v="1"/>
    <n v="25.7"/>
    <x v="2"/>
    <m/>
    <x v="1"/>
  </r>
  <r>
    <s v="DL-02773"/>
    <s v="CUST-0388"/>
    <s v=""/>
    <x v="0"/>
    <x v="0"/>
    <s v="6614"/>
    <n v="6614"/>
    <x v="5"/>
    <s v="Panini Kade"/>
    <s v="Panini Kade"/>
    <s v="02/11/2022"/>
    <x v="867"/>
    <d v="2023-02-06T00:00:00"/>
    <d v="2023-02-06T00:00:00"/>
    <m/>
    <s v=""/>
    <m/>
    <n v="0"/>
    <n v="1"/>
    <n v="4.0999999999999996"/>
    <x v="1"/>
    <m/>
    <x v="0"/>
  </r>
  <r>
    <s v="DL-02774"/>
    <s v="CUST-1330"/>
    <s v="CMP-153"/>
    <x v="2"/>
    <x v="2"/>
    <s v="$12,282"/>
    <n v="12282"/>
    <x v="1"/>
    <s v="Panini Kade"/>
    <s v="Panini Kade"/>
    <s v="2024-04-21"/>
    <x v="1009"/>
    <d v="2024-10-09T00:00:00"/>
    <d v="2024-10-09T00:00:00"/>
    <m/>
    <s v=""/>
    <m/>
    <n v="0"/>
    <n v="1"/>
    <n v="33.299999999999997"/>
    <x v="0"/>
    <m/>
    <x v="0"/>
  </r>
  <r>
    <s v="DL-02775"/>
    <s v="CUST-1218"/>
    <s v="CMP-094"/>
    <x v="4"/>
    <x v="4"/>
    <s v="12,974"/>
    <n v="12974"/>
    <x v="6"/>
    <s v="Jairaj Panchal"/>
    <s v="Jairaj Panchal"/>
    <s v="2024-09-15"/>
    <x v="548"/>
    <d v="2024-10-26T00:00:00"/>
    <d v="2024-10-26T00:00:00"/>
    <d v="2024-12-30T00:00:00"/>
    <d v="2024-12-30T00:00:00"/>
    <n v="106"/>
    <n v="0"/>
    <n v="1"/>
    <n v="29.8"/>
    <x v="0"/>
    <m/>
    <x v="1"/>
  </r>
  <r>
    <s v="DL-02776"/>
    <s v="CUST-0015"/>
    <s v="CMP-231"/>
    <x v="1"/>
    <x v="6"/>
    <s v="153130"/>
    <n v="153130"/>
    <x v="6"/>
    <s v="Vidhi Mital"/>
    <s v="Vidhi Mital"/>
    <s v="2023-06-19"/>
    <x v="834"/>
    <d v="2023-11-14T00:00:00"/>
    <d v="2023-11-14T00:00:00"/>
    <m/>
    <s v=""/>
    <m/>
    <n v="0"/>
    <n v="1"/>
    <n v="12.8"/>
    <x v="1"/>
    <m/>
    <x v="0"/>
  </r>
  <r>
    <s v="DL-02777"/>
    <s v="CUST-1160"/>
    <s v="CMP-232"/>
    <x v="4"/>
    <x v="6"/>
    <s v="8,168"/>
    <n v="8168"/>
    <x v="1"/>
    <s v="Hemangini Bahri"/>
    <s v="Hemangini Bahri"/>
    <s v="2024-04-24"/>
    <x v="138"/>
    <d v="2024-07-17T00:00:00"/>
    <d v="2024-07-17T00:00:00"/>
    <m/>
    <s v=""/>
    <m/>
    <n v="0"/>
    <n v="1"/>
    <n v="23"/>
    <x v="3"/>
    <m/>
    <x v="0"/>
  </r>
  <r>
    <s v="DL-02778"/>
    <s v="CUST-0808"/>
    <s v="CMP-198"/>
    <x v="4"/>
    <x v="1"/>
    <s v="3,594"/>
    <n v="3594"/>
    <x v="5"/>
    <s v="Owen Mane"/>
    <s v="Owen Mane"/>
    <s v="2022-01-27"/>
    <x v="269"/>
    <d v="2022-04-28T00:00:00"/>
    <d v="2022-04-28T00:00:00"/>
    <m/>
    <s v=""/>
    <m/>
    <n v="0"/>
    <n v="1"/>
    <n v="23.4"/>
    <x v="0"/>
    <m/>
    <x v="0"/>
  </r>
  <r>
    <s v="DL-02779"/>
    <s v="CUST-1172"/>
    <s v=""/>
    <x v="4"/>
    <x v="2"/>
    <s v="$10,453"/>
    <n v="10453"/>
    <x v="0"/>
    <s v="Kashish Patla"/>
    <s v="Kashish Patla"/>
    <s v="2023-05-30"/>
    <x v="535"/>
    <d v="2023-07-23T00:00:00"/>
    <d v="2023-07-23T00:00:00"/>
    <m/>
    <s v=""/>
    <m/>
    <n v="0"/>
    <n v="1"/>
    <n v="26.8"/>
    <x v="0"/>
    <m/>
    <x v="0"/>
  </r>
  <r>
    <s v="DL-02780"/>
    <s v="CUST-0256"/>
    <s v=""/>
    <x v="3"/>
    <x v="2"/>
    <s v="$12,908"/>
    <n v="12908"/>
    <x v="8"/>
    <s v="Shivani Natt"/>
    <s v="Shivani Natt"/>
    <s v="2023-05-06"/>
    <x v="836"/>
    <d v="2023-08-02T00:00:00"/>
    <d v="2023-08-02T00:00:00"/>
    <m/>
    <s v=""/>
    <m/>
    <n v="0"/>
    <n v="1"/>
    <n v="11.1"/>
    <x v="2"/>
    <m/>
    <x v="0"/>
  </r>
  <r>
    <s v="DL-02781"/>
    <s v="CUST-0054"/>
    <s v=""/>
    <x v="4"/>
    <x v="3"/>
    <s v="12,158"/>
    <n v="12158"/>
    <x v="3"/>
    <s v="Hemangini Bahri"/>
    <s v="Hemangini Bahri"/>
    <s v="2022-11-26"/>
    <x v="786"/>
    <d v="2022-12-13T00:00:00"/>
    <d v="2022-12-13T00:00:00"/>
    <m/>
    <s v=""/>
    <m/>
    <n v="0"/>
    <n v="1"/>
    <n v="17.3"/>
    <x v="4"/>
    <m/>
    <x v="0"/>
  </r>
  <r>
    <s v="DL-02782"/>
    <s v="CUST-0024"/>
    <s v="CMP-122"/>
    <x v="0"/>
    <x v="3"/>
    <s v="8586"/>
    <n v="8586"/>
    <x v="2"/>
    <s v="Shivani Natt"/>
    <s v="Shivani Natt"/>
    <s v="2024-05-19"/>
    <x v="658"/>
    <d v="2024-07-27T00:00:00"/>
    <d v="2024-07-27T00:00:00"/>
    <m/>
    <s v=""/>
    <m/>
    <n v="0"/>
    <n v="1"/>
    <n v="19.100000000000001"/>
    <x v="4"/>
    <m/>
    <x v="0"/>
  </r>
  <r>
    <s v="DL-02783"/>
    <s v="CUST-1480"/>
    <s v=""/>
    <x v="4"/>
    <x v="3"/>
    <s v="$11,873"/>
    <n v="11873"/>
    <x v="1"/>
    <s v="Nihal Bhasin"/>
    <s v="Nihal Bhasin"/>
    <s v="2024-10-29"/>
    <x v="791"/>
    <d v="2024-12-12T00:00:00"/>
    <d v="2024-12-12T00:00:00"/>
    <m/>
    <s v=""/>
    <m/>
    <n v="0"/>
    <n v="1"/>
    <n v="29.9"/>
    <x v="3"/>
    <m/>
    <x v="0"/>
  </r>
  <r>
    <s v="DL-02784"/>
    <s v="CUST-1001"/>
    <s v="CMP-131"/>
    <x v="0"/>
    <x v="4"/>
    <s v="5,083"/>
    <n v="5083"/>
    <x v="5"/>
    <s v="Champak Rao"/>
    <s v="Champak Rao"/>
    <s v="2024-05-22"/>
    <x v="686"/>
    <d v="2024-09-18T00:00:00"/>
    <d v="2024-09-18T00:00:00"/>
    <d v="2024-08-21T00:00:00"/>
    <d v="2024-08-21T00:00:00"/>
    <n v="91"/>
    <n v="1"/>
    <n v="1"/>
    <n v="9.1999999999999993"/>
    <x v="4"/>
    <m/>
    <x v="1"/>
  </r>
  <r>
    <s v="DL-02785"/>
    <s v="CUST-0310"/>
    <s v=""/>
    <x v="3"/>
    <x v="0"/>
    <s v="21924"/>
    <n v="21924"/>
    <x v="4"/>
    <s v="Champak Rao"/>
    <s v="Champak Rao"/>
    <s v="2022-03-02"/>
    <x v="147"/>
    <d v="2022-08-19T00:00:00"/>
    <d v="2022-08-19T00:00:00"/>
    <m/>
    <s v=""/>
    <m/>
    <n v="0"/>
    <n v="1"/>
    <m/>
    <x v="0"/>
    <m/>
    <x v="0"/>
  </r>
  <r>
    <s v="DL-02786"/>
    <s v="CUST-0087"/>
    <s v="CMP-125"/>
    <x v="3"/>
    <x v="1"/>
    <s v="$16,323"/>
    <n v="16323"/>
    <x v="4"/>
    <s v="jalsa parsa"/>
    <s v="Jalsa Parsa"/>
    <s v="2022-05-19"/>
    <x v="678"/>
    <d v="2022-09-24T00:00:00"/>
    <d v="2022-09-24T00:00:00"/>
    <m/>
    <s v=""/>
    <m/>
    <n v="0"/>
    <n v="1"/>
    <n v="34.700000000000003"/>
    <x v="1"/>
    <m/>
    <x v="0"/>
  </r>
  <r>
    <s v="DL-02787"/>
    <s v="CUST-1272"/>
    <s v="CMP-390"/>
    <x v="3"/>
    <x v="2"/>
    <s v="$10,593"/>
    <n v="10593"/>
    <x v="4"/>
    <s v="jalsa parsa"/>
    <s v="Jalsa Parsa"/>
    <s v="2022-01-02"/>
    <x v="9"/>
    <d v="2022-06-06T00:00:00"/>
    <d v="2022-06-06T00:00:00"/>
    <m/>
    <s v=""/>
    <m/>
    <n v="0"/>
    <n v="1"/>
    <n v="6.7"/>
    <x v="3"/>
    <m/>
    <x v="0"/>
  </r>
  <r>
    <s v="DL-02788"/>
    <s v="CUST-0601"/>
    <s v="CMP-370"/>
    <x v="4"/>
    <x v="5"/>
    <s v="9077"/>
    <n v="9077"/>
    <x v="3"/>
    <s v="Panini Kade"/>
    <s v="Panini Kade"/>
    <s v="2024-11-23"/>
    <x v="433"/>
    <d v="2025-04-11T00:00:00"/>
    <d v="2025-04-11T00:00:00"/>
    <d v="2025-01-22T00:00:00"/>
    <d v="2025-01-22T00:00:00"/>
    <n v="60"/>
    <n v="0"/>
    <n v="1"/>
    <n v="25.9"/>
    <x v="3"/>
    <m/>
    <x v="2"/>
  </r>
  <r>
    <s v="DL-02789"/>
    <s v="CUST-0080"/>
    <s v="CMP-141"/>
    <x v="1"/>
    <x v="5"/>
    <s v="$143,710"/>
    <n v="143710"/>
    <x v="3"/>
    <s v="Lakshmi Hayre"/>
    <s v="Lakshmi Hayre"/>
    <s v="2023-05-22"/>
    <x v="204"/>
    <d v="2023-10-21T00:00:00"/>
    <d v="2023-10-21T00:00:00"/>
    <d v="2023-07-14T00:00:00"/>
    <d v="2023-07-14T00:00:00"/>
    <n v="53"/>
    <n v="0"/>
    <n v="1"/>
    <n v="17.399999999999999"/>
    <x v="1"/>
    <m/>
    <x v="2"/>
  </r>
  <r>
    <s v="DL-02790"/>
    <s v="CUST-0756"/>
    <s v="CMP-248"/>
    <x v="3"/>
    <x v="3"/>
    <s v="5K"/>
    <n v="5000"/>
    <x v="3"/>
    <s v="Jairaj Panchal"/>
    <s v="Jairaj Panchal"/>
    <s v="2022-04-17"/>
    <x v="137"/>
    <d v="2022-07-06T00:00:00"/>
    <d v="2022-07-06T00:00:00"/>
    <m/>
    <s v=""/>
    <m/>
    <n v="0"/>
    <n v="1"/>
    <n v="16.2"/>
    <x v="2"/>
    <m/>
    <x v="0"/>
  </r>
  <r>
    <s v="DL-02791"/>
    <s v="CUST-0972"/>
    <s v="CMP-349"/>
    <x v="0"/>
    <x v="5"/>
    <s v="8,840"/>
    <n v="8840"/>
    <x v="0"/>
    <s v="Jairaj Panchal"/>
    <s v="Jairaj Panchal"/>
    <s v="22/07/2024"/>
    <x v="265"/>
    <d v="2024-08-19T00:00:00"/>
    <d v="2024-08-19T00:00:00"/>
    <d v="2024-09-08T00:00:00"/>
    <d v="2024-09-08T00:00:00"/>
    <n v="48"/>
    <n v="0"/>
    <n v="1"/>
    <n v="16.399999999999999"/>
    <x v="2"/>
    <m/>
    <x v="2"/>
  </r>
  <r>
    <s v="DL-02792"/>
    <s v="CUST-0671"/>
    <s v="CMP-140"/>
    <x v="2"/>
    <x v="3"/>
    <s v="$21,683"/>
    <n v="21683"/>
    <x v="8"/>
    <s v="Panini Kade"/>
    <s v="Panini Kade"/>
    <s v="2023-06-15"/>
    <x v="436"/>
    <d v="2023-12-09T00:00:00"/>
    <d v="2023-12-09T00:00:00"/>
    <m/>
    <s v=""/>
    <m/>
    <n v="0"/>
    <n v="1"/>
    <n v="22.6"/>
    <x v="2"/>
    <m/>
    <x v="0"/>
  </r>
  <r>
    <s v="DL-02793"/>
    <s v="CUST-0416"/>
    <s v="CMP-093"/>
    <x v="3"/>
    <x v="4"/>
    <s v="5432"/>
    <n v="5432"/>
    <x v="8"/>
    <s v="Nihal Bhasin"/>
    <s v="Nihal Bhasin"/>
    <s v="2022-03-11"/>
    <x v="150"/>
    <d v="2022-08-05T00:00:00"/>
    <d v="2022-08-05T00:00:00"/>
    <d v="2022-09-03T00:00:00"/>
    <d v="2022-09-03T00:00:00"/>
    <n v="176"/>
    <n v="1"/>
    <n v="4"/>
    <n v="21.4"/>
    <x v="4"/>
    <m/>
    <x v="1"/>
  </r>
  <r>
    <s v="DL-02794"/>
    <s v="CUST-1382"/>
    <s v=""/>
    <x v="3"/>
    <x v="3"/>
    <s v="$11,801"/>
    <n v="11801"/>
    <x v="2"/>
    <s v="Ekta Uppal  "/>
    <s v="Ekta Uppal"/>
    <s v="2022-06-25"/>
    <x v="1010"/>
    <d v="2022-10-20T00:00:00"/>
    <d v="2022-10-20T00:00:00"/>
    <m/>
    <s v=""/>
    <m/>
    <n v="0"/>
    <n v="1"/>
    <n v="2.9"/>
    <x v="0"/>
    <m/>
    <x v="0"/>
  </r>
  <r>
    <s v="DL-02795"/>
    <s v="CUST-0211"/>
    <s v="CMP-097"/>
    <x v="3"/>
    <x v="0"/>
    <s v="20915"/>
    <n v="20915"/>
    <x v="6"/>
    <s v="Champak Rao"/>
    <s v="Champak Rao"/>
    <s v="17/05/2024"/>
    <x v="916"/>
    <d v="2024-10-02T00:00:00"/>
    <d v="2024-10-02T00:00:00"/>
    <m/>
    <s v=""/>
    <m/>
    <n v="0"/>
    <n v="1"/>
    <n v="27.9"/>
    <x v="3"/>
    <m/>
    <x v="0"/>
  </r>
  <r>
    <s v="DL-02796"/>
    <s v="CUST-0560"/>
    <s v="CMP-309"/>
    <x v="2"/>
    <x v="1"/>
    <s v="$28,571"/>
    <n v="28571"/>
    <x v="6"/>
    <s v="Champak Rao"/>
    <s v="Champak Rao"/>
    <s v="2023-04-25"/>
    <x v="289"/>
    <d v="2023-07-11T00:00:00"/>
    <d v="2023-07-11T00:00:00"/>
    <m/>
    <s v=""/>
    <m/>
    <n v="0"/>
    <n v="1"/>
    <m/>
    <x v="2"/>
    <m/>
    <x v="0"/>
  </r>
  <r>
    <s v="DL-02797"/>
    <s v="CUST-0928"/>
    <s v="CMP-170"/>
    <x v="2"/>
    <x v="4"/>
    <s v="$26,190"/>
    <n v="26190"/>
    <x v="0"/>
    <s v="Hemangini Bahri"/>
    <s v="Hemangini Bahri"/>
    <s v="14/08/2022"/>
    <x v="1011"/>
    <m/>
    <s v=""/>
    <d v="2022-11-11T00:00:00"/>
    <d v="2022-11-11T00:00:00"/>
    <n v="89"/>
    <n v="0"/>
    <n v="1"/>
    <n v="6.4"/>
    <x v="3"/>
    <m/>
    <x v="1"/>
  </r>
  <r>
    <s v="DL-02798"/>
    <s v="CUST-0426"/>
    <s v="CMP-231"/>
    <x v="1"/>
    <x v="1"/>
    <s v="205680"/>
    <n v="205680"/>
    <x v="0"/>
    <s v="Aachal Soni  "/>
    <s v="Aachal Soni"/>
    <s v="21/12/2023"/>
    <x v="537"/>
    <m/>
    <s v=""/>
    <m/>
    <s v=""/>
    <m/>
    <n v="0"/>
    <n v="1"/>
    <n v="31"/>
    <x v="4"/>
    <m/>
    <x v="0"/>
  </r>
  <r>
    <s v="DL-02799"/>
    <s v="CUST-0117"/>
    <s v="CMP-089"/>
    <x v="1"/>
    <x v="5"/>
    <s v="$156,571"/>
    <n v="156571"/>
    <x v="5"/>
    <s v="Kashish Patla"/>
    <s v="Kashish Patla"/>
    <s v="2023-02-18"/>
    <x v="657"/>
    <d v="2023-04-17T00:00:00"/>
    <d v="2023-04-17T00:00:00"/>
    <d v="2023-05-02T00:00:00"/>
    <d v="2023-05-02T00:00:00"/>
    <n v="73"/>
    <n v="0"/>
    <n v="1"/>
    <n v="6.1"/>
    <x v="1"/>
    <m/>
    <x v="2"/>
  </r>
  <r>
    <s v="DL-02800"/>
    <s v="CUST-0289"/>
    <s v="CMP-333"/>
    <x v="1"/>
    <x v="1"/>
    <s v="70693"/>
    <n v="70693"/>
    <x v="4"/>
    <s v="Anamika Keer"/>
    <s v="Anamika Keer"/>
    <s v="2023-05-05"/>
    <x v="280"/>
    <d v="2023-09-05T00:00:00"/>
    <d v="2023-09-05T00:00:00"/>
    <m/>
    <s v=""/>
    <m/>
    <n v="0"/>
    <n v="1"/>
    <n v="0.5"/>
    <x v="2"/>
    <m/>
    <x v="0"/>
  </r>
  <r>
    <s v="DL-02801"/>
    <s v="CUST-0540"/>
    <s v="CMP-286"/>
    <x v="1"/>
    <x v="1"/>
    <s v="189,075"/>
    <n v="189075"/>
    <x v="4"/>
    <s v="rachit lall"/>
    <s v="Rachit Lall"/>
    <s v="2022-03-04"/>
    <x v="387"/>
    <d v="2022-08-29T00:00:00"/>
    <d v="2022-08-29T00:00:00"/>
    <m/>
    <s v=""/>
    <m/>
    <n v="0"/>
    <n v="1"/>
    <n v="0.5"/>
    <x v="2"/>
    <m/>
    <x v="0"/>
  </r>
  <r>
    <s v="DL-02802"/>
    <s v="CUST-0625"/>
    <s v=""/>
    <x v="1"/>
    <x v="6"/>
    <s v="$134,073"/>
    <n v="134073"/>
    <x v="4"/>
    <s v="Mason Solanki"/>
    <s v="Mason Solanki"/>
    <s v="2024-07-31"/>
    <x v="684"/>
    <d v="2024-08-25T00:00:00"/>
    <d v="2024-08-25T00:00:00"/>
    <m/>
    <s v=""/>
    <m/>
    <n v="0"/>
    <n v="1"/>
    <n v="23.8"/>
    <x v="1"/>
    <m/>
    <x v="0"/>
  </r>
  <r>
    <s v="DL-02803"/>
    <s v="CUST-0817"/>
    <s v=""/>
    <x v="0"/>
    <x v="6"/>
    <s v="$1,705"/>
    <n v="1705"/>
    <x v="4"/>
    <s v="Aachal Soni"/>
    <s v="Aachal Soni"/>
    <s v="2023-10-03"/>
    <x v="32"/>
    <d v="2024-01-21T00:00:00"/>
    <d v="2024-01-21T00:00:00"/>
    <m/>
    <s v=""/>
    <m/>
    <n v="0"/>
    <n v="1"/>
    <n v="33"/>
    <x v="2"/>
    <m/>
    <x v="0"/>
  </r>
  <r>
    <s v="DL-02804"/>
    <s v="CUST-0590"/>
    <s v=""/>
    <x v="1"/>
    <x v="0"/>
    <s v="$197,140"/>
    <n v="197140"/>
    <x v="3"/>
    <s v="Owen Mane"/>
    <s v="Owen Mane"/>
    <s v="2023-12-21"/>
    <x v="537"/>
    <d v="2024-03-07T00:00:00"/>
    <d v="2024-03-07T00:00:00"/>
    <m/>
    <s v=""/>
    <m/>
    <n v="0"/>
    <n v="1"/>
    <n v="22.8"/>
    <x v="1"/>
    <m/>
    <x v="0"/>
  </r>
  <r>
    <s v="DL-02805"/>
    <s v="CUST-0263"/>
    <s v=""/>
    <x v="4"/>
    <x v="5"/>
    <s v="9651"/>
    <n v="9651"/>
    <x v="1"/>
    <s v="Nihal Bhasin  "/>
    <s v="Nihal Bhasin"/>
    <s v="2023-01-13"/>
    <x v="945"/>
    <d v="2023-02-01T00:00:00"/>
    <d v="2023-02-01T00:00:00"/>
    <d v="2023-06-07T00:00:00"/>
    <d v="2023-06-07T00:00:00"/>
    <n v="145"/>
    <n v="0"/>
    <n v="1"/>
    <n v="11.6"/>
    <x v="1"/>
    <m/>
    <x v="2"/>
  </r>
  <r>
    <s v="DL-02806"/>
    <s v="CUST-1240"/>
    <s v="CMP-389"/>
    <x v="1"/>
    <x v="5"/>
    <s v="$154,115"/>
    <n v="154115"/>
    <x v="2"/>
    <s v="Krish Varughese"/>
    <s v="Krish Varughese"/>
    <s v="2024-01-04"/>
    <x v="961"/>
    <d v="2024-04-18T00:00:00"/>
    <d v="2024-04-18T00:00:00"/>
    <d v="2024-07-14T00:00:00"/>
    <d v="2024-07-14T00:00:00"/>
    <n v="192"/>
    <n v="0"/>
    <n v="1"/>
    <n v="33"/>
    <x v="3"/>
    <m/>
    <x v="2"/>
  </r>
  <r>
    <s v="DL-02807"/>
    <s v="CUST-0078"/>
    <s v="CMP-118"/>
    <x v="2"/>
    <x v="6"/>
    <s v="30521"/>
    <n v="30521"/>
    <x v="1"/>
    <s v="jalsa parsa"/>
    <s v="Jalsa Parsa"/>
    <s v="2023-03-11"/>
    <x v="595"/>
    <d v="2023-05-20T00:00:00"/>
    <d v="2023-05-20T00:00:00"/>
    <m/>
    <s v=""/>
    <m/>
    <n v="0"/>
    <n v="1"/>
    <n v="27"/>
    <x v="3"/>
    <m/>
    <x v="0"/>
  </r>
  <r>
    <s v="DL-02808"/>
    <s v="CUST-0593"/>
    <s v="CMP-232"/>
    <x v="2"/>
    <x v="0"/>
    <s v="31923"/>
    <n v="31923"/>
    <x v="2"/>
    <s v="rachit lall"/>
    <s v="Rachit Lall"/>
    <s v="04/01/2022"/>
    <x v="1012"/>
    <d v="2022-05-24T00:00:00"/>
    <d v="2022-05-24T00:00:00"/>
    <m/>
    <s v=""/>
    <m/>
    <n v="0"/>
    <n v="1"/>
    <m/>
    <x v="3"/>
    <m/>
    <x v="0"/>
  </r>
  <r>
    <s v="DL-02809"/>
    <s v="CUST-1424"/>
    <s v="CMP-145"/>
    <x v="2"/>
    <x v="3"/>
    <s v="$36,723"/>
    <n v="36723"/>
    <x v="2"/>
    <s v="Jairaj Panchal"/>
    <s v="Jairaj Panchal"/>
    <s v="2024-06-10"/>
    <x v="995"/>
    <d v="2024-12-05T00:00:00"/>
    <d v="2024-12-05T00:00:00"/>
    <m/>
    <s v=""/>
    <m/>
    <n v="0"/>
    <n v="1"/>
    <n v="9.3000000000000007"/>
    <x v="2"/>
    <m/>
    <x v="0"/>
  </r>
  <r>
    <s v="DL-02810"/>
    <s v="CUST-0015"/>
    <s v="CMP-096"/>
    <x v="1"/>
    <x v="6"/>
    <s v="54K"/>
    <n v="54000"/>
    <x v="7"/>
    <s v="Jairaj Panchal"/>
    <s v="Jairaj Panchal"/>
    <s v="2022-01-30"/>
    <x v="504"/>
    <d v="2022-06-19T00:00:00"/>
    <d v="2022-06-19T00:00:00"/>
    <m/>
    <s v=""/>
    <m/>
    <n v="0"/>
    <n v="1"/>
    <n v="8"/>
    <x v="2"/>
    <m/>
    <x v="0"/>
  </r>
  <r>
    <s v="DL-02811"/>
    <s v="CUST-1244"/>
    <s v=""/>
    <x v="4"/>
    <x v="5"/>
    <s v="5691"/>
    <n v="5691"/>
    <x v="3"/>
    <s v="Lakshmi Hayre"/>
    <s v="Lakshmi Hayre"/>
    <s v="2022-07-13"/>
    <x v="541"/>
    <d v="2022-09-25T00:00:00"/>
    <d v="2022-09-25T00:00:00"/>
    <d v="2022-11-02T00:00:00"/>
    <d v="2022-11-02T00:00:00"/>
    <n v="112"/>
    <n v="0"/>
    <n v="1"/>
    <n v="27.1"/>
    <x v="0"/>
    <m/>
    <x v="2"/>
  </r>
  <r>
    <s v="DL-02812"/>
    <s v="CUST-0609"/>
    <s v=""/>
    <x v="0"/>
    <x v="2"/>
    <s v="3224"/>
    <n v="3224"/>
    <x v="8"/>
    <s v="jalsa parsa"/>
    <s v="Jalsa Parsa"/>
    <s v="24/01/2024"/>
    <x v="1013"/>
    <d v="2024-06-05T00:00:00"/>
    <d v="2024-06-05T00:00:00"/>
    <m/>
    <s v=""/>
    <m/>
    <n v="0"/>
    <n v="1"/>
    <n v="32.5"/>
    <x v="0"/>
    <m/>
    <x v="0"/>
  </r>
  <r>
    <s v="DL-02813"/>
    <s v="CUST-1100"/>
    <s v="CMP-359"/>
    <x v="3"/>
    <x v="4"/>
    <s v="$6,631"/>
    <n v="6631"/>
    <x v="8"/>
    <s v="Krish Varughese  "/>
    <s v="Krish Varughese"/>
    <s v="2023-11-19"/>
    <x v="826"/>
    <m/>
    <s v=""/>
    <d v="2024-02-20T00:00:00"/>
    <d v="2024-02-20T00:00:00"/>
    <n v="93"/>
    <n v="0"/>
    <n v="1"/>
    <n v="14.1"/>
    <x v="3"/>
    <m/>
    <x v="1"/>
  </r>
  <r>
    <s v="DL-02814"/>
    <s v="CUST-0754"/>
    <s v="CMP-342"/>
    <x v="1"/>
    <x v="1"/>
    <s v="204,463"/>
    <n v="204463"/>
    <x v="2"/>
    <s v="Lakshmi Hayre  "/>
    <s v="Lakshmi Hayre"/>
    <s v="2022-10-05"/>
    <x v="740"/>
    <d v="2022-10-23T00:00:00"/>
    <d v="2022-10-23T00:00:00"/>
    <m/>
    <s v=""/>
    <m/>
    <n v="0"/>
    <n v="1"/>
    <m/>
    <x v="4"/>
    <m/>
    <x v="0"/>
  </r>
  <r>
    <s v="DL-02815"/>
    <s v="CUST-0573"/>
    <s v="CMP-197"/>
    <x v="2"/>
    <x v="4"/>
    <s v="31689"/>
    <n v="31689"/>
    <x v="7"/>
    <s v="Jairaj Panchal"/>
    <s v="Jairaj Panchal"/>
    <s v="2024-04-23"/>
    <x v="20"/>
    <d v="2024-08-24T00:00:00"/>
    <d v="2024-08-24T00:00:00"/>
    <d v="2024-07-10T00:00:00"/>
    <d v="2024-07-10T00:00:00"/>
    <n v="78"/>
    <n v="1"/>
    <n v="4"/>
    <n v="7.1"/>
    <x v="1"/>
    <m/>
    <x v="1"/>
  </r>
  <r>
    <s v="DL-02816"/>
    <s v="CUST-0589"/>
    <s v="CMP-144"/>
    <x v="4"/>
    <x v="4"/>
    <s v="3939"/>
    <n v="3939"/>
    <x v="2"/>
    <s v="Patrick Sama"/>
    <s v="Patrick Sama"/>
    <s v="2024-07-11"/>
    <x v="369"/>
    <d v="2024-09-22T00:00:00"/>
    <d v="2024-09-22T00:00:00"/>
    <d v="2024-10-27T00:00:00"/>
    <d v="2024-10-27T00:00:00"/>
    <n v="108"/>
    <n v="0"/>
    <n v="1"/>
    <n v="34.200000000000003"/>
    <x v="4"/>
    <m/>
    <x v="1"/>
  </r>
  <r>
    <s v="DL-02817"/>
    <s v="CUST-1219"/>
    <s v="CMP-149"/>
    <x v="2"/>
    <x v="1"/>
    <s v="$13,387"/>
    <n v="13387"/>
    <x v="7"/>
    <s v="Hemangini Bahri"/>
    <s v="Hemangini Bahri"/>
    <s v="2024-02-13"/>
    <x v="263"/>
    <d v="2024-04-25T00:00:00"/>
    <d v="2024-04-25T00:00:00"/>
    <m/>
    <s v=""/>
    <m/>
    <n v="0"/>
    <n v="1"/>
    <n v="14.7"/>
    <x v="3"/>
    <m/>
    <x v="0"/>
  </r>
  <r>
    <s v="DL-02818"/>
    <s v="CUST-1426"/>
    <s v=""/>
    <x v="4"/>
    <x v="3"/>
    <s v="8K"/>
    <n v="8000"/>
    <x v="0"/>
    <s v="Ekta Uppal"/>
    <s v="Ekta Uppal"/>
    <s v="2024-11-04"/>
    <x v="808"/>
    <d v="2024-11-24T00:00:00"/>
    <d v="2024-11-24T00:00:00"/>
    <m/>
    <s v=""/>
    <m/>
    <n v="0"/>
    <n v="1"/>
    <n v="31.9"/>
    <x v="0"/>
    <m/>
    <x v="0"/>
  </r>
  <r>
    <s v="DL-02819"/>
    <s v="CUST-0297"/>
    <s v="CMP-269"/>
    <x v="2"/>
    <x v="6"/>
    <s v="$45,581"/>
    <n v="45581"/>
    <x v="7"/>
    <s v="Ekta Uppal"/>
    <s v="Ekta Uppal"/>
    <s v="2024-11-10"/>
    <x v="746"/>
    <d v="2025-04-12T00:00:00"/>
    <d v="2025-04-12T00:00:00"/>
    <m/>
    <s v=""/>
    <m/>
    <n v="0"/>
    <n v="1"/>
    <m/>
    <x v="4"/>
    <m/>
    <x v="0"/>
  </r>
  <r>
    <s v="DL-02820"/>
    <s v="CUST-1407"/>
    <s v=""/>
    <x v="1"/>
    <x v="6"/>
    <s v="$214,533"/>
    <n v="214533"/>
    <x v="0"/>
    <s v="Ati Seshadri"/>
    <s v="Ati Seshadri"/>
    <s v="2024-04-22"/>
    <x v="942"/>
    <d v="2024-10-12T00:00:00"/>
    <d v="2024-10-12T00:00:00"/>
    <m/>
    <s v=""/>
    <m/>
    <n v="0"/>
    <n v="1"/>
    <n v="27.5"/>
    <x v="1"/>
    <m/>
    <x v="0"/>
  </r>
  <r>
    <s v="DL-02821"/>
    <s v="CUST-1279"/>
    <s v="CMP-149"/>
    <x v="1"/>
    <x v="4"/>
    <s v="182139"/>
    <n v="182139"/>
    <x v="0"/>
    <s v="jalsa parsa"/>
    <s v="Jalsa Parsa"/>
    <s v="2023-03-10"/>
    <x v="542"/>
    <d v="2023-07-07T00:00:00"/>
    <d v="2023-07-07T00:00:00"/>
    <d v="2023-07-18T00:00:00"/>
    <d v="2023-07-18T00:00:00"/>
    <n v="130"/>
    <n v="0"/>
    <n v="1"/>
    <n v="14.4"/>
    <x v="4"/>
    <m/>
    <x v="1"/>
  </r>
  <r>
    <s v="DL-02822"/>
    <s v="CUST-0922"/>
    <s v="CMP-059"/>
    <x v="3"/>
    <x v="1"/>
    <s v="19K"/>
    <n v="19000"/>
    <x v="8"/>
    <s v="Krish Varughese"/>
    <s v="Krish Varughese"/>
    <s v="14/06/2022"/>
    <x v="299"/>
    <d v="2022-10-30T00:00:00"/>
    <d v="2022-10-30T00:00:00"/>
    <m/>
    <s v=""/>
    <m/>
    <n v="0"/>
    <n v="1"/>
    <n v="9.9"/>
    <x v="2"/>
    <m/>
    <x v="0"/>
  </r>
  <r>
    <s v="DL-02823"/>
    <s v="CUST-0888"/>
    <s v="CMP-173"/>
    <x v="2"/>
    <x v="6"/>
    <s v="$37,300"/>
    <n v="37300"/>
    <x v="8"/>
    <s v="Nihal Bhasin"/>
    <s v="Nihal Bhasin"/>
    <s v="2024-06-25"/>
    <x v="90"/>
    <d v="2024-10-16T00:00:00"/>
    <d v="2024-10-16T00:00:00"/>
    <m/>
    <s v=""/>
    <m/>
    <n v="0"/>
    <n v="1"/>
    <n v="3.8"/>
    <x v="4"/>
    <m/>
    <x v="0"/>
  </r>
  <r>
    <s v="DL-02824"/>
    <s v="CUST-0632"/>
    <s v="CMP-165"/>
    <x v="0"/>
    <x v="1"/>
    <s v="9,159"/>
    <n v="9159"/>
    <x v="2"/>
    <s v="Kashish Patla"/>
    <s v="Kashish Patla"/>
    <s v="2022-12-27"/>
    <x v="468"/>
    <d v="2023-01-18T00:00:00"/>
    <d v="2023-01-18T00:00:00"/>
    <m/>
    <s v=""/>
    <m/>
    <n v="0"/>
    <n v="1"/>
    <n v="22"/>
    <x v="2"/>
    <m/>
    <x v="0"/>
  </r>
  <r>
    <s v="DL-02825"/>
    <s v="CUST-0571"/>
    <s v="CMP-180"/>
    <x v="0"/>
    <x v="0"/>
    <s v="3217"/>
    <n v="3217"/>
    <x v="1"/>
    <s v="Lakshmi Hayre"/>
    <s v="Lakshmi Hayre"/>
    <s v="2022-09-22"/>
    <x v="909"/>
    <d v="2022-12-19T00:00:00"/>
    <d v="2022-12-19T00:00:00"/>
    <m/>
    <s v=""/>
    <m/>
    <n v="0"/>
    <n v="1"/>
    <n v="2.9"/>
    <x v="0"/>
    <m/>
    <x v="0"/>
  </r>
  <r>
    <s v="DL-02826"/>
    <s v="CUST-0523"/>
    <s v=""/>
    <x v="1"/>
    <x v="4"/>
    <s v="58,235"/>
    <n v="58235"/>
    <x v="0"/>
    <s v="Lakshmi Hayre"/>
    <s v="Lakshmi Hayre"/>
    <s v="2023-12-09"/>
    <x v="395"/>
    <d v="2024-03-30T00:00:00"/>
    <d v="2024-03-30T00:00:00"/>
    <d v="2024-05-31T00:00:00"/>
    <d v="2024-05-31T00:00:00"/>
    <n v="174"/>
    <n v="0"/>
    <n v="1"/>
    <n v="20.6"/>
    <x v="1"/>
    <m/>
    <x v="1"/>
  </r>
  <r>
    <s v="DL-02827"/>
    <s v="CUST-0154"/>
    <s v="CMP-332"/>
    <x v="1"/>
    <x v="0"/>
    <s v="107231"/>
    <n v="107231"/>
    <x v="1"/>
    <s v="jalsa parsa"/>
    <s v="Jalsa Parsa"/>
    <s v="2023-05-21"/>
    <x v="905"/>
    <d v="2023-07-09T00:00:00"/>
    <d v="2023-07-09T00:00:00"/>
    <m/>
    <s v=""/>
    <m/>
    <n v="0"/>
    <n v="1"/>
    <n v="14.7"/>
    <x v="3"/>
    <m/>
    <x v="0"/>
  </r>
  <r>
    <s v="DL-02828"/>
    <s v="CUST-0981"/>
    <s v="CMP-236"/>
    <x v="4"/>
    <x v="3"/>
    <s v="5214"/>
    <n v="5214"/>
    <x v="4"/>
    <s v="Vidhi Mital"/>
    <s v="Vidhi Mital"/>
    <s v="2022-04-06"/>
    <x v="688"/>
    <d v="2022-07-09T00:00:00"/>
    <d v="2022-07-09T00:00:00"/>
    <m/>
    <s v=""/>
    <m/>
    <n v="0"/>
    <n v="1"/>
    <m/>
    <x v="2"/>
    <m/>
    <x v="0"/>
  </r>
  <r>
    <s v="DL-02829"/>
    <s v="CUST-1463"/>
    <s v=""/>
    <x v="2"/>
    <x v="4"/>
    <s v="$15,844"/>
    <n v="15844"/>
    <x v="0"/>
    <s v="Ekta Uppal"/>
    <s v="Ekta Uppal"/>
    <s v="2024-01-18"/>
    <x v="951"/>
    <d v="2024-07-10T00:00:00"/>
    <d v="2024-07-10T00:00:00"/>
    <d v="2024-07-15T00:00:00"/>
    <d v="2024-07-15T00:00:00"/>
    <n v="179"/>
    <n v="1"/>
    <n v="2"/>
    <n v="26.3"/>
    <x v="3"/>
    <m/>
    <x v="1"/>
  </r>
  <r>
    <s v="DL-02830"/>
    <s v="CUST-1102"/>
    <s v=""/>
    <x v="1"/>
    <x v="5"/>
    <s v="$214,712"/>
    <n v="214712"/>
    <x v="1"/>
    <s v="Nihal Bhasin"/>
    <s v="Nihal Bhasin"/>
    <s v="2023-02-07"/>
    <x v="123"/>
    <d v="2023-03-23T00:00:00"/>
    <d v="2023-03-23T00:00:00"/>
    <d v="2023-08-01T00:00:00"/>
    <d v="2023-08-01T00:00:00"/>
    <n v="175"/>
    <n v="0"/>
    <n v="1"/>
    <n v="28.5"/>
    <x v="4"/>
    <m/>
    <x v="2"/>
  </r>
  <r>
    <s v="DL-02831"/>
    <s v="CUST-1477"/>
    <s v="CMP-166"/>
    <x v="2"/>
    <x v="3"/>
    <s v="20070"/>
    <n v="20070"/>
    <x v="2"/>
    <s v="Jasmit Gour"/>
    <s v="Jasmit Gour"/>
    <s v="27/03/2024"/>
    <x v="1014"/>
    <d v="2024-09-20T00:00:00"/>
    <d v="2024-09-20T00:00:00"/>
    <m/>
    <s v=""/>
    <m/>
    <n v="0"/>
    <n v="1"/>
    <n v="22.7"/>
    <x v="2"/>
    <m/>
    <x v="0"/>
  </r>
  <r>
    <s v="DL-02832"/>
    <s v="CUST-0850"/>
    <s v="CMP-241"/>
    <x v="2"/>
    <x v="1"/>
    <s v="41K"/>
    <n v="41000"/>
    <x v="4"/>
    <s v="Vidhi Mital"/>
    <s v="Vidhi Mital"/>
    <s v="2024-09-26"/>
    <x v="629"/>
    <d v="2025-03-03T00:00:00"/>
    <d v="2025-03-03T00:00:00"/>
    <m/>
    <s v=""/>
    <m/>
    <n v="0"/>
    <n v="1"/>
    <n v="2.2999999999999998"/>
    <x v="3"/>
    <m/>
    <x v="0"/>
  </r>
  <r>
    <s v="DL-02833"/>
    <s v="CUST-0414"/>
    <s v="CMP-164"/>
    <x v="4"/>
    <x v="6"/>
    <s v="10737"/>
    <n v="10737"/>
    <x v="5"/>
    <s v="Karan Karnik"/>
    <s v="Karan Karnik"/>
    <s v="2022-07-08"/>
    <x v="237"/>
    <d v="2022-11-25T00:00:00"/>
    <d v="2022-11-25T00:00:00"/>
    <m/>
    <s v=""/>
    <m/>
    <n v="0"/>
    <n v="1"/>
    <n v="15.3"/>
    <x v="4"/>
    <m/>
    <x v="0"/>
  </r>
  <r>
    <s v="DL-02834"/>
    <s v="CUST-0420"/>
    <s v="CMP-172"/>
    <x v="3"/>
    <x v="4"/>
    <s v="8476"/>
    <n v="8476"/>
    <x v="6"/>
    <s v="Lakshmi Hayre"/>
    <s v="Lakshmi Hayre"/>
    <s v="2022-02-07"/>
    <x v="766"/>
    <d v="2022-04-20T00:00:00"/>
    <d v="2022-04-20T00:00:00"/>
    <d v="2022-07-27T00:00:00"/>
    <d v="2022-07-27T00:00:00"/>
    <n v="170"/>
    <n v="0"/>
    <n v="1"/>
    <n v="14.2"/>
    <x v="1"/>
    <m/>
    <x v="1"/>
  </r>
  <r>
    <s v="DL-02835"/>
    <s v="CUST-0817"/>
    <s v="CMP-045"/>
    <x v="4"/>
    <x v="2"/>
    <s v="11515"/>
    <n v="11515"/>
    <x v="2"/>
    <s v="Lakshmi Hayre"/>
    <s v="Lakshmi Hayre"/>
    <s v="2023-03-06"/>
    <x v="726"/>
    <d v="2023-06-10T00:00:00"/>
    <d v="2023-06-10T00:00:00"/>
    <m/>
    <s v=""/>
    <m/>
    <n v="0"/>
    <n v="1"/>
    <n v="14.9"/>
    <x v="3"/>
    <m/>
    <x v="0"/>
  </r>
  <r>
    <s v="DL-02836"/>
    <s v="CUST-0385"/>
    <s v="CMP-136"/>
    <x v="2"/>
    <x v="3"/>
    <s v="20382"/>
    <n v="20382"/>
    <x v="6"/>
    <s v="Krish Varughese"/>
    <s v="Krish Varughese"/>
    <s v="2024-09-27"/>
    <x v="799"/>
    <d v="2025-02-17T00:00:00"/>
    <d v="2025-02-17T00:00:00"/>
    <m/>
    <s v=""/>
    <m/>
    <n v="0"/>
    <n v="1"/>
    <n v="11.8"/>
    <x v="3"/>
    <m/>
    <x v="0"/>
  </r>
  <r>
    <s v="DL-02837"/>
    <s v="CUST-1080"/>
    <s v="CMP-052"/>
    <x v="3"/>
    <x v="4"/>
    <s v="$10,604"/>
    <n v="10604"/>
    <x v="7"/>
    <s v="jalsa parsa"/>
    <s v="Jalsa Parsa"/>
    <s v="2023-12-21"/>
    <x v="537"/>
    <d v="2024-05-01T00:00:00"/>
    <d v="2024-05-01T00:00:00"/>
    <d v="2024-05-26T00:00:00"/>
    <d v="2024-05-26T00:00:00"/>
    <n v="157"/>
    <n v="0"/>
    <n v="1"/>
    <n v="34.700000000000003"/>
    <x v="4"/>
    <m/>
    <x v="1"/>
  </r>
  <r>
    <s v="DL-02838"/>
    <s v="CUST-1155"/>
    <s v="CMP-237"/>
    <x v="0"/>
    <x v="3"/>
    <s v="$2,104"/>
    <n v="2104"/>
    <x v="4"/>
    <s v="Jalsa Parsa  "/>
    <s v="Jalsa Parsa"/>
    <s v="2023-03-18"/>
    <x v="847"/>
    <d v="2023-09-01T00:00:00"/>
    <d v="2023-09-01T00:00:00"/>
    <m/>
    <s v=""/>
    <m/>
    <n v="0"/>
    <n v="1"/>
    <n v="28.5"/>
    <x v="3"/>
    <m/>
    <x v="0"/>
  </r>
  <r>
    <s v="DL-02839"/>
    <s v="CUST-1375"/>
    <s v=""/>
    <x v="1"/>
    <x v="1"/>
    <s v="$205,865"/>
    <n v="205865"/>
    <x v="8"/>
    <s v="Nihal Bhasin"/>
    <s v="Nihal Bhasin"/>
    <s v="2024-09-12"/>
    <x v="354"/>
    <d v="2024-11-23T00:00:00"/>
    <d v="2024-11-23T00:00:00"/>
    <m/>
    <s v=""/>
    <m/>
    <n v="0"/>
    <n v="1"/>
    <m/>
    <x v="4"/>
    <m/>
    <x v="0"/>
  </r>
  <r>
    <s v="DL-02840"/>
    <s v="CUST-0572"/>
    <s v="CMP-132"/>
    <x v="3"/>
    <x v="4"/>
    <s v="$20,737"/>
    <n v="20737"/>
    <x v="1"/>
    <s v="Panini Kade"/>
    <s v="Panini Kade"/>
    <s v="13/11/2024"/>
    <x v="846"/>
    <d v="2025-05-06T00:00:00"/>
    <d v="2025-05-06T00:00:00"/>
    <d v="2025-04-15T00:00:00"/>
    <d v="2025-04-15T00:00:00"/>
    <n v="153"/>
    <n v="0"/>
    <n v="1"/>
    <n v="7.7"/>
    <x v="4"/>
    <m/>
    <x v="1"/>
  </r>
  <r>
    <s v="DL-02841"/>
    <s v="CUST-0864"/>
    <s v="CMP-235"/>
    <x v="0"/>
    <x v="2"/>
    <s v="$6,941"/>
    <n v="6941"/>
    <x v="2"/>
    <s v="Amruta Sinha"/>
    <s v="Amruta Sinha"/>
    <s v="2022-10-30"/>
    <x v="43"/>
    <d v="2023-04-24T00:00:00"/>
    <d v="2023-04-24T00:00:00"/>
    <m/>
    <s v=""/>
    <m/>
    <n v="0"/>
    <n v="1"/>
    <n v="6.4"/>
    <x v="2"/>
    <m/>
    <x v="0"/>
  </r>
  <r>
    <s v="DL-02842"/>
    <s v="CUST-0953"/>
    <s v="CMP-255"/>
    <x v="0"/>
    <x v="3"/>
    <s v="2,474"/>
    <n v="2474"/>
    <x v="1"/>
    <s v="Owen Mane"/>
    <s v="Owen Mane"/>
    <s v="2024-06-28"/>
    <x v="240"/>
    <d v="2024-10-23T00:00:00"/>
    <d v="2024-10-23T00:00:00"/>
    <m/>
    <s v=""/>
    <m/>
    <n v="0"/>
    <n v="1"/>
    <n v="27"/>
    <x v="2"/>
    <m/>
    <x v="0"/>
  </r>
  <r>
    <s v="DL-02843"/>
    <s v="CUST-1034"/>
    <s v="CMP-219"/>
    <x v="4"/>
    <x v="6"/>
    <s v="3972"/>
    <n v="3972"/>
    <x v="6"/>
    <s v="Shivani Natt"/>
    <s v="Shivani Natt"/>
    <s v="2024-10-13"/>
    <x v="998"/>
    <d v="2025-02-05T00:00:00"/>
    <d v="2025-02-05T00:00:00"/>
    <m/>
    <s v=""/>
    <m/>
    <n v="0"/>
    <n v="1"/>
    <n v="7.4"/>
    <x v="4"/>
    <m/>
    <x v="0"/>
  </r>
  <r>
    <s v="DL-02844"/>
    <s v="CUST-0725"/>
    <s v="CMP-040"/>
    <x v="4"/>
    <x v="3"/>
    <s v="9207"/>
    <n v="9207"/>
    <x v="4"/>
    <s v="Vidhi Mital  "/>
    <s v="Vidhi Mital"/>
    <s v="2022-05-15"/>
    <x v="389"/>
    <d v="2022-10-03T00:00:00"/>
    <d v="2022-10-03T00:00:00"/>
    <m/>
    <s v=""/>
    <m/>
    <n v="0"/>
    <n v="1"/>
    <n v="0.3"/>
    <x v="0"/>
    <m/>
    <x v="0"/>
  </r>
  <r>
    <s v="DL-02845"/>
    <s v="CUST-0528"/>
    <s v="CMP-165"/>
    <x v="2"/>
    <x v="5"/>
    <s v="$10,000"/>
    <n v="10000"/>
    <x v="8"/>
    <s v="rachit lall"/>
    <s v="Rachit Lall"/>
    <s v="2022-01-13"/>
    <x v="61"/>
    <d v="2022-06-13T00:00:00"/>
    <d v="2022-06-13T00:00:00"/>
    <d v="2022-07-23T00:00:00"/>
    <d v="2022-07-23T00:00:00"/>
    <n v="191"/>
    <n v="0"/>
    <n v="1"/>
    <n v="6.7"/>
    <x v="4"/>
    <m/>
    <x v="2"/>
  </r>
  <r>
    <s v="DL-02846"/>
    <s v="CUST-0377"/>
    <s v=""/>
    <x v="1"/>
    <x v="3"/>
    <s v="$207,010"/>
    <n v="207010"/>
    <x v="0"/>
    <s v="Lakshmi Hayre"/>
    <s v="Lakshmi Hayre"/>
    <s v="2024-06-23"/>
    <x v="485"/>
    <d v="2024-10-31T00:00:00"/>
    <d v="2024-10-31T00:00:00"/>
    <m/>
    <s v=""/>
    <m/>
    <n v="0"/>
    <n v="1"/>
    <n v="3.4"/>
    <x v="0"/>
    <m/>
    <x v="0"/>
  </r>
  <r>
    <s v="DL-02847"/>
    <s v="CUST-1169"/>
    <s v=""/>
    <x v="3"/>
    <x v="5"/>
    <s v="6648"/>
    <n v="6648"/>
    <x v="2"/>
    <s v="Jairaj Panchal"/>
    <s v="Jairaj Panchal"/>
    <s v="2024-01-20"/>
    <x v="33"/>
    <d v="2024-05-18T00:00:00"/>
    <d v="2024-05-18T00:00:00"/>
    <d v="2024-07-09T00:00:00"/>
    <d v="2024-07-09T00:00:00"/>
    <n v="171"/>
    <n v="0"/>
    <n v="1"/>
    <n v="6.7"/>
    <x v="1"/>
    <m/>
    <x v="2"/>
  </r>
  <r>
    <s v="DL-02848"/>
    <s v="CUST-1192"/>
    <s v="CMP-121"/>
    <x v="0"/>
    <x v="6"/>
    <s v="7K"/>
    <n v="7000"/>
    <x v="6"/>
    <s v="Jasmit Gour"/>
    <s v="Jasmit Gour"/>
    <s v="2023-10-03"/>
    <x v="32"/>
    <d v="2024-02-25T00:00:00"/>
    <d v="2024-02-25T00:00:00"/>
    <m/>
    <s v=""/>
    <m/>
    <n v="0"/>
    <n v="1"/>
    <n v="26.1"/>
    <x v="0"/>
    <m/>
    <x v="0"/>
  </r>
  <r>
    <s v="DL-02849"/>
    <s v="CUST-0630"/>
    <s v=""/>
    <x v="1"/>
    <x v="1"/>
    <s v="$74,491"/>
    <n v="74491"/>
    <x v="5"/>
    <s v="Anamika Keer"/>
    <s v="Anamika Keer"/>
    <s v="2022-06-04"/>
    <x v="293"/>
    <d v="2022-09-30T00:00:00"/>
    <d v="2022-09-30T00:00:00"/>
    <m/>
    <s v=""/>
    <m/>
    <n v="0"/>
    <n v="1"/>
    <n v="11.7"/>
    <x v="4"/>
    <m/>
    <x v="0"/>
  </r>
  <r>
    <s v="DL-02850"/>
    <s v="CUST-0101"/>
    <s v="CMP-328"/>
    <x v="4"/>
    <x v="6"/>
    <s v="$10,841"/>
    <n v="10841"/>
    <x v="2"/>
    <s v="jalsa parsa"/>
    <s v="Jalsa Parsa"/>
    <s v="23/03/2022"/>
    <x v="158"/>
    <m/>
    <s v=""/>
    <m/>
    <s v=""/>
    <m/>
    <n v="0"/>
    <n v="1"/>
    <n v="7.1"/>
    <x v="2"/>
    <m/>
    <x v="0"/>
  </r>
  <r>
    <s v="DL-02851"/>
    <s v="CUST-0624"/>
    <s v="CMP-113"/>
    <x v="1"/>
    <x v="4"/>
    <s v="$78,789"/>
    <n v="78789"/>
    <x v="0"/>
    <s v="Lakshmi Hayre"/>
    <s v="Lakshmi Hayre"/>
    <s v="2022-02-07"/>
    <x v="766"/>
    <d v="2022-05-16T00:00:00"/>
    <d v="2022-05-16T00:00:00"/>
    <d v="2022-07-19T00:00:00"/>
    <d v="2022-07-19T00:00:00"/>
    <n v="162"/>
    <n v="1"/>
    <n v="3"/>
    <n v="31.5"/>
    <x v="0"/>
    <m/>
    <x v="1"/>
  </r>
  <r>
    <s v="DL-02852"/>
    <s v="CUST-0817"/>
    <s v="CMP-122"/>
    <x v="0"/>
    <x v="1"/>
    <s v="8K"/>
    <n v="8000"/>
    <x v="7"/>
    <s v="Amruta Sinha"/>
    <s v="Amruta Sinha"/>
    <s v="2024-02-07"/>
    <x v="679"/>
    <d v="2024-03-21T00:00:00"/>
    <d v="2024-03-21T00:00:00"/>
    <m/>
    <s v=""/>
    <m/>
    <n v="0"/>
    <n v="1"/>
    <n v="23.7"/>
    <x v="0"/>
    <m/>
    <x v="0"/>
  </r>
  <r>
    <s v="DL-02853"/>
    <s v="CUST-1171"/>
    <s v="CMP-100"/>
    <x v="1"/>
    <x v="5"/>
    <s v="$127,169"/>
    <n v="127169"/>
    <x v="7"/>
    <s v="Champak Rao"/>
    <s v="Champak Rao"/>
    <s v="30/01/2022"/>
    <x v="504"/>
    <d v="2022-06-18T00:00:00"/>
    <d v="2022-06-18T00:00:00"/>
    <d v="2022-06-27T00:00:00"/>
    <d v="2022-06-27T00:00:00"/>
    <n v="148"/>
    <n v="0"/>
    <n v="1"/>
    <n v="21"/>
    <x v="3"/>
    <m/>
    <x v="2"/>
  </r>
  <r>
    <s v="DL-02854"/>
    <s v="CUST-1336"/>
    <s v="CMP-077"/>
    <x v="2"/>
    <x v="1"/>
    <s v="$14,320"/>
    <n v="14320"/>
    <x v="3"/>
    <s v="Karan Karnik"/>
    <s v="Karan Karnik"/>
    <s v="2022-07-10"/>
    <x v="671"/>
    <d v="2022-12-11T00:00:00"/>
    <d v="2022-12-11T00:00:00"/>
    <m/>
    <s v=""/>
    <m/>
    <n v="0"/>
    <n v="1"/>
    <m/>
    <x v="4"/>
    <m/>
    <x v="0"/>
  </r>
  <r>
    <s v="DL-02855"/>
    <s v="CUST-0593"/>
    <s v="CMP-081"/>
    <x v="0"/>
    <x v="1"/>
    <s v="2481"/>
    <n v="2481"/>
    <x v="6"/>
    <s v="Ati Seshadri"/>
    <s v="Ati Seshadri"/>
    <s v="2024-11-11"/>
    <x v="608"/>
    <d v="2025-01-15T00:00:00"/>
    <d v="2025-01-15T00:00:00"/>
    <m/>
    <s v=""/>
    <m/>
    <n v="0"/>
    <n v="1"/>
    <m/>
    <x v="3"/>
    <m/>
    <x v="0"/>
  </r>
  <r>
    <s v="DL-02856"/>
    <s v="CUST-0928"/>
    <s v="CMP-143"/>
    <x v="2"/>
    <x v="5"/>
    <s v="$34,180"/>
    <n v="34180"/>
    <x v="7"/>
    <s v="Mason Solanki"/>
    <s v="Mason Solanki"/>
    <s v="2024-01-19"/>
    <x v="170"/>
    <d v="2024-04-07T00:00:00"/>
    <d v="2024-04-07T00:00:00"/>
    <d v="2024-02-08T00:00:00"/>
    <d v="2024-02-08T00:00:00"/>
    <n v="20"/>
    <n v="0"/>
    <n v="1"/>
    <m/>
    <x v="2"/>
    <m/>
    <x v="2"/>
  </r>
  <r>
    <s v="DL-02857"/>
    <s v="CUST-0740"/>
    <s v=""/>
    <x v="0"/>
    <x v="4"/>
    <s v="$6,411"/>
    <n v="6411"/>
    <x v="2"/>
    <s v="Amruta Sinha"/>
    <s v="Amruta Sinha"/>
    <s v="2022-05-22"/>
    <x v="990"/>
    <d v="2022-10-13T00:00:00"/>
    <d v="2022-10-13T00:00:00"/>
    <d v="2022-06-29T00:00:00"/>
    <d v="2022-06-29T00:00:00"/>
    <n v="38"/>
    <n v="1"/>
    <n v="1"/>
    <n v="28.5"/>
    <x v="3"/>
    <m/>
    <x v="1"/>
  </r>
  <r>
    <s v="DL-02858"/>
    <s v="CUST-1367"/>
    <s v="CMP-309"/>
    <x v="2"/>
    <x v="6"/>
    <s v="$16,151"/>
    <n v="16151"/>
    <x v="1"/>
    <s v="rachit lall"/>
    <s v="Rachit Lall"/>
    <s v="2023-12-24"/>
    <x v="1015"/>
    <d v="2024-01-15T00:00:00"/>
    <d v="2024-01-15T00:00:00"/>
    <m/>
    <s v=""/>
    <m/>
    <n v="0"/>
    <n v="1"/>
    <n v="28.4"/>
    <x v="2"/>
    <m/>
    <x v="0"/>
  </r>
  <r>
    <s v="DL-02859"/>
    <s v="CUST-0043"/>
    <s v="CMP-280"/>
    <x v="1"/>
    <x v="1"/>
    <s v="60,764"/>
    <n v="60764"/>
    <x v="6"/>
    <s v="rachit lall"/>
    <s v="Rachit Lall"/>
    <s v="2022-04-01"/>
    <x v="984"/>
    <d v="2022-08-20T00:00:00"/>
    <d v="2022-08-20T00:00:00"/>
    <m/>
    <s v=""/>
    <m/>
    <n v="0"/>
    <n v="1"/>
    <n v="2.7"/>
    <x v="3"/>
    <m/>
    <x v="0"/>
  </r>
  <r>
    <s v="DL-02860"/>
    <s v="CUST-0365"/>
    <s v=""/>
    <x v="2"/>
    <x v="4"/>
    <s v="10288"/>
    <n v="10288"/>
    <x v="4"/>
    <s v="Champak Rao"/>
    <s v="Champak Rao"/>
    <s v="2024-09-19"/>
    <x v="579"/>
    <m/>
    <s v=""/>
    <d v="2025-01-27T00:00:00"/>
    <d v="2025-01-27T00:00:00"/>
    <n v="130"/>
    <n v="1"/>
    <n v="3"/>
    <n v="17.3"/>
    <x v="1"/>
    <m/>
    <x v="1"/>
  </r>
  <r>
    <s v="DL-02861"/>
    <s v="CUST-1142"/>
    <s v="CMP-222"/>
    <x v="2"/>
    <x v="5"/>
    <s v="14946"/>
    <n v="14946"/>
    <x v="0"/>
    <s v="Ati Seshadri"/>
    <s v="Ati Seshadri"/>
    <s v="2022-11-22"/>
    <x v="603"/>
    <d v="2023-04-17T00:00:00"/>
    <d v="2023-04-17T00:00:00"/>
    <d v="2023-04-28T00:00:00"/>
    <d v="2023-04-28T00:00:00"/>
    <n v="157"/>
    <n v="0"/>
    <n v="1"/>
    <m/>
    <x v="0"/>
    <m/>
    <x v="2"/>
  </r>
  <r>
    <s v="DL-02862"/>
    <s v="CUST-0551"/>
    <s v="CMP-163"/>
    <x v="1"/>
    <x v="2"/>
    <s v="52,971"/>
    <n v="52971"/>
    <x v="2"/>
    <s v="Jasmit Gour"/>
    <s v="Jasmit Gour"/>
    <s v="2023-06-20"/>
    <x v="446"/>
    <d v="2023-09-15T00:00:00"/>
    <d v="2023-09-15T00:00:00"/>
    <m/>
    <s v=""/>
    <m/>
    <n v="0"/>
    <n v="1"/>
    <n v="18.2"/>
    <x v="1"/>
    <m/>
    <x v="0"/>
  </r>
  <r>
    <s v="DL-02863"/>
    <s v="CUST-1281"/>
    <s v=""/>
    <x v="4"/>
    <x v="0"/>
    <s v="$10,604"/>
    <n v="10604"/>
    <x v="4"/>
    <s v="Hemangini Bahri"/>
    <s v="Hemangini Bahri"/>
    <s v="2022-07-27"/>
    <x v="833"/>
    <d v="2022-10-21T00:00:00"/>
    <d v="2022-10-21T00:00:00"/>
    <m/>
    <s v=""/>
    <m/>
    <n v="0"/>
    <n v="1"/>
    <n v="9.8000000000000007"/>
    <x v="4"/>
    <m/>
    <x v="0"/>
  </r>
  <r>
    <s v="DL-02864"/>
    <s v="CUST-0269"/>
    <s v="CMP-113"/>
    <x v="4"/>
    <x v="0"/>
    <s v="6645"/>
    <n v="6645"/>
    <x v="8"/>
    <s v="Owen Mane"/>
    <s v="Owen Mane"/>
    <s v="2022-11-18"/>
    <x v="405"/>
    <d v="2023-05-04T00:00:00"/>
    <d v="2023-05-04T00:00:00"/>
    <m/>
    <s v=""/>
    <m/>
    <n v="0"/>
    <n v="1"/>
    <n v="22.3"/>
    <x v="3"/>
    <m/>
    <x v="0"/>
  </r>
  <r>
    <s v="DL-02865"/>
    <s v="CUST-0856"/>
    <s v="CMP-229"/>
    <x v="3"/>
    <x v="6"/>
    <s v="$10,471"/>
    <n v="10471"/>
    <x v="1"/>
    <s v="rachit lall"/>
    <s v="Rachit Lall"/>
    <s v="2023-08-02"/>
    <x v="159"/>
    <d v="2023-09-14T00:00:00"/>
    <d v="2023-09-14T00:00:00"/>
    <m/>
    <s v=""/>
    <m/>
    <n v="0"/>
    <n v="1"/>
    <n v="20.100000000000001"/>
    <x v="1"/>
    <m/>
    <x v="0"/>
  </r>
  <r>
    <s v="DL-02866"/>
    <s v="CUST-0458"/>
    <s v=""/>
    <x v="2"/>
    <x v="3"/>
    <s v="16248"/>
    <n v="16248"/>
    <x v="0"/>
    <s v="Amruta Sinha"/>
    <s v="Amruta Sinha"/>
    <s v="2024-04-25"/>
    <x v="633"/>
    <d v="2024-05-21T00:00:00"/>
    <d v="2024-05-21T00:00:00"/>
    <m/>
    <s v=""/>
    <m/>
    <n v="0"/>
    <n v="1"/>
    <n v="13"/>
    <x v="4"/>
    <m/>
    <x v="0"/>
  </r>
  <r>
    <s v="DL-02867"/>
    <s v="CUST-1202"/>
    <s v=""/>
    <x v="3"/>
    <x v="3"/>
    <s v="10K"/>
    <n v="10000"/>
    <x v="1"/>
    <s v="Jairaj Panchal"/>
    <s v="Jairaj Panchal"/>
    <s v="2024-04-14"/>
    <x v="773"/>
    <m/>
    <s v=""/>
    <m/>
    <s v=""/>
    <m/>
    <n v="0"/>
    <n v="1"/>
    <n v="0.7"/>
    <x v="0"/>
    <m/>
    <x v="0"/>
  </r>
  <r>
    <s v="DL-02868"/>
    <s v="CUST-0280"/>
    <s v=""/>
    <x v="4"/>
    <x v="5"/>
    <s v="$11,505"/>
    <n v="11505"/>
    <x v="1"/>
    <s v="Panini Kade"/>
    <s v="Panini Kade"/>
    <s v="2024-01-01"/>
    <x v="208"/>
    <d v="2024-06-09T00:00:00"/>
    <d v="2024-06-09T00:00:00"/>
    <d v="2024-04-07T00:00:00"/>
    <d v="2024-04-07T00:00:00"/>
    <n v="97"/>
    <n v="0"/>
    <n v="1"/>
    <n v="4"/>
    <x v="0"/>
    <m/>
    <x v="2"/>
  </r>
  <r>
    <s v="DL-02869"/>
    <s v="CUST-0101"/>
    <s v=""/>
    <x v="4"/>
    <x v="3"/>
    <s v="10,265"/>
    <n v="10265"/>
    <x v="3"/>
    <s v="Shivani Natt"/>
    <s v="Shivani Natt"/>
    <s v="2022-04-25"/>
    <x v="755"/>
    <d v="2022-08-17T00:00:00"/>
    <d v="2022-08-17T00:00:00"/>
    <m/>
    <s v=""/>
    <m/>
    <n v="0"/>
    <n v="1"/>
    <n v="14.1"/>
    <x v="4"/>
    <m/>
    <x v="0"/>
  </r>
  <r>
    <s v="DL-02870"/>
    <s v="CUST-0910"/>
    <s v="CMP-238"/>
    <x v="0"/>
    <x v="4"/>
    <s v="$1,313"/>
    <n v="1313"/>
    <x v="3"/>
    <s v="Lakshmi Hayre"/>
    <s v="Lakshmi Hayre"/>
    <s v="2022-01-26"/>
    <x v="609"/>
    <d v="2022-02-20T00:00:00"/>
    <d v="2022-02-20T00:00:00"/>
    <d v="2022-02-23T00:00:00"/>
    <d v="2022-02-23T00:00:00"/>
    <n v="28"/>
    <n v="0"/>
    <n v="1"/>
    <n v="4"/>
    <x v="0"/>
    <m/>
    <x v="1"/>
  </r>
  <r>
    <s v="DL-02871"/>
    <s v="CUST-0842"/>
    <s v="CMP-263"/>
    <x v="2"/>
    <x v="3"/>
    <s v="$44,278"/>
    <n v="44278"/>
    <x v="1"/>
    <s v="Owen Mane"/>
    <s v="Owen Mane"/>
    <s v="2023-12-29"/>
    <x v="887"/>
    <d v="2024-05-03T00:00:00"/>
    <d v="2024-05-03T00:00:00"/>
    <m/>
    <s v=""/>
    <m/>
    <n v="0"/>
    <n v="1"/>
    <n v="10.7"/>
    <x v="0"/>
    <m/>
    <x v="0"/>
  </r>
  <r>
    <s v="DL-02872"/>
    <s v="CUST-1277"/>
    <s v=""/>
    <x v="2"/>
    <x v="0"/>
    <s v="$42,718"/>
    <n v="42718"/>
    <x v="3"/>
    <s v="Aachal Soni"/>
    <s v="Aachal Soni"/>
    <s v="2022-08-29"/>
    <x v="615"/>
    <m/>
    <s v=""/>
    <m/>
    <s v=""/>
    <m/>
    <n v="0"/>
    <n v="1"/>
    <n v="26"/>
    <x v="1"/>
    <m/>
    <x v="0"/>
  </r>
  <r>
    <s v="DL-02873"/>
    <s v="CUST-0961"/>
    <s v="CMP-250"/>
    <x v="2"/>
    <x v="4"/>
    <s v="18979"/>
    <n v="18979"/>
    <x v="6"/>
    <s v="rachit lall"/>
    <s v="Rachit Lall"/>
    <s v="2022-12-29"/>
    <x v="1016"/>
    <d v="2023-02-09T00:00:00"/>
    <d v="2023-02-09T00:00:00"/>
    <d v="2023-02-21T00:00:00"/>
    <d v="2023-02-21T00:00:00"/>
    <n v="54"/>
    <n v="0"/>
    <n v="1"/>
    <n v="1.2"/>
    <x v="4"/>
    <m/>
    <x v="1"/>
  </r>
  <r>
    <s v="DL-02874"/>
    <s v="CUST-1047"/>
    <s v="CMP-120"/>
    <x v="1"/>
    <x v="6"/>
    <s v="$88,945"/>
    <n v="88945"/>
    <x v="3"/>
    <s v="Jasmit Gour"/>
    <s v="Jasmit Gour"/>
    <s v="2022-02-22"/>
    <x v="789"/>
    <d v="2022-05-16T00:00:00"/>
    <d v="2022-05-16T00:00:00"/>
    <m/>
    <s v=""/>
    <m/>
    <n v="0"/>
    <n v="1"/>
    <n v="22.9"/>
    <x v="1"/>
    <m/>
    <x v="0"/>
  </r>
  <r>
    <s v="DL-02875"/>
    <s v="CUST-0781"/>
    <s v="CMP-258"/>
    <x v="0"/>
    <x v="5"/>
    <s v="$1,945"/>
    <n v="1945"/>
    <x v="7"/>
    <s v="Aachal Soni"/>
    <s v="Aachal Soni"/>
    <s v="2023-02-17"/>
    <x v="962"/>
    <d v="2023-06-17T00:00:00"/>
    <d v="2023-06-17T00:00:00"/>
    <d v="2023-06-22T00:00:00"/>
    <d v="2023-06-22T00:00:00"/>
    <n v="125"/>
    <n v="0"/>
    <n v="1"/>
    <n v="23.9"/>
    <x v="0"/>
    <m/>
    <x v="2"/>
  </r>
  <r>
    <s v="DL-02876"/>
    <s v="CUST-0830"/>
    <s v="CMP-375"/>
    <x v="2"/>
    <x v="5"/>
    <s v="29710"/>
    <n v="29710"/>
    <x v="0"/>
    <s v="Vidhi Mital"/>
    <s v="Vidhi Mital"/>
    <s v="2023-03-17"/>
    <x v="347"/>
    <d v="2023-06-10T00:00:00"/>
    <d v="2023-06-10T00:00:00"/>
    <d v="2023-05-30T00:00:00"/>
    <d v="2023-05-30T00:00:00"/>
    <n v="74"/>
    <n v="0"/>
    <n v="1"/>
    <n v="23.6"/>
    <x v="2"/>
    <m/>
    <x v="2"/>
  </r>
  <r>
    <s v="DL-02877"/>
    <s v="CUST-0149"/>
    <s v="CMP-044"/>
    <x v="1"/>
    <x v="4"/>
    <s v="165,963"/>
    <n v="165963"/>
    <x v="2"/>
    <s v="Jairaj Panchal"/>
    <s v="Jairaj Panchal"/>
    <s v="28/05/2022"/>
    <x v="414"/>
    <d v="2022-06-29T00:00:00"/>
    <d v="2022-06-29T00:00:00"/>
    <d v="2022-11-24T00:00:00"/>
    <d v="2022-11-24T00:00:00"/>
    <n v="180"/>
    <n v="1"/>
    <n v="1"/>
    <n v="28.3"/>
    <x v="3"/>
    <m/>
    <x v="1"/>
  </r>
  <r>
    <s v="DL-02878"/>
    <s v="CUST-1409"/>
    <s v=""/>
    <x v="3"/>
    <x v="6"/>
    <s v="11,849"/>
    <n v="11849"/>
    <x v="3"/>
    <s v="Nihal Bhasin"/>
    <s v="Nihal Bhasin"/>
    <s v="2023-11-20"/>
    <x v="451"/>
    <d v="2024-05-15T00:00:00"/>
    <d v="2024-05-15T00:00:00"/>
    <m/>
    <s v=""/>
    <m/>
    <n v="0"/>
    <n v="1"/>
    <n v="28.6"/>
    <x v="2"/>
    <m/>
    <x v="0"/>
  </r>
  <r>
    <s v="DL-02879"/>
    <s v="CUST-0578"/>
    <s v=""/>
    <x v="1"/>
    <x v="5"/>
    <s v="84008"/>
    <n v="84008"/>
    <x v="5"/>
    <s v="Mason Solanki"/>
    <s v="Mason Solanki"/>
    <s v="09/08/2023"/>
    <x v="442"/>
    <d v="2023-12-25T00:00:00"/>
    <d v="2023-12-25T00:00:00"/>
    <d v="2023-11-22T00:00:00"/>
    <d v="2023-11-22T00:00:00"/>
    <n v="105"/>
    <n v="0"/>
    <n v="1"/>
    <n v="34.799999999999997"/>
    <x v="4"/>
    <m/>
    <x v="2"/>
  </r>
  <r>
    <s v="DL-02880"/>
    <s v="CUST-0298"/>
    <s v="CMP-056"/>
    <x v="3"/>
    <x v="4"/>
    <s v="$10,776"/>
    <n v="10776"/>
    <x v="0"/>
    <s v="Shivani Natt"/>
    <s v="Shivani Natt"/>
    <s v="2024-01-20"/>
    <x v="33"/>
    <d v="2024-04-14T00:00:00"/>
    <d v="2024-04-14T00:00:00"/>
    <d v="2024-03-28T00:00:00"/>
    <d v="2024-03-28T00:00:00"/>
    <n v="68"/>
    <n v="1"/>
    <n v="4"/>
    <n v="9.1999999999999993"/>
    <x v="0"/>
    <m/>
    <x v="1"/>
  </r>
  <r>
    <s v="DL-02881"/>
    <s v="CUST-1170"/>
    <s v="CMP-035"/>
    <x v="0"/>
    <x v="6"/>
    <s v="1665"/>
    <n v="1665"/>
    <x v="6"/>
    <s v="Lakshmi Hayre"/>
    <s v="Lakshmi Hayre"/>
    <s v="30/09/2023"/>
    <x v="157"/>
    <d v="2024-01-14T00:00:00"/>
    <d v="2024-01-14T00:00:00"/>
    <m/>
    <s v=""/>
    <m/>
    <n v="0"/>
    <n v="1"/>
    <n v="11.2"/>
    <x v="4"/>
    <m/>
    <x v="0"/>
  </r>
  <r>
    <s v="DL-02882"/>
    <s v="CUST-1082"/>
    <s v="CMP-307"/>
    <x v="2"/>
    <x v="1"/>
    <s v="$25,167"/>
    <n v="25167"/>
    <x v="0"/>
    <s v="Kashish Patla"/>
    <s v="Kashish Patla"/>
    <s v="2022-09-27"/>
    <x v="534"/>
    <m/>
    <s v=""/>
    <m/>
    <s v=""/>
    <m/>
    <n v="0"/>
    <n v="1"/>
    <n v="22.9"/>
    <x v="3"/>
    <m/>
    <x v="0"/>
  </r>
  <r>
    <s v="DL-02883"/>
    <s v="CUST-1399"/>
    <s v=""/>
    <x v="3"/>
    <x v="4"/>
    <s v="6K"/>
    <n v="6000"/>
    <x v="0"/>
    <s v="Ekta Uppal"/>
    <s v="Ekta Uppal"/>
    <s v="2024-06-06"/>
    <x v="321"/>
    <d v="2024-07-29T00:00:00"/>
    <d v="2024-07-29T00:00:00"/>
    <d v="2024-07-17T00:00:00"/>
    <d v="2024-07-17T00:00:00"/>
    <n v="41"/>
    <n v="1"/>
    <n v="4"/>
    <n v="24.3"/>
    <x v="4"/>
    <m/>
    <x v="1"/>
  </r>
  <r>
    <s v="DL-02884"/>
    <s v="CUST-0443"/>
    <s v="CMP-190"/>
    <x v="0"/>
    <x v="5"/>
    <s v="$8,935"/>
    <n v="8935"/>
    <x v="4"/>
    <s v="Ati Seshadri  "/>
    <s v="Ati Seshadri"/>
    <s v="2023-08-20"/>
    <x v="275"/>
    <d v="2023-12-26T00:00:00"/>
    <d v="2023-12-26T00:00:00"/>
    <d v="2024-01-24T00:00:00"/>
    <d v="2024-01-24T00:00:00"/>
    <n v="157"/>
    <n v="0"/>
    <n v="1"/>
    <n v="3.3"/>
    <x v="2"/>
    <m/>
    <x v="2"/>
  </r>
  <r>
    <s v="DL-02885"/>
    <s v="CUST-0901"/>
    <s v="CMP-385"/>
    <x v="1"/>
    <x v="1"/>
    <s v="70,652"/>
    <n v="70652"/>
    <x v="0"/>
    <s v="jalsa parsa"/>
    <s v="Jalsa Parsa"/>
    <s v="2023-10-06"/>
    <x v="337"/>
    <d v="2024-01-03T00:00:00"/>
    <d v="2024-01-03T00:00:00"/>
    <m/>
    <s v=""/>
    <m/>
    <n v="0"/>
    <n v="1"/>
    <n v="32.4"/>
    <x v="0"/>
    <m/>
    <x v="0"/>
  </r>
  <r>
    <s v="DL-02886"/>
    <s v="CUST-0314"/>
    <s v="CMP-115"/>
    <x v="4"/>
    <x v="2"/>
    <s v="7806"/>
    <n v="7806"/>
    <x v="7"/>
    <s v="Ekta Uppal"/>
    <s v="Ekta Uppal"/>
    <s v="2022-11-01"/>
    <x v="713"/>
    <d v="2022-12-27T00:00:00"/>
    <d v="2022-12-27T00:00:00"/>
    <m/>
    <s v=""/>
    <m/>
    <n v="0"/>
    <n v="1"/>
    <n v="1.7"/>
    <x v="3"/>
    <m/>
    <x v="0"/>
  </r>
  <r>
    <s v="DL-02887"/>
    <s v="CUST-0085"/>
    <s v=""/>
    <x v="2"/>
    <x v="1"/>
    <s v="36,916"/>
    <n v="36916"/>
    <x v="0"/>
    <s v="Panini Kade"/>
    <s v="Panini Kade"/>
    <s v="2023-08-17"/>
    <x v="932"/>
    <d v="2023-12-30T00:00:00"/>
    <d v="2023-12-30T00:00:00"/>
    <m/>
    <s v=""/>
    <m/>
    <n v="0"/>
    <n v="1"/>
    <m/>
    <x v="2"/>
    <m/>
    <x v="0"/>
  </r>
  <r>
    <s v="DL-02888"/>
    <s v="CUST-0263"/>
    <s v="CMP-034"/>
    <x v="0"/>
    <x v="1"/>
    <s v="$4,696"/>
    <n v="4696"/>
    <x v="4"/>
    <s v="Hemangini Bahri"/>
    <s v="Hemangini Bahri"/>
    <s v="2022-06-13"/>
    <x v="929"/>
    <d v="2022-07-29T00:00:00"/>
    <d v="2022-07-29T00:00:00"/>
    <m/>
    <s v=""/>
    <m/>
    <n v="0"/>
    <n v="1"/>
    <n v="20.3"/>
    <x v="2"/>
    <m/>
    <x v="0"/>
  </r>
  <r>
    <s v="DL-02889"/>
    <s v="CUST-1192"/>
    <s v="CMP-349"/>
    <x v="4"/>
    <x v="0"/>
    <s v="7016"/>
    <n v="7016"/>
    <x v="3"/>
    <s v="Champak Rao"/>
    <s v="Champak Rao"/>
    <s v="2024-04-04"/>
    <x v="753"/>
    <d v="2024-07-31T00:00:00"/>
    <d v="2024-07-31T00:00:00"/>
    <m/>
    <s v=""/>
    <m/>
    <n v="0"/>
    <n v="1"/>
    <n v="11.8"/>
    <x v="4"/>
    <m/>
    <x v="0"/>
  </r>
  <r>
    <s v="DL-02890"/>
    <s v="CUST-0588"/>
    <s v="CMP-383"/>
    <x v="1"/>
    <x v="6"/>
    <s v="$133,871"/>
    <n v="133871"/>
    <x v="1"/>
    <s v="Mason Solanki"/>
    <s v="Mason Solanki"/>
    <s v="2024-11-04"/>
    <x v="808"/>
    <d v="2025-02-17T00:00:00"/>
    <d v="2025-02-17T00:00:00"/>
    <m/>
    <s v=""/>
    <m/>
    <n v="0"/>
    <n v="1"/>
    <n v="14.8"/>
    <x v="3"/>
    <m/>
    <x v="0"/>
  </r>
  <r>
    <s v="DL-02891"/>
    <s v="CUST-0676"/>
    <s v="CMP-109"/>
    <x v="2"/>
    <x v="1"/>
    <s v="$22,774"/>
    <n v="22774"/>
    <x v="2"/>
    <s v="Champak Rao"/>
    <s v="Champak Rao"/>
    <s v="11/08/2022"/>
    <x v="587"/>
    <d v="2022-11-03T00:00:00"/>
    <d v="2022-11-03T00:00:00"/>
    <m/>
    <s v=""/>
    <m/>
    <n v="0"/>
    <n v="1"/>
    <n v="16.3"/>
    <x v="3"/>
    <m/>
    <x v="0"/>
  </r>
  <r>
    <s v="DL-02892"/>
    <s v="CUST-0778"/>
    <s v=""/>
    <x v="3"/>
    <x v="5"/>
    <s v="$7,978"/>
    <n v="7978"/>
    <x v="8"/>
    <s v="Champak Rao"/>
    <s v="Champak Rao"/>
    <s v="2024-03-11"/>
    <x v="132"/>
    <d v="2024-08-07T00:00:00"/>
    <d v="2024-08-07T00:00:00"/>
    <d v="2024-07-15T00:00:00"/>
    <d v="2024-07-15T00:00:00"/>
    <n v="126"/>
    <n v="0"/>
    <n v="1"/>
    <n v="26.1"/>
    <x v="0"/>
    <m/>
    <x v="2"/>
  </r>
  <r>
    <s v="DL-02893"/>
    <s v="CUST-0772"/>
    <s v="CMP-009"/>
    <x v="3"/>
    <x v="5"/>
    <s v="$7,329"/>
    <n v="7329"/>
    <x v="8"/>
    <s v="Ati Seshadri"/>
    <s v="Ati Seshadri"/>
    <s v="15/09/2023"/>
    <x v="809"/>
    <d v="2023-11-16T00:00:00"/>
    <d v="2023-11-16T00:00:00"/>
    <d v="2024-02-15T00:00:00"/>
    <d v="2024-02-15T00:00:00"/>
    <n v="153"/>
    <n v="0"/>
    <n v="1"/>
    <m/>
    <x v="0"/>
    <m/>
    <x v="2"/>
  </r>
  <r>
    <s v="DL-02894"/>
    <s v="CUST-0430"/>
    <s v="CMP-257"/>
    <x v="4"/>
    <x v="6"/>
    <s v="4K"/>
    <n v="4000"/>
    <x v="1"/>
    <s v="Patrick Sama"/>
    <s v="Patrick Sama"/>
    <s v="2023-01-12"/>
    <x v="277"/>
    <d v="2023-01-29T00:00:00"/>
    <d v="2023-01-29T00:00:00"/>
    <m/>
    <s v=""/>
    <m/>
    <n v="0"/>
    <n v="1"/>
    <n v="9.6"/>
    <x v="1"/>
    <m/>
    <x v="0"/>
  </r>
  <r>
    <s v="DL-02895"/>
    <s v="CUST-0711"/>
    <s v="CMP-331"/>
    <x v="1"/>
    <x v="1"/>
    <s v="$124,400"/>
    <n v="124400"/>
    <x v="1"/>
    <s v="Jasmit Gour"/>
    <s v="Jasmit Gour"/>
    <s v="2024-02-06"/>
    <x v="3"/>
    <d v="2024-04-08T00:00:00"/>
    <d v="2024-04-08T00:00:00"/>
    <m/>
    <s v=""/>
    <m/>
    <n v="0"/>
    <n v="1"/>
    <m/>
    <x v="1"/>
    <m/>
    <x v="0"/>
  </r>
  <r>
    <s v="DL-02896"/>
    <s v="CUST-1249"/>
    <s v="CMP-306"/>
    <x v="1"/>
    <x v="5"/>
    <s v="86808"/>
    <n v="86808"/>
    <x v="3"/>
    <s v="Mason Solanki  "/>
    <s v="Mason Solanki"/>
    <s v="2023-02-02"/>
    <x v="1017"/>
    <d v="2023-03-29T00:00:00"/>
    <d v="2023-03-29T00:00:00"/>
    <d v="2023-07-04T00:00:00"/>
    <d v="2023-07-04T00:00:00"/>
    <n v="152"/>
    <n v="0"/>
    <n v="1"/>
    <n v="22"/>
    <x v="4"/>
    <m/>
    <x v="2"/>
  </r>
  <r>
    <s v="DL-02897"/>
    <s v="CUST-1364"/>
    <s v="CMP-386"/>
    <x v="3"/>
    <x v="3"/>
    <s v="$20,938"/>
    <n v="20938"/>
    <x v="6"/>
    <s v="Nihal Bhasin"/>
    <s v="Nihal Bhasin"/>
    <s v="2024-12-05"/>
    <x v="190"/>
    <d v="2025-03-12T00:00:00"/>
    <d v="2025-03-12T00:00:00"/>
    <m/>
    <s v=""/>
    <m/>
    <n v="0"/>
    <n v="1"/>
    <n v="6.8"/>
    <x v="0"/>
    <m/>
    <x v="0"/>
  </r>
  <r>
    <s v="DL-02898"/>
    <s v="CUST-0663"/>
    <s v="CMP-222"/>
    <x v="0"/>
    <x v="4"/>
    <s v="4,504"/>
    <n v="4504"/>
    <x v="6"/>
    <s v="Mason Solanki"/>
    <s v="Mason Solanki"/>
    <s v="2023-06-17"/>
    <x v="917"/>
    <d v="2023-11-30T00:00:00"/>
    <d v="2023-11-30T00:00:00"/>
    <d v="2023-08-27T00:00:00"/>
    <d v="2023-08-27T00:00:00"/>
    <n v="71"/>
    <n v="1"/>
    <n v="3"/>
    <n v="16.7"/>
    <x v="0"/>
    <m/>
    <x v="1"/>
  </r>
  <r>
    <s v="DL-02899"/>
    <s v="CUST-0556"/>
    <s v="CMP-255"/>
    <x v="3"/>
    <x v="0"/>
    <s v="23,441"/>
    <n v="23441"/>
    <x v="5"/>
    <s v="rachit lall"/>
    <s v="Rachit Lall"/>
    <s v="2024-08-09"/>
    <x v="310"/>
    <d v="2024-12-17T00:00:00"/>
    <d v="2024-12-17T00:00:00"/>
    <m/>
    <s v=""/>
    <m/>
    <n v="0"/>
    <n v="1"/>
    <n v="0.8"/>
    <x v="3"/>
    <m/>
    <x v="0"/>
  </r>
  <r>
    <s v="DL-02900"/>
    <s v="CUST-0050"/>
    <s v="CMP-150"/>
    <x v="1"/>
    <x v="4"/>
    <s v="$87,639"/>
    <n v="87639"/>
    <x v="5"/>
    <s v="Amruta Sinha"/>
    <s v="Amruta Sinha"/>
    <s v="2024-08-29"/>
    <x v="860"/>
    <d v="2025-01-25T00:00:00"/>
    <d v="2025-01-25T00:00:00"/>
    <d v="2024-12-14T00:00:00"/>
    <d v="2024-12-14T00:00:00"/>
    <n v="107"/>
    <n v="1"/>
    <n v="3"/>
    <m/>
    <x v="3"/>
    <m/>
    <x v="1"/>
  </r>
  <r>
    <s v="DL-02901"/>
    <s v="CUST-0192"/>
    <s v="CMP-187"/>
    <x v="0"/>
    <x v="4"/>
    <s v="3K"/>
    <n v="3000"/>
    <x v="6"/>
    <s v="Shivani Natt"/>
    <s v="Shivani Natt"/>
    <s v="2023-10-30"/>
    <x v="956"/>
    <d v="2024-02-03T00:00:00"/>
    <d v="2024-02-03T00:00:00"/>
    <d v="2023-12-09T00:00:00"/>
    <d v="2023-12-09T00:00:00"/>
    <n v="40"/>
    <n v="0"/>
    <n v="1"/>
    <n v="3.9"/>
    <x v="0"/>
    <m/>
    <x v="1"/>
  </r>
  <r>
    <s v="DL-02902"/>
    <s v="CUST-0504"/>
    <s v="CMP-319"/>
    <x v="2"/>
    <x v="6"/>
    <s v="47101"/>
    <n v="47101"/>
    <x v="0"/>
    <s v="Aachal Soni"/>
    <s v="Aachal Soni"/>
    <s v="2024-06-15"/>
    <x v="566"/>
    <d v="2024-07-11T00:00:00"/>
    <d v="2024-07-11T00:00:00"/>
    <m/>
    <s v=""/>
    <m/>
    <n v="0"/>
    <n v="1"/>
    <n v="16.399999999999999"/>
    <x v="0"/>
    <m/>
    <x v="0"/>
  </r>
  <r>
    <s v="DL-02903"/>
    <s v="CUST-0403"/>
    <s v="CMP-111"/>
    <x v="4"/>
    <x v="2"/>
    <s v="12076"/>
    <n v="12076"/>
    <x v="0"/>
    <s v="Jairaj Panchal"/>
    <s v="Jairaj Panchal"/>
    <s v="2024-12-06"/>
    <x v="783"/>
    <d v="2025-03-17T00:00:00"/>
    <d v="2025-03-17T00:00:00"/>
    <m/>
    <s v=""/>
    <m/>
    <n v="0"/>
    <n v="1"/>
    <n v="31.2"/>
    <x v="2"/>
    <m/>
    <x v="0"/>
  </r>
  <r>
    <s v="DL-02904"/>
    <s v="CUST-0781"/>
    <s v="CMP-152"/>
    <x v="3"/>
    <x v="2"/>
    <s v="$11,669"/>
    <n v="11669"/>
    <x v="5"/>
    <s v="Patrick Sama"/>
    <s v="Patrick Sama"/>
    <s v="2022-12-07"/>
    <x v="87"/>
    <d v="2023-03-13T00:00:00"/>
    <d v="2023-03-13T00:00:00"/>
    <m/>
    <s v=""/>
    <m/>
    <n v="0"/>
    <n v="1"/>
    <n v="29.3"/>
    <x v="2"/>
    <m/>
    <x v="0"/>
  </r>
  <r>
    <s v="DL-02905"/>
    <s v="CUST-1039"/>
    <s v=""/>
    <x v="2"/>
    <x v="4"/>
    <s v="38K"/>
    <n v="38000"/>
    <x v="6"/>
    <s v="Nihal Bhasin"/>
    <s v="Nihal Bhasin"/>
    <s v="2022-02-01"/>
    <x v="344"/>
    <d v="2022-04-22T00:00:00"/>
    <d v="2022-04-22T00:00:00"/>
    <d v="2022-06-21T00:00:00"/>
    <d v="2022-06-21T00:00:00"/>
    <n v="140"/>
    <n v="0"/>
    <n v="1"/>
    <n v="15.3"/>
    <x v="4"/>
    <m/>
    <x v="1"/>
  </r>
  <r>
    <s v="DL-02906"/>
    <s v="CUST-0642"/>
    <s v="CMP-141"/>
    <x v="1"/>
    <x v="5"/>
    <s v="99,797"/>
    <n v="99797"/>
    <x v="4"/>
    <s v="Anamika Keer"/>
    <s v="Anamika Keer"/>
    <s v="16/10/2023"/>
    <x v="884"/>
    <d v="2023-11-01T00:00:00"/>
    <d v="2023-11-01T00:00:00"/>
    <d v="2023-11-08T00:00:00"/>
    <d v="2023-11-08T00:00:00"/>
    <n v="23"/>
    <n v="0"/>
    <n v="1"/>
    <n v="23.3"/>
    <x v="1"/>
    <m/>
    <x v="2"/>
  </r>
  <r>
    <s v="DL-02907"/>
    <s v="CUST-1489"/>
    <s v="CMP-280"/>
    <x v="4"/>
    <x v="5"/>
    <s v="5570"/>
    <n v="5570"/>
    <x v="7"/>
    <s v="Jairaj Panchal"/>
    <s v="Jairaj Panchal"/>
    <s v="2024-08-27"/>
    <x v="723"/>
    <d v="2024-11-09T00:00:00"/>
    <d v="2024-11-09T00:00:00"/>
    <d v="2025-03-03T00:00:00"/>
    <d v="2025-03-03T00:00:00"/>
    <n v="188"/>
    <n v="0"/>
    <n v="1"/>
    <n v="4.3"/>
    <x v="0"/>
    <m/>
    <x v="2"/>
  </r>
  <r>
    <s v="DL-02908"/>
    <s v="CUST-0488"/>
    <s v=""/>
    <x v="4"/>
    <x v="2"/>
    <s v="$6,893"/>
    <n v="6893"/>
    <x v="3"/>
    <s v="Patrick Sama"/>
    <s v="Patrick Sama"/>
    <s v="2024-11-15"/>
    <x v="776"/>
    <d v="2025-05-01T00:00:00"/>
    <d v="2025-05-01T00:00:00"/>
    <m/>
    <s v=""/>
    <m/>
    <n v="0"/>
    <n v="1"/>
    <m/>
    <x v="4"/>
    <m/>
    <x v="0"/>
  </r>
  <r>
    <s v="DL-02909"/>
    <s v="CUST-0473"/>
    <s v=""/>
    <x v="2"/>
    <x v="6"/>
    <s v="$20,393"/>
    <n v="20393"/>
    <x v="2"/>
    <s v="Vidhi Mital"/>
    <s v="Vidhi Mital"/>
    <s v="2024-10-24"/>
    <x v="1003"/>
    <d v="2024-12-08T00:00:00"/>
    <d v="2024-12-08T00:00:00"/>
    <m/>
    <s v=""/>
    <m/>
    <n v="0"/>
    <n v="1"/>
    <n v="27"/>
    <x v="0"/>
    <m/>
    <x v="0"/>
  </r>
  <r>
    <s v="DL-02910"/>
    <s v="CUST-1062"/>
    <s v="CMP-313"/>
    <x v="0"/>
    <x v="4"/>
    <s v="$6,285"/>
    <n v="6285"/>
    <x v="4"/>
    <s v="Ati Seshadri"/>
    <s v="Ati Seshadri"/>
    <s v="2023-04-10"/>
    <x v="801"/>
    <m/>
    <s v=""/>
    <d v="2023-07-23T00:00:00"/>
    <d v="2023-07-23T00:00:00"/>
    <n v="104"/>
    <n v="1"/>
    <n v="2"/>
    <n v="1.2"/>
    <x v="1"/>
    <m/>
    <x v="1"/>
  </r>
  <r>
    <s v="DL-02911"/>
    <s v="CUST-1281"/>
    <s v="CMP-105"/>
    <x v="4"/>
    <x v="2"/>
    <s v="6463"/>
    <n v="6463"/>
    <x v="3"/>
    <s v="jalsa parsa"/>
    <s v="Jalsa Parsa"/>
    <s v="16/03/2023"/>
    <x v="362"/>
    <d v="2023-07-11T00:00:00"/>
    <d v="2023-07-11T00:00:00"/>
    <m/>
    <s v=""/>
    <m/>
    <n v="0"/>
    <n v="1"/>
    <n v="17"/>
    <x v="1"/>
    <m/>
    <x v="0"/>
  </r>
  <r>
    <s v="DL-02912"/>
    <s v="CUST-0720"/>
    <s v=""/>
    <x v="0"/>
    <x v="2"/>
    <s v="7K"/>
    <n v="7000"/>
    <x v="5"/>
    <s v="jalsa parsa"/>
    <s v="Jalsa Parsa"/>
    <s v="2024-05-07"/>
    <x v="858"/>
    <d v="2024-05-25T00:00:00"/>
    <d v="2024-05-25T00:00:00"/>
    <m/>
    <s v=""/>
    <m/>
    <n v="0"/>
    <n v="1"/>
    <n v="2.1"/>
    <x v="1"/>
    <m/>
    <x v="0"/>
  </r>
  <r>
    <s v="DL-02913"/>
    <s v="CUST-1146"/>
    <s v=""/>
    <x v="0"/>
    <x v="3"/>
    <s v="6,528"/>
    <n v="6528"/>
    <x v="7"/>
    <s v="Mason Solanki"/>
    <s v="Mason Solanki"/>
    <s v="2023-06-17"/>
    <x v="917"/>
    <d v="2023-07-04T00:00:00"/>
    <d v="2023-07-04T00:00:00"/>
    <m/>
    <s v=""/>
    <m/>
    <n v="0"/>
    <n v="1"/>
    <n v="30.2"/>
    <x v="4"/>
    <m/>
    <x v="0"/>
  </r>
  <r>
    <s v="DL-02914"/>
    <s v="CUST-0584"/>
    <s v="CMP-041"/>
    <x v="0"/>
    <x v="2"/>
    <s v="8,569"/>
    <n v="8569"/>
    <x v="7"/>
    <s v="Shivani Natt"/>
    <s v="Shivani Natt"/>
    <s v="13/04/2022"/>
    <x v="584"/>
    <d v="2022-06-26T00:00:00"/>
    <d v="2022-06-26T00:00:00"/>
    <m/>
    <s v=""/>
    <m/>
    <n v="0"/>
    <n v="1"/>
    <n v="13"/>
    <x v="3"/>
    <m/>
    <x v="0"/>
  </r>
  <r>
    <s v="DL-02915"/>
    <s v="CUST-0948"/>
    <s v="CMP-297"/>
    <x v="2"/>
    <x v="6"/>
    <s v="18307"/>
    <n v="18307"/>
    <x v="7"/>
    <s v="Karan Karnik"/>
    <s v="Karan Karnik"/>
    <s v="16/12/2022"/>
    <x v="19"/>
    <d v="2023-04-14T00:00:00"/>
    <d v="2023-04-14T00:00:00"/>
    <m/>
    <s v=""/>
    <m/>
    <n v="0"/>
    <n v="1"/>
    <n v="14.7"/>
    <x v="4"/>
    <m/>
    <x v="0"/>
  </r>
  <r>
    <s v="DL-02916"/>
    <s v="CUST-0959"/>
    <s v="CMP-112"/>
    <x v="1"/>
    <x v="3"/>
    <s v="105804"/>
    <n v="105804"/>
    <x v="0"/>
    <s v="Mason Solanki"/>
    <s v="Mason Solanki"/>
    <s v="2023-03-26"/>
    <x v="1018"/>
    <d v="2023-05-19T00:00:00"/>
    <d v="2023-05-19T00:00:00"/>
    <m/>
    <s v=""/>
    <m/>
    <n v="0"/>
    <n v="1"/>
    <m/>
    <x v="1"/>
    <m/>
    <x v="0"/>
  </r>
  <r>
    <s v="DL-02917"/>
    <s v="CUST-1016"/>
    <s v="CMP-298"/>
    <x v="1"/>
    <x v="5"/>
    <s v="$107,528"/>
    <n v="107528"/>
    <x v="8"/>
    <s v="Aachal Soni"/>
    <s v="Aachal Soni"/>
    <s v="2023-12-19"/>
    <x v="116"/>
    <d v="2024-05-01T00:00:00"/>
    <d v="2024-05-01T00:00:00"/>
    <d v="2024-07-05T00:00:00"/>
    <d v="2024-07-05T00:00:00"/>
    <n v="199"/>
    <n v="0"/>
    <n v="1"/>
    <n v="12.3"/>
    <x v="4"/>
    <m/>
    <x v="2"/>
  </r>
  <r>
    <s v="DL-02918"/>
    <s v="CUST-1111"/>
    <s v="CMP-113"/>
    <x v="0"/>
    <x v="1"/>
    <s v="9,566"/>
    <n v="9566"/>
    <x v="8"/>
    <s v="Owen Mane"/>
    <s v="Owen Mane"/>
    <s v="2024-05-06"/>
    <x v="220"/>
    <d v="2024-07-17T00:00:00"/>
    <d v="2024-07-17T00:00:00"/>
    <m/>
    <s v=""/>
    <m/>
    <n v="0"/>
    <n v="1"/>
    <n v="31.3"/>
    <x v="4"/>
    <m/>
    <x v="0"/>
  </r>
  <r>
    <s v="DL-02919"/>
    <s v="CUST-0675"/>
    <s v=""/>
    <x v="4"/>
    <x v="6"/>
    <s v="8884"/>
    <n v="8884"/>
    <x v="1"/>
    <s v="Amruta Sinha"/>
    <s v="Amruta Sinha"/>
    <s v="2023-09-12"/>
    <x v="496"/>
    <d v="2023-10-27T00:00:00"/>
    <d v="2023-10-27T00:00:00"/>
    <m/>
    <s v=""/>
    <m/>
    <n v="0"/>
    <n v="1"/>
    <n v="9.1"/>
    <x v="4"/>
    <m/>
    <x v="0"/>
  </r>
  <r>
    <s v="DL-02920"/>
    <s v="CUST-1204"/>
    <s v="CMP-143"/>
    <x v="2"/>
    <x v="6"/>
    <s v="$31,673"/>
    <n v="31673"/>
    <x v="4"/>
    <s v="Shivani Natt"/>
    <s v="Shivani Natt"/>
    <s v="2023-08-15"/>
    <x v="74"/>
    <d v="2023-11-20T00:00:00"/>
    <d v="2023-11-20T00:00:00"/>
    <m/>
    <s v=""/>
    <m/>
    <n v="0"/>
    <n v="1"/>
    <n v="24.2"/>
    <x v="2"/>
    <m/>
    <x v="0"/>
  </r>
  <r>
    <s v="DL-02921"/>
    <s v="CUST-0229"/>
    <s v="CMP-037"/>
    <x v="0"/>
    <x v="5"/>
    <s v="8236"/>
    <n v="8236"/>
    <x v="0"/>
    <s v="Nihal Bhasin"/>
    <s v="Nihal Bhasin"/>
    <s v="2023-11-12"/>
    <x v="827"/>
    <d v="2023-12-23T00:00:00"/>
    <d v="2023-12-23T00:00:00"/>
    <d v="2024-02-03T00:00:00"/>
    <d v="2024-02-03T00:00:00"/>
    <n v="83"/>
    <n v="0"/>
    <n v="1"/>
    <n v="22.7"/>
    <x v="3"/>
    <m/>
    <x v="2"/>
  </r>
  <r>
    <s v="DL-02922"/>
    <s v="CUST-0053"/>
    <s v="CMP-332"/>
    <x v="2"/>
    <x v="5"/>
    <s v="$26,371"/>
    <n v="26371"/>
    <x v="3"/>
    <s v="Ekta Uppal"/>
    <s v="Ekta Uppal"/>
    <s v="2022-02-11"/>
    <x v="853"/>
    <d v="2022-04-29T00:00:00"/>
    <d v="2022-04-29T00:00:00"/>
    <d v="2022-07-09T00:00:00"/>
    <d v="2022-07-09T00:00:00"/>
    <n v="148"/>
    <n v="0"/>
    <n v="1"/>
    <m/>
    <x v="3"/>
    <m/>
    <x v="2"/>
  </r>
  <r>
    <s v="DL-02923"/>
    <s v="CUST-1181"/>
    <s v="CMP-041"/>
    <x v="0"/>
    <x v="6"/>
    <s v="$3,852"/>
    <n v="3852"/>
    <x v="2"/>
    <s v="Kashish Patla"/>
    <s v="Kashish Patla"/>
    <s v="2024-12-17"/>
    <x v="1019"/>
    <d v="2025-04-17T00:00:00"/>
    <d v="2025-04-17T00:00:00"/>
    <m/>
    <s v=""/>
    <m/>
    <n v="0"/>
    <n v="1"/>
    <n v="25.6"/>
    <x v="3"/>
    <m/>
    <x v="0"/>
  </r>
  <r>
    <s v="DL-02924"/>
    <s v="CUST-0754"/>
    <s v="CMP-265"/>
    <x v="4"/>
    <x v="4"/>
    <s v="$5,065"/>
    <n v="5065"/>
    <x v="7"/>
    <s v="Vidhi Mital"/>
    <s v="Vidhi Mital"/>
    <s v="2023-06-02"/>
    <x v="992"/>
    <d v="2023-08-03T00:00:00"/>
    <d v="2023-08-03T00:00:00"/>
    <d v="2023-07-16T00:00:00"/>
    <d v="2023-07-16T00:00:00"/>
    <n v="44"/>
    <n v="1"/>
    <n v="2"/>
    <n v="21.2"/>
    <x v="1"/>
    <m/>
    <x v="1"/>
  </r>
  <r>
    <s v="DL-02925"/>
    <s v="CUST-1443"/>
    <s v="CMP-163"/>
    <x v="3"/>
    <x v="4"/>
    <s v="$6,993"/>
    <n v="6993"/>
    <x v="4"/>
    <s v="Lakshmi Hayre"/>
    <s v="Lakshmi Hayre"/>
    <s v="2024-05-28"/>
    <x v="365"/>
    <d v="2024-10-03T00:00:00"/>
    <d v="2024-10-03T00:00:00"/>
    <d v="2024-11-16T00:00:00"/>
    <d v="2024-11-16T00:00:00"/>
    <n v="172"/>
    <n v="0"/>
    <n v="1"/>
    <m/>
    <x v="1"/>
    <m/>
    <x v="1"/>
  </r>
  <r>
    <s v="DL-02926"/>
    <s v="CUST-0906"/>
    <s v="CMP-339"/>
    <x v="2"/>
    <x v="2"/>
    <s v="29760"/>
    <n v="29760"/>
    <x v="3"/>
    <s v="Kashish Patla"/>
    <s v="Kashish Patla"/>
    <s v="2023-08-11"/>
    <x v="1020"/>
    <d v="2023-08-29T00:00:00"/>
    <d v="2023-08-29T00:00:00"/>
    <m/>
    <s v=""/>
    <m/>
    <n v="0"/>
    <n v="1"/>
    <n v="5.8"/>
    <x v="2"/>
    <m/>
    <x v="0"/>
  </r>
  <r>
    <s v="DL-02927"/>
    <s v="CUST-1288"/>
    <s v=""/>
    <x v="4"/>
    <x v="0"/>
    <s v="8,210"/>
    <n v="8210"/>
    <x v="3"/>
    <s v="Champak Rao"/>
    <s v="Champak Rao"/>
    <s v="2022-10-26"/>
    <x v="526"/>
    <d v="2023-01-29T00:00:00"/>
    <d v="2023-01-29T00:00:00"/>
    <m/>
    <s v=""/>
    <m/>
    <n v="0"/>
    <n v="1"/>
    <m/>
    <x v="2"/>
    <m/>
    <x v="0"/>
  </r>
  <r>
    <s v="DL-02928"/>
    <s v="CUST-0681"/>
    <s v=""/>
    <x v="4"/>
    <x v="3"/>
    <s v="$11,238"/>
    <n v="11238"/>
    <x v="0"/>
    <s v="Lakshmi Hayre"/>
    <s v="Lakshmi Hayre"/>
    <s v="2022-05-29"/>
    <x v="1021"/>
    <d v="2022-06-13T00:00:00"/>
    <d v="2022-06-13T00:00:00"/>
    <m/>
    <s v=""/>
    <m/>
    <n v="0"/>
    <n v="1"/>
    <n v="19.600000000000001"/>
    <x v="4"/>
    <m/>
    <x v="0"/>
  </r>
  <r>
    <s v="DL-02929"/>
    <s v="CUST-1379"/>
    <s v="CMP-384"/>
    <x v="3"/>
    <x v="6"/>
    <s v="8K"/>
    <n v="8000"/>
    <x v="5"/>
    <s v="Karan Karnik"/>
    <s v="Karan Karnik"/>
    <s v="2024-05-19"/>
    <x v="658"/>
    <d v="2024-06-14T00:00:00"/>
    <d v="2024-06-14T00:00:00"/>
    <m/>
    <s v=""/>
    <m/>
    <n v="0"/>
    <n v="1"/>
    <n v="20"/>
    <x v="4"/>
    <m/>
    <x v="0"/>
  </r>
  <r>
    <s v="DL-02930"/>
    <s v="CUST-0802"/>
    <s v="CMP-143"/>
    <x v="4"/>
    <x v="4"/>
    <s v="8K"/>
    <n v="8000"/>
    <x v="5"/>
    <s v="Mason Solanki"/>
    <s v="Mason Solanki"/>
    <s v="2022-07-12"/>
    <x v="169"/>
    <d v="2022-09-24T00:00:00"/>
    <d v="2022-09-24T00:00:00"/>
    <d v="2022-08-04T00:00:00"/>
    <d v="2022-08-04T00:00:00"/>
    <n v="23"/>
    <n v="0"/>
    <n v="1"/>
    <n v="18.399999999999999"/>
    <x v="1"/>
    <m/>
    <x v="1"/>
  </r>
  <r>
    <s v="DL-02931"/>
    <s v="CUST-0547"/>
    <s v=""/>
    <x v="1"/>
    <x v="3"/>
    <s v="71,790"/>
    <n v="71790"/>
    <x v="6"/>
    <s v="Aachal Soni"/>
    <s v="Aachal Soni"/>
    <s v="20/11/2024"/>
    <x v="71"/>
    <d v="2025-01-24T00:00:00"/>
    <d v="2025-01-24T00:00:00"/>
    <m/>
    <s v=""/>
    <m/>
    <n v="0"/>
    <n v="1"/>
    <n v="33.9"/>
    <x v="3"/>
    <m/>
    <x v="0"/>
  </r>
  <r>
    <s v="DL-02932"/>
    <s v="CUST-0008"/>
    <s v="CMP-079"/>
    <x v="1"/>
    <x v="1"/>
    <s v="187609"/>
    <n v="187609"/>
    <x v="3"/>
    <s v="Aachal Soni"/>
    <s v="Aachal Soni"/>
    <s v="2024-06-04"/>
    <x v="396"/>
    <d v="2024-11-21T00:00:00"/>
    <d v="2024-11-21T00:00:00"/>
    <m/>
    <s v=""/>
    <m/>
    <n v="0"/>
    <n v="1"/>
    <n v="10.6"/>
    <x v="3"/>
    <m/>
    <x v="0"/>
  </r>
  <r>
    <s v="DL-02933"/>
    <s v="CUST-1193"/>
    <s v="CMP-097"/>
    <x v="4"/>
    <x v="4"/>
    <s v="9,402"/>
    <n v="9402"/>
    <x v="8"/>
    <s v="Jairaj Panchal"/>
    <s v="Jairaj Panchal"/>
    <s v="2024-09-23"/>
    <x v="950"/>
    <d v="2025-03-05T00:00:00"/>
    <d v="2025-03-05T00:00:00"/>
    <d v="2024-12-27T00:00:00"/>
    <d v="2024-12-27T00:00:00"/>
    <n v="95"/>
    <n v="0"/>
    <n v="1"/>
    <n v="32.799999999999997"/>
    <x v="2"/>
    <m/>
    <x v="1"/>
  </r>
  <r>
    <s v="DL-02934"/>
    <s v="CUST-1364"/>
    <s v="CMP-158"/>
    <x v="2"/>
    <x v="4"/>
    <s v="32,394"/>
    <n v="32394"/>
    <x v="7"/>
    <s v="Kashish Patla  "/>
    <s v="Kashish Patla"/>
    <s v="26/07/2024"/>
    <x v="211"/>
    <d v="2024-10-29T00:00:00"/>
    <d v="2024-10-29T00:00:00"/>
    <d v="2024-12-28T00:00:00"/>
    <d v="2024-12-28T00:00:00"/>
    <n v="155"/>
    <n v="1"/>
    <n v="1"/>
    <n v="1.2"/>
    <x v="0"/>
    <m/>
    <x v="1"/>
  </r>
  <r>
    <s v="DL-02935"/>
    <s v="CUST-0535"/>
    <s v="CMP-266"/>
    <x v="1"/>
    <x v="1"/>
    <s v="$166,270"/>
    <n v="166270"/>
    <x v="3"/>
    <s v="Ekta Uppal"/>
    <s v="Ekta Uppal"/>
    <s v="2022-03-19"/>
    <x v="902"/>
    <d v="2022-04-04T00:00:00"/>
    <d v="2022-04-04T00:00:00"/>
    <m/>
    <s v=""/>
    <m/>
    <n v="0"/>
    <n v="1"/>
    <n v="7.8"/>
    <x v="3"/>
    <m/>
    <x v="0"/>
  </r>
  <r>
    <s v="DL-02936"/>
    <s v="CUST-1070"/>
    <s v="CMP-185"/>
    <x v="3"/>
    <x v="4"/>
    <s v="17125"/>
    <n v="17125"/>
    <x v="0"/>
    <s v="Aachal Soni"/>
    <s v="Aachal Soni"/>
    <s v="2022-11-04"/>
    <x v="278"/>
    <d v="2023-02-22T00:00:00"/>
    <d v="2023-02-22T00:00:00"/>
    <d v="2023-04-26T00:00:00"/>
    <d v="2023-04-26T00:00:00"/>
    <n v="173"/>
    <n v="0"/>
    <n v="1"/>
    <n v="27.5"/>
    <x v="1"/>
    <m/>
    <x v="1"/>
  </r>
  <r>
    <s v="DL-02937"/>
    <s v="CUST-0298"/>
    <s v="CMP-315"/>
    <x v="2"/>
    <x v="6"/>
    <s v="15K"/>
    <n v="15000"/>
    <x v="1"/>
    <s v="Vidhi Mital"/>
    <s v="Vidhi Mital"/>
    <s v="2023-08-10"/>
    <x v="886"/>
    <d v="2024-01-07T00:00:00"/>
    <d v="2024-01-07T00:00:00"/>
    <m/>
    <s v=""/>
    <m/>
    <n v="0"/>
    <n v="1"/>
    <n v="33.4"/>
    <x v="3"/>
    <m/>
    <x v="0"/>
  </r>
  <r>
    <s v="DL-02938"/>
    <s v="CUST-0306"/>
    <s v="CMP-262"/>
    <x v="2"/>
    <x v="3"/>
    <s v="12,619"/>
    <n v="12619"/>
    <x v="4"/>
    <s v="Owen Mane  "/>
    <s v="Owen Mane"/>
    <s v="06/05/2024"/>
    <x v="220"/>
    <d v="2024-08-13T00:00:00"/>
    <d v="2024-08-13T00:00:00"/>
    <m/>
    <s v=""/>
    <m/>
    <n v="0"/>
    <n v="1"/>
    <n v="24.6"/>
    <x v="1"/>
    <m/>
    <x v="0"/>
  </r>
  <r>
    <s v="DL-02939"/>
    <s v="CUST-1449"/>
    <s v="CMP-125"/>
    <x v="2"/>
    <x v="0"/>
    <s v="$27,678"/>
    <n v="27678"/>
    <x v="5"/>
    <s v="jalsa parsa"/>
    <s v="Jalsa Parsa"/>
    <s v="2024-03-17"/>
    <x v="986"/>
    <d v="2024-08-29T00:00:00"/>
    <d v="2024-08-29T00:00:00"/>
    <m/>
    <s v=""/>
    <m/>
    <n v="0"/>
    <n v="1"/>
    <n v="1.7"/>
    <x v="3"/>
    <m/>
    <x v="0"/>
  </r>
  <r>
    <s v="DL-02940"/>
    <s v="CUST-0435"/>
    <s v="CMP-185"/>
    <x v="2"/>
    <x v="1"/>
    <s v="$40,255"/>
    <n v="40255"/>
    <x v="6"/>
    <s v="Karan Karnik"/>
    <s v="Karan Karnik"/>
    <s v="2024-09-05"/>
    <x v="115"/>
    <d v="2024-10-11T00:00:00"/>
    <d v="2024-10-11T00:00:00"/>
    <m/>
    <s v=""/>
    <m/>
    <n v="0"/>
    <n v="1"/>
    <n v="3.9"/>
    <x v="2"/>
    <m/>
    <x v="0"/>
  </r>
  <r>
    <s v="DL-02941"/>
    <s v="CUST-1384"/>
    <s v="CMP-126"/>
    <x v="1"/>
    <x v="5"/>
    <s v="$150,174"/>
    <n v="150174"/>
    <x v="7"/>
    <s v="Amruta Sinha"/>
    <s v="Amruta Sinha"/>
    <s v="2023-11-29"/>
    <x v="233"/>
    <d v="2024-05-09T00:00:00"/>
    <d v="2024-05-09T00:00:00"/>
    <d v="2024-03-21T00:00:00"/>
    <d v="2024-03-21T00:00:00"/>
    <n v="113"/>
    <n v="0"/>
    <n v="1"/>
    <n v="3"/>
    <x v="3"/>
    <m/>
    <x v="2"/>
  </r>
  <r>
    <s v="DL-02942"/>
    <s v="CUST-1250"/>
    <s v="CMP-306"/>
    <x v="0"/>
    <x v="1"/>
    <s v="$9,405"/>
    <n v="9405"/>
    <x v="5"/>
    <s v="rachit lall"/>
    <s v="Rachit Lall"/>
    <s v="2022-10-21"/>
    <x v="627"/>
    <d v="2023-01-26T00:00:00"/>
    <d v="2023-01-26T00:00:00"/>
    <m/>
    <s v=""/>
    <m/>
    <n v="0"/>
    <n v="1"/>
    <n v="21.1"/>
    <x v="3"/>
    <m/>
    <x v="0"/>
  </r>
  <r>
    <s v="DL-02943"/>
    <s v="CUST-1447"/>
    <s v="CMP-238"/>
    <x v="1"/>
    <x v="4"/>
    <s v="$48,376"/>
    <n v="48376"/>
    <x v="6"/>
    <s v="rachit lall"/>
    <s v="Rachit Lall"/>
    <s v="2022-10-14"/>
    <x v="113"/>
    <d v="2022-12-04T00:00:00"/>
    <d v="2022-12-04T00:00:00"/>
    <d v="2023-03-28T00:00:00"/>
    <d v="2023-03-28T00:00:00"/>
    <n v="165"/>
    <n v="0"/>
    <n v="1"/>
    <n v="8.6"/>
    <x v="2"/>
    <m/>
    <x v="1"/>
  </r>
  <r>
    <s v="DL-02944"/>
    <s v="CUST-0178"/>
    <s v="CMP-353"/>
    <x v="0"/>
    <x v="3"/>
    <s v="$3,081"/>
    <n v="3081"/>
    <x v="6"/>
    <s v="Panini Kade"/>
    <s v="Panini Kade"/>
    <s v="2022-01-09"/>
    <x v="574"/>
    <d v="2022-03-05T00:00:00"/>
    <d v="2022-03-05T00:00:00"/>
    <m/>
    <s v=""/>
    <m/>
    <n v="0"/>
    <n v="1"/>
    <n v="24.8"/>
    <x v="0"/>
    <m/>
    <x v="0"/>
  </r>
  <r>
    <s v="DL-02945"/>
    <s v="CUST-0881"/>
    <s v=""/>
    <x v="1"/>
    <x v="3"/>
    <s v="$61,573"/>
    <n v="61573"/>
    <x v="1"/>
    <s v="Vidhi Mital"/>
    <s v="Vidhi Mital"/>
    <s v="2022-12-19"/>
    <x v="921"/>
    <d v="2023-05-13T00:00:00"/>
    <d v="2023-05-13T00:00:00"/>
    <m/>
    <s v=""/>
    <m/>
    <n v="0"/>
    <n v="1"/>
    <n v="11"/>
    <x v="1"/>
    <m/>
    <x v="0"/>
  </r>
  <r>
    <s v="DL-02946"/>
    <s v="CUST-1304"/>
    <s v=""/>
    <x v="4"/>
    <x v="6"/>
    <s v="10K"/>
    <n v="10000"/>
    <x v="8"/>
    <s v="Lakshmi Hayre"/>
    <s v="Lakshmi Hayre"/>
    <s v="2022-04-12"/>
    <x v="543"/>
    <d v="2022-05-10T00:00:00"/>
    <d v="2022-05-10T00:00:00"/>
    <m/>
    <s v=""/>
    <m/>
    <n v="0"/>
    <n v="1"/>
    <n v="20.399999999999999"/>
    <x v="3"/>
    <m/>
    <x v="0"/>
  </r>
  <r>
    <s v="DL-02947"/>
    <s v="CUST-0064"/>
    <s v="CMP-033"/>
    <x v="4"/>
    <x v="2"/>
    <s v="4800"/>
    <n v="4800"/>
    <x v="6"/>
    <s v="Shivani Natt"/>
    <s v="Shivani Natt"/>
    <s v="2024-01-29"/>
    <x v="17"/>
    <d v="2024-07-09T00:00:00"/>
    <d v="2024-07-09T00:00:00"/>
    <m/>
    <s v=""/>
    <m/>
    <n v="0"/>
    <n v="1"/>
    <n v="18.600000000000001"/>
    <x v="1"/>
    <m/>
    <x v="0"/>
  </r>
  <r>
    <s v="DL-02948"/>
    <s v="CUST-0318"/>
    <s v="CMP-028"/>
    <x v="0"/>
    <x v="4"/>
    <s v="$6,571"/>
    <n v="6571"/>
    <x v="1"/>
    <s v="jalsa parsa"/>
    <s v="Jalsa Parsa"/>
    <s v="2023-07-18"/>
    <x v="575"/>
    <d v="2023-08-22T00:00:00"/>
    <d v="2023-08-22T00:00:00"/>
    <d v="2023-09-19T00:00:00"/>
    <d v="2023-09-19T00:00:00"/>
    <n v="63"/>
    <n v="0"/>
    <n v="1"/>
    <n v="23.9"/>
    <x v="2"/>
    <m/>
    <x v="1"/>
  </r>
  <r>
    <s v="DL-02949"/>
    <s v="CUST-1080"/>
    <s v="CMP-268"/>
    <x v="4"/>
    <x v="6"/>
    <s v="5616"/>
    <n v="5616"/>
    <x v="7"/>
    <s v="Nihal Bhasin"/>
    <s v="Nihal Bhasin"/>
    <s v="2023-01-14"/>
    <x v="291"/>
    <d v="2023-05-11T00:00:00"/>
    <d v="2023-05-11T00:00:00"/>
    <m/>
    <s v=""/>
    <m/>
    <n v="0"/>
    <n v="1"/>
    <n v="21.2"/>
    <x v="2"/>
    <m/>
    <x v="0"/>
  </r>
  <r>
    <s v="DL-02950"/>
    <s v="CUST-1082"/>
    <s v="CMP-229"/>
    <x v="3"/>
    <x v="0"/>
    <s v="$18,093"/>
    <n v="18093"/>
    <x v="2"/>
    <s v="Shivani Natt"/>
    <s v="Shivani Natt"/>
    <s v="2023-01-14"/>
    <x v="291"/>
    <d v="2023-07-04T00:00:00"/>
    <d v="2023-07-04T00:00:00"/>
    <m/>
    <s v=""/>
    <m/>
    <n v="0"/>
    <n v="1"/>
    <n v="1.9"/>
    <x v="1"/>
    <m/>
    <x v="0"/>
  </r>
  <r>
    <s v="DL-02951"/>
    <s v="CUST-1266"/>
    <s v=""/>
    <x v="1"/>
    <x v="3"/>
    <s v="$73,969"/>
    <n v="73969"/>
    <x v="8"/>
    <s v="Ati Seshadri"/>
    <s v="Ati Seshadri"/>
    <s v="2023-01-28"/>
    <x v="552"/>
    <d v="2023-03-24T00:00:00"/>
    <d v="2023-03-24T00:00:00"/>
    <m/>
    <s v=""/>
    <m/>
    <n v="0"/>
    <n v="1"/>
    <n v="27.7"/>
    <x v="4"/>
    <m/>
    <x v="0"/>
  </r>
  <r>
    <s v="DL-02952"/>
    <s v="CUST-0899"/>
    <s v=""/>
    <x v="2"/>
    <x v="0"/>
    <s v="$26,037"/>
    <n v="26037"/>
    <x v="1"/>
    <s v="Panini Kade  "/>
    <s v="Panini Kade"/>
    <s v="2024-03-18"/>
    <x v="948"/>
    <d v="2024-05-05T00:00:00"/>
    <d v="2024-05-05T00:00:00"/>
    <m/>
    <s v=""/>
    <m/>
    <n v="0"/>
    <n v="1"/>
    <n v="8"/>
    <x v="1"/>
    <m/>
    <x v="0"/>
  </r>
  <r>
    <s v="DL-02953"/>
    <s v="CUST-0123"/>
    <s v=""/>
    <x v="1"/>
    <x v="5"/>
    <s v="118177"/>
    <n v="118177"/>
    <x v="6"/>
    <s v="Ekta Uppal"/>
    <s v="Ekta Uppal"/>
    <s v="2024-09-10"/>
    <x v="1022"/>
    <d v="2025-03-01T00:00:00"/>
    <d v="2025-03-01T00:00:00"/>
    <d v="2024-11-20T00:00:00"/>
    <d v="2024-11-20T00:00:00"/>
    <n v="71"/>
    <n v="0"/>
    <n v="1"/>
    <n v="32.1"/>
    <x v="2"/>
    <m/>
    <x v="2"/>
  </r>
  <r>
    <s v="DL-02954"/>
    <s v="CUST-0537"/>
    <s v="CMP-039"/>
    <x v="4"/>
    <x v="4"/>
    <s v="12015"/>
    <n v="12015"/>
    <x v="5"/>
    <s v="Kashish Patla"/>
    <s v="Kashish Patla"/>
    <s v="2024-05-17"/>
    <x v="916"/>
    <d v="2024-10-05T00:00:00"/>
    <d v="2024-10-05T00:00:00"/>
    <d v="2024-09-21T00:00:00"/>
    <d v="2024-09-21T00:00:00"/>
    <n v="127"/>
    <n v="1"/>
    <n v="3"/>
    <n v="8.6999999999999993"/>
    <x v="1"/>
    <m/>
    <x v="1"/>
  </r>
  <r>
    <s v="DL-02955"/>
    <s v="CUST-0617"/>
    <s v="CMP-034"/>
    <x v="0"/>
    <x v="3"/>
    <s v="7K"/>
    <n v="7000"/>
    <x v="7"/>
    <s v="Lakshmi Hayre"/>
    <s v="Lakshmi Hayre"/>
    <s v="2022-01-27"/>
    <x v="269"/>
    <d v="2022-02-21T00:00:00"/>
    <d v="2022-02-21T00:00:00"/>
    <m/>
    <s v=""/>
    <m/>
    <n v="0"/>
    <n v="1"/>
    <n v="28.7"/>
    <x v="1"/>
    <m/>
    <x v="0"/>
  </r>
  <r>
    <s v="DL-02956"/>
    <s v="CUST-1272"/>
    <s v=""/>
    <x v="2"/>
    <x v="6"/>
    <s v="$41,831"/>
    <n v="41831"/>
    <x v="1"/>
    <s v="Lakshmi Hayre"/>
    <s v="Lakshmi Hayre"/>
    <s v="2024-12-02"/>
    <x v="632"/>
    <d v="2024-12-21T00:00:00"/>
    <d v="2024-12-21T00:00:00"/>
    <m/>
    <s v=""/>
    <m/>
    <n v="0"/>
    <n v="1"/>
    <n v="17.399999999999999"/>
    <x v="3"/>
    <m/>
    <x v="0"/>
  </r>
  <r>
    <s v="DL-02957"/>
    <s v="CUST-0497"/>
    <s v="CMP-106"/>
    <x v="2"/>
    <x v="3"/>
    <s v="31465"/>
    <n v="31465"/>
    <x v="1"/>
    <s v="Shivani Natt"/>
    <s v="Shivani Natt"/>
    <s v="2022-10-15"/>
    <x v="683"/>
    <d v="2022-12-22T00:00:00"/>
    <d v="2022-12-22T00:00:00"/>
    <m/>
    <s v=""/>
    <m/>
    <n v="0"/>
    <n v="1"/>
    <n v="16.7"/>
    <x v="1"/>
    <m/>
    <x v="0"/>
  </r>
  <r>
    <s v="DL-02958"/>
    <s v="CUST-1153"/>
    <s v="CMP-298"/>
    <x v="0"/>
    <x v="5"/>
    <s v="9087"/>
    <n v="9087"/>
    <x v="2"/>
    <s v="Patrick Sama"/>
    <s v="Patrick Sama"/>
    <s v="2023-06-13"/>
    <x v="174"/>
    <d v="2023-11-06T00:00:00"/>
    <d v="2023-11-06T00:00:00"/>
    <d v="2023-09-25T00:00:00"/>
    <d v="2023-09-25T00:00:00"/>
    <n v="104"/>
    <n v="0"/>
    <n v="1"/>
    <n v="25.9"/>
    <x v="2"/>
    <m/>
    <x v="2"/>
  </r>
  <r>
    <s v="DL-02959"/>
    <s v="CUST-0231"/>
    <s v="CMP-255"/>
    <x v="3"/>
    <x v="0"/>
    <s v="$11,570"/>
    <n v="11570"/>
    <x v="7"/>
    <s v="Shivani Natt  "/>
    <s v="Shivani Natt"/>
    <s v="2024-07-13"/>
    <x v="882"/>
    <d v="2024-10-11T00:00:00"/>
    <d v="2024-10-11T00:00:00"/>
    <m/>
    <s v=""/>
    <m/>
    <n v="0"/>
    <n v="1"/>
    <n v="7"/>
    <x v="3"/>
    <m/>
    <x v="0"/>
  </r>
  <r>
    <s v="DL-02960"/>
    <s v="CUST-1099"/>
    <s v="CMP-099"/>
    <x v="1"/>
    <x v="5"/>
    <s v="155K"/>
    <n v="155000"/>
    <x v="4"/>
    <s v="Nihal Bhasin"/>
    <s v="Nihal Bhasin"/>
    <s v="2023-06-12"/>
    <x v="973"/>
    <d v="2023-09-15T00:00:00"/>
    <d v="2023-09-15T00:00:00"/>
    <d v="2023-12-16T00:00:00"/>
    <d v="2023-12-16T00:00:00"/>
    <n v="187"/>
    <n v="0"/>
    <n v="1"/>
    <n v="31.6"/>
    <x v="0"/>
    <m/>
    <x v="2"/>
  </r>
  <r>
    <s v="DL-02961"/>
    <s v="CUST-0507"/>
    <s v=""/>
    <x v="2"/>
    <x v="5"/>
    <s v="$42,775"/>
    <n v="42775"/>
    <x v="4"/>
    <s v="Patrick Sama"/>
    <s v="Patrick Sama"/>
    <s v="2023-08-18"/>
    <x v="151"/>
    <d v="2024-01-12T00:00:00"/>
    <d v="2024-01-12T00:00:00"/>
    <d v="2023-10-18T00:00:00"/>
    <d v="2023-10-18T00:00:00"/>
    <n v="61"/>
    <n v="0"/>
    <n v="1"/>
    <n v="11.3"/>
    <x v="1"/>
    <m/>
    <x v="2"/>
  </r>
  <r>
    <s v="DL-02962"/>
    <s v="CUST-1114"/>
    <s v=""/>
    <x v="0"/>
    <x v="4"/>
    <s v="8008"/>
    <n v="8008"/>
    <x v="2"/>
    <s v="Vidhi Mital"/>
    <s v="Vidhi Mital"/>
    <s v="2024-04-12"/>
    <x v="333"/>
    <d v="2024-08-01T00:00:00"/>
    <d v="2024-08-01T00:00:00"/>
    <d v="2024-06-14T00:00:00"/>
    <d v="2024-06-14T00:00:00"/>
    <n v="63"/>
    <n v="0"/>
    <n v="1"/>
    <n v="33.1"/>
    <x v="2"/>
    <m/>
    <x v="1"/>
  </r>
  <r>
    <s v="DL-02963"/>
    <s v="CUST-0109"/>
    <s v="CMP-165"/>
    <x v="0"/>
    <x v="2"/>
    <s v="7913"/>
    <n v="7913"/>
    <x v="4"/>
    <s v="Champak Rao"/>
    <s v="Champak Rao"/>
    <s v="2023-04-09"/>
    <x v="36"/>
    <m/>
    <s v=""/>
    <m/>
    <s v=""/>
    <m/>
    <n v="0"/>
    <n v="1"/>
    <n v="24.5"/>
    <x v="0"/>
    <m/>
    <x v="0"/>
  </r>
  <r>
    <s v="DL-02964"/>
    <s v="CUST-0690"/>
    <s v=""/>
    <x v="0"/>
    <x v="3"/>
    <s v="$1,838"/>
    <n v="1838"/>
    <x v="0"/>
    <s v="Lakshmi Hayre"/>
    <s v="Lakshmi Hayre"/>
    <s v="2024-05-06"/>
    <x v="220"/>
    <d v="2024-05-26T00:00:00"/>
    <d v="2024-05-26T00:00:00"/>
    <m/>
    <s v=""/>
    <m/>
    <n v="0"/>
    <n v="1"/>
    <n v="4.4000000000000004"/>
    <x v="0"/>
    <m/>
    <x v="0"/>
  </r>
  <r>
    <s v="DL-02965"/>
    <s v="CUST-0132"/>
    <s v="CMP-053"/>
    <x v="1"/>
    <x v="4"/>
    <s v="161K"/>
    <n v="161000"/>
    <x v="0"/>
    <s v="Owen Mane"/>
    <s v="Owen Mane"/>
    <s v="2022-08-12"/>
    <x v="432"/>
    <m/>
    <s v=""/>
    <d v="2022-11-17T00:00:00"/>
    <d v="2022-11-17T00:00:00"/>
    <n v="97"/>
    <n v="0"/>
    <n v="1"/>
    <n v="25.7"/>
    <x v="0"/>
    <m/>
    <x v="1"/>
  </r>
  <r>
    <s v="DL-02966"/>
    <s v="CUST-1473"/>
    <s v="CMP-098"/>
    <x v="0"/>
    <x v="0"/>
    <s v="7082"/>
    <n v="7082"/>
    <x v="8"/>
    <s v="Panini Kade"/>
    <s v="Panini Kade"/>
    <s v="2024-03-23"/>
    <x v="23"/>
    <d v="2024-07-07T00:00:00"/>
    <d v="2024-07-07T00:00:00"/>
    <m/>
    <s v=""/>
    <m/>
    <n v="0"/>
    <n v="1"/>
    <n v="17.2"/>
    <x v="0"/>
    <m/>
    <x v="0"/>
  </r>
  <r>
    <s v="DL-02967"/>
    <s v="CUST-0853"/>
    <s v=""/>
    <x v="1"/>
    <x v="4"/>
    <s v="205077"/>
    <n v="205077"/>
    <x v="1"/>
    <s v="Mason Solanki"/>
    <s v="Mason Solanki"/>
    <s v="2023-10-10"/>
    <x v="194"/>
    <d v="2024-01-24T00:00:00"/>
    <d v="2024-01-24T00:00:00"/>
    <d v="2023-12-03T00:00:00"/>
    <d v="2023-12-03T00:00:00"/>
    <n v="54"/>
    <n v="1"/>
    <n v="3"/>
    <n v="1.5"/>
    <x v="1"/>
    <m/>
    <x v="1"/>
  </r>
  <r>
    <s v="DL-02968"/>
    <s v="CUST-0618"/>
    <s v="CMP-340"/>
    <x v="3"/>
    <x v="1"/>
    <s v="15,412"/>
    <n v="15412"/>
    <x v="3"/>
    <s v="Aachal Soni"/>
    <s v="Aachal Soni"/>
    <s v="2022-09-29"/>
    <x v="881"/>
    <d v="2022-12-16T00:00:00"/>
    <d v="2022-12-16T00:00:00"/>
    <m/>
    <s v=""/>
    <m/>
    <n v="0"/>
    <n v="1"/>
    <n v="11.9"/>
    <x v="4"/>
    <m/>
    <x v="0"/>
  </r>
  <r>
    <s v="DL-02969"/>
    <s v="CUST-1482"/>
    <s v="CMP-391"/>
    <x v="2"/>
    <x v="2"/>
    <s v="$15,907"/>
    <n v="15907"/>
    <x v="4"/>
    <s v="Vidhi Mital"/>
    <s v="Vidhi Mital"/>
    <s v="2024-03-30"/>
    <x v="505"/>
    <d v="2024-07-08T00:00:00"/>
    <d v="2024-07-08T00:00:00"/>
    <m/>
    <s v=""/>
    <m/>
    <n v="0"/>
    <n v="1"/>
    <n v="34.4"/>
    <x v="1"/>
    <m/>
    <x v="0"/>
  </r>
  <r>
    <s v="DL-02970"/>
    <s v="CUST-1177"/>
    <s v="CMP-400"/>
    <x v="0"/>
    <x v="1"/>
    <s v="9,481"/>
    <n v="9481"/>
    <x v="4"/>
    <s v="Ekta Uppal"/>
    <s v="Ekta Uppal"/>
    <s v="2023-05-27"/>
    <x v="215"/>
    <d v="2023-07-14T00:00:00"/>
    <d v="2023-07-14T00:00:00"/>
    <m/>
    <s v=""/>
    <m/>
    <n v="0"/>
    <n v="1"/>
    <n v="33.799999999999997"/>
    <x v="0"/>
    <m/>
    <x v="0"/>
  </r>
  <r>
    <s v="DL-02971"/>
    <s v="CUST-0777"/>
    <s v=""/>
    <x v="2"/>
    <x v="4"/>
    <s v="27,878"/>
    <n v="27878"/>
    <x v="3"/>
    <s v="Jasmit Gour"/>
    <s v="Jasmit Gour"/>
    <s v="2023-05-31"/>
    <x v="309"/>
    <d v="2023-11-03T00:00:00"/>
    <d v="2023-11-03T00:00:00"/>
    <d v="2023-11-29T00:00:00"/>
    <d v="2023-11-29T00:00:00"/>
    <n v="182"/>
    <n v="0"/>
    <n v="1"/>
    <n v="15.5"/>
    <x v="1"/>
    <m/>
    <x v="1"/>
  </r>
  <r>
    <s v="DL-02972"/>
    <s v="CUST-0212"/>
    <s v="CMP-137"/>
    <x v="2"/>
    <x v="5"/>
    <s v="11K"/>
    <n v="11000"/>
    <x v="2"/>
    <s v="Mason Solanki"/>
    <s v="Mason Solanki"/>
    <s v="2023-10-26"/>
    <x v="913"/>
    <d v="2024-03-05T00:00:00"/>
    <d v="2024-03-05T00:00:00"/>
    <d v="2023-11-16T00:00:00"/>
    <d v="2023-11-16T00:00:00"/>
    <n v="21"/>
    <n v="0"/>
    <n v="1"/>
    <n v="13.9"/>
    <x v="3"/>
    <m/>
    <x v="2"/>
  </r>
  <r>
    <s v="DL-02973"/>
    <s v="CUST-0759"/>
    <s v="CMP-033"/>
    <x v="0"/>
    <x v="6"/>
    <s v="4261"/>
    <n v="4261"/>
    <x v="7"/>
    <s v="rachit lall"/>
    <s v="Rachit Lall"/>
    <s v="2023-10-24"/>
    <x v="345"/>
    <d v="2024-01-18T00:00:00"/>
    <d v="2024-01-18T00:00:00"/>
    <m/>
    <s v=""/>
    <m/>
    <n v="0"/>
    <n v="1"/>
    <n v="17.8"/>
    <x v="1"/>
    <m/>
    <x v="0"/>
  </r>
  <r>
    <s v="DL-02974"/>
    <s v="CUST-1495"/>
    <s v="CMP-336"/>
    <x v="2"/>
    <x v="1"/>
    <s v="19K"/>
    <n v="19000"/>
    <x v="4"/>
    <s v="Krish Varughese"/>
    <s v="Krish Varughese"/>
    <s v="2024-06-07"/>
    <x v="664"/>
    <d v="2024-09-18T00:00:00"/>
    <d v="2024-09-18T00:00:00"/>
    <m/>
    <s v=""/>
    <m/>
    <n v="0"/>
    <n v="1"/>
    <n v="27.5"/>
    <x v="4"/>
    <m/>
    <x v="0"/>
  </r>
  <r>
    <s v="DL-02975"/>
    <s v="CUST-0966"/>
    <s v="CMP-173"/>
    <x v="0"/>
    <x v="1"/>
    <s v="$3,575"/>
    <n v="3575"/>
    <x v="3"/>
    <s v="Lakshmi Hayre"/>
    <s v="Lakshmi Hayre"/>
    <s v="26/09/2024"/>
    <x v="629"/>
    <d v="2025-03-04T00:00:00"/>
    <d v="2025-03-04T00:00:00"/>
    <m/>
    <s v=""/>
    <m/>
    <n v="0"/>
    <n v="1"/>
    <n v="4.2"/>
    <x v="2"/>
    <m/>
    <x v="0"/>
  </r>
  <r>
    <s v="DL-02976"/>
    <s v="CUST-1140"/>
    <s v=""/>
    <x v="0"/>
    <x v="6"/>
    <s v="1,216"/>
    <n v="1216"/>
    <x v="4"/>
    <s v="Krish Varughese"/>
    <s v="Krish Varughese"/>
    <s v="2022-08-06"/>
    <x v="756"/>
    <m/>
    <s v=""/>
    <m/>
    <s v=""/>
    <m/>
    <n v="0"/>
    <n v="1"/>
    <n v="32.4"/>
    <x v="0"/>
    <m/>
    <x v="0"/>
  </r>
  <r>
    <s v="DL-02977"/>
    <s v="CUST-0751"/>
    <s v="CMP-031"/>
    <x v="2"/>
    <x v="2"/>
    <s v="$38,666"/>
    <n v="38666"/>
    <x v="3"/>
    <s v="Owen Mane"/>
    <s v="Owen Mane"/>
    <s v="2023-07-20"/>
    <x v="820"/>
    <d v="2023-08-25T00:00:00"/>
    <d v="2023-08-25T00:00:00"/>
    <m/>
    <s v=""/>
    <m/>
    <n v="0"/>
    <n v="1"/>
    <n v="18.8"/>
    <x v="0"/>
    <m/>
    <x v="0"/>
  </r>
  <r>
    <s v="DL-02978"/>
    <s v="CUST-1077"/>
    <s v="CMP-217"/>
    <x v="0"/>
    <x v="2"/>
    <s v="$5,013"/>
    <n v="5013"/>
    <x v="8"/>
    <s v="Amruta Sinha"/>
    <s v="Amruta Sinha"/>
    <s v="2023-01-22"/>
    <x v="725"/>
    <d v="2023-03-22T00:00:00"/>
    <d v="2023-03-22T00:00:00"/>
    <m/>
    <s v=""/>
    <m/>
    <n v="0"/>
    <n v="1"/>
    <n v="0.6"/>
    <x v="2"/>
    <m/>
    <x v="0"/>
  </r>
  <r>
    <s v="DL-02979"/>
    <s v="CUST-1401"/>
    <s v="CMP-342"/>
    <x v="3"/>
    <x v="3"/>
    <s v="11414"/>
    <n v="11414"/>
    <x v="8"/>
    <s v="Hemangini Bahri"/>
    <s v="Hemangini Bahri"/>
    <s v="2022-03-02"/>
    <x v="147"/>
    <d v="2022-05-31T00:00:00"/>
    <d v="2022-05-31T00:00:00"/>
    <m/>
    <s v=""/>
    <m/>
    <n v="0"/>
    <n v="1"/>
    <n v="16"/>
    <x v="1"/>
    <m/>
    <x v="0"/>
  </r>
  <r>
    <s v="DL-02980"/>
    <s v="CUST-0294"/>
    <s v="CMP-177"/>
    <x v="1"/>
    <x v="5"/>
    <s v="$184,144"/>
    <n v="184144"/>
    <x v="2"/>
    <s v="Krish Varughese  "/>
    <s v="Krish Varughese"/>
    <s v="2023-01-23"/>
    <x v="694"/>
    <d v="2023-06-21T00:00:00"/>
    <d v="2023-06-21T00:00:00"/>
    <d v="2023-02-14T00:00:00"/>
    <d v="2023-02-14T00:00:00"/>
    <n v="22"/>
    <n v="0"/>
    <n v="1"/>
    <n v="6.1"/>
    <x v="3"/>
    <m/>
    <x v="2"/>
  </r>
  <r>
    <s v="DL-02981"/>
    <s v="CUST-0129"/>
    <s v=""/>
    <x v="3"/>
    <x v="3"/>
    <s v="$23,127"/>
    <n v="23127"/>
    <x v="5"/>
    <s v="Champak Rao  "/>
    <s v="Champak Rao"/>
    <s v="2023-08-15"/>
    <x v="74"/>
    <d v="2023-12-01T00:00:00"/>
    <d v="2023-12-01T00:00:00"/>
    <m/>
    <s v=""/>
    <m/>
    <n v="0"/>
    <n v="1"/>
    <n v="15.5"/>
    <x v="1"/>
    <m/>
    <x v="0"/>
  </r>
  <r>
    <s v="DL-02982"/>
    <s v="CUST-1373"/>
    <s v="CMP-363"/>
    <x v="1"/>
    <x v="2"/>
    <s v="138179"/>
    <n v="138179"/>
    <x v="2"/>
    <s v="Anamika Keer"/>
    <s v="Anamika Keer"/>
    <s v="2023-07-22"/>
    <x v="514"/>
    <d v="2023-12-25T00:00:00"/>
    <d v="2023-12-25T00:00:00"/>
    <m/>
    <s v=""/>
    <m/>
    <n v="0"/>
    <n v="1"/>
    <n v="11.3"/>
    <x v="2"/>
    <m/>
    <x v="0"/>
  </r>
  <r>
    <s v="DL-02983"/>
    <s v="CUST-0872"/>
    <s v="CMP-216"/>
    <x v="3"/>
    <x v="4"/>
    <s v="$22,250"/>
    <n v="22250"/>
    <x v="5"/>
    <s v="Shivani Natt"/>
    <s v="Shivani Natt"/>
    <s v="2022-02-04"/>
    <x v="186"/>
    <d v="2022-07-21T00:00:00"/>
    <d v="2022-07-21T00:00:00"/>
    <d v="2022-03-26T00:00:00"/>
    <d v="2022-03-26T00:00:00"/>
    <n v="50"/>
    <n v="0"/>
    <n v="1"/>
    <n v="9.1"/>
    <x v="3"/>
    <m/>
    <x v="1"/>
  </r>
  <r>
    <s v="DL-02984"/>
    <s v="CUST-1377"/>
    <s v=""/>
    <x v="2"/>
    <x v="3"/>
    <s v="$14,371"/>
    <n v="14371"/>
    <x v="0"/>
    <s v="Mason Solanki"/>
    <s v="Mason Solanki"/>
    <s v="2022-02-15"/>
    <x v="733"/>
    <d v="2022-07-29T00:00:00"/>
    <d v="2022-07-29T00:00:00"/>
    <m/>
    <s v=""/>
    <m/>
    <n v="0"/>
    <n v="1"/>
    <m/>
    <x v="2"/>
    <m/>
    <x v="0"/>
  </r>
  <r>
    <s v="DL-02985"/>
    <s v="CUST-1194"/>
    <s v=""/>
    <x v="0"/>
    <x v="2"/>
    <s v="6K"/>
    <n v="6000"/>
    <x v="0"/>
    <s v="Jairaj Panchal"/>
    <s v="Jairaj Panchal"/>
    <s v="2023-07-12"/>
    <x v="762"/>
    <m/>
    <s v=""/>
    <m/>
    <s v=""/>
    <m/>
    <n v="0"/>
    <n v="1"/>
    <m/>
    <x v="2"/>
    <m/>
    <x v="0"/>
  </r>
  <r>
    <s v="DL-02986"/>
    <s v="CUST-0135"/>
    <s v=""/>
    <x v="3"/>
    <x v="5"/>
    <s v="10013"/>
    <n v="10013"/>
    <x v="3"/>
    <s v="Ati Seshadri  "/>
    <s v="Ati Seshadri"/>
    <s v="2023-06-17"/>
    <x v="917"/>
    <d v="2023-11-18T00:00:00"/>
    <d v="2023-11-18T00:00:00"/>
    <d v="2023-12-15T00:00:00"/>
    <d v="2023-12-15T00:00:00"/>
    <n v="181"/>
    <n v="0"/>
    <n v="1"/>
    <n v="17.600000000000001"/>
    <x v="0"/>
    <m/>
    <x v="2"/>
  </r>
  <r>
    <s v="DL-02987"/>
    <s v="CUST-1373"/>
    <s v=""/>
    <x v="3"/>
    <x v="3"/>
    <s v="6,636"/>
    <n v="6636"/>
    <x v="4"/>
    <s v="Jairaj Panchal"/>
    <s v="Jairaj Panchal"/>
    <s v="2023-01-05"/>
    <x v="101"/>
    <d v="2023-06-20T00:00:00"/>
    <d v="2023-06-20T00:00:00"/>
    <m/>
    <s v=""/>
    <m/>
    <n v="0"/>
    <n v="1"/>
    <m/>
    <x v="0"/>
    <m/>
    <x v="0"/>
  </r>
  <r>
    <s v="DL-02988"/>
    <s v="CUST-1041"/>
    <s v="CMP-204"/>
    <x v="2"/>
    <x v="5"/>
    <s v="$42,010"/>
    <n v="42010"/>
    <x v="4"/>
    <s v="Anamika Keer"/>
    <s v="Anamika Keer"/>
    <s v="2022-05-21"/>
    <x v="1023"/>
    <d v="2022-09-11T00:00:00"/>
    <d v="2022-09-11T00:00:00"/>
    <d v="2022-11-19T00:00:00"/>
    <d v="2022-11-19T00:00:00"/>
    <n v="182"/>
    <n v="0"/>
    <n v="1"/>
    <n v="18"/>
    <x v="1"/>
    <m/>
    <x v="2"/>
  </r>
  <r>
    <s v="DL-02989"/>
    <s v="CUST-0861"/>
    <s v="CMP-108"/>
    <x v="0"/>
    <x v="2"/>
    <s v="2,358"/>
    <n v="2358"/>
    <x v="5"/>
    <s v="Karan Karnik"/>
    <s v="Karan Karnik"/>
    <s v="2024-03-05"/>
    <x v="198"/>
    <d v="2024-08-06T00:00:00"/>
    <d v="2024-08-06T00:00:00"/>
    <m/>
    <s v=""/>
    <m/>
    <n v="0"/>
    <n v="1"/>
    <n v="12.5"/>
    <x v="4"/>
    <m/>
    <x v="0"/>
  </r>
  <r>
    <s v="DL-02990"/>
    <s v="CUST-1313"/>
    <s v=""/>
    <x v="1"/>
    <x v="3"/>
    <s v="113844"/>
    <n v="113844"/>
    <x v="5"/>
    <s v="Vidhi Mital"/>
    <s v="Vidhi Mital"/>
    <s v="2023-11-19"/>
    <x v="826"/>
    <d v="2024-04-07T00:00:00"/>
    <d v="2024-04-07T00:00:00"/>
    <m/>
    <s v=""/>
    <m/>
    <n v="0"/>
    <n v="1"/>
    <n v="32.4"/>
    <x v="2"/>
    <m/>
    <x v="0"/>
  </r>
  <r>
    <s v="DL-02991"/>
    <s v="CUST-0119"/>
    <s v="CMP-130"/>
    <x v="3"/>
    <x v="4"/>
    <s v="$6,569"/>
    <n v="6569"/>
    <x v="2"/>
    <s v="Krish Varughese"/>
    <s v="Krish Varughese"/>
    <s v="2022-04-16"/>
    <x v="40"/>
    <d v="2022-07-17T00:00:00"/>
    <d v="2022-07-17T00:00:00"/>
    <d v="2022-07-21T00:00:00"/>
    <d v="2022-07-21T00:00:00"/>
    <n v="96"/>
    <n v="0"/>
    <n v="1"/>
    <m/>
    <x v="3"/>
    <m/>
    <x v="1"/>
  </r>
  <r>
    <s v="DL-02992"/>
    <s v="CUST-0047"/>
    <s v="CMP-079"/>
    <x v="1"/>
    <x v="3"/>
    <s v="197737"/>
    <n v="197737"/>
    <x v="7"/>
    <s v="Jasmit Gour"/>
    <s v="Jasmit Gour"/>
    <s v="2023-06-19"/>
    <x v="834"/>
    <d v="2023-12-12T00:00:00"/>
    <d v="2023-12-12T00:00:00"/>
    <m/>
    <s v=""/>
    <m/>
    <n v="0"/>
    <n v="1"/>
    <n v="20.3"/>
    <x v="3"/>
    <m/>
    <x v="0"/>
  </r>
  <r>
    <s v="DL-02993"/>
    <s v="CUST-1120"/>
    <s v="CMP-346"/>
    <x v="0"/>
    <x v="1"/>
    <s v="6320"/>
    <n v="6320"/>
    <x v="8"/>
    <s v="Krish Varughese"/>
    <s v="Krish Varughese"/>
    <s v="2023-10-25"/>
    <x v="209"/>
    <d v="2024-04-10T00:00:00"/>
    <d v="2024-04-10T00:00:00"/>
    <m/>
    <s v=""/>
    <m/>
    <n v="0"/>
    <n v="1"/>
    <n v="21.6"/>
    <x v="3"/>
    <m/>
    <x v="0"/>
  </r>
  <r>
    <s v="DL-02994"/>
    <s v="CUST-0947"/>
    <s v="CMP-370"/>
    <x v="4"/>
    <x v="5"/>
    <s v="5539"/>
    <n v="5539"/>
    <x v="2"/>
    <s v="Amruta Sinha"/>
    <s v="Amruta Sinha"/>
    <s v="2023-04-28"/>
    <x v="193"/>
    <d v="2023-09-24T00:00:00"/>
    <d v="2023-09-24T00:00:00"/>
    <d v="2023-08-30T00:00:00"/>
    <d v="2023-08-30T00:00:00"/>
    <n v="124"/>
    <n v="0"/>
    <n v="1"/>
    <n v="9.6"/>
    <x v="0"/>
    <m/>
    <x v="2"/>
  </r>
  <r>
    <s v="DL-02995"/>
    <s v="CUST-0107"/>
    <s v=""/>
    <x v="0"/>
    <x v="1"/>
    <s v="9443"/>
    <n v="9443"/>
    <x v="6"/>
    <s v="Patrick Sama"/>
    <s v="Patrick Sama"/>
    <s v="2023-11-01"/>
    <x v="874"/>
    <m/>
    <s v=""/>
    <m/>
    <s v=""/>
    <m/>
    <n v="0"/>
    <n v="1"/>
    <n v="23"/>
    <x v="3"/>
    <m/>
    <x v="0"/>
  </r>
  <r>
    <s v="DL-02996"/>
    <s v="CUST-0523"/>
    <s v="CMP-154"/>
    <x v="0"/>
    <x v="0"/>
    <s v="9,258"/>
    <n v="9258"/>
    <x v="2"/>
    <s v="Nihal Bhasin"/>
    <s v="Nihal Bhasin"/>
    <s v="2023-09-09"/>
    <x v="792"/>
    <d v="2023-10-02T00:00:00"/>
    <d v="2023-10-02T00:00:00"/>
    <m/>
    <s v=""/>
    <m/>
    <n v="0"/>
    <n v="1"/>
    <n v="13.8"/>
    <x v="0"/>
    <m/>
    <x v="0"/>
  </r>
  <r>
    <s v="DL-02997"/>
    <s v="CUST-0279"/>
    <s v="CMP-039"/>
    <x v="1"/>
    <x v="2"/>
    <s v="206,324"/>
    <n v="206324"/>
    <x v="3"/>
    <s v="Lakshmi Hayre"/>
    <s v="Lakshmi Hayre"/>
    <s v="2023-05-13"/>
    <x v="172"/>
    <d v="2023-07-22T00:00:00"/>
    <d v="2023-07-22T00:00:00"/>
    <m/>
    <s v=""/>
    <m/>
    <n v="0"/>
    <n v="1"/>
    <n v="11.2"/>
    <x v="0"/>
    <m/>
    <x v="0"/>
  </r>
  <r>
    <s v="DL-02998"/>
    <s v="CUST-0126"/>
    <s v="CMP-324"/>
    <x v="4"/>
    <x v="2"/>
    <s v="5947"/>
    <n v="5947"/>
    <x v="1"/>
    <s v="Krish Varughese"/>
    <s v="Krish Varughese"/>
    <s v="2023-06-02"/>
    <x v="992"/>
    <d v="2023-08-05T00:00:00"/>
    <d v="2023-08-05T00:00:00"/>
    <m/>
    <s v=""/>
    <m/>
    <n v="0"/>
    <n v="1"/>
    <n v="18.8"/>
    <x v="1"/>
    <m/>
    <x v="0"/>
  </r>
  <r>
    <s v="DL-02999"/>
    <s v="CUST-0232"/>
    <s v="CMP-337"/>
    <x v="0"/>
    <x v="4"/>
    <s v="$4,897"/>
    <n v="4897"/>
    <x v="0"/>
    <s v="Nihal Bhasin"/>
    <s v="Nihal Bhasin"/>
    <s v="2023-01-09"/>
    <x v="264"/>
    <d v="2023-02-26T00:00:00"/>
    <d v="2023-02-26T00:00:00"/>
    <d v="2023-02-17T00:00:00"/>
    <d v="2023-02-17T00:00:00"/>
    <n v="39"/>
    <n v="1"/>
    <n v="1"/>
    <n v="33.200000000000003"/>
    <x v="4"/>
    <m/>
    <x v="1"/>
  </r>
  <r>
    <s v="DL-03000"/>
    <s v="CUST-0011"/>
    <s v="CMP-159"/>
    <x v="2"/>
    <x v="0"/>
    <s v="17K"/>
    <n v="17000"/>
    <x v="4"/>
    <s v="Mason Solanki"/>
    <s v="Mason Solanki"/>
    <s v="12/05/2023"/>
    <x v="731"/>
    <d v="2023-07-19T00:00:00"/>
    <d v="2023-07-19T00:00:00"/>
    <m/>
    <s v=""/>
    <m/>
    <n v="0"/>
    <n v="1"/>
    <n v="6.6"/>
    <x v="1"/>
    <m/>
    <x v="0"/>
  </r>
  <r>
    <s v="DL-03001"/>
    <s v="CUST-0742"/>
    <s v="CMP-127"/>
    <x v="3"/>
    <x v="1"/>
    <s v="$22,746"/>
    <n v="22746"/>
    <x v="0"/>
    <s v="Krish Varughese"/>
    <s v="Krish Varughese"/>
    <s v="2022-07-04"/>
    <x v="675"/>
    <d v="2022-11-09T00:00:00"/>
    <d v="2022-11-09T00:00:00"/>
    <m/>
    <s v=""/>
    <m/>
    <n v="0"/>
    <n v="1"/>
    <n v="18.3"/>
    <x v="2"/>
    <m/>
    <x v="0"/>
  </r>
  <r>
    <s v="DL-03002"/>
    <s v="CUST-1108"/>
    <s v=""/>
    <x v="0"/>
    <x v="3"/>
    <s v="1825"/>
    <n v="1825"/>
    <x v="4"/>
    <s v="Jairaj Panchal"/>
    <s v="Jairaj Panchal"/>
    <s v="2024-12-05"/>
    <x v="190"/>
    <d v="2025-05-31T00:00:00"/>
    <d v="2025-05-31T00:00:00"/>
    <m/>
    <s v=""/>
    <m/>
    <n v="0"/>
    <n v="1"/>
    <n v="6.5"/>
    <x v="0"/>
    <m/>
    <x v="0"/>
  </r>
  <r>
    <s v="DL-03003"/>
    <s v="CUST-0346"/>
    <s v="CMP-383"/>
    <x v="1"/>
    <x v="2"/>
    <s v="$211,440"/>
    <n v="211440"/>
    <x v="5"/>
    <s v="Karan Karnik"/>
    <s v="Karan Karnik"/>
    <s v="29/08/2022"/>
    <x v="615"/>
    <d v="2023-01-30T00:00:00"/>
    <d v="2023-01-30T00:00:00"/>
    <m/>
    <s v=""/>
    <m/>
    <n v="0"/>
    <n v="1"/>
    <n v="25.6"/>
    <x v="4"/>
    <m/>
    <x v="0"/>
  </r>
  <r>
    <s v="DL-03004"/>
    <s v="CUST-0717"/>
    <s v=""/>
    <x v="1"/>
    <x v="5"/>
    <s v="$83,162"/>
    <n v="83162"/>
    <x v="3"/>
    <s v="Amruta Sinha"/>
    <s v="Amruta Sinha"/>
    <s v="2023-05-24"/>
    <x v="421"/>
    <d v="2023-08-29T00:00:00"/>
    <d v="2023-08-29T00:00:00"/>
    <d v="2023-09-12T00:00:00"/>
    <d v="2023-09-12T00:00:00"/>
    <n v="111"/>
    <n v="0"/>
    <n v="1"/>
    <n v="22.9"/>
    <x v="0"/>
    <m/>
    <x v="2"/>
  </r>
  <r>
    <s v="DL-03005"/>
    <s v="CUST-0441"/>
    <s v="CMP-139"/>
    <x v="3"/>
    <x v="6"/>
    <s v="10338"/>
    <n v="10338"/>
    <x v="6"/>
    <s v="Nihal Bhasin"/>
    <s v="Nihal Bhasin"/>
    <s v="2022-02-20"/>
    <x v="271"/>
    <d v="2022-07-25T00:00:00"/>
    <d v="2022-07-25T00:00:00"/>
    <m/>
    <s v=""/>
    <m/>
    <n v="0"/>
    <n v="1"/>
    <n v="24.3"/>
    <x v="3"/>
    <m/>
    <x v="0"/>
  </r>
  <r>
    <s v="DL-03006"/>
    <s v="CUST-1409"/>
    <s v="CMP-112"/>
    <x v="0"/>
    <x v="3"/>
    <s v="4326"/>
    <n v="4326"/>
    <x v="3"/>
    <s v="Ati Seshadri"/>
    <s v="Ati Seshadri"/>
    <s v="2023-05-16"/>
    <x v="213"/>
    <d v="2023-06-11T00:00:00"/>
    <d v="2023-06-11T00:00:00"/>
    <m/>
    <s v=""/>
    <m/>
    <n v="0"/>
    <n v="1"/>
    <m/>
    <x v="1"/>
    <m/>
    <x v="0"/>
  </r>
  <r>
    <s v="DL-03007"/>
    <s v="CUST-0978"/>
    <s v=""/>
    <x v="3"/>
    <x v="3"/>
    <s v="12,146"/>
    <n v="12146"/>
    <x v="7"/>
    <s v="Mason Solanki"/>
    <s v="Mason Solanki"/>
    <s v="2023-09-10"/>
    <x v="327"/>
    <d v="2023-12-28T00:00:00"/>
    <d v="2023-12-28T00:00:00"/>
    <m/>
    <s v=""/>
    <m/>
    <n v="0"/>
    <n v="1"/>
    <n v="6.8"/>
    <x v="4"/>
    <m/>
    <x v="0"/>
  </r>
  <r>
    <s v="DL-03008"/>
    <s v="CUST-0200"/>
    <s v="CMP-351"/>
    <x v="1"/>
    <x v="2"/>
    <s v="77K"/>
    <n v="77000"/>
    <x v="6"/>
    <s v="rachit lall"/>
    <s v="Rachit Lall"/>
    <s v="2022-07-17"/>
    <x v="13"/>
    <d v="2022-12-29T00:00:00"/>
    <d v="2022-12-29T00:00:00"/>
    <m/>
    <s v=""/>
    <m/>
    <n v="0"/>
    <n v="1"/>
    <n v="5.8"/>
    <x v="1"/>
    <m/>
    <x v="0"/>
  </r>
  <r>
    <s v="DL-03009"/>
    <s v="CUST-0794"/>
    <s v="CMP-289"/>
    <x v="0"/>
    <x v="1"/>
    <s v="$8,976"/>
    <n v="8976"/>
    <x v="0"/>
    <s v="Krish Varughese"/>
    <s v="Krish Varughese"/>
    <s v="2023-08-12"/>
    <x v="83"/>
    <d v="2024-01-09T00:00:00"/>
    <d v="2024-01-09T00:00:00"/>
    <m/>
    <s v=""/>
    <m/>
    <n v="0"/>
    <n v="1"/>
    <n v="11.1"/>
    <x v="0"/>
    <m/>
    <x v="0"/>
  </r>
  <r>
    <s v="DL-03010"/>
    <s v="CUST-0714"/>
    <s v="CMP-060"/>
    <x v="2"/>
    <x v="6"/>
    <s v="$13,646"/>
    <n v="13646"/>
    <x v="6"/>
    <s v="Anamika Keer"/>
    <s v="Anamika Keer"/>
    <s v="2022-02-10"/>
    <x v="1024"/>
    <m/>
    <s v=""/>
    <m/>
    <s v=""/>
    <m/>
    <n v="0"/>
    <n v="1"/>
    <m/>
    <x v="0"/>
    <m/>
    <x v="0"/>
  </r>
  <r>
    <s v="DL-03011"/>
    <s v="CUST-0574"/>
    <s v="CMP-001"/>
    <x v="0"/>
    <x v="0"/>
    <s v="8472"/>
    <n v="8472"/>
    <x v="7"/>
    <s v="Ekta Uppal"/>
    <s v="Ekta Uppal"/>
    <s v="2022-06-21"/>
    <x v="857"/>
    <d v="2022-10-08T00:00:00"/>
    <d v="2022-10-08T00:00:00"/>
    <m/>
    <s v=""/>
    <m/>
    <n v="0"/>
    <n v="1"/>
    <n v="1.5"/>
    <x v="4"/>
    <m/>
    <x v="0"/>
  </r>
  <r>
    <s v="DL-03012"/>
    <s v="CUST-0101"/>
    <s v="CMP-067"/>
    <x v="4"/>
    <x v="3"/>
    <s v="10930"/>
    <n v="10930"/>
    <x v="7"/>
    <s v="Jairaj Panchal"/>
    <s v="Jairaj Panchal"/>
    <s v="2022-07-12"/>
    <x v="169"/>
    <d v="2022-08-02T00:00:00"/>
    <d v="2022-08-02T00:00:00"/>
    <m/>
    <s v=""/>
    <m/>
    <n v="0"/>
    <n v="1"/>
    <n v="3.4"/>
    <x v="4"/>
    <m/>
    <x v="0"/>
  </r>
  <r>
    <s v="DL-03013"/>
    <s v="CUST-0825"/>
    <s v="CMP-136"/>
    <x v="3"/>
    <x v="0"/>
    <s v="8730"/>
    <n v="8730"/>
    <x v="0"/>
    <s v="Aachal Soni"/>
    <s v="Aachal Soni"/>
    <s v="2024-09-11"/>
    <x v="352"/>
    <d v="2024-12-20T00:00:00"/>
    <d v="2024-12-20T00:00:00"/>
    <m/>
    <s v=""/>
    <m/>
    <n v="0"/>
    <n v="1"/>
    <n v="10.4"/>
    <x v="4"/>
    <m/>
    <x v="0"/>
  </r>
  <r>
    <s v="DL-03014"/>
    <s v="CUST-0818"/>
    <s v="CMP-038"/>
    <x v="2"/>
    <x v="1"/>
    <s v="$31,444"/>
    <n v="31444"/>
    <x v="2"/>
    <s v="rachit lall"/>
    <s v="Rachit Lall"/>
    <s v="2024-03-20"/>
    <x v="922"/>
    <d v="2024-07-20T00:00:00"/>
    <d v="2024-07-20T00:00:00"/>
    <m/>
    <s v=""/>
    <m/>
    <n v="0"/>
    <n v="1"/>
    <m/>
    <x v="4"/>
    <m/>
    <x v="0"/>
  </r>
  <r>
    <s v="DL-03015"/>
    <s v="CUST-0856"/>
    <s v="CMP-177"/>
    <x v="2"/>
    <x v="4"/>
    <s v="26632"/>
    <n v="26632"/>
    <x v="7"/>
    <s v="Mason Solanki"/>
    <s v="Mason Solanki"/>
    <s v="2024-06-06"/>
    <x v="321"/>
    <d v="2024-09-14T00:00:00"/>
    <d v="2024-09-14T00:00:00"/>
    <d v="2024-09-04T00:00:00"/>
    <d v="2024-09-04T00:00:00"/>
    <n v="90"/>
    <n v="1"/>
    <n v="4"/>
    <n v="16.3"/>
    <x v="4"/>
    <m/>
    <x v="1"/>
  </r>
  <r>
    <s v="DL-03016"/>
    <s v="CUST-1396"/>
    <s v=""/>
    <x v="0"/>
    <x v="1"/>
    <s v="$9,434"/>
    <n v="9434"/>
    <x v="2"/>
    <s v="Anamika Keer"/>
    <s v="Anamika Keer"/>
    <s v="2023-03-05"/>
    <x v="634"/>
    <d v="2023-08-04T00:00:00"/>
    <d v="2023-08-04T00:00:00"/>
    <m/>
    <s v=""/>
    <m/>
    <n v="0"/>
    <n v="1"/>
    <m/>
    <x v="2"/>
    <m/>
    <x v="0"/>
  </r>
  <r>
    <s v="DL-03017"/>
    <s v="CUST-1050"/>
    <s v=""/>
    <x v="0"/>
    <x v="3"/>
    <s v="4,792"/>
    <n v="4792"/>
    <x v="2"/>
    <s v="Jairaj Panchal"/>
    <s v="Jairaj Panchal"/>
    <s v="2023-11-27"/>
    <x v="841"/>
    <d v="2024-03-06T00:00:00"/>
    <d v="2024-03-06T00:00:00"/>
    <m/>
    <s v=""/>
    <m/>
    <n v="0"/>
    <n v="1"/>
    <n v="19.7"/>
    <x v="3"/>
    <m/>
    <x v="0"/>
  </r>
  <r>
    <s v="DL-03018"/>
    <s v="CUST-0558"/>
    <s v="CMP-366"/>
    <x v="4"/>
    <x v="3"/>
    <s v="4,289"/>
    <n v="4289"/>
    <x v="2"/>
    <s v="Karan Karnik"/>
    <s v="Karan Karnik"/>
    <s v="05/04/2022"/>
    <x v="216"/>
    <d v="2022-09-30T00:00:00"/>
    <d v="2022-09-30T00:00:00"/>
    <m/>
    <s v=""/>
    <m/>
    <n v="0"/>
    <n v="1"/>
    <n v="28.2"/>
    <x v="4"/>
    <m/>
    <x v="0"/>
  </r>
  <r>
    <s v="DL-03019"/>
    <s v="CUST-1038"/>
    <s v=""/>
    <x v="3"/>
    <x v="5"/>
    <s v="$18,202"/>
    <n v="18202"/>
    <x v="0"/>
    <s v="rachit lall"/>
    <s v="Rachit Lall"/>
    <s v="19/10/2024"/>
    <x v="556"/>
    <d v="2025-03-19T00:00:00"/>
    <d v="2025-03-19T00:00:00"/>
    <d v="2025-01-06T00:00:00"/>
    <d v="2025-01-06T00:00:00"/>
    <n v="79"/>
    <n v="0"/>
    <n v="1"/>
    <n v="29.3"/>
    <x v="1"/>
    <m/>
    <x v="2"/>
  </r>
  <r>
    <s v="DL-03020"/>
    <s v="CUST-0044"/>
    <s v="CMP-150"/>
    <x v="3"/>
    <x v="3"/>
    <s v="3984"/>
    <n v="3984"/>
    <x v="8"/>
    <s v="jalsa parsa"/>
    <s v="Jalsa Parsa"/>
    <s v="13/01/2023"/>
    <x v="945"/>
    <d v="2023-05-04T00:00:00"/>
    <d v="2023-05-04T00:00:00"/>
    <m/>
    <s v=""/>
    <m/>
    <n v="0"/>
    <n v="1"/>
    <n v="28.2"/>
    <x v="2"/>
    <m/>
    <x v="0"/>
  </r>
  <r>
    <s v="DL-03021"/>
    <s v="CUST-0725"/>
    <s v="CMP-190"/>
    <x v="4"/>
    <x v="5"/>
    <s v="$14,368"/>
    <n v="14368"/>
    <x v="3"/>
    <s v="Shivani Natt"/>
    <s v="Shivani Natt"/>
    <s v="2024-03-05"/>
    <x v="198"/>
    <d v="2024-08-22T00:00:00"/>
    <d v="2024-08-22T00:00:00"/>
    <d v="2024-07-16T00:00:00"/>
    <d v="2024-07-16T00:00:00"/>
    <n v="133"/>
    <n v="0"/>
    <n v="1"/>
    <n v="8.5"/>
    <x v="2"/>
    <m/>
    <x v="2"/>
  </r>
  <r>
    <s v="DL-03022"/>
    <s v="CUST-1208"/>
    <s v="CMP-004"/>
    <x v="4"/>
    <x v="6"/>
    <s v="7403"/>
    <n v="7403"/>
    <x v="5"/>
    <s v="rachit lall"/>
    <s v="Rachit Lall"/>
    <s v="2024-12-09"/>
    <x v="705"/>
    <d v="2025-05-08T00:00:00"/>
    <d v="2025-05-08T00:00:00"/>
    <m/>
    <s v=""/>
    <m/>
    <n v="0"/>
    <n v="1"/>
    <n v="5.2"/>
    <x v="2"/>
    <m/>
    <x v="0"/>
  </r>
  <r>
    <s v="DL-03023"/>
    <s v="CUST-0327"/>
    <s v="CMP-087"/>
    <x v="3"/>
    <x v="5"/>
    <s v="20285"/>
    <n v="20285"/>
    <x v="2"/>
    <s v="Aachal Soni"/>
    <s v="Aachal Soni"/>
    <s v="2022-08-03"/>
    <x v="954"/>
    <d v="2023-01-24T00:00:00"/>
    <d v="2023-01-24T00:00:00"/>
    <d v="2022-12-04T00:00:00"/>
    <d v="2022-12-04T00:00:00"/>
    <n v="123"/>
    <n v="0"/>
    <n v="1"/>
    <m/>
    <x v="2"/>
    <m/>
    <x v="2"/>
  </r>
  <r>
    <s v="DL-03024"/>
    <s v="CUST-1221"/>
    <s v="CMP-088"/>
    <x v="2"/>
    <x v="3"/>
    <s v="$44,223"/>
    <n v="44223"/>
    <x v="8"/>
    <s v="Vidhi Mital"/>
    <s v="Vidhi Mital"/>
    <s v="2022-09-07"/>
    <x v="509"/>
    <d v="2022-10-23T00:00:00"/>
    <d v="2022-10-23T00:00:00"/>
    <m/>
    <s v=""/>
    <m/>
    <n v="0"/>
    <n v="1"/>
    <n v="16.5"/>
    <x v="2"/>
    <m/>
    <x v="0"/>
  </r>
  <r>
    <s v="DL-03025"/>
    <s v="CUST-0360"/>
    <s v="CMP-030"/>
    <x v="3"/>
    <x v="5"/>
    <s v="$22,083"/>
    <n v="22083"/>
    <x v="1"/>
    <s v="Krish Varughese"/>
    <s v="Krish Varughese"/>
    <s v="2023-11-20"/>
    <x v="451"/>
    <d v="2024-03-06T00:00:00"/>
    <d v="2024-03-06T00:00:00"/>
    <d v="2024-04-17T00:00:00"/>
    <d v="2024-04-17T00:00:00"/>
    <n v="149"/>
    <n v="0"/>
    <n v="1"/>
    <n v="8"/>
    <x v="4"/>
    <m/>
    <x v="2"/>
  </r>
  <r>
    <s v="DL-03026"/>
    <s v="CUST-0469"/>
    <s v="CMP-119"/>
    <x v="2"/>
    <x v="2"/>
    <s v="11394"/>
    <n v="11394"/>
    <x v="4"/>
    <s v="Panini Kade"/>
    <s v="Panini Kade"/>
    <s v="25/05/2023"/>
    <x v="249"/>
    <d v="2023-09-14T00:00:00"/>
    <d v="2023-09-14T00:00:00"/>
    <m/>
    <s v=""/>
    <m/>
    <n v="0"/>
    <n v="1"/>
    <n v="12.9"/>
    <x v="4"/>
    <m/>
    <x v="0"/>
  </r>
  <r>
    <s v="DL-03027"/>
    <s v="CUST-1023"/>
    <s v="CMP-398"/>
    <x v="0"/>
    <x v="0"/>
    <s v="6441"/>
    <n v="6441"/>
    <x v="3"/>
    <s v="Mason Solanki"/>
    <s v="Mason Solanki"/>
    <s v="2024-05-22"/>
    <x v="686"/>
    <d v="2024-09-19T00:00:00"/>
    <d v="2024-09-19T00:00:00"/>
    <m/>
    <s v=""/>
    <m/>
    <n v="0"/>
    <n v="1"/>
    <n v="32"/>
    <x v="0"/>
    <m/>
    <x v="0"/>
  </r>
  <r>
    <s v="DL-03028"/>
    <s v="CUST-0257"/>
    <s v="CMP-025"/>
    <x v="1"/>
    <x v="4"/>
    <s v="157980"/>
    <n v="157980"/>
    <x v="6"/>
    <s v="Jairaj Panchal"/>
    <s v="Jairaj Panchal"/>
    <s v="2023-05-20"/>
    <x v="46"/>
    <d v="2023-10-26T00:00:00"/>
    <d v="2023-10-26T00:00:00"/>
    <d v="2023-10-07T00:00:00"/>
    <d v="2023-10-07T00:00:00"/>
    <n v="140"/>
    <n v="1"/>
    <n v="3"/>
    <m/>
    <x v="3"/>
    <m/>
    <x v="1"/>
  </r>
  <r>
    <s v="DL-03029"/>
    <s v="CUST-0734"/>
    <s v="CMP-369"/>
    <x v="0"/>
    <x v="2"/>
    <s v="3780"/>
    <n v="3780"/>
    <x v="2"/>
    <s v="Amruta Sinha"/>
    <s v="Amruta Sinha"/>
    <s v="2024-11-29"/>
    <x v="875"/>
    <d v="2025-02-11T00:00:00"/>
    <d v="2025-02-11T00:00:00"/>
    <m/>
    <s v=""/>
    <m/>
    <n v="0"/>
    <n v="1"/>
    <m/>
    <x v="4"/>
    <m/>
    <x v="0"/>
  </r>
  <r>
    <s v="DL-03030"/>
    <s v="CUST-0970"/>
    <s v="CMP-009"/>
    <x v="3"/>
    <x v="5"/>
    <s v="15935"/>
    <n v="15935"/>
    <x v="4"/>
    <s v="Mason Solanki"/>
    <s v="Mason Solanki"/>
    <s v="16/03/2024"/>
    <x v="1025"/>
    <d v="2024-08-16T00:00:00"/>
    <d v="2024-08-16T00:00:00"/>
    <d v="2024-04-23T00:00:00"/>
    <d v="2024-04-23T00:00:00"/>
    <n v="38"/>
    <n v="0"/>
    <n v="1"/>
    <n v="7"/>
    <x v="2"/>
    <m/>
    <x v="2"/>
  </r>
  <r>
    <s v="DL-03031"/>
    <s v="CUST-1349"/>
    <s v=""/>
    <x v="2"/>
    <x v="4"/>
    <s v="$15,355"/>
    <n v="15355"/>
    <x v="0"/>
    <s v="Lakshmi Hayre"/>
    <s v="Lakshmi Hayre"/>
    <s v="2024-11-03"/>
    <x v="1026"/>
    <d v="2024-12-02T00:00:00"/>
    <d v="2024-12-02T00:00:00"/>
    <d v="2024-12-04T00:00:00"/>
    <d v="2024-12-04T00:00:00"/>
    <n v="31"/>
    <n v="0"/>
    <n v="1"/>
    <n v="18.5"/>
    <x v="4"/>
    <m/>
    <x v="1"/>
  </r>
  <r>
    <s v="DL-03032"/>
    <s v="CUST-0860"/>
    <s v=""/>
    <x v="1"/>
    <x v="4"/>
    <s v="195512"/>
    <n v="195512"/>
    <x v="2"/>
    <s v="Aachal Soni"/>
    <s v="Aachal Soni"/>
    <s v="2023-12-04"/>
    <x v="1027"/>
    <m/>
    <s v=""/>
    <d v="2024-01-01T00:00:00"/>
    <d v="2024-01-01T00:00:00"/>
    <n v="28"/>
    <n v="0"/>
    <n v="1"/>
    <n v="18.7"/>
    <x v="1"/>
    <m/>
    <x v="1"/>
  </r>
  <r>
    <s v="DL-03033"/>
    <s v="CUST-0009"/>
    <s v=""/>
    <x v="4"/>
    <x v="6"/>
    <s v="12K"/>
    <n v="12000"/>
    <x v="0"/>
    <s v="Panini Kade"/>
    <s v="Panini Kade"/>
    <s v="2024-02-25"/>
    <x v="331"/>
    <d v="2024-03-12T00:00:00"/>
    <d v="2024-03-12T00:00:00"/>
    <m/>
    <s v=""/>
    <m/>
    <n v="0"/>
    <n v="1"/>
    <n v="21.2"/>
    <x v="1"/>
    <m/>
    <x v="0"/>
  </r>
  <r>
    <s v="DL-03034"/>
    <s v="CUST-1094"/>
    <s v=""/>
    <x v="4"/>
    <x v="6"/>
    <s v="11691"/>
    <n v="11691"/>
    <x v="5"/>
    <s v="Krish Varughese"/>
    <s v="Krish Varughese"/>
    <s v="2023-06-28"/>
    <x v="495"/>
    <d v="2023-12-11T00:00:00"/>
    <d v="2023-12-11T00:00:00"/>
    <m/>
    <s v=""/>
    <m/>
    <n v="0"/>
    <n v="1"/>
    <n v="28.1"/>
    <x v="3"/>
    <m/>
    <x v="0"/>
  </r>
  <r>
    <s v="DL-03035"/>
    <s v="CUST-0467"/>
    <s v="CMP-063"/>
    <x v="3"/>
    <x v="0"/>
    <s v="21990"/>
    <n v="21990"/>
    <x v="7"/>
    <s v="Kashish Patla"/>
    <s v="Kashish Patla"/>
    <s v="2024-04-26"/>
    <x v="617"/>
    <d v="2024-07-13T00:00:00"/>
    <d v="2024-07-13T00:00:00"/>
    <m/>
    <s v=""/>
    <m/>
    <n v="0"/>
    <n v="1"/>
    <n v="7.6"/>
    <x v="4"/>
    <m/>
    <x v="0"/>
  </r>
  <r>
    <s v="DL-03036"/>
    <s v="CUST-0415"/>
    <s v="CMP-157"/>
    <x v="4"/>
    <x v="2"/>
    <s v="13,381"/>
    <n v="13381"/>
    <x v="7"/>
    <s v="Nihal Bhasin"/>
    <s v="Nihal Bhasin"/>
    <s v="2024-05-13"/>
    <x v="302"/>
    <d v="2024-06-26T00:00:00"/>
    <d v="2024-06-26T00:00:00"/>
    <m/>
    <s v=""/>
    <m/>
    <n v="0"/>
    <n v="1"/>
    <n v="11.4"/>
    <x v="4"/>
    <m/>
    <x v="0"/>
  </r>
  <r>
    <s v="DL-03037"/>
    <s v="CUST-1283"/>
    <s v="CMP-326"/>
    <x v="1"/>
    <x v="1"/>
    <s v="$209,885"/>
    <n v="209885"/>
    <x v="0"/>
    <s v="Champak Rao"/>
    <s v="Champak Rao"/>
    <s v="2024-05-12"/>
    <x v="539"/>
    <d v="2024-08-17T00:00:00"/>
    <d v="2024-08-17T00:00:00"/>
    <m/>
    <s v=""/>
    <m/>
    <n v="0"/>
    <n v="1"/>
    <n v="34.5"/>
    <x v="3"/>
    <m/>
    <x v="0"/>
  </r>
  <r>
    <s v="DL-03038"/>
    <s v="CUST-0529"/>
    <s v="CMP-249"/>
    <x v="0"/>
    <x v="5"/>
    <s v="$6,533"/>
    <n v="6533"/>
    <x v="7"/>
    <s v="Ekta Uppal"/>
    <s v="Ekta Uppal"/>
    <s v="2022-06-26"/>
    <x v="689"/>
    <m/>
    <s v=""/>
    <d v="2022-09-26T00:00:00"/>
    <d v="2022-09-26T00:00:00"/>
    <n v="92"/>
    <n v="0"/>
    <n v="1"/>
    <n v="23.6"/>
    <x v="1"/>
    <m/>
    <x v="2"/>
  </r>
  <r>
    <s v="DL-03039"/>
    <s v="CUST-1200"/>
    <s v=""/>
    <x v="0"/>
    <x v="2"/>
    <s v="6K"/>
    <n v="6000"/>
    <x v="1"/>
    <s v="Shivani Natt"/>
    <s v="Shivani Natt"/>
    <s v="2024-12-04"/>
    <x v="605"/>
    <d v="2025-03-13T00:00:00"/>
    <d v="2025-03-13T00:00:00"/>
    <m/>
    <s v=""/>
    <m/>
    <n v="0"/>
    <n v="1"/>
    <m/>
    <x v="4"/>
    <m/>
    <x v="0"/>
  </r>
  <r>
    <s v="DL-03040"/>
    <s v="CUST-1463"/>
    <s v=""/>
    <x v="1"/>
    <x v="4"/>
    <s v="$87,816"/>
    <n v="87816"/>
    <x v="5"/>
    <s v="Ati Seshadri"/>
    <s v="Ati Seshadri"/>
    <s v="2024-01-10"/>
    <x v="335"/>
    <d v="2024-04-10T00:00:00"/>
    <d v="2024-04-10T00:00:00"/>
    <d v="2024-05-08T00:00:00"/>
    <d v="2024-05-08T00:00:00"/>
    <n v="119"/>
    <n v="1"/>
    <n v="3"/>
    <n v="22.8"/>
    <x v="3"/>
    <m/>
    <x v="1"/>
  </r>
  <r>
    <s v="DL-03041"/>
    <s v="CUST-1192"/>
    <s v="CMP-097"/>
    <x v="1"/>
    <x v="1"/>
    <s v="181914"/>
    <n v="181914"/>
    <x v="1"/>
    <s v="Owen Mane"/>
    <s v="Owen Mane"/>
    <s v="2023-11-16"/>
    <x v="971"/>
    <d v="2024-04-27T00:00:00"/>
    <d v="2024-04-27T00:00:00"/>
    <m/>
    <s v=""/>
    <m/>
    <n v="0"/>
    <n v="1"/>
    <n v="22.5"/>
    <x v="4"/>
    <m/>
    <x v="0"/>
  </r>
  <r>
    <s v="DL-03042"/>
    <s v="CUST-1427"/>
    <s v="CMP-041"/>
    <x v="4"/>
    <x v="5"/>
    <s v="5K"/>
    <n v="5000"/>
    <x v="1"/>
    <s v="Ekta Uppal"/>
    <s v="Ekta Uppal"/>
    <s v="2024-10-22"/>
    <x v="757"/>
    <d v="2025-04-16T00:00:00"/>
    <d v="2025-04-16T00:00:00"/>
    <d v="2025-01-12T00:00:00"/>
    <d v="2025-01-12T00:00:00"/>
    <n v="82"/>
    <n v="0"/>
    <n v="1"/>
    <n v="10.6"/>
    <x v="1"/>
    <m/>
    <x v="2"/>
  </r>
  <r>
    <s v="DL-03043"/>
    <s v="CUST-0461"/>
    <s v=""/>
    <x v="3"/>
    <x v="1"/>
    <s v="$3,848"/>
    <n v="3848"/>
    <x v="2"/>
    <s v="Mason Solanki"/>
    <s v="Mason Solanki"/>
    <s v="21/09/2024"/>
    <x v="506"/>
    <d v="2024-12-26T00:00:00"/>
    <d v="2024-12-26T00:00:00"/>
    <m/>
    <s v=""/>
    <m/>
    <n v="0"/>
    <n v="1"/>
    <n v="6.7"/>
    <x v="0"/>
    <m/>
    <x v="0"/>
  </r>
  <r>
    <s v="DL-03044"/>
    <s v="CUST-0248"/>
    <s v="CMP-226"/>
    <x v="4"/>
    <x v="2"/>
    <s v="13221"/>
    <n v="13221"/>
    <x v="8"/>
    <s v="Hemangini Bahri"/>
    <s v="Hemangini Bahri"/>
    <s v="2023-09-18"/>
    <x v="469"/>
    <d v="2023-11-08T00:00:00"/>
    <d v="2023-11-08T00:00:00"/>
    <m/>
    <s v=""/>
    <m/>
    <n v="0"/>
    <n v="1"/>
    <n v="18.5"/>
    <x v="4"/>
    <m/>
    <x v="0"/>
  </r>
  <r>
    <s v="DL-03045"/>
    <s v="CUST-0771"/>
    <s v="CMP-105"/>
    <x v="3"/>
    <x v="5"/>
    <s v="$6,087"/>
    <n v="6087"/>
    <x v="3"/>
    <s v="Hemangini Bahri"/>
    <s v="Hemangini Bahri"/>
    <s v="2023-12-31"/>
    <x v="935"/>
    <d v="2024-04-02T00:00:00"/>
    <d v="2024-04-02T00:00:00"/>
    <d v="2024-02-29T00:00:00"/>
    <d v="2024-02-29T00:00:00"/>
    <n v="60"/>
    <n v="0"/>
    <n v="1"/>
    <n v="20.3"/>
    <x v="4"/>
    <m/>
    <x v="2"/>
  </r>
  <r>
    <s v="DL-03046"/>
    <s v="CUST-1381"/>
    <s v=""/>
    <x v="2"/>
    <x v="6"/>
    <s v="$15,361"/>
    <n v="15361"/>
    <x v="8"/>
    <s v="Aachal Soni"/>
    <s v="Aachal Soni"/>
    <s v="2024-02-08"/>
    <x v="126"/>
    <d v="2024-06-30T00:00:00"/>
    <d v="2024-06-30T00:00:00"/>
    <m/>
    <s v=""/>
    <m/>
    <n v="0"/>
    <n v="1"/>
    <n v="22.6"/>
    <x v="0"/>
    <m/>
    <x v="0"/>
  </r>
  <r>
    <s v="DL-03047"/>
    <s v="CUST-0998"/>
    <s v="CMP-151"/>
    <x v="1"/>
    <x v="1"/>
    <s v="$52,996"/>
    <n v="52996"/>
    <x v="3"/>
    <s v="Anamika Keer"/>
    <s v="Anamika Keer"/>
    <s v="2024-12-13"/>
    <x v="571"/>
    <d v="2025-04-24T00:00:00"/>
    <d v="2025-04-24T00:00:00"/>
    <m/>
    <s v=""/>
    <m/>
    <n v="0"/>
    <n v="1"/>
    <n v="3.4"/>
    <x v="3"/>
    <m/>
    <x v="0"/>
  </r>
  <r>
    <s v="DL-03048"/>
    <s v="CUST-1285"/>
    <s v="CMP-089"/>
    <x v="4"/>
    <x v="4"/>
    <s v="$2,414"/>
    <n v="2414"/>
    <x v="6"/>
    <s v="Owen Mane"/>
    <s v="Owen Mane"/>
    <s v="2023-02-11"/>
    <x v="153"/>
    <d v="2023-05-24T00:00:00"/>
    <d v="2023-05-24T00:00:00"/>
    <d v="2023-08-18T00:00:00"/>
    <d v="2023-08-18T00:00:00"/>
    <n v="188"/>
    <n v="0"/>
    <n v="1"/>
    <n v="34"/>
    <x v="1"/>
    <m/>
    <x v="1"/>
  </r>
  <r>
    <s v="DL-03049"/>
    <s v="CUST-1279"/>
    <s v="CMP-330"/>
    <x v="1"/>
    <x v="4"/>
    <s v="119258"/>
    <n v="119258"/>
    <x v="8"/>
    <s v="Aachal Soni"/>
    <s v="Aachal Soni"/>
    <s v="2023-05-06"/>
    <x v="836"/>
    <d v="2023-05-30T00:00:00"/>
    <d v="2023-05-30T00:00:00"/>
    <d v="2023-06-05T00:00:00"/>
    <d v="2023-06-05T00:00:00"/>
    <n v="30"/>
    <n v="0"/>
    <n v="1"/>
    <n v="21.3"/>
    <x v="0"/>
    <m/>
    <x v="1"/>
  </r>
  <r>
    <s v="DL-03050"/>
    <s v="CUST-0377"/>
    <s v=""/>
    <x v="3"/>
    <x v="2"/>
    <s v="4K"/>
    <n v="4000"/>
    <x v="2"/>
    <s v="Owen Mane"/>
    <s v="Owen Mane"/>
    <s v="2024-08-19"/>
    <x v="402"/>
    <d v="2024-10-02T00:00:00"/>
    <d v="2024-10-02T00:00:00"/>
    <m/>
    <s v=""/>
    <m/>
    <n v="0"/>
    <n v="1"/>
    <n v="19.5"/>
    <x v="1"/>
    <m/>
    <x v="0"/>
  </r>
  <r>
    <s v="DL-03051"/>
    <s v="CUST-0503"/>
    <s v="CMP-102"/>
    <x v="4"/>
    <x v="2"/>
    <s v="11,771"/>
    <n v="11771"/>
    <x v="2"/>
    <s v="Champak Rao"/>
    <s v="Champak Rao"/>
    <s v="14/07/2023"/>
    <x v="73"/>
    <d v="2023-12-25T00:00:00"/>
    <d v="2023-12-25T00:00:00"/>
    <m/>
    <s v=""/>
    <m/>
    <n v="0"/>
    <n v="1"/>
    <n v="8.5"/>
    <x v="1"/>
    <m/>
    <x v="0"/>
  </r>
  <r>
    <s v="DL-03052"/>
    <s v="CUST-0360"/>
    <s v="CMP-258"/>
    <x v="1"/>
    <x v="5"/>
    <s v="104,427"/>
    <n v="104427"/>
    <x v="8"/>
    <s v="rachit lall"/>
    <s v="Rachit Lall"/>
    <s v="2023-03-21"/>
    <x v="814"/>
    <d v="2023-07-07T00:00:00"/>
    <d v="2023-07-07T00:00:00"/>
    <d v="2023-06-03T00:00:00"/>
    <d v="2023-06-03T00:00:00"/>
    <n v="74"/>
    <n v="0"/>
    <n v="1"/>
    <n v="30"/>
    <x v="0"/>
    <m/>
    <x v="2"/>
  </r>
  <r>
    <s v="DL-03053"/>
    <s v="CUST-0504"/>
    <s v="CMP-359"/>
    <x v="1"/>
    <x v="6"/>
    <s v="57K"/>
    <n v="57000"/>
    <x v="6"/>
    <s v="Patrick Sama"/>
    <s v="Patrick Sama"/>
    <s v="2023-08-10"/>
    <x v="886"/>
    <d v="2023-08-26T00:00:00"/>
    <d v="2023-08-26T00:00:00"/>
    <m/>
    <s v=""/>
    <m/>
    <n v="0"/>
    <n v="1"/>
    <n v="19.600000000000001"/>
    <x v="3"/>
    <m/>
    <x v="0"/>
  </r>
  <r>
    <s v="DL-03054"/>
    <s v="CUST-0926"/>
    <s v="CMP-279"/>
    <x v="2"/>
    <x v="3"/>
    <s v="25,954"/>
    <n v="25954"/>
    <x v="1"/>
    <s v="Owen Mane"/>
    <s v="Owen Mane"/>
    <s v="2022-11-28"/>
    <x v="831"/>
    <d v="2023-01-03T00:00:00"/>
    <d v="2023-01-03T00:00:00"/>
    <m/>
    <s v=""/>
    <m/>
    <n v="0"/>
    <n v="1"/>
    <n v="8.9"/>
    <x v="1"/>
    <m/>
    <x v="0"/>
  </r>
  <r>
    <s v="DL-03055"/>
    <s v="CUST-1039"/>
    <s v="CMP-259"/>
    <x v="4"/>
    <x v="2"/>
    <s v="10K"/>
    <n v="10000"/>
    <x v="1"/>
    <s v="Jasmit Gour"/>
    <s v="Jasmit Gour"/>
    <s v="2023-03-19"/>
    <x v="102"/>
    <d v="2023-05-16T00:00:00"/>
    <d v="2023-05-16T00:00:00"/>
    <m/>
    <s v=""/>
    <m/>
    <n v="0"/>
    <n v="1"/>
    <n v="32.6"/>
    <x v="0"/>
    <m/>
    <x v="0"/>
  </r>
  <r>
    <s v="DL-03056"/>
    <s v="CUST-1388"/>
    <s v="CMP-148"/>
    <x v="1"/>
    <x v="3"/>
    <s v="184,557"/>
    <n v="184557"/>
    <x v="1"/>
    <s v="Kashish Patla"/>
    <s v="Kashish Patla"/>
    <s v="2024-07-12"/>
    <x v="14"/>
    <d v="2024-07-28T00:00:00"/>
    <d v="2024-07-28T00:00:00"/>
    <m/>
    <s v=""/>
    <m/>
    <n v="0"/>
    <n v="1"/>
    <n v="32.5"/>
    <x v="1"/>
    <m/>
    <x v="0"/>
  </r>
  <r>
    <s v="DL-03057"/>
    <s v="CUST-0930"/>
    <s v=""/>
    <x v="0"/>
    <x v="1"/>
    <s v="7248"/>
    <n v="7248"/>
    <x v="0"/>
    <s v="Anamika Keer"/>
    <s v="Anamika Keer"/>
    <s v="2022-11-16"/>
    <x v="824"/>
    <d v="2022-12-23T00:00:00"/>
    <d v="2022-12-23T00:00:00"/>
    <m/>
    <s v=""/>
    <m/>
    <n v="0"/>
    <n v="1"/>
    <n v="21.7"/>
    <x v="2"/>
    <m/>
    <x v="0"/>
  </r>
  <r>
    <s v="DL-03058"/>
    <s v="CUST-0006"/>
    <s v="CMP-206"/>
    <x v="1"/>
    <x v="6"/>
    <s v="107,379"/>
    <n v="107379"/>
    <x v="4"/>
    <s v="Jasmit Gour"/>
    <s v="Jasmit Gour"/>
    <s v="2022-10-15"/>
    <x v="683"/>
    <d v="2023-03-10T00:00:00"/>
    <d v="2023-03-10T00:00:00"/>
    <m/>
    <s v=""/>
    <m/>
    <n v="0"/>
    <n v="1"/>
    <n v="31.2"/>
    <x v="0"/>
    <m/>
    <x v="0"/>
  </r>
  <r>
    <s v="DL-03059"/>
    <s v="CUST-0667"/>
    <s v="CMP-380"/>
    <x v="1"/>
    <x v="2"/>
    <s v="104,488"/>
    <n v="104488"/>
    <x v="3"/>
    <s v="Patrick Sama"/>
    <s v="Patrick Sama"/>
    <s v="19/09/2022"/>
    <x v="547"/>
    <d v="2023-03-15T00:00:00"/>
    <d v="2023-03-15T00:00:00"/>
    <m/>
    <s v=""/>
    <m/>
    <n v="0"/>
    <n v="1"/>
    <n v="0.3"/>
    <x v="3"/>
    <m/>
    <x v="0"/>
  </r>
  <r>
    <s v="DL-03060"/>
    <s v="CUST-0628"/>
    <s v="CMP-078"/>
    <x v="3"/>
    <x v="5"/>
    <s v="22310"/>
    <n v="22310"/>
    <x v="3"/>
    <s v="Krish Varughese"/>
    <s v="Krish Varughese"/>
    <s v="16/05/2024"/>
    <x v="288"/>
    <d v="2024-07-25T00:00:00"/>
    <d v="2024-07-25T00:00:00"/>
    <d v="2024-07-18T00:00:00"/>
    <d v="2024-07-18T00:00:00"/>
    <n v="63"/>
    <n v="0"/>
    <n v="1"/>
    <n v="11.9"/>
    <x v="4"/>
    <m/>
    <x v="2"/>
  </r>
  <r>
    <s v="DL-03061"/>
    <s v="CUST-0468"/>
    <s v="CMP-326"/>
    <x v="2"/>
    <x v="1"/>
    <s v="$39,352"/>
    <n v="39352"/>
    <x v="1"/>
    <s v="Hemangini Bahri"/>
    <s v="Hemangini Bahri"/>
    <s v="2023-08-16"/>
    <x v="409"/>
    <d v="2023-11-21T00:00:00"/>
    <d v="2023-11-21T00:00:00"/>
    <m/>
    <s v=""/>
    <m/>
    <n v="0"/>
    <n v="1"/>
    <n v="14.8"/>
    <x v="1"/>
    <m/>
    <x v="0"/>
  </r>
  <r>
    <s v="DL-03062"/>
    <s v="CUST-0706"/>
    <s v="CMP-266"/>
    <x v="2"/>
    <x v="2"/>
    <s v="36K"/>
    <n v="36000"/>
    <x v="8"/>
    <s v="jalsa parsa"/>
    <s v="Jalsa Parsa"/>
    <s v="2022-04-17"/>
    <x v="137"/>
    <d v="2022-08-20T00:00:00"/>
    <d v="2022-08-20T00:00:00"/>
    <m/>
    <s v=""/>
    <m/>
    <n v="0"/>
    <n v="1"/>
    <n v="34.700000000000003"/>
    <x v="2"/>
    <m/>
    <x v="0"/>
  </r>
  <r>
    <s v="DL-03063"/>
    <s v="CUST-1474"/>
    <s v="CMP-136"/>
    <x v="1"/>
    <x v="6"/>
    <s v="185647"/>
    <n v="185647"/>
    <x v="8"/>
    <s v="Jasmit Gour"/>
    <s v="Jasmit Gour"/>
    <s v="2023-12-27"/>
    <x v="570"/>
    <d v="2024-06-17T00:00:00"/>
    <d v="2024-06-17T00:00:00"/>
    <m/>
    <s v=""/>
    <m/>
    <n v="0"/>
    <n v="1"/>
    <n v="23"/>
    <x v="4"/>
    <m/>
    <x v="0"/>
  </r>
  <r>
    <s v="DL-03064"/>
    <s v="CUST-1303"/>
    <s v=""/>
    <x v="2"/>
    <x v="1"/>
    <s v="43,921"/>
    <n v="43921"/>
    <x v="7"/>
    <s v="Krish Varughese  "/>
    <s v="Krish Varughese"/>
    <s v="2023-05-17"/>
    <x v="222"/>
    <d v="2023-09-21T00:00:00"/>
    <d v="2023-09-21T00:00:00"/>
    <m/>
    <s v=""/>
    <m/>
    <n v="0"/>
    <n v="1"/>
    <n v="17.7"/>
    <x v="3"/>
    <m/>
    <x v="0"/>
  </r>
  <r>
    <s v="DL-03065"/>
    <s v="CUST-0354"/>
    <s v=""/>
    <x v="4"/>
    <x v="4"/>
    <s v="3,469"/>
    <n v="3469"/>
    <x v="1"/>
    <s v="Aachal Soni  "/>
    <s v="Aachal Soni"/>
    <s v="2022-09-07"/>
    <x v="509"/>
    <d v="2023-01-06T00:00:00"/>
    <d v="2023-01-06T00:00:00"/>
    <d v="2023-03-07T00:00:00"/>
    <d v="2023-03-07T00:00:00"/>
    <n v="181"/>
    <n v="1"/>
    <n v="1"/>
    <n v="0.9"/>
    <x v="0"/>
    <m/>
    <x v="1"/>
  </r>
  <r>
    <s v="DL-03066"/>
    <s v="CUST-1439"/>
    <s v="CMP-299"/>
    <x v="3"/>
    <x v="0"/>
    <s v="$5,667"/>
    <n v="5667"/>
    <x v="4"/>
    <s v="Jairaj Panchal"/>
    <s v="Jairaj Panchal"/>
    <s v="2024-11-26"/>
    <x v="530"/>
    <d v="2024-12-15T00:00:00"/>
    <d v="2024-12-15T00:00:00"/>
    <m/>
    <s v=""/>
    <m/>
    <n v="0"/>
    <n v="1"/>
    <n v="10"/>
    <x v="0"/>
    <m/>
    <x v="0"/>
  </r>
  <r>
    <s v="DL-03067"/>
    <s v="CUST-0884"/>
    <s v="CMP-098"/>
    <x v="0"/>
    <x v="4"/>
    <s v="$6,712"/>
    <n v="6712"/>
    <x v="0"/>
    <s v="rachit lall"/>
    <s v="Rachit Lall"/>
    <s v="2024-06-26"/>
    <x v="865"/>
    <d v="2024-08-31T00:00:00"/>
    <d v="2024-08-31T00:00:00"/>
    <d v="2024-09-24T00:00:00"/>
    <d v="2024-09-24T00:00:00"/>
    <n v="90"/>
    <n v="1"/>
    <n v="1"/>
    <n v="32.5"/>
    <x v="2"/>
    <m/>
    <x v="1"/>
  </r>
  <r>
    <s v="DL-03068"/>
    <s v="CUST-0015"/>
    <s v=""/>
    <x v="3"/>
    <x v="6"/>
    <s v="$10,553"/>
    <n v="10553"/>
    <x v="6"/>
    <s v="Champak Rao"/>
    <s v="Champak Rao"/>
    <s v="2023-04-08"/>
    <x v="16"/>
    <d v="2023-09-28T00:00:00"/>
    <d v="2023-09-28T00:00:00"/>
    <m/>
    <s v=""/>
    <m/>
    <n v="0"/>
    <n v="1"/>
    <n v="4.3"/>
    <x v="3"/>
    <m/>
    <x v="0"/>
  </r>
  <r>
    <s v="DL-03069"/>
    <s v="CUST-0592"/>
    <s v="CMP-388"/>
    <x v="0"/>
    <x v="5"/>
    <s v="4,220"/>
    <n v="4220"/>
    <x v="0"/>
    <s v="Vidhi Mital"/>
    <s v="Vidhi Mital"/>
    <s v="2023-06-08"/>
    <x v="142"/>
    <d v="2023-10-22T00:00:00"/>
    <d v="2023-10-22T00:00:00"/>
    <d v="2023-12-18T00:00:00"/>
    <d v="2023-12-18T00:00:00"/>
    <n v="193"/>
    <n v="0"/>
    <n v="1"/>
    <n v="1.1000000000000001"/>
    <x v="2"/>
    <m/>
    <x v="2"/>
  </r>
  <r>
    <s v="DL-03070"/>
    <s v="CUST-1179"/>
    <s v="CMP-024"/>
    <x v="1"/>
    <x v="5"/>
    <s v="190912"/>
    <n v="190912"/>
    <x v="2"/>
    <s v="Panini Kade"/>
    <s v="Panini Kade"/>
    <s v="2023-02-16"/>
    <x v="1028"/>
    <d v="2023-03-07T00:00:00"/>
    <d v="2023-03-07T00:00:00"/>
    <d v="2023-07-27T00:00:00"/>
    <d v="2023-07-27T00:00:00"/>
    <n v="161"/>
    <n v="0"/>
    <n v="1"/>
    <n v="32.4"/>
    <x v="1"/>
    <m/>
    <x v="2"/>
  </r>
  <r>
    <s v="DL-03071"/>
    <s v="CUST-1398"/>
    <s v="CMP-177"/>
    <x v="2"/>
    <x v="3"/>
    <s v="$23,426"/>
    <n v="23426"/>
    <x v="5"/>
    <s v="Vidhi Mital"/>
    <s v="Vidhi Mital"/>
    <s v="2022-03-30"/>
    <x v="933"/>
    <d v="2022-08-19T00:00:00"/>
    <d v="2022-08-19T00:00:00"/>
    <m/>
    <s v=""/>
    <m/>
    <n v="0"/>
    <n v="1"/>
    <n v="23.9"/>
    <x v="1"/>
    <m/>
    <x v="0"/>
  </r>
  <r>
    <s v="DL-03072"/>
    <s v="CUST-0627"/>
    <s v="CMP-293"/>
    <x v="4"/>
    <x v="1"/>
    <s v="$5,961"/>
    <n v="5961"/>
    <x v="6"/>
    <s v="Panini Kade"/>
    <s v="Panini Kade"/>
    <s v="2024-09-30"/>
    <x v="152"/>
    <d v="2025-03-22T00:00:00"/>
    <d v="2025-03-22T00:00:00"/>
    <m/>
    <s v=""/>
    <m/>
    <n v="0"/>
    <n v="1"/>
    <n v="18"/>
    <x v="4"/>
    <m/>
    <x v="0"/>
  </r>
  <r>
    <s v="DL-03073"/>
    <s v="CUST-0917"/>
    <s v="CMP-325"/>
    <x v="3"/>
    <x v="2"/>
    <s v="$8,881"/>
    <n v="8881"/>
    <x v="2"/>
    <s v="Vidhi Mital"/>
    <s v="Vidhi Mital"/>
    <s v="2023-09-10"/>
    <x v="327"/>
    <d v="2023-11-21T00:00:00"/>
    <d v="2023-11-21T00:00:00"/>
    <m/>
    <s v=""/>
    <m/>
    <n v="0"/>
    <n v="1"/>
    <n v="6.9"/>
    <x v="4"/>
    <m/>
    <x v="0"/>
  </r>
  <r>
    <s v="DL-03074"/>
    <s v="CUST-0523"/>
    <s v=""/>
    <x v="2"/>
    <x v="1"/>
    <s v="$21,903"/>
    <n v="21903"/>
    <x v="1"/>
    <s v="Ekta Uppal"/>
    <s v="Ekta Uppal"/>
    <s v="2024-02-18"/>
    <x v="787"/>
    <d v="2024-07-20T00:00:00"/>
    <d v="2024-07-20T00:00:00"/>
    <m/>
    <s v=""/>
    <m/>
    <n v="0"/>
    <n v="1"/>
    <n v="16.899999999999999"/>
    <x v="0"/>
    <m/>
    <x v="0"/>
  </r>
  <r>
    <s v="DL-03075"/>
    <s v="CUST-1040"/>
    <s v="CMP-270"/>
    <x v="3"/>
    <x v="6"/>
    <s v="10K"/>
    <n v="10000"/>
    <x v="5"/>
    <s v="Ati Seshadri"/>
    <s v="Ati Seshadri"/>
    <s v="2022-02-06"/>
    <x v="512"/>
    <m/>
    <s v=""/>
    <m/>
    <s v=""/>
    <m/>
    <n v="0"/>
    <n v="1"/>
    <n v="0.7"/>
    <x v="2"/>
    <m/>
    <x v="0"/>
  </r>
  <r>
    <s v="DL-03076"/>
    <s v="CUST-0549"/>
    <s v="CMP-308"/>
    <x v="0"/>
    <x v="1"/>
    <s v="1K"/>
    <n v="1000"/>
    <x v="1"/>
    <s v="jalsa parsa"/>
    <s v="Jalsa Parsa"/>
    <s v="2022-04-18"/>
    <x v="941"/>
    <d v="2022-08-31T00:00:00"/>
    <d v="2022-08-31T00:00:00"/>
    <m/>
    <s v=""/>
    <m/>
    <n v="0"/>
    <n v="1"/>
    <n v="18.2"/>
    <x v="0"/>
    <m/>
    <x v="0"/>
  </r>
  <r>
    <s v="DL-03077"/>
    <s v="CUST-0292"/>
    <s v=""/>
    <x v="4"/>
    <x v="0"/>
    <s v="12,004"/>
    <n v="12004"/>
    <x v="1"/>
    <s v="Jasmit Gour"/>
    <s v="Jasmit Gour"/>
    <s v="2022-06-04"/>
    <x v="293"/>
    <d v="2022-08-17T00:00:00"/>
    <d v="2022-08-17T00:00:00"/>
    <m/>
    <s v=""/>
    <m/>
    <n v="0"/>
    <n v="1"/>
    <n v="33.4"/>
    <x v="2"/>
    <m/>
    <x v="0"/>
  </r>
  <r>
    <s v="DL-03078"/>
    <s v="CUST-0784"/>
    <s v=""/>
    <x v="3"/>
    <x v="2"/>
    <s v="$14,529"/>
    <n v="14529"/>
    <x v="2"/>
    <s v="Panini Kade"/>
    <s v="Panini Kade"/>
    <s v="2024-04-17"/>
    <x v="692"/>
    <d v="2024-09-28T00:00:00"/>
    <d v="2024-09-28T00:00:00"/>
    <m/>
    <s v=""/>
    <m/>
    <n v="0"/>
    <n v="1"/>
    <n v="6.6"/>
    <x v="0"/>
    <m/>
    <x v="0"/>
  </r>
  <r>
    <s v="DL-03079"/>
    <s v="CUST-0975"/>
    <s v="CMP-297"/>
    <x v="3"/>
    <x v="5"/>
    <s v="$4,175"/>
    <n v="4175"/>
    <x v="4"/>
    <s v="rachit lall"/>
    <s v="Rachit Lall"/>
    <s v="2023-02-02"/>
    <x v="1017"/>
    <d v="2023-05-07T00:00:00"/>
    <d v="2023-05-07T00:00:00"/>
    <d v="2023-05-15T00:00:00"/>
    <d v="2023-05-15T00:00:00"/>
    <n v="102"/>
    <n v="0"/>
    <n v="1"/>
    <n v="19.399999999999999"/>
    <x v="2"/>
    <m/>
    <x v="2"/>
  </r>
  <r>
    <s v="DL-03080"/>
    <s v="CUST-1068"/>
    <s v="CMP-010"/>
    <x v="2"/>
    <x v="0"/>
    <s v="$47,877"/>
    <n v="47877"/>
    <x v="8"/>
    <s v="Nihal Bhasin"/>
    <s v="Nihal Bhasin"/>
    <s v="2023-01-29"/>
    <x v="311"/>
    <d v="2023-07-02T00:00:00"/>
    <d v="2023-07-02T00:00:00"/>
    <m/>
    <s v=""/>
    <m/>
    <n v="0"/>
    <n v="1"/>
    <n v="22.9"/>
    <x v="1"/>
    <m/>
    <x v="0"/>
  </r>
  <r>
    <s v="DL-03081"/>
    <s v="CUST-0178"/>
    <s v="CMP-045"/>
    <x v="1"/>
    <x v="4"/>
    <s v="165930"/>
    <n v="165930"/>
    <x v="4"/>
    <s v="Owen Mane  "/>
    <s v="Owen Mane"/>
    <s v="2023-03-05"/>
    <x v="634"/>
    <d v="2023-06-24T00:00:00"/>
    <d v="2023-06-24T00:00:00"/>
    <d v="2023-04-30T00:00:00"/>
    <d v="2023-04-30T00:00:00"/>
    <n v="56"/>
    <n v="0"/>
    <n v="1"/>
    <n v="20.6"/>
    <x v="3"/>
    <m/>
    <x v="1"/>
  </r>
  <r>
    <s v="DL-03082"/>
    <s v="CUST-0264"/>
    <s v="CMP-053"/>
    <x v="0"/>
    <x v="5"/>
    <s v="$4,804"/>
    <n v="4804"/>
    <x v="8"/>
    <s v="Panini Kade"/>
    <s v="Panini Kade"/>
    <s v="2023-05-27"/>
    <x v="215"/>
    <d v="2023-10-29T00:00:00"/>
    <d v="2023-10-29T00:00:00"/>
    <d v="2023-09-18T00:00:00"/>
    <d v="2023-09-18T00:00:00"/>
    <n v="114"/>
    <n v="0"/>
    <n v="1"/>
    <n v="16.7"/>
    <x v="4"/>
    <m/>
    <x v="2"/>
  </r>
  <r>
    <s v="DL-03083"/>
    <s v="CUST-0835"/>
    <s v="CMP-329"/>
    <x v="4"/>
    <x v="2"/>
    <s v="4387"/>
    <n v="4387"/>
    <x v="2"/>
    <s v="Krish Varughese"/>
    <s v="Krish Varughese"/>
    <s v="2022-01-20"/>
    <x v="91"/>
    <d v="2022-05-22T00:00:00"/>
    <d v="2022-05-22T00:00:00"/>
    <m/>
    <s v=""/>
    <m/>
    <n v="0"/>
    <n v="1"/>
    <n v="1.6"/>
    <x v="1"/>
    <m/>
    <x v="0"/>
  </r>
  <r>
    <s v="DL-03084"/>
    <s v="CUST-0083"/>
    <s v="CMP-037"/>
    <x v="3"/>
    <x v="4"/>
    <s v="7748"/>
    <n v="7748"/>
    <x v="2"/>
    <s v="Vidhi Mital"/>
    <s v="Vidhi Mital"/>
    <s v="2022-05-20"/>
    <x v="35"/>
    <d v="2022-06-21T00:00:00"/>
    <d v="2022-06-21T00:00:00"/>
    <d v="2022-10-26T00:00:00"/>
    <d v="2022-10-26T00:00:00"/>
    <n v="159"/>
    <n v="0"/>
    <n v="1"/>
    <n v="25.2"/>
    <x v="0"/>
    <m/>
    <x v="1"/>
  </r>
  <r>
    <s v="DL-03085"/>
    <s v="CUST-0775"/>
    <s v=""/>
    <x v="4"/>
    <x v="6"/>
    <s v="$12,508"/>
    <n v="12508"/>
    <x v="7"/>
    <s v="Amruta Sinha"/>
    <s v="Amruta Sinha"/>
    <s v="2022-01-21"/>
    <x v="960"/>
    <m/>
    <s v=""/>
    <m/>
    <s v=""/>
    <m/>
    <n v="0"/>
    <n v="1"/>
    <n v="20.7"/>
    <x v="2"/>
    <m/>
    <x v="0"/>
  </r>
  <r>
    <s v="DL-03086"/>
    <s v="CUST-1045"/>
    <s v="CMP-364"/>
    <x v="3"/>
    <x v="6"/>
    <s v="$13,133"/>
    <n v="13133"/>
    <x v="0"/>
    <s v="jalsa parsa"/>
    <s v="Jalsa Parsa"/>
    <s v="2024-05-08"/>
    <x v="81"/>
    <d v="2024-06-08T00:00:00"/>
    <d v="2024-06-08T00:00:00"/>
    <m/>
    <s v=""/>
    <m/>
    <n v="0"/>
    <n v="1"/>
    <m/>
    <x v="0"/>
    <m/>
    <x v="0"/>
  </r>
  <r>
    <s v="DL-03087"/>
    <s v="CUST-0287"/>
    <s v="CMP-340"/>
    <x v="4"/>
    <x v="6"/>
    <s v="9779"/>
    <n v="9779"/>
    <x v="1"/>
    <s v="Amruta Sinha"/>
    <s v="Amruta Sinha"/>
    <s v="2022-01-22"/>
    <x v="168"/>
    <d v="2022-05-09T00:00:00"/>
    <d v="2022-05-09T00:00:00"/>
    <m/>
    <s v=""/>
    <m/>
    <n v="0"/>
    <n v="1"/>
    <n v="2.6"/>
    <x v="4"/>
    <m/>
    <x v="0"/>
  </r>
  <r>
    <s v="DL-03088"/>
    <s v="CUST-0272"/>
    <s v="CMP-302"/>
    <x v="2"/>
    <x v="2"/>
    <s v="18,764"/>
    <n v="18764"/>
    <x v="2"/>
    <s v="jalsa parsa"/>
    <s v="Jalsa Parsa"/>
    <s v="2023-07-17"/>
    <x v="320"/>
    <d v="2023-10-08T00:00:00"/>
    <d v="2023-10-08T00:00:00"/>
    <m/>
    <s v=""/>
    <m/>
    <n v="0"/>
    <n v="1"/>
    <n v="13"/>
    <x v="1"/>
    <m/>
    <x v="0"/>
  </r>
  <r>
    <s v="DL-03089"/>
    <s v="CUST-0127"/>
    <s v="CMP-351"/>
    <x v="2"/>
    <x v="5"/>
    <s v="23,532"/>
    <n v="23532"/>
    <x v="6"/>
    <s v="Jasmit Gour"/>
    <s v="Jasmit Gour"/>
    <s v="2022-08-05"/>
    <x v="64"/>
    <d v="2022-12-23T00:00:00"/>
    <d v="2022-12-23T00:00:00"/>
    <d v="2022-10-04T00:00:00"/>
    <d v="2022-10-04T00:00:00"/>
    <n v="60"/>
    <n v="0"/>
    <n v="1"/>
    <n v="8.5"/>
    <x v="2"/>
    <m/>
    <x v="2"/>
  </r>
  <r>
    <s v="DL-03090"/>
    <s v="CUST-1274"/>
    <s v="CMP-053"/>
    <x v="3"/>
    <x v="0"/>
    <s v="$8,503"/>
    <n v="8503"/>
    <x v="5"/>
    <s v="Owen Mane"/>
    <s v="Owen Mane"/>
    <s v="2023-03-22"/>
    <x v="148"/>
    <d v="2023-07-13T00:00:00"/>
    <d v="2023-07-13T00:00:00"/>
    <m/>
    <s v=""/>
    <m/>
    <n v="0"/>
    <n v="1"/>
    <n v="24.4"/>
    <x v="1"/>
    <m/>
    <x v="0"/>
  </r>
  <r>
    <s v="DL-03091"/>
    <s v="CUST-0832"/>
    <s v="CMP-213"/>
    <x v="1"/>
    <x v="2"/>
    <s v="106K"/>
    <n v="106000"/>
    <x v="2"/>
    <s v="Amruta Sinha"/>
    <s v="Amruta Sinha"/>
    <s v="2024-10-23"/>
    <x v="616"/>
    <d v="2024-12-28T00:00:00"/>
    <d v="2024-12-28T00:00:00"/>
    <m/>
    <s v=""/>
    <m/>
    <n v="0"/>
    <n v="1"/>
    <n v="26.3"/>
    <x v="1"/>
    <m/>
    <x v="0"/>
  </r>
  <r>
    <s v="DL-03092"/>
    <s v="CUST-0355"/>
    <s v=""/>
    <x v="3"/>
    <x v="0"/>
    <s v="$21,971"/>
    <n v="21971"/>
    <x v="0"/>
    <s v="Jairaj Panchal"/>
    <s v="Jairaj Panchal"/>
    <s v="2024-09-20"/>
    <x v="646"/>
    <d v="2024-12-09T00:00:00"/>
    <d v="2024-12-09T00:00:00"/>
    <m/>
    <s v=""/>
    <m/>
    <n v="0"/>
    <n v="1"/>
    <n v="8.6999999999999993"/>
    <x v="1"/>
    <m/>
    <x v="0"/>
  </r>
  <r>
    <s v="DL-03093"/>
    <s v="CUST-0077"/>
    <s v=""/>
    <x v="4"/>
    <x v="2"/>
    <s v="7K"/>
    <n v="7000"/>
    <x v="4"/>
    <s v="Nihal Bhasin"/>
    <s v="Nihal Bhasin"/>
    <s v="2022-05-07"/>
    <x v="842"/>
    <d v="2022-09-20T00:00:00"/>
    <d v="2022-09-20T00:00:00"/>
    <m/>
    <s v=""/>
    <m/>
    <n v="0"/>
    <n v="1"/>
    <n v="25.5"/>
    <x v="2"/>
    <m/>
    <x v="0"/>
  </r>
  <r>
    <s v="DL-03094"/>
    <s v="CUST-0136"/>
    <s v="CMP-328"/>
    <x v="4"/>
    <x v="5"/>
    <s v="6982"/>
    <n v="6982"/>
    <x v="4"/>
    <s v="Lakshmi Hayre"/>
    <s v="Lakshmi Hayre"/>
    <s v="2023-11-29"/>
    <x v="233"/>
    <d v="2024-01-25T00:00:00"/>
    <d v="2024-01-25T00:00:00"/>
    <d v="2024-04-12T00:00:00"/>
    <d v="2024-04-12T00:00:00"/>
    <n v="135"/>
    <n v="0"/>
    <n v="1"/>
    <n v="28.4"/>
    <x v="4"/>
    <m/>
    <x v="2"/>
  </r>
  <r>
    <s v="DL-03095"/>
    <s v="CUST-0366"/>
    <s v="CMP-226"/>
    <x v="4"/>
    <x v="2"/>
    <s v="12529"/>
    <n v="12529"/>
    <x v="3"/>
    <s v="Ekta Uppal"/>
    <s v="Ekta Uppal"/>
    <s v="2024-06-18"/>
    <x v="1004"/>
    <d v="2024-10-13T00:00:00"/>
    <d v="2024-10-13T00:00:00"/>
    <m/>
    <s v=""/>
    <m/>
    <n v="0"/>
    <n v="1"/>
    <n v="19.5"/>
    <x v="3"/>
    <m/>
    <x v="0"/>
  </r>
  <r>
    <s v="DL-03096"/>
    <s v="CUST-0454"/>
    <s v="CMP-354"/>
    <x v="4"/>
    <x v="3"/>
    <s v="6177"/>
    <n v="6177"/>
    <x v="8"/>
    <s v="Hemangini Bahri"/>
    <s v="Hemangini Bahri"/>
    <s v="02/08/2024"/>
    <x v="588"/>
    <d v="2024-08-19T00:00:00"/>
    <d v="2024-08-19T00:00:00"/>
    <m/>
    <s v=""/>
    <m/>
    <n v="0"/>
    <n v="1"/>
    <n v="18"/>
    <x v="3"/>
    <m/>
    <x v="0"/>
  </r>
  <r>
    <s v="DL-03097"/>
    <s v="CUST-0319"/>
    <s v=""/>
    <x v="1"/>
    <x v="2"/>
    <s v="55607"/>
    <n v="55607"/>
    <x v="8"/>
    <s v="jalsa parsa"/>
    <s v="Jalsa Parsa"/>
    <s v="2024-03-18"/>
    <x v="948"/>
    <d v="2024-06-04T00:00:00"/>
    <d v="2024-06-04T00:00:00"/>
    <m/>
    <s v=""/>
    <m/>
    <n v="0"/>
    <n v="1"/>
    <n v="10.199999999999999"/>
    <x v="3"/>
    <m/>
    <x v="0"/>
  </r>
  <r>
    <s v="DL-03098"/>
    <s v="CUST-0069"/>
    <s v="CMP-306"/>
    <x v="0"/>
    <x v="6"/>
    <s v="2,450"/>
    <n v="2450"/>
    <x v="1"/>
    <s v="Jasmit Gour"/>
    <s v="Jasmit Gour"/>
    <s v="2022-10-13"/>
    <x v="285"/>
    <d v="2023-04-02T00:00:00"/>
    <d v="2023-04-02T00:00:00"/>
    <m/>
    <s v=""/>
    <m/>
    <n v="0"/>
    <n v="1"/>
    <n v="16.100000000000001"/>
    <x v="2"/>
    <m/>
    <x v="0"/>
  </r>
  <r>
    <s v="DL-03099"/>
    <s v="CUST-0858"/>
    <s v=""/>
    <x v="2"/>
    <x v="6"/>
    <s v="$15,471"/>
    <n v="15471"/>
    <x v="4"/>
    <s v="Anamika Keer"/>
    <s v="Anamika Keer"/>
    <s v="2022-01-25"/>
    <x v="372"/>
    <d v="2022-06-27T00:00:00"/>
    <d v="2022-06-27T00:00:00"/>
    <m/>
    <s v=""/>
    <m/>
    <n v="0"/>
    <n v="1"/>
    <n v="5.7"/>
    <x v="1"/>
    <m/>
    <x v="0"/>
  </r>
  <r>
    <s v="DL-03100"/>
    <s v="CUST-0193"/>
    <s v=""/>
    <x v="4"/>
    <x v="5"/>
    <s v="5626"/>
    <n v="5626"/>
    <x v="8"/>
    <s v="Vidhi Mital"/>
    <s v="Vidhi Mital"/>
    <s v="2024-04-01"/>
    <x v="743"/>
    <d v="2024-08-25T00:00:00"/>
    <d v="2024-08-25T00:00:00"/>
    <d v="2024-05-31T00:00:00"/>
    <d v="2024-05-31T00:00:00"/>
    <n v="60"/>
    <n v="0"/>
    <n v="1"/>
    <n v="8.8000000000000007"/>
    <x v="1"/>
    <m/>
    <x v="2"/>
  </r>
  <r>
    <s v="DL-03101"/>
    <s v="CUST-0808"/>
    <s v=""/>
    <x v="2"/>
    <x v="1"/>
    <s v="10K"/>
    <n v="10000"/>
    <x v="6"/>
    <s v="Lakshmi Hayre"/>
    <s v="Lakshmi Hayre"/>
    <s v="2023-01-17"/>
    <x v="107"/>
    <d v="2023-03-16T00:00:00"/>
    <d v="2023-03-16T00:00:00"/>
    <m/>
    <s v=""/>
    <m/>
    <n v="0"/>
    <n v="1"/>
    <n v="26.8"/>
    <x v="4"/>
    <m/>
    <x v="0"/>
  </r>
  <r>
    <s v="DL-03102"/>
    <s v="CUST-1394"/>
    <s v="CMP-386"/>
    <x v="3"/>
    <x v="1"/>
    <s v="10,053"/>
    <n v="10053"/>
    <x v="7"/>
    <s v="Karan Karnik"/>
    <s v="Karan Karnik"/>
    <s v="2023-08-17"/>
    <x v="932"/>
    <d v="2023-09-14T00:00:00"/>
    <d v="2023-09-14T00:00:00"/>
    <m/>
    <s v=""/>
    <m/>
    <n v="0"/>
    <n v="1"/>
    <n v="6.5"/>
    <x v="4"/>
    <m/>
    <x v="0"/>
  </r>
  <r>
    <s v="DL-03103"/>
    <s v="CUST-0600"/>
    <s v="CMP-091"/>
    <x v="2"/>
    <x v="6"/>
    <s v="14118"/>
    <n v="14118"/>
    <x v="6"/>
    <s v="Champak Rao"/>
    <s v="Champak Rao"/>
    <s v="10/04/2023"/>
    <x v="801"/>
    <d v="2023-09-04T00:00:00"/>
    <d v="2023-09-04T00:00:00"/>
    <m/>
    <s v=""/>
    <m/>
    <n v="0"/>
    <n v="1"/>
    <n v="26.9"/>
    <x v="4"/>
    <m/>
    <x v="0"/>
  </r>
  <r>
    <s v="DL-03104"/>
    <s v="CUST-1292"/>
    <s v="CMP-094"/>
    <x v="1"/>
    <x v="5"/>
    <s v="$93,773"/>
    <n v="93773"/>
    <x v="5"/>
    <s v="Patrick Sama"/>
    <s v="Patrick Sama"/>
    <s v="2023-11-05"/>
    <x v="68"/>
    <d v="2023-12-24T00:00:00"/>
    <d v="2023-12-24T00:00:00"/>
    <d v="2024-03-01T00:00:00"/>
    <d v="2024-03-01T00:00:00"/>
    <n v="117"/>
    <n v="0"/>
    <n v="1"/>
    <m/>
    <x v="1"/>
    <m/>
    <x v="2"/>
  </r>
  <r>
    <s v="DL-03105"/>
    <s v="CUST-1355"/>
    <s v="CMP-336"/>
    <x v="3"/>
    <x v="2"/>
    <s v="$16,148"/>
    <n v="16148"/>
    <x v="3"/>
    <s v="Karan Karnik"/>
    <s v="Karan Karnik"/>
    <s v="2023-06-21"/>
    <x v="54"/>
    <d v="2023-07-09T00:00:00"/>
    <d v="2023-07-09T00:00:00"/>
    <m/>
    <s v=""/>
    <m/>
    <n v="0"/>
    <n v="1"/>
    <n v="27.2"/>
    <x v="0"/>
    <m/>
    <x v="0"/>
  </r>
  <r>
    <s v="DL-03106"/>
    <s v="CUST-1399"/>
    <s v="CMP-340"/>
    <x v="4"/>
    <x v="6"/>
    <s v="5K"/>
    <n v="5000"/>
    <x v="8"/>
    <s v="Jairaj Panchal"/>
    <s v="Jairaj Panchal"/>
    <s v="2022-08-21"/>
    <x v="479"/>
    <d v="2023-01-23T00:00:00"/>
    <d v="2023-01-23T00:00:00"/>
    <m/>
    <s v=""/>
    <m/>
    <n v="0"/>
    <n v="1"/>
    <n v="24.6"/>
    <x v="0"/>
    <m/>
    <x v="0"/>
  </r>
  <r>
    <s v="DL-03107"/>
    <s v="CUST-0086"/>
    <s v="CMP-245"/>
    <x v="0"/>
    <x v="4"/>
    <s v="8572"/>
    <n v="8572"/>
    <x v="1"/>
    <s v="Kashish Patla"/>
    <s v="Kashish Patla"/>
    <s v="2022-11-21"/>
    <x v="625"/>
    <d v="2023-04-01T00:00:00"/>
    <d v="2023-04-01T00:00:00"/>
    <d v="2023-05-02T00:00:00"/>
    <d v="2023-05-02T00:00:00"/>
    <n v="162"/>
    <n v="0"/>
    <n v="1"/>
    <m/>
    <x v="3"/>
    <m/>
    <x v="1"/>
  </r>
  <r>
    <s v="DL-03108"/>
    <s v="CUST-1002"/>
    <s v=""/>
    <x v="0"/>
    <x v="4"/>
    <s v="8382"/>
    <n v="8382"/>
    <x v="3"/>
    <s v="Karan Karnik"/>
    <s v="Karan Karnik"/>
    <s v="2024-11-29"/>
    <x v="875"/>
    <d v="2024-12-29T00:00:00"/>
    <d v="2024-12-29T00:00:00"/>
    <d v="2025-06-08T00:00:00"/>
    <d v="2025-06-08T00:00:00"/>
    <n v="191"/>
    <n v="1"/>
    <n v="1"/>
    <m/>
    <x v="4"/>
    <m/>
    <x v="1"/>
  </r>
  <r>
    <s v="DL-03109"/>
    <s v="CUST-1146"/>
    <s v="CMP-218"/>
    <x v="2"/>
    <x v="2"/>
    <s v="$29,249"/>
    <n v="29249"/>
    <x v="6"/>
    <s v="Karan Karnik"/>
    <s v="Karan Karnik"/>
    <s v="2024-09-12"/>
    <x v="354"/>
    <d v="2024-12-10T00:00:00"/>
    <d v="2024-12-10T00:00:00"/>
    <m/>
    <s v=""/>
    <m/>
    <n v="0"/>
    <n v="1"/>
    <n v="17.600000000000001"/>
    <x v="3"/>
    <m/>
    <x v="0"/>
  </r>
  <r>
    <s v="DL-03110"/>
    <s v="CUST-0807"/>
    <s v="CMP-364"/>
    <x v="2"/>
    <x v="4"/>
    <s v="$29,189"/>
    <n v="29189"/>
    <x v="1"/>
    <s v="Jairaj Panchal"/>
    <s v="Jairaj Panchal"/>
    <s v="2023-03-31"/>
    <x v="734"/>
    <d v="2023-08-15T00:00:00"/>
    <d v="2023-08-15T00:00:00"/>
    <d v="2023-05-12T00:00:00"/>
    <d v="2023-05-12T00:00:00"/>
    <n v="42"/>
    <n v="1"/>
    <n v="3"/>
    <n v="5.6"/>
    <x v="3"/>
    <m/>
    <x v="1"/>
  </r>
  <r>
    <s v="DL-03111"/>
    <s v="CUST-1356"/>
    <s v="CMP-150"/>
    <x v="2"/>
    <x v="5"/>
    <s v="$22,248"/>
    <n v="22248"/>
    <x v="8"/>
    <s v="Anamika Keer"/>
    <s v="Anamika Keer"/>
    <s v="2024-09-14"/>
    <x v="226"/>
    <d v="2025-03-04T00:00:00"/>
    <d v="2025-03-04T00:00:00"/>
    <d v="2024-11-19T00:00:00"/>
    <d v="2024-11-19T00:00:00"/>
    <n v="66"/>
    <n v="0"/>
    <n v="1"/>
    <n v="9.3000000000000007"/>
    <x v="2"/>
    <m/>
    <x v="2"/>
  </r>
  <r>
    <s v="DL-03112"/>
    <s v="CUST-0640"/>
    <s v="CMP-035"/>
    <x v="4"/>
    <x v="6"/>
    <s v="2574"/>
    <n v="2574"/>
    <x v="5"/>
    <s v="Shivani Natt  "/>
    <s v="Shivani Natt"/>
    <s v="2022-02-17"/>
    <x v="341"/>
    <d v="2022-04-30T00:00:00"/>
    <d v="2022-04-30T00:00:00"/>
    <m/>
    <s v=""/>
    <m/>
    <n v="0"/>
    <n v="1"/>
    <m/>
    <x v="3"/>
    <m/>
    <x v="0"/>
  </r>
  <r>
    <s v="DL-03113"/>
    <s v="CUST-1490"/>
    <s v=""/>
    <x v="0"/>
    <x v="4"/>
    <s v="$1,293"/>
    <n v="1293"/>
    <x v="3"/>
    <s v="Owen Mane"/>
    <s v="Owen Mane"/>
    <s v="2023-05-16"/>
    <x v="213"/>
    <d v="2023-11-04T00:00:00"/>
    <d v="2023-11-04T00:00:00"/>
    <d v="2023-09-02T00:00:00"/>
    <d v="2023-09-02T00:00:00"/>
    <n v="109"/>
    <n v="1"/>
    <n v="1"/>
    <n v="13"/>
    <x v="0"/>
    <m/>
    <x v="1"/>
  </r>
  <r>
    <s v="DL-03114"/>
    <s v="CUST-0154"/>
    <s v="CMP-124"/>
    <x v="1"/>
    <x v="6"/>
    <s v="163K"/>
    <n v="163000"/>
    <x v="8"/>
    <s v="Panini Kade"/>
    <s v="Panini Kade"/>
    <s v="29/12/2022"/>
    <x v="1016"/>
    <d v="2023-02-10T00:00:00"/>
    <d v="2023-02-10T00:00:00"/>
    <m/>
    <s v=""/>
    <m/>
    <n v="0"/>
    <n v="1"/>
    <n v="23"/>
    <x v="4"/>
    <m/>
    <x v="0"/>
  </r>
  <r>
    <s v="DL-03115"/>
    <s v="CUST-0458"/>
    <s v=""/>
    <x v="4"/>
    <x v="0"/>
    <s v="$7,043"/>
    <n v="7043"/>
    <x v="0"/>
    <s v="Krish Varughese"/>
    <s v="Krish Varughese"/>
    <s v="2024-09-16"/>
    <x v="997"/>
    <d v="2024-10-26T00:00:00"/>
    <d v="2024-10-26T00:00:00"/>
    <m/>
    <s v=""/>
    <m/>
    <n v="0"/>
    <n v="1"/>
    <n v="3.6"/>
    <x v="3"/>
    <m/>
    <x v="0"/>
  </r>
  <r>
    <s v="DL-03116"/>
    <s v="CUST-0408"/>
    <s v="CMP-137"/>
    <x v="4"/>
    <x v="6"/>
    <s v="11K"/>
    <n v="11000"/>
    <x v="4"/>
    <s v="Owen Mane"/>
    <s v="Owen Mane"/>
    <s v="2023-02-12"/>
    <x v="12"/>
    <d v="2023-07-21T00:00:00"/>
    <d v="2023-07-21T00:00:00"/>
    <m/>
    <s v=""/>
    <m/>
    <n v="0"/>
    <n v="1"/>
    <n v="20.7"/>
    <x v="3"/>
    <m/>
    <x v="0"/>
  </r>
  <r>
    <s v="DL-03117"/>
    <s v="CUST-0656"/>
    <s v="CMP-022"/>
    <x v="1"/>
    <x v="4"/>
    <s v="49653"/>
    <n v="49653"/>
    <x v="2"/>
    <s v="Anamika Keer"/>
    <s v="Anamika Keer"/>
    <s v="2022-02-12"/>
    <x v="1029"/>
    <d v="2022-06-07T00:00:00"/>
    <d v="2022-06-07T00:00:00"/>
    <d v="2022-04-08T00:00:00"/>
    <d v="2022-04-08T00:00:00"/>
    <n v="55"/>
    <n v="0"/>
    <n v="1"/>
    <m/>
    <x v="0"/>
    <m/>
    <x v="1"/>
  </r>
  <r>
    <s v="DL-03118"/>
    <s v="CUST-0967"/>
    <s v="CMP-366"/>
    <x v="4"/>
    <x v="5"/>
    <s v="$10,612"/>
    <n v="10612"/>
    <x v="3"/>
    <s v="Aachal Soni"/>
    <s v="Aachal Soni"/>
    <s v="2024-02-29"/>
    <x v="803"/>
    <d v="2024-06-28T00:00:00"/>
    <d v="2024-06-28T00:00:00"/>
    <d v="2024-06-02T00:00:00"/>
    <d v="2024-06-02T00:00:00"/>
    <n v="94"/>
    <n v="0"/>
    <n v="1"/>
    <n v="7.6"/>
    <x v="4"/>
    <m/>
    <x v="2"/>
  </r>
  <r>
    <s v="DL-03119"/>
    <s v="CUST-1067"/>
    <s v="CMP-058"/>
    <x v="1"/>
    <x v="4"/>
    <s v="$164,166"/>
    <n v="164166"/>
    <x v="1"/>
    <s v="Patrick Sama"/>
    <s v="Patrick Sama"/>
    <s v="2024-03-26"/>
    <x v="518"/>
    <d v="2024-07-09T00:00:00"/>
    <d v="2024-07-09T00:00:00"/>
    <d v="2024-07-06T00:00:00"/>
    <d v="2024-07-06T00:00:00"/>
    <n v="102"/>
    <n v="0"/>
    <n v="1"/>
    <n v="1"/>
    <x v="1"/>
    <m/>
    <x v="1"/>
  </r>
  <r>
    <s v="DL-03120"/>
    <s v="CUST-0687"/>
    <s v="CMP-033"/>
    <x v="2"/>
    <x v="2"/>
    <s v="22,425"/>
    <n v="22425"/>
    <x v="4"/>
    <s v="Jasmit Gour"/>
    <s v="Jasmit Gour"/>
    <s v="2024-11-02"/>
    <x v="1030"/>
    <d v="2025-02-11T00:00:00"/>
    <d v="2025-02-11T00:00:00"/>
    <m/>
    <s v=""/>
    <m/>
    <n v="0"/>
    <n v="1"/>
    <n v="9.4"/>
    <x v="1"/>
    <m/>
    <x v="0"/>
  </r>
  <r>
    <s v="DL-03121"/>
    <s v="CUST-1291"/>
    <s v="CMP-061"/>
    <x v="4"/>
    <x v="6"/>
    <s v="$6,019"/>
    <n v="6019"/>
    <x v="3"/>
    <s v="Anamika Keer"/>
    <s v="Anamika Keer"/>
    <s v="2024-01-23"/>
    <x v="968"/>
    <d v="2024-06-17T00:00:00"/>
    <d v="2024-06-17T00:00:00"/>
    <m/>
    <s v=""/>
    <m/>
    <n v="0"/>
    <n v="1"/>
    <m/>
    <x v="0"/>
    <m/>
    <x v="0"/>
  </r>
  <r>
    <s v="DL-03122"/>
    <s v="CUST-1422"/>
    <s v=""/>
    <x v="0"/>
    <x v="6"/>
    <s v="6801"/>
    <n v="6801"/>
    <x v="6"/>
    <s v="jalsa parsa"/>
    <s v="Jalsa Parsa"/>
    <s v="02/09/2023"/>
    <x v="1031"/>
    <d v="2023-12-16T00:00:00"/>
    <d v="2023-12-16T00:00:00"/>
    <m/>
    <s v=""/>
    <m/>
    <n v="0"/>
    <n v="1"/>
    <n v="29.4"/>
    <x v="0"/>
    <m/>
    <x v="0"/>
  </r>
  <r>
    <s v="DL-03123"/>
    <s v="CUST-1087"/>
    <s v="CMP-032"/>
    <x v="1"/>
    <x v="3"/>
    <s v="$192,911"/>
    <n v="192911"/>
    <x v="0"/>
    <s v="Amruta Sinha"/>
    <s v="Amruta Sinha"/>
    <s v="2022-02-06"/>
    <x v="512"/>
    <d v="2022-06-03T00:00:00"/>
    <d v="2022-06-03T00:00:00"/>
    <m/>
    <s v=""/>
    <m/>
    <n v="0"/>
    <n v="1"/>
    <n v="12.1"/>
    <x v="2"/>
    <m/>
    <x v="0"/>
  </r>
  <r>
    <s v="DL-03124"/>
    <s v="CUST-0125"/>
    <s v="CMP-198"/>
    <x v="2"/>
    <x v="0"/>
    <s v="34145"/>
    <n v="34145"/>
    <x v="0"/>
    <s v="Karan Karnik"/>
    <s v="Karan Karnik"/>
    <s v="2023-09-25"/>
    <x v="72"/>
    <d v="2024-02-03T00:00:00"/>
    <d v="2024-02-03T00:00:00"/>
    <m/>
    <s v=""/>
    <m/>
    <n v="0"/>
    <n v="1"/>
    <n v="2.1"/>
    <x v="3"/>
    <m/>
    <x v="0"/>
  </r>
  <r>
    <s v="DL-03125"/>
    <s v="CUST-0312"/>
    <s v="CMP-166"/>
    <x v="3"/>
    <x v="4"/>
    <s v="15515"/>
    <n v="15515"/>
    <x v="3"/>
    <s v="Jairaj Panchal"/>
    <s v="Jairaj Panchal"/>
    <s v="2023-12-21"/>
    <x v="537"/>
    <d v="2024-03-31T00:00:00"/>
    <d v="2024-03-31T00:00:00"/>
    <d v="2024-01-25T00:00:00"/>
    <d v="2024-01-25T00:00:00"/>
    <n v="35"/>
    <n v="0"/>
    <n v="1"/>
    <n v="22.2"/>
    <x v="4"/>
    <m/>
    <x v="1"/>
  </r>
  <r>
    <s v="DL-03126"/>
    <s v="CUST-0221"/>
    <s v=""/>
    <x v="1"/>
    <x v="6"/>
    <s v="65091"/>
    <n v="65091"/>
    <x v="5"/>
    <s v="Ati Seshadri"/>
    <s v="Ati Seshadri"/>
    <s v="2022-03-04"/>
    <x v="387"/>
    <d v="2022-04-14T00:00:00"/>
    <d v="2022-04-14T00:00:00"/>
    <m/>
    <s v=""/>
    <m/>
    <n v="0"/>
    <n v="1"/>
    <n v="31.2"/>
    <x v="1"/>
    <m/>
    <x v="0"/>
  </r>
  <r>
    <s v="DL-03127"/>
    <s v="CUST-0781"/>
    <s v="CMP-104"/>
    <x v="2"/>
    <x v="6"/>
    <s v="35493"/>
    <n v="35493"/>
    <x v="6"/>
    <s v="Anamika Keer"/>
    <s v="Anamika Keer"/>
    <s v="2023-09-23"/>
    <x v="752"/>
    <d v="2023-11-20T00:00:00"/>
    <d v="2023-11-20T00:00:00"/>
    <m/>
    <s v=""/>
    <m/>
    <n v="0"/>
    <n v="1"/>
    <n v="1.5"/>
    <x v="4"/>
    <m/>
    <x v="0"/>
  </r>
  <r>
    <s v="DL-03128"/>
    <s v="CUST-1096"/>
    <s v=""/>
    <x v="3"/>
    <x v="0"/>
    <s v="$15,684"/>
    <n v="15684"/>
    <x v="8"/>
    <s v="Anamika Keer"/>
    <s v="Anamika Keer"/>
    <s v="2023-08-16"/>
    <x v="409"/>
    <d v="2024-01-08T00:00:00"/>
    <d v="2024-01-08T00:00:00"/>
    <m/>
    <s v=""/>
    <m/>
    <n v="0"/>
    <n v="1"/>
    <n v="14.3"/>
    <x v="1"/>
    <m/>
    <x v="0"/>
  </r>
  <r>
    <s v="DL-03129"/>
    <s v="CUST-1220"/>
    <s v="CMP-109"/>
    <x v="0"/>
    <x v="1"/>
    <s v="2261"/>
    <n v="2261"/>
    <x v="6"/>
    <s v="Vidhi Mital"/>
    <s v="Vidhi Mital"/>
    <s v="2023-09-23"/>
    <x v="752"/>
    <d v="2023-10-08T00:00:00"/>
    <d v="2023-10-08T00:00:00"/>
    <m/>
    <s v=""/>
    <m/>
    <n v="0"/>
    <n v="1"/>
    <n v="0.5"/>
    <x v="3"/>
    <m/>
    <x v="0"/>
  </r>
  <r>
    <s v="DL-03130"/>
    <s v="CUST-0233"/>
    <s v=""/>
    <x v="1"/>
    <x v="3"/>
    <s v="$66,509"/>
    <n v="66509"/>
    <x v="7"/>
    <s v="Jairaj Panchal"/>
    <s v="Jairaj Panchal"/>
    <s v="2022-07-28"/>
    <x v="95"/>
    <d v="2022-11-05T00:00:00"/>
    <d v="2022-11-05T00:00:00"/>
    <m/>
    <s v=""/>
    <m/>
    <n v="0"/>
    <n v="1"/>
    <n v="30.6"/>
    <x v="0"/>
    <m/>
    <x v="0"/>
  </r>
  <r>
    <s v="DL-03131"/>
    <s v="CUST-0311"/>
    <s v="CMP-307"/>
    <x v="2"/>
    <x v="3"/>
    <s v="32,511"/>
    <n v="32511"/>
    <x v="1"/>
    <s v="Patrick Sama"/>
    <s v="Patrick Sama"/>
    <s v="2022-12-12"/>
    <x v="924"/>
    <d v="2023-02-07T00:00:00"/>
    <d v="2023-02-07T00:00:00"/>
    <m/>
    <s v=""/>
    <m/>
    <n v="0"/>
    <n v="1"/>
    <n v="6.5"/>
    <x v="0"/>
    <m/>
    <x v="0"/>
  </r>
  <r>
    <s v="DL-03132"/>
    <s v="CUST-0628"/>
    <s v="CMP-204"/>
    <x v="0"/>
    <x v="0"/>
    <s v="$6,012"/>
    <n v="6012"/>
    <x v="5"/>
    <s v="Anamika Keer"/>
    <s v="Anamika Keer"/>
    <s v="03/05/2024"/>
    <x v="878"/>
    <d v="2024-06-01T00:00:00"/>
    <d v="2024-06-01T00:00:00"/>
    <m/>
    <s v=""/>
    <m/>
    <n v="0"/>
    <n v="1"/>
    <n v="13.7"/>
    <x v="1"/>
    <m/>
    <x v="0"/>
  </r>
  <r>
    <s v="DL-03133"/>
    <s v="CUST-0056"/>
    <s v="CMP-141"/>
    <x v="3"/>
    <x v="2"/>
    <s v="$11,443"/>
    <n v="11443"/>
    <x v="8"/>
    <s v="Ekta Uppal"/>
    <s v="Ekta Uppal"/>
    <s v="2024-07-09"/>
    <x v="135"/>
    <d v="2024-09-30T00:00:00"/>
    <d v="2024-09-30T00:00:00"/>
    <m/>
    <s v=""/>
    <m/>
    <n v="0"/>
    <n v="1"/>
    <n v="4.5999999999999996"/>
    <x v="0"/>
    <m/>
    <x v="0"/>
  </r>
  <r>
    <s v="DL-03134"/>
    <s v="CUST-0043"/>
    <s v="CMP-057"/>
    <x v="1"/>
    <x v="1"/>
    <s v="$171,619"/>
    <n v="171619"/>
    <x v="5"/>
    <s v="Ati Seshadri  "/>
    <s v="Ati Seshadri"/>
    <s v="2022-06-15"/>
    <x v="896"/>
    <d v="2022-09-29T00:00:00"/>
    <d v="2022-09-29T00:00:00"/>
    <m/>
    <s v=""/>
    <m/>
    <n v="0"/>
    <n v="1"/>
    <n v="3.4"/>
    <x v="3"/>
    <m/>
    <x v="0"/>
  </r>
  <r>
    <s v="DL-03135"/>
    <s v="CUST-0183"/>
    <s v="CMP-382"/>
    <x v="0"/>
    <x v="6"/>
    <s v="$9,294"/>
    <n v="9294"/>
    <x v="5"/>
    <s v="Kashish Patla"/>
    <s v="Kashish Patla"/>
    <s v="2022-07-04"/>
    <x v="675"/>
    <d v="2022-09-01T00:00:00"/>
    <d v="2022-09-01T00:00:00"/>
    <m/>
    <s v=""/>
    <m/>
    <n v="0"/>
    <n v="1"/>
    <n v="26.8"/>
    <x v="1"/>
    <m/>
    <x v="0"/>
  </r>
  <r>
    <s v="DL-03136"/>
    <s v="CUST-0395"/>
    <s v="CMP-137"/>
    <x v="4"/>
    <x v="1"/>
    <s v="9607"/>
    <n v="9607"/>
    <x v="3"/>
    <s v="Vidhi Mital"/>
    <s v="Vidhi Mital"/>
    <s v="2024-01-03"/>
    <x v="955"/>
    <d v="2024-03-30T00:00:00"/>
    <d v="2024-03-30T00:00:00"/>
    <m/>
    <s v=""/>
    <m/>
    <n v="0"/>
    <n v="1"/>
    <m/>
    <x v="4"/>
    <m/>
    <x v="0"/>
  </r>
  <r>
    <s v="DL-03137"/>
    <s v="CUST-0118"/>
    <s v="CMP-265"/>
    <x v="4"/>
    <x v="3"/>
    <s v="12K"/>
    <n v="12000"/>
    <x v="8"/>
    <s v="Owen Mane"/>
    <s v="Owen Mane"/>
    <s v="2024-08-29"/>
    <x v="860"/>
    <d v="2025-01-19T00:00:00"/>
    <d v="2025-01-19T00:00:00"/>
    <m/>
    <s v=""/>
    <m/>
    <n v="0"/>
    <n v="1"/>
    <n v="5.0999999999999996"/>
    <x v="3"/>
    <m/>
    <x v="0"/>
  </r>
  <r>
    <s v="DL-03138"/>
    <s v="CUST-0139"/>
    <s v=""/>
    <x v="2"/>
    <x v="6"/>
    <s v="16123"/>
    <n v="16123"/>
    <x v="7"/>
    <s v="Jasmit Gour"/>
    <s v="Jasmit Gour"/>
    <s v="2024-05-09"/>
    <x v="582"/>
    <d v="2024-08-09T00:00:00"/>
    <d v="2024-08-09T00:00:00"/>
    <m/>
    <s v=""/>
    <m/>
    <n v="0"/>
    <n v="1"/>
    <n v="13"/>
    <x v="0"/>
    <m/>
    <x v="0"/>
  </r>
  <r>
    <s v="DL-03139"/>
    <s v="CUST-0210"/>
    <s v="CMP-158"/>
    <x v="2"/>
    <x v="1"/>
    <s v="34575"/>
    <n v="34575"/>
    <x v="7"/>
    <s v="Karan Karnik"/>
    <s v="Karan Karnik"/>
    <s v="2022-02-10"/>
    <x v="1024"/>
    <d v="2022-03-01T00:00:00"/>
    <d v="2022-03-01T00:00:00"/>
    <m/>
    <s v=""/>
    <m/>
    <n v="0"/>
    <n v="1"/>
    <n v="34.700000000000003"/>
    <x v="0"/>
    <m/>
    <x v="0"/>
  </r>
  <r>
    <s v="DL-03140"/>
    <s v="CUST-1466"/>
    <s v="CMP-202"/>
    <x v="2"/>
    <x v="6"/>
    <s v="27K"/>
    <n v="27000"/>
    <x v="1"/>
    <s v="Patrick Sama"/>
    <s v="Patrick Sama"/>
    <s v="2023-01-07"/>
    <x v="816"/>
    <d v="2023-06-21T00:00:00"/>
    <d v="2023-06-21T00:00:00"/>
    <m/>
    <s v=""/>
    <m/>
    <n v="0"/>
    <n v="1"/>
    <n v="10.3"/>
    <x v="1"/>
    <m/>
    <x v="0"/>
  </r>
  <r>
    <s v="DL-03141"/>
    <s v="CUST-0321"/>
    <s v="CMP-029"/>
    <x v="1"/>
    <x v="4"/>
    <s v="67439"/>
    <n v="67439"/>
    <x v="5"/>
    <s v="Aachal Soni"/>
    <s v="Aachal Soni"/>
    <s v="2022-11-16"/>
    <x v="824"/>
    <d v="2023-05-02T00:00:00"/>
    <d v="2023-05-02T00:00:00"/>
    <d v="2023-05-27T00:00:00"/>
    <d v="2023-05-27T00:00:00"/>
    <n v="192"/>
    <n v="0"/>
    <n v="1"/>
    <n v="24.3"/>
    <x v="3"/>
    <m/>
    <x v="1"/>
  </r>
  <r>
    <s v="DL-03142"/>
    <s v="CUST-0456"/>
    <s v="CMP-032"/>
    <x v="0"/>
    <x v="0"/>
    <s v="$6,416"/>
    <n v="6416"/>
    <x v="3"/>
    <s v="Mason Solanki"/>
    <s v="Mason Solanki"/>
    <s v="2024-01-09"/>
    <x v="191"/>
    <d v="2024-01-24T00:00:00"/>
    <d v="2024-01-24T00:00:00"/>
    <m/>
    <s v=""/>
    <m/>
    <n v="0"/>
    <n v="1"/>
    <n v="21.9"/>
    <x v="1"/>
    <m/>
    <x v="0"/>
  </r>
  <r>
    <s v="DL-03143"/>
    <s v="CUST-0999"/>
    <s v="CMP-299"/>
    <x v="2"/>
    <x v="3"/>
    <s v="35119"/>
    <n v="35119"/>
    <x v="0"/>
    <s v="rachit lall"/>
    <s v="Rachit Lall"/>
    <s v="2023-02-14"/>
    <x v="487"/>
    <d v="2023-07-12T00:00:00"/>
    <d v="2023-07-12T00:00:00"/>
    <m/>
    <s v=""/>
    <m/>
    <n v="0"/>
    <n v="1"/>
    <n v="18"/>
    <x v="0"/>
    <m/>
    <x v="0"/>
  </r>
  <r>
    <s v="DL-03144"/>
    <s v="CUST-0523"/>
    <s v=""/>
    <x v="4"/>
    <x v="0"/>
    <s v="11K"/>
    <n v="11000"/>
    <x v="2"/>
    <s v="Vidhi Mital"/>
    <s v="Vidhi Mital"/>
    <s v="2022-05-18"/>
    <x v="370"/>
    <d v="2022-06-12T00:00:00"/>
    <d v="2022-06-12T00:00:00"/>
    <m/>
    <s v=""/>
    <m/>
    <n v="0"/>
    <n v="1"/>
    <m/>
    <x v="1"/>
    <m/>
    <x v="0"/>
  </r>
  <r>
    <s v="DL-03145"/>
    <s v="CUST-1064"/>
    <s v="CMP-376"/>
    <x v="3"/>
    <x v="5"/>
    <s v="9264"/>
    <n v="9264"/>
    <x v="7"/>
    <s v="Panini Kade"/>
    <s v="Panini Kade"/>
    <s v="2023-02-24"/>
    <x v="188"/>
    <m/>
    <s v=""/>
    <d v="2023-09-06T00:00:00"/>
    <d v="2023-09-06T00:00:00"/>
    <n v="194"/>
    <n v="0"/>
    <n v="1"/>
    <n v="30.9"/>
    <x v="0"/>
    <m/>
    <x v="2"/>
  </r>
  <r>
    <s v="DL-03146"/>
    <s v="CUST-0038"/>
    <s v=""/>
    <x v="4"/>
    <x v="0"/>
    <s v="8355"/>
    <n v="8355"/>
    <x v="7"/>
    <s v="Vidhi Mital  "/>
    <s v="Vidhi Mital"/>
    <s v="2024-09-30"/>
    <x v="152"/>
    <d v="2025-03-10T00:00:00"/>
    <d v="2025-03-10T00:00:00"/>
    <m/>
    <s v=""/>
    <m/>
    <n v="0"/>
    <n v="1"/>
    <m/>
    <x v="4"/>
    <m/>
    <x v="0"/>
  </r>
  <r>
    <s v="DL-03147"/>
    <s v="CUST-0911"/>
    <s v="CMP-193"/>
    <x v="3"/>
    <x v="1"/>
    <s v="4910"/>
    <n v="4910"/>
    <x v="0"/>
    <s v="Hemangini Bahri"/>
    <s v="Hemangini Bahri"/>
    <s v="2023-01-19"/>
    <x v="146"/>
    <d v="2023-02-17T00:00:00"/>
    <d v="2023-02-17T00:00:00"/>
    <m/>
    <s v=""/>
    <m/>
    <n v="0"/>
    <n v="1"/>
    <n v="20.3"/>
    <x v="3"/>
    <m/>
    <x v="0"/>
  </r>
  <r>
    <s v="DL-03148"/>
    <s v="CUST-0530"/>
    <s v="CMP-302"/>
    <x v="4"/>
    <x v="0"/>
    <s v="9,551"/>
    <n v="9551"/>
    <x v="3"/>
    <s v="Ekta Uppal"/>
    <s v="Ekta Uppal"/>
    <s v="2024-03-12"/>
    <x v="717"/>
    <d v="2024-05-23T00:00:00"/>
    <d v="2024-05-23T00:00:00"/>
    <m/>
    <s v=""/>
    <m/>
    <n v="0"/>
    <n v="1"/>
    <n v="25.6"/>
    <x v="0"/>
    <m/>
    <x v="0"/>
  </r>
  <r>
    <s v="DL-03149"/>
    <s v="CUST-1295"/>
    <s v="CMP-059"/>
    <x v="0"/>
    <x v="3"/>
    <s v="7251"/>
    <n v="7251"/>
    <x v="5"/>
    <s v="Patrick Sama"/>
    <s v="Patrick Sama"/>
    <s v="2023-08-08"/>
    <x v="672"/>
    <d v="2023-09-13T00:00:00"/>
    <d v="2023-09-13T00:00:00"/>
    <m/>
    <s v=""/>
    <m/>
    <n v="0"/>
    <n v="1"/>
    <n v="14.6"/>
    <x v="4"/>
    <m/>
    <x v="0"/>
  </r>
  <r>
    <s v="DL-03150"/>
    <s v="CUST-1278"/>
    <s v=""/>
    <x v="1"/>
    <x v="2"/>
    <s v="145198"/>
    <n v="145198"/>
    <x v="2"/>
    <s v="Ekta Uppal"/>
    <s v="Ekta Uppal"/>
    <s v="2022-10-13"/>
    <x v="285"/>
    <d v="2023-02-15T00:00:00"/>
    <d v="2023-02-15T00:00:00"/>
    <m/>
    <s v=""/>
    <m/>
    <n v="0"/>
    <n v="1"/>
    <n v="31.8"/>
    <x v="1"/>
    <m/>
    <x v="0"/>
  </r>
  <r>
    <s v="DL-03151"/>
    <s v="CUST-0251"/>
    <s v="CMP-100"/>
    <x v="0"/>
    <x v="2"/>
    <s v="$8,233"/>
    <n v="8233"/>
    <x v="8"/>
    <s v="Patrick Sama"/>
    <s v="Patrick Sama"/>
    <s v="2022-09-03"/>
    <x v="521"/>
    <d v="2022-12-09T00:00:00"/>
    <d v="2022-12-09T00:00:00"/>
    <m/>
    <s v=""/>
    <m/>
    <n v="0"/>
    <n v="1"/>
    <n v="3.7"/>
    <x v="1"/>
    <m/>
    <x v="0"/>
  </r>
  <r>
    <s v="DL-03152"/>
    <s v="CUST-1441"/>
    <s v="CMP-202"/>
    <x v="0"/>
    <x v="1"/>
    <s v="$4,812"/>
    <n v="4812"/>
    <x v="3"/>
    <s v="Kashish Patla"/>
    <s v="Kashish Patla"/>
    <s v="2024-09-12"/>
    <x v="354"/>
    <d v="2024-10-29T00:00:00"/>
    <d v="2024-10-29T00:00:00"/>
    <m/>
    <s v=""/>
    <m/>
    <n v="0"/>
    <n v="1"/>
    <m/>
    <x v="1"/>
    <m/>
    <x v="0"/>
  </r>
  <r>
    <s v="DL-03153"/>
    <s v="CUST-1329"/>
    <s v="CMP-090"/>
    <x v="0"/>
    <x v="4"/>
    <s v="6K"/>
    <n v="6000"/>
    <x v="1"/>
    <s v="Aachal Soni"/>
    <s v="Aachal Soni"/>
    <s v="2023-08-25"/>
    <x v="687"/>
    <d v="2024-02-17T00:00:00"/>
    <d v="2024-02-17T00:00:00"/>
    <d v="2023-10-14T00:00:00"/>
    <d v="2023-10-14T00:00:00"/>
    <n v="50"/>
    <n v="0"/>
    <n v="1"/>
    <n v="21.6"/>
    <x v="1"/>
    <m/>
    <x v="1"/>
  </r>
  <r>
    <s v="DL-03154"/>
    <s v="CUST-1180"/>
    <s v=""/>
    <x v="2"/>
    <x v="4"/>
    <s v="$47,743"/>
    <n v="47743"/>
    <x v="2"/>
    <s v="Nihal Bhasin"/>
    <s v="Nihal Bhasin"/>
    <s v="2024-04-19"/>
    <x v="724"/>
    <d v="2024-06-15T00:00:00"/>
    <d v="2024-06-15T00:00:00"/>
    <d v="2024-06-23T00:00:00"/>
    <d v="2024-06-23T00:00:00"/>
    <n v="65"/>
    <n v="0"/>
    <n v="1"/>
    <n v="26.4"/>
    <x v="0"/>
    <m/>
    <x v="1"/>
  </r>
  <r>
    <s v="DL-03155"/>
    <s v="CUST-0393"/>
    <s v="CMP-308"/>
    <x v="1"/>
    <x v="4"/>
    <s v="130,586"/>
    <n v="130586"/>
    <x v="4"/>
    <s v="Lakshmi Hayre"/>
    <s v="Lakshmi Hayre"/>
    <s v="2024-12-04"/>
    <x v="605"/>
    <d v="2025-05-23T00:00:00"/>
    <d v="2025-05-23T00:00:00"/>
    <d v="2025-04-10T00:00:00"/>
    <d v="2025-04-10T00:00:00"/>
    <n v="127"/>
    <n v="0"/>
    <n v="1"/>
    <n v="26.8"/>
    <x v="3"/>
    <m/>
    <x v="1"/>
  </r>
  <r>
    <s v="DL-03156"/>
    <s v="CUST-1085"/>
    <s v=""/>
    <x v="1"/>
    <x v="3"/>
    <s v="174,883"/>
    <n v="174883"/>
    <x v="4"/>
    <s v="Mason Solanki"/>
    <s v="Mason Solanki"/>
    <s v="06/09/2023"/>
    <x v="368"/>
    <d v="2023-11-10T00:00:00"/>
    <d v="2023-11-10T00:00:00"/>
    <m/>
    <s v=""/>
    <m/>
    <n v="0"/>
    <n v="1"/>
    <n v="7.6"/>
    <x v="3"/>
    <m/>
    <x v="0"/>
  </r>
  <r>
    <s v="DL-03157"/>
    <s v="CUST-1134"/>
    <s v=""/>
    <x v="0"/>
    <x v="5"/>
    <s v="7647"/>
    <n v="7647"/>
    <x v="0"/>
    <s v="Mason Solanki"/>
    <s v="Mason Solanki"/>
    <s v="2022-10-26"/>
    <x v="526"/>
    <d v="2023-01-15T00:00:00"/>
    <d v="2023-01-15T00:00:00"/>
    <d v="2022-12-02T00:00:00"/>
    <d v="2022-12-02T00:00:00"/>
    <n v="37"/>
    <n v="0"/>
    <n v="1"/>
    <n v="11.7"/>
    <x v="2"/>
    <m/>
    <x v="2"/>
  </r>
  <r>
    <s v="DL-03158"/>
    <s v="CUST-0351"/>
    <s v="CMP-106"/>
    <x v="4"/>
    <x v="5"/>
    <s v="14144"/>
    <n v="14144"/>
    <x v="1"/>
    <s v="Champak Rao"/>
    <s v="Champak Rao"/>
    <s v="2024-02-01"/>
    <x v="489"/>
    <d v="2024-07-11T00:00:00"/>
    <d v="2024-07-11T00:00:00"/>
    <d v="2024-06-17T00:00:00"/>
    <d v="2024-06-17T00:00:00"/>
    <n v="137"/>
    <n v="0"/>
    <n v="1"/>
    <n v="0.1"/>
    <x v="4"/>
    <m/>
    <x v="2"/>
  </r>
  <r>
    <s v="DL-03159"/>
    <s v="CUST-1080"/>
    <s v=""/>
    <x v="0"/>
    <x v="1"/>
    <s v="5257"/>
    <n v="5257"/>
    <x v="3"/>
    <s v="Anamika Keer"/>
    <s v="Anamika Keer"/>
    <s v="2024-11-04"/>
    <x v="808"/>
    <d v="2025-05-01T00:00:00"/>
    <d v="2025-05-01T00:00:00"/>
    <m/>
    <s v=""/>
    <m/>
    <n v="0"/>
    <n v="1"/>
    <n v="23.7"/>
    <x v="0"/>
    <m/>
    <x v="0"/>
  </r>
  <r>
    <s v="DL-03160"/>
    <s v="CUST-1144"/>
    <s v="CMP-242"/>
    <x v="3"/>
    <x v="2"/>
    <s v="5600"/>
    <n v="5600"/>
    <x v="0"/>
    <s v="Karan Karnik"/>
    <s v="Karan Karnik"/>
    <s v="2024-10-18"/>
    <x v="741"/>
    <d v="2024-11-08T00:00:00"/>
    <d v="2024-11-08T00:00:00"/>
    <m/>
    <s v=""/>
    <m/>
    <n v="0"/>
    <n v="1"/>
    <n v="29.6"/>
    <x v="3"/>
    <m/>
    <x v="0"/>
  </r>
  <r>
    <s v="DL-03161"/>
    <s v="CUST-0138"/>
    <s v=""/>
    <x v="2"/>
    <x v="3"/>
    <s v="$38,574"/>
    <n v="38574"/>
    <x v="7"/>
    <s v="Jasmit Gour"/>
    <s v="Jasmit Gour"/>
    <s v="2024-10-30"/>
    <x v="805"/>
    <d v="2025-04-19T00:00:00"/>
    <d v="2025-04-19T00:00:00"/>
    <m/>
    <s v=""/>
    <m/>
    <n v="0"/>
    <n v="1"/>
    <n v="15.5"/>
    <x v="2"/>
    <m/>
    <x v="0"/>
  </r>
  <r>
    <s v="DL-03162"/>
    <s v="CUST-1415"/>
    <s v="CMP-398"/>
    <x v="3"/>
    <x v="1"/>
    <s v="4K"/>
    <n v="4000"/>
    <x v="0"/>
    <s v="Panini Kade"/>
    <s v="Panini Kade"/>
    <s v="2024-12-30"/>
    <x v="154"/>
    <d v="2025-04-28T00:00:00"/>
    <d v="2025-04-28T00:00:00"/>
    <m/>
    <s v=""/>
    <m/>
    <n v="0"/>
    <n v="1"/>
    <m/>
    <x v="4"/>
    <m/>
    <x v="0"/>
  </r>
  <r>
    <s v="DL-03163"/>
    <s v="CUST-1341"/>
    <s v="CMP-015"/>
    <x v="3"/>
    <x v="5"/>
    <s v="8448"/>
    <n v="8448"/>
    <x v="0"/>
    <s v="Kashish Patla"/>
    <s v="Kashish Patla"/>
    <s v="2023-06-30"/>
    <x v="218"/>
    <d v="2023-07-23T00:00:00"/>
    <d v="2023-07-23T00:00:00"/>
    <d v="2023-08-12T00:00:00"/>
    <d v="2023-08-12T00:00:00"/>
    <n v="43"/>
    <n v="0"/>
    <n v="1"/>
    <n v="11.9"/>
    <x v="1"/>
    <m/>
    <x v="2"/>
  </r>
  <r>
    <s v="DL-03164"/>
    <s v="CUST-0697"/>
    <s v="CMP-300"/>
    <x v="3"/>
    <x v="5"/>
    <s v="3,942"/>
    <n v="3942"/>
    <x v="6"/>
    <s v="Amruta Sinha"/>
    <s v="Amruta Sinha"/>
    <s v="2023-02-21"/>
    <x v="376"/>
    <d v="2023-04-11T00:00:00"/>
    <d v="2023-04-11T00:00:00"/>
    <d v="2023-07-05T00:00:00"/>
    <d v="2023-07-05T00:00:00"/>
    <n v="134"/>
    <n v="0"/>
    <n v="1"/>
    <n v="34.5"/>
    <x v="4"/>
    <m/>
    <x v="2"/>
  </r>
  <r>
    <s v="DL-03165"/>
    <s v="CUST-0122"/>
    <s v="CMP-331"/>
    <x v="0"/>
    <x v="1"/>
    <s v="8680"/>
    <n v="8680"/>
    <x v="2"/>
    <s v="Ati Seshadri"/>
    <s v="Ati Seshadri"/>
    <s v="2022-10-26"/>
    <x v="526"/>
    <d v="2023-01-27T00:00:00"/>
    <d v="2023-01-27T00:00:00"/>
    <m/>
    <s v=""/>
    <m/>
    <n v="0"/>
    <n v="1"/>
    <n v="16.399999999999999"/>
    <x v="2"/>
    <m/>
    <x v="0"/>
  </r>
  <r>
    <s v="DL-03166"/>
    <s v="CUST-0812"/>
    <s v="CMP-111"/>
    <x v="0"/>
    <x v="4"/>
    <s v="5K"/>
    <n v="5000"/>
    <x v="1"/>
    <s v="jalsa parsa"/>
    <s v="Jalsa Parsa"/>
    <s v="31/08/2022"/>
    <x v="732"/>
    <d v="2023-02-04T00:00:00"/>
    <d v="2023-02-04T00:00:00"/>
    <d v="2022-11-14T00:00:00"/>
    <d v="2022-11-14T00:00:00"/>
    <n v="75"/>
    <n v="1"/>
    <n v="2"/>
    <m/>
    <x v="2"/>
    <m/>
    <x v="1"/>
  </r>
  <r>
    <s v="DL-03167"/>
    <s v="CUST-0369"/>
    <s v=""/>
    <x v="3"/>
    <x v="4"/>
    <s v="$19,465"/>
    <n v="19465"/>
    <x v="7"/>
    <s v="Amruta Sinha"/>
    <s v="Amruta Sinha"/>
    <s v="2024-06-18"/>
    <x v="1004"/>
    <d v="2024-10-18T00:00:00"/>
    <d v="2024-10-18T00:00:00"/>
    <d v="2024-12-13T00:00:00"/>
    <d v="2024-12-13T00:00:00"/>
    <n v="178"/>
    <n v="0"/>
    <n v="1"/>
    <m/>
    <x v="2"/>
    <m/>
    <x v="1"/>
  </r>
  <r>
    <s v="DL-03168"/>
    <s v="CUST-0306"/>
    <s v=""/>
    <x v="2"/>
    <x v="4"/>
    <s v="45133"/>
    <n v="45133"/>
    <x v="6"/>
    <s v="Ekta Uppal"/>
    <s v="Ekta Uppal"/>
    <s v="16/08/2023"/>
    <x v="409"/>
    <d v="2024-01-25T00:00:00"/>
    <d v="2024-01-25T00:00:00"/>
    <d v="2024-02-21T00:00:00"/>
    <d v="2024-02-21T00:00:00"/>
    <n v="189"/>
    <n v="1"/>
    <n v="1"/>
    <m/>
    <x v="4"/>
    <m/>
    <x v="1"/>
  </r>
  <r>
    <s v="DL-03169"/>
    <s v="CUST-0411"/>
    <s v=""/>
    <x v="1"/>
    <x v="1"/>
    <s v="176528"/>
    <n v="176528"/>
    <x v="0"/>
    <s v="rachit lall"/>
    <s v="Rachit Lall"/>
    <s v="2024-08-05"/>
    <x v="953"/>
    <d v="2024-11-12T00:00:00"/>
    <d v="2024-11-12T00:00:00"/>
    <m/>
    <s v=""/>
    <m/>
    <n v="0"/>
    <n v="1"/>
    <n v="27.9"/>
    <x v="3"/>
    <m/>
    <x v="0"/>
  </r>
  <r>
    <s v="DL-03170"/>
    <s v="CUST-0652"/>
    <s v="CMP-004"/>
    <x v="3"/>
    <x v="4"/>
    <s v="15050"/>
    <n v="15050"/>
    <x v="4"/>
    <s v="Vidhi Mital"/>
    <s v="Vidhi Mital"/>
    <s v="2023-12-19"/>
    <x v="116"/>
    <d v="2024-02-09T00:00:00"/>
    <d v="2024-02-09T00:00:00"/>
    <d v="2024-03-24T00:00:00"/>
    <d v="2024-03-24T00:00:00"/>
    <n v="96"/>
    <n v="0"/>
    <n v="1"/>
    <n v="5.3"/>
    <x v="4"/>
    <m/>
    <x v="1"/>
  </r>
  <r>
    <s v="DL-03171"/>
    <s v="CUST-0780"/>
    <s v="CMP-340"/>
    <x v="2"/>
    <x v="0"/>
    <s v="39625"/>
    <n v="39625"/>
    <x v="4"/>
    <s v="Vidhi Mital"/>
    <s v="Vidhi Mital"/>
    <s v="2022-08-04"/>
    <x v="434"/>
    <d v="2022-11-13T00:00:00"/>
    <d v="2022-11-13T00:00:00"/>
    <m/>
    <s v=""/>
    <m/>
    <n v="0"/>
    <n v="1"/>
    <n v="5"/>
    <x v="0"/>
    <m/>
    <x v="0"/>
  </r>
  <r>
    <s v="DL-03172"/>
    <s v="CUST-0651"/>
    <s v="CMP-073"/>
    <x v="2"/>
    <x v="3"/>
    <s v="$29,774"/>
    <n v="29774"/>
    <x v="2"/>
    <s v="Shivani Natt"/>
    <s v="Shivani Natt"/>
    <s v="2022-04-16"/>
    <x v="40"/>
    <d v="2022-06-22T00:00:00"/>
    <d v="2022-06-22T00:00:00"/>
    <m/>
    <s v=""/>
    <m/>
    <n v="0"/>
    <n v="1"/>
    <n v="29.4"/>
    <x v="4"/>
    <m/>
    <x v="0"/>
  </r>
  <r>
    <s v="DL-03173"/>
    <s v="CUST-1225"/>
    <s v=""/>
    <x v="3"/>
    <x v="6"/>
    <s v="$23,873"/>
    <n v="23873"/>
    <x v="7"/>
    <s v="Mason Solanki"/>
    <s v="Mason Solanki"/>
    <s v="2022-12-19"/>
    <x v="921"/>
    <d v="2023-01-27T00:00:00"/>
    <d v="2023-01-27T00:00:00"/>
    <m/>
    <s v=""/>
    <m/>
    <n v="0"/>
    <n v="1"/>
    <n v="2.9"/>
    <x v="2"/>
    <m/>
    <x v="0"/>
  </r>
  <r>
    <s v="DL-03174"/>
    <s v="CUST-1317"/>
    <s v=""/>
    <x v="3"/>
    <x v="5"/>
    <s v="$4,297"/>
    <n v="4297"/>
    <x v="6"/>
    <s v="Champak Rao"/>
    <s v="Champak Rao"/>
    <s v="2024-05-25"/>
    <x v="829"/>
    <d v="2024-06-22T00:00:00"/>
    <d v="2024-06-22T00:00:00"/>
    <d v="2024-06-30T00:00:00"/>
    <d v="2024-06-30T00:00:00"/>
    <n v="36"/>
    <n v="0"/>
    <n v="1"/>
    <n v="5.9"/>
    <x v="4"/>
    <m/>
    <x v="2"/>
  </r>
  <r>
    <s v="DL-03175"/>
    <s v="CUST-0631"/>
    <s v="CMP-086"/>
    <x v="4"/>
    <x v="4"/>
    <s v="8476"/>
    <n v="8476"/>
    <x v="4"/>
    <s v="Shivani Natt"/>
    <s v="Shivani Natt"/>
    <s v="2023-08-08"/>
    <x v="672"/>
    <d v="2023-10-20T00:00:00"/>
    <d v="2023-10-20T00:00:00"/>
    <d v="2023-12-10T00:00:00"/>
    <d v="2023-12-10T00:00:00"/>
    <n v="124"/>
    <n v="0"/>
    <n v="1"/>
    <n v="17.7"/>
    <x v="3"/>
    <m/>
    <x v="1"/>
  </r>
  <r>
    <s v="DL-03176"/>
    <s v="CUST-0445"/>
    <s v="CMP-291"/>
    <x v="1"/>
    <x v="0"/>
    <s v="78514"/>
    <n v="78514"/>
    <x v="3"/>
    <s v="Ekta Uppal"/>
    <s v="Ekta Uppal"/>
    <s v="2023-07-02"/>
    <x v="522"/>
    <d v="2023-10-02T00:00:00"/>
    <d v="2023-10-02T00:00:00"/>
    <m/>
    <s v=""/>
    <m/>
    <n v="0"/>
    <n v="1"/>
    <n v="11.1"/>
    <x v="1"/>
    <m/>
    <x v="0"/>
  </r>
  <r>
    <s v="DL-03177"/>
    <s v="CUST-0125"/>
    <s v="CMP-343"/>
    <x v="1"/>
    <x v="3"/>
    <s v="66549"/>
    <n v="66549"/>
    <x v="6"/>
    <s v="Patrick Sama"/>
    <s v="Patrick Sama"/>
    <s v="2022-09-02"/>
    <x v="1032"/>
    <d v="2022-11-30T00:00:00"/>
    <d v="2022-11-30T00:00:00"/>
    <m/>
    <s v=""/>
    <m/>
    <n v="0"/>
    <n v="1"/>
    <n v="17"/>
    <x v="3"/>
    <m/>
    <x v="0"/>
  </r>
  <r>
    <s v="DL-03178"/>
    <s v="CUST-0586"/>
    <s v="CMP-339"/>
    <x v="3"/>
    <x v="4"/>
    <s v="5213"/>
    <n v="5213"/>
    <x v="4"/>
    <s v="Mason Solanki"/>
    <s v="Mason Solanki"/>
    <s v="2022-05-08"/>
    <x v="911"/>
    <d v="2022-09-06T00:00:00"/>
    <d v="2022-09-06T00:00:00"/>
    <d v="2022-06-22T00:00:00"/>
    <d v="2022-06-22T00:00:00"/>
    <n v="45"/>
    <n v="0"/>
    <n v="1"/>
    <n v="10.7"/>
    <x v="0"/>
    <m/>
    <x v="1"/>
  </r>
  <r>
    <s v="DL-03179"/>
    <s v="CUST-1440"/>
    <s v="CMP-266"/>
    <x v="1"/>
    <x v="6"/>
    <s v="$109,325"/>
    <n v="109325"/>
    <x v="7"/>
    <s v="Krish Varughese"/>
    <s v="Krish Varughese"/>
    <s v="2023-10-09"/>
    <x v="641"/>
    <d v="2024-01-25T00:00:00"/>
    <d v="2024-01-25T00:00:00"/>
    <m/>
    <s v=""/>
    <m/>
    <n v="0"/>
    <n v="1"/>
    <m/>
    <x v="3"/>
    <m/>
    <x v="0"/>
  </r>
  <r>
    <s v="DL-03180"/>
    <s v="CUST-0022"/>
    <s v="CMP-141"/>
    <x v="3"/>
    <x v="1"/>
    <s v="7,025"/>
    <n v="7025"/>
    <x v="1"/>
    <s v="Jairaj Panchal"/>
    <s v="Jairaj Panchal"/>
    <s v="2024-03-27"/>
    <x v="1014"/>
    <d v="2024-07-13T00:00:00"/>
    <d v="2024-07-13T00:00:00"/>
    <m/>
    <s v=""/>
    <m/>
    <n v="0"/>
    <n v="1"/>
    <n v="10.3"/>
    <x v="4"/>
    <m/>
    <x v="0"/>
  </r>
  <r>
    <s v="DL-03181"/>
    <s v="CUST-0931"/>
    <s v="CMP-305"/>
    <x v="2"/>
    <x v="1"/>
    <s v="$11,443"/>
    <n v="11443"/>
    <x v="5"/>
    <s v="Shivani Natt"/>
    <s v="Shivani Natt"/>
    <s v="2022-01-17"/>
    <x v="767"/>
    <d v="2022-02-08T00:00:00"/>
    <d v="2022-02-08T00:00:00"/>
    <m/>
    <s v=""/>
    <m/>
    <n v="0"/>
    <n v="1"/>
    <n v="22.8"/>
    <x v="2"/>
    <m/>
    <x v="0"/>
  </r>
  <r>
    <s v="DL-03182"/>
    <s v="CUST-0324"/>
    <s v=""/>
    <x v="3"/>
    <x v="3"/>
    <s v="9,087"/>
    <n v="9087"/>
    <x v="0"/>
    <s v="Hemangini Bahri"/>
    <s v="Hemangini Bahri"/>
    <s v="2022-02-20"/>
    <x v="271"/>
    <d v="2022-03-20T00:00:00"/>
    <d v="2022-03-20T00:00:00"/>
    <m/>
    <s v=""/>
    <m/>
    <n v="0"/>
    <n v="1"/>
    <n v="10.7"/>
    <x v="1"/>
    <m/>
    <x v="0"/>
  </r>
  <r>
    <s v="DL-03183"/>
    <s v="CUST-1471"/>
    <s v="CMP-219"/>
    <x v="0"/>
    <x v="2"/>
    <s v="$9,158"/>
    <n v="9158"/>
    <x v="4"/>
    <s v="Amruta Sinha"/>
    <s v="Amruta Sinha"/>
    <s v="2024-03-07"/>
    <x v="343"/>
    <d v="2024-08-06T00:00:00"/>
    <d v="2024-08-06T00:00:00"/>
    <m/>
    <s v=""/>
    <m/>
    <n v="0"/>
    <n v="1"/>
    <n v="18"/>
    <x v="2"/>
    <m/>
    <x v="0"/>
  </r>
  <r>
    <s v="DL-03184"/>
    <s v="CUST-0565"/>
    <s v="CMP-395"/>
    <x v="3"/>
    <x v="6"/>
    <s v="7330"/>
    <n v="7330"/>
    <x v="7"/>
    <s v="Ekta Uppal"/>
    <s v="Ekta Uppal"/>
    <s v="26/06/2022"/>
    <x v="689"/>
    <d v="2022-07-31T00:00:00"/>
    <d v="2022-07-31T00:00:00"/>
    <m/>
    <s v=""/>
    <m/>
    <n v="0"/>
    <n v="1"/>
    <n v="8.9"/>
    <x v="2"/>
    <m/>
    <x v="0"/>
  </r>
  <r>
    <s v="DL-03185"/>
    <s v="CUST-0649"/>
    <s v="CMP-034"/>
    <x v="4"/>
    <x v="0"/>
    <s v="5487"/>
    <n v="5487"/>
    <x v="5"/>
    <s v="Anamika Keer"/>
    <s v="Anamika Keer"/>
    <s v="2023-06-06"/>
    <x v="1"/>
    <d v="2023-09-26T00:00:00"/>
    <d v="2023-09-26T00:00:00"/>
    <m/>
    <s v=""/>
    <m/>
    <n v="0"/>
    <n v="1"/>
    <n v="9.1"/>
    <x v="3"/>
    <m/>
    <x v="0"/>
  </r>
  <r>
    <s v="DL-03186"/>
    <s v="CUST-0030"/>
    <s v=""/>
    <x v="3"/>
    <x v="0"/>
    <s v="19398"/>
    <n v="19398"/>
    <x v="6"/>
    <s v="Krish Varughese"/>
    <s v="Krish Varughese"/>
    <s v="19/04/2024"/>
    <x v="724"/>
    <d v="2024-05-26T00:00:00"/>
    <d v="2024-05-26T00:00:00"/>
    <m/>
    <s v=""/>
    <m/>
    <n v="0"/>
    <n v="1"/>
    <n v="3.3"/>
    <x v="0"/>
    <m/>
    <x v="0"/>
  </r>
  <r>
    <s v="DL-03187"/>
    <s v="CUST-0626"/>
    <s v="CMP-249"/>
    <x v="1"/>
    <x v="5"/>
    <s v="$134,915"/>
    <n v="134915"/>
    <x v="5"/>
    <s v="Vidhi Mital"/>
    <s v="Vidhi Mital"/>
    <s v="2022-10-16"/>
    <x v="549"/>
    <d v="2022-11-16T00:00:00"/>
    <d v="2022-11-16T00:00:00"/>
    <d v="2023-01-09T00:00:00"/>
    <d v="2023-01-09T00:00:00"/>
    <n v="85"/>
    <n v="0"/>
    <n v="1"/>
    <n v="25.8"/>
    <x v="0"/>
    <m/>
    <x v="2"/>
  </r>
  <r>
    <s v="DL-03188"/>
    <s v="CUST-1315"/>
    <s v=""/>
    <x v="2"/>
    <x v="3"/>
    <s v="14K"/>
    <n v="14000"/>
    <x v="6"/>
    <s v="Patrick Sama"/>
    <s v="Patrick Sama"/>
    <s v="2023-05-14"/>
    <x v="296"/>
    <d v="2023-07-08T00:00:00"/>
    <d v="2023-07-08T00:00:00"/>
    <m/>
    <s v=""/>
    <m/>
    <n v="0"/>
    <n v="1"/>
    <n v="15.5"/>
    <x v="4"/>
    <m/>
    <x v="0"/>
  </r>
  <r>
    <s v="DL-03189"/>
    <s v="CUST-0325"/>
    <s v=""/>
    <x v="0"/>
    <x v="3"/>
    <s v="9,304"/>
    <n v="9304"/>
    <x v="6"/>
    <s v="Ekta Uppal"/>
    <s v="Ekta Uppal"/>
    <s v="2024-05-03"/>
    <x v="878"/>
    <d v="2024-07-30T00:00:00"/>
    <d v="2024-07-30T00:00:00"/>
    <m/>
    <s v=""/>
    <m/>
    <n v="0"/>
    <n v="1"/>
    <n v="32.4"/>
    <x v="2"/>
    <m/>
    <x v="0"/>
  </r>
  <r>
    <s v="DL-03190"/>
    <s v="CUST-1101"/>
    <s v="CMP-052"/>
    <x v="3"/>
    <x v="2"/>
    <s v="19464"/>
    <n v="19464"/>
    <x v="4"/>
    <s v="Amruta Sinha"/>
    <s v="Amruta Sinha"/>
    <s v="2024-01-03"/>
    <x v="955"/>
    <d v="2024-05-27T00:00:00"/>
    <d v="2024-05-27T00:00:00"/>
    <m/>
    <s v=""/>
    <m/>
    <n v="0"/>
    <n v="1"/>
    <m/>
    <x v="3"/>
    <m/>
    <x v="0"/>
  </r>
  <r>
    <s v="DL-03191"/>
    <s v="CUST-1251"/>
    <s v="CMP-279"/>
    <x v="3"/>
    <x v="4"/>
    <s v="$8,796"/>
    <n v="8796"/>
    <x v="5"/>
    <s v="Hemangini Bahri"/>
    <s v="Hemangini Bahri"/>
    <s v="2023-02-28"/>
    <x v="253"/>
    <m/>
    <s v=""/>
    <d v="2023-04-19T00:00:00"/>
    <d v="2023-04-19T00:00:00"/>
    <n v="50"/>
    <n v="0"/>
    <n v="1"/>
    <n v="19.899999999999999"/>
    <x v="0"/>
    <m/>
    <x v="1"/>
  </r>
  <r>
    <s v="DL-03192"/>
    <s v="CUST-0158"/>
    <s v="CMP-241"/>
    <x v="0"/>
    <x v="1"/>
    <s v="2755"/>
    <n v="2755"/>
    <x v="6"/>
    <s v="Nihal Bhasin"/>
    <s v="Nihal Bhasin"/>
    <s v="2022-01-14"/>
    <x v="715"/>
    <d v="2022-07-07T00:00:00"/>
    <d v="2022-07-07T00:00:00"/>
    <m/>
    <s v=""/>
    <m/>
    <n v="0"/>
    <n v="1"/>
    <n v="4.5"/>
    <x v="1"/>
    <m/>
    <x v="0"/>
  </r>
  <r>
    <s v="DL-03193"/>
    <s v="CUST-1340"/>
    <s v="CMP-257"/>
    <x v="1"/>
    <x v="4"/>
    <s v="$132,423"/>
    <n v="132423"/>
    <x v="3"/>
    <s v="jalsa parsa"/>
    <s v="Jalsa Parsa"/>
    <s v="2022-09-21"/>
    <x v="461"/>
    <d v="2023-01-18T00:00:00"/>
    <d v="2023-01-18T00:00:00"/>
    <d v="2023-04-05T00:00:00"/>
    <d v="2023-04-05T00:00:00"/>
    <n v="196"/>
    <n v="0"/>
    <n v="1"/>
    <n v="14.8"/>
    <x v="0"/>
    <m/>
    <x v="1"/>
  </r>
  <r>
    <s v="DL-03194"/>
    <s v="CUST-1357"/>
    <s v="CMP-195"/>
    <x v="1"/>
    <x v="1"/>
    <s v="$199,234"/>
    <n v="199234"/>
    <x v="2"/>
    <s v="Aachal Soni"/>
    <s v="Aachal Soni"/>
    <s v="21/10/2023"/>
    <x v="511"/>
    <d v="2023-12-06T00:00:00"/>
    <d v="2023-12-06T00:00:00"/>
    <m/>
    <s v=""/>
    <m/>
    <n v="0"/>
    <n v="1"/>
    <n v="14.8"/>
    <x v="3"/>
    <m/>
    <x v="0"/>
  </r>
  <r>
    <s v="DL-03195"/>
    <s v="CUST-0733"/>
    <s v="CMP-219"/>
    <x v="2"/>
    <x v="3"/>
    <s v="35K"/>
    <n v="35000"/>
    <x v="7"/>
    <s v="Kashish Patla"/>
    <s v="Kashish Patla"/>
    <s v="2024-04-22"/>
    <x v="942"/>
    <d v="2024-08-25T00:00:00"/>
    <d v="2024-08-25T00:00:00"/>
    <m/>
    <s v=""/>
    <m/>
    <n v="0"/>
    <n v="1"/>
    <n v="31.5"/>
    <x v="4"/>
    <m/>
    <x v="0"/>
  </r>
  <r>
    <s v="DL-03196"/>
    <s v="CUST-0105"/>
    <s v="CMP-290"/>
    <x v="4"/>
    <x v="1"/>
    <s v="8353"/>
    <n v="8353"/>
    <x v="8"/>
    <s v="Panini Kade"/>
    <s v="Panini Kade"/>
    <s v="15/05/2023"/>
    <x v="1033"/>
    <d v="2023-11-10T00:00:00"/>
    <d v="2023-11-10T00:00:00"/>
    <m/>
    <s v=""/>
    <m/>
    <n v="0"/>
    <n v="1"/>
    <n v="23.5"/>
    <x v="2"/>
    <m/>
    <x v="0"/>
  </r>
  <r>
    <s v="DL-03197"/>
    <s v="CUST-1130"/>
    <s v="CMP-007"/>
    <x v="2"/>
    <x v="3"/>
    <s v="$12,390"/>
    <n v="12390"/>
    <x v="6"/>
    <s v="Anamika Keer"/>
    <s v="Anamika Keer"/>
    <s v="2022-07-26"/>
    <x v="1000"/>
    <d v="2023-01-20T00:00:00"/>
    <d v="2023-01-20T00:00:00"/>
    <m/>
    <s v=""/>
    <m/>
    <n v="0"/>
    <n v="1"/>
    <n v="1.9"/>
    <x v="2"/>
    <m/>
    <x v="0"/>
  </r>
  <r>
    <s v="DL-03198"/>
    <s v="CUST-1255"/>
    <s v=""/>
    <x v="0"/>
    <x v="1"/>
    <s v="8930"/>
    <n v="8930"/>
    <x v="5"/>
    <s v="Krish Varughese"/>
    <s v="Krish Varughese"/>
    <s v="2023-08-17"/>
    <x v="932"/>
    <d v="2023-09-07T00:00:00"/>
    <d v="2023-09-07T00:00:00"/>
    <m/>
    <s v=""/>
    <m/>
    <n v="0"/>
    <n v="1"/>
    <m/>
    <x v="1"/>
    <m/>
    <x v="0"/>
  </r>
  <r>
    <s v="DL-03199"/>
    <s v="CUST-0556"/>
    <s v="CMP-333"/>
    <x v="0"/>
    <x v="6"/>
    <s v="5K"/>
    <n v="5000"/>
    <x v="3"/>
    <s v="Jasmit Gour"/>
    <s v="Jasmit Gour"/>
    <s v="2023-05-31"/>
    <x v="309"/>
    <d v="2023-11-03T00:00:00"/>
    <d v="2023-11-03T00:00:00"/>
    <m/>
    <s v=""/>
    <m/>
    <n v="0"/>
    <n v="1"/>
    <n v="27.9"/>
    <x v="0"/>
    <m/>
    <x v="0"/>
  </r>
  <r>
    <s v="DL-03200"/>
    <s v="CUST-1440"/>
    <s v=""/>
    <x v="4"/>
    <x v="6"/>
    <s v="$2,977"/>
    <n v="2977"/>
    <x v="7"/>
    <s v="Jasmit Gour"/>
    <s v="Jasmit Gour"/>
    <s v="2024-02-18"/>
    <x v="787"/>
    <d v="2024-03-19T00:00:00"/>
    <d v="2024-03-19T00:00:00"/>
    <m/>
    <s v=""/>
    <m/>
    <n v="0"/>
    <n v="1"/>
    <n v="34.700000000000003"/>
    <x v="0"/>
    <m/>
    <x v="0"/>
  </r>
  <r>
    <s v="DL-03201"/>
    <s v="CUST-1497"/>
    <s v=""/>
    <x v="4"/>
    <x v="0"/>
    <s v="$3,686"/>
    <n v="3686"/>
    <x v="8"/>
    <s v="Anamika Keer"/>
    <s v="Anamika Keer"/>
    <s v="2023-11-30"/>
    <x v="701"/>
    <d v="2024-04-18T00:00:00"/>
    <d v="2024-04-18T00:00:00"/>
    <m/>
    <s v=""/>
    <m/>
    <n v="0"/>
    <n v="1"/>
    <m/>
    <x v="2"/>
    <m/>
    <x v="0"/>
  </r>
  <r>
    <s v="DL-03202"/>
    <s v="CUST-0966"/>
    <s v="CMP-256"/>
    <x v="2"/>
    <x v="3"/>
    <s v="33851"/>
    <n v="33851"/>
    <x v="2"/>
    <s v="Anamika Keer"/>
    <s v="Anamika Keer"/>
    <s v="2024-11-30"/>
    <x v="1034"/>
    <d v="2025-01-07T00:00:00"/>
    <d v="2025-01-07T00:00:00"/>
    <m/>
    <s v=""/>
    <m/>
    <n v="0"/>
    <n v="1"/>
    <n v="21.5"/>
    <x v="1"/>
    <m/>
    <x v="0"/>
  </r>
  <r>
    <s v="DL-03203"/>
    <s v="CUST-0578"/>
    <s v="CMP-047"/>
    <x v="2"/>
    <x v="6"/>
    <s v="$21,821"/>
    <n v="21821"/>
    <x v="7"/>
    <s v="Jairaj Panchal"/>
    <s v="Jairaj Panchal"/>
    <s v="2023-06-21"/>
    <x v="54"/>
    <d v="2023-07-25T00:00:00"/>
    <d v="2023-07-25T00:00:00"/>
    <m/>
    <s v=""/>
    <m/>
    <n v="0"/>
    <n v="1"/>
    <n v="34.4"/>
    <x v="3"/>
    <m/>
    <x v="0"/>
  </r>
  <r>
    <s v="DL-03204"/>
    <s v="CUST-0307"/>
    <s v="CMP-077"/>
    <x v="2"/>
    <x v="6"/>
    <s v="40958"/>
    <n v="40958"/>
    <x v="1"/>
    <s v="Jairaj Panchal"/>
    <s v="Jairaj Panchal"/>
    <s v="2023-04-15"/>
    <x v="912"/>
    <d v="2023-10-04T00:00:00"/>
    <d v="2023-10-04T00:00:00"/>
    <m/>
    <s v=""/>
    <m/>
    <n v="0"/>
    <n v="1"/>
    <m/>
    <x v="0"/>
    <m/>
    <x v="0"/>
  </r>
  <r>
    <s v="DL-03205"/>
    <s v="CUST-0290"/>
    <s v="CMP-264"/>
    <x v="1"/>
    <x v="6"/>
    <s v="$110,855"/>
    <n v="110855"/>
    <x v="3"/>
    <s v="Ekta Uppal"/>
    <s v="Ekta Uppal"/>
    <s v="2024-10-23"/>
    <x v="616"/>
    <d v="2025-02-17T00:00:00"/>
    <d v="2025-02-17T00:00:00"/>
    <m/>
    <s v=""/>
    <m/>
    <n v="0"/>
    <n v="1"/>
    <n v="30.7"/>
    <x v="2"/>
    <m/>
    <x v="0"/>
  </r>
  <r>
    <s v="DL-03206"/>
    <s v="CUST-1083"/>
    <s v="CMP-323"/>
    <x v="3"/>
    <x v="4"/>
    <s v="21,753"/>
    <n v="21753"/>
    <x v="0"/>
    <s v="Owen Mane"/>
    <s v="Owen Mane"/>
    <s v="2024-10-14"/>
    <x v="437"/>
    <d v="2025-01-29T00:00:00"/>
    <d v="2025-01-29T00:00:00"/>
    <d v="2025-05-02T00:00:00"/>
    <d v="2025-05-02T00:00:00"/>
    <n v="200"/>
    <n v="0"/>
    <n v="1"/>
    <n v="0.3"/>
    <x v="4"/>
    <m/>
    <x v="1"/>
  </r>
  <r>
    <s v="DL-03207"/>
    <s v="CUST-0056"/>
    <s v="CMP-331"/>
    <x v="0"/>
    <x v="5"/>
    <s v="1,270"/>
    <n v="1270"/>
    <x v="2"/>
    <s v="Patrick Sama"/>
    <s v="Patrick Sama"/>
    <s v="2023-01-14"/>
    <x v="291"/>
    <d v="2023-05-01T00:00:00"/>
    <d v="2023-05-01T00:00:00"/>
    <d v="2023-07-07T00:00:00"/>
    <d v="2023-07-07T00:00:00"/>
    <n v="174"/>
    <n v="0"/>
    <n v="1"/>
    <n v="3.7"/>
    <x v="0"/>
    <m/>
    <x v="2"/>
  </r>
  <r>
    <s v="DL-03208"/>
    <s v="CUST-0730"/>
    <s v="CMP-327"/>
    <x v="4"/>
    <x v="1"/>
    <s v="6204"/>
    <n v="6204"/>
    <x v="1"/>
    <s v="Panini Kade"/>
    <s v="Panini Kade"/>
    <s v="2024-12-20"/>
    <x v="660"/>
    <d v="2025-03-09T00:00:00"/>
    <d v="2025-03-09T00:00:00"/>
    <m/>
    <s v=""/>
    <m/>
    <n v="0"/>
    <n v="1"/>
    <m/>
    <x v="4"/>
    <m/>
    <x v="0"/>
  </r>
  <r>
    <s v="DL-03209"/>
    <s v="CUST-0811"/>
    <s v=""/>
    <x v="4"/>
    <x v="5"/>
    <s v="$6,652"/>
    <n v="6652"/>
    <x v="2"/>
    <s v="Karan Karnik"/>
    <s v="Karan Karnik"/>
    <s v="2022-08-07"/>
    <x v="22"/>
    <d v="2022-10-28T00:00:00"/>
    <d v="2022-10-28T00:00:00"/>
    <d v="2022-09-01T00:00:00"/>
    <d v="2022-09-01T00:00:00"/>
    <n v="25"/>
    <n v="0"/>
    <n v="1"/>
    <n v="19"/>
    <x v="3"/>
    <m/>
    <x v="2"/>
  </r>
  <r>
    <s v="DL-03210"/>
    <s v="CUST-1249"/>
    <s v="CMP-144"/>
    <x v="0"/>
    <x v="3"/>
    <s v="$2,117"/>
    <n v="2117"/>
    <x v="7"/>
    <s v="Mason Solanki"/>
    <s v="Mason Solanki"/>
    <s v="2024-08-11"/>
    <x v="438"/>
    <d v="2025-01-17T00:00:00"/>
    <d v="2025-01-17T00:00:00"/>
    <m/>
    <s v=""/>
    <m/>
    <n v="0"/>
    <n v="1"/>
    <n v="22.5"/>
    <x v="4"/>
    <m/>
    <x v="0"/>
  </r>
  <r>
    <s v="DL-03211"/>
    <s v="CUST-0970"/>
    <s v="CMP-103"/>
    <x v="2"/>
    <x v="1"/>
    <s v="28382"/>
    <n v="28382"/>
    <x v="3"/>
    <s v="Jasmit Gour"/>
    <s v="Jasmit Gour"/>
    <s v="2022-11-07"/>
    <x v="697"/>
    <d v="2022-12-13T00:00:00"/>
    <d v="2022-12-13T00:00:00"/>
    <m/>
    <s v=""/>
    <m/>
    <n v="0"/>
    <n v="1"/>
    <n v="18.899999999999999"/>
    <x v="1"/>
    <m/>
    <x v="0"/>
  </r>
  <r>
    <s v="DL-03212"/>
    <s v="CUST-0868"/>
    <s v="CMP-228"/>
    <x v="1"/>
    <x v="3"/>
    <s v="105595"/>
    <n v="105595"/>
    <x v="3"/>
    <s v="Vidhi Mital"/>
    <s v="Vidhi Mital"/>
    <s v="2023-12-30"/>
    <x v="813"/>
    <d v="2024-01-15T00:00:00"/>
    <d v="2024-01-15T00:00:00"/>
    <m/>
    <s v=""/>
    <m/>
    <n v="0"/>
    <n v="1"/>
    <n v="5.4"/>
    <x v="3"/>
    <m/>
    <x v="0"/>
  </r>
  <r>
    <s v="DL-03213"/>
    <s v="CUST-0936"/>
    <s v="CMP-139"/>
    <x v="0"/>
    <x v="2"/>
    <s v="7744"/>
    <n v="7744"/>
    <x v="1"/>
    <s v="jalsa parsa"/>
    <s v="Jalsa Parsa"/>
    <s v="2023-12-07"/>
    <x v="439"/>
    <d v="2024-03-18T00:00:00"/>
    <d v="2024-03-18T00:00:00"/>
    <m/>
    <s v=""/>
    <m/>
    <n v="0"/>
    <n v="1"/>
    <n v="15.8"/>
    <x v="4"/>
    <m/>
    <x v="0"/>
  </r>
  <r>
    <s v="DL-03214"/>
    <s v="CUST-0454"/>
    <s v="CMP-013"/>
    <x v="0"/>
    <x v="2"/>
    <s v="$2,362"/>
    <n v="2362"/>
    <x v="8"/>
    <s v="Hemangini Bahri"/>
    <s v="Hemangini Bahri"/>
    <s v="2024-01-25"/>
    <x v="601"/>
    <d v="2024-05-20T00:00:00"/>
    <d v="2024-05-20T00:00:00"/>
    <m/>
    <s v=""/>
    <m/>
    <n v="0"/>
    <n v="1"/>
    <n v="0.7"/>
    <x v="2"/>
    <m/>
    <x v="0"/>
  </r>
  <r>
    <s v="DL-03215"/>
    <s v="CUST-0427"/>
    <s v="CMP-127"/>
    <x v="2"/>
    <x v="5"/>
    <s v="22429"/>
    <n v="22429"/>
    <x v="6"/>
    <s v="Amruta Sinha"/>
    <s v="Amruta Sinha"/>
    <s v="2022-05-22"/>
    <x v="990"/>
    <d v="2022-10-11T00:00:00"/>
    <d v="2022-10-11T00:00:00"/>
    <d v="2022-06-11T00:00:00"/>
    <d v="2022-06-11T00:00:00"/>
    <n v="20"/>
    <n v="0"/>
    <n v="1"/>
    <n v="26.8"/>
    <x v="2"/>
    <m/>
    <x v="2"/>
  </r>
  <r>
    <s v="DL-03216"/>
    <s v="CUST-1236"/>
    <s v=""/>
    <x v="3"/>
    <x v="5"/>
    <s v="$13,984"/>
    <n v="13984"/>
    <x v="1"/>
    <s v="Patrick Sama"/>
    <s v="Patrick Sama"/>
    <s v="2023-05-16"/>
    <x v="213"/>
    <d v="2023-07-18T00:00:00"/>
    <d v="2023-07-18T00:00:00"/>
    <d v="2023-07-25T00:00:00"/>
    <d v="2023-07-25T00:00:00"/>
    <n v="70"/>
    <n v="0"/>
    <n v="1"/>
    <n v="11.1"/>
    <x v="3"/>
    <m/>
    <x v="2"/>
  </r>
  <r>
    <s v="DL-03217"/>
    <s v="CUST-0192"/>
    <s v=""/>
    <x v="3"/>
    <x v="3"/>
    <s v="$21,085"/>
    <n v="21085"/>
    <x v="5"/>
    <s v="Champak Rao"/>
    <s v="Champak Rao"/>
    <s v="2023-07-03"/>
    <x v="205"/>
    <d v="2023-10-12T00:00:00"/>
    <d v="2023-10-12T00:00:00"/>
    <m/>
    <s v=""/>
    <m/>
    <n v="0"/>
    <n v="1"/>
    <n v="17.5"/>
    <x v="1"/>
    <m/>
    <x v="0"/>
  </r>
  <r>
    <s v="DL-03218"/>
    <s v="CUST-0497"/>
    <s v="CMP-393"/>
    <x v="3"/>
    <x v="5"/>
    <s v="$17,148"/>
    <n v="17148"/>
    <x v="0"/>
    <s v="Panini Kade"/>
    <s v="Panini Kade"/>
    <s v="2022-11-24"/>
    <x v="133"/>
    <m/>
    <s v=""/>
    <d v="2023-02-22T00:00:00"/>
    <d v="2023-02-22T00:00:00"/>
    <n v="90"/>
    <n v="0"/>
    <n v="1"/>
    <n v="7.5"/>
    <x v="2"/>
    <m/>
    <x v="2"/>
  </r>
  <r>
    <s v="DL-03219"/>
    <s v="CUST-1246"/>
    <s v="CMP-025"/>
    <x v="0"/>
    <x v="6"/>
    <s v="8,594"/>
    <n v="8594"/>
    <x v="1"/>
    <s v="Jasmit Gour"/>
    <s v="Jasmit Gour"/>
    <s v="2023-10-12"/>
    <x v="781"/>
    <d v="2024-02-20T00:00:00"/>
    <d v="2024-02-20T00:00:00"/>
    <m/>
    <s v=""/>
    <m/>
    <n v="0"/>
    <n v="1"/>
    <n v="6.6"/>
    <x v="1"/>
    <m/>
    <x v="0"/>
  </r>
  <r>
    <s v="DL-03220"/>
    <s v="CUST-0959"/>
    <s v=""/>
    <x v="3"/>
    <x v="5"/>
    <s v="$8,395"/>
    <n v="8395"/>
    <x v="3"/>
    <s v="Champak Rao"/>
    <s v="Champak Rao"/>
    <s v="2024-09-28"/>
    <x v="670"/>
    <d v="2024-10-19T00:00:00"/>
    <d v="2024-10-19T00:00:00"/>
    <d v="2025-02-16T00:00:00"/>
    <d v="2025-02-16T00:00:00"/>
    <n v="141"/>
    <n v="0"/>
    <n v="1"/>
    <n v="26.3"/>
    <x v="1"/>
    <m/>
    <x v="2"/>
  </r>
  <r>
    <s v="DL-03221"/>
    <s v="CUST-0195"/>
    <s v=""/>
    <x v="3"/>
    <x v="6"/>
    <s v="11,686"/>
    <n v="11686"/>
    <x v="6"/>
    <s v="Krish Varughese"/>
    <s v="Krish Varughese"/>
    <s v="2023-03-24"/>
    <x v="621"/>
    <d v="2023-05-21T00:00:00"/>
    <d v="2023-05-21T00:00:00"/>
    <m/>
    <s v=""/>
    <m/>
    <n v="0"/>
    <n v="1"/>
    <n v="2.2999999999999998"/>
    <x v="0"/>
    <m/>
    <x v="0"/>
  </r>
  <r>
    <s v="DL-03222"/>
    <s v="CUST-0759"/>
    <s v="CMP-088"/>
    <x v="2"/>
    <x v="3"/>
    <s v="$47,693"/>
    <n v="47693"/>
    <x v="3"/>
    <s v="Lakshmi Hayre"/>
    <s v="Lakshmi Hayre"/>
    <s v="08/08/2023"/>
    <x v="672"/>
    <d v="2023-09-25T00:00:00"/>
    <d v="2023-09-25T00:00:00"/>
    <m/>
    <s v=""/>
    <m/>
    <n v="0"/>
    <n v="1"/>
    <n v="19.3"/>
    <x v="1"/>
    <m/>
    <x v="0"/>
  </r>
  <r>
    <s v="DL-03223"/>
    <s v="CUST-1378"/>
    <s v="CMP-087"/>
    <x v="4"/>
    <x v="6"/>
    <s v="$2,545"/>
    <n v="2545"/>
    <x v="1"/>
    <s v="Rachit Lall  "/>
    <s v="Rachit Lall"/>
    <s v="2022-02-20"/>
    <x v="271"/>
    <d v="2022-05-22T00:00:00"/>
    <d v="2022-05-22T00:00:00"/>
    <m/>
    <s v=""/>
    <m/>
    <n v="0"/>
    <n v="1"/>
    <n v="13.8"/>
    <x v="4"/>
    <m/>
    <x v="0"/>
  </r>
  <r>
    <s v="DL-03224"/>
    <s v="CUST-1025"/>
    <s v="CMP-251"/>
    <x v="0"/>
    <x v="1"/>
    <s v="$2,606"/>
    <n v="2606"/>
    <x v="3"/>
    <s v="Ati Seshadri"/>
    <s v="Ati Seshadri"/>
    <s v="2024-07-06"/>
    <x v="330"/>
    <d v="2024-12-04T00:00:00"/>
    <d v="2024-12-04T00:00:00"/>
    <m/>
    <s v=""/>
    <m/>
    <n v="0"/>
    <n v="1"/>
    <n v="9.1999999999999993"/>
    <x v="1"/>
    <m/>
    <x v="0"/>
  </r>
  <r>
    <s v="DL-03225"/>
    <s v="CUST-0309"/>
    <s v="CMP-324"/>
    <x v="1"/>
    <x v="0"/>
    <s v="$106,691"/>
    <n v="106691"/>
    <x v="5"/>
    <s v="jalsa parsa"/>
    <s v="Jalsa Parsa"/>
    <s v="2024-10-13"/>
    <x v="998"/>
    <d v="2025-01-30T00:00:00"/>
    <d v="2025-01-30T00:00:00"/>
    <m/>
    <s v=""/>
    <m/>
    <n v="0"/>
    <n v="1"/>
    <n v="17.2"/>
    <x v="4"/>
    <m/>
    <x v="0"/>
  </r>
  <r>
    <s v="DL-03226"/>
    <s v="CUST-0218"/>
    <s v=""/>
    <x v="2"/>
    <x v="5"/>
    <s v="$11,639"/>
    <n v="11639"/>
    <x v="6"/>
    <s v="Shivani Natt"/>
    <s v="Shivani Natt"/>
    <s v="2022-07-11"/>
    <x v="254"/>
    <d v="2022-10-19T00:00:00"/>
    <d v="2022-10-19T00:00:00"/>
    <d v="2023-01-12T00:00:00"/>
    <d v="2023-01-12T00:00:00"/>
    <n v="185"/>
    <n v="0"/>
    <n v="1"/>
    <n v="3.8"/>
    <x v="1"/>
    <m/>
    <x v="2"/>
  </r>
  <r>
    <s v="DL-03227"/>
    <s v="CUST-0541"/>
    <s v="CMP-144"/>
    <x v="1"/>
    <x v="4"/>
    <s v="160813"/>
    <n v="160813"/>
    <x v="2"/>
    <s v="Ekta Uppal"/>
    <s v="Ekta Uppal"/>
    <s v="25/02/2024"/>
    <x v="331"/>
    <d v="2024-06-21T00:00:00"/>
    <d v="2024-06-21T00:00:00"/>
    <d v="2024-03-18T00:00:00"/>
    <d v="2024-03-18T00:00:00"/>
    <n v="22"/>
    <n v="1"/>
    <n v="1"/>
    <n v="17.3"/>
    <x v="0"/>
    <m/>
    <x v="1"/>
  </r>
  <r>
    <s v="DL-03228"/>
    <s v="CUST-0487"/>
    <s v="CMP-148"/>
    <x v="0"/>
    <x v="0"/>
    <s v="8127"/>
    <n v="8127"/>
    <x v="0"/>
    <s v="Kashish Patla"/>
    <s v="Kashish Patla"/>
    <s v="2023-11-14"/>
    <x v="879"/>
    <d v="2024-02-16T00:00:00"/>
    <d v="2024-02-16T00:00:00"/>
    <m/>
    <s v=""/>
    <m/>
    <n v="0"/>
    <n v="1"/>
    <n v="10.4"/>
    <x v="1"/>
    <m/>
    <x v="0"/>
  </r>
  <r>
    <s v="DL-03229"/>
    <s v="CUST-1385"/>
    <s v="CMP-139"/>
    <x v="1"/>
    <x v="0"/>
    <s v="$195,438"/>
    <n v="195438"/>
    <x v="7"/>
    <s v="Anamika Keer"/>
    <s v="Anamika Keer"/>
    <s v="2024-08-23"/>
    <x v="823"/>
    <d v="2025-02-12T00:00:00"/>
    <d v="2025-02-12T00:00:00"/>
    <m/>
    <s v=""/>
    <m/>
    <n v="0"/>
    <n v="1"/>
    <n v="11.6"/>
    <x v="0"/>
    <m/>
    <x v="0"/>
  </r>
  <r>
    <s v="DL-03230"/>
    <s v="CUST-0355"/>
    <s v="CMP-357"/>
    <x v="2"/>
    <x v="6"/>
    <s v="45,612"/>
    <n v="45612"/>
    <x v="7"/>
    <s v="Jasmit Gour"/>
    <s v="Jasmit Gour"/>
    <s v="2024-06-17"/>
    <x v="528"/>
    <d v="2024-07-21T00:00:00"/>
    <d v="2024-07-21T00:00:00"/>
    <m/>
    <s v=""/>
    <m/>
    <n v="0"/>
    <n v="1"/>
    <m/>
    <x v="3"/>
    <m/>
    <x v="0"/>
  </r>
  <r>
    <s v="DL-03231"/>
    <s v="CUST-0127"/>
    <s v=""/>
    <x v="3"/>
    <x v="1"/>
    <s v="9,765"/>
    <n v="9765"/>
    <x v="0"/>
    <s v="Krish Varughese"/>
    <s v="Krish Varughese"/>
    <s v="2022-05-03"/>
    <x v="212"/>
    <d v="2022-09-04T00:00:00"/>
    <d v="2022-09-04T00:00:00"/>
    <m/>
    <s v=""/>
    <m/>
    <n v="0"/>
    <n v="1"/>
    <m/>
    <x v="1"/>
    <m/>
    <x v="0"/>
  </r>
  <r>
    <s v="DL-03232"/>
    <s v="CUST-1020"/>
    <s v="CMP-152"/>
    <x v="3"/>
    <x v="6"/>
    <s v="9928"/>
    <n v="9928"/>
    <x v="5"/>
    <s v="Hemangini Bahri"/>
    <s v="Hemangini Bahri"/>
    <s v="2023-05-02"/>
    <x v="339"/>
    <d v="2023-09-21T00:00:00"/>
    <d v="2023-09-21T00:00:00"/>
    <m/>
    <s v=""/>
    <m/>
    <n v="0"/>
    <n v="1"/>
    <n v="21.1"/>
    <x v="1"/>
    <m/>
    <x v="0"/>
  </r>
  <r>
    <s v="DL-03233"/>
    <s v="CUST-0131"/>
    <s v="CMP-354"/>
    <x v="1"/>
    <x v="3"/>
    <s v="$172,256"/>
    <n v="172256"/>
    <x v="7"/>
    <s v="Vidhi Mital"/>
    <s v="Vidhi Mital"/>
    <s v="25/04/2023"/>
    <x v="289"/>
    <d v="2023-10-10T00:00:00"/>
    <d v="2023-10-10T00:00:00"/>
    <m/>
    <s v=""/>
    <m/>
    <n v="0"/>
    <n v="1"/>
    <n v="31.9"/>
    <x v="1"/>
    <m/>
    <x v="0"/>
  </r>
  <r>
    <s v="DL-03234"/>
    <s v="CUST-0424"/>
    <s v="CMP-260"/>
    <x v="0"/>
    <x v="2"/>
    <s v="4K"/>
    <n v="4000"/>
    <x v="6"/>
    <s v="Mason Solanki"/>
    <s v="Mason Solanki"/>
    <s v="2024-10-09"/>
    <x v="122"/>
    <d v="2025-02-23T00:00:00"/>
    <d v="2025-02-23T00:00:00"/>
    <m/>
    <s v=""/>
    <m/>
    <n v="0"/>
    <n v="1"/>
    <n v="6.4"/>
    <x v="4"/>
    <m/>
    <x v="0"/>
  </r>
  <r>
    <s v="DL-03235"/>
    <s v="CUST-1042"/>
    <s v="CMP-084"/>
    <x v="1"/>
    <x v="1"/>
    <s v="127K"/>
    <n v="127000"/>
    <x v="6"/>
    <s v="Krish Varughese"/>
    <s v="Krish Varughese"/>
    <s v="2023-10-22"/>
    <x v="888"/>
    <d v="2024-04-01T00:00:00"/>
    <d v="2024-04-01T00:00:00"/>
    <m/>
    <s v=""/>
    <m/>
    <n v="0"/>
    <n v="1"/>
    <n v="24.9"/>
    <x v="3"/>
    <m/>
    <x v="0"/>
  </r>
  <r>
    <s v="DL-03236"/>
    <s v="CUST-1281"/>
    <s v="CMP-185"/>
    <x v="0"/>
    <x v="0"/>
    <s v="9K"/>
    <n v="9000"/>
    <x v="6"/>
    <s v="Krish Varughese"/>
    <s v="Krish Varughese"/>
    <s v="2024-01-04"/>
    <x v="961"/>
    <d v="2024-02-08T00:00:00"/>
    <d v="2024-02-08T00:00:00"/>
    <m/>
    <s v=""/>
    <m/>
    <n v="0"/>
    <n v="1"/>
    <n v="18.7"/>
    <x v="0"/>
    <m/>
    <x v="0"/>
  </r>
  <r>
    <s v="DL-03237"/>
    <s v="CUST-0405"/>
    <s v=""/>
    <x v="0"/>
    <x v="1"/>
    <s v="$3,309"/>
    <n v="3309"/>
    <x v="8"/>
    <s v="Kashish Patla"/>
    <s v="Kashish Patla"/>
    <s v="2023-10-14"/>
    <x v="501"/>
    <d v="2023-11-04T00:00:00"/>
    <d v="2023-11-04T00:00:00"/>
    <m/>
    <s v=""/>
    <m/>
    <n v="0"/>
    <n v="1"/>
    <n v="9.6999999999999993"/>
    <x v="1"/>
    <m/>
    <x v="0"/>
  </r>
  <r>
    <s v="DL-03238"/>
    <s v="CUST-1031"/>
    <s v=""/>
    <x v="1"/>
    <x v="0"/>
    <s v="$138,999"/>
    <n v="138999"/>
    <x v="1"/>
    <s v="Nihal Bhasin"/>
    <s v="Nihal Bhasin"/>
    <s v="2023-09-24"/>
    <x v="515"/>
    <d v="2023-10-14T00:00:00"/>
    <d v="2023-10-14T00:00:00"/>
    <m/>
    <s v=""/>
    <m/>
    <n v="0"/>
    <n v="1"/>
    <n v="33"/>
    <x v="0"/>
    <m/>
    <x v="0"/>
  </r>
  <r>
    <s v="DL-03239"/>
    <s v="CUST-0567"/>
    <s v=""/>
    <x v="1"/>
    <x v="5"/>
    <s v="69,699"/>
    <n v="69699"/>
    <x v="6"/>
    <s v="Krish Varughese"/>
    <s v="Krish Varughese"/>
    <s v="2024-06-02"/>
    <x v="1006"/>
    <m/>
    <s v=""/>
    <d v="2024-06-22T00:00:00"/>
    <d v="2024-06-22T00:00:00"/>
    <n v="20"/>
    <n v="0"/>
    <n v="1"/>
    <m/>
    <x v="1"/>
    <m/>
    <x v="2"/>
  </r>
  <r>
    <s v="DL-03240"/>
    <s v="CUST-1045"/>
    <s v="CMP-084"/>
    <x v="3"/>
    <x v="5"/>
    <s v="10K"/>
    <n v="10000"/>
    <x v="6"/>
    <s v="Mason Solanki"/>
    <s v="Mason Solanki"/>
    <s v="2022-11-27"/>
    <x v="236"/>
    <d v="2022-12-19T00:00:00"/>
    <d v="2022-12-19T00:00:00"/>
    <d v="2023-05-23T00:00:00"/>
    <d v="2023-05-23T00:00:00"/>
    <n v="177"/>
    <n v="0"/>
    <n v="1"/>
    <n v="19"/>
    <x v="2"/>
    <m/>
    <x v="2"/>
  </r>
  <r>
    <s v="DL-03241"/>
    <s v="CUST-1423"/>
    <s v="CMP-354"/>
    <x v="2"/>
    <x v="1"/>
    <s v="31892"/>
    <n v="31892"/>
    <x v="1"/>
    <s v="Vidhi Mital"/>
    <s v="Vidhi Mital"/>
    <s v="2024-06-20"/>
    <x v="569"/>
    <d v="2024-07-06T00:00:00"/>
    <d v="2024-07-06T00:00:00"/>
    <m/>
    <s v=""/>
    <m/>
    <n v="0"/>
    <n v="1"/>
    <m/>
    <x v="3"/>
    <m/>
    <x v="0"/>
  </r>
  <r>
    <s v="DL-03242"/>
    <s v="CUST-0023"/>
    <s v="CMP-058"/>
    <x v="0"/>
    <x v="1"/>
    <s v="8450"/>
    <n v="8450"/>
    <x v="5"/>
    <s v="Hemangini Bahri"/>
    <s v="Hemangini Bahri"/>
    <s v="2022-03-21"/>
    <x v="467"/>
    <d v="2022-05-29T00:00:00"/>
    <d v="2022-05-29T00:00:00"/>
    <m/>
    <s v=""/>
    <m/>
    <n v="0"/>
    <n v="1"/>
    <n v="31.2"/>
    <x v="4"/>
    <m/>
    <x v="0"/>
  </r>
  <r>
    <s v="DL-03243"/>
    <s v="CUST-1262"/>
    <s v="CMP-374"/>
    <x v="2"/>
    <x v="3"/>
    <s v="29K"/>
    <n v="29000"/>
    <x v="7"/>
    <s v="Aachal Soni"/>
    <s v="Aachal Soni"/>
    <s v="25/06/2024"/>
    <x v="90"/>
    <d v="2024-11-03T00:00:00"/>
    <d v="2024-11-03T00:00:00"/>
    <m/>
    <s v=""/>
    <m/>
    <n v="0"/>
    <n v="1"/>
    <n v="13.5"/>
    <x v="3"/>
    <m/>
    <x v="0"/>
  </r>
  <r>
    <s v="DL-03244"/>
    <s v="CUST-1336"/>
    <s v="CMP-258"/>
    <x v="0"/>
    <x v="1"/>
    <s v="4814"/>
    <n v="4814"/>
    <x v="5"/>
    <s v="Vidhi Mital"/>
    <s v="Vidhi Mital"/>
    <s v="2024-06-10"/>
    <x v="995"/>
    <d v="2024-07-15T00:00:00"/>
    <d v="2024-07-15T00:00:00"/>
    <m/>
    <s v=""/>
    <m/>
    <n v="0"/>
    <n v="1"/>
    <n v="4.7"/>
    <x v="2"/>
    <m/>
    <x v="0"/>
  </r>
  <r>
    <s v="DL-03245"/>
    <s v="CUST-1430"/>
    <s v="CMP-355"/>
    <x v="2"/>
    <x v="3"/>
    <s v="43700"/>
    <n v="43700"/>
    <x v="8"/>
    <s v="Owen Mane"/>
    <s v="Owen Mane"/>
    <s v="2024-05-31"/>
    <x v="604"/>
    <d v="2024-10-02T00:00:00"/>
    <d v="2024-10-02T00:00:00"/>
    <m/>
    <s v=""/>
    <m/>
    <n v="0"/>
    <n v="1"/>
    <n v="15.4"/>
    <x v="0"/>
    <m/>
    <x v="0"/>
  </r>
  <r>
    <s v="DL-03246"/>
    <s v="CUST-0614"/>
    <s v="CMP-026"/>
    <x v="0"/>
    <x v="4"/>
    <s v="$8,562"/>
    <n v="8562"/>
    <x v="5"/>
    <s v="Panini Kade"/>
    <s v="Panini Kade"/>
    <s v="2022-09-04"/>
    <x v="936"/>
    <d v="2022-12-06T00:00:00"/>
    <d v="2022-12-06T00:00:00"/>
    <d v="2023-03-10T00:00:00"/>
    <d v="2023-03-10T00:00:00"/>
    <n v="187"/>
    <n v="1"/>
    <n v="1"/>
    <n v="30.3"/>
    <x v="0"/>
    <m/>
    <x v="1"/>
  </r>
  <r>
    <s v="DL-03247"/>
    <s v="CUST-0018"/>
    <s v="CMP-383"/>
    <x v="2"/>
    <x v="1"/>
    <s v="47769"/>
    <n v="47769"/>
    <x v="5"/>
    <s v="Jasmit Gour"/>
    <s v="Jasmit Gour"/>
    <s v="2022-11-16"/>
    <x v="824"/>
    <d v="2023-02-23T00:00:00"/>
    <d v="2023-02-23T00:00:00"/>
    <m/>
    <s v=""/>
    <m/>
    <n v="0"/>
    <n v="1"/>
    <m/>
    <x v="3"/>
    <m/>
    <x v="0"/>
  </r>
  <r>
    <s v="DL-03248"/>
    <s v="CUST-1329"/>
    <s v="CMP-075"/>
    <x v="2"/>
    <x v="3"/>
    <s v="$47,840"/>
    <n v="47840"/>
    <x v="2"/>
    <s v="Panini Kade"/>
    <s v="Panini Kade"/>
    <s v="2024-05-01"/>
    <x v="618"/>
    <d v="2024-09-26T00:00:00"/>
    <d v="2024-09-26T00:00:00"/>
    <m/>
    <s v=""/>
    <m/>
    <n v="0"/>
    <n v="1"/>
    <n v="31"/>
    <x v="0"/>
    <m/>
    <x v="0"/>
  </r>
  <r>
    <s v="DL-03249"/>
    <s v="CUST-0015"/>
    <s v="CMP-208"/>
    <x v="2"/>
    <x v="4"/>
    <s v="$38,090"/>
    <n v="38090"/>
    <x v="0"/>
    <s v="Kashish Patla"/>
    <s v="Kashish Patla"/>
    <s v="10/04/2023"/>
    <x v="801"/>
    <d v="2023-08-26T00:00:00"/>
    <d v="2023-08-26T00:00:00"/>
    <d v="2023-08-09T00:00:00"/>
    <d v="2023-08-09T00:00:00"/>
    <n v="121"/>
    <n v="0"/>
    <n v="1"/>
    <n v="12.9"/>
    <x v="1"/>
    <m/>
    <x v="1"/>
  </r>
  <r>
    <s v="DL-03250"/>
    <s v="CUST-0180"/>
    <s v="CMP-028"/>
    <x v="4"/>
    <x v="5"/>
    <s v="$3,750"/>
    <n v="3750"/>
    <x v="8"/>
    <s v="rachit lall"/>
    <s v="Rachit Lall"/>
    <s v="2024-10-22"/>
    <x v="757"/>
    <d v="2025-03-30T00:00:00"/>
    <d v="2025-03-30T00:00:00"/>
    <d v="2025-01-04T00:00:00"/>
    <d v="2025-01-04T00:00:00"/>
    <n v="74"/>
    <n v="0"/>
    <n v="1"/>
    <n v="21.2"/>
    <x v="3"/>
    <m/>
    <x v="2"/>
  </r>
  <r>
    <s v="DL-03251"/>
    <s v="CUST-1366"/>
    <s v=""/>
    <x v="0"/>
    <x v="6"/>
    <s v="7,890"/>
    <n v="7890"/>
    <x v="0"/>
    <s v="Mason Solanki"/>
    <s v="Mason Solanki"/>
    <s v="2022-04-23"/>
    <x v="662"/>
    <d v="2022-06-25T00:00:00"/>
    <d v="2022-06-25T00:00:00"/>
    <m/>
    <s v=""/>
    <m/>
    <n v="0"/>
    <n v="1"/>
    <n v="3.5"/>
    <x v="3"/>
    <m/>
    <x v="0"/>
  </r>
  <r>
    <s v="DL-03252"/>
    <s v="CUST-0093"/>
    <s v="CMP-098"/>
    <x v="3"/>
    <x v="1"/>
    <s v="9,157"/>
    <n v="9157"/>
    <x v="7"/>
    <s v="Hemangini Bahri"/>
    <s v="Hemangini Bahri"/>
    <s v="2024-11-12"/>
    <x v="654"/>
    <d v="2025-01-03T00:00:00"/>
    <d v="2025-01-03T00:00:00"/>
    <m/>
    <s v=""/>
    <m/>
    <n v="0"/>
    <n v="1"/>
    <n v="3.2"/>
    <x v="0"/>
    <m/>
    <x v="0"/>
  </r>
  <r>
    <s v="DL-03253"/>
    <s v="CUST-0185"/>
    <s v="CMP-102"/>
    <x v="0"/>
    <x v="1"/>
    <s v="$3,136"/>
    <n v="3136"/>
    <x v="3"/>
    <s v="Kashish Patla"/>
    <s v="Kashish Patla"/>
    <s v="2023-02-01"/>
    <x v="573"/>
    <d v="2023-05-15T00:00:00"/>
    <d v="2023-05-15T00:00:00"/>
    <m/>
    <s v=""/>
    <m/>
    <n v="0"/>
    <n v="1"/>
    <n v="2.5"/>
    <x v="3"/>
    <m/>
    <x v="0"/>
  </r>
  <r>
    <s v="DL-03254"/>
    <s v="CUST-0780"/>
    <s v="CMP-362"/>
    <x v="3"/>
    <x v="4"/>
    <s v="14821"/>
    <n v="14821"/>
    <x v="7"/>
    <s v="Mason Solanki"/>
    <s v="Mason Solanki"/>
    <s v="2024-07-27"/>
    <x v="768"/>
    <d v="2024-12-30T00:00:00"/>
    <d v="2024-12-30T00:00:00"/>
    <d v="2024-11-11T00:00:00"/>
    <d v="2024-11-11T00:00:00"/>
    <n v="107"/>
    <n v="0"/>
    <n v="1"/>
    <n v="8.3000000000000007"/>
    <x v="0"/>
    <m/>
    <x v="1"/>
  </r>
  <r>
    <s v="DL-03255"/>
    <s v="CUST-0875"/>
    <s v="CMP-315"/>
    <x v="1"/>
    <x v="2"/>
    <s v="$168,931"/>
    <n v="168931"/>
    <x v="1"/>
    <s v="Karan Karnik"/>
    <s v="Karan Karnik"/>
    <s v="2022-04-21"/>
    <x v="677"/>
    <d v="2022-09-01T00:00:00"/>
    <d v="2022-09-01T00:00:00"/>
    <m/>
    <s v=""/>
    <m/>
    <n v="0"/>
    <n v="1"/>
    <n v="9.8000000000000007"/>
    <x v="4"/>
    <m/>
    <x v="0"/>
  </r>
  <r>
    <s v="DL-03256"/>
    <s v="CUST-0083"/>
    <s v="CMP-051"/>
    <x v="2"/>
    <x v="1"/>
    <s v="$27,885"/>
    <n v="27885"/>
    <x v="6"/>
    <s v="Patrick Sama"/>
    <s v="Patrick Sama"/>
    <s v="2022-06-20"/>
    <x v="994"/>
    <d v="2022-08-07T00:00:00"/>
    <d v="2022-08-07T00:00:00"/>
    <m/>
    <s v=""/>
    <m/>
    <n v="0"/>
    <n v="1"/>
    <n v="31.7"/>
    <x v="2"/>
    <m/>
    <x v="0"/>
  </r>
  <r>
    <s v="DL-03257"/>
    <s v="CUST-1152"/>
    <s v="CMP-119"/>
    <x v="4"/>
    <x v="4"/>
    <s v="3K"/>
    <n v="3000"/>
    <x v="8"/>
    <s v="Nihal Bhasin"/>
    <s v="Nihal Bhasin"/>
    <s v="2022-01-19"/>
    <x v="99"/>
    <d v="2022-02-23T00:00:00"/>
    <d v="2022-02-23T00:00:00"/>
    <d v="2022-04-02T00:00:00"/>
    <d v="2022-04-02T00:00:00"/>
    <n v="73"/>
    <n v="1"/>
    <n v="3"/>
    <n v="18"/>
    <x v="1"/>
    <m/>
    <x v="1"/>
  </r>
  <r>
    <s v="DL-03258"/>
    <s v="CUST-1266"/>
    <s v="CMP-304"/>
    <x v="4"/>
    <x v="1"/>
    <s v="$2,465"/>
    <n v="2465"/>
    <x v="8"/>
    <s v="Karan Karnik"/>
    <s v="Karan Karnik"/>
    <s v="2023-02-09"/>
    <x v="779"/>
    <d v="2023-05-21T00:00:00"/>
    <d v="2023-05-21T00:00:00"/>
    <m/>
    <s v=""/>
    <m/>
    <n v="0"/>
    <n v="1"/>
    <n v="6.5"/>
    <x v="1"/>
    <m/>
    <x v="0"/>
  </r>
  <r>
    <s v="DL-03259"/>
    <s v="CUST-0694"/>
    <s v="CMP-058"/>
    <x v="3"/>
    <x v="4"/>
    <s v="4,457"/>
    <n v="4457"/>
    <x v="0"/>
    <s v="Amruta Sinha"/>
    <s v="Amruta Sinha"/>
    <s v="2023-11-18"/>
    <x v="58"/>
    <d v="2024-04-26T00:00:00"/>
    <d v="2024-04-26T00:00:00"/>
    <d v="2024-01-09T00:00:00"/>
    <d v="2024-01-09T00:00:00"/>
    <n v="52"/>
    <n v="1"/>
    <n v="1"/>
    <n v="1.7"/>
    <x v="4"/>
    <m/>
    <x v="1"/>
  </r>
  <r>
    <s v="DL-03260"/>
    <s v="CUST-1059"/>
    <s v=""/>
    <x v="3"/>
    <x v="1"/>
    <s v="5668"/>
    <n v="5668"/>
    <x v="6"/>
    <s v="Amruta Sinha"/>
    <s v="Amruta Sinha"/>
    <s v="2022-07-25"/>
    <x v="835"/>
    <d v="2022-09-10T00:00:00"/>
    <d v="2022-09-10T00:00:00"/>
    <m/>
    <s v=""/>
    <m/>
    <n v="0"/>
    <n v="1"/>
    <m/>
    <x v="1"/>
    <m/>
    <x v="0"/>
  </r>
  <r>
    <s v="DL-03261"/>
    <s v="CUST-1154"/>
    <s v="CMP-194"/>
    <x v="4"/>
    <x v="4"/>
    <s v="11,895"/>
    <n v="11895"/>
    <x v="1"/>
    <s v="Vidhi Mital"/>
    <s v="Vidhi Mital"/>
    <s v="2022-09-28"/>
    <x v="1035"/>
    <d v="2023-02-10T00:00:00"/>
    <d v="2023-02-10T00:00:00"/>
    <d v="2023-04-13T00:00:00"/>
    <d v="2023-04-13T00:00:00"/>
    <n v="197"/>
    <n v="1"/>
    <n v="3"/>
    <n v="27.7"/>
    <x v="4"/>
    <m/>
    <x v="1"/>
  </r>
  <r>
    <s v="DL-03262"/>
    <s v="CUST-0321"/>
    <s v="CMP-295"/>
    <x v="2"/>
    <x v="2"/>
    <s v="$45,046"/>
    <n v="45046"/>
    <x v="4"/>
    <s v="Nihal Bhasin"/>
    <s v="Nihal Bhasin"/>
    <s v="2024-10-30"/>
    <x v="805"/>
    <d v="2025-01-21T00:00:00"/>
    <d v="2025-01-21T00:00:00"/>
    <m/>
    <s v=""/>
    <m/>
    <n v="0"/>
    <n v="1"/>
    <n v="0.1"/>
    <x v="4"/>
    <m/>
    <x v="0"/>
  </r>
  <r>
    <s v="DL-03263"/>
    <s v="CUST-1201"/>
    <s v="CMP-169"/>
    <x v="2"/>
    <x v="6"/>
    <s v="39936"/>
    <n v="39936"/>
    <x v="1"/>
    <s v="Amruta Sinha"/>
    <s v="Amruta Sinha"/>
    <s v="2022-04-22"/>
    <x v="673"/>
    <d v="2022-10-01T00:00:00"/>
    <d v="2022-10-01T00:00:00"/>
    <m/>
    <s v=""/>
    <m/>
    <n v="0"/>
    <n v="1"/>
    <n v="17.2"/>
    <x v="3"/>
    <m/>
    <x v="0"/>
  </r>
  <r>
    <s v="DL-03264"/>
    <s v="CUST-0570"/>
    <s v="CMP-102"/>
    <x v="2"/>
    <x v="2"/>
    <s v="$43,572"/>
    <n v="43572"/>
    <x v="0"/>
    <s v="Jasmit Gour  "/>
    <s v="Jasmit Gour"/>
    <s v="2023-12-08"/>
    <x v="628"/>
    <d v="2024-01-10T00:00:00"/>
    <d v="2024-01-10T00:00:00"/>
    <m/>
    <s v=""/>
    <m/>
    <n v="0"/>
    <n v="1"/>
    <n v="11"/>
    <x v="0"/>
    <m/>
    <x v="0"/>
  </r>
  <r>
    <s v="DL-03265"/>
    <s v="CUST-0344"/>
    <s v="CMP-265"/>
    <x v="2"/>
    <x v="1"/>
    <s v="$34,003"/>
    <n v="34003"/>
    <x v="4"/>
    <s v="Aachal Soni"/>
    <s v="Aachal Soni"/>
    <s v="2022-09-14"/>
    <x v="290"/>
    <d v="2022-12-17T00:00:00"/>
    <d v="2022-12-17T00:00:00"/>
    <m/>
    <s v=""/>
    <m/>
    <n v="0"/>
    <n v="1"/>
    <n v="19.899999999999999"/>
    <x v="4"/>
    <m/>
    <x v="0"/>
  </r>
  <r>
    <s v="DL-03266"/>
    <s v="CUST-1039"/>
    <s v=""/>
    <x v="3"/>
    <x v="3"/>
    <s v="23604"/>
    <n v="23604"/>
    <x v="2"/>
    <s v="Patrick Sama"/>
    <s v="Patrick Sama"/>
    <s v="2024-06-20"/>
    <x v="569"/>
    <d v="2024-11-23T00:00:00"/>
    <d v="2024-11-23T00:00:00"/>
    <m/>
    <s v=""/>
    <m/>
    <n v="0"/>
    <n v="1"/>
    <m/>
    <x v="1"/>
    <m/>
    <x v="0"/>
  </r>
  <r>
    <s v="DL-03267"/>
    <s v="CUST-1244"/>
    <s v=""/>
    <x v="2"/>
    <x v="3"/>
    <s v="$41,658"/>
    <n v="41658"/>
    <x v="2"/>
    <s v="Kashish Patla"/>
    <s v="Kashish Patla"/>
    <s v="2023-10-19"/>
    <x v="782"/>
    <d v="2023-12-03T00:00:00"/>
    <d v="2023-12-03T00:00:00"/>
    <m/>
    <s v=""/>
    <m/>
    <n v="0"/>
    <n v="1"/>
    <n v="19.8"/>
    <x v="3"/>
    <m/>
    <x v="0"/>
  </r>
  <r>
    <s v="DL-03268"/>
    <s v="CUST-0229"/>
    <s v="CMP-126"/>
    <x v="0"/>
    <x v="3"/>
    <s v="$7,739"/>
    <n v="7739"/>
    <x v="3"/>
    <s v="Patrick Sama"/>
    <s v="Patrick Sama"/>
    <s v="2023-10-07"/>
    <x v="131"/>
    <d v="2024-01-20T00:00:00"/>
    <d v="2024-01-20T00:00:00"/>
    <m/>
    <s v=""/>
    <m/>
    <n v="0"/>
    <n v="1"/>
    <m/>
    <x v="3"/>
    <m/>
    <x v="0"/>
  </r>
  <r>
    <s v="DL-03269"/>
    <s v="CUST-0907"/>
    <s v="CMP-022"/>
    <x v="4"/>
    <x v="1"/>
    <s v="5766"/>
    <n v="5766"/>
    <x v="0"/>
    <s v="Ekta Uppal"/>
    <s v="Ekta Uppal"/>
    <s v="17/01/2022"/>
    <x v="767"/>
    <d v="2022-06-17T00:00:00"/>
    <d v="2022-06-17T00:00:00"/>
    <m/>
    <s v=""/>
    <m/>
    <n v="0"/>
    <n v="1"/>
    <n v="8.9"/>
    <x v="0"/>
    <m/>
    <x v="0"/>
  </r>
  <r>
    <s v="DL-03270"/>
    <s v="CUST-1041"/>
    <s v=""/>
    <x v="1"/>
    <x v="6"/>
    <s v="$89,861"/>
    <n v="89861"/>
    <x v="3"/>
    <s v="Jairaj Panchal"/>
    <s v="Jairaj Panchal"/>
    <s v="2024-04-21"/>
    <x v="1009"/>
    <d v="2024-06-28T00:00:00"/>
    <d v="2024-06-28T00:00:00"/>
    <m/>
    <s v=""/>
    <m/>
    <n v="0"/>
    <n v="1"/>
    <n v="7.1"/>
    <x v="1"/>
    <m/>
    <x v="0"/>
  </r>
  <r>
    <s v="DL-03271"/>
    <s v="CUST-0563"/>
    <s v="CMP-391"/>
    <x v="0"/>
    <x v="5"/>
    <s v="7,471"/>
    <n v="7471"/>
    <x v="5"/>
    <s v="rachit lall"/>
    <s v="Rachit Lall"/>
    <s v="2022-09-21"/>
    <x v="461"/>
    <d v="2022-11-13T00:00:00"/>
    <d v="2022-11-13T00:00:00"/>
    <d v="2023-01-22T00:00:00"/>
    <d v="2023-01-22T00:00:00"/>
    <n v="123"/>
    <n v="0"/>
    <n v="1"/>
    <n v="4.3"/>
    <x v="1"/>
    <m/>
    <x v="2"/>
  </r>
  <r>
    <s v="DL-03272"/>
    <s v="CUST-0572"/>
    <s v="CMP-137"/>
    <x v="3"/>
    <x v="4"/>
    <s v="7,407"/>
    <n v="7407"/>
    <x v="0"/>
    <s v="Nihal Bhasin"/>
    <s v="Nihal Bhasin"/>
    <s v="2024-10-28"/>
    <x v="737"/>
    <d v="2025-04-11T00:00:00"/>
    <d v="2025-04-11T00:00:00"/>
    <d v="2024-12-25T00:00:00"/>
    <d v="2024-12-25T00:00:00"/>
    <n v="58"/>
    <n v="0"/>
    <n v="1"/>
    <n v="17.5"/>
    <x v="2"/>
    <m/>
    <x v="1"/>
  </r>
  <r>
    <s v="DL-03273"/>
    <s v="CUST-1387"/>
    <s v="CMP-368"/>
    <x v="2"/>
    <x v="5"/>
    <s v="25643"/>
    <n v="25643"/>
    <x v="3"/>
    <s v="Jasmit Gour"/>
    <s v="Jasmit Gour"/>
    <s v="2024-09-23"/>
    <x v="950"/>
    <d v="2025-02-09T00:00:00"/>
    <d v="2025-02-09T00:00:00"/>
    <d v="2024-12-23T00:00:00"/>
    <d v="2024-12-23T00:00:00"/>
    <n v="91"/>
    <n v="0"/>
    <n v="1"/>
    <m/>
    <x v="2"/>
    <m/>
    <x v="2"/>
  </r>
  <r>
    <s v="DL-03274"/>
    <s v="CUST-0212"/>
    <s v="CMP-288"/>
    <x v="2"/>
    <x v="6"/>
    <s v="$18,153"/>
    <n v="18153"/>
    <x v="8"/>
    <s v="Ati Seshadri"/>
    <s v="Ati Seshadri"/>
    <s v="2024-07-19"/>
    <x v="238"/>
    <d v="2024-12-08T00:00:00"/>
    <d v="2024-12-08T00:00:00"/>
    <m/>
    <s v=""/>
    <m/>
    <n v="0"/>
    <n v="1"/>
    <m/>
    <x v="3"/>
    <m/>
    <x v="0"/>
  </r>
  <r>
    <s v="DL-03275"/>
    <s v="CUST-0871"/>
    <s v=""/>
    <x v="1"/>
    <x v="1"/>
    <s v="103516"/>
    <n v="103516"/>
    <x v="7"/>
    <s v="Vidhi Mital"/>
    <s v="Vidhi Mital"/>
    <s v="2022-08-10"/>
    <x v="1036"/>
    <d v="2022-11-27T00:00:00"/>
    <d v="2022-11-27T00:00:00"/>
    <m/>
    <s v=""/>
    <m/>
    <n v="0"/>
    <n v="1"/>
    <n v="3.7"/>
    <x v="0"/>
    <m/>
    <x v="0"/>
  </r>
  <r>
    <s v="DL-03276"/>
    <s v="CUST-1146"/>
    <s v=""/>
    <x v="2"/>
    <x v="6"/>
    <s v="47730"/>
    <n v="47730"/>
    <x v="1"/>
    <s v="jalsa parsa"/>
    <s v="Jalsa Parsa"/>
    <s v="2024-05-15"/>
    <x v="397"/>
    <d v="2024-08-01T00:00:00"/>
    <d v="2024-08-01T00:00:00"/>
    <m/>
    <s v=""/>
    <m/>
    <n v="0"/>
    <n v="1"/>
    <n v="29.8"/>
    <x v="3"/>
    <m/>
    <x v="0"/>
  </r>
  <r>
    <s v="DL-03277"/>
    <s v="CUST-1319"/>
    <s v="CMP-254"/>
    <x v="2"/>
    <x v="4"/>
    <s v="16K"/>
    <n v="16000"/>
    <x v="2"/>
    <s v="jalsa parsa"/>
    <s v="Jalsa Parsa"/>
    <s v="2023-03-24"/>
    <x v="621"/>
    <d v="2023-08-29T00:00:00"/>
    <d v="2023-08-29T00:00:00"/>
    <d v="2023-07-21T00:00:00"/>
    <d v="2023-07-21T00:00:00"/>
    <n v="119"/>
    <n v="1"/>
    <n v="2"/>
    <n v="30.4"/>
    <x v="0"/>
    <m/>
    <x v="1"/>
  </r>
  <r>
    <s v="DL-03278"/>
    <s v="CUST-1242"/>
    <s v="CMP-012"/>
    <x v="2"/>
    <x v="3"/>
    <s v="32480"/>
    <n v="32480"/>
    <x v="4"/>
    <s v="Kashish Patla"/>
    <s v="Kashish Patla"/>
    <s v="23/07/2022"/>
    <x v="949"/>
    <d v="2023-01-12T00:00:00"/>
    <d v="2023-01-12T00:00:00"/>
    <m/>
    <s v=""/>
    <m/>
    <n v="0"/>
    <n v="1"/>
    <n v="2.6"/>
    <x v="2"/>
    <m/>
    <x v="0"/>
  </r>
  <r>
    <s v="DL-03279"/>
    <s v="CUST-0580"/>
    <s v=""/>
    <x v="3"/>
    <x v="0"/>
    <s v="22,440"/>
    <n v="22440"/>
    <x v="7"/>
    <s v="Amruta Sinha"/>
    <s v="Amruta Sinha"/>
    <s v="2022-09-16"/>
    <x v="987"/>
    <d v="2022-10-04T00:00:00"/>
    <d v="2022-10-04T00:00:00"/>
    <m/>
    <s v=""/>
    <m/>
    <n v="0"/>
    <n v="1"/>
    <n v="14.6"/>
    <x v="0"/>
    <m/>
    <x v="0"/>
  </r>
  <r>
    <s v="DL-03280"/>
    <s v="CUST-0039"/>
    <s v="CMP-202"/>
    <x v="4"/>
    <x v="1"/>
    <s v="6,342"/>
    <n v="6342"/>
    <x v="7"/>
    <s v="Hemangini Bahri"/>
    <s v="Hemangini Bahri"/>
    <s v="2022-05-18"/>
    <x v="370"/>
    <d v="2022-07-09T00:00:00"/>
    <d v="2022-07-09T00:00:00"/>
    <m/>
    <s v=""/>
    <m/>
    <n v="0"/>
    <n v="1"/>
    <n v="21.4"/>
    <x v="0"/>
    <m/>
    <x v="0"/>
  </r>
  <r>
    <s v="DL-03281"/>
    <s v="CUST-0440"/>
    <s v="CMP-395"/>
    <x v="3"/>
    <x v="5"/>
    <s v="22472"/>
    <n v="22472"/>
    <x v="3"/>
    <s v="Ekta Uppal"/>
    <s v="Ekta Uppal"/>
    <s v="2024-06-22"/>
    <x v="750"/>
    <d v="2024-09-16T00:00:00"/>
    <d v="2024-09-16T00:00:00"/>
    <d v="2024-10-26T00:00:00"/>
    <d v="2024-10-26T00:00:00"/>
    <n v="126"/>
    <n v="0"/>
    <n v="1"/>
    <n v="2.1"/>
    <x v="0"/>
    <m/>
    <x v="2"/>
  </r>
  <r>
    <s v="DL-03282"/>
    <s v="CUST-0274"/>
    <s v="CMP-390"/>
    <x v="4"/>
    <x v="4"/>
    <s v="$4,331"/>
    <n v="4331"/>
    <x v="1"/>
    <s v="Mason Solanki"/>
    <s v="Mason Solanki"/>
    <s v="2023-11-08"/>
    <x v="818"/>
    <d v="2023-11-29T00:00:00"/>
    <d v="2023-11-29T00:00:00"/>
    <d v="2024-04-20T00:00:00"/>
    <d v="2024-04-20T00:00:00"/>
    <n v="164"/>
    <n v="0"/>
    <n v="1"/>
    <m/>
    <x v="3"/>
    <m/>
    <x v="1"/>
  </r>
  <r>
    <s v="DL-03283"/>
    <s v="CUST-1153"/>
    <s v=""/>
    <x v="2"/>
    <x v="3"/>
    <s v="$42,213"/>
    <n v="42213"/>
    <x v="8"/>
    <s v="Jairaj Panchal"/>
    <s v="Jairaj Panchal"/>
    <s v="2022-06-28"/>
    <x v="943"/>
    <d v="2022-07-20T00:00:00"/>
    <d v="2022-07-20T00:00:00"/>
    <m/>
    <s v=""/>
    <m/>
    <n v="0"/>
    <n v="1"/>
    <n v="3"/>
    <x v="2"/>
    <m/>
    <x v="0"/>
  </r>
  <r>
    <s v="DL-03284"/>
    <s v="CUST-1072"/>
    <s v="CMP-036"/>
    <x v="2"/>
    <x v="6"/>
    <s v="21866"/>
    <n v="21866"/>
    <x v="3"/>
    <s v="rachit lall"/>
    <s v="Rachit Lall"/>
    <s v="2023-02-04"/>
    <x v="612"/>
    <d v="2023-04-20T00:00:00"/>
    <d v="2023-04-20T00:00:00"/>
    <m/>
    <s v=""/>
    <m/>
    <n v="0"/>
    <n v="1"/>
    <n v="16.5"/>
    <x v="4"/>
    <m/>
    <x v="0"/>
  </r>
  <r>
    <s v="DL-03285"/>
    <s v="CUST-1033"/>
    <s v="CMP-304"/>
    <x v="3"/>
    <x v="4"/>
    <s v="10692"/>
    <n v="10692"/>
    <x v="3"/>
    <s v="Patrick Sama"/>
    <s v="Patrick Sama"/>
    <s v="2024-08-23"/>
    <x v="823"/>
    <d v="2024-12-19T00:00:00"/>
    <d v="2024-12-19T00:00:00"/>
    <d v="2025-01-02T00:00:00"/>
    <d v="2025-01-02T00:00:00"/>
    <n v="132"/>
    <n v="0"/>
    <n v="1"/>
    <n v="23.8"/>
    <x v="0"/>
    <m/>
    <x v="1"/>
  </r>
  <r>
    <s v="DL-03286"/>
    <s v="CUST-0623"/>
    <s v="CMP-088"/>
    <x v="2"/>
    <x v="2"/>
    <s v="$25,554"/>
    <n v="25554"/>
    <x v="3"/>
    <s v="Jasmit Gour"/>
    <s v="Jasmit Gour"/>
    <s v="2022-09-01"/>
    <x v="279"/>
    <d v="2023-02-17T00:00:00"/>
    <d v="2023-02-17T00:00:00"/>
    <m/>
    <s v=""/>
    <m/>
    <n v="0"/>
    <n v="1"/>
    <n v="11.7"/>
    <x v="2"/>
    <m/>
    <x v="0"/>
  </r>
  <r>
    <s v="DL-03287"/>
    <s v="CUST-0636"/>
    <s v=""/>
    <x v="3"/>
    <x v="3"/>
    <s v="$21,281"/>
    <n v="21281"/>
    <x v="7"/>
    <s v="Jairaj Panchal"/>
    <s v="Jairaj Panchal"/>
    <s v="2023-03-09"/>
    <x v="207"/>
    <d v="2023-09-04T00:00:00"/>
    <d v="2023-09-04T00:00:00"/>
    <m/>
    <s v=""/>
    <m/>
    <n v="0"/>
    <n v="1"/>
    <n v="28.4"/>
    <x v="4"/>
    <m/>
    <x v="0"/>
  </r>
  <r>
    <s v="DL-03288"/>
    <s v="CUST-1443"/>
    <s v="CMP-099"/>
    <x v="0"/>
    <x v="4"/>
    <s v="8970"/>
    <n v="8970"/>
    <x v="5"/>
    <s v="Panini Kade"/>
    <s v="Panini Kade"/>
    <s v="2024-12-30"/>
    <x v="154"/>
    <d v="2025-02-25T00:00:00"/>
    <d v="2025-02-25T00:00:00"/>
    <d v="2025-07-12T00:00:00"/>
    <d v="2025-07-12T00:00:00"/>
    <n v="194"/>
    <n v="1"/>
    <n v="3"/>
    <n v="15.7"/>
    <x v="2"/>
    <m/>
    <x v="1"/>
  </r>
  <r>
    <s v="DL-03289"/>
    <s v="CUST-0784"/>
    <s v="CMP-056"/>
    <x v="4"/>
    <x v="5"/>
    <s v="4,804"/>
    <n v="4804"/>
    <x v="7"/>
    <s v="Ekta Uppal"/>
    <s v="Ekta Uppal"/>
    <s v="2024-12-21"/>
    <x v="96"/>
    <d v="2025-01-06T00:00:00"/>
    <d v="2025-01-06T00:00:00"/>
    <d v="2025-03-19T00:00:00"/>
    <d v="2025-03-19T00:00:00"/>
    <n v="88"/>
    <n v="0"/>
    <n v="1"/>
    <n v="17.3"/>
    <x v="1"/>
    <m/>
    <x v="2"/>
  </r>
  <r>
    <s v="DL-03290"/>
    <s v="CUST-1282"/>
    <s v="CMP-016"/>
    <x v="1"/>
    <x v="4"/>
    <s v="$118,465"/>
    <n v="118465"/>
    <x v="3"/>
    <s v="Amruta Sinha"/>
    <s v="Amruta Sinha"/>
    <s v="2024-10-09"/>
    <x v="122"/>
    <d v="2024-11-07T00:00:00"/>
    <d v="2024-11-07T00:00:00"/>
    <d v="2025-03-14T00:00:00"/>
    <d v="2025-03-14T00:00:00"/>
    <n v="156"/>
    <n v="0"/>
    <n v="1"/>
    <m/>
    <x v="1"/>
    <m/>
    <x v="1"/>
  </r>
  <r>
    <s v="DL-03291"/>
    <s v="CUST-1196"/>
    <s v="CMP-026"/>
    <x v="3"/>
    <x v="3"/>
    <s v="$17,605"/>
    <n v="17605"/>
    <x v="5"/>
    <s v="Aachal Soni"/>
    <s v="Aachal Soni"/>
    <s v="2024-02-29"/>
    <x v="803"/>
    <d v="2024-07-31T00:00:00"/>
    <d v="2024-07-31T00:00:00"/>
    <m/>
    <s v=""/>
    <m/>
    <n v="0"/>
    <n v="1"/>
    <n v="5.8"/>
    <x v="1"/>
    <m/>
    <x v="0"/>
  </r>
  <r>
    <s v="DL-03292"/>
    <s v="CUST-1372"/>
    <s v=""/>
    <x v="4"/>
    <x v="4"/>
    <s v="6130"/>
    <n v="6130"/>
    <x v="1"/>
    <s v="Nihal Bhasin"/>
    <s v="Nihal Bhasin"/>
    <s v="2024-02-14"/>
    <x v="651"/>
    <d v="2024-03-11T00:00:00"/>
    <d v="2024-03-11T00:00:00"/>
    <d v="2024-06-27T00:00:00"/>
    <d v="2024-06-27T00:00:00"/>
    <n v="134"/>
    <n v="1"/>
    <n v="3"/>
    <n v="20"/>
    <x v="1"/>
    <m/>
    <x v="1"/>
  </r>
  <r>
    <s v="DL-03293"/>
    <s v="CUST-0309"/>
    <s v="CMP-173"/>
    <x v="4"/>
    <x v="4"/>
    <s v="$11,304"/>
    <n v="11304"/>
    <x v="7"/>
    <s v="Owen Mane"/>
    <s v="Owen Mane"/>
    <s v="2022-10-20"/>
    <x v="765"/>
    <d v="2022-11-11T00:00:00"/>
    <d v="2022-11-11T00:00:00"/>
    <d v="2023-04-10T00:00:00"/>
    <d v="2023-04-10T00:00:00"/>
    <n v="172"/>
    <n v="0"/>
    <n v="1"/>
    <n v="9.3000000000000007"/>
    <x v="3"/>
    <m/>
    <x v="1"/>
  </r>
  <r>
    <s v="DL-03294"/>
    <s v="CUST-1002"/>
    <s v="CMP-300"/>
    <x v="1"/>
    <x v="3"/>
    <s v="49431"/>
    <n v="49431"/>
    <x v="7"/>
    <s v="Lakshmi Hayre"/>
    <s v="Lakshmi Hayre"/>
    <s v="2024-06-14"/>
    <x v="983"/>
    <d v="2024-11-27T00:00:00"/>
    <d v="2024-11-27T00:00:00"/>
    <m/>
    <s v=""/>
    <m/>
    <n v="0"/>
    <n v="1"/>
    <n v="27.2"/>
    <x v="4"/>
    <m/>
    <x v="0"/>
  </r>
  <r>
    <s v="DL-03295"/>
    <s v="CUST-0449"/>
    <s v="CMP-279"/>
    <x v="2"/>
    <x v="5"/>
    <s v="12632"/>
    <n v="12632"/>
    <x v="7"/>
    <s v="Kashish Patla"/>
    <s v="Kashish Patla"/>
    <s v="2024-03-22"/>
    <x v="669"/>
    <m/>
    <s v=""/>
    <d v="2024-08-19T00:00:00"/>
    <d v="2024-08-19T00:00:00"/>
    <n v="150"/>
    <n v="0"/>
    <n v="1"/>
    <n v="18.3"/>
    <x v="3"/>
    <m/>
    <x v="2"/>
  </r>
  <r>
    <s v="DL-03296"/>
    <s v="CUST-0284"/>
    <s v="CMP-276"/>
    <x v="4"/>
    <x v="6"/>
    <s v="$8,205"/>
    <n v="8205"/>
    <x v="6"/>
    <s v="Ekta Uppal"/>
    <s v="Ekta Uppal"/>
    <s v="2023-09-22"/>
    <x v="338"/>
    <d v="2023-11-28T00:00:00"/>
    <d v="2023-11-28T00:00:00"/>
    <m/>
    <s v=""/>
    <m/>
    <n v="0"/>
    <n v="1"/>
    <n v="26.6"/>
    <x v="0"/>
    <m/>
    <x v="0"/>
  </r>
  <r>
    <s v="DL-03297"/>
    <s v="CUST-1203"/>
    <s v="CMP-297"/>
    <x v="1"/>
    <x v="6"/>
    <s v="$118,592"/>
    <n v="118592"/>
    <x v="8"/>
    <s v="Hemangini Bahri"/>
    <s v="Hemangini Bahri"/>
    <s v="2024-04-21"/>
    <x v="1009"/>
    <d v="2024-05-15T00:00:00"/>
    <d v="2024-05-15T00:00:00"/>
    <m/>
    <s v=""/>
    <m/>
    <n v="0"/>
    <n v="1"/>
    <m/>
    <x v="3"/>
    <m/>
    <x v="0"/>
  </r>
  <r>
    <s v="DL-03298"/>
    <s v="CUST-1416"/>
    <s v="CMP-069"/>
    <x v="0"/>
    <x v="1"/>
    <s v="$1,446"/>
    <n v="1446"/>
    <x v="7"/>
    <s v="Aachal Soni"/>
    <s v="Aachal Soni"/>
    <s v="2024-10-26"/>
    <x v="807"/>
    <d v="2025-03-20T00:00:00"/>
    <d v="2025-03-20T00:00:00"/>
    <m/>
    <s v=""/>
    <m/>
    <n v="0"/>
    <n v="1"/>
    <n v="11.2"/>
    <x v="0"/>
    <m/>
    <x v="0"/>
  </r>
  <r>
    <s v="DL-03299"/>
    <s v="CUST-0853"/>
    <s v="CMP-193"/>
    <x v="3"/>
    <x v="3"/>
    <s v="$6,203"/>
    <n v="6203"/>
    <x v="7"/>
    <s v="Jasmit Gour"/>
    <s v="Jasmit Gour"/>
    <s v="2024-11-09"/>
    <x v="60"/>
    <d v="2025-01-26T00:00:00"/>
    <d v="2025-01-26T00:00:00"/>
    <m/>
    <s v=""/>
    <m/>
    <n v="0"/>
    <n v="1"/>
    <n v="4.2"/>
    <x v="1"/>
    <m/>
    <x v="0"/>
  </r>
  <r>
    <s v="DL-03300"/>
    <s v="CUST-1327"/>
    <s v="CMP-130"/>
    <x v="3"/>
    <x v="5"/>
    <s v="16K"/>
    <n v="16000"/>
    <x v="6"/>
    <s v="rachit lall"/>
    <s v="Rachit Lall"/>
    <s v="2022-08-03"/>
    <x v="954"/>
    <d v="2022-11-02T00:00:00"/>
    <d v="2022-11-02T00:00:00"/>
    <d v="2023-01-03T00:00:00"/>
    <d v="2023-01-03T00:00:00"/>
    <n v="153"/>
    <n v="0"/>
    <n v="1"/>
    <n v="22.3"/>
    <x v="3"/>
    <m/>
    <x v="2"/>
  </r>
  <r>
    <s v="DL-03301"/>
    <s v="CUST-0521"/>
    <s v="CMP-090"/>
    <x v="4"/>
    <x v="1"/>
    <s v="$13,986"/>
    <n v="13986"/>
    <x v="7"/>
    <s v="Nihal Bhasin"/>
    <s v="Nihal Bhasin"/>
    <s v="2022-08-19"/>
    <x v="11"/>
    <d v="2022-10-17T00:00:00"/>
    <d v="2022-10-17T00:00:00"/>
    <m/>
    <s v=""/>
    <m/>
    <n v="0"/>
    <n v="1"/>
    <n v="21.1"/>
    <x v="4"/>
    <m/>
    <x v="0"/>
  </r>
  <r>
    <s v="DL-03302"/>
    <s v="CUST-1044"/>
    <s v="CMP-038"/>
    <x v="1"/>
    <x v="4"/>
    <s v="$72,997"/>
    <n v="72997"/>
    <x v="2"/>
    <s v="Jasmit Gour"/>
    <s v="Jasmit Gour"/>
    <s v="2024-11-11"/>
    <x v="608"/>
    <d v="2025-04-03T00:00:00"/>
    <d v="2025-04-03T00:00:00"/>
    <d v="2025-02-13T00:00:00"/>
    <d v="2025-02-13T00:00:00"/>
    <n v="94"/>
    <n v="1"/>
    <n v="4"/>
    <n v="30"/>
    <x v="3"/>
    <m/>
    <x v="1"/>
  </r>
  <r>
    <s v="DL-03303"/>
    <s v="CUST-1421"/>
    <s v="CMP-051"/>
    <x v="1"/>
    <x v="5"/>
    <s v="75813"/>
    <n v="75813"/>
    <x v="3"/>
    <s v="Patrick Sama"/>
    <s v="Patrick Sama"/>
    <s v="2024-09-07"/>
    <x v="297"/>
    <d v="2024-09-26T00:00:00"/>
    <d v="2024-09-26T00:00:00"/>
    <d v="2025-01-08T00:00:00"/>
    <d v="2025-01-08T00:00:00"/>
    <n v="123"/>
    <n v="0"/>
    <n v="1"/>
    <n v="27.6"/>
    <x v="3"/>
    <m/>
    <x v="2"/>
  </r>
  <r>
    <s v="DL-03304"/>
    <s v="CUST-0146"/>
    <s v="CMP-131"/>
    <x v="2"/>
    <x v="5"/>
    <s v="42K"/>
    <n v="42000"/>
    <x v="1"/>
    <s v="Patrick Sama"/>
    <s v="Patrick Sama"/>
    <s v="2024-04-30"/>
    <x v="774"/>
    <d v="2024-10-27T00:00:00"/>
    <d v="2024-10-27T00:00:00"/>
    <d v="2024-07-04T00:00:00"/>
    <d v="2024-07-04T00:00:00"/>
    <n v="65"/>
    <n v="0"/>
    <n v="1"/>
    <n v="2.2000000000000002"/>
    <x v="0"/>
    <m/>
    <x v="2"/>
  </r>
  <r>
    <s v="DL-03305"/>
    <s v="CUST-1354"/>
    <s v="CMP-215"/>
    <x v="4"/>
    <x v="4"/>
    <s v="13817"/>
    <n v="13817"/>
    <x v="8"/>
    <s v="Owen Mane"/>
    <s v="Owen Mane"/>
    <s v="2024-04-18"/>
    <x v="1037"/>
    <d v="2024-05-04T00:00:00"/>
    <d v="2024-05-04T00:00:00"/>
    <d v="2024-05-28T00:00:00"/>
    <d v="2024-05-28T00:00:00"/>
    <n v="40"/>
    <n v="0"/>
    <n v="1"/>
    <n v="12.7"/>
    <x v="0"/>
    <m/>
    <x v="1"/>
  </r>
  <r>
    <s v="DL-03306"/>
    <s v="CUST-0279"/>
    <s v="CMP-026"/>
    <x v="0"/>
    <x v="1"/>
    <s v="9K"/>
    <n v="9000"/>
    <x v="0"/>
    <s v="Ekta Uppal"/>
    <s v="Ekta Uppal"/>
    <s v="2024-12-06"/>
    <x v="783"/>
    <d v="2025-04-15T00:00:00"/>
    <d v="2025-04-15T00:00:00"/>
    <m/>
    <s v=""/>
    <m/>
    <n v="0"/>
    <n v="1"/>
    <n v="30.4"/>
    <x v="2"/>
    <m/>
    <x v="0"/>
  </r>
  <r>
    <s v="DL-03307"/>
    <s v="CUST-0045"/>
    <s v=""/>
    <x v="3"/>
    <x v="1"/>
    <s v="6065"/>
    <n v="6065"/>
    <x v="4"/>
    <s v="Jairaj Panchal"/>
    <s v="Jairaj Panchal"/>
    <s v="2022-10-25"/>
    <x v="648"/>
    <d v="2022-11-10T00:00:00"/>
    <d v="2022-11-10T00:00:00"/>
    <m/>
    <s v=""/>
    <m/>
    <n v="0"/>
    <n v="1"/>
    <n v="30.1"/>
    <x v="4"/>
    <m/>
    <x v="0"/>
  </r>
  <r>
    <s v="DL-03308"/>
    <s v="CUST-0251"/>
    <s v="CMP-357"/>
    <x v="4"/>
    <x v="4"/>
    <s v="14,360"/>
    <n v="14360"/>
    <x v="0"/>
    <s v="Hemangini Bahri"/>
    <s v="Hemangini Bahri"/>
    <s v="05/07/2024"/>
    <x v="1038"/>
    <d v="2024-12-20T00:00:00"/>
    <d v="2024-12-20T00:00:00"/>
    <d v="2024-10-23T00:00:00"/>
    <d v="2024-10-23T00:00:00"/>
    <n v="110"/>
    <n v="1"/>
    <n v="3"/>
    <n v="3.8"/>
    <x v="1"/>
    <m/>
    <x v="1"/>
  </r>
  <r>
    <s v="DL-03309"/>
    <s v="CUST-0810"/>
    <s v="CMP-209"/>
    <x v="0"/>
    <x v="5"/>
    <s v="5000"/>
    <n v="5000"/>
    <x v="0"/>
    <s v="Mason Solanki"/>
    <s v="Mason Solanki"/>
    <s v="2023-02-21"/>
    <x v="376"/>
    <d v="2023-07-21T00:00:00"/>
    <d v="2023-07-21T00:00:00"/>
    <d v="2023-05-23T00:00:00"/>
    <d v="2023-05-23T00:00:00"/>
    <n v="91"/>
    <n v="0"/>
    <n v="1"/>
    <n v="13.1"/>
    <x v="2"/>
    <m/>
    <x v="2"/>
  </r>
  <r>
    <s v="DL-03310"/>
    <s v="CUST-0243"/>
    <s v="CMP-019"/>
    <x v="1"/>
    <x v="6"/>
    <s v="79291"/>
    <n v="79291"/>
    <x v="4"/>
    <s v="Ekta Uppal"/>
    <s v="Ekta Uppal"/>
    <s v="06/03/2023"/>
    <x v="726"/>
    <d v="2023-08-17T00:00:00"/>
    <d v="2023-08-17T00:00:00"/>
    <m/>
    <s v=""/>
    <m/>
    <n v="0"/>
    <n v="1"/>
    <n v="17.2"/>
    <x v="3"/>
    <m/>
    <x v="0"/>
  </r>
  <r>
    <s v="DL-03311"/>
    <s v="CUST-0062"/>
    <s v="CMP-311"/>
    <x v="4"/>
    <x v="1"/>
    <s v="7,564"/>
    <n v="7564"/>
    <x v="7"/>
    <s v="Vidhi Mital"/>
    <s v="Vidhi Mital"/>
    <s v="2023-10-31"/>
    <x v="893"/>
    <d v="2023-11-30T00:00:00"/>
    <d v="2023-11-30T00:00:00"/>
    <m/>
    <s v=""/>
    <m/>
    <n v="0"/>
    <n v="1"/>
    <n v="1.2"/>
    <x v="4"/>
    <m/>
    <x v="0"/>
  </r>
  <r>
    <s v="DL-03312"/>
    <s v="CUST-0421"/>
    <s v=""/>
    <x v="1"/>
    <x v="1"/>
    <s v="108539"/>
    <n v="108539"/>
    <x v="1"/>
    <s v="Jairaj Panchal"/>
    <s v="Jairaj Panchal"/>
    <s v="2023-07-22"/>
    <x v="514"/>
    <d v="2023-12-10T00:00:00"/>
    <d v="2023-12-10T00:00:00"/>
    <m/>
    <s v=""/>
    <m/>
    <n v="0"/>
    <n v="1"/>
    <n v="25.8"/>
    <x v="2"/>
    <m/>
    <x v="0"/>
  </r>
  <r>
    <s v="DL-03313"/>
    <s v="CUST-0731"/>
    <s v=""/>
    <x v="3"/>
    <x v="1"/>
    <s v="9940"/>
    <n v="9940"/>
    <x v="1"/>
    <s v="Karan Karnik"/>
    <s v="Karan Karnik"/>
    <s v="06/07/2023"/>
    <x v="790"/>
    <d v="2023-12-05T00:00:00"/>
    <d v="2023-12-05T00:00:00"/>
    <m/>
    <s v=""/>
    <m/>
    <n v="0"/>
    <n v="1"/>
    <n v="34.1"/>
    <x v="2"/>
    <m/>
    <x v="0"/>
  </r>
  <r>
    <s v="DL-03314"/>
    <s v="CUST-1227"/>
    <s v="CMP-120"/>
    <x v="4"/>
    <x v="4"/>
    <s v="7948"/>
    <n v="7948"/>
    <x v="6"/>
    <s v="Jairaj Panchal"/>
    <s v="Jairaj Panchal"/>
    <s v="2024-10-10"/>
    <x v="59"/>
    <d v="2024-11-29T00:00:00"/>
    <d v="2024-11-29T00:00:00"/>
    <d v="2025-03-08T00:00:00"/>
    <d v="2025-03-08T00:00:00"/>
    <n v="149"/>
    <n v="0"/>
    <n v="1"/>
    <n v="1.9"/>
    <x v="1"/>
    <m/>
    <x v="1"/>
  </r>
  <r>
    <s v="DL-03315"/>
    <s v="CUST-1422"/>
    <s v=""/>
    <x v="3"/>
    <x v="6"/>
    <s v="$6,447"/>
    <n v="6447"/>
    <x v="5"/>
    <s v="jalsa parsa"/>
    <s v="Jalsa Parsa"/>
    <s v="2022-05-07"/>
    <x v="842"/>
    <d v="2022-09-02T00:00:00"/>
    <d v="2022-09-02T00:00:00"/>
    <m/>
    <s v=""/>
    <m/>
    <n v="0"/>
    <n v="1"/>
    <n v="24.3"/>
    <x v="2"/>
    <m/>
    <x v="0"/>
  </r>
  <r>
    <s v="DL-03316"/>
    <s v="CUST-0210"/>
    <s v="CMP-307"/>
    <x v="0"/>
    <x v="1"/>
    <s v="6954"/>
    <n v="6954"/>
    <x v="2"/>
    <s v="Champak Rao"/>
    <s v="Champak Rao"/>
    <s v="2023-10-23"/>
    <x v="1039"/>
    <d v="2024-03-22T00:00:00"/>
    <d v="2024-03-22T00:00:00"/>
    <m/>
    <s v=""/>
    <m/>
    <n v="0"/>
    <n v="1"/>
    <n v="12.9"/>
    <x v="0"/>
    <m/>
    <x v="0"/>
  </r>
  <r>
    <s v="DL-03317"/>
    <s v="CUST-0567"/>
    <s v="CMP-382"/>
    <x v="1"/>
    <x v="6"/>
    <s v="$202,205"/>
    <n v="202205"/>
    <x v="8"/>
    <s v="Krish Varughese"/>
    <s v="Krish Varughese"/>
    <s v="2022-06-07"/>
    <x v="560"/>
    <d v="2022-09-24T00:00:00"/>
    <d v="2022-09-24T00:00:00"/>
    <m/>
    <s v=""/>
    <m/>
    <n v="0"/>
    <n v="1"/>
    <n v="25.1"/>
    <x v="1"/>
    <m/>
    <x v="0"/>
  </r>
  <r>
    <s v="DL-03318"/>
    <s v="CUST-0505"/>
    <s v="CMP-387"/>
    <x v="1"/>
    <x v="2"/>
    <s v="$111,145"/>
    <n v="111145"/>
    <x v="1"/>
    <s v="Mason Solanki"/>
    <s v="Mason Solanki"/>
    <s v="2023-03-11"/>
    <x v="595"/>
    <d v="2023-06-23T00:00:00"/>
    <d v="2023-06-23T00:00:00"/>
    <m/>
    <s v=""/>
    <m/>
    <n v="0"/>
    <n v="1"/>
    <n v="25.1"/>
    <x v="3"/>
    <m/>
    <x v="0"/>
  </r>
  <r>
    <s v="DL-03319"/>
    <s v="CUST-0828"/>
    <s v="CMP-003"/>
    <x v="4"/>
    <x v="6"/>
    <s v="3171"/>
    <n v="3171"/>
    <x v="3"/>
    <s v="Karan Karnik"/>
    <s v="Karan Karnik"/>
    <s v="2023-06-19"/>
    <x v="834"/>
    <d v="2023-10-13T00:00:00"/>
    <d v="2023-10-13T00:00:00"/>
    <m/>
    <s v=""/>
    <m/>
    <n v="0"/>
    <n v="1"/>
    <n v="25.6"/>
    <x v="4"/>
    <m/>
    <x v="0"/>
  </r>
  <r>
    <s v="DL-03320"/>
    <s v="CUST-0198"/>
    <s v=""/>
    <x v="2"/>
    <x v="2"/>
    <s v="$28,178"/>
    <n v="28178"/>
    <x v="4"/>
    <s v="Kashish Patla"/>
    <s v="Kashish Patla"/>
    <s v="2023-02-03"/>
    <x v="643"/>
    <d v="2023-06-03T00:00:00"/>
    <d v="2023-06-03T00:00:00"/>
    <m/>
    <s v=""/>
    <m/>
    <n v="0"/>
    <n v="1"/>
    <n v="25.2"/>
    <x v="1"/>
    <m/>
    <x v="0"/>
  </r>
  <r>
    <s v="DL-03321"/>
    <s v="CUST-1445"/>
    <s v="CMP-082"/>
    <x v="4"/>
    <x v="1"/>
    <s v="5K"/>
    <n v="5000"/>
    <x v="3"/>
    <s v="Panini Kade"/>
    <s v="Panini Kade"/>
    <s v="17/03/2023"/>
    <x v="347"/>
    <d v="2023-04-25T00:00:00"/>
    <d v="2023-04-25T00:00:00"/>
    <m/>
    <s v=""/>
    <m/>
    <n v="0"/>
    <n v="1"/>
    <n v="34"/>
    <x v="2"/>
    <m/>
    <x v="0"/>
  </r>
  <r>
    <s v="DL-03322"/>
    <s v="CUST-0725"/>
    <s v="CMP-394"/>
    <x v="0"/>
    <x v="6"/>
    <s v="$8,943"/>
    <n v="8943"/>
    <x v="4"/>
    <s v="Kashish Patla"/>
    <s v="Kashish Patla"/>
    <s v="2024-09-28"/>
    <x v="670"/>
    <d v="2025-01-28T00:00:00"/>
    <d v="2025-01-28T00:00:00"/>
    <m/>
    <s v=""/>
    <m/>
    <n v="0"/>
    <n v="1"/>
    <n v="13.1"/>
    <x v="3"/>
    <m/>
    <x v="0"/>
  </r>
  <r>
    <s v="DL-03323"/>
    <s v="CUST-0820"/>
    <s v="CMP-267"/>
    <x v="0"/>
    <x v="2"/>
    <s v="$4,595"/>
    <n v="4595"/>
    <x v="0"/>
    <s v="Jairaj Panchal"/>
    <s v="Jairaj Panchal"/>
    <s v="2022-06-08"/>
    <x v="179"/>
    <d v="2022-08-31T00:00:00"/>
    <d v="2022-08-31T00:00:00"/>
    <m/>
    <s v=""/>
    <m/>
    <n v="0"/>
    <n v="1"/>
    <n v="16"/>
    <x v="0"/>
    <m/>
    <x v="0"/>
  </r>
  <r>
    <s v="DL-03324"/>
    <s v="CUST-0494"/>
    <s v=""/>
    <x v="2"/>
    <x v="6"/>
    <s v="35,818"/>
    <n v="35818"/>
    <x v="0"/>
    <s v="Nihal Bhasin"/>
    <s v="Nihal Bhasin"/>
    <s v="2023-09-10"/>
    <x v="327"/>
    <d v="2023-12-01T00:00:00"/>
    <d v="2023-12-01T00:00:00"/>
    <m/>
    <s v=""/>
    <m/>
    <n v="0"/>
    <n v="1"/>
    <m/>
    <x v="0"/>
    <m/>
    <x v="0"/>
  </r>
  <r>
    <s v="DL-03325"/>
    <s v="CUST-0633"/>
    <s v="CMP-264"/>
    <x v="3"/>
    <x v="5"/>
    <s v="$9,809"/>
    <n v="9809"/>
    <x v="8"/>
    <s v="rachit lall"/>
    <s v="Rachit Lall"/>
    <s v="2024-08-22"/>
    <x v="129"/>
    <d v="2024-11-06T00:00:00"/>
    <d v="2024-11-06T00:00:00"/>
    <d v="2024-12-28T00:00:00"/>
    <d v="2024-12-28T00:00:00"/>
    <n v="128"/>
    <n v="0"/>
    <n v="1"/>
    <n v="21.9"/>
    <x v="0"/>
    <m/>
    <x v="2"/>
  </r>
  <r>
    <s v="DL-03326"/>
    <s v="CUST-1254"/>
    <s v="CMP-301"/>
    <x v="3"/>
    <x v="3"/>
    <s v="10045"/>
    <n v="10045"/>
    <x v="5"/>
    <s v="Nihal Bhasin"/>
    <s v="Nihal Bhasin"/>
    <s v="2024-05-18"/>
    <x v="869"/>
    <d v="2024-09-04T00:00:00"/>
    <d v="2024-09-04T00:00:00"/>
    <m/>
    <s v=""/>
    <m/>
    <n v="0"/>
    <n v="1"/>
    <n v="0.2"/>
    <x v="1"/>
    <m/>
    <x v="0"/>
  </r>
  <r>
    <s v="DL-03327"/>
    <s v="CUST-1189"/>
    <s v="CMP-072"/>
    <x v="2"/>
    <x v="3"/>
    <s v="25582"/>
    <n v="25582"/>
    <x v="2"/>
    <s v="Hemangini Bahri"/>
    <s v="Hemangini Bahri"/>
    <s v="21/02/2022"/>
    <x v="328"/>
    <d v="2022-05-04T00:00:00"/>
    <d v="2022-05-04T00:00:00"/>
    <m/>
    <s v=""/>
    <m/>
    <n v="0"/>
    <n v="1"/>
    <n v="28.5"/>
    <x v="0"/>
    <m/>
    <x v="0"/>
  </r>
  <r>
    <s v="DL-03328"/>
    <s v="CUST-0524"/>
    <s v="CMP-361"/>
    <x v="0"/>
    <x v="6"/>
    <s v="8,433"/>
    <n v="8433"/>
    <x v="7"/>
    <s v="Jairaj Panchal"/>
    <s v="Jairaj Panchal"/>
    <s v="2022-04-03"/>
    <x v="306"/>
    <d v="2022-07-18T00:00:00"/>
    <d v="2022-07-18T00:00:00"/>
    <m/>
    <s v=""/>
    <m/>
    <n v="0"/>
    <n v="1"/>
    <n v="5.5"/>
    <x v="4"/>
    <m/>
    <x v="0"/>
  </r>
  <r>
    <s v="DL-03329"/>
    <s v="CUST-0373"/>
    <s v="CMP-092"/>
    <x v="0"/>
    <x v="4"/>
    <s v="7K"/>
    <n v="7000"/>
    <x v="6"/>
    <s v="rachit lall"/>
    <s v="Rachit Lall"/>
    <s v="2023-02-02"/>
    <x v="1017"/>
    <d v="2023-03-09T00:00:00"/>
    <d v="2023-03-09T00:00:00"/>
    <d v="2023-03-22T00:00:00"/>
    <d v="2023-03-22T00:00:00"/>
    <n v="48"/>
    <n v="0"/>
    <n v="1"/>
    <n v="27.2"/>
    <x v="2"/>
    <m/>
    <x v="1"/>
  </r>
  <r>
    <s v="DL-03330"/>
    <s v="CUST-1469"/>
    <s v="CMP-376"/>
    <x v="1"/>
    <x v="2"/>
    <s v="112588"/>
    <n v="112588"/>
    <x v="8"/>
    <s v="Kashish Patla"/>
    <s v="Kashish Patla"/>
    <s v="2024-12-07"/>
    <x v="121"/>
    <d v="2025-05-11T00:00:00"/>
    <d v="2025-05-11T00:00:00"/>
    <m/>
    <s v=""/>
    <m/>
    <n v="0"/>
    <n v="1"/>
    <n v="18.7"/>
    <x v="1"/>
    <m/>
    <x v="0"/>
  </r>
  <r>
    <s v="DL-03331"/>
    <s v="CUST-1122"/>
    <s v="CMP-369"/>
    <x v="1"/>
    <x v="1"/>
    <s v="202K"/>
    <n v="202000"/>
    <x v="1"/>
    <s v="Lakshmi Hayre"/>
    <s v="Lakshmi Hayre"/>
    <s v="2022-01-30"/>
    <x v="504"/>
    <d v="2022-06-04T00:00:00"/>
    <d v="2022-06-04T00:00:00"/>
    <m/>
    <s v=""/>
    <m/>
    <n v="0"/>
    <n v="1"/>
    <n v="29"/>
    <x v="1"/>
    <m/>
    <x v="0"/>
  </r>
  <r>
    <s v="DL-03332"/>
    <s v="CUST-1203"/>
    <s v="CMP-366"/>
    <x v="3"/>
    <x v="3"/>
    <s v="20,410"/>
    <n v="20410"/>
    <x v="7"/>
    <s v="Jasmit Gour"/>
    <s v="Jasmit Gour"/>
    <s v="2023-12-16"/>
    <x v="417"/>
    <d v="2024-06-12T00:00:00"/>
    <d v="2024-06-12T00:00:00"/>
    <m/>
    <s v=""/>
    <m/>
    <n v="0"/>
    <n v="1"/>
    <n v="18.100000000000001"/>
    <x v="0"/>
    <m/>
    <x v="0"/>
  </r>
  <r>
    <s v="DL-03333"/>
    <s v="CUST-0127"/>
    <s v="CMP-255"/>
    <x v="1"/>
    <x v="4"/>
    <s v="$118,376"/>
    <n v="118376"/>
    <x v="6"/>
    <s v="Ekta Uppal  "/>
    <s v="Ekta Uppal"/>
    <s v="2023-12-11"/>
    <x v="682"/>
    <d v="2024-01-20T00:00:00"/>
    <d v="2024-01-20T00:00:00"/>
    <d v="2024-01-10T00:00:00"/>
    <d v="2024-01-10T00:00:00"/>
    <n v="30"/>
    <n v="0"/>
    <n v="1"/>
    <n v="16.5"/>
    <x v="0"/>
    <m/>
    <x v="1"/>
  </r>
  <r>
    <s v="DL-03334"/>
    <s v="CUST-0419"/>
    <s v=""/>
    <x v="2"/>
    <x v="6"/>
    <s v="$41,298"/>
    <n v="41298"/>
    <x v="4"/>
    <s v="Karan Karnik"/>
    <s v="Karan Karnik"/>
    <s v="2024-10-20"/>
    <x v="305"/>
    <d v="2024-12-22T00:00:00"/>
    <d v="2024-12-22T00:00:00"/>
    <m/>
    <s v=""/>
    <m/>
    <n v="0"/>
    <n v="1"/>
    <m/>
    <x v="4"/>
    <m/>
    <x v="0"/>
  </r>
  <r>
    <s v="DL-03335"/>
    <s v="CUST-1150"/>
    <s v=""/>
    <x v="3"/>
    <x v="2"/>
    <s v="$21,507"/>
    <n v="21507"/>
    <x v="5"/>
    <s v="Lakshmi Hayre"/>
    <s v="Lakshmi Hayre"/>
    <s v="2023-02-17"/>
    <x v="962"/>
    <d v="2023-04-27T00:00:00"/>
    <d v="2023-04-27T00:00:00"/>
    <m/>
    <s v=""/>
    <m/>
    <n v="0"/>
    <n v="1"/>
    <n v="26.7"/>
    <x v="0"/>
    <m/>
    <x v="0"/>
  </r>
  <r>
    <s v="DL-03336"/>
    <s v="CUST-0790"/>
    <s v="CMP-344"/>
    <x v="3"/>
    <x v="6"/>
    <s v="$15,838"/>
    <n v="15838"/>
    <x v="5"/>
    <s v="Hemangini Bahri"/>
    <s v="Hemangini Bahri"/>
    <s v="2024-02-12"/>
    <x v="145"/>
    <d v="2024-07-29T00:00:00"/>
    <d v="2024-07-29T00:00:00"/>
    <m/>
    <s v=""/>
    <m/>
    <n v="0"/>
    <n v="1"/>
    <n v="15.9"/>
    <x v="3"/>
    <m/>
    <x v="0"/>
  </r>
  <r>
    <s v="DL-03337"/>
    <s v="CUST-0066"/>
    <s v="CMP-056"/>
    <x v="3"/>
    <x v="2"/>
    <s v="4420"/>
    <n v="4420"/>
    <x v="0"/>
    <s v="Jasmit Gour"/>
    <s v="Jasmit Gour"/>
    <s v="2022-06-14"/>
    <x v="299"/>
    <d v="2022-11-17T00:00:00"/>
    <d v="2022-11-17T00:00:00"/>
    <m/>
    <s v=""/>
    <m/>
    <n v="0"/>
    <n v="1"/>
    <n v="25.5"/>
    <x v="0"/>
    <m/>
    <x v="0"/>
  </r>
  <r>
    <s v="DL-03338"/>
    <s v="CUST-0452"/>
    <s v="CMP-236"/>
    <x v="1"/>
    <x v="4"/>
    <s v="68732"/>
    <n v="68732"/>
    <x v="1"/>
    <s v="Lakshmi Hayre"/>
    <s v="Lakshmi Hayre"/>
    <s v="2024-03-03"/>
    <x v="777"/>
    <d v="2024-06-04T00:00:00"/>
    <d v="2024-06-04T00:00:00"/>
    <d v="2024-06-27T00:00:00"/>
    <d v="2024-06-27T00:00:00"/>
    <n v="116"/>
    <n v="1"/>
    <n v="1"/>
    <n v="15.4"/>
    <x v="0"/>
    <m/>
    <x v="1"/>
  </r>
  <r>
    <s v="DL-03339"/>
    <s v="CUST-0248"/>
    <s v="CMP-058"/>
    <x v="3"/>
    <x v="2"/>
    <s v="$9,643"/>
    <n v="9643"/>
    <x v="0"/>
    <s v="Ati Seshadri"/>
    <s v="Ati Seshadri"/>
    <s v="2022-01-11"/>
    <x v="784"/>
    <d v="2022-03-03T00:00:00"/>
    <d v="2022-03-03T00:00:00"/>
    <m/>
    <s v=""/>
    <m/>
    <n v="0"/>
    <n v="1"/>
    <n v="33.6"/>
    <x v="2"/>
    <m/>
    <x v="0"/>
  </r>
  <r>
    <s v="DL-03340"/>
    <s v="CUST-0311"/>
    <s v="CMP-243"/>
    <x v="3"/>
    <x v="1"/>
    <s v="11K"/>
    <n v="11000"/>
    <x v="3"/>
    <s v="Karan Karnik"/>
    <s v="Karan Karnik"/>
    <s v="2023-06-21"/>
    <x v="54"/>
    <d v="2023-10-04T00:00:00"/>
    <d v="2023-10-04T00:00:00"/>
    <m/>
    <s v=""/>
    <m/>
    <n v="0"/>
    <n v="1"/>
    <n v="33.4"/>
    <x v="2"/>
    <m/>
    <x v="0"/>
  </r>
  <r>
    <s v="DL-03341"/>
    <s v="CUST-0403"/>
    <s v="CMP-148"/>
    <x v="2"/>
    <x v="2"/>
    <s v="24183"/>
    <n v="24183"/>
    <x v="8"/>
    <s v="Vidhi Mital"/>
    <s v="Vidhi Mital"/>
    <s v="2022-10-31"/>
    <x v="1040"/>
    <d v="2023-03-29T00:00:00"/>
    <d v="2023-03-29T00:00:00"/>
    <m/>
    <s v=""/>
    <m/>
    <n v="0"/>
    <n v="1"/>
    <m/>
    <x v="2"/>
    <m/>
    <x v="0"/>
  </r>
  <r>
    <s v="DL-03342"/>
    <s v="CUST-0731"/>
    <s v=""/>
    <x v="3"/>
    <x v="2"/>
    <s v="8330"/>
    <n v="8330"/>
    <x v="0"/>
    <s v="Aachal Soni"/>
    <s v="Aachal Soni"/>
    <s v="2024-06-19"/>
    <x v="29"/>
    <d v="2024-09-28T00:00:00"/>
    <d v="2024-09-28T00:00:00"/>
    <m/>
    <s v=""/>
    <m/>
    <n v="0"/>
    <n v="1"/>
    <n v="4"/>
    <x v="4"/>
    <m/>
    <x v="0"/>
  </r>
  <r>
    <s v="DL-03343"/>
    <s v="CUST-1226"/>
    <s v="CMP-075"/>
    <x v="3"/>
    <x v="6"/>
    <s v="8841"/>
    <n v="8841"/>
    <x v="3"/>
    <s v="Kashish Patla"/>
    <s v="Kashish Patla"/>
    <s v="24/08/2023"/>
    <x v="862"/>
    <d v="2024-02-14T00:00:00"/>
    <d v="2024-02-14T00:00:00"/>
    <m/>
    <s v=""/>
    <m/>
    <n v="0"/>
    <n v="1"/>
    <n v="31.7"/>
    <x v="1"/>
    <m/>
    <x v="0"/>
  </r>
  <r>
    <s v="DL-03344"/>
    <s v="CUST-0693"/>
    <s v="CMP-230"/>
    <x v="2"/>
    <x v="0"/>
    <s v="$19,934"/>
    <n v="19934"/>
    <x v="6"/>
    <s v="Aachal Soni"/>
    <s v="Aachal Soni"/>
    <s v="2023-07-15"/>
    <x v="117"/>
    <d v="2023-08-14T00:00:00"/>
    <d v="2023-08-14T00:00:00"/>
    <m/>
    <s v=""/>
    <m/>
    <n v="0"/>
    <n v="1"/>
    <n v="3.6"/>
    <x v="4"/>
    <m/>
    <x v="0"/>
  </r>
  <r>
    <s v="DL-03345"/>
    <s v="CUST-0115"/>
    <s v=""/>
    <x v="1"/>
    <x v="3"/>
    <s v="172576"/>
    <n v="172576"/>
    <x v="8"/>
    <s v="rachit lall"/>
    <s v="Rachit Lall"/>
    <s v="2024-08-16"/>
    <x v="642"/>
    <d v="2024-10-09T00:00:00"/>
    <d v="2024-10-09T00:00:00"/>
    <m/>
    <s v=""/>
    <m/>
    <n v="0"/>
    <n v="1"/>
    <n v="22.7"/>
    <x v="4"/>
    <m/>
    <x v="0"/>
  </r>
  <r>
    <s v="DL-03346"/>
    <s v="CUST-1063"/>
    <s v="CMP-387"/>
    <x v="2"/>
    <x v="4"/>
    <s v="29490"/>
    <n v="29490"/>
    <x v="4"/>
    <s v="Kashish Patla"/>
    <s v="Kashish Patla"/>
    <s v="2022-12-10"/>
    <x v="108"/>
    <d v="2023-02-18T00:00:00"/>
    <d v="2023-02-18T00:00:00"/>
    <d v="2023-01-11T00:00:00"/>
    <d v="2023-01-11T00:00:00"/>
    <n v="32"/>
    <n v="1"/>
    <n v="4"/>
    <n v="24.9"/>
    <x v="1"/>
    <m/>
    <x v="1"/>
  </r>
  <r>
    <s v="DL-03347"/>
    <s v="CUST-0588"/>
    <s v=""/>
    <x v="1"/>
    <x v="5"/>
    <s v="$207,161"/>
    <n v="207161"/>
    <x v="6"/>
    <s v="Hemangini Bahri"/>
    <s v="Hemangini Bahri"/>
    <s v="2022-07-01"/>
    <x v="747"/>
    <d v="2022-12-04T00:00:00"/>
    <d v="2022-12-04T00:00:00"/>
    <d v="2022-11-22T00:00:00"/>
    <d v="2022-11-22T00:00:00"/>
    <n v="144"/>
    <n v="0"/>
    <n v="1"/>
    <m/>
    <x v="1"/>
    <m/>
    <x v="2"/>
  </r>
  <r>
    <s v="DL-03348"/>
    <s v="CUST-1269"/>
    <s v="CMP-237"/>
    <x v="2"/>
    <x v="2"/>
    <s v="$43,553"/>
    <n v="43553"/>
    <x v="6"/>
    <s v="Anamika Keer"/>
    <s v="Anamika Keer"/>
    <s v="2024-01-26"/>
    <x v="947"/>
    <d v="2024-04-07T00:00:00"/>
    <d v="2024-04-07T00:00:00"/>
    <m/>
    <s v=""/>
    <m/>
    <n v="0"/>
    <n v="1"/>
    <n v="33.4"/>
    <x v="1"/>
    <m/>
    <x v="0"/>
  </r>
  <r>
    <s v="DL-03349"/>
    <s v="CUST-0089"/>
    <s v="CMP-296"/>
    <x v="2"/>
    <x v="1"/>
    <s v="$39,132"/>
    <n v="39132"/>
    <x v="8"/>
    <s v="Patrick Sama"/>
    <s v="Patrick Sama"/>
    <s v="2022-01-08"/>
    <x v="332"/>
    <d v="2022-04-29T00:00:00"/>
    <d v="2022-04-29T00:00:00"/>
    <m/>
    <s v=""/>
    <m/>
    <n v="0"/>
    <n v="1"/>
    <n v="0.9"/>
    <x v="4"/>
    <m/>
    <x v="0"/>
  </r>
  <r>
    <s v="DL-03350"/>
    <s v="CUST-0785"/>
    <s v="CMP-223"/>
    <x v="4"/>
    <x v="0"/>
    <s v="2,939"/>
    <n v="2939"/>
    <x v="6"/>
    <s v="Kashish Patla"/>
    <s v="Kashish Patla"/>
    <s v="2023-11-09"/>
    <x v="452"/>
    <d v="2023-11-28T00:00:00"/>
    <d v="2023-11-28T00:00:00"/>
    <m/>
    <s v=""/>
    <m/>
    <n v="0"/>
    <n v="1"/>
    <n v="11.6"/>
    <x v="1"/>
    <m/>
    <x v="0"/>
  </r>
  <r>
    <s v="DL-03351"/>
    <s v="CUST-1181"/>
    <s v=""/>
    <x v="4"/>
    <x v="3"/>
    <s v="$6,149"/>
    <n v="6149"/>
    <x v="1"/>
    <s v="Panini Kade"/>
    <s v="Panini Kade"/>
    <s v="2024-05-06"/>
    <x v="220"/>
    <d v="2024-06-11T00:00:00"/>
    <d v="2024-06-11T00:00:00"/>
    <m/>
    <s v=""/>
    <m/>
    <n v="0"/>
    <n v="1"/>
    <m/>
    <x v="3"/>
    <m/>
    <x v="0"/>
  </r>
  <r>
    <s v="DL-03352"/>
    <s v="CUST-1444"/>
    <s v="CMP-270"/>
    <x v="4"/>
    <x v="4"/>
    <s v="$11,960"/>
    <n v="11960"/>
    <x v="2"/>
    <s v="Amruta Sinha"/>
    <s v="Amruta Sinha"/>
    <s v="2024-05-04"/>
    <x v="668"/>
    <d v="2024-07-10T00:00:00"/>
    <d v="2024-07-10T00:00:00"/>
    <d v="2024-06-17T00:00:00"/>
    <d v="2024-06-17T00:00:00"/>
    <n v="44"/>
    <n v="0"/>
    <n v="1"/>
    <n v="18.2"/>
    <x v="2"/>
    <m/>
    <x v="1"/>
  </r>
  <r>
    <s v="DL-03353"/>
    <s v="CUST-0963"/>
    <s v="CMP-093"/>
    <x v="4"/>
    <x v="2"/>
    <s v="10234"/>
    <n v="10234"/>
    <x v="6"/>
    <s v="Hemangini Bahri"/>
    <s v="Hemangini Bahri"/>
    <s v="2023-02-11"/>
    <x v="153"/>
    <d v="2023-02-28T00:00:00"/>
    <d v="2023-02-28T00:00:00"/>
    <m/>
    <s v=""/>
    <m/>
    <n v="0"/>
    <n v="1"/>
    <n v="15.9"/>
    <x v="2"/>
    <m/>
    <x v="0"/>
  </r>
  <r>
    <s v="DL-03354"/>
    <s v="CUST-0791"/>
    <s v="CMP-009"/>
    <x v="3"/>
    <x v="3"/>
    <s v="$23,885"/>
    <n v="23885"/>
    <x v="1"/>
    <s v="jalsa parsa"/>
    <s v="Jalsa Parsa"/>
    <s v="2024-04-11"/>
    <x v="472"/>
    <d v="2024-09-12T00:00:00"/>
    <d v="2024-09-12T00:00:00"/>
    <m/>
    <s v=""/>
    <m/>
    <n v="0"/>
    <n v="1"/>
    <n v="27.6"/>
    <x v="1"/>
    <m/>
    <x v="0"/>
  </r>
  <r>
    <s v="DL-03355"/>
    <s v="CUST-0878"/>
    <s v="CMP-399"/>
    <x v="4"/>
    <x v="1"/>
    <s v="$13,595"/>
    <n v="13595"/>
    <x v="7"/>
    <s v="jalsa parsa"/>
    <s v="Jalsa Parsa"/>
    <s v="2023-01-06"/>
    <x v="100"/>
    <d v="2023-05-26T00:00:00"/>
    <d v="2023-05-26T00:00:00"/>
    <m/>
    <s v=""/>
    <m/>
    <n v="0"/>
    <n v="1"/>
    <n v="21.4"/>
    <x v="4"/>
    <m/>
    <x v="0"/>
  </r>
  <r>
    <s v="DL-03356"/>
    <s v="CUST-0419"/>
    <s v="CMP-152"/>
    <x v="0"/>
    <x v="4"/>
    <s v="4,026"/>
    <n v="4026"/>
    <x v="8"/>
    <s v="Jairaj Panchal"/>
    <s v="Jairaj Panchal"/>
    <s v="2024-11-24"/>
    <x v="507"/>
    <d v="2025-03-05T00:00:00"/>
    <d v="2025-03-05T00:00:00"/>
    <d v="2025-04-13T00:00:00"/>
    <d v="2025-04-13T00:00:00"/>
    <n v="140"/>
    <n v="0"/>
    <n v="1"/>
    <n v="22.9"/>
    <x v="1"/>
    <m/>
    <x v="1"/>
  </r>
  <r>
    <s v="DL-03357"/>
    <s v="CUST-0959"/>
    <s v="CMP-257"/>
    <x v="2"/>
    <x v="5"/>
    <s v="47K"/>
    <n v="47000"/>
    <x v="4"/>
    <s v="Lakshmi Hayre"/>
    <s v="Lakshmi Hayre"/>
    <s v="2023-03-18"/>
    <x v="847"/>
    <d v="2023-04-29T00:00:00"/>
    <d v="2023-04-29T00:00:00"/>
    <d v="2023-07-23T00:00:00"/>
    <d v="2023-07-23T00:00:00"/>
    <n v="127"/>
    <n v="0"/>
    <n v="1"/>
    <n v="25.6"/>
    <x v="2"/>
    <m/>
    <x v="2"/>
  </r>
  <r>
    <s v="DL-03358"/>
    <s v="CUST-0232"/>
    <s v="CMP-263"/>
    <x v="0"/>
    <x v="4"/>
    <s v="$7,491"/>
    <n v="7491"/>
    <x v="4"/>
    <s v="Aachal Soni"/>
    <s v="Aachal Soni"/>
    <s v="2024-07-14"/>
    <x v="785"/>
    <d v="2024-12-03T00:00:00"/>
    <d v="2024-12-03T00:00:00"/>
    <d v="2024-11-30T00:00:00"/>
    <d v="2024-11-30T00:00:00"/>
    <n v="139"/>
    <n v="0"/>
    <n v="1"/>
    <n v="7"/>
    <x v="4"/>
    <m/>
    <x v="1"/>
  </r>
  <r>
    <s v="DL-03359"/>
    <s v="CUST-1403"/>
    <s v=""/>
    <x v="3"/>
    <x v="0"/>
    <s v="$21,912"/>
    <n v="21912"/>
    <x v="5"/>
    <s v="Hemangini Bahri"/>
    <s v="Hemangini Bahri"/>
    <s v="2022-02-28"/>
    <x v="242"/>
    <d v="2022-07-27T00:00:00"/>
    <d v="2022-07-27T00:00:00"/>
    <m/>
    <s v=""/>
    <m/>
    <n v="0"/>
    <n v="1"/>
    <m/>
    <x v="0"/>
    <m/>
    <x v="0"/>
  </r>
  <r>
    <s v="DL-03360"/>
    <s v="CUST-0594"/>
    <s v=""/>
    <x v="4"/>
    <x v="4"/>
    <s v="9K"/>
    <n v="9000"/>
    <x v="4"/>
    <s v="Amruta Sinha"/>
    <s v="Amruta Sinha"/>
    <s v="2023-11-30"/>
    <x v="701"/>
    <d v="2024-01-23T00:00:00"/>
    <d v="2024-01-23T00:00:00"/>
    <d v="2024-03-07T00:00:00"/>
    <d v="2024-03-07T00:00:00"/>
    <n v="98"/>
    <n v="1"/>
    <n v="2"/>
    <n v="8"/>
    <x v="1"/>
    <m/>
    <x v="1"/>
  </r>
  <r>
    <s v="DL-03361"/>
    <s v="CUST-1245"/>
    <s v="CMP-120"/>
    <x v="0"/>
    <x v="1"/>
    <s v="$3,944"/>
    <n v="3944"/>
    <x v="8"/>
    <s v="Lakshmi Hayre"/>
    <s v="Lakshmi Hayre"/>
    <s v="2022-07-07"/>
    <x v="1041"/>
    <d v="2022-09-16T00:00:00"/>
    <d v="2022-09-16T00:00:00"/>
    <m/>
    <s v=""/>
    <m/>
    <n v="0"/>
    <n v="1"/>
    <n v="28.6"/>
    <x v="0"/>
    <m/>
    <x v="0"/>
  </r>
  <r>
    <s v="DL-03362"/>
    <s v="CUST-0285"/>
    <s v=""/>
    <x v="0"/>
    <x v="4"/>
    <s v="2,456"/>
    <n v="2456"/>
    <x v="0"/>
    <s v="Karan Karnik"/>
    <s v="Karan Karnik"/>
    <s v="2023-09-27"/>
    <x v="435"/>
    <d v="2024-03-07T00:00:00"/>
    <d v="2024-03-07T00:00:00"/>
    <d v="2023-11-10T00:00:00"/>
    <d v="2023-11-10T00:00:00"/>
    <n v="44"/>
    <n v="0"/>
    <n v="1"/>
    <n v="26.1"/>
    <x v="2"/>
    <m/>
    <x v="1"/>
  </r>
  <r>
    <s v="DL-03363"/>
    <s v="CUST-1455"/>
    <s v="CMP-144"/>
    <x v="3"/>
    <x v="3"/>
    <s v="11K"/>
    <n v="11000"/>
    <x v="8"/>
    <s v="Mason Solanki"/>
    <s v="Mason Solanki"/>
    <s v="2024-01-08"/>
    <x v="696"/>
    <d v="2024-01-24T00:00:00"/>
    <d v="2024-01-24T00:00:00"/>
    <m/>
    <s v=""/>
    <m/>
    <n v="0"/>
    <n v="1"/>
    <n v="6.8"/>
    <x v="3"/>
    <m/>
    <x v="0"/>
  </r>
  <r>
    <s v="DL-03364"/>
    <s v="CUST-0979"/>
    <s v=""/>
    <x v="1"/>
    <x v="6"/>
    <s v="$127,750"/>
    <n v="127750"/>
    <x v="3"/>
    <s v="Hemangini Bahri"/>
    <s v="Hemangini Bahri"/>
    <s v="2022-11-13"/>
    <x v="500"/>
    <d v="2023-04-26T00:00:00"/>
    <d v="2023-04-26T00:00:00"/>
    <m/>
    <s v=""/>
    <m/>
    <n v="0"/>
    <n v="1"/>
    <m/>
    <x v="2"/>
    <m/>
    <x v="0"/>
  </r>
  <r>
    <s v="DL-03365"/>
    <s v="CUST-0186"/>
    <s v="CMP-129"/>
    <x v="2"/>
    <x v="6"/>
    <s v="10587"/>
    <n v="10587"/>
    <x v="3"/>
    <s v="rachit lall"/>
    <s v="Rachit Lall"/>
    <s v="2023-12-18"/>
    <x v="104"/>
    <d v="2024-03-14T00:00:00"/>
    <d v="2024-03-14T00:00:00"/>
    <m/>
    <s v=""/>
    <m/>
    <n v="0"/>
    <n v="1"/>
    <n v="27"/>
    <x v="2"/>
    <m/>
    <x v="0"/>
  </r>
  <r>
    <s v="DL-03366"/>
    <s v="CUST-0090"/>
    <s v="CMP-116"/>
    <x v="3"/>
    <x v="4"/>
    <s v="$17,618"/>
    <n v="17618"/>
    <x v="3"/>
    <s v="jalsa parsa"/>
    <s v="Jalsa Parsa"/>
    <s v="2024-09-11"/>
    <x v="352"/>
    <d v="2025-01-11T00:00:00"/>
    <d v="2025-01-11T00:00:00"/>
    <d v="2024-10-14T00:00:00"/>
    <d v="2024-10-14T00:00:00"/>
    <n v="33"/>
    <n v="0"/>
    <n v="1"/>
    <n v="26"/>
    <x v="0"/>
    <m/>
    <x v="1"/>
  </r>
  <r>
    <s v="DL-03367"/>
    <s v="CUST-1375"/>
    <s v="CMP-035"/>
    <x v="4"/>
    <x v="4"/>
    <s v="3811"/>
    <n v="3811"/>
    <x v="3"/>
    <s v="Aachal Soni"/>
    <s v="Aachal Soni"/>
    <s v="2024-01-19"/>
    <x v="170"/>
    <d v="2024-02-25T00:00:00"/>
    <d v="2024-02-25T00:00:00"/>
    <d v="2024-07-23T00:00:00"/>
    <d v="2024-07-23T00:00:00"/>
    <n v="186"/>
    <n v="0"/>
    <n v="1"/>
    <n v="16.899999999999999"/>
    <x v="2"/>
    <m/>
    <x v="1"/>
  </r>
  <r>
    <s v="DL-03368"/>
    <s v="CUST-1008"/>
    <s v="CMP-173"/>
    <x v="4"/>
    <x v="3"/>
    <s v="2912"/>
    <n v="2912"/>
    <x v="4"/>
    <s v="Jasmit Gour"/>
    <s v="Jasmit Gour"/>
    <s v="2024-09-10"/>
    <x v="1022"/>
    <d v="2025-02-17T00:00:00"/>
    <d v="2025-02-17T00:00:00"/>
    <m/>
    <s v=""/>
    <m/>
    <n v="0"/>
    <n v="1"/>
    <n v="25.3"/>
    <x v="3"/>
    <m/>
    <x v="0"/>
  </r>
  <r>
    <s v="DL-03369"/>
    <s v="CUST-0310"/>
    <s v="CMP-052"/>
    <x v="3"/>
    <x v="0"/>
    <s v="20K"/>
    <n v="20000"/>
    <x v="2"/>
    <s v="Kashish Patla"/>
    <s v="Kashish Patla"/>
    <s v="2024-04-20"/>
    <x v="563"/>
    <d v="2024-05-07T00:00:00"/>
    <d v="2024-05-07T00:00:00"/>
    <m/>
    <s v=""/>
    <m/>
    <n v="0"/>
    <n v="1"/>
    <n v="32.9"/>
    <x v="0"/>
    <m/>
    <x v="0"/>
  </r>
  <r>
    <s v="DL-03370"/>
    <s v="CUST-0761"/>
    <s v="CMP-362"/>
    <x v="0"/>
    <x v="4"/>
    <s v="2474"/>
    <n v="2474"/>
    <x v="3"/>
    <s v="Patrick Sama"/>
    <s v="Patrick Sama"/>
    <s v="2024-12-16"/>
    <x v="1042"/>
    <m/>
    <s v=""/>
    <d v="2025-04-07T00:00:00"/>
    <d v="2025-04-07T00:00:00"/>
    <n v="112"/>
    <n v="0"/>
    <n v="1"/>
    <n v="10.7"/>
    <x v="2"/>
    <m/>
    <x v="1"/>
  </r>
  <r>
    <s v="DL-03371"/>
    <s v="CUST-0440"/>
    <s v=""/>
    <x v="0"/>
    <x v="1"/>
    <s v="9K"/>
    <n v="9000"/>
    <x v="7"/>
    <s v="Lakshmi Hayre"/>
    <s v="Lakshmi Hayre"/>
    <s v="2023-09-06"/>
    <x v="368"/>
    <d v="2024-01-21T00:00:00"/>
    <d v="2024-01-21T00:00:00"/>
    <m/>
    <s v=""/>
    <m/>
    <n v="0"/>
    <n v="1"/>
    <n v="26.7"/>
    <x v="4"/>
    <m/>
    <x v="0"/>
  </r>
  <r>
    <s v="DL-03372"/>
    <s v="CUST-0971"/>
    <s v="CMP-204"/>
    <x v="4"/>
    <x v="1"/>
    <s v="$12,480"/>
    <n v="12480"/>
    <x v="4"/>
    <s v="Shivani Natt"/>
    <s v="Shivani Natt"/>
    <s v="2023-07-08"/>
    <x v="695"/>
    <d v="2023-12-18T00:00:00"/>
    <d v="2023-12-18T00:00:00"/>
    <m/>
    <s v=""/>
    <m/>
    <n v="0"/>
    <n v="1"/>
    <n v="26"/>
    <x v="1"/>
    <m/>
    <x v="0"/>
  </r>
  <r>
    <s v="DL-03373"/>
    <s v="CUST-1209"/>
    <s v="CMP-251"/>
    <x v="1"/>
    <x v="1"/>
    <s v="182931"/>
    <n v="182931"/>
    <x v="2"/>
    <s v="Anamika Keer"/>
    <s v="Anamika Keer"/>
    <s v="01/07/2022"/>
    <x v="747"/>
    <d v="2022-10-31T00:00:00"/>
    <d v="2022-10-31T00:00:00"/>
    <m/>
    <s v=""/>
    <m/>
    <n v="0"/>
    <n v="1"/>
    <n v="14.2"/>
    <x v="4"/>
    <m/>
    <x v="0"/>
  </r>
  <r>
    <s v="DL-03374"/>
    <s v="CUST-0421"/>
    <s v="CMP-394"/>
    <x v="4"/>
    <x v="4"/>
    <s v="4397"/>
    <n v="4397"/>
    <x v="2"/>
    <s v="Champak Rao"/>
    <s v="Champak Rao"/>
    <s v="18/02/2022"/>
    <x v="636"/>
    <d v="2022-04-02T00:00:00"/>
    <d v="2022-04-02T00:00:00"/>
    <d v="2022-08-11T00:00:00"/>
    <d v="2022-08-11T00:00:00"/>
    <n v="174"/>
    <n v="1"/>
    <n v="1"/>
    <m/>
    <x v="0"/>
    <m/>
    <x v="1"/>
  </r>
  <r>
    <s v="DL-03375"/>
    <s v="CUST-0887"/>
    <s v="CMP-077"/>
    <x v="2"/>
    <x v="3"/>
    <s v="$33,303"/>
    <n v="33303"/>
    <x v="5"/>
    <s v="Mason Solanki"/>
    <s v="Mason Solanki"/>
    <s v="24/02/2022"/>
    <x v="110"/>
    <d v="2022-04-12T00:00:00"/>
    <d v="2022-04-12T00:00:00"/>
    <m/>
    <s v=""/>
    <m/>
    <n v="0"/>
    <n v="1"/>
    <n v="10.6"/>
    <x v="1"/>
    <m/>
    <x v="0"/>
  </r>
  <r>
    <s v="DL-03376"/>
    <s v="CUST-0820"/>
    <s v="CMP-258"/>
    <x v="3"/>
    <x v="1"/>
    <s v="20122"/>
    <n v="20122"/>
    <x v="6"/>
    <s v="Patrick Sama"/>
    <s v="Patrick Sama"/>
    <s v="2022-10-19"/>
    <x v="202"/>
    <d v="2022-11-10T00:00:00"/>
    <d v="2022-11-10T00:00:00"/>
    <m/>
    <s v=""/>
    <m/>
    <n v="0"/>
    <n v="1"/>
    <n v="19.899999999999999"/>
    <x v="1"/>
    <m/>
    <x v="0"/>
  </r>
  <r>
    <s v="DL-03377"/>
    <s v="CUST-0677"/>
    <s v="CMP-060"/>
    <x v="1"/>
    <x v="3"/>
    <s v="67300"/>
    <n v="67300"/>
    <x v="5"/>
    <s v="Ati Seshadri"/>
    <s v="Ati Seshadri"/>
    <s v="2024-12-26"/>
    <x v="364"/>
    <d v="2025-04-14T00:00:00"/>
    <d v="2025-04-14T00:00:00"/>
    <m/>
    <s v=""/>
    <m/>
    <n v="0"/>
    <n v="1"/>
    <m/>
    <x v="3"/>
    <m/>
    <x v="0"/>
  </r>
  <r>
    <s v="DL-03378"/>
    <s v="CUST-0009"/>
    <s v="CMP-191"/>
    <x v="3"/>
    <x v="2"/>
    <s v="10841"/>
    <n v="10841"/>
    <x v="5"/>
    <s v="Nihal Bhasin"/>
    <s v="Nihal Bhasin"/>
    <s v="2022-03-31"/>
    <x v="704"/>
    <d v="2022-08-26T00:00:00"/>
    <d v="2022-08-26T00:00:00"/>
    <m/>
    <s v=""/>
    <m/>
    <n v="0"/>
    <n v="1"/>
    <n v="31.7"/>
    <x v="3"/>
    <m/>
    <x v="0"/>
  </r>
  <r>
    <s v="DL-03379"/>
    <s v="CUST-0118"/>
    <s v="CMP-098"/>
    <x v="2"/>
    <x v="5"/>
    <s v="20,216"/>
    <n v="20216"/>
    <x v="1"/>
    <s v="Patrick Sama"/>
    <s v="Patrick Sama"/>
    <s v="2022-05-29"/>
    <x v="1021"/>
    <d v="2022-11-04T00:00:00"/>
    <d v="2022-11-04T00:00:00"/>
    <d v="2022-09-29T00:00:00"/>
    <d v="2022-09-29T00:00:00"/>
    <n v="123"/>
    <n v="0"/>
    <n v="1"/>
    <n v="12.2"/>
    <x v="1"/>
    <m/>
    <x v="2"/>
  </r>
  <r>
    <s v="DL-03380"/>
    <s v="CUST-0696"/>
    <s v="CMP-362"/>
    <x v="0"/>
    <x v="3"/>
    <s v="$5,192"/>
    <n v="5192"/>
    <x v="1"/>
    <s v="Hemangini Bahri"/>
    <s v="Hemangini Bahri"/>
    <s v="2024-04-22"/>
    <x v="942"/>
    <d v="2024-10-08T00:00:00"/>
    <d v="2024-10-08T00:00:00"/>
    <m/>
    <s v=""/>
    <m/>
    <n v="0"/>
    <n v="1"/>
    <n v="6.1"/>
    <x v="1"/>
    <m/>
    <x v="0"/>
  </r>
  <r>
    <s v="DL-03381"/>
    <s v="CUST-1433"/>
    <s v="CMP-069"/>
    <x v="4"/>
    <x v="1"/>
    <s v="8K"/>
    <n v="8000"/>
    <x v="6"/>
    <s v="jalsa parsa"/>
    <s v="Jalsa Parsa"/>
    <s v="2022-02-21"/>
    <x v="328"/>
    <d v="2022-07-11T00:00:00"/>
    <d v="2022-07-11T00:00:00"/>
    <m/>
    <s v=""/>
    <m/>
    <n v="0"/>
    <n v="1"/>
    <n v="1.9"/>
    <x v="2"/>
    <m/>
    <x v="0"/>
  </r>
  <r>
    <s v="DL-03382"/>
    <s v="CUST-1313"/>
    <s v="CMP-368"/>
    <x v="0"/>
    <x v="1"/>
    <s v="$7,886"/>
    <n v="7886"/>
    <x v="4"/>
    <s v="Jairaj Panchal"/>
    <s v="Jairaj Panchal"/>
    <s v="2023-05-31"/>
    <x v="309"/>
    <d v="2023-07-12T00:00:00"/>
    <d v="2023-07-12T00:00:00"/>
    <m/>
    <s v=""/>
    <m/>
    <n v="0"/>
    <n v="1"/>
    <n v="22.1"/>
    <x v="4"/>
    <m/>
    <x v="0"/>
  </r>
  <r>
    <s v="DL-03383"/>
    <s v="CUST-0793"/>
    <s v="CMP-038"/>
    <x v="0"/>
    <x v="0"/>
    <s v="$3,586"/>
    <n v="3586"/>
    <x v="4"/>
    <s v="Vidhi Mital"/>
    <s v="Vidhi Mital"/>
    <s v="2022-02-09"/>
    <x v="906"/>
    <d v="2022-05-29T00:00:00"/>
    <d v="2022-05-29T00:00:00"/>
    <m/>
    <s v=""/>
    <m/>
    <n v="0"/>
    <n v="1"/>
    <n v="14.8"/>
    <x v="2"/>
    <m/>
    <x v="0"/>
  </r>
  <r>
    <s v="DL-03384"/>
    <s v="CUST-0527"/>
    <s v=""/>
    <x v="2"/>
    <x v="0"/>
    <s v="38655"/>
    <n v="38655"/>
    <x v="0"/>
    <s v="Jairaj Panchal"/>
    <s v="Jairaj Panchal"/>
    <s v="2022-06-11"/>
    <x v="63"/>
    <d v="2022-11-12T00:00:00"/>
    <d v="2022-11-12T00:00:00"/>
    <m/>
    <s v=""/>
    <m/>
    <n v="0"/>
    <n v="1"/>
    <n v="11.2"/>
    <x v="4"/>
    <m/>
    <x v="0"/>
  </r>
  <r>
    <s v="DL-03385"/>
    <s v="CUST-0854"/>
    <s v="CMP-027"/>
    <x v="2"/>
    <x v="5"/>
    <s v="43K"/>
    <n v="43000"/>
    <x v="0"/>
    <s v="Ati Seshadri"/>
    <s v="Ati Seshadri"/>
    <s v="2022-11-10"/>
    <x v="538"/>
    <d v="2023-02-01T00:00:00"/>
    <d v="2023-02-01T00:00:00"/>
    <d v="2023-03-30T00:00:00"/>
    <d v="2023-03-30T00:00:00"/>
    <n v="140"/>
    <n v="0"/>
    <n v="1"/>
    <m/>
    <x v="3"/>
    <m/>
    <x v="2"/>
  </r>
  <r>
    <s v="DL-03386"/>
    <s v="CUST-1282"/>
    <s v="CMP-119"/>
    <x v="1"/>
    <x v="2"/>
    <s v="48,152"/>
    <n v="48152"/>
    <x v="4"/>
    <s v="Patrick Sama"/>
    <s v="Patrick Sama"/>
    <s v="2022-03-19"/>
    <x v="902"/>
    <d v="2022-07-17T00:00:00"/>
    <d v="2022-07-17T00:00:00"/>
    <m/>
    <s v=""/>
    <m/>
    <n v="0"/>
    <n v="1"/>
    <n v="12.7"/>
    <x v="1"/>
    <m/>
    <x v="0"/>
  </r>
  <r>
    <s v="DL-03387"/>
    <s v="CUST-0175"/>
    <s v=""/>
    <x v="0"/>
    <x v="5"/>
    <s v="7118"/>
    <n v="7118"/>
    <x v="7"/>
    <s v="rachit lall"/>
    <s v="Rachit Lall"/>
    <s v="2023-09-06"/>
    <x v="368"/>
    <d v="2024-02-20T00:00:00"/>
    <d v="2024-02-20T00:00:00"/>
    <d v="2023-12-18T00:00:00"/>
    <d v="2023-12-18T00:00:00"/>
    <n v="103"/>
    <n v="0"/>
    <n v="1"/>
    <n v="14.3"/>
    <x v="1"/>
    <m/>
    <x v="2"/>
  </r>
  <r>
    <s v="DL-03388"/>
    <s v="CUST-1416"/>
    <s v="CMP-079"/>
    <x v="1"/>
    <x v="0"/>
    <s v="135512"/>
    <n v="135512"/>
    <x v="8"/>
    <s v="Champak Rao"/>
    <s v="Champak Rao"/>
    <s v="2023-08-10"/>
    <x v="886"/>
    <d v="2024-01-01T00:00:00"/>
    <d v="2024-01-01T00:00:00"/>
    <m/>
    <s v=""/>
    <m/>
    <n v="0"/>
    <n v="1"/>
    <n v="12.6"/>
    <x v="1"/>
    <m/>
    <x v="0"/>
  </r>
  <r>
    <s v="DL-03389"/>
    <s v="CUST-0985"/>
    <s v=""/>
    <x v="1"/>
    <x v="0"/>
    <s v="$156,135"/>
    <n v="156135"/>
    <x v="4"/>
    <s v="Kashish Patla"/>
    <s v="Kashish Patla"/>
    <s v="2024-11-04"/>
    <x v="808"/>
    <d v="2025-04-27T00:00:00"/>
    <d v="2025-04-27T00:00:00"/>
    <m/>
    <s v=""/>
    <m/>
    <n v="0"/>
    <n v="1"/>
    <m/>
    <x v="3"/>
    <m/>
    <x v="0"/>
  </r>
  <r>
    <s v="DL-03390"/>
    <s v="CUST-1486"/>
    <s v=""/>
    <x v="1"/>
    <x v="4"/>
    <s v="148,370"/>
    <n v="148370"/>
    <x v="6"/>
    <s v="rachit lall"/>
    <s v="Rachit Lall"/>
    <s v="2024-08-28"/>
    <x v="298"/>
    <d v="2024-10-06T00:00:00"/>
    <d v="2024-10-06T00:00:00"/>
    <d v="2024-10-05T00:00:00"/>
    <d v="2024-10-05T00:00:00"/>
    <n v="38"/>
    <n v="0"/>
    <n v="1"/>
    <n v="5.3"/>
    <x v="3"/>
    <m/>
    <x v="1"/>
  </r>
  <r>
    <s v="DL-03391"/>
    <s v="CUST-1406"/>
    <s v="CMP-347"/>
    <x v="2"/>
    <x v="4"/>
    <s v="43183"/>
    <n v="43183"/>
    <x v="1"/>
    <s v="Amruta Sinha"/>
    <s v="Amruta Sinha"/>
    <s v="2022-08-26"/>
    <x v="410"/>
    <d v="2022-09-11T00:00:00"/>
    <d v="2022-09-11T00:00:00"/>
    <d v="2022-11-13T00:00:00"/>
    <d v="2022-11-13T00:00:00"/>
    <n v="79"/>
    <n v="0"/>
    <n v="1"/>
    <n v="22.9"/>
    <x v="4"/>
    <m/>
    <x v="1"/>
  </r>
  <r>
    <s v="DL-03392"/>
    <s v="CUST-0078"/>
    <s v="CMP-356"/>
    <x v="1"/>
    <x v="0"/>
    <s v="117340"/>
    <n v="117340"/>
    <x v="1"/>
    <s v="Panini Kade"/>
    <s v="Panini Kade"/>
    <s v="2023-11-05"/>
    <x v="68"/>
    <d v="2023-12-15T00:00:00"/>
    <d v="2023-12-15T00:00:00"/>
    <m/>
    <s v=""/>
    <m/>
    <n v="0"/>
    <n v="1"/>
    <n v="22.2"/>
    <x v="1"/>
    <m/>
    <x v="0"/>
  </r>
  <r>
    <s v="DL-03393"/>
    <s v="CUST-0514"/>
    <s v=""/>
    <x v="4"/>
    <x v="0"/>
    <s v="$5,666"/>
    <n v="5666"/>
    <x v="3"/>
    <s v="jalsa parsa"/>
    <s v="Jalsa Parsa"/>
    <s v="2023-08-17"/>
    <x v="932"/>
    <d v="2023-12-05T00:00:00"/>
    <d v="2023-12-05T00:00:00"/>
    <m/>
    <s v=""/>
    <m/>
    <n v="0"/>
    <n v="1"/>
    <n v="4.5999999999999996"/>
    <x v="2"/>
    <m/>
    <x v="0"/>
  </r>
  <r>
    <s v="DL-03394"/>
    <s v="CUST-0741"/>
    <s v=""/>
    <x v="1"/>
    <x v="2"/>
    <s v="$83,522"/>
    <n v="83522"/>
    <x v="6"/>
    <s v="Aachal Soni"/>
    <s v="Aachal Soni"/>
    <s v="2023-09-11"/>
    <x v="359"/>
    <d v="2024-02-11T00:00:00"/>
    <d v="2024-02-11T00:00:00"/>
    <m/>
    <s v=""/>
    <m/>
    <n v="0"/>
    <n v="1"/>
    <n v="2.9"/>
    <x v="0"/>
    <m/>
    <x v="0"/>
  </r>
  <r>
    <s v="DL-03395"/>
    <s v="CUST-0472"/>
    <s v=""/>
    <x v="4"/>
    <x v="4"/>
    <s v="$3,881"/>
    <n v="3881"/>
    <x v="1"/>
    <s v="Mason Solanki"/>
    <s v="Mason Solanki"/>
    <s v="23/02/2022"/>
    <x v="234"/>
    <d v="2022-08-22T00:00:00"/>
    <d v="2022-08-22T00:00:00"/>
    <d v="2022-04-30T00:00:00"/>
    <d v="2022-04-30T00:00:00"/>
    <n v="66"/>
    <n v="0"/>
    <n v="1"/>
    <m/>
    <x v="0"/>
    <m/>
    <x v="1"/>
  </r>
  <r>
    <s v="DL-03396"/>
    <s v="CUST-1411"/>
    <s v="CMP-306"/>
    <x v="4"/>
    <x v="6"/>
    <s v="6K"/>
    <n v="6000"/>
    <x v="7"/>
    <s v="Champak Rao"/>
    <s v="Champak Rao"/>
    <s v="2024-02-06"/>
    <x v="3"/>
    <m/>
    <s v=""/>
    <m/>
    <s v=""/>
    <m/>
    <n v="0"/>
    <n v="1"/>
    <n v="28.7"/>
    <x v="2"/>
    <m/>
    <x v="0"/>
  </r>
  <r>
    <s v="DL-03397"/>
    <s v="CUST-0881"/>
    <s v=""/>
    <x v="4"/>
    <x v="5"/>
    <s v="$12,511"/>
    <n v="12511"/>
    <x v="8"/>
    <s v="Karan Karnik"/>
    <s v="Karan Karnik"/>
    <s v="2022-09-29"/>
    <x v="881"/>
    <d v="2022-12-02T00:00:00"/>
    <d v="2022-12-02T00:00:00"/>
    <d v="2022-10-27T00:00:00"/>
    <d v="2022-10-27T00:00:00"/>
    <n v="28"/>
    <n v="0"/>
    <n v="1"/>
    <m/>
    <x v="2"/>
    <m/>
    <x v="2"/>
  </r>
  <r>
    <s v="DL-03398"/>
    <s v="CUST-0087"/>
    <s v="CMP-292"/>
    <x v="0"/>
    <x v="6"/>
    <s v="$1,969"/>
    <n v="1969"/>
    <x v="8"/>
    <s v="Jasmit Gour"/>
    <s v="Jasmit Gour"/>
    <s v="2024-04-18"/>
    <x v="1037"/>
    <d v="2024-07-08T00:00:00"/>
    <d v="2024-07-08T00:00:00"/>
    <m/>
    <s v=""/>
    <m/>
    <n v="0"/>
    <n v="1"/>
    <n v="33.1"/>
    <x v="0"/>
    <m/>
    <x v="0"/>
  </r>
  <r>
    <s v="DL-03399"/>
    <s v="CUST-1055"/>
    <s v="CMP-299"/>
    <x v="3"/>
    <x v="1"/>
    <s v="$4,477"/>
    <n v="4477"/>
    <x v="8"/>
    <s v="Ati Seshadri"/>
    <s v="Ati Seshadri"/>
    <s v="2024-09-15"/>
    <x v="548"/>
    <d v="2024-12-11T00:00:00"/>
    <d v="2024-12-11T00:00:00"/>
    <m/>
    <s v=""/>
    <m/>
    <n v="0"/>
    <n v="1"/>
    <n v="34.4"/>
    <x v="4"/>
    <m/>
    <x v="0"/>
  </r>
  <r>
    <s v="DL-03400"/>
    <s v="CUST-1080"/>
    <s v="CMP-098"/>
    <x v="4"/>
    <x v="6"/>
    <s v="$8,524"/>
    <n v="8524"/>
    <x v="6"/>
    <s v="Patrick Sama"/>
    <s v="Patrick Sama"/>
    <s v="14/10/2022"/>
    <x v="113"/>
    <d v="2022-10-31T00:00:00"/>
    <d v="2022-10-31T00:00:00"/>
    <m/>
    <s v=""/>
    <m/>
    <n v="0"/>
    <n v="1"/>
    <n v="34.9"/>
    <x v="4"/>
    <m/>
    <x v="0"/>
  </r>
  <r>
    <s v="DL-03401"/>
    <s v="CUST-1238"/>
    <s v="CMP-394"/>
    <x v="3"/>
    <x v="5"/>
    <s v="19522"/>
    <n v="19522"/>
    <x v="2"/>
    <s v="Kashish Patla"/>
    <s v="Kashish Patla"/>
    <s v="2024-09-09"/>
    <x v="38"/>
    <d v="2024-10-29T00:00:00"/>
    <d v="2024-10-29T00:00:00"/>
    <d v="2024-12-03T00:00:00"/>
    <d v="2024-12-03T00:00:00"/>
    <n v="85"/>
    <n v="0"/>
    <n v="1"/>
    <n v="34"/>
    <x v="4"/>
    <m/>
    <x v="2"/>
  </r>
  <r>
    <s v="DL-03402"/>
    <s v="CUST-0356"/>
    <s v=""/>
    <x v="3"/>
    <x v="4"/>
    <s v="21K"/>
    <n v="21000"/>
    <x v="4"/>
    <s v="Panini Kade"/>
    <s v="Panini Kade"/>
    <s v="2024-07-28"/>
    <x v="974"/>
    <d v="2024-09-05T00:00:00"/>
    <d v="2024-09-05T00:00:00"/>
    <d v="2024-09-01T00:00:00"/>
    <d v="2024-09-01T00:00:00"/>
    <n v="35"/>
    <n v="0"/>
    <n v="1"/>
    <n v="12.3"/>
    <x v="3"/>
    <m/>
    <x v="1"/>
  </r>
  <r>
    <s v="DL-03403"/>
    <s v="CUST-0614"/>
    <s v="CMP-047"/>
    <x v="3"/>
    <x v="3"/>
    <s v="$12,888"/>
    <n v="12888"/>
    <x v="5"/>
    <s v="Vidhi Mital"/>
    <s v="Vidhi Mital"/>
    <s v="2023-08-07"/>
    <x v="523"/>
    <d v="2023-10-19T00:00:00"/>
    <d v="2023-10-19T00:00:00"/>
    <m/>
    <s v=""/>
    <m/>
    <n v="0"/>
    <n v="1"/>
    <n v="34.299999999999997"/>
    <x v="2"/>
    <m/>
    <x v="0"/>
  </r>
  <r>
    <s v="DL-03404"/>
    <s v="CUST-1003"/>
    <s v="CMP-330"/>
    <x v="2"/>
    <x v="6"/>
    <s v="$41,838"/>
    <n v="41838"/>
    <x v="6"/>
    <s v="Patrick Sama"/>
    <s v="Patrick Sama"/>
    <s v="2023-02-01"/>
    <x v="573"/>
    <d v="2023-04-08T00:00:00"/>
    <d v="2023-04-08T00:00:00"/>
    <m/>
    <s v=""/>
    <m/>
    <n v="0"/>
    <n v="1"/>
    <n v="9.9"/>
    <x v="0"/>
    <m/>
    <x v="0"/>
  </r>
  <r>
    <s v="DL-03405"/>
    <s v="CUST-0785"/>
    <s v="CMP-156"/>
    <x v="4"/>
    <x v="2"/>
    <s v="10813"/>
    <n v="10813"/>
    <x v="0"/>
    <s v="Patrick Sama"/>
    <s v="Patrick Sama"/>
    <s v="2023-04-07"/>
    <x v="691"/>
    <d v="2023-06-14T00:00:00"/>
    <d v="2023-06-14T00:00:00"/>
    <m/>
    <s v=""/>
    <m/>
    <n v="0"/>
    <n v="1"/>
    <n v="33.799999999999997"/>
    <x v="2"/>
    <m/>
    <x v="0"/>
  </r>
  <r>
    <s v="DL-03406"/>
    <s v="CUST-0104"/>
    <s v=""/>
    <x v="4"/>
    <x v="2"/>
    <s v="$4,074"/>
    <n v="4074"/>
    <x v="7"/>
    <s v="Amruta Sinha"/>
    <s v="Amruta Sinha"/>
    <s v="2023-07-24"/>
    <x v="758"/>
    <d v="2024-01-19T00:00:00"/>
    <d v="2024-01-19T00:00:00"/>
    <m/>
    <s v=""/>
    <m/>
    <n v="0"/>
    <n v="1"/>
    <n v="29"/>
    <x v="0"/>
    <m/>
    <x v="0"/>
  </r>
  <r>
    <s v="DL-03407"/>
    <s v="CUST-0060"/>
    <s v="CMP-041"/>
    <x v="0"/>
    <x v="4"/>
    <s v="7093"/>
    <n v="7093"/>
    <x v="4"/>
    <s v="Champak Rao"/>
    <s v="Champak Rao"/>
    <s v="2023-07-13"/>
    <x v="894"/>
    <d v="2023-11-23T00:00:00"/>
    <d v="2023-11-23T00:00:00"/>
    <d v="2023-12-29T00:00:00"/>
    <d v="2023-12-29T00:00:00"/>
    <n v="169"/>
    <n v="0"/>
    <n v="1"/>
    <n v="14.4"/>
    <x v="4"/>
    <m/>
    <x v="1"/>
  </r>
  <r>
    <s v="DL-03408"/>
    <s v="CUST-0700"/>
    <s v=""/>
    <x v="0"/>
    <x v="6"/>
    <s v="8869"/>
    <n v="8869"/>
    <x v="0"/>
    <s v="Vidhi Mital"/>
    <s v="Vidhi Mital"/>
    <s v="2022-08-20"/>
    <x v="103"/>
    <d v="2023-01-07T00:00:00"/>
    <d v="2023-01-07T00:00:00"/>
    <m/>
    <s v=""/>
    <m/>
    <n v="0"/>
    <n v="1"/>
    <n v="19.100000000000001"/>
    <x v="4"/>
    <m/>
    <x v="0"/>
  </r>
  <r>
    <s v="DL-03409"/>
    <s v="CUST-0836"/>
    <s v="CMP-380"/>
    <x v="4"/>
    <x v="0"/>
    <s v="$7,893"/>
    <n v="7893"/>
    <x v="4"/>
    <s v="Panini Kade"/>
    <s v="Panini Kade"/>
    <s v="2024-11-26"/>
    <x v="530"/>
    <d v="2025-05-23T00:00:00"/>
    <d v="2025-05-23T00:00:00"/>
    <m/>
    <s v=""/>
    <m/>
    <n v="0"/>
    <n v="1"/>
    <n v="18.100000000000001"/>
    <x v="1"/>
    <m/>
    <x v="0"/>
  </r>
  <r>
    <s v="DL-03410"/>
    <s v="CUST-0390"/>
    <s v="CMP-267"/>
    <x v="1"/>
    <x v="4"/>
    <s v="$113,985"/>
    <n v="113985"/>
    <x v="2"/>
    <s v="Panini Kade"/>
    <s v="Panini Kade"/>
    <s v="2022-10-07"/>
    <x v="640"/>
    <m/>
    <s v=""/>
    <d v="2022-11-05T00:00:00"/>
    <d v="2022-11-05T00:00:00"/>
    <n v="29"/>
    <n v="0"/>
    <n v="1"/>
    <n v="31.6"/>
    <x v="1"/>
    <m/>
    <x v="1"/>
  </r>
  <r>
    <s v="DL-03411"/>
    <s v="CUST-0009"/>
    <s v="CMP-224"/>
    <x v="0"/>
    <x v="0"/>
    <s v="$9,131"/>
    <n v="9131"/>
    <x v="5"/>
    <s v="Vidhi Mital"/>
    <s v="Vidhi Mital"/>
    <s v="2024-05-03"/>
    <x v="878"/>
    <d v="2024-10-13T00:00:00"/>
    <d v="2024-10-13T00:00:00"/>
    <m/>
    <s v=""/>
    <m/>
    <n v="0"/>
    <n v="1"/>
    <n v="14.8"/>
    <x v="4"/>
    <m/>
    <x v="0"/>
  </r>
  <r>
    <s v="DL-03412"/>
    <s v="CUST-1297"/>
    <s v="CMP-351"/>
    <x v="0"/>
    <x v="6"/>
    <s v="1729"/>
    <n v="1729"/>
    <x v="6"/>
    <s v="jalsa parsa"/>
    <s v="Jalsa Parsa"/>
    <s v="2022-09-17"/>
    <x v="1005"/>
    <d v="2022-11-22T00:00:00"/>
    <d v="2022-11-22T00:00:00"/>
    <m/>
    <s v=""/>
    <m/>
    <n v="0"/>
    <n v="1"/>
    <n v="0.4"/>
    <x v="2"/>
    <m/>
    <x v="0"/>
  </r>
  <r>
    <s v="DL-03413"/>
    <s v="CUST-0411"/>
    <s v="CMP-334"/>
    <x v="4"/>
    <x v="3"/>
    <s v="5K"/>
    <n v="5000"/>
    <x v="3"/>
    <s v="Owen Mane"/>
    <s v="Owen Mane"/>
    <s v="2023-06-11"/>
    <x v="180"/>
    <d v="2023-09-17T00:00:00"/>
    <d v="2023-09-17T00:00:00"/>
    <m/>
    <s v=""/>
    <m/>
    <n v="0"/>
    <n v="1"/>
    <n v="34.299999999999997"/>
    <x v="3"/>
    <m/>
    <x v="0"/>
  </r>
  <r>
    <s v="DL-03414"/>
    <s v="CUST-0621"/>
    <s v="CMP-396"/>
    <x v="1"/>
    <x v="1"/>
    <s v="160653"/>
    <n v="160653"/>
    <x v="7"/>
    <s v="Vidhi Mital"/>
    <s v="Vidhi Mital"/>
    <s v="2022-10-23"/>
    <x v="1043"/>
    <d v="2023-04-15T00:00:00"/>
    <d v="2023-04-15T00:00:00"/>
    <m/>
    <s v=""/>
    <m/>
    <n v="0"/>
    <n v="1"/>
    <n v="17.600000000000001"/>
    <x v="4"/>
    <m/>
    <x v="0"/>
  </r>
  <r>
    <s v="DL-03415"/>
    <s v="CUST-1367"/>
    <s v="CMP-113"/>
    <x v="0"/>
    <x v="3"/>
    <s v="$3,637"/>
    <n v="3637"/>
    <x v="7"/>
    <s v="Shivani Natt"/>
    <s v="Shivani Natt"/>
    <s v="2023-07-29"/>
    <x v="241"/>
    <m/>
    <s v=""/>
    <m/>
    <s v=""/>
    <m/>
    <n v="0"/>
    <n v="1"/>
    <n v="6.3"/>
    <x v="0"/>
    <m/>
    <x v="0"/>
  </r>
  <r>
    <s v="DL-03416"/>
    <s v="CUST-1485"/>
    <s v="CMP-163"/>
    <x v="3"/>
    <x v="5"/>
    <s v="8910"/>
    <n v="8910"/>
    <x v="7"/>
    <s v="rachit lall"/>
    <s v="Rachit Lall"/>
    <s v="2022-10-17"/>
    <x v="982"/>
    <d v="2023-03-29T00:00:00"/>
    <d v="2023-03-29T00:00:00"/>
    <d v="2022-11-21T00:00:00"/>
    <d v="2022-11-21T00:00:00"/>
    <n v="35"/>
    <n v="0"/>
    <n v="1"/>
    <n v="0.3"/>
    <x v="0"/>
    <m/>
    <x v="2"/>
  </r>
  <r>
    <s v="DL-03417"/>
    <s v="CUST-0168"/>
    <s v="CMP-239"/>
    <x v="3"/>
    <x v="4"/>
    <s v="21,637"/>
    <n v="21637"/>
    <x v="4"/>
    <s v="Ati Seshadri  "/>
    <s v="Ati Seshadri"/>
    <s v="2023-07-18"/>
    <x v="575"/>
    <d v="2023-10-14T00:00:00"/>
    <d v="2023-10-14T00:00:00"/>
    <d v="2023-11-04T00:00:00"/>
    <d v="2023-11-04T00:00:00"/>
    <n v="109"/>
    <n v="1"/>
    <n v="1"/>
    <n v="4.3"/>
    <x v="4"/>
    <m/>
    <x v="1"/>
  </r>
  <r>
    <s v="DL-03418"/>
    <s v="CUST-0097"/>
    <s v="CMP-069"/>
    <x v="2"/>
    <x v="4"/>
    <s v="$30,369"/>
    <n v="30369"/>
    <x v="7"/>
    <s v="Aachal Soni"/>
    <s v="Aachal Soni"/>
    <s v="2022-11-30"/>
    <x v="934"/>
    <d v="2023-03-25T00:00:00"/>
    <d v="2023-03-25T00:00:00"/>
    <d v="2023-03-05T00:00:00"/>
    <d v="2023-03-05T00:00:00"/>
    <n v="95"/>
    <n v="0"/>
    <n v="1"/>
    <n v="10.3"/>
    <x v="2"/>
    <m/>
    <x v="1"/>
  </r>
  <r>
    <s v="DL-03419"/>
    <s v="CUST-1215"/>
    <s v="CMP-351"/>
    <x v="3"/>
    <x v="5"/>
    <s v="18K"/>
    <n v="18000"/>
    <x v="3"/>
    <s v="Lakshmi Hayre  "/>
    <s v="Lakshmi Hayre"/>
    <s v="2022-06-01"/>
    <x v="1044"/>
    <d v="2022-07-26T00:00:00"/>
    <d v="2022-07-26T00:00:00"/>
    <d v="2022-11-23T00:00:00"/>
    <d v="2022-11-23T00:00:00"/>
    <n v="175"/>
    <n v="0"/>
    <n v="1"/>
    <n v="28.5"/>
    <x v="2"/>
    <m/>
    <x v="2"/>
  </r>
  <r>
    <s v="DL-03420"/>
    <s v="CUST-1056"/>
    <s v=""/>
    <x v="0"/>
    <x v="5"/>
    <s v="$9,417"/>
    <n v="9417"/>
    <x v="2"/>
    <s v="Champak Rao"/>
    <s v="Champak Rao"/>
    <s v="2024-01-09"/>
    <x v="191"/>
    <d v="2024-04-05T00:00:00"/>
    <d v="2024-04-05T00:00:00"/>
    <d v="2024-05-17T00:00:00"/>
    <d v="2024-05-17T00:00:00"/>
    <n v="129"/>
    <n v="0"/>
    <n v="1"/>
    <n v="28.6"/>
    <x v="3"/>
    <m/>
    <x v="2"/>
  </r>
  <r>
    <s v="DL-03421"/>
    <s v="CUST-0016"/>
    <s v="CMP-368"/>
    <x v="0"/>
    <x v="0"/>
    <s v="2773"/>
    <n v="2773"/>
    <x v="4"/>
    <s v="Vidhi Mital"/>
    <s v="Vidhi Mital"/>
    <s v="2024-10-17"/>
    <x v="592"/>
    <d v="2025-02-14T00:00:00"/>
    <d v="2025-02-14T00:00:00"/>
    <m/>
    <s v=""/>
    <m/>
    <n v="0"/>
    <n v="1"/>
    <n v="29.7"/>
    <x v="4"/>
    <m/>
    <x v="0"/>
  </r>
  <r>
    <s v="DL-03422"/>
    <s v="CUST-1110"/>
    <s v="CMP-162"/>
    <x v="1"/>
    <x v="3"/>
    <s v="200545"/>
    <n v="200545"/>
    <x v="5"/>
    <s v="Kashish Patla"/>
    <s v="Kashish Patla"/>
    <s v="2022-12-14"/>
    <x v="225"/>
    <m/>
    <s v=""/>
    <m/>
    <s v=""/>
    <m/>
    <n v="0"/>
    <n v="1"/>
    <n v="19.5"/>
    <x v="2"/>
    <m/>
    <x v="0"/>
  </r>
  <r>
    <s v="DL-03423"/>
    <s v="CUST-1000"/>
    <s v="CMP-219"/>
    <x v="2"/>
    <x v="5"/>
    <s v="35263"/>
    <n v="35263"/>
    <x v="5"/>
    <s v="Mason Solanki"/>
    <s v="Mason Solanki"/>
    <s v="2024-10-24"/>
    <x v="1003"/>
    <d v="2025-02-05T00:00:00"/>
    <d v="2025-02-05T00:00:00"/>
    <d v="2025-03-02T00:00:00"/>
    <d v="2025-03-02T00:00:00"/>
    <n v="129"/>
    <n v="0"/>
    <n v="1"/>
    <m/>
    <x v="0"/>
    <m/>
    <x v="2"/>
  </r>
  <r>
    <s v="DL-03424"/>
    <s v="CUST-0464"/>
    <s v="CMP-256"/>
    <x v="1"/>
    <x v="4"/>
    <s v="213743"/>
    <n v="213743"/>
    <x v="2"/>
    <s v="Patrick Sama"/>
    <s v="Patrick Sama"/>
    <s v="2022-04-17"/>
    <x v="137"/>
    <d v="2022-08-12T00:00:00"/>
    <d v="2022-08-12T00:00:00"/>
    <d v="2022-08-14T00:00:00"/>
    <d v="2022-08-14T00:00:00"/>
    <n v="119"/>
    <n v="0"/>
    <n v="1"/>
    <n v="13.8"/>
    <x v="3"/>
    <m/>
    <x v="1"/>
  </r>
  <r>
    <s v="DL-03425"/>
    <s v="CUST-1376"/>
    <s v="CMP-385"/>
    <x v="2"/>
    <x v="5"/>
    <s v="27577"/>
    <n v="27577"/>
    <x v="3"/>
    <s v="Krish Varughese"/>
    <s v="Krish Varughese"/>
    <s v="2024-07-28"/>
    <x v="974"/>
    <d v="2024-11-17T00:00:00"/>
    <d v="2024-11-17T00:00:00"/>
    <d v="2024-08-29T00:00:00"/>
    <d v="2024-08-29T00:00:00"/>
    <n v="32"/>
    <n v="0"/>
    <n v="1"/>
    <n v="27.1"/>
    <x v="3"/>
    <m/>
    <x v="2"/>
  </r>
  <r>
    <s v="DL-03426"/>
    <s v="CUST-0426"/>
    <s v=""/>
    <x v="0"/>
    <x v="6"/>
    <s v="$3,826"/>
    <n v="3826"/>
    <x v="1"/>
    <s v="Champak Rao"/>
    <s v="Champak Rao"/>
    <s v="2023-10-26"/>
    <x v="913"/>
    <d v="2024-04-16T00:00:00"/>
    <d v="2024-04-16T00:00:00"/>
    <m/>
    <s v=""/>
    <m/>
    <n v="0"/>
    <n v="1"/>
    <n v="30.7"/>
    <x v="3"/>
    <m/>
    <x v="0"/>
  </r>
  <r>
    <s v="DL-03427"/>
    <s v="CUST-1414"/>
    <s v=""/>
    <x v="0"/>
    <x v="6"/>
    <s v="5K"/>
    <n v="5000"/>
    <x v="6"/>
    <s v="Vidhi Mital"/>
    <s v="Vidhi Mital"/>
    <s v="2024-06-18"/>
    <x v="1004"/>
    <d v="2024-09-06T00:00:00"/>
    <d v="2024-09-06T00:00:00"/>
    <m/>
    <s v=""/>
    <m/>
    <n v="0"/>
    <n v="1"/>
    <n v="23.1"/>
    <x v="3"/>
    <m/>
    <x v="0"/>
  </r>
  <r>
    <s v="DL-03428"/>
    <s v="CUST-0080"/>
    <s v=""/>
    <x v="2"/>
    <x v="2"/>
    <s v="13668"/>
    <n v="13668"/>
    <x v="1"/>
    <s v="Aachal Soni"/>
    <s v="Aachal Soni"/>
    <s v="2022-12-24"/>
    <x v="977"/>
    <d v="2023-04-27T00:00:00"/>
    <d v="2023-04-27T00:00:00"/>
    <m/>
    <s v=""/>
    <m/>
    <n v="0"/>
    <n v="1"/>
    <n v="16.8"/>
    <x v="3"/>
    <m/>
    <x v="0"/>
  </r>
  <r>
    <s v="DL-03429"/>
    <s v="CUST-0808"/>
    <s v=""/>
    <x v="3"/>
    <x v="4"/>
    <s v="$6,204"/>
    <n v="6204"/>
    <x v="5"/>
    <s v="Nihal Bhasin"/>
    <s v="Nihal Bhasin"/>
    <s v="2022-04-23"/>
    <x v="662"/>
    <d v="2022-06-12T00:00:00"/>
    <d v="2022-06-12T00:00:00"/>
    <d v="2022-09-29T00:00:00"/>
    <d v="2022-09-29T00:00:00"/>
    <n v="159"/>
    <n v="1"/>
    <n v="4"/>
    <n v="18.399999999999999"/>
    <x v="4"/>
    <m/>
    <x v="1"/>
  </r>
  <r>
    <s v="DL-03430"/>
    <s v="CUST-1179"/>
    <s v="CMP-378"/>
    <x v="0"/>
    <x v="0"/>
    <s v="2K"/>
    <n v="2000"/>
    <x v="6"/>
    <s v="Owen Mane"/>
    <s v="Owen Mane"/>
    <s v="08/12/2023"/>
    <x v="628"/>
    <d v="2024-04-14T00:00:00"/>
    <d v="2024-04-14T00:00:00"/>
    <m/>
    <s v=""/>
    <m/>
    <n v="0"/>
    <n v="1"/>
    <m/>
    <x v="2"/>
    <m/>
    <x v="0"/>
  </r>
  <r>
    <s v="DL-03431"/>
    <s v="CUST-0154"/>
    <s v="CMP-132"/>
    <x v="2"/>
    <x v="1"/>
    <s v="10,488"/>
    <n v="10488"/>
    <x v="6"/>
    <s v="Panini Kade"/>
    <s v="Panini Kade"/>
    <s v="2022-07-19"/>
    <x v="366"/>
    <d v="2022-10-31T00:00:00"/>
    <d v="2022-10-31T00:00:00"/>
    <m/>
    <s v=""/>
    <m/>
    <n v="0"/>
    <n v="1"/>
    <n v="5.9"/>
    <x v="3"/>
    <m/>
    <x v="0"/>
  </r>
  <r>
    <s v="DL-03432"/>
    <s v="CUST-1499"/>
    <s v="CMP-199"/>
    <x v="0"/>
    <x v="2"/>
    <s v="9,311"/>
    <n v="9311"/>
    <x v="4"/>
    <s v="Ekta Uppal"/>
    <s v="Ekta Uppal"/>
    <s v="2024-07-02"/>
    <x v="966"/>
    <d v="2024-12-19T00:00:00"/>
    <d v="2024-12-19T00:00:00"/>
    <m/>
    <s v=""/>
    <m/>
    <n v="0"/>
    <n v="1"/>
    <n v="3.8"/>
    <x v="2"/>
    <m/>
    <x v="0"/>
  </r>
  <r>
    <s v="DL-03433"/>
    <s v="CUST-1403"/>
    <s v="CMP-038"/>
    <x v="3"/>
    <x v="2"/>
    <s v="12780"/>
    <n v="12780"/>
    <x v="2"/>
    <s v="jalsa parsa"/>
    <s v="Jalsa Parsa"/>
    <s v="2024-04-02"/>
    <x v="985"/>
    <d v="2024-06-19T00:00:00"/>
    <d v="2024-06-19T00:00:00"/>
    <m/>
    <s v=""/>
    <m/>
    <n v="0"/>
    <n v="1"/>
    <n v="34.1"/>
    <x v="4"/>
    <m/>
    <x v="0"/>
  </r>
  <r>
    <s v="DL-03434"/>
    <s v="CUST-1007"/>
    <s v="CMP-103"/>
    <x v="4"/>
    <x v="2"/>
    <s v="8911"/>
    <n v="8911"/>
    <x v="1"/>
    <s v="Amruta Sinha"/>
    <s v="Amruta Sinha"/>
    <s v="2022-09-12"/>
    <x v="844"/>
    <d v="2023-01-20T00:00:00"/>
    <d v="2023-01-20T00:00:00"/>
    <m/>
    <s v=""/>
    <m/>
    <n v="0"/>
    <n v="1"/>
    <n v="2.7"/>
    <x v="2"/>
    <m/>
    <x v="0"/>
  </r>
  <r>
    <s v="DL-03435"/>
    <s v="CUST-1095"/>
    <s v="CMP-084"/>
    <x v="4"/>
    <x v="5"/>
    <s v="3,485"/>
    <n v="3485"/>
    <x v="2"/>
    <s v="Anamika Keer"/>
    <s v="Anamika Keer"/>
    <s v="2024-06-30"/>
    <x v="1045"/>
    <d v="2024-10-12T00:00:00"/>
    <d v="2024-10-12T00:00:00"/>
    <d v="2024-08-06T00:00:00"/>
    <d v="2024-08-06T00:00:00"/>
    <n v="37"/>
    <n v="0"/>
    <n v="1"/>
    <n v="30.4"/>
    <x v="2"/>
    <m/>
    <x v="2"/>
  </r>
  <r>
    <s v="DL-03436"/>
    <s v="CUST-0676"/>
    <s v="CMP-109"/>
    <x v="2"/>
    <x v="4"/>
    <s v="48K"/>
    <n v="48000"/>
    <x v="8"/>
    <s v="Jasmit Gour"/>
    <s v="Jasmit Gour"/>
    <s v="2023-01-28"/>
    <x v="552"/>
    <d v="2023-03-19T00:00:00"/>
    <d v="2023-03-19T00:00:00"/>
    <d v="2023-03-15T00:00:00"/>
    <d v="2023-03-15T00:00:00"/>
    <n v="46"/>
    <n v="0"/>
    <n v="1"/>
    <n v="24.3"/>
    <x v="0"/>
    <m/>
    <x v="1"/>
  </r>
  <r>
    <s v="DL-03437"/>
    <s v="CUST-1391"/>
    <s v="CMP-062"/>
    <x v="2"/>
    <x v="4"/>
    <s v="45845"/>
    <n v="45845"/>
    <x v="7"/>
    <s v="Shivani Natt"/>
    <s v="Shivani Natt"/>
    <s v="2024-10-24"/>
    <x v="1003"/>
    <d v="2025-03-20T00:00:00"/>
    <d v="2025-03-20T00:00:00"/>
    <d v="2025-03-20T00:00:00"/>
    <d v="2025-03-20T00:00:00"/>
    <n v="147"/>
    <n v="0"/>
    <n v="1"/>
    <m/>
    <x v="0"/>
    <m/>
    <x v="1"/>
  </r>
  <r>
    <s v="DL-03438"/>
    <s v="CUST-1046"/>
    <s v=""/>
    <x v="4"/>
    <x v="6"/>
    <s v="13K"/>
    <n v="13000"/>
    <x v="5"/>
    <s v="Shivani Natt"/>
    <s v="Shivani Natt"/>
    <s v="2022-04-20"/>
    <x v="546"/>
    <d v="2022-09-02T00:00:00"/>
    <d v="2022-09-02T00:00:00"/>
    <m/>
    <s v=""/>
    <m/>
    <n v="0"/>
    <n v="1"/>
    <n v="2.2999999999999998"/>
    <x v="4"/>
    <m/>
    <x v="0"/>
  </r>
  <r>
    <s v="DL-03439"/>
    <s v="CUST-1253"/>
    <s v="CMP-355"/>
    <x v="0"/>
    <x v="5"/>
    <s v="7772"/>
    <n v="7772"/>
    <x v="3"/>
    <s v="Jairaj Panchal"/>
    <s v="Jairaj Panchal"/>
    <s v="2024-10-11"/>
    <x v="709"/>
    <d v="2024-12-15T00:00:00"/>
    <d v="2024-12-15T00:00:00"/>
    <d v="2024-12-02T00:00:00"/>
    <d v="2024-12-02T00:00:00"/>
    <n v="52"/>
    <n v="0"/>
    <n v="1"/>
    <n v="10.8"/>
    <x v="2"/>
    <m/>
    <x v="2"/>
  </r>
  <r>
    <s v="DL-03440"/>
    <s v="CUST-0690"/>
    <s v="CMP-039"/>
    <x v="2"/>
    <x v="6"/>
    <s v="35774"/>
    <n v="35774"/>
    <x v="7"/>
    <s v="Champak Rao  "/>
    <s v="Champak Rao"/>
    <s v="2024-11-13"/>
    <x v="846"/>
    <d v="2025-03-21T00:00:00"/>
    <d v="2025-03-21T00:00:00"/>
    <m/>
    <s v=""/>
    <m/>
    <n v="0"/>
    <n v="1"/>
    <n v="28.8"/>
    <x v="3"/>
    <m/>
    <x v="0"/>
  </r>
  <r>
    <s v="DL-03441"/>
    <s v="CUST-0289"/>
    <s v="CMP-150"/>
    <x v="1"/>
    <x v="1"/>
    <s v="$123,557"/>
    <n v="123557"/>
    <x v="7"/>
    <s v="Anamika Keer"/>
    <s v="Anamika Keer"/>
    <s v="2024-07-21"/>
    <x v="988"/>
    <d v="2024-09-04T00:00:00"/>
    <d v="2024-09-04T00:00:00"/>
    <m/>
    <s v=""/>
    <m/>
    <n v="0"/>
    <n v="1"/>
    <n v="3.7"/>
    <x v="2"/>
    <m/>
    <x v="0"/>
  </r>
  <r>
    <s v="DL-03442"/>
    <s v="CUST-1051"/>
    <s v="CMP-289"/>
    <x v="1"/>
    <x v="1"/>
    <s v="79748"/>
    <n v="79748"/>
    <x v="3"/>
    <s v="Mason Solanki"/>
    <s v="Mason Solanki"/>
    <s v="2022-09-24"/>
    <x v="380"/>
    <d v="2023-01-21T00:00:00"/>
    <d v="2023-01-21T00:00:00"/>
    <m/>
    <s v=""/>
    <m/>
    <n v="0"/>
    <n v="1"/>
    <n v="5.9"/>
    <x v="4"/>
    <m/>
    <x v="0"/>
  </r>
  <r>
    <s v="DL-03443"/>
    <s v="CUST-0463"/>
    <s v="CMP-302"/>
    <x v="4"/>
    <x v="4"/>
    <s v="12458"/>
    <n v="12458"/>
    <x v="0"/>
    <s v="Kashish Patla"/>
    <s v="Kashish Patla"/>
    <s v="2022-05-03"/>
    <x v="212"/>
    <d v="2022-05-30T00:00:00"/>
    <d v="2022-05-30T00:00:00"/>
    <d v="2022-09-30T00:00:00"/>
    <d v="2022-09-30T00:00:00"/>
    <n v="150"/>
    <n v="1"/>
    <n v="2"/>
    <m/>
    <x v="4"/>
    <m/>
    <x v="1"/>
  </r>
  <r>
    <s v="DL-03444"/>
    <s v="CUST-0520"/>
    <s v=""/>
    <x v="1"/>
    <x v="3"/>
    <s v="163101"/>
    <n v="163101"/>
    <x v="3"/>
    <s v="Owen Mane"/>
    <s v="Owen Mane"/>
    <s v="2024-02-22"/>
    <x v="373"/>
    <d v="2024-05-24T00:00:00"/>
    <d v="2024-05-24T00:00:00"/>
    <m/>
    <s v=""/>
    <m/>
    <n v="0"/>
    <n v="1"/>
    <n v="6.2"/>
    <x v="4"/>
    <m/>
    <x v="0"/>
  </r>
  <r>
    <s v="DL-03445"/>
    <s v="CUST-0511"/>
    <s v="CMP-099"/>
    <x v="0"/>
    <x v="6"/>
    <s v="6K"/>
    <n v="6000"/>
    <x v="2"/>
    <s v="Champak Rao"/>
    <s v="Champak Rao"/>
    <s v="2024-09-26"/>
    <x v="629"/>
    <d v="2024-12-14T00:00:00"/>
    <d v="2024-12-14T00:00:00"/>
    <m/>
    <s v=""/>
    <m/>
    <n v="0"/>
    <n v="1"/>
    <n v="29.1"/>
    <x v="2"/>
    <m/>
    <x v="0"/>
  </r>
  <r>
    <s v="DL-03446"/>
    <s v="CUST-0537"/>
    <s v="CMP-014"/>
    <x v="1"/>
    <x v="0"/>
    <s v="$117,686"/>
    <n v="117686"/>
    <x v="8"/>
    <s v="Kashish Patla"/>
    <s v="Kashish Patla"/>
    <s v="2022-07-22"/>
    <x v="206"/>
    <d v="2022-12-28T00:00:00"/>
    <d v="2022-12-28T00:00:00"/>
    <m/>
    <s v=""/>
    <m/>
    <n v="0"/>
    <n v="1"/>
    <n v="16.7"/>
    <x v="1"/>
    <m/>
    <x v="0"/>
  </r>
  <r>
    <s v="DL-03447"/>
    <s v="CUST-0888"/>
    <s v="CMP-357"/>
    <x v="3"/>
    <x v="5"/>
    <s v="15,583"/>
    <n v="15583"/>
    <x v="1"/>
    <s v="Jairaj Panchal"/>
    <s v="Jairaj Panchal"/>
    <s v="2022-05-04"/>
    <x v="915"/>
    <d v="2022-06-15T00:00:00"/>
    <d v="2022-06-15T00:00:00"/>
    <d v="2022-08-20T00:00:00"/>
    <d v="2022-08-20T00:00:00"/>
    <n v="108"/>
    <n v="0"/>
    <n v="1"/>
    <n v="13.2"/>
    <x v="0"/>
    <m/>
    <x v="2"/>
  </r>
  <r>
    <s v="DL-03448"/>
    <s v="CUST-1461"/>
    <s v="CMP-129"/>
    <x v="3"/>
    <x v="1"/>
    <s v="$6,523"/>
    <n v="6523"/>
    <x v="8"/>
    <s v="Kashish Patla"/>
    <s v="Kashish Patla"/>
    <s v="2022-05-02"/>
    <x v="183"/>
    <d v="2022-06-15T00:00:00"/>
    <d v="2022-06-15T00:00:00"/>
    <m/>
    <s v=""/>
    <m/>
    <n v="0"/>
    <n v="1"/>
    <n v="27.5"/>
    <x v="3"/>
    <m/>
    <x v="0"/>
  </r>
  <r>
    <s v="DL-03449"/>
    <s v="CUST-0954"/>
    <s v="CMP-258"/>
    <x v="2"/>
    <x v="2"/>
    <s v="39417"/>
    <n v="39417"/>
    <x v="4"/>
    <s v="Panini Kade"/>
    <s v="Panini Kade"/>
    <s v="2024-04-28"/>
    <x v="644"/>
    <d v="2024-05-13T00:00:00"/>
    <d v="2024-05-13T00:00:00"/>
    <m/>
    <s v=""/>
    <m/>
    <n v="0"/>
    <n v="1"/>
    <n v="8.4"/>
    <x v="2"/>
    <m/>
    <x v="0"/>
  </r>
  <r>
    <s v="DL-03450"/>
    <s v="CUST-1180"/>
    <s v="CMP-271"/>
    <x v="1"/>
    <x v="3"/>
    <s v="75,889"/>
    <n v="75889"/>
    <x v="7"/>
    <s v="Aachal Soni"/>
    <s v="Aachal Soni"/>
    <s v="2024-08-03"/>
    <x v="94"/>
    <d v="2024-11-16T00:00:00"/>
    <d v="2024-11-16T00:00:00"/>
    <m/>
    <s v=""/>
    <m/>
    <n v="0"/>
    <n v="1"/>
    <n v="28.2"/>
    <x v="2"/>
    <m/>
    <x v="0"/>
  </r>
  <r>
    <s v="DL-03451"/>
    <s v="CUST-0692"/>
    <s v=""/>
    <x v="4"/>
    <x v="6"/>
    <s v="$10,331"/>
    <n v="10331"/>
    <x v="2"/>
    <s v="Lakshmi Hayre"/>
    <s v="Lakshmi Hayre"/>
    <s v="31/07/2023"/>
    <x v="119"/>
    <m/>
    <s v=""/>
    <m/>
    <s v=""/>
    <m/>
    <n v="0"/>
    <n v="1"/>
    <n v="23"/>
    <x v="3"/>
    <m/>
    <x v="0"/>
  </r>
  <r>
    <s v="DL-03452"/>
    <s v="CUST-1164"/>
    <s v=""/>
    <x v="4"/>
    <x v="0"/>
    <s v="$2,449"/>
    <n v="2449"/>
    <x v="4"/>
    <s v="Vidhi Mital"/>
    <s v="Vidhi Mital"/>
    <s v="2022-10-01"/>
    <x v="930"/>
    <d v="2023-03-18T00:00:00"/>
    <d v="2023-03-18T00:00:00"/>
    <m/>
    <s v=""/>
    <m/>
    <n v="0"/>
    <n v="1"/>
    <n v="6.9"/>
    <x v="0"/>
    <m/>
    <x v="0"/>
  </r>
  <r>
    <s v="DL-03453"/>
    <s v="CUST-0713"/>
    <s v="CMP-173"/>
    <x v="1"/>
    <x v="6"/>
    <s v="$104,324"/>
    <n v="104324"/>
    <x v="6"/>
    <s v="Kashish Patla"/>
    <s v="Kashish Patla"/>
    <s v="2023-03-20"/>
    <x v="1046"/>
    <d v="2023-06-06T00:00:00"/>
    <d v="2023-06-06T00:00:00"/>
    <m/>
    <s v=""/>
    <m/>
    <n v="0"/>
    <n v="1"/>
    <n v="18.600000000000001"/>
    <x v="2"/>
    <m/>
    <x v="0"/>
  </r>
  <r>
    <s v="DL-03454"/>
    <s v="CUST-0861"/>
    <s v="CMP-341"/>
    <x v="4"/>
    <x v="0"/>
    <s v="13398"/>
    <n v="13398"/>
    <x v="4"/>
    <s v="Amruta Sinha"/>
    <s v="Amruta Sinha"/>
    <s v="2024-11-29"/>
    <x v="875"/>
    <m/>
    <s v=""/>
    <m/>
    <s v=""/>
    <m/>
    <n v="0"/>
    <n v="1"/>
    <m/>
    <x v="4"/>
    <m/>
    <x v="0"/>
  </r>
  <r>
    <s v="DL-03455"/>
    <s v="CUST-0295"/>
    <s v="CMP-267"/>
    <x v="1"/>
    <x v="4"/>
    <s v="$172,411"/>
    <n v="172411"/>
    <x v="0"/>
    <s v="Owen Mane"/>
    <s v="Owen Mane"/>
    <s v="2023-03-12"/>
    <x v="25"/>
    <d v="2023-04-07T00:00:00"/>
    <d v="2023-04-07T00:00:00"/>
    <d v="2023-08-27T00:00:00"/>
    <d v="2023-08-27T00:00:00"/>
    <n v="168"/>
    <n v="1"/>
    <n v="3"/>
    <n v="1.6"/>
    <x v="3"/>
    <m/>
    <x v="1"/>
  </r>
  <r>
    <s v="DL-03456"/>
    <s v="CUST-1425"/>
    <s v="CMP-395"/>
    <x v="1"/>
    <x v="5"/>
    <s v="$165,009"/>
    <n v="165009"/>
    <x v="0"/>
    <s v="Krish Varughese  "/>
    <s v="Krish Varughese"/>
    <s v="2022-11-08"/>
    <x v="394"/>
    <d v="2022-12-22T00:00:00"/>
    <d v="2022-12-22T00:00:00"/>
    <d v="2023-04-29T00:00:00"/>
    <d v="2023-04-29T00:00:00"/>
    <n v="172"/>
    <n v="0"/>
    <n v="1"/>
    <n v="32.4"/>
    <x v="2"/>
    <m/>
    <x v="2"/>
  </r>
  <r>
    <s v="DL-03457"/>
    <s v="CUST-0545"/>
    <s v="CMP-268"/>
    <x v="3"/>
    <x v="4"/>
    <s v="$20,130"/>
    <n v="20130"/>
    <x v="7"/>
    <s v="Mason Solanki"/>
    <s v="Mason Solanki"/>
    <s v="2022-11-06"/>
    <x v="149"/>
    <d v="2023-02-05T00:00:00"/>
    <d v="2023-02-05T00:00:00"/>
    <d v="2023-01-03T00:00:00"/>
    <d v="2023-01-03T00:00:00"/>
    <n v="58"/>
    <n v="1"/>
    <n v="2"/>
    <n v="24"/>
    <x v="2"/>
    <m/>
    <x v="1"/>
  </r>
  <r>
    <s v="DL-03458"/>
    <s v="CUST-1395"/>
    <s v=""/>
    <x v="2"/>
    <x v="0"/>
    <s v="39409"/>
    <n v="39409"/>
    <x v="1"/>
    <s v="Aachal Soni"/>
    <s v="Aachal Soni"/>
    <s v="2024-02-07"/>
    <x v="679"/>
    <d v="2024-08-05T00:00:00"/>
    <d v="2024-08-05T00:00:00"/>
    <m/>
    <s v=""/>
    <m/>
    <n v="0"/>
    <n v="1"/>
    <n v="13.9"/>
    <x v="1"/>
    <m/>
    <x v="0"/>
  </r>
  <r>
    <s v="DL-03459"/>
    <s v="CUST-0947"/>
    <s v="CMP-063"/>
    <x v="3"/>
    <x v="6"/>
    <s v="7616"/>
    <n v="7616"/>
    <x v="0"/>
    <s v="Lakshmi Hayre"/>
    <s v="Lakshmi Hayre"/>
    <s v="16/11/2024"/>
    <x v="474"/>
    <d v="2025-04-11T00:00:00"/>
    <d v="2025-04-11T00:00:00"/>
    <m/>
    <s v=""/>
    <m/>
    <n v="0"/>
    <n v="1"/>
    <n v="15.9"/>
    <x v="0"/>
    <m/>
    <x v="0"/>
  </r>
  <r>
    <s v="DL-03460"/>
    <s v="CUST-0505"/>
    <s v="CMP-360"/>
    <x v="3"/>
    <x v="6"/>
    <s v="5,253"/>
    <n v="5253"/>
    <x v="8"/>
    <s v="Shivani Natt"/>
    <s v="Shivani Natt"/>
    <s v="2022-06-09"/>
    <x v="848"/>
    <d v="2022-08-06T00:00:00"/>
    <d v="2022-08-06T00:00:00"/>
    <m/>
    <s v=""/>
    <m/>
    <n v="0"/>
    <n v="1"/>
    <n v="0.3"/>
    <x v="0"/>
    <m/>
    <x v="0"/>
  </r>
  <r>
    <s v="DL-03461"/>
    <s v="CUST-0756"/>
    <s v="CMP-122"/>
    <x v="3"/>
    <x v="4"/>
    <s v="$7,100"/>
    <n v="7100"/>
    <x v="4"/>
    <s v="Mason Solanki"/>
    <s v="Mason Solanki"/>
    <s v="2023-03-14"/>
    <x v="256"/>
    <d v="2023-09-02T00:00:00"/>
    <d v="2023-09-02T00:00:00"/>
    <d v="2023-08-04T00:00:00"/>
    <d v="2023-08-04T00:00:00"/>
    <n v="143"/>
    <n v="1"/>
    <n v="1"/>
    <n v="17.3"/>
    <x v="2"/>
    <m/>
    <x v="1"/>
  </r>
  <r>
    <s v="DL-03462"/>
    <s v="CUST-1307"/>
    <s v="CMP-334"/>
    <x v="0"/>
    <x v="4"/>
    <s v="5,048"/>
    <n v="5048"/>
    <x v="6"/>
    <s v="Ekta Uppal"/>
    <s v="Ekta Uppal"/>
    <s v="28/03/2022"/>
    <x v="800"/>
    <d v="2022-06-11T00:00:00"/>
    <d v="2022-06-11T00:00:00"/>
    <d v="2022-08-24T00:00:00"/>
    <d v="2022-08-24T00:00:00"/>
    <n v="149"/>
    <n v="1"/>
    <n v="4"/>
    <n v="16.100000000000001"/>
    <x v="3"/>
    <m/>
    <x v="1"/>
  </r>
  <r>
    <s v="DL-03463"/>
    <s v="CUST-1020"/>
    <s v="CMP-267"/>
    <x v="1"/>
    <x v="5"/>
    <s v="187,858"/>
    <n v="187858"/>
    <x v="4"/>
    <s v="Amruta Sinha"/>
    <s v="Amruta Sinha"/>
    <s v="2022-02-28"/>
    <x v="242"/>
    <d v="2022-04-27T00:00:00"/>
    <d v="2022-04-27T00:00:00"/>
    <d v="2022-07-13T00:00:00"/>
    <d v="2022-07-13T00:00:00"/>
    <n v="135"/>
    <n v="0"/>
    <n v="1"/>
    <n v="31.7"/>
    <x v="4"/>
    <m/>
    <x v="2"/>
  </r>
  <r>
    <s v="DL-03464"/>
    <s v="CUST-0316"/>
    <s v="CMP-242"/>
    <x v="3"/>
    <x v="4"/>
    <s v="10,488"/>
    <n v="10488"/>
    <x v="5"/>
    <s v="Champak Rao"/>
    <s v="Champak Rao"/>
    <s v="2022-02-27"/>
    <x v="197"/>
    <d v="2022-08-25T00:00:00"/>
    <d v="2022-08-25T00:00:00"/>
    <d v="2022-04-30T00:00:00"/>
    <d v="2022-04-30T00:00:00"/>
    <n v="62"/>
    <n v="0"/>
    <n v="1"/>
    <m/>
    <x v="1"/>
    <m/>
    <x v="1"/>
  </r>
  <r>
    <s v="DL-03465"/>
    <s v="CUST-0605"/>
    <s v="CMP-333"/>
    <x v="3"/>
    <x v="0"/>
    <s v="13254"/>
    <n v="13254"/>
    <x v="4"/>
    <s v="Karan Karnik"/>
    <s v="Karan Karnik"/>
    <s v="2022-06-27"/>
    <x v="192"/>
    <d v="2022-10-07T00:00:00"/>
    <d v="2022-10-07T00:00:00"/>
    <m/>
    <s v=""/>
    <m/>
    <n v="0"/>
    <n v="1"/>
    <n v="21.8"/>
    <x v="2"/>
    <m/>
    <x v="0"/>
  </r>
  <r>
    <s v="DL-03466"/>
    <s v="CUST-1341"/>
    <s v="CMP-201"/>
    <x v="4"/>
    <x v="3"/>
    <s v="$13,024"/>
    <n v="13024"/>
    <x v="6"/>
    <s v="Jairaj Panchal"/>
    <s v="Jairaj Panchal"/>
    <s v="2023-12-26"/>
    <x v="699"/>
    <d v="2024-04-13T00:00:00"/>
    <d v="2024-04-13T00:00:00"/>
    <m/>
    <s v=""/>
    <m/>
    <n v="0"/>
    <n v="1"/>
    <n v="30.9"/>
    <x v="1"/>
    <m/>
    <x v="0"/>
  </r>
  <r>
    <s v="DL-03467"/>
    <s v="CUST-1132"/>
    <s v=""/>
    <x v="1"/>
    <x v="2"/>
    <s v="$138,027"/>
    <n v="138027"/>
    <x v="6"/>
    <s v="Ekta Uppal"/>
    <s v="Ekta Uppal"/>
    <s v="2023-12-14"/>
    <x v="1047"/>
    <d v="2024-03-08T00:00:00"/>
    <d v="2024-03-08T00:00:00"/>
    <m/>
    <s v=""/>
    <m/>
    <n v="0"/>
    <n v="1"/>
    <n v="33.200000000000003"/>
    <x v="0"/>
    <m/>
    <x v="0"/>
  </r>
  <r>
    <s v="DL-03468"/>
    <s v="CUST-0371"/>
    <s v="CMP-143"/>
    <x v="2"/>
    <x v="0"/>
    <s v="$28,128"/>
    <n v="28128"/>
    <x v="6"/>
    <s v="Kashish Patla"/>
    <s v="Kashish Patla"/>
    <s v="2022-06-26"/>
    <x v="689"/>
    <d v="2022-10-22T00:00:00"/>
    <d v="2022-10-22T00:00:00"/>
    <m/>
    <s v=""/>
    <m/>
    <n v="0"/>
    <n v="1"/>
    <n v="23.3"/>
    <x v="2"/>
    <m/>
    <x v="0"/>
  </r>
  <r>
    <s v="DL-03469"/>
    <s v="CUST-0113"/>
    <s v="CMP-065"/>
    <x v="2"/>
    <x v="5"/>
    <s v="$33,409"/>
    <n v="33409"/>
    <x v="3"/>
    <s v="Krish Varughese"/>
    <s v="Krish Varughese"/>
    <s v="2022-08-09"/>
    <x v="817"/>
    <d v="2022-10-27T00:00:00"/>
    <d v="2022-10-27T00:00:00"/>
    <d v="2022-11-03T00:00:00"/>
    <d v="2022-11-03T00:00:00"/>
    <n v="86"/>
    <n v="0"/>
    <n v="1"/>
    <n v="22.3"/>
    <x v="0"/>
    <m/>
    <x v="2"/>
  </r>
  <r>
    <s v="DL-03470"/>
    <s v="CUST-0186"/>
    <s v="CMP-388"/>
    <x v="4"/>
    <x v="5"/>
    <s v="11,776"/>
    <n v="11776"/>
    <x v="3"/>
    <s v="Lakshmi Hayre"/>
    <s v="Lakshmi Hayre"/>
    <s v="2024-01-03"/>
    <x v="955"/>
    <d v="2024-06-10T00:00:00"/>
    <d v="2024-06-10T00:00:00"/>
    <d v="2024-03-30T00:00:00"/>
    <d v="2024-03-30T00:00:00"/>
    <n v="87"/>
    <n v="0"/>
    <n v="1"/>
    <n v="30.8"/>
    <x v="3"/>
    <m/>
    <x v="2"/>
  </r>
  <r>
    <s v="DL-03471"/>
    <s v="CUST-0136"/>
    <s v=""/>
    <x v="0"/>
    <x v="1"/>
    <s v="8,345"/>
    <n v="8345"/>
    <x v="0"/>
    <s v="Mason Solanki"/>
    <s v="Mason Solanki"/>
    <s v="2022-08-03"/>
    <x v="954"/>
    <d v="2023-01-14T00:00:00"/>
    <d v="2023-01-14T00:00:00"/>
    <m/>
    <s v=""/>
    <m/>
    <n v="0"/>
    <n v="1"/>
    <n v="8.9"/>
    <x v="3"/>
    <m/>
    <x v="0"/>
  </r>
  <r>
    <s v="DL-03472"/>
    <s v="CUST-1076"/>
    <s v="CMP-297"/>
    <x v="3"/>
    <x v="6"/>
    <s v="16,114"/>
    <n v="16114"/>
    <x v="3"/>
    <s v="Ekta Uppal"/>
    <s v="Ekta Uppal"/>
    <s v="2022-12-03"/>
    <x v="815"/>
    <d v="2023-02-08T00:00:00"/>
    <d v="2023-02-08T00:00:00"/>
    <m/>
    <s v=""/>
    <m/>
    <n v="0"/>
    <n v="1"/>
    <n v="21.9"/>
    <x v="3"/>
    <m/>
    <x v="0"/>
  </r>
  <r>
    <s v="DL-03473"/>
    <s v="CUST-1171"/>
    <s v="CMP-239"/>
    <x v="2"/>
    <x v="0"/>
    <s v="38,232"/>
    <n v="38232"/>
    <x v="4"/>
    <s v="Ekta Uppal"/>
    <s v="Ekta Uppal"/>
    <s v="2022-05-08"/>
    <x v="911"/>
    <d v="2022-08-19T00:00:00"/>
    <d v="2022-08-19T00:00:00"/>
    <m/>
    <s v=""/>
    <m/>
    <n v="0"/>
    <n v="1"/>
    <n v="5.7"/>
    <x v="0"/>
    <m/>
    <x v="0"/>
  </r>
  <r>
    <s v="DL-03474"/>
    <s v="CUST-0103"/>
    <s v="CMP-174"/>
    <x v="2"/>
    <x v="5"/>
    <s v="15084"/>
    <n v="15084"/>
    <x v="0"/>
    <s v="jalsa parsa"/>
    <s v="Jalsa Parsa"/>
    <s v="2024-02-22"/>
    <x v="373"/>
    <d v="2024-07-07T00:00:00"/>
    <d v="2024-07-07T00:00:00"/>
    <d v="2024-09-03T00:00:00"/>
    <d v="2024-09-03T00:00:00"/>
    <n v="194"/>
    <n v="0"/>
    <n v="1"/>
    <n v="11.1"/>
    <x v="1"/>
    <m/>
    <x v="2"/>
  </r>
  <r>
    <s v="DL-03475"/>
    <s v="CUST-1220"/>
    <s v=""/>
    <x v="4"/>
    <x v="3"/>
    <s v="$9,235"/>
    <n v="9235"/>
    <x v="3"/>
    <s v="Lakshmi Hayre"/>
    <s v="Lakshmi Hayre"/>
    <s v="2024-01-01"/>
    <x v="208"/>
    <d v="2024-04-17T00:00:00"/>
    <d v="2024-04-17T00:00:00"/>
    <m/>
    <s v=""/>
    <m/>
    <n v="0"/>
    <n v="1"/>
    <n v="11.7"/>
    <x v="3"/>
    <m/>
    <x v="0"/>
  </r>
  <r>
    <s v="DL-03476"/>
    <s v="CUST-0201"/>
    <s v=""/>
    <x v="1"/>
    <x v="4"/>
    <s v="$169,136"/>
    <n v="169136"/>
    <x v="6"/>
    <s v="Panini Kade"/>
    <s v="Panini Kade"/>
    <s v="2023-12-08"/>
    <x v="628"/>
    <d v="2024-01-11T00:00:00"/>
    <d v="2024-01-11T00:00:00"/>
    <d v="2024-02-03T00:00:00"/>
    <d v="2024-02-03T00:00:00"/>
    <n v="57"/>
    <n v="0"/>
    <n v="1"/>
    <n v="16.5"/>
    <x v="1"/>
    <m/>
    <x v="1"/>
  </r>
  <r>
    <s v="DL-03477"/>
    <s v="CUST-0736"/>
    <s v=""/>
    <x v="1"/>
    <x v="0"/>
    <s v="93,149"/>
    <n v="93149"/>
    <x v="2"/>
    <s v="Hemangini Bahri"/>
    <s v="Hemangini Bahri"/>
    <s v="2022-10-19"/>
    <x v="202"/>
    <d v="2023-04-10T00:00:00"/>
    <d v="2023-04-10T00:00:00"/>
    <m/>
    <s v=""/>
    <m/>
    <n v="0"/>
    <n v="1"/>
    <n v="25.8"/>
    <x v="3"/>
    <m/>
    <x v="0"/>
  </r>
  <r>
    <s v="DL-03478"/>
    <s v="CUST-0807"/>
    <s v=""/>
    <x v="0"/>
    <x v="0"/>
    <s v="1978"/>
    <n v="1978"/>
    <x v="2"/>
    <s v="Hemangini Bahri"/>
    <s v="Hemangini Bahri"/>
    <s v="2024-01-12"/>
    <x v="386"/>
    <d v="2024-05-26T00:00:00"/>
    <d v="2024-05-26T00:00:00"/>
    <m/>
    <s v=""/>
    <m/>
    <n v="0"/>
    <n v="1"/>
    <n v="9.9"/>
    <x v="4"/>
    <m/>
    <x v="0"/>
  </r>
  <r>
    <s v="DL-03479"/>
    <s v="CUST-0684"/>
    <s v=""/>
    <x v="4"/>
    <x v="3"/>
    <s v="8,184"/>
    <n v="8184"/>
    <x v="5"/>
    <s v="Champak Rao"/>
    <s v="Champak Rao"/>
    <s v="2023-02-10"/>
    <x v="411"/>
    <d v="2023-07-03T00:00:00"/>
    <d v="2023-07-03T00:00:00"/>
    <m/>
    <s v=""/>
    <m/>
    <n v="0"/>
    <n v="1"/>
    <n v="18.5"/>
    <x v="0"/>
    <m/>
    <x v="0"/>
  </r>
  <r>
    <s v="DL-03480"/>
    <s v="CUST-0574"/>
    <s v="CMP-347"/>
    <x v="2"/>
    <x v="1"/>
    <s v="23033"/>
    <n v="23033"/>
    <x v="4"/>
    <s v="Krish Varughese"/>
    <s v="Krish Varughese"/>
    <s v="2022-05-11"/>
    <x v="707"/>
    <d v="2022-05-26T00:00:00"/>
    <d v="2022-05-26T00:00:00"/>
    <m/>
    <s v=""/>
    <m/>
    <n v="0"/>
    <n v="1"/>
    <n v="26.9"/>
    <x v="4"/>
    <m/>
    <x v="0"/>
  </r>
  <r>
    <s v="DL-03481"/>
    <s v="CUST-1006"/>
    <s v="CMP-296"/>
    <x v="4"/>
    <x v="0"/>
    <s v="4686"/>
    <n v="4686"/>
    <x v="1"/>
    <s v="Aachal Soni"/>
    <s v="Aachal Soni"/>
    <s v="2024-04-12"/>
    <x v="333"/>
    <d v="2024-09-24T00:00:00"/>
    <d v="2024-09-24T00:00:00"/>
    <m/>
    <s v=""/>
    <m/>
    <n v="0"/>
    <n v="1"/>
    <n v="3.9"/>
    <x v="1"/>
    <m/>
    <x v="0"/>
  </r>
  <r>
    <s v="DL-03482"/>
    <s v="CUST-0737"/>
    <s v="CMP-028"/>
    <x v="2"/>
    <x v="3"/>
    <s v="17967"/>
    <n v="17967"/>
    <x v="0"/>
    <s v="Lakshmi Hayre"/>
    <s v="Lakshmi Hayre"/>
    <s v="2024-01-30"/>
    <x v="685"/>
    <d v="2024-06-24T00:00:00"/>
    <d v="2024-06-24T00:00:00"/>
    <m/>
    <s v=""/>
    <m/>
    <n v="0"/>
    <n v="1"/>
    <n v="32.799999999999997"/>
    <x v="3"/>
    <m/>
    <x v="0"/>
  </r>
  <r>
    <s v="DL-03483"/>
    <s v="CUST-0545"/>
    <s v="CMP-301"/>
    <x v="0"/>
    <x v="5"/>
    <s v="3K"/>
    <n v="3000"/>
    <x v="1"/>
    <s v="Hemangini Bahri"/>
    <s v="Hemangini Bahri"/>
    <s v="2023-05-13"/>
    <x v="172"/>
    <d v="2023-10-29T00:00:00"/>
    <d v="2023-10-29T00:00:00"/>
    <d v="2023-07-21T00:00:00"/>
    <d v="2023-07-21T00:00:00"/>
    <n v="69"/>
    <n v="0"/>
    <n v="1"/>
    <n v="35"/>
    <x v="2"/>
    <m/>
    <x v="2"/>
  </r>
  <r>
    <s v="DL-03484"/>
    <s v="CUST-1263"/>
    <s v="CMP-203"/>
    <x v="3"/>
    <x v="5"/>
    <s v="21,543"/>
    <n v="21543"/>
    <x v="1"/>
    <s v="jalsa parsa"/>
    <s v="Jalsa Parsa"/>
    <s v="2022-11-26"/>
    <x v="786"/>
    <d v="2023-02-22T00:00:00"/>
    <d v="2023-02-22T00:00:00"/>
    <d v="2023-03-17T00:00:00"/>
    <d v="2023-03-17T00:00:00"/>
    <n v="111"/>
    <n v="0"/>
    <n v="1"/>
    <n v="21.4"/>
    <x v="4"/>
    <m/>
    <x v="2"/>
  </r>
  <r>
    <s v="DL-03485"/>
    <s v="CUST-0199"/>
    <s v="CMP-353"/>
    <x v="0"/>
    <x v="6"/>
    <s v="$1,702"/>
    <n v="1702"/>
    <x v="2"/>
    <s v="Jasmit Gour"/>
    <s v="Jasmit Gour"/>
    <s v="2022-03-05"/>
    <x v="475"/>
    <d v="2022-08-20T00:00:00"/>
    <d v="2022-08-20T00:00:00"/>
    <m/>
    <s v=""/>
    <m/>
    <n v="0"/>
    <n v="1"/>
    <n v="3.8"/>
    <x v="3"/>
    <m/>
    <x v="0"/>
  </r>
  <r>
    <s v="DL-03486"/>
    <s v="CUST-0624"/>
    <s v=""/>
    <x v="1"/>
    <x v="3"/>
    <s v="109546"/>
    <n v="109546"/>
    <x v="3"/>
    <s v="Krish Varughese"/>
    <s v="Krish Varughese"/>
    <s v="2024-09-24"/>
    <x v="200"/>
    <d v="2024-12-16T00:00:00"/>
    <d v="2024-12-16T00:00:00"/>
    <m/>
    <s v=""/>
    <m/>
    <n v="0"/>
    <n v="1"/>
    <n v="2.5"/>
    <x v="2"/>
    <m/>
    <x v="0"/>
  </r>
  <r>
    <s v="DL-03487"/>
    <s v="CUST-0167"/>
    <s v=""/>
    <x v="0"/>
    <x v="3"/>
    <s v="1,568"/>
    <n v="1568"/>
    <x v="4"/>
    <s v="Jairaj Panchal"/>
    <s v="Jairaj Panchal"/>
    <s v="2023-11-29"/>
    <x v="233"/>
    <d v="2024-04-02T00:00:00"/>
    <d v="2024-04-02T00:00:00"/>
    <m/>
    <s v=""/>
    <m/>
    <n v="0"/>
    <n v="1"/>
    <n v="10.8"/>
    <x v="3"/>
    <m/>
    <x v="0"/>
  </r>
  <r>
    <s v="DL-03488"/>
    <s v="CUST-0947"/>
    <s v="CMP-112"/>
    <x v="4"/>
    <x v="5"/>
    <s v="11K"/>
    <n v="11000"/>
    <x v="2"/>
    <s v="Hemangini Bahri  "/>
    <s v="Hemangini Bahri"/>
    <s v="2023-02-06"/>
    <x v="336"/>
    <d v="2023-06-17T00:00:00"/>
    <d v="2023-06-17T00:00:00"/>
    <d v="2023-04-15T00:00:00"/>
    <d v="2023-04-15T00:00:00"/>
    <n v="68"/>
    <n v="0"/>
    <n v="1"/>
    <n v="19.899999999999999"/>
    <x v="2"/>
    <m/>
    <x v="2"/>
  </r>
  <r>
    <s v="DL-03489"/>
    <s v="CUST-0390"/>
    <s v="CMP-373"/>
    <x v="0"/>
    <x v="4"/>
    <s v="8129"/>
    <n v="8129"/>
    <x v="7"/>
    <s v="rachit lall"/>
    <s v="Rachit Lall"/>
    <s v="2022-10-08"/>
    <x v="667"/>
    <d v="2022-12-10T00:00:00"/>
    <d v="2022-12-10T00:00:00"/>
    <d v="2023-02-18T00:00:00"/>
    <d v="2023-02-18T00:00:00"/>
    <n v="133"/>
    <n v="0"/>
    <n v="1"/>
    <m/>
    <x v="2"/>
    <m/>
    <x v="1"/>
  </r>
  <r>
    <s v="DL-03490"/>
    <s v="CUST-1351"/>
    <s v="CMP-224"/>
    <x v="2"/>
    <x v="1"/>
    <s v="$46,573"/>
    <n v="46573"/>
    <x v="7"/>
    <s v="Ekta Uppal"/>
    <s v="Ekta Uppal"/>
    <s v="2022-04-26"/>
    <x v="1001"/>
    <d v="2022-07-02T00:00:00"/>
    <d v="2022-07-02T00:00:00"/>
    <m/>
    <s v=""/>
    <m/>
    <n v="0"/>
    <n v="1"/>
    <n v="12.1"/>
    <x v="0"/>
    <m/>
    <x v="0"/>
  </r>
  <r>
    <s v="DL-03491"/>
    <s v="CUST-0231"/>
    <s v="CMP-086"/>
    <x v="0"/>
    <x v="1"/>
    <s v="$1,631"/>
    <n v="1631"/>
    <x v="1"/>
    <s v="Anamika Keer"/>
    <s v="Anamika Keer"/>
    <s v="2022-09-01"/>
    <x v="279"/>
    <d v="2022-11-20T00:00:00"/>
    <d v="2022-11-20T00:00:00"/>
    <m/>
    <s v=""/>
    <m/>
    <n v="0"/>
    <n v="1"/>
    <n v="13"/>
    <x v="4"/>
    <m/>
    <x v="0"/>
  </r>
  <r>
    <s v="DL-03492"/>
    <s v="CUST-1409"/>
    <s v="CMP-331"/>
    <x v="3"/>
    <x v="6"/>
    <s v="15K"/>
    <n v="15000"/>
    <x v="0"/>
    <s v="Mason Solanki"/>
    <s v="Mason Solanki"/>
    <s v="2024-12-02"/>
    <x v="632"/>
    <d v="2025-02-26T00:00:00"/>
    <d v="2025-02-26T00:00:00"/>
    <m/>
    <s v=""/>
    <m/>
    <n v="0"/>
    <n v="1"/>
    <n v="0.5"/>
    <x v="4"/>
    <m/>
    <x v="0"/>
  </r>
  <r>
    <s v="DL-03493"/>
    <s v="CUST-0874"/>
    <s v="CMP-268"/>
    <x v="0"/>
    <x v="1"/>
    <s v="6505"/>
    <n v="6505"/>
    <x v="1"/>
    <s v="Champak Rao"/>
    <s v="Champak Rao"/>
    <s v="2024-11-18"/>
    <x v="65"/>
    <d v="2025-03-27T00:00:00"/>
    <d v="2025-03-27T00:00:00"/>
    <m/>
    <s v=""/>
    <m/>
    <n v="0"/>
    <n v="1"/>
    <n v="17.899999999999999"/>
    <x v="4"/>
    <m/>
    <x v="0"/>
  </r>
  <r>
    <s v="DL-03494"/>
    <s v="CUST-1339"/>
    <s v=""/>
    <x v="2"/>
    <x v="1"/>
    <s v="$43,643"/>
    <n v="43643"/>
    <x v="8"/>
    <s v="jalsa parsa"/>
    <s v="Jalsa Parsa"/>
    <s v="2022-11-04"/>
    <x v="278"/>
    <d v="2023-02-10T00:00:00"/>
    <d v="2023-02-10T00:00:00"/>
    <m/>
    <s v=""/>
    <m/>
    <n v="0"/>
    <n v="1"/>
    <n v="23.3"/>
    <x v="2"/>
    <m/>
    <x v="0"/>
  </r>
  <r>
    <s v="DL-03495"/>
    <s v="CUST-0712"/>
    <s v=""/>
    <x v="3"/>
    <x v="2"/>
    <s v="16783"/>
    <n v="16783"/>
    <x v="6"/>
    <s v="Krish Varughese"/>
    <s v="Krish Varughese"/>
    <s v="2023-05-03"/>
    <x v="429"/>
    <d v="2023-10-29T00:00:00"/>
    <d v="2023-10-29T00:00:00"/>
    <m/>
    <s v=""/>
    <m/>
    <n v="0"/>
    <n v="1"/>
    <n v="19.100000000000001"/>
    <x v="2"/>
    <m/>
    <x v="0"/>
  </r>
  <r>
    <s v="DL-03496"/>
    <s v="CUST-1453"/>
    <s v="CMP-396"/>
    <x v="2"/>
    <x v="1"/>
    <s v="37305"/>
    <n v="37305"/>
    <x v="0"/>
    <s v="Jasmit Gour"/>
    <s v="Jasmit Gour"/>
    <s v="2023-02-04"/>
    <x v="612"/>
    <m/>
    <s v=""/>
    <m/>
    <s v=""/>
    <m/>
    <n v="0"/>
    <n v="1"/>
    <n v="30.2"/>
    <x v="2"/>
    <m/>
    <x v="0"/>
  </r>
  <r>
    <s v="DL-03497"/>
    <s v="CUST-1338"/>
    <s v="CMP-386"/>
    <x v="1"/>
    <x v="4"/>
    <s v="136K"/>
    <n v="136000"/>
    <x v="7"/>
    <s v="Panini Kade"/>
    <s v="Panini Kade"/>
    <s v="2023-02-16"/>
    <x v="1028"/>
    <d v="2023-03-24T00:00:00"/>
    <d v="2023-03-24T00:00:00"/>
    <d v="2023-03-13T00:00:00"/>
    <d v="2023-03-13T00:00:00"/>
    <n v="25"/>
    <n v="1"/>
    <n v="4"/>
    <n v="31.2"/>
    <x v="1"/>
    <m/>
    <x v="1"/>
  </r>
  <r>
    <s v="DL-03498"/>
    <s v="CUST-0225"/>
    <s v="CMP-302"/>
    <x v="4"/>
    <x v="2"/>
    <s v="$6,636"/>
    <n v="6636"/>
    <x v="1"/>
    <s v="Kashish Patla"/>
    <s v="Kashish Patla"/>
    <s v="2023-06-25"/>
    <x v="494"/>
    <d v="2023-10-10T00:00:00"/>
    <d v="2023-10-10T00:00:00"/>
    <m/>
    <s v=""/>
    <m/>
    <n v="0"/>
    <n v="1"/>
    <n v="31.5"/>
    <x v="1"/>
    <m/>
    <x v="0"/>
  </r>
  <r>
    <s v="DL-03499"/>
    <s v="CUST-1291"/>
    <s v="CMP-179"/>
    <x v="3"/>
    <x v="1"/>
    <s v="10,973"/>
    <n v="10973"/>
    <x v="2"/>
    <s v="Nihal Bhasin"/>
    <s v="Nihal Bhasin"/>
    <s v="2022-01-24"/>
    <x v="764"/>
    <d v="2022-07-02T00:00:00"/>
    <d v="2022-07-02T00:00:00"/>
    <m/>
    <s v=""/>
    <m/>
    <n v="0"/>
    <n v="1"/>
    <n v="27.5"/>
    <x v="3"/>
    <m/>
    <x v="0"/>
  </r>
  <r>
    <s v="DL-03500"/>
    <s v="CUST-1318"/>
    <s v=""/>
    <x v="3"/>
    <x v="0"/>
    <s v="$15,141"/>
    <n v="15141"/>
    <x v="3"/>
    <s v="Anamika Keer"/>
    <s v="Anamika Keer"/>
    <s v="2022-12-07"/>
    <x v="87"/>
    <d v="2023-03-08T00:00:00"/>
    <d v="2023-03-08T00:00:00"/>
    <m/>
    <s v=""/>
    <m/>
    <n v="0"/>
    <n v="1"/>
    <n v="6.4"/>
    <x v="3"/>
    <m/>
    <x v="0"/>
  </r>
  <r>
    <s v="DL-03501"/>
    <s v="CUST-0816"/>
    <s v="CMP-248"/>
    <x v="2"/>
    <x v="5"/>
    <s v="45,304"/>
    <n v="45304"/>
    <x v="7"/>
    <s v="Patrick Sama"/>
    <s v="Patrick Sama"/>
    <s v="2024-05-28"/>
    <x v="365"/>
    <d v="2024-11-19T00:00:00"/>
    <d v="2024-11-19T00:00:00"/>
    <d v="2024-09-06T00:00:00"/>
    <d v="2024-09-06T00:00:00"/>
    <n v="101"/>
    <n v="0"/>
    <n v="1"/>
    <n v="9.9"/>
    <x v="1"/>
    <m/>
    <x v="2"/>
  </r>
  <r>
    <s v="DL-03502"/>
    <s v="CUST-0946"/>
    <s v="CMP-324"/>
    <x v="0"/>
    <x v="3"/>
    <s v="6668"/>
    <n v="6668"/>
    <x v="0"/>
    <s v="Panini Kade"/>
    <s v="Panini Kade"/>
    <s v="2024-06-27"/>
    <x v="585"/>
    <d v="2024-09-09T00:00:00"/>
    <d v="2024-09-09T00:00:00"/>
    <m/>
    <s v=""/>
    <m/>
    <n v="0"/>
    <n v="1"/>
    <n v="14.8"/>
    <x v="4"/>
    <m/>
    <x v="0"/>
  </r>
  <r>
    <s v="DL-03503"/>
    <s v="CUST-1485"/>
    <s v=""/>
    <x v="0"/>
    <x v="4"/>
    <s v="$3,930"/>
    <n v="3930"/>
    <x v="2"/>
    <s v="Shivani Natt"/>
    <s v="Shivani Natt"/>
    <s v="2023-10-30"/>
    <x v="956"/>
    <d v="2023-12-09T00:00:00"/>
    <d v="2023-12-09T00:00:00"/>
    <d v="2024-01-01T00:00:00"/>
    <d v="2024-01-01T00:00:00"/>
    <n v="63"/>
    <n v="1"/>
    <n v="4"/>
    <n v="27"/>
    <x v="4"/>
    <m/>
    <x v="1"/>
  </r>
  <r>
    <s v="DL-03504"/>
    <s v="CUST-0083"/>
    <s v=""/>
    <x v="2"/>
    <x v="4"/>
    <s v="$33,485"/>
    <n v="33485"/>
    <x v="3"/>
    <s v="Panini Kade"/>
    <s v="Panini Kade"/>
    <s v="2022-08-25"/>
    <x v="920"/>
    <d v="2022-12-27T00:00:00"/>
    <d v="2022-12-27T00:00:00"/>
    <d v="2022-12-22T00:00:00"/>
    <d v="2022-12-22T00:00:00"/>
    <n v="119"/>
    <n v="1"/>
    <n v="2"/>
    <n v="28.9"/>
    <x v="3"/>
    <m/>
    <x v="1"/>
  </r>
  <r>
    <s v="DL-03505"/>
    <s v="CUST-1253"/>
    <s v=""/>
    <x v="2"/>
    <x v="1"/>
    <s v="$16,241"/>
    <n v="16241"/>
    <x v="2"/>
    <s v="Krish Varughese"/>
    <s v="Krish Varughese"/>
    <s v="2024-01-15"/>
    <x v="301"/>
    <d v="2024-03-15T00:00:00"/>
    <d v="2024-03-15T00:00:00"/>
    <m/>
    <s v=""/>
    <m/>
    <n v="0"/>
    <n v="1"/>
    <n v="17.3"/>
    <x v="1"/>
    <m/>
    <x v="0"/>
  </r>
  <r>
    <s v="DL-03506"/>
    <s v="CUST-0001"/>
    <s v="CMP-060"/>
    <x v="3"/>
    <x v="3"/>
    <s v="4,192"/>
    <n v="4192"/>
    <x v="8"/>
    <s v="Patrick Sama"/>
    <s v="Patrick Sama"/>
    <s v="2024-04-04"/>
    <x v="753"/>
    <d v="2024-08-29T00:00:00"/>
    <d v="2024-08-29T00:00:00"/>
    <m/>
    <s v=""/>
    <m/>
    <n v="0"/>
    <n v="1"/>
    <n v="30.5"/>
    <x v="4"/>
    <m/>
    <x v="0"/>
  </r>
  <r>
    <s v="DL-03507"/>
    <s v="CUST-0361"/>
    <s v="CMP-256"/>
    <x v="0"/>
    <x v="5"/>
    <s v="$3,927"/>
    <n v="3927"/>
    <x v="1"/>
    <s v="Nihal Bhasin"/>
    <s v="Nihal Bhasin"/>
    <s v="2023-01-19"/>
    <x v="146"/>
    <d v="2023-06-20T00:00:00"/>
    <d v="2023-06-20T00:00:00"/>
    <d v="2023-05-07T00:00:00"/>
    <d v="2023-05-07T00:00:00"/>
    <n v="108"/>
    <n v="0"/>
    <n v="1"/>
    <n v="34.700000000000003"/>
    <x v="2"/>
    <m/>
    <x v="2"/>
  </r>
  <r>
    <s v="DL-03508"/>
    <s v="CUST-0167"/>
    <s v=""/>
    <x v="1"/>
    <x v="0"/>
    <s v="$204,092"/>
    <n v="204092"/>
    <x v="7"/>
    <s v="Champak Rao"/>
    <s v="Champak Rao"/>
    <s v="2022-09-30"/>
    <x v="572"/>
    <d v="2022-12-20T00:00:00"/>
    <d v="2022-12-20T00:00:00"/>
    <m/>
    <s v=""/>
    <m/>
    <n v="0"/>
    <n v="1"/>
    <n v="10.7"/>
    <x v="0"/>
    <m/>
    <x v="0"/>
  </r>
  <r>
    <s v="DL-03509"/>
    <s v="CUST-0386"/>
    <s v="CMP-351"/>
    <x v="3"/>
    <x v="3"/>
    <s v="$4,971"/>
    <n v="4971"/>
    <x v="8"/>
    <s v="Hemangini Bahri"/>
    <s v="Hemangini Bahri"/>
    <s v="2023-01-25"/>
    <x v="614"/>
    <d v="2023-04-14T00:00:00"/>
    <d v="2023-04-14T00:00:00"/>
    <m/>
    <s v=""/>
    <m/>
    <n v="0"/>
    <n v="1"/>
    <n v="29.1"/>
    <x v="2"/>
    <m/>
    <x v="0"/>
  </r>
  <r>
    <s v="DL-03510"/>
    <s v="CUST-0845"/>
    <s v="CMP-272"/>
    <x v="3"/>
    <x v="0"/>
    <s v="$22,786"/>
    <n v="22786"/>
    <x v="0"/>
    <s v="Hemangini Bahri"/>
    <s v="Hemangini Bahri"/>
    <s v="2023-01-18"/>
    <x v="910"/>
    <d v="2023-06-15T00:00:00"/>
    <d v="2023-06-15T00:00:00"/>
    <m/>
    <s v=""/>
    <m/>
    <n v="0"/>
    <n v="1"/>
    <n v="26.7"/>
    <x v="3"/>
    <m/>
    <x v="0"/>
  </r>
  <r>
    <s v="DL-03511"/>
    <s v="CUST-0367"/>
    <s v="CMP-287"/>
    <x v="4"/>
    <x v="3"/>
    <s v="9152"/>
    <n v="9152"/>
    <x v="5"/>
    <s v="Kashish Patla"/>
    <s v="Kashish Patla"/>
    <s v="25/02/2023"/>
    <x v="626"/>
    <d v="2023-04-09T00:00:00"/>
    <d v="2023-04-09T00:00:00"/>
    <m/>
    <s v=""/>
    <m/>
    <n v="0"/>
    <n v="1"/>
    <m/>
    <x v="4"/>
    <m/>
    <x v="0"/>
  </r>
  <r>
    <s v="DL-03512"/>
    <s v="CUST-0747"/>
    <s v="CMP-379"/>
    <x v="4"/>
    <x v="6"/>
    <s v="4,932"/>
    <n v="4932"/>
    <x v="8"/>
    <s v="Ati Seshadri"/>
    <s v="Ati Seshadri"/>
    <s v="2023-04-21"/>
    <x v="454"/>
    <d v="2023-05-14T00:00:00"/>
    <d v="2023-05-14T00:00:00"/>
    <m/>
    <s v=""/>
    <m/>
    <n v="0"/>
    <n v="1"/>
    <n v="11.6"/>
    <x v="0"/>
    <m/>
    <x v="0"/>
  </r>
  <r>
    <s v="DL-03513"/>
    <s v="CUST-0763"/>
    <s v=""/>
    <x v="2"/>
    <x v="3"/>
    <s v="$28,179"/>
    <n v="28179"/>
    <x v="7"/>
    <s v="Anamika Keer"/>
    <s v="Anamika Keer"/>
    <s v="2024-05-18"/>
    <x v="869"/>
    <d v="2024-08-11T00:00:00"/>
    <d v="2024-08-11T00:00:00"/>
    <m/>
    <s v=""/>
    <m/>
    <n v="0"/>
    <n v="1"/>
    <n v="11.7"/>
    <x v="0"/>
    <m/>
    <x v="0"/>
  </r>
  <r>
    <s v="DL-03514"/>
    <s v="CUST-1184"/>
    <s v=""/>
    <x v="3"/>
    <x v="6"/>
    <s v="19,665"/>
    <n v="19665"/>
    <x v="0"/>
    <s v="Jasmit Gour"/>
    <s v="Jasmit Gour"/>
    <s v="2024-11-15"/>
    <x v="776"/>
    <d v="2024-12-15T00:00:00"/>
    <d v="2024-12-15T00:00:00"/>
    <m/>
    <s v=""/>
    <m/>
    <n v="0"/>
    <n v="1"/>
    <n v="34.5"/>
    <x v="3"/>
    <m/>
    <x v="0"/>
  </r>
  <r>
    <s v="DL-03515"/>
    <s v="CUST-1064"/>
    <s v="CMP-072"/>
    <x v="4"/>
    <x v="3"/>
    <s v="14139"/>
    <n v="14139"/>
    <x v="3"/>
    <s v="Karan Karnik"/>
    <s v="Karan Karnik"/>
    <s v="2023-09-08"/>
    <x v="171"/>
    <d v="2024-02-10T00:00:00"/>
    <d v="2024-02-10T00:00:00"/>
    <m/>
    <s v=""/>
    <m/>
    <n v="0"/>
    <n v="1"/>
    <m/>
    <x v="1"/>
    <m/>
    <x v="0"/>
  </r>
  <r>
    <s v="DL-03516"/>
    <s v="CUST-0072"/>
    <s v="CMP-364"/>
    <x v="1"/>
    <x v="5"/>
    <s v="80,841"/>
    <n v="80841"/>
    <x v="4"/>
    <s v="Ati Seshadri"/>
    <s v="Ati Seshadri"/>
    <s v="2024-02-24"/>
    <x v="622"/>
    <m/>
    <s v=""/>
    <d v="2024-04-17T00:00:00"/>
    <d v="2024-04-17T00:00:00"/>
    <n v="53"/>
    <n v="0"/>
    <n v="1"/>
    <n v="33.5"/>
    <x v="2"/>
    <m/>
    <x v="2"/>
  </r>
  <r>
    <s v="DL-03517"/>
    <s v="CUST-1214"/>
    <s v=""/>
    <x v="1"/>
    <x v="1"/>
    <s v="$86,446"/>
    <n v="86446"/>
    <x v="7"/>
    <s v="Kashish Patla"/>
    <s v="Kashish Patla"/>
    <s v="2023-11-06"/>
    <x v="427"/>
    <d v="2024-04-21T00:00:00"/>
    <d v="2024-04-21T00:00:00"/>
    <m/>
    <s v=""/>
    <m/>
    <n v="0"/>
    <n v="1"/>
    <n v="3.7"/>
    <x v="1"/>
    <m/>
    <x v="0"/>
  </r>
  <r>
    <s v="DL-03518"/>
    <s v="CUST-1363"/>
    <s v="CMP-093"/>
    <x v="1"/>
    <x v="6"/>
    <s v="168113"/>
    <n v="168113"/>
    <x v="7"/>
    <s v="Shivani Natt"/>
    <s v="Shivani Natt"/>
    <s v="2023-09-25"/>
    <x v="72"/>
    <d v="2023-12-27T00:00:00"/>
    <d v="2023-12-27T00:00:00"/>
    <m/>
    <s v=""/>
    <m/>
    <n v="0"/>
    <n v="1"/>
    <n v="14.1"/>
    <x v="3"/>
    <m/>
    <x v="0"/>
  </r>
  <r>
    <s v="DL-03519"/>
    <s v="CUST-1415"/>
    <s v="CMP-264"/>
    <x v="1"/>
    <x v="5"/>
    <s v="$166,734"/>
    <n v="166734"/>
    <x v="3"/>
    <s v="Aachal Soni"/>
    <s v="Aachal Soni"/>
    <s v="2023-04-06"/>
    <x v="363"/>
    <d v="2023-07-31T00:00:00"/>
    <d v="2023-07-31T00:00:00"/>
    <d v="2023-05-16T00:00:00"/>
    <d v="2023-05-16T00:00:00"/>
    <n v="40"/>
    <n v="0"/>
    <n v="1"/>
    <n v="34"/>
    <x v="0"/>
    <m/>
    <x v="2"/>
  </r>
  <r>
    <s v="DL-03520"/>
    <s v="CUST-1410"/>
    <s v="CMP-051"/>
    <x v="4"/>
    <x v="5"/>
    <s v="$12,853"/>
    <n v="12853"/>
    <x v="3"/>
    <s v="Shivani Natt"/>
    <s v="Shivani Natt"/>
    <s v="29/11/2024"/>
    <x v="875"/>
    <d v="2025-03-21T00:00:00"/>
    <d v="2025-03-21T00:00:00"/>
    <d v="2024-12-27T00:00:00"/>
    <d v="2024-12-27T00:00:00"/>
    <n v="28"/>
    <n v="0"/>
    <n v="1"/>
    <n v="2.4"/>
    <x v="3"/>
    <m/>
    <x v="2"/>
  </r>
  <r>
    <s v="DL-03521"/>
    <s v="CUST-0526"/>
    <s v="CMP-156"/>
    <x v="2"/>
    <x v="6"/>
    <s v="15184"/>
    <n v="15184"/>
    <x v="8"/>
    <s v="Jasmit Gour"/>
    <s v="Jasmit Gour"/>
    <s v="2024-07-11"/>
    <x v="369"/>
    <d v="2024-10-31T00:00:00"/>
    <d v="2024-10-31T00:00:00"/>
    <m/>
    <s v=""/>
    <m/>
    <n v="0"/>
    <n v="1"/>
    <n v="23"/>
    <x v="1"/>
    <m/>
    <x v="0"/>
  </r>
  <r>
    <s v="DL-03522"/>
    <s v="CUST-0254"/>
    <s v="CMP-231"/>
    <x v="4"/>
    <x v="1"/>
    <s v="12,023"/>
    <n v="12023"/>
    <x v="6"/>
    <s v="Ati Seshadri"/>
    <s v="Ati Seshadri"/>
    <s v="2024-05-19"/>
    <x v="658"/>
    <d v="2024-10-29T00:00:00"/>
    <d v="2024-10-29T00:00:00"/>
    <m/>
    <s v=""/>
    <m/>
    <n v="0"/>
    <n v="1"/>
    <n v="4.3"/>
    <x v="3"/>
    <m/>
    <x v="0"/>
  </r>
  <r>
    <s v="DL-03523"/>
    <s v="CUST-0937"/>
    <s v=""/>
    <x v="1"/>
    <x v="3"/>
    <s v="$192,137"/>
    <n v="192137"/>
    <x v="8"/>
    <s v="Shivani Natt"/>
    <s v="Shivani Natt"/>
    <s v="2024-08-28"/>
    <x v="298"/>
    <d v="2025-01-20T00:00:00"/>
    <d v="2025-01-20T00:00:00"/>
    <m/>
    <s v=""/>
    <m/>
    <n v="0"/>
    <n v="1"/>
    <n v="8.5"/>
    <x v="1"/>
    <m/>
    <x v="0"/>
  </r>
  <r>
    <s v="DL-03524"/>
    <s v="CUST-1423"/>
    <s v="CMP-350"/>
    <x v="3"/>
    <x v="2"/>
    <s v="$16,450"/>
    <n v="16450"/>
    <x v="8"/>
    <s v="Jasmit Gour"/>
    <s v="Jasmit Gour"/>
    <s v="2022-09-12"/>
    <x v="844"/>
    <d v="2022-11-12T00:00:00"/>
    <d v="2022-11-12T00:00:00"/>
    <m/>
    <s v=""/>
    <m/>
    <n v="0"/>
    <n v="1"/>
    <m/>
    <x v="0"/>
    <m/>
    <x v="0"/>
  </r>
  <r>
    <s v="DL-03525"/>
    <s v="CUST-1282"/>
    <s v="CMP-272"/>
    <x v="3"/>
    <x v="1"/>
    <s v="10454"/>
    <n v="10454"/>
    <x v="7"/>
    <s v="Owen Mane"/>
    <s v="Owen Mane"/>
    <s v="2024-03-21"/>
    <x v="165"/>
    <d v="2024-06-26T00:00:00"/>
    <d v="2024-06-26T00:00:00"/>
    <m/>
    <s v=""/>
    <m/>
    <n v="0"/>
    <n v="1"/>
    <m/>
    <x v="3"/>
    <m/>
    <x v="0"/>
  </r>
  <r>
    <s v="DL-03526"/>
    <s v="CUST-0644"/>
    <s v="CMP-055"/>
    <x v="3"/>
    <x v="3"/>
    <s v="8K"/>
    <n v="8000"/>
    <x v="5"/>
    <s v="Shivani Natt"/>
    <s v="Shivani Natt"/>
    <s v="2024-11-15"/>
    <x v="776"/>
    <d v="2024-12-08T00:00:00"/>
    <d v="2024-12-08T00:00:00"/>
    <m/>
    <s v=""/>
    <m/>
    <n v="0"/>
    <n v="1"/>
    <n v="0.9"/>
    <x v="3"/>
    <m/>
    <x v="0"/>
  </r>
  <r>
    <s v="DL-03527"/>
    <s v="CUST-1197"/>
    <s v="CMP-080"/>
    <x v="3"/>
    <x v="3"/>
    <s v="15927"/>
    <n v="15927"/>
    <x v="7"/>
    <s v="Ati Seshadri"/>
    <s v="Ati Seshadri"/>
    <s v="2022-06-29"/>
    <x v="754"/>
    <d v="2022-11-29T00:00:00"/>
    <d v="2022-11-29T00:00:00"/>
    <m/>
    <s v=""/>
    <m/>
    <n v="0"/>
    <n v="1"/>
    <n v="18.8"/>
    <x v="0"/>
    <m/>
    <x v="0"/>
  </r>
  <r>
    <s v="DL-03528"/>
    <s v="CUST-0161"/>
    <s v="CMP-043"/>
    <x v="3"/>
    <x v="4"/>
    <s v="14044"/>
    <n v="14044"/>
    <x v="1"/>
    <s v="Lakshmi Hayre  "/>
    <s v="Lakshmi Hayre"/>
    <s v="2023-06-13"/>
    <x v="174"/>
    <d v="2023-09-10T00:00:00"/>
    <d v="2023-09-10T00:00:00"/>
    <d v="2023-08-31T00:00:00"/>
    <d v="2023-08-31T00:00:00"/>
    <n v="79"/>
    <n v="0"/>
    <n v="1"/>
    <n v="13.9"/>
    <x v="4"/>
    <m/>
    <x v="1"/>
  </r>
  <r>
    <s v="DL-03529"/>
    <s v="CUST-0573"/>
    <s v="CMP-035"/>
    <x v="3"/>
    <x v="0"/>
    <s v="$12,658"/>
    <n v="12658"/>
    <x v="5"/>
    <s v="Nihal Bhasin"/>
    <s v="Nihal Bhasin"/>
    <s v="2024-07-09"/>
    <x v="135"/>
    <d v="2024-09-21T00:00:00"/>
    <d v="2024-09-21T00:00:00"/>
    <m/>
    <s v=""/>
    <m/>
    <n v="0"/>
    <n v="1"/>
    <n v="12.7"/>
    <x v="3"/>
    <m/>
    <x v="0"/>
  </r>
  <r>
    <s v="DL-03530"/>
    <s v="CUST-0793"/>
    <s v="CMP-256"/>
    <x v="2"/>
    <x v="0"/>
    <s v="$24,064"/>
    <n v="24064"/>
    <x v="1"/>
    <s v="Patrick Sama"/>
    <s v="Patrick Sama"/>
    <s v="2022-11-29"/>
    <x v="1048"/>
    <d v="2023-04-18T00:00:00"/>
    <d v="2023-04-18T00:00:00"/>
    <m/>
    <s v=""/>
    <m/>
    <n v="0"/>
    <n v="1"/>
    <n v="4.5999999999999996"/>
    <x v="0"/>
    <m/>
    <x v="0"/>
  </r>
  <r>
    <s v="DL-03531"/>
    <s v="CUST-0187"/>
    <s v="CMP-365"/>
    <x v="3"/>
    <x v="6"/>
    <s v="7101"/>
    <n v="7101"/>
    <x v="5"/>
    <s v="Patrick Sama"/>
    <s v="Patrick Sama"/>
    <s v="2024-06-28"/>
    <x v="240"/>
    <d v="2024-07-22T00:00:00"/>
    <d v="2024-07-22T00:00:00"/>
    <m/>
    <s v=""/>
    <m/>
    <n v="0"/>
    <n v="1"/>
    <n v="21.3"/>
    <x v="2"/>
    <m/>
    <x v="0"/>
  </r>
  <r>
    <s v="DL-03532"/>
    <s v="CUST-1349"/>
    <s v=""/>
    <x v="3"/>
    <x v="3"/>
    <s v="5,006"/>
    <n v="5006"/>
    <x v="8"/>
    <s v="rachit lall"/>
    <s v="Rachit Lall"/>
    <s v="2024-07-27"/>
    <x v="768"/>
    <d v="2024-11-06T00:00:00"/>
    <d v="2024-11-06T00:00:00"/>
    <m/>
    <s v=""/>
    <m/>
    <n v="0"/>
    <n v="1"/>
    <n v="19"/>
    <x v="2"/>
    <m/>
    <x v="0"/>
  </r>
  <r>
    <s v="DL-03533"/>
    <s v="CUST-0422"/>
    <s v=""/>
    <x v="1"/>
    <x v="3"/>
    <s v="92073"/>
    <n v="92073"/>
    <x v="7"/>
    <s v="Krish Varughese"/>
    <s v="Krish Varughese"/>
    <s v="2023-01-28"/>
    <x v="552"/>
    <d v="2023-05-27T00:00:00"/>
    <d v="2023-05-27T00:00:00"/>
    <m/>
    <s v=""/>
    <m/>
    <n v="0"/>
    <n v="1"/>
    <n v="2"/>
    <x v="4"/>
    <m/>
    <x v="0"/>
  </r>
  <r>
    <s v="DL-03534"/>
    <s v="CUST-1175"/>
    <s v="CMP-008"/>
    <x v="0"/>
    <x v="0"/>
    <s v="$8,021"/>
    <n v="8021"/>
    <x v="1"/>
    <s v="Shivani Natt"/>
    <s v="Shivani Natt"/>
    <s v="2022-03-07"/>
    <x v="861"/>
    <d v="2022-07-31T00:00:00"/>
    <d v="2022-07-31T00:00:00"/>
    <m/>
    <s v=""/>
    <m/>
    <n v="0"/>
    <n v="1"/>
    <n v="1.4"/>
    <x v="0"/>
    <m/>
    <x v="0"/>
  </r>
  <r>
    <s v="DL-03535"/>
    <s v="CUST-1352"/>
    <s v=""/>
    <x v="1"/>
    <x v="6"/>
    <s v="$77,958"/>
    <n v="77958"/>
    <x v="5"/>
    <s v="Amruta Sinha"/>
    <s v="Amruta Sinha"/>
    <s v="2022-03-03"/>
    <x v="134"/>
    <d v="2022-07-09T00:00:00"/>
    <d v="2022-07-09T00:00:00"/>
    <m/>
    <s v=""/>
    <m/>
    <n v="0"/>
    <n v="1"/>
    <n v="16"/>
    <x v="1"/>
    <m/>
    <x v="0"/>
  </r>
  <r>
    <s v="DL-03536"/>
    <s v="CUST-1343"/>
    <s v="CMP-336"/>
    <x v="1"/>
    <x v="6"/>
    <s v="103K"/>
    <n v="103000"/>
    <x v="0"/>
    <s v="Panini Kade"/>
    <s v="Panini Kade"/>
    <s v="2024-07-02"/>
    <x v="966"/>
    <d v="2024-11-30T00:00:00"/>
    <d v="2024-11-30T00:00:00"/>
    <m/>
    <s v=""/>
    <m/>
    <n v="0"/>
    <n v="1"/>
    <n v="24.6"/>
    <x v="4"/>
    <m/>
    <x v="0"/>
  </r>
  <r>
    <s v="DL-03537"/>
    <s v="CUST-0017"/>
    <s v="CMP-298"/>
    <x v="1"/>
    <x v="1"/>
    <s v="73395"/>
    <n v="73395"/>
    <x v="7"/>
    <s v="Jairaj Panchal"/>
    <s v="Jairaj Panchal"/>
    <s v="2024-09-03"/>
    <x v="459"/>
    <d v="2024-12-23T00:00:00"/>
    <d v="2024-12-23T00:00:00"/>
    <m/>
    <s v=""/>
    <m/>
    <n v="0"/>
    <n v="1"/>
    <n v="29.7"/>
    <x v="3"/>
    <m/>
    <x v="0"/>
  </r>
  <r>
    <s v="DL-03538"/>
    <s v="CUST-1083"/>
    <s v="CMP-320"/>
    <x v="4"/>
    <x v="4"/>
    <s v="8588"/>
    <n v="8588"/>
    <x v="7"/>
    <s v="Lakshmi Hayre"/>
    <s v="Lakshmi Hayre"/>
    <s v="25/06/2022"/>
    <x v="1010"/>
    <d v="2022-11-14T00:00:00"/>
    <d v="2022-11-14T00:00:00"/>
    <d v="2022-12-13T00:00:00"/>
    <d v="2022-12-13T00:00:00"/>
    <n v="171"/>
    <n v="0"/>
    <n v="1"/>
    <n v="9.1"/>
    <x v="4"/>
    <m/>
    <x v="1"/>
  </r>
  <r>
    <s v="DL-03539"/>
    <s v="CUST-1476"/>
    <s v="CMP-184"/>
    <x v="0"/>
    <x v="1"/>
    <s v="$8,793"/>
    <n v="8793"/>
    <x v="0"/>
    <s v="rachit lall"/>
    <s v="Rachit Lall"/>
    <s v="2023-05-19"/>
    <x v="484"/>
    <d v="2023-06-15T00:00:00"/>
    <d v="2023-06-15T00:00:00"/>
    <m/>
    <s v=""/>
    <m/>
    <n v="0"/>
    <n v="1"/>
    <n v="27.3"/>
    <x v="3"/>
    <m/>
    <x v="0"/>
  </r>
  <r>
    <s v="DL-03540"/>
    <s v="CUST-0304"/>
    <s v="CMP-274"/>
    <x v="2"/>
    <x v="5"/>
    <s v="20734"/>
    <n v="20734"/>
    <x v="0"/>
    <s v="Karan Karnik"/>
    <s v="Karan Karnik"/>
    <s v="2024-09-18"/>
    <x v="759"/>
    <d v="2025-01-07T00:00:00"/>
    <d v="2025-01-07T00:00:00"/>
    <d v="2024-12-23T00:00:00"/>
    <d v="2024-12-23T00:00:00"/>
    <n v="96"/>
    <n v="0"/>
    <n v="1"/>
    <n v="5.0999999999999996"/>
    <x v="2"/>
    <m/>
    <x v="2"/>
  </r>
  <r>
    <s v="DL-03541"/>
    <s v="CUST-0705"/>
    <s v=""/>
    <x v="0"/>
    <x v="1"/>
    <s v="$7,256"/>
    <n v="7256"/>
    <x v="3"/>
    <s v="Karan Karnik"/>
    <s v="Karan Karnik"/>
    <s v="2023-07-04"/>
    <x v="1049"/>
    <d v="2023-07-25T00:00:00"/>
    <d v="2023-07-25T00:00:00"/>
    <m/>
    <s v=""/>
    <m/>
    <n v="0"/>
    <n v="1"/>
    <n v="0"/>
    <x v="2"/>
    <m/>
    <x v="0"/>
  </r>
  <r>
    <s v="DL-03542"/>
    <s v="CUST-0628"/>
    <s v="CMP-355"/>
    <x v="2"/>
    <x v="3"/>
    <s v="20,958"/>
    <n v="20958"/>
    <x v="0"/>
    <s v="Jairaj Panchal"/>
    <s v="Jairaj Panchal"/>
    <s v="2022-09-18"/>
    <x v="77"/>
    <d v="2022-12-29T00:00:00"/>
    <d v="2022-12-29T00:00:00"/>
    <m/>
    <s v=""/>
    <m/>
    <n v="0"/>
    <n v="1"/>
    <n v="19.7"/>
    <x v="4"/>
    <m/>
    <x v="0"/>
  </r>
  <r>
    <s v="DL-03543"/>
    <s v="CUST-1397"/>
    <s v="CMP-280"/>
    <x v="2"/>
    <x v="3"/>
    <s v="16725"/>
    <n v="16725"/>
    <x v="1"/>
    <s v="Lakshmi Hayre"/>
    <s v="Lakshmi Hayre"/>
    <s v="2022-03-25"/>
    <x v="349"/>
    <d v="2022-08-01T00:00:00"/>
    <d v="2022-08-01T00:00:00"/>
    <m/>
    <s v=""/>
    <m/>
    <n v="0"/>
    <n v="1"/>
    <n v="11.6"/>
    <x v="1"/>
    <m/>
    <x v="0"/>
  </r>
  <r>
    <s v="DL-03544"/>
    <s v="CUST-1484"/>
    <s v="CMP-294"/>
    <x v="3"/>
    <x v="1"/>
    <s v="17097"/>
    <n v="17097"/>
    <x v="3"/>
    <s v="Hemangini Bahri"/>
    <s v="Hemangini Bahri"/>
    <s v="2023-01-05"/>
    <x v="101"/>
    <d v="2023-02-22T00:00:00"/>
    <d v="2023-02-22T00:00:00"/>
    <m/>
    <s v=""/>
    <m/>
    <n v="0"/>
    <n v="1"/>
    <n v="0.3"/>
    <x v="1"/>
    <m/>
    <x v="0"/>
  </r>
  <r>
    <s v="DL-03545"/>
    <s v="CUST-0745"/>
    <s v=""/>
    <x v="0"/>
    <x v="1"/>
    <s v="4199"/>
    <n v="4199"/>
    <x v="5"/>
    <s v="Jairaj Panchal"/>
    <s v="Jairaj Panchal"/>
    <s v="2022-12-13"/>
    <x v="761"/>
    <m/>
    <s v=""/>
    <m/>
    <s v=""/>
    <m/>
    <n v="0"/>
    <n v="1"/>
    <n v="18.899999999999999"/>
    <x v="4"/>
    <m/>
    <x v="0"/>
  </r>
  <r>
    <s v="DL-03546"/>
    <s v="CUST-0455"/>
    <s v="CMP-217"/>
    <x v="4"/>
    <x v="2"/>
    <s v="$4,181"/>
    <n v="4181"/>
    <x v="3"/>
    <s v="Nihal Bhasin"/>
    <s v="Nihal Bhasin"/>
    <s v="2022-06-19"/>
    <x v="243"/>
    <d v="2022-09-05T00:00:00"/>
    <d v="2022-09-05T00:00:00"/>
    <m/>
    <s v=""/>
    <m/>
    <n v="0"/>
    <n v="1"/>
    <n v="18.7"/>
    <x v="1"/>
    <m/>
    <x v="0"/>
  </r>
  <r>
    <s v="DL-03547"/>
    <s v="CUST-0244"/>
    <s v="CMP-015"/>
    <x v="1"/>
    <x v="4"/>
    <s v="128,325"/>
    <n v="128325"/>
    <x v="4"/>
    <s v="Hemangini Bahri"/>
    <s v="Hemangini Bahri"/>
    <s v="2024-10-11"/>
    <x v="709"/>
    <d v="2024-12-15T00:00:00"/>
    <d v="2024-12-15T00:00:00"/>
    <d v="2025-04-16T00:00:00"/>
    <d v="2025-04-16T00:00:00"/>
    <n v="187"/>
    <n v="1"/>
    <n v="4"/>
    <m/>
    <x v="0"/>
    <m/>
    <x v="1"/>
  </r>
  <r>
    <s v="DL-03548"/>
    <s v="CUST-1304"/>
    <s v=""/>
    <x v="1"/>
    <x v="5"/>
    <s v="$171,438"/>
    <n v="171438"/>
    <x v="5"/>
    <s v="jalsa parsa"/>
    <s v="Jalsa Parsa"/>
    <s v="2022-05-07"/>
    <x v="842"/>
    <d v="2022-08-25T00:00:00"/>
    <d v="2022-08-25T00:00:00"/>
    <d v="2022-10-11T00:00:00"/>
    <d v="2022-10-11T00:00:00"/>
    <n v="157"/>
    <n v="0"/>
    <n v="1"/>
    <m/>
    <x v="2"/>
    <m/>
    <x v="2"/>
  </r>
  <r>
    <s v="DL-03549"/>
    <s v="CUST-1014"/>
    <s v="CMP-032"/>
    <x v="2"/>
    <x v="4"/>
    <s v="$21,323"/>
    <n v="21323"/>
    <x v="6"/>
    <s v="Mason Solanki"/>
    <s v="Mason Solanki"/>
    <s v="2022-12-29"/>
    <x v="1016"/>
    <d v="2023-02-13T00:00:00"/>
    <d v="2023-02-13T00:00:00"/>
    <d v="2023-01-18T00:00:00"/>
    <d v="2023-01-18T00:00:00"/>
    <n v="20"/>
    <n v="0"/>
    <n v="1"/>
    <n v="29.8"/>
    <x v="1"/>
    <m/>
    <x v="1"/>
  </r>
  <r>
    <s v="DL-03550"/>
    <s v="CUST-0488"/>
    <s v="CMP-251"/>
    <x v="4"/>
    <x v="4"/>
    <s v="13715"/>
    <n v="13715"/>
    <x v="2"/>
    <s v="jalsa parsa"/>
    <s v="Jalsa Parsa"/>
    <s v="2024-03-01"/>
    <x v="416"/>
    <d v="2024-07-26T00:00:00"/>
    <d v="2024-07-26T00:00:00"/>
    <d v="2024-06-02T00:00:00"/>
    <d v="2024-06-02T00:00:00"/>
    <n v="93"/>
    <n v="0"/>
    <n v="1"/>
    <m/>
    <x v="4"/>
    <m/>
    <x v="1"/>
  </r>
  <r>
    <s v="DL-03551"/>
    <s v="CUST-0466"/>
    <s v="CMP-346"/>
    <x v="3"/>
    <x v="5"/>
    <s v="$16,463"/>
    <n v="16463"/>
    <x v="2"/>
    <s v="Nihal Bhasin"/>
    <s v="Nihal Bhasin"/>
    <s v="2024-07-12"/>
    <x v="14"/>
    <d v="2024-09-18T00:00:00"/>
    <d v="2024-09-18T00:00:00"/>
    <d v="2025-01-27T00:00:00"/>
    <d v="2025-01-27T00:00:00"/>
    <n v="199"/>
    <n v="0"/>
    <n v="1"/>
    <n v="5.8"/>
    <x v="3"/>
    <m/>
    <x v="2"/>
  </r>
  <r>
    <s v="DL-03552"/>
    <s v="CUST-0043"/>
    <s v="CMP-275"/>
    <x v="4"/>
    <x v="0"/>
    <s v="9815"/>
    <n v="9815"/>
    <x v="3"/>
    <s v="Vidhi Mital"/>
    <s v="Vidhi Mital"/>
    <s v="2022-05-29"/>
    <x v="1021"/>
    <d v="2022-06-26T00:00:00"/>
    <d v="2022-06-26T00:00:00"/>
    <m/>
    <s v=""/>
    <m/>
    <n v="0"/>
    <n v="1"/>
    <m/>
    <x v="1"/>
    <m/>
    <x v="0"/>
  </r>
  <r>
    <s v="DL-03553"/>
    <s v="CUST-1460"/>
    <s v="CMP-397"/>
    <x v="2"/>
    <x v="3"/>
    <s v="35332"/>
    <n v="35332"/>
    <x v="1"/>
    <s v="rachit lall"/>
    <s v="Rachit Lall"/>
    <s v="17/02/2023"/>
    <x v="962"/>
    <d v="2023-06-28T00:00:00"/>
    <d v="2023-06-28T00:00:00"/>
    <m/>
    <s v=""/>
    <m/>
    <n v="0"/>
    <n v="1"/>
    <n v="8.9"/>
    <x v="2"/>
    <m/>
    <x v="0"/>
  </r>
  <r>
    <s v="DL-03554"/>
    <s v="CUST-1163"/>
    <s v="CMP-101"/>
    <x v="3"/>
    <x v="6"/>
    <s v="18K"/>
    <n v="18000"/>
    <x v="2"/>
    <s v="Mason Solanki"/>
    <s v="Mason Solanki"/>
    <s v="2024-12-02"/>
    <x v="632"/>
    <d v="2025-04-25T00:00:00"/>
    <d v="2025-04-25T00:00:00"/>
    <m/>
    <s v=""/>
    <m/>
    <n v="0"/>
    <n v="1"/>
    <n v="16.899999999999999"/>
    <x v="1"/>
    <m/>
    <x v="0"/>
  </r>
  <r>
    <s v="DL-03555"/>
    <s v="CUST-0770"/>
    <s v="CMP-188"/>
    <x v="1"/>
    <x v="5"/>
    <s v="$93,902"/>
    <n v="93902"/>
    <x v="3"/>
    <s v="Champak Rao"/>
    <s v="Champak Rao"/>
    <s v="2022-10-05"/>
    <x v="740"/>
    <d v="2022-11-21T00:00:00"/>
    <d v="2022-11-21T00:00:00"/>
    <d v="2023-02-06T00:00:00"/>
    <d v="2023-02-06T00:00:00"/>
    <n v="124"/>
    <n v="0"/>
    <n v="1"/>
    <m/>
    <x v="2"/>
    <m/>
    <x v="2"/>
  </r>
  <r>
    <s v="DL-03556"/>
    <s v="CUST-0180"/>
    <s v="CMP-116"/>
    <x v="4"/>
    <x v="1"/>
    <s v="$3,783"/>
    <n v="3783"/>
    <x v="6"/>
    <s v="Jasmit Gour"/>
    <s v="Jasmit Gour"/>
    <s v="2022-03-26"/>
    <x v="1050"/>
    <d v="2022-05-27T00:00:00"/>
    <d v="2022-05-27T00:00:00"/>
    <m/>
    <s v=""/>
    <m/>
    <n v="0"/>
    <n v="1"/>
    <n v="16.899999999999999"/>
    <x v="1"/>
    <m/>
    <x v="0"/>
  </r>
  <r>
    <s v="DL-03557"/>
    <s v="CUST-0873"/>
    <s v=""/>
    <x v="4"/>
    <x v="4"/>
    <s v="13934"/>
    <n v="13934"/>
    <x v="0"/>
    <s v="Mason Solanki"/>
    <s v="Mason Solanki"/>
    <s v="2022-05-07"/>
    <x v="842"/>
    <d v="2022-06-24T00:00:00"/>
    <d v="2022-06-24T00:00:00"/>
    <d v="2022-10-26T00:00:00"/>
    <d v="2022-10-26T00:00:00"/>
    <n v="172"/>
    <n v="0"/>
    <n v="1"/>
    <n v="24"/>
    <x v="2"/>
    <m/>
    <x v="1"/>
  </r>
  <r>
    <s v="DL-03558"/>
    <s v="CUST-0340"/>
    <s v="CMP-343"/>
    <x v="1"/>
    <x v="6"/>
    <s v="$192,345"/>
    <n v="192345"/>
    <x v="8"/>
    <s v="Mason Solanki"/>
    <s v="Mason Solanki"/>
    <s v="2023-01-15"/>
    <x v="718"/>
    <d v="2023-03-13T00:00:00"/>
    <d v="2023-03-13T00:00:00"/>
    <m/>
    <s v=""/>
    <m/>
    <n v="0"/>
    <n v="1"/>
    <n v="33.9"/>
    <x v="3"/>
    <m/>
    <x v="0"/>
  </r>
  <r>
    <s v="DL-03559"/>
    <s v="CUST-0683"/>
    <s v=""/>
    <x v="4"/>
    <x v="4"/>
    <s v="3173"/>
    <n v="3173"/>
    <x v="6"/>
    <s v="Lakshmi Hayre"/>
    <s v="Lakshmi Hayre"/>
    <s v="2023-07-10"/>
    <x v="27"/>
    <d v="2023-10-01T00:00:00"/>
    <d v="2023-10-01T00:00:00"/>
    <d v="2023-12-10T00:00:00"/>
    <d v="2023-12-10T00:00:00"/>
    <n v="153"/>
    <n v="0"/>
    <n v="1"/>
    <n v="15.8"/>
    <x v="4"/>
    <m/>
    <x v="1"/>
  </r>
  <r>
    <s v="DL-03560"/>
    <s v="CUST-0789"/>
    <s v=""/>
    <x v="4"/>
    <x v="1"/>
    <s v="8924"/>
    <n v="8924"/>
    <x v="6"/>
    <s v="Panini Kade"/>
    <s v="Panini Kade"/>
    <s v="2022-08-05"/>
    <x v="64"/>
    <d v="2022-12-17T00:00:00"/>
    <d v="2022-12-17T00:00:00"/>
    <m/>
    <s v=""/>
    <m/>
    <n v="0"/>
    <n v="1"/>
    <n v="29.5"/>
    <x v="2"/>
    <m/>
    <x v="0"/>
  </r>
  <r>
    <s v="DL-03561"/>
    <s v="CUST-0211"/>
    <s v="CMP-244"/>
    <x v="3"/>
    <x v="3"/>
    <s v="21231"/>
    <n v="21231"/>
    <x v="2"/>
    <s v="Vidhi Mital"/>
    <s v="Vidhi Mital"/>
    <s v="2024-06-20"/>
    <x v="569"/>
    <d v="2024-12-10T00:00:00"/>
    <d v="2024-12-10T00:00:00"/>
    <m/>
    <s v=""/>
    <m/>
    <n v="0"/>
    <n v="1"/>
    <n v="11.3"/>
    <x v="0"/>
    <m/>
    <x v="0"/>
  </r>
  <r>
    <s v="DL-03562"/>
    <s v="CUST-1058"/>
    <s v=""/>
    <x v="2"/>
    <x v="5"/>
    <s v="43K"/>
    <n v="43000"/>
    <x v="5"/>
    <s v="Ati Seshadri"/>
    <s v="Ati Seshadri"/>
    <s v="2022-09-13"/>
    <x v="482"/>
    <d v="2022-12-22T00:00:00"/>
    <d v="2022-12-22T00:00:00"/>
    <d v="2022-10-22T00:00:00"/>
    <d v="2022-10-22T00:00:00"/>
    <n v="39"/>
    <n v="0"/>
    <n v="1"/>
    <n v="15.1"/>
    <x v="3"/>
    <m/>
    <x v="2"/>
  </r>
  <r>
    <s v="DL-03563"/>
    <s v="CUST-0560"/>
    <s v="CMP-029"/>
    <x v="3"/>
    <x v="3"/>
    <s v="11,136"/>
    <n v="11136"/>
    <x v="2"/>
    <s v="Mason Solanki"/>
    <s v="Mason Solanki"/>
    <s v="2023-04-04"/>
    <x v="261"/>
    <d v="2023-08-05T00:00:00"/>
    <d v="2023-08-05T00:00:00"/>
    <m/>
    <s v=""/>
    <m/>
    <n v="0"/>
    <n v="1"/>
    <n v="12.1"/>
    <x v="2"/>
    <m/>
    <x v="0"/>
  </r>
  <r>
    <s v="DL-03564"/>
    <s v="CUST-0367"/>
    <s v="CMP-206"/>
    <x v="2"/>
    <x v="4"/>
    <s v="14,356"/>
    <n v="14356"/>
    <x v="7"/>
    <s v="Karan Karnik"/>
    <s v="Karan Karnik"/>
    <s v="2024-12-21"/>
    <x v="96"/>
    <d v="2025-03-09T00:00:00"/>
    <d v="2025-03-09T00:00:00"/>
    <d v="2025-03-09T00:00:00"/>
    <d v="2025-03-09T00:00:00"/>
    <n v="78"/>
    <n v="1"/>
    <n v="1"/>
    <m/>
    <x v="4"/>
    <m/>
    <x v="1"/>
  </r>
  <r>
    <s v="DL-03565"/>
    <s v="CUST-1236"/>
    <s v="CMP-356"/>
    <x v="0"/>
    <x v="6"/>
    <s v="3,004"/>
    <n v="3004"/>
    <x v="8"/>
    <s v="Jairaj Panchal"/>
    <s v="Jairaj Panchal"/>
    <s v="2024-10-06"/>
    <x v="638"/>
    <d v="2025-02-23T00:00:00"/>
    <d v="2025-02-23T00:00:00"/>
    <m/>
    <s v=""/>
    <m/>
    <n v="0"/>
    <n v="1"/>
    <m/>
    <x v="1"/>
    <m/>
    <x v="0"/>
  </r>
  <r>
    <s v="DL-03566"/>
    <s v="CUST-0496"/>
    <s v="CMP-243"/>
    <x v="2"/>
    <x v="6"/>
    <s v="$39,968"/>
    <n v="39968"/>
    <x v="7"/>
    <s v="Amruta Sinha"/>
    <s v="Amruta Sinha"/>
    <s v="2023-05-26"/>
    <x v="440"/>
    <d v="2023-10-26T00:00:00"/>
    <d v="2023-10-26T00:00:00"/>
    <m/>
    <s v=""/>
    <m/>
    <n v="0"/>
    <n v="1"/>
    <m/>
    <x v="2"/>
    <m/>
    <x v="0"/>
  </r>
  <r>
    <s v="DL-03567"/>
    <s v="CUST-1316"/>
    <s v="CMP-001"/>
    <x v="2"/>
    <x v="5"/>
    <s v="46267"/>
    <n v="46267"/>
    <x v="0"/>
    <s v="Nihal Bhasin"/>
    <s v="Nihal Bhasin"/>
    <s v="2024-04-27"/>
    <x v="635"/>
    <d v="2024-07-15T00:00:00"/>
    <d v="2024-07-15T00:00:00"/>
    <d v="2024-08-12T00:00:00"/>
    <d v="2024-08-12T00:00:00"/>
    <n v="107"/>
    <n v="0"/>
    <n v="1"/>
    <m/>
    <x v="3"/>
    <m/>
    <x v="2"/>
  </r>
  <r>
    <s v="DL-03568"/>
    <s v="CUST-0234"/>
    <s v="CMP-097"/>
    <x v="2"/>
    <x v="0"/>
    <s v="26098"/>
    <n v="26098"/>
    <x v="5"/>
    <s v="Amruta Sinha"/>
    <s v="Amruta Sinha"/>
    <s v="2023-01-03"/>
    <x v="1002"/>
    <d v="2023-04-29T00:00:00"/>
    <d v="2023-04-29T00:00:00"/>
    <m/>
    <s v=""/>
    <m/>
    <n v="0"/>
    <n v="1"/>
    <n v="32.299999999999997"/>
    <x v="0"/>
    <m/>
    <x v="0"/>
  </r>
  <r>
    <s v="DL-03569"/>
    <s v="CUST-0657"/>
    <s v="CMP-224"/>
    <x v="1"/>
    <x v="0"/>
    <s v="154147"/>
    <n v="154147"/>
    <x v="7"/>
    <s v="Ekta Uppal"/>
    <s v="Ekta Uppal"/>
    <s v="2024-07-05"/>
    <x v="1038"/>
    <d v="2024-12-16T00:00:00"/>
    <d v="2024-12-16T00:00:00"/>
    <m/>
    <s v=""/>
    <m/>
    <n v="0"/>
    <n v="1"/>
    <n v="5.6"/>
    <x v="0"/>
    <m/>
    <x v="0"/>
  </r>
  <r>
    <s v="DL-03570"/>
    <s v="CUST-0936"/>
    <s v="CMP-239"/>
    <x v="1"/>
    <x v="0"/>
    <s v="82791"/>
    <n v="82791"/>
    <x v="1"/>
    <s v="Lakshmi Hayre"/>
    <s v="Lakshmi Hayre"/>
    <s v="2023-12-19"/>
    <x v="116"/>
    <d v="2024-06-03T00:00:00"/>
    <d v="2024-06-03T00:00:00"/>
    <m/>
    <s v=""/>
    <m/>
    <n v="0"/>
    <n v="1"/>
    <n v="34.4"/>
    <x v="2"/>
    <m/>
    <x v="0"/>
  </r>
  <r>
    <s v="DL-03571"/>
    <s v="CUST-0284"/>
    <s v="CMP-322"/>
    <x v="0"/>
    <x v="4"/>
    <s v="4903"/>
    <n v="4903"/>
    <x v="1"/>
    <s v="Aachal Soni"/>
    <s v="Aachal Soni"/>
    <s v="2022-05-04"/>
    <x v="915"/>
    <d v="2022-06-03T00:00:00"/>
    <d v="2022-06-03T00:00:00"/>
    <d v="2022-09-25T00:00:00"/>
    <d v="2022-09-25T00:00:00"/>
    <n v="144"/>
    <n v="0"/>
    <n v="1"/>
    <n v="14.3"/>
    <x v="2"/>
    <m/>
    <x v="1"/>
  </r>
  <r>
    <s v="DL-03572"/>
    <s v="CUST-0991"/>
    <s v="CMP-141"/>
    <x v="0"/>
    <x v="6"/>
    <s v="8280"/>
    <n v="8280"/>
    <x v="0"/>
    <s v="Lakshmi Hayre"/>
    <s v="Lakshmi Hayre"/>
    <s v="2023-10-09"/>
    <x v="641"/>
    <d v="2024-01-01T00:00:00"/>
    <d v="2024-01-01T00:00:00"/>
    <m/>
    <s v=""/>
    <m/>
    <n v="0"/>
    <n v="1"/>
    <n v="22.2"/>
    <x v="4"/>
    <m/>
    <x v="0"/>
  </r>
  <r>
    <s v="DL-03573"/>
    <s v="CUST-0252"/>
    <s v="CMP-218"/>
    <x v="3"/>
    <x v="6"/>
    <s v="4,743"/>
    <n v="4743"/>
    <x v="7"/>
    <s v="Ekta Uppal"/>
    <s v="Ekta Uppal"/>
    <s v="2024-07-06"/>
    <x v="330"/>
    <d v="2024-12-10T00:00:00"/>
    <d v="2024-12-10T00:00:00"/>
    <m/>
    <s v=""/>
    <m/>
    <n v="0"/>
    <n v="1"/>
    <n v="13.5"/>
    <x v="2"/>
    <m/>
    <x v="0"/>
  </r>
  <r>
    <s v="DL-03574"/>
    <s v="CUST-1065"/>
    <s v=""/>
    <x v="4"/>
    <x v="0"/>
    <s v="11759"/>
    <n v="11759"/>
    <x v="1"/>
    <s v="Shivani Natt"/>
    <s v="Shivani Natt"/>
    <s v="2023-10-22"/>
    <x v="888"/>
    <d v="2024-01-01T00:00:00"/>
    <d v="2024-01-01T00:00:00"/>
    <m/>
    <s v=""/>
    <m/>
    <n v="0"/>
    <n v="1"/>
    <m/>
    <x v="3"/>
    <m/>
    <x v="0"/>
  </r>
  <r>
    <s v="DL-03575"/>
    <s v="CUST-1332"/>
    <s v="CMP-223"/>
    <x v="4"/>
    <x v="4"/>
    <s v="$4,395"/>
    <n v="4395"/>
    <x v="6"/>
    <s v="Lakshmi Hayre"/>
    <s v="Lakshmi Hayre"/>
    <s v="2022-10-20"/>
    <x v="765"/>
    <d v="2022-11-16T00:00:00"/>
    <d v="2022-11-16T00:00:00"/>
    <d v="2023-04-26T00:00:00"/>
    <d v="2023-04-26T00:00:00"/>
    <n v="188"/>
    <n v="0"/>
    <n v="1"/>
    <n v="30.8"/>
    <x v="3"/>
    <m/>
    <x v="1"/>
  </r>
  <r>
    <s v="DL-03576"/>
    <s v="CUST-0830"/>
    <s v="CMP-389"/>
    <x v="1"/>
    <x v="2"/>
    <s v="116,389"/>
    <n v="116389"/>
    <x v="2"/>
    <s v="Lakshmi Hayre"/>
    <s v="Lakshmi Hayre"/>
    <s v="2024-05-20"/>
    <x v="274"/>
    <d v="2024-06-05T00:00:00"/>
    <d v="2024-06-05T00:00:00"/>
    <m/>
    <s v=""/>
    <m/>
    <n v="0"/>
    <n v="1"/>
    <n v="3.6"/>
    <x v="4"/>
    <m/>
    <x v="0"/>
  </r>
  <r>
    <s v="DL-03577"/>
    <s v="CUST-1033"/>
    <s v=""/>
    <x v="0"/>
    <x v="1"/>
    <s v="2919"/>
    <n v="2919"/>
    <x v="2"/>
    <s v="Nihal Bhasin"/>
    <s v="Nihal Bhasin"/>
    <s v="2022-08-14"/>
    <x v="1011"/>
    <d v="2022-09-21T00:00:00"/>
    <d v="2022-09-21T00:00:00"/>
    <m/>
    <s v=""/>
    <m/>
    <n v="0"/>
    <n v="1"/>
    <n v="17.100000000000001"/>
    <x v="2"/>
    <m/>
    <x v="0"/>
  </r>
  <r>
    <s v="DL-03578"/>
    <s v="CUST-1076"/>
    <s v="CMP-030"/>
    <x v="3"/>
    <x v="0"/>
    <s v="$21,447"/>
    <n v="21447"/>
    <x v="8"/>
    <s v="Shivani Natt"/>
    <s v="Shivani Natt"/>
    <s v="2022-09-13"/>
    <x v="482"/>
    <d v="2022-11-19T00:00:00"/>
    <d v="2022-11-19T00:00:00"/>
    <m/>
    <s v=""/>
    <m/>
    <n v="0"/>
    <n v="1"/>
    <n v="11.3"/>
    <x v="3"/>
    <m/>
    <x v="0"/>
  </r>
  <r>
    <s v="DL-03579"/>
    <s v="CUST-1352"/>
    <s v="CMP-245"/>
    <x v="2"/>
    <x v="3"/>
    <s v="$42,712"/>
    <n v="42712"/>
    <x v="7"/>
    <s v="jalsa parsa"/>
    <s v="Jalsa Parsa"/>
    <s v="2024-11-14"/>
    <x v="88"/>
    <d v="2025-04-04T00:00:00"/>
    <d v="2025-04-04T00:00:00"/>
    <m/>
    <s v=""/>
    <m/>
    <n v="0"/>
    <n v="1"/>
    <n v="17.7"/>
    <x v="1"/>
    <m/>
    <x v="0"/>
  </r>
  <r>
    <s v="DL-03580"/>
    <s v="CUST-1093"/>
    <s v=""/>
    <x v="4"/>
    <x v="4"/>
    <s v="$6,645"/>
    <n v="6645"/>
    <x v="2"/>
    <s v="Rachit Lall  "/>
    <s v="Rachit Lall"/>
    <s v="2023-02-15"/>
    <x v="1051"/>
    <d v="2023-07-23T00:00:00"/>
    <d v="2023-07-23T00:00:00"/>
    <d v="2023-08-11T00:00:00"/>
    <d v="2023-08-11T00:00:00"/>
    <n v="177"/>
    <n v="0"/>
    <n v="1"/>
    <n v="11.5"/>
    <x v="4"/>
    <m/>
    <x v="1"/>
  </r>
  <r>
    <s v="DL-03581"/>
    <s v="CUST-0175"/>
    <s v=""/>
    <x v="3"/>
    <x v="2"/>
    <s v="$22,429"/>
    <n v="22429"/>
    <x v="6"/>
    <s v="Hemangini Bahri"/>
    <s v="Hemangini Bahri"/>
    <s v="2022-06-08"/>
    <x v="179"/>
    <d v="2022-09-19T00:00:00"/>
    <d v="2022-09-19T00:00:00"/>
    <m/>
    <s v=""/>
    <m/>
    <n v="0"/>
    <n v="1"/>
    <n v="34.1"/>
    <x v="3"/>
    <m/>
    <x v="0"/>
  </r>
  <r>
    <s v="DL-03582"/>
    <s v="CUST-1064"/>
    <s v="CMP-286"/>
    <x v="0"/>
    <x v="2"/>
    <s v="$2,248"/>
    <n v="2248"/>
    <x v="0"/>
    <s v="Jairaj Panchal"/>
    <s v="Jairaj Panchal"/>
    <s v="2022-01-15"/>
    <x v="477"/>
    <d v="2022-04-16T00:00:00"/>
    <d v="2022-04-16T00:00:00"/>
    <m/>
    <s v=""/>
    <m/>
    <n v="0"/>
    <n v="1"/>
    <n v="30.5"/>
    <x v="1"/>
    <m/>
    <x v="0"/>
  </r>
  <r>
    <s v="DL-03583"/>
    <s v="CUST-0353"/>
    <s v="CMP-286"/>
    <x v="2"/>
    <x v="6"/>
    <s v="$21,839"/>
    <n v="21839"/>
    <x v="5"/>
    <s v="Nihal Bhasin"/>
    <s v="Nihal Bhasin"/>
    <s v="2022-09-02"/>
    <x v="1032"/>
    <d v="2023-02-26T00:00:00"/>
    <d v="2023-02-26T00:00:00"/>
    <m/>
    <s v=""/>
    <m/>
    <n v="0"/>
    <n v="1"/>
    <n v="18"/>
    <x v="0"/>
    <m/>
    <x v="0"/>
  </r>
  <r>
    <s v="DL-03584"/>
    <s v="CUST-0902"/>
    <s v=""/>
    <x v="0"/>
    <x v="2"/>
    <s v="9,439"/>
    <n v="9439"/>
    <x v="2"/>
    <s v="Owen Mane  "/>
    <s v="Owen Mane"/>
    <s v="2022-08-29"/>
    <x v="615"/>
    <d v="2023-01-29T00:00:00"/>
    <d v="2023-01-29T00:00:00"/>
    <m/>
    <s v=""/>
    <m/>
    <n v="0"/>
    <n v="1"/>
    <n v="31.8"/>
    <x v="4"/>
    <m/>
    <x v="0"/>
  </r>
  <r>
    <s v="DL-03585"/>
    <s v="CUST-0628"/>
    <s v="CMP-313"/>
    <x v="3"/>
    <x v="1"/>
    <s v="$9,325"/>
    <n v="9325"/>
    <x v="7"/>
    <s v="Kashish Patla"/>
    <s v="Kashish Patla"/>
    <s v="2022-01-17"/>
    <x v="767"/>
    <d v="2022-06-14T00:00:00"/>
    <d v="2022-06-14T00:00:00"/>
    <m/>
    <s v=""/>
    <m/>
    <n v="0"/>
    <n v="1"/>
    <n v="17.399999999999999"/>
    <x v="2"/>
    <m/>
    <x v="0"/>
  </r>
  <r>
    <s v="DL-03586"/>
    <s v="CUST-0610"/>
    <s v=""/>
    <x v="2"/>
    <x v="6"/>
    <s v="$10,881"/>
    <n v="10881"/>
    <x v="3"/>
    <s v="Karan Karnik"/>
    <s v="Karan Karnik"/>
    <s v="2022-04-13"/>
    <x v="584"/>
    <d v="2022-06-11T00:00:00"/>
    <d v="2022-06-11T00:00:00"/>
    <m/>
    <s v=""/>
    <m/>
    <n v="0"/>
    <n v="1"/>
    <n v="33.299999999999997"/>
    <x v="3"/>
    <m/>
    <x v="0"/>
  </r>
  <r>
    <s v="DL-03587"/>
    <s v="CUST-0028"/>
    <s v="CMP-316"/>
    <x v="1"/>
    <x v="5"/>
    <s v="$131,487"/>
    <n v="131487"/>
    <x v="6"/>
    <s v="Vidhi Mital"/>
    <s v="Vidhi Mital"/>
    <s v="2024-03-18"/>
    <x v="948"/>
    <d v="2024-09-05T00:00:00"/>
    <d v="2024-09-05T00:00:00"/>
    <d v="2024-06-20T00:00:00"/>
    <d v="2024-06-20T00:00:00"/>
    <n v="94"/>
    <n v="0"/>
    <n v="1"/>
    <m/>
    <x v="3"/>
    <m/>
    <x v="2"/>
  </r>
  <r>
    <s v="DL-03588"/>
    <s v="CUST-1422"/>
    <s v=""/>
    <x v="1"/>
    <x v="6"/>
    <s v="$113,720"/>
    <n v="113720"/>
    <x v="6"/>
    <s v="Shivani Natt"/>
    <s v="Shivani Natt"/>
    <s v="2023-05-30"/>
    <x v="535"/>
    <d v="2023-11-08T00:00:00"/>
    <d v="2023-11-08T00:00:00"/>
    <m/>
    <s v=""/>
    <m/>
    <n v="0"/>
    <n v="1"/>
    <n v="27"/>
    <x v="2"/>
    <m/>
    <x v="0"/>
  </r>
  <r>
    <s v="DL-03589"/>
    <s v="CUST-0215"/>
    <s v="CMP-332"/>
    <x v="3"/>
    <x v="2"/>
    <s v="$9,639"/>
    <n v="9639"/>
    <x v="2"/>
    <s v="Jasmit Gour"/>
    <s v="Jasmit Gour"/>
    <s v="2024-11-06"/>
    <x v="1052"/>
    <d v="2025-05-05T00:00:00"/>
    <d v="2025-05-05T00:00:00"/>
    <m/>
    <s v=""/>
    <m/>
    <n v="0"/>
    <n v="1"/>
    <n v="7.9"/>
    <x v="1"/>
    <m/>
    <x v="0"/>
  </r>
  <r>
    <s v="DL-03590"/>
    <s v="CUST-0854"/>
    <s v="CMP-020"/>
    <x v="2"/>
    <x v="6"/>
    <s v="$22,375"/>
    <n v="22375"/>
    <x v="2"/>
    <s v="Ati Seshadri"/>
    <s v="Ati Seshadri"/>
    <s v="2023-03-01"/>
    <x v="398"/>
    <d v="2023-04-27T00:00:00"/>
    <d v="2023-04-27T00:00:00"/>
    <m/>
    <s v=""/>
    <m/>
    <n v="0"/>
    <n v="1"/>
    <n v="16"/>
    <x v="2"/>
    <m/>
    <x v="0"/>
  </r>
  <r>
    <s v="DL-03591"/>
    <s v="CUST-0096"/>
    <s v=""/>
    <x v="3"/>
    <x v="4"/>
    <s v="17K"/>
    <n v="17000"/>
    <x v="7"/>
    <s v="Mason Solanki"/>
    <s v="Mason Solanki"/>
    <s v="2022-12-06"/>
    <x v="840"/>
    <d v="2023-02-27T00:00:00"/>
    <d v="2023-02-27T00:00:00"/>
    <d v="2023-03-22T00:00:00"/>
    <d v="2023-03-22T00:00:00"/>
    <n v="106"/>
    <n v="0"/>
    <n v="1"/>
    <n v="2.4"/>
    <x v="0"/>
    <m/>
    <x v="1"/>
  </r>
  <r>
    <s v="DL-03592"/>
    <s v="CUST-0493"/>
    <s v="CMP-243"/>
    <x v="2"/>
    <x v="1"/>
    <s v="12450"/>
    <n v="12450"/>
    <x v="8"/>
    <s v="Lakshmi Hayre"/>
    <s v="Lakshmi Hayre"/>
    <s v="2024-05-08"/>
    <x v="81"/>
    <d v="2024-08-11T00:00:00"/>
    <d v="2024-08-11T00:00:00"/>
    <m/>
    <s v=""/>
    <m/>
    <n v="0"/>
    <n v="1"/>
    <n v="29.3"/>
    <x v="2"/>
    <m/>
    <x v="0"/>
  </r>
  <r>
    <s v="DL-03593"/>
    <s v="CUST-0080"/>
    <s v="CMP-395"/>
    <x v="3"/>
    <x v="1"/>
    <s v="10639"/>
    <n v="10639"/>
    <x v="0"/>
    <s v="Karan Karnik"/>
    <s v="Karan Karnik"/>
    <s v="2024-11-10"/>
    <x v="746"/>
    <d v="2025-01-02T00:00:00"/>
    <d v="2025-01-02T00:00:00"/>
    <m/>
    <s v=""/>
    <m/>
    <n v="0"/>
    <n v="1"/>
    <n v="0"/>
    <x v="2"/>
    <m/>
    <x v="0"/>
  </r>
  <r>
    <s v="DL-03594"/>
    <s v="CUST-0048"/>
    <s v=""/>
    <x v="2"/>
    <x v="1"/>
    <s v="25365"/>
    <n v="25365"/>
    <x v="8"/>
    <s v="Ekta Uppal"/>
    <s v="Ekta Uppal"/>
    <s v="2024-12-29"/>
    <x v="567"/>
    <d v="2025-04-11T00:00:00"/>
    <d v="2025-04-11T00:00:00"/>
    <m/>
    <s v=""/>
    <m/>
    <n v="0"/>
    <n v="1"/>
    <n v="18.3"/>
    <x v="4"/>
    <m/>
    <x v="0"/>
  </r>
  <r>
    <s v="DL-03595"/>
    <s v="CUST-1092"/>
    <s v=""/>
    <x v="3"/>
    <x v="0"/>
    <s v="$10,412"/>
    <n v="10412"/>
    <x v="0"/>
    <s v="Owen Mane"/>
    <s v="Owen Mane"/>
    <s v="2024-08-20"/>
    <x v="385"/>
    <d v="2024-11-19T00:00:00"/>
    <d v="2024-11-19T00:00:00"/>
    <m/>
    <s v=""/>
    <m/>
    <n v="0"/>
    <n v="1"/>
    <n v="9.4"/>
    <x v="2"/>
    <m/>
    <x v="0"/>
  </r>
  <r>
    <s v="DL-03596"/>
    <s v="CUST-0097"/>
    <s v="CMP-262"/>
    <x v="4"/>
    <x v="0"/>
    <s v="$9,199"/>
    <n v="9199"/>
    <x v="6"/>
    <s v="Ati Seshadri"/>
    <s v="Ati Seshadri"/>
    <s v="2023-04-06"/>
    <x v="363"/>
    <d v="2023-09-24T00:00:00"/>
    <d v="2023-09-24T00:00:00"/>
    <m/>
    <s v=""/>
    <m/>
    <n v="0"/>
    <n v="1"/>
    <n v="18.7"/>
    <x v="4"/>
    <m/>
    <x v="0"/>
  </r>
  <r>
    <s v="DL-03597"/>
    <s v="CUST-0982"/>
    <s v="CMP-159"/>
    <x v="4"/>
    <x v="3"/>
    <s v="$12,231"/>
    <n v="12231"/>
    <x v="2"/>
    <s v="Jairaj Panchal"/>
    <s v="Jairaj Panchal"/>
    <s v="2023-11-27"/>
    <x v="841"/>
    <d v="2024-03-13T00:00:00"/>
    <d v="2024-03-13T00:00:00"/>
    <m/>
    <s v=""/>
    <m/>
    <n v="0"/>
    <n v="1"/>
    <n v="25"/>
    <x v="4"/>
    <m/>
    <x v="0"/>
  </r>
  <r>
    <s v="DL-03598"/>
    <s v="CUST-0125"/>
    <s v="CMP-117"/>
    <x v="1"/>
    <x v="5"/>
    <s v="150754"/>
    <n v="150754"/>
    <x v="5"/>
    <s v="Kashish Patla"/>
    <s v="Kashish Patla"/>
    <s v="2024-11-28"/>
    <x v="497"/>
    <d v="2025-03-12T00:00:00"/>
    <d v="2025-03-12T00:00:00"/>
    <d v="2025-04-22T00:00:00"/>
    <d v="2025-04-22T00:00:00"/>
    <n v="145"/>
    <n v="0"/>
    <n v="1"/>
    <n v="16.5"/>
    <x v="0"/>
    <m/>
    <x v="2"/>
  </r>
  <r>
    <s v="DL-03599"/>
    <s v="CUST-1353"/>
    <s v="CMP-272"/>
    <x v="0"/>
    <x v="5"/>
    <s v="$8,701"/>
    <n v="8701"/>
    <x v="0"/>
    <s v="jalsa parsa"/>
    <s v="Jalsa Parsa"/>
    <s v="2024-12-18"/>
    <x v="804"/>
    <d v="2025-01-13T00:00:00"/>
    <d v="2025-01-13T00:00:00"/>
    <d v="2025-02-19T00:00:00"/>
    <d v="2025-02-19T00:00:00"/>
    <n v="63"/>
    <n v="0"/>
    <n v="1"/>
    <n v="14.9"/>
    <x v="4"/>
    <m/>
    <x v="2"/>
  </r>
  <r>
    <s v="DL-03600"/>
    <s v="CUST-0073"/>
    <s v="CMP-021"/>
    <x v="1"/>
    <x v="5"/>
    <s v="173,854"/>
    <n v="173854"/>
    <x v="3"/>
    <s v="Anamika Keer"/>
    <s v="Anamika Keer"/>
    <s v="2024-07-05"/>
    <x v="1038"/>
    <d v="2024-12-10T00:00:00"/>
    <d v="2024-12-10T00:00:00"/>
    <d v="2024-12-08T00:00:00"/>
    <d v="2024-12-08T00:00:00"/>
    <n v="156"/>
    <n v="0"/>
    <n v="1"/>
    <m/>
    <x v="0"/>
    <m/>
    <x v="2"/>
  </r>
  <r>
    <s v="DL-03601"/>
    <s v="CUST-0553"/>
    <s v="CMP-206"/>
    <x v="0"/>
    <x v="2"/>
    <s v="1846"/>
    <n v="1846"/>
    <x v="4"/>
    <s v="Panini Kade"/>
    <s v="Panini Kade"/>
    <s v="2022-11-16"/>
    <x v="824"/>
    <d v="2023-01-22T00:00:00"/>
    <d v="2023-01-22T00:00:00"/>
    <m/>
    <s v=""/>
    <m/>
    <n v="0"/>
    <n v="1"/>
    <n v="6.9"/>
    <x v="0"/>
    <m/>
    <x v="0"/>
  </r>
  <r>
    <s v="DL-03602"/>
    <s v="CUST-1293"/>
    <s v="CMP-084"/>
    <x v="1"/>
    <x v="6"/>
    <s v="211,547"/>
    <n v="211547"/>
    <x v="5"/>
    <s v="Ati Seshadri"/>
    <s v="Ati Seshadri"/>
    <s v="2023-09-21"/>
    <x v="250"/>
    <d v="2023-12-29T00:00:00"/>
    <d v="2023-12-29T00:00:00"/>
    <m/>
    <s v=""/>
    <m/>
    <n v="0"/>
    <n v="1"/>
    <n v="19.100000000000001"/>
    <x v="2"/>
    <m/>
    <x v="0"/>
  </r>
  <r>
    <s v="DL-03603"/>
    <s v="CUST-1244"/>
    <s v="CMP-104"/>
    <x v="3"/>
    <x v="5"/>
    <s v="14545"/>
    <n v="14545"/>
    <x v="5"/>
    <s v="Panini Kade"/>
    <s v="Panini Kade"/>
    <s v="2022-08-09"/>
    <x v="817"/>
    <d v="2022-10-09T00:00:00"/>
    <d v="2022-10-09T00:00:00"/>
    <d v="2022-12-01T00:00:00"/>
    <d v="2022-12-01T00:00:00"/>
    <n v="114"/>
    <n v="0"/>
    <n v="1"/>
    <n v="7.2"/>
    <x v="3"/>
    <m/>
    <x v="2"/>
  </r>
  <r>
    <s v="DL-03604"/>
    <s v="CUST-0713"/>
    <s v="CMP-250"/>
    <x v="0"/>
    <x v="6"/>
    <s v="6K"/>
    <n v="6000"/>
    <x v="7"/>
    <s v="Lakshmi Hayre"/>
    <s v="Lakshmi Hayre"/>
    <s v="2024-06-21"/>
    <x v="719"/>
    <d v="2024-07-16T00:00:00"/>
    <d v="2024-07-16T00:00:00"/>
    <m/>
    <s v=""/>
    <m/>
    <n v="0"/>
    <n v="1"/>
    <n v="10.9"/>
    <x v="3"/>
    <m/>
    <x v="0"/>
  </r>
  <r>
    <s v="DL-03605"/>
    <s v="CUST-0020"/>
    <s v=""/>
    <x v="4"/>
    <x v="2"/>
    <s v="12481"/>
    <n v="12481"/>
    <x v="5"/>
    <s v="Karan Karnik"/>
    <s v="Karan Karnik"/>
    <s v="23/05/2023"/>
    <x v="379"/>
    <d v="2023-06-13T00:00:00"/>
    <d v="2023-06-13T00:00:00"/>
    <m/>
    <s v=""/>
    <m/>
    <n v="0"/>
    <n v="1"/>
    <n v="8.3000000000000007"/>
    <x v="0"/>
    <m/>
    <x v="0"/>
  </r>
  <r>
    <s v="DL-03606"/>
    <s v="CUST-0383"/>
    <s v="CMP-145"/>
    <x v="1"/>
    <x v="0"/>
    <s v="$84,555"/>
    <n v="84555"/>
    <x v="8"/>
    <s v="Champak Rao"/>
    <s v="Champak Rao"/>
    <s v="2024-04-18"/>
    <x v="1037"/>
    <d v="2024-07-30T00:00:00"/>
    <d v="2024-07-30T00:00:00"/>
    <m/>
    <s v=""/>
    <m/>
    <n v="0"/>
    <n v="1"/>
    <n v="18.399999999999999"/>
    <x v="2"/>
    <m/>
    <x v="0"/>
  </r>
  <r>
    <s v="DL-03607"/>
    <s v="CUST-0496"/>
    <s v="CMP-289"/>
    <x v="1"/>
    <x v="3"/>
    <s v="112913"/>
    <n v="112913"/>
    <x v="3"/>
    <s v="Shivani Natt"/>
    <s v="Shivani Natt"/>
    <s v="2022-06-09"/>
    <x v="848"/>
    <d v="2022-08-20T00:00:00"/>
    <d v="2022-08-20T00:00:00"/>
    <m/>
    <s v=""/>
    <m/>
    <n v="0"/>
    <n v="1"/>
    <n v="29.4"/>
    <x v="1"/>
    <m/>
    <x v="0"/>
  </r>
  <r>
    <s v="DL-03608"/>
    <s v="CUST-0170"/>
    <s v="CMP-344"/>
    <x v="3"/>
    <x v="1"/>
    <s v="$20,538"/>
    <n v="20538"/>
    <x v="7"/>
    <s v="Nihal Bhasin"/>
    <s v="Nihal Bhasin"/>
    <s v="2023-08-24"/>
    <x v="862"/>
    <d v="2023-09-21T00:00:00"/>
    <d v="2023-09-21T00:00:00"/>
    <m/>
    <s v=""/>
    <m/>
    <n v="0"/>
    <n v="1"/>
    <n v="9.5"/>
    <x v="3"/>
    <m/>
    <x v="0"/>
  </r>
  <r>
    <s v="DL-03609"/>
    <s v="CUST-0520"/>
    <s v=""/>
    <x v="2"/>
    <x v="5"/>
    <s v="29812"/>
    <n v="29812"/>
    <x v="2"/>
    <s v="Hemangini Bahri"/>
    <s v="Hemangini Bahri"/>
    <s v="2022-09-19"/>
    <x v="547"/>
    <d v="2023-01-31T00:00:00"/>
    <d v="2023-01-31T00:00:00"/>
    <d v="2022-12-07T00:00:00"/>
    <d v="2022-12-07T00:00:00"/>
    <n v="79"/>
    <n v="0"/>
    <n v="1"/>
    <n v="1.3"/>
    <x v="0"/>
    <m/>
    <x v="2"/>
  </r>
  <r>
    <s v="DL-03610"/>
    <s v="CUST-0123"/>
    <s v="CMP-051"/>
    <x v="3"/>
    <x v="0"/>
    <s v="$9,882"/>
    <n v="9882"/>
    <x v="5"/>
    <s v="Ekta Uppal"/>
    <s v="Ekta Uppal"/>
    <s v="2024-10-11"/>
    <x v="709"/>
    <d v="2024-11-19T00:00:00"/>
    <d v="2024-11-19T00:00:00"/>
    <m/>
    <s v=""/>
    <m/>
    <n v="0"/>
    <n v="1"/>
    <n v="22.6"/>
    <x v="0"/>
    <m/>
    <x v="0"/>
  </r>
  <r>
    <s v="DL-03611"/>
    <s v="CUST-1255"/>
    <s v="CMP-281"/>
    <x v="2"/>
    <x v="2"/>
    <s v="$21,878"/>
    <n v="21878"/>
    <x v="8"/>
    <s v="Krish Varughese"/>
    <s v="Krish Varughese"/>
    <s v="2024-06-27"/>
    <x v="585"/>
    <d v="2024-09-18T00:00:00"/>
    <d v="2024-09-18T00:00:00"/>
    <m/>
    <s v=""/>
    <m/>
    <n v="0"/>
    <n v="1"/>
    <n v="30.2"/>
    <x v="0"/>
    <m/>
    <x v="0"/>
  </r>
  <r>
    <s v="DL-03612"/>
    <s v="CUST-1255"/>
    <s v="CMP-364"/>
    <x v="4"/>
    <x v="4"/>
    <s v="8571"/>
    <n v="8571"/>
    <x v="2"/>
    <s v="Ati Seshadri"/>
    <s v="Ati Seshadri"/>
    <s v="14/02/2022"/>
    <x v="50"/>
    <d v="2022-07-03T00:00:00"/>
    <d v="2022-07-03T00:00:00"/>
    <d v="2022-07-25T00:00:00"/>
    <d v="2022-07-25T00:00:00"/>
    <n v="161"/>
    <n v="0"/>
    <n v="1"/>
    <n v="12.4"/>
    <x v="1"/>
    <m/>
    <x v="1"/>
  </r>
  <r>
    <s v="DL-03613"/>
    <s v="CUST-1484"/>
    <s v=""/>
    <x v="1"/>
    <x v="5"/>
    <s v="66K"/>
    <n v="66000"/>
    <x v="8"/>
    <s v="Ekta Uppal"/>
    <s v="Ekta Uppal"/>
    <s v="2023-11-15"/>
    <x v="422"/>
    <d v="2024-02-09T00:00:00"/>
    <d v="2024-02-09T00:00:00"/>
    <d v="2024-01-05T00:00:00"/>
    <d v="2024-01-05T00:00:00"/>
    <n v="51"/>
    <n v="0"/>
    <n v="1"/>
    <n v="17.899999999999999"/>
    <x v="0"/>
    <m/>
    <x v="2"/>
  </r>
  <r>
    <s v="DL-03614"/>
    <s v="CUST-1286"/>
    <s v=""/>
    <x v="4"/>
    <x v="6"/>
    <s v="3462"/>
    <n v="3462"/>
    <x v="1"/>
    <s v="Anamika Keer"/>
    <s v="Anamika Keer"/>
    <s v="2023-12-30"/>
    <x v="813"/>
    <d v="2024-01-24T00:00:00"/>
    <d v="2024-01-24T00:00:00"/>
    <m/>
    <s v=""/>
    <m/>
    <n v="0"/>
    <n v="1"/>
    <n v="9.6"/>
    <x v="2"/>
    <m/>
    <x v="0"/>
  </r>
  <r>
    <s v="DL-03615"/>
    <s v="CUST-0263"/>
    <s v="CMP-327"/>
    <x v="1"/>
    <x v="5"/>
    <s v="$162,170"/>
    <n v="162170"/>
    <x v="5"/>
    <s v="Panini Kade  "/>
    <s v="Panini Kade"/>
    <s v="2022-08-20"/>
    <x v="103"/>
    <d v="2023-01-23T00:00:00"/>
    <d v="2023-01-23T00:00:00"/>
    <d v="2023-01-08T00:00:00"/>
    <d v="2023-01-08T00:00:00"/>
    <n v="141"/>
    <n v="0"/>
    <n v="1"/>
    <n v="7.1"/>
    <x v="2"/>
    <m/>
    <x v="2"/>
  </r>
  <r>
    <s v="DL-03616"/>
    <s v="CUST-0923"/>
    <s v="CMP-390"/>
    <x v="3"/>
    <x v="6"/>
    <s v="10999"/>
    <n v="10999"/>
    <x v="8"/>
    <s v="Owen Mane"/>
    <s v="Owen Mane"/>
    <s v="12/10/2022"/>
    <x v="244"/>
    <d v="2023-01-10T00:00:00"/>
    <d v="2023-01-10T00:00:00"/>
    <m/>
    <s v=""/>
    <m/>
    <n v="0"/>
    <n v="1"/>
    <n v="0.4"/>
    <x v="2"/>
    <m/>
    <x v="0"/>
  </r>
  <r>
    <s v="DL-03617"/>
    <s v="CUST-0937"/>
    <s v="CMP-293"/>
    <x v="2"/>
    <x v="4"/>
    <s v="39K"/>
    <n v="39000"/>
    <x v="3"/>
    <s v="Nihal Bhasin"/>
    <s v="Nihal Bhasin"/>
    <s v="2024-07-17"/>
    <x v="901"/>
    <d v="2024-09-15T00:00:00"/>
    <d v="2024-09-15T00:00:00"/>
    <d v="2024-10-04T00:00:00"/>
    <d v="2024-10-04T00:00:00"/>
    <n v="79"/>
    <n v="1"/>
    <n v="1"/>
    <n v="28.6"/>
    <x v="3"/>
    <m/>
    <x v="1"/>
  </r>
  <r>
    <s v="DL-03618"/>
    <s v="CUST-0036"/>
    <s v="CMP-008"/>
    <x v="3"/>
    <x v="5"/>
    <s v="7081"/>
    <n v="7081"/>
    <x v="8"/>
    <s v="Ati Seshadri"/>
    <s v="Ati Seshadri"/>
    <s v="2023-04-20"/>
    <x v="371"/>
    <d v="2023-07-29T00:00:00"/>
    <d v="2023-07-29T00:00:00"/>
    <d v="2023-09-27T00:00:00"/>
    <d v="2023-09-27T00:00:00"/>
    <n v="160"/>
    <n v="0"/>
    <n v="1"/>
    <n v="31.8"/>
    <x v="1"/>
    <m/>
    <x v="2"/>
  </r>
  <r>
    <s v="DL-03619"/>
    <s v="CUST-0289"/>
    <s v=""/>
    <x v="1"/>
    <x v="4"/>
    <s v="112103"/>
    <n v="112103"/>
    <x v="2"/>
    <s v="Mason Solanki"/>
    <s v="Mason Solanki"/>
    <s v="2024-02-18"/>
    <x v="787"/>
    <d v="2024-05-11T00:00:00"/>
    <d v="2024-05-11T00:00:00"/>
    <d v="2024-05-27T00:00:00"/>
    <d v="2024-05-27T00:00:00"/>
    <n v="99"/>
    <n v="0"/>
    <n v="1"/>
    <m/>
    <x v="4"/>
    <m/>
    <x v="1"/>
  </r>
  <r>
    <s v="DL-03620"/>
    <s v="CUST-0241"/>
    <s v="CMP-389"/>
    <x v="1"/>
    <x v="0"/>
    <s v="172,338"/>
    <n v="172338"/>
    <x v="5"/>
    <s v="Kashish Patla"/>
    <s v="Kashish Patla"/>
    <s v="2023-03-08"/>
    <x v="1053"/>
    <d v="2023-05-01T00:00:00"/>
    <d v="2023-05-01T00:00:00"/>
    <m/>
    <s v=""/>
    <m/>
    <n v="0"/>
    <n v="1"/>
    <n v="3.4"/>
    <x v="3"/>
    <m/>
    <x v="0"/>
  </r>
  <r>
    <s v="DL-03621"/>
    <s v="CUST-0487"/>
    <s v=""/>
    <x v="3"/>
    <x v="3"/>
    <s v="18478"/>
    <n v="18478"/>
    <x v="8"/>
    <s v="Karan Karnik"/>
    <s v="Karan Karnik"/>
    <s v="2024-05-26"/>
    <x v="645"/>
    <d v="2024-07-13T00:00:00"/>
    <d v="2024-07-13T00:00:00"/>
    <m/>
    <s v=""/>
    <m/>
    <n v="0"/>
    <n v="1"/>
    <n v="26.4"/>
    <x v="2"/>
    <m/>
    <x v="0"/>
  </r>
  <r>
    <s v="DL-03622"/>
    <s v="CUST-0973"/>
    <s v="CMP-115"/>
    <x v="2"/>
    <x v="5"/>
    <s v="15,933"/>
    <n v="15933"/>
    <x v="2"/>
    <s v="jalsa parsa"/>
    <s v="Jalsa Parsa"/>
    <s v="2024-02-20"/>
    <x v="455"/>
    <d v="2024-05-29T00:00:00"/>
    <d v="2024-05-29T00:00:00"/>
    <d v="2024-06-28T00:00:00"/>
    <d v="2024-06-28T00:00:00"/>
    <n v="129"/>
    <n v="0"/>
    <n v="1"/>
    <n v="21"/>
    <x v="1"/>
    <m/>
    <x v="2"/>
  </r>
  <r>
    <s v="DL-03623"/>
    <s v="CUST-0505"/>
    <s v="CMP-341"/>
    <x v="0"/>
    <x v="6"/>
    <s v="8K"/>
    <n v="8000"/>
    <x v="2"/>
    <s v="Aachal Soni"/>
    <s v="Aachal Soni"/>
    <s v="2023-02-02"/>
    <x v="1017"/>
    <d v="2023-07-04T00:00:00"/>
    <d v="2023-07-04T00:00:00"/>
    <m/>
    <s v=""/>
    <m/>
    <n v="0"/>
    <n v="1"/>
    <n v="20.7"/>
    <x v="0"/>
    <m/>
    <x v="0"/>
  </r>
  <r>
    <s v="DL-03624"/>
    <s v="CUST-0430"/>
    <s v=""/>
    <x v="3"/>
    <x v="5"/>
    <s v="$7,887"/>
    <n v="7887"/>
    <x v="8"/>
    <s v="Krish Varughese"/>
    <s v="Krish Varughese"/>
    <s v="30/07/2022"/>
    <x v="235"/>
    <d v="2022-08-30T00:00:00"/>
    <d v="2022-08-30T00:00:00"/>
    <d v="2023-01-11T00:00:00"/>
    <d v="2023-01-11T00:00:00"/>
    <n v="165"/>
    <n v="0"/>
    <n v="1"/>
    <n v="12.6"/>
    <x v="4"/>
    <m/>
    <x v="2"/>
  </r>
  <r>
    <s v="DL-03625"/>
    <s v="CUST-0313"/>
    <s v="CMP-230"/>
    <x v="1"/>
    <x v="6"/>
    <s v="$59,899"/>
    <n v="59899"/>
    <x v="0"/>
    <s v="Mason Solanki"/>
    <s v="Mason Solanki"/>
    <s v="2023-12-07"/>
    <x v="439"/>
    <d v="2024-04-29T00:00:00"/>
    <d v="2024-04-29T00:00:00"/>
    <m/>
    <s v=""/>
    <m/>
    <n v="0"/>
    <n v="1"/>
    <n v="26.9"/>
    <x v="1"/>
    <m/>
    <x v="0"/>
  </r>
  <r>
    <s v="DL-03626"/>
    <s v="CUST-0127"/>
    <s v="CMP-104"/>
    <x v="1"/>
    <x v="4"/>
    <s v="134371"/>
    <n v="134371"/>
    <x v="2"/>
    <s v="Champak Rao"/>
    <s v="Champak Rao"/>
    <s v="2023-05-19"/>
    <x v="484"/>
    <d v="2023-07-18T00:00:00"/>
    <d v="2023-07-18T00:00:00"/>
    <d v="2023-09-21T00:00:00"/>
    <d v="2023-09-21T00:00:00"/>
    <n v="125"/>
    <n v="0"/>
    <n v="1"/>
    <n v="1.4"/>
    <x v="0"/>
    <m/>
    <x v="1"/>
  </r>
  <r>
    <s v="DL-03627"/>
    <s v="CUST-0996"/>
    <s v="CMP-190"/>
    <x v="0"/>
    <x v="4"/>
    <s v="$8,558"/>
    <n v="8558"/>
    <x v="3"/>
    <s v="Champak Rao"/>
    <s v="Champak Rao"/>
    <s v="20/03/2022"/>
    <x v="928"/>
    <d v="2022-07-10T00:00:00"/>
    <d v="2022-07-10T00:00:00"/>
    <d v="2022-06-15T00:00:00"/>
    <d v="2022-06-15T00:00:00"/>
    <n v="87"/>
    <n v="1"/>
    <n v="4"/>
    <n v="21.4"/>
    <x v="3"/>
    <m/>
    <x v="1"/>
  </r>
  <r>
    <s v="DL-03628"/>
    <s v="CUST-0975"/>
    <s v="CMP-339"/>
    <x v="3"/>
    <x v="1"/>
    <s v="12K"/>
    <n v="12000"/>
    <x v="1"/>
    <s v="Champak Rao"/>
    <s v="Champak Rao"/>
    <s v="2024-09-23"/>
    <x v="950"/>
    <d v="2025-03-22T00:00:00"/>
    <d v="2025-03-22T00:00:00"/>
    <m/>
    <s v=""/>
    <m/>
    <n v="0"/>
    <n v="1"/>
    <n v="19.899999999999999"/>
    <x v="3"/>
    <m/>
    <x v="0"/>
  </r>
  <r>
    <s v="DL-03629"/>
    <s v="CUST-0289"/>
    <s v=""/>
    <x v="3"/>
    <x v="2"/>
    <s v="21670"/>
    <n v="21670"/>
    <x v="8"/>
    <s v="Nihal Bhasin"/>
    <s v="Nihal Bhasin"/>
    <s v="2022-11-12"/>
    <x v="456"/>
    <d v="2023-03-08T00:00:00"/>
    <d v="2023-03-08T00:00:00"/>
    <m/>
    <s v=""/>
    <m/>
    <n v="0"/>
    <n v="1"/>
    <n v="11.2"/>
    <x v="1"/>
    <m/>
    <x v="0"/>
  </r>
  <r>
    <s v="DL-03630"/>
    <s v="CUST-0468"/>
    <s v="CMP-050"/>
    <x v="1"/>
    <x v="1"/>
    <s v="88709"/>
    <n v="88709"/>
    <x v="0"/>
    <s v="Lakshmi Hayre"/>
    <s v="Lakshmi Hayre"/>
    <s v="2024-03-20"/>
    <x v="922"/>
    <d v="2024-07-26T00:00:00"/>
    <d v="2024-07-26T00:00:00"/>
    <m/>
    <s v=""/>
    <m/>
    <n v="0"/>
    <n v="1"/>
    <n v="31.8"/>
    <x v="1"/>
    <m/>
    <x v="0"/>
  </r>
  <r>
    <s v="DL-03631"/>
    <s v="CUST-0975"/>
    <s v="CMP-003"/>
    <x v="3"/>
    <x v="3"/>
    <s v="$4,865"/>
    <n v="4865"/>
    <x v="0"/>
    <s v="Nihal Bhasin"/>
    <s v="Nihal Bhasin"/>
    <s v="2024-09-13"/>
    <x v="418"/>
    <d v="2024-09-30T00:00:00"/>
    <d v="2024-09-30T00:00:00"/>
    <m/>
    <s v=""/>
    <m/>
    <n v="0"/>
    <n v="1"/>
    <n v="30.4"/>
    <x v="4"/>
    <m/>
    <x v="0"/>
  </r>
  <r>
    <s v="DL-03632"/>
    <s v="CUST-0970"/>
    <s v="CMP-235"/>
    <x v="1"/>
    <x v="5"/>
    <s v="103075"/>
    <n v="103075"/>
    <x v="7"/>
    <s v="Ati Seshadri"/>
    <s v="Ati Seshadri"/>
    <s v="2022-05-20"/>
    <x v="35"/>
    <d v="2022-09-03T00:00:00"/>
    <d v="2022-09-03T00:00:00"/>
    <d v="2022-11-08T00:00:00"/>
    <d v="2022-11-08T00:00:00"/>
    <n v="172"/>
    <n v="0"/>
    <n v="1"/>
    <n v="21.7"/>
    <x v="4"/>
    <m/>
    <x v="2"/>
  </r>
  <r>
    <s v="DL-03633"/>
    <s v="CUST-0711"/>
    <s v="CMP-322"/>
    <x v="0"/>
    <x v="1"/>
    <s v="$3,322"/>
    <n v="3322"/>
    <x v="4"/>
    <s v="Shivani Natt"/>
    <s v="Shivani Natt"/>
    <s v="2022-03-04"/>
    <x v="387"/>
    <d v="2022-03-22T00:00:00"/>
    <d v="2022-03-22T00:00:00"/>
    <m/>
    <s v=""/>
    <m/>
    <n v="0"/>
    <n v="1"/>
    <n v="14"/>
    <x v="0"/>
    <m/>
    <x v="0"/>
  </r>
  <r>
    <s v="DL-03634"/>
    <s v="CUST-0455"/>
    <s v="CMP-186"/>
    <x v="2"/>
    <x v="0"/>
    <s v="12907"/>
    <n v="12907"/>
    <x v="0"/>
    <s v="Aachal Soni"/>
    <s v="Aachal Soni"/>
    <s v="2023-11-29"/>
    <x v="233"/>
    <d v="2024-03-28T00:00:00"/>
    <d v="2024-03-28T00:00:00"/>
    <m/>
    <s v=""/>
    <m/>
    <n v="0"/>
    <n v="1"/>
    <n v="3.3"/>
    <x v="1"/>
    <m/>
    <x v="0"/>
  </r>
  <r>
    <s v="DL-03635"/>
    <s v="CUST-0175"/>
    <s v=""/>
    <x v="2"/>
    <x v="3"/>
    <s v="47K"/>
    <n v="47000"/>
    <x v="5"/>
    <s v="Karan Karnik"/>
    <s v="Karan Karnik"/>
    <s v="2023-01-15"/>
    <x v="718"/>
    <d v="2023-06-05T00:00:00"/>
    <d v="2023-06-05T00:00:00"/>
    <m/>
    <s v=""/>
    <m/>
    <n v="0"/>
    <n v="1"/>
    <n v="1.8"/>
    <x v="1"/>
    <m/>
    <x v="0"/>
  </r>
  <r>
    <s v="DL-03636"/>
    <s v="CUST-1302"/>
    <s v="CMP-019"/>
    <x v="1"/>
    <x v="4"/>
    <s v="58750"/>
    <n v="58750"/>
    <x v="5"/>
    <s v="Kashish Patla"/>
    <s v="Kashish Patla"/>
    <s v="2024-12-03"/>
    <x v="1054"/>
    <d v="2025-05-18T00:00:00"/>
    <d v="2025-05-18T00:00:00"/>
    <d v="2025-06-15T00:00:00"/>
    <d v="2025-06-15T00:00:00"/>
    <n v="194"/>
    <n v="1"/>
    <n v="2"/>
    <n v="1.4"/>
    <x v="2"/>
    <m/>
    <x v="1"/>
  </r>
  <r>
    <s v="DL-03637"/>
    <s v="CUST-0552"/>
    <s v="CMP-177"/>
    <x v="2"/>
    <x v="5"/>
    <s v="13,207"/>
    <n v="13207"/>
    <x v="3"/>
    <s v="rachit lall"/>
    <s v="Rachit Lall"/>
    <s v="2022-04-17"/>
    <x v="137"/>
    <d v="2022-09-14T00:00:00"/>
    <d v="2022-09-14T00:00:00"/>
    <d v="2022-07-16T00:00:00"/>
    <d v="2022-07-16T00:00:00"/>
    <n v="90"/>
    <n v="0"/>
    <n v="1"/>
    <n v="16.2"/>
    <x v="4"/>
    <m/>
    <x v="2"/>
  </r>
  <r>
    <s v="DL-03638"/>
    <s v="CUST-0130"/>
    <s v="CMP-132"/>
    <x v="3"/>
    <x v="4"/>
    <s v="$4,364"/>
    <n v="4364"/>
    <x v="6"/>
    <s v="Shivani Natt"/>
    <s v="Shivani Natt"/>
    <s v="2024-03-15"/>
    <x v="267"/>
    <d v="2024-07-12T00:00:00"/>
    <d v="2024-07-12T00:00:00"/>
    <d v="2024-08-22T00:00:00"/>
    <d v="2024-08-22T00:00:00"/>
    <n v="160"/>
    <n v="0"/>
    <n v="1"/>
    <n v="23.5"/>
    <x v="3"/>
    <m/>
    <x v="1"/>
  </r>
  <r>
    <s v="DL-03639"/>
    <s v="CUST-1233"/>
    <s v=""/>
    <x v="3"/>
    <x v="5"/>
    <s v="5982"/>
    <n v="5982"/>
    <x v="3"/>
    <s v="Krish Varughese"/>
    <s v="Krish Varughese"/>
    <s v="2024-06-06"/>
    <x v="321"/>
    <d v="2024-09-24T00:00:00"/>
    <d v="2024-09-24T00:00:00"/>
    <d v="2024-11-03T00:00:00"/>
    <d v="2024-11-03T00:00:00"/>
    <n v="150"/>
    <n v="0"/>
    <n v="1"/>
    <n v="17.600000000000001"/>
    <x v="1"/>
    <m/>
    <x v="2"/>
  </r>
  <r>
    <s v="DL-03640"/>
    <s v="CUST-0927"/>
    <s v="CMP-229"/>
    <x v="3"/>
    <x v="1"/>
    <s v="14,593"/>
    <n v="14593"/>
    <x v="0"/>
    <s v="Ekta Uppal"/>
    <s v="Ekta Uppal"/>
    <s v="2022-02-09"/>
    <x v="906"/>
    <d v="2022-06-03T00:00:00"/>
    <d v="2022-06-03T00:00:00"/>
    <m/>
    <s v=""/>
    <m/>
    <n v="0"/>
    <n v="1"/>
    <n v="5"/>
    <x v="2"/>
    <m/>
    <x v="0"/>
  </r>
  <r>
    <s v="DL-03641"/>
    <s v="CUST-0910"/>
    <s v="CMP-234"/>
    <x v="3"/>
    <x v="0"/>
    <s v="18K"/>
    <n v="18000"/>
    <x v="4"/>
    <s v="Hemangini Bahri"/>
    <s v="Hemangini Bahri"/>
    <s v="2024-12-21"/>
    <x v="96"/>
    <d v="2025-03-11T00:00:00"/>
    <d v="2025-03-11T00:00:00"/>
    <m/>
    <s v=""/>
    <m/>
    <n v="0"/>
    <n v="1"/>
    <m/>
    <x v="2"/>
    <m/>
    <x v="0"/>
  </r>
  <r>
    <s v="DL-03642"/>
    <s v="CUST-1073"/>
    <s v="CMP-026"/>
    <x v="1"/>
    <x v="1"/>
    <s v="$109,979"/>
    <n v="109979"/>
    <x v="4"/>
    <s v="Hemangini Bahri"/>
    <s v="Hemangini Bahri"/>
    <s v="2022-05-11"/>
    <x v="707"/>
    <d v="2022-10-13T00:00:00"/>
    <d v="2022-10-13T00:00:00"/>
    <m/>
    <s v=""/>
    <m/>
    <n v="0"/>
    <n v="1"/>
    <n v="12.7"/>
    <x v="1"/>
    <m/>
    <x v="0"/>
  </r>
  <r>
    <s v="DL-03643"/>
    <s v="CUST-1209"/>
    <s v="CMP-205"/>
    <x v="3"/>
    <x v="6"/>
    <s v="21,197"/>
    <n v="21197"/>
    <x v="0"/>
    <s v="Champak Rao"/>
    <s v="Champak Rao"/>
    <s v="19/06/2022"/>
    <x v="243"/>
    <d v="2022-08-20T00:00:00"/>
    <d v="2022-08-20T00:00:00"/>
    <m/>
    <s v=""/>
    <m/>
    <n v="0"/>
    <n v="1"/>
    <n v="15.6"/>
    <x v="0"/>
    <m/>
    <x v="0"/>
  </r>
  <r>
    <s v="DL-03644"/>
    <s v="CUST-0012"/>
    <s v="CMP-356"/>
    <x v="0"/>
    <x v="2"/>
    <s v="1,721"/>
    <n v="1721"/>
    <x v="8"/>
    <s v="Anamika Keer"/>
    <s v="Anamika Keer"/>
    <s v="2022-12-05"/>
    <x v="525"/>
    <d v="2023-02-17T00:00:00"/>
    <d v="2023-02-17T00:00:00"/>
    <m/>
    <s v=""/>
    <m/>
    <n v="0"/>
    <n v="1"/>
    <n v="33.200000000000003"/>
    <x v="3"/>
    <m/>
    <x v="0"/>
  </r>
  <r>
    <s v="DL-03645"/>
    <s v="CUST-1092"/>
    <s v="CMP-032"/>
    <x v="3"/>
    <x v="4"/>
    <s v="$10,126"/>
    <n v="10126"/>
    <x v="7"/>
    <s v="Karan Karnik"/>
    <s v="Karan Karnik"/>
    <s v="2024-12-28"/>
    <x v="57"/>
    <d v="2025-04-23T00:00:00"/>
    <d v="2025-04-23T00:00:00"/>
    <d v="2025-02-25T00:00:00"/>
    <d v="2025-02-25T00:00:00"/>
    <n v="59"/>
    <n v="0"/>
    <n v="1"/>
    <n v="10.9"/>
    <x v="4"/>
    <m/>
    <x v="1"/>
  </r>
  <r>
    <s v="DL-03646"/>
    <s v="CUST-0960"/>
    <s v=""/>
    <x v="4"/>
    <x v="1"/>
    <s v="11119"/>
    <n v="11119"/>
    <x v="3"/>
    <s v="Hemangini Bahri"/>
    <s v="Hemangini Bahri"/>
    <s v="2022-10-30"/>
    <x v="43"/>
    <d v="2023-03-28T00:00:00"/>
    <d v="2023-03-28T00:00:00"/>
    <m/>
    <s v=""/>
    <m/>
    <n v="0"/>
    <n v="1"/>
    <n v="4"/>
    <x v="3"/>
    <m/>
    <x v="0"/>
  </r>
  <r>
    <s v="DL-03647"/>
    <s v="CUST-1430"/>
    <s v="CMP-166"/>
    <x v="3"/>
    <x v="4"/>
    <s v="$15,256"/>
    <n v="15256"/>
    <x v="2"/>
    <s v="Jairaj Panchal"/>
    <s v="Jairaj Panchal"/>
    <s v="2024-11-03"/>
    <x v="1026"/>
    <d v="2024-11-28T00:00:00"/>
    <d v="2024-11-28T00:00:00"/>
    <d v="2025-04-14T00:00:00"/>
    <d v="2025-04-14T00:00:00"/>
    <n v="162"/>
    <n v="0"/>
    <n v="1"/>
    <n v="20.8"/>
    <x v="0"/>
    <m/>
    <x v="1"/>
  </r>
  <r>
    <s v="DL-03648"/>
    <s v="CUST-0770"/>
    <s v="CMP-255"/>
    <x v="4"/>
    <x v="6"/>
    <s v="14341"/>
    <n v="14341"/>
    <x v="5"/>
    <s v="Karan Karnik"/>
    <s v="Karan Karnik"/>
    <s v="2022-06-01"/>
    <x v="1044"/>
    <d v="2022-10-10T00:00:00"/>
    <d v="2022-10-10T00:00:00"/>
    <m/>
    <s v=""/>
    <m/>
    <n v="0"/>
    <n v="1"/>
    <n v="18.7"/>
    <x v="1"/>
    <m/>
    <x v="0"/>
  </r>
  <r>
    <s v="DL-03649"/>
    <s v="CUST-0978"/>
    <s v="CMP-311"/>
    <x v="2"/>
    <x v="4"/>
    <s v="35455"/>
    <n v="35455"/>
    <x v="1"/>
    <s v="Panini Kade"/>
    <s v="Panini Kade"/>
    <s v="2023-02-28"/>
    <x v="253"/>
    <d v="2023-05-22T00:00:00"/>
    <d v="2023-05-22T00:00:00"/>
    <d v="2023-07-13T00:00:00"/>
    <d v="2023-07-13T00:00:00"/>
    <n v="135"/>
    <n v="0"/>
    <n v="1"/>
    <n v="24.3"/>
    <x v="2"/>
    <m/>
    <x v="1"/>
  </r>
  <r>
    <s v="DL-03650"/>
    <s v="CUST-0492"/>
    <s v="CMP-300"/>
    <x v="2"/>
    <x v="3"/>
    <s v="$33,584"/>
    <n v="33584"/>
    <x v="3"/>
    <s v="Ati Seshadri"/>
    <s v="Ati Seshadri"/>
    <s v="2022-03-04"/>
    <x v="387"/>
    <d v="2022-04-26T00:00:00"/>
    <d v="2022-04-26T00:00:00"/>
    <m/>
    <s v=""/>
    <m/>
    <n v="0"/>
    <n v="1"/>
    <m/>
    <x v="3"/>
    <m/>
    <x v="0"/>
  </r>
  <r>
    <s v="DL-03651"/>
    <s v="CUST-1135"/>
    <s v="CMP-248"/>
    <x v="0"/>
    <x v="6"/>
    <s v="4917"/>
    <n v="4917"/>
    <x v="4"/>
    <s v="Krish Varughese"/>
    <s v="Krish Varughese"/>
    <s v="2023-08-07"/>
    <x v="523"/>
    <d v="2023-09-16T00:00:00"/>
    <d v="2023-09-16T00:00:00"/>
    <m/>
    <s v=""/>
    <m/>
    <n v="0"/>
    <n v="1"/>
    <n v="10.6"/>
    <x v="1"/>
    <m/>
    <x v="0"/>
  </r>
  <r>
    <s v="DL-03652"/>
    <s v="CUST-0734"/>
    <s v=""/>
    <x v="4"/>
    <x v="3"/>
    <s v="$13,145"/>
    <n v="13145"/>
    <x v="7"/>
    <s v="rachit lall"/>
    <s v="Rachit Lall"/>
    <s v="2023-05-01"/>
    <x v="367"/>
    <d v="2023-07-30T00:00:00"/>
    <d v="2023-07-30T00:00:00"/>
    <m/>
    <s v=""/>
    <m/>
    <n v="0"/>
    <n v="1"/>
    <n v="28.7"/>
    <x v="0"/>
    <m/>
    <x v="0"/>
  </r>
  <r>
    <s v="DL-03653"/>
    <s v="CUST-0081"/>
    <s v="CMP-275"/>
    <x v="2"/>
    <x v="0"/>
    <s v="13534"/>
    <n v="13534"/>
    <x v="8"/>
    <s v="Amruta Sinha"/>
    <s v="Amruta Sinha"/>
    <s v="2023-05-21"/>
    <x v="905"/>
    <d v="2023-10-20T00:00:00"/>
    <d v="2023-10-20T00:00:00"/>
    <m/>
    <s v=""/>
    <m/>
    <n v="0"/>
    <n v="1"/>
    <n v="34.4"/>
    <x v="2"/>
    <m/>
    <x v="0"/>
  </r>
  <r>
    <s v="DL-03654"/>
    <s v="CUST-0657"/>
    <s v="CMP-171"/>
    <x v="3"/>
    <x v="3"/>
    <s v="$21,321"/>
    <n v="21321"/>
    <x v="7"/>
    <s v="jalsa parsa"/>
    <s v="Jalsa Parsa"/>
    <s v="2023-11-14"/>
    <x v="879"/>
    <d v="2024-05-01T00:00:00"/>
    <d v="2024-05-01T00:00:00"/>
    <m/>
    <s v=""/>
    <m/>
    <n v="0"/>
    <n v="1"/>
    <n v="24.4"/>
    <x v="2"/>
    <m/>
    <x v="0"/>
  </r>
  <r>
    <s v="DL-03655"/>
    <s v="CUST-0050"/>
    <s v="CMP-115"/>
    <x v="2"/>
    <x v="4"/>
    <s v="13716"/>
    <n v="13716"/>
    <x v="5"/>
    <s v="Mason Solanki"/>
    <s v="Mason Solanki"/>
    <s v="2022-06-06"/>
    <x v="48"/>
    <d v="2022-08-09T00:00:00"/>
    <d v="2022-08-09T00:00:00"/>
    <d v="2022-07-08T00:00:00"/>
    <d v="2022-07-08T00:00:00"/>
    <n v="32"/>
    <n v="1"/>
    <n v="3"/>
    <m/>
    <x v="1"/>
    <m/>
    <x v="1"/>
  </r>
  <r>
    <s v="DL-03656"/>
    <s v="CUST-0216"/>
    <s v=""/>
    <x v="4"/>
    <x v="4"/>
    <s v="7K"/>
    <n v="7000"/>
    <x v="8"/>
    <s v="Nihal Bhasin"/>
    <s v="Nihal Bhasin"/>
    <s v="2022-04-08"/>
    <x v="295"/>
    <d v="2022-05-28T00:00:00"/>
    <d v="2022-05-28T00:00:00"/>
    <d v="2022-08-06T00:00:00"/>
    <d v="2022-08-06T00:00:00"/>
    <n v="120"/>
    <n v="0"/>
    <n v="1"/>
    <n v="33"/>
    <x v="0"/>
    <m/>
    <x v="1"/>
  </r>
  <r>
    <s v="DL-03657"/>
    <s v="CUST-1161"/>
    <s v=""/>
    <x v="3"/>
    <x v="3"/>
    <s v="9911"/>
    <n v="9911"/>
    <x v="7"/>
    <s v="Patrick Sama"/>
    <s v="Patrick Sama"/>
    <s v="2022-12-16"/>
    <x v="19"/>
    <d v="2023-06-12T00:00:00"/>
    <d v="2023-06-12T00:00:00"/>
    <m/>
    <s v=""/>
    <m/>
    <n v="0"/>
    <n v="1"/>
    <n v="0.7"/>
    <x v="0"/>
    <m/>
    <x v="0"/>
  </r>
  <r>
    <s v="DL-03658"/>
    <s v="CUST-0278"/>
    <s v="CMP-093"/>
    <x v="1"/>
    <x v="1"/>
    <s v="177223"/>
    <n v="177223"/>
    <x v="4"/>
    <s v="Hemangini Bahri"/>
    <s v="Hemangini Bahri"/>
    <s v="2023-01-10"/>
    <x v="381"/>
    <d v="2023-04-10T00:00:00"/>
    <d v="2023-04-10T00:00:00"/>
    <m/>
    <s v=""/>
    <m/>
    <n v="0"/>
    <n v="1"/>
    <n v="24.1"/>
    <x v="1"/>
    <m/>
    <x v="0"/>
  </r>
  <r>
    <s v="DL-03659"/>
    <s v="CUST-0240"/>
    <s v="CMP-138"/>
    <x v="0"/>
    <x v="3"/>
    <s v="$8,537"/>
    <n v="8537"/>
    <x v="4"/>
    <s v="Nihal Bhasin"/>
    <s v="Nihal Bhasin"/>
    <s v="2024-06-01"/>
    <x v="513"/>
    <d v="2024-11-24T00:00:00"/>
    <d v="2024-11-24T00:00:00"/>
    <m/>
    <s v=""/>
    <m/>
    <n v="0"/>
    <n v="1"/>
    <m/>
    <x v="0"/>
    <m/>
    <x v="0"/>
  </r>
  <r>
    <s v="DL-03660"/>
    <s v="CUST-1089"/>
    <s v="CMP-195"/>
    <x v="3"/>
    <x v="0"/>
    <s v="$9,301"/>
    <n v="9301"/>
    <x v="5"/>
    <s v="Ekta Uppal"/>
    <s v="Ekta Uppal"/>
    <s v="2024-08-11"/>
    <x v="438"/>
    <d v="2024-12-28T00:00:00"/>
    <d v="2024-12-28T00:00:00"/>
    <m/>
    <s v=""/>
    <m/>
    <n v="0"/>
    <n v="1"/>
    <n v="19.100000000000001"/>
    <x v="3"/>
    <m/>
    <x v="0"/>
  </r>
  <r>
    <s v="DL-03661"/>
    <s v="CUST-0290"/>
    <s v="CMP-056"/>
    <x v="2"/>
    <x v="1"/>
    <s v="15346"/>
    <n v="15346"/>
    <x v="0"/>
    <s v="Krish Varughese"/>
    <s v="Krish Varughese"/>
    <s v="2024-01-06"/>
    <x v="891"/>
    <d v="2024-02-03T00:00:00"/>
    <d v="2024-02-03T00:00:00"/>
    <m/>
    <s v=""/>
    <m/>
    <n v="0"/>
    <n v="1"/>
    <n v="23.6"/>
    <x v="1"/>
    <m/>
    <x v="0"/>
  </r>
  <r>
    <s v="DL-03662"/>
    <s v="CUST-1172"/>
    <s v="CMP-352"/>
    <x v="4"/>
    <x v="6"/>
    <s v="$11,997"/>
    <n v="11997"/>
    <x v="0"/>
    <s v="Amruta Sinha"/>
    <s v="Amruta Sinha"/>
    <s v="2023-07-12"/>
    <x v="762"/>
    <d v="2023-12-24T00:00:00"/>
    <d v="2023-12-24T00:00:00"/>
    <m/>
    <s v=""/>
    <m/>
    <n v="0"/>
    <n v="1"/>
    <n v="13.6"/>
    <x v="4"/>
    <m/>
    <x v="0"/>
  </r>
  <r>
    <s v="DL-03663"/>
    <s v="CUST-0252"/>
    <s v="CMP-336"/>
    <x v="0"/>
    <x v="4"/>
    <s v="$6,378"/>
    <n v="6378"/>
    <x v="0"/>
    <s v="Hemangini Bahri"/>
    <s v="Hemangini Bahri"/>
    <s v="2024-05-27"/>
    <x v="870"/>
    <d v="2024-06-29T00:00:00"/>
    <d v="2024-06-29T00:00:00"/>
    <d v="2024-07-08T00:00:00"/>
    <d v="2024-07-08T00:00:00"/>
    <n v="42"/>
    <n v="0"/>
    <n v="1"/>
    <n v="4.8"/>
    <x v="3"/>
    <m/>
    <x v="1"/>
  </r>
  <r>
    <s v="DL-03664"/>
    <s v="CUST-0013"/>
    <s v=""/>
    <x v="3"/>
    <x v="2"/>
    <s v="4,737"/>
    <n v="4737"/>
    <x v="4"/>
    <s v="Panini Kade"/>
    <s v="Panini Kade"/>
    <s v="22/12/2024"/>
    <x v="350"/>
    <d v="2025-02-28T00:00:00"/>
    <d v="2025-02-28T00:00:00"/>
    <m/>
    <s v=""/>
    <m/>
    <n v="0"/>
    <n v="1"/>
    <n v="7.9"/>
    <x v="4"/>
    <m/>
    <x v="0"/>
  </r>
  <r>
    <s v="DL-03665"/>
    <s v="CUST-1445"/>
    <s v=""/>
    <x v="2"/>
    <x v="4"/>
    <s v="$24,542"/>
    <n v="24542"/>
    <x v="3"/>
    <s v="Owen Mane"/>
    <s v="Owen Mane"/>
    <s v="2023-10-03"/>
    <x v="32"/>
    <d v="2024-02-15T00:00:00"/>
    <d v="2024-02-15T00:00:00"/>
    <d v="2024-03-07T00:00:00"/>
    <d v="2024-03-07T00:00:00"/>
    <n v="156"/>
    <n v="0"/>
    <n v="1"/>
    <n v="30.2"/>
    <x v="1"/>
    <m/>
    <x v="1"/>
  </r>
  <r>
    <s v="DL-03666"/>
    <s v="CUST-1435"/>
    <s v=""/>
    <x v="0"/>
    <x v="2"/>
    <s v="5518"/>
    <n v="5518"/>
    <x v="3"/>
    <s v="Ekta Uppal"/>
    <s v="Ekta Uppal"/>
    <s v="2024-01-01"/>
    <x v="208"/>
    <d v="2024-02-04T00:00:00"/>
    <d v="2024-02-04T00:00:00"/>
    <m/>
    <s v=""/>
    <m/>
    <n v="0"/>
    <n v="1"/>
    <n v="0.8"/>
    <x v="4"/>
    <m/>
    <x v="0"/>
  </r>
  <r>
    <s v="DL-03667"/>
    <s v="CUST-0231"/>
    <s v="CMP-060"/>
    <x v="4"/>
    <x v="4"/>
    <s v="6393"/>
    <n v="6393"/>
    <x v="5"/>
    <s v="Amruta Sinha"/>
    <s v="Amruta Sinha"/>
    <s v="2024-04-26"/>
    <x v="617"/>
    <d v="2024-09-26T00:00:00"/>
    <d v="2024-09-26T00:00:00"/>
    <d v="2024-09-21T00:00:00"/>
    <d v="2024-09-21T00:00:00"/>
    <n v="148"/>
    <n v="0"/>
    <n v="1"/>
    <n v="21.7"/>
    <x v="3"/>
    <m/>
    <x v="1"/>
  </r>
  <r>
    <s v="DL-03668"/>
    <s v="CUST-1237"/>
    <s v="CMP-265"/>
    <x v="0"/>
    <x v="0"/>
    <s v="$8,274"/>
    <n v="8274"/>
    <x v="0"/>
    <s v="Vidhi Mital"/>
    <s v="Vidhi Mital"/>
    <s v="2022-04-24"/>
    <x v="591"/>
    <d v="2022-06-14T00:00:00"/>
    <d v="2022-06-14T00:00:00"/>
    <m/>
    <s v=""/>
    <m/>
    <n v="0"/>
    <n v="1"/>
    <n v="33.5"/>
    <x v="3"/>
    <m/>
    <x v="0"/>
  </r>
  <r>
    <s v="DL-03669"/>
    <s v="CUST-1262"/>
    <s v="CMP-130"/>
    <x v="0"/>
    <x v="6"/>
    <s v="8628"/>
    <n v="8628"/>
    <x v="8"/>
    <s v="Krish Varughese"/>
    <s v="Krish Varughese"/>
    <s v="2023-05-16"/>
    <x v="213"/>
    <d v="2023-11-04T00:00:00"/>
    <d v="2023-11-04T00:00:00"/>
    <m/>
    <s v=""/>
    <m/>
    <n v="0"/>
    <n v="1"/>
    <n v="5.6"/>
    <x v="4"/>
    <m/>
    <x v="0"/>
  </r>
  <r>
    <s v="DL-03670"/>
    <s v="CUST-0579"/>
    <s v="CMP-377"/>
    <x v="2"/>
    <x v="2"/>
    <s v="33K"/>
    <n v="33000"/>
    <x v="1"/>
    <s v="Karan Karnik"/>
    <s v="Karan Karnik"/>
    <s v="2023-12-16"/>
    <x v="417"/>
    <d v="2024-02-08T00:00:00"/>
    <d v="2024-02-08T00:00:00"/>
    <m/>
    <s v=""/>
    <m/>
    <n v="0"/>
    <n v="1"/>
    <n v="26.9"/>
    <x v="3"/>
    <m/>
    <x v="0"/>
  </r>
  <r>
    <s v="DL-03671"/>
    <s v="CUST-1425"/>
    <s v="CMP-079"/>
    <x v="4"/>
    <x v="1"/>
    <s v="8080"/>
    <n v="8080"/>
    <x v="7"/>
    <s v="Patrick Sama  "/>
    <s v="Patrick Sama"/>
    <s v="30/10/2024"/>
    <x v="805"/>
    <d v="2024-12-13T00:00:00"/>
    <d v="2024-12-13T00:00:00"/>
    <m/>
    <s v=""/>
    <m/>
    <n v="0"/>
    <n v="1"/>
    <n v="7.5"/>
    <x v="0"/>
    <m/>
    <x v="0"/>
  </r>
  <r>
    <s v="DL-03672"/>
    <s v="CUST-1056"/>
    <s v=""/>
    <x v="2"/>
    <x v="2"/>
    <s v="25093"/>
    <n v="25093"/>
    <x v="5"/>
    <s v="Hemangini Bahri"/>
    <s v="Hemangini Bahri"/>
    <s v="2022-03-18"/>
    <x v="483"/>
    <d v="2022-06-26T00:00:00"/>
    <d v="2022-06-26T00:00:00"/>
    <m/>
    <s v=""/>
    <m/>
    <n v="0"/>
    <n v="1"/>
    <n v="28.2"/>
    <x v="4"/>
    <m/>
    <x v="0"/>
  </r>
  <r>
    <s v="DL-03673"/>
    <s v="CUST-1003"/>
    <s v="CMP-190"/>
    <x v="0"/>
    <x v="0"/>
    <s v="$2,802"/>
    <n v="2802"/>
    <x v="3"/>
    <s v="Jairaj Panchal"/>
    <s v="Jairaj Panchal"/>
    <s v="2022-12-31"/>
    <x v="324"/>
    <d v="2023-06-14T00:00:00"/>
    <d v="2023-06-14T00:00:00"/>
    <m/>
    <s v=""/>
    <m/>
    <n v="0"/>
    <n v="1"/>
    <n v="25.2"/>
    <x v="3"/>
    <m/>
    <x v="0"/>
  </r>
  <r>
    <s v="DL-03674"/>
    <s v="CUST-1382"/>
    <s v=""/>
    <x v="0"/>
    <x v="3"/>
    <s v="$2,506"/>
    <n v="2506"/>
    <x v="7"/>
    <s v="Shivani Natt"/>
    <s v="Shivani Natt"/>
    <s v="2022-08-02"/>
    <x v="710"/>
    <d v="2022-11-10T00:00:00"/>
    <d v="2022-11-10T00:00:00"/>
    <m/>
    <s v=""/>
    <m/>
    <n v="0"/>
    <n v="1"/>
    <m/>
    <x v="0"/>
    <m/>
    <x v="0"/>
  </r>
  <r>
    <s v="DL-03675"/>
    <s v="CUST-1054"/>
    <s v="CMP-088"/>
    <x v="1"/>
    <x v="1"/>
    <s v="$169,926"/>
    <n v="169926"/>
    <x v="1"/>
    <s v="Shivani Natt"/>
    <s v="Shivani Natt"/>
    <s v="2022-07-24"/>
    <x v="900"/>
    <d v="2022-08-19T00:00:00"/>
    <d v="2022-08-19T00:00:00"/>
    <m/>
    <s v=""/>
    <m/>
    <n v="0"/>
    <n v="1"/>
    <n v="21.3"/>
    <x v="2"/>
    <m/>
    <x v="0"/>
  </r>
  <r>
    <s v="DL-03676"/>
    <s v="CUST-0655"/>
    <s v="CMP-285"/>
    <x v="3"/>
    <x v="3"/>
    <s v="20560"/>
    <n v="20560"/>
    <x v="6"/>
    <s v="Mason Solanki"/>
    <s v="Mason Solanki"/>
    <s v="2023-02-20"/>
    <x v="946"/>
    <d v="2023-04-28T00:00:00"/>
    <d v="2023-04-28T00:00:00"/>
    <m/>
    <s v=""/>
    <m/>
    <n v="0"/>
    <n v="1"/>
    <n v="29"/>
    <x v="3"/>
    <m/>
    <x v="0"/>
  </r>
  <r>
    <s v="DL-03677"/>
    <s v="CUST-1097"/>
    <s v="CMP-337"/>
    <x v="4"/>
    <x v="5"/>
    <s v="$7,245"/>
    <n v="7245"/>
    <x v="4"/>
    <s v="jalsa parsa"/>
    <s v="Jalsa Parsa"/>
    <s v="2023-11-07"/>
    <x v="92"/>
    <d v="2024-04-05T00:00:00"/>
    <d v="2024-04-05T00:00:00"/>
    <d v="2024-01-01T00:00:00"/>
    <d v="2024-01-01T00:00:00"/>
    <n v="55"/>
    <n v="0"/>
    <n v="1"/>
    <n v="2.1"/>
    <x v="2"/>
    <m/>
    <x v="2"/>
  </r>
  <r>
    <s v="DL-03678"/>
    <s v="CUST-0689"/>
    <s v="CMP-178"/>
    <x v="3"/>
    <x v="2"/>
    <s v="11897"/>
    <n v="11897"/>
    <x v="6"/>
    <s v="Owen Mane"/>
    <s v="Owen Mane"/>
    <s v="07/07/2022"/>
    <x v="1041"/>
    <d v="2022-12-10T00:00:00"/>
    <d v="2022-12-10T00:00:00"/>
    <m/>
    <s v=""/>
    <m/>
    <n v="0"/>
    <n v="1"/>
    <n v="10.8"/>
    <x v="3"/>
    <m/>
    <x v="0"/>
  </r>
  <r>
    <s v="DL-03679"/>
    <s v="CUST-1356"/>
    <s v="CMP-253"/>
    <x v="2"/>
    <x v="0"/>
    <s v="43162"/>
    <n v="43162"/>
    <x v="4"/>
    <s v="Panini Kade"/>
    <s v="Panini Kade"/>
    <s v="2022-04-09"/>
    <x v="393"/>
    <d v="2022-08-31T00:00:00"/>
    <d v="2022-08-31T00:00:00"/>
    <m/>
    <s v=""/>
    <m/>
    <n v="0"/>
    <n v="1"/>
    <n v="21.6"/>
    <x v="3"/>
    <m/>
    <x v="0"/>
  </r>
  <r>
    <s v="DL-03680"/>
    <s v="CUST-0383"/>
    <s v="CMP-329"/>
    <x v="1"/>
    <x v="4"/>
    <s v="118K"/>
    <n v="118000"/>
    <x v="0"/>
    <s v="Hemangini Bahri"/>
    <s v="Hemangini Bahri"/>
    <s v="2022-02-25"/>
    <x v="1055"/>
    <d v="2022-06-13T00:00:00"/>
    <d v="2022-06-13T00:00:00"/>
    <d v="2022-05-31T00:00:00"/>
    <d v="2022-05-31T00:00:00"/>
    <n v="95"/>
    <n v="0"/>
    <n v="1"/>
    <n v="21"/>
    <x v="0"/>
    <m/>
    <x v="1"/>
  </r>
  <r>
    <s v="DL-03681"/>
    <s v="CUST-0217"/>
    <s v="CMP-366"/>
    <x v="3"/>
    <x v="1"/>
    <s v="19926"/>
    <n v="19926"/>
    <x v="2"/>
    <s v="Krish Varughese"/>
    <s v="Krish Varughese"/>
    <s v="2023-12-13"/>
    <x v="536"/>
    <d v="2024-03-11T00:00:00"/>
    <d v="2024-03-11T00:00:00"/>
    <m/>
    <s v=""/>
    <m/>
    <n v="0"/>
    <n v="1"/>
    <n v="6.2"/>
    <x v="1"/>
    <m/>
    <x v="0"/>
  </r>
  <r>
    <s v="DL-03682"/>
    <s v="CUST-1141"/>
    <s v=""/>
    <x v="2"/>
    <x v="2"/>
    <s v="12K"/>
    <n v="12000"/>
    <x v="5"/>
    <s v="Champak Rao"/>
    <s v="Champak Rao"/>
    <s v="2024-11-17"/>
    <x v="939"/>
    <d v="2025-03-31T00:00:00"/>
    <d v="2025-03-31T00:00:00"/>
    <m/>
    <s v=""/>
    <m/>
    <n v="0"/>
    <n v="1"/>
    <n v="11.3"/>
    <x v="2"/>
    <m/>
    <x v="0"/>
  </r>
  <r>
    <s v="DL-03683"/>
    <s v="CUST-0902"/>
    <s v="CMP-057"/>
    <x v="0"/>
    <x v="1"/>
    <s v="8K"/>
    <n v="8000"/>
    <x v="5"/>
    <s v="Krish Varughese"/>
    <s v="Krish Varughese"/>
    <s v="2022-12-29"/>
    <x v="1016"/>
    <d v="2023-05-14T00:00:00"/>
    <d v="2023-05-14T00:00:00"/>
    <m/>
    <s v=""/>
    <m/>
    <n v="0"/>
    <n v="1"/>
    <m/>
    <x v="2"/>
    <m/>
    <x v="0"/>
  </r>
  <r>
    <s v="DL-03684"/>
    <s v="CUST-0818"/>
    <s v=""/>
    <x v="0"/>
    <x v="2"/>
    <s v="9K"/>
    <n v="9000"/>
    <x v="4"/>
    <s v="Champak Rao"/>
    <s v="Champak Rao"/>
    <s v="25/01/2023"/>
    <x v="614"/>
    <d v="2023-07-08T00:00:00"/>
    <d v="2023-07-08T00:00:00"/>
    <m/>
    <s v=""/>
    <m/>
    <n v="0"/>
    <n v="1"/>
    <n v="30.6"/>
    <x v="0"/>
    <m/>
    <x v="0"/>
  </r>
  <r>
    <s v="DL-03685"/>
    <s v="CUST-0487"/>
    <s v="CMP-259"/>
    <x v="2"/>
    <x v="2"/>
    <s v="$43,957"/>
    <n v="43957"/>
    <x v="8"/>
    <s v="Owen Mane"/>
    <s v="Owen Mane"/>
    <s v="19/09/2022"/>
    <x v="547"/>
    <d v="2023-03-07T00:00:00"/>
    <d v="2023-03-07T00:00:00"/>
    <m/>
    <s v=""/>
    <m/>
    <n v="0"/>
    <n v="1"/>
    <n v="7.5"/>
    <x v="1"/>
    <m/>
    <x v="0"/>
  </r>
  <r>
    <s v="DL-03686"/>
    <s v="CUST-1373"/>
    <s v="CMP-037"/>
    <x v="0"/>
    <x v="5"/>
    <s v="$5,485"/>
    <n v="5485"/>
    <x v="2"/>
    <s v="rachit lall"/>
    <s v="Rachit Lall"/>
    <s v="2024-03-03"/>
    <x v="777"/>
    <d v="2024-05-20T00:00:00"/>
    <d v="2024-05-20T00:00:00"/>
    <d v="2024-07-26T00:00:00"/>
    <d v="2024-07-26T00:00:00"/>
    <n v="145"/>
    <n v="0"/>
    <n v="1"/>
    <n v="23.6"/>
    <x v="4"/>
    <m/>
    <x v="2"/>
  </r>
  <r>
    <s v="DL-03687"/>
    <s v="CUST-1207"/>
    <s v="CMP-266"/>
    <x v="2"/>
    <x v="4"/>
    <s v="29,107"/>
    <n v="29107"/>
    <x v="0"/>
    <s v="Shivani Natt"/>
    <s v="Shivani Natt"/>
    <s v="2022-03-18"/>
    <x v="483"/>
    <d v="2022-07-03T00:00:00"/>
    <d v="2022-07-03T00:00:00"/>
    <d v="2022-07-04T00:00:00"/>
    <d v="2022-07-04T00:00:00"/>
    <n v="108"/>
    <n v="1"/>
    <n v="4"/>
    <n v="19.399999999999999"/>
    <x v="4"/>
    <m/>
    <x v="1"/>
  </r>
  <r>
    <s v="DL-03688"/>
    <s v="CUST-0933"/>
    <s v="CMP-246"/>
    <x v="4"/>
    <x v="4"/>
    <s v="13K"/>
    <n v="13000"/>
    <x v="2"/>
    <s v="Nihal Bhasin"/>
    <s v="Nihal Bhasin"/>
    <s v="2023-12-08"/>
    <x v="628"/>
    <d v="2024-01-02T00:00:00"/>
    <d v="2024-01-02T00:00:00"/>
    <d v="2024-02-21T00:00:00"/>
    <d v="2024-02-21T00:00:00"/>
    <n v="75"/>
    <n v="1"/>
    <n v="3"/>
    <n v="11.7"/>
    <x v="4"/>
    <m/>
    <x v="1"/>
  </r>
  <r>
    <s v="DL-03689"/>
    <s v="CUST-1115"/>
    <s v="CMP-018"/>
    <x v="4"/>
    <x v="4"/>
    <s v="$5,767"/>
    <n v="5767"/>
    <x v="3"/>
    <s v="Amruta Sinha  "/>
    <s v="Amruta Sinha"/>
    <s v="2023-09-14"/>
    <x v="401"/>
    <d v="2024-02-09T00:00:00"/>
    <d v="2024-02-09T00:00:00"/>
    <d v="2023-11-16T00:00:00"/>
    <d v="2023-11-16T00:00:00"/>
    <n v="63"/>
    <n v="0"/>
    <n v="1"/>
    <n v="25"/>
    <x v="1"/>
    <m/>
    <x v="1"/>
  </r>
  <r>
    <s v="DL-03690"/>
    <s v="CUST-0552"/>
    <s v="CMP-352"/>
    <x v="0"/>
    <x v="6"/>
    <s v="5K"/>
    <n v="5000"/>
    <x v="5"/>
    <s v="Owen Mane"/>
    <s v="Owen Mane"/>
    <s v="2024-09-17"/>
    <x v="529"/>
    <d v="2024-11-09T00:00:00"/>
    <d v="2024-11-09T00:00:00"/>
    <m/>
    <s v=""/>
    <m/>
    <n v="0"/>
    <n v="1"/>
    <n v="18.399999999999999"/>
    <x v="2"/>
    <m/>
    <x v="0"/>
  </r>
  <r>
    <s v="DL-03691"/>
    <s v="CUST-1403"/>
    <s v="CMP-037"/>
    <x v="0"/>
    <x v="6"/>
    <s v="1944"/>
    <n v="1944"/>
    <x v="0"/>
    <s v="Champak Rao"/>
    <s v="Champak Rao"/>
    <s v="2022-02-01"/>
    <x v="344"/>
    <d v="2022-07-13T00:00:00"/>
    <d v="2022-07-13T00:00:00"/>
    <m/>
    <s v=""/>
    <m/>
    <n v="0"/>
    <n v="1"/>
    <m/>
    <x v="4"/>
    <m/>
    <x v="0"/>
  </r>
  <r>
    <s v="DL-03692"/>
    <s v="CUST-0556"/>
    <s v="CMP-076"/>
    <x v="2"/>
    <x v="3"/>
    <s v="$29,495"/>
    <n v="29495"/>
    <x v="1"/>
    <s v="Champak Rao"/>
    <s v="Champak Rao"/>
    <s v="2023-11-13"/>
    <x v="441"/>
    <d v="2024-05-02T00:00:00"/>
    <d v="2024-05-02T00:00:00"/>
    <m/>
    <s v=""/>
    <m/>
    <n v="0"/>
    <n v="1"/>
    <n v="16.600000000000001"/>
    <x v="0"/>
    <m/>
    <x v="0"/>
  </r>
  <r>
    <s v="DL-03693"/>
    <s v="CUST-0310"/>
    <s v=""/>
    <x v="0"/>
    <x v="0"/>
    <s v="8,234"/>
    <n v="8234"/>
    <x v="7"/>
    <s v="Owen Mane"/>
    <s v="Owen Mane"/>
    <s v="2024-06-29"/>
    <x v="239"/>
    <d v="2024-10-29T00:00:00"/>
    <d v="2024-10-29T00:00:00"/>
    <m/>
    <s v=""/>
    <m/>
    <n v="0"/>
    <n v="1"/>
    <m/>
    <x v="1"/>
    <m/>
    <x v="0"/>
  </r>
  <r>
    <s v="DL-03694"/>
    <s v="CUST-0313"/>
    <s v="CMP-327"/>
    <x v="1"/>
    <x v="4"/>
    <s v="$74,339"/>
    <n v="74339"/>
    <x v="8"/>
    <s v="Krish Varughese"/>
    <s v="Krish Varughese"/>
    <s v="2024-12-25"/>
    <x v="163"/>
    <d v="2025-06-15T00:00:00"/>
    <d v="2025-06-15T00:00:00"/>
    <d v="2025-02-19T00:00:00"/>
    <d v="2025-02-19T00:00:00"/>
    <n v="56"/>
    <n v="1"/>
    <n v="4"/>
    <n v="18.600000000000001"/>
    <x v="2"/>
    <m/>
    <x v="1"/>
  </r>
  <r>
    <s v="DL-03695"/>
    <s v="CUST-0596"/>
    <s v="CMP-309"/>
    <x v="3"/>
    <x v="1"/>
    <s v="17723"/>
    <n v="17723"/>
    <x v="7"/>
    <s v="rachit lall"/>
    <s v="Rachit Lall"/>
    <s v="2024-02-29"/>
    <x v="803"/>
    <d v="2024-04-02T00:00:00"/>
    <d v="2024-04-02T00:00:00"/>
    <m/>
    <s v=""/>
    <m/>
    <n v="0"/>
    <n v="1"/>
    <n v="32.6"/>
    <x v="3"/>
    <m/>
    <x v="0"/>
  </r>
  <r>
    <s v="DL-03696"/>
    <s v="CUST-0674"/>
    <s v="CMP-045"/>
    <x v="3"/>
    <x v="5"/>
    <s v="16,576"/>
    <n v="16576"/>
    <x v="4"/>
    <s v="Amruta Sinha"/>
    <s v="Amruta Sinha"/>
    <s v="2022-09-04"/>
    <x v="936"/>
    <d v="2023-03-03T00:00:00"/>
    <d v="2023-03-03T00:00:00"/>
    <d v="2022-12-04T00:00:00"/>
    <d v="2022-12-04T00:00:00"/>
    <n v="91"/>
    <n v="0"/>
    <n v="1"/>
    <n v="10.7"/>
    <x v="2"/>
    <m/>
    <x v="2"/>
  </r>
  <r>
    <s v="DL-03697"/>
    <s v="CUST-0075"/>
    <s v=""/>
    <x v="2"/>
    <x v="2"/>
    <s v="14K"/>
    <n v="14000"/>
    <x v="2"/>
    <s v="Shivani Natt"/>
    <s v="Shivani Natt"/>
    <s v="2022-06-05"/>
    <x v="462"/>
    <d v="2022-08-23T00:00:00"/>
    <d v="2022-08-23T00:00:00"/>
    <m/>
    <s v=""/>
    <m/>
    <n v="0"/>
    <n v="1"/>
    <m/>
    <x v="4"/>
    <m/>
    <x v="0"/>
  </r>
  <r>
    <s v="DL-03698"/>
    <s v="CUST-0585"/>
    <s v="CMP-013"/>
    <x v="2"/>
    <x v="5"/>
    <s v="15169"/>
    <n v="15169"/>
    <x v="3"/>
    <s v="Lakshmi Hayre"/>
    <s v="Lakshmi Hayre"/>
    <s v="2023-11-02"/>
    <x v="425"/>
    <d v="2024-01-30T00:00:00"/>
    <d v="2024-01-30T00:00:00"/>
    <d v="2024-04-04T00:00:00"/>
    <d v="2024-04-04T00:00:00"/>
    <n v="154"/>
    <n v="0"/>
    <n v="1"/>
    <m/>
    <x v="4"/>
    <m/>
    <x v="2"/>
  </r>
  <r>
    <s v="DL-03699"/>
    <s v="CUST-0927"/>
    <s v="CMP-081"/>
    <x v="1"/>
    <x v="6"/>
    <s v="123528"/>
    <n v="123528"/>
    <x v="8"/>
    <s v="Amruta Sinha"/>
    <s v="Amruta Sinha"/>
    <s v="2023-04-21"/>
    <x v="454"/>
    <d v="2023-09-11T00:00:00"/>
    <d v="2023-09-11T00:00:00"/>
    <m/>
    <s v=""/>
    <m/>
    <n v="0"/>
    <n v="1"/>
    <n v="31.1"/>
    <x v="3"/>
    <m/>
    <x v="0"/>
  </r>
  <r>
    <s v="DL-03700"/>
    <s v="CUST-1286"/>
    <s v=""/>
    <x v="3"/>
    <x v="5"/>
    <s v="7309"/>
    <n v="7309"/>
    <x v="5"/>
    <s v="Kashish Patla"/>
    <s v="Kashish Patla"/>
    <s v="2023-12-29"/>
    <x v="887"/>
    <d v="2024-06-10T00:00:00"/>
    <d v="2024-06-10T00:00:00"/>
    <d v="2024-06-11T00:00:00"/>
    <d v="2024-06-11T00:00:00"/>
    <n v="165"/>
    <n v="0"/>
    <n v="1"/>
    <n v="20.6"/>
    <x v="1"/>
    <m/>
    <x v="2"/>
  </r>
  <r>
    <s v="DL-03701"/>
    <s v="CUST-0016"/>
    <s v=""/>
    <x v="0"/>
    <x v="6"/>
    <s v="9,381"/>
    <n v="9381"/>
    <x v="6"/>
    <s v="Champak Rao"/>
    <s v="Champak Rao"/>
    <s v="2024-11-01"/>
    <x v="15"/>
    <d v="2025-04-12T00:00:00"/>
    <d v="2025-04-12T00:00:00"/>
    <m/>
    <s v=""/>
    <m/>
    <n v="0"/>
    <n v="1"/>
    <n v="17.899999999999999"/>
    <x v="3"/>
    <m/>
    <x v="0"/>
  </r>
  <r>
    <s v="DL-03702"/>
    <s v="CUST-0387"/>
    <s v="CMP-241"/>
    <x v="1"/>
    <x v="3"/>
    <s v="$104,601"/>
    <n v="104601"/>
    <x v="5"/>
    <s v="rachit lall"/>
    <s v="Rachit Lall"/>
    <s v="2022-02-12"/>
    <x v="1029"/>
    <d v="2022-05-29T00:00:00"/>
    <d v="2022-05-29T00:00:00"/>
    <m/>
    <s v=""/>
    <m/>
    <n v="0"/>
    <n v="1"/>
    <n v="32.6"/>
    <x v="4"/>
    <m/>
    <x v="0"/>
  </r>
  <r>
    <s v="DL-03703"/>
    <s v="CUST-1278"/>
    <s v="CMP-108"/>
    <x v="4"/>
    <x v="2"/>
    <s v="6,825"/>
    <n v="6825"/>
    <x v="0"/>
    <s v="rachit lall"/>
    <s v="Rachit Lall"/>
    <s v="2023-03-08"/>
    <x v="1053"/>
    <d v="2023-08-20T00:00:00"/>
    <d v="2023-08-20T00:00:00"/>
    <m/>
    <s v=""/>
    <m/>
    <n v="0"/>
    <n v="1"/>
    <n v="31.4"/>
    <x v="3"/>
    <m/>
    <x v="0"/>
  </r>
  <r>
    <s v="DL-03704"/>
    <s v="CUST-1293"/>
    <s v="CMP-200"/>
    <x v="4"/>
    <x v="2"/>
    <s v="3653"/>
    <n v="3653"/>
    <x v="4"/>
    <s v="Mason Solanki  "/>
    <s v="Mason Solanki"/>
    <s v="2022-07-31"/>
    <x v="384"/>
    <d v="2022-11-06T00:00:00"/>
    <d v="2022-11-06T00:00:00"/>
    <m/>
    <s v=""/>
    <m/>
    <n v="0"/>
    <n v="1"/>
    <n v="31.1"/>
    <x v="1"/>
    <m/>
    <x v="0"/>
  </r>
  <r>
    <s v="DL-03705"/>
    <s v="CUST-0478"/>
    <s v="CMP-383"/>
    <x v="2"/>
    <x v="5"/>
    <s v="$23,171"/>
    <n v="23171"/>
    <x v="0"/>
    <s v="Nihal Bhasin"/>
    <s v="Nihal Bhasin"/>
    <s v="2022-01-19"/>
    <x v="99"/>
    <d v="2022-05-11T00:00:00"/>
    <d v="2022-05-11T00:00:00"/>
    <d v="2022-06-27T00:00:00"/>
    <d v="2022-06-27T00:00:00"/>
    <n v="159"/>
    <n v="0"/>
    <n v="1"/>
    <n v="9.6"/>
    <x v="1"/>
    <m/>
    <x v="2"/>
  </r>
  <r>
    <s v="DL-03706"/>
    <s v="CUST-0211"/>
    <s v=""/>
    <x v="2"/>
    <x v="2"/>
    <s v="$19,018"/>
    <n v="19018"/>
    <x v="5"/>
    <s v="Amruta Sinha"/>
    <s v="Amruta Sinha"/>
    <s v="2023-12-07"/>
    <x v="439"/>
    <d v="2024-02-17T00:00:00"/>
    <d v="2024-02-17T00:00:00"/>
    <m/>
    <s v=""/>
    <m/>
    <n v="0"/>
    <n v="1"/>
    <n v="30"/>
    <x v="2"/>
    <m/>
    <x v="0"/>
  </r>
  <r>
    <s v="DL-03707"/>
    <s v="CUST-0370"/>
    <s v="CMP-156"/>
    <x v="2"/>
    <x v="6"/>
    <s v="24192"/>
    <n v="24192"/>
    <x v="7"/>
    <s v="Owen Mane"/>
    <s v="Owen Mane"/>
    <s v="2024-11-17"/>
    <x v="939"/>
    <d v="2024-12-10T00:00:00"/>
    <d v="2024-12-10T00:00:00"/>
    <m/>
    <s v=""/>
    <m/>
    <n v="0"/>
    <n v="1"/>
    <n v="8.4"/>
    <x v="2"/>
    <m/>
    <x v="0"/>
  </r>
  <r>
    <s v="DL-03708"/>
    <s v="CUST-1153"/>
    <s v="CMP-381"/>
    <x v="0"/>
    <x v="4"/>
    <s v="4,875"/>
    <n v="4875"/>
    <x v="4"/>
    <s v="Ati Seshadri"/>
    <s v="Ati Seshadri"/>
    <s v="2023-10-19"/>
    <x v="782"/>
    <d v="2023-11-22T00:00:00"/>
    <d v="2023-11-22T00:00:00"/>
    <d v="2023-12-12T00:00:00"/>
    <d v="2023-12-12T00:00:00"/>
    <n v="54"/>
    <n v="0"/>
    <n v="1"/>
    <m/>
    <x v="0"/>
    <m/>
    <x v="1"/>
  </r>
  <r>
    <s v="DL-03709"/>
    <s v="CUST-0212"/>
    <s v="CMP-323"/>
    <x v="2"/>
    <x v="5"/>
    <s v="12429"/>
    <n v="12429"/>
    <x v="5"/>
    <s v="Anamika Keer"/>
    <s v="Anamika Keer"/>
    <s v="2024-02-19"/>
    <x v="281"/>
    <d v="2024-04-23T00:00:00"/>
    <d v="2024-04-23T00:00:00"/>
    <d v="2024-07-18T00:00:00"/>
    <d v="2024-07-18T00:00:00"/>
    <n v="150"/>
    <n v="0"/>
    <n v="1"/>
    <n v="30.4"/>
    <x v="0"/>
    <m/>
    <x v="2"/>
  </r>
  <r>
    <s v="DL-03710"/>
    <s v="CUST-0955"/>
    <s v="CMP-015"/>
    <x v="1"/>
    <x v="2"/>
    <s v="$178,743"/>
    <n v="178743"/>
    <x v="1"/>
    <s v="Owen Mane"/>
    <s v="Owen Mane"/>
    <s v="2022-01-16"/>
    <x v="114"/>
    <d v="2022-03-01T00:00:00"/>
    <d v="2022-03-01T00:00:00"/>
    <m/>
    <s v=""/>
    <m/>
    <n v="0"/>
    <n v="1"/>
    <n v="3.6"/>
    <x v="4"/>
    <m/>
    <x v="0"/>
  </r>
  <r>
    <s v="DL-03711"/>
    <s v="CUST-1145"/>
    <s v="CMP-022"/>
    <x v="3"/>
    <x v="6"/>
    <s v="17,564"/>
    <n v="17564"/>
    <x v="6"/>
    <s v="jalsa parsa"/>
    <s v="Jalsa Parsa"/>
    <s v="2022-05-24"/>
    <x v="730"/>
    <d v="2022-10-08T00:00:00"/>
    <d v="2022-10-08T00:00:00"/>
    <m/>
    <s v=""/>
    <m/>
    <n v="0"/>
    <n v="1"/>
    <n v="17.3"/>
    <x v="2"/>
    <m/>
    <x v="0"/>
  </r>
  <r>
    <s v="DL-03712"/>
    <s v="CUST-0835"/>
    <s v="CMP-054"/>
    <x v="2"/>
    <x v="3"/>
    <s v="31609"/>
    <n v="31609"/>
    <x v="4"/>
    <s v="Nihal Bhasin"/>
    <s v="Nihal Bhasin"/>
    <s v="2022-03-17"/>
    <x v="34"/>
    <d v="2022-07-17T00:00:00"/>
    <d v="2022-07-17T00:00:00"/>
    <m/>
    <s v=""/>
    <m/>
    <n v="0"/>
    <n v="1"/>
    <n v="19.5"/>
    <x v="1"/>
    <m/>
    <x v="0"/>
  </r>
  <r>
    <s v="DL-03713"/>
    <s v="CUST-0923"/>
    <s v="CMP-041"/>
    <x v="1"/>
    <x v="0"/>
    <s v="$122,184"/>
    <n v="122184"/>
    <x v="0"/>
    <s v="Aachal Soni"/>
    <s v="Aachal Soni"/>
    <s v="2024-08-16"/>
    <x v="642"/>
    <d v="2024-09-14T00:00:00"/>
    <d v="2024-09-14T00:00:00"/>
    <m/>
    <s v=""/>
    <m/>
    <n v="0"/>
    <n v="1"/>
    <n v="24.3"/>
    <x v="4"/>
    <m/>
    <x v="0"/>
  </r>
  <r>
    <s v="DL-03714"/>
    <s v="CUST-0347"/>
    <s v=""/>
    <x v="1"/>
    <x v="4"/>
    <s v="$133,298"/>
    <n v="133298"/>
    <x v="0"/>
    <s v="Kashish Patla"/>
    <s v="Kashish Patla"/>
    <s v="2022-04-08"/>
    <x v="295"/>
    <d v="2022-06-11T00:00:00"/>
    <d v="2022-06-11T00:00:00"/>
    <d v="2022-07-10T00:00:00"/>
    <d v="2022-07-10T00:00:00"/>
    <n v="93"/>
    <n v="0"/>
    <n v="1"/>
    <n v="6"/>
    <x v="3"/>
    <m/>
    <x v="1"/>
  </r>
  <r>
    <s v="DL-03715"/>
    <s v="CUST-0216"/>
    <s v="CMP-021"/>
    <x v="4"/>
    <x v="3"/>
    <s v="$5,266"/>
    <n v="5266"/>
    <x v="1"/>
    <s v="Krish Varughese"/>
    <s v="Krish Varughese"/>
    <s v="2024-09-10"/>
    <x v="1022"/>
    <d v="2024-11-20T00:00:00"/>
    <d v="2024-11-20T00:00:00"/>
    <m/>
    <s v=""/>
    <m/>
    <n v="0"/>
    <n v="1"/>
    <n v="7.4"/>
    <x v="1"/>
    <m/>
    <x v="0"/>
  </r>
  <r>
    <s v="DL-03716"/>
    <s v="CUST-1495"/>
    <s v="CMP-391"/>
    <x v="3"/>
    <x v="2"/>
    <s v="$21,002"/>
    <n v="21002"/>
    <x v="7"/>
    <s v="Champak Rao"/>
    <s v="Champak Rao"/>
    <s v="08/10/2022"/>
    <x v="667"/>
    <d v="2023-04-03T00:00:00"/>
    <d v="2023-04-03T00:00:00"/>
    <m/>
    <s v=""/>
    <m/>
    <n v="0"/>
    <n v="1"/>
    <n v="19.7"/>
    <x v="3"/>
    <m/>
    <x v="0"/>
  </r>
  <r>
    <s v="DL-03717"/>
    <s v="CUST-0294"/>
    <s v="CMP-157"/>
    <x v="4"/>
    <x v="3"/>
    <s v="10,509"/>
    <n v="10509"/>
    <x v="3"/>
    <s v="jalsa parsa"/>
    <s v="Jalsa Parsa"/>
    <s v="2024-09-13"/>
    <x v="418"/>
    <d v="2024-10-28T00:00:00"/>
    <d v="2024-10-28T00:00:00"/>
    <m/>
    <s v=""/>
    <m/>
    <n v="0"/>
    <n v="1"/>
    <n v="21.7"/>
    <x v="4"/>
    <m/>
    <x v="0"/>
  </r>
  <r>
    <s v="DL-03718"/>
    <s v="CUST-1044"/>
    <s v="CMP-233"/>
    <x v="3"/>
    <x v="1"/>
    <s v="7,992"/>
    <n v="7992"/>
    <x v="2"/>
    <s v="Patrick Sama"/>
    <s v="Patrick Sama"/>
    <s v="2024-03-30"/>
    <x v="505"/>
    <d v="2024-08-30T00:00:00"/>
    <d v="2024-08-30T00:00:00"/>
    <m/>
    <s v=""/>
    <m/>
    <n v="0"/>
    <n v="1"/>
    <n v="16.3"/>
    <x v="3"/>
    <m/>
    <x v="0"/>
  </r>
  <r>
    <s v="DL-03719"/>
    <s v="CUST-1141"/>
    <s v="CMP-146"/>
    <x v="2"/>
    <x v="0"/>
    <s v="$19,184"/>
    <n v="19184"/>
    <x v="0"/>
    <s v="Karan Karnik"/>
    <s v="Karan Karnik"/>
    <s v="2023-04-04"/>
    <x v="261"/>
    <d v="2023-05-04T00:00:00"/>
    <d v="2023-05-04T00:00:00"/>
    <m/>
    <s v=""/>
    <m/>
    <n v="0"/>
    <n v="1"/>
    <n v="5.5"/>
    <x v="1"/>
    <m/>
    <x v="0"/>
  </r>
  <r>
    <s v="DL-03720"/>
    <s v="CUST-0337"/>
    <s v="CMP-308"/>
    <x v="2"/>
    <x v="3"/>
    <s v="$43,101"/>
    <n v="43101"/>
    <x v="5"/>
    <s v="Vidhi Mital"/>
    <s v="Vidhi Mital"/>
    <s v="2024-04-04"/>
    <x v="753"/>
    <d v="2024-09-23T00:00:00"/>
    <d v="2024-09-23T00:00:00"/>
    <m/>
    <s v=""/>
    <m/>
    <n v="0"/>
    <n v="1"/>
    <n v="13.3"/>
    <x v="4"/>
    <m/>
    <x v="0"/>
  </r>
  <r>
    <s v="DL-03721"/>
    <s v="CUST-0402"/>
    <s v=""/>
    <x v="0"/>
    <x v="6"/>
    <s v="6,149"/>
    <n v="6149"/>
    <x v="5"/>
    <s v="Jasmit Gour"/>
    <s v="Jasmit Gour"/>
    <s v="2023-07-08"/>
    <x v="695"/>
    <d v="2023-12-20T00:00:00"/>
    <d v="2023-12-20T00:00:00"/>
    <m/>
    <s v=""/>
    <m/>
    <n v="0"/>
    <n v="1"/>
    <n v="23.1"/>
    <x v="2"/>
    <m/>
    <x v="0"/>
  </r>
  <r>
    <s v="DL-03722"/>
    <s v="CUST-0794"/>
    <s v=""/>
    <x v="3"/>
    <x v="0"/>
    <s v="19737"/>
    <n v="19737"/>
    <x v="8"/>
    <s v="Krish Varughese"/>
    <s v="Krish Varughese"/>
    <s v="27/05/2023"/>
    <x v="215"/>
    <d v="2023-11-10T00:00:00"/>
    <d v="2023-11-10T00:00:00"/>
    <m/>
    <s v=""/>
    <m/>
    <n v="0"/>
    <n v="1"/>
    <n v="17.600000000000001"/>
    <x v="0"/>
    <m/>
    <x v="0"/>
  </r>
  <r>
    <s v="DL-03723"/>
    <s v="CUST-0778"/>
    <s v="CMP-292"/>
    <x v="1"/>
    <x v="2"/>
    <s v="119839"/>
    <n v="119839"/>
    <x v="4"/>
    <s v="Karan Karnik"/>
    <s v="Karan Karnik"/>
    <s v="02/12/2022"/>
    <x v="700"/>
    <d v="2023-02-27T00:00:00"/>
    <d v="2023-02-27T00:00:00"/>
    <m/>
    <s v=""/>
    <m/>
    <n v="0"/>
    <n v="1"/>
    <n v="1.7"/>
    <x v="0"/>
    <m/>
    <x v="0"/>
  </r>
  <r>
    <s v="DL-03724"/>
    <s v="CUST-1230"/>
    <s v="CMP-303"/>
    <x v="1"/>
    <x v="1"/>
    <s v="152,290"/>
    <n v="152290"/>
    <x v="1"/>
    <s v="jalsa parsa"/>
    <s v="Jalsa Parsa"/>
    <s v="2023-10-27"/>
    <x v="502"/>
    <d v="2024-02-02T00:00:00"/>
    <d v="2024-02-02T00:00:00"/>
    <m/>
    <s v=""/>
    <m/>
    <n v="0"/>
    <n v="1"/>
    <n v="15.7"/>
    <x v="4"/>
    <m/>
    <x v="0"/>
  </r>
  <r>
    <s v="DL-03725"/>
    <s v="CUST-0145"/>
    <s v="CMP-344"/>
    <x v="3"/>
    <x v="1"/>
    <s v="9,002"/>
    <n v="9002"/>
    <x v="3"/>
    <s v="Ekta Uppal"/>
    <s v="Ekta Uppal"/>
    <s v="2022-11-16"/>
    <x v="824"/>
    <d v="2023-05-01T00:00:00"/>
    <d v="2023-05-01T00:00:00"/>
    <m/>
    <s v=""/>
    <m/>
    <n v="0"/>
    <n v="1"/>
    <m/>
    <x v="1"/>
    <m/>
    <x v="0"/>
  </r>
  <r>
    <s v="DL-03726"/>
    <s v="CUST-0812"/>
    <s v="CMP-304"/>
    <x v="1"/>
    <x v="2"/>
    <s v="191469"/>
    <n v="191469"/>
    <x v="3"/>
    <s v="Kashish Patla"/>
    <s v="Kashish Patla"/>
    <s v="2022-08-20"/>
    <x v="103"/>
    <d v="2022-09-10T00:00:00"/>
    <d v="2022-09-10T00:00:00"/>
    <m/>
    <s v=""/>
    <m/>
    <n v="0"/>
    <n v="1"/>
    <n v="13.2"/>
    <x v="1"/>
    <m/>
    <x v="0"/>
  </r>
  <r>
    <s v="DL-03727"/>
    <s v="CUST-1498"/>
    <s v=""/>
    <x v="4"/>
    <x v="0"/>
    <s v="6,838"/>
    <n v="6838"/>
    <x v="7"/>
    <s v="Owen Mane"/>
    <s v="Owen Mane"/>
    <s v="2024-03-24"/>
    <x v="656"/>
    <d v="2024-05-04T00:00:00"/>
    <d v="2024-05-04T00:00:00"/>
    <m/>
    <s v=""/>
    <m/>
    <n v="0"/>
    <n v="1"/>
    <m/>
    <x v="3"/>
    <m/>
    <x v="0"/>
  </r>
  <r>
    <s v="DL-03728"/>
    <s v="CUST-0970"/>
    <s v=""/>
    <x v="3"/>
    <x v="5"/>
    <s v="4,265"/>
    <n v="4265"/>
    <x v="0"/>
    <s v="Panini Kade"/>
    <s v="Panini Kade"/>
    <s v="2024-06-07"/>
    <x v="664"/>
    <d v="2024-07-27T00:00:00"/>
    <d v="2024-07-27T00:00:00"/>
    <d v="2024-12-21T00:00:00"/>
    <d v="2024-12-21T00:00:00"/>
    <n v="197"/>
    <n v="0"/>
    <n v="1"/>
    <m/>
    <x v="4"/>
    <m/>
    <x v="2"/>
  </r>
  <r>
    <s v="DL-03729"/>
    <s v="CUST-0343"/>
    <s v="CMP-190"/>
    <x v="1"/>
    <x v="1"/>
    <s v="$127,613"/>
    <n v="127613"/>
    <x v="8"/>
    <s v="Aachal Soni"/>
    <s v="Aachal Soni"/>
    <s v="18/11/2024"/>
    <x v="65"/>
    <d v="2025-01-10T00:00:00"/>
    <d v="2025-01-10T00:00:00"/>
    <m/>
    <s v=""/>
    <m/>
    <n v="0"/>
    <n v="1"/>
    <m/>
    <x v="0"/>
    <m/>
    <x v="0"/>
  </r>
  <r>
    <s v="DL-03730"/>
    <s v="CUST-1064"/>
    <s v="CMP-202"/>
    <x v="2"/>
    <x v="0"/>
    <s v="31,332"/>
    <n v="31332"/>
    <x v="5"/>
    <s v="Ekta Uppal"/>
    <s v="Ekta Uppal"/>
    <s v="2023-02-22"/>
    <x v="963"/>
    <d v="2023-04-26T00:00:00"/>
    <d v="2023-04-26T00:00:00"/>
    <m/>
    <s v=""/>
    <m/>
    <n v="0"/>
    <n v="1"/>
    <m/>
    <x v="2"/>
    <m/>
    <x v="0"/>
  </r>
  <r>
    <s v="DL-03731"/>
    <s v="CUST-1183"/>
    <s v=""/>
    <x v="4"/>
    <x v="4"/>
    <s v="$14,079"/>
    <n v="14079"/>
    <x v="5"/>
    <s v="Panini Kade"/>
    <s v="Panini Kade"/>
    <s v="2023-06-27"/>
    <x v="1056"/>
    <d v="2023-10-11T00:00:00"/>
    <d v="2023-10-11T00:00:00"/>
    <d v="2023-12-19T00:00:00"/>
    <d v="2023-12-19T00:00:00"/>
    <n v="175"/>
    <n v="0"/>
    <n v="1"/>
    <n v="31.6"/>
    <x v="2"/>
    <m/>
    <x v="1"/>
  </r>
  <r>
    <s v="DL-03732"/>
    <s v="CUST-1292"/>
    <s v="CMP-291"/>
    <x v="4"/>
    <x v="6"/>
    <s v="11825"/>
    <n v="11825"/>
    <x v="4"/>
    <s v="Nihal Bhasin"/>
    <s v="Nihal Bhasin"/>
    <s v="2023-10-25"/>
    <x v="209"/>
    <d v="2024-03-11T00:00:00"/>
    <d v="2024-03-11T00:00:00"/>
    <m/>
    <s v=""/>
    <m/>
    <n v="0"/>
    <n v="1"/>
    <n v="10.8"/>
    <x v="3"/>
    <m/>
    <x v="0"/>
  </r>
  <r>
    <s v="DL-03733"/>
    <s v="CUST-1212"/>
    <s v=""/>
    <x v="4"/>
    <x v="6"/>
    <s v="$10,954"/>
    <n v="10954"/>
    <x v="4"/>
    <s v="Nihal Bhasin"/>
    <s v="Nihal Bhasin"/>
    <s v="2022-04-28"/>
    <x v="98"/>
    <d v="2022-06-30T00:00:00"/>
    <d v="2022-06-30T00:00:00"/>
    <m/>
    <s v=""/>
    <m/>
    <n v="0"/>
    <n v="1"/>
    <n v="13.3"/>
    <x v="1"/>
    <m/>
    <x v="0"/>
  </r>
  <r>
    <s v="DL-03734"/>
    <s v="CUST-0554"/>
    <s v="CMP-294"/>
    <x v="3"/>
    <x v="3"/>
    <s v="$11,911"/>
    <n v="11911"/>
    <x v="2"/>
    <s v="Panini Kade"/>
    <s v="Panini Kade"/>
    <s v="2022-07-02"/>
    <x v="903"/>
    <d v="2022-09-01T00:00:00"/>
    <d v="2022-09-01T00:00:00"/>
    <m/>
    <s v=""/>
    <m/>
    <n v="0"/>
    <n v="1"/>
    <n v="17.899999999999999"/>
    <x v="3"/>
    <m/>
    <x v="0"/>
  </r>
  <r>
    <s v="DL-03735"/>
    <s v="CUST-0375"/>
    <s v="CMP-163"/>
    <x v="0"/>
    <x v="6"/>
    <s v="2,590"/>
    <n v="2590"/>
    <x v="3"/>
    <s v="Kashish Patla"/>
    <s v="Kashish Patla"/>
    <s v="2023-11-20"/>
    <x v="451"/>
    <d v="2024-01-19T00:00:00"/>
    <d v="2024-01-19T00:00:00"/>
    <m/>
    <s v=""/>
    <m/>
    <n v="0"/>
    <n v="1"/>
    <n v="10.3"/>
    <x v="1"/>
    <m/>
    <x v="0"/>
  </r>
  <r>
    <s v="DL-03736"/>
    <s v="CUST-1166"/>
    <s v=""/>
    <x v="2"/>
    <x v="2"/>
    <s v="$42,431"/>
    <n v="42431"/>
    <x v="0"/>
    <s v="Panini Kade"/>
    <s v="Panini Kade"/>
    <s v="2022-07-17"/>
    <x v="13"/>
    <d v="2022-08-16T00:00:00"/>
    <d v="2022-08-16T00:00:00"/>
    <m/>
    <s v=""/>
    <m/>
    <n v="0"/>
    <n v="1"/>
    <n v="19.2"/>
    <x v="0"/>
    <m/>
    <x v="0"/>
  </r>
  <r>
    <s v="DL-03737"/>
    <s v="CUST-0882"/>
    <s v=""/>
    <x v="4"/>
    <x v="1"/>
    <s v="4,942"/>
    <n v="4942"/>
    <x v="6"/>
    <s v="Amruta Sinha"/>
    <s v="Amruta Sinha"/>
    <s v="2023-07-02"/>
    <x v="522"/>
    <d v="2023-08-12T00:00:00"/>
    <d v="2023-08-12T00:00:00"/>
    <m/>
    <s v=""/>
    <m/>
    <n v="0"/>
    <n v="1"/>
    <n v="17.899999999999999"/>
    <x v="0"/>
    <m/>
    <x v="0"/>
  </r>
  <r>
    <s v="DL-03738"/>
    <s v="CUST-0827"/>
    <s v="CMP-180"/>
    <x v="2"/>
    <x v="3"/>
    <s v="28579"/>
    <n v="28579"/>
    <x v="7"/>
    <s v="Kashish Patla"/>
    <s v="Kashish Patla"/>
    <s v="2022-09-09"/>
    <x v="938"/>
    <d v="2023-02-21T00:00:00"/>
    <d v="2023-02-21T00:00:00"/>
    <m/>
    <s v=""/>
    <m/>
    <n v="0"/>
    <n v="1"/>
    <n v="1.9"/>
    <x v="2"/>
    <m/>
    <x v="0"/>
  </r>
  <r>
    <s v="DL-03739"/>
    <s v="CUST-0303"/>
    <s v="CMP-263"/>
    <x v="3"/>
    <x v="1"/>
    <s v="$7,581"/>
    <n v="7581"/>
    <x v="4"/>
    <s v="Anamika Keer"/>
    <s v="Anamika Keer"/>
    <s v="2024-07-13"/>
    <x v="882"/>
    <d v="2024-10-14T00:00:00"/>
    <d v="2024-10-14T00:00:00"/>
    <m/>
    <s v=""/>
    <m/>
    <n v="0"/>
    <n v="1"/>
    <n v="4.3"/>
    <x v="4"/>
    <m/>
    <x v="0"/>
  </r>
  <r>
    <s v="DL-03740"/>
    <s v="CUST-0534"/>
    <s v=""/>
    <x v="1"/>
    <x v="6"/>
    <s v="$131,770"/>
    <n v="131770"/>
    <x v="2"/>
    <s v="Hemangini Bahri"/>
    <s v="Hemangini Bahri"/>
    <s v="2023-06-22"/>
    <x v="623"/>
    <d v="2023-10-24T00:00:00"/>
    <d v="2023-10-24T00:00:00"/>
    <m/>
    <s v=""/>
    <m/>
    <n v="0"/>
    <n v="1"/>
    <m/>
    <x v="2"/>
    <m/>
    <x v="0"/>
  </r>
  <r>
    <s v="DL-03741"/>
    <s v="CUST-1119"/>
    <s v="CMP-179"/>
    <x v="4"/>
    <x v="6"/>
    <s v="3K"/>
    <n v="3000"/>
    <x v="4"/>
    <s v="jalsa parsa"/>
    <s v="Jalsa Parsa"/>
    <s v="2024-01-02"/>
    <x v="155"/>
    <d v="2024-05-27T00:00:00"/>
    <d v="2024-05-27T00:00:00"/>
    <m/>
    <s v=""/>
    <m/>
    <n v="0"/>
    <n v="1"/>
    <n v="29.9"/>
    <x v="4"/>
    <m/>
    <x v="0"/>
  </r>
  <r>
    <s v="DL-03742"/>
    <s v="CUST-1289"/>
    <s v="CMP-285"/>
    <x v="2"/>
    <x v="4"/>
    <s v="29,553"/>
    <n v="29553"/>
    <x v="5"/>
    <s v="Vidhi Mital"/>
    <s v="Vidhi Mital"/>
    <s v="12/10/2022"/>
    <x v="244"/>
    <d v="2023-01-22T00:00:00"/>
    <d v="2023-01-22T00:00:00"/>
    <d v="2023-01-03T00:00:00"/>
    <d v="2023-01-03T00:00:00"/>
    <n v="83"/>
    <n v="0"/>
    <n v="1"/>
    <n v="23.2"/>
    <x v="3"/>
    <m/>
    <x v="1"/>
  </r>
  <r>
    <s v="DL-03743"/>
    <s v="CUST-0336"/>
    <s v=""/>
    <x v="1"/>
    <x v="3"/>
    <s v="$178,115"/>
    <n v="178115"/>
    <x v="8"/>
    <s v="Ati Seshadri"/>
    <s v="Ati Seshadri"/>
    <s v="2024-06-27"/>
    <x v="585"/>
    <d v="2024-11-21T00:00:00"/>
    <d v="2024-11-21T00:00:00"/>
    <m/>
    <s v=""/>
    <m/>
    <n v="0"/>
    <n v="1"/>
    <n v="18.7"/>
    <x v="1"/>
    <m/>
    <x v="0"/>
  </r>
  <r>
    <s v="DL-03744"/>
    <s v="CUST-0948"/>
    <s v="CMP-318"/>
    <x v="1"/>
    <x v="5"/>
    <s v="174599"/>
    <n v="174599"/>
    <x v="6"/>
    <s v="Patrick Sama"/>
    <s v="Patrick Sama"/>
    <s v="2023-02-01"/>
    <x v="573"/>
    <m/>
    <s v=""/>
    <d v="2023-06-02T00:00:00"/>
    <d v="2023-06-02T00:00:00"/>
    <n v="121"/>
    <n v="0"/>
    <n v="1"/>
    <n v="28"/>
    <x v="0"/>
    <m/>
    <x v="2"/>
  </r>
  <r>
    <s v="DL-03745"/>
    <s v="CUST-0533"/>
    <s v="CMP-163"/>
    <x v="4"/>
    <x v="1"/>
    <s v="8665"/>
    <n v="8665"/>
    <x v="1"/>
    <s v="jalsa parsa"/>
    <s v="Jalsa Parsa"/>
    <s v="2024-04-06"/>
    <x v="178"/>
    <d v="2024-05-22T00:00:00"/>
    <d v="2024-05-22T00:00:00"/>
    <m/>
    <s v=""/>
    <m/>
    <n v="0"/>
    <n v="1"/>
    <n v="3.2"/>
    <x v="4"/>
    <m/>
    <x v="0"/>
  </r>
  <r>
    <s v="DL-03746"/>
    <s v="CUST-0422"/>
    <s v="CMP-068"/>
    <x v="3"/>
    <x v="0"/>
    <s v="$20,589"/>
    <n v="20589"/>
    <x v="1"/>
    <s v="Jairaj Panchal"/>
    <s v="Jairaj Panchal"/>
    <s v="2024-03-02"/>
    <x v="1057"/>
    <d v="2024-03-21T00:00:00"/>
    <d v="2024-03-21T00:00:00"/>
    <m/>
    <s v=""/>
    <m/>
    <n v="0"/>
    <n v="1"/>
    <n v="21"/>
    <x v="2"/>
    <m/>
    <x v="0"/>
  </r>
  <r>
    <s v="DL-03747"/>
    <s v="CUST-0124"/>
    <s v=""/>
    <x v="3"/>
    <x v="2"/>
    <s v="$9,167"/>
    <n v="9167"/>
    <x v="6"/>
    <s v="Amruta Sinha"/>
    <s v="Amruta Sinha"/>
    <s v="2024-07-15"/>
    <x v="923"/>
    <d v="2024-11-17T00:00:00"/>
    <d v="2024-11-17T00:00:00"/>
    <m/>
    <s v=""/>
    <m/>
    <n v="0"/>
    <n v="1"/>
    <n v="1.7"/>
    <x v="3"/>
    <m/>
    <x v="0"/>
  </r>
  <r>
    <s v="DL-03748"/>
    <s v="CUST-0096"/>
    <s v="CMP-199"/>
    <x v="4"/>
    <x v="0"/>
    <s v="$11,433"/>
    <n v="11433"/>
    <x v="1"/>
    <s v="Jairaj Panchal"/>
    <s v="Jairaj Panchal"/>
    <s v="2023-07-31"/>
    <x v="119"/>
    <d v="2023-09-25T00:00:00"/>
    <d v="2023-09-25T00:00:00"/>
    <m/>
    <s v=""/>
    <m/>
    <n v="0"/>
    <n v="1"/>
    <n v="14.2"/>
    <x v="2"/>
    <m/>
    <x v="0"/>
  </r>
  <r>
    <s v="DL-03749"/>
    <s v="CUST-1117"/>
    <s v=""/>
    <x v="4"/>
    <x v="6"/>
    <s v="$6,170"/>
    <n v="6170"/>
    <x v="0"/>
    <s v="Shivani Natt"/>
    <s v="Shivani Natt"/>
    <s v="16/01/2024"/>
    <x v="969"/>
    <m/>
    <s v=""/>
    <m/>
    <s v=""/>
    <m/>
    <n v="0"/>
    <n v="1"/>
    <n v="31.4"/>
    <x v="0"/>
    <m/>
    <x v="0"/>
  </r>
  <r>
    <s v="DL-03750"/>
    <s v="CUST-0231"/>
    <s v=""/>
    <x v="2"/>
    <x v="0"/>
    <s v="12698"/>
    <n v="12698"/>
    <x v="8"/>
    <s v="Jairaj Panchal"/>
    <s v="Jairaj Panchal"/>
    <s v="2022-08-12"/>
    <x v="432"/>
    <d v="2022-10-02T00:00:00"/>
    <d v="2022-10-02T00:00:00"/>
    <m/>
    <s v=""/>
    <m/>
    <n v="0"/>
    <n v="1"/>
    <n v="11.7"/>
    <x v="0"/>
    <m/>
    <x v="0"/>
  </r>
  <r>
    <s v="DL-03751"/>
    <s v="CUST-0083"/>
    <s v="CMP-160"/>
    <x v="2"/>
    <x v="4"/>
    <s v="$17,147"/>
    <n v="17147"/>
    <x v="0"/>
    <s v="Krish Varughese"/>
    <s v="Krish Varughese"/>
    <s v="2023-10-26"/>
    <x v="913"/>
    <d v="2023-11-18T00:00:00"/>
    <d v="2023-11-18T00:00:00"/>
    <d v="2024-05-05T00:00:00"/>
    <d v="2024-05-05T00:00:00"/>
    <n v="192"/>
    <n v="1"/>
    <n v="4"/>
    <n v="31.8"/>
    <x v="1"/>
    <m/>
    <x v="1"/>
  </r>
  <r>
    <s v="DL-03752"/>
    <s v="CUST-1231"/>
    <s v="CMP-250"/>
    <x v="0"/>
    <x v="5"/>
    <s v="8,036"/>
    <n v="8036"/>
    <x v="0"/>
    <s v="Jasmit Gour"/>
    <s v="Jasmit Gour"/>
    <s v="2022-07-21"/>
    <x v="965"/>
    <d v="2022-09-30T00:00:00"/>
    <d v="2022-09-30T00:00:00"/>
    <d v="2023-02-06T00:00:00"/>
    <d v="2023-02-06T00:00:00"/>
    <n v="200"/>
    <n v="0"/>
    <n v="1"/>
    <n v="9.1"/>
    <x v="4"/>
    <m/>
    <x v="2"/>
  </r>
  <r>
    <s v="DL-03753"/>
    <s v="CUST-0336"/>
    <s v="CMP-303"/>
    <x v="4"/>
    <x v="1"/>
    <s v="3424"/>
    <n v="3424"/>
    <x v="6"/>
    <s v="jalsa parsa"/>
    <s v="Jalsa Parsa"/>
    <s v="2024-11-13"/>
    <x v="846"/>
    <d v="2025-02-03T00:00:00"/>
    <d v="2025-02-03T00:00:00"/>
    <m/>
    <s v=""/>
    <m/>
    <n v="0"/>
    <n v="1"/>
    <n v="19"/>
    <x v="4"/>
    <m/>
    <x v="0"/>
  </r>
  <r>
    <s v="DL-03754"/>
    <s v="CUST-1432"/>
    <s v=""/>
    <x v="1"/>
    <x v="0"/>
    <s v="$157,161"/>
    <n v="157161"/>
    <x v="0"/>
    <s v="Jairaj Panchal"/>
    <s v="Jairaj Panchal"/>
    <s v="2022-01-08"/>
    <x v="332"/>
    <d v="2022-04-28T00:00:00"/>
    <d v="2022-04-28T00:00:00"/>
    <m/>
    <s v=""/>
    <m/>
    <n v="0"/>
    <n v="1"/>
    <n v="32.6"/>
    <x v="2"/>
    <m/>
    <x v="0"/>
  </r>
  <r>
    <s v="DL-03755"/>
    <s v="CUST-0556"/>
    <s v="CMP-005"/>
    <x v="2"/>
    <x v="5"/>
    <s v="41088"/>
    <n v="41088"/>
    <x v="5"/>
    <s v="Aachal Soni"/>
    <s v="Aachal Soni"/>
    <s v="2022-06-27"/>
    <x v="192"/>
    <d v="2022-09-05T00:00:00"/>
    <d v="2022-09-05T00:00:00"/>
    <d v="2022-12-08T00:00:00"/>
    <d v="2022-12-08T00:00:00"/>
    <n v="164"/>
    <n v="0"/>
    <n v="1"/>
    <n v="4"/>
    <x v="0"/>
    <m/>
    <x v="2"/>
  </r>
  <r>
    <s v="DL-03756"/>
    <s v="CUST-1402"/>
    <s v="CMP-394"/>
    <x v="2"/>
    <x v="2"/>
    <s v="$31,896"/>
    <n v="31896"/>
    <x v="5"/>
    <s v="Lakshmi Hayre"/>
    <s v="Lakshmi Hayre"/>
    <s v="2023-12-03"/>
    <x v="415"/>
    <d v="2024-03-14T00:00:00"/>
    <d v="2024-03-14T00:00:00"/>
    <m/>
    <s v=""/>
    <m/>
    <n v="0"/>
    <n v="1"/>
    <n v="32.9"/>
    <x v="1"/>
    <m/>
    <x v="0"/>
  </r>
  <r>
    <s v="DL-03757"/>
    <s v="CUST-1311"/>
    <s v=""/>
    <x v="3"/>
    <x v="2"/>
    <s v="8K"/>
    <n v="8000"/>
    <x v="1"/>
    <s v="Ekta Uppal"/>
    <s v="Ekta Uppal"/>
    <s v="2023-08-21"/>
    <x v="66"/>
    <d v="2024-01-29T00:00:00"/>
    <d v="2024-01-29T00:00:00"/>
    <m/>
    <s v=""/>
    <m/>
    <n v="0"/>
    <n v="1"/>
    <n v="25.2"/>
    <x v="2"/>
    <m/>
    <x v="0"/>
  </r>
  <r>
    <s v="DL-03758"/>
    <s v="CUST-0564"/>
    <s v="CMP-005"/>
    <x v="1"/>
    <x v="2"/>
    <s v="141053"/>
    <n v="141053"/>
    <x v="5"/>
    <s v="Vidhi Mital"/>
    <s v="Vidhi Mital"/>
    <s v="2024-11-28"/>
    <x v="497"/>
    <d v="2025-02-23T00:00:00"/>
    <d v="2025-02-23T00:00:00"/>
    <m/>
    <s v=""/>
    <m/>
    <n v="0"/>
    <n v="1"/>
    <m/>
    <x v="4"/>
    <m/>
    <x v="0"/>
  </r>
  <r>
    <s v="DL-03759"/>
    <s v="CUST-0767"/>
    <s v="CMP-360"/>
    <x v="3"/>
    <x v="4"/>
    <s v="19K"/>
    <n v="19000"/>
    <x v="1"/>
    <s v="Krish Varughese"/>
    <s v="Krish Varughese"/>
    <s v="2022-11-15"/>
    <x v="248"/>
    <d v="2023-04-08T00:00:00"/>
    <d v="2023-04-08T00:00:00"/>
    <d v="2023-02-10T00:00:00"/>
    <d v="2023-02-10T00:00:00"/>
    <n v="87"/>
    <n v="0"/>
    <n v="1"/>
    <m/>
    <x v="2"/>
    <m/>
    <x v="1"/>
  </r>
  <r>
    <s v="DL-03760"/>
    <s v="CUST-1258"/>
    <s v="CMP-034"/>
    <x v="0"/>
    <x v="2"/>
    <s v="1281"/>
    <n v="1281"/>
    <x v="2"/>
    <s v="Mason Solanki"/>
    <s v="Mason Solanki"/>
    <s v="2024-07-16"/>
    <x v="457"/>
    <d v="2025-01-12T00:00:00"/>
    <d v="2025-01-12T00:00:00"/>
    <m/>
    <s v=""/>
    <m/>
    <n v="0"/>
    <n v="1"/>
    <n v="11.8"/>
    <x v="0"/>
    <m/>
    <x v="0"/>
  </r>
  <r>
    <s v="DL-03761"/>
    <s v="CUST-0227"/>
    <s v=""/>
    <x v="4"/>
    <x v="1"/>
    <s v="$5,251"/>
    <n v="5251"/>
    <x v="7"/>
    <s v="Aachal Soni"/>
    <s v="Aachal Soni"/>
    <s v="09/11/2022"/>
    <x v="491"/>
    <d v="2023-05-07T00:00:00"/>
    <d v="2023-05-07T00:00:00"/>
    <m/>
    <s v=""/>
    <m/>
    <n v="0"/>
    <n v="1"/>
    <n v="33.4"/>
    <x v="4"/>
    <m/>
    <x v="0"/>
  </r>
  <r>
    <s v="DL-03762"/>
    <s v="CUST-1198"/>
    <s v="CMP-323"/>
    <x v="0"/>
    <x v="2"/>
    <s v="4,338"/>
    <n v="4338"/>
    <x v="2"/>
    <s v="Anamika Keer"/>
    <s v="Anamika Keer"/>
    <s v="2022-11-21"/>
    <x v="625"/>
    <d v="2023-03-27T00:00:00"/>
    <d v="2023-03-27T00:00:00"/>
    <m/>
    <s v=""/>
    <m/>
    <n v="0"/>
    <n v="1"/>
    <m/>
    <x v="3"/>
    <m/>
    <x v="0"/>
  </r>
  <r>
    <s v="DL-03763"/>
    <s v="CUST-0804"/>
    <s v="CMP-173"/>
    <x v="3"/>
    <x v="1"/>
    <s v="8672"/>
    <n v="8672"/>
    <x v="3"/>
    <s v="Shivani Natt"/>
    <s v="Shivani Natt"/>
    <s v="2023-05-17"/>
    <x v="222"/>
    <d v="2023-07-05T00:00:00"/>
    <d v="2023-07-05T00:00:00"/>
    <m/>
    <s v=""/>
    <m/>
    <n v="0"/>
    <n v="1"/>
    <n v="14.8"/>
    <x v="0"/>
    <m/>
    <x v="0"/>
  </r>
  <r>
    <s v="DL-03764"/>
    <s v="CUST-1176"/>
    <s v=""/>
    <x v="0"/>
    <x v="4"/>
    <s v="$5,257"/>
    <n v="5257"/>
    <x v="3"/>
    <s v="Amruta Sinha"/>
    <s v="Amruta Sinha"/>
    <s v="24/04/2022"/>
    <x v="591"/>
    <d v="2022-07-22T00:00:00"/>
    <d v="2022-07-22T00:00:00"/>
    <d v="2022-08-29T00:00:00"/>
    <d v="2022-08-29T00:00:00"/>
    <n v="127"/>
    <n v="1"/>
    <n v="1"/>
    <n v="21.7"/>
    <x v="0"/>
    <m/>
    <x v="1"/>
  </r>
  <r>
    <s v="DL-03765"/>
    <s v="CUST-0180"/>
    <s v="CMP-400"/>
    <x v="0"/>
    <x v="4"/>
    <s v="$8,050"/>
    <n v="8050"/>
    <x v="3"/>
    <s v="Anamika Keer"/>
    <s v="Anamika Keer"/>
    <s v="2023-03-10"/>
    <x v="542"/>
    <d v="2023-04-09T00:00:00"/>
    <d v="2023-04-09T00:00:00"/>
    <d v="2023-04-23T00:00:00"/>
    <d v="2023-04-23T00:00:00"/>
    <n v="44"/>
    <n v="0"/>
    <n v="1"/>
    <n v="13.5"/>
    <x v="2"/>
    <m/>
    <x v="1"/>
  </r>
  <r>
    <s v="DL-03766"/>
    <s v="CUST-1420"/>
    <s v=""/>
    <x v="0"/>
    <x v="2"/>
    <s v="$4,576"/>
    <n v="4576"/>
    <x v="2"/>
    <s v="Lakshmi Hayre"/>
    <s v="Lakshmi Hayre"/>
    <s v="2022-10-30"/>
    <x v="43"/>
    <d v="2023-01-25T00:00:00"/>
    <d v="2023-01-25T00:00:00"/>
    <m/>
    <s v=""/>
    <m/>
    <n v="0"/>
    <n v="1"/>
    <n v="7.7"/>
    <x v="0"/>
    <m/>
    <x v="0"/>
  </r>
  <r>
    <s v="DL-03767"/>
    <s v="CUST-1176"/>
    <s v="CMP-204"/>
    <x v="1"/>
    <x v="2"/>
    <s v="100K"/>
    <n v="100000"/>
    <x v="7"/>
    <s v="Anamika Keer"/>
    <s v="Anamika Keer"/>
    <s v="2022-12-28"/>
    <x v="999"/>
    <d v="2023-04-02T00:00:00"/>
    <d v="2023-04-02T00:00:00"/>
    <m/>
    <s v=""/>
    <m/>
    <n v="0"/>
    <n v="1"/>
    <m/>
    <x v="0"/>
    <m/>
    <x v="0"/>
  </r>
  <r>
    <s v="DL-03768"/>
    <s v="CUST-0302"/>
    <s v=""/>
    <x v="2"/>
    <x v="6"/>
    <s v="$26,544"/>
    <n v="26544"/>
    <x v="0"/>
    <s v="Anamika Keer"/>
    <s v="Anamika Keer"/>
    <s v="2023-05-05"/>
    <x v="280"/>
    <d v="2023-10-27T00:00:00"/>
    <d v="2023-10-27T00:00:00"/>
    <m/>
    <s v=""/>
    <m/>
    <n v="0"/>
    <n v="1"/>
    <m/>
    <x v="1"/>
    <m/>
    <x v="0"/>
  </r>
  <r>
    <s v="DL-03769"/>
    <s v="CUST-0268"/>
    <s v="CMP-241"/>
    <x v="2"/>
    <x v="2"/>
    <s v="18501"/>
    <n v="18501"/>
    <x v="4"/>
    <s v="Anamika Keer"/>
    <s v="Anamika Keer"/>
    <s v="2022-12-22"/>
    <x v="187"/>
    <d v="2023-01-13T00:00:00"/>
    <d v="2023-01-13T00:00:00"/>
    <m/>
    <s v=""/>
    <m/>
    <n v="0"/>
    <n v="1"/>
    <n v="31.7"/>
    <x v="0"/>
    <m/>
    <x v="0"/>
  </r>
  <r>
    <s v="DL-03770"/>
    <s v="CUST-0949"/>
    <s v="CMP-231"/>
    <x v="2"/>
    <x v="4"/>
    <s v="33K"/>
    <n v="33000"/>
    <x v="5"/>
    <s v="Champak Rao"/>
    <s v="Champak Rao"/>
    <s v="2023-10-02"/>
    <x v="624"/>
    <d v="2023-12-18T00:00:00"/>
    <d v="2023-12-18T00:00:00"/>
    <d v="2024-01-16T00:00:00"/>
    <d v="2024-01-16T00:00:00"/>
    <n v="106"/>
    <n v="0"/>
    <n v="1"/>
    <n v="3.2"/>
    <x v="1"/>
    <m/>
    <x v="1"/>
  </r>
  <r>
    <s v="DL-03771"/>
    <s v="CUST-0883"/>
    <s v="CMP-315"/>
    <x v="4"/>
    <x v="2"/>
    <s v="6223"/>
    <n v="6223"/>
    <x v="1"/>
    <s v="Krish Varughese"/>
    <s v="Krish Varughese"/>
    <s v="2023-08-10"/>
    <x v="886"/>
    <d v="2023-10-31T00:00:00"/>
    <d v="2023-10-31T00:00:00"/>
    <m/>
    <s v=""/>
    <m/>
    <n v="0"/>
    <n v="1"/>
    <n v="29.2"/>
    <x v="2"/>
    <m/>
    <x v="0"/>
  </r>
  <r>
    <s v="DL-03772"/>
    <s v="CUST-1080"/>
    <s v="CMP-100"/>
    <x v="4"/>
    <x v="2"/>
    <s v="3455"/>
    <n v="3455"/>
    <x v="5"/>
    <s v="Shivani Natt"/>
    <s v="Shivani Natt"/>
    <s v="2024-01-21"/>
    <x v="448"/>
    <d v="2024-04-20T00:00:00"/>
    <d v="2024-04-20T00:00:00"/>
    <m/>
    <s v=""/>
    <m/>
    <n v="0"/>
    <n v="1"/>
    <n v="14.9"/>
    <x v="4"/>
    <m/>
    <x v="0"/>
  </r>
  <r>
    <s v="DL-03773"/>
    <s v="CUST-1460"/>
    <s v=""/>
    <x v="3"/>
    <x v="3"/>
    <s v="9426"/>
    <n v="9426"/>
    <x v="2"/>
    <s v="Jasmit Gour"/>
    <s v="Jasmit Gour"/>
    <s v="2023-04-26"/>
    <x v="577"/>
    <d v="2023-06-03T00:00:00"/>
    <d v="2023-06-03T00:00:00"/>
    <m/>
    <s v=""/>
    <m/>
    <n v="0"/>
    <n v="1"/>
    <n v="30.6"/>
    <x v="1"/>
    <m/>
    <x v="0"/>
  </r>
  <r>
    <s v="DL-03774"/>
    <s v="CUST-1349"/>
    <s v="CMP-292"/>
    <x v="0"/>
    <x v="5"/>
    <s v="3K"/>
    <n v="3000"/>
    <x v="4"/>
    <s v="Shivani Natt"/>
    <s v="Shivani Natt"/>
    <s v="2024-02-14"/>
    <x v="651"/>
    <d v="2024-06-29T00:00:00"/>
    <d v="2024-06-29T00:00:00"/>
    <d v="2024-06-15T00:00:00"/>
    <d v="2024-06-15T00:00:00"/>
    <n v="122"/>
    <n v="0"/>
    <n v="1"/>
    <n v="26.4"/>
    <x v="4"/>
    <m/>
    <x v="2"/>
  </r>
  <r>
    <s v="DL-03775"/>
    <s v="CUST-0198"/>
    <s v="CMP-141"/>
    <x v="3"/>
    <x v="5"/>
    <s v="5627"/>
    <n v="5627"/>
    <x v="1"/>
    <s v="Ati Seshadri"/>
    <s v="Ati Seshadri"/>
    <s v="2022-07-30"/>
    <x v="235"/>
    <d v="2022-09-28T00:00:00"/>
    <d v="2022-09-28T00:00:00"/>
    <d v="2022-10-19T00:00:00"/>
    <d v="2022-10-19T00:00:00"/>
    <n v="81"/>
    <n v="0"/>
    <n v="1"/>
    <n v="34.9"/>
    <x v="0"/>
    <m/>
    <x v="2"/>
  </r>
  <r>
    <s v="DL-03776"/>
    <s v="CUST-0001"/>
    <s v="CMP-181"/>
    <x v="4"/>
    <x v="5"/>
    <s v="9438"/>
    <n v="9438"/>
    <x v="0"/>
    <s v="Jasmit Gour"/>
    <s v="Jasmit Gour"/>
    <s v="2023-10-17"/>
    <x v="937"/>
    <d v="2024-02-10T00:00:00"/>
    <d v="2024-02-10T00:00:00"/>
    <d v="2024-02-29T00:00:00"/>
    <d v="2024-02-29T00:00:00"/>
    <n v="135"/>
    <n v="0"/>
    <n v="1"/>
    <n v="30.1"/>
    <x v="3"/>
    <m/>
    <x v="2"/>
  </r>
  <r>
    <s v="DL-03777"/>
    <s v="CUST-0392"/>
    <s v="CMP-350"/>
    <x v="1"/>
    <x v="6"/>
    <s v="145K"/>
    <n v="145000"/>
    <x v="0"/>
    <s v="Hemangini Bahri"/>
    <s v="Hemangini Bahri"/>
    <s v="2023-03-15"/>
    <x v="711"/>
    <d v="2023-07-01T00:00:00"/>
    <d v="2023-07-01T00:00:00"/>
    <m/>
    <s v=""/>
    <m/>
    <n v="0"/>
    <n v="1"/>
    <n v="17.600000000000001"/>
    <x v="2"/>
    <m/>
    <x v="0"/>
  </r>
  <r>
    <s v="DL-03778"/>
    <s v="CUST-0897"/>
    <s v="CMP-263"/>
    <x v="4"/>
    <x v="3"/>
    <s v="2487"/>
    <n v="2487"/>
    <x v="5"/>
    <s v="Jairaj Panchal"/>
    <s v="Jairaj Panchal"/>
    <s v="2022-08-10"/>
    <x v="1036"/>
    <d v="2022-12-07T00:00:00"/>
    <d v="2022-12-07T00:00:00"/>
    <m/>
    <s v=""/>
    <m/>
    <n v="0"/>
    <n v="1"/>
    <n v="0.7"/>
    <x v="1"/>
    <m/>
    <x v="0"/>
  </r>
  <r>
    <s v="DL-03779"/>
    <s v="CUST-0296"/>
    <s v="CMP-259"/>
    <x v="0"/>
    <x v="3"/>
    <s v="$7,557"/>
    <n v="7557"/>
    <x v="2"/>
    <s v="Jasmit Gour"/>
    <s v="Jasmit Gour"/>
    <s v="2022-12-13"/>
    <x v="761"/>
    <d v="2023-04-22T00:00:00"/>
    <d v="2023-04-22T00:00:00"/>
    <m/>
    <s v=""/>
    <m/>
    <n v="0"/>
    <n v="1"/>
    <n v="4"/>
    <x v="4"/>
    <m/>
    <x v="0"/>
  </r>
  <r>
    <s v="DL-03780"/>
    <s v="CUST-0915"/>
    <s v="CMP-115"/>
    <x v="4"/>
    <x v="6"/>
    <s v="$7,272"/>
    <n v="7272"/>
    <x v="6"/>
    <s v="Panini Kade"/>
    <s v="Panini Kade"/>
    <s v="2022-03-05"/>
    <x v="475"/>
    <d v="2022-03-21T00:00:00"/>
    <d v="2022-03-21T00:00:00"/>
    <m/>
    <s v=""/>
    <m/>
    <n v="0"/>
    <n v="1"/>
    <n v="18.600000000000001"/>
    <x v="2"/>
    <m/>
    <x v="0"/>
  </r>
  <r>
    <s v="DL-03781"/>
    <s v="CUST-0571"/>
    <s v=""/>
    <x v="1"/>
    <x v="3"/>
    <s v="$75,245"/>
    <n v="75245"/>
    <x v="0"/>
    <s v="Hemangini Bahri"/>
    <s v="Hemangini Bahri"/>
    <s v="2022-09-18"/>
    <x v="77"/>
    <d v="2023-01-21T00:00:00"/>
    <d v="2023-01-21T00:00:00"/>
    <m/>
    <s v=""/>
    <m/>
    <n v="0"/>
    <n v="1"/>
    <n v="11.7"/>
    <x v="2"/>
    <m/>
    <x v="0"/>
  </r>
  <r>
    <s v="DL-03782"/>
    <s v="CUST-1475"/>
    <s v=""/>
    <x v="0"/>
    <x v="4"/>
    <s v="3,560"/>
    <n v="3560"/>
    <x v="7"/>
    <s v="Champak Rao"/>
    <s v="Champak Rao"/>
    <s v="2022-03-17"/>
    <x v="34"/>
    <d v="2022-08-18T00:00:00"/>
    <d v="2022-08-18T00:00:00"/>
    <d v="2022-06-15T00:00:00"/>
    <d v="2022-06-15T00:00:00"/>
    <n v="90"/>
    <n v="0"/>
    <n v="1"/>
    <n v="9"/>
    <x v="3"/>
    <m/>
    <x v="1"/>
  </r>
  <r>
    <s v="DL-03783"/>
    <s v="CUST-1462"/>
    <s v=""/>
    <x v="1"/>
    <x v="4"/>
    <s v="103425"/>
    <n v="103425"/>
    <x v="0"/>
    <s v="Patrick Sama"/>
    <s v="Patrick Sama"/>
    <s v="2024-03-13"/>
    <x v="80"/>
    <d v="2024-06-30T00:00:00"/>
    <d v="2024-06-30T00:00:00"/>
    <d v="2024-07-10T00:00:00"/>
    <d v="2024-07-10T00:00:00"/>
    <n v="119"/>
    <n v="0"/>
    <n v="1"/>
    <n v="28.7"/>
    <x v="1"/>
    <m/>
    <x v="1"/>
  </r>
  <r>
    <s v="DL-03784"/>
    <s v="CUST-1262"/>
    <s v="CMP-328"/>
    <x v="0"/>
    <x v="2"/>
    <s v="$2,582"/>
    <n v="2582"/>
    <x v="5"/>
    <s v="Patrick Sama"/>
    <s v="Patrick Sama"/>
    <s v="2022-05-11"/>
    <x v="707"/>
    <d v="2022-06-04T00:00:00"/>
    <d v="2022-06-04T00:00:00"/>
    <m/>
    <s v=""/>
    <m/>
    <n v="0"/>
    <n v="1"/>
    <n v="6.9"/>
    <x v="2"/>
    <m/>
    <x v="0"/>
  </r>
  <r>
    <s v="DL-03785"/>
    <s v="CUST-1103"/>
    <s v="CMP-288"/>
    <x v="2"/>
    <x v="5"/>
    <s v="12392"/>
    <n v="12392"/>
    <x v="7"/>
    <s v="Mason Solanki"/>
    <s v="Mason Solanki"/>
    <s v="2022-12-13"/>
    <x v="761"/>
    <d v="2023-01-06T00:00:00"/>
    <d v="2023-01-06T00:00:00"/>
    <d v="2023-05-03T00:00:00"/>
    <d v="2023-05-03T00:00:00"/>
    <n v="141"/>
    <n v="0"/>
    <n v="1"/>
    <n v="19.7"/>
    <x v="0"/>
    <m/>
    <x v="2"/>
  </r>
  <r>
    <s v="DL-03786"/>
    <s v="CUST-1235"/>
    <s v="CMP-137"/>
    <x v="2"/>
    <x v="0"/>
    <s v="$25,325"/>
    <n v="25325"/>
    <x v="7"/>
    <s v="Owen Mane"/>
    <s v="Owen Mane"/>
    <s v="24/06/2024"/>
    <x v="970"/>
    <d v="2024-10-04T00:00:00"/>
    <d v="2024-10-04T00:00:00"/>
    <m/>
    <s v=""/>
    <m/>
    <n v="0"/>
    <n v="1"/>
    <n v="13.2"/>
    <x v="1"/>
    <m/>
    <x v="0"/>
  </r>
  <r>
    <s v="DL-03787"/>
    <s v="CUST-1025"/>
    <s v="CMP-161"/>
    <x v="4"/>
    <x v="1"/>
    <s v="11129"/>
    <n v="11129"/>
    <x v="1"/>
    <s v="Karan Karnik"/>
    <s v="Karan Karnik"/>
    <s v="2023-07-11"/>
    <x v="876"/>
    <d v="2024-01-04T00:00:00"/>
    <d v="2024-01-04T00:00:00"/>
    <m/>
    <s v=""/>
    <m/>
    <n v="0"/>
    <n v="1"/>
    <n v="16.7"/>
    <x v="2"/>
    <m/>
    <x v="0"/>
  </r>
  <r>
    <s v="DL-03788"/>
    <s v="CUST-0147"/>
    <s v="CMP-352"/>
    <x v="4"/>
    <x v="3"/>
    <s v="$3,715"/>
    <n v="3715"/>
    <x v="4"/>
    <s v="Ati Seshadri"/>
    <s v="Ati Seshadri"/>
    <s v="2024-12-02"/>
    <x v="632"/>
    <d v="2024-12-30T00:00:00"/>
    <d v="2024-12-30T00:00:00"/>
    <m/>
    <s v=""/>
    <m/>
    <n v="0"/>
    <n v="1"/>
    <n v="16.899999999999999"/>
    <x v="3"/>
    <m/>
    <x v="0"/>
  </r>
  <r>
    <s v="DL-03789"/>
    <s v="CUST-0837"/>
    <s v=""/>
    <x v="2"/>
    <x v="1"/>
    <s v="$14,458"/>
    <n v="14458"/>
    <x v="7"/>
    <s v="Vidhi Mital"/>
    <s v="Vidhi Mital"/>
    <s v="2023-08-26"/>
    <x v="26"/>
    <d v="2023-12-28T00:00:00"/>
    <d v="2023-12-28T00:00:00"/>
    <m/>
    <s v=""/>
    <m/>
    <n v="0"/>
    <n v="1"/>
    <n v="24.6"/>
    <x v="1"/>
    <m/>
    <x v="0"/>
  </r>
  <r>
    <s v="DL-03790"/>
    <s v="CUST-0053"/>
    <s v="CMP-098"/>
    <x v="4"/>
    <x v="3"/>
    <s v="7643"/>
    <n v="7643"/>
    <x v="8"/>
    <s v="Panini Kade"/>
    <s v="Panini Kade"/>
    <s v="2022-07-21"/>
    <x v="965"/>
    <d v="2022-09-06T00:00:00"/>
    <d v="2022-09-06T00:00:00"/>
    <m/>
    <s v=""/>
    <m/>
    <n v="0"/>
    <n v="1"/>
    <m/>
    <x v="1"/>
    <m/>
    <x v="0"/>
  </r>
  <r>
    <s v="DL-03791"/>
    <s v="CUST-1106"/>
    <s v="CMP-082"/>
    <x v="2"/>
    <x v="1"/>
    <s v="20K"/>
    <n v="20000"/>
    <x v="0"/>
    <s v="Krish Varughese"/>
    <s v="Krish Varughese"/>
    <s v="2024-12-09"/>
    <x v="705"/>
    <d v="2025-03-25T00:00:00"/>
    <d v="2025-03-25T00:00:00"/>
    <m/>
    <s v=""/>
    <m/>
    <n v="0"/>
    <n v="1"/>
    <n v="27.7"/>
    <x v="3"/>
    <m/>
    <x v="0"/>
  </r>
  <r>
    <s v="DL-03792"/>
    <s v="CUST-1347"/>
    <s v=""/>
    <x v="3"/>
    <x v="6"/>
    <s v="$5,508"/>
    <n v="5508"/>
    <x v="4"/>
    <s v="Shivani Natt"/>
    <s v="Shivani Natt"/>
    <s v="2023-04-18"/>
    <x v="316"/>
    <d v="2023-07-26T00:00:00"/>
    <d v="2023-07-26T00:00:00"/>
    <m/>
    <s v=""/>
    <m/>
    <n v="0"/>
    <n v="1"/>
    <n v="14.7"/>
    <x v="4"/>
    <m/>
    <x v="0"/>
  </r>
  <r>
    <s v="DL-03793"/>
    <s v="CUST-0019"/>
    <s v="CMP-275"/>
    <x v="1"/>
    <x v="5"/>
    <s v="$72,834"/>
    <n v="72834"/>
    <x v="8"/>
    <s v="Vidhi Mital"/>
    <s v="Vidhi Mital"/>
    <s v="2023-02-25"/>
    <x v="626"/>
    <d v="2023-03-24T00:00:00"/>
    <d v="2023-03-24T00:00:00"/>
    <d v="2023-04-28T00:00:00"/>
    <d v="2023-04-28T00:00:00"/>
    <n v="62"/>
    <n v="0"/>
    <n v="1"/>
    <n v="3.6"/>
    <x v="4"/>
    <m/>
    <x v="2"/>
  </r>
  <r>
    <s v="DL-03794"/>
    <s v="CUST-1217"/>
    <s v="CMP-340"/>
    <x v="4"/>
    <x v="4"/>
    <s v="$3,263"/>
    <n v="3263"/>
    <x v="6"/>
    <s v="Aachal Soni"/>
    <s v="Aachal Soni"/>
    <s v="2024-03-13"/>
    <x v="80"/>
    <m/>
    <s v=""/>
    <d v="2024-05-04T00:00:00"/>
    <d v="2024-05-04T00:00:00"/>
    <n v="52"/>
    <n v="1"/>
    <n v="1"/>
    <n v="5.4"/>
    <x v="4"/>
    <m/>
    <x v="1"/>
  </r>
  <r>
    <s v="DL-03795"/>
    <s v="CUST-1335"/>
    <s v="CMP-188"/>
    <x v="1"/>
    <x v="0"/>
    <s v="$73,429"/>
    <n v="73429"/>
    <x v="0"/>
    <s v="Aachal Soni"/>
    <s v="Aachal Soni"/>
    <s v="2022-09-16"/>
    <x v="987"/>
    <d v="2023-02-15T00:00:00"/>
    <d v="2023-02-15T00:00:00"/>
    <m/>
    <s v=""/>
    <m/>
    <n v="0"/>
    <n v="1"/>
    <m/>
    <x v="1"/>
    <m/>
    <x v="0"/>
  </r>
  <r>
    <s v="DL-03796"/>
    <s v="CUST-0770"/>
    <s v="CMP-242"/>
    <x v="1"/>
    <x v="4"/>
    <s v="185745"/>
    <n v="185745"/>
    <x v="7"/>
    <s v="Hemangini Bahri"/>
    <s v="Hemangini Bahri"/>
    <s v="2022-11-14"/>
    <x v="744"/>
    <d v="2023-01-10T00:00:00"/>
    <d v="2023-01-10T00:00:00"/>
    <d v="2023-02-10T00:00:00"/>
    <d v="2023-02-10T00:00:00"/>
    <n v="88"/>
    <n v="0"/>
    <n v="1"/>
    <n v="15.6"/>
    <x v="0"/>
    <m/>
    <x v="1"/>
  </r>
  <r>
    <s v="DL-03797"/>
    <s v="CUST-0364"/>
    <s v=""/>
    <x v="3"/>
    <x v="4"/>
    <s v="7K"/>
    <n v="7000"/>
    <x v="8"/>
    <s v="Jairaj Panchal"/>
    <s v="Jairaj Panchal"/>
    <s v="2023-11-03"/>
    <x v="533"/>
    <d v="2024-01-03T00:00:00"/>
    <d v="2024-01-03T00:00:00"/>
    <d v="2024-03-15T00:00:00"/>
    <d v="2024-03-15T00:00:00"/>
    <n v="133"/>
    <n v="1"/>
    <n v="4"/>
    <n v="4.5999999999999996"/>
    <x v="0"/>
    <m/>
    <x v="1"/>
  </r>
  <r>
    <s v="DL-03798"/>
    <s v="CUST-0464"/>
    <s v=""/>
    <x v="0"/>
    <x v="1"/>
    <s v="7,271"/>
    <n v="7271"/>
    <x v="3"/>
    <s v="Kashish Patla"/>
    <s v="Kashish Patla"/>
    <s v="2023-04-16"/>
    <x v="606"/>
    <d v="2023-09-10T00:00:00"/>
    <d v="2023-09-10T00:00:00"/>
    <m/>
    <s v=""/>
    <m/>
    <n v="0"/>
    <n v="1"/>
    <n v="23"/>
    <x v="2"/>
    <m/>
    <x v="0"/>
  </r>
  <r>
    <s v="DL-03799"/>
    <s v="CUST-0376"/>
    <s v=""/>
    <x v="4"/>
    <x v="4"/>
    <s v="2551"/>
    <n v="2551"/>
    <x v="7"/>
    <s v="Jairaj Panchal"/>
    <s v="Jairaj Panchal"/>
    <s v="2023-07-31"/>
    <x v="119"/>
    <d v="2023-12-04T00:00:00"/>
    <d v="2023-12-04T00:00:00"/>
    <d v="2023-10-24T00:00:00"/>
    <d v="2023-10-24T00:00:00"/>
    <n v="85"/>
    <n v="1"/>
    <n v="1"/>
    <n v="29.7"/>
    <x v="2"/>
    <m/>
    <x v="1"/>
  </r>
  <r>
    <s v="DL-03800"/>
    <s v="CUST-0761"/>
    <s v="CMP-357"/>
    <x v="3"/>
    <x v="6"/>
    <s v="22,316"/>
    <n v="22316"/>
    <x v="4"/>
    <s v="jalsa parsa"/>
    <s v="Jalsa Parsa"/>
    <s v="2022-08-21"/>
    <x v="479"/>
    <d v="2023-02-12T00:00:00"/>
    <d v="2023-02-12T00:00:00"/>
    <m/>
    <s v=""/>
    <m/>
    <n v="0"/>
    <n v="1"/>
    <n v="13.1"/>
    <x v="4"/>
    <m/>
    <x v="0"/>
  </r>
  <r>
    <s v="DL-03801"/>
    <s v="CUST-0591"/>
    <s v="CMP-063"/>
    <x v="4"/>
    <x v="0"/>
    <s v="$7,027"/>
    <n v="7027"/>
    <x v="3"/>
    <s v="Krish Varughese"/>
    <s v="Krish Varughese"/>
    <s v="2023-03-24"/>
    <x v="621"/>
    <d v="2023-05-21T00:00:00"/>
    <d v="2023-05-21T00:00:00"/>
    <m/>
    <s v=""/>
    <m/>
    <n v="0"/>
    <n v="1"/>
    <n v="15.1"/>
    <x v="1"/>
    <m/>
    <x v="0"/>
  </r>
  <r>
    <s v="DL-03802"/>
    <s v="CUST-0981"/>
    <s v="CMP-285"/>
    <x v="4"/>
    <x v="4"/>
    <s v="6790"/>
    <n v="6790"/>
    <x v="0"/>
    <s v="Patrick Sama"/>
    <s v="Patrick Sama"/>
    <s v="2024-05-05"/>
    <x v="490"/>
    <d v="2024-07-28T00:00:00"/>
    <d v="2024-07-28T00:00:00"/>
    <d v="2024-10-01T00:00:00"/>
    <d v="2024-10-01T00:00:00"/>
    <n v="149"/>
    <n v="0"/>
    <n v="1"/>
    <n v="2"/>
    <x v="1"/>
    <m/>
    <x v="1"/>
  </r>
  <r>
    <s v="DL-03803"/>
    <s v="CUST-1310"/>
    <s v="CMP-085"/>
    <x v="1"/>
    <x v="2"/>
    <s v="193422"/>
    <n v="193422"/>
    <x v="0"/>
    <s v="rachit lall"/>
    <s v="Rachit Lall"/>
    <s v="2023-07-15"/>
    <x v="117"/>
    <m/>
    <s v=""/>
    <m/>
    <s v=""/>
    <m/>
    <n v="0"/>
    <n v="1"/>
    <n v="14.9"/>
    <x v="3"/>
    <m/>
    <x v="0"/>
  </r>
  <r>
    <s v="DL-03804"/>
    <s v="CUST-0423"/>
    <s v=""/>
    <x v="2"/>
    <x v="5"/>
    <s v="23046"/>
    <n v="23046"/>
    <x v="7"/>
    <s v="Vidhi Mital"/>
    <s v="Vidhi Mital"/>
    <s v="2022-04-24"/>
    <x v="591"/>
    <d v="2022-07-08T00:00:00"/>
    <d v="2022-07-08T00:00:00"/>
    <d v="2022-08-11T00:00:00"/>
    <d v="2022-08-11T00:00:00"/>
    <n v="109"/>
    <n v="0"/>
    <n v="1"/>
    <n v="23.5"/>
    <x v="1"/>
    <m/>
    <x v="2"/>
  </r>
  <r>
    <s v="DL-03805"/>
    <s v="CUST-1456"/>
    <s v="CMP-111"/>
    <x v="0"/>
    <x v="4"/>
    <s v="1,565"/>
    <n v="1565"/>
    <x v="4"/>
    <s v="rachit lall"/>
    <s v="Rachit Lall"/>
    <s v="2023-04-08"/>
    <x v="16"/>
    <d v="2023-07-18T00:00:00"/>
    <d v="2023-07-18T00:00:00"/>
    <d v="2023-10-08T00:00:00"/>
    <d v="2023-10-08T00:00:00"/>
    <n v="183"/>
    <n v="1"/>
    <n v="3"/>
    <n v="26.6"/>
    <x v="2"/>
    <m/>
    <x v="1"/>
  </r>
  <r>
    <s v="DL-03806"/>
    <s v="CUST-0485"/>
    <s v=""/>
    <x v="3"/>
    <x v="0"/>
    <s v="18180"/>
    <n v="18180"/>
    <x v="2"/>
    <s v="Amruta Sinha"/>
    <s v="Amruta Sinha"/>
    <s v="2023-01-21"/>
    <x v="1058"/>
    <d v="2023-05-03T00:00:00"/>
    <d v="2023-05-03T00:00:00"/>
    <m/>
    <s v=""/>
    <m/>
    <n v="0"/>
    <n v="1"/>
    <n v="17.100000000000001"/>
    <x v="3"/>
    <m/>
    <x v="0"/>
  </r>
  <r>
    <s v="DL-03807"/>
    <s v="CUST-1146"/>
    <s v=""/>
    <x v="1"/>
    <x v="5"/>
    <s v="$135,055"/>
    <n v="135055"/>
    <x v="6"/>
    <s v="Jasmit Gour"/>
    <s v="Jasmit Gour"/>
    <s v="2023-12-28"/>
    <x v="488"/>
    <d v="2024-03-17T00:00:00"/>
    <d v="2024-03-17T00:00:00"/>
    <d v="2024-01-30T00:00:00"/>
    <d v="2024-01-30T00:00:00"/>
    <n v="33"/>
    <n v="0"/>
    <n v="1"/>
    <n v="35"/>
    <x v="0"/>
    <m/>
    <x v="2"/>
  </r>
  <r>
    <s v="DL-03808"/>
    <s v="CUST-1301"/>
    <s v="CMP-315"/>
    <x v="3"/>
    <x v="0"/>
    <s v="$18,408"/>
    <n v="18408"/>
    <x v="6"/>
    <s v="Anamika Keer"/>
    <s v="Anamika Keer"/>
    <s v="2022-05-20"/>
    <x v="35"/>
    <m/>
    <s v=""/>
    <m/>
    <s v=""/>
    <m/>
    <n v="0"/>
    <n v="1"/>
    <n v="31.9"/>
    <x v="1"/>
    <m/>
    <x v="0"/>
  </r>
  <r>
    <s v="DL-03809"/>
    <s v="CUST-0560"/>
    <s v="CMP-337"/>
    <x v="1"/>
    <x v="0"/>
    <s v="171652"/>
    <n v="171652"/>
    <x v="1"/>
    <s v="Patrick Sama"/>
    <s v="Patrick Sama"/>
    <s v="30/11/2024"/>
    <x v="1034"/>
    <d v="2025-01-07T00:00:00"/>
    <d v="2025-01-07T00:00:00"/>
    <m/>
    <s v=""/>
    <m/>
    <n v="0"/>
    <n v="1"/>
    <n v="12.9"/>
    <x v="0"/>
    <m/>
    <x v="0"/>
  </r>
  <r>
    <s v="DL-03810"/>
    <s v="CUST-1149"/>
    <s v="CMP-100"/>
    <x v="3"/>
    <x v="4"/>
    <s v="22709"/>
    <n v="22709"/>
    <x v="8"/>
    <s v="Ekta Uppal"/>
    <s v="Ekta Uppal"/>
    <s v="26/03/2024"/>
    <x v="518"/>
    <d v="2024-07-19T00:00:00"/>
    <d v="2024-07-19T00:00:00"/>
    <d v="2024-08-01T00:00:00"/>
    <d v="2024-08-01T00:00:00"/>
    <n v="128"/>
    <n v="0"/>
    <n v="1"/>
    <n v="6.9"/>
    <x v="0"/>
    <m/>
    <x v="1"/>
  </r>
  <r>
    <s v="DL-03811"/>
    <s v="CUST-0977"/>
    <s v="CMP-287"/>
    <x v="3"/>
    <x v="1"/>
    <s v="5,046"/>
    <n v="5046"/>
    <x v="4"/>
    <s v="Vidhi Mital"/>
    <s v="Vidhi Mital"/>
    <s v="2024-11-10"/>
    <x v="746"/>
    <d v="2025-01-29T00:00:00"/>
    <d v="2025-01-29T00:00:00"/>
    <m/>
    <s v=""/>
    <m/>
    <n v="0"/>
    <n v="1"/>
    <n v="29.1"/>
    <x v="4"/>
    <m/>
    <x v="0"/>
  </r>
  <r>
    <s v="DL-03812"/>
    <s v="CUST-0859"/>
    <s v="CMP-001"/>
    <x v="4"/>
    <x v="2"/>
    <s v="12K"/>
    <n v="12000"/>
    <x v="4"/>
    <s v="Owen Mane"/>
    <s v="Owen Mane"/>
    <s v="16/01/2023"/>
    <x v="412"/>
    <d v="2023-02-17T00:00:00"/>
    <d v="2023-02-17T00:00:00"/>
    <m/>
    <s v=""/>
    <m/>
    <n v="0"/>
    <n v="1"/>
    <n v="3.4"/>
    <x v="2"/>
    <m/>
    <x v="0"/>
  </r>
  <r>
    <s v="DL-03813"/>
    <s v="CUST-0987"/>
    <s v="CMP-117"/>
    <x v="0"/>
    <x v="0"/>
    <s v="$3,590"/>
    <n v="3590"/>
    <x v="6"/>
    <s v="Kashish Patla"/>
    <s v="Kashish Patla"/>
    <s v="2023-03-21"/>
    <x v="814"/>
    <d v="2023-04-15T00:00:00"/>
    <d v="2023-04-15T00:00:00"/>
    <m/>
    <s v=""/>
    <m/>
    <n v="0"/>
    <n v="1"/>
    <m/>
    <x v="1"/>
    <m/>
    <x v="0"/>
  </r>
  <r>
    <s v="DL-03814"/>
    <s v="CUST-0849"/>
    <s v="CMP-072"/>
    <x v="2"/>
    <x v="1"/>
    <s v="15721"/>
    <n v="15721"/>
    <x v="8"/>
    <s v="Panini Kade"/>
    <s v="Panini Kade"/>
    <s v="2023-04-19"/>
    <x v="885"/>
    <d v="2023-05-14T00:00:00"/>
    <d v="2023-05-14T00:00:00"/>
    <m/>
    <s v=""/>
    <m/>
    <n v="0"/>
    <n v="1"/>
    <n v="28.6"/>
    <x v="4"/>
    <m/>
    <x v="0"/>
  </r>
  <r>
    <s v="DL-03815"/>
    <s v="CUST-0153"/>
    <s v="CMP-359"/>
    <x v="2"/>
    <x v="6"/>
    <s v="$35,743"/>
    <n v="35743"/>
    <x v="5"/>
    <s v="Panini Kade"/>
    <s v="Panini Kade"/>
    <s v="2022-04-16"/>
    <x v="40"/>
    <d v="2022-07-28T00:00:00"/>
    <d v="2022-07-28T00:00:00"/>
    <m/>
    <s v=""/>
    <m/>
    <n v="0"/>
    <n v="1"/>
    <n v="3.4"/>
    <x v="0"/>
    <m/>
    <x v="0"/>
  </r>
  <r>
    <s v="DL-03816"/>
    <s v="CUST-0612"/>
    <s v="CMP-028"/>
    <x v="2"/>
    <x v="0"/>
    <s v="12,319"/>
    <n v="12319"/>
    <x v="6"/>
    <s v="Krish Varughese"/>
    <s v="Krish Varughese"/>
    <s v="2022-08-11"/>
    <x v="587"/>
    <m/>
    <s v=""/>
    <m/>
    <s v=""/>
    <m/>
    <n v="0"/>
    <n v="1"/>
    <n v="32.799999999999997"/>
    <x v="0"/>
    <m/>
    <x v="0"/>
  </r>
  <r>
    <s v="DL-03817"/>
    <s v="CUST-0927"/>
    <s v="CMP-140"/>
    <x v="0"/>
    <x v="6"/>
    <s v="2966"/>
    <n v="2966"/>
    <x v="5"/>
    <s v="Jasmit Gour"/>
    <s v="Jasmit Gour"/>
    <s v="2023-09-08"/>
    <x v="171"/>
    <d v="2024-01-28T00:00:00"/>
    <d v="2024-01-28T00:00:00"/>
    <m/>
    <s v=""/>
    <m/>
    <n v="0"/>
    <n v="1"/>
    <n v="31"/>
    <x v="3"/>
    <m/>
    <x v="0"/>
  </r>
  <r>
    <s v="DL-03818"/>
    <s v="CUST-1291"/>
    <s v=""/>
    <x v="1"/>
    <x v="0"/>
    <s v="$95,938"/>
    <n v="95938"/>
    <x v="7"/>
    <s v="jalsa parsa"/>
    <s v="Jalsa Parsa"/>
    <s v="2024-03-31"/>
    <x v="304"/>
    <d v="2024-08-14T00:00:00"/>
    <d v="2024-08-14T00:00:00"/>
    <m/>
    <s v=""/>
    <m/>
    <n v="0"/>
    <n v="1"/>
    <m/>
    <x v="0"/>
    <m/>
    <x v="0"/>
  </r>
  <r>
    <s v="DL-03819"/>
    <s v="CUST-0202"/>
    <s v="CMP-003"/>
    <x v="4"/>
    <x v="6"/>
    <s v="$11,469"/>
    <n v="11469"/>
    <x v="8"/>
    <s v="Shivani Natt"/>
    <s v="Shivani Natt"/>
    <s v="2024-09-28"/>
    <x v="670"/>
    <d v="2024-10-29T00:00:00"/>
    <d v="2024-10-29T00:00:00"/>
    <m/>
    <s v=""/>
    <m/>
    <n v="0"/>
    <n v="1"/>
    <n v="19.399999999999999"/>
    <x v="3"/>
    <m/>
    <x v="0"/>
  </r>
  <r>
    <s v="DL-03820"/>
    <s v="CUST-0822"/>
    <s v=""/>
    <x v="2"/>
    <x v="6"/>
    <s v="$44,692"/>
    <n v="44692"/>
    <x v="4"/>
    <s v="Karan Karnik"/>
    <s v="Karan Karnik"/>
    <s v="2023-05-14"/>
    <x v="296"/>
    <d v="2023-06-08T00:00:00"/>
    <d v="2023-06-08T00:00:00"/>
    <m/>
    <s v=""/>
    <m/>
    <n v="0"/>
    <n v="1"/>
    <n v="0.3"/>
    <x v="4"/>
    <m/>
    <x v="0"/>
  </r>
  <r>
    <s v="DL-03821"/>
    <s v="CUST-1462"/>
    <s v="CMP-013"/>
    <x v="3"/>
    <x v="2"/>
    <s v="$5,043"/>
    <n v="5043"/>
    <x v="8"/>
    <s v="Ekta Uppal"/>
    <s v="Ekta Uppal"/>
    <s v="2023-09-17"/>
    <x v="24"/>
    <d v="2023-10-12T00:00:00"/>
    <d v="2023-10-12T00:00:00"/>
    <m/>
    <s v=""/>
    <m/>
    <n v="0"/>
    <n v="1"/>
    <n v="5.5"/>
    <x v="4"/>
    <m/>
    <x v="0"/>
  </r>
  <r>
    <s v="DL-03822"/>
    <s v="CUST-1222"/>
    <s v="CMP-048"/>
    <x v="1"/>
    <x v="3"/>
    <s v="$133,915"/>
    <n v="133915"/>
    <x v="2"/>
    <s v="Ati Seshadri"/>
    <s v="Ati Seshadri"/>
    <s v="2024-08-02"/>
    <x v="588"/>
    <d v="2024-12-25T00:00:00"/>
    <d v="2024-12-25T00:00:00"/>
    <m/>
    <s v=""/>
    <m/>
    <n v="0"/>
    <n v="1"/>
    <n v="9.6"/>
    <x v="2"/>
    <m/>
    <x v="0"/>
  </r>
  <r>
    <s v="DL-03823"/>
    <s v="CUST-0128"/>
    <s v="CMP-264"/>
    <x v="2"/>
    <x v="1"/>
    <s v="$15,535"/>
    <n v="15535"/>
    <x v="1"/>
    <s v="Jairaj Panchal"/>
    <s v="Jairaj Panchal"/>
    <s v="2022-09-05"/>
    <x v="554"/>
    <d v="2023-02-02T00:00:00"/>
    <d v="2023-02-02T00:00:00"/>
    <m/>
    <s v=""/>
    <m/>
    <n v="0"/>
    <n v="1"/>
    <n v="32.5"/>
    <x v="0"/>
    <m/>
    <x v="0"/>
  </r>
  <r>
    <s v="DL-03824"/>
    <s v="CUST-0834"/>
    <s v=""/>
    <x v="1"/>
    <x v="4"/>
    <s v="$81,682"/>
    <n v="81682"/>
    <x v="5"/>
    <s v="Owen Mane"/>
    <s v="Owen Mane"/>
    <s v="2022-10-03"/>
    <x v="802"/>
    <m/>
    <s v=""/>
    <d v="2022-12-18T00:00:00"/>
    <d v="2022-12-18T00:00:00"/>
    <n v="76"/>
    <n v="1"/>
    <n v="2"/>
    <n v="19.7"/>
    <x v="0"/>
    <m/>
    <x v="1"/>
  </r>
  <r>
    <s v="DL-03825"/>
    <s v="CUST-1480"/>
    <s v="CMP-264"/>
    <x v="0"/>
    <x v="3"/>
    <s v="1,796"/>
    <n v="1796"/>
    <x v="5"/>
    <s v="Nihal Bhasin"/>
    <s v="Nihal Bhasin"/>
    <s v="02/12/2024"/>
    <x v="632"/>
    <d v="2024-12-18T00:00:00"/>
    <d v="2024-12-18T00:00:00"/>
    <m/>
    <s v=""/>
    <m/>
    <n v="0"/>
    <n v="1"/>
    <n v="34.799999999999997"/>
    <x v="1"/>
    <m/>
    <x v="0"/>
  </r>
  <r>
    <s v="DL-03826"/>
    <s v="CUST-0140"/>
    <s v=""/>
    <x v="4"/>
    <x v="5"/>
    <s v="12559"/>
    <n v="12559"/>
    <x v="5"/>
    <s v="Aachal Soni"/>
    <s v="Aachal Soni"/>
    <s v="2022-08-31"/>
    <x v="732"/>
    <d v="2022-12-17T00:00:00"/>
    <d v="2022-12-17T00:00:00"/>
    <d v="2023-02-01T00:00:00"/>
    <d v="2023-02-01T00:00:00"/>
    <n v="154"/>
    <n v="0"/>
    <n v="1"/>
    <n v="8.3000000000000007"/>
    <x v="4"/>
    <m/>
    <x v="2"/>
  </r>
  <r>
    <s v="DL-03827"/>
    <s v="CUST-0434"/>
    <s v="CMP-344"/>
    <x v="4"/>
    <x v="4"/>
    <s v="$5,010"/>
    <n v="5010"/>
    <x v="0"/>
    <s v="Aachal Soni"/>
    <s v="Aachal Soni"/>
    <s v="2024-09-01"/>
    <x v="97"/>
    <d v="2025-02-27T00:00:00"/>
    <d v="2025-02-27T00:00:00"/>
    <d v="2024-10-15T00:00:00"/>
    <d v="2024-10-15T00:00:00"/>
    <n v="44"/>
    <n v="0"/>
    <n v="1"/>
    <n v="28.5"/>
    <x v="4"/>
    <m/>
    <x v="1"/>
  </r>
  <r>
    <s v="DL-03828"/>
    <s v="CUST-0015"/>
    <s v=""/>
    <x v="1"/>
    <x v="1"/>
    <s v="$131,687"/>
    <n v="131687"/>
    <x v="8"/>
    <s v="Patrick Sama"/>
    <s v="Patrick Sama"/>
    <s v="2022-05-02"/>
    <x v="183"/>
    <d v="2022-10-01T00:00:00"/>
    <d v="2022-10-01T00:00:00"/>
    <m/>
    <s v=""/>
    <m/>
    <n v="0"/>
    <n v="1"/>
    <n v="25.4"/>
    <x v="3"/>
    <m/>
    <x v="0"/>
  </r>
  <r>
    <s v="DL-03829"/>
    <s v="CUST-0430"/>
    <s v="CMP-280"/>
    <x v="2"/>
    <x v="3"/>
    <s v="$32,591"/>
    <n v="32591"/>
    <x v="6"/>
    <s v="Panini Kade"/>
    <s v="Panini Kade"/>
    <s v="2023-04-16"/>
    <x v="606"/>
    <d v="2023-08-30T00:00:00"/>
    <d v="2023-08-30T00:00:00"/>
    <m/>
    <s v=""/>
    <m/>
    <n v="0"/>
    <n v="1"/>
    <n v="2.7"/>
    <x v="4"/>
    <m/>
    <x v="0"/>
  </r>
  <r>
    <s v="DL-03830"/>
    <s v="CUST-1031"/>
    <s v="CMP-350"/>
    <x v="2"/>
    <x v="3"/>
    <s v="$19,893"/>
    <n v="19893"/>
    <x v="3"/>
    <s v="Mason Solanki"/>
    <s v="Mason Solanki"/>
    <s v="2022-10-12"/>
    <x v="244"/>
    <d v="2023-01-30T00:00:00"/>
    <d v="2023-01-30T00:00:00"/>
    <m/>
    <s v=""/>
    <m/>
    <n v="0"/>
    <n v="1"/>
    <n v="28"/>
    <x v="4"/>
    <m/>
    <x v="0"/>
  </r>
  <r>
    <s v="DL-03831"/>
    <s v="CUST-1312"/>
    <s v=""/>
    <x v="3"/>
    <x v="4"/>
    <s v="$17,864"/>
    <n v="17864"/>
    <x v="3"/>
    <s v="Owen Mane"/>
    <s v="Owen Mane"/>
    <s v="2024-06-04"/>
    <x v="396"/>
    <d v="2024-06-23T00:00:00"/>
    <d v="2024-06-23T00:00:00"/>
    <d v="2024-07-07T00:00:00"/>
    <d v="2024-07-07T00:00:00"/>
    <n v="33"/>
    <n v="1"/>
    <n v="3"/>
    <n v="31.5"/>
    <x v="3"/>
    <m/>
    <x v="1"/>
  </r>
  <r>
    <s v="DL-03832"/>
    <s v="CUST-0550"/>
    <s v="CMP-114"/>
    <x v="4"/>
    <x v="5"/>
    <s v="6,458"/>
    <n v="6458"/>
    <x v="1"/>
    <s v="Vidhi Mital"/>
    <s v="Vidhi Mital"/>
    <s v="2022-05-19"/>
    <x v="678"/>
    <d v="2022-09-18T00:00:00"/>
    <d v="2022-09-18T00:00:00"/>
    <d v="2022-10-04T00:00:00"/>
    <d v="2022-10-04T00:00:00"/>
    <n v="138"/>
    <n v="0"/>
    <n v="1"/>
    <n v="10.1"/>
    <x v="3"/>
    <m/>
    <x v="2"/>
  </r>
  <r>
    <s v="DL-03833"/>
    <s v="CUST-0782"/>
    <s v="CMP-221"/>
    <x v="1"/>
    <x v="4"/>
    <s v="$210,745"/>
    <n v="210745"/>
    <x v="4"/>
    <s v="Owen Mane"/>
    <s v="Owen Mane"/>
    <s v="2022-07-27"/>
    <x v="833"/>
    <d v="2023-01-17T00:00:00"/>
    <d v="2023-01-17T00:00:00"/>
    <d v="2022-11-19T00:00:00"/>
    <d v="2022-11-19T00:00:00"/>
    <n v="115"/>
    <n v="0"/>
    <n v="1"/>
    <n v="19.8"/>
    <x v="1"/>
    <m/>
    <x v="1"/>
  </r>
  <r>
    <s v="DL-03834"/>
    <s v="CUST-0486"/>
    <s v="CMP-343"/>
    <x v="1"/>
    <x v="0"/>
    <s v="$179,875"/>
    <n v="179875"/>
    <x v="6"/>
    <s v="Jasmit Gour"/>
    <s v="Jasmit Gour"/>
    <s v="2022-04-14"/>
    <x v="866"/>
    <d v="2022-08-03T00:00:00"/>
    <d v="2022-08-03T00:00:00"/>
    <m/>
    <s v=""/>
    <m/>
    <n v="0"/>
    <n v="1"/>
    <n v="30.5"/>
    <x v="4"/>
    <m/>
    <x v="0"/>
  </r>
  <r>
    <s v="DL-03835"/>
    <s v="CUST-0048"/>
    <s v="CMP-334"/>
    <x v="4"/>
    <x v="3"/>
    <s v="$3,137"/>
    <n v="3137"/>
    <x v="6"/>
    <s v="Lakshmi Hayre"/>
    <s v="Lakshmi Hayre"/>
    <s v="2023-03-02"/>
    <x v="478"/>
    <d v="2023-08-21T00:00:00"/>
    <d v="2023-08-21T00:00:00"/>
    <m/>
    <s v=""/>
    <m/>
    <n v="0"/>
    <n v="1"/>
    <n v="26.7"/>
    <x v="2"/>
    <m/>
    <x v="0"/>
  </r>
  <r>
    <s v="DL-03836"/>
    <s v="CUST-0193"/>
    <s v="CMP-285"/>
    <x v="1"/>
    <x v="1"/>
    <s v="77254"/>
    <n v="77254"/>
    <x v="6"/>
    <s v="Champak Rao  "/>
    <s v="Champak Rao"/>
    <s v="05/07/2022"/>
    <x v="1059"/>
    <m/>
    <s v=""/>
    <m/>
    <s v=""/>
    <m/>
    <n v="0"/>
    <n v="1"/>
    <m/>
    <x v="3"/>
    <m/>
    <x v="0"/>
  </r>
  <r>
    <s v="DL-03837"/>
    <s v="CUST-1037"/>
    <s v="CMP-372"/>
    <x v="2"/>
    <x v="4"/>
    <s v="$26,782"/>
    <n v="26782"/>
    <x v="7"/>
    <s v="Karan Karnik"/>
    <s v="Karan Karnik"/>
    <s v="2023-08-10"/>
    <x v="886"/>
    <d v="2023-09-25T00:00:00"/>
    <d v="2023-09-25T00:00:00"/>
    <d v="2023-10-16T00:00:00"/>
    <d v="2023-10-16T00:00:00"/>
    <n v="67"/>
    <n v="0"/>
    <n v="1"/>
    <n v="13.4"/>
    <x v="2"/>
    <m/>
    <x v="1"/>
  </r>
  <r>
    <s v="DL-03838"/>
    <s v="CUST-1175"/>
    <s v="CMP-280"/>
    <x v="4"/>
    <x v="2"/>
    <s v="6,444"/>
    <n v="6444"/>
    <x v="2"/>
    <s v="Shivani Natt"/>
    <s v="Shivani Natt"/>
    <s v="2023-09-08"/>
    <x v="171"/>
    <d v="2024-03-04T00:00:00"/>
    <d v="2024-03-04T00:00:00"/>
    <m/>
    <s v=""/>
    <m/>
    <n v="0"/>
    <n v="1"/>
    <m/>
    <x v="1"/>
    <m/>
    <x v="0"/>
  </r>
  <r>
    <s v="DL-03839"/>
    <s v="CUST-1283"/>
    <s v="CMP-316"/>
    <x v="4"/>
    <x v="1"/>
    <s v="6,754"/>
    <n v="6754"/>
    <x v="6"/>
    <s v="Ekta Uppal"/>
    <s v="Ekta Uppal"/>
    <s v="2023-01-28"/>
    <x v="552"/>
    <d v="2023-07-10T00:00:00"/>
    <d v="2023-07-10T00:00:00"/>
    <m/>
    <s v=""/>
    <m/>
    <n v="0"/>
    <n v="1"/>
    <n v="5.0999999999999996"/>
    <x v="1"/>
    <m/>
    <x v="0"/>
  </r>
  <r>
    <s v="DL-03840"/>
    <s v="CUST-1194"/>
    <s v=""/>
    <x v="2"/>
    <x v="4"/>
    <s v="$20,249"/>
    <n v="20249"/>
    <x v="3"/>
    <s v="Mason Solanki"/>
    <s v="Mason Solanki"/>
    <s v="2024-10-26"/>
    <x v="807"/>
    <d v="2025-01-29T00:00:00"/>
    <d v="2025-01-29T00:00:00"/>
    <d v="2024-12-31T00:00:00"/>
    <d v="2024-12-31T00:00:00"/>
    <n v="66"/>
    <n v="0"/>
    <n v="1"/>
    <n v="18.399999999999999"/>
    <x v="1"/>
    <m/>
    <x v="1"/>
  </r>
  <r>
    <s v="DL-03841"/>
    <s v="CUST-0002"/>
    <s v=""/>
    <x v="2"/>
    <x v="4"/>
    <s v="$22,736"/>
    <n v="22736"/>
    <x v="2"/>
    <s v="Amruta Sinha"/>
    <s v="Amruta Sinha"/>
    <s v="2022-06-12"/>
    <x v="586"/>
    <d v="2022-07-15T00:00:00"/>
    <d v="2022-07-15T00:00:00"/>
    <d v="2022-11-14T00:00:00"/>
    <d v="2022-11-14T00:00:00"/>
    <n v="155"/>
    <n v="1"/>
    <n v="4"/>
    <n v="32.299999999999997"/>
    <x v="1"/>
    <m/>
    <x v="1"/>
  </r>
  <r>
    <s v="DL-03842"/>
    <s v="CUST-1074"/>
    <s v=""/>
    <x v="0"/>
    <x v="1"/>
    <s v="1,607"/>
    <n v="1607"/>
    <x v="4"/>
    <s v="jalsa parsa"/>
    <s v="Jalsa Parsa"/>
    <s v="2023-07-31"/>
    <x v="119"/>
    <d v="2023-10-31T00:00:00"/>
    <d v="2023-10-31T00:00:00"/>
    <m/>
    <s v=""/>
    <m/>
    <n v="0"/>
    <n v="1"/>
    <n v="3.1"/>
    <x v="2"/>
    <m/>
    <x v="0"/>
  </r>
  <r>
    <s v="DL-03843"/>
    <s v="CUST-1106"/>
    <s v="CMP-233"/>
    <x v="3"/>
    <x v="6"/>
    <s v="22180"/>
    <n v="22180"/>
    <x v="4"/>
    <s v="Anamika Keer"/>
    <s v="Anamika Keer"/>
    <s v="2024-07-07"/>
    <x v="1060"/>
    <d v="2024-10-24T00:00:00"/>
    <d v="2024-10-24T00:00:00"/>
    <m/>
    <s v=""/>
    <m/>
    <n v="0"/>
    <n v="1"/>
    <n v="5.6"/>
    <x v="1"/>
    <m/>
    <x v="0"/>
  </r>
  <r>
    <s v="DL-03844"/>
    <s v="CUST-0925"/>
    <s v="CMP-238"/>
    <x v="2"/>
    <x v="2"/>
    <s v="$33,211"/>
    <n v="33211"/>
    <x v="4"/>
    <s v="Hemangini Bahri"/>
    <s v="Hemangini Bahri"/>
    <s v="2023-04-06"/>
    <x v="363"/>
    <d v="2023-09-15T00:00:00"/>
    <d v="2023-09-15T00:00:00"/>
    <m/>
    <s v=""/>
    <m/>
    <n v="0"/>
    <n v="1"/>
    <n v="32.4"/>
    <x v="1"/>
    <m/>
    <x v="0"/>
  </r>
  <r>
    <s v="DL-03845"/>
    <s v="CUST-0059"/>
    <s v="CMP-310"/>
    <x v="2"/>
    <x v="0"/>
    <s v="46945"/>
    <n v="46945"/>
    <x v="8"/>
    <s v="Krish Varughese"/>
    <s v="Krish Varughese"/>
    <s v="2024-11-24"/>
    <x v="507"/>
    <d v="2025-05-14T00:00:00"/>
    <d v="2025-05-14T00:00:00"/>
    <m/>
    <s v=""/>
    <m/>
    <n v="0"/>
    <n v="1"/>
    <n v="6"/>
    <x v="2"/>
    <m/>
    <x v="0"/>
  </r>
  <r>
    <s v="DL-03846"/>
    <s v="CUST-0370"/>
    <s v="CMP-261"/>
    <x v="0"/>
    <x v="1"/>
    <s v="$3,363"/>
    <n v="3363"/>
    <x v="7"/>
    <s v="Ekta Uppal"/>
    <s v="Ekta Uppal"/>
    <s v="31/12/2024"/>
    <x v="45"/>
    <d v="2025-04-09T00:00:00"/>
    <d v="2025-04-09T00:00:00"/>
    <m/>
    <s v=""/>
    <m/>
    <n v="0"/>
    <n v="1"/>
    <n v="0.3"/>
    <x v="3"/>
    <m/>
    <x v="0"/>
  </r>
  <r>
    <s v="DL-03847"/>
    <s v="CUST-1376"/>
    <s v="CMP-011"/>
    <x v="4"/>
    <x v="6"/>
    <s v="$10,899"/>
    <n v="10899"/>
    <x v="7"/>
    <s v="Kashish Patla"/>
    <s v="Kashish Patla"/>
    <s v="2024-03-20"/>
    <x v="922"/>
    <d v="2024-07-14T00:00:00"/>
    <d v="2024-07-14T00:00:00"/>
    <m/>
    <s v=""/>
    <m/>
    <n v="0"/>
    <n v="1"/>
    <n v="8"/>
    <x v="3"/>
    <m/>
    <x v="0"/>
  </r>
  <r>
    <s v="DL-03848"/>
    <s v="CUST-0854"/>
    <s v="CMP-312"/>
    <x v="3"/>
    <x v="1"/>
    <s v="$7,016"/>
    <n v="7016"/>
    <x v="3"/>
    <s v="Anamika Keer"/>
    <s v="Anamika Keer"/>
    <s v="2022-10-10"/>
    <x v="690"/>
    <d v="2023-03-18T00:00:00"/>
    <d v="2023-03-18T00:00:00"/>
    <m/>
    <s v=""/>
    <m/>
    <n v="0"/>
    <n v="1"/>
    <n v="28"/>
    <x v="1"/>
    <m/>
    <x v="0"/>
  </r>
  <r>
    <s v="DL-03849"/>
    <s v="CUST-0217"/>
    <s v="CMP-107"/>
    <x v="2"/>
    <x v="0"/>
    <s v="$34,904"/>
    <n v="34904"/>
    <x v="4"/>
    <s v="Panini Kade"/>
    <s v="Panini Kade"/>
    <s v="19/01/2022"/>
    <x v="99"/>
    <d v="2022-02-24T00:00:00"/>
    <d v="2022-02-24T00:00:00"/>
    <m/>
    <s v=""/>
    <m/>
    <n v="0"/>
    <n v="1"/>
    <n v="14.4"/>
    <x v="1"/>
    <m/>
    <x v="0"/>
  </r>
  <r>
    <s v="DL-03850"/>
    <s v="CUST-0564"/>
    <s v=""/>
    <x v="4"/>
    <x v="3"/>
    <s v="$7,433"/>
    <n v="7433"/>
    <x v="3"/>
    <s v="Mason Solanki"/>
    <s v="Mason Solanki"/>
    <s v="2022-05-19"/>
    <x v="678"/>
    <d v="2022-10-11T00:00:00"/>
    <d v="2022-10-11T00:00:00"/>
    <m/>
    <s v=""/>
    <m/>
    <n v="0"/>
    <n v="1"/>
    <n v="29.1"/>
    <x v="1"/>
    <m/>
    <x v="0"/>
  </r>
  <r>
    <s v="DL-03851"/>
    <s v="CUST-0243"/>
    <s v=""/>
    <x v="1"/>
    <x v="5"/>
    <s v="60584"/>
    <n v="60584"/>
    <x v="7"/>
    <s v="Champak Rao"/>
    <s v="Champak Rao"/>
    <s v="2023-06-01"/>
    <x v="742"/>
    <d v="2023-10-03T00:00:00"/>
    <d v="2023-10-03T00:00:00"/>
    <d v="2023-11-14T00:00:00"/>
    <d v="2023-11-14T00:00:00"/>
    <n v="166"/>
    <n v="0"/>
    <n v="1"/>
    <n v="28.1"/>
    <x v="1"/>
    <m/>
    <x v="2"/>
  </r>
  <r>
    <s v="DL-03852"/>
    <s v="CUST-0055"/>
    <s v=""/>
    <x v="3"/>
    <x v="3"/>
    <s v="17K"/>
    <n v="17000"/>
    <x v="4"/>
    <s v="rachit lall"/>
    <s v="Rachit Lall"/>
    <s v="2022-05-06"/>
    <x v="260"/>
    <d v="2022-09-03T00:00:00"/>
    <d v="2022-09-03T00:00:00"/>
    <m/>
    <s v=""/>
    <m/>
    <n v="0"/>
    <n v="1"/>
    <n v="18.399999999999999"/>
    <x v="0"/>
    <m/>
    <x v="0"/>
  </r>
  <r>
    <s v="DL-03853"/>
    <s v="CUST-0755"/>
    <s v=""/>
    <x v="2"/>
    <x v="6"/>
    <s v="19,959"/>
    <n v="19959"/>
    <x v="7"/>
    <s v="Ekta Uppal"/>
    <s v="Ekta Uppal"/>
    <s v="2024-07-20"/>
    <x v="162"/>
    <d v="2024-11-18T00:00:00"/>
    <d v="2024-11-18T00:00:00"/>
    <m/>
    <s v=""/>
    <m/>
    <n v="0"/>
    <n v="1"/>
    <n v="16.2"/>
    <x v="1"/>
    <m/>
    <x v="0"/>
  </r>
  <r>
    <s v="DL-03854"/>
    <s v="CUST-1341"/>
    <s v=""/>
    <x v="1"/>
    <x v="6"/>
    <s v="$104,382"/>
    <n v="104382"/>
    <x v="6"/>
    <s v="Aachal Soni"/>
    <s v="Aachal Soni"/>
    <s v="2024-01-14"/>
    <x v="849"/>
    <d v="2024-04-18T00:00:00"/>
    <d v="2024-04-18T00:00:00"/>
    <m/>
    <s v=""/>
    <m/>
    <n v="0"/>
    <n v="1"/>
    <n v="6"/>
    <x v="4"/>
    <m/>
    <x v="0"/>
  </r>
  <r>
    <s v="DL-03855"/>
    <s v="CUST-0908"/>
    <s v="CMP-314"/>
    <x v="1"/>
    <x v="3"/>
    <s v="207,531"/>
    <n v="207531"/>
    <x v="7"/>
    <s v="Hemangini Bahri"/>
    <s v="Hemangini Bahri"/>
    <s v="2022-09-23"/>
    <x v="1061"/>
    <d v="2023-02-27T00:00:00"/>
    <d v="2023-02-27T00:00:00"/>
    <m/>
    <s v=""/>
    <m/>
    <n v="0"/>
    <n v="1"/>
    <n v="13.5"/>
    <x v="4"/>
    <m/>
    <x v="0"/>
  </r>
  <r>
    <s v="DL-03856"/>
    <s v="CUST-0643"/>
    <s v="CMP-196"/>
    <x v="4"/>
    <x v="0"/>
    <s v="6513"/>
    <n v="6513"/>
    <x v="1"/>
    <s v="Amruta Sinha"/>
    <s v="Amruta Sinha"/>
    <s v="2023-02-02"/>
    <x v="1017"/>
    <d v="2023-06-12T00:00:00"/>
    <d v="2023-06-12T00:00:00"/>
    <m/>
    <s v=""/>
    <m/>
    <n v="0"/>
    <n v="1"/>
    <n v="23.3"/>
    <x v="2"/>
    <m/>
    <x v="0"/>
  </r>
  <r>
    <s v="DL-03857"/>
    <s v="CUST-0208"/>
    <s v=""/>
    <x v="1"/>
    <x v="0"/>
    <s v="$151,183"/>
    <n v="151183"/>
    <x v="8"/>
    <s v="Lakshmi Hayre"/>
    <s v="Lakshmi Hayre"/>
    <s v="2024-08-09"/>
    <x v="310"/>
    <d v="2025-01-13T00:00:00"/>
    <d v="2025-01-13T00:00:00"/>
    <m/>
    <s v=""/>
    <m/>
    <n v="0"/>
    <n v="1"/>
    <n v="20.9"/>
    <x v="2"/>
    <m/>
    <x v="0"/>
  </r>
  <r>
    <s v="DL-03858"/>
    <s v="CUST-0246"/>
    <s v="CMP-159"/>
    <x v="1"/>
    <x v="5"/>
    <s v="$85,066"/>
    <n v="85066"/>
    <x v="1"/>
    <s v="Rachit Lall  "/>
    <s v="Rachit Lall"/>
    <s v="2024-11-05"/>
    <x v="86"/>
    <m/>
    <s v=""/>
    <d v="2025-03-26T00:00:00"/>
    <d v="2025-03-26T00:00:00"/>
    <n v="141"/>
    <n v="0"/>
    <n v="1"/>
    <n v="32.9"/>
    <x v="2"/>
    <m/>
    <x v="2"/>
  </r>
  <r>
    <s v="DL-03859"/>
    <s v="CUST-0252"/>
    <s v="CMP-080"/>
    <x v="2"/>
    <x v="3"/>
    <s v="$35,963"/>
    <n v="35963"/>
    <x v="8"/>
    <s v="Owen Mane"/>
    <s v="Owen Mane"/>
    <s v="2024-09-16"/>
    <x v="997"/>
    <d v="2025-01-06T00:00:00"/>
    <d v="2025-01-06T00:00:00"/>
    <m/>
    <s v=""/>
    <m/>
    <n v="0"/>
    <n v="1"/>
    <m/>
    <x v="1"/>
    <m/>
    <x v="0"/>
  </r>
  <r>
    <s v="DL-03860"/>
    <s v="CUST-0584"/>
    <s v="CMP-126"/>
    <x v="1"/>
    <x v="2"/>
    <s v="191K"/>
    <n v="191000"/>
    <x v="2"/>
    <s v="Ati Seshadri"/>
    <s v="Ati Seshadri"/>
    <s v="05/08/2022"/>
    <x v="64"/>
    <d v="2022-11-15T00:00:00"/>
    <d v="2022-11-15T00:00:00"/>
    <m/>
    <s v=""/>
    <m/>
    <n v="0"/>
    <n v="1"/>
    <n v="29.8"/>
    <x v="1"/>
    <m/>
    <x v="0"/>
  </r>
  <r>
    <s v="DL-03861"/>
    <s v="CUST-1009"/>
    <s v=""/>
    <x v="0"/>
    <x v="5"/>
    <s v="$2,619"/>
    <n v="2619"/>
    <x v="6"/>
    <s v="Champak Rao"/>
    <s v="Champak Rao"/>
    <s v="2023-02-21"/>
    <x v="376"/>
    <d v="2023-07-17T00:00:00"/>
    <d v="2023-07-17T00:00:00"/>
    <d v="2023-05-19T00:00:00"/>
    <d v="2023-05-19T00:00:00"/>
    <n v="87"/>
    <n v="0"/>
    <n v="1"/>
    <n v="32.799999999999997"/>
    <x v="4"/>
    <m/>
    <x v="2"/>
  </r>
  <r>
    <s v="DL-03862"/>
    <s v="CUST-0983"/>
    <s v="CMP-185"/>
    <x v="1"/>
    <x v="2"/>
    <s v="$180,075"/>
    <n v="180075"/>
    <x v="3"/>
    <s v="Panini Kade"/>
    <s v="Panini Kade"/>
    <s v="2022-01-17"/>
    <x v="767"/>
    <d v="2022-06-24T00:00:00"/>
    <d v="2022-06-24T00:00:00"/>
    <m/>
    <s v=""/>
    <m/>
    <n v="0"/>
    <n v="1"/>
    <n v="28"/>
    <x v="3"/>
    <m/>
    <x v="0"/>
  </r>
  <r>
    <s v="DL-03863"/>
    <s v="CUST-0328"/>
    <s v=""/>
    <x v="1"/>
    <x v="4"/>
    <s v="170333"/>
    <n v="170333"/>
    <x v="5"/>
    <s v="Anamika Keer"/>
    <s v="Anamika Keer"/>
    <s v="2023-03-22"/>
    <x v="148"/>
    <d v="2023-06-09T00:00:00"/>
    <d v="2023-06-09T00:00:00"/>
    <d v="2023-08-28T00:00:00"/>
    <d v="2023-08-28T00:00:00"/>
    <n v="159"/>
    <n v="1"/>
    <n v="3"/>
    <m/>
    <x v="4"/>
    <m/>
    <x v="1"/>
  </r>
  <r>
    <s v="DL-03864"/>
    <s v="CUST-1384"/>
    <s v=""/>
    <x v="4"/>
    <x v="1"/>
    <s v="11062"/>
    <n v="11062"/>
    <x v="3"/>
    <s v="Jairaj Panchal"/>
    <s v="Jairaj Panchal"/>
    <s v="2024-05-05"/>
    <x v="490"/>
    <m/>
    <s v=""/>
    <m/>
    <s v=""/>
    <m/>
    <n v="0"/>
    <n v="1"/>
    <n v="20.100000000000001"/>
    <x v="2"/>
    <m/>
    <x v="0"/>
  </r>
  <r>
    <s v="DL-03865"/>
    <s v="CUST-0366"/>
    <s v="CMP-285"/>
    <x v="1"/>
    <x v="5"/>
    <s v="160590"/>
    <n v="160590"/>
    <x v="0"/>
    <s v="Ekta Uppal"/>
    <s v="Ekta Uppal"/>
    <s v="2023-03-01"/>
    <x v="398"/>
    <d v="2023-04-15T00:00:00"/>
    <d v="2023-04-15T00:00:00"/>
    <d v="2023-05-21T00:00:00"/>
    <d v="2023-05-21T00:00:00"/>
    <n v="81"/>
    <n v="0"/>
    <n v="1"/>
    <n v="20.2"/>
    <x v="3"/>
    <m/>
    <x v="2"/>
  </r>
  <r>
    <s v="DL-03866"/>
    <s v="CUST-0528"/>
    <s v="CMP-166"/>
    <x v="2"/>
    <x v="3"/>
    <s v="$20,842"/>
    <n v="20842"/>
    <x v="0"/>
    <s v="Kashish Patla"/>
    <s v="Kashish Patla"/>
    <s v="2024-01-24"/>
    <x v="1013"/>
    <d v="2024-03-12T00:00:00"/>
    <d v="2024-03-12T00:00:00"/>
    <m/>
    <s v=""/>
    <m/>
    <n v="0"/>
    <n v="1"/>
    <m/>
    <x v="3"/>
    <m/>
    <x v="0"/>
  </r>
  <r>
    <s v="DL-03867"/>
    <s v="CUST-0533"/>
    <s v="CMP-266"/>
    <x v="1"/>
    <x v="4"/>
    <s v="140789"/>
    <n v="140789"/>
    <x v="1"/>
    <s v="Amruta Sinha"/>
    <s v="Amruta Sinha"/>
    <s v="2022-08-28"/>
    <x v="914"/>
    <d v="2022-11-26T00:00:00"/>
    <d v="2022-11-26T00:00:00"/>
    <d v="2023-03-02T00:00:00"/>
    <d v="2023-03-02T00:00:00"/>
    <n v="186"/>
    <n v="1"/>
    <n v="1"/>
    <n v="1.6"/>
    <x v="2"/>
    <m/>
    <x v="1"/>
  </r>
  <r>
    <s v="DL-03868"/>
    <s v="CUST-0032"/>
    <s v="CMP-136"/>
    <x v="1"/>
    <x v="6"/>
    <s v="$123,049"/>
    <n v="123049"/>
    <x v="4"/>
    <s v="Patrick Sama"/>
    <s v="Patrick Sama"/>
    <s v="2023-04-03"/>
    <x v="431"/>
    <d v="2023-08-31T00:00:00"/>
    <d v="2023-08-31T00:00:00"/>
    <m/>
    <s v=""/>
    <m/>
    <n v="0"/>
    <n v="1"/>
    <n v="4.5"/>
    <x v="0"/>
    <m/>
    <x v="0"/>
  </r>
  <r>
    <s v="DL-03869"/>
    <s v="CUST-0569"/>
    <s v="CMP-332"/>
    <x v="1"/>
    <x v="1"/>
    <s v="$134,136"/>
    <n v="134136"/>
    <x v="2"/>
    <s v="Karan Karnik"/>
    <s v="Karan Karnik"/>
    <s v="2024-03-19"/>
    <x v="44"/>
    <m/>
    <s v=""/>
    <m/>
    <s v=""/>
    <m/>
    <n v="0"/>
    <n v="1"/>
    <n v="0.8"/>
    <x v="1"/>
    <m/>
    <x v="0"/>
  </r>
  <r>
    <s v="DL-03870"/>
    <s v="CUST-0880"/>
    <s v="CMP-074"/>
    <x v="0"/>
    <x v="2"/>
    <s v="$3,851"/>
    <n v="3851"/>
    <x v="8"/>
    <s v="rachit lall"/>
    <s v="Rachit Lall"/>
    <s v="2023-08-19"/>
    <x v="1062"/>
    <d v="2024-02-04T00:00:00"/>
    <d v="2024-02-04T00:00:00"/>
    <m/>
    <s v=""/>
    <m/>
    <n v="0"/>
    <n v="1"/>
    <n v="0.5"/>
    <x v="4"/>
    <m/>
    <x v="0"/>
  </r>
  <r>
    <s v="DL-03871"/>
    <s v="CUST-0607"/>
    <s v=""/>
    <x v="3"/>
    <x v="3"/>
    <s v="8702"/>
    <n v="8702"/>
    <x v="0"/>
    <s v="Jasmit Gour"/>
    <s v="Jasmit Gour"/>
    <s v="2024-04-26"/>
    <x v="617"/>
    <d v="2024-07-21T00:00:00"/>
    <d v="2024-07-21T00:00:00"/>
    <m/>
    <s v=""/>
    <m/>
    <n v="0"/>
    <n v="1"/>
    <n v="20.3"/>
    <x v="2"/>
    <m/>
    <x v="0"/>
  </r>
  <r>
    <s v="DL-03872"/>
    <s v="CUST-1180"/>
    <s v="CMP-170"/>
    <x v="4"/>
    <x v="3"/>
    <s v="10208"/>
    <n v="10208"/>
    <x v="7"/>
    <s v="Jairaj Panchal"/>
    <s v="Jairaj Panchal"/>
    <s v="2022-02-13"/>
    <x v="892"/>
    <d v="2022-03-06T00:00:00"/>
    <d v="2022-03-06T00:00:00"/>
    <m/>
    <s v=""/>
    <m/>
    <n v="0"/>
    <n v="1"/>
    <n v="12.9"/>
    <x v="1"/>
    <m/>
    <x v="0"/>
  </r>
  <r>
    <s v="DL-03873"/>
    <s v="CUST-0582"/>
    <s v="CMP-065"/>
    <x v="2"/>
    <x v="0"/>
    <s v="$41,278"/>
    <n v="41278"/>
    <x v="8"/>
    <s v="Jasmit Gour"/>
    <s v="Jasmit Gour"/>
    <s v="2023-04-08"/>
    <x v="16"/>
    <d v="2023-04-23T00:00:00"/>
    <d v="2023-04-23T00:00:00"/>
    <m/>
    <s v=""/>
    <m/>
    <n v="0"/>
    <n v="1"/>
    <n v="16.2"/>
    <x v="1"/>
    <m/>
    <x v="0"/>
  </r>
  <r>
    <s v="DL-03874"/>
    <s v="CUST-1055"/>
    <s v="CMP-105"/>
    <x v="0"/>
    <x v="4"/>
    <s v="$6,312"/>
    <n v="6312"/>
    <x v="0"/>
    <s v="Anamika Keer"/>
    <s v="Anamika Keer"/>
    <s v="2022-01-31"/>
    <x v="890"/>
    <d v="2022-07-10T00:00:00"/>
    <d v="2022-07-10T00:00:00"/>
    <d v="2022-05-07T00:00:00"/>
    <d v="2022-05-07T00:00:00"/>
    <n v="96"/>
    <n v="0"/>
    <n v="1"/>
    <n v="6.6"/>
    <x v="0"/>
    <m/>
    <x v="1"/>
  </r>
  <r>
    <s v="DL-03875"/>
    <s v="CUST-0870"/>
    <s v=""/>
    <x v="4"/>
    <x v="2"/>
    <s v="3357"/>
    <n v="3357"/>
    <x v="5"/>
    <s v="Jairaj Panchal"/>
    <s v="Jairaj Panchal"/>
    <s v="2023-01-10"/>
    <x v="381"/>
    <d v="2023-05-10T00:00:00"/>
    <d v="2023-05-10T00:00:00"/>
    <m/>
    <s v=""/>
    <m/>
    <n v="0"/>
    <n v="1"/>
    <n v="18.8"/>
    <x v="2"/>
    <m/>
    <x v="0"/>
  </r>
  <r>
    <s v="DL-03876"/>
    <s v="CUST-0427"/>
    <s v="CMP-067"/>
    <x v="1"/>
    <x v="4"/>
    <s v="122876"/>
    <n v="122876"/>
    <x v="2"/>
    <s v="Vidhi Mital"/>
    <s v="Vidhi Mital"/>
    <s v="2024-03-04"/>
    <x v="877"/>
    <d v="2024-08-22T00:00:00"/>
    <d v="2024-08-22T00:00:00"/>
    <d v="2024-05-19T00:00:00"/>
    <d v="2024-05-19T00:00:00"/>
    <n v="76"/>
    <n v="0"/>
    <n v="1"/>
    <n v="7.1"/>
    <x v="0"/>
    <m/>
    <x v="1"/>
  </r>
  <r>
    <s v="DL-03877"/>
    <s v="CUST-0075"/>
    <s v=""/>
    <x v="1"/>
    <x v="1"/>
    <s v="$141,976"/>
    <n v="141976"/>
    <x v="4"/>
    <s v="Nihal Bhasin  "/>
    <s v="Nihal Bhasin"/>
    <s v="2022-10-30"/>
    <x v="43"/>
    <d v="2022-12-20T00:00:00"/>
    <d v="2022-12-20T00:00:00"/>
    <m/>
    <s v=""/>
    <m/>
    <n v="0"/>
    <n v="1"/>
    <n v="24.4"/>
    <x v="0"/>
    <m/>
    <x v="0"/>
  </r>
  <r>
    <s v="DL-03878"/>
    <s v="CUST-0133"/>
    <s v="CMP-299"/>
    <x v="1"/>
    <x v="2"/>
    <s v="198592"/>
    <n v="198592"/>
    <x v="1"/>
    <s v="Patrick Sama"/>
    <s v="Patrick Sama"/>
    <s v="2024-11-06"/>
    <x v="1052"/>
    <d v="2025-02-21T00:00:00"/>
    <d v="2025-02-21T00:00:00"/>
    <m/>
    <s v=""/>
    <m/>
    <n v="0"/>
    <n v="1"/>
    <n v="4"/>
    <x v="2"/>
    <m/>
    <x v="0"/>
  </r>
  <r>
    <s v="DL-03879"/>
    <s v="CUST-0274"/>
    <s v=""/>
    <x v="3"/>
    <x v="1"/>
    <s v="19585"/>
    <n v="19585"/>
    <x v="5"/>
    <s v="Jasmit Gour"/>
    <s v="Jasmit Gour"/>
    <s v="2024-08-04"/>
    <x v="619"/>
    <d v="2024-12-28T00:00:00"/>
    <d v="2024-12-28T00:00:00"/>
    <m/>
    <s v=""/>
    <m/>
    <n v="0"/>
    <n v="1"/>
    <n v="7.5"/>
    <x v="4"/>
    <m/>
    <x v="0"/>
  </r>
  <r>
    <s v="DL-03880"/>
    <s v="CUST-0725"/>
    <s v="CMP-345"/>
    <x v="4"/>
    <x v="4"/>
    <s v="$12,313"/>
    <n v="12313"/>
    <x v="5"/>
    <s v="Lakshmi Hayre"/>
    <s v="Lakshmi Hayre"/>
    <s v="2024-06-30"/>
    <x v="1045"/>
    <d v="2024-08-05T00:00:00"/>
    <d v="2024-08-05T00:00:00"/>
    <d v="2024-10-13T00:00:00"/>
    <d v="2024-10-13T00:00:00"/>
    <n v="105"/>
    <n v="0"/>
    <n v="1"/>
    <n v="30.4"/>
    <x v="0"/>
    <m/>
    <x v="1"/>
  </r>
  <r>
    <s v="DL-03881"/>
    <s v="CUST-1453"/>
    <s v="CMP-198"/>
    <x v="4"/>
    <x v="0"/>
    <s v="$9,812"/>
    <n v="9812"/>
    <x v="2"/>
    <s v="Mason Solanki"/>
    <s v="Mason Solanki"/>
    <s v="2024-09-20"/>
    <x v="646"/>
    <d v="2025-02-15T00:00:00"/>
    <d v="2025-02-15T00:00:00"/>
    <m/>
    <s v=""/>
    <m/>
    <n v="0"/>
    <n v="1"/>
    <n v="5.0999999999999996"/>
    <x v="0"/>
    <m/>
    <x v="0"/>
  </r>
  <r>
    <s v="DL-03882"/>
    <s v="CUST-1139"/>
    <s v="CMP-388"/>
    <x v="4"/>
    <x v="4"/>
    <s v="9,577"/>
    <n v="9577"/>
    <x v="2"/>
    <s v="Jairaj Panchal"/>
    <s v="Jairaj Panchal"/>
    <s v="2023-06-12"/>
    <x v="973"/>
    <d v="2023-10-11T00:00:00"/>
    <d v="2023-10-11T00:00:00"/>
    <d v="2023-09-24T00:00:00"/>
    <d v="2023-09-24T00:00:00"/>
    <n v="104"/>
    <n v="0"/>
    <n v="1"/>
    <m/>
    <x v="4"/>
    <m/>
    <x v="1"/>
  </r>
  <r>
    <s v="DL-03883"/>
    <s v="CUST-0181"/>
    <s v="CMP-178"/>
    <x v="2"/>
    <x v="5"/>
    <s v="10531"/>
    <n v="10531"/>
    <x v="6"/>
    <s v="Kashish Patla"/>
    <s v="Kashish Patla"/>
    <s v="2023-04-26"/>
    <x v="577"/>
    <d v="2023-09-10T00:00:00"/>
    <d v="2023-09-10T00:00:00"/>
    <d v="2023-10-18T00:00:00"/>
    <d v="2023-10-18T00:00:00"/>
    <n v="175"/>
    <n v="0"/>
    <n v="1"/>
    <n v="12.8"/>
    <x v="0"/>
    <m/>
    <x v="2"/>
  </r>
  <r>
    <s v="DL-03884"/>
    <s v="CUST-0750"/>
    <s v="CMP-018"/>
    <x v="2"/>
    <x v="2"/>
    <s v="35,044"/>
    <n v="35044"/>
    <x v="3"/>
    <s v="Lakshmi Hayre"/>
    <s v="Lakshmi Hayre"/>
    <s v="2024-05-15"/>
    <x v="397"/>
    <d v="2024-09-06T00:00:00"/>
    <d v="2024-09-06T00:00:00"/>
    <m/>
    <s v=""/>
    <m/>
    <n v="0"/>
    <n v="1"/>
    <n v="8.1999999999999993"/>
    <x v="2"/>
    <m/>
    <x v="0"/>
  </r>
  <r>
    <s v="DL-03885"/>
    <s v="CUST-0034"/>
    <s v=""/>
    <x v="4"/>
    <x v="4"/>
    <s v="4226"/>
    <n v="4226"/>
    <x v="5"/>
    <s v="Kashish Patla"/>
    <s v="Kashish Patla"/>
    <s v="2022-09-30"/>
    <x v="572"/>
    <d v="2022-11-30T00:00:00"/>
    <d v="2022-11-30T00:00:00"/>
    <d v="2023-01-16T00:00:00"/>
    <d v="2023-01-16T00:00:00"/>
    <n v="108"/>
    <n v="0"/>
    <n v="1"/>
    <n v="18.399999999999999"/>
    <x v="4"/>
    <m/>
    <x v="1"/>
  </r>
  <r>
    <s v="DL-03886"/>
    <s v="CUST-0771"/>
    <s v="CMP-355"/>
    <x v="1"/>
    <x v="1"/>
    <s v="$67,218"/>
    <n v="67218"/>
    <x v="3"/>
    <s v="Hemangini Bahri"/>
    <s v="Hemangini Bahri"/>
    <s v="2022-02-28"/>
    <x v="242"/>
    <d v="2022-06-27T00:00:00"/>
    <d v="2022-06-27T00:00:00"/>
    <m/>
    <s v=""/>
    <m/>
    <n v="0"/>
    <n v="1"/>
    <n v="4"/>
    <x v="3"/>
    <m/>
    <x v="0"/>
  </r>
  <r>
    <s v="DL-03887"/>
    <s v="CUST-0797"/>
    <s v=""/>
    <x v="0"/>
    <x v="6"/>
    <s v="5063"/>
    <n v="5063"/>
    <x v="5"/>
    <s v="Jairaj Panchal"/>
    <s v="Jairaj Panchal"/>
    <s v="2024-05-21"/>
    <x v="1063"/>
    <d v="2024-09-27T00:00:00"/>
    <d v="2024-09-27T00:00:00"/>
    <m/>
    <s v=""/>
    <m/>
    <n v="0"/>
    <n v="1"/>
    <m/>
    <x v="3"/>
    <m/>
    <x v="0"/>
  </r>
  <r>
    <s v="DL-03888"/>
    <s v="CUST-0094"/>
    <s v="CMP-161"/>
    <x v="2"/>
    <x v="4"/>
    <s v="18913"/>
    <n v="18913"/>
    <x v="1"/>
    <s v="Hemangini Bahri"/>
    <s v="Hemangini Bahri"/>
    <s v="2024-08-26"/>
    <x v="375"/>
    <d v="2025-01-17T00:00:00"/>
    <d v="2025-01-17T00:00:00"/>
    <d v="2025-02-02T00:00:00"/>
    <d v="2025-02-02T00:00:00"/>
    <n v="160"/>
    <n v="0"/>
    <n v="1"/>
    <n v="2.2999999999999998"/>
    <x v="1"/>
    <m/>
    <x v="1"/>
  </r>
  <r>
    <s v="DL-03889"/>
    <s v="CUST-0549"/>
    <s v=""/>
    <x v="3"/>
    <x v="6"/>
    <s v="17277"/>
    <n v="17277"/>
    <x v="0"/>
    <s v="Kashish Patla"/>
    <s v="Kashish Patla"/>
    <s v="2024-03-29"/>
    <x v="855"/>
    <d v="2024-07-08T00:00:00"/>
    <d v="2024-07-08T00:00:00"/>
    <m/>
    <s v=""/>
    <m/>
    <n v="0"/>
    <n v="1"/>
    <n v="18.100000000000001"/>
    <x v="2"/>
    <m/>
    <x v="0"/>
  </r>
  <r>
    <s v="DL-03890"/>
    <s v="CUST-0371"/>
    <s v="CMP-002"/>
    <x v="2"/>
    <x v="5"/>
    <s v="$45,260"/>
    <n v="45260"/>
    <x v="7"/>
    <s v="Vidhi Mital"/>
    <s v="Vidhi Mital"/>
    <s v="2023-10-10"/>
    <x v="194"/>
    <d v="2023-11-30T00:00:00"/>
    <d v="2023-11-30T00:00:00"/>
    <d v="2024-01-22T00:00:00"/>
    <d v="2024-01-22T00:00:00"/>
    <n v="104"/>
    <n v="0"/>
    <n v="1"/>
    <n v="27.3"/>
    <x v="0"/>
    <m/>
    <x v="2"/>
  </r>
  <r>
    <s v="DL-03891"/>
    <s v="CUST-1061"/>
    <s v=""/>
    <x v="3"/>
    <x v="4"/>
    <s v="5903"/>
    <n v="5903"/>
    <x v="5"/>
    <s v="Vidhi Mital"/>
    <s v="Vidhi Mital"/>
    <s v="2023-08-22"/>
    <x v="1064"/>
    <d v="2023-09-24T00:00:00"/>
    <d v="2023-09-24T00:00:00"/>
    <d v="2023-12-22T00:00:00"/>
    <d v="2023-12-22T00:00:00"/>
    <n v="122"/>
    <n v="0"/>
    <n v="1"/>
    <n v="19.5"/>
    <x v="0"/>
    <m/>
    <x v="1"/>
  </r>
  <r>
    <s v="DL-03892"/>
    <s v="CUST-0549"/>
    <s v=""/>
    <x v="2"/>
    <x v="3"/>
    <s v="10,480"/>
    <n v="10480"/>
    <x v="5"/>
    <s v="Owen Mane"/>
    <s v="Owen Mane"/>
    <s v="2022-09-14"/>
    <x v="290"/>
    <d v="2022-12-11T00:00:00"/>
    <d v="2022-12-11T00:00:00"/>
    <m/>
    <s v=""/>
    <m/>
    <n v="0"/>
    <n v="1"/>
    <m/>
    <x v="4"/>
    <m/>
    <x v="0"/>
  </r>
  <r>
    <s v="DL-03893"/>
    <s v="CUST-0934"/>
    <s v="CMP-215"/>
    <x v="3"/>
    <x v="3"/>
    <s v="$12,219"/>
    <n v="12219"/>
    <x v="5"/>
    <s v="Anamika Keer"/>
    <s v="Anamika Keer"/>
    <s v="2024-03-16"/>
    <x v="1025"/>
    <d v="2024-06-25T00:00:00"/>
    <d v="2024-06-25T00:00:00"/>
    <m/>
    <s v=""/>
    <m/>
    <n v="0"/>
    <n v="1"/>
    <n v="5.3"/>
    <x v="4"/>
    <m/>
    <x v="0"/>
  </r>
  <r>
    <s v="DL-03894"/>
    <s v="CUST-1091"/>
    <s v=""/>
    <x v="2"/>
    <x v="4"/>
    <s v="41,978"/>
    <n v="41978"/>
    <x v="6"/>
    <s v="Krish Varughese"/>
    <s v="Krish Varughese"/>
    <s v="2023-12-24"/>
    <x v="1015"/>
    <d v="2024-02-15T00:00:00"/>
    <d v="2024-02-15T00:00:00"/>
    <d v="2024-06-20T00:00:00"/>
    <d v="2024-06-20T00:00:00"/>
    <n v="179"/>
    <n v="1"/>
    <n v="2"/>
    <n v="31.4"/>
    <x v="4"/>
    <m/>
    <x v="1"/>
  </r>
  <r>
    <s v="DL-03895"/>
    <s v="CUST-0037"/>
    <s v="CMP-292"/>
    <x v="3"/>
    <x v="1"/>
    <s v="17747"/>
    <n v="17747"/>
    <x v="2"/>
    <s v="Champak Rao"/>
    <s v="Champak Rao"/>
    <s v="2023-07-22"/>
    <x v="514"/>
    <d v="2023-11-23T00:00:00"/>
    <d v="2023-11-23T00:00:00"/>
    <m/>
    <s v=""/>
    <m/>
    <n v="0"/>
    <n v="1"/>
    <n v="23.2"/>
    <x v="0"/>
    <m/>
    <x v="0"/>
  </r>
  <r>
    <s v="DL-03896"/>
    <s v="CUST-0509"/>
    <s v="CMP-174"/>
    <x v="3"/>
    <x v="3"/>
    <s v="$21,565"/>
    <n v="21565"/>
    <x v="0"/>
    <s v="Ati Seshadri"/>
    <s v="Ati Seshadri"/>
    <s v="2024-09-20"/>
    <x v="646"/>
    <d v="2024-10-30T00:00:00"/>
    <d v="2024-10-30T00:00:00"/>
    <m/>
    <s v=""/>
    <m/>
    <n v="0"/>
    <n v="1"/>
    <n v="22.6"/>
    <x v="2"/>
    <m/>
    <x v="0"/>
  </r>
  <r>
    <s v="DL-03897"/>
    <s v="CUST-1410"/>
    <s v="CMP-331"/>
    <x v="2"/>
    <x v="0"/>
    <s v="15654"/>
    <n v="15654"/>
    <x v="1"/>
    <s v="Krish Varughese"/>
    <s v="Krish Varughese"/>
    <s v="2022-12-21"/>
    <x v="967"/>
    <d v="2023-01-29T00:00:00"/>
    <d v="2023-01-29T00:00:00"/>
    <m/>
    <s v=""/>
    <m/>
    <n v="0"/>
    <n v="1"/>
    <n v="15"/>
    <x v="3"/>
    <m/>
    <x v="0"/>
  </r>
  <r>
    <s v="DL-03898"/>
    <s v="CUST-0026"/>
    <s v=""/>
    <x v="1"/>
    <x v="4"/>
    <s v="72771"/>
    <n v="72771"/>
    <x v="3"/>
    <s v="Panini Kade"/>
    <s v="Panini Kade"/>
    <s v="2024-12-18"/>
    <x v="804"/>
    <d v="2025-03-06T00:00:00"/>
    <d v="2025-03-06T00:00:00"/>
    <d v="2025-05-04T00:00:00"/>
    <d v="2025-05-04T00:00:00"/>
    <n v="137"/>
    <n v="0"/>
    <n v="1"/>
    <n v="31.1"/>
    <x v="0"/>
    <m/>
    <x v="1"/>
  </r>
  <r>
    <s v="DL-03899"/>
    <s v="CUST-1094"/>
    <s v=""/>
    <x v="3"/>
    <x v="6"/>
    <s v="$8,849"/>
    <n v="8849"/>
    <x v="4"/>
    <s v="Jasmit Gour"/>
    <s v="Jasmit Gour"/>
    <s v="2024-06-08"/>
    <x v="42"/>
    <d v="2024-09-04T00:00:00"/>
    <d v="2024-09-04T00:00:00"/>
    <m/>
    <s v=""/>
    <m/>
    <n v="0"/>
    <n v="1"/>
    <n v="25.8"/>
    <x v="3"/>
    <m/>
    <x v="0"/>
  </r>
  <r>
    <s v="DL-03900"/>
    <s v="CUST-1022"/>
    <s v="CMP-310"/>
    <x v="3"/>
    <x v="4"/>
    <s v="13724"/>
    <n v="13724"/>
    <x v="6"/>
    <s v="Amruta Sinha"/>
    <s v="Amruta Sinha"/>
    <s v="2023-11-18"/>
    <x v="58"/>
    <d v="2024-04-12T00:00:00"/>
    <d v="2024-04-12T00:00:00"/>
    <d v="2024-02-18T00:00:00"/>
    <d v="2024-02-18T00:00:00"/>
    <n v="92"/>
    <n v="0"/>
    <n v="1"/>
    <n v="27.9"/>
    <x v="2"/>
    <m/>
    <x v="1"/>
  </r>
  <r>
    <s v="DL-03901"/>
    <s v="CUST-1143"/>
    <s v="CMP-354"/>
    <x v="0"/>
    <x v="2"/>
    <s v="7956"/>
    <n v="7956"/>
    <x v="2"/>
    <s v="Owen Mane"/>
    <s v="Owen Mane"/>
    <s v="2024-09-11"/>
    <x v="352"/>
    <d v="2024-11-07T00:00:00"/>
    <d v="2024-11-07T00:00:00"/>
    <m/>
    <s v=""/>
    <m/>
    <n v="0"/>
    <n v="1"/>
    <n v="29.9"/>
    <x v="0"/>
    <m/>
    <x v="0"/>
  </r>
  <r>
    <s v="DL-03902"/>
    <s v="CUST-0467"/>
    <s v=""/>
    <x v="3"/>
    <x v="6"/>
    <s v="$19,085"/>
    <n v="19085"/>
    <x v="8"/>
    <s v="Panini Kade"/>
    <s v="Panini Kade"/>
    <s v="2024-04-16"/>
    <x v="6"/>
    <d v="2024-06-04T00:00:00"/>
    <d v="2024-06-04T00:00:00"/>
    <m/>
    <s v=""/>
    <m/>
    <n v="0"/>
    <n v="1"/>
    <n v="9.5"/>
    <x v="0"/>
    <m/>
    <x v="0"/>
  </r>
  <r>
    <s v="DL-03903"/>
    <s v="CUST-1185"/>
    <s v="CMP-247"/>
    <x v="2"/>
    <x v="5"/>
    <s v="29,423"/>
    <n v="29423"/>
    <x v="7"/>
    <s v="Lakshmi Hayre"/>
    <s v="Lakshmi Hayre"/>
    <s v="2024-01-31"/>
    <x v="716"/>
    <d v="2024-06-18T00:00:00"/>
    <d v="2024-06-18T00:00:00"/>
    <d v="2024-08-14T00:00:00"/>
    <d v="2024-08-14T00:00:00"/>
    <n v="196"/>
    <n v="0"/>
    <n v="1"/>
    <n v="15.2"/>
    <x v="3"/>
    <m/>
    <x v="2"/>
  </r>
  <r>
    <s v="DL-03904"/>
    <s v="CUST-0122"/>
    <s v="CMP-124"/>
    <x v="3"/>
    <x v="0"/>
    <s v="$15,880"/>
    <n v="15880"/>
    <x v="4"/>
    <s v="Krish Varughese"/>
    <s v="Krish Varughese"/>
    <s v="2022-09-17"/>
    <x v="1005"/>
    <d v="2023-03-13T00:00:00"/>
    <d v="2023-03-13T00:00:00"/>
    <m/>
    <s v=""/>
    <m/>
    <n v="0"/>
    <n v="1"/>
    <n v="17.2"/>
    <x v="4"/>
    <m/>
    <x v="0"/>
  </r>
  <r>
    <s v="DL-03905"/>
    <s v="CUST-0880"/>
    <s v=""/>
    <x v="4"/>
    <x v="0"/>
    <s v="7K"/>
    <n v="7000"/>
    <x v="0"/>
    <s v="Champak Rao"/>
    <s v="Champak Rao"/>
    <s v="2022-08-18"/>
    <x v="399"/>
    <d v="2022-11-25T00:00:00"/>
    <d v="2022-11-25T00:00:00"/>
    <m/>
    <s v=""/>
    <m/>
    <n v="0"/>
    <n v="1"/>
    <n v="6.8"/>
    <x v="4"/>
    <m/>
    <x v="0"/>
  </r>
  <r>
    <s v="DL-03906"/>
    <s v="CUST-0791"/>
    <s v="CMP-010"/>
    <x v="0"/>
    <x v="5"/>
    <s v="$8,140"/>
    <n v="8140"/>
    <x v="6"/>
    <s v="Krish Varughese"/>
    <s v="Krish Varughese"/>
    <s v="2024-11-24"/>
    <x v="507"/>
    <d v="2025-04-18T00:00:00"/>
    <d v="2025-04-18T00:00:00"/>
    <d v="2024-12-24T00:00:00"/>
    <d v="2024-12-24T00:00:00"/>
    <n v="30"/>
    <n v="0"/>
    <n v="1"/>
    <n v="10.1"/>
    <x v="4"/>
    <m/>
    <x v="2"/>
  </r>
  <r>
    <s v="DL-03907"/>
    <s v="CUST-0280"/>
    <s v=""/>
    <x v="2"/>
    <x v="0"/>
    <s v="$10,022"/>
    <n v="10022"/>
    <x v="8"/>
    <s v="Anamika Keer"/>
    <s v="Anamika Keer"/>
    <s v="2022-02-01"/>
    <x v="344"/>
    <d v="2022-05-25T00:00:00"/>
    <d v="2022-05-25T00:00:00"/>
    <m/>
    <s v=""/>
    <m/>
    <n v="0"/>
    <n v="1"/>
    <n v="9.6"/>
    <x v="2"/>
    <m/>
    <x v="0"/>
  </r>
  <r>
    <s v="DL-03908"/>
    <s v="CUST-0484"/>
    <s v="CMP-100"/>
    <x v="3"/>
    <x v="3"/>
    <s v="$12,524"/>
    <n v="12524"/>
    <x v="1"/>
    <s v="Mason Solanki"/>
    <s v="Mason Solanki"/>
    <s v="2022-12-25"/>
    <x v="140"/>
    <d v="2023-03-10T00:00:00"/>
    <d v="2023-03-10T00:00:00"/>
    <m/>
    <s v=""/>
    <m/>
    <n v="0"/>
    <n v="1"/>
    <m/>
    <x v="4"/>
    <m/>
    <x v="0"/>
  </r>
  <r>
    <s v="DL-03909"/>
    <s v="CUST-0649"/>
    <s v=""/>
    <x v="2"/>
    <x v="5"/>
    <s v="$18,033"/>
    <n v="18033"/>
    <x v="5"/>
    <s v="Jairaj Panchal"/>
    <s v="Jairaj Panchal"/>
    <s v="2022-05-19"/>
    <x v="678"/>
    <d v="2022-06-26T00:00:00"/>
    <d v="2022-06-26T00:00:00"/>
    <d v="2022-09-10T00:00:00"/>
    <d v="2022-09-10T00:00:00"/>
    <n v="114"/>
    <n v="0"/>
    <n v="1"/>
    <n v="33.4"/>
    <x v="0"/>
    <m/>
    <x v="2"/>
  </r>
  <r>
    <s v="DL-03910"/>
    <s v="CUST-0691"/>
    <s v=""/>
    <x v="1"/>
    <x v="0"/>
    <s v="179073"/>
    <n v="179073"/>
    <x v="1"/>
    <s v="jalsa parsa"/>
    <s v="Jalsa Parsa"/>
    <s v="2022-07-31"/>
    <x v="384"/>
    <d v="2022-12-13T00:00:00"/>
    <d v="2022-12-13T00:00:00"/>
    <m/>
    <s v=""/>
    <m/>
    <n v="0"/>
    <n v="1"/>
    <n v="8.4"/>
    <x v="1"/>
    <m/>
    <x v="0"/>
  </r>
  <r>
    <s v="DL-03911"/>
    <s v="CUST-0776"/>
    <s v=""/>
    <x v="1"/>
    <x v="6"/>
    <s v="50K"/>
    <n v="50000"/>
    <x v="6"/>
    <s v="Anamika Keer"/>
    <s v="Anamika Keer"/>
    <s v="2024-11-20"/>
    <x v="71"/>
    <d v="2025-02-03T00:00:00"/>
    <d v="2025-02-03T00:00:00"/>
    <m/>
    <s v=""/>
    <m/>
    <n v="0"/>
    <n v="1"/>
    <n v="3.5"/>
    <x v="0"/>
    <m/>
    <x v="0"/>
  </r>
  <r>
    <s v="DL-03912"/>
    <s v="CUST-1429"/>
    <s v="CMP-207"/>
    <x v="0"/>
    <x v="5"/>
    <s v="$4,795"/>
    <n v="4795"/>
    <x v="0"/>
    <s v="Amruta Sinha"/>
    <s v="Amruta Sinha"/>
    <s v="2023-05-03"/>
    <x v="429"/>
    <d v="2023-07-13T00:00:00"/>
    <d v="2023-07-13T00:00:00"/>
    <d v="2023-09-30T00:00:00"/>
    <d v="2023-09-30T00:00:00"/>
    <n v="150"/>
    <n v="0"/>
    <n v="1"/>
    <n v="26.7"/>
    <x v="1"/>
    <m/>
    <x v="2"/>
  </r>
  <r>
    <s v="DL-03913"/>
    <s v="CUST-1166"/>
    <s v=""/>
    <x v="3"/>
    <x v="1"/>
    <s v="7627"/>
    <n v="7627"/>
    <x v="0"/>
    <s v="jalsa parsa"/>
    <s v="Jalsa Parsa"/>
    <s v="2024-03-18"/>
    <x v="948"/>
    <d v="2024-04-20T00:00:00"/>
    <d v="2024-04-20T00:00:00"/>
    <m/>
    <s v=""/>
    <m/>
    <n v="0"/>
    <n v="1"/>
    <m/>
    <x v="1"/>
    <m/>
    <x v="0"/>
  </r>
  <r>
    <s v="DL-03914"/>
    <s v="CUST-0066"/>
    <s v="CMP-164"/>
    <x v="2"/>
    <x v="0"/>
    <s v="$13,154"/>
    <n v="13154"/>
    <x v="5"/>
    <s v="Amruta Sinha"/>
    <s v="Amruta Sinha"/>
    <s v="2022-11-09"/>
    <x v="491"/>
    <d v="2023-03-16T00:00:00"/>
    <d v="2023-03-16T00:00:00"/>
    <m/>
    <s v=""/>
    <m/>
    <n v="0"/>
    <n v="1"/>
    <n v="24.8"/>
    <x v="1"/>
    <m/>
    <x v="0"/>
  </r>
  <r>
    <s v="DL-03915"/>
    <s v="CUST-0557"/>
    <s v=""/>
    <x v="3"/>
    <x v="4"/>
    <s v="7573"/>
    <n v="7573"/>
    <x v="2"/>
    <s v="Lakshmi Hayre"/>
    <s v="Lakshmi Hayre"/>
    <s v="2024-05-22"/>
    <x v="686"/>
    <d v="2024-06-11T00:00:00"/>
    <d v="2024-06-11T00:00:00"/>
    <d v="2024-07-28T00:00:00"/>
    <d v="2024-07-28T00:00:00"/>
    <n v="67"/>
    <n v="0"/>
    <n v="1"/>
    <n v="7.6"/>
    <x v="1"/>
    <m/>
    <x v="1"/>
  </r>
  <r>
    <s v="DL-03916"/>
    <s v="CUST-1159"/>
    <s v="CMP-207"/>
    <x v="1"/>
    <x v="6"/>
    <s v="62607"/>
    <n v="62607"/>
    <x v="0"/>
    <s v="rachit lall"/>
    <s v="Rachit Lall"/>
    <s v="2024-05-19"/>
    <x v="658"/>
    <d v="2024-08-31T00:00:00"/>
    <d v="2024-08-31T00:00:00"/>
    <m/>
    <s v=""/>
    <m/>
    <n v="0"/>
    <n v="1"/>
    <n v="30.2"/>
    <x v="0"/>
    <m/>
    <x v="0"/>
  </r>
  <r>
    <s v="DL-03917"/>
    <s v="CUST-1383"/>
    <s v=""/>
    <x v="4"/>
    <x v="2"/>
    <s v="13959"/>
    <n v="13959"/>
    <x v="2"/>
    <s v="Jasmit Gour"/>
    <s v="Jasmit Gour"/>
    <s v="2024-09-10"/>
    <x v="1022"/>
    <d v="2025-03-05T00:00:00"/>
    <d v="2025-03-05T00:00:00"/>
    <m/>
    <s v=""/>
    <m/>
    <n v="0"/>
    <n v="1"/>
    <n v="30.3"/>
    <x v="3"/>
    <m/>
    <x v="0"/>
  </r>
  <r>
    <s v="DL-03918"/>
    <s v="CUST-0880"/>
    <s v="CMP-017"/>
    <x v="0"/>
    <x v="4"/>
    <s v="3518"/>
    <n v="3518"/>
    <x v="8"/>
    <s v="Lakshmi Hayre"/>
    <s v="Lakshmi Hayre"/>
    <s v="2022-07-13"/>
    <x v="541"/>
    <d v="2022-12-11T00:00:00"/>
    <d v="2022-12-11T00:00:00"/>
    <d v="2022-10-22T00:00:00"/>
    <d v="2022-10-22T00:00:00"/>
    <n v="101"/>
    <n v="0"/>
    <n v="1"/>
    <n v="9.5"/>
    <x v="4"/>
    <m/>
    <x v="1"/>
  </r>
  <r>
    <s v="DL-03919"/>
    <s v="CUST-0141"/>
    <s v="CMP-169"/>
    <x v="3"/>
    <x v="3"/>
    <s v="18908"/>
    <n v="18908"/>
    <x v="7"/>
    <s v="rachit lall"/>
    <s v="Rachit Lall"/>
    <s v="2022-02-18"/>
    <x v="636"/>
    <d v="2022-07-07T00:00:00"/>
    <d v="2022-07-07T00:00:00"/>
    <m/>
    <s v=""/>
    <m/>
    <n v="0"/>
    <n v="1"/>
    <n v="14.2"/>
    <x v="4"/>
    <m/>
    <x v="0"/>
  </r>
  <r>
    <s v="DL-03920"/>
    <s v="CUST-0469"/>
    <s v="CMP-107"/>
    <x v="2"/>
    <x v="2"/>
    <s v="45,963"/>
    <n v="45963"/>
    <x v="5"/>
    <s v="Nihal Bhasin"/>
    <s v="Nihal Bhasin"/>
    <s v="2023-04-10"/>
    <x v="801"/>
    <d v="2023-06-22T00:00:00"/>
    <d v="2023-06-22T00:00:00"/>
    <m/>
    <s v=""/>
    <m/>
    <n v="0"/>
    <n v="1"/>
    <n v="31.4"/>
    <x v="3"/>
    <m/>
    <x v="0"/>
  </r>
  <r>
    <s v="DL-03921"/>
    <s v="CUST-1132"/>
    <s v=""/>
    <x v="1"/>
    <x v="3"/>
    <s v="73526"/>
    <n v="73526"/>
    <x v="6"/>
    <s v="Ati Seshadri"/>
    <s v="Ati Seshadri"/>
    <s v="2022-08-19"/>
    <x v="11"/>
    <d v="2022-12-07T00:00:00"/>
    <d v="2022-12-07T00:00:00"/>
    <m/>
    <s v=""/>
    <m/>
    <n v="0"/>
    <n v="1"/>
    <n v="4.2"/>
    <x v="1"/>
    <m/>
    <x v="0"/>
  </r>
  <r>
    <s v="DL-03922"/>
    <s v="CUST-1215"/>
    <s v=""/>
    <x v="1"/>
    <x v="1"/>
    <s v="$214,887"/>
    <n v="214887"/>
    <x v="4"/>
    <s v="Hemangini Bahri"/>
    <s v="Hemangini Bahri"/>
    <s v="2024-02-08"/>
    <x v="126"/>
    <d v="2024-04-03T00:00:00"/>
    <d v="2024-04-03T00:00:00"/>
    <m/>
    <s v=""/>
    <m/>
    <n v="0"/>
    <n v="1"/>
    <n v="5.9"/>
    <x v="1"/>
    <m/>
    <x v="0"/>
  </r>
  <r>
    <s v="DL-03923"/>
    <s v="CUST-0187"/>
    <s v="CMP-309"/>
    <x v="0"/>
    <x v="6"/>
    <s v="7K"/>
    <n v="7000"/>
    <x v="3"/>
    <s v="Aachal Soni"/>
    <s v="Aachal Soni"/>
    <s v="2024-06-09"/>
    <x v="106"/>
    <d v="2024-11-15T00:00:00"/>
    <d v="2024-11-15T00:00:00"/>
    <m/>
    <s v=""/>
    <m/>
    <n v="0"/>
    <n v="1"/>
    <n v="1.8"/>
    <x v="4"/>
    <m/>
    <x v="0"/>
  </r>
  <r>
    <s v="DL-03924"/>
    <s v="CUST-0747"/>
    <s v="CMP-002"/>
    <x v="2"/>
    <x v="4"/>
    <s v="46,460"/>
    <n v="46460"/>
    <x v="1"/>
    <s v="rachit lall"/>
    <s v="Rachit Lall"/>
    <s v="2024-12-16"/>
    <x v="1042"/>
    <d v="2025-03-12T00:00:00"/>
    <d v="2025-03-12T00:00:00"/>
    <d v="2025-04-08T00:00:00"/>
    <d v="2025-04-08T00:00:00"/>
    <n v="113"/>
    <n v="1"/>
    <n v="2"/>
    <n v="24.6"/>
    <x v="3"/>
    <m/>
    <x v="1"/>
  </r>
  <r>
    <s v="DL-03925"/>
    <s v="CUST-0477"/>
    <s v="CMP-265"/>
    <x v="0"/>
    <x v="1"/>
    <s v="$4,193"/>
    <n v="4193"/>
    <x v="0"/>
    <s v="Owen Mane"/>
    <s v="Owen Mane"/>
    <s v="2022-08-30"/>
    <x v="745"/>
    <d v="2022-10-29T00:00:00"/>
    <d v="2022-10-29T00:00:00"/>
    <m/>
    <s v=""/>
    <m/>
    <n v="0"/>
    <n v="1"/>
    <n v="28"/>
    <x v="4"/>
    <m/>
    <x v="0"/>
  </r>
  <r>
    <s v="DL-03926"/>
    <s v="CUST-0952"/>
    <s v="CMP-341"/>
    <x v="4"/>
    <x v="5"/>
    <s v="12,750"/>
    <n v="12750"/>
    <x v="7"/>
    <s v="Jairaj Panchal"/>
    <s v="Jairaj Panchal"/>
    <s v="2024-10-09"/>
    <x v="122"/>
    <d v="2024-11-29T00:00:00"/>
    <d v="2024-11-29T00:00:00"/>
    <d v="2025-02-15T00:00:00"/>
    <d v="2025-02-15T00:00:00"/>
    <n v="129"/>
    <n v="0"/>
    <n v="1"/>
    <n v="7"/>
    <x v="4"/>
    <m/>
    <x v="2"/>
  </r>
  <r>
    <s v="DL-03927"/>
    <s v="CUST-0147"/>
    <s v="CMP-279"/>
    <x v="0"/>
    <x v="0"/>
    <s v="2,171"/>
    <n v="2171"/>
    <x v="7"/>
    <s v="Krish Varughese"/>
    <s v="Krish Varughese"/>
    <s v="2022-01-23"/>
    <x v="663"/>
    <d v="2022-07-10T00:00:00"/>
    <d v="2022-07-10T00:00:00"/>
    <m/>
    <s v=""/>
    <m/>
    <n v="0"/>
    <n v="1"/>
    <n v="6"/>
    <x v="4"/>
    <m/>
    <x v="0"/>
  </r>
  <r>
    <s v="DL-03928"/>
    <s v="CUST-0169"/>
    <s v="CMP-129"/>
    <x v="1"/>
    <x v="3"/>
    <s v="117K"/>
    <n v="117000"/>
    <x v="0"/>
    <s v="Hemangini Bahri"/>
    <s v="Hemangini Bahri"/>
    <s v="2022-06-07"/>
    <x v="560"/>
    <d v="2022-10-19T00:00:00"/>
    <d v="2022-10-19T00:00:00"/>
    <m/>
    <s v=""/>
    <m/>
    <n v="0"/>
    <n v="1"/>
    <n v="30.4"/>
    <x v="0"/>
    <m/>
    <x v="0"/>
  </r>
  <r>
    <s v="DL-03929"/>
    <s v="CUST-0505"/>
    <s v="CMP-029"/>
    <x v="1"/>
    <x v="3"/>
    <s v="200776"/>
    <n v="200776"/>
    <x v="8"/>
    <s v="Panini Kade"/>
    <s v="Panini Kade"/>
    <s v="2024-05-27"/>
    <x v="870"/>
    <d v="2024-10-20T00:00:00"/>
    <d v="2024-10-20T00:00:00"/>
    <m/>
    <s v=""/>
    <m/>
    <n v="0"/>
    <n v="1"/>
    <n v="20.399999999999999"/>
    <x v="3"/>
    <m/>
    <x v="0"/>
  </r>
  <r>
    <s v="DL-03930"/>
    <s v="CUST-0696"/>
    <s v="CMP-349"/>
    <x v="3"/>
    <x v="6"/>
    <s v="$14,376"/>
    <n v="14376"/>
    <x v="4"/>
    <s v="Krish Varughese"/>
    <s v="Krish Varughese"/>
    <s v="2022-05-14"/>
    <x v="37"/>
    <d v="2022-09-11T00:00:00"/>
    <d v="2022-09-11T00:00:00"/>
    <m/>
    <s v=""/>
    <m/>
    <n v="0"/>
    <n v="1"/>
    <n v="23.2"/>
    <x v="2"/>
    <m/>
    <x v="0"/>
  </r>
  <r>
    <s v="DL-03931"/>
    <s v="CUST-1456"/>
    <s v="CMP-258"/>
    <x v="1"/>
    <x v="2"/>
    <s v="118,203"/>
    <n v="118203"/>
    <x v="7"/>
    <s v="Shivani Natt"/>
    <s v="Shivani Natt"/>
    <s v="2023-06-08"/>
    <x v="142"/>
    <d v="2023-07-12T00:00:00"/>
    <d v="2023-07-12T00:00:00"/>
    <m/>
    <s v=""/>
    <m/>
    <n v="0"/>
    <n v="1"/>
    <n v="15.6"/>
    <x v="4"/>
    <m/>
    <x v="0"/>
  </r>
  <r>
    <s v="DL-03932"/>
    <s v="CUST-0680"/>
    <s v=""/>
    <x v="3"/>
    <x v="1"/>
    <s v="12,216"/>
    <n v="12216"/>
    <x v="6"/>
    <s v="Karan Karnik"/>
    <s v="Karan Karnik"/>
    <s v="2024-10-23"/>
    <x v="616"/>
    <d v="2025-03-13T00:00:00"/>
    <d v="2025-03-13T00:00:00"/>
    <m/>
    <s v=""/>
    <m/>
    <n v="0"/>
    <n v="1"/>
    <n v="28.8"/>
    <x v="3"/>
    <m/>
    <x v="0"/>
  </r>
  <r>
    <s v="DL-03933"/>
    <s v="CUST-1238"/>
    <s v="CMP-199"/>
    <x v="1"/>
    <x v="5"/>
    <s v="$135,680"/>
    <n v="135680"/>
    <x v="4"/>
    <s v="Ati Seshadri"/>
    <s v="Ati Seshadri"/>
    <s v="2024-01-08"/>
    <x v="696"/>
    <d v="2024-02-27T00:00:00"/>
    <d v="2024-02-27T00:00:00"/>
    <d v="2024-05-22T00:00:00"/>
    <d v="2024-05-22T00:00:00"/>
    <n v="135"/>
    <n v="0"/>
    <n v="1"/>
    <n v="4.9000000000000004"/>
    <x v="0"/>
    <m/>
    <x v="2"/>
  </r>
  <r>
    <s v="DL-03934"/>
    <s v="CUST-0565"/>
    <s v=""/>
    <x v="4"/>
    <x v="6"/>
    <s v="10,197"/>
    <n v="10197"/>
    <x v="1"/>
    <s v="Patrick Sama"/>
    <s v="Patrick Sama"/>
    <s v="25/04/2024"/>
    <x v="633"/>
    <d v="2024-07-19T00:00:00"/>
    <d v="2024-07-19T00:00:00"/>
    <m/>
    <s v=""/>
    <m/>
    <n v="0"/>
    <n v="1"/>
    <n v="26.3"/>
    <x v="1"/>
    <m/>
    <x v="0"/>
  </r>
  <r>
    <s v="DL-03935"/>
    <s v="CUST-0025"/>
    <s v=""/>
    <x v="4"/>
    <x v="1"/>
    <s v="3523"/>
    <n v="3523"/>
    <x v="5"/>
    <s v="Anamika Keer"/>
    <s v="Anamika Keer"/>
    <s v="18/04/2023"/>
    <x v="316"/>
    <d v="2023-06-30T00:00:00"/>
    <d v="2023-06-30T00:00:00"/>
    <m/>
    <s v=""/>
    <m/>
    <n v="0"/>
    <n v="1"/>
    <n v="5.3"/>
    <x v="4"/>
    <m/>
    <x v="0"/>
  </r>
  <r>
    <s v="DL-03936"/>
    <s v="CUST-0410"/>
    <s v=""/>
    <x v="4"/>
    <x v="3"/>
    <s v="14384"/>
    <n v="14384"/>
    <x v="0"/>
    <s v="Patrick Sama"/>
    <s v="Patrick Sama"/>
    <s v="2022-02-15"/>
    <x v="733"/>
    <d v="2022-03-23T00:00:00"/>
    <d v="2022-03-23T00:00:00"/>
    <m/>
    <s v=""/>
    <m/>
    <n v="0"/>
    <n v="1"/>
    <m/>
    <x v="2"/>
    <m/>
    <x v="0"/>
  </r>
  <r>
    <s v="DL-03937"/>
    <s v="CUST-1399"/>
    <s v="CMP-010"/>
    <x v="2"/>
    <x v="3"/>
    <s v="43339"/>
    <n v="43339"/>
    <x v="4"/>
    <s v="Amruta Sinha"/>
    <s v="Amruta Sinha"/>
    <s v="05/05/2022"/>
    <x v="486"/>
    <d v="2022-06-28T00:00:00"/>
    <d v="2022-06-28T00:00:00"/>
    <m/>
    <s v=""/>
    <m/>
    <n v="0"/>
    <n v="1"/>
    <n v="17.399999999999999"/>
    <x v="0"/>
    <m/>
    <x v="0"/>
  </r>
  <r>
    <s v="DL-03938"/>
    <s v="CUST-0264"/>
    <s v=""/>
    <x v="3"/>
    <x v="6"/>
    <s v="7347"/>
    <n v="7347"/>
    <x v="8"/>
    <s v="jalsa parsa"/>
    <s v="Jalsa Parsa"/>
    <s v="2024-12-26"/>
    <x v="364"/>
    <d v="2025-01-25T00:00:00"/>
    <d v="2025-01-25T00:00:00"/>
    <m/>
    <s v=""/>
    <m/>
    <n v="0"/>
    <n v="1"/>
    <n v="0.7"/>
    <x v="2"/>
    <m/>
    <x v="0"/>
  </r>
  <r>
    <s v="DL-03939"/>
    <s v="CUST-1221"/>
    <s v="CMP-111"/>
    <x v="3"/>
    <x v="2"/>
    <s v="19K"/>
    <n v="19000"/>
    <x v="6"/>
    <s v="Owen Mane"/>
    <s v="Owen Mane"/>
    <s v="02/06/2023"/>
    <x v="992"/>
    <d v="2023-09-14T00:00:00"/>
    <d v="2023-09-14T00:00:00"/>
    <m/>
    <s v=""/>
    <m/>
    <n v="0"/>
    <n v="1"/>
    <n v="13.5"/>
    <x v="3"/>
    <m/>
    <x v="0"/>
  </r>
  <r>
    <s v="DL-03940"/>
    <s v="CUST-0194"/>
    <s v="CMP-154"/>
    <x v="2"/>
    <x v="6"/>
    <s v="$20,440"/>
    <n v="20440"/>
    <x v="6"/>
    <s v="Aachal Soni"/>
    <s v="Aachal Soni"/>
    <s v="2022-12-16"/>
    <x v="19"/>
    <d v="2023-04-26T00:00:00"/>
    <d v="2023-04-26T00:00:00"/>
    <m/>
    <s v=""/>
    <m/>
    <n v="0"/>
    <n v="1"/>
    <n v="27.8"/>
    <x v="1"/>
    <m/>
    <x v="0"/>
  </r>
  <r>
    <s v="DL-03941"/>
    <s v="CUST-1210"/>
    <s v="CMP-234"/>
    <x v="1"/>
    <x v="1"/>
    <s v="$100,851"/>
    <n v="100851"/>
    <x v="0"/>
    <s v="jalsa parsa"/>
    <s v="Jalsa Parsa"/>
    <s v="2023-04-08"/>
    <x v="16"/>
    <m/>
    <s v=""/>
    <m/>
    <s v=""/>
    <m/>
    <n v="0"/>
    <n v="1"/>
    <n v="9.1999999999999993"/>
    <x v="1"/>
    <m/>
    <x v="0"/>
  </r>
  <r>
    <s v="DL-03942"/>
    <s v="CUST-1404"/>
    <s v=""/>
    <x v="4"/>
    <x v="4"/>
    <s v="3K"/>
    <n v="3000"/>
    <x v="8"/>
    <s v="Champak Rao"/>
    <s v="Champak Rao"/>
    <s v="2024-04-30"/>
    <x v="774"/>
    <d v="2024-06-30T00:00:00"/>
    <d v="2024-06-30T00:00:00"/>
    <d v="2024-09-16T00:00:00"/>
    <d v="2024-09-16T00:00:00"/>
    <n v="139"/>
    <n v="0"/>
    <n v="1"/>
    <n v="12.2"/>
    <x v="1"/>
    <m/>
    <x v="1"/>
  </r>
  <r>
    <s v="DL-03943"/>
    <s v="CUST-0526"/>
    <s v="CMP-342"/>
    <x v="3"/>
    <x v="6"/>
    <s v="8,457"/>
    <n v="8457"/>
    <x v="0"/>
    <s v="Champak Rao"/>
    <s v="Champak Rao"/>
    <s v="2022-02-23"/>
    <x v="234"/>
    <d v="2022-06-03T00:00:00"/>
    <d v="2022-06-03T00:00:00"/>
    <m/>
    <s v=""/>
    <m/>
    <n v="0"/>
    <n v="1"/>
    <n v="12.9"/>
    <x v="0"/>
    <m/>
    <x v="0"/>
  </r>
  <r>
    <s v="DL-03944"/>
    <s v="CUST-1488"/>
    <s v="CMP-286"/>
    <x v="1"/>
    <x v="3"/>
    <s v="$173,278"/>
    <n v="173278"/>
    <x v="4"/>
    <s v="jalsa parsa"/>
    <s v="Jalsa Parsa"/>
    <s v="16/01/2023"/>
    <x v="412"/>
    <d v="2023-05-26T00:00:00"/>
    <d v="2023-05-26T00:00:00"/>
    <m/>
    <s v=""/>
    <m/>
    <n v="0"/>
    <n v="1"/>
    <n v="28.3"/>
    <x v="2"/>
    <m/>
    <x v="0"/>
  </r>
  <r>
    <s v="DL-03945"/>
    <s v="CUST-0126"/>
    <s v="CMP-260"/>
    <x v="4"/>
    <x v="3"/>
    <s v="$5,736"/>
    <n v="5736"/>
    <x v="3"/>
    <s v="Amruta Sinha"/>
    <s v="Amruta Sinha"/>
    <s v="15/11/2022"/>
    <x v="248"/>
    <d v="2023-04-28T00:00:00"/>
    <d v="2023-04-28T00:00:00"/>
    <m/>
    <s v=""/>
    <m/>
    <n v="0"/>
    <n v="1"/>
    <n v="29.9"/>
    <x v="0"/>
    <m/>
    <x v="0"/>
  </r>
  <r>
    <s v="DL-03946"/>
    <s v="CUST-1291"/>
    <s v="CMP-263"/>
    <x v="3"/>
    <x v="3"/>
    <s v="12,648"/>
    <n v="12648"/>
    <x v="1"/>
    <s v="Patrick Sama"/>
    <s v="Patrick Sama"/>
    <s v="2024-11-21"/>
    <x v="925"/>
    <d v="2025-03-14T00:00:00"/>
    <d v="2025-03-14T00:00:00"/>
    <m/>
    <s v=""/>
    <m/>
    <n v="0"/>
    <n v="1"/>
    <n v="5.8"/>
    <x v="3"/>
    <m/>
    <x v="0"/>
  </r>
  <r>
    <s v="DL-03947"/>
    <s v="CUST-1440"/>
    <s v="CMP-142"/>
    <x v="0"/>
    <x v="5"/>
    <s v="5,204"/>
    <n v="5204"/>
    <x v="6"/>
    <s v="Amruta Sinha"/>
    <s v="Amruta Sinha"/>
    <s v="2024-05-26"/>
    <x v="645"/>
    <d v="2024-09-12T00:00:00"/>
    <d v="2024-09-12T00:00:00"/>
    <d v="2024-07-02T00:00:00"/>
    <d v="2024-07-02T00:00:00"/>
    <n v="37"/>
    <n v="0"/>
    <n v="1"/>
    <n v="8.1999999999999993"/>
    <x v="1"/>
    <m/>
    <x v="2"/>
  </r>
  <r>
    <s v="DL-03948"/>
    <s v="CUST-0528"/>
    <s v=""/>
    <x v="3"/>
    <x v="0"/>
    <s v="$18,838"/>
    <n v="18838"/>
    <x v="8"/>
    <s v="Krish Varughese"/>
    <s v="Krish Varughese"/>
    <s v="2022-12-04"/>
    <x v="166"/>
    <d v="2023-05-22T00:00:00"/>
    <d v="2023-05-22T00:00:00"/>
    <m/>
    <s v=""/>
    <m/>
    <n v="0"/>
    <n v="1"/>
    <n v="14.5"/>
    <x v="1"/>
    <m/>
    <x v="0"/>
  </r>
  <r>
    <s v="DL-03949"/>
    <s v="CUST-1464"/>
    <s v="CMP-345"/>
    <x v="1"/>
    <x v="4"/>
    <s v="64K"/>
    <n v="64000"/>
    <x v="7"/>
    <s v="Vidhi Mital"/>
    <s v="Vidhi Mital"/>
    <s v="2024-01-07"/>
    <x v="406"/>
    <d v="2024-05-21T00:00:00"/>
    <d v="2024-05-21T00:00:00"/>
    <d v="2024-03-19T00:00:00"/>
    <d v="2024-03-19T00:00:00"/>
    <n v="72"/>
    <n v="1"/>
    <n v="1"/>
    <n v="17.600000000000001"/>
    <x v="3"/>
    <m/>
    <x v="1"/>
  </r>
  <r>
    <s v="DL-03950"/>
    <s v="CUST-0140"/>
    <s v="CMP-259"/>
    <x v="1"/>
    <x v="0"/>
    <s v="147027"/>
    <n v="147027"/>
    <x v="5"/>
    <s v="Shivani Natt"/>
    <s v="Shivani Natt"/>
    <s v="2023-03-03"/>
    <x v="203"/>
    <d v="2023-03-25T00:00:00"/>
    <d v="2023-03-25T00:00:00"/>
    <m/>
    <s v=""/>
    <m/>
    <n v="0"/>
    <n v="1"/>
    <n v="5.7"/>
    <x v="4"/>
    <m/>
    <x v="0"/>
  </r>
  <r>
    <s v="DL-03951"/>
    <s v="CUST-0118"/>
    <s v="CMP-022"/>
    <x v="3"/>
    <x v="1"/>
    <s v="14675"/>
    <n v="14675"/>
    <x v="2"/>
    <s v="Vidhi Mital"/>
    <s v="Vidhi Mital"/>
    <s v="2022-05-27"/>
    <x v="185"/>
    <d v="2022-10-10T00:00:00"/>
    <d v="2022-10-10T00:00:00"/>
    <m/>
    <s v=""/>
    <m/>
    <n v="0"/>
    <n v="1"/>
    <n v="10.3"/>
    <x v="3"/>
    <m/>
    <x v="0"/>
  </r>
  <r>
    <s v="DL-03952"/>
    <s v="CUST-0169"/>
    <s v=""/>
    <x v="4"/>
    <x v="3"/>
    <s v="11,286"/>
    <n v="11286"/>
    <x v="0"/>
    <s v="Krish Varughese"/>
    <s v="Krish Varughese"/>
    <s v="28/03/2024"/>
    <x v="342"/>
    <d v="2024-06-06T00:00:00"/>
    <d v="2024-06-06T00:00:00"/>
    <m/>
    <s v=""/>
    <m/>
    <n v="0"/>
    <n v="1"/>
    <n v="15.2"/>
    <x v="2"/>
    <m/>
    <x v="0"/>
  </r>
  <r>
    <s v="DL-03953"/>
    <s v="CUST-1012"/>
    <s v="CMP-231"/>
    <x v="0"/>
    <x v="5"/>
    <s v="3339"/>
    <n v="3339"/>
    <x v="3"/>
    <s v="Jairaj Panchal"/>
    <s v="Jairaj Panchal"/>
    <s v="2022-05-08"/>
    <x v="911"/>
    <d v="2022-08-30T00:00:00"/>
    <d v="2022-08-30T00:00:00"/>
    <d v="2022-06-23T00:00:00"/>
    <d v="2022-06-23T00:00:00"/>
    <n v="46"/>
    <n v="0"/>
    <n v="1"/>
    <n v="15.7"/>
    <x v="4"/>
    <m/>
    <x v="2"/>
  </r>
  <r>
    <s v="DL-03954"/>
    <s v="CUST-1262"/>
    <s v="CMP-258"/>
    <x v="0"/>
    <x v="6"/>
    <s v="$3,303"/>
    <n v="3303"/>
    <x v="2"/>
    <s v="Krish Varughese"/>
    <s v="Krish Varughese"/>
    <s v="2022-12-19"/>
    <x v="921"/>
    <d v="2023-01-03T00:00:00"/>
    <d v="2023-01-03T00:00:00"/>
    <m/>
    <s v=""/>
    <m/>
    <n v="0"/>
    <n v="1"/>
    <n v="4.9000000000000004"/>
    <x v="0"/>
    <m/>
    <x v="0"/>
  </r>
  <r>
    <s v="DL-03955"/>
    <s v="CUST-0632"/>
    <s v="CMP-190"/>
    <x v="3"/>
    <x v="4"/>
    <s v="$5,040"/>
    <n v="5040"/>
    <x v="0"/>
    <s v="Nihal Bhasin"/>
    <s v="Nihal Bhasin"/>
    <s v="2023-04-10"/>
    <x v="801"/>
    <d v="2023-09-18T00:00:00"/>
    <d v="2023-09-18T00:00:00"/>
    <d v="2023-05-10T00:00:00"/>
    <d v="2023-05-10T00:00:00"/>
    <n v="30"/>
    <n v="1"/>
    <n v="2"/>
    <n v="3.3"/>
    <x v="2"/>
    <m/>
    <x v="1"/>
  </r>
  <r>
    <s v="DL-03956"/>
    <s v="CUST-0297"/>
    <s v=""/>
    <x v="4"/>
    <x v="4"/>
    <s v="2693"/>
    <n v="2693"/>
    <x v="0"/>
    <s v="Mason Solanki"/>
    <s v="Mason Solanki"/>
    <s v="2022-11-03"/>
    <x v="978"/>
    <d v="2023-02-24T00:00:00"/>
    <d v="2023-02-24T00:00:00"/>
    <d v="2022-12-09T00:00:00"/>
    <d v="2022-12-09T00:00:00"/>
    <n v="36"/>
    <n v="0"/>
    <n v="1"/>
    <n v="23.6"/>
    <x v="4"/>
    <m/>
    <x v="1"/>
  </r>
  <r>
    <s v="DL-03957"/>
    <s v="CUST-0198"/>
    <s v="CMP-034"/>
    <x v="1"/>
    <x v="6"/>
    <s v="208730"/>
    <n v="208730"/>
    <x v="2"/>
    <s v="Champak Rao"/>
    <s v="Champak Rao"/>
    <s v="2022-01-05"/>
    <x v="843"/>
    <d v="2022-04-29T00:00:00"/>
    <d v="2022-04-29T00:00:00"/>
    <m/>
    <s v=""/>
    <m/>
    <n v="0"/>
    <n v="1"/>
    <m/>
    <x v="1"/>
    <m/>
    <x v="0"/>
  </r>
  <r>
    <s v="DL-03958"/>
    <s v="CUST-0392"/>
    <s v="CMP-012"/>
    <x v="1"/>
    <x v="4"/>
    <s v="146290"/>
    <n v="146290"/>
    <x v="6"/>
    <s v="Ati Seshadri"/>
    <s v="Ati Seshadri"/>
    <s v="2022-06-14"/>
    <x v="299"/>
    <d v="2022-12-01T00:00:00"/>
    <d v="2022-12-01T00:00:00"/>
    <d v="2022-07-17T00:00:00"/>
    <d v="2022-07-17T00:00:00"/>
    <n v="33"/>
    <n v="0"/>
    <n v="1"/>
    <n v="23.5"/>
    <x v="2"/>
    <m/>
    <x v="1"/>
  </r>
  <r>
    <s v="DL-03959"/>
    <s v="CUST-1157"/>
    <s v="CMP-048"/>
    <x v="1"/>
    <x v="0"/>
    <s v="211359"/>
    <n v="211359"/>
    <x v="0"/>
    <s v="Hemangini Bahri"/>
    <s v="Hemangini Bahri"/>
    <s v="2023-12-16"/>
    <x v="417"/>
    <d v="2024-04-16T00:00:00"/>
    <d v="2024-04-16T00:00:00"/>
    <m/>
    <s v=""/>
    <m/>
    <n v="0"/>
    <n v="1"/>
    <n v="33.1"/>
    <x v="2"/>
    <m/>
    <x v="0"/>
  </r>
  <r>
    <s v="DL-03960"/>
    <s v="CUST-0215"/>
    <s v=""/>
    <x v="3"/>
    <x v="3"/>
    <s v="$7,283"/>
    <n v="7283"/>
    <x v="6"/>
    <s v="Anamika Keer"/>
    <s v="Anamika Keer"/>
    <s v="2024-04-12"/>
    <x v="333"/>
    <d v="2024-09-14T00:00:00"/>
    <d v="2024-09-14T00:00:00"/>
    <m/>
    <s v=""/>
    <m/>
    <n v="0"/>
    <n v="1"/>
    <n v="8.3000000000000007"/>
    <x v="0"/>
    <m/>
    <x v="0"/>
  </r>
  <r>
    <s v="DL-03961"/>
    <s v="CUST-0925"/>
    <s v=""/>
    <x v="3"/>
    <x v="1"/>
    <s v="4309"/>
    <n v="4309"/>
    <x v="3"/>
    <s v="Champak Rao"/>
    <s v="Champak Rao"/>
    <s v="2023-09-08"/>
    <x v="171"/>
    <d v="2023-10-03T00:00:00"/>
    <d v="2023-10-03T00:00:00"/>
    <m/>
    <s v=""/>
    <m/>
    <n v="0"/>
    <n v="1"/>
    <n v="25.7"/>
    <x v="3"/>
    <m/>
    <x v="0"/>
  </r>
  <r>
    <s v="DL-03962"/>
    <s v="CUST-0747"/>
    <s v="CMP-018"/>
    <x v="2"/>
    <x v="3"/>
    <s v="$27,393"/>
    <n v="27393"/>
    <x v="3"/>
    <s v="Vidhi Mital"/>
    <s v="Vidhi Mital"/>
    <s v="2022-08-25"/>
    <x v="920"/>
    <d v="2022-11-22T00:00:00"/>
    <d v="2022-11-22T00:00:00"/>
    <m/>
    <s v=""/>
    <m/>
    <n v="0"/>
    <n v="1"/>
    <n v="8.9"/>
    <x v="1"/>
    <m/>
    <x v="0"/>
  </r>
  <r>
    <s v="DL-03963"/>
    <s v="CUST-1428"/>
    <s v=""/>
    <x v="1"/>
    <x v="1"/>
    <s v="61616"/>
    <n v="61616"/>
    <x v="1"/>
    <s v="Karan Karnik"/>
    <s v="Karan Karnik"/>
    <s v="2024-02-27"/>
    <x v="940"/>
    <d v="2024-04-07T00:00:00"/>
    <d v="2024-04-07T00:00:00"/>
    <m/>
    <s v=""/>
    <m/>
    <n v="0"/>
    <n v="1"/>
    <n v="25.6"/>
    <x v="0"/>
    <m/>
    <x v="0"/>
  </r>
  <r>
    <s v="DL-03964"/>
    <s v="CUST-0670"/>
    <s v="CMP-053"/>
    <x v="4"/>
    <x v="3"/>
    <s v="14K"/>
    <n v="14000"/>
    <x v="2"/>
    <s v="Mason Solanki"/>
    <s v="Mason Solanki"/>
    <s v="2023-07-10"/>
    <x v="27"/>
    <d v="2023-10-22T00:00:00"/>
    <d v="2023-10-22T00:00:00"/>
    <m/>
    <s v=""/>
    <m/>
    <n v="0"/>
    <n v="1"/>
    <m/>
    <x v="4"/>
    <m/>
    <x v="0"/>
  </r>
  <r>
    <s v="DL-03965"/>
    <s v="CUST-0901"/>
    <s v="CMP-284"/>
    <x v="0"/>
    <x v="5"/>
    <s v="$7,346"/>
    <n v="7346"/>
    <x v="7"/>
    <s v="Patrick Sama"/>
    <s v="Patrick Sama"/>
    <s v="2022-02-07"/>
    <x v="766"/>
    <d v="2022-08-02T00:00:00"/>
    <d v="2022-08-02T00:00:00"/>
    <d v="2022-07-03T00:00:00"/>
    <d v="2022-07-03T00:00:00"/>
    <n v="146"/>
    <n v="0"/>
    <n v="1"/>
    <n v="32.4"/>
    <x v="4"/>
    <m/>
    <x v="2"/>
  </r>
  <r>
    <s v="DL-03966"/>
    <s v="CUST-0304"/>
    <s v="CMP-206"/>
    <x v="4"/>
    <x v="3"/>
    <s v="$14,315"/>
    <n v="14315"/>
    <x v="7"/>
    <s v="Kashish Patla"/>
    <s v="Kashish Patla"/>
    <s v="2024-06-30"/>
    <x v="1045"/>
    <m/>
    <s v=""/>
    <m/>
    <s v=""/>
    <m/>
    <n v="0"/>
    <n v="1"/>
    <n v="24.2"/>
    <x v="0"/>
    <m/>
    <x v="0"/>
  </r>
  <r>
    <s v="DL-03967"/>
    <s v="CUST-1497"/>
    <s v=""/>
    <x v="4"/>
    <x v="1"/>
    <s v="$9,928"/>
    <n v="9928"/>
    <x v="1"/>
    <s v="Lakshmi Hayre"/>
    <s v="Lakshmi Hayre"/>
    <s v="2023-07-26"/>
    <x v="979"/>
    <d v="2024-01-04T00:00:00"/>
    <d v="2024-01-04T00:00:00"/>
    <m/>
    <s v=""/>
    <m/>
    <n v="0"/>
    <n v="1"/>
    <n v="2.6"/>
    <x v="4"/>
    <m/>
    <x v="0"/>
  </r>
  <r>
    <s v="DL-03968"/>
    <s v="CUST-1338"/>
    <s v="CMP-272"/>
    <x v="2"/>
    <x v="6"/>
    <s v="$27,947"/>
    <n v="27947"/>
    <x v="7"/>
    <s v="Ati Seshadri"/>
    <s v="Ati Seshadri"/>
    <s v="2022-04-06"/>
    <x v="688"/>
    <d v="2022-08-02T00:00:00"/>
    <d v="2022-08-02T00:00:00"/>
    <m/>
    <s v=""/>
    <m/>
    <n v="0"/>
    <n v="1"/>
    <n v="10.6"/>
    <x v="2"/>
    <m/>
    <x v="0"/>
  </r>
  <r>
    <s v="DL-03969"/>
    <s v="CUST-0318"/>
    <s v="CMP-356"/>
    <x v="0"/>
    <x v="5"/>
    <s v="2K"/>
    <n v="2000"/>
    <x v="1"/>
    <s v="Mason Solanki"/>
    <s v="Mason Solanki"/>
    <s v="2024-12-05"/>
    <x v="190"/>
    <d v="2025-04-18T00:00:00"/>
    <d v="2025-04-18T00:00:00"/>
    <d v="2025-02-01T00:00:00"/>
    <d v="2025-02-01T00:00:00"/>
    <n v="58"/>
    <n v="0"/>
    <n v="1"/>
    <n v="9.4"/>
    <x v="1"/>
    <m/>
    <x v="2"/>
  </r>
  <r>
    <s v="DL-03970"/>
    <s v="CUST-1249"/>
    <s v=""/>
    <x v="0"/>
    <x v="3"/>
    <s v="$5,361"/>
    <n v="5361"/>
    <x v="5"/>
    <s v="Ati Seshadri"/>
    <s v="Ati Seshadri"/>
    <s v="2024-01-02"/>
    <x v="155"/>
    <d v="2024-06-23T00:00:00"/>
    <d v="2024-06-23T00:00:00"/>
    <m/>
    <s v=""/>
    <m/>
    <n v="0"/>
    <n v="1"/>
    <n v="15.5"/>
    <x v="3"/>
    <m/>
    <x v="0"/>
  </r>
  <r>
    <s v="DL-03971"/>
    <s v="CUST-0043"/>
    <s v="CMP-279"/>
    <x v="3"/>
    <x v="4"/>
    <s v="23155"/>
    <n v="23155"/>
    <x v="7"/>
    <s v="Kashish Patla"/>
    <s v="Kashish Patla"/>
    <s v="2023-02-07"/>
    <x v="123"/>
    <m/>
    <s v=""/>
    <d v="2023-06-25T00:00:00"/>
    <d v="2023-06-25T00:00:00"/>
    <n v="138"/>
    <n v="1"/>
    <n v="4"/>
    <n v="26.2"/>
    <x v="0"/>
    <m/>
    <x v="1"/>
  </r>
  <r>
    <s v="DL-03972"/>
    <s v="CUST-0390"/>
    <s v=""/>
    <x v="1"/>
    <x v="6"/>
    <s v="$126,254"/>
    <n v="126254"/>
    <x v="8"/>
    <s v="Mason Solanki"/>
    <s v="Mason Solanki"/>
    <s v="18/09/2024"/>
    <x v="759"/>
    <d v="2024-12-21T00:00:00"/>
    <d v="2024-12-21T00:00:00"/>
    <m/>
    <s v=""/>
    <m/>
    <n v="0"/>
    <n v="1"/>
    <n v="1.8"/>
    <x v="2"/>
    <m/>
    <x v="0"/>
  </r>
  <r>
    <s v="DL-03973"/>
    <s v="CUST-0979"/>
    <s v="CMP-368"/>
    <x v="4"/>
    <x v="6"/>
    <s v="$14,384"/>
    <n v="14384"/>
    <x v="2"/>
    <s v="jalsa parsa"/>
    <s v="Jalsa Parsa"/>
    <s v="2023-09-18"/>
    <x v="469"/>
    <d v="2024-01-06T00:00:00"/>
    <d v="2024-01-06T00:00:00"/>
    <m/>
    <s v=""/>
    <m/>
    <n v="0"/>
    <n v="1"/>
    <n v="16.3"/>
    <x v="1"/>
    <m/>
    <x v="0"/>
  </r>
  <r>
    <s v="DL-03974"/>
    <s v="CUST-0723"/>
    <s v="CMP-109"/>
    <x v="3"/>
    <x v="6"/>
    <s v="$18,679"/>
    <n v="18679"/>
    <x v="6"/>
    <s v="Jairaj Panchal"/>
    <s v="Jairaj Panchal"/>
    <s v="2022-04-11"/>
    <x v="201"/>
    <d v="2022-08-12T00:00:00"/>
    <d v="2022-08-12T00:00:00"/>
    <m/>
    <s v=""/>
    <m/>
    <n v="0"/>
    <n v="1"/>
    <n v="7.3"/>
    <x v="0"/>
    <m/>
    <x v="0"/>
  </r>
  <r>
    <s v="DL-03975"/>
    <s v="CUST-0584"/>
    <s v="CMP-383"/>
    <x v="4"/>
    <x v="2"/>
    <s v="4K"/>
    <n v="4000"/>
    <x v="7"/>
    <s v="Patrick Sama"/>
    <s v="Patrick Sama"/>
    <s v="2022-03-06"/>
    <x v="735"/>
    <d v="2022-08-10T00:00:00"/>
    <d v="2022-08-10T00:00:00"/>
    <m/>
    <s v=""/>
    <m/>
    <n v="0"/>
    <n v="1"/>
    <n v="25"/>
    <x v="2"/>
    <m/>
    <x v="0"/>
  </r>
  <r>
    <s v="DL-03976"/>
    <s v="CUST-1374"/>
    <s v="CMP-290"/>
    <x v="0"/>
    <x v="5"/>
    <s v="$8,150"/>
    <n v="8150"/>
    <x v="3"/>
    <s v="Karan Karnik"/>
    <s v="Karan Karnik"/>
    <s v="2023-07-11"/>
    <x v="876"/>
    <d v="2023-11-16T00:00:00"/>
    <d v="2023-11-16T00:00:00"/>
    <d v="2023-08-10T00:00:00"/>
    <d v="2023-08-10T00:00:00"/>
    <n v="30"/>
    <n v="0"/>
    <n v="1"/>
    <n v="0.7"/>
    <x v="3"/>
    <m/>
    <x v="2"/>
  </r>
  <r>
    <s v="DL-03977"/>
    <s v="CUST-1231"/>
    <s v="CMP-179"/>
    <x v="4"/>
    <x v="3"/>
    <s v="11063"/>
    <n v="11063"/>
    <x v="7"/>
    <s v="Hemangini Bahri"/>
    <s v="Hemangini Bahri"/>
    <s v="28/12/2022"/>
    <x v="999"/>
    <d v="2023-05-23T00:00:00"/>
    <d v="2023-05-23T00:00:00"/>
    <m/>
    <s v=""/>
    <m/>
    <n v="0"/>
    <n v="1"/>
    <n v="31"/>
    <x v="1"/>
    <m/>
    <x v="0"/>
  </r>
  <r>
    <s v="DL-03978"/>
    <s v="CUST-1189"/>
    <s v="CMP-037"/>
    <x v="4"/>
    <x v="5"/>
    <s v="6037"/>
    <n v="6037"/>
    <x v="0"/>
    <s v="Owen Mane"/>
    <s v="Owen Mane"/>
    <s v="2024-06-04"/>
    <x v="396"/>
    <d v="2024-11-19T00:00:00"/>
    <d v="2024-11-19T00:00:00"/>
    <d v="2024-11-25T00:00:00"/>
    <d v="2024-11-25T00:00:00"/>
    <n v="174"/>
    <n v="0"/>
    <n v="1"/>
    <n v="19.100000000000001"/>
    <x v="3"/>
    <m/>
    <x v="2"/>
  </r>
  <r>
    <s v="DL-03979"/>
    <s v="CUST-1226"/>
    <s v="CMP-245"/>
    <x v="3"/>
    <x v="3"/>
    <s v="18688"/>
    <n v="18688"/>
    <x v="8"/>
    <s v="Ati Seshadri"/>
    <s v="Ati Seshadri"/>
    <s v="2024-12-26"/>
    <x v="364"/>
    <d v="2025-01-18T00:00:00"/>
    <d v="2025-01-18T00:00:00"/>
    <m/>
    <s v=""/>
    <m/>
    <n v="0"/>
    <n v="1"/>
    <n v="1.9"/>
    <x v="1"/>
    <m/>
    <x v="0"/>
  </r>
  <r>
    <s v="DL-03980"/>
    <s v="CUST-0990"/>
    <s v="CMP-234"/>
    <x v="0"/>
    <x v="5"/>
    <s v="$4,870"/>
    <n v="4870"/>
    <x v="5"/>
    <s v="Ati Seshadri"/>
    <s v="Ati Seshadri"/>
    <s v="2023-05-12"/>
    <x v="731"/>
    <d v="2023-08-05T00:00:00"/>
    <d v="2023-08-05T00:00:00"/>
    <d v="2023-07-29T00:00:00"/>
    <d v="2023-07-29T00:00:00"/>
    <n v="78"/>
    <n v="0"/>
    <n v="1"/>
    <n v="28.5"/>
    <x v="4"/>
    <m/>
    <x v="2"/>
  </r>
  <r>
    <s v="DL-03981"/>
    <s v="CUST-0992"/>
    <s v=""/>
    <x v="1"/>
    <x v="0"/>
    <s v="82619"/>
    <n v="82619"/>
    <x v="1"/>
    <s v="Vidhi Mital"/>
    <s v="Vidhi Mital"/>
    <s v="2024-07-06"/>
    <x v="330"/>
    <d v="2024-09-10T00:00:00"/>
    <d v="2024-09-10T00:00:00"/>
    <m/>
    <s v=""/>
    <m/>
    <n v="0"/>
    <n v="1"/>
    <m/>
    <x v="2"/>
    <m/>
    <x v="0"/>
  </r>
  <r>
    <s v="DL-03982"/>
    <s v="CUST-0707"/>
    <s v="CMP-282"/>
    <x v="0"/>
    <x v="1"/>
    <s v="$8,256"/>
    <n v="8256"/>
    <x v="1"/>
    <s v="Owen Mane"/>
    <s v="Owen Mane"/>
    <s v="2023-10-05"/>
    <x v="649"/>
    <d v="2024-02-21T00:00:00"/>
    <d v="2024-02-21T00:00:00"/>
    <m/>
    <s v=""/>
    <m/>
    <n v="0"/>
    <n v="1"/>
    <n v="16.3"/>
    <x v="2"/>
    <m/>
    <x v="0"/>
  </r>
  <r>
    <s v="DL-03983"/>
    <s v="CUST-0524"/>
    <s v="CMP-353"/>
    <x v="1"/>
    <x v="5"/>
    <s v="57471"/>
    <n v="57471"/>
    <x v="1"/>
    <s v="Karan Karnik"/>
    <s v="Karan Karnik"/>
    <s v="2023-07-27"/>
    <x v="898"/>
    <d v="2023-12-12T00:00:00"/>
    <d v="2023-12-12T00:00:00"/>
    <d v="2023-09-09T00:00:00"/>
    <d v="2023-09-09T00:00:00"/>
    <n v="44"/>
    <n v="0"/>
    <n v="1"/>
    <m/>
    <x v="2"/>
    <m/>
    <x v="2"/>
  </r>
  <r>
    <s v="DL-03984"/>
    <s v="CUST-0851"/>
    <s v="CMP-152"/>
    <x v="3"/>
    <x v="6"/>
    <s v="18,792"/>
    <n v="18792"/>
    <x v="2"/>
    <s v="Aachal Soni"/>
    <s v="Aachal Soni"/>
    <s v="2023-12-07"/>
    <x v="439"/>
    <d v="2024-05-13T00:00:00"/>
    <d v="2024-05-13T00:00:00"/>
    <m/>
    <s v=""/>
    <m/>
    <n v="0"/>
    <n v="1"/>
    <n v="30.5"/>
    <x v="2"/>
    <m/>
    <x v="0"/>
  </r>
  <r>
    <s v="DL-03985"/>
    <s v="CUST-0948"/>
    <s v="CMP-219"/>
    <x v="2"/>
    <x v="6"/>
    <s v="22K"/>
    <n v="22000"/>
    <x v="6"/>
    <s v="Karan Karnik"/>
    <s v="Karan Karnik"/>
    <s v="03/12/2024"/>
    <x v="1054"/>
    <d v="2025-05-07T00:00:00"/>
    <d v="2025-05-07T00:00:00"/>
    <m/>
    <s v=""/>
    <m/>
    <n v="0"/>
    <n v="1"/>
    <m/>
    <x v="4"/>
    <m/>
    <x v="0"/>
  </r>
  <r>
    <s v="DL-03986"/>
    <s v="CUST-0039"/>
    <s v=""/>
    <x v="2"/>
    <x v="6"/>
    <s v="$29,276"/>
    <n v="29276"/>
    <x v="1"/>
    <s v="Anamika Keer"/>
    <s v="Anamika Keer"/>
    <s v="2022-04-28"/>
    <x v="98"/>
    <d v="2022-10-03T00:00:00"/>
    <d v="2022-10-03T00:00:00"/>
    <m/>
    <s v=""/>
    <m/>
    <n v="0"/>
    <n v="1"/>
    <n v="34.5"/>
    <x v="0"/>
    <m/>
    <x v="0"/>
  </r>
  <r>
    <s v="DL-03987"/>
    <s v="CUST-1067"/>
    <s v="CMP-204"/>
    <x v="0"/>
    <x v="5"/>
    <s v="$4,131"/>
    <n v="4131"/>
    <x v="3"/>
    <s v="Aachal Soni"/>
    <s v="Aachal Soni"/>
    <s v="2023-08-18"/>
    <x v="151"/>
    <d v="2023-10-28T00:00:00"/>
    <d v="2023-10-28T00:00:00"/>
    <d v="2023-12-19T00:00:00"/>
    <d v="2023-12-19T00:00:00"/>
    <n v="123"/>
    <n v="0"/>
    <n v="1"/>
    <n v="19.3"/>
    <x v="1"/>
    <m/>
    <x v="2"/>
  </r>
  <r>
    <s v="DL-03988"/>
    <s v="CUST-1177"/>
    <s v=""/>
    <x v="0"/>
    <x v="3"/>
    <s v="4,401"/>
    <n v="4401"/>
    <x v="7"/>
    <s v="Ati Seshadri"/>
    <s v="Ati Seshadri"/>
    <s v="2024-09-23"/>
    <x v="950"/>
    <d v="2024-10-14T00:00:00"/>
    <d v="2024-10-14T00:00:00"/>
    <m/>
    <s v=""/>
    <m/>
    <n v="0"/>
    <n v="1"/>
    <n v="0.4"/>
    <x v="1"/>
    <m/>
    <x v="0"/>
  </r>
  <r>
    <s v="DL-03989"/>
    <s v="CUST-0090"/>
    <s v="CMP-127"/>
    <x v="0"/>
    <x v="0"/>
    <s v="9K"/>
    <n v="9000"/>
    <x v="2"/>
    <s v="Owen Mane"/>
    <s v="Owen Mane"/>
    <s v="2023-07-16"/>
    <x v="294"/>
    <d v="2023-10-07T00:00:00"/>
    <d v="2023-10-07T00:00:00"/>
    <m/>
    <s v=""/>
    <m/>
    <n v="0"/>
    <n v="1"/>
    <n v="33.4"/>
    <x v="2"/>
    <m/>
    <x v="0"/>
  </r>
  <r>
    <s v="DL-03990"/>
    <s v="CUST-0958"/>
    <s v="CMP-210"/>
    <x v="1"/>
    <x v="6"/>
    <s v="195,611"/>
    <n v="195611"/>
    <x v="5"/>
    <s v="Ati Seshadri"/>
    <s v="Ati Seshadri"/>
    <s v="2024-10-10"/>
    <x v="59"/>
    <d v="2025-02-03T00:00:00"/>
    <d v="2025-02-03T00:00:00"/>
    <m/>
    <s v=""/>
    <m/>
    <n v="0"/>
    <n v="1"/>
    <n v="18.8"/>
    <x v="3"/>
    <m/>
    <x v="0"/>
  </r>
  <r>
    <s v="DL-03991"/>
    <s v="CUST-0796"/>
    <s v=""/>
    <x v="1"/>
    <x v="5"/>
    <s v="102980"/>
    <n v="102980"/>
    <x v="2"/>
    <s v="Anamika Keer"/>
    <s v="Anamika Keer"/>
    <s v="2023-06-09"/>
    <x v="524"/>
    <d v="2023-09-18T00:00:00"/>
    <d v="2023-09-18T00:00:00"/>
    <d v="2023-07-10T00:00:00"/>
    <d v="2023-07-10T00:00:00"/>
    <n v="31"/>
    <n v="0"/>
    <n v="1"/>
    <n v="13.1"/>
    <x v="2"/>
    <m/>
    <x v="2"/>
  </r>
  <r>
    <s v="DL-03992"/>
    <s v="CUST-0789"/>
    <s v=""/>
    <x v="1"/>
    <x v="3"/>
    <s v="163853"/>
    <n v="163853"/>
    <x v="1"/>
    <s v="Ati Seshadri"/>
    <s v="Ati Seshadri"/>
    <s v="2024-05-21"/>
    <x v="1063"/>
    <d v="2024-06-23T00:00:00"/>
    <d v="2024-06-23T00:00:00"/>
    <m/>
    <s v=""/>
    <m/>
    <n v="0"/>
    <n v="1"/>
    <n v="23.8"/>
    <x v="1"/>
    <m/>
    <x v="0"/>
  </r>
  <r>
    <s v="DL-03993"/>
    <s v="CUST-0851"/>
    <s v="CMP-093"/>
    <x v="2"/>
    <x v="5"/>
    <s v="38345"/>
    <n v="38345"/>
    <x v="6"/>
    <s v="Patrick Sama  "/>
    <s v="Patrick Sama"/>
    <s v="2022-08-03"/>
    <x v="954"/>
    <d v="2022-12-24T00:00:00"/>
    <d v="2022-12-24T00:00:00"/>
    <d v="2022-12-05T00:00:00"/>
    <d v="2022-12-05T00:00:00"/>
    <n v="124"/>
    <n v="0"/>
    <n v="1"/>
    <n v="14.3"/>
    <x v="1"/>
    <m/>
    <x v="2"/>
  </r>
  <r>
    <s v="DL-03994"/>
    <s v="CUST-0426"/>
    <s v=""/>
    <x v="3"/>
    <x v="6"/>
    <s v="15204"/>
    <n v="15204"/>
    <x v="2"/>
    <s v="Ati Seshadri"/>
    <s v="Ati Seshadri"/>
    <s v="2022-06-28"/>
    <x v="943"/>
    <d v="2022-08-21T00:00:00"/>
    <d v="2022-08-21T00:00:00"/>
    <m/>
    <s v=""/>
    <m/>
    <n v="0"/>
    <n v="1"/>
    <n v="29.7"/>
    <x v="0"/>
    <m/>
    <x v="0"/>
  </r>
  <r>
    <s v="DL-03995"/>
    <s v="CUST-0061"/>
    <s v=""/>
    <x v="3"/>
    <x v="1"/>
    <s v="$19,358"/>
    <n v="19358"/>
    <x v="8"/>
    <s v="Ati Seshadri"/>
    <s v="Ati Seshadri"/>
    <s v="2022-05-14"/>
    <x v="37"/>
    <d v="2022-10-15T00:00:00"/>
    <d v="2022-10-15T00:00:00"/>
    <m/>
    <s v=""/>
    <m/>
    <n v="0"/>
    <n v="1"/>
    <n v="14.8"/>
    <x v="2"/>
    <m/>
    <x v="0"/>
  </r>
  <r>
    <s v="DL-03996"/>
    <s v="CUST-0395"/>
    <s v="CMP-346"/>
    <x v="1"/>
    <x v="1"/>
    <s v="87,345"/>
    <n v="87345"/>
    <x v="0"/>
    <s v="Owen Mane"/>
    <s v="Owen Mane"/>
    <s v="2024-03-29"/>
    <x v="855"/>
    <m/>
    <s v=""/>
    <m/>
    <s v=""/>
    <m/>
    <n v="0"/>
    <n v="1"/>
    <n v="11.6"/>
    <x v="1"/>
    <m/>
    <x v="0"/>
  </r>
  <r>
    <s v="DL-03997"/>
    <s v="CUST-0929"/>
    <s v=""/>
    <x v="0"/>
    <x v="0"/>
    <s v="$5,631"/>
    <n v="5631"/>
    <x v="7"/>
    <s v="rachit lall"/>
    <s v="Rachit Lall"/>
    <s v="2023-03-12"/>
    <x v="25"/>
    <d v="2023-08-23T00:00:00"/>
    <d v="2023-08-23T00:00:00"/>
    <m/>
    <s v=""/>
    <m/>
    <n v="0"/>
    <n v="1"/>
    <n v="22.7"/>
    <x v="3"/>
    <m/>
    <x v="0"/>
  </r>
  <r>
    <s v="DL-03998"/>
    <s v="CUST-0499"/>
    <s v="CMP-216"/>
    <x v="0"/>
    <x v="1"/>
    <s v="8914"/>
    <n v="8914"/>
    <x v="8"/>
    <s v="Anamika Keer"/>
    <s v="Anamika Keer"/>
    <s v="2023-07-22"/>
    <x v="514"/>
    <d v="2023-11-29T00:00:00"/>
    <d v="2023-11-29T00:00:00"/>
    <m/>
    <s v=""/>
    <m/>
    <n v="0"/>
    <n v="1"/>
    <n v="8.1999999999999993"/>
    <x v="0"/>
    <m/>
    <x v="0"/>
  </r>
  <r>
    <s v="DL-03999"/>
    <s v="CUST-0962"/>
    <s v=""/>
    <x v="4"/>
    <x v="1"/>
    <s v="8273"/>
    <n v="8273"/>
    <x v="5"/>
    <s v="Panini Kade"/>
    <s v="Panini Kade"/>
    <s v="2023-05-04"/>
    <x v="517"/>
    <d v="2023-08-19T00:00:00"/>
    <d v="2023-08-19T00:00:00"/>
    <m/>
    <s v=""/>
    <m/>
    <n v="0"/>
    <n v="1"/>
    <m/>
    <x v="1"/>
    <m/>
    <x v="0"/>
  </r>
  <r>
    <s v="DL-04000"/>
    <s v="CUST-0918"/>
    <s v=""/>
    <x v="1"/>
    <x v="3"/>
    <s v="104206"/>
    <n v="104206"/>
    <x v="6"/>
    <s v="Hemangini Bahri"/>
    <s v="Hemangini Bahri"/>
    <s v="2024-10-29"/>
    <x v="791"/>
    <m/>
    <s v=""/>
    <m/>
    <s v=""/>
    <m/>
    <n v="0"/>
    <n v="1"/>
    <n v="13.2"/>
    <x v="0"/>
    <m/>
    <x v="0"/>
  </r>
  <r>
    <s v="DL-04001"/>
    <s v="CUST-0623"/>
    <s v=""/>
    <x v="3"/>
    <x v="4"/>
    <s v="21725"/>
    <n v="21725"/>
    <x v="5"/>
    <s v="Kashish Patla"/>
    <s v="Kashish Patla"/>
    <s v="2024-05-21"/>
    <x v="1063"/>
    <d v="2024-10-08T00:00:00"/>
    <d v="2024-10-08T00:00:00"/>
    <d v="2024-12-05T00:00:00"/>
    <d v="2024-12-05T00:00:00"/>
    <n v="198"/>
    <n v="0"/>
    <n v="1"/>
    <n v="6.7"/>
    <x v="0"/>
    <m/>
    <x v="1"/>
  </r>
  <r>
    <s v="DL-04002"/>
    <s v="CUST-1342"/>
    <s v=""/>
    <x v="3"/>
    <x v="5"/>
    <s v="14729"/>
    <n v="14729"/>
    <x v="0"/>
    <s v="Kashish Patla"/>
    <s v="Kashish Patla"/>
    <s v="2023-03-20"/>
    <x v="1046"/>
    <d v="2023-05-12T00:00:00"/>
    <d v="2023-05-12T00:00:00"/>
    <d v="2023-08-03T00:00:00"/>
    <d v="2023-08-03T00:00:00"/>
    <n v="136"/>
    <n v="0"/>
    <n v="1"/>
    <n v="15.6"/>
    <x v="1"/>
    <m/>
    <x v="2"/>
  </r>
  <r>
    <s v="DL-04003"/>
    <s v="CUST-0028"/>
    <s v=""/>
    <x v="2"/>
    <x v="3"/>
    <s v="48K"/>
    <n v="48000"/>
    <x v="3"/>
    <s v="Lakshmi Hayre"/>
    <s v="Lakshmi Hayre"/>
    <s v="2022-02-24"/>
    <x v="110"/>
    <d v="2022-04-28T00:00:00"/>
    <d v="2022-04-28T00:00:00"/>
    <m/>
    <s v=""/>
    <m/>
    <n v="0"/>
    <n v="1"/>
    <n v="15.4"/>
    <x v="0"/>
    <m/>
    <x v="0"/>
  </r>
  <r>
    <s v="DL-04004"/>
    <s v="CUST-0948"/>
    <s v="CMP-125"/>
    <x v="1"/>
    <x v="2"/>
    <s v="64961"/>
    <n v="64961"/>
    <x v="8"/>
    <s v="Shivani Natt"/>
    <s v="Shivani Natt"/>
    <s v="2023-05-04"/>
    <x v="517"/>
    <d v="2023-07-10T00:00:00"/>
    <d v="2023-07-10T00:00:00"/>
    <m/>
    <s v=""/>
    <m/>
    <n v="0"/>
    <n v="1"/>
    <n v="10.199999999999999"/>
    <x v="3"/>
    <m/>
    <x v="0"/>
  </r>
  <r>
    <s v="DL-04005"/>
    <s v="CUST-1216"/>
    <s v=""/>
    <x v="1"/>
    <x v="3"/>
    <s v="155,412"/>
    <n v="155412"/>
    <x v="6"/>
    <s v="Kashish Patla"/>
    <s v="Kashish Patla"/>
    <s v="2022-01-20"/>
    <x v="91"/>
    <d v="2022-04-12T00:00:00"/>
    <d v="2022-04-12T00:00:00"/>
    <m/>
    <s v=""/>
    <m/>
    <n v="0"/>
    <n v="1"/>
    <n v="6.9"/>
    <x v="3"/>
    <m/>
    <x v="0"/>
  </r>
  <r>
    <s v="DL-04006"/>
    <s v="CUST-0063"/>
    <s v="CMP-315"/>
    <x v="2"/>
    <x v="3"/>
    <s v="$11,569"/>
    <n v="11569"/>
    <x v="7"/>
    <s v="Vidhi Mital"/>
    <s v="Vidhi Mital"/>
    <s v="2023-01-15"/>
    <x v="718"/>
    <d v="2023-06-23T00:00:00"/>
    <d v="2023-06-23T00:00:00"/>
    <m/>
    <s v=""/>
    <m/>
    <n v="0"/>
    <n v="1"/>
    <m/>
    <x v="1"/>
    <m/>
    <x v="0"/>
  </r>
  <r>
    <s v="DL-04007"/>
    <s v="CUST-0894"/>
    <s v="CMP-061"/>
    <x v="2"/>
    <x v="2"/>
    <s v="16K"/>
    <n v="16000"/>
    <x v="0"/>
    <s v="Anamika Keer  "/>
    <s v="Anamika Keer"/>
    <s v="2024-04-16"/>
    <x v="6"/>
    <d v="2024-08-05T00:00:00"/>
    <d v="2024-08-05T00:00:00"/>
    <m/>
    <s v=""/>
    <m/>
    <n v="0"/>
    <n v="1"/>
    <n v="6"/>
    <x v="1"/>
    <m/>
    <x v="0"/>
  </r>
  <r>
    <s v="DL-04008"/>
    <s v="CUST-0861"/>
    <s v="CMP-122"/>
    <x v="4"/>
    <x v="3"/>
    <s v="8119"/>
    <n v="8119"/>
    <x v="7"/>
    <s v="Anamika Keer"/>
    <s v="Anamika Keer"/>
    <s v="2023-10-21"/>
    <x v="511"/>
    <d v="2024-04-11T00:00:00"/>
    <d v="2024-04-11T00:00:00"/>
    <m/>
    <s v=""/>
    <m/>
    <n v="0"/>
    <n v="1"/>
    <n v="23.5"/>
    <x v="2"/>
    <m/>
    <x v="0"/>
  </r>
  <r>
    <s v="DL-04009"/>
    <s v="CUST-1276"/>
    <s v="CMP-109"/>
    <x v="2"/>
    <x v="0"/>
    <s v="43K"/>
    <n v="43000"/>
    <x v="8"/>
    <s v="Patrick Sama"/>
    <s v="Patrick Sama"/>
    <s v="2023-06-07"/>
    <x v="749"/>
    <d v="2023-09-10T00:00:00"/>
    <d v="2023-09-10T00:00:00"/>
    <m/>
    <s v=""/>
    <m/>
    <n v="0"/>
    <n v="1"/>
    <n v="6.9"/>
    <x v="3"/>
    <m/>
    <x v="0"/>
  </r>
  <r>
    <s v="DL-04010"/>
    <s v="CUST-1139"/>
    <s v=""/>
    <x v="1"/>
    <x v="4"/>
    <s v="$179,497"/>
    <n v="179497"/>
    <x v="5"/>
    <s v="Nihal Bhasin"/>
    <s v="Nihal Bhasin"/>
    <s v="2023-05-31"/>
    <x v="309"/>
    <d v="2023-08-23T00:00:00"/>
    <d v="2023-08-23T00:00:00"/>
    <d v="2023-10-29T00:00:00"/>
    <d v="2023-10-29T00:00:00"/>
    <n v="151"/>
    <n v="1"/>
    <n v="1"/>
    <n v="19.7"/>
    <x v="0"/>
    <m/>
    <x v="1"/>
  </r>
  <r>
    <s v="DL-04011"/>
    <s v="CUST-1145"/>
    <s v="CMP-274"/>
    <x v="0"/>
    <x v="4"/>
    <s v="5677"/>
    <n v="5677"/>
    <x v="6"/>
    <s v="Kashish Patla"/>
    <s v="Kashish Patla"/>
    <s v="14/06/2022"/>
    <x v="299"/>
    <m/>
    <s v=""/>
    <d v="2022-12-16T00:00:00"/>
    <d v="2022-12-16T00:00:00"/>
    <n v="185"/>
    <n v="0"/>
    <n v="1"/>
    <n v="4.8"/>
    <x v="1"/>
    <m/>
    <x v="1"/>
  </r>
  <r>
    <s v="DL-04012"/>
    <s v="CUST-0133"/>
    <s v="CMP-294"/>
    <x v="0"/>
    <x v="2"/>
    <s v="6953"/>
    <n v="6953"/>
    <x v="3"/>
    <s v="Ekta Uppal"/>
    <s v="Ekta Uppal"/>
    <s v="2024-01-08"/>
    <x v="696"/>
    <d v="2024-05-27T00:00:00"/>
    <d v="2024-05-27T00:00:00"/>
    <m/>
    <s v=""/>
    <m/>
    <n v="0"/>
    <n v="1"/>
    <n v="16.8"/>
    <x v="4"/>
    <m/>
    <x v="0"/>
  </r>
  <r>
    <s v="DL-04013"/>
    <s v="CUST-0204"/>
    <s v="CMP-364"/>
    <x v="1"/>
    <x v="4"/>
    <s v="$77,439"/>
    <n v="77439"/>
    <x v="2"/>
    <s v="Jasmit Gour"/>
    <s v="Jasmit Gour"/>
    <s v="2023-01-04"/>
    <x v="407"/>
    <d v="2023-03-01T00:00:00"/>
    <d v="2023-03-01T00:00:00"/>
    <d v="2023-04-10T00:00:00"/>
    <d v="2023-04-10T00:00:00"/>
    <n v="96"/>
    <n v="1"/>
    <n v="1"/>
    <n v="8.6999999999999993"/>
    <x v="2"/>
    <m/>
    <x v="1"/>
  </r>
  <r>
    <s v="DL-04014"/>
    <s v="CUST-0505"/>
    <s v=""/>
    <x v="0"/>
    <x v="4"/>
    <s v="4263"/>
    <n v="4263"/>
    <x v="7"/>
    <s v="Jasmit Gour"/>
    <s v="Jasmit Gour"/>
    <s v="2024-03-17"/>
    <x v="986"/>
    <m/>
    <s v=""/>
    <d v="2024-08-05T00:00:00"/>
    <d v="2024-08-05T00:00:00"/>
    <n v="141"/>
    <n v="0"/>
    <n v="1"/>
    <n v="2.8"/>
    <x v="1"/>
    <m/>
    <x v="1"/>
  </r>
  <r>
    <s v="DL-04015"/>
    <s v="CUST-1489"/>
    <s v="CMP-301"/>
    <x v="4"/>
    <x v="6"/>
    <s v="$6,119"/>
    <n v="6119"/>
    <x v="0"/>
    <s v="Shivani Natt"/>
    <s v="Shivani Natt"/>
    <s v="05/12/2022"/>
    <x v="525"/>
    <d v="2023-01-26T00:00:00"/>
    <d v="2023-01-26T00:00:00"/>
    <m/>
    <s v=""/>
    <m/>
    <n v="0"/>
    <n v="1"/>
    <n v="7.1"/>
    <x v="0"/>
    <m/>
    <x v="0"/>
  </r>
  <r>
    <s v="DL-04016"/>
    <s v="CUST-0554"/>
    <s v="CMP-142"/>
    <x v="4"/>
    <x v="0"/>
    <s v="$8,461"/>
    <n v="8461"/>
    <x v="3"/>
    <s v="Aachal Soni"/>
    <s v="Aachal Soni"/>
    <s v="2022-04-25"/>
    <x v="755"/>
    <d v="2022-07-26T00:00:00"/>
    <d v="2022-07-26T00:00:00"/>
    <m/>
    <s v=""/>
    <m/>
    <n v="0"/>
    <n v="1"/>
    <n v="22.2"/>
    <x v="4"/>
    <m/>
    <x v="0"/>
  </r>
  <r>
    <s v="DL-04017"/>
    <s v="CUST-1364"/>
    <s v="CMP-039"/>
    <x v="1"/>
    <x v="1"/>
    <s v="$117,251"/>
    <n v="117251"/>
    <x v="4"/>
    <s v="Vidhi Mital"/>
    <s v="Vidhi Mital"/>
    <s v="2023-01-26"/>
    <x v="1007"/>
    <d v="2023-06-22T00:00:00"/>
    <d v="2023-06-22T00:00:00"/>
    <m/>
    <s v=""/>
    <m/>
    <n v="0"/>
    <n v="1"/>
    <n v="2.8"/>
    <x v="0"/>
    <m/>
    <x v="0"/>
  </r>
  <r>
    <s v="DL-04018"/>
    <s v="CUST-0164"/>
    <s v="CMP-197"/>
    <x v="1"/>
    <x v="1"/>
    <s v="72609"/>
    <n v="72609"/>
    <x v="3"/>
    <s v="jalsa parsa"/>
    <s v="Jalsa Parsa"/>
    <s v="2023-07-19"/>
    <x v="661"/>
    <d v="2024-01-12T00:00:00"/>
    <d v="2024-01-12T00:00:00"/>
    <m/>
    <s v=""/>
    <m/>
    <n v="0"/>
    <n v="1"/>
    <n v="13.4"/>
    <x v="2"/>
    <m/>
    <x v="0"/>
  </r>
  <r>
    <s v="DL-04019"/>
    <s v="CUST-0105"/>
    <s v=""/>
    <x v="2"/>
    <x v="2"/>
    <s v="17K"/>
    <n v="17000"/>
    <x v="8"/>
    <s v="Patrick Sama"/>
    <s v="Patrick Sama"/>
    <s v="2024-09-21"/>
    <x v="506"/>
    <d v="2025-01-01T00:00:00"/>
    <d v="2025-01-01T00:00:00"/>
    <m/>
    <s v=""/>
    <m/>
    <n v="0"/>
    <n v="1"/>
    <n v="25.6"/>
    <x v="2"/>
    <m/>
    <x v="0"/>
  </r>
  <r>
    <s v="DL-04020"/>
    <s v="CUST-0197"/>
    <s v="CMP-311"/>
    <x v="4"/>
    <x v="2"/>
    <s v="$6,078"/>
    <n v="6078"/>
    <x v="0"/>
    <s v="Kashish Patla"/>
    <s v="Kashish Patla"/>
    <s v="2024-02-16"/>
    <x v="471"/>
    <d v="2024-04-03T00:00:00"/>
    <d v="2024-04-03T00:00:00"/>
    <m/>
    <s v=""/>
    <m/>
    <n v="0"/>
    <n v="1"/>
    <n v="2.4"/>
    <x v="0"/>
    <m/>
    <x v="0"/>
  </r>
  <r>
    <s v="DL-04021"/>
    <s v="CUST-0832"/>
    <s v="CMP-333"/>
    <x v="3"/>
    <x v="1"/>
    <s v="$17,626"/>
    <n v="17626"/>
    <x v="4"/>
    <s v="Mason Solanki"/>
    <s v="Mason Solanki"/>
    <s v="2023-12-30"/>
    <x v="813"/>
    <d v="2024-01-14T00:00:00"/>
    <d v="2024-01-14T00:00:00"/>
    <m/>
    <s v=""/>
    <m/>
    <n v="0"/>
    <n v="1"/>
    <n v="6"/>
    <x v="1"/>
    <m/>
    <x v="0"/>
  </r>
  <r>
    <s v="DL-04022"/>
    <s v="CUST-0140"/>
    <s v="CMP-386"/>
    <x v="2"/>
    <x v="3"/>
    <s v="26,122"/>
    <n v="26122"/>
    <x v="4"/>
    <s v="Owen Mane  "/>
    <s v="Owen Mane"/>
    <s v="2022-08-07"/>
    <x v="22"/>
    <d v="2022-09-28T00:00:00"/>
    <d v="2022-09-28T00:00:00"/>
    <m/>
    <s v=""/>
    <m/>
    <n v="0"/>
    <n v="1"/>
    <n v="1.1000000000000001"/>
    <x v="1"/>
    <m/>
    <x v="0"/>
  </r>
  <r>
    <s v="DL-04023"/>
    <s v="CUST-1108"/>
    <s v=""/>
    <x v="1"/>
    <x v="2"/>
    <s v="$89,231"/>
    <n v="89231"/>
    <x v="2"/>
    <s v="Hemangini Bahri"/>
    <s v="Hemangini Bahri"/>
    <s v="2023-01-18"/>
    <x v="910"/>
    <m/>
    <s v=""/>
    <m/>
    <s v=""/>
    <m/>
    <n v="0"/>
    <n v="1"/>
    <n v="6.4"/>
    <x v="2"/>
    <m/>
    <x v="0"/>
  </r>
  <r>
    <s v="DL-04024"/>
    <s v="CUST-0131"/>
    <s v="CMP-158"/>
    <x v="4"/>
    <x v="2"/>
    <s v="$4,910"/>
    <n v="4910"/>
    <x v="2"/>
    <s v="Lakshmi Hayre"/>
    <s v="Lakshmi Hayre"/>
    <s v="2023-11-02"/>
    <x v="425"/>
    <d v="2024-01-20T00:00:00"/>
    <d v="2024-01-20T00:00:00"/>
    <m/>
    <s v=""/>
    <m/>
    <n v="0"/>
    <n v="1"/>
    <n v="33.6"/>
    <x v="3"/>
    <m/>
    <x v="0"/>
  </r>
  <r>
    <s v="DL-04025"/>
    <s v="CUST-0996"/>
    <s v=""/>
    <x v="0"/>
    <x v="5"/>
    <s v="9K"/>
    <n v="9000"/>
    <x v="0"/>
    <s v="jalsa parsa"/>
    <s v="Jalsa Parsa"/>
    <s v="2024-07-28"/>
    <x v="974"/>
    <d v="2024-11-20T00:00:00"/>
    <d v="2024-11-20T00:00:00"/>
    <d v="2025-01-20T00:00:00"/>
    <d v="2025-01-20T00:00:00"/>
    <n v="176"/>
    <n v="0"/>
    <n v="1"/>
    <n v="33"/>
    <x v="1"/>
    <m/>
    <x v="2"/>
  </r>
  <r>
    <s v="DL-04026"/>
    <s v="CUST-0590"/>
    <s v="CMP-281"/>
    <x v="2"/>
    <x v="4"/>
    <s v="$36,049"/>
    <n v="36049"/>
    <x v="7"/>
    <s v="Mason Solanki"/>
    <s v="Mason Solanki"/>
    <s v="2024-12-04"/>
    <x v="605"/>
    <d v="2025-04-30T00:00:00"/>
    <d v="2025-04-30T00:00:00"/>
    <d v="2025-04-14T00:00:00"/>
    <d v="2025-04-14T00:00:00"/>
    <n v="131"/>
    <n v="0"/>
    <n v="1"/>
    <n v="5.4"/>
    <x v="1"/>
    <m/>
    <x v="1"/>
  </r>
  <r>
    <s v="DL-04027"/>
    <s v="CUST-0005"/>
    <s v="CMP-041"/>
    <x v="3"/>
    <x v="3"/>
    <s v="12,206"/>
    <n v="12206"/>
    <x v="7"/>
    <s v="Amruta Sinha"/>
    <s v="Amruta Sinha"/>
    <s v="2023-03-26"/>
    <x v="1018"/>
    <m/>
    <s v=""/>
    <m/>
    <s v=""/>
    <m/>
    <n v="0"/>
    <n v="1"/>
    <n v="30.8"/>
    <x v="2"/>
    <m/>
    <x v="0"/>
  </r>
  <r>
    <s v="DL-04028"/>
    <s v="CUST-1388"/>
    <s v=""/>
    <x v="2"/>
    <x v="4"/>
    <s v="24241"/>
    <n v="24241"/>
    <x v="5"/>
    <s v="Mason Solanki"/>
    <s v="Mason Solanki"/>
    <s v="2022-09-01"/>
    <x v="279"/>
    <d v="2023-02-04T00:00:00"/>
    <d v="2023-02-04T00:00:00"/>
    <d v="2022-12-08T00:00:00"/>
    <d v="2022-12-08T00:00:00"/>
    <n v="98"/>
    <n v="0"/>
    <n v="1"/>
    <n v="24.9"/>
    <x v="0"/>
    <m/>
    <x v="1"/>
  </r>
  <r>
    <s v="DL-04029"/>
    <s v="CUST-0600"/>
    <s v="CMP-001"/>
    <x v="0"/>
    <x v="6"/>
    <s v="$5,843"/>
    <n v="5843"/>
    <x v="7"/>
    <s v="Krish Varughese"/>
    <s v="Krish Varughese"/>
    <s v="2022-02-17"/>
    <x v="341"/>
    <d v="2022-07-14T00:00:00"/>
    <d v="2022-07-14T00:00:00"/>
    <m/>
    <s v=""/>
    <m/>
    <n v="0"/>
    <n v="1"/>
    <m/>
    <x v="4"/>
    <m/>
    <x v="0"/>
  </r>
  <r>
    <s v="DL-04030"/>
    <s v="CUST-0515"/>
    <s v="CMP-027"/>
    <x v="1"/>
    <x v="5"/>
    <s v="$118,710"/>
    <n v="118710"/>
    <x v="2"/>
    <s v="Karan Karnik"/>
    <s v="Karan Karnik"/>
    <s v="2023-01-09"/>
    <x v="264"/>
    <d v="2023-06-13T00:00:00"/>
    <d v="2023-06-13T00:00:00"/>
    <d v="2023-05-06T00:00:00"/>
    <d v="2023-05-06T00:00:00"/>
    <n v="117"/>
    <n v="0"/>
    <n v="1"/>
    <m/>
    <x v="2"/>
    <m/>
    <x v="2"/>
  </r>
  <r>
    <s v="DL-04031"/>
    <s v="CUST-0092"/>
    <s v="CMP-340"/>
    <x v="4"/>
    <x v="3"/>
    <s v="3893"/>
    <n v="3893"/>
    <x v="6"/>
    <s v="Karan Karnik"/>
    <s v="Karan Karnik"/>
    <s v="2023-10-11"/>
    <x v="772"/>
    <d v="2024-01-31T00:00:00"/>
    <d v="2024-01-31T00:00:00"/>
    <m/>
    <s v=""/>
    <m/>
    <n v="0"/>
    <n v="1"/>
    <n v="22.5"/>
    <x v="1"/>
    <m/>
    <x v="0"/>
  </r>
  <r>
    <s v="DL-04032"/>
    <s v="CUST-0373"/>
    <s v="CMP-014"/>
    <x v="3"/>
    <x v="2"/>
    <s v="23233"/>
    <n v="23233"/>
    <x v="6"/>
    <s v="rachit lall"/>
    <s v="Rachit Lall"/>
    <s v="2024-03-29"/>
    <x v="855"/>
    <d v="2024-07-02T00:00:00"/>
    <d v="2024-07-02T00:00:00"/>
    <m/>
    <s v=""/>
    <m/>
    <n v="0"/>
    <n v="1"/>
    <n v="5.5"/>
    <x v="2"/>
    <m/>
    <x v="0"/>
  </r>
  <r>
    <s v="DL-04033"/>
    <s v="CUST-0470"/>
    <s v=""/>
    <x v="0"/>
    <x v="5"/>
    <s v="$2,791"/>
    <n v="2791"/>
    <x v="6"/>
    <s v="Hemangini Bahri"/>
    <s v="Hemangini Bahri"/>
    <s v="2024-02-22"/>
    <x v="373"/>
    <d v="2024-06-01T00:00:00"/>
    <d v="2024-06-01T00:00:00"/>
    <d v="2024-06-26T00:00:00"/>
    <d v="2024-06-26T00:00:00"/>
    <n v="125"/>
    <n v="0"/>
    <n v="1"/>
    <m/>
    <x v="0"/>
    <m/>
    <x v="2"/>
  </r>
  <r>
    <s v="DL-04034"/>
    <s v="CUST-0661"/>
    <s v=""/>
    <x v="0"/>
    <x v="4"/>
    <s v="7279"/>
    <n v="7279"/>
    <x v="2"/>
    <s v="Aachal Soni"/>
    <s v="Aachal Soni"/>
    <s v="2023-07-01"/>
    <x v="1065"/>
    <d v="2023-11-21T00:00:00"/>
    <d v="2023-11-21T00:00:00"/>
    <d v="2023-09-29T00:00:00"/>
    <d v="2023-09-29T00:00:00"/>
    <n v="90"/>
    <n v="1"/>
    <n v="1"/>
    <m/>
    <x v="2"/>
    <m/>
    <x v="1"/>
  </r>
  <r>
    <s v="DL-04035"/>
    <s v="CUST-0254"/>
    <s v="CMP-031"/>
    <x v="3"/>
    <x v="6"/>
    <s v="$14,871"/>
    <n v="14871"/>
    <x v="7"/>
    <s v="Shivani Natt"/>
    <s v="Shivani Natt"/>
    <s v="2024-06-29"/>
    <x v="239"/>
    <d v="2024-12-25T00:00:00"/>
    <d v="2024-12-25T00:00:00"/>
    <m/>
    <s v=""/>
    <m/>
    <n v="0"/>
    <n v="1"/>
    <n v="18.2"/>
    <x v="4"/>
    <m/>
    <x v="0"/>
  </r>
  <r>
    <s v="DL-04036"/>
    <s v="CUST-0373"/>
    <s v=""/>
    <x v="4"/>
    <x v="3"/>
    <s v="13067"/>
    <n v="13067"/>
    <x v="2"/>
    <s v="Lakshmi Hayre"/>
    <s v="Lakshmi Hayre"/>
    <s v="2022-11-07"/>
    <x v="697"/>
    <d v="2023-04-25T00:00:00"/>
    <d v="2023-04-25T00:00:00"/>
    <m/>
    <s v=""/>
    <m/>
    <n v="0"/>
    <n v="1"/>
    <n v="10.9"/>
    <x v="3"/>
    <m/>
    <x v="0"/>
  </r>
  <r>
    <s v="DL-04037"/>
    <s v="CUST-0210"/>
    <s v="CMP-245"/>
    <x v="2"/>
    <x v="1"/>
    <s v="44252"/>
    <n v="44252"/>
    <x v="4"/>
    <s v="Mason Solanki"/>
    <s v="Mason Solanki"/>
    <s v="2024-01-13"/>
    <x v="466"/>
    <d v="2024-04-29T00:00:00"/>
    <d v="2024-04-29T00:00:00"/>
    <m/>
    <s v=""/>
    <m/>
    <n v="0"/>
    <n v="1"/>
    <n v="27.1"/>
    <x v="2"/>
    <m/>
    <x v="0"/>
  </r>
  <r>
    <s v="DL-04038"/>
    <s v="CUST-0802"/>
    <s v="CMP-379"/>
    <x v="2"/>
    <x v="6"/>
    <s v="$14,308"/>
    <n v="14308"/>
    <x v="8"/>
    <s v="Kashish Patla"/>
    <s v="Kashish Patla"/>
    <s v="2024-08-08"/>
    <x v="738"/>
    <d v="2024-12-21T00:00:00"/>
    <d v="2024-12-21T00:00:00"/>
    <m/>
    <s v=""/>
    <m/>
    <n v="0"/>
    <n v="1"/>
    <n v="29.7"/>
    <x v="1"/>
    <m/>
    <x v="0"/>
  </r>
  <r>
    <s v="DL-04039"/>
    <s v="CUST-1239"/>
    <s v="CMP-035"/>
    <x v="1"/>
    <x v="5"/>
    <s v="87K"/>
    <n v="87000"/>
    <x v="0"/>
    <s v="Anamika Keer"/>
    <s v="Anamika Keer"/>
    <s v="2023-09-18"/>
    <x v="469"/>
    <d v="2024-01-26T00:00:00"/>
    <d v="2024-01-26T00:00:00"/>
    <d v="2024-02-28T00:00:00"/>
    <d v="2024-02-28T00:00:00"/>
    <n v="163"/>
    <n v="0"/>
    <n v="1"/>
    <n v="16.5"/>
    <x v="1"/>
    <m/>
    <x v="2"/>
  </r>
  <r>
    <s v="DL-04040"/>
    <s v="CUST-1024"/>
    <s v="CMP-326"/>
    <x v="2"/>
    <x v="6"/>
    <s v="$45,802"/>
    <n v="45802"/>
    <x v="6"/>
    <s v="Owen Mane"/>
    <s v="Owen Mane"/>
    <s v="2024-09-05"/>
    <x v="115"/>
    <d v="2025-03-01T00:00:00"/>
    <d v="2025-03-01T00:00:00"/>
    <m/>
    <s v=""/>
    <m/>
    <n v="0"/>
    <n v="1"/>
    <n v="2.2000000000000002"/>
    <x v="0"/>
    <m/>
    <x v="0"/>
  </r>
  <r>
    <s v="DL-04041"/>
    <s v="CUST-0996"/>
    <s v="CMP-393"/>
    <x v="0"/>
    <x v="6"/>
    <s v="$8,604"/>
    <n v="8604"/>
    <x v="3"/>
    <s v="Anamika Keer"/>
    <s v="Anamika Keer"/>
    <s v="2023-03-02"/>
    <x v="478"/>
    <d v="2023-05-20T00:00:00"/>
    <d v="2023-05-20T00:00:00"/>
    <m/>
    <s v=""/>
    <m/>
    <n v="0"/>
    <n v="1"/>
    <n v="16.600000000000001"/>
    <x v="3"/>
    <m/>
    <x v="0"/>
  </r>
  <r>
    <s v="DL-04042"/>
    <s v="CUST-0512"/>
    <s v=""/>
    <x v="2"/>
    <x v="1"/>
    <s v="31964"/>
    <n v="31964"/>
    <x v="6"/>
    <s v="Ati Seshadri"/>
    <s v="Ati Seshadri"/>
    <s v="2022-02-16"/>
    <x v="458"/>
    <d v="2022-06-20T00:00:00"/>
    <d v="2022-06-20T00:00:00"/>
    <m/>
    <s v=""/>
    <m/>
    <n v="0"/>
    <n v="1"/>
    <n v="0.6"/>
    <x v="2"/>
    <m/>
    <x v="0"/>
  </r>
  <r>
    <s v="DL-04043"/>
    <s v="CUST-0675"/>
    <s v="CMP-359"/>
    <x v="4"/>
    <x v="0"/>
    <s v="12780"/>
    <n v="12780"/>
    <x v="4"/>
    <s v="Anamika Keer"/>
    <s v="Anamika Keer"/>
    <s v="2024-12-17"/>
    <x v="1019"/>
    <d v="2025-01-11T00:00:00"/>
    <d v="2025-01-11T00:00:00"/>
    <m/>
    <s v=""/>
    <m/>
    <n v="0"/>
    <n v="1"/>
    <n v="4.8"/>
    <x v="2"/>
    <m/>
    <x v="0"/>
  </r>
  <r>
    <s v="DL-04044"/>
    <s v="CUST-1008"/>
    <s v="CMP-164"/>
    <x v="2"/>
    <x v="5"/>
    <s v="$28,484"/>
    <n v="28484"/>
    <x v="2"/>
    <s v="Mason Solanki"/>
    <s v="Mason Solanki"/>
    <s v="2024-02-26"/>
    <x v="1066"/>
    <d v="2024-08-12T00:00:00"/>
    <d v="2024-08-12T00:00:00"/>
    <d v="2024-08-08T00:00:00"/>
    <d v="2024-08-08T00:00:00"/>
    <n v="164"/>
    <n v="0"/>
    <n v="1"/>
    <n v="24.5"/>
    <x v="0"/>
    <m/>
    <x v="2"/>
  </r>
  <r>
    <s v="DL-04045"/>
    <s v="CUST-1279"/>
    <s v="CMP-103"/>
    <x v="0"/>
    <x v="3"/>
    <s v="4K"/>
    <n v="4000"/>
    <x v="2"/>
    <s v="Owen Mane"/>
    <s v="Owen Mane"/>
    <s v="2024-06-09"/>
    <x v="106"/>
    <d v="2024-08-08T00:00:00"/>
    <d v="2024-08-08T00:00:00"/>
    <m/>
    <s v=""/>
    <m/>
    <n v="0"/>
    <n v="1"/>
    <m/>
    <x v="1"/>
    <m/>
    <x v="0"/>
  </r>
  <r>
    <s v="DL-04046"/>
    <s v="CUST-0951"/>
    <s v=""/>
    <x v="1"/>
    <x v="1"/>
    <s v="85825"/>
    <n v="85825"/>
    <x v="2"/>
    <s v="Vidhi Mital"/>
    <s v="Vidhi Mital"/>
    <s v="2022-01-04"/>
    <x v="1012"/>
    <d v="2022-01-20T00:00:00"/>
    <d v="2022-01-20T00:00:00"/>
    <m/>
    <s v=""/>
    <m/>
    <n v="0"/>
    <n v="1"/>
    <n v="11.1"/>
    <x v="4"/>
    <m/>
    <x v="0"/>
  </r>
  <r>
    <s v="DL-04047"/>
    <s v="CUST-0295"/>
    <s v=""/>
    <x v="2"/>
    <x v="6"/>
    <s v="46K"/>
    <n v="46000"/>
    <x v="8"/>
    <s v="Jairaj Panchal"/>
    <s v="Jairaj Panchal"/>
    <s v="2022-10-24"/>
    <x v="1067"/>
    <d v="2023-02-03T00:00:00"/>
    <d v="2023-02-03T00:00:00"/>
    <m/>
    <s v=""/>
    <m/>
    <n v="0"/>
    <n v="1"/>
    <n v="13.1"/>
    <x v="4"/>
    <m/>
    <x v="0"/>
  </r>
  <r>
    <s v="DL-04048"/>
    <s v="CUST-1426"/>
    <s v="CMP-171"/>
    <x v="3"/>
    <x v="6"/>
    <s v="$7,346"/>
    <n v="7346"/>
    <x v="5"/>
    <s v="Karan Karnik"/>
    <s v="Karan Karnik"/>
    <s v="2022-01-29"/>
    <x v="53"/>
    <d v="2022-03-28T00:00:00"/>
    <d v="2022-03-28T00:00:00"/>
    <m/>
    <s v=""/>
    <m/>
    <n v="0"/>
    <n v="1"/>
    <m/>
    <x v="0"/>
    <m/>
    <x v="0"/>
  </r>
  <r>
    <s v="DL-04049"/>
    <s v="CUST-1309"/>
    <s v=""/>
    <x v="3"/>
    <x v="3"/>
    <s v="$7,448"/>
    <n v="7448"/>
    <x v="7"/>
    <s v="Shivani Natt"/>
    <s v="Shivani Natt"/>
    <s v="2022-05-26"/>
    <x v="899"/>
    <d v="2022-08-25T00:00:00"/>
    <d v="2022-08-25T00:00:00"/>
    <m/>
    <s v=""/>
    <m/>
    <n v="0"/>
    <n v="1"/>
    <n v="33.799999999999997"/>
    <x v="3"/>
    <m/>
    <x v="0"/>
  </r>
  <r>
    <s v="DL-04050"/>
    <s v="CUST-0963"/>
    <s v="CMP-309"/>
    <x v="1"/>
    <x v="1"/>
    <s v="165K"/>
    <n v="165000"/>
    <x v="2"/>
    <s v="Owen Mane"/>
    <s v="Owen Mane"/>
    <s v="2022-12-23"/>
    <x v="144"/>
    <d v="2023-04-11T00:00:00"/>
    <d v="2023-04-11T00:00:00"/>
    <m/>
    <s v=""/>
    <m/>
    <n v="0"/>
    <n v="1"/>
    <n v="6"/>
    <x v="2"/>
    <m/>
    <x v="0"/>
  </r>
  <r>
    <s v="DL-04051"/>
    <s v="CUST-0707"/>
    <s v="CMP-270"/>
    <x v="1"/>
    <x v="1"/>
    <s v="215160"/>
    <n v="215160"/>
    <x v="6"/>
    <s v="Panini Kade"/>
    <s v="Panini Kade"/>
    <s v="2022-06-22"/>
    <x v="1068"/>
    <d v="2022-11-12T00:00:00"/>
    <d v="2022-11-12T00:00:00"/>
    <m/>
    <s v=""/>
    <m/>
    <n v="0"/>
    <n v="1"/>
    <m/>
    <x v="2"/>
    <m/>
    <x v="0"/>
  </r>
  <r>
    <s v="DL-04052"/>
    <s v="CUST-0781"/>
    <s v="CMP-123"/>
    <x v="2"/>
    <x v="4"/>
    <s v="24287"/>
    <n v="24287"/>
    <x v="3"/>
    <s v="Shivani Natt"/>
    <s v="Shivani Natt"/>
    <s v="2022-02-25"/>
    <x v="1055"/>
    <d v="2022-08-09T00:00:00"/>
    <d v="2022-08-09T00:00:00"/>
    <d v="2022-05-11T00:00:00"/>
    <d v="2022-05-11T00:00:00"/>
    <n v="75"/>
    <n v="0"/>
    <n v="1"/>
    <n v="26.8"/>
    <x v="4"/>
    <m/>
    <x v="1"/>
  </r>
  <r>
    <s v="DL-04053"/>
    <s v="CUST-1427"/>
    <s v=""/>
    <x v="2"/>
    <x v="3"/>
    <s v="22,970"/>
    <n v="22970"/>
    <x v="0"/>
    <s v="Jasmit Gour"/>
    <s v="Jasmit Gour"/>
    <s v="2022-06-30"/>
    <x v="272"/>
    <d v="2022-12-14T00:00:00"/>
    <d v="2022-12-14T00:00:00"/>
    <m/>
    <s v=""/>
    <m/>
    <n v="0"/>
    <n v="1"/>
    <n v="11.5"/>
    <x v="3"/>
    <m/>
    <x v="0"/>
  </r>
  <r>
    <s v="DL-04054"/>
    <s v="CUST-0292"/>
    <s v="CMP-394"/>
    <x v="2"/>
    <x v="1"/>
    <s v="44078"/>
    <n v="44078"/>
    <x v="2"/>
    <s v="Krish Varughese"/>
    <s v="Krish Varughese"/>
    <s v="2023-04-28"/>
    <x v="193"/>
    <d v="2023-09-18T00:00:00"/>
    <d v="2023-09-18T00:00:00"/>
    <m/>
    <s v=""/>
    <m/>
    <n v="0"/>
    <n v="1"/>
    <n v="26.5"/>
    <x v="1"/>
    <m/>
    <x v="0"/>
  </r>
  <r>
    <s v="DL-04055"/>
    <s v="CUST-0711"/>
    <s v=""/>
    <x v="1"/>
    <x v="1"/>
    <s v="170612"/>
    <n v="170612"/>
    <x v="0"/>
    <s v="Shivani Natt"/>
    <s v="Shivani Natt"/>
    <s v="2024-08-25"/>
    <x v="748"/>
    <d v="2024-11-28T00:00:00"/>
    <d v="2024-11-28T00:00:00"/>
    <m/>
    <s v=""/>
    <m/>
    <n v="0"/>
    <n v="1"/>
    <n v="33.799999999999997"/>
    <x v="4"/>
    <m/>
    <x v="0"/>
  </r>
  <r>
    <s v="DL-04056"/>
    <s v="CUST-1268"/>
    <s v="CMP-195"/>
    <x v="2"/>
    <x v="4"/>
    <s v="$26,228"/>
    <n v="26228"/>
    <x v="2"/>
    <s v="Lakshmi Hayre"/>
    <s v="Lakshmi Hayre"/>
    <s v="2024-01-07"/>
    <x v="406"/>
    <d v="2024-04-05T00:00:00"/>
    <d v="2024-04-05T00:00:00"/>
    <d v="2024-02-07T00:00:00"/>
    <d v="2024-02-07T00:00:00"/>
    <n v="31"/>
    <n v="0"/>
    <n v="1"/>
    <n v="29.3"/>
    <x v="2"/>
    <m/>
    <x v="1"/>
  </r>
  <r>
    <s v="DL-04057"/>
    <s v="CUST-0132"/>
    <s v="CMP-231"/>
    <x v="1"/>
    <x v="1"/>
    <s v="85,492"/>
    <n v="85492"/>
    <x v="8"/>
    <s v="Lakshmi Hayre"/>
    <s v="Lakshmi Hayre"/>
    <s v="2024-03-22"/>
    <x v="669"/>
    <d v="2024-05-08T00:00:00"/>
    <d v="2024-05-08T00:00:00"/>
    <m/>
    <s v=""/>
    <m/>
    <n v="0"/>
    <n v="1"/>
    <n v="23.7"/>
    <x v="1"/>
    <m/>
    <x v="0"/>
  </r>
  <r>
    <s v="DL-04058"/>
    <s v="CUST-0989"/>
    <s v=""/>
    <x v="0"/>
    <x v="5"/>
    <s v="$5,233"/>
    <n v="5233"/>
    <x v="1"/>
    <s v="Owen Mane"/>
    <s v="Owen Mane"/>
    <s v="2023-01-12"/>
    <x v="277"/>
    <d v="2023-07-11T00:00:00"/>
    <d v="2023-07-11T00:00:00"/>
    <d v="2023-02-08T00:00:00"/>
    <d v="2023-02-08T00:00:00"/>
    <n v="27"/>
    <n v="0"/>
    <n v="1"/>
    <m/>
    <x v="0"/>
    <m/>
    <x v="2"/>
  </r>
  <r>
    <s v="DL-04059"/>
    <s v="CUST-0934"/>
    <s v="CMP-321"/>
    <x v="4"/>
    <x v="5"/>
    <s v="8213"/>
    <n v="8213"/>
    <x v="7"/>
    <s v="Jasmit Gour"/>
    <s v="Jasmit Gour"/>
    <s v="2022-09-19"/>
    <x v="547"/>
    <d v="2023-03-01T00:00:00"/>
    <d v="2023-03-01T00:00:00"/>
    <d v="2023-02-16T00:00:00"/>
    <d v="2023-02-16T00:00:00"/>
    <n v="150"/>
    <n v="0"/>
    <n v="1"/>
    <n v="27.9"/>
    <x v="3"/>
    <m/>
    <x v="2"/>
  </r>
  <r>
    <s v="DL-04060"/>
    <s v="CUST-1403"/>
    <s v="CMP-341"/>
    <x v="3"/>
    <x v="2"/>
    <s v="12,865"/>
    <n v="12865"/>
    <x v="6"/>
    <s v="Aachal Soni"/>
    <s v="Aachal Soni"/>
    <s v="2024-04-25"/>
    <x v="633"/>
    <d v="2024-06-07T00:00:00"/>
    <d v="2024-06-07T00:00:00"/>
    <m/>
    <s v=""/>
    <m/>
    <n v="0"/>
    <n v="1"/>
    <n v="25.6"/>
    <x v="0"/>
    <m/>
    <x v="0"/>
  </r>
  <r>
    <s v="DL-04061"/>
    <s v="CUST-0034"/>
    <s v=""/>
    <x v="3"/>
    <x v="5"/>
    <s v="8268"/>
    <n v="8268"/>
    <x v="1"/>
    <s v="Panini Kade"/>
    <s v="Panini Kade"/>
    <s v="2023-08-28"/>
    <x v="141"/>
    <d v="2024-01-10T00:00:00"/>
    <d v="2024-01-10T00:00:00"/>
    <d v="2023-09-30T00:00:00"/>
    <d v="2023-09-30T00:00:00"/>
    <n v="33"/>
    <n v="0"/>
    <n v="1"/>
    <n v="3.3"/>
    <x v="2"/>
    <m/>
    <x v="2"/>
  </r>
  <r>
    <s v="DL-04062"/>
    <s v="CUST-1039"/>
    <s v=""/>
    <x v="2"/>
    <x v="6"/>
    <s v="$30,446"/>
    <n v="30446"/>
    <x v="1"/>
    <s v="Ekta Uppal"/>
    <s v="Ekta Uppal"/>
    <s v="2023-03-21"/>
    <x v="814"/>
    <d v="2023-07-30T00:00:00"/>
    <d v="2023-07-30T00:00:00"/>
    <m/>
    <s v=""/>
    <m/>
    <n v="0"/>
    <n v="1"/>
    <n v="31.1"/>
    <x v="2"/>
    <m/>
    <x v="0"/>
  </r>
  <r>
    <s v="DL-04063"/>
    <s v="CUST-0911"/>
    <s v="CMP-142"/>
    <x v="3"/>
    <x v="1"/>
    <s v="6747"/>
    <n v="6747"/>
    <x v="0"/>
    <s v="Mason Solanki"/>
    <s v="Mason Solanki"/>
    <s v="14/01/2023"/>
    <x v="291"/>
    <d v="2023-04-03T00:00:00"/>
    <d v="2023-04-03T00:00:00"/>
    <m/>
    <s v=""/>
    <m/>
    <n v="0"/>
    <n v="1"/>
    <n v="16.899999999999999"/>
    <x v="3"/>
    <m/>
    <x v="0"/>
  </r>
  <r>
    <s v="DL-04064"/>
    <s v="CUST-1145"/>
    <s v=""/>
    <x v="4"/>
    <x v="2"/>
    <s v="6,381"/>
    <n v="6381"/>
    <x v="1"/>
    <s v="Nihal Bhasin"/>
    <s v="Nihal Bhasin"/>
    <s v="2022-02-21"/>
    <x v="328"/>
    <d v="2022-06-26T00:00:00"/>
    <d v="2022-06-26T00:00:00"/>
    <m/>
    <s v=""/>
    <m/>
    <n v="0"/>
    <n v="1"/>
    <n v="33.1"/>
    <x v="0"/>
    <m/>
    <x v="0"/>
  </r>
  <r>
    <s v="DL-04065"/>
    <s v="CUST-1064"/>
    <s v="CMP-027"/>
    <x v="3"/>
    <x v="0"/>
    <s v="$15,804"/>
    <n v="15804"/>
    <x v="2"/>
    <s v="Owen Mane"/>
    <s v="Owen Mane"/>
    <s v="2024-03-11"/>
    <x v="132"/>
    <d v="2024-05-04T00:00:00"/>
    <d v="2024-05-04T00:00:00"/>
    <m/>
    <s v=""/>
    <m/>
    <n v="0"/>
    <n v="1"/>
    <n v="0.3"/>
    <x v="2"/>
    <m/>
    <x v="0"/>
  </r>
  <r>
    <s v="DL-04066"/>
    <s v="CUST-0865"/>
    <s v="CMP-186"/>
    <x v="1"/>
    <x v="3"/>
    <s v="167948"/>
    <n v="167948"/>
    <x v="0"/>
    <s v="Shivani Natt"/>
    <s v="Shivani Natt"/>
    <s v="2022-04-14"/>
    <x v="866"/>
    <d v="2022-10-02T00:00:00"/>
    <d v="2022-10-02T00:00:00"/>
    <m/>
    <s v=""/>
    <m/>
    <n v="0"/>
    <n v="1"/>
    <n v="2.5"/>
    <x v="1"/>
    <m/>
    <x v="0"/>
  </r>
  <r>
    <s v="DL-04067"/>
    <s v="CUST-0255"/>
    <s v="CMP-081"/>
    <x v="1"/>
    <x v="0"/>
    <s v="$173,862"/>
    <n v="173862"/>
    <x v="3"/>
    <s v="Karan Karnik"/>
    <s v="Karan Karnik"/>
    <s v="2023-10-31"/>
    <x v="893"/>
    <m/>
    <s v=""/>
    <m/>
    <s v=""/>
    <m/>
    <n v="0"/>
    <n v="1"/>
    <n v="4"/>
    <x v="4"/>
    <m/>
    <x v="0"/>
  </r>
  <r>
    <s v="DL-04068"/>
    <s v="CUST-1311"/>
    <s v=""/>
    <x v="1"/>
    <x v="4"/>
    <s v="171,147"/>
    <n v="171147"/>
    <x v="8"/>
    <s v="Champak Rao  "/>
    <s v="Champak Rao"/>
    <s v="07/08/2022"/>
    <x v="22"/>
    <d v="2022-08-31T00:00:00"/>
    <d v="2022-08-31T00:00:00"/>
    <d v="2023-02-06T00:00:00"/>
    <d v="2023-02-06T00:00:00"/>
    <n v="183"/>
    <n v="0"/>
    <n v="1"/>
    <n v="6.9"/>
    <x v="0"/>
    <m/>
    <x v="1"/>
  </r>
  <r>
    <s v="DL-04069"/>
    <s v="CUST-0630"/>
    <s v="CMP-217"/>
    <x v="2"/>
    <x v="2"/>
    <s v="41,416"/>
    <n v="41416"/>
    <x v="8"/>
    <s v="Patrick Sama"/>
    <s v="Patrick Sama"/>
    <s v="2024-03-02"/>
    <x v="1057"/>
    <d v="2024-06-10T00:00:00"/>
    <d v="2024-06-10T00:00:00"/>
    <m/>
    <s v=""/>
    <m/>
    <n v="0"/>
    <n v="1"/>
    <n v="7.7"/>
    <x v="2"/>
    <m/>
    <x v="0"/>
  </r>
  <r>
    <s v="DL-04070"/>
    <s v="CUST-1318"/>
    <s v=""/>
    <x v="2"/>
    <x v="2"/>
    <s v="18988"/>
    <n v="18988"/>
    <x v="3"/>
    <s v="Krish Varughese"/>
    <s v="Krish Varughese"/>
    <s v="2022-12-06"/>
    <x v="840"/>
    <d v="2023-05-15T00:00:00"/>
    <d v="2023-05-15T00:00:00"/>
    <m/>
    <s v=""/>
    <m/>
    <n v="0"/>
    <n v="1"/>
    <n v="24.8"/>
    <x v="2"/>
    <m/>
    <x v="0"/>
  </r>
  <r>
    <s v="DL-04071"/>
    <s v="CUST-0082"/>
    <s v="CMP-004"/>
    <x v="4"/>
    <x v="6"/>
    <s v="5,029"/>
    <n v="5029"/>
    <x v="7"/>
    <s v="Champak Rao"/>
    <s v="Champak Rao"/>
    <s v="26/09/2024"/>
    <x v="629"/>
    <m/>
    <s v=""/>
    <m/>
    <s v=""/>
    <m/>
    <n v="0"/>
    <n v="1"/>
    <n v="22.7"/>
    <x v="0"/>
    <m/>
    <x v="0"/>
  </r>
  <r>
    <s v="DL-04072"/>
    <s v="CUST-0019"/>
    <s v=""/>
    <x v="1"/>
    <x v="2"/>
    <s v="$101,190"/>
    <n v="101190"/>
    <x v="0"/>
    <s v="Hemangini Bahri"/>
    <s v="Hemangini Bahri"/>
    <s v="2023-08-06"/>
    <x v="21"/>
    <d v="2023-09-13T00:00:00"/>
    <d v="2023-09-13T00:00:00"/>
    <m/>
    <s v=""/>
    <m/>
    <n v="0"/>
    <n v="1"/>
    <n v="17.7"/>
    <x v="4"/>
    <m/>
    <x v="0"/>
  </r>
  <r>
    <s v="DL-04073"/>
    <s v="CUST-1448"/>
    <s v="CMP-330"/>
    <x v="4"/>
    <x v="4"/>
    <s v="$10,889"/>
    <n v="10889"/>
    <x v="1"/>
    <s v="Hemangini Bahri"/>
    <s v="Hemangini Bahri"/>
    <s v="2024-07-13"/>
    <x v="882"/>
    <d v="2025-01-07T00:00:00"/>
    <d v="2025-01-07T00:00:00"/>
    <d v="2024-08-09T00:00:00"/>
    <d v="2024-08-09T00:00:00"/>
    <n v="27"/>
    <n v="1"/>
    <n v="2"/>
    <n v="17.899999999999999"/>
    <x v="2"/>
    <m/>
    <x v="1"/>
  </r>
  <r>
    <s v="DL-04074"/>
    <s v="CUST-0668"/>
    <s v="CMP-189"/>
    <x v="3"/>
    <x v="2"/>
    <s v="$22,703"/>
    <n v="22703"/>
    <x v="4"/>
    <s v="Champak Rao"/>
    <s v="Champak Rao"/>
    <s v="2024-12-27"/>
    <x v="780"/>
    <d v="2025-06-17T00:00:00"/>
    <d v="2025-06-17T00:00:00"/>
    <m/>
    <s v=""/>
    <m/>
    <n v="0"/>
    <n v="1"/>
    <n v="24.1"/>
    <x v="4"/>
    <m/>
    <x v="0"/>
  </r>
  <r>
    <s v="DL-04075"/>
    <s v="CUST-0666"/>
    <s v="CMP-258"/>
    <x v="2"/>
    <x v="2"/>
    <s v="$13,696"/>
    <n v="13696"/>
    <x v="1"/>
    <s v="Kashish Patla"/>
    <s v="Kashish Patla"/>
    <s v="2023-01-28"/>
    <x v="552"/>
    <d v="2023-04-19T00:00:00"/>
    <d v="2023-04-19T00:00:00"/>
    <m/>
    <s v=""/>
    <m/>
    <n v="0"/>
    <n v="1"/>
    <n v="9.4"/>
    <x v="0"/>
    <m/>
    <x v="0"/>
  </r>
  <r>
    <s v="DL-04076"/>
    <s v="CUST-0994"/>
    <s v="CMP-247"/>
    <x v="4"/>
    <x v="3"/>
    <s v="10K"/>
    <n v="10000"/>
    <x v="2"/>
    <s v="Ati Seshadri"/>
    <s v="Ati Seshadri"/>
    <s v="2022-11-28"/>
    <x v="831"/>
    <d v="2023-04-08T00:00:00"/>
    <d v="2023-04-08T00:00:00"/>
    <m/>
    <s v=""/>
    <m/>
    <n v="0"/>
    <n v="1"/>
    <n v="13.5"/>
    <x v="2"/>
    <m/>
    <x v="0"/>
  </r>
  <r>
    <s v="DL-04077"/>
    <s v="CUST-0689"/>
    <s v="CMP-150"/>
    <x v="3"/>
    <x v="6"/>
    <s v="$6,983"/>
    <n v="6983"/>
    <x v="0"/>
    <s v="Jasmit Gour"/>
    <s v="Jasmit Gour"/>
    <s v="2022-08-03"/>
    <x v="954"/>
    <d v="2023-01-02T00:00:00"/>
    <d v="2023-01-02T00:00:00"/>
    <m/>
    <s v=""/>
    <m/>
    <n v="0"/>
    <n v="1"/>
    <n v="28.7"/>
    <x v="3"/>
    <m/>
    <x v="0"/>
  </r>
  <r>
    <s v="DL-04078"/>
    <s v="CUST-0240"/>
    <s v=""/>
    <x v="3"/>
    <x v="5"/>
    <s v="22K"/>
    <n v="22000"/>
    <x v="7"/>
    <s v="Jairaj Panchal"/>
    <s v="Jairaj Panchal"/>
    <s v="2024-06-01"/>
    <x v="513"/>
    <d v="2024-06-28T00:00:00"/>
    <d v="2024-06-28T00:00:00"/>
    <d v="2024-09-01T00:00:00"/>
    <d v="2024-09-01T00:00:00"/>
    <n v="92"/>
    <n v="0"/>
    <n v="1"/>
    <n v="29.2"/>
    <x v="3"/>
    <m/>
    <x v="2"/>
  </r>
  <r>
    <s v="DL-04079"/>
    <s v="CUST-1492"/>
    <s v=""/>
    <x v="2"/>
    <x v="4"/>
    <s v="$10,119"/>
    <n v="10119"/>
    <x v="2"/>
    <s v="Kashish Patla"/>
    <s v="Kashish Patla"/>
    <s v="2023-11-26"/>
    <x v="353"/>
    <d v="2024-04-09T00:00:00"/>
    <d v="2024-04-09T00:00:00"/>
    <d v="2024-06-05T00:00:00"/>
    <d v="2024-06-05T00:00:00"/>
    <n v="192"/>
    <n v="1"/>
    <n v="3"/>
    <n v="18.7"/>
    <x v="1"/>
    <m/>
    <x v="1"/>
  </r>
  <r>
    <s v="DL-04080"/>
    <s v="CUST-0995"/>
    <s v=""/>
    <x v="0"/>
    <x v="6"/>
    <s v="2094"/>
    <n v="2094"/>
    <x v="4"/>
    <s v="Amruta Sinha"/>
    <s v="Amruta Sinha"/>
    <s v="2024-01-08"/>
    <x v="696"/>
    <d v="2024-06-27T00:00:00"/>
    <d v="2024-06-27T00:00:00"/>
    <m/>
    <s v=""/>
    <m/>
    <n v="0"/>
    <n v="1"/>
    <n v="16.8"/>
    <x v="1"/>
    <m/>
    <x v="0"/>
  </r>
  <r>
    <s v="DL-04081"/>
    <s v="CUST-0439"/>
    <s v=""/>
    <x v="3"/>
    <x v="0"/>
    <s v="$13,269"/>
    <n v="13269"/>
    <x v="7"/>
    <s v="Mason Solanki"/>
    <s v="Mason Solanki"/>
    <s v="2023-11-26"/>
    <x v="353"/>
    <d v="2024-03-14T00:00:00"/>
    <d v="2024-03-14T00:00:00"/>
    <m/>
    <s v=""/>
    <m/>
    <n v="0"/>
    <n v="1"/>
    <n v="7.8"/>
    <x v="4"/>
    <m/>
    <x v="0"/>
  </r>
  <r>
    <s v="DL-04082"/>
    <s v="CUST-1321"/>
    <s v="CMP-101"/>
    <x v="0"/>
    <x v="4"/>
    <s v="1K"/>
    <n v="1000"/>
    <x v="1"/>
    <s v="Champak Rao"/>
    <s v="Champak Rao"/>
    <s v="2023-11-11"/>
    <x v="959"/>
    <d v="2024-01-25T00:00:00"/>
    <d v="2024-01-25T00:00:00"/>
    <d v="2024-01-21T00:00:00"/>
    <d v="2024-01-21T00:00:00"/>
    <n v="71"/>
    <n v="0"/>
    <n v="1"/>
    <m/>
    <x v="3"/>
    <m/>
    <x v="1"/>
  </r>
  <r>
    <s v="DL-04083"/>
    <s v="CUST-0269"/>
    <s v="CMP-237"/>
    <x v="2"/>
    <x v="2"/>
    <s v="$29,396"/>
    <n v="29396"/>
    <x v="0"/>
    <s v="rachit lall"/>
    <s v="Rachit Lall"/>
    <s v="2022-12-21"/>
    <x v="967"/>
    <d v="2023-01-26T00:00:00"/>
    <d v="2023-01-26T00:00:00"/>
    <m/>
    <s v=""/>
    <m/>
    <n v="0"/>
    <n v="1"/>
    <n v="0.2"/>
    <x v="1"/>
    <m/>
    <x v="0"/>
  </r>
  <r>
    <s v="DL-04084"/>
    <s v="CUST-1458"/>
    <s v="CMP-010"/>
    <x v="3"/>
    <x v="5"/>
    <s v="13584"/>
    <n v="13584"/>
    <x v="2"/>
    <s v="Mason Solanki"/>
    <s v="Mason Solanki"/>
    <s v="2023-08-30"/>
    <x v="221"/>
    <d v="2023-11-16T00:00:00"/>
    <d v="2023-11-16T00:00:00"/>
    <d v="2024-01-13T00:00:00"/>
    <d v="2024-01-13T00:00:00"/>
    <n v="136"/>
    <n v="0"/>
    <n v="1"/>
    <n v="27.9"/>
    <x v="3"/>
    <m/>
    <x v="2"/>
  </r>
  <r>
    <s v="DL-04085"/>
    <s v="CUST-0495"/>
    <s v="CMP-089"/>
    <x v="1"/>
    <x v="0"/>
    <s v="211K"/>
    <n v="211000"/>
    <x v="6"/>
    <s v="Vidhi Mital"/>
    <s v="Vidhi Mital"/>
    <s v="2023-07-21"/>
    <x v="143"/>
    <d v="2023-09-03T00:00:00"/>
    <d v="2023-09-03T00:00:00"/>
    <m/>
    <s v=""/>
    <m/>
    <n v="0"/>
    <n v="1"/>
    <n v="1.1000000000000001"/>
    <x v="4"/>
    <m/>
    <x v="0"/>
  </r>
  <r>
    <s v="DL-04086"/>
    <s v="CUST-1080"/>
    <s v="CMP-200"/>
    <x v="0"/>
    <x v="0"/>
    <s v="4,085"/>
    <n v="4085"/>
    <x v="0"/>
    <s v="Ekta Uppal"/>
    <s v="Ekta Uppal"/>
    <s v="2022-09-25"/>
    <x v="383"/>
    <d v="2023-01-27T00:00:00"/>
    <d v="2023-01-27T00:00:00"/>
    <m/>
    <s v=""/>
    <m/>
    <n v="0"/>
    <n v="1"/>
    <n v="22.3"/>
    <x v="2"/>
    <m/>
    <x v="0"/>
  </r>
  <r>
    <s v="DL-04087"/>
    <s v="CUST-0589"/>
    <s v=""/>
    <x v="2"/>
    <x v="6"/>
    <s v="$16,635"/>
    <n v="16635"/>
    <x v="8"/>
    <s v="Champak Rao"/>
    <s v="Champak Rao"/>
    <s v="2024-11-13"/>
    <x v="846"/>
    <d v="2025-04-14T00:00:00"/>
    <d v="2025-04-14T00:00:00"/>
    <m/>
    <s v=""/>
    <m/>
    <n v="0"/>
    <n v="1"/>
    <n v="5.8"/>
    <x v="3"/>
    <m/>
    <x v="0"/>
  </r>
  <r>
    <s v="DL-04088"/>
    <s v="CUST-0417"/>
    <s v="CMP-081"/>
    <x v="4"/>
    <x v="4"/>
    <s v="$2,538"/>
    <n v="2538"/>
    <x v="4"/>
    <s v="Mason Solanki"/>
    <s v="Mason Solanki"/>
    <s v="2023-09-01"/>
    <x v="555"/>
    <d v="2023-09-19T00:00:00"/>
    <d v="2023-09-19T00:00:00"/>
    <d v="2023-12-20T00:00:00"/>
    <d v="2023-12-20T00:00:00"/>
    <n v="110"/>
    <n v="0"/>
    <n v="1"/>
    <n v="24.3"/>
    <x v="1"/>
    <m/>
    <x v="1"/>
  </r>
  <r>
    <s v="DL-04089"/>
    <s v="CUST-0435"/>
    <s v=""/>
    <x v="1"/>
    <x v="4"/>
    <s v="50162"/>
    <n v="50162"/>
    <x v="5"/>
    <s v="Vidhi Mital"/>
    <s v="Vidhi Mital"/>
    <s v="2024-04-24"/>
    <x v="138"/>
    <d v="2024-10-16T00:00:00"/>
    <d v="2024-10-16T00:00:00"/>
    <d v="2024-07-24T00:00:00"/>
    <d v="2024-07-24T00:00:00"/>
    <n v="91"/>
    <n v="1"/>
    <n v="2"/>
    <n v="13.5"/>
    <x v="1"/>
    <m/>
    <x v="1"/>
  </r>
  <r>
    <s v="DL-04090"/>
    <s v="CUST-0916"/>
    <s v="CMP-005"/>
    <x v="3"/>
    <x v="2"/>
    <s v="$18,104"/>
    <n v="18104"/>
    <x v="6"/>
    <s v="rachit lall"/>
    <s v="Rachit Lall"/>
    <s v="2024-07-15"/>
    <x v="923"/>
    <m/>
    <s v=""/>
    <m/>
    <s v=""/>
    <m/>
    <n v="0"/>
    <n v="1"/>
    <n v="6.2"/>
    <x v="4"/>
    <m/>
    <x v="0"/>
  </r>
  <r>
    <s v="DL-04091"/>
    <s v="CUST-1396"/>
    <s v="CMP-141"/>
    <x v="3"/>
    <x v="3"/>
    <s v="$17,838"/>
    <n v="17838"/>
    <x v="5"/>
    <s v="Karan Karnik"/>
    <s v="Karan Karnik"/>
    <s v="2024-02-04"/>
    <x v="553"/>
    <d v="2024-06-24T00:00:00"/>
    <d v="2024-06-24T00:00:00"/>
    <m/>
    <s v=""/>
    <m/>
    <n v="0"/>
    <n v="1"/>
    <n v="15.5"/>
    <x v="3"/>
    <m/>
    <x v="0"/>
  </r>
  <r>
    <s v="DL-04092"/>
    <s v="CUST-0772"/>
    <s v=""/>
    <x v="0"/>
    <x v="0"/>
    <s v="6,143"/>
    <n v="6143"/>
    <x v="0"/>
    <s v="Aachal Soni"/>
    <s v="Aachal Soni"/>
    <s v="2023-01-31"/>
    <x v="788"/>
    <d v="2023-06-11T00:00:00"/>
    <d v="2023-06-11T00:00:00"/>
    <m/>
    <s v=""/>
    <m/>
    <n v="0"/>
    <n v="1"/>
    <n v="12.6"/>
    <x v="3"/>
    <m/>
    <x v="0"/>
  </r>
  <r>
    <s v="DL-04093"/>
    <s v="CUST-1285"/>
    <s v="CMP-345"/>
    <x v="1"/>
    <x v="1"/>
    <s v="$172,321"/>
    <n v="172321"/>
    <x v="3"/>
    <s v="Jasmit Gour"/>
    <s v="Jasmit Gour"/>
    <s v="2024-08-24"/>
    <x v="832"/>
    <d v="2024-10-31T00:00:00"/>
    <d v="2024-10-31T00:00:00"/>
    <m/>
    <s v=""/>
    <m/>
    <n v="0"/>
    <n v="1"/>
    <n v="20"/>
    <x v="3"/>
    <m/>
    <x v="0"/>
  </r>
  <r>
    <s v="DL-04094"/>
    <s v="CUST-0976"/>
    <s v="CMP-367"/>
    <x v="1"/>
    <x v="3"/>
    <s v="125K"/>
    <n v="125000"/>
    <x v="5"/>
    <s v="Amruta Sinha"/>
    <s v="Amruta Sinha"/>
    <s v="2022-03-25"/>
    <x v="349"/>
    <d v="2022-05-08T00:00:00"/>
    <d v="2022-05-08T00:00:00"/>
    <m/>
    <s v=""/>
    <m/>
    <n v="0"/>
    <n v="1"/>
    <n v="33.200000000000003"/>
    <x v="3"/>
    <m/>
    <x v="0"/>
  </r>
  <r>
    <s v="DL-04095"/>
    <s v="CUST-1104"/>
    <s v="CMP-028"/>
    <x v="2"/>
    <x v="0"/>
    <s v="45,034"/>
    <n v="45034"/>
    <x v="6"/>
    <s v="Kashish Patla"/>
    <s v="Kashish Patla"/>
    <s v="2022-10-20"/>
    <x v="765"/>
    <d v="2023-01-02T00:00:00"/>
    <d v="2023-01-02T00:00:00"/>
    <m/>
    <s v=""/>
    <m/>
    <n v="0"/>
    <n v="1"/>
    <n v="14.2"/>
    <x v="4"/>
    <m/>
    <x v="0"/>
  </r>
  <r>
    <s v="DL-04096"/>
    <s v="CUST-0710"/>
    <s v="CMP-076"/>
    <x v="0"/>
    <x v="2"/>
    <s v="5620"/>
    <n v="5620"/>
    <x v="5"/>
    <s v="Jasmit Gour"/>
    <s v="Jasmit Gour"/>
    <s v="2023-10-13"/>
    <x v="706"/>
    <d v="2023-11-27T00:00:00"/>
    <d v="2023-11-27T00:00:00"/>
    <m/>
    <s v=""/>
    <m/>
    <n v="0"/>
    <n v="1"/>
    <m/>
    <x v="1"/>
    <m/>
    <x v="0"/>
  </r>
  <r>
    <s v="DL-04097"/>
    <s v="CUST-1492"/>
    <s v="CMP-295"/>
    <x v="2"/>
    <x v="6"/>
    <s v="14,931"/>
    <n v="14931"/>
    <x v="6"/>
    <s v="Mason Solanki"/>
    <s v="Mason Solanki"/>
    <s v="2022-09-01"/>
    <x v="279"/>
    <d v="2022-11-17T00:00:00"/>
    <d v="2022-11-17T00:00:00"/>
    <m/>
    <s v=""/>
    <m/>
    <n v="0"/>
    <n v="1"/>
    <n v="2.5"/>
    <x v="3"/>
    <m/>
    <x v="0"/>
  </r>
  <r>
    <s v="DL-04098"/>
    <s v="CUST-0965"/>
    <s v=""/>
    <x v="0"/>
    <x v="5"/>
    <s v="3K"/>
    <n v="3000"/>
    <x v="1"/>
    <s v="Champak Rao"/>
    <s v="Champak Rao"/>
    <s v="2022-06-10"/>
    <x v="810"/>
    <d v="2022-10-22T00:00:00"/>
    <d v="2022-10-22T00:00:00"/>
    <d v="2022-10-23T00:00:00"/>
    <d v="2022-10-23T00:00:00"/>
    <n v="135"/>
    <n v="0"/>
    <n v="1"/>
    <m/>
    <x v="0"/>
    <m/>
    <x v="2"/>
  </r>
  <r>
    <s v="DL-04099"/>
    <s v="CUST-0222"/>
    <s v="CMP-238"/>
    <x v="3"/>
    <x v="0"/>
    <s v="17061"/>
    <n v="17061"/>
    <x v="0"/>
    <s v="Anamika Keer"/>
    <s v="Anamika Keer"/>
    <s v="2022-07-11"/>
    <x v="254"/>
    <d v="2022-12-20T00:00:00"/>
    <d v="2022-12-20T00:00:00"/>
    <m/>
    <s v=""/>
    <m/>
    <n v="0"/>
    <n v="1"/>
    <n v="19"/>
    <x v="0"/>
    <m/>
    <x v="0"/>
  </r>
  <r>
    <s v="DL-04100"/>
    <s v="CUST-1199"/>
    <s v="CMP-036"/>
    <x v="1"/>
    <x v="5"/>
    <s v="$163,998"/>
    <n v="163998"/>
    <x v="3"/>
    <s v="Karan Karnik"/>
    <s v="Karan Karnik"/>
    <s v="2023-12-22"/>
    <x v="895"/>
    <d v="2024-02-06T00:00:00"/>
    <d v="2024-02-06T00:00:00"/>
    <d v="2024-06-17T00:00:00"/>
    <d v="2024-06-17T00:00:00"/>
    <n v="178"/>
    <n v="0"/>
    <n v="1"/>
    <n v="13.7"/>
    <x v="1"/>
    <m/>
    <x v="2"/>
  </r>
  <r>
    <s v="DL-04101"/>
    <s v="CUST-0447"/>
    <s v="CMP-195"/>
    <x v="3"/>
    <x v="1"/>
    <s v="$17,064"/>
    <n v="17064"/>
    <x v="4"/>
    <s v="Lakshmi Hayre"/>
    <s v="Lakshmi Hayre"/>
    <s v="2023-01-09"/>
    <x v="264"/>
    <d v="2023-05-02T00:00:00"/>
    <d v="2023-05-02T00:00:00"/>
    <m/>
    <s v=""/>
    <m/>
    <n v="0"/>
    <n v="1"/>
    <m/>
    <x v="2"/>
    <m/>
    <x v="0"/>
  </r>
  <r>
    <s v="DL-04102"/>
    <s v="CUST-0262"/>
    <s v="CMP-002"/>
    <x v="0"/>
    <x v="2"/>
    <s v="$3,800"/>
    <n v="3800"/>
    <x v="8"/>
    <s v="Nihal Bhasin"/>
    <s v="Nihal Bhasin"/>
    <s v="2023-08-25"/>
    <x v="687"/>
    <d v="2023-11-29T00:00:00"/>
    <d v="2023-11-29T00:00:00"/>
    <m/>
    <s v=""/>
    <m/>
    <n v="0"/>
    <n v="1"/>
    <n v="14.9"/>
    <x v="4"/>
    <m/>
    <x v="0"/>
  </r>
  <r>
    <s v="DL-04103"/>
    <s v="CUST-0807"/>
    <s v=""/>
    <x v="2"/>
    <x v="1"/>
    <s v="21,479"/>
    <n v="21479"/>
    <x v="4"/>
    <s v="Amruta Sinha"/>
    <s v="Amruta Sinha"/>
    <s v="2024-03-09"/>
    <x v="931"/>
    <d v="2024-07-16T00:00:00"/>
    <d v="2024-07-16T00:00:00"/>
    <m/>
    <s v=""/>
    <m/>
    <n v="0"/>
    <n v="1"/>
    <n v="7.3"/>
    <x v="2"/>
    <m/>
    <x v="0"/>
  </r>
  <r>
    <s v="DL-04104"/>
    <s v="CUST-0258"/>
    <s v="CMP-377"/>
    <x v="3"/>
    <x v="1"/>
    <s v="21850"/>
    <n v="21850"/>
    <x v="1"/>
    <s v="Ati Seshadri"/>
    <s v="Ati Seshadri"/>
    <s v="2023-01-21"/>
    <x v="1058"/>
    <m/>
    <s v=""/>
    <m/>
    <s v=""/>
    <m/>
    <n v="0"/>
    <n v="1"/>
    <m/>
    <x v="4"/>
    <m/>
    <x v="0"/>
  </r>
  <r>
    <s v="DL-04105"/>
    <s v="CUST-1261"/>
    <s v="CMP-103"/>
    <x v="2"/>
    <x v="3"/>
    <s v="$18,621"/>
    <n v="18621"/>
    <x v="6"/>
    <s v="Mason Solanki"/>
    <s v="Mason Solanki"/>
    <s v="2022-04-12"/>
    <x v="543"/>
    <m/>
    <s v=""/>
    <m/>
    <s v=""/>
    <m/>
    <n v="0"/>
    <n v="1"/>
    <n v="23.6"/>
    <x v="3"/>
    <m/>
    <x v="0"/>
  </r>
  <r>
    <s v="DL-04106"/>
    <s v="CUST-0288"/>
    <s v=""/>
    <x v="4"/>
    <x v="6"/>
    <s v="$5,935"/>
    <n v="5935"/>
    <x v="8"/>
    <s v="Anamika Keer"/>
    <s v="Anamika Keer"/>
    <s v="2023-01-17"/>
    <x v="107"/>
    <m/>
    <s v=""/>
    <m/>
    <s v=""/>
    <m/>
    <n v="0"/>
    <n v="1"/>
    <n v="21.2"/>
    <x v="1"/>
    <m/>
    <x v="0"/>
  </r>
  <r>
    <s v="DL-04107"/>
    <s v="CUST-0332"/>
    <s v="CMP-373"/>
    <x v="3"/>
    <x v="0"/>
    <s v="4468"/>
    <n v="4468"/>
    <x v="8"/>
    <s v="Jasmit Gour"/>
    <s v="Jasmit Gour"/>
    <s v="2023-12-25"/>
    <x v="952"/>
    <d v="2024-01-17T00:00:00"/>
    <d v="2024-01-17T00:00:00"/>
    <m/>
    <s v=""/>
    <m/>
    <n v="0"/>
    <n v="1"/>
    <n v="34.200000000000003"/>
    <x v="2"/>
    <m/>
    <x v="0"/>
  </r>
  <r>
    <s v="DL-04108"/>
    <s v="CUST-0960"/>
    <s v="CMP-250"/>
    <x v="3"/>
    <x v="3"/>
    <s v="15579"/>
    <n v="15579"/>
    <x v="6"/>
    <s v="Krish Varughese"/>
    <s v="Krish Varughese"/>
    <s v="2022-07-27"/>
    <x v="833"/>
    <d v="2022-08-31T00:00:00"/>
    <d v="2022-08-31T00:00:00"/>
    <m/>
    <s v=""/>
    <m/>
    <n v="0"/>
    <n v="1"/>
    <m/>
    <x v="1"/>
    <m/>
    <x v="0"/>
  </r>
  <r>
    <s v="DL-04109"/>
    <s v="CUST-0480"/>
    <s v=""/>
    <x v="3"/>
    <x v="3"/>
    <s v="13409"/>
    <n v="13409"/>
    <x v="5"/>
    <s v="Aachal Soni"/>
    <s v="Aachal Soni"/>
    <s v="2024-02-17"/>
    <x v="476"/>
    <d v="2024-03-11T00:00:00"/>
    <d v="2024-03-11T00:00:00"/>
    <m/>
    <s v=""/>
    <m/>
    <n v="0"/>
    <n v="1"/>
    <n v="30.7"/>
    <x v="3"/>
    <m/>
    <x v="0"/>
  </r>
  <r>
    <s v="DL-04110"/>
    <s v="CUST-0590"/>
    <s v="CMP-160"/>
    <x v="1"/>
    <x v="6"/>
    <s v="$56,217"/>
    <n v="56217"/>
    <x v="5"/>
    <s v="Amruta Sinha"/>
    <s v="Amruta Sinha"/>
    <s v="2022-08-28"/>
    <x v="914"/>
    <d v="2023-02-05T00:00:00"/>
    <d v="2023-02-05T00:00:00"/>
    <m/>
    <s v=""/>
    <m/>
    <n v="0"/>
    <n v="1"/>
    <n v="34.6"/>
    <x v="1"/>
    <m/>
    <x v="0"/>
  </r>
  <r>
    <s v="DL-04111"/>
    <s v="CUST-0075"/>
    <s v="CMP-056"/>
    <x v="2"/>
    <x v="4"/>
    <s v="14868"/>
    <n v="14868"/>
    <x v="3"/>
    <s v="Ekta Uppal"/>
    <s v="Ekta Uppal"/>
    <s v="2023-09-12"/>
    <x v="496"/>
    <d v="2024-02-04T00:00:00"/>
    <d v="2024-02-04T00:00:00"/>
    <d v="2024-01-07T00:00:00"/>
    <d v="2024-01-07T00:00:00"/>
    <n v="117"/>
    <n v="0"/>
    <n v="1"/>
    <n v="5"/>
    <x v="1"/>
    <m/>
    <x v="1"/>
  </r>
  <r>
    <s v="DL-04112"/>
    <s v="CUST-0748"/>
    <s v="CMP-055"/>
    <x v="0"/>
    <x v="4"/>
    <s v="$3,170"/>
    <n v="3170"/>
    <x v="5"/>
    <s v="Amruta Sinha"/>
    <s v="Amruta Sinha"/>
    <s v="2024-01-25"/>
    <x v="601"/>
    <d v="2024-07-16T00:00:00"/>
    <d v="2024-07-16T00:00:00"/>
    <d v="2024-05-24T00:00:00"/>
    <d v="2024-05-24T00:00:00"/>
    <n v="120"/>
    <n v="0"/>
    <n v="1"/>
    <n v="17.399999999999999"/>
    <x v="4"/>
    <m/>
    <x v="1"/>
  </r>
  <r>
    <s v="DL-04113"/>
    <s v="CUST-0710"/>
    <s v="CMP-054"/>
    <x v="0"/>
    <x v="3"/>
    <s v="$7,015"/>
    <n v="7015"/>
    <x v="3"/>
    <s v="Lakshmi Hayre"/>
    <s v="Lakshmi Hayre"/>
    <s v="2024-07-01"/>
    <x v="580"/>
    <d v="2024-09-11T00:00:00"/>
    <d v="2024-09-11T00:00:00"/>
    <m/>
    <s v=""/>
    <m/>
    <n v="0"/>
    <n v="1"/>
    <n v="32"/>
    <x v="4"/>
    <m/>
    <x v="0"/>
  </r>
  <r>
    <s v="DL-04114"/>
    <s v="CUST-0696"/>
    <s v="CMP-097"/>
    <x v="2"/>
    <x v="1"/>
    <s v="11K"/>
    <n v="11000"/>
    <x v="7"/>
    <s v="Anamika Keer"/>
    <s v="Anamika Keer"/>
    <s v="2024-07-19"/>
    <x v="238"/>
    <d v="2024-10-09T00:00:00"/>
    <d v="2024-10-09T00:00:00"/>
    <m/>
    <s v=""/>
    <m/>
    <n v="0"/>
    <n v="1"/>
    <n v="3.7"/>
    <x v="4"/>
    <m/>
    <x v="0"/>
  </r>
  <r>
    <s v="DL-04115"/>
    <s v="CUST-0335"/>
    <s v="CMP-115"/>
    <x v="3"/>
    <x v="1"/>
    <s v="$11,647"/>
    <n v="11647"/>
    <x v="0"/>
    <s v="Owen Mane"/>
    <s v="Owen Mane"/>
    <s v="20/11/2024"/>
    <x v="71"/>
    <d v="2025-05-15T00:00:00"/>
    <d v="2025-05-15T00:00:00"/>
    <m/>
    <s v=""/>
    <m/>
    <n v="0"/>
    <n v="1"/>
    <n v="12.1"/>
    <x v="0"/>
    <m/>
    <x v="0"/>
  </r>
  <r>
    <s v="DL-04116"/>
    <s v="CUST-1212"/>
    <s v=""/>
    <x v="3"/>
    <x v="2"/>
    <s v="$16,747"/>
    <n v="16747"/>
    <x v="0"/>
    <s v="Lakshmi Hayre"/>
    <s v="Lakshmi Hayre"/>
    <s v="2023-07-09"/>
    <x v="52"/>
    <d v="2023-11-17T00:00:00"/>
    <d v="2023-11-17T00:00:00"/>
    <m/>
    <s v=""/>
    <m/>
    <n v="0"/>
    <n v="1"/>
    <n v="11.1"/>
    <x v="1"/>
    <m/>
    <x v="0"/>
  </r>
  <r>
    <s v="DL-04117"/>
    <s v="CUST-0611"/>
    <s v="CMP-086"/>
    <x v="2"/>
    <x v="4"/>
    <s v="$41,469"/>
    <n v="41469"/>
    <x v="0"/>
    <s v="Panini Kade"/>
    <s v="Panini Kade"/>
    <s v="2024-01-14"/>
    <x v="849"/>
    <d v="2024-04-09T00:00:00"/>
    <d v="2024-04-09T00:00:00"/>
    <d v="2024-05-15T00:00:00"/>
    <d v="2024-05-15T00:00:00"/>
    <n v="122"/>
    <n v="0"/>
    <n v="1"/>
    <n v="8.8000000000000007"/>
    <x v="0"/>
    <m/>
    <x v="1"/>
  </r>
  <r>
    <s v="DL-04118"/>
    <s v="CUST-0491"/>
    <s v=""/>
    <x v="0"/>
    <x v="4"/>
    <s v="$5,620"/>
    <n v="5620"/>
    <x v="1"/>
    <s v="Owen Mane"/>
    <s v="Owen Mane"/>
    <s v="2022-12-14"/>
    <x v="225"/>
    <d v="2023-02-24T00:00:00"/>
    <d v="2023-02-24T00:00:00"/>
    <d v="2023-03-16T00:00:00"/>
    <d v="2023-03-16T00:00:00"/>
    <n v="92"/>
    <n v="1"/>
    <n v="3"/>
    <n v="19.5"/>
    <x v="3"/>
    <m/>
    <x v="1"/>
  </r>
  <r>
    <s v="DL-04119"/>
    <s v="CUST-1311"/>
    <s v="CMP-253"/>
    <x v="1"/>
    <x v="2"/>
    <s v="142,752"/>
    <n v="142752"/>
    <x v="8"/>
    <s v="Amruta Sinha"/>
    <s v="Amruta Sinha"/>
    <s v="2022-04-14"/>
    <x v="866"/>
    <d v="2022-08-02T00:00:00"/>
    <d v="2022-08-02T00:00:00"/>
    <m/>
    <s v=""/>
    <m/>
    <n v="0"/>
    <n v="1"/>
    <n v="12.3"/>
    <x v="1"/>
    <m/>
    <x v="0"/>
  </r>
  <r>
    <s v="DL-04120"/>
    <s v="CUST-0605"/>
    <s v="CMP-087"/>
    <x v="2"/>
    <x v="3"/>
    <s v="$25,657"/>
    <n v="25657"/>
    <x v="4"/>
    <s v="Shivani Natt"/>
    <s v="Shivani Natt"/>
    <s v="2023-10-12"/>
    <x v="781"/>
    <d v="2023-12-18T00:00:00"/>
    <d v="2023-12-18T00:00:00"/>
    <m/>
    <s v=""/>
    <m/>
    <n v="0"/>
    <n v="1"/>
    <n v="23.8"/>
    <x v="3"/>
    <m/>
    <x v="0"/>
  </r>
  <r>
    <s v="DL-04121"/>
    <s v="CUST-1293"/>
    <s v="CMP-355"/>
    <x v="4"/>
    <x v="5"/>
    <s v="$8,622"/>
    <n v="8622"/>
    <x v="0"/>
    <s v="Hemangini Bahri"/>
    <s v="Hemangini Bahri"/>
    <s v="2023-06-24"/>
    <x v="837"/>
    <d v="2023-07-15T00:00:00"/>
    <d v="2023-07-15T00:00:00"/>
    <d v="2023-11-25T00:00:00"/>
    <d v="2023-11-25T00:00:00"/>
    <n v="154"/>
    <n v="0"/>
    <n v="1"/>
    <n v="26.6"/>
    <x v="3"/>
    <m/>
    <x v="2"/>
  </r>
  <r>
    <s v="DL-04122"/>
    <s v="CUST-0589"/>
    <s v=""/>
    <x v="0"/>
    <x v="0"/>
    <s v="$2,973"/>
    <n v="2973"/>
    <x v="1"/>
    <s v="Mason Solanki"/>
    <s v="Mason Solanki"/>
    <s v="2023-08-15"/>
    <x v="74"/>
    <d v="2023-11-24T00:00:00"/>
    <d v="2023-11-24T00:00:00"/>
    <m/>
    <s v=""/>
    <m/>
    <n v="0"/>
    <n v="1"/>
    <n v="16.3"/>
    <x v="1"/>
    <m/>
    <x v="0"/>
  </r>
  <r>
    <s v="DL-04123"/>
    <s v="CUST-0633"/>
    <s v=""/>
    <x v="1"/>
    <x v="0"/>
    <s v="155035"/>
    <n v="155035"/>
    <x v="7"/>
    <s v="Ekta Uppal"/>
    <s v="Ekta Uppal"/>
    <s v="2024-02-29"/>
    <x v="803"/>
    <d v="2024-04-18T00:00:00"/>
    <d v="2024-04-18T00:00:00"/>
    <m/>
    <s v=""/>
    <m/>
    <n v="0"/>
    <n v="1"/>
    <m/>
    <x v="1"/>
    <m/>
    <x v="0"/>
  </r>
  <r>
    <s v="DL-04124"/>
    <s v="CUST-0342"/>
    <s v=""/>
    <x v="1"/>
    <x v="3"/>
    <s v="114027"/>
    <n v="114027"/>
    <x v="5"/>
    <s v="Vidhi Mital"/>
    <s v="Vidhi Mital"/>
    <s v="2024-03-21"/>
    <x v="165"/>
    <d v="2024-07-18T00:00:00"/>
    <d v="2024-07-18T00:00:00"/>
    <m/>
    <s v=""/>
    <m/>
    <n v="0"/>
    <n v="1"/>
    <m/>
    <x v="3"/>
    <m/>
    <x v="0"/>
  </r>
  <r>
    <s v="DL-04125"/>
    <s v="CUST-1409"/>
    <s v="CMP-097"/>
    <x v="1"/>
    <x v="4"/>
    <s v="59263"/>
    <n v="59263"/>
    <x v="5"/>
    <s v="Ati Seshadri"/>
    <s v="Ati Seshadri"/>
    <s v="2024-02-23"/>
    <x v="516"/>
    <m/>
    <s v=""/>
    <d v="2024-03-15T00:00:00"/>
    <d v="2024-03-15T00:00:00"/>
    <n v="21"/>
    <n v="0"/>
    <n v="1"/>
    <n v="2"/>
    <x v="4"/>
    <m/>
    <x v="1"/>
  </r>
  <r>
    <s v="DL-04126"/>
    <s v="CUST-1390"/>
    <s v="CMP-061"/>
    <x v="4"/>
    <x v="0"/>
    <s v="10,723"/>
    <n v="10723"/>
    <x v="2"/>
    <s v="Vidhi Mital  "/>
    <s v="Vidhi Mital"/>
    <s v="2023-11-23"/>
    <x v="450"/>
    <d v="2024-04-15T00:00:00"/>
    <d v="2024-04-15T00:00:00"/>
    <m/>
    <s v=""/>
    <m/>
    <n v="0"/>
    <n v="1"/>
    <n v="7"/>
    <x v="1"/>
    <m/>
    <x v="0"/>
  </r>
  <r>
    <s v="DL-04127"/>
    <s v="CUST-0673"/>
    <s v="CMP-071"/>
    <x v="3"/>
    <x v="3"/>
    <s v="$6,021"/>
    <n v="6021"/>
    <x v="4"/>
    <s v="Aachal Soni"/>
    <s v="Aachal Soni"/>
    <s v="2023-08-09"/>
    <x v="442"/>
    <d v="2023-10-27T00:00:00"/>
    <d v="2023-10-27T00:00:00"/>
    <m/>
    <s v=""/>
    <m/>
    <n v="0"/>
    <n v="1"/>
    <n v="32.5"/>
    <x v="1"/>
    <m/>
    <x v="0"/>
  </r>
  <r>
    <s v="DL-04128"/>
    <s v="CUST-0507"/>
    <s v="CMP-216"/>
    <x v="1"/>
    <x v="4"/>
    <s v="82597"/>
    <n v="82597"/>
    <x v="8"/>
    <s v="Jalsa Parsa  "/>
    <s v="Jalsa Parsa"/>
    <s v="2023-06-03"/>
    <x v="1069"/>
    <d v="2023-06-27T00:00:00"/>
    <d v="2023-06-27T00:00:00"/>
    <d v="2023-06-27T00:00:00"/>
    <d v="2023-06-27T00:00:00"/>
    <n v="24"/>
    <n v="0"/>
    <n v="1"/>
    <n v="34"/>
    <x v="4"/>
    <m/>
    <x v="1"/>
  </r>
  <r>
    <s v="DL-04129"/>
    <s v="CUST-0106"/>
    <s v="CMP-359"/>
    <x v="3"/>
    <x v="4"/>
    <s v="$19,194"/>
    <n v="19194"/>
    <x v="8"/>
    <s v="jalsa parsa"/>
    <s v="Jalsa Parsa"/>
    <s v="2024-09-07"/>
    <x v="297"/>
    <d v="2024-11-30T00:00:00"/>
    <d v="2024-11-30T00:00:00"/>
    <d v="2024-12-30T00:00:00"/>
    <d v="2024-12-30T00:00:00"/>
    <n v="114"/>
    <n v="0"/>
    <n v="1"/>
    <m/>
    <x v="2"/>
    <m/>
    <x v="1"/>
  </r>
  <r>
    <s v="DL-04130"/>
    <s v="CUST-0352"/>
    <s v=""/>
    <x v="1"/>
    <x v="1"/>
    <s v="49212"/>
    <n v="49212"/>
    <x v="2"/>
    <s v="Jairaj Panchal"/>
    <s v="Jairaj Panchal"/>
    <s v="2022-11-06"/>
    <x v="149"/>
    <d v="2023-02-11T00:00:00"/>
    <d v="2023-02-11T00:00:00"/>
    <m/>
    <s v=""/>
    <m/>
    <n v="0"/>
    <n v="1"/>
    <n v="11.9"/>
    <x v="1"/>
    <m/>
    <x v="0"/>
  </r>
  <r>
    <s v="DL-04131"/>
    <s v="CUST-1381"/>
    <s v="CMP-123"/>
    <x v="1"/>
    <x v="1"/>
    <s v="$49,132"/>
    <n v="49132"/>
    <x v="0"/>
    <s v="Karan Karnik"/>
    <s v="Karan Karnik"/>
    <s v="2023-08-26"/>
    <x v="26"/>
    <d v="2023-10-27T00:00:00"/>
    <d v="2023-10-27T00:00:00"/>
    <m/>
    <s v=""/>
    <m/>
    <n v="0"/>
    <n v="1"/>
    <m/>
    <x v="4"/>
    <m/>
    <x v="0"/>
  </r>
  <r>
    <s v="DL-04132"/>
    <s v="CUST-0579"/>
    <s v="CMP-290"/>
    <x v="1"/>
    <x v="6"/>
    <s v="187360"/>
    <n v="187360"/>
    <x v="8"/>
    <s v="Shivani Natt"/>
    <s v="Shivani Natt"/>
    <s v="2024-08-05"/>
    <x v="953"/>
    <d v="2024-09-29T00:00:00"/>
    <d v="2024-09-29T00:00:00"/>
    <m/>
    <s v=""/>
    <m/>
    <n v="0"/>
    <n v="1"/>
    <m/>
    <x v="0"/>
    <m/>
    <x v="0"/>
  </r>
  <r>
    <s v="DL-04133"/>
    <s v="CUST-0340"/>
    <s v=""/>
    <x v="2"/>
    <x v="2"/>
    <s v="18051"/>
    <n v="18051"/>
    <x v="0"/>
    <s v="Ati Seshadri"/>
    <s v="Ati Seshadri"/>
    <s v="2023-03-26"/>
    <x v="1018"/>
    <d v="2023-07-31T00:00:00"/>
    <d v="2023-07-31T00:00:00"/>
    <m/>
    <s v=""/>
    <m/>
    <n v="0"/>
    <n v="1"/>
    <n v="2.1"/>
    <x v="1"/>
    <m/>
    <x v="0"/>
  </r>
  <r>
    <s v="DL-04134"/>
    <s v="CUST-0947"/>
    <s v="CMP-287"/>
    <x v="3"/>
    <x v="4"/>
    <s v="5,334"/>
    <n v="5334"/>
    <x v="0"/>
    <s v="Vidhi Mital"/>
    <s v="Vidhi Mital"/>
    <s v="2023-07-24"/>
    <x v="758"/>
    <d v="2023-12-17T00:00:00"/>
    <d v="2023-12-17T00:00:00"/>
    <d v="2023-10-22T00:00:00"/>
    <d v="2023-10-22T00:00:00"/>
    <n v="90"/>
    <n v="0"/>
    <n v="1"/>
    <n v="27.2"/>
    <x v="0"/>
    <m/>
    <x v="1"/>
  </r>
  <r>
    <s v="DL-04135"/>
    <s v="CUST-0132"/>
    <s v="CMP-204"/>
    <x v="1"/>
    <x v="6"/>
    <s v="60330"/>
    <n v="60330"/>
    <x v="7"/>
    <s v="Shivani Natt  "/>
    <s v="Shivani Natt"/>
    <s v="2023-02-10"/>
    <x v="411"/>
    <d v="2023-04-18T00:00:00"/>
    <d v="2023-04-18T00:00:00"/>
    <m/>
    <s v=""/>
    <m/>
    <n v="0"/>
    <n v="1"/>
    <m/>
    <x v="3"/>
    <m/>
    <x v="0"/>
  </r>
  <r>
    <s v="DL-04136"/>
    <s v="CUST-0306"/>
    <s v=""/>
    <x v="4"/>
    <x v="1"/>
    <s v="6005"/>
    <n v="6005"/>
    <x v="0"/>
    <s v="Jairaj Panchal"/>
    <s v="Jairaj Panchal"/>
    <s v="2024-07-03"/>
    <x v="665"/>
    <d v="2024-09-14T00:00:00"/>
    <d v="2024-09-14T00:00:00"/>
    <m/>
    <s v=""/>
    <m/>
    <n v="0"/>
    <n v="1"/>
    <n v="0.6"/>
    <x v="4"/>
    <m/>
    <x v="0"/>
  </r>
  <r>
    <s v="DL-04137"/>
    <s v="CUST-0385"/>
    <s v="CMP-362"/>
    <x v="0"/>
    <x v="6"/>
    <s v="$7,815"/>
    <n v="7815"/>
    <x v="3"/>
    <s v="Champak Rao"/>
    <s v="Champak Rao"/>
    <s v="2022-07-02"/>
    <x v="903"/>
    <d v="2022-07-23T00:00:00"/>
    <d v="2022-07-23T00:00:00"/>
    <m/>
    <s v=""/>
    <m/>
    <n v="0"/>
    <n v="1"/>
    <n v="32.799999999999997"/>
    <x v="4"/>
    <m/>
    <x v="0"/>
  </r>
  <r>
    <s v="DL-04138"/>
    <s v="CUST-0270"/>
    <s v="CMP-249"/>
    <x v="4"/>
    <x v="5"/>
    <s v="12K"/>
    <n v="12000"/>
    <x v="8"/>
    <s v="jalsa parsa"/>
    <s v="Jalsa Parsa"/>
    <s v="2024-07-12"/>
    <x v="14"/>
    <d v="2024-12-10T00:00:00"/>
    <d v="2024-12-10T00:00:00"/>
    <d v="2024-10-07T00:00:00"/>
    <d v="2024-10-07T00:00:00"/>
    <n v="87"/>
    <n v="0"/>
    <n v="1"/>
    <n v="11.5"/>
    <x v="4"/>
    <m/>
    <x v="2"/>
  </r>
  <r>
    <s v="DL-04139"/>
    <s v="CUST-0039"/>
    <s v="CMP-018"/>
    <x v="1"/>
    <x v="4"/>
    <s v="$56,113"/>
    <n v="56113"/>
    <x v="0"/>
    <s v="Shivani Natt"/>
    <s v="Shivani Natt"/>
    <s v="2024-06-24"/>
    <x v="970"/>
    <d v="2024-07-29T00:00:00"/>
    <d v="2024-07-29T00:00:00"/>
    <d v="2024-07-21T00:00:00"/>
    <d v="2024-07-21T00:00:00"/>
    <n v="27"/>
    <n v="0"/>
    <n v="1"/>
    <n v="31.3"/>
    <x v="1"/>
    <m/>
    <x v="1"/>
  </r>
  <r>
    <s v="DL-04140"/>
    <s v="CUST-0921"/>
    <s v=""/>
    <x v="2"/>
    <x v="5"/>
    <s v="39,163"/>
    <n v="39163"/>
    <x v="3"/>
    <s v="Mason Solanki"/>
    <s v="Mason Solanki"/>
    <s v="12/09/2024"/>
    <x v="354"/>
    <d v="2024-11-13T00:00:00"/>
    <d v="2024-11-13T00:00:00"/>
    <d v="2024-12-14T00:00:00"/>
    <d v="2024-12-14T00:00:00"/>
    <n v="93"/>
    <n v="0"/>
    <n v="1"/>
    <n v="32.700000000000003"/>
    <x v="1"/>
    <m/>
    <x v="2"/>
  </r>
  <r>
    <s v="DL-04141"/>
    <s v="CUST-1304"/>
    <s v="CMP-115"/>
    <x v="4"/>
    <x v="5"/>
    <s v="$11,570"/>
    <n v="11570"/>
    <x v="6"/>
    <s v="Jasmit Gour"/>
    <s v="Jasmit Gour"/>
    <s v="2022-10-02"/>
    <x v="111"/>
    <d v="2022-12-24T00:00:00"/>
    <d v="2022-12-24T00:00:00"/>
    <d v="2022-12-10T00:00:00"/>
    <d v="2022-12-10T00:00:00"/>
    <n v="69"/>
    <n v="0"/>
    <n v="1"/>
    <n v="15.8"/>
    <x v="2"/>
    <m/>
    <x v="2"/>
  </r>
  <r>
    <s v="DL-04142"/>
    <s v="CUST-0304"/>
    <s v="CMP-094"/>
    <x v="2"/>
    <x v="6"/>
    <s v="$15,112"/>
    <n v="15112"/>
    <x v="8"/>
    <s v="Ati Seshadri"/>
    <s v="Ati Seshadri"/>
    <s v="2024-05-21"/>
    <x v="1063"/>
    <d v="2024-10-29T00:00:00"/>
    <d v="2024-10-29T00:00:00"/>
    <m/>
    <s v=""/>
    <m/>
    <n v="0"/>
    <n v="1"/>
    <n v="5.9"/>
    <x v="1"/>
    <m/>
    <x v="0"/>
  </r>
  <r>
    <s v="DL-04143"/>
    <s v="CUST-1493"/>
    <s v=""/>
    <x v="4"/>
    <x v="6"/>
    <s v="6,507"/>
    <n v="6507"/>
    <x v="6"/>
    <s v="Aachal Soni"/>
    <s v="Aachal Soni"/>
    <s v="2024-09-09"/>
    <x v="38"/>
    <d v="2025-02-06T00:00:00"/>
    <d v="2025-02-06T00:00:00"/>
    <m/>
    <s v=""/>
    <m/>
    <n v="0"/>
    <n v="1"/>
    <n v="9.9"/>
    <x v="4"/>
    <m/>
    <x v="0"/>
  </r>
  <r>
    <s v="DL-04144"/>
    <s v="CUST-0949"/>
    <s v="CMP-200"/>
    <x v="3"/>
    <x v="1"/>
    <s v="$12,366"/>
    <n v="12366"/>
    <x v="4"/>
    <s v="Kashish Patla  "/>
    <s v="Kashish Patla"/>
    <s v="2023-08-16"/>
    <x v="409"/>
    <d v="2023-11-26T00:00:00"/>
    <d v="2023-11-26T00:00:00"/>
    <m/>
    <s v=""/>
    <m/>
    <n v="0"/>
    <n v="1"/>
    <n v="10.9"/>
    <x v="2"/>
    <m/>
    <x v="0"/>
  </r>
  <r>
    <s v="DL-04145"/>
    <s v="CUST-0128"/>
    <s v="CMP-219"/>
    <x v="3"/>
    <x v="0"/>
    <s v="$13,279"/>
    <n v="13279"/>
    <x v="5"/>
    <s v="Krish Varughese"/>
    <s v="Krish Varughese"/>
    <s v="14/02/2022"/>
    <x v="50"/>
    <d v="2022-07-25T00:00:00"/>
    <d v="2022-07-25T00:00:00"/>
    <m/>
    <s v=""/>
    <m/>
    <n v="0"/>
    <n v="1"/>
    <n v="19.5"/>
    <x v="2"/>
    <m/>
    <x v="0"/>
  </r>
  <r>
    <s v="DL-04146"/>
    <s v="CUST-1305"/>
    <s v=""/>
    <x v="2"/>
    <x v="4"/>
    <s v="34,287"/>
    <n v="34287"/>
    <x v="4"/>
    <s v="Krish Varughese"/>
    <s v="Krish Varughese"/>
    <s v="2023-06-13"/>
    <x v="174"/>
    <d v="2023-08-07T00:00:00"/>
    <d v="2023-08-07T00:00:00"/>
    <d v="2023-12-05T00:00:00"/>
    <d v="2023-12-05T00:00:00"/>
    <n v="175"/>
    <n v="0"/>
    <n v="1"/>
    <m/>
    <x v="4"/>
    <m/>
    <x v="1"/>
  </r>
  <r>
    <s v="DL-04147"/>
    <s v="CUST-0345"/>
    <s v="CMP-296"/>
    <x v="4"/>
    <x v="2"/>
    <s v="$8,977"/>
    <n v="8977"/>
    <x v="2"/>
    <s v="jalsa parsa"/>
    <s v="Jalsa Parsa"/>
    <s v="2023-04-14"/>
    <x v="600"/>
    <d v="2023-08-04T00:00:00"/>
    <d v="2023-08-04T00:00:00"/>
    <m/>
    <s v=""/>
    <m/>
    <n v="0"/>
    <n v="1"/>
    <n v="27.6"/>
    <x v="0"/>
    <m/>
    <x v="0"/>
  </r>
  <r>
    <s v="DL-04148"/>
    <s v="CUST-0610"/>
    <s v="CMP-341"/>
    <x v="1"/>
    <x v="4"/>
    <s v="$162,213"/>
    <n v="162213"/>
    <x v="3"/>
    <s v="Amruta Sinha"/>
    <s v="Amruta Sinha"/>
    <s v="2023-10-10"/>
    <x v="194"/>
    <d v="2023-12-17T00:00:00"/>
    <d v="2023-12-17T00:00:00"/>
    <d v="2024-01-10T00:00:00"/>
    <d v="2024-01-10T00:00:00"/>
    <n v="92"/>
    <n v="0"/>
    <n v="1"/>
    <n v="31.8"/>
    <x v="4"/>
    <m/>
    <x v="1"/>
  </r>
  <r>
    <s v="DL-04149"/>
    <s v="CUST-0571"/>
    <s v="CMP-142"/>
    <x v="1"/>
    <x v="3"/>
    <s v="163K"/>
    <n v="163000"/>
    <x v="4"/>
    <s v="rachit lall"/>
    <s v="Rachit Lall"/>
    <s v="2022-07-29"/>
    <x v="926"/>
    <d v="2022-08-28T00:00:00"/>
    <d v="2022-08-28T00:00:00"/>
    <m/>
    <s v=""/>
    <m/>
    <n v="0"/>
    <n v="1"/>
    <n v="14.3"/>
    <x v="1"/>
    <m/>
    <x v="0"/>
  </r>
  <r>
    <s v="DL-04150"/>
    <s v="CUST-0315"/>
    <s v="CMP-308"/>
    <x v="3"/>
    <x v="4"/>
    <s v="$19,806"/>
    <n v="19806"/>
    <x v="1"/>
    <s v="Patrick Sama"/>
    <s v="Patrick Sama"/>
    <s v="2023-12-22"/>
    <x v="895"/>
    <d v="2024-03-25T00:00:00"/>
    <d v="2024-03-25T00:00:00"/>
    <d v="2024-02-07T00:00:00"/>
    <d v="2024-02-07T00:00:00"/>
    <n v="47"/>
    <n v="0"/>
    <n v="1"/>
    <n v="19.2"/>
    <x v="3"/>
    <m/>
    <x v="1"/>
  </r>
  <r>
    <s v="DL-04151"/>
    <s v="CUST-1035"/>
    <s v="CMP-045"/>
    <x v="0"/>
    <x v="5"/>
    <s v="8637"/>
    <n v="8637"/>
    <x v="6"/>
    <s v="Vidhi Mital"/>
    <s v="Vidhi Mital"/>
    <s v="2023-01-02"/>
    <x v="602"/>
    <d v="2023-06-20T00:00:00"/>
    <d v="2023-06-20T00:00:00"/>
    <d v="2023-03-21T00:00:00"/>
    <d v="2023-03-21T00:00:00"/>
    <n v="78"/>
    <n v="0"/>
    <n v="1"/>
    <n v="33"/>
    <x v="3"/>
    <m/>
    <x v="2"/>
  </r>
  <r>
    <s v="DL-04152"/>
    <s v="CUST-1231"/>
    <s v="CMP-102"/>
    <x v="0"/>
    <x v="3"/>
    <s v="9310"/>
    <n v="9310"/>
    <x v="2"/>
    <s v="Jalsa Parsa  "/>
    <s v="Jalsa Parsa"/>
    <s v="2024-11-02"/>
    <x v="1030"/>
    <d v="2025-01-31T00:00:00"/>
    <d v="2025-01-31T00:00:00"/>
    <m/>
    <s v=""/>
    <m/>
    <n v="0"/>
    <n v="1"/>
    <n v="21.7"/>
    <x v="0"/>
    <m/>
    <x v="0"/>
  </r>
  <r>
    <s v="DL-04153"/>
    <s v="CUST-0548"/>
    <s v="CMP-060"/>
    <x v="4"/>
    <x v="0"/>
    <s v="$4,268"/>
    <n v="4268"/>
    <x v="3"/>
    <s v="Hemangini Bahri"/>
    <s v="Hemangini Bahri"/>
    <s v="2024-05-20"/>
    <x v="274"/>
    <d v="2024-10-14T00:00:00"/>
    <d v="2024-10-14T00:00:00"/>
    <m/>
    <s v=""/>
    <m/>
    <n v="0"/>
    <n v="1"/>
    <m/>
    <x v="2"/>
    <m/>
    <x v="0"/>
  </r>
  <r>
    <s v="DL-04154"/>
    <s v="CUST-0990"/>
    <s v="CMP-028"/>
    <x v="2"/>
    <x v="1"/>
    <s v="$21,918"/>
    <n v="21918"/>
    <x v="4"/>
    <s v="Jairaj Panchal"/>
    <s v="Jairaj Panchal"/>
    <s v="2023-05-13"/>
    <x v="172"/>
    <d v="2023-07-02T00:00:00"/>
    <d v="2023-07-02T00:00:00"/>
    <m/>
    <s v=""/>
    <m/>
    <n v="0"/>
    <n v="1"/>
    <n v="15.1"/>
    <x v="2"/>
    <m/>
    <x v="0"/>
  </r>
  <r>
    <s v="DL-04155"/>
    <s v="CUST-1252"/>
    <s v=""/>
    <x v="2"/>
    <x v="4"/>
    <s v="46233"/>
    <n v="46233"/>
    <x v="1"/>
    <s v="Owen Mane"/>
    <s v="Owen Mane"/>
    <s v="2023-06-10"/>
    <x v="778"/>
    <d v="2023-11-11T00:00:00"/>
    <d v="2023-11-11T00:00:00"/>
    <d v="2023-11-06T00:00:00"/>
    <d v="2023-11-06T00:00:00"/>
    <n v="149"/>
    <n v="0"/>
    <n v="1"/>
    <n v="25.4"/>
    <x v="4"/>
    <m/>
    <x v="1"/>
  </r>
  <r>
    <s v="DL-04156"/>
    <s v="CUST-0908"/>
    <s v=""/>
    <x v="1"/>
    <x v="6"/>
    <s v="59,481"/>
    <n v="59481"/>
    <x v="0"/>
    <s v="Owen Mane"/>
    <s v="Owen Mane"/>
    <s v="2022-01-22"/>
    <x v="168"/>
    <d v="2022-04-29T00:00:00"/>
    <d v="2022-04-29T00:00:00"/>
    <m/>
    <s v=""/>
    <m/>
    <n v="0"/>
    <n v="1"/>
    <n v="30.5"/>
    <x v="4"/>
    <m/>
    <x v="0"/>
  </r>
  <r>
    <s v="DL-04157"/>
    <s v="CUST-0138"/>
    <s v="CMP-213"/>
    <x v="2"/>
    <x v="6"/>
    <s v="$19,476"/>
    <n v="19476"/>
    <x v="4"/>
    <s v="Vidhi Mital"/>
    <s v="Vidhi Mital"/>
    <s v="2023-08-09"/>
    <x v="442"/>
    <m/>
    <s v=""/>
    <m/>
    <s v=""/>
    <m/>
    <n v="0"/>
    <n v="1"/>
    <n v="15.7"/>
    <x v="0"/>
    <m/>
    <x v="0"/>
  </r>
  <r>
    <s v="DL-04158"/>
    <s v="CUST-0066"/>
    <s v="CMP-277"/>
    <x v="0"/>
    <x v="6"/>
    <s v="$4,584"/>
    <n v="4584"/>
    <x v="5"/>
    <s v="Ekta Uppal"/>
    <s v="Ekta Uppal"/>
    <s v="2022-11-25"/>
    <x v="423"/>
    <d v="2023-05-01T00:00:00"/>
    <d v="2023-05-01T00:00:00"/>
    <m/>
    <s v=""/>
    <m/>
    <n v="0"/>
    <n v="1"/>
    <n v="3.3"/>
    <x v="2"/>
    <m/>
    <x v="0"/>
  </r>
  <r>
    <s v="DL-04159"/>
    <s v="CUST-0060"/>
    <s v="CMP-124"/>
    <x v="2"/>
    <x v="2"/>
    <s v="$26,556"/>
    <n v="26556"/>
    <x v="5"/>
    <s v="Champak Rao"/>
    <s v="Champak Rao"/>
    <s v="2024-12-12"/>
    <x v="578"/>
    <d v="2025-04-19T00:00:00"/>
    <d v="2025-04-19T00:00:00"/>
    <m/>
    <s v=""/>
    <m/>
    <n v="0"/>
    <n v="1"/>
    <m/>
    <x v="1"/>
    <m/>
    <x v="0"/>
  </r>
  <r>
    <s v="DL-04160"/>
    <s v="CUST-0892"/>
    <s v="CMP-057"/>
    <x v="2"/>
    <x v="6"/>
    <s v="34286"/>
    <n v="34286"/>
    <x v="4"/>
    <s v="Jasmit Gour"/>
    <s v="Jasmit Gour"/>
    <s v="2022-11-23"/>
    <x v="55"/>
    <d v="2023-04-19T00:00:00"/>
    <d v="2023-04-19T00:00:00"/>
    <m/>
    <s v=""/>
    <m/>
    <n v="0"/>
    <n v="1"/>
    <n v="0.2"/>
    <x v="4"/>
    <m/>
    <x v="0"/>
  </r>
  <r>
    <s v="DL-04161"/>
    <s v="CUST-0848"/>
    <s v="CMP-127"/>
    <x v="3"/>
    <x v="1"/>
    <s v="$10,325"/>
    <n v="10325"/>
    <x v="8"/>
    <s v="Champak Rao"/>
    <s v="Champak Rao"/>
    <s v="2024-10-13"/>
    <x v="998"/>
    <d v="2024-12-23T00:00:00"/>
    <d v="2024-12-23T00:00:00"/>
    <m/>
    <s v=""/>
    <m/>
    <n v="0"/>
    <n v="1"/>
    <n v="20.399999999999999"/>
    <x v="2"/>
    <m/>
    <x v="0"/>
  </r>
  <r>
    <s v="DL-04162"/>
    <s v="CUST-0201"/>
    <s v="CMP-075"/>
    <x v="1"/>
    <x v="5"/>
    <s v="$214,299"/>
    <n v="214299"/>
    <x v="0"/>
    <s v="Owen Mane"/>
    <s v="Owen Mane"/>
    <s v="2022-11-03"/>
    <x v="978"/>
    <d v="2023-02-03T00:00:00"/>
    <d v="2023-02-03T00:00:00"/>
    <d v="2023-03-10T00:00:00"/>
    <d v="2023-03-10T00:00:00"/>
    <n v="127"/>
    <n v="0"/>
    <n v="1"/>
    <n v="30.1"/>
    <x v="4"/>
    <m/>
    <x v="2"/>
  </r>
  <r>
    <s v="DL-04163"/>
    <s v="CUST-0992"/>
    <s v="CMP-214"/>
    <x v="3"/>
    <x v="5"/>
    <s v="7K"/>
    <n v="7000"/>
    <x v="8"/>
    <s v="Owen Mane"/>
    <s v="Owen Mane"/>
    <s v="2024-03-31"/>
    <x v="304"/>
    <m/>
    <s v=""/>
    <d v="2024-05-30T00:00:00"/>
    <d v="2024-05-30T00:00:00"/>
    <n v="60"/>
    <n v="0"/>
    <n v="1"/>
    <n v="2.6"/>
    <x v="2"/>
    <m/>
    <x v="2"/>
  </r>
  <r>
    <s v="DL-04164"/>
    <s v="CUST-0512"/>
    <s v="CMP-056"/>
    <x v="1"/>
    <x v="4"/>
    <s v="$152,674"/>
    <n v="152674"/>
    <x v="1"/>
    <s v="Jairaj Panchal"/>
    <s v="Jairaj Panchal"/>
    <s v="2022-09-28"/>
    <x v="1035"/>
    <d v="2023-03-07T00:00:00"/>
    <d v="2023-03-07T00:00:00"/>
    <d v="2022-12-22T00:00:00"/>
    <d v="2022-12-22T00:00:00"/>
    <n v="85"/>
    <n v="1"/>
    <n v="2"/>
    <n v="24.2"/>
    <x v="3"/>
    <m/>
    <x v="1"/>
  </r>
  <r>
    <s v="DL-04165"/>
    <s v="CUST-0264"/>
    <s v="CMP-067"/>
    <x v="2"/>
    <x v="5"/>
    <s v="$42,163"/>
    <n v="42163"/>
    <x v="7"/>
    <s v="Aachal Soni"/>
    <s v="Aachal Soni"/>
    <s v="2022-08-20"/>
    <x v="103"/>
    <d v="2022-09-13T00:00:00"/>
    <d v="2022-09-13T00:00:00"/>
    <d v="2022-11-20T00:00:00"/>
    <d v="2022-11-20T00:00:00"/>
    <n v="92"/>
    <n v="0"/>
    <n v="1"/>
    <n v="26.9"/>
    <x v="4"/>
    <m/>
    <x v="2"/>
  </r>
  <r>
    <s v="DL-04166"/>
    <s v="CUST-0575"/>
    <s v="CMP-192"/>
    <x v="0"/>
    <x v="6"/>
    <s v="7,999"/>
    <n v="7999"/>
    <x v="0"/>
    <s v="jalsa parsa"/>
    <s v="Jalsa Parsa"/>
    <s v="2024-04-07"/>
    <x v="852"/>
    <m/>
    <s v=""/>
    <m/>
    <s v=""/>
    <m/>
    <n v="0"/>
    <n v="1"/>
    <n v="10.7"/>
    <x v="2"/>
    <m/>
    <x v="0"/>
  </r>
  <r>
    <s v="DL-04167"/>
    <s v="CUST-0800"/>
    <s v="CMP-001"/>
    <x v="0"/>
    <x v="3"/>
    <s v="7,102"/>
    <n v="7102"/>
    <x v="1"/>
    <s v="Champak Rao"/>
    <s v="Champak Rao"/>
    <s v="2023-08-29"/>
    <x v="465"/>
    <d v="2023-09-15T00:00:00"/>
    <d v="2023-09-15T00:00:00"/>
    <m/>
    <s v=""/>
    <m/>
    <n v="0"/>
    <n v="1"/>
    <n v="25.1"/>
    <x v="2"/>
    <m/>
    <x v="0"/>
  </r>
  <r>
    <s v="DL-04168"/>
    <s v="CUST-0742"/>
    <s v=""/>
    <x v="1"/>
    <x v="2"/>
    <s v="172,038"/>
    <n v="172038"/>
    <x v="4"/>
    <s v="Nihal Bhasin"/>
    <s v="Nihal Bhasin"/>
    <s v="2023-09-13"/>
    <x v="722"/>
    <d v="2024-02-23T00:00:00"/>
    <d v="2024-02-23T00:00:00"/>
    <m/>
    <s v=""/>
    <m/>
    <n v="0"/>
    <n v="1"/>
    <n v="8"/>
    <x v="0"/>
    <m/>
    <x v="0"/>
  </r>
  <r>
    <s v="DL-04169"/>
    <s v="CUST-1060"/>
    <s v=""/>
    <x v="4"/>
    <x v="0"/>
    <s v="13,646"/>
    <n v="13646"/>
    <x v="0"/>
    <s v="Amruta Sinha"/>
    <s v="Amruta Sinha"/>
    <s v="2023-03-16"/>
    <x v="362"/>
    <d v="2023-07-31T00:00:00"/>
    <d v="2023-07-31T00:00:00"/>
    <m/>
    <s v=""/>
    <m/>
    <n v="0"/>
    <n v="1"/>
    <n v="13.9"/>
    <x v="4"/>
    <m/>
    <x v="0"/>
  </r>
  <r>
    <s v="DL-04170"/>
    <s v="CUST-0896"/>
    <s v="CMP-335"/>
    <x v="1"/>
    <x v="0"/>
    <s v="$61,899"/>
    <n v="61899"/>
    <x v="7"/>
    <s v="Anamika Keer  "/>
    <s v="Anamika Keer"/>
    <s v="2023-06-06"/>
    <x v="1"/>
    <d v="2023-10-01T00:00:00"/>
    <d v="2023-10-01T00:00:00"/>
    <m/>
    <s v=""/>
    <m/>
    <n v="0"/>
    <n v="1"/>
    <n v="6.2"/>
    <x v="1"/>
    <m/>
    <x v="0"/>
  </r>
  <r>
    <s v="DL-04171"/>
    <s v="CUST-0828"/>
    <s v="CMP-139"/>
    <x v="0"/>
    <x v="3"/>
    <s v="1736"/>
    <n v="1736"/>
    <x v="4"/>
    <s v="Lakshmi Hayre"/>
    <s v="Lakshmi Hayre"/>
    <s v="2022-12-29"/>
    <x v="1016"/>
    <d v="2023-03-29T00:00:00"/>
    <d v="2023-03-29T00:00:00"/>
    <m/>
    <s v=""/>
    <m/>
    <n v="0"/>
    <n v="1"/>
    <n v="25.8"/>
    <x v="2"/>
    <m/>
    <x v="0"/>
  </r>
  <r>
    <s v="DL-04172"/>
    <s v="CUST-0666"/>
    <s v="CMP-164"/>
    <x v="4"/>
    <x v="2"/>
    <s v="11,542"/>
    <n v="11542"/>
    <x v="2"/>
    <s v="Amruta Sinha"/>
    <s v="Amruta Sinha"/>
    <s v="2022-06-21"/>
    <x v="857"/>
    <d v="2022-08-21T00:00:00"/>
    <d v="2022-08-21T00:00:00"/>
    <m/>
    <s v=""/>
    <m/>
    <n v="0"/>
    <n v="1"/>
    <n v="30.7"/>
    <x v="3"/>
    <m/>
    <x v="0"/>
  </r>
  <r>
    <s v="DL-04173"/>
    <s v="CUST-1450"/>
    <s v=""/>
    <x v="2"/>
    <x v="6"/>
    <s v="26764"/>
    <n v="26764"/>
    <x v="6"/>
    <s v="Vidhi Mital"/>
    <s v="Vidhi Mital"/>
    <s v="2022-08-06"/>
    <x v="756"/>
    <d v="2022-12-20T00:00:00"/>
    <d v="2022-12-20T00:00:00"/>
    <m/>
    <s v=""/>
    <m/>
    <n v="0"/>
    <n v="1"/>
    <n v="3.7"/>
    <x v="1"/>
    <m/>
    <x v="0"/>
  </r>
  <r>
    <s v="DL-04174"/>
    <s v="CUST-0592"/>
    <s v="CMP-191"/>
    <x v="0"/>
    <x v="6"/>
    <s v="$3,269"/>
    <n v="3269"/>
    <x v="1"/>
    <s v="Jasmit Gour"/>
    <s v="Jasmit Gour"/>
    <s v="2024-10-23"/>
    <x v="616"/>
    <d v="2025-03-18T00:00:00"/>
    <d v="2025-03-18T00:00:00"/>
    <m/>
    <s v=""/>
    <m/>
    <n v="0"/>
    <n v="1"/>
    <n v="24.1"/>
    <x v="2"/>
    <m/>
    <x v="0"/>
  </r>
  <r>
    <s v="DL-04175"/>
    <s v="CUST-1328"/>
    <s v=""/>
    <x v="4"/>
    <x v="4"/>
    <s v="$13,303"/>
    <n v="13303"/>
    <x v="5"/>
    <s v="Karan Karnik"/>
    <s v="Karan Karnik"/>
    <s v="2023-10-15"/>
    <x v="463"/>
    <d v="2023-12-11T00:00:00"/>
    <d v="2023-12-11T00:00:00"/>
    <d v="2024-01-25T00:00:00"/>
    <d v="2024-01-25T00:00:00"/>
    <n v="102"/>
    <n v="0"/>
    <n v="1"/>
    <m/>
    <x v="2"/>
    <m/>
    <x v="1"/>
  </r>
  <r>
    <s v="DL-04176"/>
    <s v="CUST-0902"/>
    <s v=""/>
    <x v="2"/>
    <x v="4"/>
    <s v="10881"/>
    <n v="10881"/>
    <x v="2"/>
    <s v="Vidhi Mital"/>
    <s v="Vidhi Mital"/>
    <s v="2024-12-11"/>
    <x v="312"/>
    <d v="2025-03-07T00:00:00"/>
    <d v="2025-03-07T00:00:00"/>
    <d v="2025-04-11T00:00:00"/>
    <d v="2025-04-11T00:00:00"/>
    <n v="121"/>
    <n v="0"/>
    <n v="1"/>
    <n v="6.4"/>
    <x v="2"/>
    <m/>
    <x v="1"/>
  </r>
  <r>
    <s v="DL-04177"/>
    <s v="CUST-0057"/>
    <s v="CMP-177"/>
    <x v="1"/>
    <x v="6"/>
    <s v="204133"/>
    <n v="204133"/>
    <x v="6"/>
    <s v="Amruta Sinha"/>
    <s v="Amruta Sinha"/>
    <s v="2023-07-21"/>
    <x v="143"/>
    <d v="2023-10-06T00:00:00"/>
    <d v="2023-10-06T00:00:00"/>
    <m/>
    <s v=""/>
    <m/>
    <n v="0"/>
    <n v="1"/>
    <n v="26.4"/>
    <x v="0"/>
    <m/>
    <x v="0"/>
  </r>
  <r>
    <s v="DL-04178"/>
    <s v="CUST-0704"/>
    <s v="CMP-215"/>
    <x v="4"/>
    <x v="3"/>
    <s v="$4,366"/>
    <n v="4366"/>
    <x v="4"/>
    <s v="Karan Karnik"/>
    <s v="Karan Karnik"/>
    <s v="2022-01-20"/>
    <x v="91"/>
    <d v="2022-03-30T00:00:00"/>
    <d v="2022-03-30T00:00:00"/>
    <m/>
    <s v=""/>
    <m/>
    <n v="0"/>
    <n v="1"/>
    <n v="3.6"/>
    <x v="2"/>
    <m/>
    <x v="0"/>
  </r>
  <r>
    <s v="DL-04179"/>
    <s v="CUST-0256"/>
    <s v="CMP-038"/>
    <x v="1"/>
    <x v="4"/>
    <s v="$79,139"/>
    <n v="79139"/>
    <x v="5"/>
    <s v="Vidhi Mital"/>
    <s v="Vidhi Mital"/>
    <s v="2024-03-19"/>
    <x v="44"/>
    <m/>
    <s v=""/>
    <d v="2024-08-25T00:00:00"/>
    <d v="2024-08-25T00:00:00"/>
    <n v="159"/>
    <n v="0"/>
    <n v="1"/>
    <n v="6.1"/>
    <x v="0"/>
    <m/>
    <x v="1"/>
  </r>
  <r>
    <s v="DL-04180"/>
    <s v="CUST-0887"/>
    <s v="CMP-316"/>
    <x v="3"/>
    <x v="3"/>
    <s v="8K"/>
    <n v="8000"/>
    <x v="1"/>
    <s v="Champak Rao"/>
    <s v="Champak Rao"/>
    <s v="2024-09-09"/>
    <x v="38"/>
    <d v="2024-10-20T00:00:00"/>
    <d v="2024-10-20T00:00:00"/>
    <m/>
    <s v=""/>
    <m/>
    <n v="0"/>
    <n v="1"/>
    <n v="26.6"/>
    <x v="4"/>
    <m/>
    <x v="0"/>
  </r>
  <r>
    <s v="DL-04181"/>
    <s v="CUST-0810"/>
    <s v="CMP-221"/>
    <x v="4"/>
    <x v="6"/>
    <s v="7K"/>
    <n v="7000"/>
    <x v="3"/>
    <s v="Jairaj Panchal"/>
    <s v="Jairaj Panchal"/>
    <s v="2022-02-12"/>
    <x v="1029"/>
    <d v="2022-08-11T00:00:00"/>
    <d v="2022-08-11T00:00:00"/>
    <m/>
    <s v=""/>
    <m/>
    <n v="0"/>
    <n v="1"/>
    <n v="4.2"/>
    <x v="4"/>
    <m/>
    <x v="0"/>
  </r>
  <r>
    <s v="DL-04182"/>
    <s v="CUST-1347"/>
    <s v=""/>
    <x v="0"/>
    <x v="4"/>
    <s v="3,115"/>
    <n v="3115"/>
    <x v="0"/>
    <s v="Ati Seshadri"/>
    <s v="Ati Seshadri"/>
    <s v="2023-03-24"/>
    <x v="621"/>
    <d v="2023-08-13T00:00:00"/>
    <d v="2023-08-13T00:00:00"/>
    <d v="2023-08-17T00:00:00"/>
    <d v="2023-08-17T00:00:00"/>
    <n v="146"/>
    <n v="0"/>
    <n v="1"/>
    <n v="1.8"/>
    <x v="4"/>
    <m/>
    <x v="1"/>
  </r>
  <r>
    <s v="DL-04183"/>
    <s v="CUST-0816"/>
    <s v="CMP-202"/>
    <x v="0"/>
    <x v="4"/>
    <s v="8K"/>
    <n v="8000"/>
    <x v="3"/>
    <s v="Ekta Uppal"/>
    <s v="Ekta Uppal"/>
    <s v="2022-06-11"/>
    <x v="63"/>
    <d v="2022-07-06T00:00:00"/>
    <d v="2022-07-06T00:00:00"/>
    <d v="2022-12-12T00:00:00"/>
    <d v="2022-12-12T00:00:00"/>
    <n v="184"/>
    <n v="0"/>
    <n v="1"/>
    <m/>
    <x v="3"/>
    <m/>
    <x v="1"/>
  </r>
  <r>
    <s v="DL-04184"/>
    <s v="CUST-1034"/>
    <s v="CMP-080"/>
    <x v="0"/>
    <x v="5"/>
    <s v="6,627"/>
    <n v="6627"/>
    <x v="4"/>
    <s v="Panini Kade"/>
    <s v="Panini Kade"/>
    <s v="2023-04-29"/>
    <x v="128"/>
    <d v="2023-10-25T00:00:00"/>
    <d v="2023-10-25T00:00:00"/>
    <d v="2023-09-05T00:00:00"/>
    <d v="2023-09-05T00:00:00"/>
    <n v="129"/>
    <n v="0"/>
    <n v="1"/>
    <n v="4.3"/>
    <x v="3"/>
    <m/>
    <x v="2"/>
  </r>
  <r>
    <s v="DL-04185"/>
    <s v="CUST-0900"/>
    <s v="CMP-349"/>
    <x v="3"/>
    <x v="1"/>
    <s v="11977"/>
    <n v="11977"/>
    <x v="6"/>
    <s v="Owen Mane"/>
    <s v="Owen Mane"/>
    <s v="02/05/2022"/>
    <x v="183"/>
    <d v="2022-10-20T00:00:00"/>
    <d v="2022-10-20T00:00:00"/>
    <m/>
    <s v=""/>
    <m/>
    <n v="0"/>
    <n v="1"/>
    <n v="9.5"/>
    <x v="1"/>
    <m/>
    <x v="0"/>
  </r>
  <r>
    <s v="DL-04186"/>
    <s v="CUST-0402"/>
    <s v="CMP-378"/>
    <x v="3"/>
    <x v="1"/>
    <s v="15476"/>
    <n v="15476"/>
    <x v="0"/>
    <s v="Ati Seshadri  "/>
    <s v="Ati Seshadri"/>
    <s v="2023-04-24"/>
    <x v="769"/>
    <d v="2023-06-06T00:00:00"/>
    <d v="2023-06-06T00:00:00"/>
    <m/>
    <s v=""/>
    <m/>
    <n v="0"/>
    <n v="1"/>
    <n v="11.6"/>
    <x v="0"/>
    <m/>
    <x v="0"/>
  </r>
  <r>
    <s v="DL-04187"/>
    <s v="CUST-0925"/>
    <s v="CMP-320"/>
    <x v="0"/>
    <x v="5"/>
    <s v="8K"/>
    <n v="8000"/>
    <x v="5"/>
    <s v="Owen Mane"/>
    <s v="Owen Mane"/>
    <s v="2024-12-26"/>
    <x v="364"/>
    <d v="2025-04-10T00:00:00"/>
    <d v="2025-04-10T00:00:00"/>
    <d v="2025-06-25T00:00:00"/>
    <d v="2025-06-25T00:00:00"/>
    <n v="181"/>
    <n v="0"/>
    <n v="1"/>
    <n v="3"/>
    <x v="0"/>
    <m/>
    <x v="2"/>
  </r>
  <r>
    <s v="DL-04188"/>
    <s v="CUST-0762"/>
    <s v="CMP-237"/>
    <x v="4"/>
    <x v="1"/>
    <s v="6K"/>
    <n v="6000"/>
    <x v="7"/>
    <s v="rachit lall"/>
    <s v="Rachit Lall"/>
    <s v="2024-08-09"/>
    <x v="310"/>
    <d v="2024-11-05T00:00:00"/>
    <d v="2024-11-05T00:00:00"/>
    <m/>
    <s v=""/>
    <m/>
    <n v="0"/>
    <n v="1"/>
    <n v="6.5"/>
    <x v="4"/>
    <m/>
    <x v="0"/>
  </r>
  <r>
    <s v="DL-04189"/>
    <s v="CUST-0114"/>
    <s v="CMP-133"/>
    <x v="1"/>
    <x v="1"/>
    <s v="203K"/>
    <n v="203000"/>
    <x v="5"/>
    <s v="Panini Kade"/>
    <s v="Panini Kade"/>
    <s v="2022-12-30"/>
    <x v="217"/>
    <d v="2023-03-28T00:00:00"/>
    <d v="2023-03-28T00:00:00"/>
    <m/>
    <s v=""/>
    <m/>
    <n v="0"/>
    <n v="1"/>
    <n v="1.5"/>
    <x v="4"/>
    <m/>
    <x v="0"/>
  </r>
  <r>
    <s v="DL-04190"/>
    <s v="CUST-0235"/>
    <s v="CMP-364"/>
    <x v="3"/>
    <x v="0"/>
    <s v="9,450"/>
    <n v="9450"/>
    <x v="6"/>
    <s v="Patrick Sama"/>
    <s v="Patrick Sama"/>
    <s v="2022-07-16"/>
    <x v="492"/>
    <d v="2022-08-19T00:00:00"/>
    <d v="2022-08-19T00:00:00"/>
    <m/>
    <s v=""/>
    <m/>
    <n v="0"/>
    <n v="1"/>
    <n v="33.4"/>
    <x v="1"/>
    <m/>
    <x v="0"/>
  </r>
  <r>
    <s v="DL-04191"/>
    <s v="CUST-0158"/>
    <s v="CMP-382"/>
    <x v="1"/>
    <x v="3"/>
    <s v="87,939"/>
    <n v="87939"/>
    <x v="8"/>
    <s v="Hemangini Bahri"/>
    <s v="Hemangini Bahri"/>
    <s v="15/03/2024"/>
    <x v="267"/>
    <d v="2024-07-27T00:00:00"/>
    <d v="2024-07-27T00:00:00"/>
    <m/>
    <s v=""/>
    <m/>
    <n v="0"/>
    <n v="1"/>
    <n v="18.3"/>
    <x v="1"/>
    <m/>
    <x v="0"/>
  </r>
  <r>
    <s v="DL-04192"/>
    <s v="CUST-0841"/>
    <s v="CMP-344"/>
    <x v="3"/>
    <x v="6"/>
    <s v="12282"/>
    <n v="12282"/>
    <x v="5"/>
    <s v="Ati Seshadri"/>
    <s v="Ati Seshadri"/>
    <s v="2024-06-11"/>
    <x v="258"/>
    <d v="2024-07-07T00:00:00"/>
    <d v="2024-07-07T00:00:00"/>
    <m/>
    <s v=""/>
    <m/>
    <n v="0"/>
    <n v="1"/>
    <n v="23.5"/>
    <x v="4"/>
    <m/>
    <x v="0"/>
  </r>
  <r>
    <s v="DL-04193"/>
    <s v="CUST-1326"/>
    <s v="CMP-232"/>
    <x v="1"/>
    <x v="4"/>
    <s v="$82,685"/>
    <n v="82685"/>
    <x v="4"/>
    <s v="Panini Kade"/>
    <s v="Panini Kade"/>
    <s v="2022-01-11"/>
    <x v="784"/>
    <m/>
    <s v=""/>
    <d v="2022-06-03T00:00:00"/>
    <d v="2022-06-03T00:00:00"/>
    <n v="143"/>
    <n v="1"/>
    <n v="2"/>
    <n v="17.899999999999999"/>
    <x v="1"/>
    <m/>
    <x v="1"/>
  </r>
  <r>
    <s v="DL-04194"/>
    <s v="CUST-1088"/>
    <s v=""/>
    <x v="4"/>
    <x v="1"/>
    <s v="12262"/>
    <n v="12262"/>
    <x v="3"/>
    <s v="jalsa parsa"/>
    <s v="Jalsa Parsa"/>
    <s v="2023-01-15"/>
    <x v="718"/>
    <d v="2023-04-30T00:00:00"/>
    <d v="2023-04-30T00:00:00"/>
    <m/>
    <s v=""/>
    <m/>
    <n v="0"/>
    <n v="1"/>
    <m/>
    <x v="3"/>
    <m/>
    <x v="0"/>
  </r>
  <r>
    <s v="DL-04195"/>
    <s v="CUST-0263"/>
    <s v="CMP-330"/>
    <x v="4"/>
    <x v="6"/>
    <s v="4178"/>
    <n v="4178"/>
    <x v="6"/>
    <s v="Shivani Natt"/>
    <s v="Shivani Natt"/>
    <s v="2022-03-02"/>
    <x v="147"/>
    <d v="2022-06-27T00:00:00"/>
    <d v="2022-06-27T00:00:00"/>
    <m/>
    <s v=""/>
    <m/>
    <n v="0"/>
    <n v="1"/>
    <n v="5.7"/>
    <x v="2"/>
    <m/>
    <x v="0"/>
  </r>
  <r>
    <s v="DL-04196"/>
    <s v="CUST-0288"/>
    <s v="CMP-103"/>
    <x v="1"/>
    <x v="0"/>
    <s v="$55,969"/>
    <n v="55969"/>
    <x v="8"/>
    <s v="Amruta Sinha"/>
    <s v="Amruta Sinha"/>
    <s v="2022-10-17"/>
    <x v="982"/>
    <d v="2022-11-17T00:00:00"/>
    <d v="2022-11-17T00:00:00"/>
    <m/>
    <s v=""/>
    <m/>
    <n v="0"/>
    <n v="1"/>
    <n v="10.6"/>
    <x v="3"/>
    <m/>
    <x v="0"/>
  </r>
  <r>
    <s v="DL-04197"/>
    <s v="CUST-0941"/>
    <s v=""/>
    <x v="3"/>
    <x v="1"/>
    <s v="21,560"/>
    <n v="21560"/>
    <x v="6"/>
    <s v="Karan Karnik"/>
    <s v="Karan Karnik"/>
    <s v="2024-01-11"/>
    <x v="177"/>
    <d v="2024-02-23T00:00:00"/>
    <d v="2024-02-23T00:00:00"/>
    <m/>
    <s v=""/>
    <m/>
    <n v="0"/>
    <n v="1"/>
    <m/>
    <x v="0"/>
    <m/>
    <x v="0"/>
  </r>
  <r>
    <s v="DL-04198"/>
    <s v="CUST-1007"/>
    <s v=""/>
    <x v="4"/>
    <x v="2"/>
    <s v="$4,960"/>
    <n v="4960"/>
    <x v="6"/>
    <s v="Champak Rao"/>
    <s v="Champak Rao"/>
    <s v="2023-05-06"/>
    <x v="836"/>
    <d v="2023-08-22T00:00:00"/>
    <d v="2023-08-22T00:00:00"/>
    <m/>
    <s v=""/>
    <m/>
    <n v="0"/>
    <n v="1"/>
    <n v="14.7"/>
    <x v="3"/>
    <m/>
    <x v="0"/>
  </r>
  <r>
    <s v="DL-04199"/>
    <s v="CUST-0172"/>
    <s v="CMP-221"/>
    <x v="4"/>
    <x v="3"/>
    <s v="$6,563"/>
    <n v="6563"/>
    <x v="4"/>
    <s v="Kashish Patla"/>
    <s v="Kashish Patla"/>
    <s v="2023-02-10"/>
    <x v="411"/>
    <d v="2023-03-06T00:00:00"/>
    <d v="2023-03-06T00:00:00"/>
    <m/>
    <s v=""/>
    <m/>
    <n v="0"/>
    <n v="1"/>
    <n v="2.4"/>
    <x v="3"/>
    <m/>
    <x v="0"/>
  </r>
  <r>
    <s v="DL-04200"/>
    <s v="CUST-0571"/>
    <s v=""/>
    <x v="0"/>
    <x v="1"/>
    <s v="5835"/>
    <n v="5835"/>
    <x v="8"/>
    <s v="Champak Rao"/>
    <s v="Champak Rao"/>
    <s v="2023-07-28"/>
    <x v="303"/>
    <d v="2023-09-04T00:00:00"/>
    <d v="2023-09-04T00:00:00"/>
    <m/>
    <s v=""/>
    <m/>
    <n v="0"/>
    <n v="1"/>
    <n v="28.8"/>
    <x v="0"/>
    <m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0">
  <r>
    <s v="DL-00001"/>
    <s v="CUST-1258"/>
    <s v=""/>
    <x v="0"/>
    <s v="Negotiation"/>
    <s v="7902"/>
    <n v="7902"/>
    <x v="0"/>
    <x v="0"/>
    <x v="0"/>
    <s v="2022-03-15"/>
    <d v="2022-03-15T00:00:00"/>
    <d v="2022-08-30T00:00:00"/>
    <d v="2022-08-30T00:00:00"/>
    <m/>
    <s v=""/>
    <m/>
    <n v="0"/>
    <n v="1"/>
    <n v="3.6"/>
    <s v="Middle East"/>
    <n v="7902"/>
    <x v="0"/>
    <x v="0"/>
    <n v="0"/>
    <s v=""/>
    <x v="0"/>
  </r>
  <r>
    <s v="DL-00002"/>
    <s v="CUST-0652"/>
    <s v=""/>
    <x v="0"/>
    <s v="Proposal"/>
    <s v="3K"/>
    <n v="3000"/>
    <x v="1"/>
    <x v="1"/>
    <x v="1"/>
    <s v="2023-06-06"/>
    <d v="2023-06-06T00:00:00"/>
    <d v="2023-08-06T00:00:00"/>
    <d v="2023-08-06T00:00:00"/>
    <m/>
    <s v=""/>
    <m/>
    <n v="0"/>
    <n v="1"/>
    <n v="12.6"/>
    <s v="Southeast Asia"/>
    <n v="3000"/>
    <x v="0"/>
    <x v="1"/>
    <n v="0"/>
    <s v=""/>
    <x v="0"/>
  </r>
  <r>
    <s v="DL-00003"/>
    <s v="CUST-0657"/>
    <s v="CMP-258"/>
    <x v="1"/>
    <s v="Negotiation"/>
    <s v="$81,996"/>
    <n v="81996"/>
    <x v="2"/>
    <x v="2"/>
    <x v="2"/>
    <s v="2023-02-05"/>
    <d v="2023-02-05T00:00:00"/>
    <d v="2023-05-08T00:00:00"/>
    <d v="2023-05-08T00:00:00"/>
    <m/>
    <s v=""/>
    <m/>
    <n v="0"/>
    <n v="1"/>
    <m/>
    <s v="ANZ"/>
    <n v="81996"/>
    <x v="0"/>
    <x v="1"/>
    <n v="0"/>
    <s v=""/>
    <x v="0"/>
  </r>
  <r>
    <s v="DL-00004"/>
    <s v="CUST-1189"/>
    <s v=""/>
    <x v="1"/>
    <s v="Prospecting"/>
    <s v="$151,127"/>
    <n v="151127"/>
    <x v="3"/>
    <x v="3"/>
    <x v="3"/>
    <s v="2024-02-06"/>
    <d v="2024-02-06T00:00:00"/>
    <d v="2024-06-29T00:00:00"/>
    <d v="2024-06-29T00:00:00"/>
    <m/>
    <s v=""/>
    <m/>
    <n v="0"/>
    <n v="1"/>
    <n v="2.5"/>
    <s v="ANZ"/>
    <n v="151127"/>
    <x v="0"/>
    <x v="2"/>
    <n v="0"/>
    <s v=""/>
    <x v="0"/>
  </r>
  <r>
    <s v="DL-00005"/>
    <s v="CUST-1278"/>
    <s v="CMP-184"/>
    <x v="2"/>
    <s v="Demo"/>
    <s v="19,891"/>
    <n v="19891"/>
    <x v="4"/>
    <x v="1"/>
    <x v="1"/>
    <s v="2023-04-23"/>
    <d v="2023-04-23T00:00:00"/>
    <d v="2023-09-12T00:00:00"/>
    <d v="2023-09-12T00:00:00"/>
    <m/>
    <s v=""/>
    <m/>
    <n v="0"/>
    <n v="1"/>
    <n v="27.8"/>
    <s v="South Asia"/>
    <n v="19891"/>
    <x v="0"/>
    <x v="2"/>
    <n v="0"/>
    <s v=""/>
    <x v="0"/>
  </r>
  <r>
    <s v="DL-00006"/>
    <s v="CUST-0818"/>
    <s v=""/>
    <x v="1"/>
    <s v="Proposal"/>
    <s v="$73,353"/>
    <n v="73353"/>
    <x v="1"/>
    <x v="4"/>
    <x v="4"/>
    <s v="2022-11-19"/>
    <d v="2022-11-19T00:00:00"/>
    <d v="2022-12-22T00:00:00"/>
    <d v="2022-12-22T00:00:00"/>
    <m/>
    <s v=""/>
    <m/>
    <n v="0"/>
    <n v="1"/>
    <n v="30.3"/>
    <s v="Southeast Asia"/>
    <n v="73353"/>
    <x v="0"/>
    <x v="1"/>
    <n v="0"/>
    <s v=""/>
    <x v="0"/>
  </r>
  <r>
    <s v="DL-00007"/>
    <s v="CUST-0647"/>
    <s v=""/>
    <x v="3"/>
    <s v="Demo"/>
    <s v="7K"/>
    <n v="7000"/>
    <x v="2"/>
    <x v="5"/>
    <x v="5"/>
    <s v="2024-04-16"/>
    <d v="2024-04-16T00:00:00"/>
    <d v="2024-07-15T00:00:00"/>
    <d v="2024-07-15T00:00:00"/>
    <m/>
    <s v=""/>
    <m/>
    <n v="0"/>
    <n v="1"/>
    <m/>
    <s v="Middle East"/>
    <n v="7000"/>
    <x v="0"/>
    <x v="0"/>
    <n v="0"/>
    <s v=""/>
    <x v="0"/>
  </r>
  <r>
    <s v="DL-00008"/>
    <s v="CUST-0056"/>
    <s v=""/>
    <x v="3"/>
    <s v="Demo"/>
    <s v="4K"/>
    <n v="4000"/>
    <x v="4"/>
    <x v="6"/>
    <x v="2"/>
    <s v="24/03/2022"/>
    <d v="2022-03-24T00:00:00"/>
    <d v="2022-06-04T00:00:00"/>
    <d v="2022-06-04T00:00:00"/>
    <m/>
    <s v=""/>
    <m/>
    <n v="0"/>
    <n v="1"/>
    <n v="5.5"/>
    <s v="Southeast Asia"/>
    <n v="4000"/>
    <x v="0"/>
    <x v="2"/>
    <n v="0"/>
    <s v=""/>
    <x v="0"/>
  </r>
  <r>
    <s v="DL-00009"/>
    <s v="CUST-0355"/>
    <s v="CMP-054"/>
    <x v="0"/>
    <s v="Demo"/>
    <s v="8,506"/>
    <n v="8506"/>
    <x v="5"/>
    <x v="7"/>
    <x v="6"/>
    <s v="2022-11-11"/>
    <d v="2022-11-11T00:00:00"/>
    <d v="2023-04-12T00:00:00"/>
    <d v="2023-04-12T00:00:00"/>
    <m/>
    <s v=""/>
    <m/>
    <n v="0"/>
    <n v="1"/>
    <n v="14.1"/>
    <s v="South Asia"/>
    <n v="8506"/>
    <x v="0"/>
    <x v="0"/>
    <n v="0"/>
    <s v=""/>
    <x v="0"/>
  </r>
  <r>
    <s v="DL-00010"/>
    <s v="CUST-0537"/>
    <s v="CMP-327"/>
    <x v="3"/>
    <s v="Proposal"/>
    <s v="$4,469"/>
    <n v="4469"/>
    <x v="2"/>
    <x v="8"/>
    <x v="7"/>
    <s v="2022-01-02"/>
    <d v="2022-01-02T00:00:00"/>
    <d v="2022-06-11T00:00:00"/>
    <d v="2022-06-11T00:00:00"/>
    <m/>
    <s v=""/>
    <m/>
    <n v="0"/>
    <n v="1"/>
    <n v="32"/>
    <s v="Southeast Asia"/>
    <n v="4469"/>
    <x v="0"/>
    <x v="1"/>
    <n v="0"/>
    <s v=""/>
    <x v="0"/>
  </r>
  <r>
    <s v="DL-00011"/>
    <s v="CUST-1067"/>
    <s v="CMP-224"/>
    <x v="1"/>
    <s v="Closed Won"/>
    <s v="$178,212"/>
    <n v="178212"/>
    <x v="2"/>
    <x v="9"/>
    <x v="8"/>
    <s v="29/09/2023"/>
    <d v="2023-09-29T00:00:00"/>
    <d v="2024-02-02T00:00:00"/>
    <d v="2024-02-02T00:00:00"/>
    <d v="2023-12-13T00:00:00"/>
    <d v="2023-12-13T00:00:00"/>
    <n v="75"/>
    <n v="1"/>
    <n v="2"/>
    <n v="3.9"/>
    <s v="Southeast Asia"/>
    <n v="178212"/>
    <x v="1"/>
    <x v="2"/>
    <n v="1"/>
    <n v="-51"/>
    <x v="1"/>
  </r>
  <r>
    <s v="DL-00012"/>
    <s v="CUST-0375"/>
    <s v=""/>
    <x v="0"/>
    <s v="Demo"/>
    <s v="3,564"/>
    <n v="3564"/>
    <x v="0"/>
    <x v="10"/>
    <x v="9"/>
    <s v="2022-08-19"/>
    <d v="2022-08-19T00:00:00"/>
    <d v="2023-01-11T00:00:00"/>
    <d v="2023-01-11T00:00:00"/>
    <m/>
    <s v=""/>
    <m/>
    <n v="0"/>
    <n v="1"/>
    <n v="19.899999999999999"/>
    <s v="East Africa"/>
    <n v="3564"/>
    <x v="0"/>
    <x v="2"/>
    <n v="0"/>
    <s v=""/>
    <x v="0"/>
  </r>
  <r>
    <s v="DL-00013"/>
    <s v="CUST-0833"/>
    <s v="CMP-378"/>
    <x v="3"/>
    <s v="Negotiation"/>
    <s v="5,862"/>
    <n v="5862"/>
    <x v="5"/>
    <x v="11"/>
    <x v="10"/>
    <s v="2023-02-12"/>
    <d v="2023-02-12T00:00:00"/>
    <d v="2023-03-13T00:00:00"/>
    <d v="2023-03-13T00:00:00"/>
    <m/>
    <s v=""/>
    <m/>
    <n v="0"/>
    <n v="1"/>
    <n v="15.1"/>
    <s v="Southeast Asia"/>
    <n v="5862"/>
    <x v="0"/>
    <x v="2"/>
    <n v="0"/>
    <s v=""/>
    <x v="0"/>
  </r>
  <r>
    <s v="DL-00014"/>
    <s v="CUST-0128"/>
    <s v="CMP-121"/>
    <x v="0"/>
    <s v="Demo"/>
    <s v="1K"/>
    <n v="1000"/>
    <x v="4"/>
    <x v="1"/>
    <x v="1"/>
    <s v="2022-07-17"/>
    <d v="2022-07-17T00:00:00"/>
    <d v="2022-10-23T00:00:00"/>
    <d v="2022-10-23T00:00:00"/>
    <m/>
    <s v=""/>
    <m/>
    <n v="0"/>
    <n v="1"/>
    <n v="9.5"/>
    <s v="South Asia"/>
    <n v="1000"/>
    <x v="0"/>
    <x v="0"/>
    <n v="0"/>
    <s v=""/>
    <x v="0"/>
  </r>
  <r>
    <s v="DL-00015"/>
    <s v="CUST-1133"/>
    <s v="CMP-091"/>
    <x v="2"/>
    <s v="Closed Lost"/>
    <s v="24887"/>
    <n v="24887"/>
    <x v="1"/>
    <x v="12"/>
    <x v="11"/>
    <s v="2024-07-12"/>
    <d v="2024-07-12T00:00:00"/>
    <d v="2024-09-06T00:00:00"/>
    <d v="2024-09-06T00:00:00"/>
    <d v="2024-11-20T00:00:00"/>
    <d v="2024-11-20T00:00:00"/>
    <n v="131"/>
    <n v="0"/>
    <n v="1"/>
    <n v="32.700000000000003"/>
    <s v="Southeast Asia"/>
    <n v="24887"/>
    <x v="2"/>
    <x v="2"/>
    <n v="1"/>
    <n v="75"/>
    <x v="0"/>
  </r>
  <r>
    <s v="DL-00016"/>
    <s v="CUST-1028"/>
    <s v="CMP-127"/>
    <x v="3"/>
    <s v="Closed Lost"/>
    <s v="$10,459"/>
    <n v="10459"/>
    <x v="4"/>
    <x v="6"/>
    <x v="2"/>
    <s v="2024-11-01"/>
    <d v="2024-11-01T00:00:00"/>
    <d v="2025-04-26T00:00:00"/>
    <d v="2025-04-26T00:00:00"/>
    <d v="2025-03-04T00:00:00"/>
    <d v="2025-03-04T00:00:00"/>
    <n v="123"/>
    <n v="0"/>
    <n v="1"/>
    <n v="6.2"/>
    <s v="Middle East"/>
    <n v="10459"/>
    <x v="2"/>
    <x v="0"/>
    <n v="1"/>
    <n v="-53"/>
    <x v="1"/>
  </r>
  <r>
    <s v="DL-00017"/>
    <s v="CUST-0223"/>
    <s v="CMP-378"/>
    <x v="0"/>
    <s v="Closed Lost"/>
    <s v="$7,222"/>
    <n v="7222"/>
    <x v="4"/>
    <x v="13"/>
    <x v="12"/>
    <s v="2023-04-08"/>
    <d v="2023-04-08T00:00:00"/>
    <d v="2023-09-08T00:00:00"/>
    <d v="2023-09-08T00:00:00"/>
    <d v="2023-06-24T00:00:00"/>
    <d v="2023-06-24T00:00:00"/>
    <n v="77"/>
    <n v="0"/>
    <n v="1"/>
    <n v="12.2"/>
    <s v="South Asia"/>
    <n v="7222"/>
    <x v="2"/>
    <x v="2"/>
    <n v="1"/>
    <n v="-76"/>
    <x v="1"/>
  </r>
  <r>
    <s v="DL-00018"/>
    <s v="CUST-0667"/>
    <s v="CMP-335"/>
    <x v="0"/>
    <s v="Demo"/>
    <s v="$8,134"/>
    <n v="8134"/>
    <x v="3"/>
    <x v="14"/>
    <x v="13"/>
    <s v="2024-01-29"/>
    <d v="2024-01-29T00:00:00"/>
    <d v="2024-07-24T00:00:00"/>
    <d v="2024-07-24T00:00:00"/>
    <m/>
    <s v=""/>
    <m/>
    <n v="0"/>
    <n v="1"/>
    <m/>
    <s v="Southeast Asia"/>
    <n v="8134"/>
    <x v="0"/>
    <x v="0"/>
    <n v="0"/>
    <s v=""/>
    <x v="0"/>
  </r>
  <r>
    <s v="DL-00019"/>
    <s v="CUST-1273"/>
    <s v="CMP-339"/>
    <x v="2"/>
    <s v="Proposal"/>
    <s v="46,846"/>
    <n v="46846"/>
    <x v="3"/>
    <x v="15"/>
    <x v="14"/>
    <s v="2023-12-23"/>
    <d v="2023-12-23T00:00:00"/>
    <d v="2024-05-22T00:00:00"/>
    <d v="2024-05-22T00:00:00"/>
    <m/>
    <s v=""/>
    <m/>
    <n v="0"/>
    <n v="1"/>
    <n v="18.899999999999999"/>
    <s v="South Asia"/>
    <n v="46846"/>
    <x v="0"/>
    <x v="1"/>
    <n v="0"/>
    <s v=""/>
    <x v="0"/>
  </r>
  <r>
    <s v="DL-00020"/>
    <s v="CUST-1499"/>
    <s v="CMP-140"/>
    <x v="2"/>
    <s v="Closed Won"/>
    <s v="$33,087"/>
    <n v="33087"/>
    <x v="2"/>
    <x v="16"/>
    <x v="15"/>
    <s v="2022-12-16"/>
    <d v="2022-12-16T00:00:00"/>
    <d v="2023-01-24T00:00:00"/>
    <d v="2023-01-24T00:00:00"/>
    <d v="2023-04-29T00:00:00"/>
    <d v="2023-04-29T00:00:00"/>
    <n v="134"/>
    <n v="1"/>
    <n v="2"/>
    <n v="12"/>
    <s v="South Asia"/>
    <n v="33087"/>
    <x v="1"/>
    <x v="2"/>
    <n v="1"/>
    <n v="95"/>
    <x v="0"/>
  </r>
  <r>
    <s v="DL-00021"/>
    <s v="CUST-1485"/>
    <s v="CMP-012"/>
    <x v="1"/>
    <s v="Closed Lost"/>
    <s v="119072"/>
    <n v="119072"/>
    <x v="6"/>
    <x v="0"/>
    <x v="0"/>
    <s v="2024-04-23"/>
    <d v="2024-04-23T00:00:00"/>
    <d v="2024-07-24T00:00:00"/>
    <d v="2024-07-24T00:00:00"/>
    <d v="2024-09-02T00:00:00"/>
    <d v="2024-09-02T00:00:00"/>
    <n v="132"/>
    <n v="0"/>
    <n v="1"/>
    <n v="20.100000000000001"/>
    <s v="East Africa"/>
    <n v="119072"/>
    <x v="2"/>
    <x v="2"/>
    <n v="1"/>
    <n v="40"/>
    <x v="0"/>
  </r>
  <r>
    <s v="DL-00022"/>
    <s v="CUST-0937"/>
    <s v=""/>
    <x v="1"/>
    <s v="Negotiation"/>
    <s v="$116,146"/>
    <n v="116146"/>
    <x v="3"/>
    <x v="17"/>
    <x v="16"/>
    <s v="2023-08-06"/>
    <d v="2023-08-06T00:00:00"/>
    <d v="2023-12-29T00:00:00"/>
    <d v="2023-12-29T00:00:00"/>
    <m/>
    <s v=""/>
    <m/>
    <n v="0"/>
    <n v="1"/>
    <n v="21.3"/>
    <s v="ANZ"/>
    <n v="116146"/>
    <x v="0"/>
    <x v="2"/>
    <n v="0"/>
    <s v=""/>
    <x v="0"/>
  </r>
  <r>
    <s v="DL-00023"/>
    <s v="CUST-0939"/>
    <s v=""/>
    <x v="3"/>
    <s v="Closed Lost"/>
    <s v="$23,944"/>
    <n v="23944"/>
    <x v="7"/>
    <x v="6"/>
    <x v="2"/>
    <s v="2022-08-07"/>
    <d v="2022-08-07T00:00:00"/>
    <d v="2023-01-18T00:00:00"/>
    <d v="2023-01-18T00:00:00"/>
    <d v="2022-11-02T00:00:00"/>
    <d v="2022-11-02T00:00:00"/>
    <n v="87"/>
    <n v="0"/>
    <n v="1"/>
    <m/>
    <s v="East Africa"/>
    <n v="23944"/>
    <x v="2"/>
    <x v="0"/>
    <n v="1"/>
    <n v="-77"/>
    <x v="1"/>
  </r>
  <r>
    <s v="DL-00024"/>
    <s v="CUST-0021"/>
    <s v="CMP-130"/>
    <x v="1"/>
    <s v="Closed Lost"/>
    <s v="115K"/>
    <n v="115000"/>
    <x v="0"/>
    <x v="10"/>
    <x v="9"/>
    <s v="2024-03-23"/>
    <d v="2024-03-23T00:00:00"/>
    <m/>
    <s v=""/>
    <d v="2024-08-29T00:00:00"/>
    <d v="2024-08-29T00:00:00"/>
    <n v="159"/>
    <n v="0"/>
    <n v="1"/>
    <n v="6.3"/>
    <s v="South Asia"/>
    <n v="115000"/>
    <x v="2"/>
    <x v="0"/>
    <n v="1"/>
    <s v=""/>
    <x v="0"/>
  </r>
  <r>
    <s v="DL-00025"/>
    <s v="CUST-0002"/>
    <s v="CMP-055"/>
    <x v="3"/>
    <s v="Closed Lost"/>
    <s v="17,202"/>
    <n v="17202"/>
    <x v="8"/>
    <x v="6"/>
    <x v="2"/>
    <s v="2023-09-17"/>
    <d v="2023-09-17T00:00:00"/>
    <d v="2023-12-01T00:00:00"/>
    <d v="2023-12-01T00:00:00"/>
    <d v="2024-02-05T00:00:00"/>
    <d v="2024-02-05T00:00:00"/>
    <n v="141"/>
    <n v="0"/>
    <n v="1"/>
    <n v="9.1999999999999993"/>
    <s v="ANZ"/>
    <n v="17202"/>
    <x v="2"/>
    <x v="1"/>
    <n v="1"/>
    <n v="66"/>
    <x v="0"/>
  </r>
  <r>
    <s v="DL-00026"/>
    <s v="CUST-0485"/>
    <s v="CMP-399"/>
    <x v="0"/>
    <s v="Qualification"/>
    <s v="$1,586"/>
    <n v="1586"/>
    <x v="3"/>
    <x v="16"/>
    <x v="15"/>
    <s v="12/03/2023"/>
    <d v="2023-03-12T00:00:00"/>
    <d v="2023-07-04T00:00:00"/>
    <d v="2023-07-04T00:00:00"/>
    <m/>
    <s v=""/>
    <m/>
    <n v="0"/>
    <n v="1"/>
    <n v="14.1"/>
    <s v="Southeast Asia"/>
    <n v="1586"/>
    <x v="0"/>
    <x v="0"/>
    <n v="0"/>
    <s v=""/>
    <x v="0"/>
  </r>
  <r>
    <s v="DL-00027"/>
    <s v="CUST-0733"/>
    <s v=""/>
    <x v="4"/>
    <s v="Demo"/>
    <s v="8K"/>
    <n v="8000"/>
    <x v="8"/>
    <x v="17"/>
    <x v="16"/>
    <s v="2023-08-26"/>
    <d v="2023-08-26T00:00:00"/>
    <d v="2024-01-16T00:00:00"/>
    <d v="2024-01-16T00:00:00"/>
    <m/>
    <s v=""/>
    <m/>
    <n v="0"/>
    <n v="1"/>
    <n v="32"/>
    <s v="ANZ"/>
    <n v="8000"/>
    <x v="0"/>
    <x v="0"/>
    <n v="0"/>
    <s v=""/>
    <x v="0"/>
  </r>
  <r>
    <s v="DL-00028"/>
    <s v="CUST-1317"/>
    <s v=""/>
    <x v="0"/>
    <s v="Prospecting"/>
    <s v="$8,919"/>
    <n v="8919"/>
    <x v="4"/>
    <x v="18"/>
    <x v="14"/>
    <s v="2023-07-10"/>
    <d v="2023-07-10T00:00:00"/>
    <d v="2023-09-27T00:00:00"/>
    <d v="2023-09-27T00:00:00"/>
    <m/>
    <s v=""/>
    <m/>
    <n v="0"/>
    <n v="1"/>
    <m/>
    <s v="Middle East"/>
    <n v="8919"/>
    <x v="0"/>
    <x v="1"/>
    <n v="0"/>
    <s v=""/>
    <x v="0"/>
  </r>
  <r>
    <s v="DL-00029"/>
    <s v="CUST-1145"/>
    <s v="CMP-218"/>
    <x v="4"/>
    <s v="Closed Won"/>
    <s v="$11,849"/>
    <n v="11849"/>
    <x v="7"/>
    <x v="1"/>
    <x v="1"/>
    <s v="2022-10-18"/>
    <d v="2022-10-18T00:00:00"/>
    <d v="2023-01-23T00:00:00"/>
    <d v="2023-01-23T00:00:00"/>
    <d v="2023-04-12T00:00:00"/>
    <d v="2023-04-12T00:00:00"/>
    <n v="176"/>
    <n v="0"/>
    <n v="1"/>
    <n v="30.5"/>
    <s v="Southeast Asia"/>
    <n v="11849"/>
    <x v="1"/>
    <x v="2"/>
    <n v="1"/>
    <n v="79"/>
    <x v="0"/>
  </r>
  <r>
    <s v="DL-00030"/>
    <s v="CUST-0371"/>
    <s v="CMP-351"/>
    <x v="0"/>
    <s v="Negotiation"/>
    <s v="$7,862"/>
    <n v="7862"/>
    <x v="7"/>
    <x v="5"/>
    <x v="5"/>
    <s v="2024-06-19"/>
    <d v="2024-06-19T00:00:00"/>
    <d v="2024-09-20T00:00:00"/>
    <d v="2024-09-20T00:00:00"/>
    <m/>
    <s v=""/>
    <m/>
    <n v="0"/>
    <n v="1"/>
    <n v="13.6"/>
    <s v="Middle East"/>
    <n v="7862"/>
    <x v="0"/>
    <x v="2"/>
    <n v="0"/>
    <s v=""/>
    <x v="0"/>
  </r>
  <r>
    <s v="DL-00031"/>
    <s v="CUST-1231"/>
    <s v=""/>
    <x v="4"/>
    <s v="Demo"/>
    <s v="$14,033"/>
    <n v="14033"/>
    <x v="0"/>
    <x v="5"/>
    <x v="5"/>
    <s v="2022-06-17"/>
    <d v="2022-06-17T00:00:00"/>
    <d v="2022-09-29T00:00:00"/>
    <d v="2022-09-29T00:00:00"/>
    <m/>
    <s v=""/>
    <m/>
    <n v="0"/>
    <n v="1"/>
    <n v="5.8"/>
    <s v="Southeast Asia"/>
    <n v="14033"/>
    <x v="0"/>
    <x v="2"/>
    <n v="0"/>
    <s v=""/>
    <x v="0"/>
  </r>
  <r>
    <s v="DL-00032"/>
    <s v="CUST-1349"/>
    <s v="CMP-285"/>
    <x v="2"/>
    <s v="Closed Lost"/>
    <n v="28595"/>
    <n v="28595"/>
    <x v="0"/>
    <x v="14"/>
    <x v="13"/>
    <s v="2024-08-06"/>
    <d v="2024-08-06T00:00:00"/>
    <d v="2024-10-29T00:00:00"/>
    <d v="2024-10-29T00:00:00"/>
    <d v="2025-01-12T00:00:00"/>
    <d v="2025-01-12T00:00:00"/>
    <n v="159"/>
    <n v="0"/>
    <n v="1"/>
    <n v="25.6"/>
    <s v="Middle East"/>
    <n v="28595"/>
    <x v="2"/>
    <x v="2"/>
    <n v="1"/>
    <n v="75"/>
    <x v="0"/>
  </r>
  <r>
    <s v="DL-00033"/>
    <s v="CUST-0351"/>
    <s v=""/>
    <x v="2"/>
    <s v="Negotiation"/>
    <s v="$13,494"/>
    <n v="13494"/>
    <x v="5"/>
    <x v="1"/>
    <x v="1"/>
    <s v="2023-10-03"/>
    <d v="2023-10-03T00:00:00"/>
    <d v="2024-02-23T00:00:00"/>
    <d v="2024-02-23T00:00:00"/>
    <m/>
    <s v=""/>
    <m/>
    <n v="0"/>
    <n v="1"/>
    <m/>
    <s v="South Asia"/>
    <n v="13494"/>
    <x v="0"/>
    <x v="0"/>
    <n v="0"/>
    <s v=""/>
    <x v="0"/>
  </r>
  <r>
    <s v="DL-00034"/>
    <s v="CUST-1305"/>
    <s v="CMP-375"/>
    <x v="0"/>
    <s v="Demo"/>
    <s v="$6,564"/>
    <n v="6564"/>
    <x v="0"/>
    <x v="17"/>
    <x v="16"/>
    <s v="2024-01-20"/>
    <d v="2024-01-20T00:00:00"/>
    <d v="2024-03-11T00:00:00"/>
    <d v="2024-03-11T00:00:00"/>
    <m/>
    <s v=""/>
    <m/>
    <n v="0"/>
    <n v="1"/>
    <n v="30.6"/>
    <s v="ANZ"/>
    <n v="6564"/>
    <x v="0"/>
    <x v="0"/>
    <n v="0"/>
    <s v=""/>
    <x v="0"/>
  </r>
  <r>
    <s v="DL-00035"/>
    <s v="CUST-1190"/>
    <s v="CMP-036"/>
    <x v="1"/>
    <s v="Closed Won"/>
    <s v="104,006"/>
    <n v="104006"/>
    <x v="3"/>
    <x v="6"/>
    <x v="2"/>
    <s v="2022-03-17"/>
    <d v="2022-03-17T00:00:00"/>
    <m/>
    <s v=""/>
    <d v="2022-05-25T00:00:00"/>
    <d v="2022-05-25T00:00:00"/>
    <n v="69"/>
    <n v="1"/>
    <n v="2"/>
    <n v="14.7"/>
    <s v="Southeast Asia"/>
    <n v="104006"/>
    <x v="1"/>
    <x v="2"/>
    <n v="1"/>
    <s v=""/>
    <x v="0"/>
  </r>
  <r>
    <s v="DL-00036"/>
    <s v="CUST-1068"/>
    <s v="CMP-095"/>
    <x v="3"/>
    <s v="Closed Lost"/>
    <s v="$10,794"/>
    <n v="10794"/>
    <x v="2"/>
    <x v="10"/>
    <x v="9"/>
    <s v="2022-05-20"/>
    <d v="2022-05-20T00:00:00"/>
    <d v="2022-10-21T00:00:00"/>
    <d v="2022-10-21T00:00:00"/>
    <d v="2022-06-11T00:00:00"/>
    <d v="2022-06-11T00:00:00"/>
    <n v="22"/>
    <n v="0"/>
    <n v="1"/>
    <n v="10"/>
    <s v="South Asia"/>
    <n v="10794"/>
    <x v="2"/>
    <x v="2"/>
    <n v="1"/>
    <n v="-132"/>
    <x v="1"/>
  </r>
  <r>
    <s v="DL-00037"/>
    <s v="CUST-0251"/>
    <s v=""/>
    <x v="4"/>
    <s v="Closed Won"/>
    <s v="8191"/>
    <n v="8191"/>
    <x v="2"/>
    <x v="19"/>
    <x v="17"/>
    <s v="2023-04-09"/>
    <d v="2023-04-09T00:00:00"/>
    <d v="2023-09-02T00:00:00"/>
    <d v="2023-09-02T00:00:00"/>
    <d v="2023-09-07T00:00:00"/>
    <d v="2023-09-07T00:00:00"/>
    <n v="151"/>
    <n v="0"/>
    <n v="1"/>
    <n v="3.8"/>
    <s v="Middle East"/>
    <n v="8191"/>
    <x v="1"/>
    <x v="2"/>
    <n v="1"/>
    <n v="5"/>
    <x v="1"/>
  </r>
  <r>
    <s v="DL-00038"/>
    <s v="CUST-1017"/>
    <s v=""/>
    <x v="0"/>
    <s v="Closed Won"/>
    <s v="$9,490"/>
    <n v="9490"/>
    <x v="3"/>
    <x v="20"/>
    <x v="18"/>
    <s v="14/05/2022"/>
    <d v="2022-05-14T00:00:00"/>
    <d v="2022-09-07T00:00:00"/>
    <d v="2022-09-07T00:00:00"/>
    <d v="2022-11-04T00:00:00"/>
    <d v="2022-11-04T00:00:00"/>
    <n v="174"/>
    <n v="0"/>
    <n v="1"/>
    <n v="31.1"/>
    <s v="Middle East"/>
    <n v="9490"/>
    <x v="1"/>
    <x v="1"/>
    <n v="1"/>
    <n v="58"/>
    <x v="0"/>
  </r>
  <r>
    <s v="DL-00039"/>
    <s v="CUST-1204"/>
    <s v="CMP-049"/>
    <x v="3"/>
    <s v="Negotiation"/>
    <s v="$8,249"/>
    <n v="8249"/>
    <x v="6"/>
    <x v="10"/>
    <x v="9"/>
    <s v="2024-09-09"/>
    <d v="2024-09-09T00:00:00"/>
    <d v="2024-11-22T00:00:00"/>
    <d v="2024-11-22T00:00:00"/>
    <m/>
    <s v=""/>
    <m/>
    <n v="0"/>
    <n v="1"/>
    <n v="23.9"/>
    <s v="East Africa"/>
    <n v="8249"/>
    <x v="0"/>
    <x v="2"/>
    <n v="0"/>
    <s v=""/>
    <x v="0"/>
  </r>
  <r>
    <s v="DL-00040"/>
    <s v="CUST-1359"/>
    <s v="CMP-288"/>
    <x v="3"/>
    <s v="Demo"/>
    <s v="$19,440"/>
    <n v="19440"/>
    <x v="5"/>
    <x v="1"/>
    <x v="1"/>
    <s v="2024-11-19"/>
    <d v="2024-11-19T00:00:00"/>
    <d v="2025-05-10T00:00:00"/>
    <d v="2025-05-10T00:00:00"/>
    <m/>
    <s v=""/>
    <m/>
    <n v="0"/>
    <n v="1"/>
    <n v="20.399999999999999"/>
    <s v="Middle East"/>
    <n v="19440"/>
    <x v="0"/>
    <x v="0"/>
    <n v="0"/>
    <s v=""/>
    <x v="0"/>
  </r>
  <r>
    <s v="DL-00041"/>
    <s v="CUST-1005"/>
    <s v="CMP-340"/>
    <x v="1"/>
    <s v="Negotiation"/>
    <s v="$78,097"/>
    <n v="78097"/>
    <x v="7"/>
    <x v="7"/>
    <x v="6"/>
    <s v="2022-04-16"/>
    <d v="2022-04-16T00:00:00"/>
    <d v="2022-09-27T00:00:00"/>
    <d v="2022-09-27T00:00:00"/>
    <m/>
    <s v=""/>
    <m/>
    <n v="0"/>
    <n v="1"/>
    <n v="18.899999999999999"/>
    <s v="South Asia"/>
    <n v="78097"/>
    <x v="0"/>
    <x v="2"/>
    <n v="0"/>
    <s v=""/>
    <x v="0"/>
  </r>
  <r>
    <s v="DL-00042"/>
    <s v="CUST-0613"/>
    <s v="CMP-106"/>
    <x v="3"/>
    <s v="Proposal"/>
    <s v="9704"/>
    <n v="9704"/>
    <x v="3"/>
    <x v="21"/>
    <x v="19"/>
    <s v="2024-12-19"/>
    <d v="2024-12-19T00:00:00"/>
    <d v="2025-03-28T00:00:00"/>
    <d v="2025-03-28T00:00:00"/>
    <m/>
    <s v=""/>
    <m/>
    <n v="0"/>
    <n v="1"/>
    <n v="27.6"/>
    <s v="Southeast Asia"/>
    <n v="9704"/>
    <x v="0"/>
    <x v="2"/>
    <n v="0"/>
    <s v=""/>
    <x v="0"/>
  </r>
  <r>
    <s v="DL-00043"/>
    <s v="CUST-0802"/>
    <s v=""/>
    <x v="3"/>
    <s v="Prospecting"/>
    <s v="$20,918"/>
    <n v="20918"/>
    <x v="1"/>
    <x v="6"/>
    <x v="2"/>
    <s v="2024-06-08"/>
    <d v="2024-06-08T00:00:00"/>
    <d v="2024-07-13T00:00:00"/>
    <d v="2024-07-13T00:00:00"/>
    <m/>
    <s v=""/>
    <m/>
    <n v="0"/>
    <n v="1"/>
    <n v="21.3"/>
    <s v="Middle East"/>
    <n v="20918"/>
    <x v="0"/>
    <x v="2"/>
    <n v="0"/>
    <s v=""/>
    <x v="0"/>
  </r>
  <r>
    <s v="DL-00044"/>
    <s v="CUST-0047"/>
    <s v="CMP-046"/>
    <x v="3"/>
    <s v="Negotiation"/>
    <s v="15,030"/>
    <n v="15030"/>
    <x v="1"/>
    <x v="22"/>
    <x v="20"/>
    <s v="2022-10-30"/>
    <d v="2022-10-30T00:00:00"/>
    <d v="2023-03-02T00:00:00"/>
    <d v="2023-03-02T00:00:00"/>
    <m/>
    <s v=""/>
    <m/>
    <n v="0"/>
    <n v="1"/>
    <n v="7.7"/>
    <s v="Middle East"/>
    <n v="15030"/>
    <x v="0"/>
    <x v="1"/>
    <n v="0"/>
    <s v=""/>
    <x v="0"/>
  </r>
  <r>
    <s v="DL-00045"/>
    <s v="CUST-1103"/>
    <s v="CMP-294"/>
    <x v="0"/>
    <s v="Closed Won"/>
    <s v="1367"/>
    <n v="1367"/>
    <x v="3"/>
    <x v="3"/>
    <x v="3"/>
    <s v="2024-03-19"/>
    <d v="2024-03-19T00:00:00"/>
    <d v="2024-05-04T00:00:00"/>
    <d v="2024-05-04T00:00:00"/>
    <d v="2024-09-04T00:00:00"/>
    <d v="2024-09-04T00:00:00"/>
    <n v="169"/>
    <n v="1"/>
    <n v="2"/>
    <n v="33.5"/>
    <s v="Middle East"/>
    <n v="1367"/>
    <x v="1"/>
    <x v="2"/>
    <n v="1"/>
    <n v="123"/>
    <x v="0"/>
  </r>
  <r>
    <s v="DL-00046"/>
    <s v="CUST-0646"/>
    <s v=""/>
    <x v="1"/>
    <s v="Qualification"/>
    <s v="181996"/>
    <n v="181996"/>
    <x v="2"/>
    <x v="10"/>
    <x v="9"/>
    <s v="2024-12-31"/>
    <d v="2024-12-31T00:00:00"/>
    <m/>
    <s v=""/>
    <m/>
    <s v=""/>
    <m/>
    <n v="0"/>
    <n v="1"/>
    <n v="11.5"/>
    <s v="ANZ"/>
    <n v="181996"/>
    <x v="0"/>
    <x v="2"/>
    <n v="0"/>
    <s v=""/>
    <x v="0"/>
  </r>
  <r>
    <s v="DL-00047"/>
    <s v="CUST-0143"/>
    <s v="CMP-124"/>
    <x v="1"/>
    <s v="Closed Lost"/>
    <s v="61249"/>
    <n v="61249"/>
    <x v="8"/>
    <x v="14"/>
    <x v="13"/>
    <s v="2024-06-19"/>
    <d v="2024-06-19T00:00:00"/>
    <d v="2024-11-11T00:00:00"/>
    <d v="2024-11-11T00:00:00"/>
    <d v="2024-10-19T00:00:00"/>
    <d v="2024-10-19T00:00:00"/>
    <n v="122"/>
    <n v="0"/>
    <n v="1"/>
    <n v="19.899999999999999"/>
    <s v="South Asia"/>
    <n v="61249"/>
    <x v="2"/>
    <x v="2"/>
    <n v="1"/>
    <n v="-23"/>
    <x v="1"/>
  </r>
  <r>
    <s v="DL-00048"/>
    <s v="CUST-1284"/>
    <s v="CMP-096"/>
    <x v="1"/>
    <s v="Proposal"/>
    <s v="$62,439"/>
    <n v="62439"/>
    <x v="2"/>
    <x v="21"/>
    <x v="19"/>
    <s v="2023-05-20"/>
    <d v="2023-05-20T00:00:00"/>
    <d v="2023-09-10T00:00:00"/>
    <d v="2023-09-10T00:00:00"/>
    <m/>
    <s v=""/>
    <m/>
    <n v="0"/>
    <n v="1"/>
    <n v="8.4"/>
    <s v="South Asia"/>
    <n v="62439"/>
    <x v="0"/>
    <x v="2"/>
    <n v="0"/>
    <s v=""/>
    <x v="0"/>
  </r>
  <r>
    <s v="DL-00049"/>
    <s v="CUST-0595"/>
    <s v="CMP-194"/>
    <x v="2"/>
    <s v="Demo"/>
    <s v="$16,578"/>
    <n v="16578"/>
    <x v="6"/>
    <x v="12"/>
    <x v="11"/>
    <s v="2024-09-22"/>
    <d v="2024-09-22T00:00:00"/>
    <d v="2024-11-16T00:00:00"/>
    <d v="2024-11-16T00:00:00"/>
    <m/>
    <s v=""/>
    <m/>
    <n v="0"/>
    <n v="1"/>
    <n v="14.8"/>
    <s v="Middle East"/>
    <n v="16578"/>
    <x v="0"/>
    <x v="2"/>
    <n v="0"/>
    <s v=""/>
    <x v="0"/>
  </r>
  <r>
    <s v="DL-00050"/>
    <s v="CUST-0605"/>
    <s v="CMP-172"/>
    <x v="2"/>
    <s v="Proposal"/>
    <s v="$10,943"/>
    <n v="10943"/>
    <x v="2"/>
    <x v="17"/>
    <x v="16"/>
    <s v="2022-06-06"/>
    <d v="2022-06-06T00:00:00"/>
    <d v="2022-10-17T00:00:00"/>
    <d v="2022-10-17T00:00:00"/>
    <m/>
    <s v=""/>
    <m/>
    <n v="0"/>
    <n v="1"/>
    <n v="11.3"/>
    <s v="Middle East"/>
    <n v="10943"/>
    <x v="0"/>
    <x v="0"/>
    <n v="0"/>
    <s v=""/>
    <x v="0"/>
  </r>
  <r>
    <s v="DL-00051"/>
    <s v="CUST-0544"/>
    <s v="CMP-261"/>
    <x v="0"/>
    <s v="Closed Lost"/>
    <s v="$9,433"/>
    <n v="9433"/>
    <x v="0"/>
    <x v="23"/>
    <x v="9"/>
    <s v="2024-10-01"/>
    <d v="2024-10-01T00:00:00"/>
    <d v="2024-11-21T00:00:00"/>
    <d v="2024-11-21T00:00:00"/>
    <d v="2024-12-13T00:00:00"/>
    <d v="2024-12-13T00:00:00"/>
    <n v="73"/>
    <n v="0"/>
    <n v="1"/>
    <n v="14.8"/>
    <s v="Middle East"/>
    <n v="9433"/>
    <x v="2"/>
    <x v="1"/>
    <n v="1"/>
    <n v="22"/>
    <x v="1"/>
  </r>
  <r>
    <s v="DL-00052"/>
    <s v="CUST-1386"/>
    <s v="CMP-338"/>
    <x v="1"/>
    <s v="Proposal"/>
    <s v="145K"/>
    <n v="145000"/>
    <x v="8"/>
    <x v="11"/>
    <x v="10"/>
    <s v="2022-02-14"/>
    <d v="2022-02-14T00:00:00"/>
    <d v="2022-03-12T00:00:00"/>
    <d v="2022-03-12T00:00:00"/>
    <m/>
    <s v=""/>
    <m/>
    <n v="0"/>
    <n v="1"/>
    <n v="14.1"/>
    <s v="South Asia"/>
    <n v="145000"/>
    <x v="0"/>
    <x v="2"/>
    <n v="0"/>
    <s v=""/>
    <x v="0"/>
  </r>
  <r>
    <s v="DL-00053"/>
    <s v="CUST-0355"/>
    <s v=""/>
    <x v="3"/>
    <s v="Proposal"/>
    <s v="5882"/>
    <n v="5882"/>
    <x v="5"/>
    <x v="4"/>
    <x v="4"/>
    <s v="2023-12-20"/>
    <d v="2023-12-20T00:00:00"/>
    <d v="2024-03-28T00:00:00"/>
    <d v="2024-03-28T00:00:00"/>
    <m/>
    <s v=""/>
    <m/>
    <n v="0"/>
    <n v="1"/>
    <n v="31.2"/>
    <s v="Middle East"/>
    <n v="5882"/>
    <x v="0"/>
    <x v="0"/>
    <n v="0"/>
    <s v=""/>
    <x v="0"/>
  </r>
  <r>
    <s v="DL-00054"/>
    <s v="CUST-0044"/>
    <s v="CMP-260"/>
    <x v="4"/>
    <s v="Closed Won"/>
    <s v="11707"/>
    <n v="11707"/>
    <x v="8"/>
    <x v="22"/>
    <x v="20"/>
    <s v="2023-07-09"/>
    <d v="2023-07-09T00:00:00"/>
    <d v="2023-08-01T00:00:00"/>
    <d v="2023-08-01T00:00:00"/>
    <d v="2023-09-20T00:00:00"/>
    <d v="2023-09-20T00:00:00"/>
    <n v="73"/>
    <n v="0"/>
    <n v="1"/>
    <n v="26.6"/>
    <s v="East Africa"/>
    <n v="11707"/>
    <x v="1"/>
    <x v="2"/>
    <n v="1"/>
    <n v="50"/>
    <x v="0"/>
  </r>
  <r>
    <s v="DL-00055"/>
    <s v="CUST-1336"/>
    <s v=""/>
    <x v="1"/>
    <s v="Closed Lost"/>
    <s v="$187,339"/>
    <n v="187339"/>
    <x v="4"/>
    <x v="5"/>
    <x v="5"/>
    <s v="2022-01-29"/>
    <d v="2022-01-29T00:00:00"/>
    <d v="2022-02-15T00:00:00"/>
    <d v="2022-02-15T00:00:00"/>
    <d v="2022-07-27T00:00:00"/>
    <d v="2022-07-27T00:00:00"/>
    <n v="179"/>
    <n v="0"/>
    <n v="1"/>
    <n v="32"/>
    <s v="ANZ"/>
    <n v="187339"/>
    <x v="2"/>
    <x v="2"/>
    <n v="1"/>
    <n v="162"/>
    <x v="0"/>
  </r>
  <r>
    <s v="DL-00056"/>
    <s v="CUST-0382"/>
    <s v="CMP-183"/>
    <x v="3"/>
    <s v="Qualification"/>
    <s v="4983"/>
    <n v="4983"/>
    <x v="1"/>
    <x v="24"/>
    <x v="15"/>
    <s v="21/06/2023"/>
    <d v="2023-06-21T00:00:00"/>
    <d v="2023-09-03T00:00:00"/>
    <d v="2023-09-03T00:00:00"/>
    <m/>
    <s v=""/>
    <m/>
    <n v="0"/>
    <n v="1"/>
    <n v="21.4"/>
    <s v="Southeast Asia"/>
    <n v="4983"/>
    <x v="0"/>
    <x v="2"/>
    <n v="0"/>
    <s v=""/>
    <x v="0"/>
  </r>
  <r>
    <s v="DL-00057"/>
    <s v="CUST-0573"/>
    <s v="CMP-248"/>
    <x v="0"/>
    <s v="Prospecting"/>
    <s v="3474"/>
    <n v="3474"/>
    <x v="3"/>
    <x v="11"/>
    <x v="10"/>
    <s v="23/11/2022"/>
    <d v="2022-11-23T00:00:00"/>
    <d v="2023-02-07T00:00:00"/>
    <d v="2023-02-07T00:00:00"/>
    <m/>
    <s v=""/>
    <m/>
    <n v="0"/>
    <n v="1"/>
    <m/>
    <s v="Middle East"/>
    <n v="3474"/>
    <x v="0"/>
    <x v="0"/>
    <n v="0"/>
    <s v=""/>
    <x v="0"/>
  </r>
  <r>
    <s v="DL-00058"/>
    <s v="CUST-1300"/>
    <s v="CMP-091"/>
    <x v="2"/>
    <s v="Qualification"/>
    <s v="$15,399"/>
    <n v="15399"/>
    <x v="5"/>
    <x v="25"/>
    <x v="21"/>
    <s v="2024-08-30"/>
    <d v="2024-08-30T00:00:00"/>
    <d v="2024-11-18T00:00:00"/>
    <d v="2024-11-18T00:00:00"/>
    <m/>
    <s v=""/>
    <m/>
    <n v="0"/>
    <n v="1"/>
    <n v="20.100000000000001"/>
    <s v="ANZ"/>
    <n v="15399"/>
    <x v="0"/>
    <x v="0"/>
    <n v="0"/>
    <s v=""/>
    <x v="0"/>
  </r>
  <r>
    <s v="DL-00059"/>
    <s v="CUST-0296"/>
    <s v=""/>
    <x v="2"/>
    <s v="Demo"/>
    <s v="$41,412"/>
    <n v="41412"/>
    <x v="5"/>
    <x v="9"/>
    <x v="8"/>
    <s v="28/12/2024"/>
    <d v="2024-12-28T00:00:00"/>
    <d v="2025-03-02T00:00:00"/>
    <d v="2025-03-02T00:00:00"/>
    <m/>
    <s v=""/>
    <m/>
    <n v="0"/>
    <n v="1"/>
    <m/>
    <s v="ANZ"/>
    <n v="41412"/>
    <x v="0"/>
    <x v="2"/>
    <n v="0"/>
    <s v=""/>
    <x v="0"/>
  </r>
  <r>
    <s v="DL-00060"/>
    <s v="CUST-1119"/>
    <s v="CMP-210"/>
    <x v="4"/>
    <s v="Proposal"/>
    <s v="$11,753"/>
    <n v="11753"/>
    <x v="1"/>
    <x v="23"/>
    <x v="9"/>
    <s v="18/11/2023"/>
    <d v="2023-11-18T00:00:00"/>
    <d v="2024-03-18T00:00:00"/>
    <d v="2024-03-18T00:00:00"/>
    <m/>
    <s v=""/>
    <m/>
    <n v="0"/>
    <n v="1"/>
    <n v="2.5"/>
    <s v="East Africa"/>
    <n v="11753"/>
    <x v="0"/>
    <x v="2"/>
    <n v="0"/>
    <s v=""/>
    <x v="0"/>
  </r>
  <r>
    <s v="DL-00061"/>
    <s v="CUST-0695"/>
    <s v="CMP-316"/>
    <x v="4"/>
    <s v="Proposal"/>
    <s v="$5,321"/>
    <n v="5321"/>
    <x v="7"/>
    <x v="3"/>
    <x v="3"/>
    <s v="2024-10-10"/>
    <d v="2024-10-10T00:00:00"/>
    <d v="2025-03-18T00:00:00"/>
    <d v="2025-03-18T00:00:00"/>
    <m/>
    <s v=""/>
    <m/>
    <n v="0"/>
    <n v="1"/>
    <n v="0.9"/>
    <s v="Southeast Asia"/>
    <n v="5321"/>
    <x v="0"/>
    <x v="0"/>
    <n v="0"/>
    <s v=""/>
    <x v="0"/>
  </r>
  <r>
    <s v="DL-00062"/>
    <s v="CUST-0071"/>
    <s v="CMP-130"/>
    <x v="4"/>
    <s v="Qualification"/>
    <s v="$8,071"/>
    <n v="8071"/>
    <x v="0"/>
    <x v="22"/>
    <x v="20"/>
    <s v="2024-11-09"/>
    <d v="2024-11-09T00:00:00"/>
    <d v="2025-03-03T00:00:00"/>
    <d v="2025-03-03T00:00:00"/>
    <m/>
    <s v=""/>
    <m/>
    <n v="0"/>
    <n v="1"/>
    <m/>
    <s v="Middle East"/>
    <n v="8071"/>
    <x v="0"/>
    <x v="2"/>
    <n v="0"/>
    <s v=""/>
    <x v="0"/>
  </r>
  <r>
    <s v="DL-00063"/>
    <s v="CUST-0230"/>
    <s v="CMP-389"/>
    <x v="4"/>
    <s v="Prospecting"/>
    <s v="$7,857"/>
    <n v="7857"/>
    <x v="1"/>
    <x v="25"/>
    <x v="21"/>
    <s v="2022-01-13"/>
    <d v="2022-01-13T00:00:00"/>
    <d v="2022-05-12T00:00:00"/>
    <d v="2022-05-12T00:00:00"/>
    <m/>
    <s v=""/>
    <m/>
    <n v="0"/>
    <n v="1"/>
    <n v="34.200000000000003"/>
    <s v="Southeast Asia"/>
    <n v="7857"/>
    <x v="0"/>
    <x v="0"/>
    <n v="0"/>
    <s v=""/>
    <x v="0"/>
  </r>
  <r>
    <s v="DL-00064"/>
    <s v="CUST-0296"/>
    <s v="CMP-243"/>
    <x v="0"/>
    <s v="Negotiation"/>
    <s v="2392"/>
    <n v="2392"/>
    <x v="6"/>
    <x v="13"/>
    <x v="12"/>
    <s v="2022-06-18"/>
    <d v="2022-06-18T00:00:00"/>
    <d v="2022-07-07T00:00:00"/>
    <d v="2022-07-07T00:00:00"/>
    <m/>
    <s v=""/>
    <m/>
    <n v="0"/>
    <n v="1"/>
    <n v="10.7"/>
    <s v="ANZ"/>
    <n v="2392"/>
    <x v="0"/>
    <x v="2"/>
    <n v="0"/>
    <s v=""/>
    <x v="0"/>
  </r>
  <r>
    <s v="DL-00065"/>
    <s v="CUST-0427"/>
    <s v=""/>
    <x v="2"/>
    <s v="Proposal"/>
    <s v="35K"/>
    <n v="35000"/>
    <x v="7"/>
    <x v="19"/>
    <x v="17"/>
    <s v="2022-06-11"/>
    <d v="2022-06-11T00:00:00"/>
    <d v="2022-09-10T00:00:00"/>
    <d v="2022-09-10T00:00:00"/>
    <m/>
    <s v=""/>
    <m/>
    <n v="0"/>
    <n v="1"/>
    <n v="0.8"/>
    <s v="Middle East"/>
    <n v="35000"/>
    <x v="0"/>
    <x v="0"/>
    <n v="0"/>
    <s v=""/>
    <x v="0"/>
  </r>
  <r>
    <s v="DL-00066"/>
    <s v="CUST-0736"/>
    <s v=""/>
    <x v="3"/>
    <s v="Proposal"/>
    <s v="5768"/>
    <n v="5768"/>
    <x v="0"/>
    <x v="20"/>
    <x v="18"/>
    <s v="2022-08-05"/>
    <d v="2022-08-05T00:00:00"/>
    <d v="2022-11-09T00:00:00"/>
    <d v="2022-11-09T00:00:00"/>
    <m/>
    <s v=""/>
    <m/>
    <n v="0"/>
    <n v="1"/>
    <n v="18.8"/>
    <s v="ANZ"/>
    <n v="5768"/>
    <x v="0"/>
    <x v="2"/>
    <n v="0"/>
    <s v=""/>
    <x v="0"/>
  </r>
  <r>
    <s v="DL-00067"/>
    <s v="CUST-0829"/>
    <s v=""/>
    <x v="1"/>
    <s v="Closed Won"/>
    <s v="$161,310"/>
    <n v="161310"/>
    <x v="8"/>
    <x v="15"/>
    <x v="14"/>
    <s v="2024-11-18"/>
    <d v="2024-11-18T00:00:00"/>
    <d v="2025-03-31T00:00:00"/>
    <d v="2025-03-31T00:00:00"/>
    <d v="2024-12-23T00:00:00"/>
    <d v="2024-12-23T00:00:00"/>
    <n v="35"/>
    <n v="0"/>
    <n v="1"/>
    <n v="17.5"/>
    <s v="East Africa"/>
    <n v="161310"/>
    <x v="1"/>
    <x v="2"/>
    <n v="1"/>
    <n v="-98"/>
    <x v="1"/>
  </r>
  <r>
    <s v="DL-00068"/>
    <s v="CUST-0898"/>
    <s v="CMP-372"/>
    <x v="3"/>
    <s v="Closed Lost"/>
    <s v="16K"/>
    <n v="16000"/>
    <x v="0"/>
    <x v="11"/>
    <x v="10"/>
    <s v="2023-08-21"/>
    <d v="2023-08-21T00:00:00"/>
    <d v="2023-09-26T00:00:00"/>
    <d v="2023-09-26T00:00:00"/>
    <d v="2023-09-21T00:00:00"/>
    <d v="2023-09-21T00:00:00"/>
    <n v="31"/>
    <n v="0"/>
    <n v="1"/>
    <n v="1.8"/>
    <s v="Southeast Asia"/>
    <n v="16000"/>
    <x v="2"/>
    <x v="2"/>
    <n v="1"/>
    <n v="-5"/>
    <x v="1"/>
  </r>
  <r>
    <s v="DL-00069"/>
    <s v="CUST-1496"/>
    <s v=""/>
    <x v="2"/>
    <s v="Closed Won"/>
    <s v="$45,871"/>
    <n v="45871"/>
    <x v="7"/>
    <x v="5"/>
    <x v="5"/>
    <s v="2024-07-08"/>
    <d v="2024-07-08T00:00:00"/>
    <d v="2024-09-01T00:00:00"/>
    <d v="2024-09-01T00:00:00"/>
    <d v="2024-12-21T00:00:00"/>
    <d v="2024-12-21T00:00:00"/>
    <n v="166"/>
    <n v="0"/>
    <n v="1"/>
    <n v="14.4"/>
    <s v="South Asia"/>
    <n v="45871"/>
    <x v="1"/>
    <x v="0"/>
    <n v="1"/>
    <n v="111"/>
    <x v="0"/>
  </r>
  <r>
    <s v="DL-00070"/>
    <s v="CUST-0341"/>
    <s v="CMP-366"/>
    <x v="2"/>
    <s v="Closed Won"/>
    <s v="$9,657"/>
    <n v="9657"/>
    <x v="3"/>
    <x v="26"/>
    <x v="11"/>
    <s v="2023-11-05"/>
    <d v="2023-11-05T00:00:00"/>
    <m/>
    <s v=""/>
    <d v="2023-11-30T00:00:00"/>
    <d v="2023-11-30T00:00:00"/>
    <n v="25"/>
    <n v="1"/>
    <n v="4"/>
    <n v="8.6999999999999993"/>
    <s v="ANZ"/>
    <n v="9657"/>
    <x v="1"/>
    <x v="0"/>
    <n v="1"/>
    <s v=""/>
    <x v="0"/>
  </r>
  <r>
    <s v="DL-00071"/>
    <s v="CUST-0228"/>
    <s v="CMP-197"/>
    <x v="3"/>
    <s v="Prospecting"/>
    <s v="8,743"/>
    <n v="8743"/>
    <x v="8"/>
    <x v="7"/>
    <x v="6"/>
    <s v="2022-09-06"/>
    <d v="2022-09-06T00:00:00"/>
    <m/>
    <s v=""/>
    <m/>
    <s v=""/>
    <m/>
    <n v="0"/>
    <n v="1"/>
    <n v="33.4"/>
    <s v="Southeast Asia"/>
    <n v="8743"/>
    <x v="0"/>
    <x v="0"/>
    <n v="0"/>
    <s v=""/>
    <x v="0"/>
  </r>
  <r>
    <s v="DL-00072"/>
    <s v="CUST-0285"/>
    <s v="CMP-279"/>
    <x v="4"/>
    <s v="Qualification"/>
    <s v="11K"/>
    <n v="11000"/>
    <x v="3"/>
    <x v="11"/>
    <x v="10"/>
    <s v="2024-07-30"/>
    <d v="2024-07-30T00:00:00"/>
    <m/>
    <s v=""/>
    <m/>
    <s v=""/>
    <m/>
    <n v="0"/>
    <n v="1"/>
    <n v="27.8"/>
    <s v="South Asia"/>
    <n v="11000"/>
    <x v="0"/>
    <x v="2"/>
    <n v="0"/>
    <s v=""/>
    <x v="0"/>
  </r>
  <r>
    <s v="DL-00073"/>
    <s v="CUST-1122"/>
    <s v=""/>
    <x v="4"/>
    <s v="Proposal"/>
    <s v="$5,728"/>
    <n v="5728"/>
    <x v="5"/>
    <x v="20"/>
    <x v="18"/>
    <s v="2024-11-20"/>
    <d v="2024-11-20T00:00:00"/>
    <d v="2025-03-26T00:00:00"/>
    <d v="2025-03-26T00:00:00"/>
    <m/>
    <s v=""/>
    <m/>
    <n v="0"/>
    <n v="1"/>
    <n v="3.4"/>
    <s v="South Asia"/>
    <n v="5728"/>
    <x v="0"/>
    <x v="0"/>
    <n v="0"/>
    <s v=""/>
    <x v="0"/>
  </r>
  <r>
    <s v="DL-00074"/>
    <s v="CUST-0175"/>
    <s v=""/>
    <x v="1"/>
    <s v="Prospecting"/>
    <s v="$73,214"/>
    <n v="73214"/>
    <x v="8"/>
    <x v="9"/>
    <x v="8"/>
    <s v="2023-09-25"/>
    <d v="2023-09-25T00:00:00"/>
    <d v="2024-03-20T00:00:00"/>
    <d v="2024-03-20T00:00:00"/>
    <m/>
    <s v=""/>
    <m/>
    <n v="0"/>
    <n v="1"/>
    <m/>
    <s v="Southeast Asia"/>
    <n v="73214"/>
    <x v="0"/>
    <x v="0"/>
    <n v="0"/>
    <s v=""/>
    <x v="0"/>
  </r>
  <r>
    <s v="DL-00075"/>
    <s v="CUST-0842"/>
    <s v="CMP-137"/>
    <x v="0"/>
    <s v="Proposal"/>
    <s v="8,451"/>
    <n v="8451"/>
    <x v="2"/>
    <x v="11"/>
    <x v="10"/>
    <s v="2023-07-14"/>
    <d v="2023-07-14T00:00:00"/>
    <d v="2023-09-04T00:00:00"/>
    <d v="2023-09-04T00:00:00"/>
    <m/>
    <s v=""/>
    <m/>
    <n v="0"/>
    <n v="1"/>
    <n v="3.3"/>
    <s v="South Asia"/>
    <n v="8451"/>
    <x v="0"/>
    <x v="0"/>
    <n v="0"/>
    <s v=""/>
    <x v="0"/>
  </r>
  <r>
    <s v="DL-00076"/>
    <s v="CUST-1447"/>
    <s v=""/>
    <x v="3"/>
    <s v="Closed Lost"/>
    <s v="$23,350"/>
    <n v="23350"/>
    <x v="8"/>
    <x v="13"/>
    <x v="12"/>
    <s v="2023-08-15"/>
    <d v="2023-08-15T00:00:00"/>
    <d v="2023-12-08T00:00:00"/>
    <d v="2023-12-08T00:00:00"/>
    <d v="2024-01-17T00:00:00"/>
    <d v="2024-01-17T00:00:00"/>
    <n v="155"/>
    <n v="0"/>
    <n v="1"/>
    <n v="12.1"/>
    <s v="Middle East"/>
    <n v="23350"/>
    <x v="2"/>
    <x v="1"/>
    <n v="1"/>
    <n v="40"/>
    <x v="0"/>
  </r>
  <r>
    <s v="DL-00077"/>
    <s v="CUST-0958"/>
    <s v="CMP-072"/>
    <x v="2"/>
    <s v="Closed Won"/>
    <s v="22,827"/>
    <n v="22827"/>
    <x v="7"/>
    <x v="9"/>
    <x v="8"/>
    <s v="2023-04-01"/>
    <d v="2023-04-01T00:00:00"/>
    <d v="2023-04-18T00:00:00"/>
    <d v="2023-04-18T00:00:00"/>
    <d v="2023-05-31T00:00:00"/>
    <d v="2023-05-31T00:00:00"/>
    <n v="60"/>
    <n v="0"/>
    <n v="1"/>
    <n v="34.700000000000003"/>
    <s v="Middle East"/>
    <n v="22827"/>
    <x v="1"/>
    <x v="2"/>
    <n v="1"/>
    <n v="43"/>
    <x v="0"/>
  </r>
  <r>
    <s v="DL-00078"/>
    <s v="CUST-0238"/>
    <s v=""/>
    <x v="4"/>
    <s v="Closed Lost"/>
    <s v="$3,773"/>
    <n v="3773"/>
    <x v="1"/>
    <x v="27"/>
    <x v="8"/>
    <s v="2024-03-25"/>
    <d v="2024-03-25T00:00:00"/>
    <d v="2024-08-05T00:00:00"/>
    <d v="2024-08-05T00:00:00"/>
    <d v="2024-06-09T00:00:00"/>
    <d v="2024-06-09T00:00:00"/>
    <n v="76"/>
    <n v="0"/>
    <n v="1"/>
    <n v="1.9"/>
    <s v="Southeast Asia"/>
    <n v="3773"/>
    <x v="2"/>
    <x v="2"/>
    <n v="1"/>
    <n v="-57"/>
    <x v="1"/>
  </r>
  <r>
    <s v="DL-00079"/>
    <s v="CUST-1070"/>
    <s v="CMP-336"/>
    <x v="2"/>
    <s v="Proposal"/>
    <s v="31403"/>
    <n v="31403"/>
    <x v="6"/>
    <x v="21"/>
    <x v="19"/>
    <s v="2022-09-18"/>
    <d v="2022-09-18T00:00:00"/>
    <d v="2023-03-12T00:00:00"/>
    <d v="2023-03-12T00:00:00"/>
    <m/>
    <s v=""/>
    <m/>
    <n v="0"/>
    <n v="1"/>
    <n v="12.3"/>
    <s v="East Africa"/>
    <n v="31403"/>
    <x v="0"/>
    <x v="0"/>
    <n v="0"/>
    <s v=""/>
    <x v="0"/>
  </r>
  <r>
    <s v="DL-00080"/>
    <s v="CUST-0024"/>
    <s v="CMP-325"/>
    <x v="4"/>
    <s v="Closed Won"/>
    <s v="6144"/>
    <n v="6144"/>
    <x v="2"/>
    <x v="19"/>
    <x v="17"/>
    <s v="2023-06-14"/>
    <d v="2023-06-14T00:00:00"/>
    <d v="2023-09-15T00:00:00"/>
    <d v="2023-09-15T00:00:00"/>
    <d v="2023-08-09T00:00:00"/>
    <d v="2023-08-09T00:00:00"/>
    <n v="56"/>
    <n v="0"/>
    <n v="1"/>
    <n v="14.7"/>
    <s v="South Asia"/>
    <n v="6144"/>
    <x v="1"/>
    <x v="1"/>
    <n v="1"/>
    <n v="-37"/>
    <x v="1"/>
  </r>
  <r>
    <s v="DL-00081"/>
    <s v="CUST-0181"/>
    <s v="CMP-210"/>
    <x v="1"/>
    <s v="Qualification"/>
    <s v="$130,625"/>
    <n v="130625"/>
    <x v="7"/>
    <x v="14"/>
    <x v="13"/>
    <s v="2023-09-26"/>
    <d v="2023-09-26T00:00:00"/>
    <d v="2023-12-10T00:00:00"/>
    <d v="2023-12-10T00:00:00"/>
    <m/>
    <s v=""/>
    <m/>
    <n v="0"/>
    <n v="1"/>
    <m/>
    <s v="Southeast Asia"/>
    <n v="130625"/>
    <x v="0"/>
    <x v="0"/>
    <n v="0"/>
    <s v=""/>
    <x v="0"/>
  </r>
  <r>
    <s v="DL-00082"/>
    <s v="CUST-0208"/>
    <s v="CMP-142"/>
    <x v="2"/>
    <s v="Closed Won"/>
    <s v="42136"/>
    <n v="42136"/>
    <x v="1"/>
    <x v="20"/>
    <x v="18"/>
    <s v="2024-03-13"/>
    <d v="2024-03-13T00:00:00"/>
    <d v="2024-07-05T00:00:00"/>
    <d v="2024-07-05T00:00:00"/>
    <d v="2024-09-27T00:00:00"/>
    <d v="2024-09-27T00:00:00"/>
    <n v="198"/>
    <n v="0"/>
    <n v="1"/>
    <n v="33.299999999999997"/>
    <s v="East Africa"/>
    <n v="42136"/>
    <x v="1"/>
    <x v="1"/>
    <n v="1"/>
    <n v="84"/>
    <x v="0"/>
  </r>
  <r>
    <s v="DL-00083"/>
    <s v="CUST-0838"/>
    <s v="CMP-262"/>
    <x v="3"/>
    <s v="Proposal"/>
    <s v="15K"/>
    <n v="15000"/>
    <x v="5"/>
    <x v="4"/>
    <x v="4"/>
    <s v="2022-11-23"/>
    <d v="2022-11-23T00:00:00"/>
    <m/>
    <s v=""/>
    <m/>
    <s v=""/>
    <m/>
    <n v="0"/>
    <n v="1"/>
    <n v="14.4"/>
    <s v="East Africa"/>
    <n v="15000"/>
    <x v="0"/>
    <x v="1"/>
    <n v="0"/>
    <s v=""/>
    <x v="0"/>
  </r>
  <r>
    <s v="DL-00084"/>
    <s v="CUST-0618"/>
    <s v="CMP-327"/>
    <x v="2"/>
    <s v="Qualification"/>
    <s v="43342"/>
    <n v="43342"/>
    <x v="7"/>
    <x v="17"/>
    <x v="16"/>
    <s v="2024-05-08"/>
    <d v="2024-05-08T00:00:00"/>
    <d v="2024-10-10T00:00:00"/>
    <d v="2024-10-10T00:00:00"/>
    <m/>
    <s v=""/>
    <m/>
    <n v="0"/>
    <n v="1"/>
    <m/>
    <s v="Middle East"/>
    <n v="43342"/>
    <x v="0"/>
    <x v="2"/>
    <n v="0"/>
    <s v=""/>
    <x v="0"/>
  </r>
  <r>
    <s v="DL-00085"/>
    <s v="CUST-0730"/>
    <s v="CMP-101"/>
    <x v="2"/>
    <s v="Demo"/>
    <s v="$34,284"/>
    <n v="34284"/>
    <x v="1"/>
    <x v="3"/>
    <x v="3"/>
    <s v="2023-08-03"/>
    <d v="2023-08-03T00:00:00"/>
    <d v="2023-09-18T00:00:00"/>
    <d v="2023-09-18T00:00:00"/>
    <m/>
    <s v=""/>
    <m/>
    <n v="0"/>
    <n v="1"/>
    <n v="24.9"/>
    <s v="South Asia"/>
    <n v="34284"/>
    <x v="0"/>
    <x v="0"/>
    <n v="0"/>
    <s v=""/>
    <x v="0"/>
  </r>
  <r>
    <s v="DL-00086"/>
    <s v="CUST-0950"/>
    <s v="CMP-215"/>
    <x v="2"/>
    <s v="Prospecting"/>
    <s v="28817"/>
    <n v="28817"/>
    <x v="2"/>
    <x v="5"/>
    <x v="5"/>
    <s v="2023-08-12"/>
    <d v="2023-08-12T00:00:00"/>
    <d v="2023-10-11T00:00:00"/>
    <d v="2023-10-11T00:00:00"/>
    <m/>
    <s v=""/>
    <m/>
    <n v="0"/>
    <n v="1"/>
    <n v="18.5"/>
    <s v="ANZ"/>
    <n v="28817"/>
    <x v="0"/>
    <x v="0"/>
    <n v="0"/>
    <s v=""/>
    <x v="0"/>
  </r>
  <r>
    <s v="DL-00087"/>
    <s v="CUST-0038"/>
    <s v="CMP-160"/>
    <x v="1"/>
    <s v="Closed Won"/>
    <s v="80940"/>
    <n v="80940"/>
    <x v="0"/>
    <x v="10"/>
    <x v="9"/>
    <s v="2023-09-29"/>
    <d v="2023-09-29T00:00:00"/>
    <d v="2023-11-04T00:00:00"/>
    <d v="2023-11-04T00:00:00"/>
    <d v="2023-12-05T00:00:00"/>
    <d v="2023-12-05T00:00:00"/>
    <n v="67"/>
    <n v="1"/>
    <n v="1"/>
    <n v="4.0999999999999996"/>
    <s v="East Africa"/>
    <n v="80940"/>
    <x v="1"/>
    <x v="2"/>
    <n v="1"/>
    <n v="31"/>
    <x v="0"/>
  </r>
  <r>
    <s v="DL-00088"/>
    <s v="CUST-0491"/>
    <s v="CMP-319"/>
    <x v="4"/>
    <s v="Qualification"/>
    <s v="$4,832"/>
    <n v="4832"/>
    <x v="8"/>
    <x v="20"/>
    <x v="18"/>
    <s v="30/04/2022"/>
    <d v="2022-04-30T00:00:00"/>
    <d v="2022-07-05T00:00:00"/>
    <d v="2022-07-05T00:00:00"/>
    <m/>
    <s v=""/>
    <m/>
    <n v="0"/>
    <n v="1"/>
    <n v="15.6"/>
    <s v="South Asia"/>
    <n v="4832"/>
    <x v="0"/>
    <x v="2"/>
    <n v="0"/>
    <s v=""/>
    <x v="0"/>
  </r>
  <r>
    <s v="DL-00089"/>
    <s v="CUST-0566"/>
    <s v="CMP-024"/>
    <x v="0"/>
    <s v="Closed Lost"/>
    <s v="7,502"/>
    <n v="7502"/>
    <x v="4"/>
    <x v="8"/>
    <x v="7"/>
    <s v="2022-08-08"/>
    <d v="2022-08-08T00:00:00"/>
    <d v="2022-09-17T00:00:00"/>
    <d v="2022-09-17T00:00:00"/>
    <d v="2022-12-25T00:00:00"/>
    <d v="2022-12-25T00:00:00"/>
    <n v="139"/>
    <n v="0"/>
    <n v="1"/>
    <n v="26.7"/>
    <s v="South Asia"/>
    <n v="7502"/>
    <x v="2"/>
    <x v="0"/>
    <n v="1"/>
    <n v="99"/>
    <x v="0"/>
  </r>
  <r>
    <s v="DL-00090"/>
    <s v="CUST-0795"/>
    <s v="CMP-005"/>
    <x v="2"/>
    <s v="Closed Won"/>
    <s v="20K"/>
    <n v="20000"/>
    <x v="7"/>
    <x v="12"/>
    <x v="11"/>
    <s v="2024-11-05"/>
    <d v="2024-11-05T00:00:00"/>
    <d v="2025-01-31T00:00:00"/>
    <d v="2025-01-31T00:00:00"/>
    <d v="2025-05-06T00:00:00"/>
    <d v="2025-05-06T00:00:00"/>
    <n v="182"/>
    <n v="0"/>
    <n v="1"/>
    <n v="18.3"/>
    <s v="South Asia"/>
    <n v="20000"/>
    <x v="1"/>
    <x v="2"/>
    <n v="1"/>
    <n v="95"/>
    <x v="0"/>
  </r>
  <r>
    <s v="DL-00091"/>
    <s v="CUST-0897"/>
    <s v="CMP-240"/>
    <x v="1"/>
    <s v="Qualification"/>
    <s v="141762"/>
    <n v="141762"/>
    <x v="8"/>
    <x v="1"/>
    <x v="1"/>
    <s v="2022-12-07"/>
    <d v="2022-12-07T00:00:00"/>
    <d v="2023-04-14T00:00:00"/>
    <d v="2023-04-14T00:00:00"/>
    <m/>
    <s v=""/>
    <m/>
    <n v="0"/>
    <n v="1"/>
    <n v="0.1"/>
    <s v="South Asia"/>
    <n v="141762"/>
    <x v="0"/>
    <x v="2"/>
    <n v="0"/>
    <s v=""/>
    <x v="0"/>
  </r>
  <r>
    <s v="DL-00092"/>
    <s v="CUST-0959"/>
    <s v="CMP-302"/>
    <x v="0"/>
    <s v="Closed Lost"/>
    <s v="2K"/>
    <n v="2000"/>
    <x v="0"/>
    <x v="15"/>
    <x v="14"/>
    <s v="2024-11-14"/>
    <d v="2024-11-14T00:00:00"/>
    <d v="2025-01-07T00:00:00"/>
    <d v="2025-01-07T00:00:00"/>
    <d v="2025-01-24T00:00:00"/>
    <d v="2025-01-24T00:00:00"/>
    <n v="71"/>
    <n v="0"/>
    <n v="1"/>
    <n v="23.7"/>
    <s v="ANZ"/>
    <n v="2000"/>
    <x v="2"/>
    <x v="2"/>
    <n v="1"/>
    <n v="17"/>
    <x v="1"/>
  </r>
  <r>
    <s v="DL-00093"/>
    <s v="CUST-1005"/>
    <s v="CMP-371"/>
    <x v="0"/>
    <s v="Proposal"/>
    <s v="$5,901"/>
    <n v="5901"/>
    <x v="3"/>
    <x v="19"/>
    <x v="17"/>
    <s v="2024-05-08"/>
    <d v="2024-05-08T00:00:00"/>
    <d v="2024-05-24T00:00:00"/>
    <d v="2024-05-24T00:00:00"/>
    <m/>
    <s v=""/>
    <m/>
    <n v="0"/>
    <n v="1"/>
    <m/>
    <s v="Middle East"/>
    <n v="5901"/>
    <x v="0"/>
    <x v="2"/>
    <n v="0"/>
    <s v=""/>
    <x v="0"/>
  </r>
  <r>
    <s v="DL-00094"/>
    <s v="CUST-0954"/>
    <s v="CMP-020"/>
    <x v="3"/>
    <s v="Prospecting"/>
    <s v="$7,951"/>
    <n v="7951"/>
    <x v="1"/>
    <x v="9"/>
    <x v="8"/>
    <s v="2022-10-04"/>
    <d v="2022-10-04T00:00:00"/>
    <d v="2022-12-05T00:00:00"/>
    <d v="2022-12-05T00:00:00"/>
    <m/>
    <s v=""/>
    <m/>
    <n v="0"/>
    <n v="1"/>
    <n v="28.8"/>
    <s v="ANZ"/>
    <n v="7951"/>
    <x v="0"/>
    <x v="0"/>
    <n v="0"/>
    <s v=""/>
    <x v="0"/>
  </r>
  <r>
    <s v="DL-00095"/>
    <s v="CUST-0784"/>
    <s v="CMP-187"/>
    <x v="3"/>
    <s v="Demo"/>
    <s v="$17,518"/>
    <n v="17518"/>
    <x v="3"/>
    <x v="17"/>
    <x v="16"/>
    <s v="25/06/2024"/>
    <d v="2024-06-25T00:00:00"/>
    <d v="2024-10-29T00:00:00"/>
    <d v="2024-10-29T00:00:00"/>
    <m/>
    <s v=""/>
    <m/>
    <n v="0"/>
    <n v="1"/>
    <n v="4.0999999999999996"/>
    <s v="Southeast Asia"/>
    <n v="17518"/>
    <x v="0"/>
    <x v="2"/>
    <n v="0"/>
    <s v=""/>
    <x v="0"/>
  </r>
  <r>
    <s v="DL-00096"/>
    <s v="CUST-0113"/>
    <s v="CMP-318"/>
    <x v="0"/>
    <s v="Closed Won"/>
    <s v="$3,028"/>
    <n v="3028"/>
    <x v="5"/>
    <x v="13"/>
    <x v="12"/>
    <s v="2022-01-20"/>
    <d v="2022-01-20T00:00:00"/>
    <d v="2022-06-17T00:00:00"/>
    <d v="2022-06-17T00:00:00"/>
    <d v="2022-03-21T00:00:00"/>
    <d v="2022-03-21T00:00:00"/>
    <n v="60"/>
    <n v="1"/>
    <n v="2"/>
    <n v="24.6"/>
    <s v="Southeast Asia"/>
    <n v="3028"/>
    <x v="1"/>
    <x v="2"/>
    <n v="1"/>
    <n v="-88"/>
    <x v="1"/>
  </r>
  <r>
    <s v="DL-00097"/>
    <s v="CUST-0591"/>
    <s v="CMP-037"/>
    <x v="3"/>
    <s v="Closed Won"/>
    <s v="19K"/>
    <n v="19000"/>
    <x v="8"/>
    <x v="21"/>
    <x v="19"/>
    <s v="2022-08-08"/>
    <d v="2022-08-08T00:00:00"/>
    <d v="2022-09-11T00:00:00"/>
    <d v="2022-09-11T00:00:00"/>
    <d v="2022-11-16T00:00:00"/>
    <d v="2022-11-16T00:00:00"/>
    <n v="100"/>
    <n v="0"/>
    <n v="1"/>
    <m/>
    <s v="Middle East"/>
    <n v="19000"/>
    <x v="1"/>
    <x v="0"/>
    <n v="1"/>
    <n v="66"/>
    <x v="0"/>
  </r>
  <r>
    <s v="DL-00098"/>
    <s v="CUST-1463"/>
    <s v="CMP-142"/>
    <x v="3"/>
    <s v="Closed Lost"/>
    <s v="8,347"/>
    <n v="8347"/>
    <x v="5"/>
    <x v="20"/>
    <x v="18"/>
    <s v="2023-11-07"/>
    <d v="2023-11-07T00:00:00"/>
    <m/>
    <s v=""/>
    <d v="2023-12-01T00:00:00"/>
    <d v="2023-12-01T00:00:00"/>
    <n v="24"/>
    <n v="0"/>
    <n v="1"/>
    <n v="28.7"/>
    <s v="ANZ"/>
    <n v="8347"/>
    <x v="2"/>
    <x v="0"/>
    <n v="1"/>
    <s v=""/>
    <x v="0"/>
  </r>
  <r>
    <s v="DL-00099"/>
    <s v="CUST-0319"/>
    <s v="CMP-120"/>
    <x v="4"/>
    <s v="Proposal"/>
    <s v="4041"/>
    <n v="4041"/>
    <x v="2"/>
    <x v="22"/>
    <x v="20"/>
    <s v="2022-08-16"/>
    <d v="2022-08-16T00:00:00"/>
    <d v="2022-12-23T00:00:00"/>
    <d v="2022-12-23T00:00:00"/>
    <m/>
    <s v=""/>
    <m/>
    <n v="0"/>
    <n v="1"/>
    <m/>
    <s v="East Africa"/>
    <n v="4041"/>
    <x v="0"/>
    <x v="1"/>
    <n v="0"/>
    <s v=""/>
    <x v="0"/>
  </r>
  <r>
    <s v="DL-00100"/>
    <s v="CUST-0202"/>
    <s v="CMP-378"/>
    <x v="1"/>
    <s v="Demo"/>
    <s v="75010"/>
    <n v="75010"/>
    <x v="1"/>
    <x v="20"/>
    <x v="18"/>
    <s v="2024-08-03"/>
    <d v="2024-08-03T00:00:00"/>
    <d v="2024-08-22T00:00:00"/>
    <d v="2024-08-22T00:00:00"/>
    <m/>
    <s v=""/>
    <m/>
    <n v="0"/>
    <n v="1"/>
    <n v="27.5"/>
    <s v="Middle East"/>
    <n v="75010"/>
    <x v="0"/>
    <x v="0"/>
    <n v="0"/>
    <s v=""/>
    <x v="0"/>
  </r>
  <r>
    <s v="DL-00101"/>
    <s v="CUST-0866"/>
    <s v="CMP-387"/>
    <x v="4"/>
    <s v="Proposal"/>
    <s v="$2,728"/>
    <n v="2728"/>
    <x v="6"/>
    <x v="16"/>
    <x v="15"/>
    <s v="2022-07-28"/>
    <d v="2022-07-28T00:00:00"/>
    <d v="2022-12-18T00:00:00"/>
    <d v="2022-12-18T00:00:00"/>
    <m/>
    <s v=""/>
    <m/>
    <n v="0"/>
    <n v="1"/>
    <n v="12.7"/>
    <s v="East Africa"/>
    <n v="2728"/>
    <x v="0"/>
    <x v="0"/>
    <n v="0"/>
    <s v=""/>
    <x v="0"/>
  </r>
  <r>
    <s v="DL-00102"/>
    <s v="CUST-0471"/>
    <s v="CMP-167"/>
    <x v="4"/>
    <s v="Negotiation"/>
    <s v="$2,591"/>
    <n v="2591"/>
    <x v="6"/>
    <x v="6"/>
    <x v="2"/>
    <s v="2024-12-21"/>
    <d v="2024-12-21T00:00:00"/>
    <d v="2025-04-28T00:00:00"/>
    <d v="2025-04-28T00:00:00"/>
    <m/>
    <s v=""/>
    <m/>
    <n v="0"/>
    <n v="1"/>
    <n v="2.6"/>
    <s v="Southeast Asia"/>
    <n v="2591"/>
    <x v="0"/>
    <x v="2"/>
    <n v="0"/>
    <s v=""/>
    <x v="0"/>
  </r>
  <r>
    <s v="DL-00103"/>
    <s v="CUST-0332"/>
    <s v=""/>
    <x v="3"/>
    <s v="Qualification"/>
    <s v="7,393"/>
    <n v="7393"/>
    <x v="5"/>
    <x v="20"/>
    <x v="18"/>
    <s v="2024-07-12"/>
    <d v="2024-07-12T00:00:00"/>
    <d v="2024-10-11T00:00:00"/>
    <d v="2024-10-11T00:00:00"/>
    <m/>
    <s v=""/>
    <m/>
    <n v="0"/>
    <n v="1"/>
    <n v="15.7"/>
    <s v="ANZ"/>
    <n v="7393"/>
    <x v="0"/>
    <x v="2"/>
    <n v="0"/>
    <s v=""/>
    <x v="0"/>
  </r>
  <r>
    <s v="DL-00104"/>
    <s v="CUST-0295"/>
    <s v="CMP-244"/>
    <x v="4"/>
    <s v="Closed Lost"/>
    <s v="$7,411"/>
    <n v="7411"/>
    <x v="4"/>
    <x v="19"/>
    <x v="17"/>
    <s v="2024-09-01"/>
    <d v="2024-09-01T00:00:00"/>
    <d v="2025-02-17T00:00:00"/>
    <d v="2025-02-17T00:00:00"/>
    <d v="2025-02-03T00:00:00"/>
    <d v="2025-02-03T00:00:00"/>
    <n v="155"/>
    <n v="0"/>
    <n v="1"/>
    <n v="15.1"/>
    <s v="ANZ"/>
    <n v="7411"/>
    <x v="2"/>
    <x v="0"/>
    <n v="1"/>
    <n v="-14"/>
    <x v="1"/>
  </r>
  <r>
    <s v="DL-00105"/>
    <s v="CUST-1422"/>
    <s v="CMP-310"/>
    <x v="0"/>
    <s v="Closed Won"/>
    <s v="7028"/>
    <n v="7028"/>
    <x v="8"/>
    <x v="7"/>
    <x v="6"/>
    <s v="2022-04-28"/>
    <d v="2022-04-28T00:00:00"/>
    <d v="2022-07-12T00:00:00"/>
    <d v="2022-07-12T00:00:00"/>
    <d v="2022-08-14T00:00:00"/>
    <d v="2022-08-14T00:00:00"/>
    <n v="108"/>
    <n v="0"/>
    <n v="1"/>
    <n v="24.1"/>
    <s v="ANZ"/>
    <n v="7028"/>
    <x v="1"/>
    <x v="2"/>
    <n v="1"/>
    <n v="33"/>
    <x v="0"/>
  </r>
  <r>
    <s v="DL-00106"/>
    <s v="CUST-0857"/>
    <s v="CMP-238"/>
    <x v="0"/>
    <s v="Closed Lost"/>
    <s v="3839"/>
    <n v="3839"/>
    <x v="7"/>
    <x v="4"/>
    <x v="4"/>
    <s v="2022-01-19"/>
    <d v="2022-01-19T00:00:00"/>
    <d v="2022-04-26T00:00:00"/>
    <d v="2022-04-26T00:00:00"/>
    <d v="2022-02-22T00:00:00"/>
    <d v="2022-02-22T00:00:00"/>
    <n v="34"/>
    <n v="0"/>
    <n v="1"/>
    <n v="25.8"/>
    <s v="Middle East"/>
    <n v="3839"/>
    <x v="2"/>
    <x v="0"/>
    <n v="1"/>
    <n v="-63"/>
    <x v="1"/>
  </r>
  <r>
    <s v="DL-00107"/>
    <s v="CUST-0326"/>
    <s v=""/>
    <x v="4"/>
    <s v="Closed Won"/>
    <s v="8122"/>
    <n v="8122"/>
    <x v="6"/>
    <x v="5"/>
    <x v="5"/>
    <s v="2023-01-06"/>
    <d v="2023-01-06T00:00:00"/>
    <d v="2023-02-23T00:00:00"/>
    <d v="2023-02-23T00:00:00"/>
    <d v="2023-03-19T00:00:00"/>
    <d v="2023-03-19T00:00:00"/>
    <n v="72"/>
    <n v="1"/>
    <n v="2"/>
    <n v="6.1"/>
    <s v="South Asia"/>
    <n v="8122"/>
    <x v="1"/>
    <x v="0"/>
    <n v="1"/>
    <n v="24"/>
    <x v="1"/>
  </r>
  <r>
    <s v="DL-00108"/>
    <s v="CUST-0760"/>
    <s v=""/>
    <x v="4"/>
    <s v="Proposal"/>
    <s v="9,801"/>
    <n v="9801"/>
    <x v="0"/>
    <x v="14"/>
    <x v="13"/>
    <s v="2022-11-19"/>
    <d v="2022-11-19T00:00:00"/>
    <d v="2023-01-02T00:00:00"/>
    <d v="2023-01-02T00:00:00"/>
    <m/>
    <s v=""/>
    <m/>
    <n v="0"/>
    <n v="1"/>
    <n v="29.3"/>
    <s v="Middle East"/>
    <n v="9801"/>
    <x v="0"/>
    <x v="2"/>
    <n v="0"/>
    <s v=""/>
    <x v="0"/>
  </r>
  <r>
    <s v="DL-00109"/>
    <s v="CUST-0213"/>
    <s v=""/>
    <x v="4"/>
    <s v="Closed Lost"/>
    <s v="11362"/>
    <n v="11362"/>
    <x v="6"/>
    <x v="6"/>
    <x v="2"/>
    <s v="2023-01-05"/>
    <d v="2023-01-05T00:00:00"/>
    <d v="2023-06-14T00:00:00"/>
    <d v="2023-06-14T00:00:00"/>
    <d v="2023-01-28T00:00:00"/>
    <d v="2023-01-28T00:00:00"/>
    <n v="23"/>
    <n v="0"/>
    <n v="1"/>
    <n v="3.3"/>
    <s v="ANZ"/>
    <n v="11362"/>
    <x v="2"/>
    <x v="2"/>
    <n v="1"/>
    <n v="-137"/>
    <x v="1"/>
  </r>
  <r>
    <s v="DL-00110"/>
    <s v="CUST-0159"/>
    <s v=""/>
    <x v="0"/>
    <s v="Proposal"/>
    <s v="$7,972"/>
    <n v="7972"/>
    <x v="6"/>
    <x v="21"/>
    <x v="19"/>
    <s v="2023-03-19"/>
    <d v="2023-03-19T00:00:00"/>
    <d v="2023-05-22T00:00:00"/>
    <d v="2023-05-22T00:00:00"/>
    <m/>
    <s v=""/>
    <m/>
    <n v="0"/>
    <n v="1"/>
    <n v="27.2"/>
    <s v="South Asia"/>
    <n v="7972"/>
    <x v="0"/>
    <x v="2"/>
    <n v="0"/>
    <s v=""/>
    <x v="0"/>
  </r>
  <r>
    <s v="DL-00111"/>
    <s v="CUST-0407"/>
    <s v=""/>
    <x v="2"/>
    <s v="Qualification"/>
    <s v="42,740"/>
    <n v="42740"/>
    <x v="3"/>
    <x v="1"/>
    <x v="1"/>
    <s v="2022-08-20"/>
    <d v="2022-08-20T00:00:00"/>
    <d v="2023-01-26T00:00:00"/>
    <d v="2023-01-26T00:00:00"/>
    <m/>
    <s v=""/>
    <m/>
    <n v="0"/>
    <n v="1"/>
    <n v="15.5"/>
    <s v="Southeast Asia"/>
    <n v="42740"/>
    <x v="0"/>
    <x v="1"/>
    <n v="0"/>
    <s v=""/>
    <x v="0"/>
  </r>
  <r>
    <s v="DL-00112"/>
    <s v="CUST-0067"/>
    <s v="CMP-237"/>
    <x v="4"/>
    <s v="Closed Won"/>
    <s v="10K"/>
    <n v="10000"/>
    <x v="7"/>
    <x v="17"/>
    <x v="16"/>
    <s v="2023-12-18"/>
    <d v="2023-12-18T00:00:00"/>
    <d v="2024-05-21T00:00:00"/>
    <d v="2024-05-21T00:00:00"/>
    <d v="2024-07-03T00:00:00"/>
    <d v="2024-07-03T00:00:00"/>
    <n v="198"/>
    <n v="0"/>
    <n v="1"/>
    <n v="25.8"/>
    <s v="ANZ"/>
    <n v="10000"/>
    <x v="1"/>
    <x v="2"/>
    <n v="1"/>
    <n v="43"/>
    <x v="0"/>
  </r>
  <r>
    <s v="DL-00113"/>
    <s v="CUST-0179"/>
    <s v="CMP-086"/>
    <x v="2"/>
    <s v="Closed Lost"/>
    <s v="11884"/>
    <n v="11884"/>
    <x v="0"/>
    <x v="20"/>
    <x v="18"/>
    <s v="2024-05-29"/>
    <d v="2024-05-29T00:00:00"/>
    <d v="2024-09-28T00:00:00"/>
    <d v="2024-09-28T00:00:00"/>
    <d v="2024-11-30T00:00:00"/>
    <d v="2024-11-30T00:00:00"/>
    <n v="185"/>
    <n v="0"/>
    <n v="1"/>
    <n v="11.6"/>
    <s v="Middle East"/>
    <n v="11884"/>
    <x v="2"/>
    <x v="2"/>
    <n v="1"/>
    <n v="63"/>
    <x v="0"/>
  </r>
  <r>
    <s v="DL-00114"/>
    <s v="CUST-0421"/>
    <s v=""/>
    <x v="3"/>
    <s v="Proposal"/>
    <s v="$9,748"/>
    <n v="9748"/>
    <x v="7"/>
    <x v="3"/>
    <x v="3"/>
    <s v="09/06/2024"/>
    <d v="2024-06-09T00:00:00"/>
    <d v="2024-10-28T00:00:00"/>
    <d v="2024-10-28T00:00:00"/>
    <m/>
    <s v=""/>
    <m/>
    <n v="0"/>
    <n v="1"/>
    <n v="26.4"/>
    <s v="East Africa"/>
    <n v="9748"/>
    <x v="0"/>
    <x v="2"/>
    <n v="0"/>
    <s v=""/>
    <x v="0"/>
  </r>
  <r>
    <s v="DL-00115"/>
    <s v="CUST-1465"/>
    <s v="CMP-133"/>
    <x v="0"/>
    <s v="Proposal"/>
    <s v="7681"/>
    <n v="7681"/>
    <x v="1"/>
    <x v="4"/>
    <x v="4"/>
    <s v="2023-01-17"/>
    <d v="2023-01-17T00:00:00"/>
    <d v="2023-04-18T00:00:00"/>
    <d v="2023-04-18T00:00:00"/>
    <m/>
    <s v=""/>
    <m/>
    <n v="0"/>
    <n v="1"/>
    <m/>
    <s v="South Asia"/>
    <n v="7681"/>
    <x v="0"/>
    <x v="1"/>
    <n v="0"/>
    <s v=""/>
    <x v="0"/>
  </r>
  <r>
    <s v="DL-00116"/>
    <s v="CUST-0356"/>
    <s v="CMP-177"/>
    <x v="2"/>
    <s v="Demo"/>
    <s v="$18,996"/>
    <n v="18996"/>
    <x v="4"/>
    <x v="5"/>
    <x v="5"/>
    <s v="2022-12-10"/>
    <d v="2022-12-10T00:00:00"/>
    <d v="2023-02-02T00:00:00"/>
    <d v="2023-02-02T00:00:00"/>
    <m/>
    <s v=""/>
    <m/>
    <n v="0"/>
    <n v="1"/>
    <n v="31.7"/>
    <s v="South Asia"/>
    <n v="18996"/>
    <x v="0"/>
    <x v="1"/>
    <n v="0"/>
    <s v=""/>
    <x v="0"/>
  </r>
  <r>
    <s v="DL-00117"/>
    <s v="CUST-1494"/>
    <s v=""/>
    <x v="2"/>
    <s v="Closed Lost"/>
    <s v="31906"/>
    <n v="31906"/>
    <x v="5"/>
    <x v="28"/>
    <x v="17"/>
    <s v="2024-04-09"/>
    <d v="2024-04-09T00:00:00"/>
    <d v="2024-09-14T00:00:00"/>
    <d v="2024-09-14T00:00:00"/>
    <d v="2024-06-21T00:00:00"/>
    <d v="2024-06-21T00:00:00"/>
    <n v="73"/>
    <n v="0"/>
    <n v="1"/>
    <n v="21.8"/>
    <s v="Southeast Asia"/>
    <n v="31906"/>
    <x v="2"/>
    <x v="2"/>
    <n v="1"/>
    <n v="-85"/>
    <x v="1"/>
  </r>
  <r>
    <s v="DL-00118"/>
    <s v="CUST-0505"/>
    <s v="CMP-138"/>
    <x v="4"/>
    <s v="Closed Lost"/>
    <s v="6561"/>
    <n v="6561"/>
    <x v="2"/>
    <x v="13"/>
    <x v="12"/>
    <s v="2022-02-24"/>
    <d v="2022-02-24T00:00:00"/>
    <d v="2022-07-26T00:00:00"/>
    <d v="2022-07-26T00:00:00"/>
    <d v="2022-05-14T00:00:00"/>
    <d v="2022-05-14T00:00:00"/>
    <n v="79"/>
    <n v="0"/>
    <n v="1"/>
    <n v="4.3"/>
    <s v="South Asia"/>
    <n v="6561"/>
    <x v="2"/>
    <x v="1"/>
    <n v="1"/>
    <n v="-73"/>
    <x v="1"/>
  </r>
  <r>
    <s v="DL-00119"/>
    <s v="CUST-1188"/>
    <s v="CMP-236"/>
    <x v="0"/>
    <s v="Proposal"/>
    <s v="$9,192"/>
    <n v="9192"/>
    <x v="7"/>
    <x v="4"/>
    <x v="4"/>
    <s v="2022-10-02"/>
    <d v="2022-10-02T00:00:00"/>
    <d v="2022-12-18T00:00:00"/>
    <d v="2022-12-18T00:00:00"/>
    <m/>
    <s v=""/>
    <m/>
    <n v="0"/>
    <n v="1"/>
    <m/>
    <s v="Middle East"/>
    <n v="9192"/>
    <x v="0"/>
    <x v="0"/>
    <n v="0"/>
    <s v=""/>
    <x v="0"/>
  </r>
  <r>
    <s v="DL-00120"/>
    <s v="CUST-0135"/>
    <s v="CMP-119"/>
    <x v="0"/>
    <s v="Demo"/>
    <s v="$6,122"/>
    <n v="6122"/>
    <x v="5"/>
    <x v="9"/>
    <x v="8"/>
    <s v="2022-07-20"/>
    <d v="2022-07-20T00:00:00"/>
    <d v="2022-11-26T00:00:00"/>
    <d v="2022-11-26T00:00:00"/>
    <m/>
    <s v=""/>
    <m/>
    <n v="0"/>
    <n v="1"/>
    <n v="8"/>
    <s v="Southeast Asia"/>
    <n v="6122"/>
    <x v="0"/>
    <x v="1"/>
    <n v="0"/>
    <s v=""/>
    <x v="0"/>
  </r>
  <r>
    <s v="DL-00121"/>
    <s v="CUST-0562"/>
    <s v="CMP-003"/>
    <x v="4"/>
    <s v="Demo"/>
    <s v="10814"/>
    <n v="10814"/>
    <x v="8"/>
    <x v="9"/>
    <x v="8"/>
    <s v="2022-10-18"/>
    <d v="2022-10-18T00:00:00"/>
    <d v="2023-02-18T00:00:00"/>
    <d v="2023-02-18T00:00:00"/>
    <m/>
    <s v=""/>
    <m/>
    <n v="0"/>
    <n v="1"/>
    <n v="28.3"/>
    <s v="Southeast Asia"/>
    <n v="10814"/>
    <x v="0"/>
    <x v="2"/>
    <n v="0"/>
    <s v=""/>
    <x v="0"/>
  </r>
  <r>
    <s v="DL-00122"/>
    <s v="CUST-1092"/>
    <s v=""/>
    <x v="1"/>
    <s v="Demo"/>
    <s v="$166,465"/>
    <n v="166465"/>
    <x v="1"/>
    <x v="17"/>
    <x v="16"/>
    <s v="2022-12-07"/>
    <d v="2022-12-07T00:00:00"/>
    <d v="2023-02-18T00:00:00"/>
    <d v="2023-02-18T00:00:00"/>
    <m/>
    <s v=""/>
    <m/>
    <n v="0"/>
    <n v="1"/>
    <n v="12.4"/>
    <s v="Southeast Asia"/>
    <n v="166465"/>
    <x v="0"/>
    <x v="1"/>
    <n v="0"/>
    <s v=""/>
    <x v="0"/>
  </r>
  <r>
    <s v="DL-00123"/>
    <s v="CUST-1311"/>
    <s v="CMP-079"/>
    <x v="0"/>
    <s v="Demo"/>
    <s v="3K"/>
    <n v="3000"/>
    <x v="6"/>
    <x v="7"/>
    <x v="6"/>
    <s v="2022-10-14"/>
    <d v="2022-10-14T00:00:00"/>
    <d v="2022-11-30T00:00:00"/>
    <d v="2022-11-30T00:00:00"/>
    <m/>
    <s v=""/>
    <m/>
    <n v="0"/>
    <n v="1"/>
    <n v="25.9"/>
    <s v="East Africa"/>
    <n v="3000"/>
    <x v="0"/>
    <x v="1"/>
    <n v="0"/>
    <s v=""/>
    <x v="0"/>
  </r>
  <r>
    <s v="DL-00124"/>
    <s v="CUST-1451"/>
    <s v=""/>
    <x v="1"/>
    <s v="Negotiation"/>
    <s v="98,822"/>
    <n v="98822"/>
    <x v="7"/>
    <x v="25"/>
    <x v="21"/>
    <s v="2022-01-16"/>
    <d v="2022-01-16T00:00:00"/>
    <m/>
    <s v=""/>
    <m/>
    <s v=""/>
    <m/>
    <n v="0"/>
    <n v="1"/>
    <n v="17.2"/>
    <s v="Southeast Asia"/>
    <n v="98822"/>
    <x v="0"/>
    <x v="1"/>
    <n v="0"/>
    <s v=""/>
    <x v="0"/>
  </r>
  <r>
    <s v="DL-00125"/>
    <s v="CUST-0349"/>
    <s v="CMP-267"/>
    <x v="3"/>
    <s v="Negotiation"/>
    <s v="6,985"/>
    <n v="6985"/>
    <x v="8"/>
    <x v="15"/>
    <x v="14"/>
    <s v="2022-04-28"/>
    <d v="2022-04-28T00:00:00"/>
    <d v="2022-09-28T00:00:00"/>
    <d v="2022-09-28T00:00:00"/>
    <m/>
    <s v=""/>
    <m/>
    <n v="0"/>
    <n v="1"/>
    <n v="33.6"/>
    <s v="East Africa"/>
    <n v="6985"/>
    <x v="0"/>
    <x v="2"/>
    <n v="0"/>
    <s v=""/>
    <x v="0"/>
  </r>
  <r>
    <s v="DL-00126"/>
    <s v="CUST-0736"/>
    <s v="CMP-338"/>
    <x v="3"/>
    <s v="Proposal"/>
    <s v="6353"/>
    <n v="6353"/>
    <x v="8"/>
    <x v="1"/>
    <x v="1"/>
    <s v="2024-09-05"/>
    <d v="2024-09-05T00:00:00"/>
    <d v="2024-09-24T00:00:00"/>
    <d v="2024-09-24T00:00:00"/>
    <m/>
    <s v=""/>
    <m/>
    <n v="0"/>
    <n v="1"/>
    <n v="9.3000000000000007"/>
    <s v="Southeast Asia"/>
    <n v="6353"/>
    <x v="0"/>
    <x v="2"/>
    <n v="0"/>
    <s v=""/>
    <x v="0"/>
  </r>
  <r>
    <s v="DL-00127"/>
    <s v="CUST-0444"/>
    <s v="CMP-154"/>
    <x v="1"/>
    <s v="Closed Won"/>
    <s v="$49,449"/>
    <n v="49449"/>
    <x v="0"/>
    <x v="11"/>
    <x v="10"/>
    <s v="2023-12-19"/>
    <d v="2023-12-19T00:00:00"/>
    <d v="2024-02-18T00:00:00"/>
    <d v="2024-02-18T00:00:00"/>
    <d v="2024-06-25T00:00:00"/>
    <d v="2024-06-25T00:00:00"/>
    <n v="189"/>
    <n v="0"/>
    <n v="1"/>
    <n v="14.2"/>
    <s v="East Africa"/>
    <n v="49449"/>
    <x v="1"/>
    <x v="0"/>
    <n v="1"/>
    <n v="128"/>
    <x v="0"/>
  </r>
  <r>
    <s v="DL-00128"/>
    <s v="CUST-1207"/>
    <s v=""/>
    <x v="1"/>
    <s v="Closed Lost"/>
    <s v="63K"/>
    <n v="63000"/>
    <x v="6"/>
    <x v="21"/>
    <x v="19"/>
    <s v="15/07/2023"/>
    <d v="2023-07-15T00:00:00"/>
    <d v="2023-09-12T00:00:00"/>
    <d v="2023-09-12T00:00:00"/>
    <d v="2023-08-07T00:00:00"/>
    <d v="2023-08-07T00:00:00"/>
    <n v="23"/>
    <n v="0"/>
    <n v="1"/>
    <n v="21.2"/>
    <s v="ANZ"/>
    <n v="63000"/>
    <x v="2"/>
    <x v="2"/>
    <n v="1"/>
    <n v="-36"/>
    <x v="1"/>
  </r>
  <r>
    <s v="DL-00129"/>
    <s v="CUST-0840"/>
    <s v="CMP-378"/>
    <x v="4"/>
    <s v="Prospecting"/>
    <s v="$8,127"/>
    <n v="8127"/>
    <x v="7"/>
    <x v="10"/>
    <x v="9"/>
    <s v="2022-05-17"/>
    <d v="2022-05-17T00:00:00"/>
    <m/>
    <s v=""/>
    <m/>
    <s v=""/>
    <m/>
    <n v="0"/>
    <n v="1"/>
    <m/>
    <s v="East Africa"/>
    <n v="8127"/>
    <x v="0"/>
    <x v="0"/>
    <n v="0"/>
    <s v=""/>
    <x v="0"/>
  </r>
  <r>
    <s v="DL-00130"/>
    <s v="CUST-0760"/>
    <s v="CMP-237"/>
    <x v="2"/>
    <s v="Proposal"/>
    <s v="$24,281"/>
    <n v="24281"/>
    <x v="1"/>
    <x v="13"/>
    <x v="12"/>
    <s v="2023-04-01"/>
    <d v="2023-04-01T00:00:00"/>
    <d v="2023-04-27T00:00:00"/>
    <d v="2023-04-27T00:00:00"/>
    <m/>
    <s v=""/>
    <m/>
    <n v="0"/>
    <n v="1"/>
    <n v="0.7"/>
    <s v="South Asia"/>
    <n v="24281"/>
    <x v="0"/>
    <x v="2"/>
    <n v="0"/>
    <s v=""/>
    <x v="0"/>
  </r>
  <r>
    <s v="DL-00131"/>
    <s v="CUST-0576"/>
    <s v=""/>
    <x v="4"/>
    <s v="Prospecting"/>
    <s v="5,021"/>
    <n v="5021"/>
    <x v="2"/>
    <x v="10"/>
    <x v="9"/>
    <s v="31/07/2023"/>
    <d v="2023-07-31T00:00:00"/>
    <m/>
    <s v=""/>
    <m/>
    <s v=""/>
    <m/>
    <n v="0"/>
    <n v="1"/>
    <n v="20"/>
    <s v="ANZ"/>
    <n v="5021"/>
    <x v="0"/>
    <x v="0"/>
    <n v="0"/>
    <s v=""/>
    <x v="0"/>
  </r>
  <r>
    <s v="DL-00132"/>
    <s v="CUST-0872"/>
    <s v=""/>
    <x v="2"/>
    <s v="Closed Won"/>
    <s v="10077"/>
    <n v="10077"/>
    <x v="0"/>
    <x v="6"/>
    <x v="2"/>
    <s v="2022-08-23"/>
    <d v="2022-08-23T00:00:00"/>
    <d v="2023-02-12T00:00:00"/>
    <d v="2023-02-12T00:00:00"/>
    <d v="2022-10-05T00:00:00"/>
    <d v="2022-10-05T00:00:00"/>
    <n v="43"/>
    <n v="0"/>
    <n v="1"/>
    <n v="10.5"/>
    <s v="Middle East"/>
    <n v="10077"/>
    <x v="1"/>
    <x v="0"/>
    <n v="1"/>
    <n v="-130"/>
    <x v="1"/>
  </r>
  <r>
    <s v="DL-00133"/>
    <s v="CUST-0590"/>
    <s v=""/>
    <x v="0"/>
    <s v="Closed Lost"/>
    <s v="4240"/>
    <n v="4240"/>
    <x v="4"/>
    <x v="0"/>
    <x v="0"/>
    <s v="2024-12-07"/>
    <d v="2024-12-07T00:00:00"/>
    <d v="2024-12-30T00:00:00"/>
    <d v="2024-12-30T00:00:00"/>
    <d v="2025-06-22T00:00:00"/>
    <d v="2025-06-22T00:00:00"/>
    <n v="197"/>
    <n v="0"/>
    <n v="1"/>
    <n v="7.3"/>
    <s v="South Asia"/>
    <n v="4240"/>
    <x v="2"/>
    <x v="1"/>
    <n v="1"/>
    <n v="174"/>
    <x v="0"/>
  </r>
  <r>
    <s v="DL-00134"/>
    <s v="CUST-0878"/>
    <s v="CMP-147"/>
    <x v="0"/>
    <s v="Proposal"/>
    <s v="6K"/>
    <n v="6000"/>
    <x v="7"/>
    <x v="22"/>
    <x v="20"/>
    <s v="2024-10-09"/>
    <d v="2024-10-09T00:00:00"/>
    <d v="2024-12-07T00:00:00"/>
    <d v="2024-12-07T00:00:00"/>
    <m/>
    <s v=""/>
    <m/>
    <n v="0"/>
    <n v="1"/>
    <n v="6.4"/>
    <s v="ANZ"/>
    <n v="6000"/>
    <x v="0"/>
    <x v="0"/>
    <n v="0"/>
    <s v=""/>
    <x v="0"/>
  </r>
  <r>
    <s v="DL-00135"/>
    <s v="CUST-0548"/>
    <s v="CMP-116"/>
    <x v="0"/>
    <s v="Closed Won"/>
    <s v="$5,408"/>
    <n v="5408"/>
    <x v="1"/>
    <x v="5"/>
    <x v="5"/>
    <s v="2023-02-07"/>
    <d v="2023-02-07T00:00:00"/>
    <d v="2023-04-28T00:00:00"/>
    <d v="2023-04-28T00:00:00"/>
    <d v="2023-03-01T00:00:00"/>
    <d v="2023-03-01T00:00:00"/>
    <n v="22"/>
    <n v="1"/>
    <n v="3"/>
    <n v="27"/>
    <s v="Southeast Asia"/>
    <n v="5408"/>
    <x v="1"/>
    <x v="2"/>
    <n v="1"/>
    <n v="-58"/>
    <x v="1"/>
  </r>
  <r>
    <s v="DL-00136"/>
    <s v="CUST-1163"/>
    <s v="CMP-321"/>
    <x v="0"/>
    <s v="Demo"/>
    <s v="6683"/>
    <n v="6683"/>
    <x v="3"/>
    <x v="1"/>
    <x v="1"/>
    <s v="2022-05-10"/>
    <d v="2022-05-10T00:00:00"/>
    <d v="2022-05-25T00:00:00"/>
    <d v="2022-05-25T00:00:00"/>
    <m/>
    <s v=""/>
    <m/>
    <n v="0"/>
    <n v="1"/>
    <n v="7.9"/>
    <s v="ANZ"/>
    <n v="6683"/>
    <x v="0"/>
    <x v="0"/>
    <n v="0"/>
    <s v=""/>
    <x v="0"/>
  </r>
  <r>
    <s v="DL-00137"/>
    <s v="CUST-0549"/>
    <s v="CMP-251"/>
    <x v="2"/>
    <s v="Prospecting"/>
    <s v="$31,932"/>
    <n v="31932"/>
    <x v="5"/>
    <x v="29"/>
    <x v="5"/>
    <s v="2022-03-08"/>
    <d v="2022-03-08T00:00:00"/>
    <d v="2022-08-06T00:00:00"/>
    <d v="2022-08-06T00:00:00"/>
    <m/>
    <s v=""/>
    <m/>
    <n v="0"/>
    <n v="1"/>
    <m/>
    <s v="ANZ"/>
    <n v="31932"/>
    <x v="0"/>
    <x v="0"/>
    <n v="0"/>
    <s v=""/>
    <x v="0"/>
  </r>
  <r>
    <s v="DL-00138"/>
    <s v="CUST-0602"/>
    <s v=""/>
    <x v="2"/>
    <s v="Proposal"/>
    <s v="12762"/>
    <n v="12762"/>
    <x v="8"/>
    <x v="17"/>
    <x v="16"/>
    <s v="2024-02-08"/>
    <d v="2024-02-08T00:00:00"/>
    <d v="2024-05-22T00:00:00"/>
    <d v="2024-05-22T00:00:00"/>
    <m/>
    <s v=""/>
    <m/>
    <n v="0"/>
    <n v="1"/>
    <n v="9"/>
    <s v="ANZ"/>
    <n v="12762"/>
    <x v="0"/>
    <x v="0"/>
    <n v="0"/>
    <s v=""/>
    <x v="0"/>
  </r>
  <r>
    <s v="DL-00139"/>
    <s v="CUST-0828"/>
    <s v=""/>
    <x v="3"/>
    <s v="Closed Lost"/>
    <s v="20256"/>
    <n v="20256"/>
    <x v="0"/>
    <x v="16"/>
    <x v="15"/>
    <s v="03/02/2024"/>
    <d v="2024-02-03T00:00:00"/>
    <m/>
    <s v=""/>
    <d v="2024-03-09T00:00:00"/>
    <d v="2024-03-09T00:00:00"/>
    <n v="35"/>
    <n v="0"/>
    <n v="1"/>
    <n v="5.2"/>
    <s v="South Asia"/>
    <n v="20256"/>
    <x v="2"/>
    <x v="2"/>
    <n v="1"/>
    <s v=""/>
    <x v="0"/>
  </r>
  <r>
    <s v="DL-00140"/>
    <s v="CUST-1059"/>
    <s v="CMP-127"/>
    <x v="1"/>
    <s v="Demo"/>
    <s v="109041"/>
    <n v="109041"/>
    <x v="3"/>
    <x v="27"/>
    <x v="8"/>
    <s v="2023-04-29"/>
    <d v="2023-04-29T00:00:00"/>
    <m/>
    <s v=""/>
    <m/>
    <s v=""/>
    <m/>
    <n v="0"/>
    <n v="1"/>
    <n v="31.5"/>
    <s v="ANZ"/>
    <n v="109041"/>
    <x v="0"/>
    <x v="0"/>
    <n v="0"/>
    <s v=""/>
    <x v="0"/>
  </r>
  <r>
    <s v="DL-00141"/>
    <s v="CUST-0504"/>
    <s v="CMP-216"/>
    <x v="2"/>
    <s v="Prospecting"/>
    <s v="36512"/>
    <n v="36512"/>
    <x v="3"/>
    <x v="9"/>
    <x v="8"/>
    <s v="2024-08-22"/>
    <d v="2024-08-22T00:00:00"/>
    <d v="2024-10-06T00:00:00"/>
    <d v="2024-10-06T00:00:00"/>
    <m/>
    <s v=""/>
    <m/>
    <n v="0"/>
    <n v="1"/>
    <n v="4.7"/>
    <s v="ANZ"/>
    <n v="36512"/>
    <x v="0"/>
    <x v="2"/>
    <n v="0"/>
    <s v=""/>
    <x v="0"/>
  </r>
  <r>
    <s v="DL-00142"/>
    <s v="CUST-1316"/>
    <s v="CMP-105"/>
    <x v="1"/>
    <s v="Closed Won"/>
    <s v="$132,400"/>
    <n v="132400"/>
    <x v="6"/>
    <x v="7"/>
    <x v="6"/>
    <s v="2023-03-23"/>
    <d v="2023-03-23T00:00:00"/>
    <d v="2023-09-07T00:00:00"/>
    <d v="2023-09-07T00:00:00"/>
    <d v="2023-04-23T00:00:00"/>
    <d v="2023-04-23T00:00:00"/>
    <n v="31"/>
    <n v="0"/>
    <n v="1"/>
    <n v="26.3"/>
    <s v="Southeast Asia"/>
    <n v="132400"/>
    <x v="1"/>
    <x v="1"/>
    <n v="1"/>
    <n v="-137"/>
    <x v="1"/>
  </r>
  <r>
    <s v="DL-00143"/>
    <s v="CUST-1421"/>
    <s v=""/>
    <x v="3"/>
    <s v="Closed Won"/>
    <s v="20K"/>
    <n v="20000"/>
    <x v="8"/>
    <x v="14"/>
    <x v="13"/>
    <s v="2023-10-07"/>
    <d v="2023-10-07T00:00:00"/>
    <d v="2023-10-27T00:00:00"/>
    <d v="2023-10-27T00:00:00"/>
    <d v="2024-04-07T00:00:00"/>
    <d v="2024-04-07T00:00:00"/>
    <n v="183"/>
    <n v="1"/>
    <n v="2"/>
    <m/>
    <s v="East Africa"/>
    <n v="20000"/>
    <x v="1"/>
    <x v="2"/>
    <n v="1"/>
    <n v="163"/>
    <x v="0"/>
  </r>
  <r>
    <s v="DL-00144"/>
    <s v="CUST-1434"/>
    <s v="CMP-347"/>
    <x v="0"/>
    <s v="Proposal"/>
    <s v="2929"/>
    <n v="2929"/>
    <x v="2"/>
    <x v="12"/>
    <x v="11"/>
    <s v="2024-03-11"/>
    <d v="2024-03-11T00:00:00"/>
    <d v="2024-04-12T00:00:00"/>
    <d v="2024-04-12T00:00:00"/>
    <m/>
    <s v=""/>
    <m/>
    <n v="0"/>
    <n v="1"/>
    <n v="5.7"/>
    <s v="South Asia"/>
    <n v="2929"/>
    <x v="0"/>
    <x v="2"/>
    <n v="0"/>
    <s v=""/>
    <x v="0"/>
  </r>
  <r>
    <s v="DL-00145"/>
    <s v="CUST-1189"/>
    <s v="CMP-396"/>
    <x v="3"/>
    <s v="Qualification"/>
    <s v="14K"/>
    <n v="14000"/>
    <x v="8"/>
    <x v="4"/>
    <x v="4"/>
    <s v="24/11/2022"/>
    <d v="2022-11-24T00:00:00"/>
    <d v="2023-03-26T00:00:00"/>
    <d v="2023-03-26T00:00:00"/>
    <m/>
    <s v=""/>
    <m/>
    <n v="0"/>
    <n v="1"/>
    <n v="33.799999999999997"/>
    <s v="ANZ"/>
    <n v="14000"/>
    <x v="0"/>
    <x v="2"/>
    <n v="0"/>
    <s v=""/>
    <x v="0"/>
  </r>
  <r>
    <s v="DL-00146"/>
    <s v="CUST-1039"/>
    <s v="CMP-045"/>
    <x v="0"/>
    <s v="Proposal"/>
    <s v="2932"/>
    <n v="2932"/>
    <x v="5"/>
    <x v="4"/>
    <x v="4"/>
    <s v="2022-03-03"/>
    <d v="2022-03-03T00:00:00"/>
    <d v="2022-08-02T00:00:00"/>
    <d v="2022-08-02T00:00:00"/>
    <m/>
    <s v=""/>
    <m/>
    <n v="0"/>
    <n v="1"/>
    <n v="23.3"/>
    <s v="Southeast Asia"/>
    <n v="2932"/>
    <x v="0"/>
    <x v="1"/>
    <n v="0"/>
    <s v=""/>
    <x v="0"/>
  </r>
  <r>
    <s v="DL-00147"/>
    <s v="CUST-0620"/>
    <s v="CMP-133"/>
    <x v="3"/>
    <s v="Closed Won"/>
    <s v="$4,146"/>
    <n v="4146"/>
    <x v="0"/>
    <x v="8"/>
    <x v="7"/>
    <s v="2024-07-09"/>
    <d v="2024-07-09T00:00:00"/>
    <d v="2024-09-07T00:00:00"/>
    <d v="2024-09-07T00:00:00"/>
    <d v="2024-10-24T00:00:00"/>
    <d v="2024-10-24T00:00:00"/>
    <n v="107"/>
    <n v="0"/>
    <n v="1"/>
    <m/>
    <s v="East Africa"/>
    <n v="4146"/>
    <x v="1"/>
    <x v="2"/>
    <n v="1"/>
    <n v="47"/>
    <x v="0"/>
  </r>
  <r>
    <s v="DL-00148"/>
    <s v="CUST-0557"/>
    <s v="CMP-258"/>
    <x v="2"/>
    <s v="Proposal"/>
    <s v="39659"/>
    <n v="39659"/>
    <x v="8"/>
    <x v="17"/>
    <x v="16"/>
    <s v="2022-10-28"/>
    <d v="2022-10-28T00:00:00"/>
    <d v="2022-12-01T00:00:00"/>
    <d v="2022-12-01T00:00:00"/>
    <m/>
    <s v=""/>
    <m/>
    <n v="0"/>
    <n v="1"/>
    <n v="18.899999999999999"/>
    <s v="South Asia"/>
    <n v="39659"/>
    <x v="0"/>
    <x v="1"/>
    <n v="0"/>
    <s v=""/>
    <x v="0"/>
  </r>
  <r>
    <s v="DL-00149"/>
    <s v="CUST-0772"/>
    <s v="CMP-073"/>
    <x v="1"/>
    <s v="Negotiation"/>
    <s v="65296"/>
    <n v="65296"/>
    <x v="0"/>
    <x v="19"/>
    <x v="17"/>
    <s v="17/04/2022"/>
    <d v="2022-04-17T00:00:00"/>
    <d v="2022-07-05T00:00:00"/>
    <d v="2022-07-05T00:00:00"/>
    <m/>
    <s v=""/>
    <m/>
    <n v="0"/>
    <n v="1"/>
    <n v="20.3"/>
    <s v="East Africa"/>
    <n v="65296"/>
    <x v="0"/>
    <x v="2"/>
    <n v="0"/>
    <s v=""/>
    <x v="0"/>
  </r>
  <r>
    <s v="DL-00150"/>
    <s v="CUST-0004"/>
    <s v="CMP-328"/>
    <x v="2"/>
    <s v="Closed Lost"/>
    <s v="$33,823"/>
    <n v="33823"/>
    <x v="6"/>
    <x v="22"/>
    <x v="20"/>
    <s v="2024-04-24"/>
    <d v="2024-04-24T00:00:00"/>
    <d v="2024-05-21T00:00:00"/>
    <d v="2024-05-21T00:00:00"/>
    <d v="2024-09-22T00:00:00"/>
    <d v="2024-09-22T00:00:00"/>
    <n v="151"/>
    <n v="0"/>
    <n v="1"/>
    <m/>
    <s v="South Asia"/>
    <n v="33823"/>
    <x v="2"/>
    <x v="2"/>
    <n v="1"/>
    <n v="124"/>
    <x v="0"/>
  </r>
  <r>
    <s v="DL-00151"/>
    <s v="CUST-0824"/>
    <s v="CMP-260"/>
    <x v="2"/>
    <s v="Proposal"/>
    <s v="$41,950"/>
    <n v="41950"/>
    <x v="2"/>
    <x v="25"/>
    <x v="21"/>
    <s v="2023-09-05"/>
    <d v="2023-09-05T00:00:00"/>
    <d v="2023-09-27T00:00:00"/>
    <d v="2023-09-27T00:00:00"/>
    <m/>
    <s v=""/>
    <m/>
    <n v="0"/>
    <n v="1"/>
    <n v="0.7"/>
    <s v="Middle East"/>
    <n v="41950"/>
    <x v="0"/>
    <x v="0"/>
    <n v="0"/>
    <s v=""/>
    <x v="0"/>
  </r>
  <r>
    <s v="DL-00152"/>
    <s v="CUST-0377"/>
    <s v=""/>
    <x v="4"/>
    <s v="Negotiation"/>
    <s v="11030"/>
    <n v="11030"/>
    <x v="0"/>
    <x v="21"/>
    <x v="19"/>
    <s v="19/08/2022"/>
    <d v="2022-08-19T00:00:00"/>
    <d v="2022-12-10T00:00:00"/>
    <d v="2022-12-10T00:00:00"/>
    <m/>
    <s v=""/>
    <m/>
    <n v="0"/>
    <n v="1"/>
    <n v="6"/>
    <s v="East Africa"/>
    <n v="11030"/>
    <x v="0"/>
    <x v="0"/>
    <n v="0"/>
    <s v=""/>
    <x v="0"/>
  </r>
  <r>
    <s v="DL-00153"/>
    <s v="CUST-0274"/>
    <s v="CMP-196"/>
    <x v="0"/>
    <s v="Qualification"/>
    <s v="9,552"/>
    <n v="9552"/>
    <x v="0"/>
    <x v="0"/>
    <x v="0"/>
    <s v="2022-12-25"/>
    <d v="2022-12-25T00:00:00"/>
    <d v="2023-03-17T00:00:00"/>
    <d v="2023-03-17T00:00:00"/>
    <m/>
    <s v=""/>
    <m/>
    <n v="0"/>
    <n v="1"/>
    <n v="7.6"/>
    <s v="Southeast Asia"/>
    <n v="9552"/>
    <x v="0"/>
    <x v="0"/>
    <n v="0"/>
    <s v=""/>
    <x v="0"/>
  </r>
  <r>
    <s v="DL-00154"/>
    <s v="CUST-0685"/>
    <s v="CMP-209"/>
    <x v="3"/>
    <s v="Negotiation"/>
    <s v="20134"/>
    <n v="20134"/>
    <x v="3"/>
    <x v="3"/>
    <x v="3"/>
    <s v="28/08/2023"/>
    <d v="2023-08-28T00:00:00"/>
    <d v="2023-10-18T00:00:00"/>
    <d v="2023-10-18T00:00:00"/>
    <m/>
    <s v=""/>
    <m/>
    <n v="0"/>
    <n v="1"/>
    <n v="23"/>
    <s v="East Africa"/>
    <n v="20134"/>
    <x v="0"/>
    <x v="1"/>
    <n v="0"/>
    <s v=""/>
    <x v="0"/>
  </r>
  <r>
    <s v="DL-00155"/>
    <s v="CUST-0320"/>
    <s v=""/>
    <x v="2"/>
    <s v="Proposal"/>
    <s v="41200"/>
    <n v="41200"/>
    <x v="4"/>
    <x v="3"/>
    <x v="3"/>
    <s v="2024-04-09"/>
    <d v="2024-04-09T00:00:00"/>
    <d v="2024-05-09T00:00:00"/>
    <d v="2024-05-09T00:00:00"/>
    <m/>
    <s v=""/>
    <m/>
    <n v="0"/>
    <n v="1"/>
    <n v="13.2"/>
    <s v="Middle East"/>
    <n v="41200"/>
    <x v="0"/>
    <x v="0"/>
    <n v="0"/>
    <s v=""/>
    <x v="0"/>
  </r>
  <r>
    <s v="DL-00156"/>
    <s v="CUST-0652"/>
    <s v="CMP-125"/>
    <x v="2"/>
    <s v="Closed Won"/>
    <s v="$28,847"/>
    <n v="28847"/>
    <x v="5"/>
    <x v="10"/>
    <x v="9"/>
    <s v="2023-06-08"/>
    <d v="2023-06-08T00:00:00"/>
    <d v="2023-11-06T00:00:00"/>
    <d v="2023-11-06T00:00:00"/>
    <d v="2023-09-30T00:00:00"/>
    <d v="2023-09-30T00:00:00"/>
    <n v="114"/>
    <n v="0"/>
    <n v="1"/>
    <m/>
    <s v="Middle East"/>
    <n v="28847"/>
    <x v="1"/>
    <x v="1"/>
    <n v="1"/>
    <n v="-37"/>
    <x v="1"/>
  </r>
  <r>
    <s v="DL-00157"/>
    <s v="CUST-1045"/>
    <s v="CMP-020"/>
    <x v="3"/>
    <s v="Qualification"/>
    <s v="22,757"/>
    <n v="22757"/>
    <x v="7"/>
    <x v="11"/>
    <x v="10"/>
    <s v="2023-07-21"/>
    <d v="2023-07-21T00:00:00"/>
    <d v="2023-09-12T00:00:00"/>
    <d v="2023-09-12T00:00:00"/>
    <m/>
    <s v=""/>
    <m/>
    <n v="0"/>
    <n v="1"/>
    <n v="33.6"/>
    <s v="ANZ"/>
    <n v="22757"/>
    <x v="0"/>
    <x v="0"/>
    <n v="0"/>
    <s v=""/>
    <x v="0"/>
  </r>
  <r>
    <s v="DL-00158"/>
    <s v="CUST-1280"/>
    <s v="CMP-211"/>
    <x v="3"/>
    <s v="Demo"/>
    <s v="$6,352"/>
    <n v="6352"/>
    <x v="0"/>
    <x v="13"/>
    <x v="12"/>
    <s v="23/12/2022"/>
    <d v="2022-12-23T00:00:00"/>
    <d v="2023-03-13T00:00:00"/>
    <d v="2023-03-13T00:00:00"/>
    <m/>
    <s v=""/>
    <m/>
    <n v="0"/>
    <n v="1"/>
    <n v="18.399999999999999"/>
    <s v="Southeast Asia"/>
    <n v="6352"/>
    <x v="0"/>
    <x v="2"/>
    <n v="0"/>
    <s v=""/>
    <x v="0"/>
  </r>
  <r>
    <s v="DL-00159"/>
    <s v="CUST-0854"/>
    <s v="CMP-309"/>
    <x v="4"/>
    <s v="Prospecting"/>
    <s v="10K"/>
    <n v="10000"/>
    <x v="3"/>
    <x v="11"/>
    <x v="10"/>
    <s v="2024-02-12"/>
    <d v="2024-02-12T00:00:00"/>
    <d v="2024-07-29T00:00:00"/>
    <d v="2024-07-29T00:00:00"/>
    <m/>
    <s v=""/>
    <m/>
    <n v="0"/>
    <n v="1"/>
    <n v="5.4"/>
    <s v="East Africa"/>
    <n v="10000"/>
    <x v="0"/>
    <x v="2"/>
    <n v="0"/>
    <s v=""/>
    <x v="0"/>
  </r>
  <r>
    <s v="DL-00160"/>
    <s v="CUST-0657"/>
    <s v="CMP-129"/>
    <x v="3"/>
    <s v="Closed Won"/>
    <s v="11192"/>
    <n v="11192"/>
    <x v="2"/>
    <x v="25"/>
    <x v="21"/>
    <s v="19/01/2023"/>
    <d v="2023-01-19T00:00:00"/>
    <d v="2023-02-06T00:00:00"/>
    <d v="2023-02-06T00:00:00"/>
    <d v="2023-04-12T00:00:00"/>
    <d v="2023-04-12T00:00:00"/>
    <n v="83"/>
    <n v="1"/>
    <n v="2"/>
    <n v="1.7"/>
    <s v="Southeast Asia"/>
    <n v="11192"/>
    <x v="1"/>
    <x v="1"/>
    <n v="1"/>
    <n v="65"/>
    <x v="0"/>
  </r>
  <r>
    <s v="DL-00161"/>
    <s v="CUST-0410"/>
    <s v=""/>
    <x v="3"/>
    <s v="Proposal"/>
    <s v="$3,690"/>
    <n v="3690"/>
    <x v="4"/>
    <x v="4"/>
    <x v="4"/>
    <s v="2022-03-02"/>
    <d v="2022-03-02T00:00:00"/>
    <m/>
    <s v=""/>
    <m/>
    <s v=""/>
    <m/>
    <n v="0"/>
    <n v="1"/>
    <n v="34.299999999999997"/>
    <s v="East Africa"/>
    <n v="3690"/>
    <x v="0"/>
    <x v="2"/>
    <n v="0"/>
    <s v=""/>
    <x v="0"/>
  </r>
  <r>
    <s v="DL-00162"/>
    <s v="CUST-0138"/>
    <s v="CMP-277"/>
    <x v="1"/>
    <s v="Closed Won"/>
    <s v="$98,487"/>
    <n v="98487"/>
    <x v="4"/>
    <x v="10"/>
    <x v="9"/>
    <s v="2023-03-22"/>
    <d v="2023-03-22T00:00:00"/>
    <d v="2023-08-16T00:00:00"/>
    <d v="2023-08-16T00:00:00"/>
    <d v="2023-08-15T00:00:00"/>
    <d v="2023-08-15T00:00:00"/>
    <n v="146"/>
    <n v="1"/>
    <n v="4"/>
    <n v="4.5999999999999996"/>
    <s v="Middle East"/>
    <n v="98487"/>
    <x v="1"/>
    <x v="0"/>
    <n v="1"/>
    <n v="-1"/>
    <x v="1"/>
  </r>
  <r>
    <s v="DL-00163"/>
    <s v="CUST-0786"/>
    <s v="CMP-219"/>
    <x v="1"/>
    <s v="Qualification"/>
    <s v="$57,343"/>
    <n v="57343"/>
    <x v="1"/>
    <x v="8"/>
    <x v="7"/>
    <s v="2022-11-06"/>
    <d v="2022-11-06T00:00:00"/>
    <d v="2023-02-15T00:00:00"/>
    <d v="2023-02-15T00:00:00"/>
    <m/>
    <s v=""/>
    <m/>
    <n v="0"/>
    <n v="1"/>
    <n v="1.1000000000000001"/>
    <s v="South Asia"/>
    <n v="57343"/>
    <x v="0"/>
    <x v="0"/>
    <n v="0"/>
    <s v=""/>
    <x v="0"/>
  </r>
  <r>
    <s v="DL-00164"/>
    <s v="CUST-0535"/>
    <s v="CMP-126"/>
    <x v="3"/>
    <s v="Closed Lost"/>
    <s v="16840"/>
    <n v="16840"/>
    <x v="2"/>
    <x v="13"/>
    <x v="12"/>
    <s v="2022-03-11"/>
    <d v="2022-03-11T00:00:00"/>
    <d v="2022-07-06T00:00:00"/>
    <d v="2022-07-06T00:00:00"/>
    <d v="2022-04-01T00:00:00"/>
    <d v="2022-04-01T00:00:00"/>
    <n v="21"/>
    <n v="0"/>
    <n v="1"/>
    <n v="3"/>
    <s v="South Asia"/>
    <n v="16840"/>
    <x v="2"/>
    <x v="0"/>
    <n v="1"/>
    <n v="-96"/>
    <x v="1"/>
  </r>
  <r>
    <s v="DL-00165"/>
    <s v="CUST-0837"/>
    <s v=""/>
    <x v="4"/>
    <s v="Prospecting"/>
    <s v="$12,595"/>
    <n v="12595"/>
    <x v="8"/>
    <x v="15"/>
    <x v="14"/>
    <s v="2023-08-18"/>
    <d v="2023-08-18T00:00:00"/>
    <d v="2023-11-04T00:00:00"/>
    <d v="2023-11-04T00:00:00"/>
    <m/>
    <s v=""/>
    <m/>
    <n v="0"/>
    <n v="1"/>
    <n v="10.8"/>
    <s v="Southeast Asia"/>
    <n v="12595"/>
    <x v="0"/>
    <x v="0"/>
    <n v="0"/>
    <s v=""/>
    <x v="0"/>
  </r>
  <r>
    <s v="DL-00166"/>
    <s v="CUST-1345"/>
    <s v=""/>
    <x v="2"/>
    <s v="Proposal"/>
    <s v="29K"/>
    <n v="29000"/>
    <x v="7"/>
    <x v="20"/>
    <x v="18"/>
    <s v="2024-09-30"/>
    <d v="2024-09-30T00:00:00"/>
    <d v="2024-11-02T00:00:00"/>
    <d v="2024-11-02T00:00:00"/>
    <m/>
    <s v=""/>
    <m/>
    <n v="0"/>
    <n v="1"/>
    <m/>
    <s v="East Africa"/>
    <n v="29000"/>
    <x v="0"/>
    <x v="0"/>
    <n v="0"/>
    <s v=""/>
    <x v="0"/>
  </r>
  <r>
    <s v="DL-00167"/>
    <s v="CUST-0368"/>
    <s v="CMP-151"/>
    <x v="0"/>
    <s v="Qualification"/>
    <s v="$5,531"/>
    <n v="5531"/>
    <x v="7"/>
    <x v="4"/>
    <x v="4"/>
    <s v="2023-02-11"/>
    <d v="2023-02-11T00:00:00"/>
    <m/>
    <s v=""/>
    <m/>
    <s v=""/>
    <m/>
    <n v="0"/>
    <n v="1"/>
    <n v="10.4"/>
    <s v="Middle East"/>
    <n v="5531"/>
    <x v="0"/>
    <x v="0"/>
    <n v="0"/>
    <s v=""/>
    <x v="0"/>
  </r>
  <r>
    <s v="DL-00168"/>
    <s v="CUST-0919"/>
    <s v="CMP-003"/>
    <x v="1"/>
    <s v="Proposal"/>
    <s v="$117,885"/>
    <n v="117885"/>
    <x v="6"/>
    <x v="17"/>
    <x v="16"/>
    <s v="2024-12-30"/>
    <d v="2024-12-30T00:00:00"/>
    <d v="2025-03-12T00:00:00"/>
    <d v="2025-03-12T00:00:00"/>
    <m/>
    <s v=""/>
    <m/>
    <n v="0"/>
    <n v="1"/>
    <n v="2.2999999999999998"/>
    <s v="ANZ"/>
    <n v="117885"/>
    <x v="0"/>
    <x v="0"/>
    <n v="0"/>
    <s v=""/>
    <x v="0"/>
  </r>
  <r>
    <s v="DL-00169"/>
    <s v="CUST-0157"/>
    <s v="CMP-181"/>
    <x v="3"/>
    <s v="Prospecting"/>
    <s v="5432"/>
    <n v="5432"/>
    <x v="3"/>
    <x v="9"/>
    <x v="8"/>
    <s v="02/01/2024"/>
    <d v="2024-01-02T00:00:00"/>
    <d v="2024-02-28T00:00:00"/>
    <d v="2024-02-28T00:00:00"/>
    <m/>
    <s v=""/>
    <m/>
    <n v="0"/>
    <n v="1"/>
    <m/>
    <s v="Middle East"/>
    <n v="5432"/>
    <x v="0"/>
    <x v="2"/>
    <n v="0"/>
    <s v=""/>
    <x v="0"/>
  </r>
  <r>
    <s v="DL-00170"/>
    <s v="CUST-0151"/>
    <s v="CMP-060"/>
    <x v="3"/>
    <s v="Closed Won"/>
    <s v="10147"/>
    <n v="10147"/>
    <x v="8"/>
    <x v="3"/>
    <x v="3"/>
    <s v="2022-07-15"/>
    <d v="2022-07-15T00:00:00"/>
    <d v="2022-10-04T00:00:00"/>
    <d v="2022-10-04T00:00:00"/>
    <d v="2023-01-09T00:00:00"/>
    <d v="2023-01-09T00:00:00"/>
    <n v="178"/>
    <n v="0"/>
    <n v="1"/>
    <n v="12.8"/>
    <s v="South Asia"/>
    <n v="10147"/>
    <x v="1"/>
    <x v="0"/>
    <n v="1"/>
    <n v="97"/>
    <x v="0"/>
  </r>
  <r>
    <s v="DL-00171"/>
    <s v="CUST-0969"/>
    <s v="CMP-310"/>
    <x v="0"/>
    <s v="Prospecting"/>
    <s v="$3,879"/>
    <n v="3879"/>
    <x v="6"/>
    <x v="30"/>
    <x v="10"/>
    <s v="2023-09-30"/>
    <d v="2023-09-30T00:00:00"/>
    <d v="2024-03-01T00:00:00"/>
    <d v="2024-03-01T00:00:00"/>
    <m/>
    <s v=""/>
    <m/>
    <n v="0"/>
    <n v="1"/>
    <n v="0.6"/>
    <s v="East Africa"/>
    <n v="3879"/>
    <x v="0"/>
    <x v="2"/>
    <n v="0"/>
    <s v=""/>
    <x v="0"/>
  </r>
  <r>
    <s v="DL-00172"/>
    <s v="CUST-0167"/>
    <s v="CMP-356"/>
    <x v="3"/>
    <s v="Prospecting"/>
    <s v="$8,466"/>
    <n v="8466"/>
    <x v="4"/>
    <x v="11"/>
    <x v="10"/>
    <s v="2022-03-23"/>
    <d v="2022-03-23T00:00:00"/>
    <d v="2022-08-24T00:00:00"/>
    <d v="2022-08-24T00:00:00"/>
    <m/>
    <s v=""/>
    <m/>
    <n v="0"/>
    <n v="1"/>
    <n v="24"/>
    <s v="ANZ"/>
    <n v="8466"/>
    <x v="0"/>
    <x v="2"/>
    <n v="0"/>
    <s v=""/>
    <x v="0"/>
  </r>
  <r>
    <s v="DL-00173"/>
    <s v="CUST-0026"/>
    <s v=""/>
    <x v="2"/>
    <s v="Demo"/>
    <s v="36174"/>
    <n v="36174"/>
    <x v="1"/>
    <x v="4"/>
    <x v="4"/>
    <s v="2023-08-02"/>
    <d v="2023-08-02T00:00:00"/>
    <d v="2023-10-08T00:00:00"/>
    <d v="2023-10-08T00:00:00"/>
    <m/>
    <s v=""/>
    <m/>
    <n v="0"/>
    <n v="1"/>
    <n v="25.3"/>
    <s v="South Asia"/>
    <n v="36174"/>
    <x v="0"/>
    <x v="2"/>
    <n v="0"/>
    <s v=""/>
    <x v="0"/>
  </r>
  <r>
    <s v="DL-00174"/>
    <s v="CUST-1239"/>
    <s v=""/>
    <x v="4"/>
    <s v="Demo"/>
    <s v="8,249"/>
    <n v="8249"/>
    <x v="6"/>
    <x v="7"/>
    <x v="6"/>
    <s v="2024-06-03"/>
    <d v="2024-06-03T00:00:00"/>
    <d v="2024-11-19T00:00:00"/>
    <d v="2024-11-19T00:00:00"/>
    <m/>
    <s v=""/>
    <m/>
    <n v="0"/>
    <n v="1"/>
    <m/>
    <s v="South Asia"/>
    <n v="8249"/>
    <x v="0"/>
    <x v="2"/>
    <n v="0"/>
    <s v=""/>
    <x v="0"/>
  </r>
  <r>
    <s v="DL-00175"/>
    <s v="CUST-1260"/>
    <s v="CMP-284"/>
    <x v="0"/>
    <s v="Proposal"/>
    <s v="6918"/>
    <n v="6918"/>
    <x v="5"/>
    <x v="5"/>
    <x v="5"/>
    <s v="2023-02-13"/>
    <d v="2023-02-13T00:00:00"/>
    <d v="2023-06-07T00:00:00"/>
    <d v="2023-06-07T00:00:00"/>
    <m/>
    <s v=""/>
    <m/>
    <n v="0"/>
    <n v="1"/>
    <n v="3.4"/>
    <s v="South Asia"/>
    <n v="6918"/>
    <x v="0"/>
    <x v="2"/>
    <n v="0"/>
    <s v=""/>
    <x v="0"/>
  </r>
  <r>
    <s v="DL-00176"/>
    <s v="CUST-0818"/>
    <s v="CMP-241"/>
    <x v="2"/>
    <s v="Qualification"/>
    <s v="40270"/>
    <n v="40270"/>
    <x v="0"/>
    <x v="22"/>
    <x v="20"/>
    <s v="2024-07-20"/>
    <d v="2024-07-20T00:00:00"/>
    <d v="2024-09-13T00:00:00"/>
    <d v="2024-09-13T00:00:00"/>
    <m/>
    <s v=""/>
    <m/>
    <n v="0"/>
    <n v="1"/>
    <n v="11"/>
    <s v="ANZ"/>
    <n v="40270"/>
    <x v="0"/>
    <x v="1"/>
    <n v="0"/>
    <s v=""/>
    <x v="0"/>
  </r>
  <r>
    <s v="DL-00177"/>
    <s v="CUST-0559"/>
    <s v="CMP-317"/>
    <x v="1"/>
    <s v="Closed Won"/>
    <s v="162054"/>
    <n v="162054"/>
    <x v="5"/>
    <x v="14"/>
    <x v="13"/>
    <s v="2024-12-25"/>
    <d v="2024-12-25T00:00:00"/>
    <d v="2025-02-13T00:00:00"/>
    <d v="2025-02-13T00:00:00"/>
    <d v="2025-03-05T00:00:00"/>
    <d v="2025-03-05T00:00:00"/>
    <n v="70"/>
    <n v="1"/>
    <n v="1"/>
    <n v="10.1"/>
    <s v="Southeast Asia"/>
    <n v="162054"/>
    <x v="1"/>
    <x v="0"/>
    <n v="1"/>
    <n v="20"/>
    <x v="1"/>
  </r>
  <r>
    <s v="DL-00178"/>
    <s v="CUST-0863"/>
    <s v="CMP-285"/>
    <x v="4"/>
    <s v="Closed Won"/>
    <s v="$13,474"/>
    <n v="13474"/>
    <x v="2"/>
    <x v="13"/>
    <x v="12"/>
    <s v="2024-02-09"/>
    <d v="2024-02-09T00:00:00"/>
    <d v="2024-02-27T00:00:00"/>
    <d v="2024-02-27T00:00:00"/>
    <d v="2024-06-06T00:00:00"/>
    <d v="2024-06-06T00:00:00"/>
    <n v="118"/>
    <n v="1"/>
    <n v="3"/>
    <n v="0.6"/>
    <s v="South Asia"/>
    <n v="13474"/>
    <x v="1"/>
    <x v="0"/>
    <n v="1"/>
    <n v="100"/>
    <x v="0"/>
  </r>
  <r>
    <s v="DL-00179"/>
    <s v="CUST-0796"/>
    <s v="CMP-045"/>
    <x v="3"/>
    <s v="Demo"/>
    <s v="8469"/>
    <n v="8469"/>
    <x v="7"/>
    <x v="10"/>
    <x v="9"/>
    <s v="2024-03-21"/>
    <d v="2024-03-21T00:00:00"/>
    <m/>
    <s v=""/>
    <m/>
    <s v=""/>
    <m/>
    <n v="0"/>
    <n v="1"/>
    <n v="25.6"/>
    <s v="ANZ"/>
    <n v="8469"/>
    <x v="0"/>
    <x v="0"/>
    <n v="0"/>
    <s v=""/>
    <x v="0"/>
  </r>
  <r>
    <s v="DL-00180"/>
    <s v="CUST-0017"/>
    <s v="CMP-135"/>
    <x v="3"/>
    <s v="Proposal"/>
    <s v="4797"/>
    <n v="4797"/>
    <x v="0"/>
    <x v="3"/>
    <x v="3"/>
    <s v="2022-12-04"/>
    <d v="2022-12-04T00:00:00"/>
    <m/>
    <s v=""/>
    <m/>
    <s v=""/>
    <m/>
    <n v="0"/>
    <n v="1"/>
    <m/>
    <s v="Southeast Asia"/>
    <n v="4797"/>
    <x v="0"/>
    <x v="2"/>
    <n v="0"/>
    <s v=""/>
    <x v="0"/>
  </r>
  <r>
    <s v="DL-00181"/>
    <s v="CUST-0943"/>
    <s v="CMP-179"/>
    <x v="1"/>
    <s v="Proposal"/>
    <s v="55K"/>
    <n v="55000"/>
    <x v="7"/>
    <x v="5"/>
    <x v="5"/>
    <s v="2024-03-14"/>
    <d v="2024-03-14T00:00:00"/>
    <d v="2024-08-12T00:00:00"/>
    <d v="2024-08-12T00:00:00"/>
    <m/>
    <s v=""/>
    <m/>
    <n v="0"/>
    <n v="1"/>
    <n v="4.7"/>
    <s v="ANZ"/>
    <n v="55000"/>
    <x v="0"/>
    <x v="0"/>
    <n v="0"/>
    <s v=""/>
    <x v="0"/>
  </r>
  <r>
    <s v="DL-00182"/>
    <s v="CUST-1355"/>
    <s v=""/>
    <x v="1"/>
    <s v="Qualification"/>
    <s v="164505"/>
    <n v="164505"/>
    <x v="5"/>
    <x v="9"/>
    <x v="8"/>
    <s v="2023-07-31"/>
    <d v="2023-07-31T00:00:00"/>
    <d v="2023-10-11T00:00:00"/>
    <d v="2023-10-11T00:00:00"/>
    <m/>
    <s v=""/>
    <m/>
    <n v="0"/>
    <n v="1"/>
    <m/>
    <s v="East Africa"/>
    <n v="164505"/>
    <x v="0"/>
    <x v="0"/>
    <n v="0"/>
    <s v=""/>
    <x v="0"/>
  </r>
  <r>
    <s v="DL-00183"/>
    <s v="CUST-0713"/>
    <s v="CMP-359"/>
    <x v="1"/>
    <s v="Proposal"/>
    <s v="148315"/>
    <n v="148315"/>
    <x v="5"/>
    <x v="8"/>
    <x v="7"/>
    <s v="2022-12-10"/>
    <d v="2022-12-10T00:00:00"/>
    <d v="2023-02-01T00:00:00"/>
    <d v="2023-02-01T00:00:00"/>
    <m/>
    <s v=""/>
    <m/>
    <n v="0"/>
    <n v="1"/>
    <m/>
    <s v="South Asia"/>
    <n v="148315"/>
    <x v="0"/>
    <x v="0"/>
    <n v="0"/>
    <s v=""/>
    <x v="0"/>
  </r>
  <r>
    <s v="DL-00184"/>
    <s v="CUST-0837"/>
    <s v="CMP-188"/>
    <x v="0"/>
    <s v="Closed Won"/>
    <s v="3689"/>
    <n v="3689"/>
    <x v="1"/>
    <x v="8"/>
    <x v="7"/>
    <s v="22/01/2022"/>
    <d v="2022-01-22T00:00:00"/>
    <d v="2022-03-17T00:00:00"/>
    <d v="2022-03-17T00:00:00"/>
    <d v="2022-05-25T00:00:00"/>
    <d v="2022-05-25T00:00:00"/>
    <n v="123"/>
    <n v="1"/>
    <n v="2"/>
    <n v="12.4"/>
    <s v="South Asia"/>
    <n v="3689"/>
    <x v="1"/>
    <x v="0"/>
    <n v="1"/>
    <n v="69"/>
    <x v="0"/>
  </r>
  <r>
    <s v="DL-00185"/>
    <s v="CUST-0408"/>
    <s v="CMP-131"/>
    <x v="0"/>
    <s v="Prospecting"/>
    <s v="$3,855"/>
    <n v="3855"/>
    <x v="4"/>
    <x v="12"/>
    <x v="11"/>
    <s v="2022-07-12"/>
    <d v="2022-07-12T00:00:00"/>
    <d v="2022-12-08T00:00:00"/>
    <d v="2022-12-08T00:00:00"/>
    <m/>
    <s v=""/>
    <m/>
    <n v="0"/>
    <n v="1"/>
    <n v="2.2000000000000002"/>
    <s v="Southeast Asia"/>
    <n v="3855"/>
    <x v="0"/>
    <x v="2"/>
    <n v="0"/>
    <s v=""/>
    <x v="0"/>
  </r>
  <r>
    <s v="DL-00186"/>
    <s v="CUST-0669"/>
    <s v="CMP-028"/>
    <x v="1"/>
    <s v="Proposal"/>
    <s v="83917"/>
    <n v="83917"/>
    <x v="5"/>
    <x v="10"/>
    <x v="9"/>
    <s v="2024-01-19"/>
    <d v="2024-01-19T00:00:00"/>
    <d v="2024-04-24T00:00:00"/>
    <d v="2024-04-24T00:00:00"/>
    <m/>
    <s v=""/>
    <m/>
    <n v="0"/>
    <n v="1"/>
    <n v="34.6"/>
    <s v="ANZ"/>
    <n v="83917"/>
    <x v="0"/>
    <x v="2"/>
    <n v="0"/>
    <s v=""/>
    <x v="0"/>
  </r>
  <r>
    <s v="DL-00187"/>
    <s v="CUST-0808"/>
    <s v="CMP-166"/>
    <x v="0"/>
    <s v="Closed Won"/>
    <s v="8,320"/>
    <n v="8320"/>
    <x v="8"/>
    <x v="9"/>
    <x v="8"/>
    <s v="2023-09-08"/>
    <d v="2023-09-08T00:00:00"/>
    <d v="2023-11-16T00:00:00"/>
    <d v="2023-11-16T00:00:00"/>
    <d v="2024-01-05T00:00:00"/>
    <d v="2024-01-05T00:00:00"/>
    <n v="119"/>
    <n v="0"/>
    <n v="1"/>
    <n v="19.399999999999999"/>
    <s v="ANZ"/>
    <n v="8320"/>
    <x v="1"/>
    <x v="2"/>
    <n v="1"/>
    <n v="50"/>
    <x v="0"/>
  </r>
  <r>
    <s v="DL-00188"/>
    <s v="CUST-1374"/>
    <s v="CMP-004"/>
    <x v="3"/>
    <s v="Proposal"/>
    <s v="23873"/>
    <n v="23873"/>
    <x v="8"/>
    <x v="3"/>
    <x v="3"/>
    <s v="2023-05-13"/>
    <d v="2023-05-13T00:00:00"/>
    <d v="2023-09-26T00:00:00"/>
    <d v="2023-09-26T00:00:00"/>
    <m/>
    <s v=""/>
    <m/>
    <n v="0"/>
    <n v="1"/>
    <n v="3.1"/>
    <s v="South Asia"/>
    <n v="23873"/>
    <x v="0"/>
    <x v="1"/>
    <n v="0"/>
    <s v=""/>
    <x v="0"/>
  </r>
  <r>
    <s v="DL-00189"/>
    <s v="CUST-0336"/>
    <s v=""/>
    <x v="0"/>
    <s v="Negotiation"/>
    <s v="2986"/>
    <n v="2986"/>
    <x v="2"/>
    <x v="14"/>
    <x v="13"/>
    <s v="2024-09-08"/>
    <d v="2024-09-08T00:00:00"/>
    <d v="2024-11-15T00:00:00"/>
    <d v="2024-11-15T00:00:00"/>
    <m/>
    <s v=""/>
    <m/>
    <n v="0"/>
    <n v="1"/>
    <n v="30.1"/>
    <s v="East Africa"/>
    <n v="2986"/>
    <x v="0"/>
    <x v="0"/>
    <n v="0"/>
    <s v=""/>
    <x v="0"/>
  </r>
  <r>
    <s v="DL-00190"/>
    <s v="CUST-0660"/>
    <s v="CMP-123"/>
    <x v="2"/>
    <s v="Closed Won"/>
    <s v="15,949"/>
    <n v="15949"/>
    <x v="2"/>
    <x v="0"/>
    <x v="0"/>
    <s v="2023-06-13"/>
    <d v="2023-06-13T00:00:00"/>
    <d v="2023-08-27T00:00:00"/>
    <d v="2023-08-27T00:00:00"/>
    <d v="2023-08-12T00:00:00"/>
    <d v="2023-08-12T00:00:00"/>
    <n v="60"/>
    <n v="1"/>
    <n v="3"/>
    <m/>
    <s v="South Asia"/>
    <n v="15949"/>
    <x v="1"/>
    <x v="1"/>
    <n v="1"/>
    <n v="-15"/>
    <x v="1"/>
  </r>
  <r>
    <s v="DL-00191"/>
    <s v="CUST-0515"/>
    <s v="CMP-005"/>
    <x v="0"/>
    <s v="Prospecting"/>
    <s v="$2,984"/>
    <n v="2984"/>
    <x v="4"/>
    <x v="5"/>
    <x v="5"/>
    <s v="2022-10-11"/>
    <d v="2022-10-11T00:00:00"/>
    <d v="2022-11-13T00:00:00"/>
    <d v="2022-11-13T00:00:00"/>
    <m/>
    <s v=""/>
    <m/>
    <n v="0"/>
    <n v="1"/>
    <n v="18.399999999999999"/>
    <s v="ANZ"/>
    <n v="2984"/>
    <x v="0"/>
    <x v="0"/>
    <n v="0"/>
    <s v=""/>
    <x v="0"/>
  </r>
  <r>
    <s v="DL-00192"/>
    <s v="CUST-0658"/>
    <s v=""/>
    <x v="0"/>
    <s v="Demo"/>
    <s v="4K"/>
    <n v="4000"/>
    <x v="5"/>
    <x v="19"/>
    <x v="17"/>
    <s v="2024-06-25"/>
    <d v="2024-06-25T00:00:00"/>
    <d v="2024-12-12T00:00:00"/>
    <d v="2024-12-12T00:00:00"/>
    <m/>
    <s v=""/>
    <m/>
    <n v="0"/>
    <n v="1"/>
    <n v="7.1"/>
    <s v="ANZ"/>
    <n v="4000"/>
    <x v="0"/>
    <x v="2"/>
    <n v="0"/>
    <s v=""/>
    <x v="0"/>
  </r>
  <r>
    <s v="DL-00193"/>
    <s v="CUST-0504"/>
    <s v="CMP-260"/>
    <x v="2"/>
    <s v="Negotiation"/>
    <s v="28,522"/>
    <n v="28522"/>
    <x v="1"/>
    <x v="15"/>
    <x v="14"/>
    <s v="2022-09-20"/>
    <d v="2022-09-20T00:00:00"/>
    <d v="2022-11-29T00:00:00"/>
    <d v="2022-11-29T00:00:00"/>
    <m/>
    <s v=""/>
    <m/>
    <n v="0"/>
    <n v="1"/>
    <n v="2.6"/>
    <s v="South Asia"/>
    <n v="28522"/>
    <x v="0"/>
    <x v="2"/>
    <n v="0"/>
    <s v=""/>
    <x v="0"/>
  </r>
  <r>
    <s v="DL-00194"/>
    <s v="CUST-0823"/>
    <s v="CMP-373"/>
    <x v="1"/>
    <s v="Closed Won"/>
    <s v="$56,796"/>
    <n v="56796"/>
    <x v="6"/>
    <x v="0"/>
    <x v="0"/>
    <s v="2024-01-11"/>
    <d v="2024-01-11T00:00:00"/>
    <d v="2024-02-03T00:00:00"/>
    <d v="2024-02-03T00:00:00"/>
    <d v="2024-04-20T00:00:00"/>
    <d v="2024-04-20T00:00:00"/>
    <n v="100"/>
    <n v="1"/>
    <n v="3"/>
    <n v="4.7"/>
    <s v="ANZ"/>
    <n v="56796"/>
    <x v="1"/>
    <x v="0"/>
    <n v="1"/>
    <n v="77"/>
    <x v="0"/>
  </r>
  <r>
    <s v="DL-00195"/>
    <s v="CUST-0610"/>
    <s v="CMP-292"/>
    <x v="0"/>
    <s v="Qualification"/>
    <s v="5175"/>
    <n v="5175"/>
    <x v="3"/>
    <x v="17"/>
    <x v="16"/>
    <s v="2024-06-08"/>
    <d v="2024-06-08T00:00:00"/>
    <d v="2024-10-30T00:00:00"/>
    <d v="2024-10-30T00:00:00"/>
    <m/>
    <s v=""/>
    <m/>
    <n v="0"/>
    <n v="1"/>
    <n v="15.9"/>
    <s v="ANZ"/>
    <n v="5175"/>
    <x v="0"/>
    <x v="2"/>
    <n v="0"/>
    <s v=""/>
    <x v="0"/>
  </r>
  <r>
    <s v="DL-00196"/>
    <s v="CUST-0029"/>
    <s v="CMP-162"/>
    <x v="0"/>
    <s v="Qualification"/>
    <s v="8617"/>
    <n v="8617"/>
    <x v="2"/>
    <x v="6"/>
    <x v="2"/>
    <s v="2024-04-06"/>
    <d v="2024-04-06T00:00:00"/>
    <d v="2024-08-04T00:00:00"/>
    <d v="2024-08-04T00:00:00"/>
    <m/>
    <s v=""/>
    <m/>
    <n v="0"/>
    <n v="1"/>
    <n v="9.9"/>
    <s v="East Africa"/>
    <n v="8617"/>
    <x v="0"/>
    <x v="0"/>
    <n v="0"/>
    <s v=""/>
    <x v="0"/>
  </r>
  <r>
    <s v="DL-00197"/>
    <s v="CUST-1071"/>
    <s v=""/>
    <x v="2"/>
    <s v="Closed Lost"/>
    <s v="19495"/>
    <n v="19495"/>
    <x v="3"/>
    <x v="11"/>
    <x v="10"/>
    <s v="2022-06-08"/>
    <d v="2022-06-08T00:00:00"/>
    <d v="2022-10-30T00:00:00"/>
    <d v="2022-10-30T00:00:00"/>
    <d v="2022-11-25T00:00:00"/>
    <d v="2022-11-25T00:00:00"/>
    <n v="170"/>
    <n v="0"/>
    <n v="1"/>
    <n v="25.9"/>
    <s v="Middle East"/>
    <n v="19495"/>
    <x v="2"/>
    <x v="2"/>
    <n v="1"/>
    <n v="26"/>
    <x v="1"/>
  </r>
  <r>
    <s v="DL-00198"/>
    <s v="CUST-1356"/>
    <s v="CMP-274"/>
    <x v="2"/>
    <s v="Qualification"/>
    <s v="$43,898"/>
    <n v="43898"/>
    <x v="2"/>
    <x v="15"/>
    <x v="14"/>
    <s v="2023-06-11"/>
    <d v="2023-06-11T00:00:00"/>
    <d v="2023-07-21T00:00:00"/>
    <d v="2023-07-21T00:00:00"/>
    <m/>
    <s v=""/>
    <m/>
    <n v="0"/>
    <n v="1"/>
    <n v="19.2"/>
    <s v="South Asia"/>
    <n v="43898"/>
    <x v="0"/>
    <x v="1"/>
    <n v="0"/>
    <s v=""/>
    <x v="0"/>
  </r>
  <r>
    <s v="DL-00199"/>
    <s v="CUST-0214"/>
    <s v="CMP-272"/>
    <x v="1"/>
    <s v="Negotiation"/>
    <s v="78,652"/>
    <n v="78652"/>
    <x v="8"/>
    <x v="19"/>
    <x v="17"/>
    <s v="2022-05-30"/>
    <d v="2022-05-30T00:00:00"/>
    <d v="2022-07-25T00:00:00"/>
    <d v="2022-07-25T00:00:00"/>
    <m/>
    <s v=""/>
    <m/>
    <n v="0"/>
    <n v="1"/>
    <n v="6.8"/>
    <s v="Middle East"/>
    <n v="78652"/>
    <x v="0"/>
    <x v="2"/>
    <n v="0"/>
    <s v=""/>
    <x v="0"/>
  </r>
  <r>
    <s v="DL-00200"/>
    <s v="CUST-0615"/>
    <s v=""/>
    <x v="2"/>
    <s v="Closed Won"/>
    <s v="12,066"/>
    <n v="12066"/>
    <x v="1"/>
    <x v="19"/>
    <x v="17"/>
    <s v="03/10/2024"/>
    <d v="2024-10-03T00:00:00"/>
    <d v="2025-02-23T00:00:00"/>
    <d v="2025-02-23T00:00:00"/>
    <d v="2024-11-24T00:00:00"/>
    <d v="2024-11-24T00:00:00"/>
    <n v="52"/>
    <n v="1"/>
    <n v="4"/>
    <n v="2"/>
    <s v="East Africa"/>
    <n v="12066"/>
    <x v="1"/>
    <x v="2"/>
    <n v="1"/>
    <n v="-91"/>
    <x v="1"/>
  </r>
  <r>
    <s v="DL-00201"/>
    <s v="CUST-1429"/>
    <s v="CMP-397"/>
    <x v="0"/>
    <s v="Closed Lost"/>
    <s v="4487"/>
    <n v="4487"/>
    <x v="4"/>
    <x v="17"/>
    <x v="16"/>
    <s v="2023-07-10"/>
    <d v="2023-07-10T00:00:00"/>
    <d v="2023-10-16T00:00:00"/>
    <d v="2023-10-16T00:00:00"/>
    <d v="2024-01-21T00:00:00"/>
    <d v="2024-01-21T00:00:00"/>
    <n v="195"/>
    <n v="0"/>
    <n v="1"/>
    <n v="15.5"/>
    <s v="Southeast Asia"/>
    <n v="4487"/>
    <x v="2"/>
    <x v="2"/>
    <n v="1"/>
    <n v="97"/>
    <x v="0"/>
  </r>
  <r>
    <s v="DL-00202"/>
    <s v="CUST-1110"/>
    <s v="CMP-183"/>
    <x v="2"/>
    <s v="Closed Lost"/>
    <s v="$31,639"/>
    <n v="31639"/>
    <x v="3"/>
    <x v="13"/>
    <x v="12"/>
    <s v="2022-05-02"/>
    <d v="2022-05-02T00:00:00"/>
    <d v="2022-06-07T00:00:00"/>
    <d v="2022-06-07T00:00:00"/>
    <d v="2022-06-24T00:00:00"/>
    <d v="2022-06-24T00:00:00"/>
    <n v="53"/>
    <n v="0"/>
    <n v="1"/>
    <n v="0.3"/>
    <s v="ANZ"/>
    <n v="31639"/>
    <x v="2"/>
    <x v="2"/>
    <n v="1"/>
    <n v="17"/>
    <x v="1"/>
  </r>
  <r>
    <s v="DL-00203"/>
    <s v="CUST-0833"/>
    <s v="CMP-027"/>
    <x v="1"/>
    <s v="Demo"/>
    <s v="107146"/>
    <n v="107146"/>
    <x v="8"/>
    <x v="20"/>
    <x v="18"/>
    <s v="2024-10-07"/>
    <d v="2024-10-07T00:00:00"/>
    <d v="2024-12-05T00:00:00"/>
    <d v="2024-12-05T00:00:00"/>
    <m/>
    <s v=""/>
    <m/>
    <n v="0"/>
    <n v="1"/>
    <m/>
    <s v="ANZ"/>
    <n v="107146"/>
    <x v="0"/>
    <x v="2"/>
    <n v="0"/>
    <s v=""/>
    <x v="0"/>
  </r>
  <r>
    <s v="DL-00204"/>
    <s v="CUST-0850"/>
    <s v="CMP-395"/>
    <x v="3"/>
    <s v="Closed Won"/>
    <s v="$12,060"/>
    <n v="12060"/>
    <x v="5"/>
    <x v="12"/>
    <x v="11"/>
    <s v="2022-05-27"/>
    <d v="2022-05-27T00:00:00"/>
    <d v="2022-09-02T00:00:00"/>
    <d v="2022-09-02T00:00:00"/>
    <d v="2022-07-30T00:00:00"/>
    <d v="2022-07-30T00:00:00"/>
    <n v="64"/>
    <n v="0"/>
    <n v="1"/>
    <n v="30.2"/>
    <s v="East Africa"/>
    <n v="12060"/>
    <x v="1"/>
    <x v="0"/>
    <n v="1"/>
    <n v="-34"/>
    <x v="1"/>
  </r>
  <r>
    <s v="DL-00205"/>
    <s v="CUST-0607"/>
    <s v=""/>
    <x v="0"/>
    <s v="Qualification"/>
    <s v="$5,505"/>
    <n v="5505"/>
    <x v="4"/>
    <x v="6"/>
    <x v="2"/>
    <s v="2022-02-04"/>
    <d v="2022-02-04T00:00:00"/>
    <d v="2022-05-11T00:00:00"/>
    <d v="2022-05-11T00:00:00"/>
    <m/>
    <s v=""/>
    <m/>
    <n v="0"/>
    <n v="1"/>
    <n v="30.4"/>
    <s v="Southeast Asia"/>
    <n v="5505"/>
    <x v="0"/>
    <x v="2"/>
    <n v="0"/>
    <s v=""/>
    <x v="0"/>
  </r>
  <r>
    <s v="DL-00206"/>
    <s v="CUST-0094"/>
    <s v="CMP-312"/>
    <x v="3"/>
    <s v="Demo"/>
    <s v="4522"/>
    <n v="4522"/>
    <x v="5"/>
    <x v="13"/>
    <x v="12"/>
    <s v="2022-12-22"/>
    <d v="2022-12-22T00:00:00"/>
    <d v="2023-01-18T00:00:00"/>
    <d v="2023-01-18T00:00:00"/>
    <m/>
    <s v=""/>
    <m/>
    <n v="0"/>
    <n v="1"/>
    <n v="25.8"/>
    <s v="Middle East"/>
    <n v="4522"/>
    <x v="0"/>
    <x v="2"/>
    <n v="0"/>
    <s v=""/>
    <x v="0"/>
  </r>
  <r>
    <s v="DL-00207"/>
    <s v="CUST-0436"/>
    <s v="CMP-079"/>
    <x v="1"/>
    <s v="Negotiation"/>
    <s v="148191"/>
    <n v="148191"/>
    <x v="6"/>
    <x v="11"/>
    <x v="10"/>
    <s v="2024-09-01"/>
    <d v="2024-09-01T00:00:00"/>
    <d v="2025-02-10T00:00:00"/>
    <d v="2025-02-10T00:00:00"/>
    <m/>
    <s v=""/>
    <m/>
    <n v="0"/>
    <n v="1"/>
    <n v="4.7"/>
    <s v="South Asia"/>
    <n v="148191"/>
    <x v="0"/>
    <x v="1"/>
    <n v="0"/>
    <s v=""/>
    <x v="0"/>
  </r>
  <r>
    <s v="DL-00208"/>
    <s v="CUST-0798"/>
    <s v="CMP-294"/>
    <x v="3"/>
    <s v="Demo"/>
    <s v="10820"/>
    <n v="10820"/>
    <x v="6"/>
    <x v="8"/>
    <x v="7"/>
    <s v="2023-02-24"/>
    <d v="2023-02-24T00:00:00"/>
    <d v="2023-07-14T00:00:00"/>
    <d v="2023-07-14T00:00:00"/>
    <m/>
    <s v=""/>
    <m/>
    <n v="0"/>
    <n v="1"/>
    <n v="17.8"/>
    <s v="Southeast Asia"/>
    <n v="10820"/>
    <x v="0"/>
    <x v="0"/>
    <n v="0"/>
    <s v=""/>
    <x v="0"/>
  </r>
  <r>
    <s v="DL-00209"/>
    <s v="CUST-1387"/>
    <s v=""/>
    <x v="0"/>
    <s v="Closed Lost"/>
    <s v="3470"/>
    <n v="3470"/>
    <x v="8"/>
    <x v="23"/>
    <x v="9"/>
    <s v="2023-05-29"/>
    <d v="2023-05-29T00:00:00"/>
    <d v="2023-06-24T00:00:00"/>
    <d v="2023-06-24T00:00:00"/>
    <d v="2023-07-11T00:00:00"/>
    <d v="2023-07-11T00:00:00"/>
    <n v="43"/>
    <n v="0"/>
    <n v="1"/>
    <n v="12.4"/>
    <s v="East Africa"/>
    <n v="3470"/>
    <x v="2"/>
    <x v="0"/>
    <n v="1"/>
    <n v="17"/>
    <x v="1"/>
  </r>
  <r>
    <s v="DL-00210"/>
    <s v="CUST-0036"/>
    <s v="CMP-313"/>
    <x v="4"/>
    <s v="Qualification"/>
    <s v="9,162"/>
    <n v="9162"/>
    <x v="5"/>
    <x v="13"/>
    <x v="12"/>
    <s v="2022-07-17"/>
    <d v="2022-07-17T00:00:00"/>
    <d v="2022-11-26T00:00:00"/>
    <d v="2022-11-26T00:00:00"/>
    <m/>
    <s v=""/>
    <m/>
    <n v="0"/>
    <n v="1"/>
    <n v="18.600000000000001"/>
    <s v="South Asia"/>
    <n v="9162"/>
    <x v="0"/>
    <x v="2"/>
    <n v="0"/>
    <s v=""/>
    <x v="0"/>
  </r>
  <r>
    <s v="DL-00211"/>
    <s v="CUST-0137"/>
    <s v="CMP-264"/>
    <x v="3"/>
    <s v="Closed Lost"/>
    <s v="$18,994"/>
    <n v="18994"/>
    <x v="5"/>
    <x v="26"/>
    <x v="11"/>
    <s v="2024-12-05"/>
    <d v="2024-12-05T00:00:00"/>
    <d v="2025-05-24T00:00:00"/>
    <d v="2025-05-24T00:00:00"/>
    <d v="2025-06-07T00:00:00"/>
    <d v="2025-06-07T00:00:00"/>
    <n v="184"/>
    <n v="0"/>
    <n v="1"/>
    <n v="18.2"/>
    <s v="Middle East"/>
    <n v="18994"/>
    <x v="2"/>
    <x v="1"/>
    <n v="1"/>
    <n v="14"/>
    <x v="1"/>
  </r>
  <r>
    <s v="DL-00212"/>
    <s v="CUST-0861"/>
    <s v="CMP-247"/>
    <x v="2"/>
    <s v="Qualification"/>
    <s v="$37,347"/>
    <n v="37347"/>
    <x v="4"/>
    <x v="1"/>
    <x v="1"/>
    <s v="2024-01-09"/>
    <d v="2024-01-09T00:00:00"/>
    <d v="2024-07-01T00:00:00"/>
    <d v="2024-07-01T00:00:00"/>
    <m/>
    <s v=""/>
    <m/>
    <n v="0"/>
    <n v="1"/>
    <n v="5.8"/>
    <s v="East Africa"/>
    <n v="37347"/>
    <x v="0"/>
    <x v="0"/>
    <n v="0"/>
    <s v=""/>
    <x v="0"/>
  </r>
  <r>
    <s v="DL-00213"/>
    <s v="CUST-0909"/>
    <s v="CMP-076"/>
    <x v="2"/>
    <s v="Closed Won"/>
    <s v="23866"/>
    <n v="23866"/>
    <x v="2"/>
    <x v="20"/>
    <x v="18"/>
    <s v="2022-06-27"/>
    <d v="2022-06-27T00:00:00"/>
    <d v="2022-11-24T00:00:00"/>
    <d v="2022-11-24T00:00:00"/>
    <d v="2022-08-09T00:00:00"/>
    <d v="2022-08-09T00:00:00"/>
    <n v="43"/>
    <n v="0"/>
    <n v="1"/>
    <n v="17.5"/>
    <s v="Middle East"/>
    <n v="23866"/>
    <x v="1"/>
    <x v="1"/>
    <n v="1"/>
    <n v="-107"/>
    <x v="1"/>
  </r>
  <r>
    <s v="DL-00214"/>
    <s v="CUST-1154"/>
    <s v=""/>
    <x v="1"/>
    <s v="Proposal"/>
    <s v="70430"/>
    <n v="70430"/>
    <x v="8"/>
    <x v="11"/>
    <x v="10"/>
    <s v="2023-04-28"/>
    <d v="2023-04-28T00:00:00"/>
    <d v="2023-07-08T00:00:00"/>
    <d v="2023-07-08T00:00:00"/>
    <m/>
    <s v=""/>
    <m/>
    <n v="0"/>
    <n v="1"/>
    <n v="4.2"/>
    <s v="Southeast Asia"/>
    <n v="70430"/>
    <x v="0"/>
    <x v="2"/>
    <n v="0"/>
    <s v=""/>
    <x v="0"/>
  </r>
  <r>
    <s v="DL-00215"/>
    <s v="CUST-0467"/>
    <s v="CMP-283"/>
    <x v="4"/>
    <s v="Negotiation"/>
    <s v="12287"/>
    <n v="12287"/>
    <x v="6"/>
    <x v="10"/>
    <x v="9"/>
    <s v="2023-10-10"/>
    <d v="2023-10-10T00:00:00"/>
    <d v="2024-03-11T00:00:00"/>
    <d v="2024-03-11T00:00:00"/>
    <m/>
    <s v=""/>
    <m/>
    <n v="0"/>
    <n v="1"/>
    <n v="15.7"/>
    <s v="ANZ"/>
    <n v="12287"/>
    <x v="0"/>
    <x v="2"/>
    <n v="0"/>
    <s v=""/>
    <x v="0"/>
  </r>
  <r>
    <s v="DL-00216"/>
    <s v="CUST-1190"/>
    <s v="CMP-034"/>
    <x v="1"/>
    <s v="Closed Won"/>
    <s v="$147,683"/>
    <n v="147683"/>
    <x v="0"/>
    <x v="9"/>
    <x v="8"/>
    <s v="2023-02-19"/>
    <d v="2023-02-19T00:00:00"/>
    <d v="2023-07-23T00:00:00"/>
    <d v="2023-07-23T00:00:00"/>
    <d v="2023-09-02T00:00:00"/>
    <d v="2023-09-02T00:00:00"/>
    <n v="195"/>
    <n v="1"/>
    <n v="4"/>
    <n v="26.2"/>
    <s v="South Asia"/>
    <n v="147683"/>
    <x v="1"/>
    <x v="2"/>
    <n v="1"/>
    <n v="41"/>
    <x v="0"/>
  </r>
  <r>
    <s v="DL-00217"/>
    <s v="CUST-1234"/>
    <s v="CMP-106"/>
    <x v="0"/>
    <s v="Proposal"/>
    <s v="2608"/>
    <n v="2608"/>
    <x v="5"/>
    <x v="16"/>
    <x v="15"/>
    <s v="2024-03-10"/>
    <d v="2024-03-10T00:00:00"/>
    <d v="2024-05-17T00:00:00"/>
    <d v="2024-05-17T00:00:00"/>
    <m/>
    <s v=""/>
    <m/>
    <n v="0"/>
    <n v="1"/>
    <n v="19.3"/>
    <s v="Southeast Asia"/>
    <n v="2608"/>
    <x v="0"/>
    <x v="0"/>
    <n v="0"/>
    <s v=""/>
    <x v="0"/>
  </r>
  <r>
    <s v="DL-00218"/>
    <s v="CUST-1404"/>
    <s v="CMP-291"/>
    <x v="4"/>
    <s v="Demo"/>
    <s v="$9,984"/>
    <n v="9984"/>
    <x v="1"/>
    <x v="5"/>
    <x v="5"/>
    <s v="2022-02-27"/>
    <d v="2022-02-27T00:00:00"/>
    <d v="2022-04-05T00:00:00"/>
    <d v="2022-04-05T00:00:00"/>
    <m/>
    <s v=""/>
    <m/>
    <n v="0"/>
    <n v="1"/>
    <m/>
    <s v="East Africa"/>
    <n v="9984"/>
    <x v="0"/>
    <x v="0"/>
    <n v="0"/>
    <s v=""/>
    <x v="0"/>
  </r>
  <r>
    <s v="DL-00219"/>
    <s v="CUST-0793"/>
    <s v=""/>
    <x v="0"/>
    <s v="Proposal"/>
    <s v="7208"/>
    <n v="7208"/>
    <x v="1"/>
    <x v="3"/>
    <x v="3"/>
    <s v="2024-03-05"/>
    <d v="2024-03-05T00:00:00"/>
    <m/>
    <s v=""/>
    <m/>
    <s v=""/>
    <m/>
    <n v="0"/>
    <n v="1"/>
    <n v="4.0999999999999996"/>
    <s v="Southeast Asia"/>
    <n v="7208"/>
    <x v="0"/>
    <x v="0"/>
    <n v="0"/>
    <s v=""/>
    <x v="0"/>
  </r>
  <r>
    <s v="DL-00220"/>
    <s v="CUST-0295"/>
    <s v="CMP-216"/>
    <x v="4"/>
    <s v="Proposal"/>
    <s v="10K"/>
    <n v="10000"/>
    <x v="4"/>
    <x v="5"/>
    <x v="5"/>
    <s v="2024-06-13"/>
    <d v="2024-06-13T00:00:00"/>
    <d v="2024-10-22T00:00:00"/>
    <d v="2024-10-22T00:00:00"/>
    <m/>
    <s v=""/>
    <m/>
    <n v="0"/>
    <n v="1"/>
    <n v="8.5"/>
    <s v="ANZ"/>
    <n v="10000"/>
    <x v="0"/>
    <x v="0"/>
    <n v="0"/>
    <s v=""/>
    <x v="0"/>
  </r>
  <r>
    <s v="DL-00221"/>
    <s v="CUST-0848"/>
    <s v="CMP-175"/>
    <x v="3"/>
    <s v="Closed Won"/>
    <s v="12622"/>
    <n v="12622"/>
    <x v="4"/>
    <x v="2"/>
    <x v="2"/>
    <s v="2024-09-24"/>
    <d v="2024-09-24T00:00:00"/>
    <d v="2024-11-21T00:00:00"/>
    <d v="2024-11-21T00:00:00"/>
    <d v="2025-03-31T00:00:00"/>
    <d v="2025-03-31T00:00:00"/>
    <n v="188"/>
    <n v="0"/>
    <n v="1"/>
    <n v="7.6"/>
    <s v="Middle East"/>
    <n v="12622"/>
    <x v="1"/>
    <x v="2"/>
    <n v="1"/>
    <n v="130"/>
    <x v="0"/>
  </r>
  <r>
    <s v="DL-00222"/>
    <s v="CUST-0068"/>
    <s v=""/>
    <x v="1"/>
    <s v="Qualification"/>
    <s v="134785"/>
    <n v="134785"/>
    <x v="0"/>
    <x v="7"/>
    <x v="6"/>
    <s v="2023-04-01"/>
    <d v="2023-04-01T00:00:00"/>
    <d v="2023-06-26T00:00:00"/>
    <d v="2023-06-26T00:00:00"/>
    <m/>
    <s v=""/>
    <m/>
    <n v="0"/>
    <n v="1"/>
    <n v="10.9"/>
    <s v="South Asia"/>
    <n v="134785"/>
    <x v="0"/>
    <x v="1"/>
    <n v="0"/>
    <s v=""/>
    <x v="0"/>
  </r>
  <r>
    <s v="DL-00223"/>
    <s v="CUST-0632"/>
    <s v="CMP-398"/>
    <x v="4"/>
    <s v="Closed Lost"/>
    <s v="4,781"/>
    <n v="4781"/>
    <x v="0"/>
    <x v="13"/>
    <x v="12"/>
    <s v="2022-04-11"/>
    <d v="2022-04-11T00:00:00"/>
    <d v="2022-08-17T00:00:00"/>
    <d v="2022-08-17T00:00:00"/>
    <d v="2022-10-08T00:00:00"/>
    <d v="2022-10-08T00:00:00"/>
    <n v="180"/>
    <n v="0"/>
    <n v="1"/>
    <n v="26.3"/>
    <s v="South Asia"/>
    <n v="4781"/>
    <x v="2"/>
    <x v="2"/>
    <n v="1"/>
    <n v="52"/>
    <x v="0"/>
  </r>
  <r>
    <s v="DL-00224"/>
    <s v="CUST-1194"/>
    <s v="CMP-243"/>
    <x v="4"/>
    <s v="Closed Lost"/>
    <s v="5185"/>
    <n v="5185"/>
    <x v="3"/>
    <x v="4"/>
    <x v="4"/>
    <s v="19/10/2022"/>
    <d v="2022-10-19T00:00:00"/>
    <d v="2023-04-12T00:00:00"/>
    <d v="2023-04-12T00:00:00"/>
    <d v="2023-02-25T00:00:00"/>
    <d v="2023-02-25T00:00:00"/>
    <n v="129"/>
    <n v="0"/>
    <n v="1"/>
    <n v="17.899999999999999"/>
    <s v="Middle East"/>
    <n v="5185"/>
    <x v="2"/>
    <x v="1"/>
    <n v="1"/>
    <n v="-46"/>
    <x v="1"/>
  </r>
  <r>
    <s v="DL-00225"/>
    <s v="CUST-0475"/>
    <s v="CMP-299"/>
    <x v="4"/>
    <s v="Closed Won"/>
    <s v="14K"/>
    <n v="14000"/>
    <x v="2"/>
    <x v="8"/>
    <x v="7"/>
    <s v="2023-03-23"/>
    <d v="2023-03-23T00:00:00"/>
    <d v="2023-08-07T00:00:00"/>
    <d v="2023-08-07T00:00:00"/>
    <d v="2023-08-17T00:00:00"/>
    <d v="2023-08-17T00:00:00"/>
    <n v="147"/>
    <n v="0"/>
    <n v="1"/>
    <m/>
    <s v="Middle East"/>
    <n v="14000"/>
    <x v="1"/>
    <x v="2"/>
    <n v="1"/>
    <n v="10"/>
    <x v="1"/>
  </r>
  <r>
    <s v="DL-00226"/>
    <s v="CUST-0329"/>
    <s v=""/>
    <x v="3"/>
    <s v="Closed Lost"/>
    <s v="$18,098"/>
    <n v="18098"/>
    <x v="1"/>
    <x v="12"/>
    <x v="11"/>
    <s v="2023-03-03"/>
    <d v="2023-03-03T00:00:00"/>
    <d v="2023-04-09T00:00:00"/>
    <d v="2023-04-09T00:00:00"/>
    <d v="2023-06-25T00:00:00"/>
    <d v="2023-06-25T00:00:00"/>
    <n v="114"/>
    <n v="0"/>
    <n v="1"/>
    <n v="32.299999999999997"/>
    <s v="Southeast Asia"/>
    <n v="18098"/>
    <x v="2"/>
    <x v="0"/>
    <n v="1"/>
    <n v="77"/>
    <x v="0"/>
  </r>
  <r>
    <s v="DL-00227"/>
    <s v="CUST-0615"/>
    <s v="CMP-197"/>
    <x v="0"/>
    <s v="Demo"/>
    <s v="6097"/>
    <n v="6097"/>
    <x v="7"/>
    <x v="21"/>
    <x v="19"/>
    <s v="2023-05-22"/>
    <d v="2023-05-22T00:00:00"/>
    <d v="2023-06-12T00:00:00"/>
    <d v="2023-06-12T00:00:00"/>
    <m/>
    <s v=""/>
    <m/>
    <n v="0"/>
    <n v="1"/>
    <n v="31.9"/>
    <s v="Middle East"/>
    <n v="6097"/>
    <x v="0"/>
    <x v="2"/>
    <n v="0"/>
    <s v=""/>
    <x v="0"/>
  </r>
  <r>
    <s v="DL-00228"/>
    <s v="CUST-1490"/>
    <s v="CMP-007"/>
    <x v="0"/>
    <s v="Demo"/>
    <s v="7422"/>
    <n v="7422"/>
    <x v="7"/>
    <x v="25"/>
    <x v="21"/>
    <s v="03/07/2023"/>
    <d v="2023-07-03T00:00:00"/>
    <d v="2023-12-21T00:00:00"/>
    <d v="2023-12-21T00:00:00"/>
    <m/>
    <s v=""/>
    <m/>
    <n v="0"/>
    <n v="1"/>
    <m/>
    <s v="Southeast Asia"/>
    <n v="7422"/>
    <x v="0"/>
    <x v="1"/>
    <n v="0"/>
    <s v=""/>
    <x v="0"/>
  </r>
  <r>
    <s v="DL-00229"/>
    <s v="CUST-1361"/>
    <s v="CMP-362"/>
    <x v="0"/>
    <s v="Demo"/>
    <s v="3114"/>
    <n v="3114"/>
    <x v="8"/>
    <x v="21"/>
    <x v="19"/>
    <s v="2022-07-22"/>
    <d v="2022-07-22T00:00:00"/>
    <d v="2022-10-15T00:00:00"/>
    <d v="2022-10-15T00:00:00"/>
    <m/>
    <s v=""/>
    <m/>
    <n v="0"/>
    <n v="1"/>
    <n v="13.5"/>
    <s v="East Africa"/>
    <n v="3114"/>
    <x v="0"/>
    <x v="1"/>
    <n v="0"/>
    <s v=""/>
    <x v="0"/>
  </r>
  <r>
    <s v="DL-00230"/>
    <s v="CUST-0998"/>
    <s v="CMP-325"/>
    <x v="4"/>
    <s v="Demo"/>
    <s v="10373"/>
    <n v="10373"/>
    <x v="1"/>
    <x v="11"/>
    <x v="10"/>
    <s v="2023-08-15"/>
    <d v="2023-08-15T00:00:00"/>
    <d v="2023-10-20T00:00:00"/>
    <d v="2023-10-20T00:00:00"/>
    <m/>
    <s v=""/>
    <m/>
    <n v="0"/>
    <n v="1"/>
    <n v="1"/>
    <s v="South Asia"/>
    <n v="10373"/>
    <x v="0"/>
    <x v="2"/>
    <n v="0"/>
    <s v=""/>
    <x v="0"/>
  </r>
  <r>
    <s v="DL-00231"/>
    <s v="CUST-1323"/>
    <s v="CMP-161"/>
    <x v="3"/>
    <s v="Demo"/>
    <s v="6111"/>
    <n v="6111"/>
    <x v="1"/>
    <x v="22"/>
    <x v="20"/>
    <s v="2024-07-30"/>
    <d v="2024-07-30T00:00:00"/>
    <d v="2024-11-28T00:00:00"/>
    <d v="2024-11-28T00:00:00"/>
    <m/>
    <s v=""/>
    <m/>
    <n v="0"/>
    <n v="1"/>
    <m/>
    <s v="Southeast Asia"/>
    <n v="6111"/>
    <x v="0"/>
    <x v="1"/>
    <n v="0"/>
    <s v=""/>
    <x v="0"/>
  </r>
  <r>
    <s v="DL-00232"/>
    <s v="CUST-0066"/>
    <s v=""/>
    <x v="2"/>
    <s v="Closed Won"/>
    <s v="12379"/>
    <n v="12379"/>
    <x v="1"/>
    <x v="13"/>
    <x v="12"/>
    <s v="2022-03-23"/>
    <d v="2022-03-23T00:00:00"/>
    <d v="2022-07-28T00:00:00"/>
    <d v="2022-07-28T00:00:00"/>
    <d v="2022-08-31T00:00:00"/>
    <d v="2022-08-31T00:00:00"/>
    <n v="161"/>
    <n v="1"/>
    <n v="4"/>
    <n v="17.100000000000001"/>
    <s v="ANZ"/>
    <n v="12379"/>
    <x v="1"/>
    <x v="0"/>
    <n v="1"/>
    <n v="34"/>
    <x v="0"/>
  </r>
  <r>
    <s v="DL-00233"/>
    <s v="CUST-0671"/>
    <s v="CMP-223"/>
    <x v="2"/>
    <s v="Negotiation"/>
    <s v="19020"/>
    <n v="19020"/>
    <x v="5"/>
    <x v="20"/>
    <x v="18"/>
    <s v="2023-03-09"/>
    <d v="2023-03-09T00:00:00"/>
    <d v="2023-04-09T00:00:00"/>
    <d v="2023-04-09T00:00:00"/>
    <m/>
    <s v=""/>
    <m/>
    <n v="0"/>
    <n v="1"/>
    <n v="29.8"/>
    <s v="Southeast Asia"/>
    <n v="19020"/>
    <x v="0"/>
    <x v="2"/>
    <n v="0"/>
    <s v=""/>
    <x v="0"/>
  </r>
  <r>
    <s v="DL-00234"/>
    <s v="CUST-0772"/>
    <s v=""/>
    <x v="0"/>
    <s v="Prospecting"/>
    <s v="7K"/>
    <n v="7000"/>
    <x v="2"/>
    <x v="5"/>
    <x v="5"/>
    <s v="2024-01-01"/>
    <d v="2024-01-01T00:00:00"/>
    <d v="2024-06-20T00:00:00"/>
    <d v="2024-06-20T00:00:00"/>
    <m/>
    <s v=""/>
    <m/>
    <n v="0"/>
    <n v="1"/>
    <n v="12.5"/>
    <s v="ANZ"/>
    <n v="7000"/>
    <x v="0"/>
    <x v="2"/>
    <n v="0"/>
    <s v=""/>
    <x v="0"/>
  </r>
  <r>
    <s v="DL-00235"/>
    <s v="CUST-0539"/>
    <s v="CMP-139"/>
    <x v="0"/>
    <s v="Demo"/>
    <s v="$1,221"/>
    <n v="1221"/>
    <x v="6"/>
    <x v="3"/>
    <x v="3"/>
    <s v="2023-10-25"/>
    <d v="2023-10-25T00:00:00"/>
    <d v="2024-02-02T00:00:00"/>
    <d v="2024-02-02T00:00:00"/>
    <m/>
    <s v=""/>
    <m/>
    <n v="0"/>
    <n v="1"/>
    <n v="25.5"/>
    <s v="Middle East"/>
    <n v="1221"/>
    <x v="0"/>
    <x v="0"/>
    <n v="0"/>
    <s v=""/>
    <x v="0"/>
  </r>
  <r>
    <s v="DL-00236"/>
    <s v="CUST-0818"/>
    <s v="CMP-379"/>
    <x v="4"/>
    <s v="Qualification"/>
    <s v="11460"/>
    <n v="11460"/>
    <x v="8"/>
    <x v="25"/>
    <x v="21"/>
    <s v="2024-08-18"/>
    <d v="2024-08-18T00:00:00"/>
    <d v="2024-09-18T00:00:00"/>
    <d v="2024-09-18T00:00:00"/>
    <m/>
    <s v=""/>
    <m/>
    <n v="0"/>
    <n v="1"/>
    <n v="12.6"/>
    <s v="Middle East"/>
    <n v="11460"/>
    <x v="0"/>
    <x v="1"/>
    <n v="0"/>
    <s v=""/>
    <x v="0"/>
  </r>
  <r>
    <s v="DL-00237"/>
    <s v="CUST-0599"/>
    <s v="CMP-165"/>
    <x v="3"/>
    <s v="Closed Won"/>
    <s v="14,330"/>
    <n v="14330"/>
    <x v="1"/>
    <x v="16"/>
    <x v="15"/>
    <s v="2024-07-26"/>
    <d v="2024-07-26T00:00:00"/>
    <d v="2024-10-30T00:00:00"/>
    <d v="2024-10-30T00:00:00"/>
    <d v="2024-09-18T00:00:00"/>
    <d v="2024-09-18T00:00:00"/>
    <n v="54"/>
    <n v="0"/>
    <n v="1"/>
    <m/>
    <s v="ANZ"/>
    <n v="14330"/>
    <x v="1"/>
    <x v="1"/>
    <n v="1"/>
    <n v="-42"/>
    <x v="1"/>
  </r>
  <r>
    <s v="DL-00238"/>
    <s v="CUST-0892"/>
    <s v="CMP-044"/>
    <x v="4"/>
    <s v="Prospecting"/>
    <s v="3598"/>
    <n v="3598"/>
    <x v="4"/>
    <x v="10"/>
    <x v="9"/>
    <s v="2022-05-03"/>
    <d v="2022-05-03T00:00:00"/>
    <d v="2022-09-17T00:00:00"/>
    <d v="2022-09-17T00:00:00"/>
    <m/>
    <s v=""/>
    <m/>
    <n v="0"/>
    <n v="1"/>
    <n v="3"/>
    <s v="South Asia"/>
    <n v="3598"/>
    <x v="0"/>
    <x v="2"/>
    <n v="0"/>
    <s v=""/>
    <x v="0"/>
  </r>
  <r>
    <s v="DL-00239"/>
    <s v="CUST-0888"/>
    <s v=""/>
    <x v="4"/>
    <s v="Proposal"/>
    <s v="$8,986"/>
    <n v="8986"/>
    <x v="1"/>
    <x v="9"/>
    <x v="8"/>
    <s v="2022-06-08"/>
    <d v="2022-06-08T00:00:00"/>
    <d v="2022-11-27T00:00:00"/>
    <d v="2022-11-27T00:00:00"/>
    <m/>
    <s v=""/>
    <m/>
    <n v="0"/>
    <n v="1"/>
    <n v="22.1"/>
    <s v="ANZ"/>
    <n v="8986"/>
    <x v="0"/>
    <x v="2"/>
    <n v="0"/>
    <s v=""/>
    <x v="0"/>
  </r>
  <r>
    <s v="DL-00240"/>
    <s v="CUST-0833"/>
    <s v="CMP-007"/>
    <x v="3"/>
    <s v="Negotiation"/>
    <s v="22459"/>
    <n v="22459"/>
    <x v="6"/>
    <x v="13"/>
    <x v="12"/>
    <s v="2023-05-16"/>
    <d v="2023-05-16T00:00:00"/>
    <d v="2023-09-03T00:00:00"/>
    <d v="2023-09-03T00:00:00"/>
    <m/>
    <s v=""/>
    <m/>
    <n v="0"/>
    <n v="1"/>
    <n v="6.3"/>
    <s v="South Asia"/>
    <n v="22459"/>
    <x v="0"/>
    <x v="2"/>
    <n v="0"/>
    <s v=""/>
    <x v="0"/>
  </r>
  <r>
    <s v="DL-00241"/>
    <s v="CUST-0112"/>
    <s v="CMP-014"/>
    <x v="2"/>
    <s v="Closed Lost"/>
    <s v="35530"/>
    <n v="35530"/>
    <x v="2"/>
    <x v="19"/>
    <x v="17"/>
    <s v="08/02/2022"/>
    <d v="2022-02-08T00:00:00"/>
    <d v="2022-03-30T00:00:00"/>
    <d v="2022-03-30T00:00:00"/>
    <d v="2022-03-24T00:00:00"/>
    <d v="2022-03-24T00:00:00"/>
    <n v="44"/>
    <n v="0"/>
    <n v="1"/>
    <n v="3.4"/>
    <s v="ANZ"/>
    <n v="35530"/>
    <x v="2"/>
    <x v="2"/>
    <n v="1"/>
    <n v="-6"/>
    <x v="1"/>
  </r>
  <r>
    <s v="DL-00242"/>
    <s v="CUST-0646"/>
    <s v="CMP-017"/>
    <x v="0"/>
    <s v="Qualification"/>
    <s v="2928"/>
    <n v="2928"/>
    <x v="1"/>
    <x v="3"/>
    <x v="3"/>
    <s v="2023-05-27"/>
    <d v="2023-05-27T00:00:00"/>
    <d v="2023-07-17T00:00:00"/>
    <d v="2023-07-17T00:00:00"/>
    <m/>
    <s v=""/>
    <m/>
    <n v="0"/>
    <n v="1"/>
    <n v="29.9"/>
    <s v="Southeast Asia"/>
    <n v="2928"/>
    <x v="0"/>
    <x v="2"/>
    <n v="0"/>
    <s v=""/>
    <x v="0"/>
  </r>
  <r>
    <s v="DL-00243"/>
    <s v="CUST-1203"/>
    <s v=""/>
    <x v="2"/>
    <s v="Qualification"/>
    <s v="$42,253"/>
    <n v="42253"/>
    <x v="1"/>
    <x v="23"/>
    <x v="9"/>
    <s v="2022-04-05"/>
    <d v="2022-04-05T00:00:00"/>
    <d v="2022-06-12T00:00:00"/>
    <d v="2022-06-12T00:00:00"/>
    <m/>
    <s v=""/>
    <m/>
    <n v="0"/>
    <n v="1"/>
    <n v="10.7"/>
    <s v="Southeast Asia"/>
    <n v="42253"/>
    <x v="0"/>
    <x v="2"/>
    <n v="0"/>
    <s v=""/>
    <x v="0"/>
  </r>
  <r>
    <s v="DL-00244"/>
    <s v="CUST-1059"/>
    <s v="CMP-153"/>
    <x v="4"/>
    <s v="Closed Lost"/>
    <s v="$10,551"/>
    <n v="10551"/>
    <x v="0"/>
    <x v="6"/>
    <x v="2"/>
    <s v="2024-04-23"/>
    <d v="2024-04-23T00:00:00"/>
    <d v="2024-07-02T00:00:00"/>
    <d v="2024-07-02T00:00:00"/>
    <d v="2024-09-18T00:00:00"/>
    <d v="2024-09-18T00:00:00"/>
    <n v="148"/>
    <n v="0"/>
    <n v="1"/>
    <n v="14"/>
    <s v="ANZ"/>
    <n v="10551"/>
    <x v="2"/>
    <x v="0"/>
    <n v="1"/>
    <n v="78"/>
    <x v="0"/>
  </r>
  <r>
    <s v="DL-00245"/>
    <s v="CUST-0355"/>
    <s v=""/>
    <x v="1"/>
    <s v="Negotiation"/>
    <s v="89582"/>
    <n v="89582"/>
    <x v="2"/>
    <x v="15"/>
    <x v="14"/>
    <s v="2024-01-01"/>
    <d v="2024-01-01T00:00:00"/>
    <d v="2024-06-26T00:00:00"/>
    <d v="2024-06-26T00:00:00"/>
    <m/>
    <s v=""/>
    <m/>
    <n v="0"/>
    <n v="1"/>
    <n v="21.9"/>
    <s v="East Africa"/>
    <n v="89582"/>
    <x v="0"/>
    <x v="0"/>
    <n v="0"/>
    <s v=""/>
    <x v="0"/>
  </r>
  <r>
    <s v="DL-00246"/>
    <s v="CUST-1281"/>
    <s v="CMP-137"/>
    <x v="1"/>
    <s v="Qualification"/>
    <s v="215542"/>
    <n v="215542"/>
    <x v="3"/>
    <x v="5"/>
    <x v="5"/>
    <s v="2022-12-30"/>
    <d v="2022-12-30T00:00:00"/>
    <d v="2023-04-27T00:00:00"/>
    <d v="2023-04-27T00:00:00"/>
    <m/>
    <s v=""/>
    <m/>
    <n v="0"/>
    <n v="1"/>
    <n v="11.6"/>
    <s v="ANZ"/>
    <n v="215542"/>
    <x v="0"/>
    <x v="1"/>
    <n v="0"/>
    <s v=""/>
    <x v="0"/>
  </r>
  <r>
    <s v="DL-00247"/>
    <s v="CUST-0758"/>
    <s v="CMP-227"/>
    <x v="2"/>
    <s v="Closed Lost"/>
    <s v="27752"/>
    <n v="27752"/>
    <x v="8"/>
    <x v="10"/>
    <x v="9"/>
    <s v="2023-06-30"/>
    <d v="2023-06-30T00:00:00"/>
    <d v="2023-09-09T00:00:00"/>
    <d v="2023-09-09T00:00:00"/>
    <d v="2023-12-15T00:00:00"/>
    <d v="2023-12-15T00:00:00"/>
    <n v="168"/>
    <n v="0"/>
    <n v="1"/>
    <n v="24.4"/>
    <s v="Middle East"/>
    <n v="27752"/>
    <x v="2"/>
    <x v="2"/>
    <n v="1"/>
    <n v="97"/>
    <x v="0"/>
  </r>
  <r>
    <s v="DL-00248"/>
    <s v="CUST-0807"/>
    <s v="CMP-363"/>
    <x v="4"/>
    <s v="Closed Won"/>
    <s v="4K"/>
    <n v="4000"/>
    <x v="4"/>
    <x v="19"/>
    <x v="17"/>
    <s v="2024-04-15"/>
    <d v="2024-04-15T00:00:00"/>
    <d v="2024-09-24T00:00:00"/>
    <d v="2024-09-24T00:00:00"/>
    <d v="2024-07-30T00:00:00"/>
    <d v="2024-07-30T00:00:00"/>
    <n v="106"/>
    <n v="0"/>
    <n v="1"/>
    <n v="5.4"/>
    <s v="ANZ"/>
    <n v="4000"/>
    <x v="1"/>
    <x v="2"/>
    <n v="1"/>
    <n v="-56"/>
    <x v="1"/>
  </r>
  <r>
    <s v="DL-00249"/>
    <s v="CUST-1214"/>
    <s v="CMP-338"/>
    <x v="2"/>
    <s v="Demo"/>
    <s v="46114"/>
    <n v="46114"/>
    <x v="7"/>
    <x v="14"/>
    <x v="13"/>
    <s v="2024-05-06"/>
    <d v="2024-05-06T00:00:00"/>
    <d v="2024-10-08T00:00:00"/>
    <d v="2024-10-08T00:00:00"/>
    <m/>
    <s v=""/>
    <m/>
    <n v="0"/>
    <n v="1"/>
    <n v="11.3"/>
    <s v="East Africa"/>
    <n v="46114"/>
    <x v="0"/>
    <x v="2"/>
    <n v="0"/>
    <s v=""/>
    <x v="0"/>
  </r>
  <r>
    <s v="DL-00250"/>
    <s v="CUST-0879"/>
    <s v=""/>
    <x v="2"/>
    <s v="Negotiation"/>
    <s v="31K"/>
    <n v="31000"/>
    <x v="6"/>
    <x v="15"/>
    <x v="14"/>
    <s v="2023-08-30"/>
    <d v="2023-08-30T00:00:00"/>
    <d v="2023-11-13T00:00:00"/>
    <d v="2023-11-13T00:00:00"/>
    <m/>
    <s v=""/>
    <m/>
    <n v="0"/>
    <n v="1"/>
    <n v="26.3"/>
    <s v="South Asia"/>
    <n v="31000"/>
    <x v="0"/>
    <x v="1"/>
    <n v="0"/>
    <s v=""/>
    <x v="0"/>
  </r>
  <r>
    <s v="DL-00251"/>
    <s v="CUST-0460"/>
    <s v="CMP-397"/>
    <x v="3"/>
    <s v="Prospecting"/>
    <s v="4071"/>
    <n v="4071"/>
    <x v="2"/>
    <x v="7"/>
    <x v="6"/>
    <s v="2023-05-17"/>
    <d v="2023-05-17T00:00:00"/>
    <d v="2023-09-30T00:00:00"/>
    <d v="2023-09-30T00:00:00"/>
    <m/>
    <s v=""/>
    <m/>
    <n v="0"/>
    <n v="1"/>
    <n v="2.1"/>
    <s v="South Asia"/>
    <n v="4071"/>
    <x v="0"/>
    <x v="2"/>
    <n v="0"/>
    <s v=""/>
    <x v="0"/>
  </r>
  <r>
    <s v="DL-00252"/>
    <s v="CUST-0561"/>
    <s v="CMP-204"/>
    <x v="3"/>
    <s v="Negotiation"/>
    <s v="$11,487"/>
    <n v="11487"/>
    <x v="3"/>
    <x v="25"/>
    <x v="21"/>
    <s v="2022-10-14"/>
    <d v="2022-10-14T00:00:00"/>
    <d v="2022-12-21T00:00:00"/>
    <d v="2022-12-21T00:00:00"/>
    <m/>
    <s v=""/>
    <m/>
    <n v="0"/>
    <n v="1"/>
    <n v="34.299999999999997"/>
    <s v="East Africa"/>
    <n v="11487"/>
    <x v="0"/>
    <x v="2"/>
    <n v="0"/>
    <s v=""/>
    <x v="0"/>
  </r>
  <r>
    <s v="DL-00253"/>
    <s v="CUST-0906"/>
    <s v=""/>
    <x v="4"/>
    <s v="Qualification"/>
    <s v="$12,509"/>
    <n v="12509"/>
    <x v="5"/>
    <x v="13"/>
    <x v="12"/>
    <s v="2024-03-06"/>
    <d v="2024-03-06T00:00:00"/>
    <d v="2024-07-02T00:00:00"/>
    <d v="2024-07-02T00:00:00"/>
    <m/>
    <s v=""/>
    <m/>
    <n v="0"/>
    <n v="1"/>
    <n v="28.6"/>
    <s v="East Africa"/>
    <n v="12509"/>
    <x v="0"/>
    <x v="2"/>
    <n v="0"/>
    <s v=""/>
    <x v="0"/>
  </r>
  <r>
    <s v="DL-00254"/>
    <s v="CUST-1206"/>
    <s v="CMP-210"/>
    <x v="1"/>
    <s v="Prospecting"/>
    <s v="78,496"/>
    <n v="78496"/>
    <x v="2"/>
    <x v="11"/>
    <x v="10"/>
    <s v="2022-08-13"/>
    <d v="2022-08-13T00:00:00"/>
    <d v="2022-12-04T00:00:00"/>
    <d v="2022-12-04T00:00:00"/>
    <m/>
    <s v=""/>
    <m/>
    <n v="0"/>
    <n v="1"/>
    <m/>
    <s v="South Asia"/>
    <n v="78496"/>
    <x v="0"/>
    <x v="2"/>
    <n v="0"/>
    <s v=""/>
    <x v="0"/>
  </r>
  <r>
    <s v="DL-00255"/>
    <s v="CUST-1128"/>
    <s v=""/>
    <x v="2"/>
    <s v="Qualification"/>
    <s v="23036"/>
    <n v="23036"/>
    <x v="4"/>
    <x v="4"/>
    <x v="4"/>
    <s v="14/12/2022"/>
    <d v="2022-12-14T00:00:00"/>
    <d v="2023-01-05T00:00:00"/>
    <d v="2023-01-05T00:00:00"/>
    <m/>
    <s v=""/>
    <m/>
    <n v="0"/>
    <n v="1"/>
    <n v="27.2"/>
    <s v="East Africa"/>
    <n v="23036"/>
    <x v="0"/>
    <x v="0"/>
    <n v="0"/>
    <s v=""/>
    <x v="0"/>
  </r>
  <r>
    <s v="DL-00256"/>
    <s v="CUST-0167"/>
    <s v="CMP-289"/>
    <x v="2"/>
    <s v="Qualification"/>
    <s v="$34,821"/>
    <n v="34821"/>
    <x v="5"/>
    <x v="17"/>
    <x v="16"/>
    <s v="14/09/2024"/>
    <d v="2024-09-14T00:00:00"/>
    <d v="2024-12-08T00:00:00"/>
    <d v="2024-12-08T00:00:00"/>
    <m/>
    <s v=""/>
    <m/>
    <n v="0"/>
    <n v="1"/>
    <m/>
    <s v="Middle East"/>
    <n v="34821"/>
    <x v="0"/>
    <x v="2"/>
    <n v="0"/>
    <s v=""/>
    <x v="0"/>
  </r>
  <r>
    <s v="DL-00257"/>
    <s v="CUST-0128"/>
    <s v="CMP-160"/>
    <x v="0"/>
    <s v="Closed Won"/>
    <s v="$2,071"/>
    <n v="2071"/>
    <x v="3"/>
    <x v="4"/>
    <x v="4"/>
    <s v="2022-07-06"/>
    <d v="2022-07-06T00:00:00"/>
    <d v="2022-10-01T00:00:00"/>
    <d v="2022-10-01T00:00:00"/>
    <d v="2022-12-24T00:00:00"/>
    <d v="2022-12-24T00:00:00"/>
    <n v="171"/>
    <n v="0"/>
    <n v="1"/>
    <m/>
    <s v="Southeast Asia"/>
    <n v="2071"/>
    <x v="1"/>
    <x v="0"/>
    <n v="1"/>
    <n v="84"/>
    <x v="0"/>
  </r>
  <r>
    <s v="DL-00258"/>
    <s v="CUST-0080"/>
    <s v=""/>
    <x v="2"/>
    <s v="Proposal"/>
    <s v="$38,323"/>
    <n v="38323"/>
    <x v="2"/>
    <x v="15"/>
    <x v="14"/>
    <s v="2022-03-09"/>
    <d v="2022-03-09T00:00:00"/>
    <d v="2022-08-29T00:00:00"/>
    <d v="2022-08-29T00:00:00"/>
    <m/>
    <s v=""/>
    <m/>
    <n v="0"/>
    <n v="1"/>
    <n v="8.6"/>
    <s v="East Africa"/>
    <n v="38323"/>
    <x v="0"/>
    <x v="2"/>
    <n v="0"/>
    <s v=""/>
    <x v="0"/>
  </r>
  <r>
    <s v="DL-00259"/>
    <s v="CUST-0675"/>
    <s v="CMP-279"/>
    <x v="1"/>
    <s v="Proposal"/>
    <s v="142999"/>
    <n v="142999"/>
    <x v="1"/>
    <x v="10"/>
    <x v="9"/>
    <s v="2024-09-06"/>
    <d v="2024-09-06T00:00:00"/>
    <d v="2025-01-23T00:00:00"/>
    <d v="2025-01-23T00:00:00"/>
    <m/>
    <s v=""/>
    <m/>
    <n v="0"/>
    <n v="1"/>
    <m/>
    <s v="South Asia"/>
    <n v="142999"/>
    <x v="0"/>
    <x v="2"/>
    <n v="0"/>
    <s v=""/>
    <x v="0"/>
  </r>
  <r>
    <s v="DL-00260"/>
    <s v="CUST-0985"/>
    <s v="CMP-267"/>
    <x v="0"/>
    <s v="Closed Won"/>
    <s v="$6,097"/>
    <n v="6097"/>
    <x v="0"/>
    <x v="14"/>
    <x v="13"/>
    <s v="2022-07-20"/>
    <d v="2022-07-20T00:00:00"/>
    <d v="2022-08-08T00:00:00"/>
    <d v="2022-08-08T00:00:00"/>
    <d v="2022-10-25T00:00:00"/>
    <d v="2022-10-25T00:00:00"/>
    <n v="97"/>
    <n v="0"/>
    <n v="1"/>
    <m/>
    <s v="South Asia"/>
    <n v="6097"/>
    <x v="1"/>
    <x v="0"/>
    <n v="1"/>
    <n v="78"/>
    <x v="0"/>
  </r>
  <r>
    <s v="DL-00261"/>
    <s v="CUST-0245"/>
    <s v=""/>
    <x v="2"/>
    <s v="Closed Won"/>
    <s v="39K"/>
    <n v="39000"/>
    <x v="3"/>
    <x v="9"/>
    <x v="8"/>
    <s v="2022-06-03"/>
    <d v="2022-06-03T00:00:00"/>
    <d v="2022-10-07T00:00:00"/>
    <d v="2022-10-07T00:00:00"/>
    <d v="2022-10-31T00:00:00"/>
    <d v="2022-10-31T00:00:00"/>
    <n v="150"/>
    <n v="1"/>
    <n v="4"/>
    <n v="10.3"/>
    <s v="East Africa"/>
    <n v="39000"/>
    <x v="1"/>
    <x v="2"/>
    <n v="1"/>
    <n v="24"/>
    <x v="1"/>
  </r>
  <r>
    <s v="DL-00262"/>
    <s v="CUST-0164"/>
    <s v=""/>
    <x v="0"/>
    <s v="Closed Lost"/>
    <s v="7772"/>
    <n v="7772"/>
    <x v="3"/>
    <x v="8"/>
    <x v="7"/>
    <s v="08/09/2022"/>
    <d v="2022-09-08T00:00:00"/>
    <d v="2022-11-05T00:00:00"/>
    <d v="2022-11-05T00:00:00"/>
    <d v="2022-11-05T00:00:00"/>
    <d v="2022-11-05T00:00:00"/>
    <n v="58"/>
    <n v="0"/>
    <n v="1"/>
    <n v="4.2"/>
    <s v="Southeast Asia"/>
    <n v="7772"/>
    <x v="2"/>
    <x v="0"/>
    <n v="1"/>
    <n v="0"/>
    <x v="1"/>
  </r>
  <r>
    <s v="DL-00263"/>
    <s v="CUST-0688"/>
    <s v="CMP-336"/>
    <x v="2"/>
    <s v="Demo"/>
    <s v="$25,210"/>
    <n v="25210"/>
    <x v="2"/>
    <x v="4"/>
    <x v="4"/>
    <s v="2022-05-17"/>
    <d v="2022-05-17T00:00:00"/>
    <d v="2022-08-28T00:00:00"/>
    <d v="2022-08-28T00:00:00"/>
    <m/>
    <s v=""/>
    <m/>
    <n v="0"/>
    <n v="1"/>
    <n v="34.9"/>
    <s v="Middle East"/>
    <n v="25210"/>
    <x v="0"/>
    <x v="2"/>
    <n v="0"/>
    <s v=""/>
    <x v="0"/>
  </r>
  <r>
    <s v="DL-00264"/>
    <s v="CUST-0005"/>
    <s v="CMP-219"/>
    <x v="2"/>
    <s v="Negotiation"/>
    <s v="32K"/>
    <n v="32000"/>
    <x v="5"/>
    <x v="14"/>
    <x v="13"/>
    <s v="2024-08-13"/>
    <d v="2024-08-13T00:00:00"/>
    <d v="2025-02-01T00:00:00"/>
    <d v="2025-02-01T00:00:00"/>
    <m/>
    <s v=""/>
    <m/>
    <n v="0"/>
    <n v="1"/>
    <n v="18.399999999999999"/>
    <s v="Middle East"/>
    <n v="32000"/>
    <x v="0"/>
    <x v="0"/>
    <n v="0"/>
    <s v=""/>
    <x v="0"/>
  </r>
  <r>
    <s v="DL-00265"/>
    <s v="CUST-1225"/>
    <s v="CMP-075"/>
    <x v="2"/>
    <s v="Closed Lost"/>
    <s v="$26,215"/>
    <n v="26215"/>
    <x v="6"/>
    <x v="16"/>
    <x v="15"/>
    <s v="2023-11-29"/>
    <d v="2023-11-29T00:00:00"/>
    <d v="2024-03-25T00:00:00"/>
    <d v="2024-03-25T00:00:00"/>
    <d v="2024-03-21T00:00:00"/>
    <d v="2024-03-21T00:00:00"/>
    <n v="113"/>
    <n v="0"/>
    <n v="1"/>
    <n v="27.2"/>
    <s v="Southeast Asia"/>
    <n v="26215"/>
    <x v="2"/>
    <x v="0"/>
    <n v="1"/>
    <n v="-4"/>
    <x v="1"/>
  </r>
  <r>
    <s v="DL-00266"/>
    <s v="CUST-1484"/>
    <s v="CMP-335"/>
    <x v="0"/>
    <s v="Proposal"/>
    <s v="3375"/>
    <n v="3375"/>
    <x v="2"/>
    <x v="20"/>
    <x v="18"/>
    <s v="2022-02-23"/>
    <d v="2022-02-23T00:00:00"/>
    <m/>
    <s v=""/>
    <m/>
    <s v=""/>
    <m/>
    <n v="0"/>
    <n v="1"/>
    <n v="1.5"/>
    <s v="South Asia"/>
    <n v="3375"/>
    <x v="0"/>
    <x v="0"/>
    <n v="0"/>
    <s v=""/>
    <x v="0"/>
  </r>
  <r>
    <s v="DL-00267"/>
    <s v="CUST-0011"/>
    <s v="CMP-031"/>
    <x v="4"/>
    <s v="Proposal"/>
    <s v="$12,923"/>
    <n v="12923"/>
    <x v="2"/>
    <x v="1"/>
    <x v="1"/>
    <s v="2022-07-30"/>
    <d v="2022-07-30T00:00:00"/>
    <d v="2023-01-24T00:00:00"/>
    <d v="2023-01-24T00:00:00"/>
    <m/>
    <s v=""/>
    <m/>
    <n v="0"/>
    <n v="1"/>
    <n v="14.4"/>
    <s v="South Asia"/>
    <n v="12923"/>
    <x v="0"/>
    <x v="2"/>
    <n v="0"/>
    <s v=""/>
    <x v="0"/>
  </r>
  <r>
    <s v="DL-00268"/>
    <s v="CUST-1099"/>
    <s v=""/>
    <x v="2"/>
    <s v="Prospecting"/>
    <s v="$14,976"/>
    <n v="14976"/>
    <x v="2"/>
    <x v="1"/>
    <x v="1"/>
    <s v="2022-11-27"/>
    <d v="2022-11-27T00:00:00"/>
    <d v="2023-01-18T00:00:00"/>
    <d v="2023-01-18T00:00:00"/>
    <m/>
    <s v=""/>
    <m/>
    <n v="0"/>
    <n v="1"/>
    <n v="19.5"/>
    <s v="Middle East"/>
    <n v="14976"/>
    <x v="0"/>
    <x v="2"/>
    <n v="0"/>
    <s v=""/>
    <x v="0"/>
  </r>
  <r>
    <s v="DL-00269"/>
    <s v="CUST-1078"/>
    <s v="CMP-053"/>
    <x v="2"/>
    <s v="Demo"/>
    <s v="11098"/>
    <n v="11098"/>
    <x v="5"/>
    <x v="10"/>
    <x v="9"/>
    <s v="2022-07-08"/>
    <d v="2022-07-08T00:00:00"/>
    <d v="2022-09-29T00:00:00"/>
    <d v="2022-09-29T00:00:00"/>
    <m/>
    <s v=""/>
    <m/>
    <n v="0"/>
    <n v="1"/>
    <n v="28.1"/>
    <s v="Southeast Asia"/>
    <n v="11098"/>
    <x v="0"/>
    <x v="0"/>
    <n v="0"/>
    <s v=""/>
    <x v="0"/>
  </r>
  <r>
    <s v="DL-00270"/>
    <s v="CUST-0061"/>
    <s v="CMP-251"/>
    <x v="1"/>
    <s v="Qualification"/>
    <s v="180,980"/>
    <n v="180980"/>
    <x v="3"/>
    <x v="13"/>
    <x v="12"/>
    <s v="2022-01-16"/>
    <d v="2022-01-16T00:00:00"/>
    <d v="2022-03-02T00:00:00"/>
    <d v="2022-03-02T00:00:00"/>
    <m/>
    <s v=""/>
    <m/>
    <n v="0"/>
    <n v="1"/>
    <n v="32.799999999999997"/>
    <s v="South Asia"/>
    <n v="180980"/>
    <x v="0"/>
    <x v="0"/>
    <n v="0"/>
    <s v=""/>
    <x v="0"/>
  </r>
  <r>
    <s v="DL-00271"/>
    <s v="CUST-0952"/>
    <s v="CMP-125"/>
    <x v="3"/>
    <s v="Qualification"/>
    <s v="$4,084"/>
    <n v="4084"/>
    <x v="1"/>
    <x v="25"/>
    <x v="21"/>
    <s v="2022-05-30"/>
    <d v="2022-05-30T00:00:00"/>
    <d v="2022-11-20T00:00:00"/>
    <d v="2022-11-20T00:00:00"/>
    <m/>
    <s v=""/>
    <m/>
    <n v="0"/>
    <n v="1"/>
    <n v="30.3"/>
    <s v="East Africa"/>
    <n v="4084"/>
    <x v="0"/>
    <x v="0"/>
    <n v="0"/>
    <s v=""/>
    <x v="0"/>
  </r>
  <r>
    <s v="DL-00272"/>
    <s v="CUST-0259"/>
    <s v="CMP-177"/>
    <x v="3"/>
    <s v="Closed Won"/>
    <s v="9471"/>
    <n v="9471"/>
    <x v="0"/>
    <x v="9"/>
    <x v="8"/>
    <s v="2024-07-19"/>
    <d v="2024-07-19T00:00:00"/>
    <d v="2024-09-04T00:00:00"/>
    <d v="2024-09-04T00:00:00"/>
    <d v="2024-09-21T00:00:00"/>
    <d v="2024-09-21T00:00:00"/>
    <n v="64"/>
    <n v="1"/>
    <n v="2"/>
    <n v="0.8"/>
    <s v="East Africa"/>
    <n v="9471"/>
    <x v="1"/>
    <x v="2"/>
    <n v="1"/>
    <n v="17"/>
    <x v="1"/>
  </r>
  <r>
    <s v="DL-00273"/>
    <s v="CUST-0052"/>
    <s v="CMP-164"/>
    <x v="2"/>
    <s v="Proposal"/>
    <s v="19222"/>
    <n v="19222"/>
    <x v="0"/>
    <x v="12"/>
    <x v="11"/>
    <s v="2024-06-29"/>
    <d v="2024-06-29T00:00:00"/>
    <d v="2024-09-13T00:00:00"/>
    <d v="2024-09-13T00:00:00"/>
    <m/>
    <s v=""/>
    <m/>
    <n v="0"/>
    <n v="1"/>
    <n v="14.1"/>
    <s v="East Africa"/>
    <n v="19222"/>
    <x v="0"/>
    <x v="2"/>
    <n v="0"/>
    <s v=""/>
    <x v="0"/>
  </r>
  <r>
    <s v="DL-00274"/>
    <s v="CUST-0706"/>
    <s v="CMP-312"/>
    <x v="4"/>
    <s v="Closed Won"/>
    <s v="12K"/>
    <n v="12000"/>
    <x v="5"/>
    <x v="3"/>
    <x v="3"/>
    <s v="02/01/2022"/>
    <d v="2022-01-02T00:00:00"/>
    <d v="2022-05-07T00:00:00"/>
    <d v="2022-05-07T00:00:00"/>
    <d v="2022-02-03T00:00:00"/>
    <d v="2022-02-03T00:00:00"/>
    <n v="32"/>
    <n v="0"/>
    <n v="1"/>
    <n v="12.6"/>
    <s v="ANZ"/>
    <n v="12000"/>
    <x v="1"/>
    <x v="2"/>
    <n v="1"/>
    <n v="-93"/>
    <x v="1"/>
  </r>
  <r>
    <s v="DL-00275"/>
    <s v="CUST-0137"/>
    <s v="CMP-215"/>
    <x v="0"/>
    <s v="Demo"/>
    <s v="$8,707"/>
    <n v="8707"/>
    <x v="2"/>
    <x v="0"/>
    <x v="0"/>
    <s v="2024-06-28"/>
    <d v="2024-06-28T00:00:00"/>
    <d v="2024-10-02T00:00:00"/>
    <d v="2024-10-02T00:00:00"/>
    <m/>
    <s v=""/>
    <m/>
    <n v="0"/>
    <n v="1"/>
    <n v="14.5"/>
    <s v="South Asia"/>
    <n v="8707"/>
    <x v="0"/>
    <x v="1"/>
    <n v="0"/>
    <s v=""/>
    <x v="0"/>
  </r>
  <r>
    <s v="DL-00276"/>
    <s v="CUST-1131"/>
    <s v=""/>
    <x v="0"/>
    <s v="Qualification"/>
    <s v="2833"/>
    <n v="2833"/>
    <x v="4"/>
    <x v="9"/>
    <x v="8"/>
    <s v="2023-07-29"/>
    <d v="2023-07-29T00:00:00"/>
    <d v="2024-01-17T00:00:00"/>
    <d v="2024-01-17T00:00:00"/>
    <m/>
    <s v=""/>
    <m/>
    <n v="0"/>
    <n v="1"/>
    <n v="22.4"/>
    <s v="ANZ"/>
    <n v="2833"/>
    <x v="0"/>
    <x v="0"/>
    <n v="0"/>
    <s v=""/>
    <x v="0"/>
  </r>
  <r>
    <s v="DL-00277"/>
    <s v="CUST-1022"/>
    <s v="CMP-065"/>
    <x v="2"/>
    <s v="Demo"/>
    <s v="$16,286"/>
    <n v="16286"/>
    <x v="6"/>
    <x v="25"/>
    <x v="21"/>
    <s v="2023-05-29"/>
    <d v="2023-05-29T00:00:00"/>
    <d v="2023-06-14T00:00:00"/>
    <d v="2023-06-14T00:00:00"/>
    <m/>
    <s v=""/>
    <m/>
    <n v="0"/>
    <n v="1"/>
    <n v="9.6"/>
    <s v="Middle East"/>
    <n v="16286"/>
    <x v="0"/>
    <x v="2"/>
    <n v="0"/>
    <s v=""/>
    <x v="0"/>
  </r>
  <r>
    <s v="DL-00278"/>
    <s v="CUST-0816"/>
    <s v="CMP-189"/>
    <x v="3"/>
    <s v="Prospecting"/>
    <s v="11437"/>
    <n v="11437"/>
    <x v="8"/>
    <x v="19"/>
    <x v="17"/>
    <s v="2022-02-28"/>
    <d v="2022-02-28T00:00:00"/>
    <d v="2022-08-06T00:00:00"/>
    <d v="2022-08-06T00:00:00"/>
    <m/>
    <s v=""/>
    <m/>
    <n v="0"/>
    <n v="1"/>
    <n v="0.5"/>
    <s v="Southeast Asia"/>
    <n v="11437"/>
    <x v="0"/>
    <x v="2"/>
    <n v="0"/>
    <s v=""/>
    <x v="0"/>
  </r>
  <r>
    <s v="DL-00279"/>
    <s v="CUST-0437"/>
    <s v="CMP-072"/>
    <x v="2"/>
    <s v="Negotiation"/>
    <s v="21,971"/>
    <n v="21971"/>
    <x v="7"/>
    <x v="12"/>
    <x v="11"/>
    <s v="2022-06-19"/>
    <d v="2022-06-19T00:00:00"/>
    <d v="2022-08-08T00:00:00"/>
    <d v="2022-08-08T00:00:00"/>
    <m/>
    <s v=""/>
    <m/>
    <n v="0"/>
    <n v="1"/>
    <n v="7.9"/>
    <s v="ANZ"/>
    <n v="21971"/>
    <x v="0"/>
    <x v="2"/>
    <n v="0"/>
    <s v=""/>
    <x v="0"/>
  </r>
  <r>
    <s v="DL-00280"/>
    <s v="CUST-1414"/>
    <s v="CMP-062"/>
    <x v="3"/>
    <s v="Negotiation"/>
    <s v="$20,516"/>
    <n v="20516"/>
    <x v="3"/>
    <x v="1"/>
    <x v="1"/>
    <s v="2022-10-12"/>
    <d v="2022-10-12T00:00:00"/>
    <d v="2022-11-18T00:00:00"/>
    <d v="2022-11-18T00:00:00"/>
    <m/>
    <s v=""/>
    <m/>
    <n v="0"/>
    <n v="1"/>
    <n v="19"/>
    <s v="Southeast Asia"/>
    <n v="20516"/>
    <x v="0"/>
    <x v="2"/>
    <n v="0"/>
    <s v=""/>
    <x v="0"/>
  </r>
  <r>
    <s v="DL-00281"/>
    <s v="CUST-0832"/>
    <s v="CMP-400"/>
    <x v="4"/>
    <s v="Negotiation"/>
    <s v="$14,054"/>
    <n v="14054"/>
    <x v="3"/>
    <x v="3"/>
    <x v="3"/>
    <s v="09/03/2022"/>
    <d v="2022-03-09T00:00:00"/>
    <d v="2022-05-22T00:00:00"/>
    <d v="2022-05-22T00:00:00"/>
    <m/>
    <s v=""/>
    <m/>
    <n v="0"/>
    <n v="1"/>
    <n v="17.5"/>
    <s v="Middle East"/>
    <n v="14054"/>
    <x v="0"/>
    <x v="2"/>
    <n v="0"/>
    <s v=""/>
    <x v="0"/>
  </r>
  <r>
    <s v="DL-00282"/>
    <s v="CUST-0310"/>
    <s v="CMP-363"/>
    <x v="0"/>
    <s v="Proposal"/>
    <s v="5,311"/>
    <n v="5311"/>
    <x v="6"/>
    <x v="22"/>
    <x v="20"/>
    <s v="2023-04-08"/>
    <d v="2023-04-08T00:00:00"/>
    <d v="2023-09-24T00:00:00"/>
    <d v="2023-09-24T00:00:00"/>
    <m/>
    <s v=""/>
    <m/>
    <n v="0"/>
    <n v="1"/>
    <m/>
    <s v="Middle East"/>
    <n v="5311"/>
    <x v="0"/>
    <x v="0"/>
    <n v="0"/>
    <s v=""/>
    <x v="0"/>
  </r>
  <r>
    <s v="DL-00283"/>
    <s v="CUST-0772"/>
    <s v="CMP-319"/>
    <x v="2"/>
    <s v="Qualification"/>
    <s v="$29,342"/>
    <n v="29342"/>
    <x v="7"/>
    <x v="20"/>
    <x v="18"/>
    <s v="2022-05-12"/>
    <d v="2022-05-12T00:00:00"/>
    <d v="2022-10-27T00:00:00"/>
    <d v="2022-10-27T00:00:00"/>
    <m/>
    <s v=""/>
    <m/>
    <n v="0"/>
    <n v="1"/>
    <n v="25.4"/>
    <s v="Southeast Asia"/>
    <n v="29342"/>
    <x v="0"/>
    <x v="2"/>
    <n v="0"/>
    <s v=""/>
    <x v="0"/>
  </r>
  <r>
    <s v="DL-00284"/>
    <s v="CUST-0586"/>
    <s v=""/>
    <x v="1"/>
    <s v="Closed Won"/>
    <s v="126199"/>
    <n v="126199"/>
    <x v="4"/>
    <x v="13"/>
    <x v="12"/>
    <s v="2024-08-17"/>
    <d v="2024-08-17T00:00:00"/>
    <d v="2024-09-20T00:00:00"/>
    <d v="2024-09-20T00:00:00"/>
    <d v="2024-12-11T00:00:00"/>
    <d v="2024-12-11T00:00:00"/>
    <n v="116"/>
    <n v="1"/>
    <n v="3"/>
    <n v="29.3"/>
    <s v="Middle East"/>
    <n v="126199"/>
    <x v="1"/>
    <x v="2"/>
    <n v="1"/>
    <n v="82"/>
    <x v="0"/>
  </r>
  <r>
    <s v="DL-00285"/>
    <s v="CUST-0723"/>
    <s v=""/>
    <x v="2"/>
    <s v="Negotiation"/>
    <s v="$36,922"/>
    <n v="36922"/>
    <x v="0"/>
    <x v="21"/>
    <x v="19"/>
    <s v="2024-05-11"/>
    <d v="2024-05-11T00:00:00"/>
    <d v="2024-08-22T00:00:00"/>
    <d v="2024-08-22T00:00:00"/>
    <m/>
    <s v=""/>
    <m/>
    <n v="0"/>
    <n v="1"/>
    <n v="16.5"/>
    <s v="South Asia"/>
    <n v="36922"/>
    <x v="0"/>
    <x v="0"/>
    <n v="0"/>
    <s v=""/>
    <x v="0"/>
  </r>
  <r>
    <s v="DL-00286"/>
    <s v="CUST-0328"/>
    <s v=""/>
    <x v="3"/>
    <s v="Prospecting"/>
    <s v="$6,780"/>
    <n v="6780"/>
    <x v="7"/>
    <x v="14"/>
    <x v="13"/>
    <s v="2022-05-03"/>
    <d v="2022-05-03T00:00:00"/>
    <d v="2022-06-16T00:00:00"/>
    <d v="2022-06-16T00:00:00"/>
    <m/>
    <s v=""/>
    <m/>
    <n v="0"/>
    <n v="1"/>
    <n v="21.9"/>
    <s v="ANZ"/>
    <n v="6780"/>
    <x v="0"/>
    <x v="0"/>
    <n v="0"/>
    <s v=""/>
    <x v="0"/>
  </r>
  <r>
    <s v="DL-00287"/>
    <s v="CUST-0419"/>
    <s v=""/>
    <x v="1"/>
    <s v="Qualification"/>
    <s v="$60,031"/>
    <n v="60031"/>
    <x v="1"/>
    <x v="6"/>
    <x v="2"/>
    <s v="15/11/2022"/>
    <d v="2022-11-15T00:00:00"/>
    <d v="2023-05-11T00:00:00"/>
    <d v="2023-05-11T00:00:00"/>
    <m/>
    <s v=""/>
    <m/>
    <n v="0"/>
    <n v="1"/>
    <n v="10"/>
    <s v="ANZ"/>
    <n v="60031"/>
    <x v="0"/>
    <x v="0"/>
    <n v="0"/>
    <s v=""/>
    <x v="0"/>
  </r>
  <r>
    <s v="DL-00288"/>
    <s v="CUST-0586"/>
    <s v="CMP-077"/>
    <x v="2"/>
    <s v="Negotiation"/>
    <s v="$27,017"/>
    <n v="27017"/>
    <x v="4"/>
    <x v="3"/>
    <x v="3"/>
    <s v="2023-05-17"/>
    <d v="2023-05-17T00:00:00"/>
    <d v="2023-08-02T00:00:00"/>
    <d v="2023-08-02T00:00:00"/>
    <m/>
    <s v=""/>
    <m/>
    <n v="0"/>
    <n v="1"/>
    <n v="18.8"/>
    <s v="South Asia"/>
    <n v="27017"/>
    <x v="0"/>
    <x v="2"/>
    <n v="0"/>
    <s v=""/>
    <x v="0"/>
  </r>
  <r>
    <s v="DL-00289"/>
    <s v="CUST-0532"/>
    <s v="CMP-037"/>
    <x v="4"/>
    <s v="Demo"/>
    <s v="3639"/>
    <n v="3639"/>
    <x v="8"/>
    <x v="20"/>
    <x v="18"/>
    <s v="2023-06-13"/>
    <d v="2023-06-13T00:00:00"/>
    <d v="2023-08-18T00:00:00"/>
    <d v="2023-08-18T00:00:00"/>
    <m/>
    <s v=""/>
    <m/>
    <n v="0"/>
    <n v="1"/>
    <n v="17.399999999999999"/>
    <s v="Middle East"/>
    <n v="3639"/>
    <x v="0"/>
    <x v="0"/>
    <n v="0"/>
    <s v=""/>
    <x v="0"/>
  </r>
  <r>
    <s v="DL-00290"/>
    <s v="CUST-1073"/>
    <s v="CMP-113"/>
    <x v="2"/>
    <s v="Prospecting"/>
    <s v="$40,467"/>
    <n v="40467"/>
    <x v="0"/>
    <x v="17"/>
    <x v="16"/>
    <s v="05/03/2024"/>
    <d v="2024-03-05T00:00:00"/>
    <d v="2024-07-07T00:00:00"/>
    <d v="2024-07-07T00:00:00"/>
    <m/>
    <s v=""/>
    <m/>
    <n v="0"/>
    <n v="1"/>
    <n v="6.4"/>
    <s v="Middle East"/>
    <n v="40467"/>
    <x v="0"/>
    <x v="2"/>
    <n v="0"/>
    <s v=""/>
    <x v="0"/>
  </r>
  <r>
    <s v="DL-00291"/>
    <s v="CUST-0296"/>
    <s v=""/>
    <x v="4"/>
    <s v="Qualification"/>
    <s v="8268"/>
    <n v="8268"/>
    <x v="5"/>
    <x v="19"/>
    <x v="17"/>
    <s v="2023-05-25"/>
    <d v="2023-05-25T00:00:00"/>
    <d v="2023-09-17T00:00:00"/>
    <d v="2023-09-17T00:00:00"/>
    <m/>
    <s v=""/>
    <m/>
    <n v="0"/>
    <n v="1"/>
    <n v="26.3"/>
    <s v="ANZ"/>
    <n v="8268"/>
    <x v="0"/>
    <x v="2"/>
    <n v="0"/>
    <s v=""/>
    <x v="0"/>
  </r>
  <r>
    <s v="DL-00292"/>
    <s v="CUST-1206"/>
    <s v="CMP-215"/>
    <x v="4"/>
    <s v="Qualification"/>
    <s v="$7,282"/>
    <n v="7282"/>
    <x v="5"/>
    <x v="11"/>
    <x v="10"/>
    <s v="2023-09-21"/>
    <d v="2023-09-21T00:00:00"/>
    <d v="2023-10-07T00:00:00"/>
    <d v="2023-10-07T00:00:00"/>
    <m/>
    <s v=""/>
    <m/>
    <n v="0"/>
    <n v="1"/>
    <n v="20.3"/>
    <s v="East Africa"/>
    <n v="7282"/>
    <x v="0"/>
    <x v="2"/>
    <n v="0"/>
    <s v=""/>
    <x v="0"/>
  </r>
  <r>
    <s v="DL-00293"/>
    <s v="CUST-0225"/>
    <s v="CMP-138"/>
    <x v="2"/>
    <s v="Closed Won"/>
    <s v="16486"/>
    <n v="16486"/>
    <x v="6"/>
    <x v="15"/>
    <x v="14"/>
    <s v="2024-10-05"/>
    <d v="2024-10-05T00:00:00"/>
    <d v="2025-01-09T00:00:00"/>
    <d v="2025-01-09T00:00:00"/>
    <d v="2025-03-31T00:00:00"/>
    <d v="2025-03-31T00:00:00"/>
    <n v="177"/>
    <n v="0"/>
    <n v="1"/>
    <n v="27.2"/>
    <s v="South Asia"/>
    <n v="16486"/>
    <x v="1"/>
    <x v="1"/>
    <n v="1"/>
    <n v="81"/>
    <x v="0"/>
  </r>
  <r>
    <s v="DL-00294"/>
    <s v="CUST-0226"/>
    <s v="CMP-291"/>
    <x v="1"/>
    <s v="Proposal"/>
    <s v="125526"/>
    <n v="125526"/>
    <x v="7"/>
    <x v="3"/>
    <x v="3"/>
    <s v="2024-10-07"/>
    <d v="2024-10-07T00:00:00"/>
    <d v="2024-10-23T00:00:00"/>
    <d v="2024-10-23T00:00:00"/>
    <m/>
    <s v=""/>
    <m/>
    <n v="0"/>
    <n v="1"/>
    <n v="12.1"/>
    <s v="Southeast Asia"/>
    <n v="125526"/>
    <x v="0"/>
    <x v="2"/>
    <n v="0"/>
    <s v=""/>
    <x v="0"/>
  </r>
  <r>
    <s v="DL-00295"/>
    <s v="CUST-1065"/>
    <s v="CMP-074"/>
    <x v="1"/>
    <s v="Closed Won"/>
    <s v="157,155"/>
    <n v="157155"/>
    <x v="6"/>
    <x v="0"/>
    <x v="0"/>
    <s v="2023-04-17"/>
    <d v="2023-04-17T00:00:00"/>
    <d v="2023-05-25T00:00:00"/>
    <d v="2023-05-25T00:00:00"/>
    <d v="2023-09-26T00:00:00"/>
    <d v="2023-09-26T00:00:00"/>
    <n v="162"/>
    <n v="0"/>
    <n v="1"/>
    <n v="33.1"/>
    <s v="Southeast Asia"/>
    <n v="157155"/>
    <x v="1"/>
    <x v="1"/>
    <n v="1"/>
    <n v="124"/>
    <x v="0"/>
  </r>
  <r>
    <s v="DL-00296"/>
    <s v="CUST-1498"/>
    <s v="CMP-267"/>
    <x v="2"/>
    <s v="Closed Won"/>
    <s v="28348"/>
    <n v="28348"/>
    <x v="5"/>
    <x v="19"/>
    <x v="17"/>
    <s v="2024-03-19"/>
    <d v="2024-03-19T00:00:00"/>
    <m/>
    <s v=""/>
    <d v="2024-05-28T00:00:00"/>
    <d v="2024-05-28T00:00:00"/>
    <n v="70"/>
    <n v="0"/>
    <n v="1"/>
    <n v="7.7"/>
    <s v="South Asia"/>
    <n v="28348"/>
    <x v="1"/>
    <x v="2"/>
    <n v="1"/>
    <s v=""/>
    <x v="0"/>
  </r>
  <r>
    <s v="DL-00297"/>
    <s v="CUST-0284"/>
    <s v="CMP-232"/>
    <x v="2"/>
    <s v="Prospecting"/>
    <s v="40976"/>
    <n v="40976"/>
    <x v="6"/>
    <x v="12"/>
    <x v="11"/>
    <s v="05/03/2024"/>
    <d v="2024-03-05T00:00:00"/>
    <d v="2024-08-06T00:00:00"/>
    <d v="2024-08-06T00:00:00"/>
    <m/>
    <s v=""/>
    <m/>
    <n v="0"/>
    <n v="1"/>
    <n v="34.700000000000003"/>
    <s v="ANZ"/>
    <n v="40976"/>
    <x v="0"/>
    <x v="2"/>
    <n v="0"/>
    <s v=""/>
    <x v="0"/>
  </r>
  <r>
    <s v="DL-00298"/>
    <s v="CUST-1044"/>
    <s v=""/>
    <x v="2"/>
    <s v="Closed Lost"/>
    <s v="24237"/>
    <n v="24237"/>
    <x v="8"/>
    <x v="4"/>
    <x v="4"/>
    <s v="2023-02-28"/>
    <d v="2023-02-28T00:00:00"/>
    <d v="2023-08-25T00:00:00"/>
    <d v="2023-08-25T00:00:00"/>
    <d v="2023-08-22T00:00:00"/>
    <d v="2023-08-22T00:00:00"/>
    <n v="175"/>
    <n v="0"/>
    <n v="1"/>
    <n v="32.1"/>
    <s v="East Africa"/>
    <n v="24237"/>
    <x v="2"/>
    <x v="2"/>
    <n v="1"/>
    <n v="-3"/>
    <x v="1"/>
  </r>
  <r>
    <s v="DL-00299"/>
    <s v="CUST-0859"/>
    <s v=""/>
    <x v="1"/>
    <s v="Proposal"/>
    <s v="200560"/>
    <n v="200560"/>
    <x v="6"/>
    <x v="22"/>
    <x v="20"/>
    <s v="2022-07-11"/>
    <d v="2022-07-11T00:00:00"/>
    <m/>
    <s v=""/>
    <m/>
    <s v=""/>
    <m/>
    <n v="0"/>
    <n v="1"/>
    <n v="22.9"/>
    <s v="Middle East"/>
    <n v="200560"/>
    <x v="0"/>
    <x v="1"/>
    <n v="0"/>
    <s v=""/>
    <x v="0"/>
  </r>
  <r>
    <s v="DL-00300"/>
    <s v="CUST-0225"/>
    <s v=""/>
    <x v="4"/>
    <s v="Demo"/>
    <s v="5,001"/>
    <n v="5001"/>
    <x v="8"/>
    <x v="9"/>
    <x v="8"/>
    <s v="10/04/2022"/>
    <d v="2022-04-10T00:00:00"/>
    <d v="2022-09-02T00:00:00"/>
    <d v="2022-09-02T00:00:00"/>
    <m/>
    <s v=""/>
    <m/>
    <n v="0"/>
    <n v="1"/>
    <n v="26.5"/>
    <s v="South Asia"/>
    <n v="5001"/>
    <x v="0"/>
    <x v="1"/>
    <n v="0"/>
    <s v=""/>
    <x v="0"/>
  </r>
  <r>
    <s v="DL-00301"/>
    <s v="CUST-0126"/>
    <s v="CMP-245"/>
    <x v="1"/>
    <s v="Qualification"/>
    <s v="$188,051"/>
    <n v="188051"/>
    <x v="7"/>
    <x v="20"/>
    <x v="18"/>
    <s v="2023-03-14"/>
    <d v="2023-03-14T00:00:00"/>
    <d v="2023-09-07T00:00:00"/>
    <d v="2023-09-07T00:00:00"/>
    <m/>
    <s v=""/>
    <m/>
    <n v="0"/>
    <n v="1"/>
    <n v="9.6"/>
    <s v="Middle East"/>
    <n v="188051"/>
    <x v="0"/>
    <x v="2"/>
    <n v="0"/>
    <s v=""/>
    <x v="0"/>
  </r>
  <r>
    <s v="DL-00302"/>
    <s v="CUST-0103"/>
    <s v=""/>
    <x v="2"/>
    <s v="Prospecting"/>
    <s v="26,779"/>
    <n v="26779"/>
    <x v="6"/>
    <x v="22"/>
    <x v="20"/>
    <s v="2023-08-01"/>
    <d v="2023-08-01T00:00:00"/>
    <d v="2023-12-09T00:00:00"/>
    <d v="2023-12-09T00:00:00"/>
    <m/>
    <s v=""/>
    <m/>
    <n v="0"/>
    <n v="1"/>
    <n v="1.3"/>
    <s v="ANZ"/>
    <n v="26779"/>
    <x v="0"/>
    <x v="0"/>
    <n v="0"/>
    <s v=""/>
    <x v="0"/>
  </r>
  <r>
    <s v="DL-00303"/>
    <s v="CUST-1346"/>
    <s v=""/>
    <x v="0"/>
    <s v="Demo"/>
    <s v="$1,985"/>
    <n v="1985"/>
    <x v="8"/>
    <x v="25"/>
    <x v="21"/>
    <s v="2024-06-11"/>
    <d v="2024-06-11T00:00:00"/>
    <d v="2024-10-03T00:00:00"/>
    <d v="2024-10-03T00:00:00"/>
    <m/>
    <s v=""/>
    <m/>
    <n v="0"/>
    <n v="1"/>
    <n v="28"/>
    <s v="East Africa"/>
    <n v="1985"/>
    <x v="0"/>
    <x v="2"/>
    <n v="0"/>
    <s v=""/>
    <x v="0"/>
  </r>
  <r>
    <s v="DL-00304"/>
    <s v="CUST-0790"/>
    <s v="CMP-131"/>
    <x v="4"/>
    <s v="Demo"/>
    <s v="11033"/>
    <n v="11033"/>
    <x v="8"/>
    <x v="6"/>
    <x v="2"/>
    <s v="27/03/2022"/>
    <d v="2022-03-27T00:00:00"/>
    <d v="2022-07-05T00:00:00"/>
    <d v="2022-07-05T00:00:00"/>
    <m/>
    <s v=""/>
    <m/>
    <n v="0"/>
    <n v="1"/>
    <n v="18.8"/>
    <s v="East Africa"/>
    <n v="11033"/>
    <x v="0"/>
    <x v="2"/>
    <n v="0"/>
    <s v=""/>
    <x v="0"/>
  </r>
  <r>
    <s v="DL-00305"/>
    <s v="CUST-0713"/>
    <s v=""/>
    <x v="4"/>
    <s v="Demo"/>
    <s v="9K"/>
    <n v="9000"/>
    <x v="1"/>
    <x v="25"/>
    <x v="21"/>
    <s v="2023-05-22"/>
    <d v="2023-05-22T00:00:00"/>
    <d v="2023-10-14T00:00:00"/>
    <d v="2023-10-14T00:00:00"/>
    <m/>
    <s v=""/>
    <m/>
    <n v="0"/>
    <n v="1"/>
    <n v="5.6"/>
    <s v="ANZ"/>
    <n v="9000"/>
    <x v="0"/>
    <x v="0"/>
    <n v="0"/>
    <s v=""/>
    <x v="0"/>
  </r>
  <r>
    <s v="DL-00306"/>
    <s v="CUST-0089"/>
    <s v="CMP-081"/>
    <x v="0"/>
    <s v="Negotiation"/>
    <s v="1236"/>
    <n v="1236"/>
    <x v="8"/>
    <x v="17"/>
    <x v="16"/>
    <s v="2023-03-03"/>
    <d v="2023-03-03T00:00:00"/>
    <m/>
    <s v=""/>
    <m/>
    <s v=""/>
    <m/>
    <n v="0"/>
    <n v="1"/>
    <n v="27.6"/>
    <s v="ANZ"/>
    <n v="1236"/>
    <x v="0"/>
    <x v="1"/>
    <n v="0"/>
    <s v=""/>
    <x v="0"/>
  </r>
  <r>
    <s v="DL-00307"/>
    <s v="CUST-0787"/>
    <s v=""/>
    <x v="4"/>
    <s v="Negotiation"/>
    <s v="$4,375"/>
    <n v="4375"/>
    <x v="4"/>
    <x v="17"/>
    <x v="16"/>
    <s v="2022-05-06"/>
    <d v="2022-05-06T00:00:00"/>
    <d v="2022-09-30T00:00:00"/>
    <d v="2022-09-30T00:00:00"/>
    <m/>
    <s v=""/>
    <m/>
    <n v="0"/>
    <n v="1"/>
    <m/>
    <s v="East Africa"/>
    <n v="4375"/>
    <x v="0"/>
    <x v="0"/>
    <n v="0"/>
    <s v=""/>
    <x v="0"/>
  </r>
  <r>
    <s v="DL-00308"/>
    <s v="CUST-0391"/>
    <s v="CMP-383"/>
    <x v="0"/>
    <s v="Proposal"/>
    <s v="5866"/>
    <n v="5866"/>
    <x v="3"/>
    <x v="13"/>
    <x v="12"/>
    <s v="2023-04-04"/>
    <d v="2023-04-04T00:00:00"/>
    <d v="2023-05-31T00:00:00"/>
    <d v="2023-05-31T00:00:00"/>
    <m/>
    <s v=""/>
    <m/>
    <n v="0"/>
    <n v="1"/>
    <n v="27.8"/>
    <s v="South Asia"/>
    <n v="5866"/>
    <x v="0"/>
    <x v="0"/>
    <n v="0"/>
    <s v=""/>
    <x v="0"/>
  </r>
  <r>
    <s v="DL-00309"/>
    <s v="CUST-1027"/>
    <s v=""/>
    <x v="1"/>
    <s v="Qualification"/>
    <s v="49448"/>
    <n v="49448"/>
    <x v="1"/>
    <x v="14"/>
    <x v="13"/>
    <s v="2022-05-06"/>
    <d v="2022-05-06T00:00:00"/>
    <d v="2022-06-27T00:00:00"/>
    <d v="2022-06-27T00:00:00"/>
    <m/>
    <s v=""/>
    <m/>
    <n v="0"/>
    <n v="1"/>
    <n v="29"/>
    <s v="Middle East"/>
    <n v="49448"/>
    <x v="0"/>
    <x v="1"/>
    <n v="0"/>
    <s v=""/>
    <x v="0"/>
  </r>
  <r>
    <s v="DL-00310"/>
    <s v="CUST-1002"/>
    <s v="CMP-299"/>
    <x v="2"/>
    <s v="Closed Lost"/>
    <s v="$47,442"/>
    <n v="47442"/>
    <x v="6"/>
    <x v="16"/>
    <x v="15"/>
    <s v="2024-07-04"/>
    <d v="2024-07-04T00:00:00"/>
    <d v="2024-12-24T00:00:00"/>
    <d v="2024-12-24T00:00:00"/>
    <d v="2024-11-10T00:00:00"/>
    <d v="2024-11-10T00:00:00"/>
    <n v="129"/>
    <n v="0"/>
    <n v="1"/>
    <n v="32.700000000000003"/>
    <s v="South Asia"/>
    <n v="47442"/>
    <x v="2"/>
    <x v="0"/>
    <n v="1"/>
    <n v="-44"/>
    <x v="1"/>
  </r>
  <r>
    <s v="DL-00311"/>
    <s v="CUST-1454"/>
    <s v=""/>
    <x v="3"/>
    <s v="Proposal"/>
    <s v="$14,290"/>
    <n v="14290"/>
    <x v="2"/>
    <x v="31"/>
    <x v="18"/>
    <s v="2024-02-13"/>
    <d v="2024-02-13T00:00:00"/>
    <d v="2024-05-11T00:00:00"/>
    <d v="2024-05-11T00:00:00"/>
    <m/>
    <s v=""/>
    <m/>
    <n v="0"/>
    <n v="1"/>
    <n v="0.6"/>
    <s v="Middle East"/>
    <n v="14290"/>
    <x v="0"/>
    <x v="0"/>
    <n v="0"/>
    <s v=""/>
    <x v="0"/>
  </r>
  <r>
    <s v="DL-00312"/>
    <s v="CUST-1382"/>
    <s v="CMP-007"/>
    <x v="4"/>
    <s v="Negotiation"/>
    <s v="$3,926"/>
    <n v="3926"/>
    <x v="7"/>
    <x v="6"/>
    <x v="2"/>
    <s v="2023-01-09"/>
    <d v="2023-01-09T00:00:00"/>
    <d v="2023-02-12T00:00:00"/>
    <d v="2023-02-12T00:00:00"/>
    <m/>
    <s v=""/>
    <m/>
    <n v="0"/>
    <n v="1"/>
    <n v="8.5"/>
    <s v="Middle East"/>
    <n v="3926"/>
    <x v="0"/>
    <x v="0"/>
    <n v="0"/>
    <s v=""/>
    <x v="0"/>
  </r>
  <r>
    <s v="DL-00313"/>
    <s v="CUST-0980"/>
    <s v=""/>
    <x v="2"/>
    <s v="Proposal"/>
    <s v="11026"/>
    <n v="11026"/>
    <x v="0"/>
    <x v="19"/>
    <x v="17"/>
    <s v="05/11/2023"/>
    <d v="2023-11-05T00:00:00"/>
    <d v="2023-12-01T00:00:00"/>
    <d v="2023-12-01T00:00:00"/>
    <m/>
    <s v=""/>
    <m/>
    <n v="0"/>
    <n v="1"/>
    <n v="24.8"/>
    <s v="East Africa"/>
    <n v="11026"/>
    <x v="0"/>
    <x v="2"/>
    <n v="0"/>
    <s v=""/>
    <x v="0"/>
  </r>
  <r>
    <s v="DL-00314"/>
    <s v="CUST-0822"/>
    <s v="CMP-106"/>
    <x v="1"/>
    <s v="Proposal"/>
    <s v="193070"/>
    <n v="193070"/>
    <x v="4"/>
    <x v="12"/>
    <x v="11"/>
    <s v="2024-07-22"/>
    <d v="2024-07-22T00:00:00"/>
    <d v="2024-09-27T00:00:00"/>
    <d v="2024-09-27T00:00:00"/>
    <m/>
    <s v=""/>
    <m/>
    <n v="0"/>
    <n v="1"/>
    <n v="10.1"/>
    <s v="South Asia"/>
    <n v="193070"/>
    <x v="0"/>
    <x v="2"/>
    <n v="0"/>
    <s v=""/>
    <x v="0"/>
  </r>
  <r>
    <s v="DL-00315"/>
    <s v="CUST-0221"/>
    <s v=""/>
    <x v="1"/>
    <s v="Negotiation"/>
    <s v="203253"/>
    <n v="203253"/>
    <x v="3"/>
    <x v="11"/>
    <x v="10"/>
    <s v="31/10/2024"/>
    <d v="2024-10-31T00:00:00"/>
    <d v="2025-02-22T00:00:00"/>
    <d v="2025-02-22T00:00:00"/>
    <m/>
    <s v=""/>
    <m/>
    <n v="0"/>
    <n v="1"/>
    <n v="23.8"/>
    <s v="Southeast Asia"/>
    <n v="203253"/>
    <x v="0"/>
    <x v="0"/>
    <n v="0"/>
    <s v=""/>
    <x v="0"/>
  </r>
  <r>
    <s v="DL-00316"/>
    <s v="CUST-1014"/>
    <s v="CMP-018"/>
    <x v="2"/>
    <s v="Closed Won"/>
    <s v="$30,287"/>
    <n v="30287"/>
    <x v="2"/>
    <x v="15"/>
    <x v="14"/>
    <s v="15/03/2024"/>
    <d v="2024-03-15T00:00:00"/>
    <d v="2024-08-28T00:00:00"/>
    <d v="2024-08-28T00:00:00"/>
    <d v="2024-08-09T00:00:00"/>
    <d v="2024-08-09T00:00:00"/>
    <n v="147"/>
    <n v="0"/>
    <n v="1"/>
    <m/>
    <s v="Southeast Asia"/>
    <n v="30287"/>
    <x v="1"/>
    <x v="1"/>
    <n v="1"/>
    <n v="-19"/>
    <x v="1"/>
  </r>
  <r>
    <s v="DL-00317"/>
    <s v="CUST-0802"/>
    <s v=""/>
    <x v="0"/>
    <s v="Prospecting"/>
    <s v="3550"/>
    <n v="3550"/>
    <x v="2"/>
    <x v="3"/>
    <x v="3"/>
    <s v="2023-11-24"/>
    <d v="2023-11-24T00:00:00"/>
    <d v="2024-04-13T00:00:00"/>
    <d v="2024-04-13T00:00:00"/>
    <m/>
    <s v=""/>
    <m/>
    <n v="0"/>
    <n v="1"/>
    <n v="14"/>
    <s v="Southeast Asia"/>
    <n v="3550"/>
    <x v="0"/>
    <x v="2"/>
    <n v="0"/>
    <s v=""/>
    <x v="0"/>
  </r>
  <r>
    <s v="DL-00318"/>
    <s v="CUST-0656"/>
    <s v="CMP-228"/>
    <x v="4"/>
    <s v="Closed Won"/>
    <s v="$3,473"/>
    <n v="3473"/>
    <x v="4"/>
    <x v="20"/>
    <x v="18"/>
    <s v="2022-01-27"/>
    <d v="2022-01-27T00:00:00"/>
    <d v="2022-02-20T00:00:00"/>
    <d v="2022-02-20T00:00:00"/>
    <d v="2022-06-30T00:00:00"/>
    <d v="2022-06-30T00:00:00"/>
    <n v="154"/>
    <n v="0"/>
    <n v="1"/>
    <m/>
    <s v="South Asia"/>
    <n v="3473"/>
    <x v="1"/>
    <x v="2"/>
    <n v="1"/>
    <n v="130"/>
    <x v="0"/>
  </r>
  <r>
    <s v="DL-00319"/>
    <s v="CUST-0635"/>
    <s v=""/>
    <x v="3"/>
    <s v="Closed Lost"/>
    <s v="4,915"/>
    <n v="4915"/>
    <x v="1"/>
    <x v="7"/>
    <x v="6"/>
    <s v="2023-07-25"/>
    <d v="2023-07-25T00:00:00"/>
    <d v="2024-01-09T00:00:00"/>
    <d v="2024-01-09T00:00:00"/>
    <d v="2024-01-20T00:00:00"/>
    <d v="2024-01-20T00:00:00"/>
    <n v="179"/>
    <n v="0"/>
    <n v="1"/>
    <n v="23.9"/>
    <s v="Middle East"/>
    <n v="4915"/>
    <x v="2"/>
    <x v="1"/>
    <n v="1"/>
    <n v="11"/>
    <x v="1"/>
  </r>
  <r>
    <s v="DL-00320"/>
    <s v="CUST-1298"/>
    <s v="CMP-035"/>
    <x v="4"/>
    <s v="Proposal"/>
    <s v="8542"/>
    <n v="8542"/>
    <x v="0"/>
    <x v="5"/>
    <x v="5"/>
    <s v="2022-02-20"/>
    <d v="2022-02-20T00:00:00"/>
    <d v="2022-04-11T00:00:00"/>
    <d v="2022-04-11T00:00:00"/>
    <m/>
    <s v=""/>
    <m/>
    <n v="0"/>
    <n v="1"/>
    <n v="23.6"/>
    <s v="East Africa"/>
    <n v="8542"/>
    <x v="0"/>
    <x v="2"/>
    <n v="0"/>
    <s v=""/>
    <x v="0"/>
  </r>
  <r>
    <s v="DL-00321"/>
    <s v="CUST-0940"/>
    <s v="CMP-222"/>
    <x v="1"/>
    <s v="Closed Won"/>
    <s v="$54,104"/>
    <n v="54104"/>
    <x v="6"/>
    <x v="16"/>
    <x v="15"/>
    <s v="2022-06-30"/>
    <d v="2022-06-30T00:00:00"/>
    <d v="2022-12-02T00:00:00"/>
    <d v="2022-12-02T00:00:00"/>
    <d v="2023-01-08T00:00:00"/>
    <d v="2023-01-08T00:00:00"/>
    <n v="192"/>
    <n v="0"/>
    <n v="1"/>
    <n v="8.6"/>
    <s v="Southeast Asia"/>
    <n v="54104"/>
    <x v="1"/>
    <x v="2"/>
    <n v="1"/>
    <n v="37"/>
    <x v="0"/>
  </r>
  <r>
    <s v="DL-00322"/>
    <s v="CUST-1268"/>
    <s v="CMP-015"/>
    <x v="3"/>
    <s v="Demo"/>
    <s v="17K"/>
    <n v="17000"/>
    <x v="1"/>
    <x v="22"/>
    <x v="20"/>
    <s v="2022-10-14"/>
    <d v="2022-10-14T00:00:00"/>
    <d v="2023-02-27T00:00:00"/>
    <d v="2023-02-27T00:00:00"/>
    <m/>
    <s v=""/>
    <m/>
    <n v="0"/>
    <n v="1"/>
    <n v="25.7"/>
    <s v="South Asia"/>
    <n v="17000"/>
    <x v="0"/>
    <x v="1"/>
    <n v="0"/>
    <s v=""/>
    <x v="0"/>
  </r>
  <r>
    <s v="DL-00323"/>
    <s v="CUST-0995"/>
    <s v="CMP-341"/>
    <x v="4"/>
    <s v="Proposal"/>
    <s v="8912"/>
    <n v="8912"/>
    <x v="0"/>
    <x v="7"/>
    <x v="6"/>
    <s v="23/12/2024"/>
    <d v="2024-12-23T00:00:00"/>
    <d v="2025-04-21T00:00:00"/>
    <d v="2025-04-21T00:00:00"/>
    <m/>
    <s v=""/>
    <m/>
    <n v="0"/>
    <n v="1"/>
    <n v="15.1"/>
    <s v="South Asia"/>
    <n v="8912"/>
    <x v="0"/>
    <x v="0"/>
    <n v="0"/>
    <s v=""/>
    <x v="0"/>
  </r>
  <r>
    <s v="DL-00324"/>
    <s v="CUST-1341"/>
    <s v=""/>
    <x v="4"/>
    <s v="Closed Lost"/>
    <s v="7,587"/>
    <n v="7587"/>
    <x v="1"/>
    <x v="0"/>
    <x v="0"/>
    <s v="2024-05-20"/>
    <d v="2024-05-20T00:00:00"/>
    <m/>
    <s v=""/>
    <d v="2024-12-05T00:00:00"/>
    <d v="2024-12-05T00:00:00"/>
    <n v="199"/>
    <n v="0"/>
    <n v="1"/>
    <n v="24.1"/>
    <s v="ANZ"/>
    <n v="7587"/>
    <x v="2"/>
    <x v="2"/>
    <n v="1"/>
    <s v=""/>
    <x v="0"/>
  </r>
  <r>
    <s v="DL-00325"/>
    <s v="CUST-0666"/>
    <s v="CMP-319"/>
    <x v="2"/>
    <s v="Qualification"/>
    <s v="$31,902"/>
    <n v="31902"/>
    <x v="8"/>
    <x v="4"/>
    <x v="4"/>
    <s v="2023-08-20"/>
    <d v="2023-08-20T00:00:00"/>
    <d v="2023-11-24T00:00:00"/>
    <d v="2023-11-24T00:00:00"/>
    <m/>
    <s v=""/>
    <m/>
    <n v="0"/>
    <n v="1"/>
    <n v="3.7"/>
    <s v="ANZ"/>
    <n v="31902"/>
    <x v="0"/>
    <x v="2"/>
    <n v="0"/>
    <s v=""/>
    <x v="0"/>
  </r>
  <r>
    <s v="DL-00326"/>
    <s v="CUST-0661"/>
    <s v=""/>
    <x v="3"/>
    <s v="Closed Won"/>
    <s v="$22,208"/>
    <n v="22208"/>
    <x v="2"/>
    <x v="8"/>
    <x v="7"/>
    <s v="2023-01-20"/>
    <d v="2023-01-20T00:00:00"/>
    <m/>
    <s v=""/>
    <d v="2023-02-16T00:00:00"/>
    <d v="2023-02-16T00:00:00"/>
    <n v="27"/>
    <n v="0"/>
    <n v="1"/>
    <n v="32.1"/>
    <s v="ANZ"/>
    <n v="22208"/>
    <x v="1"/>
    <x v="2"/>
    <n v="1"/>
    <s v=""/>
    <x v="0"/>
  </r>
  <r>
    <s v="DL-00327"/>
    <s v="CUST-0794"/>
    <s v="CMP-273"/>
    <x v="1"/>
    <s v="Proposal"/>
    <s v="147158"/>
    <n v="147158"/>
    <x v="4"/>
    <x v="11"/>
    <x v="10"/>
    <s v="2022-10-12"/>
    <d v="2022-10-12T00:00:00"/>
    <d v="2023-01-25T00:00:00"/>
    <d v="2023-01-25T00:00:00"/>
    <m/>
    <s v=""/>
    <m/>
    <n v="0"/>
    <n v="1"/>
    <m/>
    <s v="South Asia"/>
    <n v="147158"/>
    <x v="0"/>
    <x v="0"/>
    <n v="0"/>
    <s v=""/>
    <x v="0"/>
  </r>
  <r>
    <s v="DL-00328"/>
    <s v="CUST-0632"/>
    <s v="CMP-252"/>
    <x v="3"/>
    <s v="Proposal"/>
    <s v="9K"/>
    <n v="9000"/>
    <x v="6"/>
    <x v="9"/>
    <x v="8"/>
    <s v="2023-01-12"/>
    <d v="2023-01-12T00:00:00"/>
    <d v="2023-07-09T00:00:00"/>
    <d v="2023-07-09T00:00:00"/>
    <m/>
    <s v=""/>
    <m/>
    <n v="0"/>
    <n v="1"/>
    <n v="33.200000000000003"/>
    <s v="ANZ"/>
    <n v="9000"/>
    <x v="0"/>
    <x v="2"/>
    <n v="0"/>
    <s v=""/>
    <x v="0"/>
  </r>
  <r>
    <s v="DL-00329"/>
    <s v="CUST-1283"/>
    <s v=""/>
    <x v="2"/>
    <s v="Negotiation"/>
    <s v="$22,652"/>
    <n v="22652"/>
    <x v="1"/>
    <x v="11"/>
    <x v="10"/>
    <s v="2022-11-04"/>
    <d v="2022-11-04T00:00:00"/>
    <d v="2023-05-02T00:00:00"/>
    <d v="2023-05-02T00:00:00"/>
    <m/>
    <s v=""/>
    <m/>
    <n v="0"/>
    <n v="1"/>
    <m/>
    <s v="South Asia"/>
    <n v="22652"/>
    <x v="0"/>
    <x v="0"/>
    <n v="0"/>
    <s v=""/>
    <x v="0"/>
  </r>
  <r>
    <s v="DL-00330"/>
    <s v="CUST-1318"/>
    <s v=""/>
    <x v="3"/>
    <s v="Demo"/>
    <s v="$16,533"/>
    <n v="16533"/>
    <x v="1"/>
    <x v="1"/>
    <x v="1"/>
    <s v="2022-09-01"/>
    <d v="2022-09-01T00:00:00"/>
    <d v="2022-10-29T00:00:00"/>
    <d v="2022-10-29T00:00:00"/>
    <m/>
    <s v=""/>
    <m/>
    <n v="0"/>
    <n v="1"/>
    <n v="0.5"/>
    <s v="Southeast Asia"/>
    <n v="16533"/>
    <x v="0"/>
    <x v="0"/>
    <n v="0"/>
    <s v=""/>
    <x v="0"/>
  </r>
  <r>
    <s v="DL-00331"/>
    <s v="CUST-0354"/>
    <s v="CMP-254"/>
    <x v="4"/>
    <s v="Negotiation"/>
    <s v="8034"/>
    <n v="8034"/>
    <x v="2"/>
    <x v="13"/>
    <x v="12"/>
    <s v="2023-05-05"/>
    <d v="2023-05-05T00:00:00"/>
    <d v="2023-10-29T00:00:00"/>
    <d v="2023-10-29T00:00:00"/>
    <m/>
    <s v=""/>
    <m/>
    <n v="0"/>
    <n v="1"/>
    <n v="0.9"/>
    <s v="South Asia"/>
    <n v="8034"/>
    <x v="0"/>
    <x v="1"/>
    <n v="0"/>
    <s v=""/>
    <x v="0"/>
  </r>
  <r>
    <s v="DL-00332"/>
    <s v="CUST-0568"/>
    <s v=""/>
    <x v="1"/>
    <s v="Demo"/>
    <s v="139,182"/>
    <n v="139182"/>
    <x v="7"/>
    <x v="15"/>
    <x v="14"/>
    <s v="2024-02-19"/>
    <d v="2024-02-19T00:00:00"/>
    <d v="2024-04-27T00:00:00"/>
    <d v="2024-04-27T00:00:00"/>
    <m/>
    <s v=""/>
    <m/>
    <n v="0"/>
    <n v="1"/>
    <n v="10.6"/>
    <s v="South Asia"/>
    <n v="139182"/>
    <x v="0"/>
    <x v="0"/>
    <n v="0"/>
    <s v=""/>
    <x v="0"/>
  </r>
  <r>
    <s v="DL-00333"/>
    <s v="CUST-1343"/>
    <s v="CMP-339"/>
    <x v="4"/>
    <s v="Closed Lost"/>
    <s v="10395"/>
    <n v="10395"/>
    <x v="8"/>
    <x v="12"/>
    <x v="11"/>
    <s v="2023-02-11"/>
    <d v="2023-02-11T00:00:00"/>
    <d v="2023-07-05T00:00:00"/>
    <d v="2023-07-05T00:00:00"/>
    <d v="2023-05-17T00:00:00"/>
    <d v="2023-05-17T00:00:00"/>
    <n v="95"/>
    <n v="0"/>
    <n v="1"/>
    <n v="19.7"/>
    <s v="Middle East"/>
    <n v="10395"/>
    <x v="2"/>
    <x v="0"/>
    <n v="1"/>
    <n v="-49"/>
    <x v="1"/>
  </r>
  <r>
    <s v="DL-00334"/>
    <s v="CUST-0879"/>
    <s v=""/>
    <x v="2"/>
    <s v="Closed Won"/>
    <s v="$18,829"/>
    <n v="18829"/>
    <x v="3"/>
    <x v="6"/>
    <x v="2"/>
    <s v="2023-10-04"/>
    <d v="2023-10-04T00:00:00"/>
    <d v="2024-02-13T00:00:00"/>
    <d v="2024-02-13T00:00:00"/>
    <d v="2024-03-06T00:00:00"/>
    <d v="2024-03-06T00:00:00"/>
    <n v="154"/>
    <n v="0"/>
    <n v="1"/>
    <n v="32.4"/>
    <s v="ANZ"/>
    <n v="18829"/>
    <x v="1"/>
    <x v="1"/>
    <n v="1"/>
    <n v="22"/>
    <x v="1"/>
  </r>
  <r>
    <s v="DL-00335"/>
    <s v="CUST-1250"/>
    <s v="CMP-031"/>
    <x v="3"/>
    <s v="Qualification"/>
    <s v="$21,277"/>
    <n v="21277"/>
    <x v="5"/>
    <x v="8"/>
    <x v="7"/>
    <s v="2023-11-22"/>
    <d v="2023-11-22T00:00:00"/>
    <d v="2023-12-13T00:00:00"/>
    <d v="2023-12-13T00:00:00"/>
    <m/>
    <s v=""/>
    <m/>
    <n v="0"/>
    <n v="1"/>
    <n v="27.7"/>
    <s v="South Asia"/>
    <n v="21277"/>
    <x v="0"/>
    <x v="2"/>
    <n v="0"/>
    <s v=""/>
    <x v="0"/>
  </r>
  <r>
    <s v="DL-00336"/>
    <s v="CUST-1090"/>
    <s v=""/>
    <x v="1"/>
    <s v="Demo"/>
    <s v="95101"/>
    <n v="95101"/>
    <x v="1"/>
    <x v="3"/>
    <x v="3"/>
    <s v="2023-02-08"/>
    <d v="2023-02-08T00:00:00"/>
    <d v="2023-07-27T00:00:00"/>
    <d v="2023-07-27T00:00:00"/>
    <m/>
    <s v=""/>
    <m/>
    <n v="0"/>
    <n v="1"/>
    <n v="19.899999999999999"/>
    <s v="ANZ"/>
    <n v="95101"/>
    <x v="0"/>
    <x v="1"/>
    <n v="0"/>
    <s v=""/>
    <x v="0"/>
  </r>
  <r>
    <s v="DL-00337"/>
    <s v="CUST-1209"/>
    <s v="CMP-068"/>
    <x v="1"/>
    <s v="Qualification"/>
    <s v="$58,657"/>
    <n v="58657"/>
    <x v="7"/>
    <x v="12"/>
    <x v="11"/>
    <s v="2022-02-28"/>
    <d v="2022-02-28T00:00:00"/>
    <d v="2022-08-05T00:00:00"/>
    <d v="2022-08-05T00:00:00"/>
    <m/>
    <s v=""/>
    <m/>
    <n v="0"/>
    <n v="1"/>
    <m/>
    <s v="South Asia"/>
    <n v="58657"/>
    <x v="0"/>
    <x v="1"/>
    <n v="0"/>
    <s v=""/>
    <x v="0"/>
  </r>
  <r>
    <s v="DL-00338"/>
    <s v="CUST-0704"/>
    <s v="CMP-389"/>
    <x v="0"/>
    <s v="Negotiation"/>
    <s v="9K"/>
    <n v="9000"/>
    <x v="8"/>
    <x v="22"/>
    <x v="20"/>
    <s v="2022-10-13"/>
    <d v="2022-10-13T00:00:00"/>
    <d v="2022-12-26T00:00:00"/>
    <d v="2022-12-26T00:00:00"/>
    <m/>
    <s v=""/>
    <m/>
    <n v="0"/>
    <n v="1"/>
    <n v="26.3"/>
    <s v="South Asia"/>
    <n v="9000"/>
    <x v="0"/>
    <x v="1"/>
    <n v="0"/>
    <s v=""/>
    <x v="0"/>
  </r>
  <r>
    <s v="DL-00339"/>
    <s v="CUST-1485"/>
    <s v="CMP-346"/>
    <x v="0"/>
    <s v="Prospecting"/>
    <s v="$4,569"/>
    <n v="4569"/>
    <x v="4"/>
    <x v="12"/>
    <x v="11"/>
    <s v="2022-12-08"/>
    <d v="2022-12-08T00:00:00"/>
    <d v="2023-04-19T00:00:00"/>
    <d v="2023-04-19T00:00:00"/>
    <m/>
    <s v=""/>
    <m/>
    <n v="0"/>
    <n v="1"/>
    <n v="5.2"/>
    <s v="Southeast Asia"/>
    <n v="4569"/>
    <x v="0"/>
    <x v="2"/>
    <n v="0"/>
    <s v=""/>
    <x v="0"/>
  </r>
  <r>
    <s v="DL-00340"/>
    <s v="CUST-0705"/>
    <s v=""/>
    <x v="0"/>
    <s v="Closed Won"/>
    <s v="$4,128"/>
    <n v="4128"/>
    <x v="8"/>
    <x v="16"/>
    <x v="15"/>
    <s v="2023-12-18"/>
    <d v="2023-12-18T00:00:00"/>
    <d v="2024-01-22T00:00:00"/>
    <d v="2024-01-22T00:00:00"/>
    <d v="2024-04-26T00:00:00"/>
    <d v="2024-04-26T00:00:00"/>
    <n v="130"/>
    <n v="0"/>
    <n v="1"/>
    <n v="27.9"/>
    <s v="Southeast Asia"/>
    <n v="4128"/>
    <x v="1"/>
    <x v="1"/>
    <n v="1"/>
    <n v="95"/>
    <x v="0"/>
  </r>
  <r>
    <s v="DL-00341"/>
    <s v="CUST-0161"/>
    <s v="CMP-213"/>
    <x v="4"/>
    <s v="Negotiation"/>
    <s v="10782"/>
    <n v="10782"/>
    <x v="5"/>
    <x v="16"/>
    <x v="15"/>
    <s v="2024-07-18"/>
    <d v="2024-07-18T00:00:00"/>
    <d v="2024-11-16T00:00:00"/>
    <d v="2024-11-16T00:00:00"/>
    <m/>
    <s v=""/>
    <m/>
    <n v="0"/>
    <n v="1"/>
    <n v="6.5"/>
    <s v="Southeast Asia"/>
    <n v="10782"/>
    <x v="0"/>
    <x v="1"/>
    <n v="0"/>
    <s v=""/>
    <x v="0"/>
  </r>
  <r>
    <s v="DL-00342"/>
    <s v="CUST-0790"/>
    <s v=""/>
    <x v="0"/>
    <s v="Closed Lost"/>
    <s v="7240"/>
    <n v="7240"/>
    <x v="1"/>
    <x v="21"/>
    <x v="19"/>
    <s v="2024-05-16"/>
    <d v="2024-05-16T00:00:00"/>
    <d v="2024-07-12T00:00:00"/>
    <d v="2024-07-12T00:00:00"/>
    <d v="2024-08-09T00:00:00"/>
    <d v="2024-08-09T00:00:00"/>
    <n v="85"/>
    <n v="0"/>
    <n v="1"/>
    <n v="30.9"/>
    <s v="Middle East"/>
    <n v="7240"/>
    <x v="2"/>
    <x v="2"/>
    <n v="1"/>
    <n v="28"/>
    <x v="1"/>
  </r>
  <r>
    <s v="DL-00343"/>
    <s v="CUST-1047"/>
    <s v="CMP-307"/>
    <x v="4"/>
    <s v="Demo"/>
    <s v="3406"/>
    <n v="3406"/>
    <x v="6"/>
    <x v="11"/>
    <x v="10"/>
    <s v="2023-04-25"/>
    <d v="2023-04-25T00:00:00"/>
    <m/>
    <s v=""/>
    <m/>
    <s v=""/>
    <m/>
    <n v="0"/>
    <n v="1"/>
    <n v="29.5"/>
    <s v="South Asia"/>
    <n v="3406"/>
    <x v="0"/>
    <x v="1"/>
    <n v="0"/>
    <s v=""/>
    <x v="0"/>
  </r>
  <r>
    <s v="DL-00344"/>
    <s v="CUST-1012"/>
    <s v="CMP-089"/>
    <x v="0"/>
    <s v="Demo"/>
    <s v="8880"/>
    <n v="8880"/>
    <x v="6"/>
    <x v="19"/>
    <x v="17"/>
    <s v="2022-09-14"/>
    <d v="2022-09-14T00:00:00"/>
    <d v="2023-01-14T00:00:00"/>
    <d v="2023-01-14T00:00:00"/>
    <m/>
    <s v=""/>
    <m/>
    <n v="0"/>
    <n v="1"/>
    <m/>
    <s v="Southeast Asia"/>
    <n v="8880"/>
    <x v="0"/>
    <x v="2"/>
    <n v="0"/>
    <s v=""/>
    <x v="0"/>
  </r>
  <r>
    <s v="DL-00345"/>
    <s v="CUST-0470"/>
    <s v=""/>
    <x v="3"/>
    <s v="Closed Lost"/>
    <s v="$16,864"/>
    <n v="16864"/>
    <x v="8"/>
    <x v="10"/>
    <x v="9"/>
    <s v="2023-08-21"/>
    <d v="2023-08-21T00:00:00"/>
    <d v="2023-12-08T00:00:00"/>
    <d v="2023-12-08T00:00:00"/>
    <d v="2023-11-11T00:00:00"/>
    <d v="2023-11-11T00:00:00"/>
    <n v="82"/>
    <n v="0"/>
    <n v="1"/>
    <n v="14"/>
    <s v="Southeast Asia"/>
    <n v="16864"/>
    <x v="2"/>
    <x v="1"/>
    <n v="1"/>
    <n v="-27"/>
    <x v="1"/>
  </r>
  <r>
    <s v="DL-00346"/>
    <s v="CUST-0487"/>
    <s v=""/>
    <x v="0"/>
    <s v="Qualification"/>
    <s v="$6,294"/>
    <n v="6294"/>
    <x v="1"/>
    <x v="14"/>
    <x v="13"/>
    <s v="2023-01-14"/>
    <d v="2023-01-14T00:00:00"/>
    <d v="2023-04-23T00:00:00"/>
    <d v="2023-04-23T00:00:00"/>
    <m/>
    <s v=""/>
    <m/>
    <n v="0"/>
    <n v="1"/>
    <n v="0.8"/>
    <s v="South Asia"/>
    <n v="6294"/>
    <x v="0"/>
    <x v="2"/>
    <n v="0"/>
    <s v=""/>
    <x v="0"/>
  </r>
  <r>
    <s v="DL-00347"/>
    <s v="CUST-1449"/>
    <s v="CMP-348"/>
    <x v="2"/>
    <s v="Negotiation"/>
    <s v="43645"/>
    <n v="43645"/>
    <x v="4"/>
    <x v="15"/>
    <x v="14"/>
    <s v="23/06/2022"/>
    <d v="2022-06-23T00:00:00"/>
    <d v="2022-08-17T00:00:00"/>
    <d v="2022-08-17T00:00:00"/>
    <m/>
    <s v=""/>
    <m/>
    <n v="0"/>
    <n v="1"/>
    <n v="20.5"/>
    <s v="Middle East"/>
    <n v="43645"/>
    <x v="0"/>
    <x v="2"/>
    <n v="0"/>
    <s v=""/>
    <x v="0"/>
  </r>
  <r>
    <s v="DL-00348"/>
    <s v="CUST-0302"/>
    <s v=""/>
    <x v="3"/>
    <s v="Prospecting"/>
    <s v="$22,158"/>
    <n v="22158"/>
    <x v="3"/>
    <x v="4"/>
    <x v="4"/>
    <s v="2022-05-12"/>
    <d v="2022-05-12T00:00:00"/>
    <d v="2022-07-07T00:00:00"/>
    <d v="2022-07-07T00:00:00"/>
    <m/>
    <s v=""/>
    <m/>
    <n v="0"/>
    <n v="1"/>
    <n v="29.5"/>
    <s v="South Asia"/>
    <n v="22158"/>
    <x v="0"/>
    <x v="2"/>
    <n v="0"/>
    <s v=""/>
    <x v="0"/>
  </r>
  <r>
    <s v="DL-00349"/>
    <s v="CUST-1002"/>
    <s v="CMP-350"/>
    <x v="2"/>
    <s v="Closed Won"/>
    <s v="39,815"/>
    <n v="39815"/>
    <x v="1"/>
    <x v="1"/>
    <x v="1"/>
    <s v="2022-06-04"/>
    <d v="2022-06-04T00:00:00"/>
    <d v="2022-10-14T00:00:00"/>
    <d v="2022-10-14T00:00:00"/>
    <d v="2022-10-25T00:00:00"/>
    <d v="2022-10-25T00:00:00"/>
    <n v="143"/>
    <n v="1"/>
    <n v="1"/>
    <n v="12.6"/>
    <s v="South Asia"/>
    <n v="39815"/>
    <x v="1"/>
    <x v="0"/>
    <n v="1"/>
    <n v="11"/>
    <x v="1"/>
  </r>
  <r>
    <s v="DL-00350"/>
    <s v="CUST-0599"/>
    <s v="CMP-018"/>
    <x v="1"/>
    <s v="Closed Won"/>
    <s v="$101,390"/>
    <n v="101390"/>
    <x v="0"/>
    <x v="16"/>
    <x v="15"/>
    <s v="2023-07-16"/>
    <d v="2023-07-16T00:00:00"/>
    <m/>
    <s v=""/>
    <d v="2024-01-17T00:00:00"/>
    <d v="2024-01-17T00:00:00"/>
    <n v="185"/>
    <n v="1"/>
    <n v="2"/>
    <n v="19.600000000000001"/>
    <s v="Middle East"/>
    <n v="101390"/>
    <x v="1"/>
    <x v="1"/>
    <n v="1"/>
    <s v=""/>
    <x v="0"/>
  </r>
  <r>
    <s v="DL-00351"/>
    <s v="CUST-0114"/>
    <s v="CMP-179"/>
    <x v="2"/>
    <s v="Negotiation"/>
    <s v="20K"/>
    <n v="20000"/>
    <x v="8"/>
    <x v="20"/>
    <x v="18"/>
    <s v="2022-04-08"/>
    <d v="2022-04-08T00:00:00"/>
    <d v="2022-06-14T00:00:00"/>
    <d v="2022-06-14T00:00:00"/>
    <m/>
    <s v=""/>
    <m/>
    <n v="0"/>
    <n v="1"/>
    <n v="24"/>
    <s v="South Asia"/>
    <n v="20000"/>
    <x v="0"/>
    <x v="1"/>
    <n v="0"/>
    <s v=""/>
    <x v="0"/>
  </r>
  <r>
    <s v="DL-00352"/>
    <s v="CUST-1482"/>
    <s v=""/>
    <x v="2"/>
    <s v="Qualification"/>
    <s v="41476"/>
    <n v="41476"/>
    <x v="2"/>
    <x v="25"/>
    <x v="21"/>
    <s v="2023-05-14"/>
    <d v="2023-05-14T00:00:00"/>
    <d v="2023-09-20T00:00:00"/>
    <d v="2023-09-20T00:00:00"/>
    <m/>
    <s v=""/>
    <m/>
    <n v="0"/>
    <n v="1"/>
    <n v="1.7"/>
    <s v="Middle East"/>
    <n v="41476"/>
    <x v="0"/>
    <x v="2"/>
    <n v="0"/>
    <s v=""/>
    <x v="0"/>
  </r>
  <r>
    <s v="DL-00353"/>
    <s v="CUST-0206"/>
    <s v="CMP-386"/>
    <x v="3"/>
    <s v="Demo"/>
    <s v="$19,840"/>
    <n v="19840"/>
    <x v="1"/>
    <x v="3"/>
    <x v="3"/>
    <s v="2024-01-11"/>
    <d v="2024-01-11T00:00:00"/>
    <d v="2024-06-14T00:00:00"/>
    <d v="2024-06-14T00:00:00"/>
    <m/>
    <s v=""/>
    <m/>
    <n v="0"/>
    <n v="1"/>
    <m/>
    <s v="East Africa"/>
    <n v="19840"/>
    <x v="0"/>
    <x v="2"/>
    <n v="0"/>
    <s v=""/>
    <x v="0"/>
  </r>
  <r>
    <s v="DL-00354"/>
    <s v="CUST-1305"/>
    <s v="CMP-157"/>
    <x v="4"/>
    <s v="Qualification"/>
    <s v="14284"/>
    <n v="14284"/>
    <x v="6"/>
    <x v="5"/>
    <x v="5"/>
    <s v="2024-09-07"/>
    <d v="2024-09-07T00:00:00"/>
    <m/>
    <s v=""/>
    <m/>
    <s v=""/>
    <m/>
    <n v="0"/>
    <n v="1"/>
    <n v="26.2"/>
    <s v="ANZ"/>
    <n v="14284"/>
    <x v="0"/>
    <x v="0"/>
    <n v="0"/>
    <s v=""/>
    <x v="0"/>
  </r>
  <r>
    <s v="DL-00355"/>
    <s v="CUST-0095"/>
    <s v="CMP-015"/>
    <x v="0"/>
    <s v="Prospecting"/>
    <s v="8,872"/>
    <n v="8872"/>
    <x v="1"/>
    <x v="21"/>
    <x v="19"/>
    <s v="2024-08-28"/>
    <d v="2024-08-28T00:00:00"/>
    <d v="2025-01-01T00:00:00"/>
    <d v="2025-01-01T00:00:00"/>
    <m/>
    <s v=""/>
    <m/>
    <n v="0"/>
    <n v="1"/>
    <n v="19.600000000000001"/>
    <s v="East Africa"/>
    <n v="8872"/>
    <x v="0"/>
    <x v="1"/>
    <n v="0"/>
    <s v=""/>
    <x v="0"/>
  </r>
  <r>
    <s v="DL-00356"/>
    <s v="CUST-0657"/>
    <s v=""/>
    <x v="0"/>
    <s v="Qualification"/>
    <s v="6426"/>
    <n v="6426"/>
    <x v="3"/>
    <x v="3"/>
    <x v="3"/>
    <s v="2022-06-14"/>
    <d v="2022-06-14T00:00:00"/>
    <d v="2022-09-14T00:00:00"/>
    <d v="2022-09-14T00:00:00"/>
    <m/>
    <s v=""/>
    <m/>
    <n v="0"/>
    <n v="1"/>
    <n v="32.700000000000003"/>
    <s v="ANZ"/>
    <n v="6426"/>
    <x v="0"/>
    <x v="1"/>
    <n v="0"/>
    <s v=""/>
    <x v="0"/>
  </r>
  <r>
    <s v="DL-00357"/>
    <s v="CUST-0798"/>
    <s v="CMP-300"/>
    <x v="0"/>
    <s v="Negotiation"/>
    <s v="6980"/>
    <n v="6980"/>
    <x v="3"/>
    <x v="15"/>
    <x v="14"/>
    <s v="2022-08-27"/>
    <d v="2022-08-27T00:00:00"/>
    <d v="2023-01-17T00:00:00"/>
    <d v="2023-01-17T00:00:00"/>
    <m/>
    <s v=""/>
    <m/>
    <n v="0"/>
    <n v="1"/>
    <n v="4.9000000000000004"/>
    <s v="South Asia"/>
    <n v="6980"/>
    <x v="0"/>
    <x v="0"/>
    <n v="0"/>
    <s v=""/>
    <x v="0"/>
  </r>
  <r>
    <s v="DL-00358"/>
    <s v="CUST-0823"/>
    <s v=""/>
    <x v="4"/>
    <s v="Closed Lost"/>
    <s v="8,333"/>
    <n v="8333"/>
    <x v="3"/>
    <x v="25"/>
    <x v="21"/>
    <s v="2024-01-15"/>
    <d v="2024-01-15T00:00:00"/>
    <d v="2024-03-20T00:00:00"/>
    <d v="2024-03-20T00:00:00"/>
    <d v="2024-06-17T00:00:00"/>
    <d v="2024-06-17T00:00:00"/>
    <n v="154"/>
    <n v="0"/>
    <n v="1"/>
    <n v="16.7"/>
    <s v="Southeast Asia"/>
    <n v="8333"/>
    <x v="2"/>
    <x v="0"/>
    <n v="1"/>
    <n v="89"/>
    <x v="0"/>
  </r>
  <r>
    <s v="DL-00359"/>
    <s v="CUST-1343"/>
    <s v="CMP-235"/>
    <x v="1"/>
    <s v="Negotiation"/>
    <s v="119276"/>
    <n v="119276"/>
    <x v="0"/>
    <x v="8"/>
    <x v="7"/>
    <s v="2024-10-09"/>
    <d v="2024-10-09T00:00:00"/>
    <d v="2024-10-24T00:00:00"/>
    <d v="2024-10-24T00:00:00"/>
    <m/>
    <s v=""/>
    <m/>
    <n v="0"/>
    <n v="1"/>
    <m/>
    <s v="South Asia"/>
    <n v="119276"/>
    <x v="0"/>
    <x v="0"/>
    <n v="0"/>
    <s v=""/>
    <x v="0"/>
  </r>
  <r>
    <s v="DL-00360"/>
    <s v="CUST-0357"/>
    <s v="CMP-194"/>
    <x v="0"/>
    <s v="Demo"/>
    <s v="2940"/>
    <n v="2940"/>
    <x v="5"/>
    <x v="7"/>
    <x v="6"/>
    <s v="2024-05-13"/>
    <d v="2024-05-13T00:00:00"/>
    <d v="2024-08-03T00:00:00"/>
    <d v="2024-08-03T00:00:00"/>
    <m/>
    <s v=""/>
    <m/>
    <n v="0"/>
    <n v="1"/>
    <n v="29.5"/>
    <s v="East Africa"/>
    <n v="2940"/>
    <x v="0"/>
    <x v="0"/>
    <n v="0"/>
    <s v=""/>
    <x v="0"/>
  </r>
  <r>
    <s v="DL-00361"/>
    <s v="CUST-1046"/>
    <s v="CMP-041"/>
    <x v="4"/>
    <s v="Closed Lost"/>
    <s v="$5,740"/>
    <n v="5740"/>
    <x v="4"/>
    <x v="20"/>
    <x v="18"/>
    <s v="2022-02-27"/>
    <d v="2022-02-27T00:00:00"/>
    <d v="2022-08-15T00:00:00"/>
    <d v="2022-08-15T00:00:00"/>
    <d v="2022-05-16T00:00:00"/>
    <d v="2022-05-16T00:00:00"/>
    <n v="78"/>
    <n v="0"/>
    <n v="1"/>
    <n v="14.1"/>
    <s v="East Africa"/>
    <n v="5740"/>
    <x v="2"/>
    <x v="2"/>
    <n v="1"/>
    <n v="-91"/>
    <x v="1"/>
  </r>
  <r>
    <s v="DL-00362"/>
    <s v="CUST-0297"/>
    <s v=""/>
    <x v="3"/>
    <s v="Prospecting"/>
    <s v="4914"/>
    <n v="4914"/>
    <x v="1"/>
    <x v="14"/>
    <x v="13"/>
    <s v="2023-07-28"/>
    <d v="2023-07-28T00:00:00"/>
    <d v="2023-08-24T00:00:00"/>
    <d v="2023-08-24T00:00:00"/>
    <m/>
    <s v=""/>
    <m/>
    <n v="0"/>
    <n v="1"/>
    <n v="32.799999999999997"/>
    <s v="ANZ"/>
    <n v="4914"/>
    <x v="0"/>
    <x v="2"/>
    <n v="0"/>
    <s v=""/>
    <x v="0"/>
  </r>
  <r>
    <s v="DL-00363"/>
    <s v="CUST-1052"/>
    <s v="CMP-373"/>
    <x v="2"/>
    <s v="Demo"/>
    <s v="34636"/>
    <n v="34636"/>
    <x v="0"/>
    <x v="7"/>
    <x v="6"/>
    <s v="2024-03-31"/>
    <d v="2024-03-31T00:00:00"/>
    <d v="2024-08-15T00:00:00"/>
    <d v="2024-08-15T00:00:00"/>
    <m/>
    <s v=""/>
    <m/>
    <n v="0"/>
    <n v="1"/>
    <n v="15.7"/>
    <s v="Middle East"/>
    <n v="34636"/>
    <x v="0"/>
    <x v="0"/>
    <n v="0"/>
    <s v=""/>
    <x v="0"/>
  </r>
  <r>
    <s v="DL-00364"/>
    <s v="CUST-0978"/>
    <s v="CMP-214"/>
    <x v="1"/>
    <s v="Negotiation"/>
    <s v="$65,885"/>
    <n v="65885"/>
    <x v="3"/>
    <x v="4"/>
    <x v="4"/>
    <s v="2022-10-04"/>
    <d v="2022-10-04T00:00:00"/>
    <d v="2022-12-29T00:00:00"/>
    <d v="2022-12-29T00:00:00"/>
    <m/>
    <s v=""/>
    <m/>
    <n v="0"/>
    <n v="1"/>
    <n v="14.3"/>
    <s v="South Asia"/>
    <n v="65885"/>
    <x v="0"/>
    <x v="0"/>
    <n v="0"/>
    <s v=""/>
    <x v="0"/>
  </r>
  <r>
    <s v="DL-00365"/>
    <s v="CUST-1095"/>
    <s v=""/>
    <x v="0"/>
    <s v="Closed Lost"/>
    <s v="6507"/>
    <n v="6507"/>
    <x v="6"/>
    <x v="15"/>
    <x v="14"/>
    <s v="2023-03-09"/>
    <d v="2023-03-09T00:00:00"/>
    <d v="2023-06-12T00:00:00"/>
    <d v="2023-06-12T00:00:00"/>
    <d v="2023-05-30T00:00:00"/>
    <d v="2023-05-30T00:00:00"/>
    <n v="82"/>
    <n v="0"/>
    <n v="1"/>
    <n v="3.3"/>
    <s v="ANZ"/>
    <n v="6507"/>
    <x v="2"/>
    <x v="1"/>
    <n v="1"/>
    <n v="-13"/>
    <x v="1"/>
  </r>
  <r>
    <s v="DL-00366"/>
    <s v="CUST-0751"/>
    <s v="CMP-354"/>
    <x v="1"/>
    <s v="Proposal"/>
    <s v="130K"/>
    <n v="130000"/>
    <x v="1"/>
    <x v="15"/>
    <x v="14"/>
    <s v="2023-03-23"/>
    <d v="2023-03-23T00:00:00"/>
    <d v="2023-04-25T00:00:00"/>
    <d v="2023-04-25T00:00:00"/>
    <m/>
    <s v=""/>
    <m/>
    <n v="0"/>
    <n v="1"/>
    <n v="29.4"/>
    <s v="East Africa"/>
    <n v="130000"/>
    <x v="0"/>
    <x v="2"/>
    <n v="0"/>
    <s v=""/>
    <x v="0"/>
  </r>
  <r>
    <s v="DL-00367"/>
    <s v="CUST-0110"/>
    <s v=""/>
    <x v="4"/>
    <s v="Proposal"/>
    <s v="3322"/>
    <n v="3322"/>
    <x v="1"/>
    <x v="10"/>
    <x v="9"/>
    <s v="2024-10-20"/>
    <d v="2024-10-20T00:00:00"/>
    <d v="2025-02-01T00:00:00"/>
    <d v="2025-02-01T00:00:00"/>
    <m/>
    <s v=""/>
    <m/>
    <n v="0"/>
    <n v="1"/>
    <n v="23.9"/>
    <s v="Southeast Asia"/>
    <n v="3322"/>
    <x v="0"/>
    <x v="0"/>
    <n v="0"/>
    <s v=""/>
    <x v="0"/>
  </r>
  <r>
    <s v="DL-00368"/>
    <s v="CUST-0247"/>
    <s v="CMP-384"/>
    <x v="2"/>
    <s v="Prospecting"/>
    <s v="22K"/>
    <n v="22000"/>
    <x v="8"/>
    <x v="19"/>
    <x v="17"/>
    <s v="2022-04-03"/>
    <d v="2022-04-03T00:00:00"/>
    <d v="2022-05-02T00:00:00"/>
    <d v="2022-05-02T00:00:00"/>
    <m/>
    <s v=""/>
    <m/>
    <n v="0"/>
    <n v="1"/>
    <n v="23.5"/>
    <s v="East Africa"/>
    <n v="22000"/>
    <x v="0"/>
    <x v="2"/>
    <n v="0"/>
    <s v=""/>
    <x v="0"/>
  </r>
  <r>
    <s v="DL-00369"/>
    <s v="CUST-1032"/>
    <s v="CMP-398"/>
    <x v="2"/>
    <s v="Demo"/>
    <s v="15480"/>
    <n v="15480"/>
    <x v="2"/>
    <x v="5"/>
    <x v="5"/>
    <s v="2022-09-11"/>
    <d v="2022-09-11T00:00:00"/>
    <d v="2022-11-20T00:00:00"/>
    <d v="2022-11-20T00:00:00"/>
    <m/>
    <s v=""/>
    <m/>
    <n v="0"/>
    <n v="1"/>
    <n v="5.4"/>
    <s v="Middle East"/>
    <n v="15480"/>
    <x v="0"/>
    <x v="1"/>
    <n v="0"/>
    <s v=""/>
    <x v="0"/>
  </r>
  <r>
    <s v="DL-00370"/>
    <s v="CUST-0558"/>
    <s v="CMP-208"/>
    <x v="0"/>
    <s v="Closed Won"/>
    <s v="8189"/>
    <n v="8189"/>
    <x v="1"/>
    <x v="19"/>
    <x v="17"/>
    <s v="2023-06-05"/>
    <d v="2023-06-05T00:00:00"/>
    <d v="2023-08-04T00:00:00"/>
    <d v="2023-08-04T00:00:00"/>
    <d v="2023-07-22T00:00:00"/>
    <d v="2023-07-22T00:00:00"/>
    <n v="47"/>
    <n v="0"/>
    <n v="1"/>
    <n v="34.700000000000003"/>
    <s v="South Asia"/>
    <n v="8189"/>
    <x v="1"/>
    <x v="0"/>
    <n v="1"/>
    <n v="-13"/>
    <x v="1"/>
  </r>
  <r>
    <s v="DL-00371"/>
    <s v="CUST-0810"/>
    <s v="CMP-396"/>
    <x v="2"/>
    <s v="Negotiation"/>
    <s v="$21,824"/>
    <n v="21824"/>
    <x v="5"/>
    <x v="16"/>
    <x v="15"/>
    <s v="2023-05-31"/>
    <d v="2023-05-31T00:00:00"/>
    <d v="2023-09-22T00:00:00"/>
    <d v="2023-09-22T00:00:00"/>
    <m/>
    <s v=""/>
    <m/>
    <n v="0"/>
    <n v="1"/>
    <n v="1.8"/>
    <s v="East Africa"/>
    <n v="21824"/>
    <x v="0"/>
    <x v="2"/>
    <n v="0"/>
    <s v=""/>
    <x v="0"/>
  </r>
  <r>
    <s v="DL-00372"/>
    <s v="CUST-1355"/>
    <s v="CMP-248"/>
    <x v="1"/>
    <s v="Closed Won"/>
    <s v="$70,783"/>
    <n v="70783"/>
    <x v="6"/>
    <x v="9"/>
    <x v="8"/>
    <s v="2024-08-09"/>
    <d v="2024-08-09T00:00:00"/>
    <d v="2024-09-01T00:00:00"/>
    <d v="2024-09-01T00:00:00"/>
    <d v="2025-02-01T00:00:00"/>
    <d v="2025-02-01T00:00:00"/>
    <n v="176"/>
    <n v="0"/>
    <n v="1"/>
    <m/>
    <s v="Southeast Asia"/>
    <n v="70783"/>
    <x v="1"/>
    <x v="0"/>
    <n v="1"/>
    <n v="153"/>
    <x v="0"/>
  </r>
  <r>
    <s v="DL-00373"/>
    <s v="CUST-0191"/>
    <s v="CMP-362"/>
    <x v="4"/>
    <s v="Demo"/>
    <s v="13,612"/>
    <n v="13612"/>
    <x v="0"/>
    <x v="21"/>
    <x v="19"/>
    <s v="2023-01-29"/>
    <d v="2023-01-29T00:00:00"/>
    <d v="2023-06-15T00:00:00"/>
    <d v="2023-06-15T00:00:00"/>
    <m/>
    <s v=""/>
    <m/>
    <n v="0"/>
    <n v="1"/>
    <n v="4.2"/>
    <s v="South Asia"/>
    <n v="13612"/>
    <x v="0"/>
    <x v="2"/>
    <n v="0"/>
    <s v=""/>
    <x v="0"/>
  </r>
  <r>
    <s v="DL-00374"/>
    <s v="CUST-0370"/>
    <s v=""/>
    <x v="1"/>
    <s v="Qualification"/>
    <s v="195765"/>
    <n v="195765"/>
    <x v="1"/>
    <x v="9"/>
    <x v="8"/>
    <s v="2024-12-11"/>
    <d v="2024-12-11T00:00:00"/>
    <d v="2025-02-22T00:00:00"/>
    <d v="2025-02-22T00:00:00"/>
    <m/>
    <s v=""/>
    <m/>
    <n v="0"/>
    <n v="1"/>
    <n v="2.1"/>
    <s v="Southeast Asia"/>
    <n v="195765"/>
    <x v="0"/>
    <x v="0"/>
    <n v="0"/>
    <s v=""/>
    <x v="0"/>
  </r>
  <r>
    <s v="DL-00375"/>
    <s v="CUST-0632"/>
    <s v=""/>
    <x v="0"/>
    <s v="Prospecting"/>
    <s v="8K"/>
    <n v="8000"/>
    <x v="8"/>
    <x v="22"/>
    <x v="20"/>
    <s v="31/08/2023"/>
    <d v="2023-08-31T00:00:00"/>
    <d v="2023-11-23T00:00:00"/>
    <d v="2023-11-23T00:00:00"/>
    <m/>
    <s v=""/>
    <m/>
    <n v="0"/>
    <n v="1"/>
    <m/>
    <s v="Middle East"/>
    <n v="8000"/>
    <x v="0"/>
    <x v="2"/>
    <n v="0"/>
    <s v=""/>
    <x v="0"/>
  </r>
  <r>
    <s v="DL-00376"/>
    <s v="CUST-1231"/>
    <s v="CMP-159"/>
    <x v="1"/>
    <s v="Proposal"/>
    <s v="212,619"/>
    <n v="212619"/>
    <x v="7"/>
    <x v="21"/>
    <x v="19"/>
    <s v="2022-05-14"/>
    <d v="2022-05-14T00:00:00"/>
    <m/>
    <s v=""/>
    <m/>
    <s v=""/>
    <m/>
    <n v="0"/>
    <n v="1"/>
    <n v="28.1"/>
    <s v="Southeast Asia"/>
    <n v="212619"/>
    <x v="0"/>
    <x v="2"/>
    <n v="0"/>
    <s v=""/>
    <x v="0"/>
  </r>
  <r>
    <s v="DL-00377"/>
    <s v="CUST-1270"/>
    <s v=""/>
    <x v="0"/>
    <s v="Closed Lost"/>
    <s v="9516"/>
    <n v="9516"/>
    <x v="3"/>
    <x v="10"/>
    <x v="9"/>
    <s v="2023-10-28"/>
    <d v="2023-10-28T00:00:00"/>
    <d v="2024-04-19T00:00:00"/>
    <d v="2024-04-19T00:00:00"/>
    <d v="2024-01-01T00:00:00"/>
    <d v="2024-01-01T00:00:00"/>
    <n v="65"/>
    <n v="0"/>
    <n v="1"/>
    <m/>
    <s v="Southeast Asia"/>
    <s v="[GPT ERROR] Free trial ended. Buy credits on dashboard.gptforwork.com to continue."/>
    <x v="2"/>
    <x v="2"/>
    <n v="1"/>
    <n v="-109"/>
    <x v="1"/>
  </r>
  <r>
    <s v="DL-00378"/>
    <s v="CUST-0655"/>
    <s v=""/>
    <x v="3"/>
    <s v="Qualification"/>
    <s v="12428"/>
    <n v="12428"/>
    <x v="1"/>
    <x v="10"/>
    <x v="9"/>
    <s v="21/02/2024"/>
    <d v="2024-02-21T00:00:00"/>
    <d v="2024-06-23T00:00:00"/>
    <d v="2024-06-23T00:00:00"/>
    <m/>
    <s v=""/>
    <m/>
    <n v="0"/>
    <n v="1"/>
    <n v="27.1"/>
    <s v="ANZ"/>
    <s v="[GPT ERROR] Free trial ended. Buy credits on dashboard.gptforwork.com to continue."/>
    <x v="0"/>
    <x v="0"/>
    <n v="0"/>
    <s v=""/>
    <x v="0"/>
  </r>
  <r>
    <s v="DL-00379"/>
    <s v="CUST-0513"/>
    <s v=""/>
    <x v="0"/>
    <s v="Closed Won"/>
    <s v="$7,781"/>
    <n v="7781"/>
    <x v="8"/>
    <x v="6"/>
    <x v="2"/>
    <s v="2023-04-18"/>
    <d v="2023-04-18T00:00:00"/>
    <d v="2023-07-13T00:00:00"/>
    <d v="2023-07-13T00:00:00"/>
    <d v="2023-06-15T00:00:00"/>
    <d v="2023-06-15T00:00:00"/>
    <n v="58"/>
    <n v="1"/>
    <n v="4"/>
    <n v="14.9"/>
    <s v="ANZ"/>
    <s v="[GPT ERROR] Free trial ended. Buy credits on dashboard.gptforwork.com to continue."/>
    <x v="1"/>
    <x v="0"/>
    <n v="1"/>
    <n v="-28"/>
    <x v="1"/>
  </r>
  <r>
    <s v="DL-00380"/>
    <s v="CUST-0615"/>
    <s v="CMP-186"/>
    <x v="3"/>
    <s v="Proposal"/>
    <s v="11377"/>
    <n v="11377"/>
    <x v="4"/>
    <x v="5"/>
    <x v="5"/>
    <s v="2024-12-14"/>
    <d v="2024-12-14T00:00:00"/>
    <d v="2025-03-04T00:00:00"/>
    <d v="2025-03-04T00:00:00"/>
    <m/>
    <s v=""/>
    <m/>
    <n v="0"/>
    <n v="1"/>
    <n v="17.8"/>
    <s v="Southeast Asia"/>
    <s v="[GPT ERROR] Free trial ended. Buy credits on dashboard.gptforwork.com to continue."/>
    <x v="0"/>
    <x v="2"/>
    <n v="0"/>
    <s v=""/>
    <x v="0"/>
  </r>
  <r>
    <s v="DL-00381"/>
    <s v="CUST-1490"/>
    <s v="CMP-287"/>
    <x v="3"/>
    <s v="Qualification"/>
    <s v="7765"/>
    <n v="7765"/>
    <x v="1"/>
    <x v="25"/>
    <x v="21"/>
    <s v="2023-07-05"/>
    <d v="2023-07-05T00:00:00"/>
    <d v="2023-07-25T00:00:00"/>
    <d v="2023-07-25T00:00:00"/>
    <m/>
    <s v=""/>
    <m/>
    <n v="0"/>
    <n v="1"/>
    <n v="12.2"/>
    <s v="East Africa"/>
    <s v="[GPT ERROR] Free trial ended. Buy credits on dashboard.gptforwork.com to continue."/>
    <x v="0"/>
    <x v="1"/>
    <n v="0"/>
    <s v=""/>
    <x v="0"/>
  </r>
  <r>
    <s v="DL-00382"/>
    <s v="CUST-0765"/>
    <s v=""/>
    <x v="3"/>
    <s v="Demo"/>
    <s v="$9,381"/>
    <n v="9381"/>
    <x v="3"/>
    <x v="9"/>
    <x v="8"/>
    <s v="2024-05-14"/>
    <d v="2024-05-14T00:00:00"/>
    <d v="2024-10-29T00:00:00"/>
    <d v="2024-10-29T00:00:00"/>
    <m/>
    <s v=""/>
    <m/>
    <n v="0"/>
    <n v="1"/>
    <n v="30.2"/>
    <s v="South Asia"/>
    <s v="[GPT ERROR] Free trial ended. Buy credits on dashboard.gptforwork.com to continue."/>
    <x v="0"/>
    <x v="2"/>
    <n v="0"/>
    <s v=""/>
    <x v="0"/>
  </r>
  <r>
    <s v="DL-00383"/>
    <s v="CUST-1072"/>
    <s v="CMP-223"/>
    <x v="2"/>
    <s v="Prospecting"/>
    <s v="47460"/>
    <n v="47460"/>
    <x v="7"/>
    <x v="17"/>
    <x v="16"/>
    <s v="2023-07-17"/>
    <d v="2023-07-17T00:00:00"/>
    <d v="2024-01-04T00:00:00"/>
    <d v="2024-01-04T00:00:00"/>
    <m/>
    <s v=""/>
    <m/>
    <n v="0"/>
    <n v="1"/>
    <n v="23.3"/>
    <s v="East Africa"/>
    <m/>
    <x v="0"/>
    <x v="2"/>
    <n v="0"/>
    <s v=""/>
    <x v="0"/>
  </r>
  <r>
    <s v="DL-00384"/>
    <s v="CUST-1187"/>
    <s v=""/>
    <x v="1"/>
    <s v="Proposal"/>
    <s v="$146,153"/>
    <n v="146153"/>
    <x v="2"/>
    <x v="22"/>
    <x v="20"/>
    <s v="2024-06-06"/>
    <d v="2024-06-06T00:00:00"/>
    <d v="2024-08-26T00:00:00"/>
    <d v="2024-08-26T00:00:00"/>
    <m/>
    <s v=""/>
    <m/>
    <n v="0"/>
    <n v="1"/>
    <m/>
    <s v="East Africa"/>
    <m/>
    <x v="0"/>
    <x v="0"/>
    <n v="0"/>
    <s v=""/>
    <x v="0"/>
  </r>
  <r>
    <s v="DL-00385"/>
    <s v="CUST-1467"/>
    <s v="CMP-252"/>
    <x v="4"/>
    <s v="Prospecting"/>
    <s v="$10,231"/>
    <n v="10231"/>
    <x v="2"/>
    <x v="14"/>
    <x v="13"/>
    <s v="2022-01-01"/>
    <d v="2022-01-01T00:00:00"/>
    <d v="2022-05-25T00:00:00"/>
    <d v="2022-05-25T00:00:00"/>
    <m/>
    <s v=""/>
    <m/>
    <n v="0"/>
    <n v="1"/>
    <m/>
    <s v="Middle East"/>
    <m/>
    <x v="0"/>
    <x v="0"/>
    <n v="0"/>
    <s v=""/>
    <x v="0"/>
  </r>
  <r>
    <s v="DL-00386"/>
    <s v="CUST-1482"/>
    <s v="CMP-210"/>
    <x v="2"/>
    <s v="Qualification"/>
    <s v="22182"/>
    <n v="22182"/>
    <x v="4"/>
    <x v="16"/>
    <x v="15"/>
    <s v="2024-11-25"/>
    <d v="2024-11-25T00:00:00"/>
    <d v="2025-02-19T00:00:00"/>
    <d v="2025-02-19T00:00:00"/>
    <m/>
    <s v=""/>
    <m/>
    <n v="0"/>
    <n v="1"/>
    <n v="31.8"/>
    <s v="East Africa"/>
    <m/>
    <x v="0"/>
    <x v="2"/>
    <n v="0"/>
    <s v=""/>
    <x v="0"/>
  </r>
  <r>
    <s v="DL-00387"/>
    <s v="CUST-0470"/>
    <s v="CMP-170"/>
    <x v="4"/>
    <s v="Demo"/>
    <s v="11,945"/>
    <n v="11945"/>
    <x v="6"/>
    <x v="13"/>
    <x v="12"/>
    <s v="2022-12-31"/>
    <d v="2022-12-31T00:00:00"/>
    <d v="2023-05-15T00:00:00"/>
    <d v="2023-05-15T00:00:00"/>
    <m/>
    <s v=""/>
    <m/>
    <n v="0"/>
    <n v="1"/>
    <n v="18.8"/>
    <s v="South Asia"/>
    <m/>
    <x v="0"/>
    <x v="1"/>
    <n v="0"/>
    <s v=""/>
    <x v="0"/>
  </r>
  <r>
    <s v="DL-00388"/>
    <s v="CUST-0069"/>
    <s v="CMP-390"/>
    <x v="2"/>
    <s v="Demo"/>
    <s v="38613"/>
    <n v="38613"/>
    <x v="4"/>
    <x v="25"/>
    <x v="21"/>
    <s v="2022-12-20"/>
    <d v="2022-12-20T00:00:00"/>
    <d v="2023-03-22T00:00:00"/>
    <d v="2023-03-22T00:00:00"/>
    <m/>
    <s v=""/>
    <m/>
    <n v="0"/>
    <n v="1"/>
    <n v="27.6"/>
    <s v="East Africa"/>
    <m/>
    <x v="0"/>
    <x v="2"/>
    <n v="0"/>
    <s v=""/>
    <x v="0"/>
  </r>
  <r>
    <s v="DL-00389"/>
    <s v="CUST-1174"/>
    <s v="CMP-194"/>
    <x v="2"/>
    <s v="Closed Won"/>
    <s v="$23,070"/>
    <n v="23070"/>
    <x v="2"/>
    <x v="25"/>
    <x v="21"/>
    <s v="2024-11-14"/>
    <d v="2024-11-14T00:00:00"/>
    <m/>
    <s v=""/>
    <d v="2024-12-24T00:00:00"/>
    <d v="2024-12-24T00:00:00"/>
    <n v="40"/>
    <n v="0"/>
    <n v="1"/>
    <n v="4.9000000000000004"/>
    <s v="South Asia"/>
    <m/>
    <x v="1"/>
    <x v="2"/>
    <n v="1"/>
    <s v=""/>
    <x v="0"/>
  </r>
  <r>
    <s v="DL-00390"/>
    <s v="CUST-1251"/>
    <s v=""/>
    <x v="2"/>
    <s v="Prospecting"/>
    <s v="27,251"/>
    <n v="27251"/>
    <x v="5"/>
    <x v="9"/>
    <x v="8"/>
    <s v="2024-09-29"/>
    <d v="2024-09-29T00:00:00"/>
    <m/>
    <s v=""/>
    <m/>
    <s v=""/>
    <m/>
    <n v="0"/>
    <n v="1"/>
    <n v="7.6"/>
    <s v="Southeast Asia"/>
    <m/>
    <x v="0"/>
    <x v="2"/>
    <n v="0"/>
    <s v=""/>
    <x v="0"/>
  </r>
  <r>
    <s v="DL-00391"/>
    <s v="CUST-0442"/>
    <s v=""/>
    <x v="1"/>
    <s v="Demo"/>
    <s v="173531"/>
    <n v="173531"/>
    <x v="5"/>
    <x v="6"/>
    <x v="2"/>
    <s v="2024-02-13"/>
    <d v="2024-02-13T00:00:00"/>
    <d v="2024-04-27T00:00:00"/>
    <d v="2024-04-27T00:00:00"/>
    <m/>
    <s v=""/>
    <m/>
    <n v="0"/>
    <n v="1"/>
    <n v="2.5"/>
    <s v="ANZ"/>
    <m/>
    <x v="0"/>
    <x v="0"/>
    <n v="0"/>
    <s v=""/>
    <x v="0"/>
  </r>
  <r>
    <s v="DL-00392"/>
    <s v="CUST-0182"/>
    <s v="CMP-201"/>
    <x v="4"/>
    <s v="Closed Won"/>
    <s v="$5,759"/>
    <n v="5759"/>
    <x v="6"/>
    <x v="0"/>
    <x v="0"/>
    <s v="2023-09-10"/>
    <d v="2023-09-10T00:00:00"/>
    <d v="2024-01-21T00:00:00"/>
    <d v="2024-01-21T00:00:00"/>
    <d v="2023-11-13T00:00:00"/>
    <d v="2023-11-13T00:00:00"/>
    <n v="64"/>
    <n v="0"/>
    <n v="1"/>
    <n v="31.2"/>
    <s v="Middle East"/>
    <m/>
    <x v="1"/>
    <x v="0"/>
    <n v="1"/>
    <n v="-69"/>
    <x v="1"/>
  </r>
  <r>
    <s v="DL-00393"/>
    <s v="CUST-1044"/>
    <s v="CMP-182"/>
    <x v="3"/>
    <s v="Closed Lost"/>
    <s v="16110"/>
    <n v="16110"/>
    <x v="8"/>
    <x v="4"/>
    <x v="4"/>
    <s v="2024-02-06"/>
    <d v="2024-02-06T00:00:00"/>
    <d v="2024-04-22T00:00:00"/>
    <d v="2024-04-22T00:00:00"/>
    <d v="2024-07-03T00:00:00"/>
    <d v="2024-07-03T00:00:00"/>
    <n v="148"/>
    <n v="0"/>
    <n v="1"/>
    <n v="25"/>
    <s v="ANZ"/>
    <m/>
    <x v="2"/>
    <x v="2"/>
    <n v="1"/>
    <n v="72"/>
    <x v="0"/>
  </r>
  <r>
    <s v="DL-00394"/>
    <s v="CUST-0520"/>
    <s v=""/>
    <x v="0"/>
    <s v="Closed Lost"/>
    <s v="$3,427"/>
    <n v="3427"/>
    <x v="4"/>
    <x v="14"/>
    <x v="13"/>
    <s v="21/02/2022"/>
    <d v="2022-02-21T00:00:00"/>
    <d v="2022-07-08T00:00:00"/>
    <d v="2022-07-08T00:00:00"/>
    <d v="2022-06-11T00:00:00"/>
    <d v="2022-06-11T00:00:00"/>
    <n v="110"/>
    <n v="0"/>
    <n v="1"/>
    <n v="2.8"/>
    <s v="South Asia"/>
    <m/>
    <x v="2"/>
    <x v="2"/>
    <n v="1"/>
    <n v="-27"/>
    <x v="1"/>
  </r>
  <r>
    <s v="DL-00395"/>
    <s v="CUST-0965"/>
    <s v="CMP-183"/>
    <x v="2"/>
    <s v="Negotiation"/>
    <s v="$34,305"/>
    <n v="34305"/>
    <x v="4"/>
    <x v="10"/>
    <x v="9"/>
    <s v="2022-03-08"/>
    <d v="2022-03-08T00:00:00"/>
    <d v="2022-06-02T00:00:00"/>
    <d v="2022-06-02T00:00:00"/>
    <m/>
    <s v=""/>
    <m/>
    <n v="0"/>
    <n v="1"/>
    <n v="27.9"/>
    <s v="Southeast Asia"/>
    <m/>
    <x v="0"/>
    <x v="1"/>
    <n v="0"/>
    <s v=""/>
    <x v="0"/>
  </r>
  <r>
    <s v="DL-00396"/>
    <s v="CUST-0595"/>
    <s v="CMP-350"/>
    <x v="1"/>
    <s v="Demo"/>
    <s v="201516"/>
    <n v="201516"/>
    <x v="8"/>
    <x v="19"/>
    <x v="17"/>
    <s v="2023-01-05"/>
    <d v="2023-01-05T00:00:00"/>
    <d v="2023-02-22T00:00:00"/>
    <d v="2023-02-22T00:00:00"/>
    <m/>
    <s v=""/>
    <m/>
    <n v="0"/>
    <n v="1"/>
    <m/>
    <s v="South Asia"/>
    <m/>
    <x v="0"/>
    <x v="2"/>
    <n v="0"/>
    <s v=""/>
    <x v="0"/>
  </r>
  <r>
    <s v="DL-00397"/>
    <s v="CUST-0076"/>
    <s v="CMP-392"/>
    <x v="1"/>
    <s v="Proposal"/>
    <s v="185K"/>
    <n v="185000"/>
    <x v="0"/>
    <x v="21"/>
    <x v="19"/>
    <s v="2023-05-18"/>
    <d v="2023-05-18T00:00:00"/>
    <d v="2023-09-02T00:00:00"/>
    <d v="2023-09-02T00:00:00"/>
    <m/>
    <s v=""/>
    <m/>
    <n v="0"/>
    <n v="1"/>
    <n v="2.7"/>
    <s v="East Africa"/>
    <m/>
    <x v="0"/>
    <x v="2"/>
    <n v="0"/>
    <s v=""/>
    <x v="0"/>
  </r>
  <r>
    <s v="DL-00398"/>
    <s v="CUST-0818"/>
    <s v="CMP-048"/>
    <x v="1"/>
    <s v="Closed Lost"/>
    <s v="$180,309"/>
    <n v="180309"/>
    <x v="0"/>
    <x v="25"/>
    <x v="21"/>
    <s v="2024-07-06"/>
    <d v="2024-07-06T00:00:00"/>
    <d v="2024-11-07T00:00:00"/>
    <d v="2024-11-07T00:00:00"/>
    <d v="2024-10-12T00:00:00"/>
    <d v="2024-10-12T00:00:00"/>
    <n v="98"/>
    <n v="0"/>
    <n v="1"/>
    <n v="16.5"/>
    <s v="ANZ"/>
    <m/>
    <x v="2"/>
    <x v="1"/>
    <n v="1"/>
    <n v="-26"/>
    <x v="1"/>
  </r>
  <r>
    <s v="DL-00399"/>
    <s v="CUST-1370"/>
    <s v="CMP-207"/>
    <x v="0"/>
    <s v="Demo"/>
    <s v="$5,800"/>
    <n v="5800"/>
    <x v="3"/>
    <x v="11"/>
    <x v="10"/>
    <s v="2024-02-25"/>
    <d v="2024-02-25T00:00:00"/>
    <m/>
    <s v=""/>
    <m/>
    <s v=""/>
    <m/>
    <n v="0"/>
    <n v="1"/>
    <n v="13.1"/>
    <s v="East Africa"/>
    <m/>
    <x v="0"/>
    <x v="0"/>
    <n v="0"/>
    <s v=""/>
    <x v="0"/>
  </r>
  <r>
    <s v="DL-00400"/>
    <s v="CUST-0035"/>
    <s v=""/>
    <x v="3"/>
    <s v="Negotiation"/>
    <s v="18K"/>
    <n v="18000"/>
    <x v="0"/>
    <x v="17"/>
    <x v="16"/>
    <s v="2022-01-08"/>
    <d v="2022-01-08T00:00:00"/>
    <d v="2022-03-11T00:00:00"/>
    <d v="2022-03-11T00:00:00"/>
    <m/>
    <s v=""/>
    <m/>
    <n v="0"/>
    <n v="1"/>
    <n v="31.8"/>
    <s v="ANZ"/>
    <m/>
    <x v="0"/>
    <x v="2"/>
    <n v="0"/>
    <s v=""/>
    <x v="0"/>
  </r>
  <r>
    <s v="DL-00401"/>
    <s v="CUST-1277"/>
    <s v="CMP-283"/>
    <x v="3"/>
    <s v="Proposal"/>
    <s v="$14,451"/>
    <n v="14451"/>
    <x v="1"/>
    <x v="21"/>
    <x v="19"/>
    <s v="2022-06-30"/>
    <d v="2022-06-30T00:00:00"/>
    <d v="2022-10-01T00:00:00"/>
    <d v="2022-10-01T00:00:00"/>
    <m/>
    <s v=""/>
    <m/>
    <n v="0"/>
    <n v="1"/>
    <n v="15.8"/>
    <s v="South Asia"/>
    <m/>
    <x v="0"/>
    <x v="2"/>
    <n v="0"/>
    <s v=""/>
    <x v="0"/>
  </r>
  <r>
    <s v="DL-00402"/>
    <s v="CUST-1198"/>
    <s v="CMP-086"/>
    <x v="3"/>
    <s v="Demo"/>
    <s v="$10,277"/>
    <n v="10277"/>
    <x v="5"/>
    <x v="0"/>
    <x v="0"/>
    <s v="2023-01-20"/>
    <d v="2023-01-20T00:00:00"/>
    <m/>
    <s v=""/>
    <m/>
    <s v=""/>
    <m/>
    <n v="0"/>
    <n v="1"/>
    <n v="31.4"/>
    <s v="Southeast Asia"/>
    <m/>
    <x v="0"/>
    <x v="0"/>
    <n v="0"/>
    <s v=""/>
    <x v="0"/>
  </r>
  <r>
    <s v="DL-00403"/>
    <s v="CUST-0985"/>
    <s v=""/>
    <x v="2"/>
    <s v="Closed Won"/>
    <s v="25483"/>
    <n v="25483"/>
    <x v="0"/>
    <x v="25"/>
    <x v="21"/>
    <s v="2024-04-12"/>
    <d v="2024-04-12T00:00:00"/>
    <d v="2024-09-01T00:00:00"/>
    <d v="2024-09-01T00:00:00"/>
    <d v="2024-05-26T00:00:00"/>
    <d v="2024-05-26T00:00:00"/>
    <n v="44"/>
    <n v="1"/>
    <n v="2"/>
    <m/>
    <s v="Southeast Asia"/>
    <m/>
    <x v="1"/>
    <x v="0"/>
    <n v="1"/>
    <n v="-98"/>
    <x v="1"/>
  </r>
  <r>
    <s v="DL-00404"/>
    <s v="CUST-0766"/>
    <s v="CMP-176"/>
    <x v="2"/>
    <s v="Qualification"/>
    <s v="$39,392"/>
    <n v="39392"/>
    <x v="2"/>
    <x v="19"/>
    <x v="17"/>
    <s v="15/12/2024"/>
    <d v="2024-12-15T00:00:00"/>
    <d v="2025-02-10T00:00:00"/>
    <d v="2025-02-10T00:00:00"/>
    <m/>
    <s v=""/>
    <m/>
    <n v="0"/>
    <n v="1"/>
    <n v="17.100000000000001"/>
    <s v="East Africa"/>
    <m/>
    <x v="0"/>
    <x v="0"/>
    <n v="0"/>
    <s v=""/>
    <x v="0"/>
  </r>
  <r>
    <s v="DL-00405"/>
    <s v="CUST-1183"/>
    <s v="CMP-111"/>
    <x v="3"/>
    <s v="Demo"/>
    <s v="20076"/>
    <n v="20076"/>
    <x v="0"/>
    <x v="1"/>
    <x v="1"/>
    <s v="2024-01-10"/>
    <d v="2024-01-10T00:00:00"/>
    <d v="2024-02-22T00:00:00"/>
    <d v="2024-02-22T00:00:00"/>
    <m/>
    <s v=""/>
    <m/>
    <n v="0"/>
    <n v="1"/>
    <n v="12.1"/>
    <s v="South Asia"/>
    <m/>
    <x v="0"/>
    <x v="1"/>
    <n v="0"/>
    <s v=""/>
    <x v="0"/>
  </r>
  <r>
    <s v="DL-00406"/>
    <s v="CUST-0638"/>
    <s v="CMP-353"/>
    <x v="3"/>
    <s v="Closed Won"/>
    <s v="$23,195"/>
    <n v="23195"/>
    <x v="0"/>
    <x v="25"/>
    <x v="21"/>
    <s v="2023-02-06"/>
    <d v="2023-02-06T00:00:00"/>
    <d v="2023-04-28T00:00:00"/>
    <d v="2023-04-28T00:00:00"/>
    <d v="2023-04-15T00:00:00"/>
    <d v="2023-04-15T00:00:00"/>
    <n v="68"/>
    <n v="1"/>
    <n v="2"/>
    <n v="10.9"/>
    <s v="Middle East"/>
    <m/>
    <x v="1"/>
    <x v="1"/>
    <n v="1"/>
    <n v="-13"/>
    <x v="1"/>
  </r>
  <r>
    <s v="DL-00407"/>
    <s v="CUST-0496"/>
    <s v="CMP-171"/>
    <x v="0"/>
    <s v="Closed Won"/>
    <s v="2499"/>
    <n v="2499"/>
    <x v="0"/>
    <x v="1"/>
    <x v="1"/>
    <s v="2023-10-06"/>
    <d v="2023-10-06T00:00:00"/>
    <d v="2024-01-04T00:00:00"/>
    <d v="2024-01-04T00:00:00"/>
    <d v="2023-11-17T00:00:00"/>
    <d v="2023-11-17T00:00:00"/>
    <n v="42"/>
    <n v="1"/>
    <n v="4"/>
    <n v="3.1"/>
    <s v="Middle East"/>
    <m/>
    <x v="1"/>
    <x v="0"/>
    <n v="1"/>
    <n v="-48"/>
    <x v="1"/>
  </r>
  <r>
    <s v="DL-00408"/>
    <s v="CUST-0111"/>
    <s v="CMP-316"/>
    <x v="0"/>
    <s v="Demo"/>
    <s v="3,693"/>
    <n v="3693"/>
    <x v="6"/>
    <x v="6"/>
    <x v="2"/>
    <s v="2023-09-22"/>
    <d v="2023-09-22T00:00:00"/>
    <d v="2024-02-20T00:00:00"/>
    <d v="2024-02-20T00:00:00"/>
    <m/>
    <s v=""/>
    <m/>
    <n v="0"/>
    <n v="1"/>
    <n v="24.9"/>
    <s v="ANZ"/>
    <m/>
    <x v="0"/>
    <x v="0"/>
    <n v="0"/>
    <s v=""/>
    <x v="0"/>
  </r>
  <r>
    <s v="DL-00409"/>
    <s v="CUST-1125"/>
    <s v="CMP-306"/>
    <x v="1"/>
    <s v="Negotiation"/>
    <s v="$173,884"/>
    <n v="173884"/>
    <x v="7"/>
    <x v="19"/>
    <x v="17"/>
    <s v="2023-05-02"/>
    <d v="2023-05-02T00:00:00"/>
    <d v="2023-08-02T00:00:00"/>
    <d v="2023-08-02T00:00:00"/>
    <m/>
    <s v=""/>
    <m/>
    <n v="0"/>
    <n v="1"/>
    <n v="19.5"/>
    <s v="Southeast Asia"/>
    <m/>
    <x v="0"/>
    <x v="2"/>
    <n v="0"/>
    <s v=""/>
    <x v="0"/>
  </r>
  <r>
    <s v="DL-00410"/>
    <s v="CUST-1258"/>
    <s v=""/>
    <x v="3"/>
    <s v="Qualification"/>
    <s v="4067"/>
    <n v="4067"/>
    <x v="1"/>
    <x v="10"/>
    <x v="9"/>
    <s v="2022-07-30"/>
    <d v="2022-07-30T00:00:00"/>
    <d v="2022-11-19T00:00:00"/>
    <d v="2022-11-19T00:00:00"/>
    <m/>
    <s v=""/>
    <m/>
    <n v="0"/>
    <n v="1"/>
    <n v="13.3"/>
    <s v="East Africa"/>
    <m/>
    <x v="0"/>
    <x v="0"/>
    <n v="0"/>
    <s v=""/>
    <x v="0"/>
  </r>
  <r>
    <s v="DL-00411"/>
    <s v="CUST-0328"/>
    <s v="CMP-196"/>
    <x v="1"/>
    <s v="Qualification"/>
    <s v="$73,527"/>
    <n v="73527"/>
    <x v="0"/>
    <x v="20"/>
    <x v="18"/>
    <s v="2022-09-15"/>
    <d v="2022-09-15T00:00:00"/>
    <d v="2023-02-04T00:00:00"/>
    <d v="2023-02-04T00:00:00"/>
    <m/>
    <s v=""/>
    <m/>
    <n v="0"/>
    <n v="1"/>
    <n v="22.3"/>
    <s v="East Africa"/>
    <m/>
    <x v="0"/>
    <x v="0"/>
    <n v="0"/>
    <s v=""/>
    <x v="0"/>
  </r>
  <r>
    <s v="DL-00412"/>
    <s v="CUST-0300"/>
    <s v="CMP-325"/>
    <x v="0"/>
    <s v="Proposal"/>
    <s v="1K"/>
    <n v="1000"/>
    <x v="5"/>
    <x v="14"/>
    <x v="13"/>
    <s v="2022-01-08"/>
    <d v="2022-01-08T00:00:00"/>
    <d v="2022-02-27T00:00:00"/>
    <d v="2022-02-27T00:00:00"/>
    <m/>
    <s v=""/>
    <m/>
    <n v="0"/>
    <n v="1"/>
    <n v="22.2"/>
    <s v="Southeast Asia"/>
    <m/>
    <x v="0"/>
    <x v="0"/>
    <n v="0"/>
    <s v=""/>
    <x v="0"/>
  </r>
  <r>
    <s v="DL-00413"/>
    <s v="CUST-1129"/>
    <s v="CMP-098"/>
    <x v="4"/>
    <s v="Prospecting"/>
    <s v="$13,354"/>
    <n v="13354"/>
    <x v="4"/>
    <x v="1"/>
    <x v="1"/>
    <s v="2024-08-06"/>
    <d v="2024-08-06T00:00:00"/>
    <d v="2024-11-15T00:00:00"/>
    <d v="2024-11-15T00:00:00"/>
    <m/>
    <s v=""/>
    <m/>
    <n v="0"/>
    <n v="1"/>
    <n v="25.7"/>
    <s v="South Asia"/>
    <m/>
    <x v="0"/>
    <x v="2"/>
    <n v="0"/>
    <s v=""/>
    <x v="0"/>
  </r>
  <r>
    <s v="DL-00414"/>
    <s v="CUST-0717"/>
    <s v="CMP-023"/>
    <x v="0"/>
    <s v="Demo"/>
    <s v="$7,135"/>
    <n v="7135"/>
    <x v="1"/>
    <x v="10"/>
    <x v="9"/>
    <s v="2022-02-17"/>
    <d v="2022-02-17T00:00:00"/>
    <d v="2022-08-12T00:00:00"/>
    <d v="2022-08-12T00:00:00"/>
    <m/>
    <s v=""/>
    <m/>
    <n v="0"/>
    <n v="1"/>
    <n v="14"/>
    <s v="South Asia"/>
    <m/>
    <x v="0"/>
    <x v="1"/>
    <n v="0"/>
    <s v=""/>
    <x v="0"/>
  </r>
  <r>
    <s v="DL-00415"/>
    <s v="CUST-0373"/>
    <s v="CMP-043"/>
    <x v="1"/>
    <s v="Prospecting"/>
    <s v="164K"/>
    <n v="164000"/>
    <x v="7"/>
    <x v="8"/>
    <x v="7"/>
    <s v="2024-03-28"/>
    <d v="2024-03-28T00:00:00"/>
    <m/>
    <s v=""/>
    <m/>
    <s v=""/>
    <m/>
    <n v="0"/>
    <n v="1"/>
    <n v="20.3"/>
    <s v="East Africa"/>
    <m/>
    <x v="0"/>
    <x v="0"/>
    <n v="0"/>
    <s v=""/>
    <x v="0"/>
  </r>
  <r>
    <s v="DL-00416"/>
    <s v="CUST-0893"/>
    <s v="CMP-261"/>
    <x v="4"/>
    <s v="Closed Lost"/>
    <s v="6350"/>
    <n v="6350"/>
    <x v="5"/>
    <x v="6"/>
    <x v="2"/>
    <s v="2024-03-07"/>
    <d v="2024-03-07T00:00:00"/>
    <d v="2024-07-10T00:00:00"/>
    <d v="2024-07-10T00:00:00"/>
    <d v="2024-05-22T00:00:00"/>
    <d v="2024-05-22T00:00:00"/>
    <n v="76"/>
    <n v="0"/>
    <n v="1"/>
    <n v="18"/>
    <s v="ANZ"/>
    <m/>
    <x v="2"/>
    <x v="2"/>
    <n v="1"/>
    <n v="-49"/>
    <x v="1"/>
  </r>
  <r>
    <s v="DL-00417"/>
    <s v="CUST-0781"/>
    <s v="CMP-373"/>
    <x v="1"/>
    <s v="Proposal"/>
    <s v="$196,688"/>
    <n v="196688"/>
    <x v="4"/>
    <x v="21"/>
    <x v="19"/>
    <s v="2022-09-20"/>
    <d v="2022-09-20T00:00:00"/>
    <m/>
    <s v=""/>
    <m/>
    <s v=""/>
    <m/>
    <n v="0"/>
    <n v="1"/>
    <m/>
    <s v="East Africa"/>
    <m/>
    <x v="0"/>
    <x v="0"/>
    <n v="0"/>
    <s v=""/>
    <x v="0"/>
  </r>
  <r>
    <s v="DL-00418"/>
    <s v="CUST-0573"/>
    <s v="CMP-392"/>
    <x v="4"/>
    <s v="Closed Won"/>
    <s v="$4,972"/>
    <n v="4972"/>
    <x v="5"/>
    <x v="12"/>
    <x v="11"/>
    <s v="2022-02-01"/>
    <d v="2022-02-01T00:00:00"/>
    <d v="2022-05-11T00:00:00"/>
    <d v="2022-05-11T00:00:00"/>
    <d v="2022-04-27T00:00:00"/>
    <d v="2022-04-27T00:00:00"/>
    <n v="85"/>
    <n v="0"/>
    <n v="1"/>
    <n v="18.2"/>
    <s v="Southeast Asia"/>
    <m/>
    <x v="1"/>
    <x v="0"/>
    <n v="1"/>
    <n v="-14"/>
    <x v="1"/>
  </r>
  <r>
    <s v="DL-00419"/>
    <s v="CUST-1471"/>
    <s v="CMP-048"/>
    <x v="3"/>
    <s v="Demo"/>
    <s v="$23,123"/>
    <n v="23123"/>
    <x v="0"/>
    <x v="11"/>
    <x v="10"/>
    <s v="2022-04-08"/>
    <d v="2022-04-08T00:00:00"/>
    <d v="2022-08-13T00:00:00"/>
    <d v="2022-08-13T00:00:00"/>
    <m/>
    <s v=""/>
    <m/>
    <n v="0"/>
    <n v="1"/>
    <n v="8.4"/>
    <s v="ANZ"/>
    <m/>
    <x v="0"/>
    <x v="0"/>
    <n v="0"/>
    <s v=""/>
    <x v="0"/>
  </r>
  <r>
    <s v="DL-00420"/>
    <s v="CUST-1310"/>
    <s v="CMP-195"/>
    <x v="0"/>
    <s v="Closed Won"/>
    <s v="8462"/>
    <n v="8462"/>
    <x v="7"/>
    <x v="5"/>
    <x v="5"/>
    <s v="2023-06-08"/>
    <d v="2023-06-08T00:00:00"/>
    <d v="2023-10-04T00:00:00"/>
    <d v="2023-10-04T00:00:00"/>
    <d v="2023-11-10T00:00:00"/>
    <d v="2023-11-10T00:00:00"/>
    <n v="155"/>
    <n v="0"/>
    <n v="1"/>
    <n v="14.5"/>
    <s v="Southeast Asia"/>
    <m/>
    <x v="1"/>
    <x v="2"/>
    <n v="1"/>
    <n v="37"/>
    <x v="0"/>
  </r>
  <r>
    <s v="DL-00421"/>
    <s v="CUST-0342"/>
    <s v="CMP-264"/>
    <x v="1"/>
    <s v="Closed Won"/>
    <s v="168439"/>
    <n v="168439"/>
    <x v="8"/>
    <x v="12"/>
    <x v="11"/>
    <s v="2022-12-04"/>
    <d v="2022-12-04T00:00:00"/>
    <d v="2023-01-16T00:00:00"/>
    <d v="2023-01-16T00:00:00"/>
    <d v="2023-02-01T00:00:00"/>
    <d v="2023-02-01T00:00:00"/>
    <n v="59"/>
    <n v="1"/>
    <n v="2"/>
    <n v="1.5"/>
    <s v="East Africa"/>
    <m/>
    <x v="1"/>
    <x v="2"/>
    <n v="1"/>
    <n v="16"/>
    <x v="1"/>
  </r>
  <r>
    <s v="DL-00422"/>
    <s v="CUST-1396"/>
    <s v="CMP-167"/>
    <x v="4"/>
    <s v="Proposal"/>
    <s v="5742"/>
    <n v="5742"/>
    <x v="2"/>
    <x v="9"/>
    <x v="8"/>
    <s v="2024-03-28"/>
    <d v="2024-03-28T00:00:00"/>
    <d v="2024-06-07T00:00:00"/>
    <d v="2024-06-07T00:00:00"/>
    <m/>
    <s v=""/>
    <m/>
    <n v="0"/>
    <n v="1"/>
    <n v="9.4"/>
    <s v="ANZ"/>
    <m/>
    <x v="0"/>
    <x v="2"/>
    <n v="0"/>
    <s v=""/>
    <x v="0"/>
  </r>
  <r>
    <s v="DL-00423"/>
    <s v="CUST-0163"/>
    <s v="CMP-235"/>
    <x v="2"/>
    <s v="Demo"/>
    <s v="$32,628"/>
    <n v="32628"/>
    <x v="4"/>
    <x v="21"/>
    <x v="19"/>
    <s v="2023-11-07"/>
    <d v="2023-11-07T00:00:00"/>
    <d v="2024-03-29T00:00:00"/>
    <d v="2024-03-29T00:00:00"/>
    <m/>
    <s v=""/>
    <m/>
    <n v="0"/>
    <n v="1"/>
    <n v="17.100000000000001"/>
    <s v="South Asia"/>
    <m/>
    <x v="0"/>
    <x v="2"/>
    <n v="0"/>
    <s v=""/>
    <x v="0"/>
  </r>
  <r>
    <s v="DL-00424"/>
    <s v="CUST-0132"/>
    <s v=""/>
    <x v="1"/>
    <s v="Closed Lost"/>
    <s v="175782"/>
    <n v="175782"/>
    <x v="2"/>
    <x v="12"/>
    <x v="11"/>
    <s v="2023-10-24"/>
    <d v="2023-10-24T00:00:00"/>
    <d v="2023-12-08T00:00:00"/>
    <d v="2023-12-08T00:00:00"/>
    <d v="2024-04-19T00:00:00"/>
    <d v="2024-04-19T00:00:00"/>
    <n v="178"/>
    <n v="0"/>
    <n v="1"/>
    <n v="17.3"/>
    <s v="ANZ"/>
    <m/>
    <x v="2"/>
    <x v="1"/>
    <n v="1"/>
    <n v="133"/>
    <x v="0"/>
  </r>
  <r>
    <s v="DL-00425"/>
    <s v="CUST-0652"/>
    <s v="CMP-099"/>
    <x v="0"/>
    <s v="Closed Won"/>
    <s v="3195"/>
    <n v="3195"/>
    <x v="2"/>
    <x v="8"/>
    <x v="7"/>
    <s v="2024-05-24"/>
    <d v="2024-05-24T00:00:00"/>
    <d v="2024-06-20T00:00:00"/>
    <d v="2024-06-20T00:00:00"/>
    <d v="2024-08-04T00:00:00"/>
    <d v="2024-08-04T00:00:00"/>
    <n v="72"/>
    <n v="1"/>
    <n v="2"/>
    <m/>
    <s v="South Asia"/>
    <m/>
    <x v="1"/>
    <x v="1"/>
    <n v="1"/>
    <n v="45"/>
    <x v="0"/>
  </r>
  <r>
    <s v="DL-00426"/>
    <s v="CUST-0671"/>
    <s v="CMP-322"/>
    <x v="3"/>
    <s v="Proposal"/>
    <s v="9828"/>
    <n v="9828"/>
    <x v="1"/>
    <x v="1"/>
    <x v="1"/>
    <s v="2023-03-17"/>
    <d v="2023-03-17T00:00:00"/>
    <d v="2023-05-13T00:00:00"/>
    <d v="2023-05-13T00:00:00"/>
    <m/>
    <s v=""/>
    <m/>
    <n v="0"/>
    <n v="1"/>
    <m/>
    <s v="Middle East"/>
    <m/>
    <x v="0"/>
    <x v="2"/>
    <n v="0"/>
    <s v=""/>
    <x v="0"/>
  </r>
  <r>
    <s v="DL-00427"/>
    <s v="CUST-1422"/>
    <s v="CMP-270"/>
    <x v="0"/>
    <s v="Closed Lost"/>
    <s v="$5,850"/>
    <n v="5850"/>
    <x v="8"/>
    <x v="10"/>
    <x v="9"/>
    <s v="2023-09-07"/>
    <d v="2023-09-07T00:00:00"/>
    <d v="2023-12-16T00:00:00"/>
    <d v="2023-12-16T00:00:00"/>
    <d v="2024-01-17T00:00:00"/>
    <d v="2024-01-17T00:00:00"/>
    <n v="132"/>
    <n v="0"/>
    <n v="1"/>
    <n v="26.2"/>
    <s v="ANZ"/>
    <m/>
    <x v="2"/>
    <x v="2"/>
    <n v="1"/>
    <n v="32"/>
    <x v="0"/>
  </r>
  <r>
    <s v="DL-00428"/>
    <s v="CUST-0709"/>
    <s v=""/>
    <x v="1"/>
    <s v="Qualification"/>
    <s v="151,329"/>
    <n v="151329"/>
    <x v="2"/>
    <x v="3"/>
    <x v="3"/>
    <s v="25/03/2022"/>
    <d v="2022-03-25T00:00:00"/>
    <d v="2022-06-16T00:00:00"/>
    <d v="2022-06-16T00:00:00"/>
    <m/>
    <s v=""/>
    <m/>
    <n v="0"/>
    <n v="1"/>
    <n v="28.9"/>
    <s v="Southeast Asia"/>
    <m/>
    <x v="0"/>
    <x v="2"/>
    <n v="0"/>
    <s v=""/>
    <x v="0"/>
  </r>
  <r>
    <s v="DL-00429"/>
    <s v="CUST-0682"/>
    <s v="CMP-257"/>
    <x v="2"/>
    <s v="Demo"/>
    <s v="$41,127"/>
    <n v="41127"/>
    <x v="5"/>
    <x v="4"/>
    <x v="4"/>
    <s v="2024-12-22"/>
    <d v="2024-12-22T00:00:00"/>
    <d v="2025-04-29T00:00:00"/>
    <d v="2025-04-29T00:00:00"/>
    <m/>
    <s v=""/>
    <m/>
    <n v="0"/>
    <n v="1"/>
    <n v="32.4"/>
    <s v="South Asia"/>
    <m/>
    <x v="0"/>
    <x v="1"/>
    <n v="0"/>
    <s v=""/>
    <x v="0"/>
  </r>
  <r>
    <s v="DL-00430"/>
    <s v="CUST-0176"/>
    <s v="CMP-112"/>
    <x v="1"/>
    <s v="Closed Lost"/>
    <s v="124270"/>
    <n v="124270"/>
    <x v="4"/>
    <x v="25"/>
    <x v="21"/>
    <s v="2024-10-15"/>
    <d v="2024-10-15T00:00:00"/>
    <d v="2025-03-19T00:00:00"/>
    <d v="2025-03-19T00:00:00"/>
    <d v="2024-12-14T00:00:00"/>
    <d v="2024-12-14T00:00:00"/>
    <n v="60"/>
    <n v="0"/>
    <n v="1"/>
    <n v="13.5"/>
    <s v="Middle East"/>
    <m/>
    <x v="2"/>
    <x v="1"/>
    <n v="1"/>
    <n v="-95"/>
    <x v="1"/>
  </r>
  <r>
    <s v="DL-00431"/>
    <s v="CUST-1314"/>
    <s v="CMP-034"/>
    <x v="3"/>
    <s v="Qualification"/>
    <s v="$20,535"/>
    <n v="20535"/>
    <x v="2"/>
    <x v="3"/>
    <x v="3"/>
    <s v="2024-09-11"/>
    <d v="2024-09-11T00:00:00"/>
    <d v="2025-02-17T00:00:00"/>
    <d v="2025-02-17T00:00:00"/>
    <m/>
    <s v=""/>
    <m/>
    <n v="0"/>
    <n v="1"/>
    <n v="32.799999999999997"/>
    <s v="Middle East"/>
    <m/>
    <x v="0"/>
    <x v="2"/>
    <n v="0"/>
    <s v=""/>
    <x v="0"/>
  </r>
  <r>
    <s v="DL-00432"/>
    <s v="CUST-0314"/>
    <s v=""/>
    <x v="3"/>
    <s v="Negotiation"/>
    <s v="$7,803"/>
    <n v="7803"/>
    <x v="5"/>
    <x v="8"/>
    <x v="7"/>
    <s v="2023-11-26"/>
    <d v="2023-11-26T00:00:00"/>
    <d v="2024-02-19T00:00:00"/>
    <d v="2024-02-19T00:00:00"/>
    <m/>
    <s v=""/>
    <m/>
    <n v="0"/>
    <n v="1"/>
    <n v="6.2"/>
    <s v="Middle East"/>
    <m/>
    <x v="0"/>
    <x v="1"/>
    <n v="0"/>
    <s v=""/>
    <x v="0"/>
  </r>
  <r>
    <s v="DL-00433"/>
    <s v="CUST-0975"/>
    <s v=""/>
    <x v="1"/>
    <s v="Proposal"/>
    <s v="$51,149"/>
    <n v="51149"/>
    <x v="2"/>
    <x v="16"/>
    <x v="15"/>
    <s v="2024-09-12"/>
    <d v="2024-09-12T00:00:00"/>
    <d v="2025-03-02T00:00:00"/>
    <d v="2025-03-02T00:00:00"/>
    <m/>
    <s v=""/>
    <m/>
    <n v="0"/>
    <n v="1"/>
    <n v="27.8"/>
    <s v="ANZ"/>
    <m/>
    <x v="0"/>
    <x v="2"/>
    <n v="0"/>
    <s v=""/>
    <x v="0"/>
  </r>
  <r>
    <s v="DL-00434"/>
    <s v="CUST-1347"/>
    <s v="CMP-153"/>
    <x v="4"/>
    <s v="Prospecting"/>
    <s v="11612"/>
    <n v="11612"/>
    <x v="2"/>
    <x v="30"/>
    <x v="10"/>
    <s v="2023-06-29"/>
    <d v="2023-06-29T00:00:00"/>
    <d v="2023-07-27T00:00:00"/>
    <d v="2023-07-27T00:00:00"/>
    <m/>
    <s v=""/>
    <m/>
    <n v="0"/>
    <n v="1"/>
    <n v="33.1"/>
    <s v="Middle East"/>
    <m/>
    <x v="0"/>
    <x v="0"/>
    <n v="0"/>
    <s v=""/>
    <x v="0"/>
  </r>
  <r>
    <s v="DL-00435"/>
    <s v="CUST-1216"/>
    <s v=""/>
    <x v="4"/>
    <s v="Proposal"/>
    <s v="14K"/>
    <n v="14000"/>
    <x v="6"/>
    <x v="12"/>
    <x v="11"/>
    <s v="2022-09-10"/>
    <d v="2022-09-10T00:00:00"/>
    <d v="2023-01-21T00:00:00"/>
    <d v="2023-01-21T00:00:00"/>
    <m/>
    <s v=""/>
    <m/>
    <n v="0"/>
    <n v="1"/>
    <n v="8"/>
    <s v="South Asia"/>
    <m/>
    <x v="0"/>
    <x v="0"/>
    <n v="0"/>
    <s v=""/>
    <x v="0"/>
  </r>
  <r>
    <s v="DL-00436"/>
    <s v="CUST-1351"/>
    <s v="CMP-202"/>
    <x v="1"/>
    <s v="Closed Won"/>
    <s v="$104,577"/>
    <n v="104577"/>
    <x v="3"/>
    <x v="13"/>
    <x v="12"/>
    <s v="2024-10-21"/>
    <d v="2024-10-21T00:00:00"/>
    <d v="2025-01-01T00:00:00"/>
    <d v="2025-01-01T00:00:00"/>
    <d v="2025-04-24T00:00:00"/>
    <d v="2025-04-24T00:00:00"/>
    <n v="185"/>
    <n v="0"/>
    <n v="1"/>
    <n v="22.2"/>
    <s v="Middle East"/>
    <m/>
    <x v="1"/>
    <x v="2"/>
    <n v="1"/>
    <n v="113"/>
    <x v="0"/>
  </r>
  <r>
    <s v="DL-00437"/>
    <s v="CUST-1269"/>
    <s v=""/>
    <x v="1"/>
    <s v="Qualification"/>
    <s v="130K"/>
    <n v="130000"/>
    <x v="1"/>
    <x v="25"/>
    <x v="21"/>
    <s v="2023-12-06"/>
    <d v="2023-12-06T00:00:00"/>
    <d v="2024-04-23T00:00:00"/>
    <d v="2024-04-23T00:00:00"/>
    <m/>
    <s v=""/>
    <m/>
    <n v="0"/>
    <n v="1"/>
    <n v="17.600000000000001"/>
    <s v="East Africa"/>
    <m/>
    <x v="0"/>
    <x v="2"/>
    <n v="0"/>
    <s v=""/>
    <x v="0"/>
  </r>
  <r>
    <s v="DL-00438"/>
    <s v="CUST-0538"/>
    <s v=""/>
    <x v="0"/>
    <s v="Closed Won"/>
    <s v="$4,930"/>
    <n v="4930"/>
    <x v="2"/>
    <x v="1"/>
    <x v="1"/>
    <s v="2023-09-11"/>
    <d v="2023-09-11T00:00:00"/>
    <d v="2024-01-23T00:00:00"/>
    <d v="2024-01-23T00:00:00"/>
    <d v="2024-01-11T00:00:00"/>
    <d v="2024-01-11T00:00:00"/>
    <n v="122"/>
    <n v="0"/>
    <n v="1"/>
    <n v="34.9"/>
    <s v="ANZ"/>
    <m/>
    <x v="1"/>
    <x v="2"/>
    <n v="1"/>
    <n v="-12"/>
    <x v="1"/>
  </r>
  <r>
    <s v="DL-00439"/>
    <s v="CUST-1002"/>
    <s v="CMP-098"/>
    <x v="2"/>
    <s v="Closed Lost"/>
    <s v="$29,499"/>
    <n v="29499"/>
    <x v="0"/>
    <x v="25"/>
    <x v="21"/>
    <s v="2022-03-27"/>
    <d v="2022-03-27T00:00:00"/>
    <d v="2022-06-22T00:00:00"/>
    <d v="2022-06-22T00:00:00"/>
    <d v="2022-07-28T00:00:00"/>
    <d v="2022-07-28T00:00:00"/>
    <n v="123"/>
    <n v="0"/>
    <n v="1"/>
    <n v="1.3"/>
    <s v="ANZ"/>
    <m/>
    <x v="2"/>
    <x v="0"/>
    <n v="1"/>
    <n v="36"/>
    <x v="0"/>
  </r>
  <r>
    <s v="DL-00440"/>
    <s v="CUST-0160"/>
    <s v="CMP-359"/>
    <x v="4"/>
    <s v="Demo"/>
    <s v="13,681"/>
    <n v="13681"/>
    <x v="6"/>
    <x v="12"/>
    <x v="11"/>
    <s v="2022-03-14"/>
    <d v="2022-03-14T00:00:00"/>
    <d v="2022-09-10T00:00:00"/>
    <d v="2022-09-10T00:00:00"/>
    <m/>
    <s v=""/>
    <m/>
    <n v="0"/>
    <n v="1"/>
    <n v="1.2"/>
    <s v="East Africa"/>
    <m/>
    <x v="0"/>
    <x v="2"/>
    <n v="0"/>
    <s v=""/>
    <x v="0"/>
  </r>
  <r>
    <s v="DL-00441"/>
    <s v="CUST-1393"/>
    <s v="CMP-102"/>
    <x v="0"/>
    <s v="Demo"/>
    <s v="6782"/>
    <n v="6782"/>
    <x v="1"/>
    <x v="22"/>
    <x v="20"/>
    <s v="2023-04-30"/>
    <d v="2023-04-30T00:00:00"/>
    <d v="2023-10-11T00:00:00"/>
    <d v="2023-10-11T00:00:00"/>
    <m/>
    <s v=""/>
    <m/>
    <n v="0"/>
    <n v="1"/>
    <n v="14.1"/>
    <s v="ANZ"/>
    <m/>
    <x v="0"/>
    <x v="1"/>
    <n v="0"/>
    <s v=""/>
    <x v="0"/>
  </r>
  <r>
    <s v="DL-00442"/>
    <s v="CUST-0754"/>
    <s v=""/>
    <x v="1"/>
    <s v="Closed Won"/>
    <s v="$93,375"/>
    <n v="93375"/>
    <x v="2"/>
    <x v="10"/>
    <x v="9"/>
    <s v="2023-03-16"/>
    <d v="2023-03-16T00:00:00"/>
    <d v="2023-05-24T00:00:00"/>
    <d v="2023-05-24T00:00:00"/>
    <d v="2023-07-02T00:00:00"/>
    <d v="2023-07-02T00:00:00"/>
    <n v="108"/>
    <n v="0"/>
    <n v="1"/>
    <n v="26.4"/>
    <s v="South Asia"/>
    <m/>
    <x v="1"/>
    <x v="2"/>
    <n v="1"/>
    <n v="39"/>
    <x v="0"/>
  </r>
  <r>
    <s v="DL-00443"/>
    <s v="CUST-0635"/>
    <s v=""/>
    <x v="2"/>
    <s v="Proposal"/>
    <s v="21644"/>
    <n v="21644"/>
    <x v="5"/>
    <x v="4"/>
    <x v="4"/>
    <s v="2023-04-06"/>
    <d v="2023-04-06T00:00:00"/>
    <d v="2023-09-13T00:00:00"/>
    <d v="2023-09-13T00:00:00"/>
    <m/>
    <s v=""/>
    <m/>
    <n v="0"/>
    <n v="1"/>
    <n v="26.9"/>
    <s v="South Asia"/>
    <m/>
    <x v="0"/>
    <x v="1"/>
    <n v="0"/>
    <s v=""/>
    <x v="0"/>
  </r>
  <r>
    <s v="DL-00444"/>
    <s v="CUST-1368"/>
    <s v=""/>
    <x v="0"/>
    <s v="Negotiation"/>
    <s v="8K"/>
    <n v="8000"/>
    <x v="3"/>
    <x v="12"/>
    <x v="11"/>
    <s v="2024-06-13"/>
    <d v="2024-06-13T00:00:00"/>
    <d v="2024-08-06T00:00:00"/>
    <d v="2024-08-06T00:00:00"/>
    <m/>
    <s v=""/>
    <m/>
    <n v="0"/>
    <n v="1"/>
    <n v="0.9"/>
    <s v="ANZ"/>
    <m/>
    <x v="0"/>
    <x v="1"/>
    <n v="0"/>
    <s v=""/>
    <x v="0"/>
  </r>
  <r>
    <s v="DL-00445"/>
    <s v="CUST-1494"/>
    <s v="CMP-136"/>
    <x v="4"/>
    <s v="Closed Won"/>
    <s v="8K"/>
    <n v="8000"/>
    <x v="5"/>
    <x v="21"/>
    <x v="19"/>
    <s v="2024-03-10"/>
    <d v="2024-03-10T00:00:00"/>
    <d v="2024-04-16T00:00:00"/>
    <d v="2024-04-16T00:00:00"/>
    <d v="2024-09-18T00:00:00"/>
    <d v="2024-09-18T00:00:00"/>
    <n v="192"/>
    <n v="1"/>
    <n v="2"/>
    <n v="27.9"/>
    <s v="Southeast Asia"/>
    <m/>
    <x v="1"/>
    <x v="2"/>
    <n v="1"/>
    <n v="155"/>
    <x v="0"/>
  </r>
  <r>
    <s v="DL-00446"/>
    <s v="CUST-0326"/>
    <s v="CMP-136"/>
    <x v="4"/>
    <s v="Prospecting"/>
    <s v="12514"/>
    <n v="12514"/>
    <x v="0"/>
    <x v="11"/>
    <x v="10"/>
    <s v="2022-10-28"/>
    <d v="2022-10-28T00:00:00"/>
    <d v="2023-01-29T00:00:00"/>
    <d v="2023-01-29T00:00:00"/>
    <m/>
    <s v=""/>
    <m/>
    <n v="0"/>
    <n v="1"/>
    <n v="26.5"/>
    <s v="Middle East"/>
    <m/>
    <x v="0"/>
    <x v="0"/>
    <n v="0"/>
    <s v=""/>
    <x v="0"/>
  </r>
  <r>
    <s v="DL-00447"/>
    <s v="CUST-0763"/>
    <s v="CMP-262"/>
    <x v="2"/>
    <s v="Qualification"/>
    <s v="35164"/>
    <n v="35164"/>
    <x v="7"/>
    <x v="17"/>
    <x v="16"/>
    <s v="2024-12-26"/>
    <d v="2024-12-26T00:00:00"/>
    <d v="2025-04-07T00:00:00"/>
    <d v="2025-04-07T00:00:00"/>
    <m/>
    <s v=""/>
    <m/>
    <n v="0"/>
    <n v="1"/>
    <n v="13.4"/>
    <s v="Middle East"/>
    <m/>
    <x v="0"/>
    <x v="0"/>
    <n v="0"/>
    <s v=""/>
    <x v="0"/>
  </r>
  <r>
    <s v="DL-00448"/>
    <s v="CUST-0423"/>
    <s v=""/>
    <x v="3"/>
    <s v="Closed Won"/>
    <s v="14065"/>
    <n v="14065"/>
    <x v="8"/>
    <x v="22"/>
    <x v="20"/>
    <s v="2024-05-28"/>
    <d v="2024-05-28T00:00:00"/>
    <d v="2024-10-27T00:00:00"/>
    <d v="2024-10-27T00:00:00"/>
    <d v="2024-08-27T00:00:00"/>
    <d v="2024-08-27T00:00:00"/>
    <n v="91"/>
    <n v="0"/>
    <n v="1"/>
    <n v="32.9"/>
    <s v="South Asia"/>
    <m/>
    <x v="1"/>
    <x v="1"/>
    <n v="1"/>
    <n v="-61"/>
    <x v="1"/>
  </r>
  <r>
    <s v="DL-00449"/>
    <s v="CUST-0535"/>
    <s v="CMP-261"/>
    <x v="3"/>
    <s v="Qualification"/>
    <s v="5,870"/>
    <n v="5870"/>
    <x v="4"/>
    <x v="19"/>
    <x v="17"/>
    <s v="2022-07-19"/>
    <d v="2022-07-19T00:00:00"/>
    <d v="2022-12-19T00:00:00"/>
    <d v="2022-12-19T00:00:00"/>
    <m/>
    <s v=""/>
    <m/>
    <n v="0"/>
    <n v="1"/>
    <n v="13.6"/>
    <s v="ANZ"/>
    <m/>
    <x v="0"/>
    <x v="0"/>
    <n v="0"/>
    <s v=""/>
    <x v="0"/>
  </r>
  <r>
    <s v="DL-00450"/>
    <s v="CUST-0960"/>
    <s v="CMP-353"/>
    <x v="4"/>
    <s v="Prospecting"/>
    <s v="$11,706"/>
    <n v="11706"/>
    <x v="6"/>
    <x v="15"/>
    <x v="14"/>
    <s v="2023-05-01"/>
    <d v="2023-05-01T00:00:00"/>
    <d v="2023-10-17T00:00:00"/>
    <d v="2023-10-17T00:00:00"/>
    <m/>
    <s v=""/>
    <m/>
    <n v="0"/>
    <n v="1"/>
    <n v="16.899999999999999"/>
    <s v="ANZ"/>
    <m/>
    <x v="0"/>
    <x v="0"/>
    <n v="0"/>
    <s v=""/>
    <x v="0"/>
  </r>
  <r>
    <s v="DL-00451"/>
    <s v="CUST-0193"/>
    <s v="CMP-083"/>
    <x v="4"/>
    <s v="Qualification"/>
    <s v="$3,636"/>
    <n v="3636"/>
    <x v="5"/>
    <x v="25"/>
    <x v="21"/>
    <s v="2023-09-06"/>
    <d v="2023-09-06T00:00:00"/>
    <d v="2024-02-15T00:00:00"/>
    <d v="2024-02-15T00:00:00"/>
    <m/>
    <s v=""/>
    <m/>
    <n v="0"/>
    <n v="1"/>
    <n v="7.9"/>
    <s v="Middle East"/>
    <m/>
    <x v="0"/>
    <x v="2"/>
    <n v="0"/>
    <s v=""/>
    <x v="0"/>
  </r>
  <r>
    <s v="DL-00452"/>
    <s v="CUST-0821"/>
    <s v="CMP-129"/>
    <x v="1"/>
    <s v="Negotiation"/>
    <s v="168611"/>
    <n v="168611"/>
    <x v="3"/>
    <x v="8"/>
    <x v="7"/>
    <s v="24/10/2023"/>
    <d v="2023-10-24T00:00:00"/>
    <d v="2024-01-06T00:00:00"/>
    <d v="2024-01-06T00:00:00"/>
    <m/>
    <s v=""/>
    <m/>
    <n v="0"/>
    <n v="1"/>
    <n v="0.7"/>
    <s v="East Africa"/>
    <m/>
    <x v="0"/>
    <x v="0"/>
    <n v="0"/>
    <s v=""/>
    <x v="0"/>
  </r>
  <r>
    <s v="DL-00453"/>
    <s v="CUST-1157"/>
    <s v="CMP-097"/>
    <x v="4"/>
    <s v="Negotiation"/>
    <s v="$10,592"/>
    <n v="10592"/>
    <x v="4"/>
    <x v="8"/>
    <x v="7"/>
    <s v="2024-07-11"/>
    <d v="2024-07-11T00:00:00"/>
    <d v="2024-08-12T00:00:00"/>
    <d v="2024-08-12T00:00:00"/>
    <m/>
    <s v=""/>
    <m/>
    <n v="0"/>
    <n v="1"/>
    <n v="13.1"/>
    <s v="East Africa"/>
    <m/>
    <x v="0"/>
    <x v="2"/>
    <n v="0"/>
    <s v=""/>
    <x v="0"/>
  </r>
  <r>
    <s v="DL-00454"/>
    <s v="CUST-0802"/>
    <s v=""/>
    <x v="4"/>
    <s v="Closed Lost"/>
    <s v="10K"/>
    <n v="10000"/>
    <x v="3"/>
    <x v="17"/>
    <x v="16"/>
    <s v="2022-05-18"/>
    <d v="2022-05-18T00:00:00"/>
    <d v="2022-09-11T00:00:00"/>
    <d v="2022-09-11T00:00:00"/>
    <d v="2022-09-02T00:00:00"/>
    <d v="2022-09-02T00:00:00"/>
    <n v="107"/>
    <n v="0"/>
    <n v="1"/>
    <n v="33.299999999999997"/>
    <s v="South Asia"/>
    <m/>
    <x v="2"/>
    <x v="2"/>
    <n v="1"/>
    <n v="-9"/>
    <x v="1"/>
  </r>
  <r>
    <s v="DL-00455"/>
    <s v="CUST-0808"/>
    <s v="CMP-350"/>
    <x v="0"/>
    <s v="Proposal"/>
    <s v="2871"/>
    <n v="2871"/>
    <x v="8"/>
    <x v="32"/>
    <x v="0"/>
    <s v="20/04/2023"/>
    <d v="2023-04-20T00:00:00"/>
    <d v="2023-09-21T00:00:00"/>
    <d v="2023-09-21T00:00:00"/>
    <m/>
    <s v=""/>
    <m/>
    <n v="0"/>
    <n v="1"/>
    <n v="17.600000000000001"/>
    <s v="South Asia"/>
    <m/>
    <x v="0"/>
    <x v="2"/>
    <n v="0"/>
    <s v=""/>
    <x v="0"/>
  </r>
  <r>
    <s v="DL-00456"/>
    <s v="CUST-0742"/>
    <s v="CMP-025"/>
    <x v="4"/>
    <s v="Qualification"/>
    <s v="11657"/>
    <n v="11657"/>
    <x v="7"/>
    <x v="21"/>
    <x v="19"/>
    <s v="2023-03-22"/>
    <d v="2023-03-22T00:00:00"/>
    <m/>
    <s v=""/>
    <m/>
    <s v=""/>
    <m/>
    <n v="0"/>
    <n v="1"/>
    <m/>
    <s v="South Asia"/>
    <m/>
    <x v="0"/>
    <x v="0"/>
    <n v="0"/>
    <s v=""/>
    <x v="0"/>
  </r>
  <r>
    <s v="DL-00457"/>
    <s v="CUST-1113"/>
    <s v="CMP-249"/>
    <x v="2"/>
    <s v="Qualification"/>
    <s v="$45,378"/>
    <n v="45378"/>
    <x v="7"/>
    <x v="16"/>
    <x v="15"/>
    <s v="25/01/2022"/>
    <d v="2022-01-25T00:00:00"/>
    <d v="2022-07-13T00:00:00"/>
    <d v="2022-07-13T00:00:00"/>
    <m/>
    <s v=""/>
    <m/>
    <n v="0"/>
    <n v="1"/>
    <n v="17.2"/>
    <s v="Southeast Asia"/>
    <m/>
    <x v="0"/>
    <x v="0"/>
    <n v="0"/>
    <s v=""/>
    <x v="0"/>
  </r>
  <r>
    <s v="DL-00458"/>
    <s v="CUST-0842"/>
    <s v="CMP-324"/>
    <x v="3"/>
    <s v="Proposal"/>
    <s v="$3,698"/>
    <n v="3698"/>
    <x v="6"/>
    <x v="11"/>
    <x v="10"/>
    <s v="2024-02-22"/>
    <d v="2024-02-22T00:00:00"/>
    <d v="2024-06-16T00:00:00"/>
    <d v="2024-06-16T00:00:00"/>
    <m/>
    <s v=""/>
    <m/>
    <n v="0"/>
    <n v="1"/>
    <n v="28.3"/>
    <s v="Middle East"/>
    <m/>
    <x v="0"/>
    <x v="0"/>
    <n v="0"/>
    <s v=""/>
    <x v="0"/>
  </r>
  <r>
    <s v="DL-00459"/>
    <s v="CUST-0918"/>
    <s v="CMP-366"/>
    <x v="4"/>
    <s v="Proposal"/>
    <s v="$12,692"/>
    <n v="12692"/>
    <x v="0"/>
    <x v="25"/>
    <x v="21"/>
    <s v="2024-06-11"/>
    <d v="2024-06-11T00:00:00"/>
    <d v="2024-09-05T00:00:00"/>
    <d v="2024-09-05T00:00:00"/>
    <m/>
    <s v=""/>
    <m/>
    <n v="0"/>
    <n v="1"/>
    <n v="11.4"/>
    <s v="ANZ"/>
    <m/>
    <x v="0"/>
    <x v="2"/>
    <n v="0"/>
    <s v=""/>
    <x v="0"/>
  </r>
  <r>
    <s v="DL-00460"/>
    <s v="CUST-1369"/>
    <s v=""/>
    <x v="2"/>
    <s v="Closed Won"/>
    <s v="16K"/>
    <n v="16000"/>
    <x v="3"/>
    <x v="5"/>
    <x v="5"/>
    <s v="2023-04-08"/>
    <d v="2023-04-08T00:00:00"/>
    <d v="2023-08-08T00:00:00"/>
    <d v="2023-08-08T00:00:00"/>
    <d v="2023-08-21T00:00:00"/>
    <d v="2023-08-21T00:00:00"/>
    <n v="135"/>
    <n v="1"/>
    <n v="4"/>
    <n v="31.4"/>
    <s v="South Asia"/>
    <m/>
    <x v="1"/>
    <x v="2"/>
    <n v="1"/>
    <n v="13"/>
    <x v="1"/>
  </r>
  <r>
    <s v="DL-00461"/>
    <s v="CUST-0576"/>
    <s v="CMP-299"/>
    <x v="3"/>
    <s v="Closed Won"/>
    <s v="$23,813"/>
    <n v="23813"/>
    <x v="5"/>
    <x v="0"/>
    <x v="0"/>
    <s v="2022-07-09"/>
    <d v="2022-07-09T00:00:00"/>
    <d v="2022-10-19T00:00:00"/>
    <d v="2022-10-19T00:00:00"/>
    <d v="2022-09-08T00:00:00"/>
    <d v="2022-09-08T00:00:00"/>
    <n v="61"/>
    <n v="0"/>
    <n v="1"/>
    <n v="15.9"/>
    <s v="Middle East"/>
    <m/>
    <x v="1"/>
    <x v="0"/>
    <n v="1"/>
    <n v="-41"/>
    <x v="1"/>
  </r>
  <r>
    <s v="DL-00462"/>
    <s v="CUST-1471"/>
    <s v=""/>
    <x v="1"/>
    <s v="Closed Won"/>
    <s v="113890"/>
    <n v="113890"/>
    <x v="2"/>
    <x v="22"/>
    <x v="20"/>
    <s v="2024-08-26"/>
    <d v="2024-08-26T00:00:00"/>
    <d v="2024-12-11T00:00:00"/>
    <d v="2024-12-11T00:00:00"/>
    <d v="2024-12-13T00:00:00"/>
    <d v="2024-12-13T00:00:00"/>
    <n v="109"/>
    <n v="0"/>
    <n v="1"/>
    <n v="16.100000000000001"/>
    <s v="ANZ"/>
    <m/>
    <x v="1"/>
    <x v="0"/>
    <n v="1"/>
    <n v="2"/>
    <x v="1"/>
  </r>
  <r>
    <s v="DL-00463"/>
    <s v="CUST-0431"/>
    <s v="CMP-380"/>
    <x v="1"/>
    <s v="Proposal"/>
    <s v="145K"/>
    <n v="145000"/>
    <x v="5"/>
    <x v="12"/>
    <x v="11"/>
    <s v="2023-02-21"/>
    <d v="2023-02-21T00:00:00"/>
    <d v="2023-05-13T00:00:00"/>
    <d v="2023-05-13T00:00:00"/>
    <m/>
    <s v=""/>
    <m/>
    <n v="0"/>
    <n v="1"/>
    <n v="13.3"/>
    <s v="ANZ"/>
    <m/>
    <x v="0"/>
    <x v="1"/>
    <n v="0"/>
    <s v=""/>
    <x v="0"/>
  </r>
  <r>
    <s v="DL-00464"/>
    <s v="CUST-1209"/>
    <s v="CMP-192"/>
    <x v="3"/>
    <s v="Qualification"/>
    <s v="4288"/>
    <n v="4288"/>
    <x v="2"/>
    <x v="21"/>
    <x v="19"/>
    <s v="2024-09-02"/>
    <d v="2024-09-02T00:00:00"/>
    <d v="2025-01-08T00:00:00"/>
    <d v="2025-01-08T00:00:00"/>
    <m/>
    <s v=""/>
    <m/>
    <n v="0"/>
    <n v="1"/>
    <n v="31.2"/>
    <s v="Southeast Asia"/>
    <m/>
    <x v="0"/>
    <x v="1"/>
    <n v="0"/>
    <s v=""/>
    <x v="0"/>
  </r>
  <r>
    <s v="DL-00465"/>
    <s v="CUST-0833"/>
    <s v=""/>
    <x v="2"/>
    <s v="Demo"/>
    <s v="12278"/>
    <n v="12278"/>
    <x v="3"/>
    <x v="0"/>
    <x v="0"/>
    <s v="2024-06-28"/>
    <d v="2024-06-28T00:00:00"/>
    <d v="2024-07-27T00:00:00"/>
    <d v="2024-07-27T00:00:00"/>
    <m/>
    <s v=""/>
    <m/>
    <n v="0"/>
    <n v="1"/>
    <n v="26.6"/>
    <s v="East Africa"/>
    <m/>
    <x v="0"/>
    <x v="2"/>
    <n v="0"/>
    <s v=""/>
    <x v="0"/>
  </r>
  <r>
    <s v="DL-00466"/>
    <s v="CUST-0384"/>
    <s v="CMP-012"/>
    <x v="0"/>
    <s v="Demo"/>
    <s v="$1,636"/>
    <n v="1636"/>
    <x v="1"/>
    <x v="8"/>
    <x v="7"/>
    <s v="2023-05-11"/>
    <d v="2023-05-11T00:00:00"/>
    <d v="2023-10-30T00:00:00"/>
    <d v="2023-10-30T00:00:00"/>
    <m/>
    <s v=""/>
    <m/>
    <n v="0"/>
    <n v="1"/>
    <n v="8"/>
    <s v="South Asia"/>
    <m/>
    <x v="0"/>
    <x v="2"/>
    <n v="0"/>
    <s v=""/>
    <x v="0"/>
  </r>
  <r>
    <s v="DL-00467"/>
    <s v="CUST-0774"/>
    <s v=""/>
    <x v="3"/>
    <s v="Closed Lost"/>
    <s v="$16,949"/>
    <n v="16949"/>
    <x v="5"/>
    <x v="5"/>
    <x v="5"/>
    <s v="2023-12-06"/>
    <d v="2023-12-06T00:00:00"/>
    <d v="2024-04-11T00:00:00"/>
    <d v="2024-04-11T00:00:00"/>
    <d v="2024-04-04T00:00:00"/>
    <d v="2024-04-04T00:00:00"/>
    <n v="120"/>
    <n v="0"/>
    <n v="1"/>
    <n v="11.3"/>
    <s v="East Africa"/>
    <m/>
    <x v="2"/>
    <x v="2"/>
    <n v="1"/>
    <n v="-7"/>
    <x v="1"/>
  </r>
  <r>
    <s v="DL-00468"/>
    <s v="CUST-0988"/>
    <s v="CMP-386"/>
    <x v="0"/>
    <s v="Prospecting"/>
    <s v="5666"/>
    <n v="5666"/>
    <x v="2"/>
    <x v="17"/>
    <x v="16"/>
    <s v="2023-08-12"/>
    <d v="2023-08-12T00:00:00"/>
    <d v="2023-11-22T00:00:00"/>
    <d v="2023-11-22T00:00:00"/>
    <m/>
    <s v=""/>
    <m/>
    <n v="0"/>
    <n v="1"/>
    <n v="4.0999999999999996"/>
    <s v="East Africa"/>
    <m/>
    <x v="0"/>
    <x v="2"/>
    <n v="0"/>
    <s v=""/>
    <x v="0"/>
  </r>
  <r>
    <s v="DL-00469"/>
    <s v="CUST-0525"/>
    <s v="CMP-246"/>
    <x v="2"/>
    <s v="Demo"/>
    <s v="47,018"/>
    <n v="47018"/>
    <x v="5"/>
    <x v="13"/>
    <x v="12"/>
    <s v="2023-05-23"/>
    <d v="2023-05-23T00:00:00"/>
    <d v="2023-08-23T00:00:00"/>
    <d v="2023-08-23T00:00:00"/>
    <m/>
    <s v=""/>
    <m/>
    <n v="0"/>
    <n v="1"/>
    <n v="12.8"/>
    <s v="ANZ"/>
    <m/>
    <x v="0"/>
    <x v="0"/>
    <n v="0"/>
    <s v=""/>
    <x v="0"/>
  </r>
  <r>
    <s v="DL-00470"/>
    <s v="CUST-1306"/>
    <s v="CMP-319"/>
    <x v="4"/>
    <s v="Proposal"/>
    <s v="$4,425"/>
    <n v="4425"/>
    <x v="6"/>
    <x v="12"/>
    <x v="11"/>
    <s v="2022-09-24"/>
    <d v="2022-09-24T00:00:00"/>
    <d v="2022-10-28T00:00:00"/>
    <d v="2022-10-28T00:00:00"/>
    <m/>
    <s v=""/>
    <m/>
    <n v="0"/>
    <n v="1"/>
    <n v="1.2"/>
    <s v="Middle East"/>
    <m/>
    <x v="0"/>
    <x v="2"/>
    <n v="0"/>
    <s v=""/>
    <x v="0"/>
  </r>
  <r>
    <s v="DL-00471"/>
    <s v="CUST-0850"/>
    <s v="CMP-159"/>
    <x v="2"/>
    <s v="Closed Lost"/>
    <s v="44,916"/>
    <n v="44916"/>
    <x v="1"/>
    <x v="25"/>
    <x v="21"/>
    <s v="2022-11-23"/>
    <d v="2022-11-23T00:00:00"/>
    <d v="2023-01-28T00:00:00"/>
    <d v="2023-01-28T00:00:00"/>
    <d v="2023-06-10T00:00:00"/>
    <d v="2023-06-10T00:00:00"/>
    <n v="199"/>
    <n v="0"/>
    <n v="1"/>
    <n v="2.7"/>
    <s v="ANZ"/>
    <m/>
    <x v="2"/>
    <x v="0"/>
    <n v="1"/>
    <n v="133"/>
    <x v="0"/>
  </r>
  <r>
    <s v="DL-00472"/>
    <s v="CUST-0232"/>
    <s v="CMP-270"/>
    <x v="4"/>
    <s v="Closed Lost"/>
    <s v="8,903"/>
    <n v="8903"/>
    <x v="2"/>
    <x v="8"/>
    <x v="7"/>
    <s v="2023-01-10"/>
    <d v="2023-01-10T00:00:00"/>
    <m/>
    <s v=""/>
    <d v="2023-04-22T00:00:00"/>
    <d v="2023-04-22T00:00:00"/>
    <n v="102"/>
    <n v="0"/>
    <n v="1"/>
    <m/>
    <s v="Middle East"/>
    <m/>
    <x v="2"/>
    <x v="1"/>
    <n v="1"/>
    <s v=""/>
    <x v="0"/>
  </r>
  <r>
    <s v="DL-00473"/>
    <s v="CUST-0308"/>
    <s v="CMP-338"/>
    <x v="0"/>
    <s v="Qualification"/>
    <s v="3699"/>
    <n v="3699"/>
    <x v="1"/>
    <x v="9"/>
    <x v="8"/>
    <s v="10/01/2024"/>
    <d v="2024-01-10T00:00:00"/>
    <d v="2024-02-11T00:00:00"/>
    <d v="2024-02-11T00:00:00"/>
    <m/>
    <s v=""/>
    <m/>
    <n v="0"/>
    <n v="1"/>
    <n v="18.5"/>
    <s v="South Asia"/>
    <m/>
    <x v="0"/>
    <x v="0"/>
    <n v="0"/>
    <s v=""/>
    <x v="0"/>
  </r>
  <r>
    <s v="DL-00474"/>
    <s v="CUST-0552"/>
    <s v="CMP-118"/>
    <x v="4"/>
    <s v="Proposal"/>
    <s v="6,666"/>
    <n v="6666"/>
    <x v="3"/>
    <x v="19"/>
    <x v="17"/>
    <s v="20/07/2022"/>
    <d v="2022-07-20T00:00:00"/>
    <d v="2022-12-28T00:00:00"/>
    <d v="2022-12-28T00:00:00"/>
    <m/>
    <s v=""/>
    <m/>
    <n v="0"/>
    <n v="1"/>
    <n v="9.6999999999999993"/>
    <s v="ANZ"/>
    <m/>
    <x v="0"/>
    <x v="2"/>
    <n v="0"/>
    <s v=""/>
    <x v="0"/>
  </r>
  <r>
    <s v="DL-00475"/>
    <s v="CUST-1095"/>
    <s v=""/>
    <x v="1"/>
    <s v="Demo"/>
    <s v="$71,815"/>
    <n v="71815"/>
    <x v="8"/>
    <x v="6"/>
    <x v="2"/>
    <s v="2024-10-07"/>
    <d v="2024-10-07T00:00:00"/>
    <d v="2025-03-13T00:00:00"/>
    <d v="2025-03-13T00:00:00"/>
    <m/>
    <s v=""/>
    <m/>
    <n v="0"/>
    <n v="1"/>
    <n v="18.7"/>
    <s v="South Asia"/>
    <m/>
    <x v="0"/>
    <x v="1"/>
    <n v="0"/>
    <s v=""/>
    <x v="0"/>
  </r>
  <r>
    <s v="DL-00476"/>
    <s v="CUST-0688"/>
    <s v="CMP-055"/>
    <x v="4"/>
    <s v="Closed Lost"/>
    <s v="6506"/>
    <n v="6506"/>
    <x v="1"/>
    <x v="5"/>
    <x v="5"/>
    <s v="2024-12-24"/>
    <d v="2024-12-24T00:00:00"/>
    <d v="2025-06-15T00:00:00"/>
    <d v="2025-06-15T00:00:00"/>
    <d v="2025-01-14T00:00:00"/>
    <d v="2025-01-14T00:00:00"/>
    <n v="21"/>
    <n v="0"/>
    <n v="1"/>
    <m/>
    <s v="ANZ"/>
    <m/>
    <x v="2"/>
    <x v="2"/>
    <n v="1"/>
    <n v="-152"/>
    <x v="1"/>
  </r>
  <r>
    <s v="DL-00477"/>
    <s v="CUST-0990"/>
    <s v="CMP-117"/>
    <x v="2"/>
    <s v="Prospecting"/>
    <s v="11374"/>
    <n v="11374"/>
    <x v="1"/>
    <x v="16"/>
    <x v="15"/>
    <s v="2022-09-25"/>
    <d v="2022-09-25T00:00:00"/>
    <d v="2022-11-18T00:00:00"/>
    <d v="2022-11-18T00:00:00"/>
    <m/>
    <s v=""/>
    <m/>
    <n v="0"/>
    <n v="1"/>
    <n v="25.2"/>
    <s v="East Africa"/>
    <m/>
    <x v="0"/>
    <x v="1"/>
    <n v="0"/>
    <s v=""/>
    <x v="0"/>
  </r>
  <r>
    <s v="DL-00478"/>
    <s v="CUST-0008"/>
    <s v="CMP-040"/>
    <x v="1"/>
    <s v="Negotiation"/>
    <s v="105736"/>
    <n v="105736"/>
    <x v="4"/>
    <x v="14"/>
    <x v="13"/>
    <s v="2022-07-31"/>
    <d v="2022-07-31T00:00:00"/>
    <d v="2023-01-23T00:00:00"/>
    <d v="2023-01-23T00:00:00"/>
    <m/>
    <s v=""/>
    <m/>
    <n v="0"/>
    <n v="1"/>
    <n v="32"/>
    <s v="Southeast Asia"/>
    <m/>
    <x v="0"/>
    <x v="1"/>
    <n v="0"/>
    <s v=""/>
    <x v="0"/>
  </r>
  <r>
    <s v="DL-00479"/>
    <s v="CUST-1323"/>
    <s v="CMP-122"/>
    <x v="4"/>
    <s v="Prospecting"/>
    <s v="6032"/>
    <n v="6032"/>
    <x v="1"/>
    <x v="3"/>
    <x v="3"/>
    <s v="2024-07-30"/>
    <d v="2024-07-30T00:00:00"/>
    <d v="2024-11-01T00:00:00"/>
    <d v="2024-11-01T00:00:00"/>
    <m/>
    <s v=""/>
    <m/>
    <n v="0"/>
    <n v="1"/>
    <n v="10.5"/>
    <s v="Southeast Asia"/>
    <m/>
    <x v="0"/>
    <x v="1"/>
    <n v="0"/>
    <s v=""/>
    <x v="0"/>
  </r>
  <r>
    <s v="DL-00480"/>
    <s v="CUST-0709"/>
    <s v=""/>
    <x v="3"/>
    <s v="Prospecting"/>
    <s v="$18,443"/>
    <n v="18443"/>
    <x v="8"/>
    <x v="5"/>
    <x v="5"/>
    <s v="2024-08-20"/>
    <d v="2024-08-20T00:00:00"/>
    <d v="2025-02-16T00:00:00"/>
    <d v="2025-02-16T00:00:00"/>
    <m/>
    <s v=""/>
    <m/>
    <n v="0"/>
    <n v="1"/>
    <n v="27.6"/>
    <s v="Southeast Asia"/>
    <m/>
    <x v="0"/>
    <x v="2"/>
    <n v="0"/>
    <s v=""/>
    <x v="0"/>
  </r>
  <r>
    <s v="DL-00481"/>
    <s v="CUST-0405"/>
    <s v=""/>
    <x v="1"/>
    <s v="Closed Won"/>
    <s v="$128,061"/>
    <n v="128061"/>
    <x v="3"/>
    <x v="7"/>
    <x v="6"/>
    <s v="2024-01-12"/>
    <d v="2024-01-12T00:00:00"/>
    <d v="2024-05-09T00:00:00"/>
    <d v="2024-05-09T00:00:00"/>
    <d v="2024-04-19T00:00:00"/>
    <d v="2024-04-19T00:00:00"/>
    <n v="98"/>
    <n v="1"/>
    <n v="1"/>
    <n v="29.2"/>
    <s v="Southeast Asia"/>
    <m/>
    <x v="1"/>
    <x v="0"/>
    <n v="1"/>
    <n v="-20"/>
    <x v="1"/>
  </r>
  <r>
    <s v="DL-00482"/>
    <s v="CUST-1094"/>
    <s v="CMP-117"/>
    <x v="0"/>
    <s v="Negotiation"/>
    <s v="7K"/>
    <n v="7000"/>
    <x v="1"/>
    <x v="8"/>
    <x v="7"/>
    <s v="2022-03-04"/>
    <d v="2022-03-04T00:00:00"/>
    <d v="2022-03-21T00:00:00"/>
    <d v="2022-03-21T00:00:00"/>
    <m/>
    <s v=""/>
    <m/>
    <n v="0"/>
    <n v="1"/>
    <n v="14.7"/>
    <s v="Southeast Asia"/>
    <m/>
    <x v="0"/>
    <x v="1"/>
    <n v="0"/>
    <s v=""/>
    <x v="0"/>
  </r>
  <r>
    <s v="DL-00483"/>
    <s v="CUST-0344"/>
    <s v="CMP-323"/>
    <x v="4"/>
    <s v="Demo"/>
    <s v="7K"/>
    <n v="7000"/>
    <x v="1"/>
    <x v="13"/>
    <x v="12"/>
    <s v="2023-03-29"/>
    <d v="2023-03-29T00:00:00"/>
    <d v="2023-04-26T00:00:00"/>
    <d v="2023-04-26T00:00:00"/>
    <m/>
    <s v=""/>
    <m/>
    <n v="0"/>
    <n v="1"/>
    <n v="3"/>
    <s v="South Asia"/>
    <m/>
    <x v="0"/>
    <x v="1"/>
    <n v="0"/>
    <s v=""/>
    <x v="0"/>
  </r>
  <r>
    <s v="DL-00484"/>
    <s v="CUST-0304"/>
    <s v="CMP-006"/>
    <x v="4"/>
    <s v="Qualification"/>
    <s v="5503"/>
    <n v="5503"/>
    <x v="0"/>
    <x v="0"/>
    <x v="0"/>
    <s v="2022-05-15"/>
    <d v="2022-05-15T00:00:00"/>
    <d v="2022-08-22T00:00:00"/>
    <d v="2022-08-22T00:00:00"/>
    <m/>
    <s v=""/>
    <m/>
    <n v="0"/>
    <n v="1"/>
    <m/>
    <s v="East Africa"/>
    <m/>
    <x v="0"/>
    <x v="2"/>
    <n v="0"/>
    <s v=""/>
    <x v="0"/>
  </r>
  <r>
    <s v="DL-00485"/>
    <s v="CUST-1251"/>
    <s v="CMP-391"/>
    <x v="2"/>
    <s v="Qualification"/>
    <s v="16K"/>
    <n v="16000"/>
    <x v="7"/>
    <x v="4"/>
    <x v="4"/>
    <s v="2023-09-20"/>
    <d v="2023-09-20T00:00:00"/>
    <d v="2024-03-16T00:00:00"/>
    <d v="2024-03-16T00:00:00"/>
    <m/>
    <s v=""/>
    <m/>
    <n v="0"/>
    <n v="1"/>
    <n v="27.8"/>
    <s v="ANZ"/>
    <m/>
    <x v="0"/>
    <x v="2"/>
    <n v="0"/>
    <s v=""/>
    <x v="0"/>
  </r>
  <r>
    <s v="DL-00486"/>
    <s v="CUST-1421"/>
    <s v="CMP-074"/>
    <x v="4"/>
    <s v="Closed Won"/>
    <s v="7575"/>
    <n v="7575"/>
    <x v="0"/>
    <x v="16"/>
    <x v="15"/>
    <s v="2022-12-07"/>
    <d v="2022-12-07T00:00:00"/>
    <d v="2023-03-09T00:00:00"/>
    <d v="2023-03-09T00:00:00"/>
    <d v="2023-02-25T00:00:00"/>
    <d v="2023-02-25T00:00:00"/>
    <n v="80"/>
    <n v="0"/>
    <n v="1"/>
    <n v="0.4"/>
    <s v="South Asia"/>
    <m/>
    <x v="1"/>
    <x v="2"/>
    <n v="1"/>
    <n v="-12"/>
    <x v="1"/>
  </r>
  <r>
    <s v="DL-00487"/>
    <s v="CUST-1441"/>
    <s v="CMP-134"/>
    <x v="0"/>
    <s v="Proposal"/>
    <s v="3,729"/>
    <n v="3729"/>
    <x v="3"/>
    <x v="15"/>
    <x v="14"/>
    <s v="2023-10-01"/>
    <d v="2023-10-01T00:00:00"/>
    <d v="2024-02-18T00:00:00"/>
    <d v="2024-02-18T00:00:00"/>
    <m/>
    <s v=""/>
    <m/>
    <n v="0"/>
    <n v="1"/>
    <n v="25.8"/>
    <s v="South Asia"/>
    <m/>
    <x v="0"/>
    <x v="1"/>
    <n v="0"/>
    <s v=""/>
    <x v="0"/>
  </r>
  <r>
    <s v="DL-00488"/>
    <s v="CUST-0582"/>
    <s v=""/>
    <x v="2"/>
    <s v="Negotiation"/>
    <s v="37,813"/>
    <n v="37813"/>
    <x v="0"/>
    <x v="20"/>
    <x v="18"/>
    <s v="2022-05-06"/>
    <d v="2022-05-06T00:00:00"/>
    <d v="2022-08-22T00:00:00"/>
    <d v="2022-08-22T00:00:00"/>
    <m/>
    <s v=""/>
    <m/>
    <n v="0"/>
    <n v="1"/>
    <n v="9.4"/>
    <s v="Southeast Asia"/>
    <m/>
    <x v="0"/>
    <x v="0"/>
    <n v="0"/>
    <s v=""/>
    <x v="0"/>
  </r>
  <r>
    <s v="DL-00489"/>
    <s v="CUST-0820"/>
    <s v=""/>
    <x v="3"/>
    <s v="Prospecting"/>
    <s v="7,160"/>
    <n v="7160"/>
    <x v="7"/>
    <x v="6"/>
    <x v="2"/>
    <s v="2023-12-12"/>
    <d v="2023-12-12T00:00:00"/>
    <d v="2024-02-21T00:00:00"/>
    <d v="2024-02-21T00:00:00"/>
    <m/>
    <s v=""/>
    <m/>
    <n v="0"/>
    <n v="1"/>
    <n v="6.9"/>
    <s v="Southeast Asia"/>
    <m/>
    <x v="0"/>
    <x v="0"/>
    <n v="0"/>
    <s v=""/>
    <x v="0"/>
  </r>
  <r>
    <s v="DL-00490"/>
    <s v="CUST-0986"/>
    <s v="CMP-012"/>
    <x v="2"/>
    <s v="Demo"/>
    <s v="$25,847"/>
    <n v="25847"/>
    <x v="4"/>
    <x v="9"/>
    <x v="8"/>
    <s v="2023-04-17"/>
    <d v="2023-04-17T00:00:00"/>
    <d v="2023-06-16T00:00:00"/>
    <d v="2023-06-16T00:00:00"/>
    <m/>
    <s v=""/>
    <m/>
    <n v="0"/>
    <n v="1"/>
    <n v="26.5"/>
    <s v="East Africa"/>
    <m/>
    <x v="0"/>
    <x v="0"/>
    <n v="0"/>
    <s v=""/>
    <x v="0"/>
  </r>
  <r>
    <s v="DL-00491"/>
    <s v="CUST-1464"/>
    <s v="CMP-188"/>
    <x v="4"/>
    <s v="Qualification"/>
    <s v="3906"/>
    <n v="3906"/>
    <x v="4"/>
    <x v="5"/>
    <x v="5"/>
    <s v="2022-04-09"/>
    <d v="2022-04-09T00:00:00"/>
    <d v="2022-07-16T00:00:00"/>
    <d v="2022-07-16T00:00:00"/>
    <m/>
    <s v=""/>
    <m/>
    <n v="0"/>
    <n v="1"/>
    <n v="1"/>
    <s v="Middle East"/>
    <m/>
    <x v="0"/>
    <x v="2"/>
    <n v="0"/>
    <s v=""/>
    <x v="0"/>
  </r>
  <r>
    <s v="DL-00492"/>
    <s v="CUST-1022"/>
    <s v="CMP-191"/>
    <x v="0"/>
    <s v="Closed Won"/>
    <s v="2K"/>
    <n v="2000"/>
    <x v="5"/>
    <x v="9"/>
    <x v="8"/>
    <s v="2022-11-08"/>
    <d v="2022-11-08T00:00:00"/>
    <d v="2023-02-07T00:00:00"/>
    <d v="2023-02-07T00:00:00"/>
    <d v="2023-03-08T00:00:00"/>
    <d v="2023-03-08T00:00:00"/>
    <n v="120"/>
    <n v="1"/>
    <n v="1"/>
    <n v="20.8"/>
    <s v="Southeast Asia"/>
    <m/>
    <x v="1"/>
    <x v="2"/>
    <n v="1"/>
    <n v="29"/>
    <x v="1"/>
  </r>
  <r>
    <s v="DL-00493"/>
    <s v="CUST-1046"/>
    <s v="CMP-391"/>
    <x v="0"/>
    <s v="Closed Lost"/>
    <s v="$8,789"/>
    <n v="8789"/>
    <x v="8"/>
    <x v="21"/>
    <x v="19"/>
    <s v="2023-12-09"/>
    <d v="2023-12-09T00:00:00"/>
    <d v="2024-02-19T00:00:00"/>
    <d v="2024-02-19T00:00:00"/>
    <d v="2024-03-17T00:00:00"/>
    <d v="2024-03-17T00:00:00"/>
    <n v="99"/>
    <n v="0"/>
    <n v="1"/>
    <n v="21.4"/>
    <s v="East Africa"/>
    <m/>
    <x v="2"/>
    <x v="2"/>
    <n v="1"/>
    <n v="27"/>
    <x v="1"/>
  </r>
  <r>
    <s v="DL-00494"/>
    <s v="CUST-0964"/>
    <s v=""/>
    <x v="0"/>
    <s v="Demo"/>
    <s v="$4,831"/>
    <n v="4831"/>
    <x v="3"/>
    <x v="19"/>
    <x v="17"/>
    <s v="2024-03-14"/>
    <d v="2024-03-14T00:00:00"/>
    <d v="2024-08-07T00:00:00"/>
    <d v="2024-08-07T00:00:00"/>
    <m/>
    <s v=""/>
    <m/>
    <n v="0"/>
    <n v="1"/>
    <n v="4.5999999999999996"/>
    <s v="ANZ"/>
    <m/>
    <x v="0"/>
    <x v="0"/>
    <n v="0"/>
    <s v=""/>
    <x v="0"/>
  </r>
  <r>
    <s v="DL-00495"/>
    <s v="CUST-0841"/>
    <s v="CMP-288"/>
    <x v="2"/>
    <s v="Closed Won"/>
    <s v="$18,718"/>
    <n v="18718"/>
    <x v="0"/>
    <x v="12"/>
    <x v="11"/>
    <s v="2024-06-04"/>
    <d v="2024-06-04T00:00:00"/>
    <d v="2024-06-19T00:00:00"/>
    <d v="2024-06-19T00:00:00"/>
    <d v="2024-07-12T00:00:00"/>
    <d v="2024-07-12T00:00:00"/>
    <n v="38"/>
    <n v="1"/>
    <n v="3"/>
    <n v="5.4"/>
    <s v="East Africa"/>
    <m/>
    <x v="1"/>
    <x v="2"/>
    <n v="1"/>
    <n v="23"/>
    <x v="1"/>
  </r>
  <r>
    <s v="DL-00496"/>
    <s v="CUST-1368"/>
    <s v="CMP-041"/>
    <x v="4"/>
    <s v="Negotiation"/>
    <s v="2687"/>
    <n v="2687"/>
    <x v="3"/>
    <x v="21"/>
    <x v="19"/>
    <s v="2024-05-15"/>
    <d v="2024-05-15T00:00:00"/>
    <d v="2024-06-09T00:00:00"/>
    <d v="2024-06-09T00:00:00"/>
    <m/>
    <s v=""/>
    <m/>
    <n v="0"/>
    <n v="1"/>
    <m/>
    <s v="ANZ"/>
    <m/>
    <x v="0"/>
    <x v="1"/>
    <n v="0"/>
    <s v=""/>
    <x v="0"/>
  </r>
  <r>
    <s v="DL-00497"/>
    <s v="CUST-0103"/>
    <s v=""/>
    <x v="2"/>
    <s v="Negotiation"/>
    <s v="11069"/>
    <n v="11069"/>
    <x v="3"/>
    <x v="7"/>
    <x v="6"/>
    <s v="2023-03-01"/>
    <d v="2023-03-01T00:00:00"/>
    <d v="2023-06-24T00:00:00"/>
    <d v="2023-06-24T00:00:00"/>
    <m/>
    <s v=""/>
    <m/>
    <n v="0"/>
    <n v="1"/>
    <n v="13.5"/>
    <s v="East Africa"/>
    <m/>
    <x v="0"/>
    <x v="0"/>
    <n v="0"/>
    <s v=""/>
    <x v="0"/>
  </r>
  <r>
    <s v="DL-00498"/>
    <s v="CUST-1098"/>
    <s v=""/>
    <x v="1"/>
    <s v="Prospecting"/>
    <s v="153455"/>
    <n v="153455"/>
    <x v="7"/>
    <x v="15"/>
    <x v="14"/>
    <s v="2023-12-19"/>
    <d v="2023-12-19T00:00:00"/>
    <d v="2024-04-09T00:00:00"/>
    <d v="2024-04-09T00:00:00"/>
    <m/>
    <s v=""/>
    <m/>
    <n v="0"/>
    <n v="1"/>
    <n v="14"/>
    <s v="ANZ"/>
    <m/>
    <x v="0"/>
    <x v="2"/>
    <n v="0"/>
    <s v=""/>
    <x v="0"/>
  </r>
  <r>
    <s v="DL-00499"/>
    <s v="CUST-0071"/>
    <s v="CMP-181"/>
    <x v="0"/>
    <s v="Proposal"/>
    <s v="6855"/>
    <n v="6855"/>
    <x v="1"/>
    <x v="14"/>
    <x v="13"/>
    <s v="2022-08-18"/>
    <d v="2022-08-18T00:00:00"/>
    <d v="2022-11-15T00:00:00"/>
    <d v="2022-11-15T00:00:00"/>
    <m/>
    <s v=""/>
    <m/>
    <n v="0"/>
    <n v="1"/>
    <n v="22.1"/>
    <s v="South Asia"/>
    <m/>
    <x v="0"/>
    <x v="2"/>
    <n v="0"/>
    <s v=""/>
    <x v="0"/>
  </r>
  <r>
    <s v="DL-00500"/>
    <s v="CUST-0458"/>
    <s v="CMP-312"/>
    <x v="0"/>
    <s v="Closed Lost"/>
    <s v="8K"/>
    <n v="8000"/>
    <x v="4"/>
    <x v="10"/>
    <x v="9"/>
    <s v="2024-12-01"/>
    <d v="2024-12-01T00:00:00"/>
    <d v="2025-05-10T00:00:00"/>
    <d v="2025-05-10T00:00:00"/>
    <d v="2025-06-03T00:00:00"/>
    <d v="2025-06-03T00:00:00"/>
    <n v="184"/>
    <n v="0"/>
    <n v="1"/>
    <n v="8.9"/>
    <s v="ANZ"/>
    <m/>
    <x v="2"/>
    <x v="2"/>
    <n v="1"/>
    <n v="24"/>
    <x v="1"/>
  </r>
  <r>
    <s v="DL-00501"/>
    <s v="CUST-0163"/>
    <s v="CMP-391"/>
    <x v="1"/>
    <s v="Demo"/>
    <s v="111,658"/>
    <n v="111658"/>
    <x v="5"/>
    <x v="11"/>
    <x v="10"/>
    <s v="09/06/2024"/>
    <d v="2024-06-09T00:00:00"/>
    <d v="2024-10-08T00:00:00"/>
    <d v="2024-10-08T00:00:00"/>
    <m/>
    <s v=""/>
    <m/>
    <n v="0"/>
    <n v="1"/>
    <n v="2.4"/>
    <s v="South Asia"/>
    <m/>
    <x v="0"/>
    <x v="2"/>
    <n v="0"/>
    <s v=""/>
    <x v="0"/>
  </r>
  <r>
    <s v="DL-00502"/>
    <s v="CUST-0624"/>
    <s v="CMP-302"/>
    <x v="1"/>
    <s v="Proposal"/>
    <s v="89822"/>
    <n v="89822"/>
    <x v="7"/>
    <x v="12"/>
    <x v="11"/>
    <s v="2023-09-14"/>
    <d v="2023-09-14T00:00:00"/>
    <m/>
    <s v=""/>
    <m/>
    <s v=""/>
    <m/>
    <n v="0"/>
    <n v="1"/>
    <n v="21.9"/>
    <s v="South Asia"/>
    <m/>
    <x v="0"/>
    <x v="1"/>
    <n v="0"/>
    <s v=""/>
    <x v="0"/>
  </r>
  <r>
    <s v="DL-00503"/>
    <s v="CUST-0276"/>
    <s v="CMP-353"/>
    <x v="1"/>
    <s v="Proposal"/>
    <s v="166,189"/>
    <n v="166189"/>
    <x v="7"/>
    <x v="15"/>
    <x v="14"/>
    <s v="2024-08-19"/>
    <d v="2024-08-19T00:00:00"/>
    <m/>
    <s v=""/>
    <m/>
    <s v=""/>
    <m/>
    <n v="0"/>
    <n v="1"/>
    <n v="7"/>
    <s v="South Asia"/>
    <m/>
    <x v="0"/>
    <x v="1"/>
    <n v="0"/>
    <s v=""/>
    <x v="0"/>
  </r>
  <r>
    <s v="DL-00504"/>
    <s v="CUST-0330"/>
    <s v=""/>
    <x v="4"/>
    <s v="Prospecting"/>
    <s v="$5,551"/>
    <n v="5551"/>
    <x v="5"/>
    <x v="25"/>
    <x v="21"/>
    <s v="2022-10-22"/>
    <d v="2022-10-22T00:00:00"/>
    <d v="2023-02-09T00:00:00"/>
    <d v="2023-02-09T00:00:00"/>
    <m/>
    <s v=""/>
    <m/>
    <n v="0"/>
    <n v="1"/>
    <n v="10.199999999999999"/>
    <s v="Middle East"/>
    <m/>
    <x v="0"/>
    <x v="0"/>
    <n v="0"/>
    <s v=""/>
    <x v="0"/>
  </r>
  <r>
    <s v="DL-00505"/>
    <s v="CUST-0065"/>
    <s v=""/>
    <x v="3"/>
    <s v="Closed Lost"/>
    <s v="11,790"/>
    <n v="11790"/>
    <x v="6"/>
    <x v="12"/>
    <x v="11"/>
    <s v="2024-10-12"/>
    <d v="2024-10-12T00:00:00"/>
    <d v="2025-03-09T00:00:00"/>
    <d v="2025-03-09T00:00:00"/>
    <d v="2024-12-05T00:00:00"/>
    <d v="2024-12-05T00:00:00"/>
    <n v="54"/>
    <n v="0"/>
    <n v="1"/>
    <m/>
    <s v="Middle East"/>
    <m/>
    <x v="2"/>
    <x v="0"/>
    <n v="1"/>
    <n v="-94"/>
    <x v="1"/>
  </r>
  <r>
    <s v="DL-00506"/>
    <s v="CUST-0451"/>
    <s v="CMP-330"/>
    <x v="0"/>
    <s v="Prospecting"/>
    <s v="9,482"/>
    <n v="9482"/>
    <x v="0"/>
    <x v="8"/>
    <x v="7"/>
    <s v="2023-04-08"/>
    <d v="2023-04-08T00:00:00"/>
    <d v="2023-07-03T00:00:00"/>
    <d v="2023-07-03T00:00:00"/>
    <m/>
    <s v=""/>
    <m/>
    <n v="0"/>
    <n v="1"/>
    <n v="34.700000000000003"/>
    <s v="Middle East"/>
    <m/>
    <x v="0"/>
    <x v="0"/>
    <n v="0"/>
    <s v=""/>
    <x v="0"/>
  </r>
  <r>
    <s v="DL-00507"/>
    <s v="CUST-0794"/>
    <s v=""/>
    <x v="2"/>
    <s v="Proposal"/>
    <s v="$15,178"/>
    <n v="15178"/>
    <x v="3"/>
    <x v="6"/>
    <x v="2"/>
    <s v="2022-11-18"/>
    <d v="2022-11-18T00:00:00"/>
    <d v="2023-02-24T00:00:00"/>
    <d v="2023-02-24T00:00:00"/>
    <m/>
    <s v=""/>
    <m/>
    <n v="0"/>
    <n v="1"/>
    <n v="1.9"/>
    <s v="Southeast Asia"/>
    <m/>
    <x v="0"/>
    <x v="0"/>
    <n v="0"/>
    <s v=""/>
    <x v="0"/>
  </r>
  <r>
    <s v="DL-00508"/>
    <s v="CUST-0588"/>
    <s v="CMP-265"/>
    <x v="0"/>
    <s v="Demo"/>
    <s v="$1,862"/>
    <n v="1862"/>
    <x v="3"/>
    <x v="0"/>
    <x v="0"/>
    <s v="2024-01-07"/>
    <d v="2024-01-07T00:00:00"/>
    <d v="2024-06-14T00:00:00"/>
    <d v="2024-06-14T00:00:00"/>
    <m/>
    <s v=""/>
    <m/>
    <n v="0"/>
    <n v="1"/>
    <m/>
    <s v="Southeast Asia"/>
    <m/>
    <x v="0"/>
    <x v="2"/>
    <n v="0"/>
    <s v=""/>
    <x v="0"/>
  </r>
  <r>
    <s v="DL-00509"/>
    <s v="CUST-1039"/>
    <s v=""/>
    <x v="0"/>
    <s v="Demo"/>
    <s v="$3,027"/>
    <n v="3027"/>
    <x v="2"/>
    <x v="20"/>
    <x v="18"/>
    <s v="2023-01-04"/>
    <d v="2023-01-04T00:00:00"/>
    <d v="2023-06-02T00:00:00"/>
    <d v="2023-06-02T00:00:00"/>
    <m/>
    <s v=""/>
    <m/>
    <n v="0"/>
    <n v="1"/>
    <n v="27"/>
    <s v="East Africa"/>
    <m/>
    <x v="0"/>
    <x v="1"/>
    <n v="0"/>
    <s v=""/>
    <x v="0"/>
  </r>
  <r>
    <s v="DL-00510"/>
    <s v="CUST-0397"/>
    <s v=""/>
    <x v="4"/>
    <s v="Prospecting"/>
    <s v="$6,033"/>
    <n v="6033"/>
    <x v="1"/>
    <x v="14"/>
    <x v="13"/>
    <s v="2023-08-01"/>
    <d v="2023-08-01T00:00:00"/>
    <d v="2023-09-22T00:00:00"/>
    <d v="2023-09-22T00:00:00"/>
    <m/>
    <s v=""/>
    <m/>
    <n v="0"/>
    <n v="1"/>
    <n v="34.200000000000003"/>
    <s v="East Africa"/>
    <m/>
    <x v="0"/>
    <x v="2"/>
    <n v="0"/>
    <s v=""/>
    <x v="0"/>
  </r>
  <r>
    <s v="DL-00511"/>
    <s v="CUST-0392"/>
    <s v="CMP-324"/>
    <x v="0"/>
    <s v="Qualification"/>
    <s v="8235"/>
    <n v="8235"/>
    <x v="3"/>
    <x v="29"/>
    <x v="5"/>
    <s v="2022-05-31"/>
    <d v="2022-05-31T00:00:00"/>
    <m/>
    <s v=""/>
    <m/>
    <s v=""/>
    <m/>
    <n v="0"/>
    <n v="1"/>
    <n v="5.3"/>
    <s v="South Asia"/>
    <m/>
    <x v="0"/>
    <x v="2"/>
    <n v="0"/>
    <s v=""/>
    <x v="0"/>
  </r>
  <r>
    <s v="DL-00512"/>
    <s v="CUST-0249"/>
    <s v=""/>
    <x v="3"/>
    <s v="Closed Won"/>
    <s v="22585"/>
    <n v="22585"/>
    <x v="2"/>
    <x v="3"/>
    <x v="3"/>
    <s v="2024-07-19"/>
    <d v="2024-07-19T00:00:00"/>
    <d v="2024-12-09T00:00:00"/>
    <d v="2024-12-09T00:00:00"/>
    <d v="2024-09-08T00:00:00"/>
    <d v="2024-09-08T00:00:00"/>
    <n v="51"/>
    <n v="0"/>
    <n v="1"/>
    <n v="28.5"/>
    <s v="Middle East"/>
    <m/>
    <x v="1"/>
    <x v="0"/>
    <n v="1"/>
    <n v="-92"/>
    <x v="1"/>
  </r>
  <r>
    <s v="DL-00513"/>
    <s v="CUST-0775"/>
    <s v=""/>
    <x v="3"/>
    <s v="Qualification"/>
    <s v="$4,893"/>
    <n v="4893"/>
    <x v="5"/>
    <x v="14"/>
    <x v="13"/>
    <s v="2023-08-16"/>
    <d v="2023-08-16T00:00:00"/>
    <d v="2023-11-06T00:00:00"/>
    <d v="2023-11-06T00:00:00"/>
    <m/>
    <s v=""/>
    <m/>
    <n v="0"/>
    <n v="1"/>
    <n v="3.3"/>
    <s v="East Africa"/>
    <m/>
    <x v="0"/>
    <x v="2"/>
    <n v="0"/>
    <s v=""/>
    <x v="0"/>
  </r>
  <r>
    <s v="DL-00514"/>
    <s v="CUST-0640"/>
    <s v="CMP-001"/>
    <x v="0"/>
    <s v="Closed Lost"/>
    <s v="5K"/>
    <n v="5000"/>
    <x v="7"/>
    <x v="21"/>
    <x v="19"/>
    <s v="2022-08-26"/>
    <d v="2022-08-26T00:00:00"/>
    <d v="2022-09-10T00:00:00"/>
    <d v="2022-09-10T00:00:00"/>
    <d v="2023-01-08T00:00:00"/>
    <d v="2023-01-08T00:00:00"/>
    <n v="135"/>
    <n v="0"/>
    <n v="1"/>
    <n v="1.3"/>
    <s v="Middle East"/>
    <m/>
    <x v="2"/>
    <x v="2"/>
    <n v="1"/>
    <n v="120"/>
    <x v="0"/>
  </r>
  <r>
    <s v="DL-00515"/>
    <s v="CUST-0792"/>
    <s v="CMP-065"/>
    <x v="4"/>
    <s v="Prospecting"/>
    <s v="3654"/>
    <n v="3654"/>
    <x v="8"/>
    <x v="0"/>
    <x v="0"/>
    <s v="2023-02-10"/>
    <d v="2023-02-10T00:00:00"/>
    <d v="2023-05-26T00:00:00"/>
    <d v="2023-05-26T00:00:00"/>
    <m/>
    <s v=""/>
    <m/>
    <n v="0"/>
    <n v="1"/>
    <n v="13.6"/>
    <s v="Southeast Asia"/>
    <m/>
    <x v="0"/>
    <x v="2"/>
    <n v="0"/>
    <s v=""/>
    <x v="0"/>
  </r>
  <r>
    <s v="DL-00516"/>
    <s v="CUST-1355"/>
    <s v="CMP-269"/>
    <x v="4"/>
    <s v="Negotiation"/>
    <s v="12694"/>
    <n v="12694"/>
    <x v="6"/>
    <x v="0"/>
    <x v="0"/>
    <s v="2023-03-16"/>
    <d v="2023-03-16T00:00:00"/>
    <d v="2023-06-06T00:00:00"/>
    <d v="2023-06-06T00:00:00"/>
    <m/>
    <s v=""/>
    <m/>
    <n v="0"/>
    <n v="1"/>
    <n v="22"/>
    <s v="East Africa"/>
    <m/>
    <x v="0"/>
    <x v="0"/>
    <n v="0"/>
    <s v=""/>
    <x v="0"/>
  </r>
  <r>
    <s v="DL-00517"/>
    <s v="CUST-0506"/>
    <s v="CMP-086"/>
    <x v="3"/>
    <s v="Prospecting"/>
    <s v="20,243"/>
    <n v="20243"/>
    <x v="4"/>
    <x v="20"/>
    <x v="18"/>
    <s v="2023-01-16"/>
    <d v="2023-01-16T00:00:00"/>
    <d v="2023-04-17T00:00:00"/>
    <d v="2023-04-17T00:00:00"/>
    <m/>
    <s v=""/>
    <m/>
    <n v="0"/>
    <n v="1"/>
    <m/>
    <s v="ANZ"/>
    <m/>
    <x v="0"/>
    <x v="2"/>
    <n v="0"/>
    <s v=""/>
    <x v="0"/>
  </r>
  <r>
    <s v="DL-00518"/>
    <s v="CUST-0134"/>
    <s v=""/>
    <x v="3"/>
    <s v="Prospecting"/>
    <s v="24K"/>
    <n v="24000"/>
    <x v="3"/>
    <x v="31"/>
    <x v="18"/>
    <s v="2022-02-24"/>
    <d v="2022-02-24T00:00:00"/>
    <d v="2022-08-22T00:00:00"/>
    <d v="2022-08-22T00:00:00"/>
    <m/>
    <s v=""/>
    <m/>
    <n v="0"/>
    <n v="1"/>
    <m/>
    <s v="South Asia"/>
    <m/>
    <x v="0"/>
    <x v="0"/>
    <n v="0"/>
    <s v=""/>
    <x v="0"/>
  </r>
  <r>
    <s v="DL-00519"/>
    <s v="CUST-0592"/>
    <s v=""/>
    <x v="0"/>
    <s v="Prospecting"/>
    <s v="8K"/>
    <n v="8000"/>
    <x v="3"/>
    <x v="8"/>
    <x v="7"/>
    <s v="2024-02-15"/>
    <d v="2024-02-15T00:00:00"/>
    <d v="2024-07-11T00:00:00"/>
    <d v="2024-07-11T00:00:00"/>
    <m/>
    <s v=""/>
    <m/>
    <n v="0"/>
    <n v="1"/>
    <n v="17.8"/>
    <s v="Southeast Asia"/>
    <m/>
    <x v="0"/>
    <x v="1"/>
    <n v="0"/>
    <s v=""/>
    <x v="0"/>
  </r>
  <r>
    <s v="DL-00520"/>
    <s v="CUST-0219"/>
    <s v="CMP-102"/>
    <x v="0"/>
    <s v="Closed Lost"/>
    <s v="4933"/>
    <n v="4933"/>
    <x v="3"/>
    <x v="0"/>
    <x v="0"/>
    <s v="2022-05-28"/>
    <d v="2022-05-28T00:00:00"/>
    <d v="2022-08-07T00:00:00"/>
    <d v="2022-08-07T00:00:00"/>
    <d v="2022-09-05T00:00:00"/>
    <d v="2022-09-05T00:00:00"/>
    <n v="100"/>
    <n v="0"/>
    <n v="1"/>
    <n v="20.100000000000001"/>
    <s v="South Asia"/>
    <m/>
    <x v="2"/>
    <x v="1"/>
    <n v="1"/>
    <n v="29"/>
    <x v="1"/>
  </r>
  <r>
    <s v="DL-00521"/>
    <s v="CUST-0212"/>
    <s v="CMP-183"/>
    <x v="0"/>
    <s v="Closed Lost"/>
    <s v="$9,539"/>
    <n v="9539"/>
    <x v="0"/>
    <x v="0"/>
    <x v="0"/>
    <s v="2022-04-17"/>
    <d v="2022-04-17T00:00:00"/>
    <d v="2022-05-08T00:00:00"/>
    <d v="2022-05-08T00:00:00"/>
    <d v="2022-05-30T00:00:00"/>
    <d v="2022-05-30T00:00:00"/>
    <n v="43"/>
    <n v="0"/>
    <n v="1"/>
    <n v="9.4"/>
    <s v="East Africa"/>
    <m/>
    <x v="2"/>
    <x v="0"/>
    <n v="1"/>
    <n v="22"/>
    <x v="1"/>
  </r>
  <r>
    <s v="DL-00522"/>
    <s v="CUST-0573"/>
    <s v="CMP-109"/>
    <x v="2"/>
    <s v="Qualification"/>
    <s v="$23,963"/>
    <n v="23963"/>
    <x v="8"/>
    <x v="8"/>
    <x v="7"/>
    <s v="2023-12-03"/>
    <d v="2023-12-03T00:00:00"/>
    <d v="2024-05-11T00:00:00"/>
    <d v="2024-05-11T00:00:00"/>
    <m/>
    <s v=""/>
    <m/>
    <n v="0"/>
    <n v="1"/>
    <n v="16.8"/>
    <s v="Middle East"/>
    <m/>
    <x v="0"/>
    <x v="0"/>
    <n v="0"/>
    <s v=""/>
    <x v="0"/>
  </r>
  <r>
    <s v="DL-00523"/>
    <s v="CUST-0003"/>
    <s v=""/>
    <x v="0"/>
    <s v="Demo"/>
    <s v="7228"/>
    <n v="7228"/>
    <x v="1"/>
    <x v="20"/>
    <x v="18"/>
    <s v="2024-03-01"/>
    <d v="2024-03-01T00:00:00"/>
    <d v="2024-08-20T00:00:00"/>
    <d v="2024-08-20T00:00:00"/>
    <m/>
    <s v=""/>
    <m/>
    <n v="0"/>
    <n v="1"/>
    <n v="29.1"/>
    <s v="East Africa"/>
    <m/>
    <x v="0"/>
    <x v="2"/>
    <n v="0"/>
    <s v=""/>
    <x v="0"/>
  </r>
  <r>
    <s v="DL-00524"/>
    <s v="CUST-0876"/>
    <s v="CMP-246"/>
    <x v="2"/>
    <s v="Demo"/>
    <s v="$42,079"/>
    <n v="42079"/>
    <x v="3"/>
    <x v="13"/>
    <x v="12"/>
    <s v="2023-12-16"/>
    <d v="2023-12-16T00:00:00"/>
    <d v="2024-03-24T00:00:00"/>
    <d v="2024-03-24T00:00:00"/>
    <m/>
    <s v=""/>
    <m/>
    <n v="0"/>
    <n v="1"/>
    <n v="8.5"/>
    <s v="ANZ"/>
    <m/>
    <x v="0"/>
    <x v="2"/>
    <n v="0"/>
    <s v=""/>
    <x v="0"/>
  </r>
  <r>
    <s v="DL-00525"/>
    <s v="CUST-1360"/>
    <s v="CMP-052"/>
    <x v="0"/>
    <s v="Qualification"/>
    <s v="$8,906"/>
    <n v="8906"/>
    <x v="0"/>
    <x v="5"/>
    <x v="5"/>
    <s v="2024-09-13"/>
    <d v="2024-09-13T00:00:00"/>
    <d v="2024-10-06T00:00:00"/>
    <d v="2024-10-06T00:00:00"/>
    <m/>
    <s v=""/>
    <m/>
    <n v="0"/>
    <n v="1"/>
    <n v="12.8"/>
    <s v="Southeast Asia"/>
    <m/>
    <x v="0"/>
    <x v="2"/>
    <n v="0"/>
    <s v=""/>
    <x v="0"/>
  </r>
  <r>
    <s v="DL-00526"/>
    <s v="CUST-0948"/>
    <s v="CMP-274"/>
    <x v="3"/>
    <s v="Qualification"/>
    <s v="$22,663"/>
    <n v="22663"/>
    <x v="0"/>
    <x v="20"/>
    <x v="18"/>
    <s v="20/01/2023"/>
    <d v="2023-01-20T00:00:00"/>
    <d v="2023-04-12T00:00:00"/>
    <d v="2023-04-12T00:00:00"/>
    <m/>
    <s v=""/>
    <m/>
    <n v="0"/>
    <n v="1"/>
    <n v="14"/>
    <s v="ANZ"/>
    <m/>
    <x v="0"/>
    <x v="1"/>
    <n v="0"/>
    <s v=""/>
    <x v="0"/>
  </r>
  <r>
    <s v="DL-00527"/>
    <s v="CUST-0607"/>
    <s v="CMP-078"/>
    <x v="1"/>
    <s v="Demo"/>
    <s v="164862"/>
    <n v="164862"/>
    <x v="6"/>
    <x v="5"/>
    <x v="5"/>
    <s v="2024-08-31"/>
    <d v="2024-08-31T00:00:00"/>
    <d v="2025-01-31T00:00:00"/>
    <d v="2025-01-31T00:00:00"/>
    <m/>
    <s v=""/>
    <m/>
    <n v="0"/>
    <n v="1"/>
    <n v="13.9"/>
    <s v="Southeast Asia"/>
    <m/>
    <x v="0"/>
    <x v="2"/>
    <n v="0"/>
    <s v=""/>
    <x v="0"/>
  </r>
  <r>
    <s v="DL-00528"/>
    <s v="CUST-1329"/>
    <s v="CMP-168"/>
    <x v="0"/>
    <s v="Demo"/>
    <s v="7783"/>
    <n v="7783"/>
    <x v="1"/>
    <x v="20"/>
    <x v="18"/>
    <s v="14/06/2022"/>
    <d v="2022-06-14T00:00:00"/>
    <d v="2022-07-27T00:00:00"/>
    <d v="2022-07-27T00:00:00"/>
    <m/>
    <s v=""/>
    <m/>
    <n v="0"/>
    <n v="1"/>
    <m/>
    <s v="ANZ"/>
    <m/>
    <x v="0"/>
    <x v="0"/>
    <n v="0"/>
    <s v=""/>
    <x v="0"/>
  </r>
  <r>
    <s v="DL-00529"/>
    <s v="CUST-1199"/>
    <s v="CMP-072"/>
    <x v="4"/>
    <s v="Qualification"/>
    <s v="$4,072"/>
    <n v="4072"/>
    <x v="5"/>
    <x v="17"/>
    <x v="16"/>
    <s v="2022-06-17"/>
    <d v="2022-06-17T00:00:00"/>
    <m/>
    <s v=""/>
    <m/>
    <s v=""/>
    <m/>
    <n v="0"/>
    <n v="1"/>
    <n v="23.5"/>
    <s v="Southeast Asia"/>
    <m/>
    <x v="0"/>
    <x v="0"/>
    <n v="0"/>
    <s v=""/>
    <x v="0"/>
  </r>
  <r>
    <s v="DL-00530"/>
    <s v="CUST-0621"/>
    <s v="CMP-239"/>
    <x v="4"/>
    <s v="Closed Won"/>
    <s v="$8,137"/>
    <n v="8137"/>
    <x v="6"/>
    <x v="12"/>
    <x v="11"/>
    <s v="2024-04-09"/>
    <d v="2024-04-09T00:00:00"/>
    <d v="2024-06-18T00:00:00"/>
    <d v="2024-06-18T00:00:00"/>
    <d v="2024-07-05T00:00:00"/>
    <d v="2024-07-05T00:00:00"/>
    <n v="87"/>
    <n v="0"/>
    <n v="1"/>
    <n v="18.5"/>
    <s v="Southeast Asia"/>
    <m/>
    <x v="1"/>
    <x v="2"/>
    <n v="1"/>
    <n v="17"/>
    <x v="1"/>
  </r>
  <r>
    <s v="DL-00531"/>
    <s v="CUST-0846"/>
    <s v=""/>
    <x v="1"/>
    <s v="Closed Lost"/>
    <s v="139887"/>
    <n v="139887"/>
    <x v="2"/>
    <x v="21"/>
    <x v="19"/>
    <s v="22/12/2024"/>
    <d v="2024-12-22T00:00:00"/>
    <d v="2025-01-11T00:00:00"/>
    <d v="2025-01-11T00:00:00"/>
    <d v="2025-01-31T00:00:00"/>
    <d v="2025-01-31T00:00:00"/>
    <n v="40"/>
    <n v="0"/>
    <n v="1"/>
    <n v="18.399999999999999"/>
    <s v="ANZ"/>
    <m/>
    <x v="2"/>
    <x v="0"/>
    <n v="1"/>
    <n v="20"/>
    <x v="1"/>
  </r>
  <r>
    <s v="DL-00532"/>
    <s v="CUST-1290"/>
    <s v=""/>
    <x v="2"/>
    <s v="Closed Won"/>
    <s v="32,930"/>
    <n v="32930"/>
    <x v="1"/>
    <x v="6"/>
    <x v="2"/>
    <s v="2024-06-12"/>
    <d v="2024-06-12T00:00:00"/>
    <d v="2024-08-14T00:00:00"/>
    <d v="2024-08-14T00:00:00"/>
    <d v="2024-12-09T00:00:00"/>
    <d v="2024-12-09T00:00:00"/>
    <n v="180"/>
    <n v="0"/>
    <n v="1"/>
    <n v="2.2999999999999998"/>
    <s v="Southeast Asia"/>
    <m/>
    <x v="1"/>
    <x v="2"/>
    <n v="1"/>
    <n v="117"/>
    <x v="0"/>
  </r>
  <r>
    <s v="DL-00533"/>
    <s v="CUST-1183"/>
    <s v="CMP-320"/>
    <x v="0"/>
    <s v="Closed Won"/>
    <s v="2453"/>
    <n v="2453"/>
    <x v="4"/>
    <x v="12"/>
    <x v="11"/>
    <s v="2024-12-28"/>
    <d v="2024-12-28T00:00:00"/>
    <d v="2025-04-24T00:00:00"/>
    <d v="2025-04-24T00:00:00"/>
    <d v="2025-02-12T00:00:00"/>
    <d v="2025-02-12T00:00:00"/>
    <n v="46"/>
    <n v="1"/>
    <n v="2"/>
    <n v="16.100000000000001"/>
    <s v="Southeast Asia"/>
    <m/>
    <x v="1"/>
    <x v="1"/>
    <n v="1"/>
    <n v="-71"/>
    <x v="1"/>
  </r>
  <r>
    <s v="DL-00534"/>
    <s v="CUST-0642"/>
    <s v=""/>
    <x v="2"/>
    <s v="Closed Lost"/>
    <s v="40375"/>
    <n v="40375"/>
    <x v="2"/>
    <x v="17"/>
    <x v="16"/>
    <s v="2023-05-24"/>
    <d v="2023-05-24T00:00:00"/>
    <d v="2023-09-25T00:00:00"/>
    <d v="2023-09-25T00:00:00"/>
    <d v="2023-10-29T00:00:00"/>
    <d v="2023-10-29T00:00:00"/>
    <n v="158"/>
    <n v="0"/>
    <n v="1"/>
    <m/>
    <s v="Southeast Asia"/>
    <m/>
    <x v="2"/>
    <x v="2"/>
    <n v="1"/>
    <n v="34"/>
    <x v="0"/>
  </r>
  <r>
    <s v="DL-00535"/>
    <s v="CUST-0873"/>
    <s v="CMP-086"/>
    <x v="1"/>
    <s v="Prospecting"/>
    <s v="$101,300"/>
    <n v="101300"/>
    <x v="8"/>
    <x v="3"/>
    <x v="3"/>
    <s v="2023-11-15"/>
    <d v="2023-11-15T00:00:00"/>
    <d v="2023-12-14T00:00:00"/>
    <d v="2023-12-14T00:00:00"/>
    <m/>
    <s v=""/>
    <m/>
    <n v="0"/>
    <n v="1"/>
    <n v="31.8"/>
    <s v="East Africa"/>
    <m/>
    <x v="0"/>
    <x v="1"/>
    <n v="0"/>
    <s v=""/>
    <x v="0"/>
  </r>
  <r>
    <s v="DL-00536"/>
    <s v="CUST-1249"/>
    <s v="CMP-204"/>
    <x v="0"/>
    <s v="Qualification"/>
    <s v="9218"/>
    <n v="9218"/>
    <x v="7"/>
    <x v="11"/>
    <x v="10"/>
    <s v="2023-06-30"/>
    <d v="2023-06-30T00:00:00"/>
    <d v="2023-11-11T00:00:00"/>
    <d v="2023-11-11T00:00:00"/>
    <m/>
    <s v=""/>
    <m/>
    <n v="0"/>
    <n v="1"/>
    <n v="14.4"/>
    <s v="South Asia"/>
    <m/>
    <x v="0"/>
    <x v="0"/>
    <n v="0"/>
    <s v=""/>
    <x v="0"/>
  </r>
  <r>
    <s v="DL-00537"/>
    <s v="CUST-0390"/>
    <s v="CMP-184"/>
    <x v="1"/>
    <s v="Proposal"/>
    <s v="$126,692"/>
    <n v="126692"/>
    <x v="0"/>
    <x v="25"/>
    <x v="21"/>
    <s v="2024-09-29"/>
    <d v="2024-09-29T00:00:00"/>
    <d v="2025-02-07T00:00:00"/>
    <d v="2025-02-07T00:00:00"/>
    <m/>
    <s v=""/>
    <m/>
    <n v="0"/>
    <n v="1"/>
    <n v="27.9"/>
    <s v="East Africa"/>
    <m/>
    <x v="0"/>
    <x v="0"/>
    <n v="0"/>
    <s v=""/>
    <x v="0"/>
  </r>
  <r>
    <s v="DL-00538"/>
    <s v="CUST-0710"/>
    <s v="CMP-271"/>
    <x v="0"/>
    <s v="Proposal"/>
    <s v="$5,228"/>
    <n v="5228"/>
    <x v="1"/>
    <x v="17"/>
    <x v="16"/>
    <s v="2022-05-12"/>
    <d v="2022-05-12T00:00:00"/>
    <d v="2022-09-04T00:00:00"/>
    <d v="2022-09-04T00:00:00"/>
    <m/>
    <s v=""/>
    <m/>
    <n v="0"/>
    <n v="1"/>
    <n v="16"/>
    <s v="Middle East"/>
    <m/>
    <x v="0"/>
    <x v="1"/>
    <n v="0"/>
    <s v=""/>
    <x v="0"/>
  </r>
  <r>
    <s v="DL-00539"/>
    <s v="CUST-1338"/>
    <s v="CMP-261"/>
    <x v="4"/>
    <s v="Closed Won"/>
    <s v="$4,863"/>
    <n v="4863"/>
    <x v="0"/>
    <x v="22"/>
    <x v="20"/>
    <s v="2022-11-25"/>
    <d v="2022-11-25T00:00:00"/>
    <d v="2022-12-13T00:00:00"/>
    <d v="2022-12-13T00:00:00"/>
    <d v="2023-03-17T00:00:00"/>
    <d v="2023-03-17T00:00:00"/>
    <n v="112"/>
    <n v="0"/>
    <n v="1"/>
    <n v="8.6999999999999993"/>
    <s v="East Africa"/>
    <m/>
    <x v="1"/>
    <x v="2"/>
    <n v="1"/>
    <n v="94"/>
    <x v="0"/>
  </r>
  <r>
    <s v="DL-00540"/>
    <s v="CUST-1287"/>
    <s v="CMP-326"/>
    <x v="1"/>
    <s v="Closed Lost"/>
    <s v="$182,294"/>
    <n v="182294"/>
    <x v="8"/>
    <x v="13"/>
    <x v="12"/>
    <s v="2022-12-17"/>
    <d v="2022-12-17T00:00:00"/>
    <d v="2023-05-01T00:00:00"/>
    <d v="2023-05-01T00:00:00"/>
    <d v="2023-05-19T00:00:00"/>
    <d v="2023-05-19T00:00:00"/>
    <n v="153"/>
    <n v="0"/>
    <n v="1"/>
    <m/>
    <s v="ANZ"/>
    <m/>
    <x v="2"/>
    <x v="0"/>
    <n v="1"/>
    <n v="18"/>
    <x v="1"/>
  </r>
  <r>
    <s v="DL-00541"/>
    <s v="CUST-0596"/>
    <s v="CMP-224"/>
    <x v="3"/>
    <s v="Demo"/>
    <s v="21K"/>
    <n v="21000"/>
    <x v="1"/>
    <x v="3"/>
    <x v="3"/>
    <s v="2024-07-08"/>
    <d v="2024-07-08T00:00:00"/>
    <d v="2024-08-27T00:00:00"/>
    <d v="2024-08-27T00:00:00"/>
    <m/>
    <s v=""/>
    <m/>
    <n v="0"/>
    <n v="1"/>
    <n v="8.9"/>
    <s v="Southeast Asia"/>
    <m/>
    <x v="0"/>
    <x v="0"/>
    <n v="0"/>
    <s v=""/>
    <x v="0"/>
  </r>
  <r>
    <s v="DL-00542"/>
    <s v="CUST-1430"/>
    <s v="CMP-156"/>
    <x v="4"/>
    <s v="Closed Won"/>
    <s v="$6,642"/>
    <n v="6642"/>
    <x v="4"/>
    <x v="9"/>
    <x v="8"/>
    <s v="2023-11-02"/>
    <d v="2023-11-02T00:00:00"/>
    <m/>
    <s v=""/>
    <d v="2024-02-23T00:00:00"/>
    <d v="2024-02-23T00:00:00"/>
    <n v="113"/>
    <n v="0"/>
    <n v="1"/>
    <m/>
    <s v="Middle East"/>
    <m/>
    <x v="1"/>
    <x v="1"/>
    <n v="1"/>
    <s v=""/>
    <x v="0"/>
  </r>
  <r>
    <s v="DL-00543"/>
    <s v="CUST-0264"/>
    <s v=""/>
    <x v="4"/>
    <s v="Closed Lost"/>
    <s v="2,529"/>
    <n v="2529"/>
    <x v="4"/>
    <x v="10"/>
    <x v="9"/>
    <s v="2024-05-06"/>
    <d v="2024-05-06T00:00:00"/>
    <d v="2024-06-23T00:00:00"/>
    <d v="2024-06-23T00:00:00"/>
    <d v="2024-06-04T00:00:00"/>
    <d v="2024-06-04T00:00:00"/>
    <n v="29"/>
    <n v="0"/>
    <n v="1"/>
    <n v="5.4"/>
    <s v="Southeast Asia"/>
    <m/>
    <x v="2"/>
    <x v="1"/>
    <n v="1"/>
    <n v="-19"/>
    <x v="1"/>
  </r>
  <r>
    <s v="DL-00544"/>
    <s v="CUST-1399"/>
    <s v="CMP-213"/>
    <x v="2"/>
    <s v="Closed Lost"/>
    <s v="47255"/>
    <n v="47255"/>
    <x v="5"/>
    <x v="6"/>
    <x v="2"/>
    <s v="2022-08-23"/>
    <d v="2022-08-23T00:00:00"/>
    <d v="2022-10-13T00:00:00"/>
    <d v="2022-10-13T00:00:00"/>
    <d v="2023-02-02T00:00:00"/>
    <d v="2023-02-02T00:00:00"/>
    <n v="163"/>
    <n v="0"/>
    <n v="1"/>
    <n v="1.1000000000000001"/>
    <s v="Southeast Asia"/>
    <m/>
    <x v="2"/>
    <x v="1"/>
    <n v="1"/>
    <n v="112"/>
    <x v="0"/>
  </r>
  <r>
    <s v="DL-00545"/>
    <s v="CUST-0874"/>
    <s v=""/>
    <x v="3"/>
    <s v="Demo"/>
    <s v="$8,786"/>
    <n v="8786"/>
    <x v="8"/>
    <x v="14"/>
    <x v="13"/>
    <s v="03/01/2022"/>
    <d v="2022-01-03T00:00:00"/>
    <d v="2022-03-23T00:00:00"/>
    <d v="2022-03-23T00:00:00"/>
    <m/>
    <s v=""/>
    <m/>
    <n v="0"/>
    <n v="1"/>
    <m/>
    <s v="ANZ"/>
    <m/>
    <x v="0"/>
    <x v="1"/>
    <n v="0"/>
    <s v=""/>
    <x v="0"/>
  </r>
  <r>
    <s v="DL-00546"/>
    <s v="CUST-1405"/>
    <s v=""/>
    <x v="3"/>
    <s v="Demo"/>
    <s v="$18,469"/>
    <n v="18469"/>
    <x v="7"/>
    <x v="25"/>
    <x v="21"/>
    <s v="2023-11-06"/>
    <d v="2023-11-06T00:00:00"/>
    <d v="2024-03-04T00:00:00"/>
    <d v="2024-03-04T00:00:00"/>
    <m/>
    <s v=""/>
    <m/>
    <n v="0"/>
    <n v="1"/>
    <n v="20.3"/>
    <s v="South Asia"/>
    <m/>
    <x v="0"/>
    <x v="2"/>
    <n v="0"/>
    <s v=""/>
    <x v="0"/>
  </r>
  <r>
    <s v="DL-00547"/>
    <s v="CUST-0606"/>
    <s v="CMP-169"/>
    <x v="0"/>
    <s v="Prospecting"/>
    <s v="6368"/>
    <n v="6368"/>
    <x v="6"/>
    <x v="19"/>
    <x v="17"/>
    <s v="2024-04-15"/>
    <d v="2024-04-15T00:00:00"/>
    <d v="2024-08-14T00:00:00"/>
    <d v="2024-08-14T00:00:00"/>
    <m/>
    <s v=""/>
    <m/>
    <n v="0"/>
    <n v="1"/>
    <n v="25.2"/>
    <s v="Middle East"/>
    <m/>
    <x v="0"/>
    <x v="2"/>
    <n v="0"/>
    <s v=""/>
    <x v="0"/>
  </r>
  <r>
    <s v="DL-00548"/>
    <s v="CUST-1430"/>
    <s v="CMP-359"/>
    <x v="2"/>
    <s v="Closed Won"/>
    <s v="$41,758"/>
    <n v="41758"/>
    <x v="1"/>
    <x v="26"/>
    <x v="11"/>
    <s v="2024-10-27"/>
    <d v="2024-10-27T00:00:00"/>
    <d v="2025-03-07T00:00:00"/>
    <d v="2025-03-07T00:00:00"/>
    <d v="2025-04-27T00:00:00"/>
    <d v="2025-04-27T00:00:00"/>
    <n v="182"/>
    <n v="1"/>
    <n v="3"/>
    <n v="32.200000000000003"/>
    <s v="Middle East"/>
    <m/>
    <x v="1"/>
    <x v="1"/>
    <n v="1"/>
    <n v="51"/>
    <x v="0"/>
  </r>
  <r>
    <s v="DL-00549"/>
    <s v="CUST-0829"/>
    <s v="CMP-361"/>
    <x v="2"/>
    <s v="Closed Lost"/>
    <s v="39409"/>
    <n v="39409"/>
    <x v="4"/>
    <x v="4"/>
    <x v="4"/>
    <s v="2023-11-07"/>
    <d v="2023-11-07T00:00:00"/>
    <d v="2024-02-11T00:00:00"/>
    <d v="2024-02-11T00:00:00"/>
    <d v="2024-03-17T00:00:00"/>
    <d v="2024-03-17T00:00:00"/>
    <n v="131"/>
    <n v="0"/>
    <n v="1"/>
    <n v="29.2"/>
    <s v="East Africa"/>
    <m/>
    <x v="2"/>
    <x v="2"/>
    <n v="1"/>
    <n v="35"/>
    <x v="0"/>
  </r>
  <r>
    <s v="DL-00550"/>
    <s v="CUST-0083"/>
    <s v="CMP-004"/>
    <x v="2"/>
    <s v="Prospecting"/>
    <s v="10363"/>
    <n v="10363"/>
    <x v="3"/>
    <x v="17"/>
    <x v="16"/>
    <s v="2023-05-03"/>
    <d v="2023-05-03T00:00:00"/>
    <d v="2023-08-17T00:00:00"/>
    <d v="2023-08-17T00:00:00"/>
    <m/>
    <s v=""/>
    <m/>
    <n v="0"/>
    <n v="1"/>
    <n v="18.7"/>
    <s v="East Africa"/>
    <m/>
    <x v="0"/>
    <x v="2"/>
    <n v="0"/>
    <s v=""/>
    <x v="0"/>
  </r>
  <r>
    <s v="DL-00551"/>
    <s v="CUST-1114"/>
    <s v="CMP-181"/>
    <x v="4"/>
    <s v="Prospecting"/>
    <s v="13915"/>
    <n v="13915"/>
    <x v="5"/>
    <x v="13"/>
    <x v="12"/>
    <s v="2023-11-04"/>
    <d v="2023-11-04T00:00:00"/>
    <d v="2024-02-20T00:00:00"/>
    <d v="2024-02-20T00:00:00"/>
    <m/>
    <s v=""/>
    <m/>
    <n v="0"/>
    <n v="1"/>
    <n v="6.3"/>
    <s v="ANZ"/>
    <m/>
    <x v="0"/>
    <x v="2"/>
    <n v="0"/>
    <s v=""/>
    <x v="0"/>
  </r>
  <r>
    <s v="DL-00552"/>
    <s v="CUST-1016"/>
    <s v="CMP-129"/>
    <x v="3"/>
    <s v="Negotiation"/>
    <s v="$3,974"/>
    <n v="3974"/>
    <x v="0"/>
    <x v="22"/>
    <x v="20"/>
    <s v="03/04/2023"/>
    <d v="2023-04-03T00:00:00"/>
    <d v="2023-07-11T00:00:00"/>
    <d v="2023-07-11T00:00:00"/>
    <m/>
    <s v=""/>
    <m/>
    <n v="0"/>
    <n v="1"/>
    <n v="34"/>
    <s v="South Asia"/>
    <m/>
    <x v="0"/>
    <x v="2"/>
    <n v="0"/>
    <s v=""/>
    <x v="0"/>
  </r>
  <r>
    <s v="DL-00553"/>
    <s v="CUST-0797"/>
    <s v="CMP-364"/>
    <x v="0"/>
    <s v="Proposal"/>
    <s v="8576"/>
    <n v="8576"/>
    <x v="7"/>
    <x v="33"/>
    <x v="6"/>
    <s v="12/08/2022"/>
    <d v="2022-08-12T00:00:00"/>
    <d v="2022-10-08T00:00:00"/>
    <d v="2022-10-08T00:00:00"/>
    <m/>
    <s v=""/>
    <m/>
    <n v="0"/>
    <n v="1"/>
    <n v="27.2"/>
    <s v="ANZ"/>
    <m/>
    <x v="0"/>
    <x v="2"/>
    <n v="0"/>
    <s v=""/>
    <x v="0"/>
  </r>
  <r>
    <s v="DL-00554"/>
    <s v="CUST-1053"/>
    <s v="CMP-055"/>
    <x v="2"/>
    <s v="Demo"/>
    <s v="32129"/>
    <n v="32129"/>
    <x v="2"/>
    <x v="12"/>
    <x v="11"/>
    <s v="2024-11-23"/>
    <d v="2024-11-23T00:00:00"/>
    <d v="2024-12-09T00:00:00"/>
    <d v="2024-12-09T00:00:00"/>
    <m/>
    <s v=""/>
    <m/>
    <n v="0"/>
    <n v="1"/>
    <n v="32.200000000000003"/>
    <s v="Southeast Asia"/>
    <m/>
    <x v="0"/>
    <x v="2"/>
    <n v="0"/>
    <s v=""/>
    <x v="0"/>
  </r>
  <r>
    <s v="DL-00555"/>
    <s v="CUST-1172"/>
    <s v="CMP-347"/>
    <x v="3"/>
    <s v="Closed Won"/>
    <s v="16521"/>
    <n v="16521"/>
    <x v="3"/>
    <x v="11"/>
    <x v="10"/>
    <s v="2022-08-04"/>
    <d v="2022-08-04T00:00:00"/>
    <d v="2022-11-27T00:00:00"/>
    <d v="2022-11-27T00:00:00"/>
    <d v="2022-10-19T00:00:00"/>
    <d v="2022-10-19T00:00:00"/>
    <n v="76"/>
    <n v="1"/>
    <n v="4"/>
    <n v="26.2"/>
    <s v="Southeast Asia"/>
    <m/>
    <x v="1"/>
    <x v="1"/>
    <n v="1"/>
    <n v="-39"/>
    <x v="1"/>
  </r>
  <r>
    <s v="DL-00556"/>
    <s v="CUST-1410"/>
    <s v="CMP-255"/>
    <x v="3"/>
    <s v="Closed Won"/>
    <s v="19429"/>
    <n v="19429"/>
    <x v="8"/>
    <x v="20"/>
    <x v="18"/>
    <s v="2023-06-13"/>
    <d v="2023-06-13T00:00:00"/>
    <d v="2023-10-25T00:00:00"/>
    <d v="2023-10-25T00:00:00"/>
    <d v="2023-09-03T00:00:00"/>
    <d v="2023-09-03T00:00:00"/>
    <n v="82"/>
    <n v="1"/>
    <n v="1"/>
    <n v="22.6"/>
    <s v="East Africa"/>
    <m/>
    <x v="1"/>
    <x v="2"/>
    <n v="1"/>
    <n v="-52"/>
    <x v="1"/>
  </r>
  <r>
    <s v="DL-00557"/>
    <s v="CUST-1253"/>
    <s v="CMP-198"/>
    <x v="1"/>
    <s v="Closed Won"/>
    <s v="94553"/>
    <n v="94553"/>
    <x v="7"/>
    <x v="0"/>
    <x v="0"/>
    <s v="2023-09-27"/>
    <d v="2023-09-27T00:00:00"/>
    <d v="2023-10-23T00:00:00"/>
    <d v="2023-10-23T00:00:00"/>
    <d v="2024-03-13T00:00:00"/>
    <d v="2024-03-13T00:00:00"/>
    <n v="168"/>
    <n v="0"/>
    <n v="1"/>
    <n v="6"/>
    <s v="Middle East"/>
    <m/>
    <x v="1"/>
    <x v="2"/>
    <n v="1"/>
    <n v="142"/>
    <x v="0"/>
  </r>
  <r>
    <s v="DL-00558"/>
    <s v="CUST-0476"/>
    <s v="CMP-291"/>
    <x v="1"/>
    <s v="Closed Won"/>
    <s v="90K"/>
    <n v="90000"/>
    <x v="7"/>
    <x v="11"/>
    <x v="10"/>
    <s v="2023-06-15"/>
    <d v="2023-06-15T00:00:00"/>
    <d v="2023-11-08T00:00:00"/>
    <d v="2023-11-08T00:00:00"/>
    <d v="2023-12-08T00:00:00"/>
    <d v="2023-12-08T00:00:00"/>
    <n v="176"/>
    <n v="0"/>
    <n v="1"/>
    <n v="33.4"/>
    <s v="ANZ"/>
    <m/>
    <x v="1"/>
    <x v="0"/>
    <n v="1"/>
    <n v="30"/>
    <x v="1"/>
  </r>
  <r>
    <s v="DL-00559"/>
    <s v="CUST-1442"/>
    <s v="CMP-112"/>
    <x v="3"/>
    <s v="Closed Lost"/>
    <s v="10329"/>
    <n v="10329"/>
    <x v="7"/>
    <x v="7"/>
    <x v="6"/>
    <s v="2024-10-14"/>
    <d v="2024-10-14T00:00:00"/>
    <d v="2025-03-19T00:00:00"/>
    <d v="2025-03-19T00:00:00"/>
    <d v="2025-03-05T00:00:00"/>
    <d v="2025-03-05T00:00:00"/>
    <n v="142"/>
    <n v="0"/>
    <n v="1"/>
    <n v="18.399999999999999"/>
    <s v="South Asia"/>
    <m/>
    <x v="2"/>
    <x v="0"/>
    <n v="1"/>
    <n v="-14"/>
    <x v="1"/>
  </r>
  <r>
    <s v="DL-00560"/>
    <s v="CUST-1421"/>
    <s v=""/>
    <x v="2"/>
    <s v="Prospecting"/>
    <s v="$46,360"/>
    <n v="46360"/>
    <x v="3"/>
    <x v="9"/>
    <x v="8"/>
    <s v="2024-08-11"/>
    <d v="2024-08-11T00:00:00"/>
    <d v="2025-02-05T00:00:00"/>
    <d v="2025-02-05T00:00:00"/>
    <m/>
    <s v=""/>
    <m/>
    <n v="0"/>
    <n v="1"/>
    <m/>
    <s v="East Africa"/>
    <m/>
    <x v="0"/>
    <x v="2"/>
    <n v="0"/>
    <s v=""/>
    <x v="0"/>
  </r>
  <r>
    <s v="DL-00561"/>
    <s v="CUST-0795"/>
    <s v="CMP-350"/>
    <x v="3"/>
    <s v="Qualification"/>
    <s v="22,045"/>
    <n v="22045"/>
    <x v="4"/>
    <x v="6"/>
    <x v="2"/>
    <s v="2023-04-29"/>
    <d v="2023-04-29T00:00:00"/>
    <d v="2023-10-11T00:00:00"/>
    <d v="2023-10-11T00:00:00"/>
    <m/>
    <s v=""/>
    <m/>
    <n v="0"/>
    <n v="1"/>
    <n v="4.5"/>
    <s v="Southeast Asia"/>
    <m/>
    <x v="0"/>
    <x v="2"/>
    <n v="0"/>
    <s v=""/>
    <x v="0"/>
  </r>
  <r>
    <s v="DL-00562"/>
    <s v="CUST-0284"/>
    <s v=""/>
    <x v="4"/>
    <s v="Demo"/>
    <s v="5,817"/>
    <n v="5817"/>
    <x v="1"/>
    <x v="0"/>
    <x v="0"/>
    <s v="2022-09-01"/>
    <d v="2022-09-01T00:00:00"/>
    <d v="2022-11-22T00:00:00"/>
    <d v="2022-11-22T00:00:00"/>
    <m/>
    <s v=""/>
    <m/>
    <n v="0"/>
    <n v="1"/>
    <n v="1.9"/>
    <s v="ANZ"/>
    <m/>
    <x v="0"/>
    <x v="2"/>
    <n v="0"/>
    <s v=""/>
    <x v="0"/>
  </r>
  <r>
    <s v="DL-00563"/>
    <s v="CUST-0599"/>
    <s v="CMP-100"/>
    <x v="4"/>
    <s v="Closed Won"/>
    <s v="10738"/>
    <n v="10738"/>
    <x v="7"/>
    <x v="10"/>
    <x v="9"/>
    <s v="2023-12-07"/>
    <d v="2023-12-07T00:00:00"/>
    <d v="2024-01-01T00:00:00"/>
    <d v="2024-01-01T00:00:00"/>
    <d v="2024-02-03T00:00:00"/>
    <d v="2024-02-03T00:00:00"/>
    <n v="58"/>
    <n v="1"/>
    <n v="4"/>
    <n v="4"/>
    <s v="Middle East"/>
    <m/>
    <x v="1"/>
    <x v="1"/>
    <n v="1"/>
    <n v="33"/>
    <x v="0"/>
  </r>
  <r>
    <s v="DL-00564"/>
    <s v="CUST-0739"/>
    <s v="CMP-008"/>
    <x v="3"/>
    <s v="Demo"/>
    <s v="23K"/>
    <n v="23000"/>
    <x v="3"/>
    <x v="20"/>
    <x v="18"/>
    <s v="26/05/2023"/>
    <d v="2023-05-26T00:00:00"/>
    <d v="2023-11-19T00:00:00"/>
    <d v="2023-11-19T00:00:00"/>
    <m/>
    <s v=""/>
    <m/>
    <n v="0"/>
    <n v="1"/>
    <n v="23.7"/>
    <s v="Middle East"/>
    <m/>
    <x v="0"/>
    <x v="2"/>
    <n v="0"/>
    <s v=""/>
    <x v="0"/>
  </r>
  <r>
    <s v="DL-00565"/>
    <s v="CUST-0808"/>
    <s v=""/>
    <x v="4"/>
    <s v="Prospecting"/>
    <s v="10K"/>
    <n v="10000"/>
    <x v="1"/>
    <x v="1"/>
    <x v="1"/>
    <s v="2023-05-01"/>
    <d v="2023-05-01T00:00:00"/>
    <d v="2023-08-17T00:00:00"/>
    <d v="2023-08-17T00:00:00"/>
    <m/>
    <s v=""/>
    <m/>
    <n v="0"/>
    <n v="1"/>
    <n v="9.9"/>
    <s v="South Asia"/>
    <m/>
    <x v="0"/>
    <x v="2"/>
    <n v="0"/>
    <s v=""/>
    <x v="0"/>
  </r>
  <r>
    <s v="DL-00566"/>
    <s v="CUST-0760"/>
    <s v=""/>
    <x v="1"/>
    <s v="Demo"/>
    <s v="120,022"/>
    <n v="120022"/>
    <x v="7"/>
    <x v="11"/>
    <x v="10"/>
    <s v="2023-11-13"/>
    <d v="2023-11-13T00:00:00"/>
    <d v="2024-03-31T00:00:00"/>
    <d v="2024-03-31T00:00:00"/>
    <m/>
    <s v=""/>
    <m/>
    <n v="0"/>
    <n v="1"/>
    <n v="21.2"/>
    <s v="Southeast Asia"/>
    <m/>
    <x v="0"/>
    <x v="2"/>
    <n v="0"/>
    <s v=""/>
    <x v="0"/>
  </r>
  <r>
    <s v="DL-00567"/>
    <s v="CUST-0393"/>
    <s v="CMP-218"/>
    <x v="3"/>
    <s v="Closed Won"/>
    <s v="17763"/>
    <n v="17763"/>
    <x v="6"/>
    <x v="34"/>
    <x v="16"/>
    <s v="31/12/2022"/>
    <d v="2022-12-31T00:00:00"/>
    <d v="2023-04-27T00:00:00"/>
    <d v="2023-04-27T00:00:00"/>
    <d v="2023-07-08T00:00:00"/>
    <d v="2023-07-08T00:00:00"/>
    <n v="189"/>
    <n v="0"/>
    <n v="1"/>
    <n v="29.2"/>
    <s v="East Africa"/>
    <m/>
    <x v="1"/>
    <x v="2"/>
    <n v="1"/>
    <n v="72"/>
    <x v="0"/>
  </r>
  <r>
    <s v="DL-00568"/>
    <s v="CUST-1405"/>
    <s v="CMP-035"/>
    <x v="2"/>
    <s v="Qualification"/>
    <s v="$39,293"/>
    <n v="39293"/>
    <x v="3"/>
    <x v="16"/>
    <x v="15"/>
    <s v="2024-07-26"/>
    <d v="2024-07-26T00:00:00"/>
    <d v="2025-01-21T00:00:00"/>
    <d v="2025-01-21T00:00:00"/>
    <m/>
    <s v=""/>
    <m/>
    <n v="0"/>
    <n v="1"/>
    <n v="16.2"/>
    <s v="South Asia"/>
    <m/>
    <x v="0"/>
    <x v="2"/>
    <n v="0"/>
    <s v=""/>
    <x v="0"/>
  </r>
  <r>
    <s v="DL-00569"/>
    <s v="CUST-0115"/>
    <s v="CMP-100"/>
    <x v="2"/>
    <s v="Negotiation"/>
    <s v="32606"/>
    <n v="32606"/>
    <x v="4"/>
    <x v="17"/>
    <x v="16"/>
    <s v="2024-06-12"/>
    <d v="2024-06-12T00:00:00"/>
    <d v="2024-07-26T00:00:00"/>
    <d v="2024-07-26T00:00:00"/>
    <m/>
    <s v=""/>
    <m/>
    <n v="0"/>
    <n v="1"/>
    <n v="25.5"/>
    <s v="Southeast Asia"/>
    <m/>
    <x v="0"/>
    <x v="0"/>
    <n v="0"/>
    <s v=""/>
    <x v="0"/>
  </r>
  <r>
    <s v="DL-00570"/>
    <s v="CUST-1301"/>
    <s v=""/>
    <x v="0"/>
    <s v="Closed Won"/>
    <s v="$1,221"/>
    <n v="1221"/>
    <x v="1"/>
    <x v="11"/>
    <x v="10"/>
    <s v="2022-08-19"/>
    <d v="2022-08-19T00:00:00"/>
    <d v="2022-09-09T00:00:00"/>
    <d v="2022-09-09T00:00:00"/>
    <d v="2022-10-18T00:00:00"/>
    <d v="2022-10-18T00:00:00"/>
    <n v="60"/>
    <n v="1"/>
    <n v="4"/>
    <m/>
    <s v="Southeast Asia"/>
    <m/>
    <x v="1"/>
    <x v="0"/>
    <n v="1"/>
    <n v="39"/>
    <x v="0"/>
  </r>
  <r>
    <s v="DL-00571"/>
    <s v="CUST-1337"/>
    <s v="CMP-281"/>
    <x v="4"/>
    <s v="Proposal"/>
    <s v="$9,845"/>
    <n v="9845"/>
    <x v="5"/>
    <x v="1"/>
    <x v="1"/>
    <s v="2023-08-09"/>
    <d v="2023-08-09T00:00:00"/>
    <d v="2024-01-09T00:00:00"/>
    <d v="2024-01-09T00:00:00"/>
    <m/>
    <s v=""/>
    <m/>
    <n v="0"/>
    <n v="1"/>
    <n v="15.6"/>
    <s v="South Asia"/>
    <m/>
    <x v="0"/>
    <x v="2"/>
    <n v="0"/>
    <s v=""/>
    <x v="0"/>
  </r>
  <r>
    <s v="DL-00572"/>
    <s v="CUST-0309"/>
    <s v="CMP-291"/>
    <x v="2"/>
    <s v="Closed Won"/>
    <s v="$44,219"/>
    <n v="44219"/>
    <x v="8"/>
    <x v="3"/>
    <x v="3"/>
    <s v="2022-04-19"/>
    <d v="2022-04-19T00:00:00"/>
    <d v="2022-08-19T00:00:00"/>
    <d v="2022-08-19T00:00:00"/>
    <d v="2022-10-04T00:00:00"/>
    <d v="2022-10-04T00:00:00"/>
    <n v="168"/>
    <n v="1"/>
    <n v="3"/>
    <m/>
    <s v="South Asia"/>
    <m/>
    <x v="1"/>
    <x v="0"/>
    <n v="1"/>
    <n v="46"/>
    <x v="0"/>
  </r>
  <r>
    <s v="DL-00573"/>
    <s v="CUST-0544"/>
    <s v="CMP-357"/>
    <x v="4"/>
    <s v="Qualification"/>
    <s v="10,739"/>
    <n v="10739"/>
    <x v="5"/>
    <x v="19"/>
    <x v="17"/>
    <s v="2024-08-11"/>
    <d v="2024-08-11T00:00:00"/>
    <d v="2025-01-13T00:00:00"/>
    <d v="2025-01-13T00:00:00"/>
    <m/>
    <s v=""/>
    <m/>
    <n v="0"/>
    <n v="1"/>
    <n v="9.1"/>
    <s v="Middle East"/>
    <m/>
    <x v="0"/>
    <x v="1"/>
    <n v="0"/>
    <s v=""/>
    <x v="0"/>
  </r>
  <r>
    <s v="DL-00574"/>
    <s v="CUST-0981"/>
    <s v="CMP-070"/>
    <x v="4"/>
    <s v="Proposal"/>
    <s v="$13,842"/>
    <n v="13842"/>
    <x v="6"/>
    <x v="15"/>
    <x v="14"/>
    <s v="2024-07-18"/>
    <d v="2024-07-18T00:00:00"/>
    <d v="2024-10-19T00:00:00"/>
    <d v="2024-10-19T00:00:00"/>
    <m/>
    <s v=""/>
    <m/>
    <n v="0"/>
    <n v="1"/>
    <n v="18.3"/>
    <s v="Southeast Asia"/>
    <m/>
    <x v="0"/>
    <x v="1"/>
    <n v="0"/>
    <s v=""/>
    <x v="0"/>
  </r>
  <r>
    <s v="DL-00575"/>
    <s v="CUST-1408"/>
    <s v=""/>
    <x v="0"/>
    <s v="Closed Won"/>
    <s v="2,845"/>
    <n v="2845"/>
    <x v="2"/>
    <x v="17"/>
    <x v="16"/>
    <s v="01/12/2023"/>
    <d v="2023-12-01T00:00:00"/>
    <d v="2024-05-29T00:00:00"/>
    <d v="2024-05-29T00:00:00"/>
    <d v="2024-04-07T00:00:00"/>
    <d v="2024-04-07T00:00:00"/>
    <n v="128"/>
    <n v="1"/>
    <n v="4"/>
    <n v="25.5"/>
    <s v="Southeast Asia"/>
    <m/>
    <x v="1"/>
    <x v="2"/>
    <n v="1"/>
    <n v="-52"/>
    <x v="1"/>
  </r>
  <r>
    <s v="DL-00576"/>
    <s v="CUST-1314"/>
    <s v="CMP-351"/>
    <x v="4"/>
    <s v="Demo"/>
    <s v="$4,691"/>
    <n v="4691"/>
    <x v="3"/>
    <x v="11"/>
    <x v="10"/>
    <s v="2024-12-08"/>
    <d v="2024-12-08T00:00:00"/>
    <d v="2025-02-05T00:00:00"/>
    <d v="2025-02-05T00:00:00"/>
    <m/>
    <s v=""/>
    <m/>
    <n v="0"/>
    <n v="1"/>
    <n v="34.9"/>
    <s v="Middle East"/>
    <m/>
    <x v="0"/>
    <x v="2"/>
    <n v="0"/>
    <s v=""/>
    <x v="0"/>
  </r>
  <r>
    <s v="DL-00577"/>
    <s v="CUST-0554"/>
    <s v="CMP-351"/>
    <x v="0"/>
    <s v="Closed Won"/>
    <s v="5,872"/>
    <n v="5872"/>
    <x v="6"/>
    <x v="21"/>
    <x v="19"/>
    <s v="2023-06-20"/>
    <d v="2023-06-20T00:00:00"/>
    <d v="2023-07-05T00:00:00"/>
    <d v="2023-07-05T00:00:00"/>
    <d v="2023-08-09T00:00:00"/>
    <d v="2023-08-09T00:00:00"/>
    <n v="50"/>
    <n v="0"/>
    <n v="1"/>
    <n v="24.2"/>
    <s v="South Asia"/>
    <m/>
    <x v="1"/>
    <x v="0"/>
    <n v="1"/>
    <n v="35"/>
    <x v="0"/>
  </r>
  <r>
    <s v="DL-00578"/>
    <s v="CUST-0081"/>
    <s v="CMP-078"/>
    <x v="4"/>
    <s v="Proposal"/>
    <s v="7,496"/>
    <n v="7496"/>
    <x v="0"/>
    <x v="10"/>
    <x v="9"/>
    <s v="2023-04-06"/>
    <d v="2023-04-06T00:00:00"/>
    <d v="2023-07-25T00:00:00"/>
    <d v="2023-07-25T00:00:00"/>
    <m/>
    <s v=""/>
    <m/>
    <n v="0"/>
    <n v="1"/>
    <n v="20.9"/>
    <s v="Middle East"/>
    <m/>
    <x v="0"/>
    <x v="2"/>
    <n v="0"/>
    <s v=""/>
    <x v="0"/>
  </r>
  <r>
    <s v="DL-00579"/>
    <s v="CUST-1372"/>
    <s v=""/>
    <x v="0"/>
    <s v="Demo"/>
    <s v="1,630"/>
    <n v="1630"/>
    <x v="0"/>
    <x v="21"/>
    <x v="19"/>
    <s v="2022-01-02"/>
    <d v="2022-01-02T00:00:00"/>
    <d v="2022-02-13T00:00:00"/>
    <d v="2022-02-13T00:00:00"/>
    <m/>
    <s v=""/>
    <m/>
    <n v="0"/>
    <n v="1"/>
    <m/>
    <s v="South Asia"/>
    <m/>
    <x v="0"/>
    <x v="2"/>
    <n v="0"/>
    <s v=""/>
    <x v="0"/>
  </r>
  <r>
    <s v="DL-00580"/>
    <s v="CUST-1363"/>
    <s v="CMP-320"/>
    <x v="1"/>
    <s v="Proposal"/>
    <s v="$53,506"/>
    <n v="53506"/>
    <x v="1"/>
    <x v="12"/>
    <x v="11"/>
    <s v="2022-12-26"/>
    <d v="2022-12-26T00:00:00"/>
    <d v="2023-02-23T00:00:00"/>
    <d v="2023-02-23T00:00:00"/>
    <m/>
    <s v=""/>
    <m/>
    <n v="0"/>
    <n v="1"/>
    <n v="31"/>
    <s v="ANZ"/>
    <m/>
    <x v="0"/>
    <x v="0"/>
    <n v="0"/>
    <s v=""/>
    <x v="0"/>
  </r>
  <r>
    <s v="DL-00581"/>
    <s v="CUST-0944"/>
    <s v="CMP-391"/>
    <x v="1"/>
    <s v="Negotiation"/>
    <s v="90740"/>
    <n v="90740"/>
    <x v="2"/>
    <x v="19"/>
    <x v="17"/>
    <s v="26/09/2023"/>
    <d v="2023-09-26T00:00:00"/>
    <d v="2024-01-07T00:00:00"/>
    <d v="2024-01-07T00:00:00"/>
    <m/>
    <s v=""/>
    <m/>
    <n v="0"/>
    <n v="1"/>
    <n v="23.2"/>
    <s v="Southeast Asia"/>
    <m/>
    <x v="0"/>
    <x v="0"/>
    <n v="0"/>
    <s v=""/>
    <x v="0"/>
  </r>
  <r>
    <s v="DL-00582"/>
    <s v="CUST-0171"/>
    <s v=""/>
    <x v="4"/>
    <s v="Demo"/>
    <s v="3514"/>
    <n v="3514"/>
    <x v="7"/>
    <x v="6"/>
    <x v="2"/>
    <s v="2024-01-21"/>
    <d v="2024-01-21T00:00:00"/>
    <d v="2024-03-24T00:00:00"/>
    <d v="2024-03-24T00:00:00"/>
    <m/>
    <s v=""/>
    <m/>
    <n v="0"/>
    <n v="1"/>
    <n v="32.799999999999997"/>
    <s v="ANZ"/>
    <m/>
    <x v="0"/>
    <x v="0"/>
    <n v="0"/>
    <s v=""/>
    <x v="0"/>
  </r>
  <r>
    <s v="DL-00583"/>
    <s v="CUST-0810"/>
    <s v="CMP-316"/>
    <x v="3"/>
    <s v="Closed Won"/>
    <s v="$20,685"/>
    <n v="20685"/>
    <x v="3"/>
    <x v="20"/>
    <x v="18"/>
    <s v="2022-01-10"/>
    <d v="2022-01-10T00:00:00"/>
    <d v="2022-06-01T00:00:00"/>
    <d v="2022-06-01T00:00:00"/>
    <d v="2022-05-27T00:00:00"/>
    <d v="2022-05-27T00:00:00"/>
    <n v="137"/>
    <n v="1"/>
    <n v="1"/>
    <n v="28"/>
    <s v="East Africa"/>
    <m/>
    <x v="1"/>
    <x v="2"/>
    <n v="1"/>
    <n v="-5"/>
    <x v="1"/>
  </r>
  <r>
    <s v="DL-00584"/>
    <s v="CUST-0564"/>
    <s v="CMP-014"/>
    <x v="1"/>
    <s v="Negotiation"/>
    <s v="$132,557"/>
    <n v="132557"/>
    <x v="6"/>
    <x v="7"/>
    <x v="6"/>
    <s v="2023-11-23"/>
    <d v="2023-11-23T00:00:00"/>
    <d v="2023-12-19T00:00:00"/>
    <d v="2023-12-19T00:00:00"/>
    <m/>
    <s v=""/>
    <m/>
    <n v="0"/>
    <n v="1"/>
    <n v="15.5"/>
    <s v="East Africa"/>
    <m/>
    <x v="0"/>
    <x v="2"/>
    <n v="0"/>
    <s v=""/>
    <x v="0"/>
  </r>
  <r>
    <s v="DL-00585"/>
    <s v="CUST-0429"/>
    <s v="CMP-037"/>
    <x v="2"/>
    <s v="Qualification"/>
    <s v="$44,212"/>
    <n v="44212"/>
    <x v="4"/>
    <x v="19"/>
    <x v="17"/>
    <s v="2022-07-19"/>
    <d v="2022-07-19T00:00:00"/>
    <d v="2022-08-17T00:00:00"/>
    <d v="2022-08-17T00:00:00"/>
    <m/>
    <s v=""/>
    <m/>
    <n v="0"/>
    <n v="1"/>
    <n v="18.100000000000001"/>
    <s v="Middle East"/>
    <m/>
    <x v="0"/>
    <x v="0"/>
    <n v="0"/>
    <s v=""/>
    <x v="0"/>
  </r>
  <r>
    <s v="DL-00586"/>
    <s v="CUST-0869"/>
    <s v=""/>
    <x v="3"/>
    <s v="Negotiation"/>
    <s v="6002"/>
    <n v="6002"/>
    <x v="7"/>
    <x v="4"/>
    <x v="4"/>
    <s v="23/04/2024"/>
    <d v="2024-04-23T00:00:00"/>
    <d v="2024-05-21T00:00:00"/>
    <d v="2024-05-21T00:00:00"/>
    <m/>
    <s v=""/>
    <m/>
    <n v="0"/>
    <n v="1"/>
    <n v="15.9"/>
    <s v="East Africa"/>
    <m/>
    <x v="0"/>
    <x v="1"/>
    <n v="0"/>
    <s v=""/>
    <x v="0"/>
  </r>
  <r>
    <s v="DL-00587"/>
    <s v="CUST-0082"/>
    <s v="CMP-248"/>
    <x v="2"/>
    <s v="Qualification"/>
    <s v="9932"/>
    <n v="9932"/>
    <x v="2"/>
    <x v="17"/>
    <x v="16"/>
    <s v="2022-10-02"/>
    <d v="2022-10-02T00:00:00"/>
    <d v="2022-12-31T00:00:00"/>
    <d v="2022-12-31T00:00:00"/>
    <m/>
    <s v=""/>
    <m/>
    <n v="0"/>
    <n v="1"/>
    <n v="5.7"/>
    <s v="East Africa"/>
    <m/>
    <x v="0"/>
    <x v="2"/>
    <n v="0"/>
    <s v=""/>
    <x v="0"/>
  </r>
  <r>
    <s v="DL-00588"/>
    <s v="CUST-1471"/>
    <s v="CMP-054"/>
    <x v="3"/>
    <s v="Qualification"/>
    <s v="$12,716"/>
    <n v="12716"/>
    <x v="0"/>
    <x v="8"/>
    <x v="7"/>
    <s v="2023-07-28"/>
    <d v="2023-07-28T00:00:00"/>
    <d v="2023-10-26T00:00:00"/>
    <d v="2023-10-26T00:00:00"/>
    <m/>
    <s v=""/>
    <m/>
    <n v="0"/>
    <n v="1"/>
    <n v="8.6999999999999993"/>
    <s v="East Africa"/>
    <m/>
    <x v="0"/>
    <x v="0"/>
    <n v="0"/>
    <s v=""/>
    <x v="0"/>
  </r>
  <r>
    <s v="DL-00589"/>
    <s v="CUST-1398"/>
    <s v="CMP-229"/>
    <x v="4"/>
    <s v="Closed Lost"/>
    <s v="8824"/>
    <n v="8824"/>
    <x v="1"/>
    <x v="21"/>
    <x v="19"/>
    <s v="2023-11-20"/>
    <d v="2023-11-20T00:00:00"/>
    <d v="2024-03-02T00:00:00"/>
    <d v="2024-03-02T00:00:00"/>
    <d v="2024-05-17T00:00:00"/>
    <d v="2024-05-17T00:00:00"/>
    <n v="179"/>
    <n v="0"/>
    <n v="1"/>
    <n v="29.1"/>
    <s v="ANZ"/>
    <m/>
    <x v="2"/>
    <x v="2"/>
    <n v="1"/>
    <n v="76"/>
    <x v="0"/>
  </r>
  <r>
    <s v="DL-00590"/>
    <s v="CUST-1032"/>
    <s v=""/>
    <x v="3"/>
    <s v="Negotiation"/>
    <s v="$9,581"/>
    <n v="9581"/>
    <x v="3"/>
    <x v="11"/>
    <x v="10"/>
    <s v="2023-11-09"/>
    <d v="2023-11-09T00:00:00"/>
    <d v="2024-01-29T00:00:00"/>
    <d v="2024-01-29T00:00:00"/>
    <m/>
    <s v=""/>
    <m/>
    <n v="0"/>
    <n v="1"/>
    <n v="26.5"/>
    <s v="South Asia"/>
    <m/>
    <x v="0"/>
    <x v="1"/>
    <n v="0"/>
    <s v=""/>
    <x v="0"/>
  </r>
  <r>
    <s v="DL-00591"/>
    <s v="CUST-0279"/>
    <s v="CMP-128"/>
    <x v="3"/>
    <s v="Closed Lost"/>
    <s v="7,313"/>
    <n v="7313"/>
    <x v="4"/>
    <x v="15"/>
    <x v="14"/>
    <s v="2024-06-09"/>
    <d v="2024-06-09T00:00:00"/>
    <d v="2024-07-10T00:00:00"/>
    <d v="2024-07-10T00:00:00"/>
    <d v="2024-11-24T00:00:00"/>
    <d v="2024-11-24T00:00:00"/>
    <n v="168"/>
    <n v="0"/>
    <n v="1"/>
    <n v="7.3"/>
    <s v="South Asia"/>
    <m/>
    <x v="2"/>
    <x v="2"/>
    <n v="1"/>
    <n v="137"/>
    <x v="0"/>
  </r>
  <r>
    <s v="DL-00592"/>
    <s v="CUST-0571"/>
    <s v="CMP-070"/>
    <x v="3"/>
    <s v="Demo"/>
    <s v="11905"/>
    <n v="11905"/>
    <x v="5"/>
    <x v="14"/>
    <x v="13"/>
    <s v="2023-12-17"/>
    <d v="2023-12-17T00:00:00"/>
    <d v="2024-01-18T00:00:00"/>
    <d v="2024-01-18T00:00:00"/>
    <m/>
    <s v=""/>
    <m/>
    <n v="0"/>
    <n v="1"/>
    <n v="14.3"/>
    <s v="Southeast Asia"/>
    <m/>
    <x v="0"/>
    <x v="0"/>
    <n v="0"/>
    <s v=""/>
    <x v="0"/>
  </r>
  <r>
    <s v="DL-00593"/>
    <s v="CUST-0128"/>
    <s v=""/>
    <x v="4"/>
    <s v="Prospecting"/>
    <s v="$3,626"/>
    <n v="3626"/>
    <x v="2"/>
    <x v="19"/>
    <x v="17"/>
    <s v="2023-04-21"/>
    <d v="2023-04-21T00:00:00"/>
    <d v="2023-06-08T00:00:00"/>
    <d v="2023-06-08T00:00:00"/>
    <m/>
    <s v=""/>
    <m/>
    <n v="0"/>
    <n v="1"/>
    <n v="32.299999999999997"/>
    <s v="ANZ"/>
    <m/>
    <x v="0"/>
    <x v="0"/>
    <n v="0"/>
    <s v=""/>
    <x v="0"/>
  </r>
  <r>
    <s v="DL-00594"/>
    <s v="CUST-0361"/>
    <s v="CMP-008"/>
    <x v="4"/>
    <s v="Prospecting"/>
    <s v="7420"/>
    <n v="7420"/>
    <x v="2"/>
    <x v="9"/>
    <x v="8"/>
    <s v="2023-12-23"/>
    <d v="2023-12-23T00:00:00"/>
    <d v="2024-02-02T00:00:00"/>
    <d v="2024-02-02T00:00:00"/>
    <m/>
    <s v=""/>
    <m/>
    <n v="0"/>
    <n v="1"/>
    <n v="2.7"/>
    <s v="Southeast Asia"/>
    <m/>
    <x v="0"/>
    <x v="0"/>
    <n v="0"/>
    <s v=""/>
    <x v="0"/>
  </r>
  <r>
    <s v="DL-00595"/>
    <s v="CUST-1000"/>
    <s v="CMP-268"/>
    <x v="3"/>
    <s v="Closed Won"/>
    <s v="16,301"/>
    <n v="16301"/>
    <x v="6"/>
    <x v="20"/>
    <x v="18"/>
    <s v="2023-12-12"/>
    <d v="2023-12-12T00:00:00"/>
    <d v="2024-05-06T00:00:00"/>
    <d v="2024-05-06T00:00:00"/>
    <d v="2024-02-29T00:00:00"/>
    <d v="2024-02-29T00:00:00"/>
    <n v="79"/>
    <n v="1"/>
    <n v="3"/>
    <n v="24.8"/>
    <s v="Southeast Asia"/>
    <m/>
    <x v="1"/>
    <x v="0"/>
    <n v="1"/>
    <n v="-67"/>
    <x v="1"/>
  </r>
  <r>
    <s v="DL-00596"/>
    <s v="CUST-1129"/>
    <s v="CMP-366"/>
    <x v="3"/>
    <s v="Qualification"/>
    <s v="$12,429"/>
    <n v="12429"/>
    <x v="1"/>
    <x v="21"/>
    <x v="19"/>
    <s v="2024-02-20"/>
    <d v="2024-02-20T00:00:00"/>
    <d v="2024-05-25T00:00:00"/>
    <d v="2024-05-25T00:00:00"/>
    <m/>
    <s v=""/>
    <m/>
    <n v="0"/>
    <n v="1"/>
    <n v="21.5"/>
    <s v="Middle East"/>
    <m/>
    <x v="0"/>
    <x v="2"/>
    <n v="0"/>
    <s v=""/>
    <x v="0"/>
  </r>
  <r>
    <s v="DL-00597"/>
    <s v="CUST-1028"/>
    <s v=""/>
    <x v="2"/>
    <s v="Closed Lost"/>
    <s v="$11,307"/>
    <n v="11307"/>
    <x v="8"/>
    <x v="8"/>
    <x v="7"/>
    <s v="2022-11-12"/>
    <d v="2022-11-12T00:00:00"/>
    <d v="2023-01-22T00:00:00"/>
    <d v="2023-01-22T00:00:00"/>
    <d v="2023-01-13T00:00:00"/>
    <d v="2023-01-13T00:00:00"/>
    <n v="62"/>
    <n v="0"/>
    <n v="1"/>
    <n v="28.5"/>
    <s v="Southeast Asia"/>
    <m/>
    <x v="2"/>
    <x v="0"/>
    <n v="1"/>
    <n v="-9"/>
    <x v="1"/>
  </r>
  <r>
    <s v="DL-00598"/>
    <s v="CUST-0327"/>
    <s v="CMP-340"/>
    <x v="0"/>
    <s v="Qualification"/>
    <s v="9007"/>
    <n v="9007"/>
    <x v="2"/>
    <x v="20"/>
    <x v="18"/>
    <s v="2024-06-25"/>
    <d v="2024-06-25T00:00:00"/>
    <d v="2024-11-26T00:00:00"/>
    <d v="2024-11-26T00:00:00"/>
    <m/>
    <s v=""/>
    <m/>
    <n v="0"/>
    <n v="1"/>
    <n v="15"/>
    <s v="Southeast Asia"/>
    <m/>
    <x v="0"/>
    <x v="2"/>
    <n v="0"/>
    <s v=""/>
    <x v="0"/>
  </r>
  <r>
    <s v="DL-00599"/>
    <s v="CUST-1084"/>
    <s v=""/>
    <x v="4"/>
    <s v="Closed Won"/>
    <s v="9132"/>
    <n v="9132"/>
    <x v="6"/>
    <x v="5"/>
    <x v="5"/>
    <s v="2024-07-08"/>
    <d v="2024-07-08T00:00:00"/>
    <d v="2024-11-12T00:00:00"/>
    <d v="2024-11-12T00:00:00"/>
    <d v="2024-07-29T00:00:00"/>
    <d v="2024-07-29T00:00:00"/>
    <n v="21"/>
    <n v="0"/>
    <n v="1"/>
    <n v="23.3"/>
    <s v="Middle East"/>
    <m/>
    <x v="1"/>
    <x v="2"/>
    <n v="1"/>
    <n v="-106"/>
    <x v="1"/>
  </r>
  <r>
    <s v="DL-00600"/>
    <s v="CUST-1304"/>
    <s v="CMP-183"/>
    <x v="1"/>
    <s v="Proposal"/>
    <s v="131950"/>
    <n v="131950"/>
    <x v="7"/>
    <x v="15"/>
    <x v="14"/>
    <s v="2024-07-16"/>
    <d v="2024-07-16T00:00:00"/>
    <d v="2024-08-09T00:00:00"/>
    <d v="2024-08-09T00:00:00"/>
    <m/>
    <s v=""/>
    <m/>
    <n v="0"/>
    <n v="1"/>
    <n v="11.6"/>
    <s v="ANZ"/>
    <m/>
    <x v="0"/>
    <x v="0"/>
    <n v="0"/>
    <s v=""/>
    <x v="0"/>
  </r>
  <r>
    <s v="DL-00601"/>
    <s v="CUST-0258"/>
    <s v="CMP-176"/>
    <x v="4"/>
    <s v="Qualification"/>
    <s v="$6,146"/>
    <n v="6146"/>
    <x v="1"/>
    <x v="1"/>
    <x v="1"/>
    <s v="2022-02-16"/>
    <d v="2022-02-16T00:00:00"/>
    <m/>
    <s v=""/>
    <m/>
    <s v=""/>
    <m/>
    <n v="0"/>
    <n v="1"/>
    <n v="25.4"/>
    <s v="ANZ"/>
    <m/>
    <x v="0"/>
    <x v="2"/>
    <n v="0"/>
    <s v=""/>
    <x v="0"/>
  </r>
  <r>
    <s v="DL-00602"/>
    <s v="CUST-1488"/>
    <s v="CMP-147"/>
    <x v="2"/>
    <s v="Closed Lost"/>
    <s v="46,889"/>
    <n v="46889"/>
    <x v="3"/>
    <x v="0"/>
    <x v="0"/>
    <s v="2024-09-03"/>
    <d v="2024-09-03T00:00:00"/>
    <d v="2024-10-05T00:00:00"/>
    <d v="2024-10-05T00:00:00"/>
    <d v="2025-02-19T00:00:00"/>
    <d v="2025-02-19T00:00:00"/>
    <n v="169"/>
    <n v="0"/>
    <n v="1"/>
    <n v="14.7"/>
    <s v="ANZ"/>
    <m/>
    <x v="2"/>
    <x v="0"/>
    <n v="1"/>
    <n v="137"/>
    <x v="0"/>
  </r>
  <r>
    <s v="DL-00603"/>
    <s v="CUST-0801"/>
    <s v="CMP-037"/>
    <x v="1"/>
    <s v="Demo"/>
    <s v="173,349"/>
    <n v="173349"/>
    <x v="6"/>
    <x v="8"/>
    <x v="7"/>
    <s v="2023-06-26"/>
    <d v="2023-06-26T00:00:00"/>
    <d v="2023-09-07T00:00:00"/>
    <d v="2023-09-07T00:00:00"/>
    <m/>
    <s v=""/>
    <m/>
    <n v="0"/>
    <n v="1"/>
    <n v="24.9"/>
    <s v="Southeast Asia"/>
    <m/>
    <x v="0"/>
    <x v="2"/>
    <n v="0"/>
    <s v=""/>
    <x v="0"/>
  </r>
  <r>
    <s v="DL-00604"/>
    <s v="CUST-1234"/>
    <s v="CMP-347"/>
    <x v="1"/>
    <s v="Demo"/>
    <s v="$197,716"/>
    <n v="197716"/>
    <x v="3"/>
    <x v="0"/>
    <x v="0"/>
    <s v="2024-05-16"/>
    <d v="2024-05-16T00:00:00"/>
    <d v="2024-11-04T00:00:00"/>
    <d v="2024-11-04T00:00:00"/>
    <m/>
    <s v=""/>
    <m/>
    <n v="0"/>
    <n v="1"/>
    <n v="10.9"/>
    <s v="Southeast Asia"/>
    <m/>
    <x v="0"/>
    <x v="0"/>
    <n v="0"/>
    <s v=""/>
    <x v="0"/>
  </r>
  <r>
    <s v="DL-00605"/>
    <s v="CUST-0066"/>
    <s v="CMP-370"/>
    <x v="4"/>
    <s v="Proposal"/>
    <s v="$13,729"/>
    <n v="13729"/>
    <x v="8"/>
    <x v="4"/>
    <x v="4"/>
    <s v="21/09/2022"/>
    <d v="2022-09-21T00:00:00"/>
    <d v="2022-12-07T00:00:00"/>
    <d v="2022-12-07T00:00:00"/>
    <m/>
    <s v=""/>
    <m/>
    <n v="0"/>
    <n v="1"/>
    <m/>
    <s v="ANZ"/>
    <m/>
    <x v="0"/>
    <x v="0"/>
    <n v="0"/>
    <s v=""/>
    <x v="0"/>
  </r>
  <r>
    <s v="DL-00606"/>
    <s v="CUST-0770"/>
    <s v="CMP-102"/>
    <x v="2"/>
    <s v="Proposal"/>
    <s v="11066"/>
    <n v="11066"/>
    <x v="4"/>
    <x v="16"/>
    <x v="15"/>
    <s v="05/06/2022"/>
    <d v="2022-06-05T00:00:00"/>
    <d v="2022-07-19T00:00:00"/>
    <d v="2022-07-19T00:00:00"/>
    <m/>
    <s v=""/>
    <m/>
    <n v="0"/>
    <n v="1"/>
    <n v="7.6"/>
    <s v="ANZ"/>
    <m/>
    <x v="0"/>
    <x v="0"/>
    <n v="0"/>
    <s v=""/>
    <x v="0"/>
  </r>
  <r>
    <s v="DL-00607"/>
    <s v="CUST-1303"/>
    <s v="CMP-298"/>
    <x v="4"/>
    <s v="Proposal"/>
    <s v="$13,512"/>
    <n v="13512"/>
    <x v="8"/>
    <x v="0"/>
    <x v="0"/>
    <s v="2023-10-15"/>
    <d v="2023-10-15T00:00:00"/>
    <d v="2024-02-17T00:00:00"/>
    <d v="2024-02-17T00:00:00"/>
    <m/>
    <s v=""/>
    <m/>
    <n v="0"/>
    <n v="1"/>
    <n v="12.9"/>
    <s v="Middle East"/>
    <m/>
    <x v="0"/>
    <x v="0"/>
    <n v="0"/>
    <s v=""/>
    <x v="0"/>
  </r>
  <r>
    <s v="DL-00608"/>
    <s v="CUST-1014"/>
    <s v=""/>
    <x v="1"/>
    <s v="Proposal"/>
    <s v="102K"/>
    <n v="102000"/>
    <x v="7"/>
    <x v="16"/>
    <x v="15"/>
    <s v="2023-12-03"/>
    <d v="2023-12-03T00:00:00"/>
    <d v="2024-05-27T00:00:00"/>
    <d v="2024-05-27T00:00:00"/>
    <m/>
    <s v=""/>
    <m/>
    <n v="0"/>
    <n v="1"/>
    <n v="19.7"/>
    <s v="East Africa"/>
    <m/>
    <x v="0"/>
    <x v="1"/>
    <n v="0"/>
    <s v=""/>
    <x v="0"/>
  </r>
  <r>
    <s v="DL-00609"/>
    <s v="CUST-0587"/>
    <s v=""/>
    <x v="0"/>
    <s v="Proposal"/>
    <s v="2404"/>
    <n v="2404"/>
    <x v="7"/>
    <x v="1"/>
    <x v="1"/>
    <s v="2024-01-22"/>
    <d v="2024-01-22T00:00:00"/>
    <d v="2024-06-01T00:00:00"/>
    <d v="2024-06-01T00:00:00"/>
    <m/>
    <s v=""/>
    <m/>
    <n v="0"/>
    <n v="1"/>
    <n v="27.1"/>
    <s v="South Asia"/>
    <m/>
    <x v="0"/>
    <x v="2"/>
    <n v="0"/>
    <s v=""/>
    <x v="0"/>
  </r>
  <r>
    <s v="DL-00610"/>
    <s v="CUST-0642"/>
    <s v="CMP-392"/>
    <x v="0"/>
    <s v="Closed Lost"/>
    <s v="$3,885"/>
    <n v="3885"/>
    <x v="1"/>
    <x v="21"/>
    <x v="19"/>
    <s v="2023-08-29"/>
    <d v="2023-08-29T00:00:00"/>
    <m/>
    <s v=""/>
    <d v="2024-03-06T00:00:00"/>
    <d v="2024-03-06T00:00:00"/>
    <n v="190"/>
    <n v="0"/>
    <n v="1"/>
    <n v="4.7"/>
    <s v="Middle East"/>
    <m/>
    <x v="2"/>
    <x v="2"/>
    <n v="1"/>
    <s v=""/>
    <x v="0"/>
  </r>
  <r>
    <s v="DL-00611"/>
    <s v="CUST-0053"/>
    <s v="CMP-089"/>
    <x v="3"/>
    <s v="Closed Won"/>
    <s v="$17,537"/>
    <n v="17537"/>
    <x v="8"/>
    <x v="13"/>
    <x v="12"/>
    <s v="2024-01-13"/>
    <d v="2024-01-13T00:00:00"/>
    <d v="2024-02-20T00:00:00"/>
    <d v="2024-02-20T00:00:00"/>
    <d v="2024-04-14T00:00:00"/>
    <d v="2024-04-14T00:00:00"/>
    <n v="92"/>
    <n v="0"/>
    <n v="1"/>
    <n v="10"/>
    <s v="ANZ"/>
    <m/>
    <x v="1"/>
    <x v="2"/>
    <n v="1"/>
    <n v="54"/>
    <x v="0"/>
  </r>
  <r>
    <s v="DL-00612"/>
    <s v="CUST-1319"/>
    <s v="CMP-032"/>
    <x v="0"/>
    <s v="Negotiation"/>
    <s v="4238"/>
    <n v="4238"/>
    <x v="0"/>
    <x v="1"/>
    <x v="1"/>
    <s v="2022-03-21"/>
    <d v="2022-03-21T00:00:00"/>
    <d v="2022-05-17T00:00:00"/>
    <d v="2022-05-17T00:00:00"/>
    <m/>
    <s v=""/>
    <m/>
    <n v="0"/>
    <n v="1"/>
    <n v="20"/>
    <s v="Middle East"/>
    <m/>
    <x v="0"/>
    <x v="1"/>
    <n v="0"/>
    <s v=""/>
    <x v="0"/>
  </r>
  <r>
    <s v="DL-00613"/>
    <s v="CUST-0980"/>
    <s v="CMP-105"/>
    <x v="3"/>
    <s v="Closed Lost"/>
    <s v="$9,771"/>
    <n v="9771"/>
    <x v="0"/>
    <x v="13"/>
    <x v="12"/>
    <s v="2023-10-28"/>
    <d v="2023-10-28T00:00:00"/>
    <d v="2024-04-01T00:00:00"/>
    <d v="2024-04-01T00:00:00"/>
    <d v="2023-12-09T00:00:00"/>
    <d v="2023-12-09T00:00:00"/>
    <n v="42"/>
    <n v="0"/>
    <n v="1"/>
    <n v="33.4"/>
    <s v="Southeast Asia"/>
    <m/>
    <x v="2"/>
    <x v="2"/>
    <n v="1"/>
    <n v="-114"/>
    <x v="1"/>
  </r>
  <r>
    <s v="DL-00614"/>
    <s v="CUST-1029"/>
    <s v=""/>
    <x v="1"/>
    <s v="Proposal"/>
    <s v="197,939"/>
    <n v="197939"/>
    <x v="4"/>
    <x v="6"/>
    <x v="2"/>
    <s v="2022-12-27"/>
    <d v="2022-12-27T00:00:00"/>
    <d v="2023-04-27T00:00:00"/>
    <d v="2023-04-27T00:00:00"/>
    <m/>
    <s v=""/>
    <m/>
    <n v="0"/>
    <n v="1"/>
    <n v="17.3"/>
    <s v="South Asia"/>
    <m/>
    <x v="0"/>
    <x v="1"/>
    <n v="0"/>
    <s v=""/>
    <x v="0"/>
  </r>
  <r>
    <s v="DL-00615"/>
    <s v="CUST-0339"/>
    <s v="CMP-271"/>
    <x v="3"/>
    <s v="Prospecting"/>
    <s v="$15,034"/>
    <n v="15034"/>
    <x v="4"/>
    <x v="7"/>
    <x v="6"/>
    <s v="2023-09-18"/>
    <d v="2023-09-18T00:00:00"/>
    <d v="2024-02-14T00:00:00"/>
    <d v="2024-02-14T00:00:00"/>
    <m/>
    <s v=""/>
    <m/>
    <n v="0"/>
    <n v="1"/>
    <n v="1.8"/>
    <s v="East Africa"/>
    <m/>
    <x v="0"/>
    <x v="2"/>
    <n v="0"/>
    <s v=""/>
    <x v="0"/>
  </r>
  <r>
    <s v="DL-00616"/>
    <s v="CUST-0845"/>
    <s v="CMP-049"/>
    <x v="1"/>
    <s v="Closed Won"/>
    <s v="$134,207"/>
    <n v="134207"/>
    <x v="1"/>
    <x v="6"/>
    <x v="2"/>
    <s v="2022-03-15"/>
    <d v="2022-03-15T00:00:00"/>
    <d v="2022-05-24T00:00:00"/>
    <d v="2022-05-24T00:00:00"/>
    <d v="2022-07-13T00:00:00"/>
    <d v="2022-07-13T00:00:00"/>
    <n v="120"/>
    <n v="0"/>
    <n v="1"/>
    <n v="25.4"/>
    <s v="Southeast Asia"/>
    <m/>
    <x v="1"/>
    <x v="0"/>
    <n v="1"/>
    <n v="50"/>
    <x v="0"/>
  </r>
  <r>
    <s v="DL-00617"/>
    <s v="CUST-0883"/>
    <s v="CMP-246"/>
    <x v="4"/>
    <s v="Proposal"/>
    <s v="10689"/>
    <n v="10689"/>
    <x v="5"/>
    <x v="21"/>
    <x v="19"/>
    <s v="2023-03-22"/>
    <d v="2023-03-22T00:00:00"/>
    <d v="2023-04-29T00:00:00"/>
    <d v="2023-04-29T00:00:00"/>
    <m/>
    <s v=""/>
    <m/>
    <n v="0"/>
    <n v="1"/>
    <n v="31.1"/>
    <s v="Middle East"/>
    <m/>
    <x v="0"/>
    <x v="1"/>
    <n v="0"/>
    <s v=""/>
    <x v="0"/>
  </r>
  <r>
    <s v="DL-00618"/>
    <s v="CUST-0062"/>
    <s v="CMP-132"/>
    <x v="0"/>
    <s v="Qualification"/>
    <s v="3488"/>
    <n v="3488"/>
    <x v="4"/>
    <x v="1"/>
    <x v="1"/>
    <s v="2023-05-25"/>
    <d v="2023-05-25T00:00:00"/>
    <d v="2023-11-07T00:00:00"/>
    <d v="2023-11-07T00:00:00"/>
    <m/>
    <s v=""/>
    <m/>
    <n v="0"/>
    <n v="1"/>
    <n v="1"/>
    <s v="ANZ"/>
    <m/>
    <x v="0"/>
    <x v="2"/>
    <n v="0"/>
    <s v=""/>
    <x v="0"/>
  </r>
  <r>
    <s v="DL-00619"/>
    <s v="CUST-0707"/>
    <s v="CMP-329"/>
    <x v="0"/>
    <s v="Closed Won"/>
    <s v="$2,477"/>
    <n v="2477"/>
    <x v="3"/>
    <x v="0"/>
    <x v="0"/>
    <s v="29/07/2024"/>
    <d v="2024-07-29T00:00:00"/>
    <d v="2024-11-17T00:00:00"/>
    <d v="2024-11-17T00:00:00"/>
    <d v="2024-10-10T00:00:00"/>
    <d v="2024-10-10T00:00:00"/>
    <n v="73"/>
    <n v="1"/>
    <n v="1"/>
    <n v="29.2"/>
    <s v="South Asia"/>
    <m/>
    <x v="1"/>
    <x v="0"/>
    <n v="1"/>
    <n v="-38"/>
    <x v="1"/>
  </r>
  <r>
    <s v="DL-00620"/>
    <s v="CUST-1376"/>
    <s v="CMP-305"/>
    <x v="0"/>
    <s v="Demo"/>
    <s v="$8,422"/>
    <n v="8422"/>
    <x v="3"/>
    <x v="3"/>
    <x v="3"/>
    <s v="2024-02-16"/>
    <d v="2024-02-16T00:00:00"/>
    <d v="2024-06-18T00:00:00"/>
    <d v="2024-06-18T00:00:00"/>
    <m/>
    <s v=""/>
    <m/>
    <n v="0"/>
    <n v="1"/>
    <m/>
    <s v="ANZ"/>
    <m/>
    <x v="0"/>
    <x v="2"/>
    <n v="0"/>
    <s v=""/>
    <x v="0"/>
  </r>
  <r>
    <s v="DL-00621"/>
    <s v="CUST-0813"/>
    <s v="CMP-254"/>
    <x v="4"/>
    <s v="Negotiation"/>
    <s v="$2,751"/>
    <n v="2751"/>
    <x v="4"/>
    <x v="13"/>
    <x v="12"/>
    <s v="2022-05-02"/>
    <d v="2022-05-02T00:00:00"/>
    <d v="2022-08-06T00:00:00"/>
    <d v="2022-08-06T00:00:00"/>
    <m/>
    <s v=""/>
    <m/>
    <n v="0"/>
    <n v="1"/>
    <m/>
    <s v="South Asia"/>
    <m/>
    <x v="0"/>
    <x v="1"/>
    <n v="0"/>
    <s v=""/>
    <x v="0"/>
  </r>
  <r>
    <s v="DL-00622"/>
    <s v="CUST-0100"/>
    <s v="CMP-270"/>
    <x v="3"/>
    <s v="Proposal"/>
    <s v="10,488"/>
    <n v="10488"/>
    <x v="4"/>
    <x v="35"/>
    <x v="1"/>
    <s v="2024-04-11"/>
    <d v="2024-04-11T00:00:00"/>
    <d v="2024-08-29T00:00:00"/>
    <d v="2024-08-29T00:00:00"/>
    <m/>
    <s v=""/>
    <m/>
    <n v="0"/>
    <n v="1"/>
    <n v="30.9"/>
    <s v="East Africa"/>
    <m/>
    <x v="0"/>
    <x v="0"/>
    <n v="0"/>
    <s v=""/>
    <x v="0"/>
  </r>
  <r>
    <s v="DL-00623"/>
    <s v="CUST-0351"/>
    <s v="CMP-141"/>
    <x v="2"/>
    <s v="Proposal"/>
    <s v="44672"/>
    <n v="44672"/>
    <x v="6"/>
    <x v="11"/>
    <x v="10"/>
    <s v="2023-10-28"/>
    <d v="2023-10-28T00:00:00"/>
    <d v="2023-12-18T00:00:00"/>
    <d v="2023-12-18T00:00:00"/>
    <m/>
    <s v=""/>
    <m/>
    <n v="0"/>
    <n v="1"/>
    <n v="19.3"/>
    <s v="South Asia"/>
    <m/>
    <x v="0"/>
    <x v="0"/>
    <n v="0"/>
    <s v=""/>
    <x v="0"/>
  </r>
  <r>
    <s v="DL-00624"/>
    <s v="CUST-0235"/>
    <s v=""/>
    <x v="3"/>
    <s v="Closed Lost"/>
    <s v="12,339"/>
    <n v="12339"/>
    <x v="6"/>
    <x v="6"/>
    <x v="2"/>
    <s v="2023-04-27"/>
    <d v="2023-04-27T00:00:00"/>
    <d v="2023-07-03T00:00:00"/>
    <d v="2023-07-03T00:00:00"/>
    <d v="2023-09-19T00:00:00"/>
    <d v="2023-09-19T00:00:00"/>
    <n v="145"/>
    <n v="0"/>
    <n v="1"/>
    <n v="6.8"/>
    <s v="Southeast Asia"/>
    <m/>
    <x v="2"/>
    <x v="2"/>
    <n v="1"/>
    <n v="78"/>
    <x v="0"/>
  </r>
  <r>
    <s v="DL-00625"/>
    <s v="CUST-0067"/>
    <s v=""/>
    <x v="1"/>
    <s v="Closed Won"/>
    <s v="134899"/>
    <n v="134899"/>
    <x v="2"/>
    <x v="17"/>
    <x v="16"/>
    <s v="2023-07-15"/>
    <d v="2023-07-15T00:00:00"/>
    <d v="2023-10-06T00:00:00"/>
    <d v="2023-10-06T00:00:00"/>
    <d v="2023-10-02T00:00:00"/>
    <d v="2023-10-02T00:00:00"/>
    <n v="79"/>
    <n v="0"/>
    <n v="1"/>
    <m/>
    <s v="Middle East"/>
    <m/>
    <x v="1"/>
    <x v="2"/>
    <n v="1"/>
    <n v="-4"/>
    <x v="1"/>
  </r>
  <r>
    <s v="DL-00626"/>
    <s v="CUST-0346"/>
    <s v=""/>
    <x v="3"/>
    <s v="Proposal"/>
    <s v="5710"/>
    <n v="5710"/>
    <x v="2"/>
    <x v="10"/>
    <x v="9"/>
    <s v="2024-11-16"/>
    <d v="2024-11-16T00:00:00"/>
    <d v="2025-02-07T00:00:00"/>
    <d v="2025-02-07T00:00:00"/>
    <m/>
    <s v=""/>
    <m/>
    <n v="0"/>
    <n v="1"/>
    <n v="2.8"/>
    <s v="Middle East"/>
    <m/>
    <x v="0"/>
    <x v="0"/>
    <n v="0"/>
    <s v=""/>
    <x v="0"/>
  </r>
  <r>
    <s v="DL-00627"/>
    <s v="CUST-1440"/>
    <s v="CMP-012"/>
    <x v="4"/>
    <s v="Closed Lost"/>
    <s v="12716"/>
    <n v="12716"/>
    <x v="0"/>
    <x v="15"/>
    <x v="14"/>
    <s v="2022-03-05"/>
    <d v="2022-03-05T00:00:00"/>
    <d v="2022-04-08T00:00:00"/>
    <d v="2022-04-08T00:00:00"/>
    <d v="2022-08-27T00:00:00"/>
    <d v="2022-08-27T00:00:00"/>
    <n v="175"/>
    <n v="0"/>
    <n v="1"/>
    <n v="5.8"/>
    <s v="Middle East"/>
    <m/>
    <x v="2"/>
    <x v="0"/>
    <n v="1"/>
    <n v="141"/>
    <x v="0"/>
  </r>
  <r>
    <s v="DL-00628"/>
    <s v="CUST-1292"/>
    <s v=""/>
    <x v="1"/>
    <s v="Demo"/>
    <s v="$133,102"/>
    <n v="133102"/>
    <x v="7"/>
    <x v="17"/>
    <x v="16"/>
    <s v="2024-02-17"/>
    <d v="2024-02-17T00:00:00"/>
    <d v="2024-05-01T00:00:00"/>
    <d v="2024-05-01T00:00:00"/>
    <m/>
    <s v=""/>
    <m/>
    <n v="0"/>
    <n v="1"/>
    <n v="3.1"/>
    <s v="Middle East"/>
    <m/>
    <x v="0"/>
    <x v="2"/>
    <n v="0"/>
    <s v=""/>
    <x v="0"/>
  </r>
  <r>
    <s v="DL-00629"/>
    <s v="CUST-0645"/>
    <s v="CMP-113"/>
    <x v="1"/>
    <s v="Closed Lost"/>
    <s v="$191,006"/>
    <n v="191006"/>
    <x v="7"/>
    <x v="26"/>
    <x v="11"/>
    <s v="2022-01-15"/>
    <d v="2022-01-15T00:00:00"/>
    <d v="2022-05-15T00:00:00"/>
    <d v="2022-05-15T00:00:00"/>
    <d v="2022-03-11T00:00:00"/>
    <d v="2022-03-11T00:00:00"/>
    <n v="55"/>
    <n v="0"/>
    <n v="1"/>
    <n v="5.3"/>
    <s v="ANZ"/>
    <m/>
    <x v="2"/>
    <x v="0"/>
    <n v="1"/>
    <n v="-65"/>
    <x v="1"/>
  </r>
  <r>
    <s v="DL-00630"/>
    <s v="CUST-0966"/>
    <s v="CMP-298"/>
    <x v="1"/>
    <s v="Negotiation"/>
    <s v="113,617"/>
    <n v="113617"/>
    <x v="0"/>
    <x v="9"/>
    <x v="8"/>
    <s v="02/03/2023"/>
    <d v="2023-03-02T00:00:00"/>
    <d v="2023-07-31T00:00:00"/>
    <d v="2023-07-31T00:00:00"/>
    <m/>
    <s v=""/>
    <m/>
    <n v="0"/>
    <n v="1"/>
    <m/>
    <s v="ANZ"/>
    <m/>
    <x v="0"/>
    <x v="2"/>
    <n v="0"/>
    <s v=""/>
    <x v="0"/>
  </r>
  <r>
    <s v="DL-00631"/>
    <s v="CUST-1200"/>
    <s v=""/>
    <x v="2"/>
    <s v="Qualification"/>
    <s v="12,274"/>
    <n v="12274"/>
    <x v="0"/>
    <x v="18"/>
    <x v="14"/>
    <s v="2022-08-21"/>
    <d v="2022-08-21T00:00:00"/>
    <d v="2022-11-10T00:00:00"/>
    <d v="2022-11-10T00:00:00"/>
    <m/>
    <s v=""/>
    <m/>
    <n v="0"/>
    <n v="1"/>
    <n v="26.4"/>
    <s v="East Africa"/>
    <m/>
    <x v="0"/>
    <x v="1"/>
    <n v="0"/>
    <s v=""/>
    <x v="0"/>
  </r>
  <r>
    <s v="DL-00632"/>
    <s v="CUST-1151"/>
    <s v=""/>
    <x v="1"/>
    <s v="Qualification"/>
    <s v="77,017"/>
    <n v="77017"/>
    <x v="3"/>
    <x v="0"/>
    <x v="0"/>
    <s v="2024-05-10"/>
    <d v="2024-05-10T00:00:00"/>
    <d v="2024-10-18T00:00:00"/>
    <d v="2024-10-18T00:00:00"/>
    <m/>
    <s v=""/>
    <m/>
    <n v="0"/>
    <n v="1"/>
    <n v="23.1"/>
    <s v="Southeast Asia"/>
    <m/>
    <x v="0"/>
    <x v="1"/>
    <n v="0"/>
    <s v=""/>
    <x v="0"/>
  </r>
  <r>
    <s v="DL-00633"/>
    <s v="CUST-0728"/>
    <s v=""/>
    <x v="1"/>
    <s v="Demo"/>
    <s v="189551"/>
    <n v="189551"/>
    <x v="2"/>
    <x v="15"/>
    <x v="14"/>
    <s v="2024-09-01"/>
    <d v="2024-09-01T00:00:00"/>
    <d v="2024-12-15T00:00:00"/>
    <d v="2024-12-15T00:00:00"/>
    <m/>
    <s v=""/>
    <m/>
    <n v="0"/>
    <n v="1"/>
    <n v="4.5999999999999996"/>
    <s v="South Asia"/>
    <m/>
    <x v="0"/>
    <x v="2"/>
    <n v="0"/>
    <s v=""/>
    <x v="0"/>
  </r>
  <r>
    <s v="DL-00634"/>
    <s v="CUST-1472"/>
    <s v=""/>
    <x v="0"/>
    <s v="Negotiation"/>
    <s v="$7,056"/>
    <n v="7056"/>
    <x v="3"/>
    <x v="6"/>
    <x v="2"/>
    <s v="2023-08-06"/>
    <d v="2023-08-06T00:00:00"/>
    <d v="2023-10-07T00:00:00"/>
    <d v="2023-10-07T00:00:00"/>
    <m/>
    <s v=""/>
    <m/>
    <n v="0"/>
    <n v="1"/>
    <n v="23.6"/>
    <s v="Southeast Asia"/>
    <m/>
    <x v="0"/>
    <x v="2"/>
    <n v="0"/>
    <s v=""/>
    <x v="0"/>
  </r>
  <r>
    <s v="DL-00635"/>
    <s v="CUST-0866"/>
    <s v="CMP-146"/>
    <x v="1"/>
    <s v="Closed Lost"/>
    <s v="56,908"/>
    <n v="56908"/>
    <x v="8"/>
    <x v="4"/>
    <x v="4"/>
    <s v="2022-04-05"/>
    <d v="2022-04-05T00:00:00"/>
    <d v="2022-08-17T00:00:00"/>
    <d v="2022-08-17T00:00:00"/>
    <d v="2022-05-21T00:00:00"/>
    <d v="2022-05-21T00:00:00"/>
    <n v="46"/>
    <n v="0"/>
    <n v="1"/>
    <n v="4.4000000000000004"/>
    <s v="Middle East"/>
    <m/>
    <x v="2"/>
    <x v="0"/>
    <n v="1"/>
    <n v="-88"/>
    <x v="1"/>
  </r>
  <r>
    <s v="DL-00636"/>
    <s v="CUST-0154"/>
    <s v="CMP-180"/>
    <x v="2"/>
    <s v="Prospecting"/>
    <s v="16271"/>
    <n v="16271"/>
    <x v="5"/>
    <x v="11"/>
    <x v="10"/>
    <s v="2023-08-14"/>
    <d v="2023-08-14T00:00:00"/>
    <d v="2024-02-08T00:00:00"/>
    <d v="2024-02-08T00:00:00"/>
    <m/>
    <s v=""/>
    <m/>
    <n v="0"/>
    <n v="1"/>
    <n v="28"/>
    <s v="East Africa"/>
    <m/>
    <x v="0"/>
    <x v="2"/>
    <n v="0"/>
    <s v=""/>
    <x v="0"/>
  </r>
  <r>
    <s v="DL-00637"/>
    <s v="CUST-0437"/>
    <s v="CMP-234"/>
    <x v="4"/>
    <s v="Qualification"/>
    <s v="$10,315"/>
    <n v="10315"/>
    <x v="8"/>
    <x v="14"/>
    <x v="13"/>
    <s v="13/09/2022"/>
    <d v="2022-09-13T00:00:00"/>
    <d v="2022-11-02T00:00:00"/>
    <d v="2022-11-02T00:00:00"/>
    <m/>
    <s v=""/>
    <m/>
    <n v="0"/>
    <n v="1"/>
    <n v="11.4"/>
    <s v="ANZ"/>
    <m/>
    <x v="0"/>
    <x v="2"/>
    <n v="0"/>
    <s v=""/>
    <x v="0"/>
  </r>
  <r>
    <s v="DL-00638"/>
    <s v="CUST-0170"/>
    <s v="CMP-250"/>
    <x v="1"/>
    <s v="Proposal"/>
    <s v="161,423"/>
    <n v="161423"/>
    <x v="1"/>
    <x v="21"/>
    <x v="19"/>
    <s v="2022-03-18"/>
    <d v="2022-03-18T00:00:00"/>
    <d v="2022-09-01T00:00:00"/>
    <d v="2022-09-01T00:00:00"/>
    <m/>
    <s v=""/>
    <m/>
    <n v="0"/>
    <n v="1"/>
    <n v="32.6"/>
    <s v="South Asia"/>
    <m/>
    <x v="0"/>
    <x v="1"/>
    <n v="0"/>
    <s v=""/>
    <x v="0"/>
  </r>
  <r>
    <s v="DL-00639"/>
    <s v="CUST-0854"/>
    <s v=""/>
    <x v="0"/>
    <s v="Prospecting"/>
    <s v="9594"/>
    <n v="9594"/>
    <x v="2"/>
    <x v="17"/>
    <x v="16"/>
    <s v="2022-07-31"/>
    <d v="2022-07-31T00:00:00"/>
    <d v="2022-10-15T00:00:00"/>
    <d v="2022-10-15T00:00:00"/>
    <m/>
    <s v=""/>
    <m/>
    <n v="0"/>
    <n v="1"/>
    <n v="20.2"/>
    <s v="Middle East"/>
    <m/>
    <x v="0"/>
    <x v="2"/>
    <n v="0"/>
    <s v=""/>
    <x v="0"/>
  </r>
  <r>
    <s v="DL-00640"/>
    <s v="CUST-1003"/>
    <s v="CMP-254"/>
    <x v="2"/>
    <s v="Closed Lost"/>
    <s v="18861"/>
    <n v="18861"/>
    <x v="8"/>
    <x v="25"/>
    <x v="21"/>
    <s v="2023-01-14"/>
    <d v="2023-01-14T00:00:00"/>
    <d v="2023-06-01T00:00:00"/>
    <d v="2023-06-01T00:00:00"/>
    <d v="2023-06-26T00:00:00"/>
    <d v="2023-06-26T00:00:00"/>
    <n v="163"/>
    <n v="0"/>
    <n v="1"/>
    <n v="23.6"/>
    <s v="South Asia"/>
    <m/>
    <x v="2"/>
    <x v="2"/>
    <n v="1"/>
    <n v="25"/>
    <x v="1"/>
  </r>
  <r>
    <s v="DL-00641"/>
    <s v="CUST-1148"/>
    <s v="CMP-315"/>
    <x v="0"/>
    <s v="Negotiation"/>
    <s v="$5,825"/>
    <n v="5825"/>
    <x v="7"/>
    <x v="5"/>
    <x v="5"/>
    <s v="2022-03-05"/>
    <d v="2022-03-05T00:00:00"/>
    <d v="2022-05-01T00:00:00"/>
    <d v="2022-05-01T00:00:00"/>
    <m/>
    <s v=""/>
    <m/>
    <n v="0"/>
    <n v="1"/>
    <n v="20"/>
    <s v="ANZ"/>
    <m/>
    <x v="0"/>
    <x v="2"/>
    <n v="0"/>
    <s v=""/>
    <x v="0"/>
  </r>
  <r>
    <s v="DL-00642"/>
    <s v="CUST-0040"/>
    <s v="CMP-056"/>
    <x v="2"/>
    <s v="Proposal"/>
    <s v="27,240"/>
    <n v="27240"/>
    <x v="7"/>
    <x v="6"/>
    <x v="2"/>
    <s v="2024-01-10"/>
    <d v="2024-01-10T00:00:00"/>
    <d v="2024-05-07T00:00:00"/>
    <d v="2024-05-07T00:00:00"/>
    <m/>
    <s v=""/>
    <m/>
    <n v="0"/>
    <n v="1"/>
    <n v="23.4"/>
    <s v="South Asia"/>
    <m/>
    <x v="0"/>
    <x v="2"/>
    <n v="0"/>
    <s v=""/>
    <x v="0"/>
  </r>
  <r>
    <s v="DL-00643"/>
    <s v="CUST-0387"/>
    <s v="CMP-366"/>
    <x v="4"/>
    <s v="Prospecting"/>
    <s v="8249"/>
    <n v="8249"/>
    <x v="6"/>
    <x v="0"/>
    <x v="0"/>
    <s v="2023-05-19"/>
    <d v="2023-05-19T00:00:00"/>
    <d v="2023-10-16T00:00:00"/>
    <d v="2023-10-16T00:00:00"/>
    <m/>
    <s v=""/>
    <m/>
    <n v="0"/>
    <n v="1"/>
    <n v="26.3"/>
    <s v="ANZ"/>
    <m/>
    <x v="0"/>
    <x v="1"/>
    <n v="0"/>
    <s v=""/>
    <x v="0"/>
  </r>
  <r>
    <s v="DL-00644"/>
    <s v="CUST-1188"/>
    <s v="CMP-210"/>
    <x v="2"/>
    <s v="Qualification"/>
    <s v="29K"/>
    <n v="29000"/>
    <x v="3"/>
    <x v="10"/>
    <x v="9"/>
    <s v="2023-07-14"/>
    <d v="2023-07-14T00:00:00"/>
    <d v="2023-11-17T00:00:00"/>
    <d v="2023-11-17T00:00:00"/>
    <m/>
    <s v=""/>
    <m/>
    <n v="0"/>
    <n v="1"/>
    <n v="10.7"/>
    <s v="Southeast Asia"/>
    <m/>
    <x v="0"/>
    <x v="0"/>
    <n v="0"/>
    <s v=""/>
    <x v="0"/>
  </r>
  <r>
    <s v="DL-00645"/>
    <s v="CUST-0712"/>
    <s v="CMP-229"/>
    <x v="0"/>
    <s v="Closed Won"/>
    <s v="2,319"/>
    <n v="2319"/>
    <x v="5"/>
    <x v="12"/>
    <x v="11"/>
    <s v="2024-06-23"/>
    <d v="2024-06-23T00:00:00"/>
    <d v="2024-10-08T00:00:00"/>
    <d v="2024-10-08T00:00:00"/>
    <d v="2024-08-04T00:00:00"/>
    <d v="2024-08-04T00:00:00"/>
    <n v="42"/>
    <n v="0"/>
    <n v="1"/>
    <n v="17.8"/>
    <s v="Middle East"/>
    <m/>
    <x v="1"/>
    <x v="0"/>
    <n v="1"/>
    <n v="-65"/>
    <x v="1"/>
  </r>
  <r>
    <s v="DL-00646"/>
    <s v="CUST-1183"/>
    <s v="CMP-065"/>
    <x v="1"/>
    <s v="Prospecting"/>
    <s v="79231"/>
    <n v="79231"/>
    <x v="6"/>
    <x v="6"/>
    <x v="2"/>
    <s v="2022-05-05"/>
    <d v="2022-05-05T00:00:00"/>
    <d v="2022-08-29T00:00:00"/>
    <d v="2022-08-29T00:00:00"/>
    <m/>
    <s v=""/>
    <m/>
    <n v="0"/>
    <n v="1"/>
    <m/>
    <s v="ANZ"/>
    <m/>
    <x v="0"/>
    <x v="1"/>
    <n v="0"/>
    <s v=""/>
    <x v="0"/>
  </r>
  <r>
    <s v="DL-00647"/>
    <s v="CUST-0524"/>
    <s v=""/>
    <x v="1"/>
    <s v="Qualification"/>
    <s v="215,848"/>
    <n v="215848"/>
    <x v="7"/>
    <x v="0"/>
    <x v="0"/>
    <s v="2022-03-09"/>
    <d v="2022-03-09T00:00:00"/>
    <d v="2022-05-29T00:00:00"/>
    <d v="2022-05-29T00:00:00"/>
    <m/>
    <s v=""/>
    <m/>
    <n v="0"/>
    <n v="1"/>
    <n v="1.4"/>
    <s v="East Africa"/>
    <m/>
    <x v="0"/>
    <x v="0"/>
    <n v="0"/>
    <s v=""/>
    <x v="0"/>
  </r>
  <r>
    <s v="DL-00648"/>
    <s v="CUST-1326"/>
    <s v="CMP-108"/>
    <x v="2"/>
    <s v="Demo"/>
    <s v="28K"/>
    <n v="28000"/>
    <x v="2"/>
    <x v="14"/>
    <x v="13"/>
    <s v="2023-02-14"/>
    <d v="2023-02-14T00:00:00"/>
    <d v="2023-07-30T00:00:00"/>
    <d v="2023-07-30T00:00:00"/>
    <m/>
    <s v=""/>
    <m/>
    <n v="0"/>
    <n v="1"/>
    <n v="2.2000000000000002"/>
    <s v="ANZ"/>
    <m/>
    <x v="0"/>
    <x v="1"/>
    <n v="0"/>
    <s v=""/>
    <x v="0"/>
  </r>
  <r>
    <s v="DL-00649"/>
    <s v="CUST-0428"/>
    <s v="CMP-113"/>
    <x v="2"/>
    <s v="Qualification"/>
    <s v="$36,371"/>
    <n v="36371"/>
    <x v="2"/>
    <x v="5"/>
    <x v="5"/>
    <s v="2023-12-28"/>
    <d v="2023-12-28T00:00:00"/>
    <d v="2024-05-24T00:00:00"/>
    <d v="2024-05-24T00:00:00"/>
    <m/>
    <s v=""/>
    <m/>
    <n v="0"/>
    <n v="1"/>
    <n v="4.9000000000000004"/>
    <s v="Southeast Asia"/>
    <m/>
    <x v="0"/>
    <x v="1"/>
    <n v="0"/>
    <s v=""/>
    <x v="0"/>
  </r>
  <r>
    <s v="DL-00650"/>
    <s v="CUST-1188"/>
    <s v=""/>
    <x v="2"/>
    <s v="Prospecting"/>
    <s v="9865"/>
    <n v="9865"/>
    <x v="4"/>
    <x v="5"/>
    <x v="5"/>
    <s v="19/04/2022"/>
    <d v="2022-04-19T00:00:00"/>
    <d v="2022-07-22T00:00:00"/>
    <d v="2022-07-22T00:00:00"/>
    <m/>
    <s v=""/>
    <m/>
    <n v="0"/>
    <n v="1"/>
    <n v="7.3"/>
    <s v="ANZ"/>
    <m/>
    <x v="0"/>
    <x v="0"/>
    <n v="0"/>
    <s v=""/>
    <x v="0"/>
  </r>
  <r>
    <s v="DL-00651"/>
    <s v="CUST-0405"/>
    <s v="CMP-331"/>
    <x v="2"/>
    <s v="Qualification"/>
    <s v="$17,685"/>
    <n v="17685"/>
    <x v="4"/>
    <x v="12"/>
    <x v="11"/>
    <s v="2024-11-19"/>
    <d v="2024-11-19T00:00:00"/>
    <d v="2025-03-16T00:00:00"/>
    <d v="2025-03-16T00:00:00"/>
    <m/>
    <s v=""/>
    <m/>
    <n v="0"/>
    <n v="1"/>
    <n v="33.9"/>
    <s v="East Africa"/>
    <m/>
    <x v="0"/>
    <x v="0"/>
    <n v="0"/>
    <s v=""/>
    <x v="0"/>
  </r>
  <r>
    <s v="DL-00652"/>
    <s v="CUST-0026"/>
    <s v=""/>
    <x v="1"/>
    <s v="Proposal"/>
    <s v="174460"/>
    <n v="174460"/>
    <x v="3"/>
    <x v="22"/>
    <x v="20"/>
    <s v="2024-02-01"/>
    <d v="2024-02-01T00:00:00"/>
    <d v="2024-03-16T00:00:00"/>
    <d v="2024-03-16T00:00:00"/>
    <m/>
    <s v=""/>
    <m/>
    <n v="0"/>
    <n v="1"/>
    <n v="14.7"/>
    <s v="ANZ"/>
    <m/>
    <x v="0"/>
    <x v="2"/>
    <n v="0"/>
    <s v=""/>
    <x v="0"/>
  </r>
  <r>
    <s v="DL-00653"/>
    <s v="CUST-1446"/>
    <s v="CMP-323"/>
    <x v="1"/>
    <s v="Demo"/>
    <s v="125879"/>
    <n v="125879"/>
    <x v="1"/>
    <x v="22"/>
    <x v="20"/>
    <s v="2023-04-01"/>
    <d v="2023-04-01T00:00:00"/>
    <d v="2023-08-05T00:00:00"/>
    <d v="2023-08-05T00:00:00"/>
    <m/>
    <s v=""/>
    <m/>
    <n v="0"/>
    <n v="1"/>
    <n v="11.3"/>
    <s v="Southeast Asia"/>
    <m/>
    <x v="0"/>
    <x v="0"/>
    <n v="0"/>
    <s v=""/>
    <x v="0"/>
  </r>
  <r>
    <s v="DL-00654"/>
    <s v="CUST-1234"/>
    <s v="CMP-347"/>
    <x v="4"/>
    <s v="Proposal"/>
    <s v="10K"/>
    <n v="10000"/>
    <x v="7"/>
    <x v="4"/>
    <x v="4"/>
    <s v="2023-03-14"/>
    <d v="2023-03-14T00:00:00"/>
    <d v="2023-05-24T00:00:00"/>
    <d v="2023-05-24T00:00:00"/>
    <m/>
    <s v=""/>
    <m/>
    <n v="0"/>
    <n v="1"/>
    <n v="21.5"/>
    <s v="Southeast Asia"/>
    <m/>
    <x v="0"/>
    <x v="0"/>
    <n v="0"/>
    <s v=""/>
    <x v="0"/>
  </r>
  <r>
    <s v="DL-00655"/>
    <s v="CUST-0165"/>
    <s v="CMP-006"/>
    <x v="1"/>
    <s v="Prospecting"/>
    <s v="209943"/>
    <n v="209943"/>
    <x v="1"/>
    <x v="22"/>
    <x v="20"/>
    <s v="2024-05-11"/>
    <d v="2024-05-11T00:00:00"/>
    <d v="2024-06-15T00:00:00"/>
    <d v="2024-06-15T00:00:00"/>
    <m/>
    <s v=""/>
    <m/>
    <n v="0"/>
    <n v="1"/>
    <n v="25.5"/>
    <s v="ANZ"/>
    <m/>
    <x v="0"/>
    <x v="0"/>
    <n v="0"/>
    <s v=""/>
    <x v="0"/>
  </r>
  <r>
    <s v="DL-00656"/>
    <s v="CUST-1460"/>
    <s v="CMP-287"/>
    <x v="3"/>
    <s v="Demo"/>
    <s v="13209"/>
    <n v="13209"/>
    <x v="6"/>
    <x v="20"/>
    <x v="18"/>
    <s v="05/05/2024"/>
    <d v="2024-05-05T00:00:00"/>
    <d v="2024-10-12T00:00:00"/>
    <d v="2024-10-12T00:00:00"/>
    <m/>
    <s v=""/>
    <m/>
    <n v="0"/>
    <n v="1"/>
    <n v="18.600000000000001"/>
    <s v="East Africa"/>
    <m/>
    <x v="0"/>
    <x v="1"/>
    <n v="0"/>
    <s v=""/>
    <x v="0"/>
  </r>
  <r>
    <s v="DL-00657"/>
    <s v="CUST-1497"/>
    <s v="CMP-294"/>
    <x v="0"/>
    <s v="Qualification"/>
    <s v="$2,067"/>
    <n v="2067"/>
    <x v="7"/>
    <x v="1"/>
    <x v="1"/>
    <s v="2022-11-09"/>
    <d v="2022-11-09T00:00:00"/>
    <d v="2023-03-06T00:00:00"/>
    <d v="2023-03-06T00:00:00"/>
    <m/>
    <s v=""/>
    <m/>
    <n v="0"/>
    <n v="1"/>
    <n v="23.7"/>
    <s v="ANZ"/>
    <m/>
    <x v="0"/>
    <x v="1"/>
    <n v="0"/>
    <s v=""/>
    <x v="0"/>
  </r>
  <r>
    <s v="DL-00658"/>
    <s v="CUST-1237"/>
    <s v=""/>
    <x v="1"/>
    <s v="Negotiation"/>
    <s v="117,679"/>
    <n v="117679"/>
    <x v="5"/>
    <x v="3"/>
    <x v="3"/>
    <s v="2023-08-09"/>
    <d v="2023-08-09T00:00:00"/>
    <d v="2023-11-26T00:00:00"/>
    <d v="2023-11-26T00:00:00"/>
    <m/>
    <s v=""/>
    <m/>
    <n v="0"/>
    <n v="1"/>
    <n v="16.399999999999999"/>
    <s v="Southeast Asia"/>
    <m/>
    <x v="0"/>
    <x v="1"/>
    <n v="0"/>
    <s v=""/>
    <x v="0"/>
  </r>
  <r>
    <s v="DL-00659"/>
    <s v="CUST-0187"/>
    <s v=""/>
    <x v="0"/>
    <s v="Negotiation"/>
    <s v="$4,148"/>
    <n v="4148"/>
    <x v="3"/>
    <x v="6"/>
    <x v="2"/>
    <s v="2022-12-10"/>
    <d v="2022-12-10T00:00:00"/>
    <d v="2023-04-22T00:00:00"/>
    <d v="2023-04-22T00:00:00"/>
    <m/>
    <s v=""/>
    <m/>
    <n v="0"/>
    <n v="1"/>
    <n v="24.7"/>
    <s v="East Africa"/>
    <m/>
    <x v="0"/>
    <x v="0"/>
    <n v="0"/>
    <s v=""/>
    <x v="0"/>
  </r>
  <r>
    <s v="DL-00660"/>
    <s v="CUST-1156"/>
    <s v=""/>
    <x v="2"/>
    <s v="Negotiation"/>
    <s v="$31,882"/>
    <n v="31882"/>
    <x v="0"/>
    <x v="15"/>
    <x v="14"/>
    <s v="2022-07-16"/>
    <d v="2022-07-16T00:00:00"/>
    <d v="2022-08-02T00:00:00"/>
    <d v="2022-08-02T00:00:00"/>
    <m/>
    <s v=""/>
    <m/>
    <n v="0"/>
    <n v="1"/>
    <n v="18.2"/>
    <s v="ANZ"/>
    <m/>
    <x v="0"/>
    <x v="2"/>
    <n v="0"/>
    <s v=""/>
    <x v="0"/>
  </r>
  <r>
    <s v="DL-00661"/>
    <s v="CUST-0316"/>
    <s v="CMP-030"/>
    <x v="4"/>
    <s v="Demo"/>
    <s v="9K"/>
    <n v="9000"/>
    <x v="3"/>
    <x v="25"/>
    <x v="21"/>
    <s v="2024-08-18"/>
    <d v="2024-08-18T00:00:00"/>
    <d v="2025-02-10T00:00:00"/>
    <d v="2025-02-10T00:00:00"/>
    <m/>
    <s v=""/>
    <m/>
    <n v="0"/>
    <n v="1"/>
    <n v="3.2"/>
    <s v="East Africa"/>
    <m/>
    <x v="0"/>
    <x v="0"/>
    <n v="0"/>
    <s v=""/>
    <x v="0"/>
  </r>
  <r>
    <s v="DL-00662"/>
    <s v="CUST-1228"/>
    <s v=""/>
    <x v="2"/>
    <s v="Proposal"/>
    <s v="34K"/>
    <n v="34000"/>
    <x v="2"/>
    <x v="8"/>
    <x v="7"/>
    <s v="2024-01-20"/>
    <d v="2024-01-20T00:00:00"/>
    <d v="2024-02-07T00:00:00"/>
    <d v="2024-02-07T00:00:00"/>
    <m/>
    <s v=""/>
    <m/>
    <n v="0"/>
    <n v="1"/>
    <n v="26.3"/>
    <s v="ANZ"/>
    <m/>
    <x v="0"/>
    <x v="0"/>
    <n v="0"/>
    <s v=""/>
    <x v="0"/>
  </r>
  <r>
    <s v="DL-00663"/>
    <s v="CUST-0615"/>
    <s v="CMP-045"/>
    <x v="1"/>
    <s v="Closed Lost"/>
    <s v="69969"/>
    <n v="69969"/>
    <x v="4"/>
    <x v="5"/>
    <x v="5"/>
    <s v="2023-10-29"/>
    <d v="2023-10-29T00:00:00"/>
    <d v="2023-11-20T00:00:00"/>
    <d v="2023-11-20T00:00:00"/>
    <d v="2024-02-25T00:00:00"/>
    <d v="2024-02-25T00:00:00"/>
    <n v="119"/>
    <n v="0"/>
    <n v="1"/>
    <n v="15.3"/>
    <s v="ANZ"/>
    <m/>
    <x v="2"/>
    <x v="2"/>
    <n v="1"/>
    <n v="97"/>
    <x v="0"/>
  </r>
  <r>
    <s v="DL-00664"/>
    <s v="CUST-0621"/>
    <s v=""/>
    <x v="4"/>
    <s v="Proposal"/>
    <s v="7K"/>
    <n v="7000"/>
    <x v="8"/>
    <x v="25"/>
    <x v="21"/>
    <s v="25/06/2023"/>
    <d v="2023-06-25T00:00:00"/>
    <d v="2023-10-21T00:00:00"/>
    <d v="2023-10-21T00:00:00"/>
    <m/>
    <s v=""/>
    <m/>
    <n v="0"/>
    <n v="1"/>
    <n v="21.7"/>
    <s v="Middle East"/>
    <m/>
    <x v="0"/>
    <x v="2"/>
    <n v="0"/>
    <s v=""/>
    <x v="0"/>
  </r>
  <r>
    <s v="DL-00665"/>
    <s v="CUST-0491"/>
    <s v="CMP-091"/>
    <x v="0"/>
    <s v="Proposal"/>
    <s v="$9,015"/>
    <n v="9015"/>
    <x v="2"/>
    <x v="17"/>
    <x v="16"/>
    <s v="2023-06-28"/>
    <d v="2023-06-28T00:00:00"/>
    <d v="2023-09-10T00:00:00"/>
    <d v="2023-09-10T00:00:00"/>
    <m/>
    <s v=""/>
    <m/>
    <n v="0"/>
    <n v="1"/>
    <n v="18.5"/>
    <s v="Southeast Asia"/>
    <m/>
    <x v="0"/>
    <x v="2"/>
    <n v="0"/>
    <s v=""/>
    <x v="0"/>
  </r>
  <r>
    <s v="DL-00666"/>
    <s v="CUST-1405"/>
    <s v="CMP-154"/>
    <x v="1"/>
    <s v="Demo"/>
    <s v="83208"/>
    <n v="83208"/>
    <x v="4"/>
    <x v="7"/>
    <x v="6"/>
    <s v="2022-04-03"/>
    <d v="2022-04-03T00:00:00"/>
    <d v="2022-08-03T00:00:00"/>
    <d v="2022-08-03T00:00:00"/>
    <m/>
    <s v=""/>
    <m/>
    <n v="0"/>
    <n v="1"/>
    <m/>
    <s v="South Asia"/>
    <m/>
    <x v="0"/>
    <x v="2"/>
    <n v="0"/>
    <s v=""/>
    <x v="0"/>
  </r>
  <r>
    <s v="DL-00667"/>
    <s v="CUST-0825"/>
    <s v="CMP-373"/>
    <x v="1"/>
    <s v="Proposal"/>
    <s v="$119,573"/>
    <n v="119573"/>
    <x v="3"/>
    <x v="15"/>
    <x v="14"/>
    <s v="2022-06-17"/>
    <d v="2022-06-17T00:00:00"/>
    <d v="2022-07-31T00:00:00"/>
    <d v="2022-07-31T00:00:00"/>
    <m/>
    <s v=""/>
    <m/>
    <n v="0"/>
    <n v="1"/>
    <n v="1.5"/>
    <s v="ANZ"/>
    <m/>
    <x v="0"/>
    <x v="0"/>
    <n v="0"/>
    <s v=""/>
    <x v="0"/>
  </r>
  <r>
    <s v="DL-00668"/>
    <s v="CUST-0720"/>
    <s v=""/>
    <x v="3"/>
    <s v="Closed Won"/>
    <s v="6,102"/>
    <n v="6102"/>
    <x v="8"/>
    <x v="36"/>
    <x v="19"/>
    <s v="2023-09-12"/>
    <d v="2023-09-12T00:00:00"/>
    <d v="2023-11-22T00:00:00"/>
    <d v="2023-11-22T00:00:00"/>
    <d v="2024-01-05T00:00:00"/>
    <d v="2024-01-05T00:00:00"/>
    <n v="115"/>
    <n v="1"/>
    <n v="4"/>
    <n v="25"/>
    <s v="Southeast Asia"/>
    <m/>
    <x v="1"/>
    <x v="2"/>
    <n v="1"/>
    <n v="44"/>
    <x v="0"/>
  </r>
  <r>
    <s v="DL-00669"/>
    <s v="CUST-0647"/>
    <s v=""/>
    <x v="0"/>
    <s v="Closed Won"/>
    <s v="1297"/>
    <n v="1297"/>
    <x v="6"/>
    <x v="1"/>
    <x v="1"/>
    <s v="2024-11-28"/>
    <d v="2024-11-28T00:00:00"/>
    <d v="2024-12-20T00:00:00"/>
    <d v="2024-12-20T00:00:00"/>
    <d v="2025-03-03T00:00:00"/>
    <d v="2025-03-03T00:00:00"/>
    <n v="95"/>
    <n v="0"/>
    <n v="1"/>
    <m/>
    <s v="Middle East"/>
    <m/>
    <x v="1"/>
    <x v="0"/>
    <n v="1"/>
    <n v="73"/>
    <x v="0"/>
  </r>
  <r>
    <s v="DL-00670"/>
    <s v="CUST-0789"/>
    <s v="CMP-114"/>
    <x v="0"/>
    <s v="Negotiation"/>
    <s v="$8,568"/>
    <n v="8568"/>
    <x v="0"/>
    <x v="6"/>
    <x v="2"/>
    <s v="2022-03-16"/>
    <d v="2022-03-16T00:00:00"/>
    <d v="2022-08-25T00:00:00"/>
    <d v="2022-08-25T00:00:00"/>
    <m/>
    <s v=""/>
    <m/>
    <n v="0"/>
    <n v="1"/>
    <n v="28.5"/>
    <s v="East Africa"/>
    <m/>
    <x v="0"/>
    <x v="2"/>
    <n v="0"/>
    <s v=""/>
    <x v="0"/>
  </r>
  <r>
    <s v="DL-00671"/>
    <s v="CUST-0898"/>
    <s v="CMP-367"/>
    <x v="0"/>
    <s v="Proposal"/>
    <s v="$6,219"/>
    <n v="6219"/>
    <x v="3"/>
    <x v="21"/>
    <x v="19"/>
    <s v="30/10/2022"/>
    <d v="2022-10-30T00:00:00"/>
    <d v="2022-12-25T00:00:00"/>
    <d v="2022-12-25T00:00:00"/>
    <m/>
    <s v=""/>
    <m/>
    <n v="0"/>
    <n v="1"/>
    <n v="33.200000000000003"/>
    <s v="Middle East"/>
    <m/>
    <x v="0"/>
    <x v="2"/>
    <n v="0"/>
    <s v=""/>
    <x v="0"/>
  </r>
  <r>
    <s v="DL-00672"/>
    <s v="CUST-1438"/>
    <s v="CMP-396"/>
    <x v="0"/>
    <s v="Negotiation"/>
    <s v="$7,604"/>
    <n v="7604"/>
    <x v="0"/>
    <x v="13"/>
    <x v="12"/>
    <s v="2022-06-02"/>
    <d v="2022-06-02T00:00:00"/>
    <d v="2022-09-15T00:00:00"/>
    <d v="2022-09-15T00:00:00"/>
    <m/>
    <s v=""/>
    <m/>
    <n v="0"/>
    <n v="1"/>
    <n v="4.7"/>
    <s v="South Asia"/>
    <m/>
    <x v="0"/>
    <x v="1"/>
    <n v="0"/>
    <s v=""/>
    <x v="0"/>
  </r>
  <r>
    <s v="DL-00673"/>
    <s v="CUST-0437"/>
    <s v="CMP-093"/>
    <x v="4"/>
    <s v="Closed Lost"/>
    <s v="$10,996"/>
    <n v="10996"/>
    <x v="0"/>
    <x v="14"/>
    <x v="13"/>
    <s v="2022-11-13"/>
    <d v="2022-11-13T00:00:00"/>
    <d v="2022-11-29T00:00:00"/>
    <d v="2022-11-29T00:00:00"/>
    <d v="2022-12-30T00:00:00"/>
    <d v="2022-12-30T00:00:00"/>
    <n v="47"/>
    <n v="0"/>
    <n v="1"/>
    <n v="2.4"/>
    <s v="Southeast Asia"/>
    <m/>
    <x v="2"/>
    <x v="2"/>
    <n v="1"/>
    <n v="31"/>
    <x v="0"/>
  </r>
  <r>
    <s v="DL-00674"/>
    <s v="CUST-1331"/>
    <s v=""/>
    <x v="2"/>
    <s v="Closed Lost"/>
    <s v="$28,431"/>
    <n v="28431"/>
    <x v="2"/>
    <x v="11"/>
    <x v="10"/>
    <s v="2023-10-14"/>
    <d v="2023-10-14T00:00:00"/>
    <d v="2023-11-26T00:00:00"/>
    <d v="2023-11-26T00:00:00"/>
    <d v="2024-02-21T00:00:00"/>
    <d v="2024-02-21T00:00:00"/>
    <n v="130"/>
    <n v="0"/>
    <n v="1"/>
    <n v="1.7"/>
    <s v="South Asia"/>
    <m/>
    <x v="2"/>
    <x v="0"/>
    <n v="1"/>
    <n v="87"/>
    <x v="0"/>
  </r>
  <r>
    <s v="DL-00675"/>
    <s v="CUST-0270"/>
    <s v="CMP-220"/>
    <x v="2"/>
    <s v="Closed Lost"/>
    <s v="23315"/>
    <n v="23315"/>
    <x v="4"/>
    <x v="6"/>
    <x v="2"/>
    <s v="2023-10-27"/>
    <d v="2023-10-27T00:00:00"/>
    <d v="2024-03-20T00:00:00"/>
    <d v="2024-03-20T00:00:00"/>
    <d v="2024-04-12T00:00:00"/>
    <d v="2024-04-12T00:00:00"/>
    <n v="168"/>
    <n v="0"/>
    <n v="1"/>
    <n v="25.2"/>
    <s v="Southeast Asia"/>
    <m/>
    <x v="2"/>
    <x v="1"/>
    <n v="1"/>
    <n v="23"/>
    <x v="1"/>
  </r>
  <r>
    <s v="DL-00676"/>
    <s v="CUST-0583"/>
    <s v=""/>
    <x v="1"/>
    <s v="Negotiation"/>
    <s v="190097"/>
    <n v="190097"/>
    <x v="8"/>
    <x v="12"/>
    <x v="11"/>
    <s v="2022-08-04"/>
    <d v="2022-08-04T00:00:00"/>
    <d v="2022-11-26T00:00:00"/>
    <d v="2022-11-26T00:00:00"/>
    <m/>
    <s v=""/>
    <m/>
    <n v="0"/>
    <n v="1"/>
    <n v="20"/>
    <s v="Middle East"/>
    <m/>
    <x v="0"/>
    <x v="0"/>
    <n v="0"/>
    <s v=""/>
    <x v="0"/>
  </r>
  <r>
    <s v="DL-00677"/>
    <s v="CUST-0705"/>
    <s v=""/>
    <x v="2"/>
    <s v="Prospecting"/>
    <s v="$25,150"/>
    <n v="25150"/>
    <x v="1"/>
    <x v="23"/>
    <x v="9"/>
    <s v="2022-09-08"/>
    <d v="2022-09-08T00:00:00"/>
    <d v="2022-10-19T00:00:00"/>
    <d v="2022-10-19T00:00:00"/>
    <m/>
    <s v=""/>
    <m/>
    <n v="0"/>
    <n v="1"/>
    <n v="31.1"/>
    <s v="ANZ"/>
    <m/>
    <x v="0"/>
    <x v="1"/>
    <n v="0"/>
    <s v=""/>
    <x v="0"/>
  </r>
  <r>
    <s v="DL-00678"/>
    <s v="CUST-1109"/>
    <s v="CMP-379"/>
    <x v="0"/>
    <s v="Closed Won"/>
    <s v="3K"/>
    <n v="3000"/>
    <x v="3"/>
    <x v="22"/>
    <x v="20"/>
    <s v="29/04/2023"/>
    <d v="2023-04-29T00:00:00"/>
    <d v="2023-07-20T00:00:00"/>
    <d v="2023-07-20T00:00:00"/>
    <d v="2023-08-17T00:00:00"/>
    <d v="2023-08-17T00:00:00"/>
    <n v="110"/>
    <n v="1"/>
    <n v="4"/>
    <n v="0.4"/>
    <s v="East Africa"/>
    <m/>
    <x v="1"/>
    <x v="2"/>
    <n v="1"/>
    <n v="28"/>
    <x v="1"/>
  </r>
  <r>
    <s v="DL-00679"/>
    <s v="CUST-0270"/>
    <s v="CMP-074"/>
    <x v="4"/>
    <s v="Qualification"/>
    <s v="$9,258"/>
    <n v="9258"/>
    <x v="2"/>
    <x v="15"/>
    <x v="14"/>
    <s v="2023-12-15"/>
    <d v="2023-12-15T00:00:00"/>
    <d v="2024-03-05T00:00:00"/>
    <d v="2024-03-05T00:00:00"/>
    <m/>
    <s v=""/>
    <m/>
    <n v="0"/>
    <n v="1"/>
    <m/>
    <s v="South Asia"/>
    <m/>
    <x v="0"/>
    <x v="1"/>
    <n v="0"/>
    <s v=""/>
    <x v="0"/>
  </r>
  <r>
    <s v="DL-00680"/>
    <s v="CUST-0736"/>
    <s v="CMP-050"/>
    <x v="4"/>
    <s v="Closed Lost"/>
    <s v="5,852"/>
    <n v="5852"/>
    <x v="3"/>
    <x v="15"/>
    <x v="14"/>
    <s v="2024-12-28"/>
    <d v="2024-12-28T00:00:00"/>
    <d v="2025-04-21T00:00:00"/>
    <d v="2025-04-21T00:00:00"/>
    <d v="2025-06-19T00:00:00"/>
    <d v="2025-06-19T00:00:00"/>
    <n v="173"/>
    <n v="0"/>
    <n v="1"/>
    <n v="28.2"/>
    <s v="Middle East"/>
    <m/>
    <x v="2"/>
    <x v="2"/>
    <n v="1"/>
    <n v="59"/>
    <x v="0"/>
  </r>
  <r>
    <s v="DL-00681"/>
    <s v="CUST-1075"/>
    <s v=""/>
    <x v="4"/>
    <s v="Qualification"/>
    <s v="4017"/>
    <n v="4017"/>
    <x v="5"/>
    <x v="12"/>
    <x v="11"/>
    <s v="2022-01-30"/>
    <d v="2022-01-30T00:00:00"/>
    <d v="2022-05-24T00:00:00"/>
    <d v="2022-05-24T00:00:00"/>
    <m/>
    <s v=""/>
    <m/>
    <n v="0"/>
    <n v="1"/>
    <n v="28.2"/>
    <s v="ANZ"/>
    <m/>
    <x v="0"/>
    <x v="0"/>
    <n v="0"/>
    <s v=""/>
    <x v="0"/>
  </r>
  <r>
    <s v="DL-00682"/>
    <s v="CUST-1473"/>
    <s v=""/>
    <x v="3"/>
    <s v="Demo"/>
    <s v="21K"/>
    <n v="21000"/>
    <x v="6"/>
    <x v="6"/>
    <x v="2"/>
    <s v="2024-03-30"/>
    <d v="2024-03-30T00:00:00"/>
    <d v="2024-09-22T00:00:00"/>
    <d v="2024-09-22T00:00:00"/>
    <m/>
    <s v=""/>
    <m/>
    <n v="0"/>
    <n v="1"/>
    <n v="23.6"/>
    <s v="Middle East"/>
    <m/>
    <x v="0"/>
    <x v="2"/>
    <n v="0"/>
    <s v=""/>
    <x v="0"/>
  </r>
  <r>
    <s v="DL-00683"/>
    <s v="CUST-1020"/>
    <s v="CMP-381"/>
    <x v="4"/>
    <s v="Closed Won"/>
    <s v="$13,822"/>
    <n v="13822"/>
    <x v="5"/>
    <x v="10"/>
    <x v="9"/>
    <s v="15/10/2024"/>
    <d v="2024-10-15T00:00:00"/>
    <d v="2024-12-06T00:00:00"/>
    <d v="2024-12-06T00:00:00"/>
    <d v="2025-01-13T00:00:00"/>
    <d v="2025-01-13T00:00:00"/>
    <n v="90"/>
    <n v="1"/>
    <n v="2"/>
    <n v="11.9"/>
    <s v="South Asia"/>
    <m/>
    <x v="1"/>
    <x v="0"/>
    <n v="1"/>
    <n v="38"/>
    <x v="0"/>
  </r>
  <r>
    <s v="DL-00684"/>
    <s v="CUST-0658"/>
    <s v=""/>
    <x v="3"/>
    <s v="Closed Won"/>
    <s v="5803"/>
    <n v="5803"/>
    <x v="5"/>
    <x v="4"/>
    <x v="4"/>
    <s v="2023-01-04"/>
    <d v="2023-01-04T00:00:00"/>
    <d v="2023-02-02T00:00:00"/>
    <d v="2023-02-02T00:00:00"/>
    <d v="2023-03-03T00:00:00"/>
    <d v="2023-03-03T00:00:00"/>
    <n v="58"/>
    <n v="1"/>
    <n v="3"/>
    <n v="31.8"/>
    <s v="South Asia"/>
    <m/>
    <x v="1"/>
    <x v="2"/>
    <n v="1"/>
    <n v="29"/>
    <x v="1"/>
  </r>
  <r>
    <s v="DL-00685"/>
    <s v="CUST-0244"/>
    <s v="CMP-044"/>
    <x v="3"/>
    <s v="Demo"/>
    <s v="$17,143"/>
    <n v="17143"/>
    <x v="2"/>
    <x v="3"/>
    <x v="3"/>
    <s v="2023-08-14"/>
    <d v="2023-08-14T00:00:00"/>
    <d v="2023-09-30T00:00:00"/>
    <d v="2023-09-30T00:00:00"/>
    <m/>
    <s v=""/>
    <m/>
    <n v="0"/>
    <n v="1"/>
    <m/>
    <s v="East Africa"/>
    <m/>
    <x v="0"/>
    <x v="0"/>
    <n v="0"/>
    <s v=""/>
    <x v="0"/>
  </r>
  <r>
    <s v="DL-00686"/>
    <s v="CUST-0529"/>
    <s v=""/>
    <x v="2"/>
    <s v="Closed Won"/>
    <s v="$29,261"/>
    <n v="29261"/>
    <x v="5"/>
    <x v="27"/>
    <x v="8"/>
    <s v="21/09/2024"/>
    <d v="2024-09-21T00:00:00"/>
    <d v="2024-11-25T00:00:00"/>
    <d v="2024-11-25T00:00:00"/>
    <d v="2025-03-22T00:00:00"/>
    <d v="2025-03-22T00:00:00"/>
    <n v="182"/>
    <n v="0"/>
    <n v="1"/>
    <n v="29.2"/>
    <s v="Middle East"/>
    <m/>
    <x v="1"/>
    <x v="1"/>
    <n v="1"/>
    <n v="117"/>
    <x v="0"/>
  </r>
  <r>
    <s v="DL-00687"/>
    <s v="CUST-0305"/>
    <s v=""/>
    <x v="0"/>
    <s v="Closed Lost"/>
    <s v="$1,879"/>
    <n v="1879"/>
    <x v="2"/>
    <x v="7"/>
    <x v="6"/>
    <s v="2024-11-24"/>
    <d v="2024-11-24T00:00:00"/>
    <d v="2024-12-12T00:00:00"/>
    <d v="2024-12-12T00:00:00"/>
    <d v="2025-06-06T00:00:00"/>
    <d v="2025-06-06T00:00:00"/>
    <n v="194"/>
    <n v="0"/>
    <n v="1"/>
    <n v="19.8"/>
    <s v="ANZ"/>
    <m/>
    <x v="2"/>
    <x v="1"/>
    <n v="1"/>
    <n v="176"/>
    <x v="0"/>
  </r>
  <r>
    <s v="DL-00688"/>
    <s v="CUST-0949"/>
    <s v="CMP-253"/>
    <x v="3"/>
    <s v="Closed Won"/>
    <s v="19436"/>
    <n v="19436"/>
    <x v="2"/>
    <x v="6"/>
    <x v="2"/>
    <s v="2023-08-02"/>
    <d v="2023-08-02T00:00:00"/>
    <d v="2023-09-18T00:00:00"/>
    <d v="2023-09-18T00:00:00"/>
    <d v="2024-02-17T00:00:00"/>
    <d v="2024-02-17T00:00:00"/>
    <n v="199"/>
    <n v="1"/>
    <n v="2"/>
    <n v="6.8"/>
    <s v="Southeast Asia"/>
    <m/>
    <x v="1"/>
    <x v="0"/>
    <n v="1"/>
    <n v="152"/>
    <x v="0"/>
  </r>
  <r>
    <s v="DL-00689"/>
    <s v="CUST-0606"/>
    <s v="CMP-129"/>
    <x v="2"/>
    <s v="Qualification"/>
    <s v="46847"/>
    <n v="46847"/>
    <x v="7"/>
    <x v="6"/>
    <x v="2"/>
    <s v="2024-08-12"/>
    <d v="2024-08-12T00:00:00"/>
    <d v="2024-10-13T00:00:00"/>
    <d v="2024-10-13T00:00:00"/>
    <m/>
    <s v=""/>
    <m/>
    <n v="0"/>
    <n v="1"/>
    <n v="11.6"/>
    <s v="Southeast Asia"/>
    <m/>
    <x v="0"/>
    <x v="2"/>
    <n v="0"/>
    <s v=""/>
    <x v="0"/>
  </r>
  <r>
    <s v="DL-00690"/>
    <s v="CUST-1080"/>
    <s v="CMP-277"/>
    <x v="2"/>
    <s v="Proposal"/>
    <s v="26,549"/>
    <n v="26549"/>
    <x v="3"/>
    <x v="1"/>
    <x v="1"/>
    <s v="2023-06-21"/>
    <d v="2023-06-21T00:00:00"/>
    <d v="2023-10-11T00:00:00"/>
    <d v="2023-10-11T00:00:00"/>
    <m/>
    <s v=""/>
    <m/>
    <n v="0"/>
    <n v="1"/>
    <n v="24.8"/>
    <s v="ANZ"/>
    <m/>
    <x v="0"/>
    <x v="2"/>
    <n v="0"/>
    <s v=""/>
    <x v="0"/>
  </r>
  <r>
    <s v="DL-00691"/>
    <s v="CUST-1448"/>
    <s v=""/>
    <x v="3"/>
    <s v="Proposal"/>
    <s v="$18,222"/>
    <n v="18222"/>
    <x v="1"/>
    <x v="10"/>
    <x v="9"/>
    <s v="17/03/2023"/>
    <d v="2023-03-17T00:00:00"/>
    <d v="2023-07-02T00:00:00"/>
    <d v="2023-07-02T00:00:00"/>
    <m/>
    <s v=""/>
    <m/>
    <n v="0"/>
    <n v="1"/>
    <n v="3.6"/>
    <s v="Southeast Asia"/>
    <m/>
    <x v="0"/>
    <x v="0"/>
    <n v="0"/>
    <s v=""/>
    <x v="0"/>
  </r>
  <r>
    <s v="DL-00692"/>
    <s v="CUST-1342"/>
    <s v="CMP-306"/>
    <x v="0"/>
    <s v="Proposal"/>
    <s v="$1,328"/>
    <n v="1328"/>
    <x v="5"/>
    <x v="21"/>
    <x v="19"/>
    <s v="2022-09-07"/>
    <d v="2022-09-07T00:00:00"/>
    <d v="2022-12-02T00:00:00"/>
    <d v="2022-12-02T00:00:00"/>
    <m/>
    <s v=""/>
    <m/>
    <n v="0"/>
    <n v="1"/>
    <n v="12.4"/>
    <s v="Middle East"/>
    <m/>
    <x v="0"/>
    <x v="2"/>
    <n v="0"/>
    <s v=""/>
    <x v="0"/>
  </r>
  <r>
    <s v="DL-00693"/>
    <s v="CUST-0945"/>
    <s v="CMP-298"/>
    <x v="1"/>
    <s v="Demo"/>
    <s v="$64,243"/>
    <n v="64243"/>
    <x v="4"/>
    <x v="6"/>
    <x v="2"/>
    <s v="2024-09-07"/>
    <d v="2024-09-07T00:00:00"/>
    <d v="2024-12-23T00:00:00"/>
    <d v="2024-12-23T00:00:00"/>
    <m/>
    <s v=""/>
    <m/>
    <n v="0"/>
    <n v="1"/>
    <n v="28.7"/>
    <s v="Southeast Asia"/>
    <m/>
    <x v="0"/>
    <x v="2"/>
    <n v="0"/>
    <s v=""/>
    <x v="0"/>
  </r>
  <r>
    <s v="DL-00694"/>
    <s v="CUST-1261"/>
    <s v="CMP-283"/>
    <x v="4"/>
    <s v="Prospecting"/>
    <s v="6K"/>
    <n v="6000"/>
    <x v="6"/>
    <x v="10"/>
    <x v="9"/>
    <s v="2023-08-27"/>
    <d v="2023-08-27T00:00:00"/>
    <d v="2023-12-13T00:00:00"/>
    <d v="2023-12-13T00:00:00"/>
    <m/>
    <s v=""/>
    <m/>
    <n v="0"/>
    <n v="1"/>
    <n v="19"/>
    <s v="South Asia"/>
    <m/>
    <x v="0"/>
    <x v="1"/>
    <n v="0"/>
    <s v=""/>
    <x v="0"/>
  </r>
  <r>
    <s v="DL-00695"/>
    <s v="CUST-1073"/>
    <s v="CMP-113"/>
    <x v="3"/>
    <s v="Prospecting"/>
    <s v="6K"/>
    <n v="6000"/>
    <x v="3"/>
    <x v="7"/>
    <x v="6"/>
    <s v="2022-09-25"/>
    <d v="2022-09-25T00:00:00"/>
    <d v="2022-11-18T00:00:00"/>
    <d v="2022-11-18T00:00:00"/>
    <m/>
    <s v=""/>
    <m/>
    <n v="0"/>
    <n v="1"/>
    <n v="8.9"/>
    <s v="ANZ"/>
    <m/>
    <x v="0"/>
    <x v="2"/>
    <n v="0"/>
    <s v=""/>
    <x v="0"/>
  </r>
  <r>
    <s v="DL-00696"/>
    <s v="CUST-1195"/>
    <s v="CMP-160"/>
    <x v="0"/>
    <s v="Closed Lost"/>
    <s v="$3,418"/>
    <n v="3418"/>
    <x v="4"/>
    <x v="6"/>
    <x v="2"/>
    <s v="2023-10-21"/>
    <d v="2023-10-21T00:00:00"/>
    <m/>
    <s v=""/>
    <d v="2024-03-04T00:00:00"/>
    <d v="2024-03-04T00:00:00"/>
    <n v="135"/>
    <n v="0"/>
    <n v="1"/>
    <m/>
    <s v="East Africa"/>
    <m/>
    <x v="2"/>
    <x v="2"/>
    <n v="1"/>
    <s v=""/>
    <x v="0"/>
  </r>
  <r>
    <s v="DL-00697"/>
    <s v="CUST-0812"/>
    <s v="CMP-194"/>
    <x v="3"/>
    <s v="Proposal"/>
    <s v="$8,112"/>
    <n v="8112"/>
    <x v="3"/>
    <x v="37"/>
    <x v="13"/>
    <s v="2022-02-06"/>
    <d v="2022-02-06T00:00:00"/>
    <d v="2022-05-22T00:00:00"/>
    <d v="2022-05-22T00:00:00"/>
    <m/>
    <s v=""/>
    <m/>
    <n v="0"/>
    <n v="1"/>
    <n v="0.1"/>
    <s v="Southeast Asia"/>
    <m/>
    <x v="0"/>
    <x v="2"/>
    <n v="0"/>
    <s v=""/>
    <x v="0"/>
  </r>
  <r>
    <s v="DL-00698"/>
    <s v="CUST-1126"/>
    <s v=""/>
    <x v="2"/>
    <s v="Qualification"/>
    <s v="42,575"/>
    <n v="42575"/>
    <x v="1"/>
    <x v="12"/>
    <x v="11"/>
    <s v="2023-03-12"/>
    <d v="2023-03-12T00:00:00"/>
    <d v="2023-08-11T00:00:00"/>
    <d v="2023-08-11T00:00:00"/>
    <m/>
    <s v=""/>
    <m/>
    <n v="0"/>
    <n v="1"/>
    <n v="19.399999999999999"/>
    <s v="Middle East"/>
    <m/>
    <x v="0"/>
    <x v="1"/>
    <n v="0"/>
    <s v=""/>
    <x v="0"/>
  </r>
  <r>
    <s v="DL-00699"/>
    <s v="CUST-0442"/>
    <s v="CMP-017"/>
    <x v="3"/>
    <s v="Qualification"/>
    <s v="15226"/>
    <n v="15226"/>
    <x v="6"/>
    <x v="8"/>
    <x v="7"/>
    <s v="2024-06-01"/>
    <d v="2024-06-01T00:00:00"/>
    <d v="2024-06-25T00:00:00"/>
    <d v="2024-06-25T00:00:00"/>
    <m/>
    <s v=""/>
    <m/>
    <n v="0"/>
    <n v="1"/>
    <n v="14"/>
    <s v="East Africa"/>
    <m/>
    <x v="0"/>
    <x v="0"/>
    <n v="0"/>
    <s v=""/>
    <x v="0"/>
  </r>
  <r>
    <s v="DL-00700"/>
    <s v="CUST-0475"/>
    <s v="CMP-222"/>
    <x v="0"/>
    <s v="Qualification"/>
    <s v="6057"/>
    <n v="6057"/>
    <x v="5"/>
    <x v="9"/>
    <x v="8"/>
    <s v="2023-07-22"/>
    <d v="2023-07-22T00:00:00"/>
    <d v="2023-08-29T00:00:00"/>
    <d v="2023-08-29T00:00:00"/>
    <m/>
    <s v=""/>
    <m/>
    <n v="0"/>
    <n v="1"/>
    <n v="18.2"/>
    <s v="Southeast Asia"/>
    <m/>
    <x v="0"/>
    <x v="2"/>
    <n v="0"/>
    <s v=""/>
    <x v="0"/>
  </r>
  <r>
    <s v="DL-00701"/>
    <s v="CUST-0372"/>
    <s v=""/>
    <x v="0"/>
    <s v="Prospecting"/>
    <s v="3778"/>
    <n v="3778"/>
    <x v="2"/>
    <x v="5"/>
    <x v="5"/>
    <s v="2022-02-08"/>
    <d v="2022-02-08T00:00:00"/>
    <d v="2022-04-21T00:00:00"/>
    <d v="2022-04-21T00:00:00"/>
    <m/>
    <s v=""/>
    <m/>
    <n v="0"/>
    <n v="1"/>
    <n v="8.8000000000000007"/>
    <s v="ANZ"/>
    <m/>
    <x v="0"/>
    <x v="0"/>
    <n v="0"/>
    <s v=""/>
    <x v="0"/>
  </r>
  <r>
    <s v="DL-00702"/>
    <s v="CUST-1187"/>
    <s v="CMP-353"/>
    <x v="1"/>
    <s v="Closed Lost"/>
    <s v="152,608"/>
    <n v="152608"/>
    <x v="8"/>
    <x v="9"/>
    <x v="8"/>
    <s v="2022-05-31"/>
    <d v="2022-05-31T00:00:00"/>
    <d v="2022-08-04T00:00:00"/>
    <d v="2022-08-04T00:00:00"/>
    <d v="2022-08-12T00:00:00"/>
    <d v="2022-08-12T00:00:00"/>
    <n v="73"/>
    <n v="0"/>
    <n v="1"/>
    <n v="26.7"/>
    <s v="East Africa"/>
    <m/>
    <x v="2"/>
    <x v="0"/>
    <n v="1"/>
    <n v="8"/>
    <x v="1"/>
  </r>
  <r>
    <s v="DL-00703"/>
    <s v="CUST-1002"/>
    <s v="CMP-300"/>
    <x v="4"/>
    <s v="Proposal"/>
    <s v="3262"/>
    <n v="3262"/>
    <x v="8"/>
    <x v="14"/>
    <x v="13"/>
    <s v="20/05/2024"/>
    <d v="2024-05-20T00:00:00"/>
    <d v="2024-08-22T00:00:00"/>
    <d v="2024-08-22T00:00:00"/>
    <m/>
    <s v=""/>
    <m/>
    <n v="0"/>
    <n v="1"/>
    <n v="9"/>
    <s v="East Africa"/>
    <m/>
    <x v="0"/>
    <x v="0"/>
    <n v="0"/>
    <s v=""/>
    <x v="0"/>
  </r>
  <r>
    <s v="DL-00704"/>
    <s v="CUST-1122"/>
    <s v="CMP-172"/>
    <x v="3"/>
    <s v="Closed Won"/>
    <s v="17,463"/>
    <n v="17463"/>
    <x v="1"/>
    <x v="15"/>
    <x v="14"/>
    <s v="2022-01-27"/>
    <d v="2022-01-27T00:00:00"/>
    <d v="2022-05-25T00:00:00"/>
    <d v="2022-05-25T00:00:00"/>
    <d v="2022-02-23T00:00:00"/>
    <d v="2022-02-23T00:00:00"/>
    <n v="27"/>
    <n v="1"/>
    <n v="1"/>
    <n v="2.9"/>
    <s v="South Asia"/>
    <m/>
    <x v="1"/>
    <x v="0"/>
    <n v="1"/>
    <n v="-91"/>
    <x v="1"/>
  </r>
  <r>
    <s v="DL-00705"/>
    <s v="CUST-0376"/>
    <s v="CMP-398"/>
    <x v="2"/>
    <s v="Proposal"/>
    <s v="12941"/>
    <n v="12941"/>
    <x v="5"/>
    <x v="14"/>
    <x v="13"/>
    <s v="2022-01-27"/>
    <d v="2022-01-27T00:00:00"/>
    <d v="2022-06-25T00:00:00"/>
    <d v="2022-06-25T00:00:00"/>
    <m/>
    <s v=""/>
    <m/>
    <n v="0"/>
    <n v="1"/>
    <n v="3.4"/>
    <s v="Middle East"/>
    <m/>
    <x v="0"/>
    <x v="1"/>
    <n v="0"/>
    <s v=""/>
    <x v="0"/>
  </r>
  <r>
    <s v="DL-00706"/>
    <s v="CUST-1442"/>
    <s v="CMP-093"/>
    <x v="3"/>
    <s v="Prospecting"/>
    <s v="11K"/>
    <n v="11000"/>
    <x v="0"/>
    <x v="19"/>
    <x v="17"/>
    <s v="2022-02-24"/>
    <d v="2022-02-24T00:00:00"/>
    <d v="2022-08-04T00:00:00"/>
    <d v="2022-08-04T00:00:00"/>
    <m/>
    <s v=""/>
    <m/>
    <n v="0"/>
    <n v="1"/>
    <n v="23.3"/>
    <s v="East Africa"/>
    <m/>
    <x v="0"/>
    <x v="0"/>
    <n v="0"/>
    <s v=""/>
    <x v="0"/>
  </r>
  <r>
    <s v="DL-00707"/>
    <s v="CUST-0243"/>
    <s v=""/>
    <x v="0"/>
    <s v="Closed Won"/>
    <s v="4256"/>
    <n v="4256"/>
    <x v="4"/>
    <x v="0"/>
    <x v="0"/>
    <s v="2022-04-28"/>
    <d v="2022-04-28T00:00:00"/>
    <d v="2022-10-05T00:00:00"/>
    <d v="2022-10-05T00:00:00"/>
    <d v="2022-06-27T00:00:00"/>
    <d v="2022-06-27T00:00:00"/>
    <n v="60"/>
    <n v="0"/>
    <n v="1"/>
    <n v="31.9"/>
    <s v="Middle East"/>
    <m/>
    <x v="1"/>
    <x v="2"/>
    <n v="1"/>
    <n v="-100"/>
    <x v="1"/>
  </r>
  <r>
    <s v="DL-00708"/>
    <s v="CUST-1397"/>
    <s v="CMP-374"/>
    <x v="4"/>
    <s v="Negotiation"/>
    <s v="$10,534"/>
    <n v="10534"/>
    <x v="1"/>
    <x v="14"/>
    <x v="13"/>
    <s v="24/09/2023"/>
    <d v="2023-09-24T00:00:00"/>
    <d v="2024-02-05T00:00:00"/>
    <d v="2024-02-05T00:00:00"/>
    <m/>
    <s v=""/>
    <m/>
    <n v="0"/>
    <n v="1"/>
    <n v="7.2"/>
    <s v="ANZ"/>
    <m/>
    <x v="0"/>
    <x v="0"/>
    <n v="0"/>
    <s v=""/>
    <x v="0"/>
  </r>
  <r>
    <s v="DL-00709"/>
    <s v="CUST-1201"/>
    <s v="CMP-178"/>
    <x v="4"/>
    <s v="Proposal"/>
    <s v="$11,452"/>
    <n v="11452"/>
    <x v="2"/>
    <x v="7"/>
    <x v="6"/>
    <s v="2024-05-10"/>
    <d v="2024-05-10T00:00:00"/>
    <d v="2024-10-06T00:00:00"/>
    <d v="2024-10-06T00:00:00"/>
    <m/>
    <s v=""/>
    <m/>
    <n v="0"/>
    <n v="1"/>
    <n v="21.2"/>
    <s v="ANZ"/>
    <m/>
    <x v="0"/>
    <x v="0"/>
    <n v="0"/>
    <s v=""/>
    <x v="0"/>
  </r>
  <r>
    <s v="DL-00710"/>
    <s v="CUST-1211"/>
    <s v="CMP-377"/>
    <x v="1"/>
    <s v="Closed Won"/>
    <s v="81,728"/>
    <n v="81728"/>
    <x v="4"/>
    <x v="15"/>
    <x v="14"/>
    <s v="2024-02-23"/>
    <d v="2024-02-23T00:00:00"/>
    <d v="2024-07-13T00:00:00"/>
    <d v="2024-07-13T00:00:00"/>
    <d v="2024-06-11T00:00:00"/>
    <d v="2024-06-11T00:00:00"/>
    <n v="109"/>
    <n v="0"/>
    <n v="1"/>
    <n v="28.3"/>
    <s v="ANZ"/>
    <m/>
    <x v="1"/>
    <x v="1"/>
    <n v="1"/>
    <n v="-32"/>
    <x v="1"/>
  </r>
  <r>
    <s v="DL-00711"/>
    <s v="CUST-0794"/>
    <s v=""/>
    <x v="4"/>
    <s v="Negotiation"/>
    <s v="5,701"/>
    <n v="5701"/>
    <x v="5"/>
    <x v="0"/>
    <x v="0"/>
    <s v="2023-05-04"/>
    <d v="2023-05-04T00:00:00"/>
    <d v="2023-07-22T00:00:00"/>
    <d v="2023-07-22T00:00:00"/>
    <m/>
    <s v=""/>
    <m/>
    <n v="0"/>
    <n v="1"/>
    <n v="22.7"/>
    <s v="Middle East"/>
    <m/>
    <x v="0"/>
    <x v="0"/>
    <n v="0"/>
    <s v=""/>
    <x v="0"/>
  </r>
  <r>
    <s v="DL-00712"/>
    <s v="CUST-1015"/>
    <s v=""/>
    <x v="2"/>
    <s v="Negotiation"/>
    <s v="$21,689"/>
    <n v="21689"/>
    <x v="6"/>
    <x v="25"/>
    <x v="21"/>
    <s v="2024-03-26"/>
    <d v="2024-03-26T00:00:00"/>
    <d v="2024-09-16T00:00:00"/>
    <d v="2024-09-16T00:00:00"/>
    <m/>
    <s v=""/>
    <m/>
    <n v="0"/>
    <n v="1"/>
    <n v="30.7"/>
    <s v="South Asia"/>
    <m/>
    <x v="0"/>
    <x v="0"/>
    <n v="0"/>
    <s v=""/>
    <x v="0"/>
  </r>
  <r>
    <s v="DL-00713"/>
    <s v="CUST-0988"/>
    <s v="CMP-380"/>
    <x v="3"/>
    <s v="Prospecting"/>
    <s v="$15,439"/>
    <n v="15439"/>
    <x v="4"/>
    <x v="25"/>
    <x v="21"/>
    <s v="2024-04-05"/>
    <d v="2024-04-05T00:00:00"/>
    <d v="2024-09-22T00:00:00"/>
    <d v="2024-09-22T00:00:00"/>
    <m/>
    <s v=""/>
    <m/>
    <n v="0"/>
    <n v="1"/>
    <n v="14.2"/>
    <s v="Middle East"/>
    <m/>
    <x v="0"/>
    <x v="2"/>
    <n v="0"/>
    <s v=""/>
    <x v="0"/>
  </r>
  <r>
    <s v="DL-00714"/>
    <s v="CUST-0060"/>
    <s v=""/>
    <x v="4"/>
    <s v="Qualification"/>
    <s v="$11,061"/>
    <n v="11061"/>
    <x v="4"/>
    <x v="10"/>
    <x v="9"/>
    <s v="2022-01-03"/>
    <d v="2022-01-03T00:00:00"/>
    <d v="2022-03-04T00:00:00"/>
    <d v="2022-03-04T00:00:00"/>
    <m/>
    <s v=""/>
    <m/>
    <n v="0"/>
    <n v="1"/>
    <n v="24.7"/>
    <s v="Southeast Asia"/>
    <m/>
    <x v="0"/>
    <x v="2"/>
    <n v="0"/>
    <s v=""/>
    <x v="0"/>
  </r>
  <r>
    <s v="DL-00715"/>
    <s v="CUST-1058"/>
    <s v="CMP-070"/>
    <x v="2"/>
    <s v="Closed Won"/>
    <s v="28K"/>
    <n v="28000"/>
    <x v="3"/>
    <x v="9"/>
    <x v="8"/>
    <s v="2024-03-19"/>
    <d v="2024-03-19T00:00:00"/>
    <d v="2024-06-10T00:00:00"/>
    <d v="2024-06-10T00:00:00"/>
    <d v="2024-07-17T00:00:00"/>
    <d v="2024-07-17T00:00:00"/>
    <n v="120"/>
    <n v="0"/>
    <n v="1"/>
    <n v="26.1"/>
    <s v="Southeast Asia"/>
    <m/>
    <x v="1"/>
    <x v="2"/>
    <n v="1"/>
    <n v="37"/>
    <x v="0"/>
  </r>
  <r>
    <s v="DL-00716"/>
    <s v="CUST-1169"/>
    <s v="CMP-248"/>
    <x v="3"/>
    <s v="Proposal"/>
    <s v="$20,290"/>
    <n v="20290"/>
    <x v="0"/>
    <x v="19"/>
    <x v="17"/>
    <s v="2023-08-04"/>
    <d v="2023-08-04T00:00:00"/>
    <m/>
    <s v=""/>
    <m/>
    <s v=""/>
    <m/>
    <n v="0"/>
    <n v="1"/>
    <n v="22"/>
    <s v="South Asia"/>
    <m/>
    <x v="0"/>
    <x v="1"/>
    <n v="0"/>
    <s v=""/>
    <x v="0"/>
  </r>
  <r>
    <s v="DL-00717"/>
    <s v="CUST-1222"/>
    <s v=""/>
    <x v="1"/>
    <s v="Prospecting"/>
    <s v="$81,967"/>
    <n v="81967"/>
    <x v="5"/>
    <x v="7"/>
    <x v="6"/>
    <s v="2024-08-19"/>
    <d v="2024-08-19T00:00:00"/>
    <d v="2024-11-02T00:00:00"/>
    <d v="2024-11-02T00:00:00"/>
    <m/>
    <s v=""/>
    <m/>
    <n v="0"/>
    <n v="1"/>
    <m/>
    <s v="Middle East"/>
    <m/>
    <x v="0"/>
    <x v="0"/>
    <n v="0"/>
    <s v=""/>
    <x v="0"/>
  </r>
  <r>
    <s v="DL-00718"/>
    <s v="CUST-1343"/>
    <s v="CMP-372"/>
    <x v="1"/>
    <s v="Qualification"/>
    <s v="160338"/>
    <n v="160338"/>
    <x v="3"/>
    <x v="33"/>
    <x v="6"/>
    <s v="2023-12-06"/>
    <d v="2023-12-06T00:00:00"/>
    <d v="2024-02-05T00:00:00"/>
    <d v="2024-02-05T00:00:00"/>
    <m/>
    <s v=""/>
    <m/>
    <n v="0"/>
    <n v="1"/>
    <n v="6.5"/>
    <s v="East Africa"/>
    <m/>
    <x v="0"/>
    <x v="0"/>
    <n v="0"/>
    <s v=""/>
    <x v="0"/>
  </r>
  <r>
    <s v="DL-00719"/>
    <s v="CUST-0887"/>
    <s v="CMP-112"/>
    <x v="4"/>
    <s v="Prospecting"/>
    <s v="14K"/>
    <n v="14000"/>
    <x v="0"/>
    <x v="9"/>
    <x v="8"/>
    <s v="2022-09-03"/>
    <d v="2022-09-03T00:00:00"/>
    <d v="2022-11-18T00:00:00"/>
    <d v="2022-11-18T00:00:00"/>
    <m/>
    <s v=""/>
    <m/>
    <n v="0"/>
    <n v="1"/>
    <m/>
    <s v="Southeast Asia"/>
    <m/>
    <x v="0"/>
    <x v="1"/>
    <n v="0"/>
    <s v=""/>
    <x v="0"/>
  </r>
  <r>
    <s v="DL-00720"/>
    <s v="CUST-0946"/>
    <s v="CMP-356"/>
    <x v="1"/>
    <s v="Demo"/>
    <s v="$200,750"/>
    <n v="200750"/>
    <x v="8"/>
    <x v="8"/>
    <x v="7"/>
    <s v="2023-03-01"/>
    <d v="2023-03-01T00:00:00"/>
    <d v="2023-06-29T00:00:00"/>
    <d v="2023-06-29T00:00:00"/>
    <m/>
    <s v=""/>
    <m/>
    <n v="0"/>
    <n v="1"/>
    <n v="15.6"/>
    <s v="South Asia"/>
    <m/>
    <x v="0"/>
    <x v="1"/>
    <n v="0"/>
    <s v=""/>
    <x v="0"/>
  </r>
  <r>
    <s v="DL-00721"/>
    <s v="CUST-0136"/>
    <s v="CMP-155"/>
    <x v="0"/>
    <s v="Negotiation"/>
    <s v="$1,543"/>
    <n v="1543"/>
    <x v="2"/>
    <x v="9"/>
    <x v="8"/>
    <s v="2023-07-02"/>
    <d v="2023-07-02T00:00:00"/>
    <d v="2023-11-10T00:00:00"/>
    <d v="2023-11-10T00:00:00"/>
    <m/>
    <s v=""/>
    <m/>
    <n v="0"/>
    <n v="1"/>
    <n v="26.6"/>
    <s v="Middle East"/>
    <m/>
    <x v="0"/>
    <x v="2"/>
    <n v="0"/>
    <s v=""/>
    <x v="0"/>
  </r>
  <r>
    <s v="DL-00722"/>
    <s v="CUST-0402"/>
    <s v=""/>
    <x v="0"/>
    <s v="Qualification"/>
    <s v="$6,997"/>
    <n v="6997"/>
    <x v="8"/>
    <x v="16"/>
    <x v="15"/>
    <s v="2023-08-07"/>
    <d v="2023-08-07T00:00:00"/>
    <d v="2023-11-04T00:00:00"/>
    <d v="2023-11-04T00:00:00"/>
    <m/>
    <s v=""/>
    <m/>
    <n v="0"/>
    <n v="1"/>
    <n v="21.7"/>
    <s v="South Asia"/>
    <m/>
    <x v="0"/>
    <x v="2"/>
    <n v="0"/>
    <s v=""/>
    <x v="0"/>
  </r>
  <r>
    <s v="DL-00723"/>
    <s v="CUST-0926"/>
    <s v="CMP-022"/>
    <x v="3"/>
    <s v="Closed Won"/>
    <s v="8612"/>
    <n v="8612"/>
    <x v="8"/>
    <x v="5"/>
    <x v="5"/>
    <s v="2023-06-09"/>
    <d v="2023-06-09T00:00:00"/>
    <d v="2023-10-11T00:00:00"/>
    <d v="2023-10-11T00:00:00"/>
    <d v="2023-11-08T00:00:00"/>
    <d v="2023-11-08T00:00:00"/>
    <n v="152"/>
    <n v="1"/>
    <n v="3"/>
    <n v="33.200000000000003"/>
    <s v="East Africa"/>
    <m/>
    <x v="1"/>
    <x v="2"/>
    <n v="1"/>
    <n v="28"/>
    <x v="1"/>
  </r>
  <r>
    <s v="DL-00724"/>
    <s v="CUST-1204"/>
    <s v="CMP-064"/>
    <x v="2"/>
    <s v="Prospecting"/>
    <s v="26331"/>
    <n v="26331"/>
    <x v="1"/>
    <x v="9"/>
    <x v="8"/>
    <s v="2024-02-01"/>
    <d v="2024-02-01T00:00:00"/>
    <d v="2024-05-13T00:00:00"/>
    <d v="2024-05-13T00:00:00"/>
    <m/>
    <s v=""/>
    <m/>
    <n v="0"/>
    <n v="1"/>
    <n v="21.7"/>
    <s v="Southeast Asia"/>
    <m/>
    <x v="0"/>
    <x v="2"/>
    <n v="0"/>
    <s v=""/>
    <x v="0"/>
  </r>
  <r>
    <s v="DL-00725"/>
    <s v="CUST-1330"/>
    <s v="CMP-306"/>
    <x v="0"/>
    <s v="Closed Lost"/>
    <s v="$8,846"/>
    <n v="8846"/>
    <x v="2"/>
    <x v="20"/>
    <x v="18"/>
    <s v="2022-12-05"/>
    <d v="2022-12-05T00:00:00"/>
    <d v="2023-04-01T00:00:00"/>
    <d v="2023-04-01T00:00:00"/>
    <d v="2022-12-25T00:00:00"/>
    <d v="2022-12-25T00:00:00"/>
    <n v="20"/>
    <n v="0"/>
    <n v="1"/>
    <m/>
    <s v="South Asia"/>
    <m/>
    <x v="2"/>
    <x v="0"/>
    <n v="1"/>
    <n v="-97"/>
    <x v="1"/>
  </r>
  <r>
    <s v="DL-00726"/>
    <s v="CUST-0564"/>
    <s v=""/>
    <x v="0"/>
    <s v="Closed Won"/>
    <s v="8K"/>
    <n v="8000"/>
    <x v="3"/>
    <x v="6"/>
    <x v="2"/>
    <s v="2022-10-26"/>
    <d v="2022-10-26T00:00:00"/>
    <d v="2023-02-09T00:00:00"/>
    <d v="2023-02-09T00:00:00"/>
    <d v="2023-04-06T00:00:00"/>
    <d v="2023-04-06T00:00:00"/>
    <n v="162"/>
    <n v="0"/>
    <n v="1"/>
    <m/>
    <s v="East Africa"/>
    <m/>
    <x v="1"/>
    <x v="2"/>
    <n v="1"/>
    <n v="56"/>
    <x v="0"/>
  </r>
  <r>
    <s v="DL-00727"/>
    <s v="CUST-0080"/>
    <s v=""/>
    <x v="4"/>
    <s v="Closed Lost"/>
    <s v="9199"/>
    <n v="9199"/>
    <x v="1"/>
    <x v="10"/>
    <x v="9"/>
    <s v="2022-03-08"/>
    <d v="2022-03-08T00:00:00"/>
    <d v="2022-04-06T00:00:00"/>
    <d v="2022-04-06T00:00:00"/>
    <d v="2022-06-24T00:00:00"/>
    <d v="2022-06-24T00:00:00"/>
    <n v="108"/>
    <n v="0"/>
    <n v="1"/>
    <n v="10.4"/>
    <s v="East Africa"/>
    <m/>
    <x v="2"/>
    <x v="2"/>
    <n v="1"/>
    <n v="79"/>
    <x v="0"/>
  </r>
  <r>
    <s v="DL-00728"/>
    <s v="CUST-0995"/>
    <s v="CMP-081"/>
    <x v="3"/>
    <s v="Proposal"/>
    <s v="$16,617"/>
    <n v="16617"/>
    <x v="4"/>
    <x v="11"/>
    <x v="10"/>
    <s v="2023-11-06"/>
    <d v="2023-11-06T00:00:00"/>
    <d v="2024-04-03T00:00:00"/>
    <d v="2024-04-03T00:00:00"/>
    <m/>
    <s v=""/>
    <m/>
    <n v="0"/>
    <n v="1"/>
    <m/>
    <s v="Southeast Asia"/>
    <m/>
    <x v="0"/>
    <x v="0"/>
    <n v="0"/>
    <s v=""/>
    <x v="0"/>
  </r>
  <r>
    <s v="DL-00729"/>
    <s v="CUST-0283"/>
    <s v="CMP-041"/>
    <x v="4"/>
    <s v="Closed Lost"/>
    <s v="$12,850"/>
    <n v="12850"/>
    <x v="1"/>
    <x v="11"/>
    <x v="10"/>
    <s v="2023-01-14"/>
    <d v="2023-01-14T00:00:00"/>
    <d v="2023-05-28T00:00:00"/>
    <d v="2023-05-28T00:00:00"/>
    <d v="2023-06-18T00:00:00"/>
    <d v="2023-06-18T00:00:00"/>
    <n v="155"/>
    <n v="0"/>
    <n v="1"/>
    <n v="27.4"/>
    <s v="Middle East"/>
    <m/>
    <x v="2"/>
    <x v="2"/>
    <n v="1"/>
    <n v="21"/>
    <x v="1"/>
  </r>
  <r>
    <s v="DL-00730"/>
    <s v="CUST-0500"/>
    <s v="CMP-363"/>
    <x v="0"/>
    <s v="Closed Lost"/>
    <s v="$8,298"/>
    <n v="8298"/>
    <x v="0"/>
    <x v="11"/>
    <x v="10"/>
    <s v="2023-11-04"/>
    <d v="2023-11-04T00:00:00"/>
    <d v="2024-03-26T00:00:00"/>
    <d v="2024-03-26T00:00:00"/>
    <d v="2023-12-20T00:00:00"/>
    <d v="2023-12-20T00:00:00"/>
    <n v="46"/>
    <n v="0"/>
    <n v="1"/>
    <n v="23.6"/>
    <s v="East Africa"/>
    <m/>
    <x v="2"/>
    <x v="1"/>
    <n v="1"/>
    <n v="-97"/>
    <x v="1"/>
  </r>
  <r>
    <s v="DL-00731"/>
    <s v="CUST-1199"/>
    <s v="CMP-181"/>
    <x v="0"/>
    <s v="Closed Lost"/>
    <s v="$7,180"/>
    <n v="7180"/>
    <x v="7"/>
    <x v="3"/>
    <x v="3"/>
    <s v="2024-04-13"/>
    <d v="2024-04-13T00:00:00"/>
    <m/>
    <s v=""/>
    <d v="2024-08-16T00:00:00"/>
    <d v="2024-08-16T00:00:00"/>
    <n v="125"/>
    <n v="0"/>
    <n v="1"/>
    <n v="20.8"/>
    <s v="Southeast Asia"/>
    <m/>
    <x v="2"/>
    <x v="0"/>
    <n v="1"/>
    <s v=""/>
    <x v="0"/>
  </r>
  <r>
    <s v="DL-00732"/>
    <s v="CUST-0682"/>
    <s v="CMP-295"/>
    <x v="3"/>
    <s v="Proposal"/>
    <s v="$19,430"/>
    <n v="19430"/>
    <x v="6"/>
    <x v="7"/>
    <x v="6"/>
    <s v="2024-06-17"/>
    <d v="2024-06-17T00:00:00"/>
    <d v="2024-10-25T00:00:00"/>
    <d v="2024-10-25T00:00:00"/>
    <m/>
    <s v=""/>
    <m/>
    <n v="0"/>
    <n v="1"/>
    <n v="32.700000000000003"/>
    <s v="Middle East"/>
    <m/>
    <x v="0"/>
    <x v="1"/>
    <n v="0"/>
    <s v=""/>
    <x v="0"/>
  </r>
  <r>
    <s v="DL-00733"/>
    <s v="CUST-1451"/>
    <s v="CMP-170"/>
    <x v="0"/>
    <s v="Qualification"/>
    <s v="5,253"/>
    <n v="5253"/>
    <x v="8"/>
    <x v="0"/>
    <x v="0"/>
    <s v="2023-05-24"/>
    <d v="2023-05-24T00:00:00"/>
    <m/>
    <s v=""/>
    <m/>
    <s v=""/>
    <m/>
    <n v="0"/>
    <n v="1"/>
    <n v="2.2000000000000002"/>
    <s v="East Africa"/>
    <m/>
    <x v="0"/>
    <x v="1"/>
    <n v="0"/>
    <s v=""/>
    <x v="0"/>
  </r>
  <r>
    <s v="DL-00734"/>
    <s v="CUST-1122"/>
    <s v=""/>
    <x v="1"/>
    <s v="Proposal"/>
    <s v="$121,311"/>
    <n v="121311"/>
    <x v="2"/>
    <x v="0"/>
    <x v="0"/>
    <s v="2022-08-05"/>
    <d v="2022-08-05T00:00:00"/>
    <d v="2023-01-11T00:00:00"/>
    <d v="2023-01-11T00:00:00"/>
    <m/>
    <s v=""/>
    <m/>
    <n v="0"/>
    <n v="1"/>
    <n v="14.8"/>
    <s v="Middle East"/>
    <m/>
    <x v="0"/>
    <x v="0"/>
    <n v="0"/>
    <s v=""/>
    <x v="0"/>
  </r>
  <r>
    <s v="DL-00735"/>
    <s v="CUST-0704"/>
    <s v="CMP-033"/>
    <x v="0"/>
    <s v="Closed Lost"/>
    <s v="3729"/>
    <n v="3729"/>
    <x v="3"/>
    <x v="15"/>
    <x v="14"/>
    <s v="2024-02-09"/>
    <d v="2024-02-09T00:00:00"/>
    <d v="2024-04-03T00:00:00"/>
    <d v="2024-04-03T00:00:00"/>
    <d v="2024-08-20T00:00:00"/>
    <d v="2024-08-20T00:00:00"/>
    <n v="193"/>
    <n v="0"/>
    <n v="1"/>
    <n v="16.899999999999999"/>
    <s v="Middle East"/>
    <m/>
    <x v="2"/>
    <x v="1"/>
    <n v="1"/>
    <n v="139"/>
    <x v="0"/>
  </r>
  <r>
    <s v="DL-00736"/>
    <s v="CUST-1421"/>
    <s v="CMP-173"/>
    <x v="2"/>
    <s v="Demo"/>
    <s v="$46,479"/>
    <n v="46479"/>
    <x v="3"/>
    <x v="9"/>
    <x v="8"/>
    <s v="2023-08-03"/>
    <d v="2023-08-03T00:00:00"/>
    <d v="2023-10-18T00:00:00"/>
    <d v="2023-10-18T00:00:00"/>
    <m/>
    <s v=""/>
    <m/>
    <n v="0"/>
    <n v="1"/>
    <n v="12.4"/>
    <s v="Middle East"/>
    <m/>
    <x v="0"/>
    <x v="2"/>
    <n v="0"/>
    <s v=""/>
    <x v="0"/>
  </r>
  <r>
    <s v="DL-00737"/>
    <s v="CUST-0384"/>
    <s v="CMP-314"/>
    <x v="0"/>
    <s v="Proposal"/>
    <s v="7074"/>
    <n v="7074"/>
    <x v="8"/>
    <x v="12"/>
    <x v="11"/>
    <s v="2024-09-17"/>
    <d v="2024-09-17T00:00:00"/>
    <d v="2025-01-16T00:00:00"/>
    <d v="2025-01-16T00:00:00"/>
    <m/>
    <s v=""/>
    <m/>
    <n v="0"/>
    <n v="1"/>
    <n v="1.9"/>
    <s v="South Asia"/>
    <m/>
    <x v="0"/>
    <x v="2"/>
    <n v="0"/>
    <s v=""/>
    <x v="0"/>
  </r>
  <r>
    <s v="DL-00738"/>
    <s v="CUST-1189"/>
    <s v=""/>
    <x v="0"/>
    <s v="Prospecting"/>
    <s v="7K"/>
    <n v="7000"/>
    <x v="2"/>
    <x v="10"/>
    <x v="9"/>
    <s v="2023-11-07"/>
    <d v="2023-11-07T00:00:00"/>
    <d v="2024-01-01T00:00:00"/>
    <d v="2024-01-01T00:00:00"/>
    <m/>
    <s v=""/>
    <m/>
    <n v="0"/>
    <n v="1"/>
    <n v="25.1"/>
    <s v="East Africa"/>
    <m/>
    <x v="0"/>
    <x v="2"/>
    <n v="0"/>
    <s v=""/>
    <x v="0"/>
  </r>
  <r>
    <s v="DL-00739"/>
    <s v="CUST-0095"/>
    <s v="CMP-191"/>
    <x v="3"/>
    <s v="Negotiation"/>
    <s v="23,660"/>
    <n v="23660"/>
    <x v="4"/>
    <x v="21"/>
    <x v="19"/>
    <s v="2024-11-26"/>
    <d v="2024-11-26T00:00:00"/>
    <d v="2025-05-25T00:00:00"/>
    <d v="2025-05-25T00:00:00"/>
    <m/>
    <s v=""/>
    <m/>
    <n v="0"/>
    <n v="1"/>
    <m/>
    <s v="East Africa"/>
    <m/>
    <x v="0"/>
    <x v="1"/>
    <n v="0"/>
    <s v=""/>
    <x v="0"/>
  </r>
  <r>
    <s v="DL-00740"/>
    <s v="CUST-0161"/>
    <s v="CMP-293"/>
    <x v="0"/>
    <s v="Prospecting"/>
    <s v="$3,594"/>
    <n v="3594"/>
    <x v="4"/>
    <x v="1"/>
    <x v="1"/>
    <s v="2024-04-11"/>
    <d v="2024-04-11T00:00:00"/>
    <d v="2024-06-13T00:00:00"/>
    <d v="2024-06-13T00:00:00"/>
    <m/>
    <s v=""/>
    <m/>
    <n v="0"/>
    <n v="1"/>
    <n v="25.7"/>
    <s v="ANZ"/>
    <m/>
    <x v="0"/>
    <x v="1"/>
    <n v="0"/>
    <s v=""/>
    <x v="0"/>
  </r>
  <r>
    <s v="DL-00741"/>
    <s v="CUST-0379"/>
    <s v="CMP-051"/>
    <x v="0"/>
    <s v="Negotiation"/>
    <s v="6K"/>
    <n v="6000"/>
    <x v="4"/>
    <x v="25"/>
    <x v="21"/>
    <s v="2022-05-09"/>
    <d v="2022-05-09T00:00:00"/>
    <d v="2022-10-06T00:00:00"/>
    <d v="2022-10-06T00:00:00"/>
    <m/>
    <s v=""/>
    <m/>
    <n v="0"/>
    <n v="1"/>
    <n v="33.299999999999997"/>
    <s v="ANZ"/>
    <m/>
    <x v="0"/>
    <x v="2"/>
    <n v="0"/>
    <s v=""/>
    <x v="0"/>
  </r>
  <r>
    <s v="DL-00742"/>
    <s v="CUST-0886"/>
    <s v="CMP-212"/>
    <x v="4"/>
    <s v="Qualification"/>
    <s v="$4,627"/>
    <n v="4627"/>
    <x v="5"/>
    <x v="13"/>
    <x v="12"/>
    <s v="2022-07-09"/>
    <d v="2022-07-09T00:00:00"/>
    <d v="2022-11-04T00:00:00"/>
    <d v="2022-11-04T00:00:00"/>
    <m/>
    <s v=""/>
    <m/>
    <n v="0"/>
    <n v="1"/>
    <n v="16.8"/>
    <s v="South Asia"/>
    <m/>
    <x v="0"/>
    <x v="0"/>
    <n v="0"/>
    <s v=""/>
    <x v="0"/>
  </r>
  <r>
    <s v="DL-00743"/>
    <s v="CUST-1328"/>
    <s v="CMP-313"/>
    <x v="3"/>
    <s v="Qualification"/>
    <s v="14172"/>
    <n v="14172"/>
    <x v="1"/>
    <x v="14"/>
    <x v="13"/>
    <s v="2023-11-02"/>
    <d v="2023-11-02T00:00:00"/>
    <d v="2024-04-05T00:00:00"/>
    <d v="2024-04-05T00:00:00"/>
    <m/>
    <s v=""/>
    <m/>
    <n v="0"/>
    <n v="1"/>
    <n v="28.9"/>
    <s v="Middle East"/>
    <m/>
    <x v="0"/>
    <x v="1"/>
    <n v="0"/>
    <s v=""/>
    <x v="0"/>
  </r>
  <r>
    <s v="DL-00744"/>
    <s v="CUST-0914"/>
    <s v="CMP-101"/>
    <x v="0"/>
    <s v="Demo"/>
    <s v="3294"/>
    <n v="3294"/>
    <x v="5"/>
    <x v="20"/>
    <x v="18"/>
    <s v="2023-11-17"/>
    <d v="2023-11-17T00:00:00"/>
    <d v="2024-02-24T00:00:00"/>
    <d v="2024-02-24T00:00:00"/>
    <m/>
    <s v=""/>
    <m/>
    <n v="0"/>
    <n v="1"/>
    <n v="14.1"/>
    <s v="South Asia"/>
    <m/>
    <x v="0"/>
    <x v="0"/>
    <n v="0"/>
    <s v=""/>
    <x v="0"/>
  </r>
  <r>
    <s v="DL-00745"/>
    <s v="CUST-1284"/>
    <s v="CMP-296"/>
    <x v="4"/>
    <s v="Closed Won"/>
    <s v="7085"/>
    <n v="7085"/>
    <x v="6"/>
    <x v="25"/>
    <x v="21"/>
    <s v="2024-03-06"/>
    <d v="2024-03-06T00:00:00"/>
    <d v="2024-07-31T00:00:00"/>
    <d v="2024-07-31T00:00:00"/>
    <d v="2024-04-26T00:00:00"/>
    <d v="2024-04-26T00:00:00"/>
    <n v="51"/>
    <n v="0"/>
    <n v="1"/>
    <n v="18.8"/>
    <s v="Southeast Asia"/>
    <m/>
    <x v="1"/>
    <x v="2"/>
    <n v="1"/>
    <n v="-96"/>
    <x v="1"/>
  </r>
  <r>
    <s v="DL-00746"/>
    <s v="CUST-1332"/>
    <s v="CMP-105"/>
    <x v="2"/>
    <s v="Qualification"/>
    <s v="18447"/>
    <n v="18447"/>
    <x v="8"/>
    <x v="14"/>
    <x v="13"/>
    <s v="2023-03-02"/>
    <d v="2023-03-02T00:00:00"/>
    <d v="2023-05-25T00:00:00"/>
    <d v="2023-05-25T00:00:00"/>
    <m/>
    <s v=""/>
    <m/>
    <n v="0"/>
    <n v="1"/>
    <n v="13.5"/>
    <s v="ANZ"/>
    <m/>
    <x v="0"/>
    <x v="1"/>
    <n v="0"/>
    <s v=""/>
    <x v="0"/>
  </r>
  <r>
    <s v="DL-00747"/>
    <s v="CUST-1448"/>
    <s v="CMP-342"/>
    <x v="3"/>
    <s v="Closed Lost"/>
    <s v="15516"/>
    <n v="15516"/>
    <x v="3"/>
    <x v="7"/>
    <x v="6"/>
    <s v="2023-11-03"/>
    <d v="2023-11-03T00:00:00"/>
    <d v="2024-02-09T00:00:00"/>
    <d v="2024-02-09T00:00:00"/>
    <d v="2024-03-17T00:00:00"/>
    <d v="2024-03-17T00:00:00"/>
    <n v="135"/>
    <n v="0"/>
    <n v="1"/>
    <n v="23.2"/>
    <s v="Middle East"/>
    <m/>
    <x v="2"/>
    <x v="0"/>
    <n v="1"/>
    <n v="37"/>
    <x v="0"/>
  </r>
  <r>
    <s v="DL-00748"/>
    <s v="CUST-0943"/>
    <s v=""/>
    <x v="3"/>
    <s v="Demo"/>
    <s v="22K"/>
    <n v="22000"/>
    <x v="6"/>
    <x v="10"/>
    <x v="9"/>
    <s v="2022-09-27"/>
    <d v="2022-09-27T00:00:00"/>
    <d v="2023-02-11T00:00:00"/>
    <d v="2023-02-11T00:00:00"/>
    <m/>
    <s v=""/>
    <m/>
    <n v="0"/>
    <n v="1"/>
    <n v="9.1"/>
    <s v="ANZ"/>
    <m/>
    <x v="0"/>
    <x v="0"/>
    <n v="0"/>
    <s v=""/>
    <x v="0"/>
  </r>
  <r>
    <s v="DL-00749"/>
    <s v="CUST-0340"/>
    <s v="CMP-221"/>
    <x v="4"/>
    <s v="Prospecting"/>
    <s v="$11,996"/>
    <n v="11996"/>
    <x v="2"/>
    <x v="22"/>
    <x v="20"/>
    <s v="2023-05-30"/>
    <d v="2023-05-30T00:00:00"/>
    <d v="2023-06-29T00:00:00"/>
    <d v="2023-06-29T00:00:00"/>
    <m/>
    <s v=""/>
    <m/>
    <n v="0"/>
    <n v="1"/>
    <n v="3.1"/>
    <s v="ANZ"/>
    <m/>
    <x v="0"/>
    <x v="2"/>
    <n v="0"/>
    <s v=""/>
    <x v="0"/>
  </r>
  <r>
    <s v="DL-00750"/>
    <s v="CUST-0756"/>
    <s v="CMP-163"/>
    <x v="2"/>
    <s v="Prospecting"/>
    <s v="35353"/>
    <n v="35353"/>
    <x v="7"/>
    <x v="21"/>
    <x v="19"/>
    <s v="2023-12-13"/>
    <d v="2023-12-13T00:00:00"/>
    <d v="2024-03-24T00:00:00"/>
    <d v="2024-03-24T00:00:00"/>
    <m/>
    <s v=""/>
    <m/>
    <n v="0"/>
    <n v="1"/>
    <n v="22"/>
    <s v="East Africa"/>
    <m/>
    <x v="0"/>
    <x v="0"/>
    <n v="0"/>
    <s v=""/>
    <x v="0"/>
  </r>
  <r>
    <s v="DL-00751"/>
    <s v="CUST-1113"/>
    <s v=""/>
    <x v="0"/>
    <s v="Negotiation"/>
    <s v="8,752"/>
    <n v="8752"/>
    <x v="4"/>
    <x v="1"/>
    <x v="1"/>
    <s v="2024-09-01"/>
    <d v="2024-09-01T00:00:00"/>
    <d v="2024-11-07T00:00:00"/>
    <d v="2024-11-07T00:00:00"/>
    <m/>
    <s v=""/>
    <m/>
    <n v="0"/>
    <n v="1"/>
    <n v="17.100000000000001"/>
    <s v="Middle East"/>
    <m/>
    <x v="0"/>
    <x v="0"/>
    <n v="0"/>
    <s v=""/>
    <x v="0"/>
  </r>
  <r>
    <s v="DL-00752"/>
    <s v="CUST-0419"/>
    <s v="CMP-137"/>
    <x v="3"/>
    <s v="Prospecting"/>
    <s v="18,628"/>
    <n v="18628"/>
    <x v="2"/>
    <x v="10"/>
    <x v="9"/>
    <s v="2022-06-08"/>
    <d v="2022-06-08T00:00:00"/>
    <d v="2022-07-02T00:00:00"/>
    <d v="2022-07-02T00:00:00"/>
    <m/>
    <s v=""/>
    <m/>
    <n v="0"/>
    <n v="1"/>
    <m/>
    <s v="Middle East"/>
    <m/>
    <x v="0"/>
    <x v="0"/>
    <n v="0"/>
    <s v=""/>
    <x v="0"/>
  </r>
  <r>
    <s v="DL-00753"/>
    <s v="CUST-0833"/>
    <s v="CMP-258"/>
    <x v="1"/>
    <s v="Negotiation"/>
    <s v="151,559"/>
    <n v="151559"/>
    <x v="6"/>
    <x v="19"/>
    <x v="17"/>
    <s v="2023-12-21"/>
    <d v="2023-12-21T00:00:00"/>
    <d v="2024-02-02T00:00:00"/>
    <d v="2024-02-02T00:00:00"/>
    <m/>
    <s v=""/>
    <m/>
    <n v="0"/>
    <n v="1"/>
    <n v="7.5"/>
    <s v="South Asia"/>
    <m/>
    <x v="0"/>
    <x v="2"/>
    <n v="0"/>
    <s v=""/>
    <x v="0"/>
  </r>
  <r>
    <s v="DL-00754"/>
    <s v="CUST-0013"/>
    <s v="CMP-103"/>
    <x v="4"/>
    <s v="Proposal"/>
    <s v="13165"/>
    <n v="13165"/>
    <x v="7"/>
    <x v="38"/>
    <x v="20"/>
    <s v="2022-11-10"/>
    <d v="2022-11-10T00:00:00"/>
    <d v="2022-12-22T00:00:00"/>
    <d v="2022-12-22T00:00:00"/>
    <m/>
    <s v=""/>
    <m/>
    <n v="0"/>
    <n v="1"/>
    <n v="20.6"/>
    <s v="South Asia"/>
    <m/>
    <x v="0"/>
    <x v="1"/>
    <n v="0"/>
    <s v=""/>
    <x v="0"/>
  </r>
  <r>
    <s v="DL-00755"/>
    <s v="CUST-0916"/>
    <s v=""/>
    <x v="2"/>
    <s v="Closed Lost"/>
    <s v="$19,158"/>
    <n v="19158"/>
    <x v="1"/>
    <x v="10"/>
    <x v="9"/>
    <s v="2023-08-01"/>
    <d v="2023-08-01T00:00:00"/>
    <d v="2023-11-29T00:00:00"/>
    <d v="2023-11-29T00:00:00"/>
    <d v="2023-11-18T00:00:00"/>
    <d v="2023-11-18T00:00:00"/>
    <n v="109"/>
    <n v="0"/>
    <n v="1"/>
    <m/>
    <s v="South Asia"/>
    <m/>
    <x v="2"/>
    <x v="2"/>
    <n v="1"/>
    <n v="-11"/>
    <x v="1"/>
  </r>
  <r>
    <s v="DL-00756"/>
    <s v="CUST-0729"/>
    <s v=""/>
    <x v="1"/>
    <s v="Proposal"/>
    <s v="$124,760"/>
    <n v="124760"/>
    <x v="2"/>
    <x v="13"/>
    <x v="12"/>
    <s v="2024-05-12"/>
    <d v="2024-05-12T00:00:00"/>
    <d v="2024-06-09T00:00:00"/>
    <d v="2024-06-09T00:00:00"/>
    <m/>
    <s v=""/>
    <m/>
    <n v="0"/>
    <n v="1"/>
    <n v="14.2"/>
    <s v="ANZ"/>
    <m/>
    <x v="0"/>
    <x v="1"/>
    <n v="0"/>
    <s v=""/>
    <x v="0"/>
  </r>
  <r>
    <s v="DL-00757"/>
    <s v="CUST-0231"/>
    <s v="CMP-197"/>
    <x v="0"/>
    <s v="Prospecting"/>
    <s v="3881"/>
    <n v="3881"/>
    <x v="7"/>
    <x v="26"/>
    <x v="11"/>
    <s v="2022-01-06"/>
    <d v="2022-01-06T00:00:00"/>
    <d v="2022-02-08T00:00:00"/>
    <d v="2022-02-08T00:00:00"/>
    <m/>
    <s v=""/>
    <m/>
    <n v="0"/>
    <n v="1"/>
    <n v="2.9"/>
    <s v="East Africa"/>
    <m/>
    <x v="0"/>
    <x v="1"/>
    <n v="0"/>
    <s v=""/>
    <x v="0"/>
  </r>
  <r>
    <s v="DL-00758"/>
    <s v="CUST-0370"/>
    <s v="CMP-042"/>
    <x v="2"/>
    <s v="Demo"/>
    <s v="$33,778"/>
    <n v="33778"/>
    <x v="4"/>
    <x v="11"/>
    <x v="10"/>
    <s v="2022-02-04"/>
    <d v="2022-02-04T00:00:00"/>
    <d v="2022-07-04T00:00:00"/>
    <d v="2022-07-04T00:00:00"/>
    <m/>
    <s v=""/>
    <m/>
    <n v="0"/>
    <n v="1"/>
    <n v="20.399999999999999"/>
    <s v="ANZ"/>
    <m/>
    <x v="0"/>
    <x v="0"/>
    <n v="0"/>
    <s v=""/>
    <x v="0"/>
  </r>
  <r>
    <s v="DL-00759"/>
    <s v="CUST-0115"/>
    <s v="CMP-351"/>
    <x v="4"/>
    <s v="Negotiation"/>
    <s v="$5,657"/>
    <n v="5657"/>
    <x v="4"/>
    <x v="13"/>
    <x v="12"/>
    <s v="2022-10-30"/>
    <d v="2022-10-30T00:00:00"/>
    <d v="2023-01-20T00:00:00"/>
    <d v="2023-01-20T00:00:00"/>
    <m/>
    <s v=""/>
    <m/>
    <n v="0"/>
    <n v="1"/>
    <n v="18.5"/>
    <s v="South Asia"/>
    <m/>
    <x v="0"/>
    <x v="0"/>
    <n v="0"/>
    <s v=""/>
    <x v="0"/>
  </r>
  <r>
    <s v="DL-00760"/>
    <s v="CUST-0293"/>
    <s v="CMP-115"/>
    <x v="0"/>
    <s v="Demo"/>
    <s v="2K"/>
    <n v="2000"/>
    <x v="0"/>
    <x v="28"/>
    <x v="17"/>
    <s v="2023-10-10"/>
    <d v="2023-10-10T00:00:00"/>
    <d v="2023-12-12T00:00:00"/>
    <d v="2023-12-12T00:00:00"/>
    <m/>
    <s v=""/>
    <m/>
    <n v="0"/>
    <n v="1"/>
    <n v="27.1"/>
    <s v="Southeast Asia"/>
    <m/>
    <x v="0"/>
    <x v="2"/>
    <n v="0"/>
    <s v=""/>
    <x v="0"/>
  </r>
  <r>
    <s v="DL-00761"/>
    <s v="CUST-0014"/>
    <s v=""/>
    <x v="1"/>
    <s v="Proposal"/>
    <s v="68079"/>
    <n v="68079"/>
    <x v="7"/>
    <x v="8"/>
    <x v="7"/>
    <s v="01/08/2023"/>
    <d v="2023-08-01T00:00:00"/>
    <d v="2023-10-22T00:00:00"/>
    <d v="2023-10-22T00:00:00"/>
    <m/>
    <s v=""/>
    <m/>
    <n v="0"/>
    <n v="1"/>
    <m/>
    <s v="ANZ"/>
    <m/>
    <x v="0"/>
    <x v="1"/>
    <n v="0"/>
    <s v=""/>
    <x v="0"/>
  </r>
  <r>
    <s v="DL-00762"/>
    <s v="CUST-0553"/>
    <s v="CMP-329"/>
    <x v="4"/>
    <s v="Prospecting"/>
    <s v="12751"/>
    <n v="12751"/>
    <x v="1"/>
    <x v="19"/>
    <x v="17"/>
    <s v="2023-04-04"/>
    <d v="2023-04-04T00:00:00"/>
    <d v="2023-09-26T00:00:00"/>
    <d v="2023-09-26T00:00:00"/>
    <m/>
    <s v=""/>
    <m/>
    <n v="0"/>
    <n v="1"/>
    <m/>
    <s v="East Africa"/>
    <m/>
    <x v="0"/>
    <x v="1"/>
    <n v="0"/>
    <s v=""/>
    <x v="0"/>
  </r>
  <r>
    <s v="DL-00763"/>
    <s v="CUST-1084"/>
    <s v="CMP-030"/>
    <x v="0"/>
    <s v="Proposal"/>
    <s v="5346"/>
    <n v="5346"/>
    <x v="3"/>
    <x v="16"/>
    <x v="15"/>
    <s v="2022-07-13"/>
    <d v="2022-07-13T00:00:00"/>
    <d v="2022-12-19T00:00:00"/>
    <d v="2022-12-19T00:00:00"/>
    <m/>
    <s v=""/>
    <m/>
    <n v="0"/>
    <n v="1"/>
    <m/>
    <s v="Middle East"/>
    <m/>
    <x v="0"/>
    <x v="2"/>
    <n v="0"/>
    <s v=""/>
    <x v="0"/>
  </r>
  <r>
    <s v="DL-00764"/>
    <s v="CUST-1208"/>
    <s v="CMP-023"/>
    <x v="0"/>
    <s v="Closed Won"/>
    <s v="$9,558"/>
    <n v="9558"/>
    <x v="8"/>
    <x v="6"/>
    <x v="2"/>
    <s v="2023-03-10"/>
    <d v="2023-03-10T00:00:00"/>
    <d v="2023-09-05T00:00:00"/>
    <d v="2023-09-05T00:00:00"/>
    <d v="2023-08-09T00:00:00"/>
    <d v="2023-08-09T00:00:00"/>
    <n v="152"/>
    <n v="0"/>
    <n v="1"/>
    <n v="28.6"/>
    <s v="Middle East"/>
    <m/>
    <x v="1"/>
    <x v="2"/>
    <n v="1"/>
    <n v="-27"/>
    <x v="1"/>
  </r>
  <r>
    <s v="DL-00765"/>
    <s v="CUST-0727"/>
    <s v="CMP-241"/>
    <x v="2"/>
    <s v="Closed Lost"/>
    <s v="42335"/>
    <n v="42335"/>
    <x v="7"/>
    <x v="11"/>
    <x v="10"/>
    <s v="2024-10-15"/>
    <d v="2024-10-15T00:00:00"/>
    <m/>
    <s v=""/>
    <d v="2025-01-09T00:00:00"/>
    <d v="2025-01-09T00:00:00"/>
    <n v="86"/>
    <n v="0"/>
    <n v="1"/>
    <n v="13.7"/>
    <s v="Middle East"/>
    <m/>
    <x v="2"/>
    <x v="0"/>
    <n v="1"/>
    <s v=""/>
    <x v="0"/>
  </r>
  <r>
    <s v="DL-00766"/>
    <s v="CUST-1337"/>
    <s v="CMP-288"/>
    <x v="2"/>
    <s v="Proposal"/>
    <s v="47162"/>
    <n v="47162"/>
    <x v="1"/>
    <x v="15"/>
    <x v="14"/>
    <s v="2022-09-21"/>
    <d v="2022-09-21T00:00:00"/>
    <d v="2023-01-12T00:00:00"/>
    <d v="2023-01-12T00:00:00"/>
    <m/>
    <s v=""/>
    <m/>
    <n v="0"/>
    <n v="1"/>
    <m/>
    <s v="South Asia"/>
    <m/>
    <x v="0"/>
    <x v="2"/>
    <n v="0"/>
    <s v=""/>
    <x v="0"/>
  </r>
  <r>
    <s v="DL-00767"/>
    <s v="CUST-0055"/>
    <s v="CMP-070"/>
    <x v="3"/>
    <s v="Closed Lost"/>
    <s v="$20,824"/>
    <n v="20824"/>
    <x v="4"/>
    <x v="15"/>
    <x v="14"/>
    <s v="2023-07-25"/>
    <d v="2023-07-25T00:00:00"/>
    <d v="2023-12-29T00:00:00"/>
    <d v="2023-12-29T00:00:00"/>
    <d v="2023-12-11T00:00:00"/>
    <d v="2023-12-11T00:00:00"/>
    <n v="139"/>
    <n v="0"/>
    <n v="1"/>
    <n v="1.7"/>
    <s v="ANZ"/>
    <m/>
    <x v="2"/>
    <x v="2"/>
    <n v="1"/>
    <n v="-18"/>
    <x v="1"/>
  </r>
  <r>
    <s v="DL-00768"/>
    <s v="CUST-1081"/>
    <s v=""/>
    <x v="0"/>
    <s v="Demo"/>
    <s v="1910"/>
    <n v="1910"/>
    <x v="8"/>
    <x v="0"/>
    <x v="0"/>
    <s v="2022-04-12"/>
    <d v="2022-04-12T00:00:00"/>
    <d v="2022-08-23T00:00:00"/>
    <d v="2022-08-23T00:00:00"/>
    <m/>
    <s v=""/>
    <m/>
    <n v="0"/>
    <n v="1"/>
    <n v="13.5"/>
    <s v="Middle East"/>
    <m/>
    <x v="0"/>
    <x v="2"/>
    <n v="0"/>
    <s v=""/>
    <x v="0"/>
  </r>
  <r>
    <s v="DL-00769"/>
    <s v="CUST-1344"/>
    <s v="CMP-304"/>
    <x v="3"/>
    <s v="Closed Lost"/>
    <s v="13K"/>
    <n v="13000"/>
    <x v="5"/>
    <x v="15"/>
    <x v="14"/>
    <s v="02/10/2024"/>
    <d v="2024-10-02T00:00:00"/>
    <d v="2025-03-18T00:00:00"/>
    <d v="2025-03-18T00:00:00"/>
    <d v="2025-04-18T00:00:00"/>
    <d v="2025-04-18T00:00:00"/>
    <n v="198"/>
    <n v="0"/>
    <n v="1"/>
    <n v="27.9"/>
    <s v="Southeast Asia"/>
    <m/>
    <x v="2"/>
    <x v="2"/>
    <n v="1"/>
    <n v="31"/>
    <x v="0"/>
  </r>
  <r>
    <s v="DL-00770"/>
    <s v="CUST-0247"/>
    <s v="CMP-240"/>
    <x v="2"/>
    <s v="Demo"/>
    <s v="40K"/>
    <n v="40000"/>
    <x v="4"/>
    <x v="11"/>
    <x v="10"/>
    <s v="2024-12-22"/>
    <d v="2024-12-22T00:00:00"/>
    <m/>
    <s v=""/>
    <m/>
    <s v=""/>
    <m/>
    <n v="0"/>
    <n v="1"/>
    <m/>
    <s v="East Africa"/>
    <m/>
    <x v="0"/>
    <x v="2"/>
    <n v="0"/>
    <s v=""/>
    <x v="0"/>
  </r>
  <r>
    <s v="DL-00771"/>
    <s v="CUST-0969"/>
    <s v="CMP-315"/>
    <x v="2"/>
    <s v="Demo"/>
    <s v="29168"/>
    <n v="29168"/>
    <x v="0"/>
    <x v="25"/>
    <x v="21"/>
    <s v="2023-06-21"/>
    <d v="2023-06-21T00:00:00"/>
    <d v="2023-09-16T00:00:00"/>
    <d v="2023-09-16T00:00:00"/>
    <m/>
    <s v=""/>
    <m/>
    <n v="0"/>
    <n v="1"/>
    <n v="21.3"/>
    <s v="Middle East"/>
    <m/>
    <x v="0"/>
    <x v="2"/>
    <n v="0"/>
    <s v=""/>
    <x v="0"/>
  </r>
  <r>
    <s v="DL-00772"/>
    <s v="CUST-0629"/>
    <s v="CMP-131"/>
    <x v="2"/>
    <s v="Proposal"/>
    <s v="23065"/>
    <n v="23065"/>
    <x v="7"/>
    <x v="20"/>
    <x v="18"/>
    <s v="2022-12-30"/>
    <d v="2022-12-30T00:00:00"/>
    <d v="2023-02-03T00:00:00"/>
    <d v="2023-02-03T00:00:00"/>
    <m/>
    <s v=""/>
    <m/>
    <n v="0"/>
    <n v="1"/>
    <n v="2.2000000000000002"/>
    <s v="East Africa"/>
    <m/>
    <x v="0"/>
    <x v="2"/>
    <n v="0"/>
    <s v=""/>
    <x v="0"/>
  </r>
  <r>
    <s v="DL-00773"/>
    <s v="CUST-0782"/>
    <s v=""/>
    <x v="4"/>
    <s v="Prospecting"/>
    <s v="$5,268"/>
    <n v="5268"/>
    <x v="0"/>
    <x v="11"/>
    <x v="10"/>
    <s v="2024-01-27"/>
    <d v="2024-01-27T00:00:00"/>
    <d v="2024-07-20T00:00:00"/>
    <d v="2024-07-20T00:00:00"/>
    <m/>
    <s v=""/>
    <m/>
    <n v="0"/>
    <n v="1"/>
    <n v="26.8"/>
    <s v="ANZ"/>
    <m/>
    <x v="0"/>
    <x v="2"/>
    <n v="0"/>
    <s v=""/>
    <x v="0"/>
  </r>
  <r>
    <s v="DL-00774"/>
    <s v="CUST-1056"/>
    <s v=""/>
    <x v="4"/>
    <s v="Demo"/>
    <s v="4029"/>
    <n v="4029"/>
    <x v="4"/>
    <x v="19"/>
    <x v="17"/>
    <s v="2022-04-20"/>
    <d v="2022-04-20T00:00:00"/>
    <d v="2022-09-22T00:00:00"/>
    <d v="2022-09-22T00:00:00"/>
    <m/>
    <s v=""/>
    <m/>
    <n v="0"/>
    <n v="1"/>
    <n v="8.9"/>
    <s v="Southeast Asia"/>
    <m/>
    <x v="0"/>
    <x v="1"/>
    <n v="0"/>
    <s v=""/>
    <x v="0"/>
  </r>
  <r>
    <s v="DL-00775"/>
    <s v="CUST-1361"/>
    <s v="CMP-005"/>
    <x v="3"/>
    <s v="Qualification"/>
    <s v="$6,404"/>
    <n v="6404"/>
    <x v="7"/>
    <x v="22"/>
    <x v="20"/>
    <s v="2022-09-19"/>
    <d v="2022-09-19T00:00:00"/>
    <d v="2023-01-24T00:00:00"/>
    <d v="2023-01-24T00:00:00"/>
    <m/>
    <s v=""/>
    <m/>
    <n v="0"/>
    <n v="1"/>
    <n v="17.899999999999999"/>
    <s v="East Africa"/>
    <m/>
    <x v="0"/>
    <x v="1"/>
    <n v="0"/>
    <s v=""/>
    <x v="0"/>
  </r>
  <r>
    <s v="DL-00776"/>
    <s v="CUST-1405"/>
    <s v=""/>
    <x v="4"/>
    <s v="Demo"/>
    <s v="12K"/>
    <n v="12000"/>
    <x v="6"/>
    <x v="19"/>
    <x v="17"/>
    <s v="2024-09-15"/>
    <d v="2024-09-15T00:00:00"/>
    <d v="2025-01-25T00:00:00"/>
    <d v="2025-01-25T00:00:00"/>
    <m/>
    <s v=""/>
    <m/>
    <n v="0"/>
    <n v="1"/>
    <n v="2.6"/>
    <s v="Middle East"/>
    <m/>
    <x v="0"/>
    <x v="2"/>
    <n v="0"/>
    <s v=""/>
    <x v="0"/>
  </r>
  <r>
    <s v="DL-00777"/>
    <s v="CUST-0508"/>
    <s v="CMP-195"/>
    <x v="3"/>
    <s v="Closed Lost"/>
    <s v="21,959"/>
    <n v="21959"/>
    <x v="0"/>
    <x v="36"/>
    <x v="19"/>
    <s v="2022-10-16"/>
    <d v="2022-10-16T00:00:00"/>
    <d v="2022-11-12T00:00:00"/>
    <d v="2022-11-12T00:00:00"/>
    <d v="2023-03-16T00:00:00"/>
    <d v="2023-03-16T00:00:00"/>
    <n v="151"/>
    <n v="0"/>
    <n v="1"/>
    <n v="1.2"/>
    <s v="Middle East"/>
    <m/>
    <x v="2"/>
    <x v="2"/>
    <n v="1"/>
    <n v="124"/>
    <x v="0"/>
  </r>
  <r>
    <s v="DL-00778"/>
    <s v="CUST-0722"/>
    <s v=""/>
    <x v="4"/>
    <s v="Qualification"/>
    <s v="14117"/>
    <n v="14117"/>
    <x v="5"/>
    <x v="6"/>
    <x v="2"/>
    <s v="2024-08-01"/>
    <d v="2024-08-01T00:00:00"/>
    <d v="2024-12-31T00:00:00"/>
    <d v="2024-12-31T00:00:00"/>
    <m/>
    <s v=""/>
    <m/>
    <n v="0"/>
    <n v="1"/>
    <n v="0.6"/>
    <s v="East Africa"/>
    <m/>
    <x v="0"/>
    <x v="0"/>
    <n v="0"/>
    <s v=""/>
    <x v="0"/>
  </r>
  <r>
    <s v="DL-00779"/>
    <s v="CUST-0559"/>
    <s v=""/>
    <x v="1"/>
    <s v="Closed Won"/>
    <s v="192162"/>
    <n v="192162"/>
    <x v="6"/>
    <x v="21"/>
    <x v="19"/>
    <s v="2022-10-26"/>
    <d v="2022-10-26T00:00:00"/>
    <d v="2023-04-10T00:00:00"/>
    <d v="2023-04-10T00:00:00"/>
    <d v="2023-04-23T00:00:00"/>
    <d v="2023-04-23T00:00:00"/>
    <n v="179"/>
    <n v="1"/>
    <n v="3"/>
    <n v="29.5"/>
    <s v="East Africa"/>
    <m/>
    <x v="1"/>
    <x v="0"/>
    <n v="1"/>
    <n v="13"/>
    <x v="1"/>
  </r>
  <r>
    <s v="DL-00780"/>
    <s v="CUST-1035"/>
    <s v="CMP-271"/>
    <x v="3"/>
    <s v="Closed Lost"/>
    <s v="19158"/>
    <n v="19158"/>
    <x v="2"/>
    <x v="4"/>
    <x v="4"/>
    <s v="2022-11-15"/>
    <d v="2022-11-15T00:00:00"/>
    <d v="2023-04-29T00:00:00"/>
    <d v="2023-04-29T00:00:00"/>
    <d v="2023-03-29T00:00:00"/>
    <d v="2023-03-29T00:00:00"/>
    <n v="134"/>
    <n v="0"/>
    <n v="1"/>
    <n v="34"/>
    <s v="East Africa"/>
    <m/>
    <x v="2"/>
    <x v="1"/>
    <n v="1"/>
    <n v="-31"/>
    <x v="1"/>
  </r>
  <r>
    <s v="DL-00781"/>
    <s v="CUST-0159"/>
    <s v=""/>
    <x v="0"/>
    <s v="Prospecting"/>
    <s v="6601"/>
    <n v="6601"/>
    <x v="3"/>
    <x v="10"/>
    <x v="9"/>
    <s v="2022-04-19"/>
    <d v="2022-04-19T00:00:00"/>
    <d v="2022-08-17T00:00:00"/>
    <d v="2022-08-17T00:00:00"/>
    <m/>
    <s v=""/>
    <m/>
    <n v="0"/>
    <n v="1"/>
    <n v="32.700000000000003"/>
    <s v="Middle East"/>
    <m/>
    <x v="0"/>
    <x v="2"/>
    <n v="0"/>
    <s v=""/>
    <x v="0"/>
  </r>
  <r>
    <s v="DL-00782"/>
    <s v="CUST-0582"/>
    <s v="CMP-043"/>
    <x v="4"/>
    <s v="Closed Lost"/>
    <s v="12K"/>
    <n v="12000"/>
    <x v="6"/>
    <x v="1"/>
    <x v="1"/>
    <s v="2023-05-29"/>
    <d v="2023-05-29T00:00:00"/>
    <d v="2023-07-26T00:00:00"/>
    <d v="2023-07-26T00:00:00"/>
    <d v="2023-08-20T00:00:00"/>
    <d v="2023-08-20T00:00:00"/>
    <n v="83"/>
    <n v="0"/>
    <n v="1"/>
    <m/>
    <s v="Southeast Asia"/>
    <m/>
    <x v="2"/>
    <x v="0"/>
    <n v="1"/>
    <n v="25"/>
    <x v="1"/>
  </r>
  <r>
    <s v="DL-00783"/>
    <s v="CUST-0470"/>
    <s v=""/>
    <x v="1"/>
    <s v="Demo"/>
    <s v="$169,085"/>
    <n v="169085"/>
    <x v="6"/>
    <x v="4"/>
    <x v="4"/>
    <s v="2022-04-12"/>
    <d v="2022-04-12T00:00:00"/>
    <d v="2022-05-09T00:00:00"/>
    <d v="2022-05-09T00:00:00"/>
    <m/>
    <s v=""/>
    <m/>
    <n v="0"/>
    <n v="1"/>
    <n v="8.6999999999999993"/>
    <s v="East Africa"/>
    <m/>
    <x v="0"/>
    <x v="1"/>
    <n v="0"/>
    <s v=""/>
    <x v="0"/>
  </r>
  <r>
    <s v="DL-00784"/>
    <s v="CUST-0733"/>
    <s v=""/>
    <x v="0"/>
    <s v="Demo"/>
    <s v="$7,418"/>
    <n v="7418"/>
    <x v="7"/>
    <x v="13"/>
    <x v="12"/>
    <s v="24/06/2022"/>
    <d v="2022-06-24T00:00:00"/>
    <d v="2022-08-21T00:00:00"/>
    <d v="2022-08-21T00:00:00"/>
    <m/>
    <s v=""/>
    <m/>
    <n v="0"/>
    <n v="1"/>
    <n v="22.2"/>
    <s v="East Africa"/>
    <m/>
    <x v="0"/>
    <x v="0"/>
    <n v="0"/>
    <s v=""/>
    <x v="0"/>
  </r>
  <r>
    <s v="DL-00785"/>
    <s v="CUST-1244"/>
    <s v="CMP-175"/>
    <x v="1"/>
    <s v="Proposal"/>
    <s v="$84,680"/>
    <n v="84680"/>
    <x v="0"/>
    <x v="7"/>
    <x v="6"/>
    <s v="2023-01-28"/>
    <d v="2023-01-28T00:00:00"/>
    <d v="2023-05-23T00:00:00"/>
    <d v="2023-05-23T00:00:00"/>
    <m/>
    <s v=""/>
    <m/>
    <n v="0"/>
    <n v="1"/>
    <n v="28.1"/>
    <s v="East Africa"/>
    <m/>
    <x v="0"/>
    <x v="2"/>
    <n v="0"/>
    <s v=""/>
    <x v="0"/>
  </r>
  <r>
    <s v="DL-00786"/>
    <s v="CUST-0138"/>
    <s v=""/>
    <x v="1"/>
    <s v="Closed Lost"/>
    <s v="170,141"/>
    <n v="170141"/>
    <x v="7"/>
    <x v="25"/>
    <x v="21"/>
    <s v="2024-02-04"/>
    <d v="2024-02-04T00:00:00"/>
    <d v="2024-07-12T00:00:00"/>
    <d v="2024-07-12T00:00:00"/>
    <d v="2024-05-18T00:00:00"/>
    <d v="2024-05-18T00:00:00"/>
    <n v="104"/>
    <n v="0"/>
    <n v="1"/>
    <n v="6.2"/>
    <s v="South Asia"/>
    <m/>
    <x v="2"/>
    <x v="0"/>
    <n v="1"/>
    <n v="-55"/>
    <x v="1"/>
  </r>
  <r>
    <s v="DL-00787"/>
    <s v="CUST-0238"/>
    <s v="CMP-361"/>
    <x v="0"/>
    <s v="Negotiation"/>
    <s v="$2,125"/>
    <n v="2125"/>
    <x v="1"/>
    <x v="11"/>
    <x v="10"/>
    <s v="2023-08-18"/>
    <d v="2023-08-18T00:00:00"/>
    <d v="2023-09-23T00:00:00"/>
    <d v="2023-09-23T00:00:00"/>
    <m/>
    <s v=""/>
    <m/>
    <n v="0"/>
    <n v="1"/>
    <n v="18"/>
    <s v="East Africa"/>
    <m/>
    <x v="0"/>
    <x v="2"/>
    <n v="0"/>
    <s v=""/>
    <x v="0"/>
  </r>
  <r>
    <s v="DL-00788"/>
    <s v="CUST-1189"/>
    <s v="CMP-027"/>
    <x v="0"/>
    <s v="Demo"/>
    <s v="8162"/>
    <n v="8162"/>
    <x v="1"/>
    <x v="15"/>
    <x v="14"/>
    <s v="2022-09-05"/>
    <d v="2022-09-05T00:00:00"/>
    <d v="2022-09-27T00:00:00"/>
    <d v="2022-09-27T00:00:00"/>
    <m/>
    <s v=""/>
    <m/>
    <n v="0"/>
    <n v="1"/>
    <m/>
    <s v="East Africa"/>
    <m/>
    <x v="0"/>
    <x v="2"/>
    <n v="0"/>
    <s v=""/>
    <x v="0"/>
  </r>
  <r>
    <s v="DL-00789"/>
    <s v="CUST-1438"/>
    <s v="CMP-127"/>
    <x v="1"/>
    <s v="Proposal"/>
    <s v="139351"/>
    <n v="139351"/>
    <x v="8"/>
    <x v="7"/>
    <x v="6"/>
    <s v="2023-09-01"/>
    <d v="2023-09-01T00:00:00"/>
    <d v="2023-10-23T00:00:00"/>
    <d v="2023-10-23T00:00:00"/>
    <m/>
    <s v=""/>
    <m/>
    <n v="0"/>
    <n v="1"/>
    <n v="32.9"/>
    <s v="ANZ"/>
    <m/>
    <x v="0"/>
    <x v="1"/>
    <n v="0"/>
    <s v=""/>
    <x v="0"/>
  </r>
  <r>
    <s v="DL-00790"/>
    <s v="CUST-0670"/>
    <s v="CMP-032"/>
    <x v="3"/>
    <s v="Closed Lost"/>
    <s v="$7,504"/>
    <n v="7504"/>
    <x v="2"/>
    <x v="8"/>
    <x v="7"/>
    <s v="2023-10-04"/>
    <d v="2023-10-04T00:00:00"/>
    <d v="2023-11-17T00:00:00"/>
    <d v="2023-11-17T00:00:00"/>
    <d v="2023-10-30T00:00:00"/>
    <d v="2023-10-30T00:00:00"/>
    <n v="26"/>
    <n v="0"/>
    <n v="1"/>
    <m/>
    <s v="Southeast Asia"/>
    <m/>
    <x v="2"/>
    <x v="2"/>
    <n v="1"/>
    <n v="-18"/>
    <x v="1"/>
  </r>
  <r>
    <s v="DL-00791"/>
    <s v="CUST-0736"/>
    <s v="CMP-042"/>
    <x v="4"/>
    <s v="Closed Won"/>
    <s v="13609"/>
    <n v="13609"/>
    <x v="8"/>
    <x v="1"/>
    <x v="1"/>
    <s v="29/05/2023"/>
    <d v="2023-05-29T00:00:00"/>
    <d v="2023-07-15T00:00:00"/>
    <d v="2023-07-15T00:00:00"/>
    <d v="2023-08-21T00:00:00"/>
    <d v="2023-08-21T00:00:00"/>
    <n v="84"/>
    <n v="0"/>
    <n v="1"/>
    <n v="33"/>
    <s v="Southeast Asia"/>
    <m/>
    <x v="1"/>
    <x v="2"/>
    <n v="1"/>
    <n v="37"/>
    <x v="0"/>
  </r>
  <r>
    <s v="DL-00792"/>
    <s v="CUST-0286"/>
    <s v="CMP-325"/>
    <x v="1"/>
    <s v="Qualification"/>
    <s v="$127,647"/>
    <n v="127647"/>
    <x v="5"/>
    <x v="1"/>
    <x v="1"/>
    <s v="2024-07-06"/>
    <d v="2024-07-06T00:00:00"/>
    <d v="2024-08-24T00:00:00"/>
    <d v="2024-08-24T00:00:00"/>
    <m/>
    <s v=""/>
    <m/>
    <n v="0"/>
    <n v="1"/>
    <n v="25.6"/>
    <s v="East Africa"/>
    <m/>
    <x v="0"/>
    <x v="0"/>
    <n v="0"/>
    <s v=""/>
    <x v="0"/>
  </r>
  <r>
    <s v="DL-00793"/>
    <s v="CUST-1011"/>
    <s v="CMP-124"/>
    <x v="4"/>
    <s v="Closed Won"/>
    <s v="$8,242"/>
    <n v="8242"/>
    <x v="3"/>
    <x v="8"/>
    <x v="7"/>
    <s v="2024-10-19"/>
    <d v="2024-10-19T00:00:00"/>
    <d v="2024-11-13T00:00:00"/>
    <d v="2024-11-13T00:00:00"/>
    <d v="2025-02-02T00:00:00"/>
    <d v="2025-02-02T00:00:00"/>
    <n v="106"/>
    <n v="1"/>
    <n v="3"/>
    <m/>
    <s v="South Asia"/>
    <m/>
    <x v="1"/>
    <x v="0"/>
    <n v="1"/>
    <n v="81"/>
    <x v="0"/>
  </r>
  <r>
    <s v="DL-00794"/>
    <s v="CUST-0759"/>
    <s v="CMP-273"/>
    <x v="0"/>
    <s v="Prospecting"/>
    <s v="3,523"/>
    <n v="3523"/>
    <x v="3"/>
    <x v="13"/>
    <x v="12"/>
    <s v="2023-12-07"/>
    <d v="2023-12-07T00:00:00"/>
    <d v="2024-03-05T00:00:00"/>
    <d v="2024-03-05T00:00:00"/>
    <m/>
    <s v=""/>
    <m/>
    <n v="0"/>
    <n v="1"/>
    <n v="15.3"/>
    <s v="Southeast Asia"/>
    <m/>
    <x v="0"/>
    <x v="1"/>
    <n v="0"/>
    <s v=""/>
    <x v="0"/>
  </r>
  <r>
    <s v="DL-00795"/>
    <s v="CUST-0995"/>
    <s v="CMP-398"/>
    <x v="4"/>
    <s v="Closed Won"/>
    <s v="$12,059"/>
    <n v="12059"/>
    <x v="4"/>
    <x v="11"/>
    <x v="10"/>
    <s v="2022-07-31"/>
    <d v="2022-07-31T00:00:00"/>
    <d v="2022-12-23T00:00:00"/>
    <d v="2022-12-23T00:00:00"/>
    <d v="2022-11-25T00:00:00"/>
    <d v="2022-11-25T00:00:00"/>
    <n v="117"/>
    <n v="0"/>
    <n v="1"/>
    <n v="34"/>
    <s v="East Africa"/>
    <m/>
    <x v="1"/>
    <x v="0"/>
    <n v="1"/>
    <n v="-28"/>
    <x v="1"/>
  </r>
  <r>
    <s v="DL-00796"/>
    <s v="CUST-1057"/>
    <s v="CMP-042"/>
    <x v="0"/>
    <s v="Proposal"/>
    <s v="$7,695"/>
    <n v="7695"/>
    <x v="6"/>
    <x v="17"/>
    <x v="16"/>
    <s v="2024-07-24"/>
    <d v="2024-07-24T00:00:00"/>
    <d v="2024-12-19T00:00:00"/>
    <d v="2024-12-19T00:00:00"/>
    <m/>
    <s v=""/>
    <m/>
    <n v="0"/>
    <n v="1"/>
    <n v="12.9"/>
    <s v="East Africa"/>
    <m/>
    <x v="0"/>
    <x v="2"/>
    <n v="0"/>
    <s v=""/>
    <x v="0"/>
  </r>
  <r>
    <s v="DL-00797"/>
    <s v="CUST-1382"/>
    <s v="CMP-283"/>
    <x v="0"/>
    <s v="Negotiation"/>
    <s v="8046"/>
    <n v="8046"/>
    <x v="7"/>
    <x v="5"/>
    <x v="5"/>
    <s v="2022-01-15"/>
    <d v="2022-01-15T00:00:00"/>
    <d v="2022-01-30T00:00:00"/>
    <d v="2022-01-30T00:00:00"/>
    <m/>
    <s v=""/>
    <m/>
    <n v="0"/>
    <n v="1"/>
    <n v="13.1"/>
    <s v="Middle East"/>
    <m/>
    <x v="0"/>
    <x v="0"/>
    <n v="0"/>
    <s v=""/>
    <x v="0"/>
  </r>
  <r>
    <s v="DL-00798"/>
    <s v="CUST-1349"/>
    <s v=""/>
    <x v="3"/>
    <s v="Negotiation"/>
    <s v="$6,155"/>
    <n v="6155"/>
    <x v="2"/>
    <x v="6"/>
    <x v="2"/>
    <s v="2024-04-29"/>
    <d v="2024-04-29T00:00:00"/>
    <d v="2024-09-30T00:00:00"/>
    <d v="2024-09-30T00:00:00"/>
    <m/>
    <s v=""/>
    <m/>
    <n v="0"/>
    <n v="1"/>
    <n v="28.4"/>
    <s v="Middle East"/>
    <m/>
    <x v="0"/>
    <x v="2"/>
    <n v="0"/>
    <s v=""/>
    <x v="0"/>
  </r>
  <r>
    <s v="DL-00799"/>
    <s v="CUST-0511"/>
    <s v="CMP-050"/>
    <x v="1"/>
    <s v="Demo"/>
    <s v="185278"/>
    <n v="185278"/>
    <x v="1"/>
    <x v="1"/>
    <x v="1"/>
    <s v="2023-02-06"/>
    <d v="2023-02-06T00:00:00"/>
    <d v="2023-03-01T00:00:00"/>
    <d v="2023-03-01T00:00:00"/>
    <m/>
    <s v=""/>
    <m/>
    <n v="0"/>
    <n v="1"/>
    <n v="21.4"/>
    <s v="Southeast Asia"/>
    <m/>
    <x v="0"/>
    <x v="2"/>
    <n v="0"/>
    <s v=""/>
    <x v="0"/>
  </r>
  <r>
    <s v="DL-00800"/>
    <s v="CUST-0726"/>
    <s v="CMP-172"/>
    <x v="0"/>
    <s v="Closed Lost"/>
    <s v="9409"/>
    <n v="9409"/>
    <x v="0"/>
    <x v="3"/>
    <x v="3"/>
    <s v="17/04/2023"/>
    <d v="2023-04-17T00:00:00"/>
    <d v="2023-08-19T00:00:00"/>
    <d v="2023-08-19T00:00:00"/>
    <d v="2023-08-06T00:00:00"/>
    <d v="2023-08-06T00:00:00"/>
    <n v="111"/>
    <n v="0"/>
    <n v="1"/>
    <m/>
    <s v="Middle East"/>
    <m/>
    <x v="2"/>
    <x v="0"/>
    <n v="1"/>
    <n v="-13"/>
    <x v="1"/>
  </r>
  <r>
    <s v="DL-00801"/>
    <s v="CUST-0487"/>
    <s v=""/>
    <x v="4"/>
    <s v="Closed Lost"/>
    <s v="12519"/>
    <n v="12519"/>
    <x v="1"/>
    <x v="13"/>
    <x v="12"/>
    <s v="2024-09-24"/>
    <d v="2024-09-24T00:00:00"/>
    <d v="2025-02-05T00:00:00"/>
    <d v="2025-02-05T00:00:00"/>
    <d v="2024-10-24T00:00:00"/>
    <d v="2024-10-24T00:00:00"/>
    <n v="30"/>
    <n v="0"/>
    <n v="1"/>
    <n v="34.799999999999997"/>
    <s v="East Africa"/>
    <m/>
    <x v="2"/>
    <x v="2"/>
    <n v="1"/>
    <n v="-104"/>
    <x v="1"/>
  </r>
  <r>
    <s v="DL-00802"/>
    <s v="CUST-1057"/>
    <s v="CMP-083"/>
    <x v="0"/>
    <s v="Proposal"/>
    <s v="6867"/>
    <n v="6867"/>
    <x v="8"/>
    <x v="4"/>
    <x v="4"/>
    <s v="2023-09-22"/>
    <d v="2023-09-22T00:00:00"/>
    <d v="2023-12-27T00:00:00"/>
    <d v="2023-12-27T00:00:00"/>
    <m/>
    <s v=""/>
    <m/>
    <n v="0"/>
    <n v="1"/>
    <n v="33.4"/>
    <s v="Middle East"/>
    <m/>
    <x v="0"/>
    <x v="2"/>
    <n v="0"/>
    <s v=""/>
    <x v="0"/>
  </r>
  <r>
    <s v="DL-00803"/>
    <s v="CUST-0867"/>
    <s v="CMP-083"/>
    <x v="2"/>
    <s v="Closed Won"/>
    <s v="32882"/>
    <n v="32882"/>
    <x v="3"/>
    <x v="6"/>
    <x v="2"/>
    <s v="2023-09-19"/>
    <d v="2023-09-19T00:00:00"/>
    <d v="2023-12-04T00:00:00"/>
    <d v="2023-12-04T00:00:00"/>
    <d v="2023-11-04T00:00:00"/>
    <d v="2023-11-04T00:00:00"/>
    <n v="46"/>
    <n v="0"/>
    <n v="1"/>
    <n v="34.9"/>
    <s v="South Asia"/>
    <m/>
    <x v="1"/>
    <x v="2"/>
    <n v="1"/>
    <n v="-30"/>
    <x v="1"/>
  </r>
  <r>
    <s v="DL-00804"/>
    <s v="CUST-1500"/>
    <s v="CMP-020"/>
    <x v="1"/>
    <s v="Closed Won"/>
    <s v="64048"/>
    <n v="64048"/>
    <x v="5"/>
    <x v="12"/>
    <x v="11"/>
    <s v="26/12/2024"/>
    <d v="2024-12-26T00:00:00"/>
    <d v="2025-03-13T00:00:00"/>
    <d v="2025-03-13T00:00:00"/>
    <d v="2025-04-01T00:00:00"/>
    <d v="2025-04-01T00:00:00"/>
    <n v="96"/>
    <n v="0"/>
    <n v="1"/>
    <m/>
    <s v="Southeast Asia"/>
    <m/>
    <x v="1"/>
    <x v="0"/>
    <n v="1"/>
    <n v="19"/>
    <x v="1"/>
  </r>
  <r>
    <s v="DL-00805"/>
    <s v="CUST-0314"/>
    <s v=""/>
    <x v="1"/>
    <s v="Prospecting"/>
    <s v="$211,383"/>
    <n v="211383"/>
    <x v="5"/>
    <x v="3"/>
    <x v="3"/>
    <s v="2023-06-21"/>
    <d v="2023-06-21T00:00:00"/>
    <d v="2023-12-15T00:00:00"/>
    <d v="2023-12-15T00:00:00"/>
    <m/>
    <s v=""/>
    <m/>
    <n v="0"/>
    <n v="1"/>
    <n v="18.7"/>
    <s v="South Asia"/>
    <m/>
    <x v="0"/>
    <x v="1"/>
    <n v="0"/>
    <s v=""/>
    <x v="0"/>
  </r>
  <r>
    <s v="DL-00806"/>
    <s v="CUST-1243"/>
    <s v=""/>
    <x v="3"/>
    <s v="Proposal"/>
    <s v="$17,152"/>
    <n v="17152"/>
    <x v="6"/>
    <x v="6"/>
    <x v="2"/>
    <s v="2023-09-30"/>
    <d v="2023-09-30T00:00:00"/>
    <d v="2023-12-06T00:00:00"/>
    <d v="2023-12-06T00:00:00"/>
    <m/>
    <s v=""/>
    <m/>
    <n v="0"/>
    <n v="1"/>
    <m/>
    <s v="South Asia"/>
    <m/>
    <x v="0"/>
    <x v="2"/>
    <n v="0"/>
    <s v=""/>
    <x v="0"/>
  </r>
  <r>
    <s v="DL-00807"/>
    <s v="CUST-0603"/>
    <s v="CMP-076"/>
    <x v="4"/>
    <s v="Prospecting"/>
    <s v="6407"/>
    <n v="6407"/>
    <x v="6"/>
    <x v="9"/>
    <x v="8"/>
    <s v="2024-01-21"/>
    <d v="2024-01-21T00:00:00"/>
    <d v="2024-06-30T00:00:00"/>
    <d v="2024-06-30T00:00:00"/>
    <m/>
    <s v=""/>
    <m/>
    <n v="0"/>
    <n v="1"/>
    <n v="1.7"/>
    <s v="Southeast Asia"/>
    <m/>
    <x v="0"/>
    <x v="2"/>
    <n v="0"/>
    <s v=""/>
    <x v="0"/>
  </r>
  <r>
    <s v="DL-00808"/>
    <s v="CUST-1223"/>
    <s v="CMP-255"/>
    <x v="1"/>
    <s v="Proposal"/>
    <s v="167409"/>
    <n v="167409"/>
    <x v="3"/>
    <x v="13"/>
    <x v="12"/>
    <s v="2022-06-07"/>
    <d v="2022-06-07T00:00:00"/>
    <d v="2022-11-22T00:00:00"/>
    <d v="2022-11-22T00:00:00"/>
    <m/>
    <s v=""/>
    <m/>
    <n v="0"/>
    <n v="1"/>
    <n v="19.600000000000001"/>
    <s v="ANZ"/>
    <m/>
    <x v="0"/>
    <x v="0"/>
    <n v="0"/>
    <s v=""/>
    <x v="0"/>
  </r>
  <r>
    <s v="DL-00809"/>
    <s v="CUST-0976"/>
    <s v=""/>
    <x v="4"/>
    <s v="Closed Lost"/>
    <s v="$9,678"/>
    <n v="9678"/>
    <x v="0"/>
    <x v="6"/>
    <x v="2"/>
    <s v="2023-03-13"/>
    <d v="2023-03-13T00:00:00"/>
    <d v="2023-08-21T00:00:00"/>
    <d v="2023-08-21T00:00:00"/>
    <d v="2023-07-27T00:00:00"/>
    <d v="2023-07-27T00:00:00"/>
    <n v="136"/>
    <n v="0"/>
    <n v="1"/>
    <n v="22.5"/>
    <s v="ANZ"/>
    <m/>
    <x v="2"/>
    <x v="2"/>
    <n v="1"/>
    <n v="-25"/>
    <x v="1"/>
  </r>
  <r>
    <s v="DL-00810"/>
    <s v="CUST-0564"/>
    <s v="CMP-016"/>
    <x v="1"/>
    <s v="Prospecting"/>
    <s v="156393"/>
    <n v="156393"/>
    <x v="5"/>
    <x v="19"/>
    <x v="17"/>
    <s v="2022-06-23"/>
    <d v="2022-06-23T00:00:00"/>
    <d v="2022-09-03T00:00:00"/>
    <d v="2022-09-03T00:00:00"/>
    <m/>
    <s v=""/>
    <m/>
    <n v="0"/>
    <n v="1"/>
    <n v="18.8"/>
    <s v="East Africa"/>
    <m/>
    <x v="0"/>
    <x v="2"/>
    <n v="0"/>
    <s v=""/>
    <x v="0"/>
  </r>
  <r>
    <s v="DL-00811"/>
    <s v="CUST-0639"/>
    <s v=""/>
    <x v="0"/>
    <s v="Qualification"/>
    <s v="$8,820"/>
    <n v="8820"/>
    <x v="0"/>
    <x v="16"/>
    <x v="15"/>
    <s v="2023-01-30"/>
    <d v="2023-01-30T00:00:00"/>
    <d v="2023-07-02T00:00:00"/>
    <d v="2023-07-02T00:00:00"/>
    <m/>
    <s v=""/>
    <m/>
    <n v="0"/>
    <n v="1"/>
    <n v="8.3000000000000007"/>
    <s v="Middle East"/>
    <m/>
    <x v="0"/>
    <x v="2"/>
    <n v="0"/>
    <s v=""/>
    <x v="0"/>
  </r>
  <r>
    <s v="DL-00812"/>
    <s v="CUST-1231"/>
    <s v="CMP-039"/>
    <x v="2"/>
    <s v="Closed Won"/>
    <s v="$18,352"/>
    <n v="18352"/>
    <x v="1"/>
    <x v="0"/>
    <x v="0"/>
    <s v="2024-04-20"/>
    <d v="2024-04-20T00:00:00"/>
    <d v="2024-08-20T00:00:00"/>
    <d v="2024-08-20T00:00:00"/>
    <d v="2024-05-12T00:00:00"/>
    <d v="2024-05-12T00:00:00"/>
    <n v="22"/>
    <n v="1"/>
    <n v="1"/>
    <n v="25.9"/>
    <s v="Southeast Asia"/>
    <m/>
    <x v="1"/>
    <x v="2"/>
    <n v="1"/>
    <n v="-100"/>
    <x v="1"/>
  </r>
  <r>
    <s v="DL-00813"/>
    <s v="CUST-1345"/>
    <s v="CMP-304"/>
    <x v="1"/>
    <s v="Qualification"/>
    <s v="$161,193"/>
    <n v="161193"/>
    <x v="7"/>
    <x v="16"/>
    <x v="15"/>
    <s v="2023-03-25"/>
    <d v="2023-03-25T00:00:00"/>
    <d v="2023-04-18T00:00:00"/>
    <d v="2023-04-18T00:00:00"/>
    <m/>
    <s v=""/>
    <m/>
    <n v="0"/>
    <n v="1"/>
    <n v="32.9"/>
    <s v="ANZ"/>
    <m/>
    <x v="0"/>
    <x v="0"/>
    <n v="0"/>
    <s v=""/>
    <x v="0"/>
  </r>
  <r>
    <s v="DL-00814"/>
    <s v="CUST-1031"/>
    <s v=""/>
    <x v="3"/>
    <s v="Proposal"/>
    <s v="$19,151"/>
    <n v="19151"/>
    <x v="1"/>
    <x v="9"/>
    <x v="8"/>
    <s v="2022-08-05"/>
    <d v="2022-08-05T00:00:00"/>
    <d v="2022-08-29T00:00:00"/>
    <d v="2022-08-29T00:00:00"/>
    <m/>
    <s v=""/>
    <m/>
    <n v="0"/>
    <n v="1"/>
    <n v="4.9000000000000004"/>
    <s v="East Africa"/>
    <m/>
    <x v="0"/>
    <x v="2"/>
    <n v="0"/>
    <s v=""/>
    <x v="0"/>
  </r>
  <r>
    <s v="DL-00815"/>
    <s v="CUST-0140"/>
    <s v=""/>
    <x v="0"/>
    <s v="Closed Won"/>
    <s v="$8,697"/>
    <n v="8697"/>
    <x v="5"/>
    <x v="20"/>
    <x v="18"/>
    <s v="2022-02-01"/>
    <d v="2022-02-01T00:00:00"/>
    <d v="2022-02-21T00:00:00"/>
    <d v="2022-02-21T00:00:00"/>
    <d v="2022-05-11T00:00:00"/>
    <d v="2022-05-11T00:00:00"/>
    <n v="99"/>
    <n v="0"/>
    <n v="1"/>
    <m/>
    <s v="Middle East"/>
    <m/>
    <x v="1"/>
    <x v="1"/>
    <n v="1"/>
    <n v="79"/>
    <x v="0"/>
  </r>
  <r>
    <s v="DL-00816"/>
    <s v="CUST-0888"/>
    <s v=""/>
    <x v="2"/>
    <s v="Closed Won"/>
    <s v="31,217"/>
    <n v="31217"/>
    <x v="5"/>
    <x v="14"/>
    <x v="13"/>
    <s v="2023-06-14"/>
    <d v="2023-06-14T00:00:00"/>
    <d v="2023-07-20T00:00:00"/>
    <d v="2023-07-20T00:00:00"/>
    <d v="2023-07-08T00:00:00"/>
    <d v="2023-07-08T00:00:00"/>
    <n v="24"/>
    <n v="0"/>
    <n v="1"/>
    <n v="17.600000000000001"/>
    <s v="Southeast Asia"/>
    <m/>
    <x v="1"/>
    <x v="2"/>
    <n v="1"/>
    <n v="-12"/>
    <x v="1"/>
  </r>
  <r>
    <s v="DL-00817"/>
    <s v="CUST-0097"/>
    <s v=""/>
    <x v="1"/>
    <s v="Negotiation"/>
    <s v="178K"/>
    <n v="178000"/>
    <x v="4"/>
    <x v="3"/>
    <x v="3"/>
    <s v="2024-05-16"/>
    <d v="2024-05-16T00:00:00"/>
    <d v="2024-11-04T00:00:00"/>
    <d v="2024-11-04T00:00:00"/>
    <m/>
    <s v=""/>
    <m/>
    <n v="0"/>
    <n v="1"/>
    <n v="23"/>
    <s v="Southeast Asia"/>
    <m/>
    <x v="0"/>
    <x v="0"/>
    <n v="0"/>
    <s v=""/>
    <x v="0"/>
  </r>
  <r>
    <s v="DL-00818"/>
    <s v="CUST-0117"/>
    <s v=""/>
    <x v="1"/>
    <s v="Closed Won"/>
    <s v="205K"/>
    <n v="205000"/>
    <x v="4"/>
    <x v="7"/>
    <x v="6"/>
    <s v="21/10/2024"/>
    <d v="2024-10-21T00:00:00"/>
    <d v="2025-01-10T00:00:00"/>
    <d v="2025-01-10T00:00:00"/>
    <d v="2025-04-05T00:00:00"/>
    <d v="2025-04-05T00:00:00"/>
    <n v="166"/>
    <n v="1"/>
    <n v="4"/>
    <n v="0.8"/>
    <s v="Southeast Asia"/>
    <m/>
    <x v="1"/>
    <x v="2"/>
    <n v="1"/>
    <n v="85"/>
    <x v="0"/>
  </r>
  <r>
    <s v="DL-00819"/>
    <s v="CUST-1048"/>
    <s v=""/>
    <x v="4"/>
    <s v="Closed Won"/>
    <s v="10672"/>
    <n v="10672"/>
    <x v="5"/>
    <x v="5"/>
    <x v="5"/>
    <s v="2024-01-02"/>
    <d v="2024-01-02T00:00:00"/>
    <d v="2024-02-10T00:00:00"/>
    <d v="2024-02-10T00:00:00"/>
    <d v="2024-02-22T00:00:00"/>
    <d v="2024-02-22T00:00:00"/>
    <n v="51"/>
    <n v="1"/>
    <n v="3"/>
    <n v="20.8"/>
    <s v="Southeast Asia"/>
    <m/>
    <x v="1"/>
    <x v="2"/>
    <n v="1"/>
    <n v="12"/>
    <x v="1"/>
  </r>
  <r>
    <s v="DL-00820"/>
    <s v="CUST-0943"/>
    <s v="CMP-333"/>
    <x v="1"/>
    <s v="Qualification"/>
    <s v="211380"/>
    <n v="211380"/>
    <x v="1"/>
    <x v="16"/>
    <x v="15"/>
    <s v="2022-02-28"/>
    <d v="2022-02-28T00:00:00"/>
    <d v="2022-06-07T00:00:00"/>
    <d v="2022-06-07T00:00:00"/>
    <m/>
    <s v=""/>
    <m/>
    <n v="0"/>
    <n v="1"/>
    <m/>
    <s v="Southeast Asia"/>
    <m/>
    <x v="0"/>
    <x v="0"/>
    <n v="0"/>
    <s v=""/>
    <x v="0"/>
  </r>
  <r>
    <s v="DL-00821"/>
    <s v="CUST-0690"/>
    <s v="CMP-028"/>
    <x v="1"/>
    <s v="Prospecting"/>
    <s v="$52,665"/>
    <n v="52665"/>
    <x v="0"/>
    <x v="38"/>
    <x v="20"/>
    <s v="2022-10-09"/>
    <d v="2022-10-09T00:00:00"/>
    <d v="2022-11-19T00:00:00"/>
    <d v="2022-11-19T00:00:00"/>
    <m/>
    <s v=""/>
    <m/>
    <n v="0"/>
    <n v="1"/>
    <n v="14.1"/>
    <s v="Middle East"/>
    <m/>
    <x v="0"/>
    <x v="0"/>
    <n v="0"/>
    <s v=""/>
    <x v="0"/>
  </r>
  <r>
    <s v="DL-00822"/>
    <s v="CUST-0362"/>
    <s v="CMP-397"/>
    <x v="0"/>
    <s v="Closed Lost"/>
    <s v="6693"/>
    <n v="6693"/>
    <x v="5"/>
    <x v="17"/>
    <x v="16"/>
    <s v="2024-06-15"/>
    <d v="2024-06-15T00:00:00"/>
    <d v="2024-10-01T00:00:00"/>
    <d v="2024-10-01T00:00:00"/>
    <d v="2024-11-25T00:00:00"/>
    <d v="2024-11-25T00:00:00"/>
    <n v="163"/>
    <n v="0"/>
    <n v="1"/>
    <n v="9.3000000000000007"/>
    <s v="South Asia"/>
    <m/>
    <x v="2"/>
    <x v="2"/>
    <n v="1"/>
    <n v="55"/>
    <x v="0"/>
  </r>
  <r>
    <s v="DL-00823"/>
    <s v="CUST-0223"/>
    <s v="CMP-163"/>
    <x v="1"/>
    <s v="Negotiation"/>
    <s v="94235"/>
    <n v="94235"/>
    <x v="5"/>
    <x v="17"/>
    <x v="16"/>
    <s v="2024-12-29"/>
    <d v="2024-12-29T00:00:00"/>
    <d v="2025-04-03T00:00:00"/>
    <d v="2025-04-03T00:00:00"/>
    <m/>
    <s v=""/>
    <m/>
    <n v="0"/>
    <n v="1"/>
    <n v="26.7"/>
    <s v="Southeast Asia"/>
    <m/>
    <x v="0"/>
    <x v="2"/>
    <n v="0"/>
    <s v=""/>
    <x v="0"/>
  </r>
  <r>
    <s v="DL-00824"/>
    <s v="CUST-0261"/>
    <s v="CMP-118"/>
    <x v="3"/>
    <s v="Demo"/>
    <s v="$23,337"/>
    <n v="23337"/>
    <x v="8"/>
    <x v="22"/>
    <x v="20"/>
    <s v="29/09/2023"/>
    <d v="2023-09-29T00:00:00"/>
    <d v="2023-12-02T00:00:00"/>
    <d v="2023-12-02T00:00:00"/>
    <m/>
    <s v=""/>
    <m/>
    <n v="0"/>
    <n v="1"/>
    <n v="12.2"/>
    <s v="East Africa"/>
    <m/>
    <x v="0"/>
    <x v="0"/>
    <n v="0"/>
    <s v=""/>
    <x v="0"/>
  </r>
  <r>
    <s v="DL-00825"/>
    <s v="CUST-0423"/>
    <s v="CMP-231"/>
    <x v="1"/>
    <s v="Closed Lost"/>
    <s v="101113"/>
    <n v="101113"/>
    <x v="1"/>
    <x v="7"/>
    <x v="6"/>
    <s v="2024-10-12"/>
    <d v="2024-10-12T00:00:00"/>
    <d v="2025-03-06T00:00:00"/>
    <d v="2025-03-06T00:00:00"/>
    <d v="2025-04-25T00:00:00"/>
    <d v="2025-04-25T00:00:00"/>
    <n v="195"/>
    <n v="0"/>
    <n v="1"/>
    <n v="30.9"/>
    <s v="Middle East"/>
    <m/>
    <x v="2"/>
    <x v="1"/>
    <n v="1"/>
    <n v="50"/>
    <x v="0"/>
  </r>
  <r>
    <s v="DL-00826"/>
    <s v="CUST-0604"/>
    <s v=""/>
    <x v="2"/>
    <s v="Demo"/>
    <s v="$31,315"/>
    <n v="31315"/>
    <x v="5"/>
    <x v="14"/>
    <x v="13"/>
    <s v="2023-07-15"/>
    <d v="2023-07-15T00:00:00"/>
    <d v="2023-12-27T00:00:00"/>
    <d v="2023-12-27T00:00:00"/>
    <m/>
    <s v=""/>
    <m/>
    <n v="0"/>
    <n v="1"/>
    <n v="10.7"/>
    <s v="South Asia"/>
    <m/>
    <x v="0"/>
    <x v="0"/>
    <n v="0"/>
    <s v=""/>
    <x v="0"/>
  </r>
  <r>
    <s v="DL-00827"/>
    <s v="CUST-1090"/>
    <s v="CMP-288"/>
    <x v="3"/>
    <s v="Closed Lost"/>
    <s v="$11,029"/>
    <n v="11029"/>
    <x v="2"/>
    <x v="8"/>
    <x v="7"/>
    <s v="2024-07-25"/>
    <d v="2024-07-25T00:00:00"/>
    <d v="2024-10-01T00:00:00"/>
    <d v="2024-10-01T00:00:00"/>
    <d v="2025-01-12T00:00:00"/>
    <d v="2025-01-12T00:00:00"/>
    <n v="171"/>
    <n v="0"/>
    <n v="1"/>
    <n v="8"/>
    <s v="Middle East"/>
    <m/>
    <x v="2"/>
    <x v="1"/>
    <n v="1"/>
    <n v="103"/>
    <x v="0"/>
  </r>
  <r>
    <s v="DL-00828"/>
    <s v="CUST-0778"/>
    <s v="CMP-309"/>
    <x v="0"/>
    <s v="Negotiation"/>
    <s v="$1,405"/>
    <n v="1405"/>
    <x v="1"/>
    <x v="22"/>
    <x v="20"/>
    <s v="2023-06-05"/>
    <d v="2023-06-05T00:00:00"/>
    <d v="2023-09-20T00:00:00"/>
    <d v="2023-09-20T00:00:00"/>
    <m/>
    <s v=""/>
    <m/>
    <n v="0"/>
    <n v="1"/>
    <n v="34.200000000000003"/>
    <s v="South Asia"/>
    <m/>
    <x v="0"/>
    <x v="0"/>
    <n v="0"/>
    <s v=""/>
    <x v="0"/>
  </r>
  <r>
    <s v="DL-00829"/>
    <s v="CUST-0124"/>
    <s v="CMP-202"/>
    <x v="3"/>
    <s v="Closed Won"/>
    <s v="$15,099"/>
    <n v="15099"/>
    <x v="4"/>
    <x v="13"/>
    <x v="12"/>
    <s v="2024-06-20"/>
    <d v="2024-06-20T00:00:00"/>
    <d v="2024-08-08T00:00:00"/>
    <d v="2024-08-08T00:00:00"/>
    <d v="2024-08-05T00:00:00"/>
    <d v="2024-08-05T00:00:00"/>
    <n v="46"/>
    <n v="0"/>
    <n v="1"/>
    <n v="10.4"/>
    <s v="Southeast Asia"/>
    <m/>
    <x v="1"/>
    <x v="2"/>
    <n v="1"/>
    <n v="-3"/>
    <x v="1"/>
  </r>
  <r>
    <s v="DL-00830"/>
    <s v="CUST-0121"/>
    <s v="CMP-256"/>
    <x v="2"/>
    <s v="Closed Won"/>
    <s v="45993"/>
    <n v="45993"/>
    <x v="5"/>
    <x v="5"/>
    <x v="5"/>
    <s v="2023-06-14"/>
    <d v="2023-06-14T00:00:00"/>
    <d v="2023-10-24T00:00:00"/>
    <d v="2023-10-24T00:00:00"/>
    <d v="2023-10-03T00:00:00"/>
    <d v="2023-10-03T00:00:00"/>
    <n v="111"/>
    <n v="1"/>
    <n v="2"/>
    <n v="15"/>
    <s v="Middle East"/>
    <m/>
    <x v="1"/>
    <x v="0"/>
    <n v="1"/>
    <n v="-21"/>
    <x v="1"/>
  </r>
  <r>
    <s v="DL-00831"/>
    <s v="CUST-1487"/>
    <s v="CMP-253"/>
    <x v="1"/>
    <s v="Demo"/>
    <s v="189577"/>
    <n v="189577"/>
    <x v="5"/>
    <x v="4"/>
    <x v="4"/>
    <s v="2023-12-27"/>
    <d v="2023-12-27T00:00:00"/>
    <d v="2024-02-09T00:00:00"/>
    <d v="2024-02-09T00:00:00"/>
    <m/>
    <s v=""/>
    <m/>
    <n v="0"/>
    <n v="1"/>
    <n v="25.4"/>
    <s v="Middle East"/>
    <m/>
    <x v="0"/>
    <x v="2"/>
    <n v="0"/>
    <s v=""/>
    <x v="0"/>
  </r>
  <r>
    <s v="DL-00832"/>
    <s v="CUST-1350"/>
    <s v="CMP-067"/>
    <x v="2"/>
    <s v="Proposal"/>
    <s v="$44,246"/>
    <n v="44246"/>
    <x v="0"/>
    <x v="7"/>
    <x v="6"/>
    <s v="2023-07-28"/>
    <d v="2023-07-28T00:00:00"/>
    <d v="2024-01-12T00:00:00"/>
    <d v="2024-01-12T00:00:00"/>
    <m/>
    <s v=""/>
    <m/>
    <n v="0"/>
    <n v="1"/>
    <n v="13.8"/>
    <s v="South Asia"/>
    <m/>
    <x v="0"/>
    <x v="2"/>
    <n v="0"/>
    <s v=""/>
    <x v="0"/>
  </r>
  <r>
    <s v="DL-00833"/>
    <s v="CUST-0555"/>
    <s v="CMP-070"/>
    <x v="0"/>
    <s v="Closed Won"/>
    <s v="$2,034"/>
    <n v="2034"/>
    <x v="5"/>
    <x v="10"/>
    <x v="9"/>
    <s v="2024-01-21"/>
    <d v="2024-01-21T00:00:00"/>
    <d v="2024-05-11T00:00:00"/>
    <d v="2024-05-11T00:00:00"/>
    <d v="2024-03-01T00:00:00"/>
    <d v="2024-03-01T00:00:00"/>
    <n v="40"/>
    <n v="0"/>
    <n v="1"/>
    <n v="33.799999999999997"/>
    <s v="Southeast Asia"/>
    <m/>
    <x v="1"/>
    <x v="0"/>
    <n v="1"/>
    <n v="-71"/>
    <x v="1"/>
  </r>
  <r>
    <s v="DL-00834"/>
    <s v="CUST-1236"/>
    <s v=""/>
    <x v="2"/>
    <s v="Prospecting"/>
    <s v="47128"/>
    <n v="47128"/>
    <x v="5"/>
    <x v="12"/>
    <x v="11"/>
    <s v="2024-12-13"/>
    <d v="2024-12-13T00:00:00"/>
    <d v="2025-04-20T00:00:00"/>
    <d v="2025-04-20T00:00:00"/>
    <m/>
    <s v=""/>
    <m/>
    <n v="0"/>
    <n v="1"/>
    <n v="31.5"/>
    <s v="East Africa"/>
    <m/>
    <x v="0"/>
    <x v="1"/>
    <n v="0"/>
    <s v=""/>
    <x v="0"/>
  </r>
  <r>
    <s v="DL-00835"/>
    <s v="CUST-1432"/>
    <s v="CMP-041"/>
    <x v="1"/>
    <s v="Qualification"/>
    <s v="168,196"/>
    <n v="168196"/>
    <x v="4"/>
    <x v="9"/>
    <x v="8"/>
    <s v="2022-09-30"/>
    <d v="2022-09-30T00:00:00"/>
    <d v="2022-12-09T00:00:00"/>
    <d v="2022-12-09T00:00:00"/>
    <m/>
    <s v=""/>
    <m/>
    <n v="0"/>
    <n v="1"/>
    <n v="26.9"/>
    <s v="Middle East"/>
    <m/>
    <x v="0"/>
    <x v="2"/>
    <n v="0"/>
    <s v=""/>
    <x v="0"/>
  </r>
  <r>
    <s v="DL-00836"/>
    <s v="CUST-0025"/>
    <s v="CMP-196"/>
    <x v="2"/>
    <s v="Demo"/>
    <s v="44K"/>
    <n v="44000"/>
    <x v="3"/>
    <x v="0"/>
    <x v="0"/>
    <s v="2023-02-01"/>
    <d v="2023-02-01T00:00:00"/>
    <d v="2023-06-29T00:00:00"/>
    <d v="2023-06-29T00:00:00"/>
    <m/>
    <s v=""/>
    <m/>
    <n v="0"/>
    <n v="1"/>
    <n v="30.7"/>
    <s v="Middle East"/>
    <m/>
    <x v="0"/>
    <x v="0"/>
    <n v="0"/>
    <s v=""/>
    <x v="0"/>
  </r>
  <r>
    <s v="DL-00837"/>
    <s v="CUST-1018"/>
    <s v="CMP-291"/>
    <x v="0"/>
    <s v="Demo"/>
    <s v="6K"/>
    <n v="6000"/>
    <x v="7"/>
    <x v="14"/>
    <x v="13"/>
    <s v="2022-01-09"/>
    <d v="2022-01-09T00:00:00"/>
    <d v="2022-02-09T00:00:00"/>
    <d v="2022-02-09T00:00:00"/>
    <m/>
    <s v=""/>
    <m/>
    <n v="0"/>
    <n v="1"/>
    <n v="7.8"/>
    <s v="South Asia"/>
    <m/>
    <x v="0"/>
    <x v="2"/>
    <n v="0"/>
    <s v=""/>
    <x v="0"/>
  </r>
  <r>
    <s v="DL-00838"/>
    <s v="CUST-0430"/>
    <s v="CMP-351"/>
    <x v="2"/>
    <s v="Proposal"/>
    <s v="45747"/>
    <n v="45747"/>
    <x v="4"/>
    <x v="22"/>
    <x v="20"/>
    <s v="2023-07-18"/>
    <d v="2023-07-18T00:00:00"/>
    <d v="2023-12-12T00:00:00"/>
    <d v="2023-12-12T00:00:00"/>
    <m/>
    <s v=""/>
    <m/>
    <n v="0"/>
    <n v="1"/>
    <n v="31.3"/>
    <s v="Middle East"/>
    <m/>
    <x v="0"/>
    <x v="0"/>
    <n v="0"/>
    <s v=""/>
    <x v="0"/>
  </r>
  <r>
    <s v="DL-00839"/>
    <s v="CUST-1427"/>
    <s v=""/>
    <x v="0"/>
    <s v="Proposal"/>
    <s v="$5,165"/>
    <n v="5165"/>
    <x v="2"/>
    <x v="25"/>
    <x v="21"/>
    <s v="2022-05-01"/>
    <d v="2022-05-01T00:00:00"/>
    <d v="2022-10-06T00:00:00"/>
    <d v="2022-10-06T00:00:00"/>
    <m/>
    <s v=""/>
    <m/>
    <n v="0"/>
    <n v="1"/>
    <n v="16.7"/>
    <s v="East Africa"/>
    <m/>
    <x v="0"/>
    <x v="2"/>
    <n v="0"/>
    <s v=""/>
    <x v="0"/>
  </r>
  <r>
    <s v="DL-00840"/>
    <s v="CUST-0572"/>
    <s v="CMP-238"/>
    <x v="1"/>
    <s v="Qualification"/>
    <s v="83230"/>
    <n v="83230"/>
    <x v="7"/>
    <x v="11"/>
    <x v="10"/>
    <s v="2023-04-26"/>
    <d v="2023-04-26T00:00:00"/>
    <d v="2023-10-16T00:00:00"/>
    <d v="2023-10-16T00:00:00"/>
    <m/>
    <s v=""/>
    <m/>
    <n v="0"/>
    <n v="1"/>
    <n v="31.3"/>
    <s v="South Asia"/>
    <m/>
    <x v="0"/>
    <x v="2"/>
    <n v="0"/>
    <s v=""/>
    <x v="0"/>
  </r>
  <r>
    <s v="DL-00841"/>
    <s v="CUST-0913"/>
    <s v=""/>
    <x v="3"/>
    <s v="Prospecting"/>
    <s v="14583"/>
    <n v="14583"/>
    <x v="1"/>
    <x v="6"/>
    <x v="2"/>
    <s v="2024-12-12"/>
    <d v="2024-12-12T00:00:00"/>
    <d v="2024-12-27T00:00:00"/>
    <d v="2024-12-27T00:00:00"/>
    <m/>
    <s v=""/>
    <m/>
    <n v="0"/>
    <n v="1"/>
    <m/>
    <s v="Middle East"/>
    <m/>
    <x v="0"/>
    <x v="2"/>
    <n v="0"/>
    <s v=""/>
    <x v="0"/>
  </r>
  <r>
    <s v="DL-00842"/>
    <s v="CUST-0453"/>
    <s v=""/>
    <x v="0"/>
    <s v="Prospecting"/>
    <s v="3926"/>
    <n v="3926"/>
    <x v="8"/>
    <x v="9"/>
    <x v="8"/>
    <s v="19/09/2024"/>
    <d v="2024-09-19T00:00:00"/>
    <d v="2024-12-29T00:00:00"/>
    <d v="2024-12-29T00:00:00"/>
    <m/>
    <s v=""/>
    <m/>
    <n v="0"/>
    <n v="1"/>
    <n v="0.2"/>
    <s v="Middle East"/>
    <m/>
    <x v="0"/>
    <x v="2"/>
    <n v="0"/>
    <s v=""/>
    <x v="0"/>
  </r>
  <r>
    <s v="DL-00843"/>
    <s v="CUST-1267"/>
    <s v=""/>
    <x v="4"/>
    <s v="Qualification"/>
    <s v="4,536"/>
    <n v="4536"/>
    <x v="4"/>
    <x v="20"/>
    <x v="18"/>
    <s v="2024-07-01"/>
    <d v="2024-07-01T00:00:00"/>
    <d v="2024-10-10T00:00:00"/>
    <d v="2024-10-10T00:00:00"/>
    <m/>
    <s v=""/>
    <m/>
    <n v="0"/>
    <n v="1"/>
    <n v="31.9"/>
    <s v="Middle East"/>
    <m/>
    <x v="0"/>
    <x v="2"/>
    <n v="0"/>
    <s v=""/>
    <x v="0"/>
  </r>
  <r>
    <s v="DL-00844"/>
    <s v="CUST-0463"/>
    <s v="CMP-104"/>
    <x v="3"/>
    <s v="Demo"/>
    <s v="5763"/>
    <n v="5763"/>
    <x v="7"/>
    <x v="10"/>
    <x v="9"/>
    <s v="2022-10-27"/>
    <d v="2022-10-27T00:00:00"/>
    <d v="2023-01-16T00:00:00"/>
    <d v="2023-01-16T00:00:00"/>
    <m/>
    <s v=""/>
    <m/>
    <n v="0"/>
    <n v="1"/>
    <n v="32.5"/>
    <s v="Middle East"/>
    <m/>
    <x v="0"/>
    <x v="2"/>
    <n v="0"/>
    <s v=""/>
    <x v="0"/>
  </r>
  <r>
    <s v="DL-00845"/>
    <s v="CUST-1465"/>
    <s v=""/>
    <x v="4"/>
    <s v="Proposal"/>
    <s v="9163"/>
    <n v="9163"/>
    <x v="6"/>
    <x v="0"/>
    <x v="0"/>
    <s v="2024-05-09"/>
    <d v="2024-05-09T00:00:00"/>
    <d v="2024-08-24T00:00:00"/>
    <d v="2024-08-24T00:00:00"/>
    <m/>
    <s v=""/>
    <m/>
    <n v="0"/>
    <n v="1"/>
    <n v="15.6"/>
    <s v="ANZ"/>
    <m/>
    <x v="0"/>
    <x v="1"/>
    <n v="0"/>
    <s v=""/>
    <x v="0"/>
  </r>
  <r>
    <s v="DL-00846"/>
    <s v="CUST-0895"/>
    <s v="CMP-143"/>
    <x v="4"/>
    <s v="Negotiation"/>
    <s v="8855"/>
    <n v="8855"/>
    <x v="2"/>
    <x v="8"/>
    <x v="7"/>
    <s v="2024-07-10"/>
    <d v="2024-07-10T00:00:00"/>
    <d v="2024-09-18T00:00:00"/>
    <d v="2024-09-18T00:00:00"/>
    <m/>
    <s v=""/>
    <m/>
    <n v="0"/>
    <n v="1"/>
    <n v="1.8"/>
    <s v="South Asia"/>
    <m/>
    <x v="0"/>
    <x v="1"/>
    <n v="0"/>
    <s v=""/>
    <x v="0"/>
  </r>
  <r>
    <s v="DL-00847"/>
    <s v="CUST-0545"/>
    <s v="CMP-200"/>
    <x v="1"/>
    <s v="Negotiation"/>
    <s v="$139,826"/>
    <n v="139826"/>
    <x v="8"/>
    <x v="13"/>
    <x v="12"/>
    <s v="2024-06-17"/>
    <d v="2024-06-17T00:00:00"/>
    <d v="2024-07-02T00:00:00"/>
    <d v="2024-07-02T00:00:00"/>
    <m/>
    <s v=""/>
    <m/>
    <n v="0"/>
    <n v="1"/>
    <n v="16.899999999999999"/>
    <s v="East Africa"/>
    <m/>
    <x v="0"/>
    <x v="2"/>
    <n v="0"/>
    <s v=""/>
    <x v="0"/>
  </r>
  <r>
    <s v="DL-00848"/>
    <s v="CUST-0765"/>
    <s v=""/>
    <x v="4"/>
    <s v="Closed Won"/>
    <s v="12404"/>
    <n v="12404"/>
    <x v="1"/>
    <x v="15"/>
    <x v="14"/>
    <s v="2022-04-13"/>
    <d v="2022-04-13T00:00:00"/>
    <d v="2022-06-23T00:00:00"/>
    <d v="2022-06-23T00:00:00"/>
    <d v="2022-06-12T00:00:00"/>
    <d v="2022-06-12T00:00:00"/>
    <n v="60"/>
    <n v="0"/>
    <n v="1"/>
    <n v="7.3"/>
    <s v="Middle East"/>
    <m/>
    <x v="1"/>
    <x v="2"/>
    <n v="1"/>
    <n v="-11"/>
    <x v="1"/>
  </r>
  <r>
    <s v="DL-00849"/>
    <s v="CUST-0991"/>
    <s v="CMP-362"/>
    <x v="2"/>
    <s v="Closed Lost"/>
    <s v="27,181"/>
    <n v="27181"/>
    <x v="1"/>
    <x v="5"/>
    <x v="5"/>
    <s v="2023-12-01"/>
    <d v="2023-12-01T00:00:00"/>
    <d v="2024-05-11T00:00:00"/>
    <d v="2024-05-11T00:00:00"/>
    <d v="2024-05-19T00:00:00"/>
    <d v="2024-05-19T00:00:00"/>
    <n v="170"/>
    <n v="0"/>
    <n v="1"/>
    <n v="4"/>
    <s v="Middle East"/>
    <m/>
    <x v="2"/>
    <x v="2"/>
    <n v="1"/>
    <n v="8"/>
    <x v="1"/>
  </r>
  <r>
    <s v="DL-00850"/>
    <s v="CUST-0780"/>
    <s v="CMP-126"/>
    <x v="0"/>
    <s v="Prospecting"/>
    <s v="5K"/>
    <n v="5000"/>
    <x v="8"/>
    <x v="3"/>
    <x v="3"/>
    <s v="2023-03-12"/>
    <d v="2023-03-12T00:00:00"/>
    <m/>
    <s v=""/>
    <m/>
    <s v=""/>
    <m/>
    <n v="0"/>
    <n v="1"/>
    <n v="31.6"/>
    <s v="ANZ"/>
    <m/>
    <x v="0"/>
    <x v="1"/>
    <n v="0"/>
    <s v=""/>
    <x v="0"/>
  </r>
  <r>
    <s v="DL-00851"/>
    <s v="CUST-0388"/>
    <s v="CMP-013"/>
    <x v="2"/>
    <s v="Negotiation"/>
    <s v="42844"/>
    <n v="42844"/>
    <x v="7"/>
    <x v="15"/>
    <x v="14"/>
    <s v="27/06/2024"/>
    <d v="2024-06-27T00:00:00"/>
    <d v="2024-07-19T00:00:00"/>
    <d v="2024-07-19T00:00:00"/>
    <m/>
    <s v=""/>
    <m/>
    <n v="0"/>
    <n v="1"/>
    <n v="28"/>
    <s v="ANZ"/>
    <m/>
    <x v="0"/>
    <x v="2"/>
    <n v="0"/>
    <s v=""/>
    <x v="0"/>
  </r>
  <r>
    <s v="DL-00852"/>
    <s v="CUST-0570"/>
    <s v=""/>
    <x v="2"/>
    <s v="Qualification"/>
    <s v="37615"/>
    <n v="37615"/>
    <x v="3"/>
    <x v="10"/>
    <x v="9"/>
    <s v="2022-06-12"/>
    <d v="2022-06-12T00:00:00"/>
    <d v="2022-09-14T00:00:00"/>
    <d v="2022-09-14T00:00:00"/>
    <m/>
    <s v=""/>
    <m/>
    <n v="0"/>
    <n v="1"/>
    <n v="9.9"/>
    <s v="ANZ"/>
    <m/>
    <x v="0"/>
    <x v="0"/>
    <n v="0"/>
    <s v=""/>
    <x v="0"/>
  </r>
  <r>
    <s v="DL-00853"/>
    <s v="CUST-1439"/>
    <s v="CMP-077"/>
    <x v="4"/>
    <s v="Proposal"/>
    <s v="$11,269"/>
    <n v="11269"/>
    <x v="0"/>
    <x v="16"/>
    <x v="15"/>
    <s v="2022-01-13"/>
    <d v="2022-01-13T00:00:00"/>
    <d v="2022-05-03T00:00:00"/>
    <d v="2022-05-03T00:00:00"/>
    <m/>
    <s v=""/>
    <m/>
    <n v="0"/>
    <n v="1"/>
    <n v="15.3"/>
    <s v="East Africa"/>
    <m/>
    <x v="0"/>
    <x v="2"/>
    <n v="0"/>
    <s v=""/>
    <x v="0"/>
  </r>
  <r>
    <s v="DL-00854"/>
    <s v="CUST-0630"/>
    <s v="CMP-352"/>
    <x v="0"/>
    <s v="Demo"/>
    <s v="7K"/>
    <n v="7000"/>
    <x v="3"/>
    <x v="7"/>
    <x v="6"/>
    <s v="2022-08-11"/>
    <d v="2022-08-11T00:00:00"/>
    <d v="2023-01-01T00:00:00"/>
    <d v="2023-01-01T00:00:00"/>
    <m/>
    <s v=""/>
    <m/>
    <n v="0"/>
    <n v="1"/>
    <n v="14.6"/>
    <s v="South Asia"/>
    <m/>
    <x v="0"/>
    <x v="0"/>
    <n v="0"/>
    <s v=""/>
    <x v="0"/>
  </r>
  <r>
    <s v="DL-00855"/>
    <s v="CUST-0280"/>
    <s v="CMP-400"/>
    <x v="2"/>
    <s v="Closed Won"/>
    <s v="$36,429"/>
    <n v="36429"/>
    <x v="8"/>
    <x v="35"/>
    <x v="1"/>
    <s v="2024-08-02"/>
    <d v="2024-08-02T00:00:00"/>
    <d v="2024-09-21T00:00:00"/>
    <d v="2024-09-21T00:00:00"/>
    <d v="2024-08-23T00:00:00"/>
    <d v="2024-08-23T00:00:00"/>
    <n v="21"/>
    <n v="1"/>
    <n v="3"/>
    <n v="33.200000000000003"/>
    <s v="ANZ"/>
    <m/>
    <x v="1"/>
    <x v="2"/>
    <n v="1"/>
    <n v="-29"/>
    <x v="1"/>
  </r>
  <r>
    <s v="DL-00856"/>
    <s v="CUST-0990"/>
    <s v="CMP-051"/>
    <x v="0"/>
    <s v="Demo"/>
    <s v="$1,259"/>
    <n v="1259"/>
    <x v="5"/>
    <x v="22"/>
    <x v="20"/>
    <s v="2024-03-10"/>
    <d v="2024-03-10T00:00:00"/>
    <d v="2024-08-12T00:00:00"/>
    <d v="2024-08-12T00:00:00"/>
    <m/>
    <s v=""/>
    <m/>
    <n v="0"/>
    <n v="1"/>
    <m/>
    <s v="Middle East"/>
    <m/>
    <x v="0"/>
    <x v="1"/>
    <n v="0"/>
    <s v=""/>
    <x v="0"/>
  </r>
  <r>
    <s v="DL-00857"/>
    <s v="CUST-1338"/>
    <s v="CMP-344"/>
    <x v="4"/>
    <s v="Proposal"/>
    <s v="$7,210"/>
    <n v="7210"/>
    <x v="3"/>
    <x v="20"/>
    <x v="18"/>
    <s v="2024-02-28"/>
    <d v="2024-02-28T00:00:00"/>
    <m/>
    <s v=""/>
    <m/>
    <s v=""/>
    <m/>
    <n v="0"/>
    <n v="1"/>
    <m/>
    <s v="Middle East"/>
    <m/>
    <x v="0"/>
    <x v="2"/>
    <n v="0"/>
    <s v=""/>
    <x v="0"/>
  </r>
  <r>
    <s v="DL-00858"/>
    <s v="CUST-0287"/>
    <s v="CMP-074"/>
    <x v="3"/>
    <s v="Proposal"/>
    <s v="15,294"/>
    <n v="15294"/>
    <x v="7"/>
    <x v="19"/>
    <x v="17"/>
    <s v="2023-08-12"/>
    <d v="2023-08-12T00:00:00"/>
    <d v="2023-12-31T00:00:00"/>
    <d v="2023-12-31T00:00:00"/>
    <m/>
    <s v=""/>
    <m/>
    <n v="0"/>
    <n v="1"/>
    <n v="20.8"/>
    <s v="Middle East"/>
    <m/>
    <x v="0"/>
    <x v="0"/>
    <n v="0"/>
    <s v=""/>
    <x v="0"/>
  </r>
  <r>
    <s v="DL-00859"/>
    <s v="CUST-0291"/>
    <s v=""/>
    <x v="2"/>
    <s v="Prospecting"/>
    <s v="32,445"/>
    <n v="32445"/>
    <x v="0"/>
    <x v="26"/>
    <x v="11"/>
    <s v="2022-12-15"/>
    <d v="2022-12-15T00:00:00"/>
    <d v="2023-02-27T00:00:00"/>
    <d v="2023-02-27T00:00:00"/>
    <m/>
    <s v=""/>
    <m/>
    <n v="0"/>
    <n v="1"/>
    <n v="15.1"/>
    <s v="ANZ"/>
    <m/>
    <x v="0"/>
    <x v="1"/>
    <n v="0"/>
    <s v=""/>
    <x v="0"/>
  </r>
  <r>
    <s v="DL-00860"/>
    <s v="CUST-0850"/>
    <s v="CMP-011"/>
    <x v="4"/>
    <s v="Qualification"/>
    <s v="4,728"/>
    <n v="4728"/>
    <x v="6"/>
    <x v="5"/>
    <x v="5"/>
    <s v="2022-04-24"/>
    <d v="2022-04-24T00:00:00"/>
    <d v="2022-06-26T00:00:00"/>
    <d v="2022-06-26T00:00:00"/>
    <m/>
    <s v=""/>
    <m/>
    <n v="0"/>
    <n v="1"/>
    <n v="28.7"/>
    <s v="South Asia"/>
    <m/>
    <x v="0"/>
    <x v="0"/>
    <n v="0"/>
    <s v=""/>
    <x v="0"/>
  </r>
  <r>
    <s v="DL-00861"/>
    <s v="CUST-1042"/>
    <s v=""/>
    <x v="1"/>
    <s v="Negotiation"/>
    <s v="$101,723"/>
    <n v="101723"/>
    <x v="2"/>
    <x v="16"/>
    <x v="15"/>
    <s v="2024-10-17"/>
    <d v="2024-10-17T00:00:00"/>
    <d v="2025-01-14T00:00:00"/>
    <d v="2025-01-14T00:00:00"/>
    <m/>
    <s v=""/>
    <m/>
    <n v="0"/>
    <n v="1"/>
    <m/>
    <s v="ANZ"/>
    <m/>
    <x v="0"/>
    <x v="2"/>
    <n v="0"/>
    <s v=""/>
    <x v="0"/>
  </r>
  <r>
    <s v="DL-00862"/>
    <s v="CUST-0519"/>
    <s v="CMP-218"/>
    <x v="1"/>
    <s v="Proposal"/>
    <s v="157,228"/>
    <n v="157228"/>
    <x v="8"/>
    <x v="6"/>
    <x v="2"/>
    <s v="2023-02-14"/>
    <d v="2023-02-14T00:00:00"/>
    <d v="2023-03-23T00:00:00"/>
    <d v="2023-03-23T00:00:00"/>
    <m/>
    <s v=""/>
    <m/>
    <n v="0"/>
    <n v="1"/>
    <n v="11.5"/>
    <s v="ANZ"/>
    <m/>
    <x v="0"/>
    <x v="1"/>
    <n v="0"/>
    <s v=""/>
    <x v="0"/>
  </r>
  <r>
    <s v="DL-00863"/>
    <s v="CUST-0507"/>
    <s v="CMP-315"/>
    <x v="2"/>
    <s v="Closed Won"/>
    <s v="12222"/>
    <n v="12222"/>
    <x v="8"/>
    <x v="11"/>
    <x v="10"/>
    <s v="2023-05-28"/>
    <d v="2023-05-28T00:00:00"/>
    <d v="2023-07-18T00:00:00"/>
    <d v="2023-07-18T00:00:00"/>
    <d v="2023-12-08T00:00:00"/>
    <d v="2023-12-08T00:00:00"/>
    <n v="194"/>
    <n v="0"/>
    <n v="1"/>
    <n v="1.6"/>
    <s v="South Asia"/>
    <m/>
    <x v="1"/>
    <x v="1"/>
    <n v="1"/>
    <n v="143"/>
    <x v="0"/>
  </r>
  <r>
    <s v="DL-00864"/>
    <s v="CUST-0808"/>
    <s v="CMP-060"/>
    <x v="4"/>
    <s v="Qualification"/>
    <s v="$9,503"/>
    <n v="9503"/>
    <x v="2"/>
    <x v="4"/>
    <x v="4"/>
    <s v="2022-12-11"/>
    <d v="2022-12-11T00:00:00"/>
    <d v="2023-05-12T00:00:00"/>
    <d v="2023-05-12T00:00:00"/>
    <m/>
    <s v=""/>
    <m/>
    <n v="0"/>
    <n v="1"/>
    <n v="15.1"/>
    <s v="East Africa"/>
    <m/>
    <x v="0"/>
    <x v="2"/>
    <n v="0"/>
    <s v=""/>
    <x v="0"/>
  </r>
  <r>
    <s v="DL-00865"/>
    <s v="CUST-0890"/>
    <s v="CMP-369"/>
    <x v="4"/>
    <s v="Proposal"/>
    <s v="12K"/>
    <n v="12000"/>
    <x v="6"/>
    <x v="21"/>
    <x v="19"/>
    <s v="2024-10-09"/>
    <d v="2024-10-09T00:00:00"/>
    <d v="2024-11-07T00:00:00"/>
    <d v="2024-11-07T00:00:00"/>
    <m/>
    <s v=""/>
    <m/>
    <n v="0"/>
    <n v="1"/>
    <n v="34.9"/>
    <s v="Southeast Asia"/>
    <m/>
    <x v="0"/>
    <x v="2"/>
    <n v="0"/>
    <s v=""/>
    <x v="0"/>
  </r>
  <r>
    <s v="DL-00866"/>
    <s v="CUST-0385"/>
    <s v="CMP-157"/>
    <x v="3"/>
    <s v="Closed Lost"/>
    <s v="17K"/>
    <n v="17000"/>
    <x v="3"/>
    <x v="1"/>
    <x v="1"/>
    <s v="2024-01-19"/>
    <d v="2024-01-19T00:00:00"/>
    <d v="2024-07-14T00:00:00"/>
    <d v="2024-07-14T00:00:00"/>
    <d v="2024-05-08T00:00:00"/>
    <d v="2024-05-08T00:00:00"/>
    <n v="110"/>
    <n v="0"/>
    <n v="1"/>
    <n v="25.6"/>
    <s v="Middle East"/>
    <m/>
    <x v="2"/>
    <x v="2"/>
    <n v="1"/>
    <n v="-67"/>
    <x v="1"/>
  </r>
  <r>
    <s v="DL-00867"/>
    <s v="CUST-0375"/>
    <s v="CMP-066"/>
    <x v="2"/>
    <s v="Prospecting"/>
    <s v="$47,440"/>
    <n v="47440"/>
    <x v="2"/>
    <x v="19"/>
    <x v="17"/>
    <s v="11/03/2023"/>
    <d v="2023-03-11T00:00:00"/>
    <d v="2023-08-06T00:00:00"/>
    <d v="2023-08-06T00:00:00"/>
    <m/>
    <s v=""/>
    <m/>
    <n v="0"/>
    <n v="1"/>
    <n v="6.6"/>
    <s v="East Africa"/>
    <m/>
    <x v="0"/>
    <x v="2"/>
    <n v="0"/>
    <s v=""/>
    <x v="0"/>
  </r>
  <r>
    <s v="DL-00868"/>
    <s v="CUST-0567"/>
    <s v="CMP-098"/>
    <x v="0"/>
    <s v="Qualification"/>
    <s v="$1,751"/>
    <n v="1751"/>
    <x v="3"/>
    <x v="19"/>
    <x v="17"/>
    <s v="05/08/2023"/>
    <d v="2023-08-05T00:00:00"/>
    <d v="2023-09-29T00:00:00"/>
    <d v="2023-09-29T00:00:00"/>
    <m/>
    <s v=""/>
    <m/>
    <n v="0"/>
    <n v="1"/>
    <n v="30.9"/>
    <s v="Middle East"/>
    <m/>
    <x v="0"/>
    <x v="1"/>
    <n v="0"/>
    <s v=""/>
    <x v="0"/>
  </r>
  <r>
    <s v="DL-00869"/>
    <s v="CUST-0574"/>
    <s v=""/>
    <x v="1"/>
    <s v="Prospecting"/>
    <s v="$52,107"/>
    <n v="52107"/>
    <x v="4"/>
    <x v="5"/>
    <x v="5"/>
    <s v="11/08/2024"/>
    <d v="2024-08-11T00:00:00"/>
    <d v="2024-08-27T00:00:00"/>
    <d v="2024-08-27T00:00:00"/>
    <m/>
    <s v=""/>
    <m/>
    <n v="0"/>
    <n v="1"/>
    <m/>
    <s v="ANZ"/>
    <m/>
    <x v="0"/>
    <x v="0"/>
    <n v="0"/>
    <s v=""/>
    <x v="0"/>
  </r>
  <r>
    <s v="DL-00870"/>
    <s v="CUST-1142"/>
    <s v=""/>
    <x v="2"/>
    <s v="Qualification"/>
    <s v="$33,777"/>
    <n v="33777"/>
    <x v="7"/>
    <x v="5"/>
    <x v="5"/>
    <s v="2024-08-30"/>
    <d v="2024-08-30T00:00:00"/>
    <d v="2025-01-03T00:00:00"/>
    <d v="2025-01-03T00:00:00"/>
    <m/>
    <s v=""/>
    <m/>
    <n v="0"/>
    <n v="1"/>
    <n v="9"/>
    <s v="Middle East"/>
    <m/>
    <x v="0"/>
    <x v="2"/>
    <n v="0"/>
    <s v=""/>
    <x v="0"/>
  </r>
  <r>
    <s v="DL-00871"/>
    <s v="CUST-0462"/>
    <s v="CMP-066"/>
    <x v="1"/>
    <s v="Demo"/>
    <s v="$116,256"/>
    <n v="116256"/>
    <x v="8"/>
    <x v="22"/>
    <x v="20"/>
    <s v="2024-03-08"/>
    <d v="2024-03-08T00:00:00"/>
    <d v="2024-05-25T00:00:00"/>
    <d v="2024-05-25T00:00:00"/>
    <m/>
    <s v=""/>
    <m/>
    <n v="0"/>
    <n v="1"/>
    <n v="28"/>
    <s v="Southeast Asia"/>
    <m/>
    <x v="0"/>
    <x v="2"/>
    <n v="0"/>
    <s v=""/>
    <x v="0"/>
  </r>
  <r>
    <s v="DL-00872"/>
    <s v="CUST-0105"/>
    <s v="CMP-314"/>
    <x v="2"/>
    <s v="Closed Lost"/>
    <s v="34K"/>
    <n v="34000"/>
    <x v="7"/>
    <x v="10"/>
    <x v="9"/>
    <s v="2023-04-01"/>
    <d v="2023-04-01T00:00:00"/>
    <d v="2023-08-05T00:00:00"/>
    <d v="2023-08-05T00:00:00"/>
    <d v="2023-09-26T00:00:00"/>
    <d v="2023-09-26T00:00:00"/>
    <n v="178"/>
    <n v="0"/>
    <n v="1"/>
    <n v="29.9"/>
    <s v="Middle East"/>
    <m/>
    <x v="2"/>
    <x v="2"/>
    <n v="1"/>
    <n v="52"/>
    <x v="0"/>
  </r>
  <r>
    <s v="DL-00873"/>
    <s v="CUST-0590"/>
    <s v=""/>
    <x v="4"/>
    <s v="Proposal"/>
    <s v="10K"/>
    <n v="10000"/>
    <x v="4"/>
    <x v="11"/>
    <x v="10"/>
    <s v="2022-09-27"/>
    <d v="2022-09-27T00:00:00"/>
    <d v="2022-10-23T00:00:00"/>
    <d v="2022-10-23T00:00:00"/>
    <m/>
    <s v=""/>
    <m/>
    <n v="0"/>
    <n v="1"/>
    <n v="32.200000000000003"/>
    <s v="ANZ"/>
    <m/>
    <x v="0"/>
    <x v="1"/>
    <n v="0"/>
    <s v=""/>
    <x v="0"/>
  </r>
  <r>
    <s v="DL-00874"/>
    <s v="CUST-0497"/>
    <s v="CMP-201"/>
    <x v="3"/>
    <s v="Closed Won"/>
    <s v="5319"/>
    <n v="5319"/>
    <x v="7"/>
    <x v="19"/>
    <x v="17"/>
    <s v="2023-01-06"/>
    <d v="2023-01-06T00:00:00"/>
    <d v="2023-05-08T00:00:00"/>
    <d v="2023-05-08T00:00:00"/>
    <d v="2023-03-14T00:00:00"/>
    <d v="2023-03-14T00:00:00"/>
    <n v="67"/>
    <n v="0"/>
    <n v="1"/>
    <n v="1.2"/>
    <s v="Middle East"/>
    <m/>
    <x v="1"/>
    <x v="2"/>
    <n v="1"/>
    <n v="-55"/>
    <x v="1"/>
  </r>
  <r>
    <s v="DL-00875"/>
    <s v="CUST-0094"/>
    <s v="CMP-390"/>
    <x v="0"/>
    <s v="Closed Won"/>
    <s v="3308"/>
    <n v="3308"/>
    <x v="5"/>
    <x v="6"/>
    <x v="2"/>
    <s v="2023-08-18"/>
    <d v="2023-08-18T00:00:00"/>
    <d v="2024-01-24T00:00:00"/>
    <d v="2024-01-24T00:00:00"/>
    <d v="2023-12-23T00:00:00"/>
    <d v="2023-12-23T00:00:00"/>
    <n v="127"/>
    <n v="0"/>
    <n v="1"/>
    <n v="8.9"/>
    <s v="South Asia"/>
    <m/>
    <x v="1"/>
    <x v="2"/>
    <n v="1"/>
    <n v="-32"/>
    <x v="1"/>
  </r>
  <r>
    <s v="DL-00876"/>
    <s v="CUST-0950"/>
    <s v="CMP-029"/>
    <x v="2"/>
    <s v="Qualification"/>
    <s v="11K"/>
    <n v="11000"/>
    <x v="3"/>
    <x v="20"/>
    <x v="18"/>
    <s v="2024-11-07"/>
    <d v="2024-11-07T00:00:00"/>
    <d v="2025-03-16T00:00:00"/>
    <d v="2025-03-16T00:00:00"/>
    <m/>
    <s v=""/>
    <m/>
    <n v="0"/>
    <n v="1"/>
    <n v="11.2"/>
    <s v="Southeast Asia"/>
    <m/>
    <x v="0"/>
    <x v="0"/>
    <n v="0"/>
    <s v=""/>
    <x v="0"/>
  </r>
  <r>
    <s v="DL-00877"/>
    <s v="CUST-0763"/>
    <s v="CMP-244"/>
    <x v="2"/>
    <s v="Prospecting"/>
    <s v="$35,159"/>
    <n v="35159"/>
    <x v="6"/>
    <x v="11"/>
    <x v="10"/>
    <s v="2022-05-03"/>
    <d v="2022-05-03T00:00:00"/>
    <d v="2022-06-22T00:00:00"/>
    <d v="2022-06-22T00:00:00"/>
    <m/>
    <s v=""/>
    <m/>
    <n v="0"/>
    <n v="1"/>
    <n v="25.6"/>
    <s v="Middle East"/>
    <m/>
    <x v="0"/>
    <x v="0"/>
    <n v="0"/>
    <s v=""/>
    <x v="0"/>
  </r>
  <r>
    <s v="DL-00878"/>
    <s v="CUST-0758"/>
    <s v="CMP-194"/>
    <x v="3"/>
    <s v="Proposal"/>
    <s v="$8,523"/>
    <n v="8523"/>
    <x v="3"/>
    <x v="1"/>
    <x v="1"/>
    <s v="2022-02-26"/>
    <d v="2022-02-26T00:00:00"/>
    <d v="2022-06-28T00:00:00"/>
    <d v="2022-06-28T00:00:00"/>
    <m/>
    <s v=""/>
    <m/>
    <n v="0"/>
    <n v="1"/>
    <n v="7.7"/>
    <s v="ANZ"/>
    <m/>
    <x v="0"/>
    <x v="2"/>
    <n v="0"/>
    <s v=""/>
    <x v="0"/>
  </r>
  <r>
    <s v="DL-00879"/>
    <s v="CUST-1083"/>
    <s v="CMP-056"/>
    <x v="1"/>
    <s v="Closed Lost"/>
    <s v="126,211"/>
    <n v="126211"/>
    <x v="0"/>
    <x v="19"/>
    <x v="17"/>
    <s v="2022-09-05"/>
    <d v="2022-09-05T00:00:00"/>
    <d v="2022-12-09T00:00:00"/>
    <d v="2022-12-09T00:00:00"/>
    <d v="2022-10-12T00:00:00"/>
    <d v="2022-10-12T00:00:00"/>
    <n v="37"/>
    <n v="0"/>
    <n v="1"/>
    <n v="28.6"/>
    <s v="ANZ"/>
    <m/>
    <x v="2"/>
    <x v="2"/>
    <n v="1"/>
    <n v="-58"/>
    <x v="1"/>
  </r>
  <r>
    <s v="DL-00880"/>
    <s v="CUST-1382"/>
    <s v="CMP-140"/>
    <x v="4"/>
    <s v="Demo"/>
    <s v="10,864"/>
    <n v="10864"/>
    <x v="7"/>
    <x v="30"/>
    <x v="10"/>
    <s v="14/04/2023"/>
    <d v="2023-04-14T00:00:00"/>
    <d v="2023-07-18T00:00:00"/>
    <d v="2023-07-18T00:00:00"/>
    <m/>
    <s v=""/>
    <m/>
    <n v="0"/>
    <n v="1"/>
    <n v="19.899999999999999"/>
    <s v="Southeast Asia"/>
    <m/>
    <x v="0"/>
    <x v="0"/>
    <n v="0"/>
    <s v=""/>
    <x v="0"/>
  </r>
  <r>
    <s v="DL-00881"/>
    <s v="CUST-1155"/>
    <s v=""/>
    <x v="2"/>
    <s v="Qualification"/>
    <s v="$41,824"/>
    <n v="41824"/>
    <x v="1"/>
    <x v="19"/>
    <x v="17"/>
    <s v="2024-01-25"/>
    <d v="2024-01-25T00:00:00"/>
    <d v="2024-07-22T00:00:00"/>
    <d v="2024-07-22T00:00:00"/>
    <m/>
    <s v=""/>
    <m/>
    <n v="0"/>
    <n v="1"/>
    <n v="17"/>
    <s v="Southeast Asia"/>
    <m/>
    <x v="0"/>
    <x v="0"/>
    <n v="0"/>
    <s v=""/>
    <x v="0"/>
  </r>
  <r>
    <s v="DL-00882"/>
    <s v="CUST-0629"/>
    <s v="CMP-077"/>
    <x v="2"/>
    <s v="Prospecting"/>
    <s v="$32,269"/>
    <n v="32269"/>
    <x v="3"/>
    <x v="10"/>
    <x v="9"/>
    <s v="2023-01-02"/>
    <d v="2023-01-02T00:00:00"/>
    <d v="2023-01-21T00:00:00"/>
    <d v="2023-01-21T00:00:00"/>
    <m/>
    <s v=""/>
    <m/>
    <n v="0"/>
    <n v="1"/>
    <n v="7"/>
    <s v="Southeast Asia"/>
    <m/>
    <x v="0"/>
    <x v="2"/>
    <n v="0"/>
    <s v=""/>
    <x v="0"/>
  </r>
  <r>
    <s v="DL-00883"/>
    <s v="CUST-0341"/>
    <s v="CMP-331"/>
    <x v="3"/>
    <s v="Negotiation"/>
    <s v="15182"/>
    <n v="15182"/>
    <x v="6"/>
    <x v="21"/>
    <x v="19"/>
    <s v="2023-09-18"/>
    <d v="2023-09-18T00:00:00"/>
    <d v="2024-02-22T00:00:00"/>
    <d v="2024-02-22T00:00:00"/>
    <m/>
    <s v=""/>
    <m/>
    <n v="0"/>
    <n v="1"/>
    <n v="16.100000000000001"/>
    <s v="Middle East"/>
    <m/>
    <x v="0"/>
    <x v="0"/>
    <n v="0"/>
    <s v=""/>
    <x v="0"/>
  </r>
  <r>
    <s v="DL-00884"/>
    <s v="CUST-0112"/>
    <s v="CMP-201"/>
    <x v="3"/>
    <s v="Proposal"/>
    <s v="$17,616"/>
    <n v="17616"/>
    <x v="4"/>
    <x v="12"/>
    <x v="11"/>
    <s v="2024-07-26"/>
    <d v="2024-07-26T00:00:00"/>
    <d v="2024-11-30T00:00:00"/>
    <d v="2024-11-30T00:00:00"/>
    <m/>
    <s v=""/>
    <m/>
    <n v="0"/>
    <n v="1"/>
    <n v="10.9"/>
    <s v="Middle East"/>
    <m/>
    <x v="0"/>
    <x v="2"/>
    <n v="0"/>
    <s v=""/>
    <x v="0"/>
  </r>
  <r>
    <s v="DL-00885"/>
    <s v="CUST-0455"/>
    <s v="CMP-093"/>
    <x v="4"/>
    <s v="Closed Lost"/>
    <s v="8466"/>
    <n v="8466"/>
    <x v="6"/>
    <x v="12"/>
    <x v="11"/>
    <s v="2024-04-16"/>
    <d v="2024-04-16T00:00:00"/>
    <d v="2024-07-31T00:00:00"/>
    <d v="2024-07-31T00:00:00"/>
    <d v="2024-05-10T00:00:00"/>
    <d v="2024-05-10T00:00:00"/>
    <n v="24"/>
    <n v="0"/>
    <n v="1"/>
    <n v="18.5"/>
    <s v="ANZ"/>
    <m/>
    <x v="2"/>
    <x v="2"/>
    <n v="1"/>
    <n v="-82"/>
    <x v="1"/>
  </r>
  <r>
    <s v="DL-00886"/>
    <s v="CUST-0977"/>
    <s v="CMP-368"/>
    <x v="2"/>
    <s v="Demo"/>
    <s v="28K"/>
    <n v="28000"/>
    <x v="1"/>
    <x v="6"/>
    <x v="2"/>
    <s v="2022-11-22"/>
    <d v="2022-11-22T00:00:00"/>
    <d v="2023-02-22T00:00:00"/>
    <d v="2023-02-22T00:00:00"/>
    <m/>
    <s v=""/>
    <m/>
    <n v="0"/>
    <n v="1"/>
    <n v="30.9"/>
    <s v="Southeast Asia"/>
    <m/>
    <x v="0"/>
    <x v="1"/>
    <n v="0"/>
    <s v=""/>
    <x v="0"/>
  </r>
  <r>
    <s v="DL-00887"/>
    <s v="CUST-0113"/>
    <s v="CMP-381"/>
    <x v="1"/>
    <s v="Proposal"/>
    <s v="$117,920"/>
    <n v="117920"/>
    <x v="4"/>
    <x v="12"/>
    <x v="11"/>
    <s v="31/05/2024"/>
    <d v="2024-05-31T00:00:00"/>
    <d v="2024-09-13T00:00:00"/>
    <d v="2024-09-13T00:00:00"/>
    <m/>
    <s v=""/>
    <m/>
    <n v="0"/>
    <n v="1"/>
    <n v="33.5"/>
    <s v="East Africa"/>
    <m/>
    <x v="0"/>
    <x v="2"/>
    <n v="0"/>
    <s v=""/>
    <x v="0"/>
  </r>
  <r>
    <s v="DL-00888"/>
    <s v="CUST-0776"/>
    <s v="CMP-131"/>
    <x v="3"/>
    <s v="Demo"/>
    <s v="23096"/>
    <n v="23096"/>
    <x v="8"/>
    <x v="25"/>
    <x v="21"/>
    <s v="2024-12-04"/>
    <d v="2024-12-04T00:00:00"/>
    <d v="2025-05-25T00:00:00"/>
    <d v="2025-05-25T00:00:00"/>
    <m/>
    <s v=""/>
    <m/>
    <n v="0"/>
    <n v="1"/>
    <n v="9.5"/>
    <s v="Southeast Asia"/>
    <m/>
    <x v="0"/>
    <x v="1"/>
    <n v="0"/>
    <s v=""/>
    <x v="0"/>
  </r>
  <r>
    <s v="DL-00889"/>
    <s v="CUST-1332"/>
    <s v="CMP-052"/>
    <x v="3"/>
    <s v="Demo"/>
    <s v="$17,211"/>
    <n v="17211"/>
    <x v="8"/>
    <x v="15"/>
    <x v="14"/>
    <s v="16/04/2023"/>
    <d v="2023-04-16T00:00:00"/>
    <d v="2023-09-21T00:00:00"/>
    <d v="2023-09-21T00:00:00"/>
    <m/>
    <s v=""/>
    <m/>
    <n v="0"/>
    <n v="1"/>
    <n v="8"/>
    <s v="East Africa"/>
    <m/>
    <x v="0"/>
    <x v="1"/>
    <n v="0"/>
    <s v=""/>
    <x v="0"/>
  </r>
  <r>
    <s v="DL-00890"/>
    <s v="CUST-0810"/>
    <s v="CMP-313"/>
    <x v="3"/>
    <s v="Closed Won"/>
    <s v="16766"/>
    <n v="16766"/>
    <x v="5"/>
    <x v="14"/>
    <x v="13"/>
    <s v="04/10/2022"/>
    <d v="2022-10-04T00:00:00"/>
    <d v="2022-12-10T00:00:00"/>
    <d v="2022-12-10T00:00:00"/>
    <d v="2023-02-27T00:00:00"/>
    <d v="2023-02-27T00:00:00"/>
    <n v="146"/>
    <n v="0"/>
    <n v="1"/>
    <n v="27.5"/>
    <s v="South Asia"/>
    <m/>
    <x v="1"/>
    <x v="2"/>
    <n v="1"/>
    <n v="79"/>
    <x v="0"/>
  </r>
  <r>
    <s v="DL-00891"/>
    <s v="CUST-1380"/>
    <s v=""/>
    <x v="2"/>
    <s v="Qualification"/>
    <s v="11K"/>
    <n v="11000"/>
    <x v="6"/>
    <x v="21"/>
    <x v="19"/>
    <s v="2023-01-05"/>
    <d v="2023-01-05T00:00:00"/>
    <d v="2023-03-22T00:00:00"/>
    <d v="2023-03-22T00:00:00"/>
    <m/>
    <s v=""/>
    <m/>
    <n v="0"/>
    <n v="1"/>
    <n v="12.7"/>
    <s v="ANZ"/>
    <m/>
    <x v="0"/>
    <x v="1"/>
    <n v="0"/>
    <s v=""/>
    <x v="0"/>
  </r>
  <r>
    <s v="DL-00892"/>
    <s v="CUST-1405"/>
    <s v=""/>
    <x v="2"/>
    <s v="Negotiation"/>
    <s v="$16,650"/>
    <n v="16650"/>
    <x v="5"/>
    <x v="3"/>
    <x v="3"/>
    <s v="2022-04-04"/>
    <d v="2022-04-04T00:00:00"/>
    <d v="2022-09-18T00:00:00"/>
    <d v="2022-09-18T00:00:00"/>
    <m/>
    <s v=""/>
    <m/>
    <n v="0"/>
    <n v="1"/>
    <m/>
    <s v="Middle East"/>
    <m/>
    <x v="0"/>
    <x v="2"/>
    <n v="0"/>
    <s v=""/>
    <x v="0"/>
  </r>
  <r>
    <s v="DL-00893"/>
    <s v="CUST-0502"/>
    <s v="CMP-041"/>
    <x v="0"/>
    <s v="Negotiation"/>
    <s v="$1,266"/>
    <n v="1266"/>
    <x v="3"/>
    <x v="14"/>
    <x v="13"/>
    <s v="2022-01-29"/>
    <d v="2022-01-29T00:00:00"/>
    <d v="2022-03-11T00:00:00"/>
    <d v="2022-03-11T00:00:00"/>
    <m/>
    <s v=""/>
    <m/>
    <n v="0"/>
    <n v="1"/>
    <n v="22.4"/>
    <s v="ANZ"/>
    <m/>
    <x v="0"/>
    <x v="1"/>
    <n v="0"/>
    <s v=""/>
    <x v="0"/>
  </r>
  <r>
    <s v="DL-00894"/>
    <s v="CUST-0436"/>
    <s v="CMP-223"/>
    <x v="2"/>
    <s v="Closed Lost"/>
    <s v="44,531"/>
    <n v="44531"/>
    <x v="5"/>
    <x v="7"/>
    <x v="6"/>
    <s v="2024-11-11"/>
    <d v="2024-11-11T00:00:00"/>
    <d v="2025-03-01T00:00:00"/>
    <d v="2025-03-01T00:00:00"/>
    <d v="2025-02-19T00:00:00"/>
    <d v="2025-02-19T00:00:00"/>
    <n v="100"/>
    <n v="0"/>
    <n v="1"/>
    <n v="10"/>
    <s v="South Asia"/>
    <m/>
    <x v="2"/>
    <x v="1"/>
    <n v="1"/>
    <n v="-10"/>
    <x v="1"/>
  </r>
  <r>
    <s v="DL-00895"/>
    <s v="CUST-1283"/>
    <s v="CMP-376"/>
    <x v="0"/>
    <s v="Closed Lost"/>
    <s v="2381"/>
    <n v="2381"/>
    <x v="8"/>
    <x v="0"/>
    <x v="0"/>
    <s v="2024-09-15"/>
    <d v="2024-09-15T00:00:00"/>
    <d v="2024-10-08T00:00:00"/>
    <d v="2024-10-08T00:00:00"/>
    <d v="2024-10-18T00:00:00"/>
    <d v="2024-10-18T00:00:00"/>
    <n v="33"/>
    <n v="0"/>
    <n v="1"/>
    <n v="1.6"/>
    <s v="South Asia"/>
    <m/>
    <x v="2"/>
    <x v="0"/>
    <n v="1"/>
    <n v="10"/>
    <x v="1"/>
  </r>
  <r>
    <s v="DL-00896"/>
    <s v="CUST-1117"/>
    <s v="CMP-072"/>
    <x v="2"/>
    <s v="Demo"/>
    <s v="10560"/>
    <n v="10560"/>
    <x v="0"/>
    <x v="1"/>
    <x v="1"/>
    <s v="2022-01-26"/>
    <d v="2022-01-26T00:00:00"/>
    <d v="2022-04-05T00:00:00"/>
    <d v="2022-04-05T00:00:00"/>
    <m/>
    <s v=""/>
    <m/>
    <n v="0"/>
    <n v="1"/>
    <n v="24.4"/>
    <s v="Middle East"/>
    <m/>
    <x v="0"/>
    <x v="2"/>
    <n v="0"/>
    <s v=""/>
    <x v="0"/>
  </r>
  <r>
    <s v="DL-00897"/>
    <s v="CUST-0924"/>
    <s v=""/>
    <x v="4"/>
    <s v="Qualification"/>
    <s v="3,585"/>
    <n v="3585"/>
    <x v="1"/>
    <x v="9"/>
    <x v="8"/>
    <s v="2022-08-17"/>
    <d v="2022-08-17T00:00:00"/>
    <d v="2022-11-28T00:00:00"/>
    <d v="2022-11-28T00:00:00"/>
    <m/>
    <s v=""/>
    <m/>
    <n v="0"/>
    <n v="1"/>
    <n v="5.8"/>
    <s v="ANZ"/>
    <m/>
    <x v="0"/>
    <x v="0"/>
    <n v="0"/>
    <s v=""/>
    <x v="0"/>
  </r>
  <r>
    <s v="DL-00898"/>
    <s v="CUST-0055"/>
    <s v="CMP-204"/>
    <x v="0"/>
    <s v="Closed Won"/>
    <s v="7875"/>
    <n v="7875"/>
    <x v="0"/>
    <x v="20"/>
    <x v="18"/>
    <s v="2024-08-17"/>
    <d v="2024-08-17T00:00:00"/>
    <d v="2024-12-15T00:00:00"/>
    <d v="2024-12-15T00:00:00"/>
    <d v="2025-02-06T00:00:00"/>
    <d v="2025-02-06T00:00:00"/>
    <n v="173"/>
    <n v="1"/>
    <n v="3"/>
    <n v="3.4"/>
    <s v="Southeast Asia"/>
    <m/>
    <x v="1"/>
    <x v="2"/>
    <n v="1"/>
    <n v="53"/>
    <x v="0"/>
  </r>
  <r>
    <s v="DL-00899"/>
    <s v="CUST-0479"/>
    <s v="CMP-040"/>
    <x v="0"/>
    <s v="Qualification"/>
    <s v="2953"/>
    <n v="2953"/>
    <x v="6"/>
    <x v="4"/>
    <x v="4"/>
    <s v="2023-11-24"/>
    <d v="2023-11-24T00:00:00"/>
    <d v="2024-02-19T00:00:00"/>
    <d v="2024-02-19T00:00:00"/>
    <m/>
    <s v=""/>
    <m/>
    <n v="0"/>
    <n v="1"/>
    <n v="0.4"/>
    <s v="Middle East"/>
    <m/>
    <x v="0"/>
    <x v="0"/>
    <n v="0"/>
    <s v=""/>
    <x v="0"/>
  </r>
  <r>
    <s v="DL-00900"/>
    <s v="CUST-0125"/>
    <s v="CMP-255"/>
    <x v="1"/>
    <s v="Prospecting"/>
    <s v="$132,302"/>
    <n v="132302"/>
    <x v="7"/>
    <x v="19"/>
    <x v="17"/>
    <s v="2023-06-16"/>
    <d v="2023-06-16T00:00:00"/>
    <d v="2023-09-13T00:00:00"/>
    <d v="2023-09-13T00:00:00"/>
    <m/>
    <s v=""/>
    <m/>
    <n v="0"/>
    <n v="1"/>
    <m/>
    <s v="ANZ"/>
    <m/>
    <x v="0"/>
    <x v="1"/>
    <n v="0"/>
    <s v=""/>
    <x v="0"/>
  </r>
  <r>
    <s v="DL-00901"/>
    <s v="CUST-1008"/>
    <s v="CMP-255"/>
    <x v="0"/>
    <s v="Closed Won"/>
    <s v="$3,490"/>
    <n v="3490"/>
    <x v="8"/>
    <x v="9"/>
    <x v="8"/>
    <s v="2024-03-15"/>
    <d v="2024-03-15T00:00:00"/>
    <d v="2024-04-09T00:00:00"/>
    <d v="2024-04-09T00:00:00"/>
    <d v="2024-08-12T00:00:00"/>
    <d v="2024-08-12T00:00:00"/>
    <n v="150"/>
    <n v="1"/>
    <n v="3"/>
    <m/>
    <s v="ANZ"/>
    <m/>
    <x v="1"/>
    <x v="1"/>
    <n v="1"/>
    <n v="125"/>
    <x v="0"/>
  </r>
  <r>
    <s v="DL-00902"/>
    <s v="CUST-1314"/>
    <s v="CMP-219"/>
    <x v="3"/>
    <s v="Closed Lost"/>
    <s v="$6,261"/>
    <n v="6261"/>
    <x v="4"/>
    <x v="13"/>
    <x v="12"/>
    <s v="2023-04-29"/>
    <d v="2023-04-29T00:00:00"/>
    <d v="2023-06-06T00:00:00"/>
    <d v="2023-06-06T00:00:00"/>
    <d v="2023-06-04T00:00:00"/>
    <d v="2023-06-04T00:00:00"/>
    <n v="36"/>
    <n v="0"/>
    <n v="1"/>
    <n v="28.9"/>
    <s v="ANZ"/>
    <m/>
    <x v="2"/>
    <x v="2"/>
    <n v="1"/>
    <n v="-2"/>
    <x v="1"/>
  </r>
  <r>
    <s v="DL-00903"/>
    <s v="CUST-0150"/>
    <s v="CMP-040"/>
    <x v="3"/>
    <s v="Negotiation"/>
    <s v="4910"/>
    <n v="4910"/>
    <x v="7"/>
    <x v="3"/>
    <x v="3"/>
    <s v="07/10/2023"/>
    <d v="2023-10-07T00:00:00"/>
    <d v="2024-04-02T00:00:00"/>
    <d v="2024-04-02T00:00:00"/>
    <m/>
    <s v=""/>
    <m/>
    <n v="0"/>
    <n v="1"/>
    <n v="9.6"/>
    <s v="ANZ"/>
    <m/>
    <x v="0"/>
    <x v="2"/>
    <n v="0"/>
    <s v=""/>
    <x v="0"/>
  </r>
  <r>
    <s v="DL-00904"/>
    <s v="CUST-0805"/>
    <s v="CMP-013"/>
    <x v="1"/>
    <s v="Proposal"/>
    <s v="$153,967"/>
    <n v="153967"/>
    <x v="3"/>
    <x v="11"/>
    <x v="10"/>
    <s v="2023-02-04"/>
    <d v="2023-02-04T00:00:00"/>
    <d v="2023-04-25T00:00:00"/>
    <d v="2023-04-25T00:00:00"/>
    <m/>
    <s v=""/>
    <m/>
    <n v="0"/>
    <n v="1"/>
    <n v="15.7"/>
    <s v="Middle East"/>
    <m/>
    <x v="0"/>
    <x v="2"/>
    <n v="0"/>
    <s v=""/>
    <x v="0"/>
  </r>
  <r>
    <s v="DL-00905"/>
    <s v="CUST-0165"/>
    <s v="CMP-214"/>
    <x v="2"/>
    <s v="Proposal"/>
    <s v="$41,124"/>
    <n v="41124"/>
    <x v="8"/>
    <x v="22"/>
    <x v="20"/>
    <s v="2023-07-16"/>
    <d v="2023-07-16T00:00:00"/>
    <d v="2023-11-12T00:00:00"/>
    <d v="2023-11-12T00:00:00"/>
    <m/>
    <s v=""/>
    <m/>
    <n v="0"/>
    <n v="1"/>
    <n v="24.3"/>
    <s v="East Africa"/>
    <m/>
    <x v="0"/>
    <x v="0"/>
    <n v="0"/>
    <s v=""/>
    <x v="0"/>
  </r>
  <r>
    <s v="DL-00906"/>
    <s v="CUST-0265"/>
    <s v="CMP-067"/>
    <x v="1"/>
    <s v="Proposal"/>
    <s v="$118,924"/>
    <n v="118924"/>
    <x v="6"/>
    <x v="22"/>
    <x v="20"/>
    <s v="2024-07-10"/>
    <d v="2024-07-10T00:00:00"/>
    <d v="2024-11-25T00:00:00"/>
    <d v="2024-11-25T00:00:00"/>
    <m/>
    <s v=""/>
    <m/>
    <n v="0"/>
    <n v="1"/>
    <n v="16.3"/>
    <s v="Southeast Asia"/>
    <m/>
    <x v="0"/>
    <x v="0"/>
    <n v="0"/>
    <s v=""/>
    <x v="0"/>
  </r>
  <r>
    <s v="DL-00907"/>
    <s v="CUST-0516"/>
    <s v="CMP-094"/>
    <x v="1"/>
    <s v="Closed Lost"/>
    <s v="$102,196"/>
    <n v="102196"/>
    <x v="5"/>
    <x v="0"/>
    <x v="0"/>
    <s v="2022-10-06"/>
    <d v="2022-10-06T00:00:00"/>
    <d v="2022-11-28T00:00:00"/>
    <d v="2022-11-28T00:00:00"/>
    <d v="2023-01-24T00:00:00"/>
    <d v="2023-01-24T00:00:00"/>
    <n v="110"/>
    <n v="0"/>
    <n v="1"/>
    <n v="22.3"/>
    <s v="East Africa"/>
    <m/>
    <x v="2"/>
    <x v="0"/>
    <n v="1"/>
    <n v="57"/>
    <x v="0"/>
  </r>
  <r>
    <s v="DL-00908"/>
    <s v="CUST-0972"/>
    <s v=""/>
    <x v="2"/>
    <s v="Demo"/>
    <s v="17854"/>
    <n v="17854"/>
    <x v="8"/>
    <x v="14"/>
    <x v="13"/>
    <s v="2023-01-25"/>
    <d v="2023-01-25T00:00:00"/>
    <d v="2023-06-09T00:00:00"/>
    <d v="2023-06-09T00:00:00"/>
    <m/>
    <s v=""/>
    <m/>
    <n v="0"/>
    <n v="1"/>
    <n v="21.9"/>
    <s v="East Africa"/>
    <m/>
    <x v="0"/>
    <x v="1"/>
    <n v="0"/>
    <s v=""/>
    <x v="0"/>
  </r>
  <r>
    <s v="DL-00909"/>
    <s v="CUST-1031"/>
    <s v="CMP-389"/>
    <x v="4"/>
    <s v="Negotiation"/>
    <s v="$5,832"/>
    <n v="5832"/>
    <x v="4"/>
    <x v="4"/>
    <x v="4"/>
    <s v="2024-12-29"/>
    <d v="2024-12-29T00:00:00"/>
    <d v="2025-05-09T00:00:00"/>
    <d v="2025-05-09T00:00:00"/>
    <m/>
    <s v=""/>
    <m/>
    <n v="0"/>
    <n v="1"/>
    <n v="19.5"/>
    <s v="Middle East"/>
    <m/>
    <x v="0"/>
    <x v="2"/>
    <n v="0"/>
    <s v=""/>
    <x v="0"/>
  </r>
  <r>
    <s v="DL-00910"/>
    <s v="CUST-0492"/>
    <s v="CMP-200"/>
    <x v="3"/>
    <s v="Prospecting"/>
    <s v="$13,256"/>
    <n v="13256"/>
    <x v="8"/>
    <x v="15"/>
    <x v="14"/>
    <s v="2022-11-15"/>
    <d v="2022-11-15T00:00:00"/>
    <d v="2023-01-26T00:00:00"/>
    <d v="2023-01-26T00:00:00"/>
    <m/>
    <s v=""/>
    <m/>
    <n v="0"/>
    <n v="1"/>
    <n v="30"/>
    <s v="South Asia"/>
    <m/>
    <x v="0"/>
    <x v="2"/>
    <n v="0"/>
    <s v=""/>
    <x v="0"/>
  </r>
  <r>
    <s v="DL-00911"/>
    <s v="CUST-0842"/>
    <s v="CMP-088"/>
    <x v="4"/>
    <s v="Qualification"/>
    <s v="$7,180"/>
    <n v="7180"/>
    <x v="5"/>
    <x v="10"/>
    <x v="9"/>
    <s v="2024-02-06"/>
    <d v="2024-02-06T00:00:00"/>
    <d v="2024-05-18T00:00:00"/>
    <d v="2024-05-18T00:00:00"/>
    <m/>
    <s v=""/>
    <m/>
    <n v="0"/>
    <n v="1"/>
    <n v="30.6"/>
    <s v="East Africa"/>
    <m/>
    <x v="0"/>
    <x v="0"/>
    <n v="0"/>
    <s v=""/>
    <x v="0"/>
  </r>
  <r>
    <s v="DL-00912"/>
    <s v="CUST-0373"/>
    <s v=""/>
    <x v="2"/>
    <s v="Qualification"/>
    <s v="38023"/>
    <n v="38023"/>
    <x v="3"/>
    <x v="10"/>
    <x v="9"/>
    <s v="2022-08-29"/>
    <d v="2022-08-29T00:00:00"/>
    <d v="2022-11-30T00:00:00"/>
    <d v="2022-11-30T00:00:00"/>
    <m/>
    <s v=""/>
    <m/>
    <n v="0"/>
    <n v="1"/>
    <n v="30.5"/>
    <s v="ANZ"/>
    <m/>
    <x v="0"/>
    <x v="0"/>
    <n v="0"/>
    <s v=""/>
    <x v="0"/>
  </r>
  <r>
    <s v="DL-00913"/>
    <s v="CUST-1180"/>
    <s v=""/>
    <x v="1"/>
    <s v="Demo"/>
    <s v="$168,724"/>
    <n v="168724"/>
    <x v="7"/>
    <x v="14"/>
    <x v="13"/>
    <s v="2024-12-24"/>
    <d v="2024-12-24T00:00:00"/>
    <d v="2025-06-17T00:00:00"/>
    <d v="2025-06-17T00:00:00"/>
    <m/>
    <s v=""/>
    <m/>
    <n v="0"/>
    <n v="1"/>
    <n v="13.2"/>
    <s v="East Africa"/>
    <m/>
    <x v="0"/>
    <x v="2"/>
    <n v="0"/>
    <s v=""/>
    <x v="0"/>
  </r>
  <r>
    <s v="DL-00914"/>
    <s v="CUST-0836"/>
    <s v="CMP-061"/>
    <x v="1"/>
    <s v="Closed Won"/>
    <s v="$214,437"/>
    <n v="214437"/>
    <x v="1"/>
    <x v="17"/>
    <x v="16"/>
    <s v="23/10/2024"/>
    <d v="2024-10-23T00:00:00"/>
    <d v="2025-02-27T00:00:00"/>
    <d v="2025-02-27T00:00:00"/>
    <d v="2025-02-02T00:00:00"/>
    <d v="2025-02-02T00:00:00"/>
    <n v="102"/>
    <n v="1"/>
    <n v="4"/>
    <n v="13.1"/>
    <s v="South Asia"/>
    <m/>
    <x v="1"/>
    <x v="2"/>
    <n v="1"/>
    <n v="-25"/>
    <x v="1"/>
  </r>
  <r>
    <s v="DL-00915"/>
    <s v="CUST-0648"/>
    <s v=""/>
    <x v="0"/>
    <s v="Qualification"/>
    <s v="8906"/>
    <n v="8906"/>
    <x v="0"/>
    <x v="7"/>
    <x v="6"/>
    <s v="2022-12-30"/>
    <d v="2022-12-30T00:00:00"/>
    <d v="2023-01-26T00:00:00"/>
    <d v="2023-01-26T00:00:00"/>
    <m/>
    <s v=""/>
    <m/>
    <n v="0"/>
    <n v="1"/>
    <n v="16.3"/>
    <s v="Southeast Asia"/>
    <m/>
    <x v="0"/>
    <x v="2"/>
    <n v="0"/>
    <s v=""/>
    <x v="0"/>
  </r>
  <r>
    <s v="DL-00916"/>
    <s v="CUST-0053"/>
    <s v=""/>
    <x v="3"/>
    <s v="Prospecting"/>
    <s v="14515"/>
    <n v="14515"/>
    <x v="5"/>
    <x v="20"/>
    <x v="18"/>
    <s v="2024-09-06"/>
    <d v="2024-09-06T00:00:00"/>
    <d v="2024-12-28T00:00:00"/>
    <d v="2024-12-28T00:00:00"/>
    <m/>
    <s v=""/>
    <m/>
    <n v="0"/>
    <n v="1"/>
    <n v="10.8"/>
    <s v="Middle East"/>
    <m/>
    <x v="0"/>
    <x v="2"/>
    <n v="0"/>
    <s v=""/>
    <x v="0"/>
  </r>
  <r>
    <s v="DL-00917"/>
    <s v="CUST-0028"/>
    <s v="CMP-033"/>
    <x v="4"/>
    <s v="Proposal"/>
    <s v="5,308"/>
    <n v="5308"/>
    <x v="2"/>
    <x v="22"/>
    <x v="20"/>
    <s v="2024-04-26"/>
    <d v="2024-04-26T00:00:00"/>
    <d v="2024-07-29T00:00:00"/>
    <d v="2024-07-29T00:00:00"/>
    <m/>
    <s v=""/>
    <m/>
    <n v="0"/>
    <n v="1"/>
    <n v="30.8"/>
    <s v="ANZ"/>
    <m/>
    <x v="0"/>
    <x v="1"/>
    <n v="0"/>
    <s v=""/>
    <x v="0"/>
  </r>
  <r>
    <s v="DL-00918"/>
    <s v="CUST-1434"/>
    <s v="CMP-072"/>
    <x v="0"/>
    <s v="Demo"/>
    <s v="$4,877"/>
    <n v="4877"/>
    <x v="6"/>
    <x v="15"/>
    <x v="14"/>
    <s v="30/06/2023"/>
    <d v="2023-06-30T00:00:00"/>
    <d v="2023-07-17T00:00:00"/>
    <d v="2023-07-17T00:00:00"/>
    <m/>
    <s v=""/>
    <m/>
    <n v="0"/>
    <n v="1"/>
    <n v="31.5"/>
    <s v="Southeast Asia"/>
    <m/>
    <x v="0"/>
    <x v="2"/>
    <n v="0"/>
    <s v=""/>
    <x v="0"/>
  </r>
  <r>
    <s v="DL-00919"/>
    <s v="CUST-0091"/>
    <s v="CMP-031"/>
    <x v="0"/>
    <s v="Closed Lost"/>
    <s v="7829"/>
    <n v="7829"/>
    <x v="6"/>
    <x v="1"/>
    <x v="1"/>
    <s v="2024-05-01"/>
    <d v="2024-05-01T00:00:00"/>
    <d v="2024-09-23T00:00:00"/>
    <d v="2024-09-23T00:00:00"/>
    <d v="2024-10-31T00:00:00"/>
    <d v="2024-10-31T00:00:00"/>
    <n v="183"/>
    <n v="0"/>
    <n v="1"/>
    <n v="4.7"/>
    <s v="South Asia"/>
    <m/>
    <x v="2"/>
    <x v="1"/>
    <n v="1"/>
    <n v="38"/>
    <x v="0"/>
  </r>
  <r>
    <s v="DL-00920"/>
    <s v="CUST-1438"/>
    <s v="CMP-259"/>
    <x v="3"/>
    <s v="Proposal"/>
    <s v="16216"/>
    <n v="16216"/>
    <x v="1"/>
    <x v="16"/>
    <x v="15"/>
    <s v="04/08/2024"/>
    <d v="2024-08-04T00:00:00"/>
    <d v="2025-01-24T00:00:00"/>
    <d v="2025-01-24T00:00:00"/>
    <m/>
    <s v=""/>
    <m/>
    <n v="0"/>
    <n v="1"/>
    <n v="22.3"/>
    <s v="Southeast Asia"/>
    <m/>
    <x v="0"/>
    <x v="1"/>
    <n v="0"/>
    <s v=""/>
    <x v="0"/>
  </r>
  <r>
    <s v="DL-00921"/>
    <s v="CUST-0127"/>
    <s v="CMP-297"/>
    <x v="0"/>
    <s v="Demo"/>
    <s v="$8,274"/>
    <n v="8274"/>
    <x v="5"/>
    <x v="17"/>
    <x v="16"/>
    <s v="2023-04-02"/>
    <d v="2023-04-02T00:00:00"/>
    <d v="2023-08-31T00:00:00"/>
    <d v="2023-08-31T00:00:00"/>
    <m/>
    <s v=""/>
    <m/>
    <n v="0"/>
    <n v="1"/>
    <n v="2.4"/>
    <s v="East Africa"/>
    <m/>
    <x v="0"/>
    <x v="1"/>
    <n v="0"/>
    <s v=""/>
    <x v="0"/>
  </r>
  <r>
    <s v="DL-00922"/>
    <s v="CUST-0660"/>
    <s v="CMP-241"/>
    <x v="3"/>
    <s v="Closed Won"/>
    <s v="21865"/>
    <n v="21865"/>
    <x v="5"/>
    <x v="0"/>
    <x v="0"/>
    <s v="2023-03-13"/>
    <d v="2023-03-13T00:00:00"/>
    <d v="2023-08-30T00:00:00"/>
    <d v="2023-08-30T00:00:00"/>
    <d v="2023-08-31T00:00:00"/>
    <d v="2023-08-31T00:00:00"/>
    <n v="171"/>
    <n v="1"/>
    <n v="3"/>
    <n v="11"/>
    <s v="East Africa"/>
    <m/>
    <x v="1"/>
    <x v="1"/>
    <n v="1"/>
    <n v="1"/>
    <x v="1"/>
  </r>
  <r>
    <s v="DL-00923"/>
    <s v="CUST-0428"/>
    <s v="CMP-118"/>
    <x v="4"/>
    <s v="Proposal"/>
    <s v="9662"/>
    <n v="9662"/>
    <x v="6"/>
    <x v="37"/>
    <x v="13"/>
    <s v="2023-03-24"/>
    <d v="2023-03-24T00:00:00"/>
    <d v="2023-08-23T00:00:00"/>
    <d v="2023-08-23T00:00:00"/>
    <m/>
    <s v=""/>
    <m/>
    <n v="0"/>
    <n v="1"/>
    <n v="0.2"/>
    <s v="Southeast Asia"/>
    <m/>
    <x v="0"/>
    <x v="1"/>
    <n v="0"/>
    <s v=""/>
    <x v="0"/>
  </r>
  <r>
    <s v="DL-00924"/>
    <s v="CUST-0889"/>
    <s v=""/>
    <x v="0"/>
    <s v="Closed Lost"/>
    <s v="$4,774"/>
    <n v="4774"/>
    <x v="8"/>
    <x v="16"/>
    <x v="15"/>
    <s v="2024-02-24"/>
    <d v="2024-02-24T00:00:00"/>
    <d v="2024-08-15T00:00:00"/>
    <d v="2024-08-15T00:00:00"/>
    <d v="2024-06-14T00:00:00"/>
    <d v="2024-06-14T00:00:00"/>
    <n v="111"/>
    <n v="0"/>
    <n v="1"/>
    <n v="10.8"/>
    <s v="ANZ"/>
    <m/>
    <x v="2"/>
    <x v="2"/>
    <n v="1"/>
    <n v="-62"/>
    <x v="1"/>
  </r>
  <r>
    <s v="DL-00925"/>
    <s v="CUST-0168"/>
    <s v="CMP-143"/>
    <x v="2"/>
    <s v="Prospecting"/>
    <s v="21534"/>
    <n v="21534"/>
    <x v="0"/>
    <x v="7"/>
    <x v="6"/>
    <s v="17/02/2024"/>
    <d v="2024-02-17T00:00:00"/>
    <d v="2024-03-29T00:00:00"/>
    <d v="2024-03-29T00:00:00"/>
    <m/>
    <s v=""/>
    <m/>
    <n v="0"/>
    <n v="1"/>
    <n v="30.7"/>
    <s v="Middle East"/>
    <m/>
    <x v="0"/>
    <x v="0"/>
    <n v="0"/>
    <s v=""/>
    <x v="0"/>
  </r>
  <r>
    <s v="DL-00926"/>
    <s v="CUST-0715"/>
    <s v="CMP-214"/>
    <x v="3"/>
    <s v="Negotiation"/>
    <s v="13,201"/>
    <n v="13201"/>
    <x v="7"/>
    <x v="20"/>
    <x v="18"/>
    <s v="2023-05-16"/>
    <d v="2023-05-16T00:00:00"/>
    <d v="2023-10-29T00:00:00"/>
    <d v="2023-10-29T00:00:00"/>
    <m/>
    <s v=""/>
    <m/>
    <n v="0"/>
    <n v="1"/>
    <n v="28.8"/>
    <s v="Middle East"/>
    <m/>
    <x v="0"/>
    <x v="2"/>
    <n v="0"/>
    <s v=""/>
    <x v="0"/>
  </r>
  <r>
    <s v="DL-00927"/>
    <s v="CUST-0661"/>
    <s v="CMP-304"/>
    <x v="4"/>
    <s v="Closed Lost"/>
    <s v="$6,363"/>
    <n v="6363"/>
    <x v="3"/>
    <x v="17"/>
    <x v="16"/>
    <s v="13/11/2022"/>
    <d v="2022-11-13T00:00:00"/>
    <d v="2023-02-20T00:00:00"/>
    <d v="2023-02-20T00:00:00"/>
    <d v="2023-04-23T00:00:00"/>
    <d v="2023-04-23T00:00:00"/>
    <n v="161"/>
    <n v="0"/>
    <n v="1"/>
    <n v="29"/>
    <s v="South Asia"/>
    <m/>
    <x v="2"/>
    <x v="2"/>
    <n v="1"/>
    <n v="62"/>
    <x v="0"/>
  </r>
  <r>
    <s v="DL-00928"/>
    <s v="CUST-1008"/>
    <s v="CMP-300"/>
    <x v="1"/>
    <s v="Closed Won"/>
    <s v="142518"/>
    <n v="142518"/>
    <x v="1"/>
    <x v="14"/>
    <x v="13"/>
    <s v="2023-07-15"/>
    <d v="2023-07-15T00:00:00"/>
    <d v="2023-11-16T00:00:00"/>
    <d v="2023-11-16T00:00:00"/>
    <d v="2023-09-14T00:00:00"/>
    <d v="2023-09-14T00:00:00"/>
    <n v="61"/>
    <n v="1"/>
    <n v="4"/>
    <n v="17.399999999999999"/>
    <s v="East Africa"/>
    <m/>
    <x v="1"/>
    <x v="1"/>
    <n v="1"/>
    <n v="-63"/>
    <x v="1"/>
  </r>
  <r>
    <s v="DL-00929"/>
    <s v="CUST-0292"/>
    <s v="CMP-356"/>
    <x v="0"/>
    <s v="Closed Won"/>
    <s v="$7,581"/>
    <n v="7581"/>
    <x v="8"/>
    <x v="19"/>
    <x v="17"/>
    <s v="2023-06-22"/>
    <d v="2023-06-22T00:00:00"/>
    <d v="2023-07-28T00:00:00"/>
    <d v="2023-07-28T00:00:00"/>
    <d v="2023-09-22T00:00:00"/>
    <d v="2023-09-22T00:00:00"/>
    <n v="92"/>
    <n v="1"/>
    <n v="3"/>
    <n v="16.399999999999999"/>
    <s v="South Asia"/>
    <m/>
    <x v="1"/>
    <x v="0"/>
    <n v="1"/>
    <n v="56"/>
    <x v="0"/>
  </r>
  <r>
    <s v="DL-00930"/>
    <s v="CUST-0414"/>
    <s v="CMP-204"/>
    <x v="3"/>
    <s v="Closed Lost"/>
    <s v="6,269"/>
    <n v="6269"/>
    <x v="2"/>
    <x v="5"/>
    <x v="5"/>
    <s v="2023-10-02"/>
    <d v="2023-10-02T00:00:00"/>
    <m/>
    <s v=""/>
    <d v="2023-11-06T00:00:00"/>
    <d v="2023-11-06T00:00:00"/>
    <n v="35"/>
    <n v="0"/>
    <n v="1"/>
    <n v="17.899999999999999"/>
    <s v="Southeast Asia"/>
    <m/>
    <x v="2"/>
    <x v="2"/>
    <n v="1"/>
    <s v=""/>
    <x v="0"/>
  </r>
  <r>
    <s v="DL-00931"/>
    <s v="CUST-0835"/>
    <s v="CMP-053"/>
    <x v="0"/>
    <s v="Prospecting"/>
    <s v="8776"/>
    <n v="8776"/>
    <x v="3"/>
    <x v="7"/>
    <x v="6"/>
    <s v="23/02/2024"/>
    <d v="2024-02-23T00:00:00"/>
    <d v="2024-04-26T00:00:00"/>
    <d v="2024-04-26T00:00:00"/>
    <m/>
    <s v=""/>
    <m/>
    <n v="0"/>
    <n v="1"/>
    <m/>
    <s v="East Africa"/>
    <m/>
    <x v="0"/>
    <x v="0"/>
    <n v="0"/>
    <s v=""/>
    <x v="0"/>
  </r>
  <r>
    <s v="DL-00932"/>
    <s v="CUST-0175"/>
    <s v="CMP-335"/>
    <x v="4"/>
    <s v="Prospecting"/>
    <s v="$8,455"/>
    <n v="8455"/>
    <x v="4"/>
    <x v="6"/>
    <x v="2"/>
    <s v="06/05/2022"/>
    <d v="2022-05-06T00:00:00"/>
    <d v="2022-08-01T00:00:00"/>
    <d v="2022-08-01T00:00:00"/>
    <m/>
    <s v=""/>
    <m/>
    <n v="0"/>
    <n v="1"/>
    <n v="22.8"/>
    <s v="ANZ"/>
    <m/>
    <x v="0"/>
    <x v="0"/>
    <n v="0"/>
    <s v=""/>
    <x v="0"/>
  </r>
  <r>
    <s v="DL-00933"/>
    <s v="CUST-0371"/>
    <s v="CMP-371"/>
    <x v="0"/>
    <s v="Negotiation"/>
    <s v="$6,947"/>
    <n v="6947"/>
    <x v="4"/>
    <x v="21"/>
    <x v="19"/>
    <s v="2022-11-21"/>
    <d v="2022-11-21T00:00:00"/>
    <d v="2023-05-03T00:00:00"/>
    <d v="2023-05-03T00:00:00"/>
    <m/>
    <s v=""/>
    <m/>
    <n v="0"/>
    <n v="1"/>
    <n v="14.5"/>
    <s v="ANZ"/>
    <m/>
    <x v="0"/>
    <x v="2"/>
    <n v="0"/>
    <s v=""/>
    <x v="0"/>
  </r>
  <r>
    <s v="DL-00934"/>
    <s v="CUST-0950"/>
    <s v="CMP-315"/>
    <x v="4"/>
    <s v="Qualification"/>
    <s v="6K"/>
    <n v="6000"/>
    <x v="2"/>
    <x v="19"/>
    <x v="17"/>
    <s v="2023-12-15"/>
    <d v="2023-12-15T00:00:00"/>
    <d v="2024-01-13T00:00:00"/>
    <d v="2024-01-13T00:00:00"/>
    <m/>
    <s v=""/>
    <m/>
    <n v="0"/>
    <n v="1"/>
    <n v="31.5"/>
    <s v="Middle East"/>
    <m/>
    <x v="0"/>
    <x v="0"/>
    <n v="0"/>
    <s v=""/>
    <x v="0"/>
  </r>
  <r>
    <s v="DL-00935"/>
    <s v="CUST-0507"/>
    <s v="CMP-097"/>
    <x v="0"/>
    <s v="Prospecting"/>
    <s v="$3,174"/>
    <n v="3174"/>
    <x v="6"/>
    <x v="13"/>
    <x v="12"/>
    <s v="2023-02-25"/>
    <d v="2023-02-25T00:00:00"/>
    <d v="2023-08-17T00:00:00"/>
    <d v="2023-08-17T00:00:00"/>
    <m/>
    <s v=""/>
    <m/>
    <n v="0"/>
    <n v="1"/>
    <n v="4.7"/>
    <s v="South Asia"/>
    <m/>
    <x v="0"/>
    <x v="1"/>
    <n v="0"/>
    <s v=""/>
    <x v="0"/>
  </r>
  <r>
    <s v="DL-00936"/>
    <s v="CUST-1391"/>
    <s v="CMP-145"/>
    <x v="0"/>
    <s v="Demo"/>
    <s v="$4,363"/>
    <n v="4363"/>
    <x v="8"/>
    <x v="19"/>
    <x v="17"/>
    <s v="2022-10-21"/>
    <d v="2022-10-21T00:00:00"/>
    <d v="2022-12-10T00:00:00"/>
    <d v="2022-12-10T00:00:00"/>
    <m/>
    <s v=""/>
    <m/>
    <n v="0"/>
    <n v="1"/>
    <n v="14.8"/>
    <s v="Middle East"/>
    <m/>
    <x v="0"/>
    <x v="2"/>
    <n v="0"/>
    <s v=""/>
    <x v="0"/>
  </r>
  <r>
    <s v="DL-00937"/>
    <s v="CUST-0253"/>
    <s v="CMP-357"/>
    <x v="1"/>
    <s v="Demo"/>
    <s v="209K"/>
    <n v="209000"/>
    <x v="8"/>
    <x v="14"/>
    <x v="13"/>
    <s v="2024-05-10"/>
    <d v="2024-05-10T00:00:00"/>
    <d v="2024-07-26T00:00:00"/>
    <d v="2024-07-26T00:00:00"/>
    <m/>
    <s v=""/>
    <m/>
    <n v="0"/>
    <n v="1"/>
    <n v="8.9"/>
    <s v="East Africa"/>
    <m/>
    <x v="0"/>
    <x v="1"/>
    <n v="0"/>
    <s v=""/>
    <x v="0"/>
  </r>
  <r>
    <s v="DL-00938"/>
    <s v="CUST-0112"/>
    <s v=""/>
    <x v="2"/>
    <s v="Negotiation"/>
    <s v="$16,041"/>
    <n v="16041"/>
    <x v="6"/>
    <x v="15"/>
    <x v="14"/>
    <s v="2023-12-08"/>
    <d v="2023-12-08T00:00:00"/>
    <d v="2024-02-19T00:00:00"/>
    <d v="2024-02-19T00:00:00"/>
    <m/>
    <s v=""/>
    <m/>
    <n v="0"/>
    <n v="1"/>
    <n v="27.1"/>
    <s v="ANZ"/>
    <m/>
    <x v="0"/>
    <x v="2"/>
    <n v="0"/>
    <s v=""/>
    <x v="0"/>
  </r>
  <r>
    <s v="DL-00939"/>
    <s v="CUST-0330"/>
    <s v="CMP-043"/>
    <x v="1"/>
    <s v="Proposal"/>
    <s v="147412"/>
    <n v="147412"/>
    <x v="8"/>
    <x v="17"/>
    <x v="16"/>
    <s v="2022-06-23"/>
    <d v="2022-06-23T00:00:00"/>
    <d v="2022-12-05T00:00:00"/>
    <d v="2022-12-05T00:00:00"/>
    <m/>
    <s v=""/>
    <m/>
    <n v="0"/>
    <n v="1"/>
    <n v="10.5"/>
    <s v="Middle East"/>
    <m/>
    <x v="0"/>
    <x v="0"/>
    <n v="0"/>
    <s v=""/>
    <x v="0"/>
  </r>
  <r>
    <s v="DL-00940"/>
    <s v="CUST-0138"/>
    <s v="CMP-156"/>
    <x v="3"/>
    <s v="Demo"/>
    <s v="6545"/>
    <n v="6545"/>
    <x v="2"/>
    <x v="12"/>
    <x v="11"/>
    <s v="2023-10-21"/>
    <d v="2023-10-21T00:00:00"/>
    <m/>
    <s v=""/>
    <m/>
    <s v=""/>
    <m/>
    <n v="0"/>
    <n v="1"/>
    <n v="2.5"/>
    <s v="East Africa"/>
    <m/>
    <x v="0"/>
    <x v="0"/>
    <n v="0"/>
    <s v=""/>
    <x v="0"/>
  </r>
  <r>
    <s v="DL-00941"/>
    <s v="CUST-1103"/>
    <s v="CMP-023"/>
    <x v="1"/>
    <s v="Demo"/>
    <s v="$148,652"/>
    <n v="148652"/>
    <x v="3"/>
    <x v="3"/>
    <x v="3"/>
    <s v="2024-09-26"/>
    <d v="2024-09-26T00:00:00"/>
    <d v="2024-10-22T00:00:00"/>
    <d v="2024-10-22T00:00:00"/>
    <m/>
    <s v=""/>
    <m/>
    <n v="0"/>
    <n v="1"/>
    <n v="24"/>
    <s v="East Africa"/>
    <m/>
    <x v="0"/>
    <x v="2"/>
    <n v="0"/>
    <s v=""/>
    <x v="0"/>
  </r>
  <r>
    <s v="DL-00942"/>
    <s v="CUST-0468"/>
    <s v="CMP-326"/>
    <x v="4"/>
    <s v="Proposal"/>
    <s v="$11,969"/>
    <n v="11969"/>
    <x v="7"/>
    <x v="10"/>
    <x v="9"/>
    <s v="2022-04-28"/>
    <d v="2022-04-28T00:00:00"/>
    <d v="2022-06-01T00:00:00"/>
    <d v="2022-06-01T00:00:00"/>
    <m/>
    <s v=""/>
    <m/>
    <n v="0"/>
    <n v="1"/>
    <m/>
    <s v="Middle East"/>
    <m/>
    <x v="0"/>
    <x v="0"/>
    <n v="0"/>
    <s v=""/>
    <x v="0"/>
  </r>
  <r>
    <s v="DL-00943"/>
    <s v="CUST-0868"/>
    <s v="CMP-091"/>
    <x v="0"/>
    <s v="Negotiation"/>
    <s v="$6,134"/>
    <n v="6134"/>
    <x v="0"/>
    <x v="18"/>
    <x v="14"/>
    <s v="2024-09-25"/>
    <d v="2024-09-25T00:00:00"/>
    <d v="2024-11-01T00:00:00"/>
    <d v="2024-11-01T00:00:00"/>
    <m/>
    <s v=""/>
    <m/>
    <n v="0"/>
    <n v="1"/>
    <n v="9.4"/>
    <s v="Middle East"/>
    <m/>
    <x v="0"/>
    <x v="2"/>
    <n v="0"/>
    <s v=""/>
    <x v="0"/>
  </r>
  <r>
    <s v="DL-00944"/>
    <s v="CUST-1470"/>
    <s v="CMP-036"/>
    <x v="3"/>
    <s v="Closed Won"/>
    <s v="$10,504"/>
    <n v="10504"/>
    <x v="4"/>
    <x v="13"/>
    <x v="12"/>
    <s v="2024-10-25"/>
    <d v="2024-10-25T00:00:00"/>
    <d v="2025-02-07T00:00:00"/>
    <d v="2025-02-07T00:00:00"/>
    <d v="2025-03-02T00:00:00"/>
    <d v="2025-03-02T00:00:00"/>
    <n v="128"/>
    <n v="0"/>
    <n v="1"/>
    <n v="13.7"/>
    <s v="ANZ"/>
    <m/>
    <x v="1"/>
    <x v="2"/>
    <n v="1"/>
    <n v="23"/>
    <x v="1"/>
  </r>
  <r>
    <s v="DL-00945"/>
    <s v="CUST-0666"/>
    <s v="CMP-292"/>
    <x v="1"/>
    <s v="Closed Won"/>
    <s v="213K"/>
    <n v="213000"/>
    <x v="2"/>
    <x v="21"/>
    <x v="19"/>
    <s v="2023-09-10"/>
    <d v="2023-09-10T00:00:00"/>
    <d v="2024-01-10T00:00:00"/>
    <d v="2024-01-10T00:00:00"/>
    <d v="2023-11-30T00:00:00"/>
    <d v="2023-11-30T00:00:00"/>
    <n v="81"/>
    <n v="0"/>
    <n v="1"/>
    <m/>
    <s v="Middle East"/>
    <m/>
    <x v="1"/>
    <x v="2"/>
    <n v="1"/>
    <n v="-41"/>
    <x v="1"/>
  </r>
  <r>
    <s v="DL-00946"/>
    <s v="CUST-0847"/>
    <s v="CMP-042"/>
    <x v="0"/>
    <s v="Closed Won"/>
    <s v="2306"/>
    <n v="2306"/>
    <x v="0"/>
    <x v="5"/>
    <x v="5"/>
    <s v="2023-01-19"/>
    <d v="2023-01-19T00:00:00"/>
    <d v="2023-02-22T00:00:00"/>
    <d v="2023-02-22T00:00:00"/>
    <d v="2023-05-14T00:00:00"/>
    <d v="2023-05-14T00:00:00"/>
    <n v="115"/>
    <n v="0"/>
    <n v="1"/>
    <n v="14.1"/>
    <s v="ANZ"/>
    <m/>
    <x v="1"/>
    <x v="2"/>
    <n v="1"/>
    <n v="81"/>
    <x v="0"/>
  </r>
  <r>
    <s v="DL-00947"/>
    <s v="CUST-0924"/>
    <s v=""/>
    <x v="1"/>
    <s v="Proposal"/>
    <s v="153415"/>
    <n v="153415"/>
    <x v="2"/>
    <x v="11"/>
    <x v="10"/>
    <s v="2024-11-05"/>
    <d v="2024-11-05T00:00:00"/>
    <d v="2025-01-09T00:00:00"/>
    <d v="2025-01-09T00:00:00"/>
    <m/>
    <s v=""/>
    <m/>
    <n v="0"/>
    <n v="1"/>
    <n v="14.9"/>
    <s v="South Asia"/>
    <m/>
    <x v="0"/>
    <x v="0"/>
    <n v="0"/>
    <s v=""/>
    <x v="0"/>
  </r>
  <r>
    <s v="DL-00948"/>
    <s v="CUST-0420"/>
    <s v="CMP-368"/>
    <x v="4"/>
    <s v="Negotiation"/>
    <s v="$5,405"/>
    <n v="5405"/>
    <x v="1"/>
    <x v="1"/>
    <x v="1"/>
    <s v="2024-05-14"/>
    <d v="2024-05-14T00:00:00"/>
    <d v="2024-06-28T00:00:00"/>
    <d v="2024-06-28T00:00:00"/>
    <m/>
    <s v=""/>
    <m/>
    <n v="0"/>
    <n v="1"/>
    <n v="9.9"/>
    <s v="South Asia"/>
    <m/>
    <x v="0"/>
    <x v="1"/>
    <n v="0"/>
    <s v=""/>
    <x v="0"/>
  </r>
  <r>
    <s v="DL-00949"/>
    <s v="CUST-0418"/>
    <s v="CMP-097"/>
    <x v="0"/>
    <s v="Closed Won"/>
    <s v="$8,230"/>
    <n v="8230"/>
    <x v="0"/>
    <x v="11"/>
    <x v="10"/>
    <s v="2022-02-04"/>
    <d v="2022-02-04T00:00:00"/>
    <d v="2022-05-18T00:00:00"/>
    <d v="2022-05-18T00:00:00"/>
    <d v="2022-06-03T00:00:00"/>
    <d v="2022-06-03T00:00:00"/>
    <n v="119"/>
    <n v="1"/>
    <n v="2"/>
    <m/>
    <s v="ANZ"/>
    <m/>
    <x v="1"/>
    <x v="2"/>
    <n v="1"/>
    <n v="16"/>
    <x v="1"/>
  </r>
  <r>
    <s v="DL-00950"/>
    <s v="CUST-0522"/>
    <s v="CMP-112"/>
    <x v="1"/>
    <s v="Proposal"/>
    <s v="$99,977"/>
    <n v="99977"/>
    <x v="7"/>
    <x v="20"/>
    <x v="18"/>
    <s v="2024-12-02"/>
    <d v="2024-12-02T00:00:00"/>
    <d v="2025-03-03T00:00:00"/>
    <d v="2025-03-03T00:00:00"/>
    <m/>
    <s v=""/>
    <m/>
    <n v="0"/>
    <n v="1"/>
    <n v="29.3"/>
    <s v="Southeast Asia"/>
    <m/>
    <x v="0"/>
    <x v="2"/>
    <n v="0"/>
    <s v=""/>
    <x v="0"/>
  </r>
  <r>
    <s v="DL-00951"/>
    <s v="CUST-0038"/>
    <s v="CMP-286"/>
    <x v="2"/>
    <s v="Closed Won"/>
    <s v="17549"/>
    <n v="17549"/>
    <x v="5"/>
    <x v="7"/>
    <x v="6"/>
    <s v="20/02/2024"/>
    <d v="2024-02-20T00:00:00"/>
    <d v="2024-04-07T00:00:00"/>
    <d v="2024-04-07T00:00:00"/>
    <d v="2024-05-08T00:00:00"/>
    <d v="2024-05-08T00:00:00"/>
    <n v="78"/>
    <n v="0"/>
    <n v="1"/>
    <m/>
    <s v="Southeast Asia"/>
    <m/>
    <x v="1"/>
    <x v="2"/>
    <n v="1"/>
    <n v="31"/>
    <x v="0"/>
  </r>
  <r>
    <s v="DL-00952"/>
    <s v="CUST-0498"/>
    <s v="CMP-033"/>
    <x v="3"/>
    <s v="Prospecting"/>
    <s v="23318"/>
    <n v="23318"/>
    <x v="2"/>
    <x v="12"/>
    <x v="11"/>
    <s v="2024-04-25"/>
    <d v="2024-04-25T00:00:00"/>
    <d v="2024-09-30T00:00:00"/>
    <d v="2024-09-30T00:00:00"/>
    <m/>
    <s v=""/>
    <m/>
    <n v="0"/>
    <n v="1"/>
    <n v="32.1"/>
    <s v="South Asia"/>
    <m/>
    <x v="0"/>
    <x v="1"/>
    <n v="0"/>
    <s v=""/>
    <x v="0"/>
  </r>
  <r>
    <s v="DL-00953"/>
    <s v="CUST-0336"/>
    <s v=""/>
    <x v="3"/>
    <s v="Closed Won"/>
    <s v="16,606"/>
    <n v="16606"/>
    <x v="3"/>
    <x v="14"/>
    <x v="13"/>
    <s v="2023-03-05"/>
    <d v="2023-03-05T00:00:00"/>
    <d v="2023-06-28T00:00:00"/>
    <d v="2023-06-28T00:00:00"/>
    <d v="2023-09-07T00:00:00"/>
    <d v="2023-09-07T00:00:00"/>
    <n v="186"/>
    <n v="0"/>
    <n v="1"/>
    <n v="21.6"/>
    <s v="Southeast Asia"/>
    <m/>
    <x v="1"/>
    <x v="0"/>
    <n v="1"/>
    <n v="71"/>
    <x v="0"/>
  </r>
  <r>
    <s v="DL-00954"/>
    <s v="CUST-0669"/>
    <s v="CMP-252"/>
    <x v="3"/>
    <s v="Proposal"/>
    <s v="18229"/>
    <n v="18229"/>
    <x v="7"/>
    <x v="3"/>
    <x v="3"/>
    <s v="2022-04-11"/>
    <d v="2022-04-11T00:00:00"/>
    <d v="2022-09-26T00:00:00"/>
    <d v="2022-09-26T00:00:00"/>
    <m/>
    <s v=""/>
    <m/>
    <n v="0"/>
    <n v="1"/>
    <n v="34.799999999999997"/>
    <s v="Middle East"/>
    <m/>
    <x v="0"/>
    <x v="2"/>
    <n v="0"/>
    <s v=""/>
    <x v="0"/>
  </r>
  <r>
    <s v="DL-00955"/>
    <s v="CUST-0406"/>
    <s v=""/>
    <x v="0"/>
    <s v="Negotiation"/>
    <s v="4682"/>
    <n v="4682"/>
    <x v="1"/>
    <x v="17"/>
    <x v="16"/>
    <s v="2023-11-07"/>
    <d v="2023-11-07T00:00:00"/>
    <d v="2024-04-19T00:00:00"/>
    <d v="2024-04-19T00:00:00"/>
    <m/>
    <s v=""/>
    <m/>
    <n v="0"/>
    <n v="1"/>
    <n v="1.7"/>
    <s v="Middle East"/>
    <m/>
    <x v="0"/>
    <x v="1"/>
    <n v="0"/>
    <s v=""/>
    <x v="0"/>
  </r>
  <r>
    <s v="DL-00956"/>
    <s v="CUST-0932"/>
    <s v="CMP-371"/>
    <x v="3"/>
    <s v="Prospecting"/>
    <s v="21K"/>
    <n v="21000"/>
    <x v="0"/>
    <x v="13"/>
    <x v="12"/>
    <s v="2023-08-05"/>
    <d v="2023-08-05T00:00:00"/>
    <d v="2024-01-05T00:00:00"/>
    <d v="2024-01-05T00:00:00"/>
    <m/>
    <s v=""/>
    <m/>
    <n v="0"/>
    <n v="1"/>
    <n v="17.5"/>
    <s v="East Africa"/>
    <m/>
    <x v="0"/>
    <x v="0"/>
    <n v="0"/>
    <s v=""/>
    <x v="0"/>
  </r>
  <r>
    <s v="DL-00957"/>
    <s v="CUST-1030"/>
    <s v=""/>
    <x v="2"/>
    <s v="Closed Lost"/>
    <s v="$19,901"/>
    <n v="19901"/>
    <x v="0"/>
    <x v="19"/>
    <x v="17"/>
    <s v="2024-04-27"/>
    <d v="2024-04-27T00:00:00"/>
    <d v="2024-08-22T00:00:00"/>
    <d v="2024-08-22T00:00:00"/>
    <d v="2024-08-29T00:00:00"/>
    <d v="2024-08-29T00:00:00"/>
    <n v="124"/>
    <n v="0"/>
    <n v="1"/>
    <n v="30"/>
    <s v="Southeast Asia"/>
    <m/>
    <x v="2"/>
    <x v="1"/>
    <n v="1"/>
    <n v="7"/>
    <x v="1"/>
  </r>
  <r>
    <s v="DL-00958"/>
    <s v="CUST-1441"/>
    <s v=""/>
    <x v="4"/>
    <s v="Prospecting"/>
    <s v="13072"/>
    <n v="13072"/>
    <x v="7"/>
    <x v="12"/>
    <x v="11"/>
    <s v="2022-02-18"/>
    <d v="2022-02-18T00:00:00"/>
    <d v="2022-07-27T00:00:00"/>
    <d v="2022-07-27T00:00:00"/>
    <m/>
    <s v=""/>
    <m/>
    <n v="0"/>
    <n v="1"/>
    <n v="30"/>
    <s v="Middle East"/>
    <m/>
    <x v="0"/>
    <x v="1"/>
    <n v="0"/>
    <s v=""/>
    <x v="0"/>
  </r>
  <r>
    <s v="DL-00959"/>
    <s v="CUST-0656"/>
    <s v="CMP-018"/>
    <x v="4"/>
    <s v="Proposal"/>
    <s v="13,423"/>
    <n v="13423"/>
    <x v="2"/>
    <x v="20"/>
    <x v="18"/>
    <s v="2023-05-02"/>
    <d v="2023-05-02T00:00:00"/>
    <d v="2023-09-05T00:00:00"/>
    <d v="2023-09-05T00:00:00"/>
    <m/>
    <s v=""/>
    <m/>
    <n v="0"/>
    <n v="1"/>
    <n v="11.9"/>
    <s v="East Africa"/>
    <m/>
    <x v="0"/>
    <x v="2"/>
    <n v="0"/>
    <s v=""/>
    <x v="0"/>
  </r>
  <r>
    <s v="DL-00960"/>
    <s v="CUST-1429"/>
    <s v="CMP-400"/>
    <x v="1"/>
    <s v="Negotiation"/>
    <s v="209158"/>
    <n v="209158"/>
    <x v="2"/>
    <x v="0"/>
    <x v="0"/>
    <s v="2024-01-17"/>
    <d v="2024-01-17T00:00:00"/>
    <d v="2024-03-20T00:00:00"/>
    <d v="2024-03-20T00:00:00"/>
    <m/>
    <s v=""/>
    <m/>
    <n v="0"/>
    <n v="1"/>
    <m/>
    <s v="Southeast Asia"/>
    <m/>
    <x v="0"/>
    <x v="2"/>
    <n v="0"/>
    <s v=""/>
    <x v="0"/>
  </r>
  <r>
    <s v="DL-00961"/>
    <s v="CUST-0063"/>
    <s v="CMP-115"/>
    <x v="4"/>
    <s v="Demo"/>
    <s v="8818"/>
    <n v="8818"/>
    <x v="8"/>
    <x v="19"/>
    <x v="17"/>
    <s v="2024-10-06"/>
    <d v="2024-10-06T00:00:00"/>
    <d v="2025-02-10T00:00:00"/>
    <d v="2025-02-10T00:00:00"/>
    <m/>
    <s v=""/>
    <m/>
    <n v="0"/>
    <n v="1"/>
    <m/>
    <s v="Southeast Asia"/>
    <m/>
    <x v="0"/>
    <x v="2"/>
    <n v="0"/>
    <s v=""/>
    <x v="0"/>
  </r>
  <r>
    <s v="DL-00962"/>
    <s v="CUST-1125"/>
    <s v=""/>
    <x v="0"/>
    <s v="Closed Lost"/>
    <s v="$4,800"/>
    <n v="4800"/>
    <x v="1"/>
    <x v="3"/>
    <x v="3"/>
    <s v="2024-09-03"/>
    <d v="2024-09-03T00:00:00"/>
    <d v="2024-10-29T00:00:00"/>
    <d v="2024-10-29T00:00:00"/>
    <d v="2024-11-13T00:00:00"/>
    <d v="2024-11-13T00:00:00"/>
    <n v="71"/>
    <n v="0"/>
    <n v="1"/>
    <n v="22.6"/>
    <s v="Southeast Asia"/>
    <m/>
    <x v="2"/>
    <x v="2"/>
    <n v="1"/>
    <n v="15"/>
    <x v="1"/>
  </r>
  <r>
    <s v="DL-00963"/>
    <s v="CUST-0769"/>
    <s v="CMP-302"/>
    <x v="1"/>
    <s v="Proposal"/>
    <s v="116146"/>
    <n v="116146"/>
    <x v="6"/>
    <x v="0"/>
    <x v="0"/>
    <s v="13/12/2023"/>
    <d v="2023-12-13T00:00:00"/>
    <d v="2024-05-01T00:00:00"/>
    <d v="2024-05-01T00:00:00"/>
    <m/>
    <s v=""/>
    <m/>
    <n v="0"/>
    <n v="1"/>
    <n v="29.4"/>
    <s v="ANZ"/>
    <m/>
    <x v="0"/>
    <x v="1"/>
    <n v="0"/>
    <s v=""/>
    <x v="0"/>
  </r>
  <r>
    <s v="DL-00964"/>
    <s v="CUST-0534"/>
    <s v="CMP-124"/>
    <x v="4"/>
    <s v="Closed Won"/>
    <s v="9484"/>
    <n v="9484"/>
    <x v="4"/>
    <x v="4"/>
    <x v="4"/>
    <s v="2022-01-12"/>
    <d v="2022-01-12T00:00:00"/>
    <d v="2022-04-24T00:00:00"/>
    <d v="2022-04-24T00:00:00"/>
    <d v="2022-05-20T00:00:00"/>
    <d v="2022-05-20T00:00:00"/>
    <n v="128"/>
    <n v="0"/>
    <n v="1"/>
    <n v="22.9"/>
    <s v="South Asia"/>
    <m/>
    <x v="1"/>
    <x v="2"/>
    <n v="1"/>
    <n v="26"/>
    <x v="1"/>
  </r>
  <r>
    <s v="DL-00965"/>
    <s v="CUST-1060"/>
    <s v="CMP-254"/>
    <x v="3"/>
    <s v="Proposal"/>
    <s v="23339"/>
    <n v="23339"/>
    <x v="0"/>
    <x v="10"/>
    <x v="9"/>
    <s v="2022-10-07"/>
    <d v="2022-10-07T00:00:00"/>
    <d v="2023-02-07T00:00:00"/>
    <d v="2023-02-07T00:00:00"/>
    <m/>
    <s v=""/>
    <m/>
    <n v="0"/>
    <n v="1"/>
    <n v="14.7"/>
    <s v="South Asia"/>
    <m/>
    <x v="0"/>
    <x v="2"/>
    <n v="0"/>
    <s v=""/>
    <x v="0"/>
  </r>
  <r>
    <s v="DL-00966"/>
    <s v="CUST-1155"/>
    <s v="CMP-029"/>
    <x v="1"/>
    <s v="Proposal"/>
    <s v="150,211"/>
    <n v="150211"/>
    <x v="5"/>
    <x v="3"/>
    <x v="3"/>
    <s v="2023-10-09"/>
    <d v="2023-10-09T00:00:00"/>
    <m/>
    <s v=""/>
    <m/>
    <s v=""/>
    <m/>
    <n v="0"/>
    <n v="1"/>
    <n v="2.5"/>
    <s v="South Asia"/>
    <m/>
    <x v="0"/>
    <x v="0"/>
    <n v="0"/>
    <s v=""/>
    <x v="0"/>
  </r>
  <r>
    <s v="DL-00967"/>
    <s v="CUST-1064"/>
    <s v="CMP-017"/>
    <x v="3"/>
    <s v="Closed Lost"/>
    <s v="$18,461"/>
    <n v="18461"/>
    <x v="5"/>
    <x v="20"/>
    <x v="18"/>
    <s v="2023-09-25"/>
    <d v="2023-09-25T00:00:00"/>
    <d v="2024-01-20T00:00:00"/>
    <d v="2024-01-20T00:00:00"/>
    <d v="2023-12-13T00:00:00"/>
    <d v="2023-12-13T00:00:00"/>
    <n v="79"/>
    <n v="0"/>
    <n v="1"/>
    <n v="28.7"/>
    <s v="Middle East"/>
    <m/>
    <x v="2"/>
    <x v="2"/>
    <n v="1"/>
    <n v="-38"/>
    <x v="1"/>
  </r>
  <r>
    <s v="DL-00968"/>
    <s v="CUST-0220"/>
    <s v=""/>
    <x v="3"/>
    <s v="Proposal"/>
    <s v="$6,526"/>
    <n v="6526"/>
    <x v="2"/>
    <x v="14"/>
    <x v="13"/>
    <s v="2023-03-25"/>
    <d v="2023-03-25T00:00:00"/>
    <d v="2023-04-12T00:00:00"/>
    <d v="2023-04-12T00:00:00"/>
    <m/>
    <s v=""/>
    <m/>
    <n v="0"/>
    <n v="1"/>
    <n v="4.4000000000000004"/>
    <s v="Southeast Asia"/>
    <m/>
    <x v="0"/>
    <x v="2"/>
    <n v="0"/>
    <s v=""/>
    <x v="0"/>
  </r>
  <r>
    <s v="DL-00969"/>
    <s v="CUST-0139"/>
    <s v="CMP-230"/>
    <x v="0"/>
    <s v="Prospecting"/>
    <s v="$6,054"/>
    <n v="6054"/>
    <x v="6"/>
    <x v="6"/>
    <x v="2"/>
    <s v="30/01/2022"/>
    <d v="2022-01-30T00:00:00"/>
    <d v="2022-07-11T00:00:00"/>
    <d v="2022-07-11T00:00:00"/>
    <m/>
    <s v=""/>
    <m/>
    <n v="0"/>
    <n v="1"/>
    <n v="28.9"/>
    <s v="East Africa"/>
    <m/>
    <x v="0"/>
    <x v="0"/>
    <n v="0"/>
    <s v=""/>
    <x v="0"/>
  </r>
  <r>
    <s v="DL-00970"/>
    <s v="CUST-1400"/>
    <s v="CMP-037"/>
    <x v="2"/>
    <s v="Closed Won"/>
    <s v="24,545"/>
    <n v="24545"/>
    <x v="1"/>
    <x v="5"/>
    <x v="5"/>
    <s v="16/08/2024"/>
    <d v="2024-08-16T00:00:00"/>
    <d v="2025-02-08T00:00:00"/>
    <d v="2025-02-08T00:00:00"/>
    <d v="2024-10-17T00:00:00"/>
    <d v="2024-10-17T00:00:00"/>
    <n v="62"/>
    <n v="0"/>
    <n v="1"/>
    <n v="18.3"/>
    <s v="Middle East"/>
    <m/>
    <x v="1"/>
    <x v="2"/>
    <n v="1"/>
    <n v="-114"/>
    <x v="1"/>
  </r>
  <r>
    <s v="DL-00971"/>
    <s v="CUST-0436"/>
    <s v=""/>
    <x v="3"/>
    <s v="Negotiation"/>
    <s v="$4,035"/>
    <n v="4035"/>
    <x v="3"/>
    <x v="25"/>
    <x v="21"/>
    <s v="2023-02-03"/>
    <d v="2023-02-03T00:00:00"/>
    <d v="2023-04-09T00:00:00"/>
    <d v="2023-04-09T00:00:00"/>
    <m/>
    <s v=""/>
    <m/>
    <n v="0"/>
    <n v="1"/>
    <n v="5.6"/>
    <s v="East Africa"/>
    <m/>
    <x v="0"/>
    <x v="1"/>
    <n v="0"/>
    <s v=""/>
    <x v="0"/>
  </r>
  <r>
    <s v="DL-00972"/>
    <s v="CUST-0917"/>
    <s v=""/>
    <x v="0"/>
    <s v="Qualification"/>
    <s v="9K"/>
    <n v="9000"/>
    <x v="2"/>
    <x v="5"/>
    <x v="5"/>
    <s v="2023-12-15"/>
    <d v="2023-12-15T00:00:00"/>
    <d v="2024-05-19T00:00:00"/>
    <d v="2024-05-19T00:00:00"/>
    <m/>
    <s v=""/>
    <m/>
    <n v="0"/>
    <n v="1"/>
    <n v="7.8"/>
    <s v="ANZ"/>
    <m/>
    <x v="0"/>
    <x v="2"/>
    <n v="0"/>
    <s v=""/>
    <x v="0"/>
  </r>
  <r>
    <s v="DL-00973"/>
    <s v="CUST-0116"/>
    <s v="CMP-228"/>
    <x v="1"/>
    <s v="Proposal"/>
    <s v="176224"/>
    <n v="176224"/>
    <x v="3"/>
    <x v="20"/>
    <x v="18"/>
    <s v="2022-10-04"/>
    <d v="2022-10-04T00:00:00"/>
    <d v="2022-11-03T00:00:00"/>
    <d v="2022-11-03T00:00:00"/>
    <m/>
    <s v=""/>
    <m/>
    <n v="0"/>
    <n v="1"/>
    <n v="18.600000000000001"/>
    <s v="ANZ"/>
    <m/>
    <x v="0"/>
    <x v="0"/>
    <n v="0"/>
    <s v=""/>
    <x v="0"/>
  </r>
  <r>
    <s v="DL-00974"/>
    <s v="CUST-0733"/>
    <s v="CMP-137"/>
    <x v="3"/>
    <s v="Negotiation"/>
    <s v="3,864"/>
    <n v="3864"/>
    <x v="1"/>
    <x v="5"/>
    <x v="5"/>
    <s v="2024-05-05"/>
    <d v="2024-05-05T00:00:00"/>
    <d v="2024-10-02T00:00:00"/>
    <d v="2024-10-02T00:00:00"/>
    <m/>
    <s v=""/>
    <m/>
    <n v="0"/>
    <n v="1"/>
    <n v="20.8"/>
    <s v="ANZ"/>
    <m/>
    <x v="0"/>
    <x v="0"/>
    <n v="0"/>
    <s v=""/>
    <x v="0"/>
  </r>
  <r>
    <s v="DL-00975"/>
    <s v="CUST-0359"/>
    <s v="CMP-232"/>
    <x v="4"/>
    <s v="Demo"/>
    <s v="$8,120"/>
    <n v="8120"/>
    <x v="3"/>
    <x v="21"/>
    <x v="19"/>
    <s v="2024-04-28"/>
    <d v="2024-04-28T00:00:00"/>
    <d v="2024-08-14T00:00:00"/>
    <d v="2024-08-14T00:00:00"/>
    <m/>
    <s v=""/>
    <m/>
    <n v="0"/>
    <n v="1"/>
    <n v="26.1"/>
    <s v="Southeast Asia"/>
    <m/>
    <x v="0"/>
    <x v="1"/>
    <n v="0"/>
    <s v=""/>
    <x v="0"/>
  </r>
  <r>
    <s v="DL-00976"/>
    <s v="CUST-1473"/>
    <s v="CMP-188"/>
    <x v="1"/>
    <s v="Closed Lost"/>
    <s v="71,435"/>
    <n v="71435"/>
    <x v="5"/>
    <x v="12"/>
    <x v="11"/>
    <s v="2023-10-24"/>
    <d v="2023-10-24T00:00:00"/>
    <d v="2024-04-10T00:00:00"/>
    <d v="2024-04-10T00:00:00"/>
    <d v="2023-11-25T00:00:00"/>
    <d v="2023-11-25T00:00:00"/>
    <n v="32"/>
    <n v="0"/>
    <n v="1"/>
    <n v="24.8"/>
    <s v="South Asia"/>
    <m/>
    <x v="2"/>
    <x v="2"/>
    <n v="1"/>
    <n v="-137"/>
    <x v="1"/>
  </r>
  <r>
    <s v="DL-00977"/>
    <s v="CUST-0645"/>
    <s v=""/>
    <x v="4"/>
    <s v="Proposal"/>
    <s v="5,842"/>
    <n v="5842"/>
    <x v="4"/>
    <x v="5"/>
    <x v="5"/>
    <s v="2024-05-26"/>
    <d v="2024-05-26T00:00:00"/>
    <d v="2024-06-19T00:00:00"/>
    <d v="2024-06-19T00:00:00"/>
    <m/>
    <s v=""/>
    <m/>
    <n v="0"/>
    <n v="1"/>
    <n v="2.1"/>
    <s v="East Africa"/>
    <m/>
    <x v="0"/>
    <x v="0"/>
    <n v="0"/>
    <s v=""/>
    <x v="0"/>
  </r>
  <r>
    <s v="DL-00978"/>
    <s v="CUST-1033"/>
    <s v="CMP-177"/>
    <x v="2"/>
    <s v="Closed Lost"/>
    <s v="21889"/>
    <n v="21889"/>
    <x v="4"/>
    <x v="17"/>
    <x v="16"/>
    <s v="2024-09-20"/>
    <d v="2024-09-20T00:00:00"/>
    <d v="2024-10-18T00:00:00"/>
    <d v="2024-10-18T00:00:00"/>
    <d v="2025-03-19T00:00:00"/>
    <d v="2025-03-19T00:00:00"/>
    <n v="180"/>
    <n v="0"/>
    <n v="1"/>
    <n v="10.5"/>
    <s v="Southeast Asia"/>
    <m/>
    <x v="2"/>
    <x v="0"/>
    <n v="1"/>
    <n v="152"/>
    <x v="0"/>
  </r>
  <r>
    <s v="DL-00979"/>
    <s v="CUST-1107"/>
    <s v="CMP-272"/>
    <x v="3"/>
    <s v="Qualification"/>
    <s v="$12,822"/>
    <n v="12822"/>
    <x v="5"/>
    <x v="4"/>
    <x v="4"/>
    <s v="2023-10-20"/>
    <d v="2023-10-20T00:00:00"/>
    <d v="2024-01-24T00:00:00"/>
    <d v="2024-01-24T00:00:00"/>
    <m/>
    <s v=""/>
    <m/>
    <n v="0"/>
    <n v="1"/>
    <n v="30.6"/>
    <s v="Southeast Asia"/>
    <m/>
    <x v="0"/>
    <x v="0"/>
    <n v="0"/>
    <s v=""/>
    <x v="0"/>
  </r>
  <r>
    <s v="DL-00980"/>
    <s v="CUST-1097"/>
    <s v="CMP-353"/>
    <x v="3"/>
    <s v="Prospecting"/>
    <s v="$13,065"/>
    <n v="13065"/>
    <x v="4"/>
    <x v="1"/>
    <x v="1"/>
    <s v="2022-10-25"/>
    <d v="2022-10-25T00:00:00"/>
    <d v="2023-03-23T00:00:00"/>
    <d v="2023-03-23T00:00:00"/>
    <m/>
    <s v=""/>
    <m/>
    <n v="0"/>
    <n v="1"/>
    <n v="13.6"/>
    <s v="ANZ"/>
    <m/>
    <x v="0"/>
    <x v="0"/>
    <n v="0"/>
    <s v=""/>
    <x v="0"/>
  </r>
  <r>
    <s v="DL-00981"/>
    <s v="CUST-0948"/>
    <s v="CMP-212"/>
    <x v="1"/>
    <s v="Proposal"/>
    <s v="$157,444"/>
    <n v="157444"/>
    <x v="1"/>
    <x v="6"/>
    <x v="2"/>
    <s v="2023-12-07"/>
    <d v="2023-12-07T00:00:00"/>
    <d v="2024-05-13T00:00:00"/>
    <d v="2024-05-13T00:00:00"/>
    <m/>
    <s v=""/>
    <m/>
    <n v="0"/>
    <n v="1"/>
    <n v="26.3"/>
    <s v="East Africa"/>
    <m/>
    <x v="0"/>
    <x v="1"/>
    <n v="0"/>
    <s v=""/>
    <x v="0"/>
  </r>
  <r>
    <s v="DL-00982"/>
    <s v="CUST-0388"/>
    <s v=""/>
    <x v="0"/>
    <s v="Closed Won"/>
    <s v="9038"/>
    <n v="9038"/>
    <x v="1"/>
    <x v="1"/>
    <x v="1"/>
    <s v="2022-12-26"/>
    <d v="2022-12-26T00:00:00"/>
    <d v="2023-02-14T00:00:00"/>
    <d v="2023-02-14T00:00:00"/>
    <d v="2023-07-12T00:00:00"/>
    <d v="2023-07-12T00:00:00"/>
    <n v="198"/>
    <n v="1"/>
    <n v="4"/>
    <n v="6.5"/>
    <s v="South Asia"/>
    <m/>
    <x v="1"/>
    <x v="2"/>
    <n v="1"/>
    <n v="148"/>
    <x v="0"/>
  </r>
  <r>
    <s v="DL-00983"/>
    <s v="CUST-0739"/>
    <s v="CMP-178"/>
    <x v="1"/>
    <s v="Demo"/>
    <s v="197153"/>
    <n v="197153"/>
    <x v="5"/>
    <x v="21"/>
    <x v="19"/>
    <s v="2024-12-21"/>
    <d v="2024-12-21T00:00:00"/>
    <d v="2025-01-26T00:00:00"/>
    <d v="2025-01-26T00:00:00"/>
    <m/>
    <s v=""/>
    <m/>
    <n v="0"/>
    <n v="1"/>
    <n v="0.1"/>
    <s v="South Asia"/>
    <m/>
    <x v="0"/>
    <x v="2"/>
    <n v="0"/>
    <s v=""/>
    <x v="0"/>
  </r>
  <r>
    <s v="DL-00984"/>
    <s v="CUST-0325"/>
    <s v="CMP-258"/>
    <x v="3"/>
    <s v="Qualification"/>
    <s v="24K"/>
    <n v="24000"/>
    <x v="3"/>
    <x v="6"/>
    <x v="2"/>
    <s v="2023-09-24"/>
    <d v="2023-09-24T00:00:00"/>
    <d v="2024-02-25T00:00:00"/>
    <d v="2024-02-25T00:00:00"/>
    <m/>
    <s v=""/>
    <m/>
    <n v="0"/>
    <n v="1"/>
    <m/>
    <s v="ANZ"/>
    <m/>
    <x v="0"/>
    <x v="1"/>
    <n v="0"/>
    <s v=""/>
    <x v="0"/>
  </r>
  <r>
    <s v="DL-00985"/>
    <s v="CUST-0190"/>
    <s v="CMP-269"/>
    <x v="2"/>
    <s v="Qualification"/>
    <s v="24419"/>
    <n v="24419"/>
    <x v="7"/>
    <x v="10"/>
    <x v="9"/>
    <s v="2023-10-05"/>
    <d v="2023-10-05T00:00:00"/>
    <d v="2023-12-12T00:00:00"/>
    <d v="2023-12-12T00:00:00"/>
    <m/>
    <s v=""/>
    <m/>
    <n v="0"/>
    <n v="1"/>
    <n v="13.5"/>
    <s v="East Africa"/>
    <m/>
    <x v="0"/>
    <x v="2"/>
    <n v="0"/>
    <s v=""/>
    <x v="0"/>
  </r>
  <r>
    <s v="DL-00986"/>
    <s v="CUST-0042"/>
    <s v="CMP-009"/>
    <x v="3"/>
    <s v="Qualification"/>
    <s v="11659"/>
    <n v="11659"/>
    <x v="7"/>
    <x v="25"/>
    <x v="21"/>
    <s v="2023-08-16"/>
    <d v="2023-08-16T00:00:00"/>
    <d v="2023-10-24T00:00:00"/>
    <d v="2023-10-24T00:00:00"/>
    <m/>
    <s v=""/>
    <m/>
    <n v="0"/>
    <n v="1"/>
    <n v="2.7"/>
    <s v="Middle East"/>
    <m/>
    <x v="0"/>
    <x v="1"/>
    <n v="0"/>
    <s v=""/>
    <x v="0"/>
  </r>
  <r>
    <s v="DL-00987"/>
    <s v="CUST-0212"/>
    <s v="CMP-342"/>
    <x v="4"/>
    <s v="Qualification"/>
    <s v="10,812"/>
    <n v="10812"/>
    <x v="2"/>
    <x v="13"/>
    <x v="12"/>
    <s v="01/03/2023"/>
    <d v="2023-03-01T00:00:00"/>
    <m/>
    <s v=""/>
    <m/>
    <s v=""/>
    <m/>
    <n v="0"/>
    <n v="1"/>
    <n v="28.9"/>
    <s v="East Africa"/>
    <m/>
    <x v="0"/>
    <x v="0"/>
    <n v="0"/>
    <s v=""/>
    <x v="0"/>
  </r>
  <r>
    <s v="DL-00988"/>
    <s v="CUST-0185"/>
    <s v="CMP-074"/>
    <x v="4"/>
    <s v="Closed Won"/>
    <s v="$5,145"/>
    <n v="5145"/>
    <x v="4"/>
    <x v="17"/>
    <x v="16"/>
    <s v="2022-03-12"/>
    <d v="2022-03-12T00:00:00"/>
    <d v="2022-04-21T00:00:00"/>
    <d v="2022-04-21T00:00:00"/>
    <d v="2022-05-31T00:00:00"/>
    <d v="2022-05-31T00:00:00"/>
    <n v="80"/>
    <n v="0"/>
    <n v="1"/>
    <n v="15.1"/>
    <s v="Middle East"/>
    <m/>
    <x v="1"/>
    <x v="2"/>
    <n v="1"/>
    <n v="40"/>
    <x v="0"/>
  </r>
  <r>
    <s v="DL-00989"/>
    <s v="CUST-0627"/>
    <s v="CMP-262"/>
    <x v="0"/>
    <s v="Demo"/>
    <s v="2479"/>
    <n v="2479"/>
    <x v="6"/>
    <x v="25"/>
    <x v="21"/>
    <s v="14/02/2024"/>
    <d v="2024-02-14T00:00:00"/>
    <d v="2024-05-29T00:00:00"/>
    <d v="2024-05-29T00:00:00"/>
    <m/>
    <s v=""/>
    <m/>
    <n v="0"/>
    <n v="1"/>
    <n v="29.3"/>
    <s v="ANZ"/>
    <m/>
    <x v="0"/>
    <x v="1"/>
    <n v="0"/>
    <s v=""/>
    <x v="0"/>
  </r>
  <r>
    <s v="DL-00990"/>
    <s v="CUST-0784"/>
    <s v="CMP-369"/>
    <x v="4"/>
    <s v="Closed Won"/>
    <s v="10,046"/>
    <n v="10046"/>
    <x v="6"/>
    <x v="1"/>
    <x v="1"/>
    <s v="2022-02-06"/>
    <d v="2022-02-06T00:00:00"/>
    <d v="2022-07-27T00:00:00"/>
    <d v="2022-07-27T00:00:00"/>
    <d v="2022-04-18T00:00:00"/>
    <d v="2022-04-18T00:00:00"/>
    <n v="71"/>
    <n v="0"/>
    <n v="1"/>
    <m/>
    <s v="Southeast Asia"/>
    <m/>
    <x v="1"/>
    <x v="2"/>
    <n v="1"/>
    <n v="-100"/>
    <x v="1"/>
  </r>
  <r>
    <s v="DL-00991"/>
    <s v="CUST-0569"/>
    <s v=""/>
    <x v="0"/>
    <s v="Closed Lost"/>
    <s v="$8,539"/>
    <n v="8539"/>
    <x v="2"/>
    <x v="20"/>
    <x v="18"/>
    <s v="2024-08-21"/>
    <d v="2024-08-21T00:00:00"/>
    <d v="2024-10-12T00:00:00"/>
    <d v="2024-10-12T00:00:00"/>
    <d v="2024-12-29T00:00:00"/>
    <d v="2024-12-29T00:00:00"/>
    <n v="130"/>
    <n v="0"/>
    <n v="1"/>
    <n v="12.2"/>
    <s v="Southeast Asia"/>
    <m/>
    <x v="2"/>
    <x v="2"/>
    <n v="1"/>
    <n v="78"/>
    <x v="0"/>
  </r>
  <r>
    <s v="DL-00992"/>
    <s v="CUST-1172"/>
    <s v=""/>
    <x v="2"/>
    <s v="Demo"/>
    <s v="35981"/>
    <n v="35981"/>
    <x v="5"/>
    <x v="3"/>
    <x v="3"/>
    <s v="2022-02-01"/>
    <d v="2022-02-01T00:00:00"/>
    <d v="2022-07-23T00:00:00"/>
    <d v="2022-07-23T00:00:00"/>
    <m/>
    <s v=""/>
    <m/>
    <n v="0"/>
    <n v="1"/>
    <n v="0.8"/>
    <s v="Middle East"/>
    <m/>
    <x v="0"/>
    <x v="1"/>
    <n v="0"/>
    <s v=""/>
    <x v="0"/>
  </r>
  <r>
    <s v="DL-00993"/>
    <s v="CUST-0063"/>
    <s v="CMP-131"/>
    <x v="4"/>
    <s v="Proposal"/>
    <s v="11,714"/>
    <n v="11714"/>
    <x v="0"/>
    <x v="17"/>
    <x v="16"/>
    <s v="2023-02-12"/>
    <d v="2023-02-12T00:00:00"/>
    <d v="2023-03-19T00:00:00"/>
    <d v="2023-03-19T00:00:00"/>
    <m/>
    <s v=""/>
    <m/>
    <n v="0"/>
    <n v="1"/>
    <n v="20.100000000000001"/>
    <s v="South Asia"/>
    <m/>
    <x v="0"/>
    <x v="2"/>
    <n v="0"/>
    <s v=""/>
    <x v="0"/>
  </r>
  <r>
    <s v="DL-00994"/>
    <s v="CUST-1132"/>
    <s v="CMP-261"/>
    <x v="2"/>
    <s v="Demo"/>
    <s v="29093"/>
    <n v="29093"/>
    <x v="1"/>
    <x v="1"/>
    <x v="1"/>
    <s v="2023-01-04"/>
    <d v="2023-01-04T00:00:00"/>
    <d v="2023-06-08T00:00:00"/>
    <d v="2023-06-08T00:00:00"/>
    <m/>
    <s v=""/>
    <m/>
    <n v="0"/>
    <n v="1"/>
    <n v="27.5"/>
    <s v="Middle East"/>
    <m/>
    <x v="0"/>
    <x v="2"/>
    <n v="0"/>
    <s v=""/>
    <x v="0"/>
  </r>
  <r>
    <s v="DL-00995"/>
    <s v="CUST-0903"/>
    <s v="CMP-384"/>
    <x v="4"/>
    <s v="Proposal"/>
    <s v="12612"/>
    <n v="12612"/>
    <x v="0"/>
    <x v="1"/>
    <x v="1"/>
    <s v="2022-04-04"/>
    <d v="2022-04-04T00:00:00"/>
    <d v="2022-08-19T00:00:00"/>
    <d v="2022-08-19T00:00:00"/>
    <m/>
    <s v=""/>
    <m/>
    <n v="0"/>
    <n v="1"/>
    <n v="34.5"/>
    <s v="South Asia"/>
    <m/>
    <x v="0"/>
    <x v="0"/>
    <n v="0"/>
    <s v=""/>
    <x v="0"/>
  </r>
  <r>
    <s v="DL-00996"/>
    <s v="CUST-1231"/>
    <s v="CMP-025"/>
    <x v="1"/>
    <s v="Qualification"/>
    <s v="148859"/>
    <n v="148859"/>
    <x v="4"/>
    <x v="1"/>
    <x v="1"/>
    <s v="2023-05-29"/>
    <d v="2023-05-29T00:00:00"/>
    <d v="2023-08-13T00:00:00"/>
    <d v="2023-08-13T00:00:00"/>
    <m/>
    <s v=""/>
    <m/>
    <n v="0"/>
    <n v="1"/>
    <n v="17.7"/>
    <s v="Southeast Asia"/>
    <m/>
    <x v="0"/>
    <x v="2"/>
    <n v="0"/>
    <s v=""/>
    <x v="0"/>
  </r>
  <r>
    <s v="DL-00997"/>
    <s v="CUST-0805"/>
    <s v="CMP-148"/>
    <x v="1"/>
    <s v="Qualification"/>
    <s v="$51,218"/>
    <n v="51218"/>
    <x v="5"/>
    <x v="13"/>
    <x v="12"/>
    <s v="2024-12-10"/>
    <d v="2024-12-10T00:00:00"/>
    <d v="2024-12-31T00:00:00"/>
    <d v="2024-12-31T00:00:00"/>
    <m/>
    <s v=""/>
    <m/>
    <n v="0"/>
    <n v="1"/>
    <n v="22.4"/>
    <s v="Southeast Asia"/>
    <m/>
    <x v="0"/>
    <x v="2"/>
    <n v="0"/>
    <s v=""/>
    <x v="0"/>
  </r>
  <r>
    <s v="DL-00998"/>
    <s v="CUST-1210"/>
    <s v="CMP-065"/>
    <x v="0"/>
    <s v="Proposal"/>
    <s v="8381"/>
    <n v="8381"/>
    <x v="6"/>
    <x v="19"/>
    <x v="17"/>
    <s v="2024-11-12"/>
    <d v="2024-11-12T00:00:00"/>
    <d v="2025-02-20T00:00:00"/>
    <d v="2025-02-20T00:00:00"/>
    <m/>
    <s v=""/>
    <m/>
    <n v="0"/>
    <n v="1"/>
    <m/>
    <s v="ANZ"/>
    <m/>
    <x v="0"/>
    <x v="2"/>
    <n v="0"/>
    <s v=""/>
    <x v="0"/>
  </r>
  <r>
    <s v="DL-00999"/>
    <s v="CUST-0215"/>
    <s v="CMP-103"/>
    <x v="0"/>
    <s v="Negotiation"/>
    <s v="7,011"/>
    <n v="7011"/>
    <x v="3"/>
    <x v="17"/>
    <x v="16"/>
    <s v="2022-08-08"/>
    <d v="2022-08-08T00:00:00"/>
    <d v="2022-12-25T00:00:00"/>
    <d v="2022-12-25T00:00:00"/>
    <m/>
    <s v=""/>
    <m/>
    <n v="0"/>
    <n v="1"/>
    <m/>
    <s v="Middle East"/>
    <m/>
    <x v="0"/>
    <x v="0"/>
    <n v="0"/>
    <s v=""/>
    <x v="0"/>
  </r>
  <r>
    <s v="DL-01000"/>
    <s v="CUST-1392"/>
    <s v="CMP-113"/>
    <x v="3"/>
    <s v="Negotiation"/>
    <s v="$9,593"/>
    <n v="9593"/>
    <x v="8"/>
    <x v="20"/>
    <x v="18"/>
    <s v="2024-09-07"/>
    <d v="2024-09-07T00:00:00"/>
    <d v="2024-12-27T00:00:00"/>
    <d v="2024-12-27T00:00:00"/>
    <m/>
    <s v=""/>
    <m/>
    <n v="0"/>
    <n v="1"/>
    <n v="33.1"/>
    <s v="South Asia"/>
    <m/>
    <x v="0"/>
    <x v="1"/>
    <n v="0"/>
    <s v=""/>
    <x v="0"/>
  </r>
  <r>
    <s v="DL-01001"/>
    <s v="CUST-0963"/>
    <s v="CMP-274"/>
    <x v="1"/>
    <s v="Prospecting"/>
    <s v="$134,815"/>
    <n v="134815"/>
    <x v="6"/>
    <x v="25"/>
    <x v="21"/>
    <s v="2024-06-12"/>
    <d v="2024-06-12T00:00:00"/>
    <d v="2024-12-07T00:00:00"/>
    <d v="2024-12-07T00:00:00"/>
    <m/>
    <s v=""/>
    <m/>
    <n v="0"/>
    <n v="1"/>
    <n v="29.4"/>
    <s v="East Africa"/>
    <m/>
    <x v="0"/>
    <x v="0"/>
    <n v="0"/>
    <s v=""/>
    <x v="0"/>
  </r>
  <r>
    <s v="DL-01002"/>
    <s v="CUST-0010"/>
    <s v="CMP-221"/>
    <x v="1"/>
    <s v="Qualification"/>
    <s v="150093"/>
    <n v="150093"/>
    <x v="4"/>
    <x v="16"/>
    <x v="15"/>
    <s v="2024-03-21"/>
    <d v="2024-03-21T00:00:00"/>
    <d v="2024-08-06T00:00:00"/>
    <d v="2024-08-06T00:00:00"/>
    <m/>
    <s v=""/>
    <m/>
    <n v="0"/>
    <n v="1"/>
    <n v="13.1"/>
    <s v="Middle East"/>
    <m/>
    <x v="0"/>
    <x v="1"/>
    <n v="0"/>
    <s v=""/>
    <x v="0"/>
  </r>
  <r>
    <s v="DL-01003"/>
    <s v="CUST-0106"/>
    <s v=""/>
    <x v="2"/>
    <s v="Negotiation"/>
    <s v="15339"/>
    <n v="15339"/>
    <x v="0"/>
    <x v="15"/>
    <x v="14"/>
    <s v="2023-10-08"/>
    <d v="2023-10-08T00:00:00"/>
    <d v="2024-03-12T00:00:00"/>
    <d v="2024-03-12T00:00:00"/>
    <m/>
    <s v=""/>
    <m/>
    <n v="0"/>
    <n v="1"/>
    <n v="11.8"/>
    <s v="East Africa"/>
    <m/>
    <x v="0"/>
    <x v="2"/>
    <n v="0"/>
    <s v=""/>
    <x v="0"/>
  </r>
  <r>
    <s v="DL-01004"/>
    <s v="CUST-1256"/>
    <s v="CMP-240"/>
    <x v="2"/>
    <s v="Prospecting"/>
    <s v="11203"/>
    <n v="11203"/>
    <x v="7"/>
    <x v="5"/>
    <x v="5"/>
    <s v="2024-03-24"/>
    <d v="2024-03-24T00:00:00"/>
    <d v="2024-07-05T00:00:00"/>
    <d v="2024-07-05T00:00:00"/>
    <m/>
    <s v=""/>
    <m/>
    <n v="0"/>
    <n v="1"/>
    <n v="21"/>
    <s v="Middle East"/>
    <m/>
    <x v="0"/>
    <x v="2"/>
    <n v="0"/>
    <s v=""/>
    <x v="0"/>
  </r>
  <r>
    <s v="DL-01005"/>
    <s v="CUST-0062"/>
    <s v="CMP-021"/>
    <x v="0"/>
    <s v="Prospecting"/>
    <s v="6844"/>
    <n v="6844"/>
    <x v="3"/>
    <x v="8"/>
    <x v="7"/>
    <s v="2023-02-18"/>
    <d v="2023-02-18T00:00:00"/>
    <m/>
    <s v=""/>
    <m/>
    <s v=""/>
    <m/>
    <n v="0"/>
    <n v="1"/>
    <n v="26.6"/>
    <s v="ANZ"/>
    <m/>
    <x v="0"/>
    <x v="2"/>
    <n v="0"/>
    <s v=""/>
    <x v="0"/>
  </r>
  <r>
    <s v="DL-01006"/>
    <s v="CUST-0139"/>
    <s v="CMP-106"/>
    <x v="3"/>
    <s v="Demo"/>
    <s v="5519"/>
    <n v="5519"/>
    <x v="2"/>
    <x v="19"/>
    <x v="17"/>
    <s v="2024-02-28"/>
    <d v="2024-02-28T00:00:00"/>
    <d v="2024-05-04T00:00:00"/>
    <d v="2024-05-04T00:00:00"/>
    <m/>
    <s v=""/>
    <m/>
    <n v="0"/>
    <n v="1"/>
    <n v="8.8000000000000007"/>
    <s v="ANZ"/>
    <m/>
    <x v="0"/>
    <x v="0"/>
    <n v="0"/>
    <s v=""/>
    <x v="0"/>
  </r>
  <r>
    <s v="DL-01007"/>
    <s v="CUST-1494"/>
    <s v="CMP-017"/>
    <x v="3"/>
    <s v="Prospecting"/>
    <s v="17,998"/>
    <n v="17998"/>
    <x v="6"/>
    <x v="7"/>
    <x v="6"/>
    <s v="2022-08-13"/>
    <d v="2022-08-13T00:00:00"/>
    <d v="2022-11-16T00:00:00"/>
    <d v="2022-11-16T00:00:00"/>
    <m/>
    <s v=""/>
    <m/>
    <n v="0"/>
    <n v="1"/>
    <n v="22.4"/>
    <s v="Southeast Asia"/>
    <m/>
    <x v="0"/>
    <x v="2"/>
    <n v="0"/>
    <s v=""/>
    <x v="0"/>
  </r>
  <r>
    <s v="DL-01008"/>
    <s v="CUST-1403"/>
    <s v=""/>
    <x v="3"/>
    <s v="Negotiation"/>
    <s v="23K"/>
    <n v="23000"/>
    <x v="8"/>
    <x v="0"/>
    <x v="0"/>
    <s v="2024-05-19"/>
    <d v="2024-05-19T00:00:00"/>
    <d v="2024-06-28T00:00:00"/>
    <d v="2024-06-28T00:00:00"/>
    <m/>
    <s v=""/>
    <m/>
    <n v="0"/>
    <n v="1"/>
    <n v="17.7"/>
    <s v="South Asia"/>
    <m/>
    <x v="0"/>
    <x v="2"/>
    <n v="0"/>
    <s v=""/>
    <x v="0"/>
  </r>
  <r>
    <s v="DL-01009"/>
    <s v="CUST-0541"/>
    <s v="CMP-395"/>
    <x v="3"/>
    <s v="Closed Won"/>
    <s v="$22,794"/>
    <n v="22794"/>
    <x v="3"/>
    <x v="25"/>
    <x v="21"/>
    <s v="2022-08-15"/>
    <d v="2022-08-15T00:00:00"/>
    <d v="2022-12-30T00:00:00"/>
    <d v="2022-12-30T00:00:00"/>
    <d v="2023-01-22T00:00:00"/>
    <d v="2023-01-22T00:00:00"/>
    <n v="160"/>
    <n v="0"/>
    <n v="1"/>
    <n v="19.399999999999999"/>
    <s v="South Asia"/>
    <m/>
    <x v="1"/>
    <x v="0"/>
    <n v="1"/>
    <n v="23"/>
    <x v="1"/>
  </r>
  <r>
    <s v="DL-01010"/>
    <s v="CUST-1005"/>
    <s v="CMP-347"/>
    <x v="3"/>
    <s v="Negotiation"/>
    <s v="16,340"/>
    <n v="16340"/>
    <x v="8"/>
    <x v="7"/>
    <x v="6"/>
    <s v="2022-05-12"/>
    <d v="2022-05-12T00:00:00"/>
    <d v="2022-11-06T00:00:00"/>
    <d v="2022-11-06T00:00:00"/>
    <m/>
    <s v=""/>
    <m/>
    <n v="0"/>
    <n v="1"/>
    <n v="3.5"/>
    <s v="Middle East"/>
    <m/>
    <x v="0"/>
    <x v="2"/>
    <n v="0"/>
    <s v=""/>
    <x v="0"/>
  </r>
  <r>
    <s v="DL-01011"/>
    <s v="CUST-0396"/>
    <s v="CMP-281"/>
    <x v="4"/>
    <s v="Closed Won"/>
    <s v="6K"/>
    <n v="6000"/>
    <x v="6"/>
    <x v="17"/>
    <x v="16"/>
    <s v="2024-12-20"/>
    <d v="2024-12-20T00:00:00"/>
    <m/>
    <s v=""/>
    <d v="2025-02-09T00:00:00"/>
    <d v="2025-02-09T00:00:00"/>
    <n v="51"/>
    <n v="0"/>
    <n v="1"/>
    <n v="21.8"/>
    <s v="South Asia"/>
    <m/>
    <x v="1"/>
    <x v="2"/>
    <n v="1"/>
    <s v=""/>
    <x v="0"/>
  </r>
  <r>
    <s v="DL-01012"/>
    <s v="CUST-0626"/>
    <s v="CMP-228"/>
    <x v="0"/>
    <s v="Prospecting"/>
    <s v="7703"/>
    <n v="7703"/>
    <x v="5"/>
    <x v="23"/>
    <x v="9"/>
    <s v="2023-05-04"/>
    <d v="2023-05-04T00:00:00"/>
    <d v="2023-06-01T00:00:00"/>
    <d v="2023-06-01T00:00:00"/>
    <m/>
    <s v=""/>
    <m/>
    <n v="0"/>
    <n v="1"/>
    <n v="10.9"/>
    <s v="East Africa"/>
    <m/>
    <x v="0"/>
    <x v="0"/>
    <n v="0"/>
    <s v=""/>
    <x v="0"/>
  </r>
  <r>
    <s v="DL-01013"/>
    <s v="CUST-1197"/>
    <s v="CMP-380"/>
    <x v="4"/>
    <s v="Proposal"/>
    <s v="4246"/>
    <n v="4246"/>
    <x v="1"/>
    <x v="1"/>
    <x v="1"/>
    <s v="2023-09-18"/>
    <d v="2023-09-18T00:00:00"/>
    <d v="2023-12-10T00:00:00"/>
    <d v="2023-12-10T00:00:00"/>
    <m/>
    <s v=""/>
    <m/>
    <n v="0"/>
    <n v="1"/>
    <n v="20.6"/>
    <s v="Middle East"/>
    <m/>
    <x v="0"/>
    <x v="2"/>
    <n v="0"/>
    <s v=""/>
    <x v="0"/>
  </r>
  <r>
    <s v="DL-01014"/>
    <s v="CUST-1315"/>
    <s v="CMP-342"/>
    <x v="3"/>
    <s v="Proposal"/>
    <s v="12685"/>
    <n v="12685"/>
    <x v="4"/>
    <x v="15"/>
    <x v="14"/>
    <s v="2023-07-19"/>
    <d v="2023-07-19T00:00:00"/>
    <d v="2023-12-11T00:00:00"/>
    <d v="2023-12-11T00:00:00"/>
    <m/>
    <s v=""/>
    <m/>
    <n v="0"/>
    <n v="1"/>
    <n v="16.2"/>
    <s v="Southeast Asia"/>
    <m/>
    <x v="0"/>
    <x v="2"/>
    <n v="0"/>
    <s v=""/>
    <x v="0"/>
  </r>
  <r>
    <s v="DL-01015"/>
    <s v="CUST-0992"/>
    <s v="CMP-002"/>
    <x v="0"/>
    <s v="Closed Lost"/>
    <s v="7887"/>
    <n v="7887"/>
    <x v="7"/>
    <x v="6"/>
    <x v="2"/>
    <s v="2022-04-23"/>
    <d v="2022-04-23T00:00:00"/>
    <d v="2022-09-11T00:00:00"/>
    <d v="2022-09-11T00:00:00"/>
    <d v="2022-10-02T00:00:00"/>
    <d v="2022-10-02T00:00:00"/>
    <n v="162"/>
    <n v="0"/>
    <n v="1"/>
    <n v="11.3"/>
    <s v="South Asia"/>
    <m/>
    <x v="2"/>
    <x v="1"/>
    <n v="1"/>
    <n v="21"/>
    <x v="1"/>
  </r>
  <r>
    <s v="DL-01016"/>
    <s v="CUST-0460"/>
    <s v="CMP-398"/>
    <x v="0"/>
    <s v="Qualification"/>
    <s v="$2,888"/>
    <n v="2888"/>
    <x v="1"/>
    <x v="24"/>
    <x v="15"/>
    <s v="2022-09-05"/>
    <d v="2022-09-05T00:00:00"/>
    <d v="2022-12-30T00:00:00"/>
    <d v="2022-12-30T00:00:00"/>
    <m/>
    <s v=""/>
    <m/>
    <n v="0"/>
    <n v="1"/>
    <n v="16.3"/>
    <s v="ANZ"/>
    <m/>
    <x v="0"/>
    <x v="2"/>
    <n v="0"/>
    <s v=""/>
    <x v="0"/>
  </r>
  <r>
    <s v="DL-01017"/>
    <s v="CUST-0319"/>
    <s v="CMP-369"/>
    <x v="4"/>
    <s v="Negotiation"/>
    <s v="7325"/>
    <n v="7325"/>
    <x v="3"/>
    <x v="22"/>
    <x v="20"/>
    <s v="2022-01-19"/>
    <d v="2022-01-19T00:00:00"/>
    <d v="2022-04-19T00:00:00"/>
    <d v="2022-04-19T00:00:00"/>
    <m/>
    <s v=""/>
    <m/>
    <n v="0"/>
    <n v="1"/>
    <n v="24.4"/>
    <s v="South Asia"/>
    <m/>
    <x v="0"/>
    <x v="1"/>
    <n v="0"/>
    <s v=""/>
    <x v="0"/>
  </r>
  <r>
    <s v="DL-01018"/>
    <s v="CUST-0432"/>
    <s v="CMP-203"/>
    <x v="3"/>
    <s v="Proposal"/>
    <s v="20,903"/>
    <n v="20903"/>
    <x v="0"/>
    <x v="14"/>
    <x v="13"/>
    <s v="2022-12-10"/>
    <d v="2022-12-10T00:00:00"/>
    <d v="2023-01-30T00:00:00"/>
    <d v="2023-01-30T00:00:00"/>
    <m/>
    <s v=""/>
    <m/>
    <n v="0"/>
    <n v="1"/>
    <n v="10.9"/>
    <s v="Southeast Asia"/>
    <m/>
    <x v="0"/>
    <x v="2"/>
    <n v="0"/>
    <s v=""/>
    <x v="0"/>
  </r>
  <r>
    <s v="DL-01019"/>
    <s v="CUST-0653"/>
    <s v="CMP-224"/>
    <x v="3"/>
    <s v="Demo"/>
    <s v="11,433"/>
    <n v="11433"/>
    <x v="2"/>
    <x v="17"/>
    <x v="16"/>
    <s v="2023-08-03"/>
    <d v="2023-08-03T00:00:00"/>
    <d v="2023-12-27T00:00:00"/>
    <d v="2023-12-27T00:00:00"/>
    <m/>
    <s v=""/>
    <m/>
    <n v="0"/>
    <n v="1"/>
    <n v="22.9"/>
    <s v="ANZ"/>
    <m/>
    <x v="0"/>
    <x v="0"/>
    <n v="0"/>
    <s v=""/>
    <x v="0"/>
  </r>
  <r>
    <s v="DL-01020"/>
    <s v="CUST-0221"/>
    <s v="CMP-197"/>
    <x v="1"/>
    <s v="Closed Won"/>
    <s v="91237"/>
    <n v="91237"/>
    <x v="7"/>
    <x v="10"/>
    <x v="9"/>
    <s v="2023-05-02"/>
    <d v="2023-05-02T00:00:00"/>
    <d v="2023-09-14T00:00:00"/>
    <d v="2023-09-14T00:00:00"/>
    <d v="2023-06-25T00:00:00"/>
    <d v="2023-06-25T00:00:00"/>
    <n v="54"/>
    <n v="1"/>
    <n v="1"/>
    <n v="28.5"/>
    <s v="ANZ"/>
    <m/>
    <x v="1"/>
    <x v="0"/>
    <n v="1"/>
    <n v="-81"/>
    <x v="1"/>
  </r>
  <r>
    <s v="DL-01021"/>
    <s v="CUST-0587"/>
    <s v="CMP-382"/>
    <x v="0"/>
    <s v="Demo"/>
    <s v="$9,414"/>
    <n v="9414"/>
    <x v="1"/>
    <x v="17"/>
    <x v="16"/>
    <s v="2024-04-23"/>
    <d v="2024-04-23T00:00:00"/>
    <d v="2024-08-01T00:00:00"/>
    <d v="2024-08-01T00:00:00"/>
    <m/>
    <s v=""/>
    <m/>
    <n v="0"/>
    <n v="1"/>
    <n v="5.8"/>
    <s v="South Asia"/>
    <m/>
    <x v="0"/>
    <x v="2"/>
    <n v="0"/>
    <s v=""/>
    <x v="0"/>
  </r>
  <r>
    <s v="DL-01022"/>
    <s v="CUST-1364"/>
    <s v="CMP-335"/>
    <x v="0"/>
    <s v="Demo"/>
    <s v="$3,085"/>
    <n v="3085"/>
    <x v="0"/>
    <x v="5"/>
    <x v="5"/>
    <s v="2024-07-16"/>
    <d v="2024-07-16T00:00:00"/>
    <d v="2024-11-04T00:00:00"/>
    <d v="2024-11-04T00:00:00"/>
    <m/>
    <s v=""/>
    <m/>
    <n v="0"/>
    <n v="1"/>
    <n v="15.5"/>
    <s v="Middle East"/>
    <m/>
    <x v="0"/>
    <x v="2"/>
    <n v="0"/>
    <s v=""/>
    <x v="0"/>
  </r>
  <r>
    <s v="DL-01023"/>
    <s v="CUST-0763"/>
    <s v="CMP-081"/>
    <x v="2"/>
    <s v="Demo"/>
    <s v="$47,727"/>
    <n v="47727"/>
    <x v="7"/>
    <x v="22"/>
    <x v="20"/>
    <s v="23/01/2022"/>
    <d v="2022-01-23T00:00:00"/>
    <d v="2022-05-11T00:00:00"/>
    <d v="2022-05-11T00:00:00"/>
    <m/>
    <s v=""/>
    <m/>
    <n v="0"/>
    <n v="1"/>
    <n v="0.3"/>
    <s v="Middle East"/>
    <m/>
    <x v="0"/>
    <x v="0"/>
    <n v="0"/>
    <s v=""/>
    <x v="0"/>
  </r>
  <r>
    <s v="DL-01024"/>
    <s v="CUST-0817"/>
    <s v="CMP-127"/>
    <x v="3"/>
    <s v="Proposal"/>
    <s v="16978"/>
    <n v="16978"/>
    <x v="5"/>
    <x v="8"/>
    <x v="7"/>
    <s v="07/06/2024"/>
    <d v="2024-06-07T00:00:00"/>
    <d v="2024-09-11T00:00:00"/>
    <d v="2024-09-11T00:00:00"/>
    <m/>
    <s v=""/>
    <m/>
    <n v="0"/>
    <n v="1"/>
    <n v="20.9"/>
    <s v="South Asia"/>
    <m/>
    <x v="0"/>
    <x v="0"/>
    <n v="0"/>
    <s v=""/>
    <x v="0"/>
  </r>
  <r>
    <s v="DL-01025"/>
    <s v="CUST-1328"/>
    <s v=""/>
    <x v="2"/>
    <s v="Demo"/>
    <s v="$36,280"/>
    <n v="36280"/>
    <x v="7"/>
    <x v="21"/>
    <x v="19"/>
    <s v="2024-07-03"/>
    <d v="2024-07-03T00:00:00"/>
    <d v="2024-12-14T00:00:00"/>
    <d v="2024-12-14T00:00:00"/>
    <m/>
    <s v=""/>
    <m/>
    <n v="0"/>
    <n v="1"/>
    <n v="30.7"/>
    <s v="Southeast Asia"/>
    <m/>
    <x v="0"/>
    <x v="1"/>
    <n v="0"/>
    <s v=""/>
    <x v="0"/>
  </r>
  <r>
    <s v="DL-01026"/>
    <s v="CUST-0406"/>
    <s v=""/>
    <x v="1"/>
    <s v="Closed Won"/>
    <s v="152,901"/>
    <n v="152901"/>
    <x v="5"/>
    <x v="19"/>
    <x v="17"/>
    <s v="2022-05-16"/>
    <d v="2022-05-16T00:00:00"/>
    <d v="2022-07-10T00:00:00"/>
    <d v="2022-07-10T00:00:00"/>
    <d v="2022-08-12T00:00:00"/>
    <d v="2022-08-12T00:00:00"/>
    <n v="88"/>
    <n v="0"/>
    <n v="1"/>
    <n v="3.1"/>
    <s v="Southeast Asia"/>
    <m/>
    <x v="1"/>
    <x v="1"/>
    <n v="1"/>
    <n v="33"/>
    <x v="0"/>
  </r>
  <r>
    <s v="DL-01027"/>
    <s v="CUST-0884"/>
    <s v=""/>
    <x v="1"/>
    <s v="Qualification"/>
    <s v="54573"/>
    <n v="54573"/>
    <x v="1"/>
    <x v="13"/>
    <x v="12"/>
    <s v="2024-07-09"/>
    <d v="2024-07-09T00:00:00"/>
    <d v="2024-08-17T00:00:00"/>
    <d v="2024-08-17T00:00:00"/>
    <m/>
    <s v=""/>
    <m/>
    <n v="0"/>
    <n v="1"/>
    <n v="0.1"/>
    <s v="East Africa"/>
    <m/>
    <x v="0"/>
    <x v="0"/>
    <n v="0"/>
    <s v=""/>
    <x v="0"/>
  </r>
  <r>
    <s v="DL-01028"/>
    <s v="CUST-0149"/>
    <s v="CMP-373"/>
    <x v="3"/>
    <s v="Proposal"/>
    <s v="8623"/>
    <n v="8623"/>
    <x v="5"/>
    <x v="10"/>
    <x v="9"/>
    <s v="2023-05-30"/>
    <d v="2023-05-30T00:00:00"/>
    <d v="2023-08-30T00:00:00"/>
    <d v="2023-08-30T00:00:00"/>
    <m/>
    <s v=""/>
    <m/>
    <n v="0"/>
    <n v="1"/>
    <n v="26.8"/>
    <s v="South Asia"/>
    <m/>
    <x v="0"/>
    <x v="2"/>
    <n v="0"/>
    <s v=""/>
    <x v="0"/>
  </r>
  <r>
    <s v="DL-01029"/>
    <s v="CUST-0823"/>
    <s v="CMP-022"/>
    <x v="3"/>
    <s v="Prospecting"/>
    <s v="15K"/>
    <n v="15000"/>
    <x v="4"/>
    <x v="39"/>
    <x v="3"/>
    <s v="20/11/2024"/>
    <d v="2024-11-20T00:00:00"/>
    <d v="2024-12-08T00:00:00"/>
    <d v="2024-12-08T00:00:00"/>
    <m/>
    <s v=""/>
    <m/>
    <n v="0"/>
    <n v="1"/>
    <n v="22.9"/>
    <s v="Middle East"/>
    <m/>
    <x v="0"/>
    <x v="0"/>
    <n v="0"/>
    <s v=""/>
    <x v="0"/>
  </r>
  <r>
    <s v="DL-01030"/>
    <s v="CUST-0444"/>
    <s v="CMP-303"/>
    <x v="1"/>
    <s v="Closed Won"/>
    <s v="104969"/>
    <n v="104969"/>
    <x v="6"/>
    <x v="19"/>
    <x v="17"/>
    <s v="2022-04-09"/>
    <d v="2022-04-09T00:00:00"/>
    <d v="2022-06-19T00:00:00"/>
    <d v="2022-06-19T00:00:00"/>
    <d v="2022-10-10T00:00:00"/>
    <d v="2022-10-10T00:00:00"/>
    <n v="184"/>
    <n v="0"/>
    <n v="1"/>
    <n v="28.8"/>
    <s v="Southeast Asia"/>
    <m/>
    <x v="1"/>
    <x v="0"/>
    <n v="1"/>
    <n v="113"/>
    <x v="0"/>
  </r>
  <r>
    <s v="DL-01031"/>
    <s v="CUST-0484"/>
    <s v=""/>
    <x v="0"/>
    <s v="Prospecting"/>
    <s v="$9,271"/>
    <n v="9271"/>
    <x v="2"/>
    <x v="11"/>
    <x v="10"/>
    <s v="2022-10-08"/>
    <d v="2022-10-08T00:00:00"/>
    <d v="2023-01-05T00:00:00"/>
    <d v="2023-01-05T00:00:00"/>
    <m/>
    <s v=""/>
    <m/>
    <n v="0"/>
    <n v="1"/>
    <n v="33.700000000000003"/>
    <s v="East Africa"/>
    <m/>
    <x v="0"/>
    <x v="0"/>
    <n v="0"/>
    <s v=""/>
    <x v="0"/>
  </r>
  <r>
    <s v="DL-01032"/>
    <s v="CUST-1446"/>
    <s v="CMP-039"/>
    <x v="1"/>
    <s v="Proposal"/>
    <s v="152478"/>
    <n v="152478"/>
    <x v="4"/>
    <x v="20"/>
    <x v="18"/>
    <s v="02/07/2023"/>
    <d v="2023-07-02T00:00:00"/>
    <d v="2023-09-22T00:00:00"/>
    <d v="2023-09-22T00:00:00"/>
    <m/>
    <s v=""/>
    <m/>
    <n v="0"/>
    <n v="1"/>
    <n v="24.2"/>
    <s v="ANZ"/>
    <m/>
    <x v="0"/>
    <x v="0"/>
    <n v="0"/>
    <s v=""/>
    <x v="0"/>
  </r>
  <r>
    <s v="DL-01033"/>
    <s v="CUST-1186"/>
    <s v="CMP-263"/>
    <x v="2"/>
    <s v="Prospecting"/>
    <s v="$46,795"/>
    <n v="46795"/>
    <x v="4"/>
    <x v="21"/>
    <x v="19"/>
    <s v="04/05/2024"/>
    <d v="2024-05-04T00:00:00"/>
    <d v="2024-06-18T00:00:00"/>
    <d v="2024-06-18T00:00:00"/>
    <m/>
    <s v=""/>
    <m/>
    <n v="0"/>
    <n v="1"/>
    <n v="13.7"/>
    <s v="Southeast Asia"/>
    <m/>
    <x v="0"/>
    <x v="1"/>
    <n v="0"/>
    <s v=""/>
    <x v="0"/>
  </r>
  <r>
    <s v="DL-01034"/>
    <s v="CUST-1177"/>
    <s v="CMP-371"/>
    <x v="3"/>
    <s v="Demo"/>
    <s v="$9,530"/>
    <n v="9530"/>
    <x v="6"/>
    <x v="8"/>
    <x v="7"/>
    <s v="2024-03-22"/>
    <d v="2024-03-22T00:00:00"/>
    <d v="2024-06-14T00:00:00"/>
    <d v="2024-06-14T00:00:00"/>
    <m/>
    <s v=""/>
    <m/>
    <n v="0"/>
    <n v="1"/>
    <n v="18.5"/>
    <s v="East Africa"/>
    <m/>
    <x v="0"/>
    <x v="1"/>
    <n v="0"/>
    <s v=""/>
    <x v="0"/>
  </r>
  <r>
    <s v="DL-01035"/>
    <s v="CUST-0390"/>
    <s v="CMP-399"/>
    <x v="2"/>
    <s v="Closed Won"/>
    <s v="$24,405"/>
    <n v="24405"/>
    <x v="4"/>
    <x v="3"/>
    <x v="3"/>
    <s v="2024-09-28"/>
    <d v="2024-09-28T00:00:00"/>
    <d v="2024-11-29T00:00:00"/>
    <d v="2024-11-29T00:00:00"/>
    <d v="2024-12-12T00:00:00"/>
    <d v="2024-12-12T00:00:00"/>
    <n v="75"/>
    <n v="0"/>
    <n v="1"/>
    <n v="19.899999999999999"/>
    <s v="Middle East"/>
    <m/>
    <x v="1"/>
    <x v="0"/>
    <n v="1"/>
    <n v="13"/>
    <x v="1"/>
  </r>
  <r>
    <s v="DL-01036"/>
    <s v="CUST-0813"/>
    <s v="CMP-328"/>
    <x v="0"/>
    <s v="Proposal"/>
    <s v="$5,552"/>
    <n v="5552"/>
    <x v="6"/>
    <x v="19"/>
    <x v="17"/>
    <s v="2022-03-16"/>
    <d v="2022-03-16T00:00:00"/>
    <d v="2022-09-09T00:00:00"/>
    <d v="2022-09-09T00:00:00"/>
    <m/>
    <s v=""/>
    <m/>
    <n v="0"/>
    <n v="1"/>
    <n v="9.8000000000000007"/>
    <s v="East Africa"/>
    <m/>
    <x v="0"/>
    <x v="1"/>
    <n v="0"/>
    <s v=""/>
    <x v="0"/>
  </r>
  <r>
    <s v="DL-01037"/>
    <s v="CUST-1118"/>
    <s v=""/>
    <x v="3"/>
    <s v="Qualification"/>
    <s v="7226"/>
    <n v="7226"/>
    <x v="1"/>
    <x v="3"/>
    <x v="3"/>
    <s v="2023-02-06"/>
    <d v="2023-02-06T00:00:00"/>
    <d v="2023-07-24T00:00:00"/>
    <d v="2023-07-24T00:00:00"/>
    <m/>
    <s v=""/>
    <m/>
    <n v="0"/>
    <n v="1"/>
    <n v="5"/>
    <s v="Southeast Asia"/>
    <m/>
    <x v="0"/>
    <x v="0"/>
    <n v="0"/>
    <s v=""/>
    <x v="0"/>
  </r>
  <r>
    <s v="DL-01038"/>
    <s v="CUST-0484"/>
    <s v="CMP-233"/>
    <x v="0"/>
    <s v="Closed Won"/>
    <s v="9K"/>
    <n v="9000"/>
    <x v="3"/>
    <x v="19"/>
    <x v="17"/>
    <s v="2023-12-07"/>
    <d v="2023-12-07T00:00:00"/>
    <d v="2024-04-20T00:00:00"/>
    <d v="2024-04-20T00:00:00"/>
    <d v="2024-01-04T00:00:00"/>
    <d v="2024-01-04T00:00:00"/>
    <n v="28"/>
    <n v="1"/>
    <n v="2"/>
    <m/>
    <s v="South Asia"/>
    <m/>
    <x v="1"/>
    <x v="0"/>
    <n v="1"/>
    <n v="-107"/>
    <x v="1"/>
  </r>
  <r>
    <s v="DL-01039"/>
    <s v="CUST-1156"/>
    <s v="CMP-145"/>
    <x v="1"/>
    <s v="Demo"/>
    <s v="124411"/>
    <n v="124411"/>
    <x v="6"/>
    <x v="13"/>
    <x v="12"/>
    <s v="02/07/2023"/>
    <d v="2023-07-02T00:00:00"/>
    <d v="2023-09-09T00:00:00"/>
    <d v="2023-09-09T00:00:00"/>
    <m/>
    <s v=""/>
    <m/>
    <n v="0"/>
    <n v="1"/>
    <n v="34.799999999999997"/>
    <s v="East Africa"/>
    <m/>
    <x v="0"/>
    <x v="2"/>
    <n v="0"/>
    <s v=""/>
    <x v="0"/>
  </r>
  <r>
    <s v="DL-01040"/>
    <s v="CUST-0445"/>
    <s v="CMP-247"/>
    <x v="2"/>
    <s v="Closed Lost"/>
    <s v="42K"/>
    <n v="42000"/>
    <x v="0"/>
    <x v="7"/>
    <x v="6"/>
    <s v="2024-08-17"/>
    <d v="2024-08-17T00:00:00"/>
    <d v="2024-12-18T00:00:00"/>
    <d v="2024-12-18T00:00:00"/>
    <d v="2025-01-08T00:00:00"/>
    <d v="2025-01-08T00:00:00"/>
    <n v="144"/>
    <n v="0"/>
    <n v="1"/>
    <n v="33.6"/>
    <s v="Southeast Asia"/>
    <m/>
    <x v="2"/>
    <x v="0"/>
    <n v="1"/>
    <n v="21"/>
    <x v="1"/>
  </r>
  <r>
    <s v="DL-01041"/>
    <s v="CUST-1460"/>
    <s v="CMP-044"/>
    <x v="0"/>
    <s v="Prospecting"/>
    <s v="$5,478"/>
    <n v="5478"/>
    <x v="6"/>
    <x v="8"/>
    <x v="7"/>
    <s v="2023-04-17"/>
    <d v="2023-04-17T00:00:00"/>
    <d v="2023-08-29T00:00:00"/>
    <d v="2023-08-29T00:00:00"/>
    <m/>
    <s v=""/>
    <m/>
    <n v="0"/>
    <n v="1"/>
    <m/>
    <s v="ANZ"/>
    <m/>
    <x v="0"/>
    <x v="1"/>
    <n v="0"/>
    <s v=""/>
    <x v="0"/>
  </r>
  <r>
    <s v="DL-01042"/>
    <s v="CUST-0975"/>
    <s v="CMP-234"/>
    <x v="3"/>
    <s v="Closed Won"/>
    <s v="10K"/>
    <n v="10000"/>
    <x v="4"/>
    <x v="6"/>
    <x v="2"/>
    <s v="2022-09-30"/>
    <d v="2022-09-30T00:00:00"/>
    <d v="2023-03-21T00:00:00"/>
    <d v="2023-03-21T00:00:00"/>
    <d v="2022-12-26T00:00:00"/>
    <d v="2022-12-26T00:00:00"/>
    <n v="87"/>
    <n v="1"/>
    <n v="4"/>
    <n v="16.7"/>
    <s v="Middle East"/>
    <m/>
    <x v="1"/>
    <x v="2"/>
    <n v="1"/>
    <n v="-85"/>
    <x v="1"/>
  </r>
  <r>
    <s v="DL-01043"/>
    <s v="CUST-0695"/>
    <s v=""/>
    <x v="0"/>
    <s v="Qualification"/>
    <s v="2038"/>
    <n v="2038"/>
    <x v="0"/>
    <x v="12"/>
    <x v="11"/>
    <s v="2022-07-10"/>
    <d v="2022-07-10T00:00:00"/>
    <d v="2022-12-06T00:00:00"/>
    <d v="2022-12-06T00:00:00"/>
    <m/>
    <s v=""/>
    <m/>
    <n v="0"/>
    <n v="1"/>
    <n v="34.799999999999997"/>
    <s v="Southeast Asia"/>
    <m/>
    <x v="0"/>
    <x v="0"/>
    <n v="0"/>
    <s v=""/>
    <x v="0"/>
  </r>
  <r>
    <s v="DL-01044"/>
    <s v="CUST-0812"/>
    <s v="CMP-189"/>
    <x v="3"/>
    <s v="Proposal"/>
    <s v="13027"/>
    <n v="13027"/>
    <x v="8"/>
    <x v="8"/>
    <x v="7"/>
    <s v="2023-08-08"/>
    <d v="2023-08-08T00:00:00"/>
    <d v="2024-01-30T00:00:00"/>
    <d v="2024-01-30T00:00:00"/>
    <m/>
    <s v=""/>
    <m/>
    <n v="0"/>
    <n v="1"/>
    <n v="20.6"/>
    <s v="East Africa"/>
    <m/>
    <x v="0"/>
    <x v="2"/>
    <n v="0"/>
    <s v=""/>
    <x v="0"/>
  </r>
  <r>
    <s v="DL-01045"/>
    <s v="CUST-0973"/>
    <s v="CMP-361"/>
    <x v="0"/>
    <s v="Closed Lost"/>
    <s v="2461"/>
    <n v="2461"/>
    <x v="4"/>
    <x v="12"/>
    <x v="11"/>
    <s v="2022-04-22"/>
    <d v="2022-04-22T00:00:00"/>
    <d v="2022-07-27T00:00:00"/>
    <d v="2022-07-27T00:00:00"/>
    <d v="2022-06-01T00:00:00"/>
    <d v="2022-06-01T00:00:00"/>
    <n v="40"/>
    <n v="0"/>
    <n v="1"/>
    <n v="29.8"/>
    <s v="East Africa"/>
    <m/>
    <x v="2"/>
    <x v="0"/>
    <n v="1"/>
    <n v="-56"/>
    <x v="1"/>
  </r>
  <r>
    <s v="DL-01046"/>
    <s v="CUST-0843"/>
    <s v="CMP-294"/>
    <x v="4"/>
    <s v="Negotiation"/>
    <s v="$11,849"/>
    <n v="11849"/>
    <x v="8"/>
    <x v="12"/>
    <x v="11"/>
    <s v="2024-11-24"/>
    <d v="2024-11-24T00:00:00"/>
    <d v="2025-03-25T00:00:00"/>
    <d v="2025-03-25T00:00:00"/>
    <m/>
    <s v=""/>
    <m/>
    <n v="0"/>
    <n v="1"/>
    <n v="2.7"/>
    <s v="Middle East"/>
    <m/>
    <x v="0"/>
    <x v="2"/>
    <n v="0"/>
    <s v=""/>
    <x v="0"/>
  </r>
  <r>
    <s v="DL-01047"/>
    <s v="CUST-0672"/>
    <s v="CMP-254"/>
    <x v="3"/>
    <s v="Qualification"/>
    <s v="$23,038"/>
    <n v="23038"/>
    <x v="0"/>
    <x v="22"/>
    <x v="20"/>
    <s v="2023-04-16"/>
    <d v="2023-04-16T00:00:00"/>
    <d v="2023-10-09T00:00:00"/>
    <d v="2023-10-09T00:00:00"/>
    <m/>
    <s v=""/>
    <m/>
    <n v="0"/>
    <n v="1"/>
    <n v="21.7"/>
    <s v="ANZ"/>
    <m/>
    <x v="0"/>
    <x v="0"/>
    <n v="0"/>
    <s v=""/>
    <x v="0"/>
  </r>
  <r>
    <s v="DL-01048"/>
    <s v="CUST-1382"/>
    <s v=""/>
    <x v="2"/>
    <s v="Proposal"/>
    <s v="36K"/>
    <n v="36000"/>
    <x v="2"/>
    <x v="16"/>
    <x v="15"/>
    <s v="2024-10-07"/>
    <d v="2024-10-07T00:00:00"/>
    <d v="2025-02-21T00:00:00"/>
    <d v="2025-02-21T00:00:00"/>
    <m/>
    <s v=""/>
    <m/>
    <n v="0"/>
    <n v="1"/>
    <n v="22.1"/>
    <s v="East Africa"/>
    <m/>
    <x v="0"/>
    <x v="0"/>
    <n v="0"/>
    <s v=""/>
    <x v="0"/>
  </r>
  <r>
    <s v="DL-01049"/>
    <s v="CUST-0253"/>
    <s v=""/>
    <x v="0"/>
    <s v="Closed Won"/>
    <s v="$4,519"/>
    <n v="4519"/>
    <x v="0"/>
    <x v="17"/>
    <x v="16"/>
    <s v="2022-04-29"/>
    <d v="2022-04-29T00:00:00"/>
    <d v="2022-08-04T00:00:00"/>
    <d v="2022-08-04T00:00:00"/>
    <d v="2022-10-16T00:00:00"/>
    <d v="2022-10-16T00:00:00"/>
    <n v="170"/>
    <n v="1"/>
    <n v="3"/>
    <n v="30.3"/>
    <s v="ANZ"/>
    <m/>
    <x v="1"/>
    <x v="1"/>
    <n v="1"/>
    <n v="73"/>
    <x v="0"/>
  </r>
  <r>
    <s v="DL-01050"/>
    <s v="CUST-1296"/>
    <s v="CMP-369"/>
    <x v="0"/>
    <s v="Negotiation"/>
    <s v="$8,762"/>
    <n v="8762"/>
    <x v="6"/>
    <x v="3"/>
    <x v="3"/>
    <s v="2024-09-17"/>
    <d v="2024-09-17T00:00:00"/>
    <d v="2024-11-15T00:00:00"/>
    <d v="2024-11-15T00:00:00"/>
    <m/>
    <s v=""/>
    <m/>
    <n v="0"/>
    <n v="1"/>
    <n v="23.6"/>
    <s v="ANZ"/>
    <m/>
    <x v="0"/>
    <x v="2"/>
    <n v="0"/>
    <s v=""/>
    <x v="0"/>
  </r>
  <r>
    <s v="DL-01051"/>
    <s v="CUST-1442"/>
    <s v=""/>
    <x v="2"/>
    <s v="Negotiation"/>
    <s v="14,373"/>
    <n v="14373"/>
    <x v="8"/>
    <x v="6"/>
    <x v="2"/>
    <s v="2024-07-24"/>
    <d v="2024-07-24T00:00:00"/>
    <d v="2024-10-31T00:00:00"/>
    <d v="2024-10-31T00:00:00"/>
    <m/>
    <s v=""/>
    <m/>
    <n v="0"/>
    <n v="1"/>
    <n v="22.8"/>
    <s v="Southeast Asia"/>
    <m/>
    <x v="0"/>
    <x v="0"/>
    <n v="0"/>
    <s v=""/>
    <x v="0"/>
  </r>
  <r>
    <s v="DL-01052"/>
    <s v="CUST-0885"/>
    <s v=""/>
    <x v="4"/>
    <s v="Demo"/>
    <s v="7056"/>
    <n v="7056"/>
    <x v="3"/>
    <x v="12"/>
    <x v="11"/>
    <s v="2022-09-24"/>
    <d v="2022-09-24T00:00:00"/>
    <d v="2023-01-02T00:00:00"/>
    <d v="2023-01-02T00:00:00"/>
    <m/>
    <s v=""/>
    <m/>
    <n v="0"/>
    <n v="1"/>
    <m/>
    <s v="Middle East"/>
    <m/>
    <x v="0"/>
    <x v="0"/>
    <n v="0"/>
    <s v=""/>
    <x v="0"/>
  </r>
  <r>
    <s v="DL-01053"/>
    <s v="CUST-1209"/>
    <s v="CMP-019"/>
    <x v="4"/>
    <s v="Negotiation"/>
    <s v="$12,809"/>
    <n v="12809"/>
    <x v="5"/>
    <x v="3"/>
    <x v="3"/>
    <s v="2023-01-09"/>
    <d v="2023-01-09T00:00:00"/>
    <d v="2023-05-09T00:00:00"/>
    <d v="2023-05-09T00:00:00"/>
    <m/>
    <s v=""/>
    <m/>
    <n v="0"/>
    <n v="1"/>
    <n v="23.1"/>
    <s v="Middle East"/>
    <m/>
    <x v="0"/>
    <x v="1"/>
    <n v="0"/>
    <s v=""/>
    <x v="0"/>
  </r>
  <r>
    <s v="DL-01054"/>
    <s v="CUST-0805"/>
    <s v="CMP-257"/>
    <x v="4"/>
    <s v="Negotiation"/>
    <s v="7913"/>
    <n v="7913"/>
    <x v="3"/>
    <x v="12"/>
    <x v="11"/>
    <s v="2022-07-04"/>
    <d v="2022-07-04T00:00:00"/>
    <d v="2022-08-31T00:00:00"/>
    <d v="2022-08-31T00:00:00"/>
    <m/>
    <s v=""/>
    <m/>
    <n v="0"/>
    <n v="1"/>
    <n v="8.1"/>
    <s v="Southeast Asia"/>
    <m/>
    <x v="0"/>
    <x v="2"/>
    <n v="0"/>
    <s v=""/>
    <x v="0"/>
  </r>
  <r>
    <s v="DL-01055"/>
    <s v="CUST-0808"/>
    <s v=""/>
    <x v="0"/>
    <s v="Qualification"/>
    <s v="7207"/>
    <n v="7207"/>
    <x v="7"/>
    <x v="6"/>
    <x v="2"/>
    <s v="2024-02-01"/>
    <d v="2024-02-01T00:00:00"/>
    <d v="2024-05-09T00:00:00"/>
    <d v="2024-05-09T00:00:00"/>
    <m/>
    <s v=""/>
    <m/>
    <n v="0"/>
    <n v="1"/>
    <n v="25.5"/>
    <s v="South Asia"/>
    <m/>
    <x v="0"/>
    <x v="2"/>
    <n v="0"/>
    <s v=""/>
    <x v="0"/>
  </r>
  <r>
    <s v="DL-01056"/>
    <s v="CUST-1148"/>
    <s v="CMP-328"/>
    <x v="0"/>
    <s v="Closed Won"/>
    <s v="$8,266"/>
    <n v="8266"/>
    <x v="3"/>
    <x v="1"/>
    <x v="1"/>
    <s v="2024-08-02"/>
    <d v="2024-08-02T00:00:00"/>
    <d v="2024-12-01T00:00:00"/>
    <d v="2024-12-01T00:00:00"/>
    <d v="2024-09-09T00:00:00"/>
    <d v="2024-09-09T00:00:00"/>
    <n v="38"/>
    <n v="1"/>
    <n v="4"/>
    <n v="3.1"/>
    <s v="Southeast Asia"/>
    <m/>
    <x v="1"/>
    <x v="2"/>
    <n v="1"/>
    <n v="-83"/>
    <x v="1"/>
  </r>
  <r>
    <s v="DL-01057"/>
    <s v="CUST-1373"/>
    <s v="CMP-173"/>
    <x v="2"/>
    <s v="Prospecting"/>
    <s v="19K"/>
    <n v="19000"/>
    <x v="2"/>
    <x v="1"/>
    <x v="1"/>
    <s v="2023-09-03"/>
    <d v="2023-09-03T00:00:00"/>
    <d v="2023-09-27T00:00:00"/>
    <d v="2023-09-27T00:00:00"/>
    <m/>
    <s v=""/>
    <m/>
    <n v="0"/>
    <n v="1"/>
    <n v="2.2000000000000002"/>
    <s v="ANZ"/>
    <m/>
    <x v="0"/>
    <x v="2"/>
    <n v="0"/>
    <s v=""/>
    <x v="0"/>
  </r>
  <r>
    <s v="DL-01058"/>
    <s v="CUST-0034"/>
    <s v="CMP-365"/>
    <x v="0"/>
    <s v="Negotiation"/>
    <s v="$4,213"/>
    <n v="4213"/>
    <x v="4"/>
    <x v="20"/>
    <x v="18"/>
    <s v="2022-04-21"/>
    <d v="2022-04-21T00:00:00"/>
    <d v="2022-07-11T00:00:00"/>
    <d v="2022-07-11T00:00:00"/>
    <m/>
    <s v=""/>
    <m/>
    <n v="0"/>
    <n v="1"/>
    <n v="17.899999999999999"/>
    <s v="South Asia"/>
    <m/>
    <x v="0"/>
    <x v="0"/>
    <n v="0"/>
    <s v=""/>
    <x v="0"/>
  </r>
  <r>
    <s v="DL-01059"/>
    <s v="CUST-1027"/>
    <s v="CMP-305"/>
    <x v="0"/>
    <s v="Prospecting"/>
    <s v="$6,277"/>
    <n v="6277"/>
    <x v="7"/>
    <x v="6"/>
    <x v="2"/>
    <s v="2023-05-20"/>
    <d v="2023-05-20T00:00:00"/>
    <d v="2023-07-14T00:00:00"/>
    <d v="2023-07-14T00:00:00"/>
    <m/>
    <s v=""/>
    <m/>
    <n v="0"/>
    <n v="1"/>
    <n v="22"/>
    <s v="East Africa"/>
    <m/>
    <x v="0"/>
    <x v="1"/>
    <n v="0"/>
    <s v=""/>
    <x v="0"/>
  </r>
  <r>
    <s v="DL-01060"/>
    <s v="CUST-0944"/>
    <s v="CMP-150"/>
    <x v="4"/>
    <s v="Closed Won"/>
    <s v="8090"/>
    <n v="8090"/>
    <x v="7"/>
    <x v="16"/>
    <x v="15"/>
    <s v="2022-03-17"/>
    <d v="2022-03-17T00:00:00"/>
    <d v="2022-08-29T00:00:00"/>
    <d v="2022-08-29T00:00:00"/>
    <d v="2022-07-13T00:00:00"/>
    <d v="2022-07-13T00:00:00"/>
    <n v="118"/>
    <n v="0"/>
    <n v="1"/>
    <m/>
    <s v="Southeast Asia"/>
    <m/>
    <x v="1"/>
    <x v="0"/>
    <n v="1"/>
    <n v="-47"/>
    <x v="1"/>
  </r>
  <r>
    <s v="DL-01061"/>
    <s v="CUST-0980"/>
    <s v=""/>
    <x v="0"/>
    <s v="Prospecting"/>
    <s v="$9,437"/>
    <n v="9437"/>
    <x v="1"/>
    <x v="11"/>
    <x v="10"/>
    <s v="2023-03-11"/>
    <d v="2023-03-11T00:00:00"/>
    <d v="2023-08-19T00:00:00"/>
    <d v="2023-08-19T00:00:00"/>
    <m/>
    <s v=""/>
    <m/>
    <n v="0"/>
    <n v="1"/>
    <n v="28.5"/>
    <s v="ANZ"/>
    <m/>
    <x v="0"/>
    <x v="2"/>
    <n v="0"/>
    <s v=""/>
    <x v="0"/>
  </r>
  <r>
    <s v="DL-01062"/>
    <s v="CUST-1098"/>
    <s v="CMP-212"/>
    <x v="1"/>
    <s v="Prospecting"/>
    <s v="$136,419"/>
    <n v="136419"/>
    <x v="3"/>
    <x v="14"/>
    <x v="13"/>
    <s v="2022-05-19"/>
    <d v="2022-05-19T00:00:00"/>
    <d v="2022-11-10T00:00:00"/>
    <d v="2022-11-10T00:00:00"/>
    <m/>
    <s v=""/>
    <m/>
    <n v="0"/>
    <n v="1"/>
    <n v="2.2000000000000002"/>
    <s v="ANZ"/>
    <m/>
    <x v="0"/>
    <x v="2"/>
    <n v="0"/>
    <s v=""/>
    <x v="0"/>
  </r>
  <r>
    <s v="DL-01063"/>
    <s v="CUST-0747"/>
    <s v="CMP-076"/>
    <x v="1"/>
    <s v="Proposal"/>
    <s v="141470"/>
    <n v="141470"/>
    <x v="1"/>
    <x v="13"/>
    <x v="12"/>
    <s v="2023-10-24"/>
    <d v="2023-10-24T00:00:00"/>
    <d v="2024-02-27T00:00:00"/>
    <d v="2024-02-27T00:00:00"/>
    <m/>
    <s v=""/>
    <m/>
    <n v="0"/>
    <n v="1"/>
    <n v="27.4"/>
    <s v="Southeast Asia"/>
    <m/>
    <x v="0"/>
    <x v="0"/>
    <n v="0"/>
    <s v=""/>
    <x v="0"/>
  </r>
  <r>
    <s v="DL-01064"/>
    <s v="CUST-0457"/>
    <s v="CMP-211"/>
    <x v="2"/>
    <s v="Demo"/>
    <s v="$37,486"/>
    <n v="37486"/>
    <x v="1"/>
    <x v="25"/>
    <x v="21"/>
    <s v="2024-02-07"/>
    <d v="2024-02-07T00:00:00"/>
    <d v="2024-07-24T00:00:00"/>
    <d v="2024-07-24T00:00:00"/>
    <m/>
    <s v=""/>
    <m/>
    <n v="0"/>
    <n v="1"/>
    <n v="10.5"/>
    <s v="Middle East"/>
    <m/>
    <x v="0"/>
    <x v="0"/>
    <n v="0"/>
    <s v=""/>
    <x v="0"/>
  </r>
  <r>
    <s v="DL-01065"/>
    <s v="CUST-1022"/>
    <s v="CMP-181"/>
    <x v="1"/>
    <s v="Proposal"/>
    <s v="$198,674"/>
    <n v="198674"/>
    <x v="7"/>
    <x v="19"/>
    <x v="17"/>
    <s v="2022-11-06"/>
    <d v="2022-11-06T00:00:00"/>
    <d v="2022-11-23T00:00:00"/>
    <d v="2022-11-23T00:00:00"/>
    <m/>
    <s v=""/>
    <m/>
    <n v="0"/>
    <n v="1"/>
    <n v="4.3"/>
    <s v="South Asia"/>
    <m/>
    <x v="0"/>
    <x v="2"/>
    <n v="0"/>
    <s v=""/>
    <x v="0"/>
  </r>
  <r>
    <s v="DL-01066"/>
    <s v="CUST-0101"/>
    <s v="CMP-329"/>
    <x v="3"/>
    <s v="Proposal"/>
    <s v="14675"/>
    <n v="14675"/>
    <x v="2"/>
    <x v="8"/>
    <x v="7"/>
    <s v="2023-11-25"/>
    <d v="2023-11-25T00:00:00"/>
    <d v="2024-02-29T00:00:00"/>
    <d v="2024-02-29T00:00:00"/>
    <m/>
    <s v=""/>
    <m/>
    <n v="0"/>
    <n v="1"/>
    <n v="3.8"/>
    <s v="ANZ"/>
    <m/>
    <x v="0"/>
    <x v="1"/>
    <n v="0"/>
    <s v=""/>
    <x v="0"/>
  </r>
  <r>
    <s v="DL-01067"/>
    <s v="CUST-1008"/>
    <s v=""/>
    <x v="1"/>
    <s v="Qualification"/>
    <s v="111323"/>
    <n v="111323"/>
    <x v="2"/>
    <x v="21"/>
    <x v="19"/>
    <s v="2024-05-24"/>
    <d v="2024-05-24T00:00:00"/>
    <d v="2024-11-17T00:00:00"/>
    <d v="2024-11-17T00:00:00"/>
    <m/>
    <s v=""/>
    <m/>
    <n v="0"/>
    <n v="1"/>
    <n v="26.7"/>
    <s v="ANZ"/>
    <m/>
    <x v="0"/>
    <x v="1"/>
    <n v="0"/>
    <s v=""/>
    <x v="0"/>
  </r>
  <r>
    <s v="DL-01068"/>
    <s v="CUST-1176"/>
    <s v="CMP-249"/>
    <x v="4"/>
    <s v="Closed Lost"/>
    <s v="$13,439"/>
    <n v="13439"/>
    <x v="4"/>
    <x v="14"/>
    <x v="13"/>
    <s v="2024-05-31"/>
    <d v="2024-05-31T00:00:00"/>
    <d v="2024-07-14T00:00:00"/>
    <d v="2024-07-14T00:00:00"/>
    <d v="2024-07-09T00:00:00"/>
    <d v="2024-07-09T00:00:00"/>
    <n v="39"/>
    <n v="0"/>
    <n v="1"/>
    <n v="12.1"/>
    <s v="East Africa"/>
    <m/>
    <x v="2"/>
    <x v="0"/>
    <n v="1"/>
    <n v="-5"/>
    <x v="1"/>
  </r>
  <r>
    <s v="DL-01069"/>
    <s v="CUST-1022"/>
    <s v="CMP-245"/>
    <x v="2"/>
    <s v="Demo"/>
    <s v="22K"/>
    <n v="22000"/>
    <x v="7"/>
    <x v="10"/>
    <x v="9"/>
    <s v="2022-01-18"/>
    <d v="2022-01-18T00:00:00"/>
    <d v="2022-04-07T00:00:00"/>
    <d v="2022-04-07T00:00:00"/>
    <m/>
    <s v=""/>
    <m/>
    <n v="0"/>
    <n v="1"/>
    <m/>
    <s v="East Africa"/>
    <m/>
    <x v="0"/>
    <x v="2"/>
    <n v="0"/>
    <s v=""/>
    <x v="0"/>
  </r>
  <r>
    <s v="DL-01070"/>
    <s v="CUST-1219"/>
    <s v="CMP-153"/>
    <x v="0"/>
    <s v="Qualification"/>
    <s v="7509"/>
    <n v="7509"/>
    <x v="3"/>
    <x v="0"/>
    <x v="0"/>
    <s v="2024-12-26"/>
    <d v="2024-12-26T00:00:00"/>
    <d v="2025-06-07T00:00:00"/>
    <d v="2025-06-07T00:00:00"/>
    <m/>
    <s v=""/>
    <m/>
    <n v="0"/>
    <n v="1"/>
    <n v="19.5"/>
    <s v="Southeast Asia"/>
    <m/>
    <x v="0"/>
    <x v="1"/>
    <n v="0"/>
    <s v=""/>
    <x v="0"/>
  </r>
  <r>
    <s v="DL-01071"/>
    <s v="CUST-0748"/>
    <s v=""/>
    <x v="2"/>
    <s v="Negotiation"/>
    <s v="44281"/>
    <n v="44281"/>
    <x v="8"/>
    <x v="7"/>
    <x v="6"/>
    <s v="2023-12-11"/>
    <d v="2023-12-11T00:00:00"/>
    <d v="2024-04-19T00:00:00"/>
    <d v="2024-04-19T00:00:00"/>
    <m/>
    <s v=""/>
    <m/>
    <n v="0"/>
    <n v="1"/>
    <n v="4"/>
    <s v="Middle East"/>
    <m/>
    <x v="0"/>
    <x v="2"/>
    <n v="0"/>
    <s v=""/>
    <x v="0"/>
  </r>
  <r>
    <s v="DL-01072"/>
    <s v="CUST-1481"/>
    <s v=""/>
    <x v="3"/>
    <s v="Closed Lost"/>
    <s v="8,720"/>
    <n v="8720"/>
    <x v="0"/>
    <x v="15"/>
    <x v="14"/>
    <s v="2024-09-07"/>
    <d v="2024-09-07T00:00:00"/>
    <d v="2024-12-02T00:00:00"/>
    <d v="2024-12-02T00:00:00"/>
    <d v="2025-03-09T00:00:00"/>
    <d v="2025-03-09T00:00:00"/>
    <n v="183"/>
    <n v="0"/>
    <n v="1"/>
    <n v="5.5"/>
    <s v="ANZ"/>
    <m/>
    <x v="2"/>
    <x v="2"/>
    <n v="1"/>
    <n v="97"/>
    <x v="0"/>
  </r>
  <r>
    <s v="DL-01073"/>
    <s v="CUST-0786"/>
    <s v=""/>
    <x v="0"/>
    <s v="Closed Won"/>
    <s v="5339"/>
    <n v="5339"/>
    <x v="0"/>
    <x v="25"/>
    <x v="21"/>
    <s v="2024-02-04"/>
    <d v="2024-02-04T00:00:00"/>
    <d v="2024-07-05T00:00:00"/>
    <d v="2024-07-05T00:00:00"/>
    <d v="2024-04-20T00:00:00"/>
    <d v="2024-04-20T00:00:00"/>
    <n v="76"/>
    <n v="1"/>
    <n v="2"/>
    <m/>
    <s v="South Asia"/>
    <m/>
    <x v="1"/>
    <x v="0"/>
    <n v="1"/>
    <n v="-76"/>
    <x v="1"/>
  </r>
  <r>
    <s v="DL-01074"/>
    <s v="CUST-0026"/>
    <s v=""/>
    <x v="1"/>
    <s v="Demo"/>
    <s v="102K"/>
    <n v="102000"/>
    <x v="0"/>
    <x v="0"/>
    <x v="0"/>
    <s v="2022-03-08"/>
    <d v="2022-03-08T00:00:00"/>
    <d v="2022-08-16T00:00:00"/>
    <d v="2022-08-16T00:00:00"/>
    <m/>
    <s v=""/>
    <m/>
    <n v="0"/>
    <n v="1"/>
    <n v="10.6"/>
    <s v="ANZ"/>
    <m/>
    <x v="0"/>
    <x v="2"/>
    <n v="0"/>
    <s v=""/>
    <x v="0"/>
  </r>
  <r>
    <s v="DL-01075"/>
    <s v="CUST-0276"/>
    <s v="CMP-300"/>
    <x v="2"/>
    <s v="Negotiation"/>
    <s v="23879"/>
    <n v="23879"/>
    <x v="4"/>
    <x v="10"/>
    <x v="9"/>
    <s v="2023-02-19"/>
    <d v="2023-02-19T00:00:00"/>
    <d v="2023-06-08T00:00:00"/>
    <d v="2023-06-08T00:00:00"/>
    <m/>
    <s v=""/>
    <m/>
    <n v="0"/>
    <n v="1"/>
    <n v="16.5"/>
    <s v="South Asia"/>
    <m/>
    <x v="0"/>
    <x v="1"/>
    <n v="0"/>
    <s v=""/>
    <x v="0"/>
  </r>
  <r>
    <s v="DL-01076"/>
    <s v="CUST-0321"/>
    <s v="CMP-075"/>
    <x v="3"/>
    <s v="Qualification"/>
    <s v="15026"/>
    <n v="15026"/>
    <x v="0"/>
    <x v="4"/>
    <x v="4"/>
    <s v="2024-09-30"/>
    <d v="2024-09-30T00:00:00"/>
    <d v="2025-01-06T00:00:00"/>
    <d v="2025-01-06T00:00:00"/>
    <m/>
    <s v=""/>
    <m/>
    <n v="0"/>
    <n v="1"/>
    <n v="17.600000000000001"/>
    <s v="ANZ"/>
    <m/>
    <x v="0"/>
    <x v="0"/>
    <n v="0"/>
    <s v=""/>
    <x v="0"/>
  </r>
  <r>
    <s v="DL-01077"/>
    <s v="CUST-0953"/>
    <s v="CMP-256"/>
    <x v="4"/>
    <s v="Qualification"/>
    <s v="12811"/>
    <n v="12811"/>
    <x v="3"/>
    <x v="0"/>
    <x v="0"/>
    <s v="2023-05-22"/>
    <d v="2023-05-22T00:00:00"/>
    <m/>
    <s v=""/>
    <m/>
    <s v=""/>
    <m/>
    <n v="0"/>
    <n v="1"/>
    <n v="17.5"/>
    <s v="Middle East"/>
    <m/>
    <x v="0"/>
    <x v="0"/>
    <n v="0"/>
    <s v=""/>
    <x v="0"/>
  </r>
  <r>
    <s v="DL-01078"/>
    <s v="CUST-0023"/>
    <s v=""/>
    <x v="0"/>
    <s v="Negotiation"/>
    <s v="$6,245"/>
    <n v="6245"/>
    <x v="5"/>
    <x v="17"/>
    <x v="16"/>
    <s v="15/10/2022"/>
    <d v="2022-10-15T00:00:00"/>
    <d v="2023-04-04T00:00:00"/>
    <d v="2023-04-04T00:00:00"/>
    <m/>
    <s v=""/>
    <m/>
    <n v="0"/>
    <n v="1"/>
    <n v="25.5"/>
    <s v="South Asia"/>
    <m/>
    <x v="0"/>
    <x v="2"/>
    <n v="0"/>
    <s v=""/>
    <x v="0"/>
  </r>
  <r>
    <s v="DL-01079"/>
    <s v="CUST-0905"/>
    <s v="CMP-218"/>
    <x v="3"/>
    <s v="Qualification"/>
    <s v="$9,509"/>
    <n v="9509"/>
    <x v="1"/>
    <x v="13"/>
    <x v="12"/>
    <s v="2023-12-09"/>
    <d v="2023-12-09T00:00:00"/>
    <d v="2024-03-18T00:00:00"/>
    <d v="2024-03-18T00:00:00"/>
    <m/>
    <s v=""/>
    <m/>
    <n v="0"/>
    <n v="1"/>
    <n v="23.5"/>
    <s v="South Asia"/>
    <m/>
    <x v="0"/>
    <x v="2"/>
    <n v="0"/>
    <s v=""/>
    <x v="0"/>
  </r>
  <r>
    <s v="DL-01080"/>
    <s v="CUST-0655"/>
    <s v=""/>
    <x v="2"/>
    <s v="Negotiation"/>
    <s v="35350"/>
    <n v="35350"/>
    <x v="3"/>
    <x v="1"/>
    <x v="1"/>
    <s v="2024-07-31"/>
    <d v="2024-07-31T00:00:00"/>
    <d v="2024-12-21T00:00:00"/>
    <d v="2024-12-21T00:00:00"/>
    <m/>
    <s v=""/>
    <m/>
    <n v="0"/>
    <n v="1"/>
    <n v="17.3"/>
    <s v="East Africa"/>
    <m/>
    <x v="0"/>
    <x v="0"/>
    <n v="0"/>
    <s v=""/>
    <x v="0"/>
  </r>
  <r>
    <s v="DL-01081"/>
    <s v="CUST-0747"/>
    <s v=""/>
    <x v="2"/>
    <s v="Closed Won"/>
    <s v="10,876"/>
    <n v="10876"/>
    <x v="7"/>
    <x v="4"/>
    <x v="4"/>
    <s v="2024-01-30"/>
    <d v="2024-01-30T00:00:00"/>
    <d v="2024-02-20T00:00:00"/>
    <d v="2024-02-20T00:00:00"/>
    <d v="2024-04-07T00:00:00"/>
    <d v="2024-04-07T00:00:00"/>
    <n v="68"/>
    <n v="0"/>
    <n v="1"/>
    <n v="14.3"/>
    <s v="Southeast Asia"/>
    <m/>
    <x v="1"/>
    <x v="0"/>
    <n v="1"/>
    <n v="47"/>
    <x v="0"/>
  </r>
  <r>
    <s v="DL-01082"/>
    <s v="CUST-0651"/>
    <s v="CMP-148"/>
    <x v="4"/>
    <s v="Proposal"/>
    <s v="$13,642"/>
    <n v="13642"/>
    <x v="8"/>
    <x v="0"/>
    <x v="0"/>
    <s v="2024-12-02"/>
    <d v="2024-12-02T00:00:00"/>
    <d v="2025-05-11T00:00:00"/>
    <d v="2025-05-11T00:00:00"/>
    <m/>
    <s v=""/>
    <m/>
    <n v="0"/>
    <n v="1"/>
    <n v="19.5"/>
    <s v="East Africa"/>
    <m/>
    <x v="0"/>
    <x v="1"/>
    <n v="0"/>
    <s v=""/>
    <x v="0"/>
  </r>
  <r>
    <s v="DL-01083"/>
    <s v="CUST-0173"/>
    <s v="CMP-134"/>
    <x v="2"/>
    <s v="Proposal"/>
    <s v="36K"/>
    <n v="36000"/>
    <x v="3"/>
    <x v="5"/>
    <x v="5"/>
    <s v="2024-05-22"/>
    <d v="2024-05-22T00:00:00"/>
    <d v="2024-10-19T00:00:00"/>
    <d v="2024-10-19T00:00:00"/>
    <m/>
    <s v=""/>
    <m/>
    <n v="0"/>
    <n v="1"/>
    <n v="7.6"/>
    <s v="East Africa"/>
    <m/>
    <x v="0"/>
    <x v="2"/>
    <n v="0"/>
    <s v=""/>
    <x v="0"/>
  </r>
  <r>
    <s v="DL-01084"/>
    <s v="CUST-0871"/>
    <s v="CMP-125"/>
    <x v="3"/>
    <s v="Closed Lost"/>
    <s v="$4,537"/>
    <n v="4537"/>
    <x v="2"/>
    <x v="0"/>
    <x v="0"/>
    <s v="2024-04-27"/>
    <d v="2024-04-27T00:00:00"/>
    <d v="2024-09-12T00:00:00"/>
    <d v="2024-09-12T00:00:00"/>
    <d v="2024-08-14T00:00:00"/>
    <d v="2024-08-14T00:00:00"/>
    <n v="109"/>
    <n v="0"/>
    <n v="1"/>
    <n v="19.7"/>
    <s v="Middle East"/>
    <m/>
    <x v="2"/>
    <x v="2"/>
    <n v="1"/>
    <n v="-29"/>
    <x v="1"/>
  </r>
  <r>
    <s v="DL-01085"/>
    <s v="CUST-0007"/>
    <s v="CMP-277"/>
    <x v="1"/>
    <s v="Closed Lost"/>
    <s v="$54,569"/>
    <n v="54569"/>
    <x v="3"/>
    <x v="14"/>
    <x v="13"/>
    <s v="2023-08-25"/>
    <d v="2023-08-25T00:00:00"/>
    <d v="2024-01-23T00:00:00"/>
    <d v="2024-01-23T00:00:00"/>
    <d v="2024-01-20T00:00:00"/>
    <d v="2024-01-20T00:00:00"/>
    <n v="148"/>
    <n v="0"/>
    <n v="1"/>
    <m/>
    <s v="Middle East"/>
    <m/>
    <x v="2"/>
    <x v="0"/>
    <n v="1"/>
    <n v="-3"/>
    <x v="1"/>
  </r>
  <r>
    <s v="DL-01086"/>
    <s v="CUST-0310"/>
    <s v="CMP-240"/>
    <x v="2"/>
    <s v="Demo"/>
    <s v="$29,814"/>
    <n v="29814"/>
    <x v="8"/>
    <x v="8"/>
    <x v="7"/>
    <s v="2022-04-06"/>
    <d v="2022-04-06T00:00:00"/>
    <m/>
    <s v=""/>
    <m/>
    <s v=""/>
    <m/>
    <n v="0"/>
    <n v="1"/>
    <n v="10"/>
    <s v="Middle East"/>
    <m/>
    <x v="0"/>
    <x v="0"/>
    <n v="0"/>
    <s v=""/>
    <x v="0"/>
  </r>
  <r>
    <s v="DL-01087"/>
    <s v="CUST-0240"/>
    <s v="CMP-009"/>
    <x v="4"/>
    <s v="Demo"/>
    <s v="$6,519"/>
    <n v="6519"/>
    <x v="8"/>
    <x v="12"/>
    <x v="11"/>
    <s v="2022-06-26"/>
    <d v="2022-06-26T00:00:00"/>
    <d v="2022-10-16T00:00:00"/>
    <d v="2022-10-16T00:00:00"/>
    <m/>
    <s v=""/>
    <m/>
    <n v="0"/>
    <n v="1"/>
    <n v="3.1"/>
    <s v="ANZ"/>
    <m/>
    <x v="0"/>
    <x v="2"/>
    <n v="0"/>
    <s v=""/>
    <x v="0"/>
  </r>
  <r>
    <s v="DL-01088"/>
    <s v="CUST-0730"/>
    <s v="CMP-334"/>
    <x v="0"/>
    <s v="Prospecting"/>
    <s v="2,293"/>
    <n v="2293"/>
    <x v="5"/>
    <x v="19"/>
    <x v="17"/>
    <s v="2022-10-10"/>
    <d v="2022-10-10T00:00:00"/>
    <d v="2023-02-05T00:00:00"/>
    <d v="2023-02-05T00:00:00"/>
    <m/>
    <s v=""/>
    <m/>
    <n v="0"/>
    <n v="1"/>
    <n v="20"/>
    <s v="East Africa"/>
    <m/>
    <x v="0"/>
    <x v="0"/>
    <n v="0"/>
    <s v=""/>
    <x v="0"/>
  </r>
  <r>
    <s v="DL-01089"/>
    <s v="CUST-1278"/>
    <s v="CMP-085"/>
    <x v="2"/>
    <s v="Demo"/>
    <s v="$39,879"/>
    <n v="39879"/>
    <x v="7"/>
    <x v="9"/>
    <x v="8"/>
    <s v="2023-04-07"/>
    <d v="2023-04-07T00:00:00"/>
    <d v="2023-09-12T00:00:00"/>
    <d v="2023-09-12T00:00:00"/>
    <m/>
    <s v=""/>
    <m/>
    <n v="0"/>
    <n v="1"/>
    <n v="10.3"/>
    <s v="Middle East"/>
    <m/>
    <x v="0"/>
    <x v="2"/>
    <n v="0"/>
    <s v=""/>
    <x v="0"/>
  </r>
  <r>
    <s v="DL-01090"/>
    <s v="CUST-0200"/>
    <s v="CMP-127"/>
    <x v="4"/>
    <s v="Prospecting"/>
    <s v="6K"/>
    <n v="6000"/>
    <x v="4"/>
    <x v="5"/>
    <x v="5"/>
    <s v="2023-01-12"/>
    <d v="2023-01-12T00:00:00"/>
    <d v="2023-07-02T00:00:00"/>
    <d v="2023-07-02T00:00:00"/>
    <m/>
    <s v=""/>
    <m/>
    <n v="0"/>
    <n v="1"/>
    <n v="24.9"/>
    <s v="South Asia"/>
    <m/>
    <x v="0"/>
    <x v="0"/>
    <n v="0"/>
    <s v=""/>
    <x v="0"/>
  </r>
  <r>
    <s v="DL-01091"/>
    <s v="CUST-1495"/>
    <s v="CMP-057"/>
    <x v="0"/>
    <s v="Qualification"/>
    <s v="$5,365"/>
    <n v="5365"/>
    <x v="4"/>
    <x v="30"/>
    <x v="10"/>
    <s v="2024-05-04"/>
    <d v="2024-05-04T00:00:00"/>
    <d v="2024-08-07T00:00:00"/>
    <d v="2024-08-07T00:00:00"/>
    <m/>
    <s v=""/>
    <m/>
    <n v="0"/>
    <n v="1"/>
    <n v="0.4"/>
    <s v="South Asia"/>
    <m/>
    <x v="0"/>
    <x v="0"/>
    <n v="0"/>
    <s v=""/>
    <x v="0"/>
  </r>
  <r>
    <s v="DL-01092"/>
    <s v="CUST-1029"/>
    <s v="CMP-321"/>
    <x v="4"/>
    <s v="Qualification"/>
    <s v="14035"/>
    <n v="14035"/>
    <x v="3"/>
    <x v="3"/>
    <x v="3"/>
    <s v="2024-03-26"/>
    <d v="2024-03-26T00:00:00"/>
    <d v="2024-08-31T00:00:00"/>
    <d v="2024-08-31T00:00:00"/>
    <m/>
    <s v=""/>
    <m/>
    <n v="0"/>
    <n v="1"/>
    <n v="31.3"/>
    <s v="ANZ"/>
    <m/>
    <x v="0"/>
    <x v="1"/>
    <n v="0"/>
    <s v=""/>
    <x v="0"/>
  </r>
  <r>
    <s v="DL-01093"/>
    <s v="CUST-1392"/>
    <s v=""/>
    <x v="2"/>
    <s v="Proposal"/>
    <s v="$24,386"/>
    <n v="24386"/>
    <x v="7"/>
    <x v="10"/>
    <x v="9"/>
    <s v="2024-04-17"/>
    <d v="2024-04-17T00:00:00"/>
    <d v="2024-08-22T00:00:00"/>
    <d v="2024-08-22T00:00:00"/>
    <m/>
    <s v=""/>
    <m/>
    <n v="0"/>
    <n v="1"/>
    <n v="5.4"/>
    <s v="ANZ"/>
    <m/>
    <x v="0"/>
    <x v="1"/>
    <n v="0"/>
    <s v=""/>
    <x v="0"/>
  </r>
  <r>
    <s v="DL-01094"/>
    <s v="CUST-1026"/>
    <s v=""/>
    <x v="4"/>
    <s v="Demo"/>
    <s v="$8,259"/>
    <n v="8259"/>
    <x v="1"/>
    <x v="11"/>
    <x v="10"/>
    <s v="2023-09-25"/>
    <d v="2023-09-25T00:00:00"/>
    <d v="2024-02-29T00:00:00"/>
    <d v="2024-02-29T00:00:00"/>
    <m/>
    <s v=""/>
    <m/>
    <n v="0"/>
    <n v="1"/>
    <n v="19.7"/>
    <s v="Southeast Asia"/>
    <m/>
    <x v="0"/>
    <x v="0"/>
    <n v="0"/>
    <s v=""/>
    <x v="0"/>
  </r>
  <r>
    <s v="DL-01095"/>
    <s v="CUST-0184"/>
    <s v=""/>
    <x v="1"/>
    <s v="Closed Won"/>
    <s v="76978"/>
    <n v="76978"/>
    <x v="0"/>
    <x v="15"/>
    <x v="14"/>
    <s v="2023-07-23"/>
    <d v="2023-07-23T00:00:00"/>
    <d v="2023-08-28T00:00:00"/>
    <d v="2023-08-28T00:00:00"/>
    <d v="2023-10-15T00:00:00"/>
    <d v="2023-10-15T00:00:00"/>
    <n v="84"/>
    <n v="0"/>
    <n v="1"/>
    <n v="31.4"/>
    <s v="South Asia"/>
    <m/>
    <x v="1"/>
    <x v="1"/>
    <n v="1"/>
    <n v="48"/>
    <x v="0"/>
  </r>
  <r>
    <s v="DL-01096"/>
    <s v="CUST-0881"/>
    <s v="CMP-059"/>
    <x v="1"/>
    <s v="Demo"/>
    <s v="$172,075"/>
    <n v="172075"/>
    <x v="7"/>
    <x v="12"/>
    <x v="11"/>
    <s v="2024-04-28"/>
    <d v="2024-04-28T00:00:00"/>
    <d v="2024-08-15T00:00:00"/>
    <d v="2024-08-15T00:00:00"/>
    <m/>
    <s v=""/>
    <m/>
    <n v="0"/>
    <n v="1"/>
    <n v="23.1"/>
    <s v="ANZ"/>
    <m/>
    <x v="0"/>
    <x v="2"/>
    <n v="0"/>
    <s v=""/>
    <x v="0"/>
  </r>
  <r>
    <s v="DL-01097"/>
    <s v="CUST-0521"/>
    <s v="CMP-085"/>
    <x v="3"/>
    <s v="Proposal"/>
    <s v="20135"/>
    <n v="20135"/>
    <x v="2"/>
    <x v="13"/>
    <x v="12"/>
    <s v="2023-01-23"/>
    <d v="2023-01-23T00:00:00"/>
    <d v="2023-05-31T00:00:00"/>
    <d v="2023-05-31T00:00:00"/>
    <m/>
    <s v=""/>
    <m/>
    <n v="0"/>
    <n v="1"/>
    <n v="13.7"/>
    <s v="Southeast Asia"/>
    <m/>
    <x v="0"/>
    <x v="0"/>
    <n v="0"/>
    <s v=""/>
    <x v="0"/>
  </r>
  <r>
    <s v="DL-01098"/>
    <s v="CUST-1373"/>
    <s v="CMP-181"/>
    <x v="4"/>
    <s v="Prospecting"/>
    <s v="$2,441"/>
    <n v="2441"/>
    <x v="3"/>
    <x v="8"/>
    <x v="7"/>
    <s v="2023-07-08"/>
    <d v="2023-07-08T00:00:00"/>
    <d v="2023-08-23T00:00:00"/>
    <d v="2023-08-23T00:00:00"/>
    <m/>
    <s v=""/>
    <m/>
    <n v="0"/>
    <n v="1"/>
    <n v="6.7"/>
    <s v="South Asia"/>
    <m/>
    <x v="0"/>
    <x v="2"/>
    <n v="0"/>
    <s v=""/>
    <x v="0"/>
  </r>
  <r>
    <s v="DL-01099"/>
    <s v="CUST-0294"/>
    <s v=""/>
    <x v="4"/>
    <s v="Closed Won"/>
    <s v="6536"/>
    <n v="6536"/>
    <x v="0"/>
    <x v="6"/>
    <x v="2"/>
    <s v="2024-01-08"/>
    <d v="2024-01-08T00:00:00"/>
    <d v="2024-06-18T00:00:00"/>
    <d v="2024-06-18T00:00:00"/>
    <d v="2024-04-06T00:00:00"/>
    <d v="2024-04-06T00:00:00"/>
    <n v="89"/>
    <n v="0"/>
    <n v="1"/>
    <n v="30.5"/>
    <s v="ANZ"/>
    <m/>
    <x v="1"/>
    <x v="2"/>
    <n v="1"/>
    <n v="-73"/>
    <x v="1"/>
  </r>
  <r>
    <s v="DL-01100"/>
    <s v="CUST-0754"/>
    <s v=""/>
    <x v="4"/>
    <s v="Closed Lost"/>
    <s v="10,167"/>
    <n v="10167"/>
    <x v="8"/>
    <x v="9"/>
    <x v="8"/>
    <s v="15/07/2023"/>
    <d v="2023-07-15T00:00:00"/>
    <d v="2023-09-12T00:00:00"/>
    <d v="2023-09-12T00:00:00"/>
    <d v="2023-11-24T00:00:00"/>
    <d v="2023-11-24T00:00:00"/>
    <n v="132"/>
    <n v="0"/>
    <n v="1"/>
    <m/>
    <s v="Middle East"/>
    <m/>
    <x v="2"/>
    <x v="2"/>
    <n v="1"/>
    <n v="73"/>
    <x v="0"/>
  </r>
  <r>
    <s v="DL-01101"/>
    <s v="CUST-1360"/>
    <s v="CMP-229"/>
    <x v="2"/>
    <s v="Negotiation"/>
    <s v="$25,218"/>
    <n v="25218"/>
    <x v="4"/>
    <x v="14"/>
    <x v="13"/>
    <s v="2022-11-07"/>
    <d v="2022-11-07T00:00:00"/>
    <d v="2023-01-24T00:00:00"/>
    <d v="2023-01-24T00:00:00"/>
    <m/>
    <s v=""/>
    <m/>
    <n v="0"/>
    <n v="1"/>
    <n v="30.7"/>
    <s v="ANZ"/>
    <m/>
    <x v="0"/>
    <x v="2"/>
    <n v="0"/>
    <s v=""/>
    <x v="0"/>
  </r>
  <r>
    <s v="DL-01102"/>
    <s v="CUST-0890"/>
    <s v="CMP-295"/>
    <x v="3"/>
    <s v="Demo"/>
    <s v="14,564"/>
    <n v="14564"/>
    <x v="8"/>
    <x v="7"/>
    <x v="6"/>
    <s v="2024-02-28"/>
    <d v="2024-02-28T00:00:00"/>
    <d v="2024-07-09T00:00:00"/>
    <d v="2024-07-09T00:00:00"/>
    <m/>
    <s v=""/>
    <m/>
    <n v="0"/>
    <n v="1"/>
    <n v="20.399999999999999"/>
    <s v="East Africa"/>
    <m/>
    <x v="0"/>
    <x v="2"/>
    <n v="0"/>
    <s v=""/>
    <x v="0"/>
  </r>
  <r>
    <s v="DL-01103"/>
    <s v="CUST-0150"/>
    <s v="CMP-118"/>
    <x v="2"/>
    <s v="Proposal"/>
    <s v="$25,301"/>
    <n v="25301"/>
    <x v="7"/>
    <x v="9"/>
    <x v="8"/>
    <s v="2024-04-05"/>
    <d v="2024-04-05T00:00:00"/>
    <d v="2024-09-21T00:00:00"/>
    <d v="2024-09-21T00:00:00"/>
    <m/>
    <s v=""/>
    <m/>
    <n v="0"/>
    <n v="1"/>
    <n v="0.2"/>
    <s v="ANZ"/>
    <m/>
    <x v="0"/>
    <x v="2"/>
    <n v="0"/>
    <s v=""/>
    <x v="0"/>
  </r>
  <r>
    <s v="DL-01104"/>
    <s v="CUST-1324"/>
    <s v="CMP-107"/>
    <x v="3"/>
    <s v="Qualification"/>
    <s v="21,436"/>
    <n v="21436"/>
    <x v="1"/>
    <x v="10"/>
    <x v="9"/>
    <s v="2023-02-27"/>
    <d v="2023-02-27T00:00:00"/>
    <m/>
    <s v=""/>
    <m/>
    <s v=""/>
    <m/>
    <n v="0"/>
    <n v="1"/>
    <m/>
    <s v="East Africa"/>
    <m/>
    <x v="0"/>
    <x v="2"/>
    <n v="0"/>
    <s v=""/>
    <x v="0"/>
  </r>
  <r>
    <s v="DL-01105"/>
    <s v="CUST-0409"/>
    <s v="CMP-062"/>
    <x v="0"/>
    <s v="Negotiation"/>
    <s v="4,584"/>
    <n v="4584"/>
    <x v="0"/>
    <x v="7"/>
    <x v="6"/>
    <s v="2024-03-26"/>
    <d v="2024-03-26T00:00:00"/>
    <d v="2024-04-12T00:00:00"/>
    <d v="2024-04-12T00:00:00"/>
    <m/>
    <s v=""/>
    <m/>
    <n v="0"/>
    <n v="1"/>
    <n v="14.8"/>
    <s v="Southeast Asia"/>
    <m/>
    <x v="0"/>
    <x v="2"/>
    <n v="0"/>
    <s v=""/>
    <x v="0"/>
  </r>
  <r>
    <s v="DL-01106"/>
    <s v="CUST-1420"/>
    <s v=""/>
    <x v="3"/>
    <s v="Negotiation"/>
    <s v="9231"/>
    <n v="9231"/>
    <x v="7"/>
    <x v="6"/>
    <x v="2"/>
    <s v="2023-12-26"/>
    <d v="2023-12-26T00:00:00"/>
    <d v="2024-03-11T00:00:00"/>
    <d v="2024-03-11T00:00:00"/>
    <m/>
    <s v=""/>
    <m/>
    <n v="0"/>
    <n v="1"/>
    <m/>
    <s v="South Asia"/>
    <m/>
    <x v="0"/>
    <x v="1"/>
    <n v="0"/>
    <s v=""/>
    <x v="0"/>
  </r>
  <r>
    <s v="DL-01107"/>
    <s v="CUST-1188"/>
    <s v="CMP-073"/>
    <x v="0"/>
    <s v="Prospecting"/>
    <s v="$8,307"/>
    <n v="8307"/>
    <x v="2"/>
    <x v="15"/>
    <x v="14"/>
    <s v="2024-05-10"/>
    <d v="2024-05-10T00:00:00"/>
    <d v="2024-08-30T00:00:00"/>
    <d v="2024-08-30T00:00:00"/>
    <m/>
    <s v=""/>
    <m/>
    <n v="0"/>
    <n v="1"/>
    <m/>
    <s v="Southeast Asia"/>
    <m/>
    <x v="0"/>
    <x v="0"/>
    <n v="0"/>
    <s v=""/>
    <x v="0"/>
  </r>
  <r>
    <s v="DL-01108"/>
    <s v="CUST-0637"/>
    <s v="CMP-023"/>
    <x v="4"/>
    <s v="Proposal"/>
    <s v="12825"/>
    <n v="12825"/>
    <x v="1"/>
    <x v="13"/>
    <x v="12"/>
    <s v="27/10/2022"/>
    <d v="2022-10-27T00:00:00"/>
    <d v="2023-04-24T00:00:00"/>
    <d v="2023-04-24T00:00:00"/>
    <m/>
    <s v=""/>
    <m/>
    <n v="0"/>
    <n v="1"/>
    <n v="27.7"/>
    <s v="Southeast Asia"/>
    <m/>
    <x v="0"/>
    <x v="1"/>
    <n v="0"/>
    <s v=""/>
    <x v="0"/>
  </r>
  <r>
    <s v="DL-01109"/>
    <s v="CUST-1085"/>
    <s v="CMP-329"/>
    <x v="1"/>
    <s v="Prospecting"/>
    <s v="114306"/>
    <n v="114306"/>
    <x v="7"/>
    <x v="14"/>
    <x v="13"/>
    <s v="2022-02-06"/>
    <d v="2022-02-06T00:00:00"/>
    <d v="2022-07-05T00:00:00"/>
    <d v="2022-07-05T00:00:00"/>
    <m/>
    <s v=""/>
    <m/>
    <n v="0"/>
    <n v="1"/>
    <n v="19.8"/>
    <s v="ANZ"/>
    <m/>
    <x v="0"/>
    <x v="2"/>
    <n v="0"/>
    <s v=""/>
    <x v="0"/>
  </r>
  <r>
    <s v="DL-01110"/>
    <s v="CUST-0857"/>
    <s v=""/>
    <x v="1"/>
    <s v="Prospecting"/>
    <s v="$67,103"/>
    <n v="67103"/>
    <x v="8"/>
    <x v="6"/>
    <x v="2"/>
    <s v="2022-12-02"/>
    <d v="2022-12-02T00:00:00"/>
    <d v="2023-02-12T00:00:00"/>
    <d v="2023-02-12T00:00:00"/>
    <m/>
    <s v=""/>
    <m/>
    <n v="0"/>
    <n v="1"/>
    <n v="6.9"/>
    <s v="Middle East"/>
    <m/>
    <x v="0"/>
    <x v="0"/>
    <n v="0"/>
    <s v=""/>
    <x v="0"/>
  </r>
  <r>
    <s v="DL-01111"/>
    <s v="CUST-1185"/>
    <s v=""/>
    <x v="0"/>
    <s v="Qualification"/>
    <s v="8302"/>
    <n v="8302"/>
    <x v="6"/>
    <x v="4"/>
    <x v="4"/>
    <s v="2023-11-30"/>
    <d v="2023-11-30T00:00:00"/>
    <d v="2024-03-24T00:00:00"/>
    <d v="2024-03-24T00:00:00"/>
    <m/>
    <s v=""/>
    <m/>
    <n v="0"/>
    <n v="1"/>
    <n v="27.9"/>
    <s v="Middle East"/>
    <m/>
    <x v="0"/>
    <x v="1"/>
    <n v="0"/>
    <s v=""/>
    <x v="0"/>
  </r>
  <r>
    <s v="DL-01112"/>
    <s v="CUST-1052"/>
    <s v=""/>
    <x v="1"/>
    <s v="Closed Lost"/>
    <s v="$58,603"/>
    <n v="58603"/>
    <x v="3"/>
    <x v="4"/>
    <x v="4"/>
    <s v="2022-12-18"/>
    <d v="2022-12-18T00:00:00"/>
    <d v="2023-03-01T00:00:00"/>
    <d v="2023-03-01T00:00:00"/>
    <d v="2023-04-01T00:00:00"/>
    <d v="2023-04-01T00:00:00"/>
    <n v="104"/>
    <n v="0"/>
    <n v="1"/>
    <n v="32.9"/>
    <s v="East Africa"/>
    <m/>
    <x v="2"/>
    <x v="0"/>
    <n v="1"/>
    <n v="31"/>
    <x v="0"/>
  </r>
  <r>
    <s v="DL-01113"/>
    <s v="CUST-1391"/>
    <s v=""/>
    <x v="2"/>
    <s v="Closed Lost"/>
    <s v="32358"/>
    <n v="32358"/>
    <x v="7"/>
    <x v="17"/>
    <x v="16"/>
    <s v="2023-08-31"/>
    <d v="2023-08-31T00:00:00"/>
    <d v="2023-11-17T00:00:00"/>
    <d v="2023-11-17T00:00:00"/>
    <d v="2023-12-04T00:00:00"/>
    <d v="2023-12-04T00:00:00"/>
    <n v="95"/>
    <n v="0"/>
    <n v="1"/>
    <n v="17.100000000000001"/>
    <s v="South Asia"/>
    <m/>
    <x v="2"/>
    <x v="2"/>
    <n v="1"/>
    <n v="17"/>
    <x v="1"/>
  </r>
  <r>
    <s v="DL-01114"/>
    <s v="CUST-0823"/>
    <s v=""/>
    <x v="1"/>
    <s v="Demo"/>
    <s v="$171,723"/>
    <n v="171723"/>
    <x v="5"/>
    <x v="0"/>
    <x v="0"/>
    <s v="2022-12-22"/>
    <d v="2022-12-22T00:00:00"/>
    <d v="2023-04-25T00:00:00"/>
    <d v="2023-04-25T00:00:00"/>
    <m/>
    <s v=""/>
    <m/>
    <n v="0"/>
    <n v="1"/>
    <n v="14.4"/>
    <s v="Middle East"/>
    <m/>
    <x v="0"/>
    <x v="0"/>
    <n v="0"/>
    <s v=""/>
    <x v="0"/>
  </r>
  <r>
    <s v="DL-01115"/>
    <s v="CUST-1308"/>
    <s v=""/>
    <x v="1"/>
    <s v="Negotiation"/>
    <s v="194,917"/>
    <n v="194917"/>
    <x v="5"/>
    <x v="19"/>
    <x v="17"/>
    <s v="28/01/2022"/>
    <d v="2022-01-28T00:00:00"/>
    <d v="2022-06-10T00:00:00"/>
    <d v="2022-06-10T00:00:00"/>
    <m/>
    <s v=""/>
    <m/>
    <n v="0"/>
    <n v="1"/>
    <m/>
    <s v="Southeast Asia"/>
    <m/>
    <x v="0"/>
    <x v="2"/>
    <n v="0"/>
    <s v=""/>
    <x v="0"/>
  </r>
  <r>
    <s v="DL-01116"/>
    <s v="CUST-0160"/>
    <s v=""/>
    <x v="2"/>
    <s v="Closed Won"/>
    <s v="35K"/>
    <n v="35000"/>
    <x v="8"/>
    <x v="3"/>
    <x v="3"/>
    <s v="2024-02-07"/>
    <d v="2024-02-07T00:00:00"/>
    <m/>
    <s v=""/>
    <d v="2024-03-10T00:00:00"/>
    <d v="2024-03-10T00:00:00"/>
    <n v="32"/>
    <n v="1"/>
    <n v="4"/>
    <n v="1.1000000000000001"/>
    <s v="Southeast Asia"/>
    <m/>
    <x v="1"/>
    <x v="2"/>
    <n v="1"/>
    <s v=""/>
    <x v="0"/>
  </r>
  <r>
    <s v="DL-01117"/>
    <s v="CUST-0015"/>
    <s v=""/>
    <x v="4"/>
    <s v="Qualification"/>
    <s v="$3,327"/>
    <n v="3327"/>
    <x v="1"/>
    <x v="20"/>
    <x v="18"/>
    <s v="01/03/2023"/>
    <d v="2023-03-01T00:00:00"/>
    <d v="2023-05-25T00:00:00"/>
    <d v="2023-05-25T00:00:00"/>
    <m/>
    <s v=""/>
    <m/>
    <n v="0"/>
    <n v="1"/>
    <n v="13.5"/>
    <s v="ANZ"/>
    <m/>
    <x v="0"/>
    <x v="2"/>
    <n v="0"/>
    <s v=""/>
    <x v="0"/>
  </r>
  <r>
    <s v="DL-01118"/>
    <s v="CUST-0108"/>
    <s v=""/>
    <x v="3"/>
    <s v="Closed Lost"/>
    <s v="5,349"/>
    <n v="5349"/>
    <x v="4"/>
    <x v="22"/>
    <x v="20"/>
    <s v="2024-08-31"/>
    <d v="2024-08-31T00:00:00"/>
    <d v="2025-02-16T00:00:00"/>
    <d v="2025-02-16T00:00:00"/>
    <d v="2024-12-04T00:00:00"/>
    <d v="2024-12-04T00:00:00"/>
    <n v="95"/>
    <n v="0"/>
    <n v="1"/>
    <n v="11.1"/>
    <s v="South Asia"/>
    <m/>
    <x v="2"/>
    <x v="2"/>
    <n v="1"/>
    <n v="-74"/>
    <x v="1"/>
  </r>
  <r>
    <s v="DL-01119"/>
    <s v="CUST-1305"/>
    <s v="CMP-116"/>
    <x v="3"/>
    <s v="Demo"/>
    <s v="12,027"/>
    <n v="12027"/>
    <x v="8"/>
    <x v="36"/>
    <x v="19"/>
    <s v="13/11/2023"/>
    <d v="2023-11-13T00:00:00"/>
    <d v="2024-01-26T00:00:00"/>
    <d v="2024-01-26T00:00:00"/>
    <m/>
    <s v=""/>
    <m/>
    <n v="0"/>
    <n v="1"/>
    <n v="5.5"/>
    <s v="Middle East"/>
    <m/>
    <x v="0"/>
    <x v="0"/>
    <n v="0"/>
    <s v=""/>
    <x v="0"/>
  </r>
  <r>
    <s v="DL-01120"/>
    <s v="CUST-0886"/>
    <s v="CMP-168"/>
    <x v="2"/>
    <s v="Demo"/>
    <s v="40561"/>
    <n v="40561"/>
    <x v="5"/>
    <x v="22"/>
    <x v="20"/>
    <s v="2023-01-16"/>
    <d v="2023-01-16T00:00:00"/>
    <d v="2023-05-07T00:00:00"/>
    <d v="2023-05-07T00:00:00"/>
    <m/>
    <s v=""/>
    <m/>
    <n v="0"/>
    <n v="1"/>
    <n v="3.4"/>
    <s v="South Asia"/>
    <m/>
    <x v="0"/>
    <x v="0"/>
    <n v="0"/>
    <s v=""/>
    <x v="0"/>
  </r>
  <r>
    <s v="DL-01121"/>
    <s v="CUST-1191"/>
    <s v="CMP-320"/>
    <x v="2"/>
    <s v="Closed Lost"/>
    <s v="$23,701"/>
    <n v="23701"/>
    <x v="7"/>
    <x v="0"/>
    <x v="0"/>
    <s v="2022-03-31"/>
    <d v="2022-03-31T00:00:00"/>
    <d v="2022-07-10T00:00:00"/>
    <d v="2022-07-10T00:00:00"/>
    <d v="2022-05-22T00:00:00"/>
    <d v="2022-05-22T00:00:00"/>
    <n v="52"/>
    <n v="0"/>
    <n v="1"/>
    <n v="25"/>
    <s v="ANZ"/>
    <m/>
    <x v="2"/>
    <x v="0"/>
    <n v="1"/>
    <n v="-49"/>
    <x v="1"/>
  </r>
  <r>
    <s v="DL-01122"/>
    <s v="CUST-1388"/>
    <s v="CMP-245"/>
    <x v="1"/>
    <s v="Qualification"/>
    <s v="147922"/>
    <n v="147922"/>
    <x v="0"/>
    <x v="19"/>
    <x v="17"/>
    <s v="2024-12-09"/>
    <d v="2024-12-09T00:00:00"/>
    <d v="2025-04-05T00:00:00"/>
    <d v="2025-04-05T00:00:00"/>
    <m/>
    <s v=""/>
    <m/>
    <n v="0"/>
    <n v="1"/>
    <n v="19.399999999999999"/>
    <s v="Middle East"/>
    <m/>
    <x v="0"/>
    <x v="0"/>
    <n v="0"/>
    <s v=""/>
    <x v="0"/>
  </r>
  <r>
    <s v="DL-01123"/>
    <s v="CUST-0233"/>
    <s v="CMP-105"/>
    <x v="0"/>
    <s v="Prospecting"/>
    <s v="9549"/>
    <n v="9549"/>
    <x v="1"/>
    <x v="17"/>
    <x v="16"/>
    <s v="2023-10-01"/>
    <d v="2023-10-01T00:00:00"/>
    <d v="2024-01-30T00:00:00"/>
    <d v="2024-01-30T00:00:00"/>
    <m/>
    <s v=""/>
    <m/>
    <n v="0"/>
    <n v="1"/>
    <n v="2.6"/>
    <s v="ANZ"/>
    <m/>
    <x v="0"/>
    <x v="2"/>
    <n v="0"/>
    <s v=""/>
    <x v="0"/>
  </r>
  <r>
    <s v="DL-01124"/>
    <s v="CUST-1463"/>
    <s v="CMP-063"/>
    <x v="1"/>
    <s v="Prospecting"/>
    <s v="157,982"/>
    <n v="157982"/>
    <x v="6"/>
    <x v="12"/>
    <x v="11"/>
    <s v="2023-10-13"/>
    <d v="2023-10-13T00:00:00"/>
    <d v="2024-02-26T00:00:00"/>
    <d v="2024-02-26T00:00:00"/>
    <m/>
    <s v=""/>
    <m/>
    <n v="0"/>
    <n v="1"/>
    <n v="0.2"/>
    <s v="South Asia"/>
    <m/>
    <x v="0"/>
    <x v="0"/>
    <n v="0"/>
    <s v=""/>
    <x v="0"/>
  </r>
  <r>
    <s v="DL-01125"/>
    <s v="CUST-0826"/>
    <s v="CMP-045"/>
    <x v="0"/>
    <s v="Proposal"/>
    <s v="4,996"/>
    <n v="4996"/>
    <x v="2"/>
    <x v="22"/>
    <x v="20"/>
    <s v="2022-09-15"/>
    <d v="2022-09-15T00:00:00"/>
    <d v="2022-10-23T00:00:00"/>
    <d v="2022-10-23T00:00:00"/>
    <m/>
    <s v=""/>
    <m/>
    <n v="0"/>
    <n v="1"/>
    <n v="18.3"/>
    <s v="South Asia"/>
    <m/>
    <x v="0"/>
    <x v="2"/>
    <n v="0"/>
    <s v=""/>
    <x v="0"/>
  </r>
  <r>
    <s v="DL-01126"/>
    <s v="CUST-0652"/>
    <s v="CMP-030"/>
    <x v="4"/>
    <s v="Negotiation"/>
    <s v="10388"/>
    <n v="10388"/>
    <x v="7"/>
    <x v="15"/>
    <x v="14"/>
    <s v="2022-05-11"/>
    <d v="2022-05-11T00:00:00"/>
    <d v="2022-08-15T00:00:00"/>
    <d v="2022-08-15T00:00:00"/>
    <m/>
    <s v=""/>
    <m/>
    <n v="0"/>
    <n v="1"/>
    <n v="4.5"/>
    <s v="ANZ"/>
    <m/>
    <x v="0"/>
    <x v="1"/>
    <n v="0"/>
    <s v=""/>
    <x v="0"/>
  </r>
  <r>
    <s v="DL-01127"/>
    <s v="CUST-0305"/>
    <s v=""/>
    <x v="1"/>
    <s v="Prospecting"/>
    <s v="$188,484"/>
    <n v="188484"/>
    <x v="2"/>
    <x v="17"/>
    <x v="16"/>
    <s v="2022-05-23"/>
    <d v="2022-05-23T00:00:00"/>
    <d v="2022-10-06T00:00:00"/>
    <d v="2022-10-06T00:00:00"/>
    <m/>
    <s v=""/>
    <m/>
    <n v="0"/>
    <n v="1"/>
    <n v="10.199999999999999"/>
    <s v="East Africa"/>
    <m/>
    <x v="0"/>
    <x v="1"/>
    <n v="0"/>
    <s v=""/>
    <x v="0"/>
  </r>
  <r>
    <s v="DL-01128"/>
    <s v="CUST-0469"/>
    <s v="CMP-051"/>
    <x v="0"/>
    <s v="Negotiation"/>
    <s v="$3,398"/>
    <n v="3398"/>
    <x v="5"/>
    <x v="13"/>
    <x v="12"/>
    <s v="2024-11-12"/>
    <d v="2024-11-12T00:00:00"/>
    <d v="2025-04-08T00:00:00"/>
    <d v="2025-04-08T00:00:00"/>
    <m/>
    <s v=""/>
    <m/>
    <n v="0"/>
    <n v="1"/>
    <n v="32.9"/>
    <s v="Middle East"/>
    <m/>
    <x v="0"/>
    <x v="0"/>
    <n v="0"/>
    <s v=""/>
    <x v="0"/>
  </r>
  <r>
    <s v="DL-01129"/>
    <s v="CUST-0488"/>
    <s v="CMP-139"/>
    <x v="1"/>
    <s v="Closed Lost"/>
    <s v="$96,153"/>
    <n v="96153"/>
    <x v="2"/>
    <x v="20"/>
    <x v="18"/>
    <s v="11/10/2024"/>
    <d v="2024-10-11T00:00:00"/>
    <d v="2024-12-13T00:00:00"/>
    <d v="2024-12-13T00:00:00"/>
    <d v="2024-12-29T00:00:00"/>
    <d v="2024-12-29T00:00:00"/>
    <n v="79"/>
    <n v="0"/>
    <n v="1"/>
    <n v="3.4"/>
    <s v="Middle East"/>
    <m/>
    <x v="2"/>
    <x v="0"/>
    <n v="1"/>
    <n v="16"/>
    <x v="1"/>
  </r>
  <r>
    <s v="DL-01130"/>
    <s v="CUST-0070"/>
    <s v=""/>
    <x v="1"/>
    <s v="Negotiation"/>
    <s v="204K"/>
    <n v="204000"/>
    <x v="5"/>
    <x v="22"/>
    <x v="20"/>
    <s v="2022-08-02"/>
    <d v="2022-08-02T00:00:00"/>
    <d v="2022-10-30T00:00:00"/>
    <d v="2022-10-30T00:00:00"/>
    <m/>
    <s v=""/>
    <m/>
    <n v="0"/>
    <n v="1"/>
    <n v="26"/>
    <s v="South Asia"/>
    <m/>
    <x v="0"/>
    <x v="2"/>
    <n v="0"/>
    <s v=""/>
    <x v="0"/>
  </r>
  <r>
    <s v="DL-01131"/>
    <s v="CUST-1113"/>
    <s v="CMP-166"/>
    <x v="3"/>
    <s v="Closed Won"/>
    <s v="$12,839"/>
    <n v="12839"/>
    <x v="6"/>
    <x v="9"/>
    <x v="8"/>
    <s v="2023-10-20"/>
    <d v="2023-10-20T00:00:00"/>
    <d v="2023-12-02T00:00:00"/>
    <d v="2023-12-02T00:00:00"/>
    <d v="2024-03-22T00:00:00"/>
    <d v="2024-03-22T00:00:00"/>
    <n v="154"/>
    <n v="1"/>
    <n v="1"/>
    <n v="9.6"/>
    <s v="Middle East"/>
    <m/>
    <x v="1"/>
    <x v="0"/>
    <n v="1"/>
    <n v="111"/>
    <x v="0"/>
  </r>
  <r>
    <s v="DL-01132"/>
    <s v="CUST-1001"/>
    <s v="CMP-186"/>
    <x v="1"/>
    <s v="Closed Won"/>
    <s v="89766"/>
    <n v="89766"/>
    <x v="4"/>
    <x v="5"/>
    <x v="5"/>
    <s v="2024-08-18"/>
    <d v="2024-08-18T00:00:00"/>
    <m/>
    <s v=""/>
    <d v="2025-02-24T00:00:00"/>
    <d v="2025-02-24T00:00:00"/>
    <n v="190"/>
    <n v="0"/>
    <n v="1"/>
    <n v="27"/>
    <s v="South Asia"/>
    <m/>
    <x v="1"/>
    <x v="1"/>
    <n v="1"/>
    <s v=""/>
    <x v="0"/>
  </r>
  <r>
    <s v="DL-01133"/>
    <s v="CUST-1439"/>
    <s v=""/>
    <x v="4"/>
    <s v="Closed Won"/>
    <s v="$8,085"/>
    <n v="8085"/>
    <x v="7"/>
    <x v="10"/>
    <x v="9"/>
    <s v="2023-03-15"/>
    <d v="2023-03-15T00:00:00"/>
    <d v="2023-04-28T00:00:00"/>
    <d v="2023-04-28T00:00:00"/>
    <d v="2023-09-10T00:00:00"/>
    <d v="2023-09-10T00:00:00"/>
    <n v="179"/>
    <n v="0"/>
    <n v="1"/>
    <n v="20"/>
    <s v="East Africa"/>
    <m/>
    <x v="1"/>
    <x v="2"/>
    <n v="1"/>
    <n v="135"/>
    <x v="0"/>
  </r>
  <r>
    <s v="DL-01134"/>
    <s v="CUST-1157"/>
    <s v="CMP-106"/>
    <x v="0"/>
    <s v="Demo"/>
    <s v="$1,766"/>
    <n v="1766"/>
    <x v="7"/>
    <x v="10"/>
    <x v="9"/>
    <s v="2024-10-25"/>
    <d v="2024-10-25T00:00:00"/>
    <d v="2024-12-18T00:00:00"/>
    <d v="2024-12-18T00:00:00"/>
    <m/>
    <s v=""/>
    <m/>
    <n v="0"/>
    <n v="1"/>
    <n v="17.7"/>
    <s v="East Africa"/>
    <m/>
    <x v="0"/>
    <x v="2"/>
    <n v="0"/>
    <s v=""/>
    <x v="0"/>
  </r>
  <r>
    <s v="DL-01135"/>
    <s v="CUST-0353"/>
    <s v="CMP-273"/>
    <x v="1"/>
    <s v="Prospecting"/>
    <s v="77,820"/>
    <n v="77820"/>
    <x v="0"/>
    <x v="36"/>
    <x v="19"/>
    <s v="2024-02-20"/>
    <d v="2024-02-20T00:00:00"/>
    <d v="2024-08-18T00:00:00"/>
    <d v="2024-08-18T00:00:00"/>
    <m/>
    <s v=""/>
    <m/>
    <n v="0"/>
    <n v="1"/>
    <n v="21.4"/>
    <s v="South Asia"/>
    <m/>
    <x v="0"/>
    <x v="0"/>
    <n v="0"/>
    <s v=""/>
    <x v="0"/>
  </r>
  <r>
    <s v="DL-01136"/>
    <s v="CUST-0413"/>
    <s v="CMP-002"/>
    <x v="0"/>
    <s v="Closed Won"/>
    <s v="$8,577"/>
    <n v="8577"/>
    <x v="1"/>
    <x v="12"/>
    <x v="11"/>
    <s v="2022-10-13"/>
    <d v="2022-10-13T00:00:00"/>
    <d v="2022-12-08T00:00:00"/>
    <d v="2022-12-08T00:00:00"/>
    <d v="2022-11-22T00:00:00"/>
    <d v="2022-11-22T00:00:00"/>
    <n v="40"/>
    <n v="1"/>
    <n v="4"/>
    <n v="17"/>
    <s v="Southeast Asia"/>
    <m/>
    <x v="1"/>
    <x v="0"/>
    <n v="1"/>
    <n v="-16"/>
    <x v="1"/>
  </r>
  <r>
    <s v="DL-01137"/>
    <s v="CUST-0705"/>
    <s v="CMP-120"/>
    <x v="4"/>
    <s v="Qualification"/>
    <s v="$5,751"/>
    <n v="5751"/>
    <x v="1"/>
    <x v="0"/>
    <x v="0"/>
    <s v="2023-01-24"/>
    <d v="2023-01-24T00:00:00"/>
    <d v="2023-06-14T00:00:00"/>
    <d v="2023-06-14T00:00:00"/>
    <m/>
    <s v=""/>
    <m/>
    <n v="0"/>
    <n v="1"/>
    <n v="7.1"/>
    <s v="Middle East"/>
    <m/>
    <x v="0"/>
    <x v="1"/>
    <n v="0"/>
    <s v=""/>
    <x v="0"/>
  </r>
  <r>
    <s v="DL-01138"/>
    <s v="CUST-0208"/>
    <s v="CMP-340"/>
    <x v="1"/>
    <s v="Closed Won"/>
    <s v="$198,592"/>
    <n v="198592"/>
    <x v="6"/>
    <x v="4"/>
    <x v="4"/>
    <s v="2023-05-04"/>
    <d v="2023-05-04T00:00:00"/>
    <d v="2023-08-21T00:00:00"/>
    <d v="2023-08-21T00:00:00"/>
    <d v="2023-09-17T00:00:00"/>
    <d v="2023-09-17T00:00:00"/>
    <n v="136"/>
    <n v="1"/>
    <n v="3"/>
    <m/>
    <s v="East Africa"/>
    <m/>
    <x v="1"/>
    <x v="1"/>
    <n v="1"/>
    <n v="27"/>
    <x v="1"/>
  </r>
  <r>
    <s v="DL-01139"/>
    <s v="CUST-0676"/>
    <s v="CMP-108"/>
    <x v="2"/>
    <s v="Closed Lost"/>
    <s v="28583"/>
    <n v="28583"/>
    <x v="6"/>
    <x v="11"/>
    <x v="10"/>
    <s v="2024-10-03"/>
    <d v="2024-10-03T00:00:00"/>
    <d v="2025-03-22T00:00:00"/>
    <d v="2025-03-22T00:00:00"/>
    <d v="2025-01-06T00:00:00"/>
    <d v="2025-01-06T00:00:00"/>
    <n v="95"/>
    <n v="0"/>
    <n v="1"/>
    <n v="23.5"/>
    <s v="Middle East"/>
    <m/>
    <x v="2"/>
    <x v="2"/>
    <n v="1"/>
    <n v="-75"/>
    <x v="1"/>
  </r>
  <r>
    <s v="DL-01140"/>
    <s v="CUST-0456"/>
    <s v=""/>
    <x v="3"/>
    <s v="Closed Won"/>
    <s v="$5,335"/>
    <n v="5335"/>
    <x v="0"/>
    <x v="15"/>
    <x v="14"/>
    <s v="2022-11-01"/>
    <d v="2022-11-01T00:00:00"/>
    <d v="2022-12-12T00:00:00"/>
    <d v="2022-12-12T00:00:00"/>
    <d v="2023-05-02T00:00:00"/>
    <d v="2023-05-02T00:00:00"/>
    <n v="182"/>
    <n v="1"/>
    <n v="2"/>
    <m/>
    <s v="South Asia"/>
    <m/>
    <x v="1"/>
    <x v="2"/>
    <n v="1"/>
    <n v="141"/>
    <x v="0"/>
  </r>
  <r>
    <s v="DL-01141"/>
    <s v="CUST-0533"/>
    <s v="CMP-128"/>
    <x v="4"/>
    <s v="Closed Lost"/>
    <s v="$4,446"/>
    <n v="4446"/>
    <x v="5"/>
    <x v="7"/>
    <x v="6"/>
    <s v="2022-08-01"/>
    <d v="2022-08-01T00:00:00"/>
    <d v="2022-09-17T00:00:00"/>
    <d v="2022-09-17T00:00:00"/>
    <d v="2022-10-03T00:00:00"/>
    <d v="2022-10-03T00:00:00"/>
    <n v="63"/>
    <n v="0"/>
    <n v="1"/>
    <n v="31.7"/>
    <s v="Middle East"/>
    <m/>
    <x v="2"/>
    <x v="2"/>
    <n v="1"/>
    <n v="16"/>
    <x v="1"/>
  </r>
  <r>
    <s v="DL-01142"/>
    <s v="CUST-0972"/>
    <s v=""/>
    <x v="0"/>
    <s v="Closed Lost"/>
    <s v="9465"/>
    <n v="9465"/>
    <x v="5"/>
    <x v="6"/>
    <x v="2"/>
    <s v="2022-01-25"/>
    <d v="2022-01-25T00:00:00"/>
    <d v="2022-07-02T00:00:00"/>
    <d v="2022-07-02T00:00:00"/>
    <d v="2022-06-26T00:00:00"/>
    <d v="2022-06-26T00:00:00"/>
    <n v="152"/>
    <n v="0"/>
    <n v="1"/>
    <n v="7.2"/>
    <s v="South Asia"/>
    <m/>
    <x v="2"/>
    <x v="1"/>
    <n v="1"/>
    <n v="-6"/>
    <x v="1"/>
  </r>
  <r>
    <s v="DL-01143"/>
    <s v="CUST-1285"/>
    <s v="CMP-039"/>
    <x v="3"/>
    <s v="Qualification"/>
    <s v="16192"/>
    <n v="16192"/>
    <x v="2"/>
    <x v="9"/>
    <x v="8"/>
    <s v="2022-01-14"/>
    <d v="2022-01-14T00:00:00"/>
    <d v="2022-03-23T00:00:00"/>
    <d v="2022-03-23T00:00:00"/>
    <m/>
    <s v=""/>
    <m/>
    <n v="0"/>
    <n v="1"/>
    <n v="13"/>
    <s v="East Africa"/>
    <m/>
    <x v="0"/>
    <x v="0"/>
    <n v="0"/>
    <s v=""/>
    <x v="0"/>
  </r>
  <r>
    <s v="DL-01144"/>
    <s v="CUST-1464"/>
    <s v=""/>
    <x v="3"/>
    <s v="Proposal"/>
    <s v="16614"/>
    <n v="16614"/>
    <x v="4"/>
    <x v="25"/>
    <x v="21"/>
    <s v="2024-06-28"/>
    <d v="2024-06-28T00:00:00"/>
    <d v="2024-11-02T00:00:00"/>
    <d v="2024-11-02T00:00:00"/>
    <m/>
    <s v=""/>
    <m/>
    <n v="0"/>
    <n v="1"/>
    <n v="28.1"/>
    <s v="Southeast Asia"/>
    <m/>
    <x v="0"/>
    <x v="2"/>
    <n v="0"/>
    <s v=""/>
    <x v="0"/>
  </r>
  <r>
    <s v="DL-01145"/>
    <s v="CUST-1375"/>
    <s v="CMP-165"/>
    <x v="1"/>
    <s v="Negotiation"/>
    <s v="191862"/>
    <n v="191862"/>
    <x v="2"/>
    <x v="1"/>
    <x v="1"/>
    <s v="2024-06-19"/>
    <d v="2024-06-19T00:00:00"/>
    <m/>
    <s v=""/>
    <m/>
    <s v=""/>
    <m/>
    <n v="0"/>
    <n v="1"/>
    <n v="32"/>
    <s v="East Africa"/>
    <m/>
    <x v="0"/>
    <x v="1"/>
    <n v="0"/>
    <s v=""/>
    <x v="0"/>
  </r>
  <r>
    <s v="DL-01146"/>
    <s v="CUST-0419"/>
    <s v="CMP-374"/>
    <x v="1"/>
    <s v="Proposal"/>
    <s v="142861"/>
    <n v="142861"/>
    <x v="0"/>
    <x v="12"/>
    <x v="11"/>
    <s v="2023-01-02"/>
    <d v="2023-01-02T00:00:00"/>
    <d v="2023-05-29T00:00:00"/>
    <d v="2023-05-29T00:00:00"/>
    <m/>
    <s v=""/>
    <m/>
    <n v="0"/>
    <n v="1"/>
    <n v="2"/>
    <s v="Middle East"/>
    <m/>
    <x v="0"/>
    <x v="0"/>
    <n v="0"/>
    <s v=""/>
    <x v="0"/>
  </r>
  <r>
    <s v="DL-01147"/>
    <s v="CUST-1212"/>
    <s v="CMP-211"/>
    <x v="3"/>
    <s v="Closed Won"/>
    <s v="$12,294"/>
    <n v="12294"/>
    <x v="7"/>
    <x v="7"/>
    <x v="6"/>
    <s v="31/01/2024"/>
    <d v="2024-01-31T00:00:00"/>
    <d v="2024-05-07T00:00:00"/>
    <d v="2024-05-07T00:00:00"/>
    <d v="2024-04-20T00:00:00"/>
    <d v="2024-04-20T00:00:00"/>
    <n v="80"/>
    <n v="1"/>
    <n v="1"/>
    <m/>
    <s v="ANZ"/>
    <m/>
    <x v="1"/>
    <x v="2"/>
    <n v="1"/>
    <n v="-17"/>
    <x v="1"/>
  </r>
  <r>
    <s v="DL-01148"/>
    <s v="CUST-1357"/>
    <s v="CMP-126"/>
    <x v="4"/>
    <s v="Qualification"/>
    <s v="10763"/>
    <n v="10763"/>
    <x v="4"/>
    <x v="21"/>
    <x v="19"/>
    <s v="2024-06-01"/>
    <d v="2024-06-01T00:00:00"/>
    <d v="2024-11-14T00:00:00"/>
    <d v="2024-11-14T00:00:00"/>
    <m/>
    <s v=""/>
    <m/>
    <n v="0"/>
    <n v="1"/>
    <m/>
    <s v="South Asia"/>
    <m/>
    <x v="0"/>
    <x v="2"/>
    <n v="0"/>
    <s v=""/>
    <x v="0"/>
  </r>
  <r>
    <s v="DL-01149"/>
    <s v="CUST-0524"/>
    <s v="CMP-050"/>
    <x v="0"/>
    <s v="Qualification"/>
    <s v="1270"/>
    <n v="1270"/>
    <x v="3"/>
    <x v="4"/>
    <x v="4"/>
    <s v="2024-08-13"/>
    <d v="2024-08-13T00:00:00"/>
    <d v="2024-12-30T00:00:00"/>
    <d v="2024-12-30T00:00:00"/>
    <m/>
    <s v=""/>
    <m/>
    <n v="0"/>
    <n v="1"/>
    <m/>
    <s v="East Africa"/>
    <m/>
    <x v="0"/>
    <x v="0"/>
    <n v="0"/>
    <s v=""/>
    <x v="0"/>
  </r>
  <r>
    <s v="DL-01150"/>
    <s v="CUST-0105"/>
    <s v=""/>
    <x v="0"/>
    <s v="Demo"/>
    <s v="$2,733"/>
    <n v="2733"/>
    <x v="7"/>
    <x v="7"/>
    <x v="6"/>
    <s v="2024-03-12"/>
    <d v="2024-03-12T00:00:00"/>
    <d v="2024-06-11T00:00:00"/>
    <d v="2024-06-11T00:00:00"/>
    <m/>
    <s v=""/>
    <m/>
    <n v="0"/>
    <n v="1"/>
    <n v="15.1"/>
    <s v="Middle East"/>
    <m/>
    <x v="0"/>
    <x v="2"/>
    <n v="0"/>
    <s v=""/>
    <x v="0"/>
  </r>
  <r>
    <s v="DL-01151"/>
    <s v="CUST-0658"/>
    <s v="CMP-383"/>
    <x v="0"/>
    <s v="Closed Won"/>
    <s v="4430"/>
    <n v="4430"/>
    <x v="7"/>
    <x v="13"/>
    <x v="12"/>
    <s v="2023-03-25"/>
    <d v="2023-03-25T00:00:00"/>
    <d v="2023-07-30T00:00:00"/>
    <d v="2023-07-30T00:00:00"/>
    <d v="2023-05-14T00:00:00"/>
    <d v="2023-05-14T00:00:00"/>
    <n v="50"/>
    <n v="1"/>
    <n v="4"/>
    <n v="34.5"/>
    <s v="East Africa"/>
    <m/>
    <x v="1"/>
    <x v="2"/>
    <n v="1"/>
    <n v="-77"/>
    <x v="1"/>
  </r>
  <r>
    <s v="DL-01152"/>
    <s v="CUST-1124"/>
    <s v=""/>
    <x v="3"/>
    <s v="Prospecting"/>
    <s v="15194"/>
    <n v="15194"/>
    <x v="4"/>
    <x v="28"/>
    <x v="17"/>
    <s v="2022-07-22"/>
    <d v="2022-07-22T00:00:00"/>
    <d v="2022-11-20T00:00:00"/>
    <d v="2022-11-20T00:00:00"/>
    <m/>
    <s v=""/>
    <m/>
    <n v="0"/>
    <n v="1"/>
    <n v="28"/>
    <s v="ANZ"/>
    <m/>
    <x v="0"/>
    <x v="2"/>
    <n v="0"/>
    <s v=""/>
    <x v="0"/>
  </r>
  <r>
    <s v="DL-01153"/>
    <s v="CUST-1442"/>
    <s v="CMP-190"/>
    <x v="4"/>
    <s v="Closed Lost"/>
    <s v="$2,803"/>
    <n v="2803"/>
    <x v="8"/>
    <x v="21"/>
    <x v="19"/>
    <s v="2023-01-15"/>
    <d v="2023-01-15T00:00:00"/>
    <d v="2023-02-13T00:00:00"/>
    <d v="2023-02-13T00:00:00"/>
    <d v="2023-07-16T00:00:00"/>
    <d v="2023-07-16T00:00:00"/>
    <n v="182"/>
    <n v="0"/>
    <n v="1"/>
    <m/>
    <s v="Middle East"/>
    <m/>
    <x v="2"/>
    <x v="0"/>
    <n v="1"/>
    <n v="153"/>
    <x v="0"/>
  </r>
  <r>
    <s v="DL-01154"/>
    <s v="CUST-0575"/>
    <s v="CMP-132"/>
    <x v="0"/>
    <s v="Proposal"/>
    <s v="6K"/>
    <n v="6000"/>
    <x v="1"/>
    <x v="10"/>
    <x v="9"/>
    <s v="2023-10-10"/>
    <d v="2023-10-10T00:00:00"/>
    <m/>
    <s v=""/>
    <m/>
    <s v=""/>
    <m/>
    <n v="0"/>
    <n v="1"/>
    <m/>
    <s v="South Asia"/>
    <m/>
    <x v="0"/>
    <x v="2"/>
    <n v="0"/>
    <s v=""/>
    <x v="0"/>
  </r>
  <r>
    <s v="DL-01155"/>
    <s v="CUST-0069"/>
    <s v=""/>
    <x v="1"/>
    <s v="Closed Won"/>
    <s v="$179,616"/>
    <n v="179616"/>
    <x v="8"/>
    <x v="10"/>
    <x v="9"/>
    <s v="2023-06-06"/>
    <d v="2023-06-06T00:00:00"/>
    <d v="2023-10-09T00:00:00"/>
    <d v="2023-10-09T00:00:00"/>
    <d v="2023-11-05T00:00:00"/>
    <d v="2023-11-05T00:00:00"/>
    <n v="152"/>
    <n v="1"/>
    <n v="1"/>
    <n v="0.5"/>
    <s v="ANZ"/>
    <m/>
    <x v="1"/>
    <x v="2"/>
    <n v="1"/>
    <n v="27"/>
    <x v="1"/>
  </r>
  <r>
    <s v="DL-01156"/>
    <s v="CUST-0735"/>
    <s v="CMP-073"/>
    <x v="1"/>
    <s v="Negotiation"/>
    <s v="$106,969"/>
    <n v="106969"/>
    <x v="2"/>
    <x v="7"/>
    <x v="6"/>
    <s v="2024-06-21"/>
    <d v="2024-06-21T00:00:00"/>
    <d v="2024-07-10T00:00:00"/>
    <d v="2024-07-10T00:00:00"/>
    <m/>
    <s v=""/>
    <m/>
    <n v="0"/>
    <n v="1"/>
    <n v="31.3"/>
    <s v="ANZ"/>
    <m/>
    <x v="0"/>
    <x v="2"/>
    <n v="0"/>
    <s v=""/>
    <x v="0"/>
  </r>
  <r>
    <s v="DL-01157"/>
    <s v="CUST-0648"/>
    <s v=""/>
    <x v="4"/>
    <s v="Proposal"/>
    <s v="3,470"/>
    <n v="3470"/>
    <x v="0"/>
    <x v="6"/>
    <x v="2"/>
    <s v="12/06/2022"/>
    <d v="2022-06-12T00:00:00"/>
    <d v="2022-08-09T00:00:00"/>
    <d v="2022-08-09T00:00:00"/>
    <m/>
    <s v=""/>
    <m/>
    <n v="0"/>
    <n v="1"/>
    <n v="3.7"/>
    <s v="Middle East"/>
    <m/>
    <x v="0"/>
    <x v="2"/>
    <n v="0"/>
    <s v=""/>
    <x v="0"/>
  </r>
  <r>
    <s v="DL-01158"/>
    <s v="CUST-1383"/>
    <s v=""/>
    <x v="0"/>
    <s v="Demo"/>
    <s v="2114"/>
    <n v="2114"/>
    <x v="7"/>
    <x v="4"/>
    <x v="4"/>
    <s v="2023-05-08"/>
    <d v="2023-05-08T00:00:00"/>
    <d v="2023-09-12T00:00:00"/>
    <d v="2023-09-12T00:00:00"/>
    <m/>
    <s v=""/>
    <m/>
    <n v="0"/>
    <n v="1"/>
    <m/>
    <s v="ANZ"/>
    <m/>
    <x v="0"/>
    <x v="2"/>
    <n v="0"/>
    <s v=""/>
    <x v="0"/>
  </r>
  <r>
    <s v="DL-01159"/>
    <s v="CUST-0986"/>
    <s v="CMP-186"/>
    <x v="4"/>
    <s v="Closed Won"/>
    <s v="10689"/>
    <n v="10689"/>
    <x v="2"/>
    <x v="6"/>
    <x v="2"/>
    <s v="23/03/2022"/>
    <d v="2022-03-23T00:00:00"/>
    <d v="2022-05-17T00:00:00"/>
    <d v="2022-05-17T00:00:00"/>
    <d v="2022-05-13T00:00:00"/>
    <d v="2022-05-13T00:00:00"/>
    <n v="51"/>
    <n v="0"/>
    <n v="1"/>
    <m/>
    <s v="ANZ"/>
    <m/>
    <x v="1"/>
    <x v="0"/>
    <n v="1"/>
    <n v="-4"/>
    <x v="1"/>
  </r>
  <r>
    <s v="DL-01160"/>
    <s v="CUST-1045"/>
    <s v="CMP-095"/>
    <x v="1"/>
    <s v="Closed Lost"/>
    <s v="149965"/>
    <n v="149965"/>
    <x v="5"/>
    <x v="20"/>
    <x v="18"/>
    <s v="2024-10-31"/>
    <d v="2024-10-31T00:00:00"/>
    <d v="2025-01-18T00:00:00"/>
    <d v="2025-01-18T00:00:00"/>
    <d v="2024-12-11T00:00:00"/>
    <d v="2024-12-11T00:00:00"/>
    <n v="41"/>
    <n v="0"/>
    <n v="1"/>
    <n v="33"/>
    <s v="South Asia"/>
    <m/>
    <x v="2"/>
    <x v="0"/>
    <n v="1"/>
    <n v="-38"/>
    <x v="1"/>
  </r>
  <r>
    <s v="DL-01161"/>
    <s v="CUST-0496"/>
    <s v="CMP-154"/>
    <x v="4"/>
    <s v="Negotiation"/>
    <s v="11,774"/>
    <n v="11774"/>
    <x v="5"/>
    <x v="12"/>
    <x v="11"/>
    <s v="2022-11-18"/>
    <d v="2022-11-18T00:00:00"/>
    <d v="2023-02-24T00:00:00"/>
    <d v="2023-02-24T00:00:00"/>
    <m/>
    <s v=""/>
    <m/>
    <n v="0"/>
    <n v="1"/>
    <n v="3.2"/>
    <s v="East Africa"/>
    <m/>
    <x v="0"/>
    <x v="0"/>
    <n v="0"/>
    <s v=""/>
    <x v="0"/>
  </r>
  <r>
    <s v="DL-01162"/>
    <s v="CUST-0041"/>
    <s v="CMP-258"/>
    <x v="0"/>
    <s v="Negotiation"/>
    <s v="3170"/>
    <n v="3170"/>
    <x v="5"/>
    <x v="20"/>
    <x v="18"/>
    <s v="2024-04-09"/>
    <d v="2024-04-09T00:00:00"/>
    <d v="2024-09-19T00:00:00"/>
    <d v="2024-09-19T00:00:00"/>
    <m/>
    <s v=""/>
    <m/>
    <n v="0"/>
    <n v="1"/>
    <n v="26.2"/>
    <s v="South Asia"/>
    <m/>
    <x v="0"/>
    <x v="0"/>
    <n v="0"/>
    <s v=""/>
    <x v="0"/>
  </r>
  <r>
    <s v="DL-01163"/>
    <s v="CUST-0977"/>
    <s v="CMP-052"/>
    <x v="2"/>
    <s v="Proposal"/>
    <s v="$26,986"/>
    <n v="26986"/>
    <x v="3"/>
    <x v="15"/>
    <x v="14"/>
    <s v="2023-02-26"/>
    <d v="2023-02-26T00:00:00"/>
    <d v="2023-05-15T00:00:00"/>
    <d v="2023-05-15T00:00:00"/>
    <m/>
    <s v=""/>
    <m/>
    <n v="0"/>
    <n v="1"/>
    <m/>
    <s v="ANZ"/>
    <m/>
    <x v="0"/>
    <x v="1"/>
    <n v="0"/>
    <s v=""/>
    <x v="0"/>
  </r>
  <r>
    <s v="DL-01164"/>
    <s v="CUST-0260"/>
    <s v="CMP-084"/>
    <x v="3"/>
    <s v="Negotiation"/>
    <s v="18972"/>
    <n v="18972"/>
    <x v="5"/>
    <x v="0"/>
    <x v="0"/>
    <s v="2024-03-30"/>
    <d v="2024-03-30T00:00:00"/>
    <d v="2024-05-04T00:00:00"/>
    <d v="2024-05-04T00:00:00"/>
    <m/>
    <s v=""/>
    <m/>
    <n v="0"/>
    <n v="1"/>
    <n v="21"/>
    <s v="Middle East"/>
    <m/>
    <x v="0"/>
    <x v="0"/>
    <n v="0"/>
    <s v=""/>
    <x v="0"/>
  </r>
  <r>
    <s v="DL-01165"/>
    <s v="CUST-1182"/>
    <s v="CMP-335"/>
    <x v="3"/>
    <s v="Qualification"/>
    <s v="$14,431"/>
    <n v="14431"/>
    <x v="3"/>
    <x v="15"/>
    <x v="14"/>
    <s v="2022-02-01"/>
    <d v="2022-02-01T00:00:00"/>
    <d v="2022-06-10T00:00:00"/>
    <d v="2022-06-10T00:00:00"/>
    <m/>
    <s v=""/>
    <m/>
    <n v="0"/>
    <n v="1"/>
    <n v="4.0999999999999996"/>
    <s v="Southeast Asia"/>
    <m/>
    <x v="0"/>
    <x v="0"/>
    <n v="0"/>
    <s v=""/>
    <x v="0"/>
  </r>
  <r>
    <s v="DL-01166"/>
    <s v="CUST-1410"/>
    <s v=""/>
    <x v="3"/>
    <s v="Negotiation"/>
    <s v="21056"/>
    <n v="21056"/>
    <x v="2"/>
    <x v="14"/>
    <x v="13"/>
    <s v="2023-09-13"/>
    <d v="2023-09-13T00:00:00"/>
    <d v="2024-01-28T00:00:00"/>
    <d v="2024-01-28T00:00:00"/>
    <m/>
    <s v=""/>
    <m/>
    <n v="0"/>
    <n v="1"/>
    <n v="32.1"/>
    <s v="ANZ"/>
    <m/>
    <x v="0"/>
    <x v="2"/>
    <n v="0"/>
    <s v=""/>
    <x v="0"/>
  </r>
  <r>
    <s v="DL-01167"/>
    <s v="CUST-0959"/>
    <s v=""/>
    <x v="0"/>
    <s v="Qualification"/>
    <s v="$6,389"/>
    <n v="6389"/>
    <x v="7"/>
    <x v="3"/>
    <x v="3"/>
    <s v="2023-06-09"/>
    <d v="2023-06-09T00:00:00"/>
    <d v="2023-11-29T00:00:00"/>
    <d v="2023-11-29T00:00:00"/>
    <m/>
    <s v=""/>
    <m/>
    <n v="0"/>
    <n v="1"/>
    <n v="30.7"/>
    <s v="ANZ"/>
    <m/>
    <x v="0"/>
    <x v="2"/>
    <n v="0"/>
    <s v=""/>
    <x v="0"/>
  </r>
  <r>
    <s v="DL-01168"/>
    <s v="CUST-0444"/>
    <s v=""/>
    <x v="4"/>
    <s v="Qualification"/>
    <s v="7084"/>
    <n v="7084"/>
    <x v="5"/>
    <x v="25"/>
    <x v="21"/>
    <s v="27/08/2024"/>
    <d v="2024-08-27T00:00:00"/>
    <d v="2024-12-24T00:00:00"/>
    <d v="2024-12-24T00:00:00"/>
    <m/>
    <s v=""/>
    <m/>
    <n v="0"/>
    <n v="1"/>
    <n v="29"/>
    <s v="Middle East"/>
    <m/>
    <x v="0"/>
    <x v="0"/>
    <n v="0"/>
    <s v=""/>
    <x v="0"/>
  </r>
  <r>
    <s v="DL-01169"/>
    <s v="CUST-1158"/>
    <s v="CMP-285"/>
    <x v="1"/>
    <s v="Closed Lost"/>
    <s v="136699"/>
    <n v="136699"/>
    <x v="6"/>
    <x v="12"/>
    <x v="11"/>
    <s v="2022-09-25"/>
    <d v="2022-09-25T00:00:00"/>
    <d v="2022-11-15T00:00:00"/>
    <d v="2022-11-15T00:00:00"/>
    <d v="2023-03-10T00:00:00"/>
    <d v="2023-03-10T00:00:00"/>
    <n v="166"/>
    <n v="0"/>
    <n v="1"/>
    <n v="11.4"/>
    <s v="East Africa"/>
    <m/>
    <x v="2"/>
    <x v="2"/>
    <n v="1"/>
    <n v="115"/>
    <x v="0"/>
  </r>
  <r>
    <s v="DL-01170"/>
    <s v="CUST-0559"/>
    <s v="CMP-136"/>
    <x v="2"/>
    <s v="Closed Won"/>
    <s v="45124"/>
    <n v="45124"/>
    <x v="2"/>
    <x v="20"/>
    <x v="18"/>
    <s v="2024-04-19"/>
    <d v="2024-04-19T00:00:00"/>
    <m/>
    <s v=""/>
    <d v="2024-10-18T00:00:00"/>
    <d v="2024-10-18T00:00:00"/>
    <n v="182"/>
    <n v="1"/>
    <n v="4"/>
    <n v="15.2"/>
    <s v="East Africa"/>
    <m/>
    <x v="1"/>
    <x v="0"/>
    <n v="1"/>
    <s v=""/>
    <x v="0"/>
  </r>
  <r>
    <s v="DL-01171"/>
    <s v="CUST-0585"/>
    <s v="CMP-055"/>
    <x v="2"/>
    <s v="Closed Won"/>
    <s v="$26,202"/>
    <n v="26202"/>
    <x v="6"/>
    <x v="10"/>
    <x v="9"/>
    <s v="2022-07-30"/>
    <d v="2022-07-30T00:00:00"/>
    <d v="2022-12-18T00:00:00"/>
    <d v="2022-12-18T00:00:00"/>
    <d v="2022-12-16T00:00:00"/>
    <d v="2022-12-16T00:00:00"/>
    <n v="139"/>
    <n v="0"/>
    <n v="1"/>
    <n v="9"/>
    <s v="Middle East"/>
    <m/>
    <x v="1"/>
    <x v="0"/>
    <n v="1"/>
    <n v="-2"/>
    <x v="1"/>
  </r>
  <r>
    <s v="DL-01172"/>
    <s v="CUST-0133"/>
    <s v="CMP-179"/>
    <x v="3"/>
    <s v="Prospecting"/>
    <s v="$19,977"/>
    <n v="19977"/>
    <x v="4"/>
    <x v="12"/>
    <x v="11"/>
    <s v="2024-08-22"/>
    <d v="2024-08-22T00:00:00"/>
    <d v="2024-10-21T00:00:00"/>
    <d v="2024-10-21T00:00:00"/>
    <m/>
    <s v=""/>
    <m/>
    <n v="0"/>
    <n v="1"/>
    <n v="3.5"/>
    <s v="ANZ"/>
    <m/>
    <x v="0"/>
    <x v="0"/>
    <n v="0"/>
    <s v=""/>
    <x v="0"/>
  </r>
  <r>
    <s v="DL-01173"/>
    <s v="CUST-0984"/>
    <s v="CMP-395"/>
    <x v="3"/>
    <s v="Proposal"/>
    <s v="$4,892"/>
    <n v="4892"/>
    <x v="4"/>
    <x v="10"/>
    <x v="9"/>
    <s v="2024-12-08"/>
    <d v="2024-12-08T00:00:00"/>
    <d v="2025-03-11T00:00:00"/>
    <d v="2025-03-11T00:00:00"/>
    <m/>
    <s v=""/>
    <m/>
    <n v="0"/>
    <n v="1"/>
    <n v="20.3"/>
    <s v="Southeast Asia"/>
    <m/>
    <x v="0"/>
    <x v="2"/>
    <n v="0"/>
    <s v=""/>
    <x v="0"/>
  </r>
  <r>
    <s v="DL-01174"/>
    <s v="CUST-0886"/>
    <s v="CMP-216"/>
    <x v="3"/>
    <s v="Closed Won"/>
    <s v="17K"/>
    <n v="17000"/>
    <x v="1"/>
    <x v="34"/>
    <x v="16"/>
    <s v="2024-02-16"/>
    <d v="2024-02-16T00:00:00"/>
    <d v="2024-08-05T00:00:00"/>
    <d v="2024-08-05T00:00:00"/>
    <d v="2024-04-06T00:00:00"/>
    <d v="2024-04-06T00:00:00"/>
    <n v="50"/>
    <n v="0"/>
    <n v="1"/>
    <n v="6.1"/>
    <s v="South Asia"/>
    <m/>
    <x v="1"/>
    <x v="0"/>
    <n v="1"/>
    <n v="-121"/>
    <x v="1"/>
  </r>
  <r>
    <s v="DL-01175"/>
    <s v="CUST-0220"/>
    <s v="CMP-384"/>
    <x v="3"/>
    <s v="Qualification"/>
    <s v="$5,556"/>
    <n v="5556"/>
    <x v="3"/>
    <x v="4"/>
    <x v="4"/>
    <s v="2023-12-16"/>
    <d v="2023-12-16T00:00:00"/>
    <m/>
    <s v=""/>
    <m/>
    <s v=""/>
    <m/>
    <n v="0"/>
    <n v="1"/>
    <n v="6.6"/>
    <s v="Middle East"/>
    <m/>
    <x v="0"/>
    <x v="2"/>
    <n v="0"/>
    <s v=""/>
    <x v="0"/>
  </r>
  <r>
    <s v="DL-01176"/>
    <s v="CUST-0789"/>
    <s v="CMP-147"/>
    <x v="4"/>
    <s v="Negotiation"/>
    <s v="$9,091"/>
    <n v="9091"/>
    <x v="5"/>
    <x v="13"/>
    <x v="12"/>
    <s v="2023-01-22"/>
    <d v="2023-01-22T00:00:00"/>
    <d v="2023-06-09T00:00:00"/>
    <d v="2023-06-09T00:00:00"/>
    <m/>
    <s v=""/>
    <m/>
    <n v="0"/>
    <n v="1"/>
    <n v="30.2"/>
    <s v="East Africa"/>
    <m/>
    <x v="0"/>
    <x v="2"/>
    <n v="0"/>
    <s v=""/>
    <x v="0"/>
  </r>
  <r>
    <s v="DL-01177"/>
    <s v="CUST-0789"/>
    <s v="CMP-041"/>
    <x v="2"/>
    <s v="Proposal"/>
    <s v="$37,828"/>
    <n v="37828"/>
    <x v="3"/>
    <x v="5"/>
    <x v="5"/>
    <s v="2022-04-20"/>
    <d v="2022-04-20T00:00:00"/>
    <d v="2022-06-19T00:00:00"/>
    <d v="2022-06-19T00:00:00"/>
    <m/>
    <s v=""/>
    <m/>
    <n v="0"/>
    <n v="1"/>
    <n v="16.600000000000001"/>
    <s v="East Africa"/>
    <m/>
    <x v="0"/>
    <x v="2"/>
    <n v="0"/>
    <s v=""/>
    <x v="0"/>
  </r>
  <r>
    <s v="DL-01178"/>
    <s v="CUST-0153"/>
    <s v="CMP-354"/>
    <x v="4"/>
    <s v="Qualification"/>
    <s v="5735"/>
    <n v="5735"/>
    <x v="6"/>
    <x v="19"/>
    <x v="17"/>
    <s v="2022-10-26"/>
    <d v="2022-10-26T00:00:00"/>
    <d v="2023-04-21T00:00:00"/>
    <d v="2023-04-21T00:00:00"/>
    <m/>
    <s v=""/>
    <m/>
    <n v="0"/>
    <n v="1"/>
    <n v="27.1"/>
    <s v="ANZ"/>
    <m/>
    <x v="0"/>
    <x v="2"/>
    <n v="0"/>
    <s v=""/>
    <x v="0"/>
  </r>
  <r>
    <s v="DL-01179"/>
    <s v="CUST-1472"/>
    <s v="CMP-260"/>
    <x v="4"/>
    <s v="Closed Won"/>
    <s v="$9,233"/>
    <n v="9233"/>
    <x v="3"/>
    <x v="11"/>
    <x v="10"/>
    <s v="2024-12-14"/>
    <d v="2024-12-14T00:00:00"/>
    <d v="2025-05-30T00:00:00"/>
    <d v="2025-05-30T00:00:00"/>
    <d v="2025-02-15T00:00:00"/>
    <d v="2025-02-15T00:00:00"/>
    <n v="63"/>
    <n v="0"/>
    <n v="1"/>
    <n v="33.9"/>
    <s v="Middle East"/>
    <m/>
    <x v="1"/>
    <x v="2"/>
    <n v="1"/>
    <n v="-104"/>
    <x v="1"/>
  </r>
  <r>
    <s v="DL-01180"/>
    <s v="CUST-1103"/>
    <s v=""/>
    <x v="4"/>
    <s v="Closed Lost"/>
    <s v="9561"/>
    <n v="9561"/>
    <x v="0"/>
    <x v="10"/>
    <x v="9"/>
    <s v="05/12/2022"/>
    <d v="2022-12-05T00:00:00"/>
    <d v="2023-03-27T00:00:00"/>
    <d v="2023-03-27T00:00:00"/>
    <d v="2023-03-07T00:00:00"/>
    <d v="2023-03-07T00:00:00"/>
    <n v="92"/>
    <n v="0"/>
    <n v="1"/>
    <n v="3.5"/>
    <s v="East Africa"/>
    <m/>
    <x v="2"/>
    <x v="2"/>
    <n v="1"/>
    <n v="-20"/>
    <x v="1"/>
  </r>
  <r>
    <s v="DL-01181"/>
    <s v="CUST-0038"/>
    <s v="CMP-225"/>
    <x v="1"/>
    <s v="Prospecting"/>
    <s v="89891"/>
    <n v="89891"/>
    <x v="0"/>
    <x v="3"/>
    <x v="3"/>
    <s v="2023-07-28"/>
    <d v="2023-07-28T00:00:00"/>
    <d v="2023-12-06T00:00:00"/>
    <d v="2023-12-06T00:00:00"/>
    <m/>
    <s v=""/>
    <m/>
    <n v="0"/>
    <n v="1"/>
    <n v="32.4"/>
    <s v="South Asia"/>
    <m/>
    <x v="0"/>
    <x v="2"/>
    <n v="0"/>
    <s v=""/>
    <x v="0"/>
  </r>
  <r>
    <s v="DL-01182"/>
    <s v="CUST-0811"/>
    <s v="CMP-227"/>
    <x v="2"/>
    <s v="Closed Won"/>
    <s v="23809"/>
    <n v="23809"/>
    <x v="7"/>
    <x v="3"/>
    <x v="3"/>
    <s v="2023-03-06"/>
    <d v="2023-03-06T00:00:00"/>
    <m/>
    <s v=""/>
    <d v="2023-04-24T00:00:00"/>
    <d v="2023-04-24T00:00:00"/>
    <n v="49"/>
    <n v="0"/>
    <n v="1"/>
    <n v="17.899999999999999"/>
    <s v="South Asia"/>
    <m/>
    <x v="1"/>
    <x v="2"/>
    <n v="1"/>
    <s v=""/>
    <x v="0"/>
  </r>
  <r>
    <s v="DL-01183"/>
    <s v="CUST-0978"/>
    <s v=""/>
    <x v="0"/>
    <s v="Closed Won"/>
    <s v="4219"/>
    <n v="4219"/>
    <x v="0"/>
    <x v="12"/>
    <x v="11"/>
    <s v="2024-07-12"/>
    <d v="2024-07-12T00:00:00"/>
    <d v="2024-12-01T00:00:00"/>
    <d v="2024-12-01T00:00:00"/>
    <d v="2024-08-02T00:00:00"/>
    <d v="2024-08-02T00:00:00"/>
    <n v="21"/>
    <n v="1"/>
    <n v="1"/>
    <n v="24.7"/>
    <s v="Southeast Asia"/>
    <m/>
    <x v="1"/>
    <x v="0"/>
    <n v="1"/>
    <n v="-121"/>
    <x v="1"/>
  </r>
  <r>
    <s v="DL-01184"/>
    <s v="CUST-1220"/>
    <s v="CMP-372"/>
    <x v="4"/>
    <s v="Closed Won"/>
    <s v="9,188"/>
    <n v="9188"/>
    <x v="6"/>
    <x v="21"/>
    <x v="19"/>
    <s v="16/08/2023"/>
    <d v="2023-08-16T00:00:00"/>
    <d v="2023-09-19T00:00:00"/>
    <d v="2023-09-19T00:00:00"/>
    <d v="2024-01-24T00:00:00"/>
    <d v="2024-01-24T00:00:00"/>
    <n v="161"/>
    <n v="0"/>
    <n v="1"/>
    <n v="5.5"/>
    <s v="Middle East"/>
    <m/>
    <x v="1"/>
    <x v="1"/>
    <n v="1"/>
    <n v="127"/>
    <x v="0"/>
  </r>
  <r>
    <s v="DL-01185"/>
    <s v="CUST-0001"/>
    <s v="CMP-175"/>
    <x v="4"/>
    <s v="Prospecting"/>
    <s v="3036"/>
    <n v="3036"/>
    <x v="8"/>
    <x v="20"/>
    <x v="18"/>
    <s v="2024-04-05"/>
    <d v="2024-04-05T00:00:00"/>
    <d v="2024-07-09T00:00:00"/>
    <d v="2024-07-09T00:00:00"/>
    <m/>
    <s v=""/>
    <m/>
    <n v="0"/>
    <n v="1"/>
    <n v="34.200000000000003"/>
    <s v="South Asia"/>
    <m/>
    <x v="0"/>
    <x v="2"/>
    <n v="0"/>
    <s v=""/>
    <x v="0"/>
  </r>
  <r>
    <s v="DL-01186"/>
    <s v="CUST-0965"/>
    <s v="CMP-293"/>
    <x v="0"/>
    <s v="Prospecting"/>
    <s v="$4,047"/>
    <n v="4047"/>
    <x v="8"/>
    <x v="3"/>
    <x v="3"/>
    <s v="2023-09-13"/>
    <d v="2023-09-13T00:00:00"/>
    <d v="2023-12-17T00:00:00"/>
    <d v="2023-12-17T00:00:00"/>
    <m/>
    <s v=""/>
    <m/>
    <n v="0"/>
    <n v="1"/>
    <n v="32.299999999999997"/>
    <s v="East Africa"/>
    <m/>
    <x v="0"/>
    <x v="1"/>
    <n v="0"/>
    <s v=""/>
    <x v="0"/>
  </r>
  <r>
    <s v="DL-01187"/>
    <s v="CUST-1285"/>
    <s v=""/>
    <x v="4"/>
    <s v="Prospecting"/>
    <s v="11960"/>
    <n v="11960"/>
    <x v="1"/>
    <x v="14"/>
    <x v="13"/>
    <s v="2023-07-16"/>
    <d v="2023-07-16T00:00:00"/>
    <d v="2023-12-04T00:00:00"/>
    <d v="2023-12-04T00:00:00"/>
    <m/>
    <s v=""/>
    <m/>
    <n v="0"/>
    <n v="1"/>
    <n v="21.2"/>
    <s v="East Africa"/>
    <m/>
    <x v="0"/>
    <x v="0"/>
    <n v="0"/>
    <s v=""/>
    <x v="0"/>
  </r>
  <r>
    <s v="DL-01188"/>
    <s v="CUST-0681"/>
    <s v="CMP-340"/>
    <x v="4"/>
    <s v="Qualification"/>
    <s v="$4,430"/>
    <n v="4430"/>
    <x v="3"/>
    <x v="16"/>
    <x v="15"/>
    <s v="2023-07-14"/>
    <d v="2023-07-14T00:00:00"/>
    <d v="2023-10-03T00:00:00"/>
    <d v="2023-10-03T00:00:00"/>
    <m/>
    <s v=""/>
    <m/>
    <n v="0"/>
    <n v="1"/>
    <n v="13.5"/>
    <s v="East Africa"/>
    <m/>
    <x v="0"/>
    <x v="0"/>
    <n v="0"/>
    <s v=""/>
    <x v="0"/>
  </r>
  <r>
    <s v="DL-01189"/>
    <s v="CUST-0225"/>
    <s v=""/>
    <x v="4"/>
    <s v="Demo"/>
    <s v="$11,920"/>
    <n v="11920"/>
    <x v="5"/>
    <x v="22"/>
    <x v="20"/>
    <s v="2022-08-12"/>
    <d v="2022-08-12T00:00:00"/>
    <d v="2023-01-16T00:00:00"/>
    <d v="2023-01-16T00:00:00"/>
    <m/>
    <s v=""/>
    <m/>
    <n v="0"/>
    <n v="1"/>
    <m/>
    <s v="South Asia"/>
    <m/>
    <x v="0"/>
    <x v="1"/>
    <n v="0"/>
    <s v=""/>
    <x v="0"/>
  </r>
  <r>
    <s v="DL-01190"/>
    <s v="CUST-1375"/>
    <s v="CMP-154"/>
    <x v="1"/>
    <s v="Demo"/>
    <s v="$190,847"/>
    <n v="190847"/>
    <x v="3"/>
    <x v="10"/>
    <x v="9"/>
    <s v="2024-02-21"/>
    <d v="2024-02-21T00:00:00"/>
    <d v="2024-03-18T00:00:00"/>
    <d v="2024-03-18T00:00:00"/>
    <m/>
    <s v=""/>
    <m/>
    <n v="0"/>
    <n v="1"/>
    <m/>
    <s v="Middle East"/>
    <m/>
    <x v="0"/>
    <x v="1"/>
    <n v="0"/>
    <s v=""/>
    <x v="0"/>
  </r>
  <r>
    <s v="DL-01191"/>
    <s v="CUST-1279"/>
    <s v="CMP-211"/>
    <x v="1"/>
    <s v="Closed Won"/>
    <s v="165596"/>
    <n v="165596"/>
    <x v="2"/>
    <x v="14"/>
    <x v="13"/>
    <s v="2022-05-05"/>
    <d v="2022-05-05T00:00:00"/>
    <d v="2022-06-05T00:00:00"/>
    <d v="2022-06-05T00:00:00"/>
    <d v="2022-06-25T00:00:00"/>
    <d v="2022-06-25T00:00:00"/>
    <n v="51"/>
    <n v="1"/>
    <n v="4"/>
    <n v="34.299999999999997"/>
    <s v="East Africa"/>
    <m/>
    <x v="1"/>
    <x v="0"/>
    <n v="1"/>
    <n v="20"/>
    <x v="1"/>
  </r>
  <r>
    <s v="DL-01192"/>
    <s v="CUST-0910"/>
    <s v="CMP-225"/>
    <x v="0"/>
    <s v="Demo"/>
    <s v="2458"/>
    <n v="2458"/>
    <x v="5"/>
    <x v="21"/>
    <x v="19"/>
    <s v="2023-08-27"/>
    <d v="2023-08-27T00:00:00"/>
    <d v="2023-09-12T00:00:00"/>
    <d v="2023-09-12T00:00:00"/>
    <m/>
    <s v=""/>
    <m/>
    <n v="0"/>
    <n v="1"/>
    <n v="13.4"/>
    <s v="South Asia"/>
    <m/>
    <x v="0"/>
    <x v="2"/>
    <n v="0"/>
    <s v=""/>
    <x v="0"/>
  </r>
  <r>
    <s v="DL-01193"/>
    <s v="CUST-0160"/>
    <s v="CMP-043"/>
    <x v="1"/>
    <s v="Qualification"/>
    <s v="113760"/>
    <n v="113760"/>
    <x v="7"/>
    <x v="11"/>
    <x v="10"/>
    <s v="2024-08-15"/>
    <d v="2024-08-15T00:00:00"/>
    <d v="2024-09-11T00:00:00"/>
    <d v="2024-09-11T00:00:00"/>
    <m/>
    <s v=""/>
    <m/>
    <n v="0"/>
    <n v="1"/>
    <n v="4.3"/>
    <s v="South Asia"/>
    <m/>
    <x v="0"/>
    <x v="2"/>
    <n v="0"/>
    <s v=""/>
    <x v="0"/>
  </r>
  <r>
    <s v="DL-01194"/>
    <s v="CUST-0886"/>
    <s v="CMP-189"/>
    <x v="0"/>
    <s v="Prospecting"/>
    <s v="1,246"/>
    <n v="1246"/>
    <x v="3"/>
    <x v="16"/>
    <x v="15"/>
    <s v="2022-01-13"/>
    <d v="2022-01-13T00:00:00"/>
    <d v="2022-05-29T00:00:00"/>
    <d v="2022-05-29T00:00:00"/>
    <m/>
    <s v=""/>
    <m/>
    <n v="0"/>
    <n v="1"/>
    <n v="6.3"/>
    <s v="ANZ"/>
    <m/>
    <x v="0"/>
    <x v="0"/>
    <n v="0"/>
    <s v=""/>
    <x v="0"/>
  </r>
  <r>
    <s v="DL-01195"/>
    <s v="CUST-1281"/>
    <s v="CMP-326"/>
    <x v="4"/>
    <s v="Closed Lost"/>
    <s v="$11,981"/>
    <n v="11981"/>
    <x v="3"/>
    <x v="10"/>
    <x v="9"/>
    <s v="2022-11-23"/>
    <d v="2022-11-23T00:00:00"/>
    <d v="2023-02-05T00:00:00"/>
    <d v="2023-02-05T00:00:00"/>
    <d v="2023-01-12T00:00:00"/>
    <d v="2023-01-12T00:00:00"/>
    <n v="50"/>
    <n v="0"/>
    <n v="1"/>
    <m/>
    <s v="Southeast Asia"/>
    <m/>
    <x v="2"/>
    <x v="1"/>
    <n v="1"/>
    <n v="-24"/>
    <x v="1"/>
  </r>
  <r>
    <s v="DL-01196"/>
    <s v="CUST-0325"/>
    <s v=""/>
    <x v="4"/>
    <s v="Closed Lost"/>
    <s v="$13,339"/>
    <n v="13339"/>
    <x v="7"/>
    <x v="4"/>
    <x v="4"/>
    <s v="2024-08-07"/>
    <d v="2024-08-07T00:00:00"/>
    <d v="2024-09-04T00:00:00"/>
    <d v="2024-09-04T00:00:00"/>
    <d v="2025-02-16T00:00:00"/>
    <d v="2025-02-16T00:00:00"/>
    <n v="193"/>
    <n v="0"/>
    <n v="1"/>
    <n v="20.2"/>
    <s v="East Africa"/>
    <m/>
    <x v="2"/>
    <x v="1"/>
    <n v="1"/>
    <n v="165"/>
    <x v="0"/>
  </r>
  <r>
    <s v="DL-01197"/>
    <s v="CUST-0549"/>
    <s v=""/>
    <x v="1"/>
    <s v="Negotiation"/>
    <s v="63221"/>
    <n v="63221"/>
    <x v="2"/>
    <x v="11"/>
    <x v="10"/>
    <s v="2022-03-01"/>
    <d v="2022-03-01T00:00:00"/>
    <d v="2022-04-27T00:00:00"/>
    <d v="2022-04-27T00:00:00"/>
    <m/>
    <s v=""/>
    <m/>
    <n v="0"/>
    <n v="1"/>
    <n v="14.2"/>
    <s v="South Asia"/>
    <m/>
    <x v="0"/>
    <x v="0"/>
    <n v="0"/>
    <s v=""/>
    <x v="0"/>
  </r>
  <r>
    <s v="DL-01198"/>
    <s v="CUST-1146"/>
    <s v="CMP-124"/>
    <x v="3"/>
    <s v="Prospecting"/>
    <s v="20938"/>
    <n v="20938"/>
    <x v="7"/>
    <x v="14"/>
    <x v="13"/>
    <s v="2022-05-24"/>
    <d v="2022-05-24T00:00:00"/>
    <d v="2022-07-21T00:00:00"/>
    <d v="2022-07-21T00:00:00"/>
    <m/>
    <s v=""/>
    <m/>
    <n v="0"/>
    <n v="1"/>
    <n v="25.7"/>
    <s v="Southeast Asia"/>
    <m/>
    <x v="0"/>
    <x v="0"/>
    <n v="0"/>
    <s v=""/>
    <x v="0"/>
  </r>
  <r>
    <s v="DL-01199"/>
    <s v="CUST-0691"/>
    <s v="CMP-204"/>
    <x v="3"/>
    <s v="Demo"/>
    <s v="12,486"/>
    <n v="12486"/>
    <x v="0"/>
    <x v="19"/>
    <x v="17"/>
    <s v="2022-06-07"/>
    <d v="2022-06-07T00:00:00"/>
    <d v="2022-11-15T00:00:00"/>
    <d v="2022-11-15T00:00:00"/>
    <m/>
    <s v=""/>
    <m/>
    <n v="0"/>
    <n v="1"/>
    <n v="28.2"/>
    <s v="Southeast Asia"/>
    <m/>
    <x v="0"/>
    <x v="0"/>
    <n v="0"/>
    <s v=""/>
    <x v="0"/>
  </r>
  <r>
    <s v="DL-01200"/>
    <s v="CUST-0112"/>
    <s v=""/>
    <x v="2"/>
    <s v="Closed Won"/>
    <s v="$33,363"/>
    <n v="33363"/>
    <x v="4"/>
    <x v="20"/>
    <x v="18"/>
    <s v="2022-05-05"/>
    <d v="2022-05-05T00:00:00"/>
    <d v="2022-07-29T00:00:00"/>
    <d v="2022-07-29T00:00:00"/>
    <d v="2022-10-12T00:00:00"/>
    <d v="2022-10-12T00:00:00"/>
    <n v="160"/>
    <n v="0"/>
    <n v="1"/>
    <n v="32"/>
    <s v="ANZ"/>
    <m/>
    <x v="1"/>
    <x v="2"/>
    <n v="1"/>
    <n v="75"/>
    <x v="0"/>
  </r>
  <r>
    <s v="DL-01201"/>
    <s v="CUST-0949"/>
    <s v="CMP-150"/>
    <x v="2"/>
    <s v="Closed Won"/>
    <s v="$34,022"/>
    <n v="34022"/>
    <x v="8"/>
    <x v="14"/>
    <x v="13"/>
    <s v="2023-02-14"/>
    <d v="2023-02-14T00:00:00"/>
    <d v="2023-03-31T00:00:00"/>
    <d v="2023-03-31T00:00:00"/>
    <d v="2023-03-19T00:00:00"/>
    <d v="2023-03-19T00:00:00"/>
    <n v="33"/>
    <n v="0"/>
    <n v="1"/>
    <n v="15.3"/>
    <s v="Southeast Asia"/>
    <m/>
    <x v="1"/>
    <x v="0"/>
    <n v="1"/>
    <n v="-12"/>
    <x v="1"/>
  </r>
  <r>
    <s v="DL-01202"/>
    <s v="CUST-1155"/>
    <s v=""/>
    <x v="2"/>
    <s v="Closed Lost"/>
    <s v="9,650"/>
    <n v="9650"/>
    <x v="6"/>
    <x v="17"/>
    <x v="16"/>
    <s v="2024-04-28"/>
    <d v="2024-04-28T00:00:00"/>
    <d v="2024-10-20T00:00:00"/>
    <d v="2024-10-20T00:00:00"/>
    <d v="2024-05-27T00:00:00"/>
    <d v="2024-05-27T00:00:00"/>
    <n v="29"/>
    <n v="0"/>
    <n v="1"/>
    <n v="13.4"/>
    <s v="Middle East"/>
    <m/>
    <x v="2"/>
    <x v="0"/>
    <n v="1"/>
    <n v="-146"/>
    <x v="1"/>
  </r>
  <r>
    <s v="DL-01203"/>
    <s v="CUST-0011"/>
    <s v="CMP-234"/>
    <x v="1"/>
    <s v="Demo"/>
    <s v="57,691"/>
    <n v="57691"/>
    <x v="6"/>
    <x v="9"/>
    <x v="8"/>
    <s v="2023-05-12"/>
    <d v="2023-05-12T00:00:00"/>
    <d v="2023-06-28T00:00:00"/>
    <d v="2023-06-28T00:00:00"/>
    <m/>
    <s v=""/>
    <m/>
    <n v="0"/>
    <n v="1"/>
    <m/>
    <s v="Middle East"/>
    <m/>
    <x v="0"/>
    <x v="2"/>
    <n v="0"/>
    <s v=""/>
    <x v="0"/>
  </r>
  <r>
    <s v="DL-01204"/>
    <s v="CUST-0386"/>
    <s v="CMP-278"/>
    <x v="0"/>
    <s v="Negotiation"/>
    <s v="8,718"/>
    <n v="8718"/>
    <x v="6"/>
    <x v="19"/>
    <x v="17"/>
    <s v="2022-08-31"/>
    <d v="2022-08-31T00:00:00"/>
    <d v="2022-12-07T00:00:00"/>
    <d v="2022-12-07T00:00:00"/>
    <m/>
    <s v=""/>
    <m/>
    <n v="0"/>
    <n v="1"/>
    <n v="11.5"/>
    <s v="South Asia"/>
    <m/>
    <x v="0"/>
    <x v="2"/>
    <n v="0"/>
    <s v=""/>
    <x v="0"/>
  </r>
  <r>
    <s v="DL-01205"/>
    <s v="CUST-0369"/>
    <s v=""/>
    <x v="4"/>
    <s v="Demo"/>
    <s v="$4,366"/>
    <n v="4366"/>
    <x v="2"/>
    <x v="1"/>
    <x v="1"/>
    <s v="2024-06-29"/>
    <d v="2024-06-29T00:00:00"/>
    <m/>
    <s v=""/>
    <m/>
    <s v=""/>
    <m/>
    <n v="0"/>
    <n v="1"/>
    <n v="24.3"/>
    <s v="Middle East"/>
    <m/>
    <x v="0"/>
    <x v="1"/>
    <n v="0"/>
    <s v=""/>
    <x v="0"/>
  </r>
  <r>
    <s v="DL-01206"/>
    <s v="CUST-0240"/>
    <s v="CMP-319"/>
    <x v="2"/>
    <s v="Demo"/>
    <s v="35423"/>
    <n v="35423"/>
    <x v="5"/>
    <x v="0"/>
    <x v="0"/>
    <s v="2024-08-28"/>
    <d v="2024-08-28T00:00:00"/>
    <m/>
    <s v=""/>
    <m/>
    <s v=""/>
    <m/>
    <n v="0"/>
    <n v="1"/>
    <n v="12.7"/>
    <s v="South Asia"/>
    <m/>
    <x v="0"/>
    <x v="2"/>
    <n v="0"/>
    <s v=""/>
    <x v="0"/>
  </r>
  <r>
    <s v="DL-01207"/>
    <s v="CUST-1301"/>
    <s v="CMP-141"/>
    <x v="1"/>
    <s v="Prospecting"/>
    <s v="210585"/>
    <n v="210585"/>
    <x v="6"/>
    <x v="16"/>
    <x v="15"/>
    <s v="15/02/2022"/>
    <d v="2022-02-15T00:00:00"/>
    <d v="2022-03-02T00:00:00"/>
    <d v="2022-03-02T00:00:00"/>
    <m/>
    <s v=""/>
    <m/>
    <n v="0"/>
    <n v="1"/>
    <m/>
    <s v="Middle East"/>
    <m/>
    <x v="0"/>
    <x v="0"/>
    <n v="0"/>
    <s v=""/>
    <x v="0"/>
  </r>
  <r>
    <s v="DL-01208"/>
    <s v="CUST-0877"/>
    <s v="CMP-262"/>
    <x v="3"/>
    <s v="Negotiation"/>
    <s v="$19,606"/>
    <n v="19606"/>
    <x v="4"/>
    <x v="6"/>
    <x v="2"/>
    <s v="2022-10-25"/>
    <d v="2022-10-25T00:00:00"/>
    <d v="2023-04-04T00:00:00"/>
    <d v="2023-04-04T00:00:00"/>
    <m/>
    <s v=""/>
    <m/>
    <n v="0"/>
    <n v="1"/>
    <n v="20.399999999999999"/>
    <s v="East Africa"/>
    <m/>
    <x v="0"/>
    <x v="2"/>
    <n v="0"/>
    <s v=""/>
    <x v="0"/>
  </r>
  <r>
    <s v="DL-01209"/>
    <s v="CUST-1162"/>
    <s v=""/>
    <x v="2"/>
    <s v="Negotiation"/>
    <s v="17229"/>
    <n v="17229"/>
    <x v="1"/>
    <x v="6"/>
    <x v="2"/>
    <s v="2024-04-25"/>
    <d v="2024-04-25T00:00:00"/>
    <d v="2024-08-30T00:00:00"/>
    <d v="2024-08-30T00:00:00"/>
    <m/>
    <s v=""/>
    <m/>
    <n v="0"/>
    <n v="1"/>
    <n v="10.6"/>
    <s v="Southeast Asia"/>
    <m/>
    <x v="0"/>
    <x v="2"/>
    <n v="0"/>
    <s v=""/>
    <x v="0"/>
  </r>
  <r>
    <s v="DL-01210"/>
    <s v="CUST-0609"/>
    <s v="CMP-219"/>
    <x v="3"/>
    <s v="Prospecting"/>
    <s v="$21,829"/>
    <n v="21829"/>
    <x v="7"/>
    <x v="25"/>
    <x v="21"/>
    <s v="31/03/2023"/>
    <d v="2023-03-31T00:00:00"/>
    <d v="2023-06-27T00:00:00"/>
    <d v="2023-06-27T00:00:00"/>
    <m/>
    <s v=""/>
    <m/>
    <n v="0"/>
    <n v="1"/>
    <n v="15.1"/>
    <s v="Southeast Asia"/>
    <m/>
    <x v="0"/>
    <x v="1"/>
    <n v="0"/>
    <s v=""/>
    <x v="0"/>
  </r>
  <r>
    <s v="DL-01211"/>
    <s v="CUST-0628"/>
    <s v="CMP-056"/>
    <x v="1"/>
    <s v="Closed Won"/>
    <s v="175K"/>
    <n v="175000"/>
    <x v="5"/>
    <x v="16"/>
    <x v="15"/>
    <s v="2022-03-06"/>
    <d v="2022-03-06T00:00:00"/>
    <d v="2022-04-17T00:00:00"/>
    <d v="2022-04-17T00:00:00"/>
    <d v="2022-07-01T00:00:00"/>
    <d v="2022-07-01T00:00:00"/>
    <n v="117"/>
    <n v="0"/>
    <n v="1"/>
    <n v="27.6"/>
    <s v="East Africa"/>
    <m/>
    <x v="1"/>
    <x v="2"/>
    <n v="1"/>
    <n v="75"/>
    <x v="0"/>
  </r>
  <r>
    <s v="DL-01212"/>
    <s v="CUST-0981"/>
    <s v=""/>
    <x v="4"/>
    <s v="Closed Won"/>
    <s v="$12,125"/>
    <n v="12125"/>
    <x v="4"/>
    <x v="26"/>
    <x v="11"/>
    <s v="2022-11-15"/>
    <d v="2022-11-15T00:00:00"/>
    <d v="2023-01-25T00:00:00"/>
    <d v="2023-01-25T00:00:00"/>
    <d v="2023-04-18T00:00:00"/>
    <d v="2023-04-18T00:00:00"/>
    <n v="154"/>
    <n v="0"/>
    <n v="1"/>
    <n v="8.4"/>
    <s v="Southeast Asia"/>
    <m/>
    <x v="1"/>
    <x v="1"/>
    <n v="1"/>
    <n v="83"/>
    <x v="0"/>
  </r>
  <r>
    <s v="DL-01213"/>
    <s v="CUST-1251"/>
    <s v="CMP-021"/>
    <x v="2"/>
    <s v="Proposal"/>
    <s v="19014"/>
    <n v="19014"/>
    <x v="5"/>
    <x v="3"/>
    <x v="3"/>
    <s v="2023-09-28"/>
    <d v="2023-09-28T00:00:00"/>
    <d v="2024-02-01T00:00:00"/>
    <d v="2024-02-01T00:00:00"/>
    <m/>
    <s v=""/>
    <m/>
    <n v="0"/>
    <n v="1"/>
    <n v="15"/>
    <s v="Southeast Asia"/>
    <m/>
    <x v="0"/>
    <x v="2"/>
    <n v="0"/>
    <s v=""/>
    <x v="0"/>
  </r>
  <r>
    <s v="DL-01214"/>
    <s v="CUST-1485"/>
    <s v="CMP-270"/>
    <x v="2"/>
    <s v="Proposal"/>
    <s v="$10,711"/>
    <n v="10711"/>
    <x v="3"/>
    <x v="7"/>
    <x v="6"/>
    <s v="2024-10-28"/>
    <d v="2024-10-28T00:00:00"/>
    <d v="2025-03-16T00:00:00"/>
    <d v="2025-03-16T00:00:00"/>
    <m/>
    <s v=""/>
    <m/>
    <n v="0"/>
    <n v="1"/>
    <n v="2"/>
    <s v="Southeast Asia"/>
    <m/>
    <x v="0"/>
    <x v="2"/>
    <n v="0"/>
    <s v=""/>
    <x v="0"/>
  </r>
  <r>
    <s v="DL-01215"/>
    <s v="CUST-0089"/>
    <s v=""/>
    <x v="3"/>
    <s v="Proposal"/>
    <s v="14K"/>
    <n v="14000"/>
    <x v="0"/>
    <x v="4"/>
    <x v="4"/>
    <s v="2024-08-08"/>
    <d v="2024-08-08T00:00:00"/>
    <d v="2024-12-20T00:00:00"/>
    <d v="2024-12-20T00:00:00"/>
    <m/>
    <s v=""/>
    <m/>
    <n v="0"/>
    <n v="1"/>
    <n v="18.3"/>
    <s v="East Africa"/>
    <m/>
    <x v="0"/>
    <x v="1"/>
    <n v="0"/>
    <s v=""/>
    <x v="0"/>
  </r>
  <r>
    <s v="DL-01216"/>
    <s v="CUST-1281"/>
    <s v=""/>
    <x v="4"/>
    <s v="Closed Won"/>
    <s v="12,952"/>
    <n v="12952"/>
    <x v="2"/>
    <x v="0"/>
    <x v="0"/>
    <s v="2022-05-20"/>
    <d v="2022-05-20T00:00:00"/>
    <d v="2022-10-28T00:00:00"/>
    <d v="2022-10-28T00:00:00"/>
    <d v="2022-06-12T00:00:00"/>
    <d v="2022-06-12T00:00:00"/>
    <n v="23"/>
    <n v="1"/>
    <n v="4"/>
    <n v="29.9"/>
    <s v="Southeast Asia"/>
    <m/>
    <x v="1"/>
    <x v="1"/>
    <n v="1"/>
    <n v="-138"/>
    <x v="1"/>
  </r>
  <r>
    <s v="DL-01217"/>
    <s v="CUST-0097"/>
    <s v="CMP-234"/>
    <x v="1"/>
    <s v="Closed Won"/>
    <s v="204,055"/>
    <n v="204055"/>
    <x v="1"/>
    <x v="16"/>
    <x v="15"/>
    <s v="28/10/2024"/>
    <d v="2024-10-28T00:00:00"/>
    <d v="2024-12-01T00:00:00"/>
    <d v="2024-12-01T00:00:00"/>
    <d v="2025-04-18T00:00:00"/>
    <d v="2025-04-18T00:00:00"/>
    <n v="172"/>
    <n v="1"/>
    <n v="3"/>
    <n v="3.5"/>
    <s v="ANZ"/>
    <m/>
    <x v="1"/>
    <x v="0"/>
    <n v="1"/>
    <n v="138"/>
    <x v="0"/>
  </r>
  <r>
    <s v="DL-01218"/>
    <s v="CUST-0253"/>
    <s v="CMP-140"/>
    <x v="0"/>
    <s v="Proposal"/>
    <s v="$8,634"/>
    <n v="8634"/>
    <x v="8"/>
    <x v="6"/>
    <x v="2"/>
    <s v="2023-12-10"/>
    <d v="2023-12-10T00:00:00"/>
    <d v="2024-05-08T00:00:00"/>
    <d v="2024-05-08T00:00:00"/>
    <m/>
    <s v=""/>
    <m/>
    <n v="0"/>
    <n v="1"/>
    <m/>
    <s v="East Africa"/>
    <m/>
    <x v="0"/>
    <x v="1"/>
    <n v="0"/>
    <s v=""/>
    <x v="0"/>
  </r>
  <r>
    <s v="DL-01219"/>
    <s v="CUST-0523"/>
    <s v="CMP-217"/>
    <x v="4"/>
    <s v="Closed Lost"/>
    <s v="$7,043"/>
    <n v="7043"/>
    <x v="7"/>
    <x v="25"/>
    <x v="21"/>
    <s v="2022-10-05"/>
    <d v="2022-10-05T00:00:00"/>
    <d v="2022-12-14T00:00:00"/>
    <d v="2022-12-14T00:00:00"/>
    <d v="2023-03-03T00:00:00"/>
    <d v="2023-03-03T00:00:00"/>
    <n v="149"/>
    <n v="0"/>
    <n v="1"/>
    <n v="24.1"/>
    <s v="ANZ"/>
    <m/>
    <x v="2"/>
    <x v="0"/>
    <n v="1"/>
    <n v="79"/>
    <x v="0"/>
  </r>
  <r>
    <s v="DL-01220"/>
    <s v="CUST-0656"/>
    <s v="CMP-172"/>
    <x v="3"/>
    <s v="Closed Lost"/>
    <s v="$18,386"/>
    <n v="18386"/>
    <x v="3"/>
    <x v="27"/>
    <x v="8"/>
    <s v="2024-10-18"/>
    <d v="2024-10-18T00:00:00"/>
    <d v="2024-12-26T00:00:00"/>
    <d v="2024-12-26T00:00:00"/>
    <d v="2024-12-21T00:00:00"/>
    <d v="2024-12-21T00:00:00"/>
    <n v="64"/>
    <n v="0"/>
    <n v="1"/>
    <n v="32.299999999999997"/>
    <s v="Southeast Asia"/>
    <m/>
    <x v="2"/>
    <x v="2"/>
    <n v="1"/>
    <n v="-5"/>
    <x v="1"/>
  </r>
  <r>
    <s v="DL-01221"/>
    <s v="CUST-0260"/>
    <s v="CMP-086"/>
    <x v="4"/>
    <s v="Closed Won"/>
    <s v="$11,838"/>
    <n v="11838"/>
    <x v="8"/>
    <x v="7"/>
    <x v="6"/>
    <s v="2023-11-15"/>
    <d v="2023-11-15T00:00:00"/>
    <d v="2024-04-16T00:00:00"/>
    <d v="2024-04-16T00:00:00"/>
    <d v="2023-12-30T00:00:00"/>
    <d v="2023-12-30T00:00:00"/>
    <n v="45"/>
    <n v="1"/>
    <n v="4"/>
    <m/>
    <s v="South Asia"/>
    <m/>
    <x v="1"/>
    <x v="0"/>
    <n v="1"/>
    <n v="-108"/>
    <x v="1"/>
  </r>
  <r>
    <s v="DL-01222"/>
    <s v="CUST-1370"/>
    <s v="CMP-020"/>
    <x v="1"/>
    <s v="Demo"/>
    <s v="89370"/>
    <n v="89370"/>
    <x v="1"/>
    <x v="17"/>
    <x v="16"/>
    <s v="2023-06-01"/>
    <d v="2023-06-01T00:00:00"/>
    <d v="2023-10-21T00:00:00"/>
    <d v="2023-10-21T00:00:00"/>
    <m/>
    <s v=""/>
    <m/>
    <n v="0"/>
    <n v="1"/>
    <n v="5.6"/>
    <s v="East Africa"/>
    <m/>
    <x v="0"/>
    <x v="0"/>
    <n v="0"/>
    <s v=""/>
    <x v="0"/>
  </r>
  <r>
    <s v="DL-01223"/>
    <s v="CUST-0891"/>
    <s v=""/>
    <x v="2"/>
    <s v="Prospecting"/>
    <s v="$19,318"/>
    <n v="19318"/>
    <x v="5"/>
    <x v="3"/>
    <x v="3"/>
    <s v="2024-04-01"/>
    <d v="2024-04-01T00:00:00"/>
    <d v="2024-05-15T00:00:00"/>
    <d v="2024-05-15T00:00:00"/>
    <m/>
    <s v=""/>
    <m/>
    <n v="0"/>
    <n v="1"/>
    <n v="15.7"/>
    <s v="East Africa"/>
    <m/>
    <x v="0"/>
    <x v="2"/>
    <n v="0"/>
    <s v=""/>
    <x v="0"/>
  </r>
  <r>
    <s v="DL-01224"/>
    <s v="CUST-0995"/>
    <s v=""/>
    <x v="3"/>
    <s v="Negotiation"/>
    <s v="$6,654"/>
    <n v="6654"/>
    <x v="2"/>
    <x v="19"/>
    <x v="17"/>
    <s v="2023-09-08"/>
    <d v="2023-09-08T00:00:00"/>
    <d v="2024-01-09T00:00:00"/>
    <d v="2024-01-09T00:00:00"/>
    <m/>
    <s v=""/>
    <m/>
    <n v="0"/>
    <n v="1"/>
    <n v="6.1"/>
    <s v="ANZ"/>
    <m/>
    <x v="0"/>
    <x v="0"/>
    <n v="0"/>
    <s v=""/>
    <x v="0"/>
  </r>
  <r>
    <s v="DL-01225"/>
    <s v="CUST-1472"/>
    <s v="CMP-120"/>
    <x v="4"/>
    <s v="Proposal"/>
    <s v="$14,269"/>
    <n v="14269"/>
    <x v="5"/>
    <x v="10"/>
    <x v="9"/>
    <s v="2023-10-06"/>
    <d v="2023-10-06T00:00:00"/>
    <d v="2023-12-18T00:00:00"/>
    <d v="2023-12-18T00:00:00"/>
    <m/>
    <s v=""/>
    <m/>
    <n v="0"/>
    <n v="1"/>
    <n v="15.3"/>
    <s v="East Africa"/>
    <m/>
    <x v="0"/>
    <x v="2"/>
    <n v="0"/>
    <s v=""/>
    <x v="0"/>
  </r>
  <r>
    <s v="DL-01226"/>
    <s v="CUST-0485"/>
    <s v="CMP-212"/>
    <x v="3"/>
    <s v="Qualification"/>
    <s v="10906"/>
    <n v="10906"/>
    <x v="4"/>
    <x v="25"/>
    <x v="21"/>
    <s v="14/11/2022"/>
    <d v="2022-11-14T00:00:00"/>
    <d v="2023-03-17T00:00:00"/>
    <d v="2023-03-17T00:00:00"/>
    <m/>
    <s v=""/>
    <m/>
    <n v="0"/>
    <n v="1"/>
    <n v="25.9"/>
    <s v="South Asia"/>
    <m/>
    <x v="0"/>
    <x v="0"/>
    <n v="0"/>
    <s v=""/>
    <x v="0"/>
  </r>
  <r>
    <s v="DL-01227"/>
    <s v="CUST-0739"/>
    <s v=""/>
    <x v="4"/>
    <s v="Demo"/>
    <s v="$10,222"/>
    <n v="10222"/>
    <x v="5"/>
    <x v="9"/>
    <x v="8"/>
    <s v="01/10/2024"/>
    <d v="2024-10-01T00:00:00"/>
    <d v="2025-01-02T00:00:00"/>
    <d v="2025-01-02T00:00:00"/>
    <m/>
    <s v=""/>
    <m/>
    <n v="0"/>
    <n v="1"/>
    <n v="20.3"/>
    <s v="Middle East"/>
    <m/>
    <x v="0"/>
    <x v="2"/>
    <n v="0"/>
    <s v=""/>
    <x v="0"/>
  </r>
  <r>
    <s v="DL-01228"/>
    <s v="CUST-0817"/>
    <s v=""/>
    <x v="0"/>
    <s v="Prospecting"/>
    <s v="$6,548"/>
    <n v="6548"/>
    <x v="0"/>
    <x v="13"/>
    <x v="12"/>
    <s v="2024-03-10"/>
    <d v="2024-03-10T00:00:00"/>
    <d v="2024-07-14T00:00:00"/>
    <d v="2024-07-14T00:00:00"/>
    <m/>
    <s v=""/>
    <m/>
    <n v="0"/>
    <n v="1"/>
    <m/>
    <s v="East Africa"/>
    <m/>
    <x v="0"/>
    <x v="0"/>
    <n v="0"/>
    <s v=""/>
    <x v="0"/>
  </r>
  <r>
    <s v="DL-01229"/>
    <s v="CUST-0804"/>
    <s v="CMP-334"/>
    <x v="1"/>
    <s v="Closed Won"/>
    <s v="57,186"/>
    <n v="57186"/>
    <x v="7"/>
    <x v="8"/>
    <x v="7"/>
    <s v="2022-03-21"/>
    <d v="2022-03-21T00:00:00"/>
    <d v="2022-08-15T00:00:00"/>
    <d v="2022-08-15T00:00:00"/>
    <d v="2022-07-21T00:00:00"/>
    <d v="2022-07-21T00:00:00"/>
    <n v="122"/>
    <n v="1"/>
    <n v="4"/>
    <n v="25.5"/>
    <s v="South Asia"/>
    <m/>
    <x v="1"/>
    <x v="0"/>
    <n v="1"/>
    <n v="-25"/>
    <x v="1"/>
  </r>
  <r>
    <s v="DL-01230"/>
    <s v="CUST-0645"/>
    <s v="CMP-397"/>
    <x v="2"/>
    <s v="Closed Won"/>
    <s v="35962"/>
    <n v="35962"/>
    <x v="1"/>
    <x v="19"/>
    <x v="17"/>
    <s v="2024-07-26"/>
    <d v="2024-07-26T00:00:00"/>
    <d v="2024-08-24T00:00:00"/>
    <d v="2024-08-24T00:00:00"/>
    <d v="2024-10-04T00:00:00"/>
    <d v="2024-10-04T00:00:00"/>
    <n v="70"/>
    <n v="1"/>
    <n v="4"/>
    <n v="34.700000000000003"/>
    <s v="East Africa"/>
    <m/>
    <x v="1"/>
    <x v="0"/>
    <n v="1"/>
    <n v="41"/>
    <x v="0"/>
  </r>
  <r>
    <s v="DL-01231"/>
    <s v="CUST-0094"/>
    <s v="CMP-012"/>
    <x v="4"/>
    <s v="Prospecting"/>
    <s v="$12,165"/>
    <n v="12165"/>
    <x v="8"/>
    <x v="12"/>
    <x v="11"/>
    <s v="2022-08-30"/>
    <d v="2022-08-30T00:00:00"/>
    <m/>
    <s v=""/>
    <m/>
    <s v=""/>
    <m/>
    <n v="0"/>
    <n v="1"/>
    <m/>
    <s v="Southeast Asia"/>
    <m/>
    <x v="0"/>
    <x v="2"/>
    <n v="0"/>
    <s v=""/>
    <x v="0"/>
  </r>
  <r>
    <s v="DL-01232"/>
    <s v="CUST-0939"/>
    <s v="CMP-252"/>
    <x v="4"/>
    <s v="Closed Lost"/>
    <s v="6461"/>
    <n v="6461"/>
    <x v="5"/>
    <x v="5"/>
    <x v="5"/>
    <s v="27/04/2024"/>
    <d v="2024-04-27T00:00:00"/>
    <d v="2024-08-11T00:00:00"/>
    <d v="2024-08-11T00:00:00"/>
    <d v="2024-08-06T00:00:00"/>
    <d v="2024-08-06T00:00:00"/>
    <n v="101"/>
    <n v="0"/>
    <n v="1"/>
    <n v="34.1"/>
    <s v="Middle East"/>
    <m/>
    <x v="2"/>
    <x v="0"/>
    <n v="1"/>
    <n v="-5"/>
    <x v="1"/>
  </r>
  <r>
    <s v="DL-01233"/>
    <s v="CUST-0843"/>
    <s v=""/>
    <x v="0"/>
    <s v="Qualification"/>
    <s v="4K"/>
    <n v="4000"/>
    <x v="7"/>
    <x v="11"/>
    <x v="10"/>
    <s v="2024-10-17"/>
    <d v="2024-10-17T00:00:00"/>
    <d v="2025-03-24T00:00:00"/>
    <d v="2025-03-24T00:00:00"/>
    <m/>
    <s v=""/>
    <m/>
    <n v="0"/>
    <n v="1"/>
    <n v="11.1"/>
    <s v="South Asia"/>
    <m/>
    <x v="0"/>
    <x v="2"/>
    <n v="0"/>
    <s v=""/>
    <x v="0"/>
  </r>
  <r>
    <s v="DL-01234"/>
    <s v="CUST-0662"/>
    <s v="CMP-069"/>
    <x v="2"/>
    <s v="Closed Lost"/>
    <s v="24935"/>
    <n v="24935"/>
    <x v="8"/>
    <x v="1"/>
    <x v="1"/>
    <s v="2022-07-22"/>
    <d v="2022-07-22T00:00:00"/>
    <m/>
    <s v=""/>
    <d v="2023-01-26T00:00:00"/>
    <d v="2023-01-26T00:00:00"/>
    <n v="188"/>
    <n v="0"/>
    <n v="1"/>
    <n v="8.6"/>
    <s v="ANZ"/>
    <m/>
    <x v="2"/>
    <x v="2"/>
    <n v="1"/>
    <s v=""/>
    <x v="0"/>
  </r>
  <r>
    <s v="DL-01235"/>
    <s v="CUST-0572"/>
    <s v="CMP-375"/>
    <x v="1"/>
    <s v="Negotiation"/>
    <s v="105,969"/>
    <n v="105969"/>
    <x v="5"/>
    <x v="5"/>
    <x v="5"/>
    <s v="2023-09-26"/>
    <d v="2023-09-26T00:00:00"/>
    <d v="2024-01-28T00:00:00"/>
    <d v="2024-01-28T00:00:00"/>
    <m/>
    <s v=""/>
    <m/>
    <n v="0"/>
    <n v="1"/>
    <n v="32"/>
    <s v="South Asia"/>
    <m/>
    <x v="0"/>
    <x v="2"/>
    <n v="0"/>
    <s v=""/>
    <x v="0"/>
  </r>
  <r>
    <s v="DL-01236"/>
    <s v="CUST-0968"/>
    <s v="CMP-338"/>
    <x v="4"/>
    <s v="Qualification"/>
    <s v="4933"/>
    <n v="4933"/>
    <x v="2"/>
    <x v="17"/>
    <x v="16"/>
    <s v="10/11/2024"/>
    <d v="2024-11-10T00:00:00"/>
    <d v="2024-12-21T00:00:00"/>
    <d v="2024-12-21T00:00:00"/>
    <m/>
    <s v=""/>
    <m/>
    <n v="0"/>
    <n v="1"/>
    <n v="0.4"/>
    <s v="South Asia"/>
    <m/>
    <x v="0"/>
    <x v="0"/>
    <n v="0"/>
    <s v=""/>
    <x v="0"/>
  </r>
  <r>
    <s v="DL-01237"/>
    <s v="CUST-1173"/>
    <s v="CMP-179"/>
    <x v="4"/>
    <s v="Proposal"/>
    <s v="$6,951"/>
    <n v="6951"/>
    <x v="5"/>
    <x v="1"/>
    <x v="1"/>
    <s v="2022-05-16"/>
    <d v="2022-05-16T00:00:00"/>
    <d v="2022-07-01T00:00:00"/>
    <d v="2022-07-01T00:00:00"/>
    <m/>
    <s v=""/>
    <m/>
    <n v="0"/>
    <n v="1"/>
    <n v="4.4000000000000004"/>
    <s v="ANZ"/>
    <m/>
    <x v="0"/>
    <x v="2"/>
    <n v="0"/>
    <s v=""/>
    <x v="0"/>
  </r>
  <r>
    <s v="DL-01238"/>
    <s v="CUST-0104"/>
    <s v="CMP-180"/>
    <x v="2"/>
    <s v="Demo"/>
    <s v="23487"/>
    <n v="23487"/>
    <x v="0"/>
    <x v="3"/>
    <x v="3"/>
    <s v="2022-07-01"/>
    <d v="2022-07-01T00:00:00"/>
    <d v="2022-11-28T00:00:00"/>
    <d v="2022-11-28T00:00:00"/>
    <m/>
    <s v=""/>
    <m/>
    <n v="0"/>
    <n v="1"/>
    <n v="8"/>
    <s v="Middle East"/>
    <m/>
    <x v="0"/>
    <x v="2"/>
    <n v="0"/>
    <s v=""/>
    <x v="0"/>
  </r>
  <r>
    <s v="DL-01239"/>
    <s v="CUST-1333"/>
    <s v="CMP-123"/>
    <x v="2"/>
    <s v="Closed Lost"/>
    <s v="36,164"/>
    <n v="36164"/>
    <x v="4"/>
    <x v="8"/>
    <x v="7"/>
    <s v="2024-08-15"/>
    <d v="2024-08-15T00:00:00"/>
    <d v="2024-09-04T00:00:00"/>
    <d v="2024-09-04T00:00:00"/>
    <d v="2025-02-17T00:00:00"/>
    <d v="2025-02-17T00:00:00"/>
    <n v="186"/>
    <n v="0"/>
    <n v="1"/>
    <n v="7.6"/>
    <s v="East Africa"/>
    <m/>
    <x v="2"/>
    <x v="2"/>
    <n v="1"/>
    <n v="166"/>
    <x v="0"/>
  </r>
  <r>
    <s v="DL-01240"/>
    <s v="CUST-0489"/>
    <s v=""/>
    <x v="1"/>
    <s v="Closed Lost"/>
    <s v="83157"/>
    <n v="83157"/>
    <x v="8"/>
    <x v="9"/>
    <x v="8"/>
    <s v="2024-08-25"/>
    <d v="2024-08-25T00:00:00"/>
    <d v="2024-10-10T00:00:00"/>
    <d v="2024-10-10T00:00:00"/>
    <d v="2024-10-25T00:00:00"/>
    <d v="2024-10-25T00:00:00"/>
    <n v="61"/>
    <n v="0"/>
    <n v="1"/>
    <m/>
    <s v="Middle East"/>
    <m/>
    <x v="2"/>
    <x v="2"/>
    <n v="1"/>
    <n v="15"/>
    <x v="1"/>
  </r>
  <r>
    <s v="DL-01241"/>
    <s v="CUST-0194"/>
    <s v=""/>
    <x v="3"/>
    <s v="Prospecting"/>
    <s v="19K"/>
    <n v="19000"/>
    <x v="5"/>
    <x v="17"/>
    <x v="16"/>
    <s v="2023-03-22"/>
    <d v="2023-03-22T00:00:00"/>
    <d v="2023-07-31T00:00:00"/>
    <d v="2023-07-31T00:00:00"/>
    <m/>
    <s v=""/>
    <m/>
    <n v="0"/>
    <n v="1"/>
    <n v="2"/>
    <s v="Middle East"/>
    <m/>
    <x v="0"/>
    <x v="0"/>
    <n v="0"/>
    <s v=""/>
    <x v="0"/>
  </r>
  <r>
    <s v="DL-01242"/>
    <s v="CUST-1478"/>
    <s v="CMP-394"/>
    <x v="0"/>
    <s v="Negotiation"/>
    <s v="7195"/>
    <n v="7195"/>
    <x v="1"/>
    <x v="20"/>
    <x v="18"/>
    <s v="07/06/2023"/>
    <d v="2023-06-07T00:00:00"/>
    <d v="2023-08-12T00:00:00"/>
    <d v="2023-08-12T00:00:00"/>
    <m/>
    <s v=""/>
    <m/>
    <n v="0"/>
    <n v="1"/>
    <n v="11.7"/>
    <s v="East Africa"/>
    <m/>
    <x v="0"/>
    <x v="1"/>
    <n v="0"/>
    <s v=""/>
    <x v="0"/>
  </r>
  <r>
    <s v="DL-01243"/>
    <s v="CUST-0302"/>
    <s v="CMP-098"/>
    <x v="4"/>
    <s v="Prospecting"/>
    <s v="9,651"/>
    <n v="9651"/>
    <x v="8"/>
    <x v="4"/>
    <x v="4"/>
    <s v="2024-06-22"/>
    <d v="2024-06-22T00:00:00"/>
    <d v="2024-11-10T00:00:00"/>
    <d v="2024-11-10T00:00:00"/>
    <m/>
    <s v=""/>
    <m/>
    <n v="0"/>
    <n v="1"/>
    <n v="5.7"/>
    <s v="East Africa"/>
    <m/>
    <x v="0"/>
    <x v="2"/>
    <n v="0"/>
    <s v=""/>
    <x v="0"/>
  </r>
  <r>
    <s v="DL-01244"/>
    <s v="CUST-0400"/>
    <s v="CMP-085"/>
    <x v="4"/>
    <s v="Proposal"/>
    <s v="14181"/>
    <n v="14181"/>
    <x v="0"/>
    <x v="7"/>
    <x v="6"/>
    <s v="2023-04-05"/>
    <d v="2023-04-05T00:00:00"/>
    <d v="2023-08-13T00:00:00"/>
    <d v="2023-08-13T00:00:00"/>
    <m/>
    <s v=""/>
    <m/>
    <n v="0"/>
    <n v="1"/>
    <n v="31.2"/>
    <s v="Southeast Asia"/>
    <m/>
    <x v="0"/>
    <x v="2"/>
    <n v="0"/>
    <s v=""/>
    <x v="0"/>
  </r>
  <r>
    <s v="DL-01245"/>
    <s v="CUST-0037"/>
    <s v="CMP-185"/>
    <x v="0"/>
    <s v="Proposal"/>
    <s v="9,000"/>
    <n v="9000"/>
    <x v="7"/>
    <x v="22"/>
    <x v="20"/>
    <s v="2024-09-13"/>
    <d v="2024-09-13T00:00:00"/>
    <d v="2025-02-14T00:00:00"/>
    <d v="2025-02-14T00:00:00"/>
    <m/>
    <s v=""/>
    <m/>
    <n v="0"/>
    <n v="1"/>
    <n v="34.799999999999997"/>
    <s v="Southeast Asia"/>
    <m/>
    <x v="0"/>
    <x v="0"/>
    <n v="0"/>
    <s v=""/>
    <x v="0"/>
  </r>
  <r>
    <s v="DL-01246"/>
    <s v="CUST-0420"/>
    <s v="CMP-049"/>
    <x v="0"/>
    <s v="Closed Lost"/>
    <s v="6585"/>
    <n v="6585"/>
    <x v="3"/>
    <x v="11"/>
    <x v="10"/>
    <s v="2023-03-13"/>
    <d v="2023-03-13T00:00:00"/>
    <d v="2023-06-20T00:00:00"/>
    <d v="2023-06-20T00:00:00"/>
    <d v="2023-04-18T00:00:00"/>
    <d v="2023-04-18T00:00:00"/>
    <n v="36"/>
    <n v="0"/>
    <n v="1"/>
    <n v="21.6"/>
    <s v="ANZ"/>
    <m/>
    <x v="2"/>
    <x v="1"/>
    <n v="1"/>
    <n v="-63"/>
    <x v="1"/>
  </r>
  <r>
    <s v="DL-01247"/>
    <s v="CUST-0104"/>
    <s v="CMP-387"/>
    <x v="2"/>
    <s v="Prospecting"/>
    <s v="35055"/>
    <n v="35055"/>
    <x v="6"/>
    <x v="3"/>
    <x v="3"/>
    <s v="23/09/2023"/>
    <d v="2023-09-23T00:00:00"/>
    <d v="2024-01-07T00:00:00"/>
    <d v="2024-01-07T00:00:00"/>
    <m/>
    <s v=""/>
    <m/>
    <n v="0"/>
    <n v="1"/>
    <n v="28.8"/>
    <s v="ANZ"/>
    <m/>
    <x v="0"/>
    <x v="2"/>
    <n v="0"/>
    <s v=""/>
    <x v="0"/>
  </r>
  <r>
    <s v="DL-01248"/>
    <s v="CUST-0011"/>
    <s v="CMP-197"/>
    <x v="1"/>
    <s v="Qualification"/>
    <s v="80K"/>
    <n v="80000"/>
    <x v="1"/>
    <x v="19"/>
    <x v="17"/>
    <s v="2024-05-13"/>
    <d v="2024-05-13T00:00:00"/>
    <d v="2024-05-28T00:00:00"/>
    <d v="2024-05-28T00:00:00"/>
    <m/>
    <s v=""/>
    <m/>
    <n v="0"/>
    <n v="1"/>
    <n v="7.6"/>
    <s v="Southeast Asia"/>
    <m/>
    <x v="0"/>
    <x v="2"/>
    <n v="0"/>
    <s v=""/>
    <x v="0"/>
  </r>
  <r>
    <s v="DL-01249"/>
    <s v="CUST-1140"/>
    <s v=""/>
    <x v="4"/>
    <s v="Negotiation"/>
    <s v="4547"/>
    <n v="4547"/>
    <x v="1"/>
    <x v="14"/>
    <x v="13"/>
    <s v="2023-01-19"/>
    <d v="2023-01-19T00:00:00"/>
    <d v="2023-07-09T00:00:00"/>
    <d v="2023-07-09T00:00:00"/>
    <m/>
    <s v=""/>
    <m/>
    <n v="0"/>
    <n v="1"/>
    <m/>
    <s v="Middle East"/>
    <m/>
    <x v="0"/>
    <x v="1"/>
    <n v="0"/>
    <s v=""/>
    <x v="0"/>
  </r>
  <r>
    <s v="DL-01250"/>
    <s v="CUST-0423"/>
    <s v="CMP-362"/>
    <x v="3"/>
    <s v="Proposal"/>
    <s v="$21,167"/>
    <n v="21167"/>
    <x v="6"/>
    <x v="0"/>
    <x v="0"/>
    <s v="2023-09-28"/>
    <d v="2023-09-28T00:00:00"/>
    <d v="2024-03-16T00:00:00"/>
    <d v="2024-03-16T00:00:00"/>
    <m/>
    <s v=""/>
    <m/>
    <n v="0"/>
    <n v="1"/>
    <m/>
    <s v="Middle East"/>
    <m/>
    <x v="0"/>
    <x v="1"/>
    <n v="0"/>
    <s v=""/>
    <x v="0"/>
  </r>
  <r>
    <s v="DL-01251"/>
    <s v="CUST-1390"/>
    <s v="CMP-182"/>
    <x v="3"/>
    <s v="Closed Lost"/>
    <s v="23303"/>
    <n v="23303"/>
    <x v="2"/>
    <x v="1"/>
    <x v="1"/>
    <s v="2022-01-13"/>
    <d v="2022-01-13T00:00:00"/>
    <d v="2022-03-05T00:00:00"/>
    <d v="2022-03-05T00:00:00"/>
    <d v="2022-05-27T00:00:00"/>
    <d v="2022-05-27T00:00:00"/>
    <n v="134"/>
    <n v="0"/>
    <n v="1"/>
    <m/>
    <s v="Southeast Asia"/>
    <m/>
    <x v="2"/>
    <x v="0"/>
    <n v="1"/>
    <n v="83"/>
    <x v="0"/>
  </r>
  <r>
    <s v="DL-01252"/>
    <s v="CUST-0848"/>
    <s v=""/>
    <x v="3"/>
    <s v="Demo"/>
    <s v="5408"/>
    <n v="5408"/>
    <x v="3"/>
    <x v="10"/>
    <x v="9"/>
    <s v="2023-12-17"/>
    <d v="2023-12-17T00:00:00"/>
    <d v="2024-01-08T00:00:00"/>
    <d v="2024-01-08T00:00:00"/>
    <m/>
    <s v=""/>
    <m/>
    <n v="0"/>
    <n v="1"/>
    <n v="3.1"/>
    <s v="South Asia"/>
    <m/>
    <x v="0"/>
    <x v="2"/>
    <n v="0"/>
    <s v=""/>
    <x v="0"/>
  </r>
  <r>
    <s v="DL-01253"/>
    <s v="CUST-1186"/>
    <s v=""/>
    <x v="0"/>
    <s v="Demo"/>
    <s v="7316"/>
    <n v="7316"/>
    <x v="7"/>
    <x v="15"/>
    <x v="14"/>
    <s v="2024-04-04"/>
    <d v="2024-04-04T00:00:00"/>
    <d v="2024-04-21T00:00:00"/>
    <d v="2024-04-21T00:00:00"/>
    <m/>
    <s v=""/>
    <m/>
    <n v="0"/>
    <n v="1"/>
    <m/>
    <s v="South Asia"/>
    <m/>
    <x v="0"/>
    <x v="1"/>
    <n v="0"/>
    <s v=""/>
    <x v="0"/>
  </r>
  <r>
    <s v="DL-01254"/>
    <s v="CUST-0003"/>
    <s v="CMP-072"/>
    <x v="2"/>
    <s v="Demo"/>
    <s v="42015"/>
    <n v="42015"/>
    <x v="7"/>
    <x v="19"/>
    <x v="17"/>
    <s v="2024-05-08"/>
    <d v="2024-05-08T00:00:00"/>
    <d v="2024-09-01T00:00:00"/>
    <d v="2024-09-01T00:00:00"/>
    <m/>
    <s v=""/>
    <m/>
    <n v="0"/>
    <n v="1"/>
    <n v="16"/>
    <s v="ANZ"/>
    <m/>
    <x v="0"/>
    <x v="2"/>
    <n v="0"/>
    <s v=""/>
    <x v="0"/>
  </r>
  <r>
    <s v="DL-01255"/>
    <s v="CUST-0617"/>
    <s v="CMP-249"/>
    <x v="0"/>
    <s v="Closed Won"/>
    <s v="$3,227"/>
    <n v="3227"/>
    <x v="7"/>
    <x v="39"/>
    <x v="3"/>
    <s v="2022-11-08"/>
    <d v="2022-11-08T00:00:00"/>
    <d v="2023-02-07T00:00:00"/>
    <d v="2023-02-07T00:00:00"/>
    <d v="2023-03-17T00:00:00"/>
    <d v="2023-03-17T00:00:00"/>
    <n v="129"/>
    <n v="0"/>
    <n v="1"/>
    <n v="6.5"/>
    <s v="ANZ"/>
    <m/>
    <x v="1"/>
    <x v="0"/>
    <n v="1"/>
    <n v="38"/>
    <x v="0"/>
  </r>
  <r>
    <s v="DL-01256"/>
    <s v="CUST-0769"/>
    <s v=""/>
    <x v="1"/>
    <s v="Qualification"/>
    <s v="76K"/>
    <n v="76000"/>
    <x v="3"/>
    <x v="5"/>
    <x v="5"/>
    <s v="30/08/2023"/>
    <d v="2023-08-30T00:00:00"/>
    <d v="2024-01-17T00:00:00"/>
    <d v="2024-01-17T00:00:00"/>
    <m/>
    <s v=""/>
    <m/>
    <n v="0"/>
    <n v="1"/>
    <n v="2.5"/>
    <s v="Southeast Asia"/>
    <m/>
    <x v="0"/>
    <x v="1"/>
    <n v="0"/>
    <s v=""/>
    <x v="0"/>
  </r>
  <r>
    <s v="DL-01257"/>
    <s v="CUST-1179"/>
    <s v=""/>
    <x v="4"/>
    <s v="Prospecting"/>
    <s v="$7,168"/>
    <n v="7168"/>
    <x v="6"/>
    <x v="14"/>
    <x v="13"/>
    <s v="2022-09-07"/>
    <d v="2022-09-07T00:00:00"/>
    <d v="2023-01-10T00:00:00"/>
    <d v="2023-01-10T00:00:00"/>
    <m/>
    <s v=""/>
    <m/>
    <n v="0"/>
    <n v="1"/>
    <n v="16.100000000000001"/>
    <s v="South Asia"/>
    <m/>
    <x v="0"/>
    <x v="0"/>
    <n v="0"/>
    <s v=""/>
    <x v="0"/>
  </r>
  <r>
    <s v="DL-01258"/>
    <s v="CUST-1176"/>
    <s v="CMP-316"/>
    <x v="4"/>
    <s v="Proposal"/>
    <s v="8K"/>
    <n v="8000"/>
    <x v="2"/>
    <x v="12"/>
    <x v="11"/>
    <s v="2024-04-24"/>
    <d v="2024-04-24T00:00:00"/>
    <d v="2024-10-15T00:00:00"/>
    <d v="2024-10-15T00:00:00"/>
    <m/>
    <s v=""/>
    <m/>
    <n v="0"/>
    <n v="1"/>
    <n v="1.7"/>
    <s v="South Asia"/>
    <m/>
    <x v="0"/>
    <x v="0"/>
    <n v="0"/>
    <s v=""/>
    <x v="0"/>
  </r>
  <r>
    <s v="DL-01259"/>
    <s v="CUST-0307"/>
    <s v=""/>
    <x v="3"/>
    <s v="Closed Won"/>
    <s v="$14,638"/>
    <n v="14638"/>
    <x v="8"/>
    <x v="5"/>
    <x v="5"/>
    <s v="2024-09-30"/>
    <d v="2024-09-30T00:00:00"/>
    <d v="2025-02-12T00:00:00"/>
    <d v="2025-02-12T00:00:00"/>
    <d v="2025-03-13T00:00:00"/>
    <d v="2025-03-13T00:00:00"/>
    <n v="164"/>
    <n v="0"/>
    <n v="1"/>
    <n v="31.7"/>
    <s v="Middle East"/>
    <m/>
    <x v="1"/>
    <x v="2"/>
    <n v="1"/>
    <n v="29"/>
    <x v="1"/>
  </r>
  <r>
    <s v="DL-01260"/>
    <s v="CUST-1088"/>
    <s v="CMP-132"/>
    <x v="4"/>
    <s v="Proposal"/>
    <s v="2546"/>
    <n v="2546"/>
    <x v="2"/>
    <x v="1"/>
    <x v="1"/>
    <s v="2023-04-25"/>
    <d v="2023-04-25T00:00:00"/>
    <d v="2023-05-19T00:00:00"/>
    <d v="2023-05-19T00:00:00"/>
    <m/>
    <s v=""/>
    <m/>
    <n v="0"/>
    <n v="1"/>
    <n v="15.4"/>
    <s v="Middle East"/>
    <m/>
    <x v="0"/>
    <x v="0"/>
    <n v="0"/>
    <s v=""/>
    <x v="0"/>
  </r>
  <r>
    <s v="DL-01261"/>
    <s v="CUST-0727"/>
    <s v="CMP-010"/>
    <x v="0"/>
    <s v="Prospecting"/>
    <s v="$1,751"/>
    <n v="1751"/>
    <x v="4"/>
    <x v="6"/>
    <x v="2"/>
    <s v="2022-06-29"/>
    <d v="2022-06-29T00:00:00"/>
    <d v="2022-11-05T00:00:00"/>
    <d v="2022-11-05T00:00:00"/>
    <m/>
    <s v=""/>
    <m/>
    <n v="0"/>
    <n v="1"/>
    <m/>
    <s v="East Africa"/>
    <m/>
    <x v="0"/>
    <x v="0"/>
    <n v="0"/>
    <s v=""/>
    <x v="0"/>
  </r>
  <r>
    <s v="DL-01262"/>
    <s v="CUST-0602"/>
    <s v="CMP-192"/>
    <x v="4"/>
    <s v="Demo"/>
    <s v="9214"/>
    <n v="9214"/>
    <x v="0"/>
    <x v="9"/>
    <x v="8"/>
    <s v="2022-04-25"/>
    <d v="2022-04-25T00:00:00"/>
    <d v="2022-06-21T00:00:00"/>
    <d v="2022-06-21T00:00:00"/>
    <m/>
    <s v=""/>
    <m/>
    <n v="0"/>
    <n v="1"/>
    <n v="27.4"/>
    <s v="ANZ"/>
    <m/>
    <x v="0"/>
    <x v="0"/>
    <n v="0"/>
    <s v=""/>
    <x v="0"/>
  </r>
  <r>
    <s v="DL-01263"/>
    <s v="CUST-0961"/>
    <s v="CMP-142"/>
    <x v="3"/>
    <s v="Prospecting"/>
    <s v="$14,058"/>
    <n v="14058"/>
    <x v="4"/>
    <x v="22"/>
    <x v="20"/>
    <s v="06/08/2022"/>
    <d v="2022-08-06T00:00:00"/>
    <d v="2022-10-21T00:00:00"/>
    <d v="2022-10-21T00:00:00"/>
    <m/>
    <s v=""/>
    <m/>
    <n v="0"/>
    <n v="1"/>
    <m/>
    <s v="East Africa"/>
    <m/>
    <x v="0"/>
    <x v="0"/>
    <n v="0"/>
    <s v=""/>
    <x v="0"/>
  </r>
  <r>
    <s v="DL-01264"/>
    <s v="CUST-0886"/>
    <s v="CMP-048"/>
    <x v="1"/>
    <s v="Demo"/>
    <s v="64504"/>
    <n v="64504"/>
    <x v="5"/>
    <x v="10"/>
    <x v="9"/>
    <s v="2023-11-04"/>
    <d v="2023-11-04T00:00:00"/>
    <d v="2024-04-24T00:00:00"/>
    <d v="2024-04-24T00:00:00"/>
    <m/>
    <s v=""/>
    <m/>
    <n v="0"/>
    <n v="1"/>
    <n v="5.4"/>
    <s v="South Asia"/>
    <m/>
    <x v="0"/>
    <x v="0"/>
    <n v="0"/>
    <s v=""/>
    <x v="0"/>
  </r>
  <r>
    <s v="DL-01265"/>
    <s v="CUST-1405"/>
    <s v="CMP-150"/>
    <x v="2"/>
    <s v="Proposal"/>
    <s v="42,005"/>
    <n v="42005"/>
    <x v="8"/>
    <x v="4"/>
    <x v="4"/>
    <s v="2024-10-22"/>
    <d v="2024-10-22T00:00:00"/>
    <d v="2024-11-18T00:00:00"/>
    <d v="2024-11-18T00:00:00"/>
    <m/>
    <s v=""/>
    <m/>
    <n v="0"/>
    <n v="1"/>
    <n v="28.9"/>
    <s v="South Asia"/>
    <m/>
    <x v="0"/>
    <x v="2"/>
    <n v="0"/>
    <s v=""/>
    <x v="0"/>
  </r>
  <r>
    <s v="DL-01266"/>
    <s v="CUST-1309"/>
    <s v="CMP-177"/>
    <x v="4"/>
    <s v="Closed Lost"/>
    <s v="$4,358"/>
    <n v="4358"/>
    <x v="2"/>
    <x v="22"/>
    <x v="20"/>
    <s v="2023-07-24"/>
    <d v="2023-07-24T00:00:00"/>
    <d v="2023-12-06T00:00:00"/>
    <d v="2023-12-06T00:00:00"/>
    <d v="2023-08-20T00:00:00"/>
    <d v="2023-08-20T00:00:00"/>
    <n v="27"/>
    <n v="0"/>
    <n v="1"/>
    <n v="12"/>
    <s v="Middle East"/>
    <m/>
    <x v="2"/>
    <x v="2"/>
    <n v="1"/>
    <n v="-108"/>
    <x v="1"/>
  </r>
  <r>
    <s v="DL-01267"/>
    <s v="CUST-0024"/>
    <s v="CMP-383"/>
    <x v="1"/>
    <s v="Negotiation"/>
    <s v="77675"/>
    <n v="77675"/>
    <x v="3"/>
    <x v="14"/>
    <x v="13"/>
    <s v="18/09/2024"/>
    <d v="2024-09-18T00:00:00"/>
    <d v="2024-10-11T00:00:00"/>
    <d v="2024-10-11T00:00:00"/>
    <m/>
    <s v=""/>
    <m/>
    <n v="0"/>
    <n v="1"/>
    <n v="6.9"/>
    <s v="ANZ"/>
    <m/>
    <x v="0"/>
    <x v="1"/>
    <n v="0"/>
    <s v=""/>
    <x v="0"/>
  </r>
  <r>
    <s v="DL-01268"/>
    <s v="CUST-0712"/>
    <s v="CMP-260"/>
    <x v="3"/>
    <s v="Proposal"/>
    <s v="12K"/>
    <n v="12000"/>
    <x v="2"/>
    <x v="1"/>
    <x v="1"/>
    <s v="2024-08-16"/>
    <d v="2024-08-16T00:00:00"/>
    <d v="2024-09-25T00:00:00"/>
    <d v="2024-09-25T00:00:00"/>
    <m/>
    <s v=""/>
    <m/>
    <n v="0"/>
    <n v="1"/>
    <n v="20.6"/>
    <s v="Southeast Asia"/>
    <m/>
    <x v="0"/>
    <x v="0"/>
    <n v="0"/>
    <s v=""/>
    <x v="0"/>
  </r>
  <r>
    <s v="DL-01269"/>
    <s v="CUST-0155"/>
    <s v="CMP-358"/>
    <x v="3"/>
    <s v="Negotiation"/>
    <s v="9K"/>
    <n v="9000"/>
    <x v="0"/>
    <x v="3"/>
    <x v="3"/>
    <s v="2023-03-11"/>
    <d v="2023-03-11T00:00:00"/>
    <d v="2023-04-29T00:00:00"/>
    <d v="2023-04-29T00:00:00"/>
    <m/>
    <s v=""/>
    <m/>
    <n v="0"/>
    <n v="1"/>
    <n v="15.5"/>
    <s v="South Asia"/>
    <m/>
    <x v="0"/>
    <x v="1"/>
    <n v="0"/>
    <s v=""/>
    <x v="0"/>
  </r>
  <r>
    <s v="DL-01270"/>
    <s v="CUST-1183"/>
    <s v="CMP-174"/>
    <x v="1"/>
    <s v="Closed Won"/>
    <s v="$172,554"/>
    <n v="172554"/>
    <x v="1"/>
    <x v="15"/>
    <x v="14"/>
    <s v="2024-01-09"/>
    <d v="2024-01-09T00:00:00"/>
    <d v="2024-04-04T00:00:00"/>
    <d v="2024-04-04T00:00:00"/>
    <d v="2024-03-15T00:00:00"/>
    <d v="2024-03-15T00:00:00"/>
    <n v="66"/>
    <n v="1"/>
    <n v="1"/>
    <n v="4.0999999999999996"/>
    <s v="East Africa"/>
    <m/>
    <x v="1"/>
    <x v="1"/>
    <n v="1"/>
    <n v="-20"/>
    <x v="1"/>
  </r>
  <r>
    <s v="DL-01271"/>
    <s v="CUST-0205"/>
    <s v=""/>
    <x v="1"/>
    <s v="Closed Lost"/>
    <s v="$183,405"/>
    <n v="183405"/>
    <x v="0"/>
    <x v="6"/>
    <x v="2"/>
    <s v="2024-01-25"/>
    <d v="2024-01-25T00:00:00"/>
    <d v="2024-04-01T00:00:00"/>
    <d v="2024-04-01T00:00:00"/>
    <d v="2024-02-17T00:00:00"/>
    <d v="2024-02-17T00:00:00"/>
    <n v="23"/>
    <n v="0"/>
    <n v="1"/>
    <n v="17.600000000000001"/>
    <s v="ANZ"/>
    <m/>
    <x v="2"/>
    <x v="2"/>
    <n v="1"/>
    <n v="-44"/>
    <x v="1"/>
  </r>
  <r>
    <s v="DL-01272"/>
    <s v="CUST-0342"/>
    <s v=""/>
    <x v="1"/>
    <s v="Qualification"/>
    <s v="143581"/>
    <n v="143581"/>
    <x v="4"/>
    <x v="13"/>
    <x v="12"/>
    <s v="2023-02-23"/>
    <d v="2023-02-23T00:00:00"/>
    <d v="2023-07-11T00:00:00"/>
    <d v="2023-07-11T00:00:00"/>
    <m/>
    <s v=""/>
    <m/>
    <n v="0"/>
    <n v="1"/>
    <n v="31"/>
    <s v="South Asia"/>
    <m/>
    <x v="0"/>
    <x v="2"/>
    <n v="0"/>
    <s v=""/>
    <x v="0"/>
  </r>
  <r>
    <s v="DL-01273"/>
    <s v="CUST-0457"/>
    <s v="CMP-348"/>
    <x v="1"/>
    <s v="Prospecting"/>
    <s v="55442"/>
    <n v="55442"/>
    <x v="2"/>
    <x v="17"/>
    <x v="16"/>
    <s v="2024-12-07"/>
    <d v="2024-12-07T00:00:00"/>
    <d v="2025-05-03T00:00:00"/>
    <d v="2025-05-03T00:00:00"/>
    <m/>
    <s v=""/>
    <m/>
    <n v="0"/>
    <n v="1"/>
    <m/>
    <s v="East Africa"/>
    <m/>
    <x v="0"/>
    <x v="0"/>
    <n v="0"/>
    <s v=""/>
    <x v="0"/>
  </r>
  <r>
    <s v="DL-01274"/>
    <s v="CUST-0749"/>
    <s v="CMP-112"/>
    <x v="1"/>
    <s v="Proposal"/>
    <s v="$195,277"/>
    <n v="195277"/>
    <x v="1"/>
    <x v="11"/>
    <x v="10"/>
    <s v="26/05/2024"/>
    <d v="2024-05-26T00:00:00"/>
    <d v="2024-11-20T00:00:00"/>
    <d v="2024-11-20T00:00:00"/>
    <m/>
    <s v=""/>
    <m/>
    <n v="0"/>
    <n v="1"/>
    <n v="17.7"/>
    <s v="East Africa"/>
    <m/>
    <x v="0"/>
    <x v="2"/>
    <n v="0"/>
    <s v=""/>
    <x v="0"/>
  </r>
  <r>
    <s v="DL-01275"/>
    <s v="CUST-0722"/>
    <s v="CMP-070"/>
    <x v="3"/>
    <s v="Qualification"/>
    <s v="23427"/>
    <n v="23427"/>
    <x v="1"/>
    <x v="15"/>
    <x v="14"/>
    <s v="2022-06-19"/>
    <d v="2022-06-19T00:00:00"/>
    <d v="2022-10-07T00:00:00"/>
    <d v="2022-10-07T00:00:00"/>
    <m/>
    <s v=""/>
    <m/>
    <n v="0"/>
    <n v="1"/>
    <n v="2.2000000000000002"/>
    <s v="ANZ"/>
    <m/>
    <x v="0"/>
    <x v="0"/>
    <n v="0"/>
    <s v=""/>
    <x v="0"/>
  </r>
  <r>
    <s v="DL-01276"/>
    <s v="CUST-0441"/>
    <s v=""/>
    <x v="1"/>
    <s v="Closed Won"/>
    <s v="165,028"/>
    <n v="165028"/>
    <x v="5"/>
    <x v="0"/>
    <x v="0"/>
    <s v="2024-11-09"/>
    <d v="2024-11-09T00:00:00"/>
    <d v="2025-03-28T00:00:00"/>
    <d v="2025-03-28T00:00:00"/>
    <d v="2025-03-21T00:00:00"/>
    <d v="2025-03-21T00:00:00"/>
    <n v="132"/>
    <n v="0"/>
    <n v="1"/>
    <n v="20.6"/>
    <s v="Middle East"/>
    <m/>
    <x v="1"/>
    <x v="0"/>
    <n v="1"/>
    <n v="-7"/>
    <x v="1"/>
  </r>
  <r>
    <s v="DL-01277"/>
    <s v="CUST-0378"/>
    <s v="CMP-100"/>
    <x v="3"/>
    <s v="Closed Lost"/>
    <s v="23682"/>
    <n v="23682"/>
    <x v="8"/>
    <x v="21"/>
    <x v="19"/>
    <s v="2023-04-02"/>
    <d v="2023-04-02T00:00:00"/>
    <d v="2023-07-25T00:00:00"/>
    <d v="2023-07-25T00:00:00"/>
    <d v="2023-07-15T00:00:00"/>
    <d v="2023-07-15T00:00:00"/>
    <n v="104"/>
    <n v="0"/>
    <n v="1"/>
    <n v="15.9"/>
    <s v="ANZ"/>
    <m/>
    <x v="2"/>
    <x v="2"/>
    <n v="1"/>
    <n v="-10"/>
    <x v="1"/>
  </r>
  <r>
    <s v="DL-01278"/>
    <s v="CUST-0797"/>
    <s v="CMP-068"/>
    <x v="1"/>
    <s v="Closed Won"/>
    <s v="73,736"/>
    <n v="73736"/>
    <x v="7"/>
    <x v="22"/>
    <x v="20"/>
    <s v="2022-12-13"/>
    <d v="2022-12-13T00:00:00"/>
    <d v="2023-02-18T00:00:00"/>
    <d v="2023-02-18T00:00:00"/>
    <d v="2023-04-16T00:00:00"/>
    <d v="2023-04-16T00:00:00"/>
    <n v="124"/>
    <n v="0"/>
    <n v="1"/>
    <n v="23.7"/>
    <s v="ANZ"/>
    <m/>
    <x v="1"/>
    <x v="2"/>
    <n v="1"/>
    <n v="57"/>
    <x v="0"/>
  </r>
  <r>
    <s v="DL-01279"/>
    <s v="CUST-1061"/>
    <s v="CMP-197"/>
    <x v="0"/>
    <s v="Proposal"/>
    <s v="5990"/>
    <n v="5990"/>
    <x v="8"/>
    <x v="12"/>
    <x v="11"/>
    <s v="2024-06-04"/>
    <d v="2024-06-04T00:00:00"/>
    <d v="2024-08-09T00:00:00"/>
    <d v="2024-08-09T00:00:00"/>
    <m/>
    <s v=""/>
    <m/>
    <n v="0"/>
    <n v="1"/>
    <m/>
    <s v="East Africa"/>
    <m/>
    <x v="0"/>
    <x v="0"/>
    <n v="0"/>
    <s v=""/>
    <x v="0"/>
  </r>
  <r>
    <s v="DL-01280"/>
    <s v="CUST-1476"/>
    <s v="CMP-055"/>
    <x v="2"/>
    <s v="Negotiation"/>
    <s v="10164"/>
    <n v="10164"/>
    <x v="0"/>
    <x v="20"/>
    <x v="18"/>
    <s v="2024-02-13"/>
    <d v="2024-02-13T00:00:00"/>
    <d v="2024-07-01T00:00:00"/>
    <d v="2024-07-01T00:00:00"/>
    <m/>
    <s v=""/>
    <m/>
    <n v="0"/>
    <n v="1"/>
    <n v="24.5"/>
    <s v="Southeast Asia"/>
    <m/>
    <x v="0"/>
    <x v="0"/>
    <n v="0"/>
    <s v=""/>
    <x v="0"/>
  </r>
  <r>
    <s v="DL-01281"/>
    <s v="CUST-0391"/>
    <s v="CMP-087"/>
    <x v="0"/>
    <s v="Demo"/>
    <s v="6463"/>
    <n v="6463"/>
    <x v="7"/>
    <x v="9"/>
    <x v="8"/>
    <s v="2023-10-10"/>
    <d v="2023-10-10T00:00:00"/>
    <d v="2024-01-31T00:00:00"/>
    <d v="2024-01-31T00:00:00"/>
    <m/>
    <s v=""/>
    <m/>
    <n v="0"/>
    <n v="1"/>
    <n v="2.6"/>
    <s v="East Africa"/>
    <m/>
    <x v="0"/>
    <x v="0"/>
    <n v="0"/>
    <s v=""/>
    <x v="0"/>
  </r>
  <r>
    <s v="DL-01282"/>
    <s v="CUST-1383"/>
    <s v="CMP-105"/>
    <x v="0"/>
    <s v="Negotiation"/>
    <s v="$5,612"/>
    <n v="5612"/>
    <x v="8"/>
    <x v="7"/>
    <x v="6"/>
    <s v="2022-03-05"/>
    <d v="2022-03-05T00:00:00"/>
    <d v="2022-03-20T00:00:00"/>
    <d v="2022-03-20T00:00:00"/>
    <m/>
    <s v=""/>
    <m/>
    <n v="0"/>
    <n v="1"/>
    <n v="9.9"/>
    <s v="South Asia"/>
    <m/>
    <x v="0"/>
    <x v="2"/>
    <n v="0"/>
    <s v=""/>
    <x v="0"/>
  </r>
  <r>
    <s v="DL-01283"/>
    <s v="CUST-0848"/>
    <s v="CMP-366"/>
    <x v="3"/>
    <s v="Prospecting"/>
    <s v="7872"/>
    <n v="7872"/>
    <x v="7"/>
    <x v="25"/>
    <x v="21"/>
    <s v="2023-07-12"/>
    <d v="2023-07-12T00:00:00"/>
    <d v="2023-08-30T00:00:00"/>
    <d v="2023-08-30T00:00:00"/>
    <m/>
    <s v=""/>
    <m/>
    <n v="0"/>
    <n v="1"/>
    <n v="29.4"/>
    <s v="ANZ"/>
    <m/>
    <x v="0"/>
    <x v="2"/>
    <n v="0"/>
    <s v=""/>
    <x v="0"/>
  </r>
  <r>
    <s v="DL-01284"/>
    <s v="CUST-0436"/>
    <s v="CMP-250"/>
    <x v="3"/>
    <s v="Closed Won"/>
    <s v="$19,941"/>
    <n v="19941"/>
    <x v="4"/>
    <x v="21"/>
    <x v="19"/>
    <s v="2022-04-23"/>
    <d v="2022-04-23T00:00:00"/>
    <d v="2022-07-23T00:00:00"/>
    <d v="2022-07-23T00:00:00"/>
    <d v="2022-05-24T00:00:00"/>
    <d v="2022-05-24T00:00:00"/>
    <n v="31"/>
    <n v="0"/>
    <n v="1"/>
    <n v="34.4"/>
    <s v="ANZ"/>
    <m/>
    <x v="1"/>
    <x v="1"/>
    <n v="1"/>
    <n v="-60"/>
    <x v="1"/>
  </r>
  <r>
    <s v="DL-01285"/>
    <s v="CUST-0536"/>
    <s v=""/>
    <x v="2"/>
    <s v="Prospecting"/>
    <s v="42,172"/>
    <n v="42172"/>
    <x v="0"/>
    <x v="25"/>
    <x v="21"/>
    <s v="2024-12-12"/>
    <d v="2024-12-12T00:00:00"/>
    <d v="2025-04-24T00:00:00"/>
    <d v="2025-04-24T00:00:00"/>
    <m/>
    <s v=""/>
    <m/>
    <n v="0"/>
    <n v="1"/>
    <n v="3.2"/>
    <s v="Southeast Asia"/>
    <m/>
    <x v="0"/>
    <x v="0"/>
    <n v="0"/>
    <s v=""/>
    <x v="0"/>
  </r>
  <r>
    <s v="DL-01286"/>
    <s v="CUST-0731"/>
    <s v="CMP-072"/>
    <x v="3"/>
    <s v="Closed Won"/>
    <s v="$6,275"/>
    <n v="6275"/>
    <x v="5"/>
    <x v="20"/>
    <x v="18"/>
    <s v="2022-04-28"/>
    <d v="2022-04-28T00:00:00"/>
    <d v="2022-06-16T00:00:00"/>
    <d v="2022-06-16T00:00:00"/>
    <d v="2022-09-30T00:00:00"/>
    <d v="2022-09-30T00:00:00"/>
    <n v="155"/>
    <n v="1"/>
    <n v="1"/>
    <n v="10.8"/>
    <s v="Middle East"/>
    <m/>
    <x v="1"/>
    <x v="2"/>
    <n v="1"/>
    <n v="106"/>
    <x v="0"/>
  </r>
  <r>
    <s v="DL-01287"/>
    <s v="CUST-1130"/>
    <s v="CMP-284"/>
    <x v="0"/>
    <s v="Closed Lost"/>
    <s v="$8,399"/>
    <n v="8399"/>
    <x v="8"/>
    <x v="19"/>
    <x v="17"/>
    <s v="19/02/2022"/>
    <d v="2022-02-19T00:00:00"/>
    <d v="2022-06-02T00:00:00"/>
    <d v="2022-06-02T00:00:00"/>
    <d v="2022-07-05T00:00:00"/>
    <d v="2022-07-05T00:00:00"/>
    <n v="136"/>
    <n v="0"/>
    <n v="1"/>
    <n v="5.9"/>
    <s v="South Asia"/>
    <m/>
    <x v="2"/>
    <x v="1"/>
    <n v="1"/>
    <n v="33"/>
    <x v="0"/>
  </r>
  <r>
    <s v="DL-01288"/>
    <s v="CUST-0705"/>
    <s v=""/>
    <x v="2"/>
    <s v="Prospecting"/>
    <s v="$38,697"/>
    <n v="38697"/>
    <x v="6"/>
    <x v="3"/>
    <x v="3"/>
    <s v="2023-01-06"/>
    <d v="2023-01-06T00:00:00"/>
    <d v="2023-05-02T00:00:00"/>
    <d v="2023-05-02T00:00:00"/>
    <m/>
    <s v=""/>
    <m/>
    <n v="0"/>
    <n v="1"/>
    <n v="5.9"/>
    <s v="Southeast Asia"/>
    <m/>
    <x v="0"/>
    <x v="1"/>
    <n v="0"/>
    <s v=""/>
    <x v="0"/>
  </r>
  <r>
    <s v="DL-01289"/>
    <s v="CUST-0066"/>
    <s v="CMP-074"/>
    <x v="2"/>
    <s v="Prospecting"/>
    <s v="$24,506"/>
    <n v="24506"/>
    <x v="8"/>
    <x v="21"/>
    <x v="19"/>
    <s v="22/07/2023"/>
    <d v="2023-07-22T00:00:00"/>
    <d v="2023-10-05T00:00:00"/>
    <d v="2023-10-05T00:00:00"/>
    <m/>
    <s v=""/>
    <m/>
    <n v="0"/>
    <n v="1"/>
    <n v="1.3"/>
    <s v="Southeast Asia"/>
    <m/>
    <x v="0"/>
    <x v="0"/>
    <n v="0"/>
    <s v=""/>
    <x v="0"/>
  </r>
  <r>
    <s v="DL-01290"/>
    <s v="CUST-0579"/>
    <s v=""/>
    <x v="1"/>
    <s v="Prospecting"/>
    <s v="86419"/>
    <n v="86419"/>
    <x v="8"/>
    <x v="3"/>
    <x v="3"/>
    <s v="20/12/2023"/>
    <d v="2023-12-20T00:00:00"/>
    <m/>
    <s v=""/>
    <m/>
    <s v=""/>
    <m/>
    <n v="0"/>
    <n v="1"/>
    <n v="33.4"/>
    <s v="South Asia"/>
    <m/>
    <x v="0"/>
    <x v="2"/>
    <n v="0"/>
    <s v=""/>
    <x v="0"/>
  </r>
  <r>
    <s v="DL-01291"/>
    <s v="CUST-1181"/>
    <s v="CMP-203"/>
    <x v="1"/>
    <s v="Demo"/>
    <s v="184102"/>
    <n v="184102"/>
    <x v="0"/>
    <x v="14"/>
    <x v="13"/>
    <s v="2022-06-02"/>
    <d v="2022-06-02T00:00:00"/>
    <d v="2022-07-12T00:00:00"/>
    <d v="2022-07-12T00:00:00"/>
    <m/>
    <s v=""/>
    <m/>
    <n v="0"/>
    <n v="1"/>
    <m/>
    <s v="South Asia"/>
    <m/>
    <x v="0"/>
    <x v="0"/>
    <n v="0"/>
    <s v=""/>
    <x v="0"/>
  </r>
  <r>
    <s v="DL-01292"/>
    <s v="CUST-1202"/>
    <s v="CMP-265"/>
    <x v="2"/>
    <s v="Demo"/>
    <s v="$25,531"/>
    <n v="25531"/>
    <x v="6"/>
    <x v="14"/>
    <x v="13"/>
    <s v="2024-05-09"/>
    <d v="2024-05-09T00:00:00"/>
    <m/>
    <s v=""/>
    <m/>
    <s v=""/>
    <m/>
    <n v="0"/>
    <n v="1"/>
    <n v="27.8"/>
    <s v="Middle East"/>
    <m/>
    <x v="0"/>
    <x v="2"/>
    <n v="0"/>
    <s v=""/>
    <x v="0"/>
  </r>
  <r>
    <s v="DL-01293"/>
    <s v="CUST-0411"/>
    <s v=""/>
    <x v="2"/>
    <s v="Negotiation"/>
    <s v="11K"/>
    <n v="11000"/>
    <x v="7"/>
    <x v="7"/>
    <x v="6"/>
    <s v="2022-01-24"/>
    <d v="2022-01-24T00:00:00"/>
    <d v="2022-03-06T00:00:00"/>
    <d v="2022-03-06T00:00:00"/>
    <m/>
    <s v=""/>
    <m/>
    <n v="0"/>
    <n v="1"/>
    <n v="23.9"/>
    <s v="Middle East"/>
    <m/>
    <x v="0"/>
    <x v="0"/>
    <n v="0"/>
    <s v=""/>
    <x v="0"/>
  </r>
  <r>
    <s v="DL-01294"/>
    <s v="CUST-0494"/>
    <s v="CMP-372"/>
    <x v="0"/>
    <s v="Qualification"/>
    <s v="7655"/>
    <n v="7655"/>
    <x v="7"/>
    <x v="3"/>
    <x v="3"/>
    <s v="2023-06-08"/>
    <d v="2023-06-08T00:00:00"/>
    <d v="2023-09-25T00:00:00"/>
    <d v="2023-09-25T00:00:00"/>
    <m/>
    <s v=""/>
    <m/>
    <n v="0"/>
    <n v="1"/>
    <n v="12.6"/>
    <s v="Middle East"/>
    <m/>
    <x v="0"/>
    <x v="1"/>
    <n v="0"/>
    <s v=""/>
    <x v="0"/>
  </r>
  <r>
    <s v="DL-01295"/>
    <s v="CUST-0589"/>
    <s v="CMP-004"/>
    <x v="2"/>
    <s v="Prospecting"/>
    <s v="$16,097"/>
    <n v="16097"/>
    <x v="8"/>
    <x v="38"/>
    <x v="20"/>
    <s v="2023-03-14"/>
    <d v="2023-03-14T00:00:00"/>
    <d v="2023-06-26T00:00:00"/>
    <d v="2023-06-26T00:00:00"/>
    <m/>
    <s v=""/>
    <m/>
    <n v="0"/>
    <n v="1"/>
    <n v="18.3"/>
    <s v="South Asia"/>
    <m/>
    <x v="0"/>
    <x v="2"/>
    <n v="0"/>
    <s v=""/>
    <x v="0"/>
  </r>
  <r>
    <s v="DL-01296"/>
    <s v="CUST-0230"/>
    <s v=""/>
    <x v="4"/>
    <s v="Closed Won"/>
    <s v="7078"/>
    <n v="7078"/>
    <x v="6"/>
    <x v="0"/>
    <x v="0"/>
    <s v="2022-11-27"/>
    <d v="2022-11-27T00:00:00"/>
    <d v="2023-04-12T00:00:00"/>
    <d v="2023-04-12T00:00:00"/>
    <d v="2022-12-22T00:00:00"/>
    <d v="2022-12-22T00:00:00"/>
    <n v="25"/>
    <n v="1"/>
    <n v="1"/>
    <n v="31"/>
    <s v="East Africa"/>
    <m/>
    <x v="1"/>
    <x v="0"/>
    <n v="1"/>
    <n v="-111"/>
    <x v="1"/>
  </r>
  <r>
    <s v="DL-01297"/>
    <s v="CUST-0582"/>
    <s v="CMP-042"/>
    <x v="2"/>
    <s v="Closed Won"/>
    <s v="$39,728"/>
    <n v="39728"/>
    <x v="2"/>
    <x v="16"/>
    <x v="15"/>
    <s v="2024-10-19"/>
    <d v="2024-10-19T00:00:00"/>
    <d v="2024-12-09T00:00:00"/>
    <d v="2024-12-09T00:00:00"/>
    <d v="2025-01-12T00:00:00"/>
    <d v="2025-01-12T00:00:00"/>
    <n v="85"/>
    <n v="0"/>
    <n v="1"/>
    <n v="33.1"/>
    <s v="Southeast Asia"/>
    <m/>
    <x v="1"/>
    <x v="0"/>
    <n v="1"/>
    <n v="34"/>
    <x v="0"/>
  </r>
  <r>
    <s v="DL-01298"/>
    <s v="CUST-1380"/>
    <s v="CMP-152"/>
    <x v="1"/>
    <s v="Qualification"/>
    <s v="169393"/>
    <n v="169393"/>
    <x v="3"/>
    <x v="20"/>
    <x v="18"/>
    <s v="2022-10-20"/>
    <d v="2022-10-20T00:00:00"/>
    <d v="2023-03-04T00:00:00"/>
    <d v="2023-03-04T00:00:00"/>
    <m/>
    <s v=""/>
    <m/>
    <n v="0"/>
    <n v="1"/>
    <n v="31.7"/>
    <s v="South Asia"/>
    <m/>
    <x v="0"/>
    <x v="1"/>
    <n v="0"/>
    <s v=""/>
    <x v="0"/>
  </r>
  <r>
    <s v="DL-01299"/>
    <s v="CUST-0745"/>
    <s v=""/>
    <x v="3"/>
    <s v="Demo"/>
    <s v="23593"/>
    <n v="23593"/>
    <x v="6"/>
    <x v="25"/>
    <x v="21"/>
    <s v="2022-02-07"/>
    <d v="2022-02-07T00:00:00"/>
    <d v="2022-05-22T00:00:00"/>
    <d v="2022-05-22T00:00:00"/>
    <m/>
    <s v=""/>
    <m/>
    <n v="0"/>
    <n v="1"/>
    <n v="6.9"/>
    <s v="ANZ"/>
    <m/>
    <x v="0"/>
    <x v="2"/>
    <n v="0"/>
    <s v=""/>
    <x v="0"/>
  </r>
  <r>
    <s v="DL-01300"/>
    <s v="CUST-1216"/>
    <s v=""/>
    <x v="1"/>
    <s v="Qualification"/>
    <s v="$91,860"/>
    <n v="91860"/>
    <x v="0"/>
    <x v="10"/>
    <x v="9"/>
    <s v="2022-11-23"/>
    <d v="2022-11-23T00:00:00"/>
    <d v="2023-04-20T00:00:00"/>
    <d v="2023-04-20T00:00:00"/>
    <m/>
    <s v=""/>
    <m/>
    <n v="0"/>
    <n v="1"/>
    <n v="24.8"/>
    <s v="Southeast Asia"/>
    <m/>
    <x v="0"/>
    <x v="0"/>
    <n v="0"/>
    <s v=""/>
    <x v="0"/>
  </r>
  <r>
    <s v="DL-01301"/>
    <s v="CUST-0901"/>
    <s v="CMP-048"/>
    <x v="1"/>
    <s v="Prospecting"/>
    <s v="$108,985"/>
    <n v="108985"/>
    <x v="6"/>
    <x v="15"/>
    <x v="14"/>
    <s v="2022-12-22"/>
    <d v="2022-12-22T00:00:00"/>
    <d v="2023-02-26T00:00:00"/>
    <d v="2023-02-26T00:00:00"/>
    <m/>
    <s v=""/>
    <m/>
    <n v="0"/>
    <n v="1"/>
    <n v="2.8"/>
    <s v="Southeast Asia"/>
    <m/>
    <x v="0"/>
    <x v="0"/>
    <n v="0"/>
    <s v=""/>
    <x v="0"/>
  </r>
  <r>
    <s v="DL-01302"/>
    <s v="CUST-1119"/>
    <s v="CMP-085"/>
    <x v="0"/>
    <s v="Closed Lost"/>
    <s v="$2,008"/>
    <n v="2008"/>
    <x v="7"/>
    <x v="8"/>
    <x v="7"/>
    <s v="2022-03-06"/>
    <d v="2022-03-06T00:00:00"/>
    <d v="2022-07-13T00:00:00"/>
    <d v="2022-07-13T00:00:00"/>
    <d v="2022-06-23T00:00:00"/>
    <d v="2022-06-23T00:00:00"/>
    <n v="109"/>
    <n v="0"/>
    <n v="1"/>
    <n v="27"/>
    <s v="ANZ"/>
    <m/>
    <x v="2"/>
    <x v="2"/>
    <n v="1"/>
    <n v="-20"/>
    <x v="1"/>
  </r>
  <r>
    <s v="DL-01303"/>
    <s v="CUST-0419"/>
    <s v="CMP-146"/>
    <x v="2"/>
    <s v="Closed Won"/>
    <s v="40,372"/>
    <n v="40372"/>
    <x v="2"/>
    <x v="4"/>
    <x v="4"/>
    <s v="2022-12-02"/>
    <d v="2022-12-02T00:00:00"/>
    <d v="2023-03-17T00:00:00"/>
    <d v="2023-03-17T00:00:00"/>
    <d v="2023-01-18T00:00:00"/>
    <d v="2023-01-18T00:00:00"/>
    <n v="47"/>
    <n v="1"/>
    <n v="1"/>
    <n v="27.4"/>
    <s v="ANZ"/>
    <m/>
    <x v="1"/>
    <x v="0"/>
    <n v="1"/>
    <n v="-58"/>
    <x v="1"/>
  </r>
  <r>
    <s v="DL-01304"/>
    <s v="CUST-0983"/>
    <s v="CMP-127"/>
    <x v="4"/>
    <s v="Qualification"/>
    <s v="$13,460"/>
    <n v="13460"/>
    <x v="8"/>
    <x v="24"/>
    <x v="15"/>
    <s v="2023-06-20"/>
    <d v="2023-06-20T00:00:00"/>
    <d v="2023-07-24T00:00:00"/>
    <d v="2023-07-24T00:00:00"/>
    <m/>
    <s v=""/>
    <m/>
    <n v="0"/>
    <n v="1"/>
    <n v="35"/>
    <s v="East Africa"/>
    <m/>
    <x v="0"/>
    <x v="1"/>
    <n v="0"/>
    <s v=""/>
    <x v="0"/>
  </r>
  <r>
    <s v="DL-01305"/>
    <s v="CUST-0318"/>
    <s v="CMP-347"/>
    <x v="1"/>
    <s v="Proposal"/>
    <s v="$72,235"/>
    <n v="72235"/>
    <x v="6"/>
    <x v="11"/>
    <x v="10"/>
    <s v="2022-01-17"/>
    <d v="2022-01-17T00:00:00"/>
    <d v="2022-04-27T00:00:00"/>
    <d v="2022-04-27T00:00:00"/>
    <m/>
    <s v=""/>
    <m/>
    <n v="0"/>
    <n v="1"/>
    <n v="3.7"/>
    <s v="Middle East"/>
    <m/>
    <x v="0"/>
    <x v="2"/>
    <n v="0"/>
    <s v=""/>
    <x v="0"/>
  </r>
  <r>
    <s v="DL-01306"/>
    <s v="CUST-0289"/>
    <s v="CMP-106"/>
    <x v="0"/>
    <s v="Qualification"/>
    <s v="8K"/>
    <n v="8000"/>
    <x v="8"/>
    <x v="15"/>
    <x v="14"/>
    <s v="2022-09-08"/>
    <d v="2022-09-08T00:00:00"/>
    <m/>
    <s v=""/>
    <m/>
    <s v=""/>
    <m/>
    <n v="0"/>
    <n v="1"/>
    <n v="12.2"/>
    <s v="South Asia"/>
    <m/>
    <x v="0"/>
    <x v="2"/>
    <n v="0"/>
    <s v=""/>
    <x v="0"/>
  </r>
  <r>
    <s v="DL-01307"/>
    <s v="CUST-0694"/>
    <s v="CMP-244"/>
    <x v="2"/>
    <s v="Prospecting"/>
    <s v="$40,775"/>
    <n v="40775"/>
    <x v="2"/>
    <x v="14"/>
    <x v="13"/>
    <s v="2023-04-06"/>
    <d v="2023-04-06T00:00:00"/>
    <d v="2023-09-02T00:00:00"/>
    <d v="2023-09-02T00:00:00"/>
    <m/>
    <s v=""/>
    <m/>
    <n v="0"/>
    <n v="1"/>
    <n v="3.7"/>
    <s v="ANZ"/>
    <m/>
    <x v="0"/>
    <x v="0"/>
    <n v="0"/>
    <s v=""/>
    <x v="0"/>
  </r>
  <r>
    <s v="DL-01308"/>
    <s v="CUST-1426"/>
    <s v=""/>
    <x v="0"/>
    <s v="Negotiation"/>
    <s v="$1,494"/>
    <n v="1494"/>
    <x v="0"/>
    <x v="3"/>
    <x v="3"/>
    <s v="2024-07-27"/>
    <d v="2024-07-27T00:00:00"/>
    <d v="2024-12-13T00:00:00"/>
    <d v="2024-12-13T00:00:00"/>
    <m/>
    <s v=""/>
    <m/>
    <n v="0"/>
    <n v="1"/>
    <n v="31.9"/>
    <s v="ANZ"/>
    <m/>
    <x v="0"/>
    <x v="2"/>
    <n v="0"/>
    <s v=""/>
    <x v="0"/>
  </r>
  <r>
    <s v="DL-01309"/>
    <s v="CUST-0239"/>
    <s v="CMP-312"/>
    <x v="1"/>
    <s v="Qualification"/>
    <s v="177646"/>
    <n v="177646"/>
    <x v="3"/>
    <x v="15"/>
    <x v="14"/>
    <s v="2022-08-27"/>
    <d v="2022-08-27T00:00:00"/>
    <d v="2022-12-01T00:00:00"/>
    <d v="2022-12-01T00:00:00"/>
    <m/>
    <s v=""/>
    <m/>
    <n v="0"/>
    <n v="1"/>
    <n v="13"/>
    <s v="ANZ"/>
    <m/>
    <x v="0"/>
    <x v="2"/>
    <n v="0"/>
    <s v=""/>
    <x v="0"/>
  </r>
  <r>
    <s v="DL-01310"/>
    <s v="CUST-1154"/>
    <s v="CMP-293"/>
    <x v="4"/>
    <s v="Qualification"/>
    <s v="13,773"/>
    <n v="13773"/>
    <x v="2"/>
    <x v="5"/>
    <x v="5"/>
    <s v="2023-06-26"/>
    <d v="2023-06-26T00:00:00"/>
    <d v="2023-07-21T00:00:00"/>
    <d v="2023-07-21T00:00:00"/>
    <m/>
    <s v=""/>
    <m/>
    <n v="0"/>
    <n v="1"/>
    <n v="30.2"/>
    <s v="South Asia"/>
    <m/>
    <x v="0"/>
    <x v="2"/>
    <n v="0"/>
    <s v=""/>
    <x v="0"/>
  </r>
  <r>
    <s v="DL-01311"/>
    <s v="CUST-0831"/>
    <s v="CMP-296"/>
    <x v="1"/>
    <s v="Negotiation"/>
    <s v="$99,776"/>
    <n v="99776"/>
    <x v="0"/>
    <x v="17"/>
    <x v="16"/>
    <s v="2023-04-24"/>
    <d v="2023-04-24T00:00:00"/>
    <d v="2023-08-31T00:00:00"/>
    <d v="2023-08-31T00:00:00"/>
    <m/>
    <s v=""/>
    <m/>
    <n v="0"/>
    <n v="1"/>
    <n v="22.8"/>
    <s v="ANZ"/>
    <m/>
    <x v="0"/>
    <x v="0"/>
    <n v="0"/>
    <s v=""/>
    <x v="0"/>
  </r>
  <r>
    <s v="DL-01312"/>
    <s v="CUST-1424"/>
    <s v=""/>
    <x v="3"/>
    <s v="Prospecting"/>
    <s v="$13,204"/>
    <n v="13204"/>
    <x v="2"/>
    <x v="10"/>
    <x v="9"/>
    <s v="2022-07-31"/>
    <d v="2022-07-31T00:00:00"/>
    <d v="2022-10-22T00:00:00"/>
    <d v="2022-10-22T00:00:00"/>
    <m/>
    <s v=""/>
    <m/>
    <n v="0"/>
    <n v="1"/>
    <n v="8.3000000000000007"/>
    <s v="Southeast Asia"/>
    <m/>
    <x v="0"/>
    <x v="2"/>
    <n v="0"/>
    <s v=""/>
    <x v="0"/>
  </r>
  <r>
    <s v="DL-01313"/>
    <s v="CUST-1094"/>
    <s v=""/>
    <x v="0"/>
    <s v="Prospecting"/>
    <s v="8,420"/>
    <n v="8420"/>
    <x v="0"/>
    <x v="7"/>
    <x v="6"/>
    <s v="2023-12-07"/>
    <d v="2023-12-07T00:00:00"/>
    <d v="2024-01-21T00:00:00"/>
    <d v="2024-01-21T00:00:00"/>
    <m/>
    <s v=""/>
    <m/>
    <n v="0"/>
    <n v="1"/>
    <n v="26.2"/>
    <s v="Middle East"/>
    <m/>
    <x v="0"/>
    <x v="1"/>
    <n v="0"/>
    <s v=""/>
    <x v="0"/>
  </r>
  <r>
    <s v="DL-01314"/>
    <s v="CUST-0350"/>
    <s v="CMP-157"/>
    <x v="0"/>
    <s v="Proposal"/>
    <s v="$3,821"/>
    <n v="3821"/>
    <x v="5"/>
    <x v="0"/>
    <x v="0"/>
    <s v="06/12/2023"/>
    <d v="2023-12-06T00:00:00"/>
    <d v="2024-03-12T00:00:00"/>
    <d v="2024-03-12T00:00:00"/>
    <m/>
    <s v=""/>
    <m/>
    <n v="0"/>
    <n v="1"/>
    <n v="27.8"/>
    <s v="Southeast Asia"/>
    <m/>
    <x v="0"/>
    <x v="2"/>
    <n v="0"/>
    <s v=""/>
    <x v="0"/>
  </r>
  <r>
    <s v="DL-01315"/>
    <s v="CUST-0201"/>
    <s v=""/>
    <x v="4"/>
    <s v="Proposal"/>
    <s v="2565"/>
    <n v="2565"/>
    <x v="7"/>
    <x v="11"/>
    <x v="10"/>
    <s v="2022-02-08"/>
    <d v="2022-02-08T00:00:00"/>
    <d v="2022-07-06T00:00:00"/>
    <d v="2022-07-06T00:00:00"/>
    <m/>
    <s v=""/>
    <m/>
    <n v="0"/>
    <n v="1"/>
    <n v="9.4"/>
    <s v="East Africa"/>
    <m/>
    <x v="0"/>
    <x v="0"/>
    <n v="0"/>
    <s v=""/>
    <x v="0"/>
  </r>
  <r>
    <s v="DL-01316"/>
    <s v="CUST-0971"/>
    <s v="CMP-067"/>
    <x v="3"/>
    <s v="Closed Won"/>
    <s v="21756"/>
    <n v="21756"/>
    <x v="0"/>
    <x v="20"/>
    <x v="18"/>
    <s v="2022-04-07"/>
    <d v="2022-04-07T00:00:00"/>
    <d v="2022-06-28T00:00:00"/>
    <d v="2022-06-28T00:00:00"/>
    <d v="2022-09-04T00:00:00"/>
    <d v="2022-09-04T00:00:00"/>
    <n v="150"/>
    <n v="0"/>
    <n v="1"/>
    <n v="1.3"/>
    <s v="ANZ"/>
    <m/>
    <x v="1"/>
    <x v="2"/>
    <n v="1"/>
    <n v="68"/>
    <x v="0"/>
  </r>
  <r>
    <s v="DL-01317"/>
    <s v="CUST-0379"/>
    <s v=""/>
    <x v="3"/>
    <s v="Proposal"/>
    <s v="$8,951"/>
    <n v="8951"/>
    <x v="1"/>
    <x v="15"/>
    <x v="14"/>
    <s v="2023-02-25"/>
    <d v="2023-02-25T00:00:00"/>
    <d v="2023-07-29T00:00:00"/>
    <d v="2023-07-29T00:00:00"/>
    <m/>
    <s v=""/>
    <m/>
    <n v="0"/>
    <n v="1"/>
    <n v="26.7"/>
    <s v="East Africa"/>
    <m/>
    <x v="0"/>
    <x v="2"/>
    <n v="0"/>
    <s v=""/>
    <x v="0"/>
  </r>
  <r>
    <s v="DL-01318"/>
    <s v="CUST-0192"/>
    <s v=""/>
    <x v="3"/>
    <s v="Prospecting"/>
    <s v="$9,833"/>
    <n v="9833"/>
    <x v="3"/>
    <x v="13"/>
    <x v="12"/>
    <s v="2022-01-15"/>
    <d v="2022-01-15T00:00:00"/>
    <m/>
    <s v=""/>
    <m/>
    <s v=""/>
    <m/>
    <n v="0"/>
    <n v="1"/>
    <n v="31.4"/>
    <s v="East Africa"/>
    <m/>
    <x v="0"/>
    <x v="2"/>
    <n v="0"/>
    <s v=""/>
    <x v="0"/>
  </r>
  <r>
    <s v="DL-01319"/>
    <s v="CUST-0166"/>
    <s v=""/>
    <x v="4"/>
    <s v="Demo"/>
    <s v="$9,060"/>
    <n v="9060"/>
    <x v="2"/>
    <x v="17"/>
    <x v="16"/>
    <s v="2024-04-13"/>
    <d v="2024-04-13T00:00:00"/>
    <d v="2024-06-26T00:00:00"/>
    <d v="2024-06-26T00:00:00"/>
    <m/>
    <s v=""/>
    <m/>
    <n v="0"/>
    <n v="1"/>
    <n v="16.600000000000001"/>
    <s v="ANZ"/>
    <m/>
    <x v="0"/>
    <x v="1"/>
    <n v="0"/>
    <s v=""/>
    <x v="0"/>
  </r>
  <r>
    <s v="DL-01320"/>
    <s v="CUST-1144"/>
    <s v="CMP-027"/>
    <x v="0"/>
    <s v="Proposal"/>
    <s v="$5,693"/>
    <n v="5693"/>
    <x v="7"/>
    <x v="16"/>
    <x v="15"/>
    <s v="2024-10-28"/>
    <d v="2024-10-28T00:00:00"/>
    <d v="2024-12-26T00:00:00"/>
    <d v="2024-12-26T00:00:00"/>
    <m/>
    <s v=""/>
    <m/>
    <n v="0"/>
    <n v="1"/>
    <m/>
    <s v="Southeast Asia"/>
    <m/>
    <x v="0"/>
    <x v="2"/>
    <n v="0"/>
    <s v=""/>
    <x v="0"/>
  </r>
  <r>
    <s v="DL-01321"/>
    <s v="CUST-0149"/>
    <s v=""/>
    <x v="4"/>
    <s v="Closed Won"/>
    <s v="8K"/>
    <n v="8000"/>
    <x v="3"/>
    <x v="20"/>
    <x v="18"/>
    <s v="2024-11-12"/>
    <d v="2024-11-12T00:00:00"/>
    <d v="2024-11-30T00:00:00"/>
    <d v="2024-11-30T00:00:00"/>
    <d v="2025-03-17T00:00:00"/>
    <d v="2025-03-17T00:00:00"/>
    <n v="125"/>
    <n v="0"/>
    <n v="1"/>
    <n v="24"/>
    <s v="South Asia"/>
    <m/>
    <x v="1"/>
    <x v="2"/>
    <n v="1"/>
    <n v="107"/>
    <x v="0"/>
  </r>
  <r>
    <s v="DL-01322"/>
    <s v="CUST-0181"/>
    <s v="CMP-398"/>
    <x v="4"/>
    <s v="Proposal"/>
    <s v="9,621"/>
    <n v="9621"/>
    <x v="0"/>
    <x v="1"/>
    <x v="1"/>
    <s v="2023-03-30"/>
    <d v="2023-03-30T00:00:00"/>
    <d v="2023-09-23T00:00:00"/>
    <d v="2023-09-23T00:00:00"/>
    <m/>
    <s v=""/>
    <m/>
    <n v="0"/>
    <n v="1"/>
    <n v="33"/>
    <s v="Southeast Asia"/>
    <m/>
    <x v="0"/>
    <x v="0"/>
    <n v="0"/>
    <s v=""/>
    <x v="0"/>
  </r>
  <r>
    <s v="DL-01323"/>
    <s v="CUST-0377"/>
    <s v=""/>
    <x v="4"/>
    <s v="Negotiation"/>
    <s v="5341"/>
    <n v="5341"/>
    <x v="8"/>
    <x v="22"/>
    <x v="20"/>
    <s v="2023-10-11"/>
    <d v="2023-10-11T00:00:00"/>
    <d v="2024-03-25T00:00:00"/>
    <d v="2024-03-25T00:00:00"/>
    <m/>
    <s v=""/>
    <m/>
    <n v="0"/>
    <n v="1"/>
    <n v="5.2"/>
    <s v="ANZ"/>
    <m/>
    <x v="0"/>
    <x v="0"/>
    <n v="0"/>
    <s v=""/>
    <x v="0"/>
  </r>
  <r>
    <s v="DL-01324"/>
    <s v="CUST-0616"/>
    <s v="CMP-144"/>
    <x v="3"/>
    <s v="Proposal"/>
    <s v="$8,316"/>
    <n v="8316"/>
    <x v="0"/>
    <x v="19"/>
    <x v="17"/>
    <s v="2022-11-23"/>
    <d v="2022-11-23T00:00:00"/>
    <d v="2023-03-17T00:00:00"/>
    <d v="2023-03-17T00:00:00"/>
    <m/>
    <s v=""/>
    <m/>
    <n v="0"/>
    <n v="1"/>
    <n v="1"/>
    <s v="South Asia"/>
    <m/>
    <x v="0"/>
    <x v="2"/>
    <n v="0"/>
    <s v=""/>
    <x v="0"/>
  </r>
  <r>
    <s v="DL-01325"/>
    <s v="CUST-0568"/>
    <s v="CMP-110"/>
    <x v="0"/>
    <s v="Closed Won"/>
    <s v="2K"/>
    <n v="2000"/>
    <x v="8"/>
    <x v="3"/>
    <x v="3"/>
    <s v="2022-11-21"/>
    <d v="2022-11-21T00:00:00"/>
    <d v="2023-03-23T00:00:00"/>
    <d v="2023-03-23T00:00:00"/>
    <d v="2023-04-30T00:00:00"/>
    <d v="2023-04-30T00:00:00"/>
    <n v="160"/>
    <n v="0"/>
    <n v="1"/>
    <n v="17.600000000000001"/>
    <s v="East Africa"/>
    <m/>
    <x v="1"/>
    <x v="0"/>
    <n v="1"/>
    <n v="38"/>
    <x v="0"/>
  </r>
  <r>
    <s v="DL-01326"/>
    <s v="CUST-1140"/>
    <s v="CMP-209"/>
    <x v="4"/>
    <s v="Closed Won"/>
    <s v="2,704"/>
    <n v="2704"/>
    <x v="3"/>
    <x v="5"/>
    <x v="5"/>
    <s v="14/04/2024"/>
    <d v="2024-04-14T00:00:00"/>
    <d v="2024-06-16T00:00:00"/>
    <d v="2024-06-16T00:00:00"/>
    <d v="2024-10-17T00:00:00"/>
    <d v="2024-10-17T00:00:00"/>
    <n v="186"/>
    <n v="0"/>
    <n v="1"/>
    <n v="22.4"/>
    <s v="East Africa"/>
    <m/>
    <x v="1"/>
    <x v="1"/>
    <n v="1"/>
    <n v="123"/>
    <x v="0"/>
  </r>
  <r>
    <s v="DL-01327"/>
    <s v="CUST-0737"/>
    <s v=""/>
    <x v="4"/>
    <s v="Demo"/>
    <s v="7255"/>
    <n v="7255"/>
    <x v="2"/>
    <x v="11"/>
    <x v="10"/>
    <s v="2024-04-30"/>
    <d v="2024-04-30T00:00:00"/>
    <d v="2024-07-17T00:00:00"/>
    <d v="2024-07-17T00:00:00"/>
    <m/>
    <s v=""/>
    <m/>
    <n v="0"/>
    <n v="1"/>
    <n v="29.2"/>
    <s v="East Africa"/>
    <m/>
    <x v="0"/>
    <x v="2"/>
    <n v="0"/>
    <s v=""/>
    <x v="0"/>
  </r>
  <r>
    <s v="DL-01328"/>
    <s v="CUST-0454"/>
    <s v="CMP-263"/>
    <x v="1"/>
    <s v="Proposal"/>
    <s v="210,042"/>
    <n v="210042"/>
    <x v="3"/>
    <x v="14"/>
    <x v="13"/>
    <s v="2023-07-21"/>
    <d v="2023-07-21T00:00:00"/>
    <d v="2023-11-18T00:00:00"/>
    <d v="2023-11-18T00:00:00"/>
    <m/>
    <s v=""/>
    <m/>
    <n v="0"/>
    <n v="1"/>
    <n v="34.1"/>
    <s v="Southeast Asia"/>
    <m/>
    <x v="0"/>
    <x v="2"/>
    <n v="0"/>
    <s v=""/>
    <x v="0"/>
  </r>
  <r>
    <s v="DL-01329"/>
    <s v="CUST-0640"/>
    <s v="CMP-062"/>
    <x v="3"/>
    <s v="Closed Lost"/>
    <s v="$6,263"/>
    <n v="6263"/>
    <x v="1"/>
    <x v="6"/>
    <x v="2"/>
    <s v="2023-08-01"/>
    <d v="2023-08-01T00:00:00"/>
    <d v="2023-08-17T00:00:00"/>
    <d v="2023-08-17T00:00:00"/>
    <d v="2023-11-28T00:00:00"/>
    <d v="2023-11-28T00:00:00"/>
    <n v="119"/>
    <n v="0"/>
    <n v="1"/>
    <m/>
    <s v="East Africa"/>
    <m/>
    <x v="2"/>
    <x v="2"/>
    <n v="1"/>
    <n v="103"/>
    <x v="0"/>
  </r>
  <r>
    <s v="DL-01330"/>
    <s v="CUST-0682"/>
    <s v="CMP-261"/>
    <x v="3"/>
    <s v="Proposal"/>
    <s v="$18,304"/>
    <n v="18304"/>
    <x v="0"/>
    <x v="20"/>
    <x v="18"/>
    <s v="2024-06-16"/>
    <d v="2024-06-16T00:00:00"/>
    <d v="2024-08-11T00:00:00"/>
    <d v="2024-08-11T00:00:00"/>
    <m/>
    <s v=""/>
    <m/>
    <n v="0"/>
    <n v="1"/>
    <n v="0.1"/>
    <s v="South Asia"/>
    <m/>
    <x v="0"/>
    <x v="1"/>
    <n v="0"/>
    <s v=""/>
    <x v="0"/>
  </r>
  <r>
    <s v="DL-01331"/>
    <s v="CUST-1006"/>
    <s v="CMP-315"/>
    <x v="1"/>
    <s v="Prospecting"/>
    <s v="$170,833"/>
    <n v="170833"/>
    <x v="1"/>
    <x v="15"/>
    <x v="14"/>
    <s v="2024-11-15"/>
    <d v="2024-11-15T00:00:00"/>
    <m/>
    <s v=""/>
    <m/>
    <s v=""/>
    <m/>
    <n v="0"/>
    <n v="1"/>
    <n v="14.5"/>
    <s v="ANZ"/>
    <m/>
    <x v="0"/>
    <x v="2"/>
    <n v="0"/>
    <s v=""/>
    <x v="0"/>
  </r>
  <r>
    <s v="DL-01332"/>
    <s v="CUST-0007"/>
    <s v="CMP-207"/>
    <x v="4"/>
    <s v="Closed Won"/>
    <s v="$9,870"/>
    <n v="9870"/>
    <x v="8"/>
    <x v="6"/>
    <x v="2"/>
    <s v="2022-09-19"/>
    <d v="2022-09-19T00:00:00"/>
    <d v="2023-02-01T00:00:00"/>
    <d v="2023-02-01T00:00:00"/>
    <d v="2023-03-08T00:00:00"/>
    <d v="2023-03-08T00:00:00"/>
    <n v="170"/>
    <n v="1"/>
    <n v="3"/>
    <m/>
    <s v="Middle East"/>
    <m/>
    <x v="1"/>
    <x v="0"/>
    <n v="1"/>
    <n v="35"/>
    <x v="0"/>
  </r>
  <r>
    <s v="DL-01333"/>
    <s v="CUST-0973"/>
    <s v="CMP-162"/>
    <x v="1"/>
    <s v="Proposal"/>
    <s v="160499"/>
    <n v="160499"/>
    <x v="4"/>
    <x v="27"/>
    <x v="8"/>
    <s v="2024-10-11"/>
    <d v="2024-10-11T00:00:00"/>
    <d v="2025-01-21T00:00:00"/>
    <d v="2025-01-21T00:00:00"/>
    <m/>
    <s v=""/>
    <m/>
    <n v="0"/>
    <n v="1"/>
    <n v="30.5"/>
    <s v="East Africa"/>
    <m/>
    <x v="0"/>
    <x v="0"/>
    <n v="0"/>
    <s v=""/>
    <x v="0"/>
  </r>
  <r>
    <s v="DL-01334"/>
    <s v="CUST-0582"/>
    <s v="CMP-194"/>
    <x v="0"/>
    <s v="Prospecting"/>
    <s v="4627"/>
    <n v="4627"/>
    <x v="2"/>
    <x v="3"/>
    <x v="3"/>
    <s v="2022-08-27"/>
    <d v="2022-08-27T00:00:00"/>
    <d v="2022-09-28T00:00:00"/>
    <d v="2022-09-28T00:00:00"/>
    <m/>
    <s v=""/>
    <m/>
    <n v="0"/>
    <n v="1"/>
    <m/>
    <s v="Southeast Asia"/>
    <m/>
    <x v="0"/>
    <x v="0"/>
    <n v="0"/>
    <s v=""/>
    <x v="0"/>
  </r>
  <r>
    <s v="DL-01335"/>
    <s v="CUST-1421"/>
    <s v="CMP-202"/>
    <x v="1"/>
    <s v="Demo"/>
    <s v="193623"/>
    <n v="193623"/>
    <x v="3"/>
    <x v="11"/>
    <x v="10"/>
    <s v="2024-03-03"/>
    <d v="2024-03-03T00:00:00"/>
    <d v="2024-06-10T00:00:00"/>
    <d v="2024-06-10T00:00:00"/>
    <m/>
    <s v=""/>
    <m/>
    <n v="0"/>
    <n v="1"/>
    <n v="29.6"/>
    <s v="ANZ"/>
    <m/>
    <x v="0"/>
    <x v="2"/>
    <n v="0"/>
    <s v=""/>
    <x v="0"/>
  </r>
  <r>
    <s v="DL-01336"/>
    <s v="CUST-0550"/>
    <s v="CMP-361"/>
    <x v="2"/>
    <s v="Proposal"/>
    <s v="33K"/>
    <n v="33000"/>
    <x v="7"/>
    <x v="6"/>
    <x v="2"/>
    <s v="2023-09-28"/>
    <d v="2023-09-28T00:00:00"/>
    <d v="2024-02-01T00:00:00"/>
    <d v="2024-02-01T00:00:00"/>
    <m/>
    <s v=""/>
    <m/>
    <n v="0"/>
    <n v="1"/>
    <m/>
    <s v="South Asia"/>
    <m/>
    <x v="0"/>
    <x v="1"/>
    <n v="0"/>
    <s v=""/>
    <x v="0"/>
  </r>
  <r>
    <s v="DL-01337"/>
    <s v="CUST-0656"/>
    <s v="CMP-381"/>
    <x v="3"/>
    <s v="Proposal"/>
    <s v="23615"/>
    <n v="23615"/>
    <x v="5"/>
    <x v="22"/>
    <x v="20"/>
    <s v="2024-05-08"/>
    <d v="2024-05-08T00:00:00"/>
    <d v="2024-10-04T00:00:00"/>
    <d v="2024-10-04T00:00:00"/>
    <m/>
    <s v=""/>
    <m/>
    <n v="0"/>
    <n v="1"/>
    <n v="11.7"/>
    <s v="East Africa"/>
    <m/>
    <x v="0"/>
    <x v="2"/>
    <n v="0"/>
    <s v=""/>
    <x v="0"/>
  </r>
  <r>
    <s v="DL-01338"/>
    <s v="CUST-0922"/>
    <s v="CMP-044"/>
    <x v="3"/>
    <s v="Prospecting"/>
    <s v="15853"/>
    <n v="15853"/>
    <x v="1"/>
    <x v="1"/>
    <x v="1"/>
    <s v="2022-02-15"/>
    <d v="2022-02-15T00:00:00"/>
    <d v="2022-05-16T00:00:00"/>
    <d v="2022-05-16T00:00:00"/>
    <m/>
    <s v=""/>
    <m/>
    <n v="0"/>
    <n v="1"/>
    <n v="32.9"/>
    <s v="Middle East"/>
    <m/>
    <x v="0"/>
    <x v="0"/>
    <n v="0"/>
    <s v=""/>
    <x v="0"/>
  </r>
  <r>
    <s v="DL-01339"/>
    <s v="CUST-1461"/>
    <s v="CMP-068"/>
    <x v="1"/>
    <s v="Demo"/>
    <s v="$127,878"/>
    <n v="127878"/>
    <x v="3"/>
    <x v="4"/>
    <x v="4"/>
    <s v="2022-03-25"/>
    <d v="2022-03-25T00:00:00"/>
    <d v="2022-07-17T00:00:00"/>
    <d v="2022-07-17T00:00:00"/>
    <m/>
    <s v=""/>
    <m/>
    <n v="0"/>
    <n v="1"/>
    <n v="29.8"/>
    <s v="South Asia"/>
    <m/>
    <x v="0"/>
    <x v="2"/>
    <n v="0"/>
    <s v=""/>
    <x v="0"/>
  </r>
  <r>
    <s v="DL-01340"/>
    <s v="CUST-0430"/>
    <s v="CMP-195"/>
    <x v="4"/>
    <s v="Demo"/>
    <s v="$13,979"/>
    <n v="13979"/>
    <x v="8"/>
    <x v="6"/>
    <x v="2"/>
    <s v="2022-08-12"/>
    <d v="2022-08-12T00:00:00"/>
    <d v="2022-09-21T00:00:00"/>
    <d v="2022-09-21T00:00:00"/>
    <m/>
    <s v=""/>
    <m/>
    <n v="0"/>
    <n v="1"/>
    <n v="17"/>
    <s v="East Africa"/>
    <m/>
    <x v="0"/>
    <x v="0"/>
    <n v="0"/>
    <s v=""/>
    <x v="0"/>
  </r>
  <r>
    <s v="DL-01341"/>
    <s v="CUST-1188"/>
    <s v="CMP-310"/>
    <x v="2"/>
    <s v="Closed Won"/>
    <s v="32,231"/>
    <n v="32231"/>
    <x v="1"/>
    <x v="17"/>
    <x v="16"/>
    <s v="2022-06-12"/>
    <d v="2022-06-12T00:00:00"/>
    <d v="2022-09-19T00:00:00"/>
    <d v="2022-09-19T00:00:00"/>
    <d v="2022-11-28T00:00:00"/>
    <d v="2022-11-28T00:00:00"/>
    <n v="169"/>
    <n v="0"/>
    <n v="1"/>
    <m/>
    <s v="Middle East"/>
    <m/>
    <x v="1"/>
    <x v="0"/>
    <n v="1"/>
    <n v="70"/>
    <x v="0"/>
  </r>
  <r>
    <s v="DL-01342"/>
    <s v="CUST-0335"/>
    <s v="CMP-280"/>
    <x v="3"/>
    <s v="Closed Won"/>
    <s v="20,745"/>
    <n v="20745"/>
    <x v="5"/>
    <x v="8"/>
    <x v="7"/>
    <s v="2024-02-12"/>
    <d v="2024-02-12T00:00:00"/>
    <d v="2024-07-22T00:00:00"/>
    <d v="2024-07-22T00:00:00"/>
    <d v="2024-04-02T00:00:00"/>
    <d v="2024-04-02T00:00:00"/>
    <n v="50"/>
    <n v="1"/>
    <n v="4"/>
    <n v="13.5"/>
    <s v="East Africa"/>
    <m/>
    <x v="1"/>
    <x v="0"/>
    <n v="1"/>
    <n v="-111"/>
    <x v="1"/>
  </r>
  <r>
    <s v="DL-01343"/>
    <s v="CUST-1195"/>
    <s v="CMP-372"/>
    <x v="4"/>
    <s v="Negotiation"/>
    <s v="$14,243"/>
    <n v="14243"/>
    <x v="6"/>
    <x v="7"/>
    <x v="6"/>
    <s v="2022-06-11"/>
    <d v="2022-06-11T00:00:00"/>
    <d v="2022-11-11T00:00:00"/>
    <d v="2022-11-11T00:00:00"/>
    <m/>
    <s v=""/>
    <m/>
    <n v="0"/>
    <n v="1"/>
    <m/>
    <s v="Middle East"/>
    <m/>
    <x v="0"/>
    <x v="2"/>
    <n v="0"/>
    <s v=""/>
    <x v="0"/>
  </r>
  <r>
    <s v="DL-01344"/>
    <s v="CUST-1407"/>
    <s v="CMP-084"/>
    <x v="1"/>
    <s v="Closed Won"/>
    <s v="$98,426"/>
    <n v="98426"/>
    <x v="5"/>
    <x v="0"/>
    <x v="0"/>
    <s v="2024-01-12"/>
    <d v="2024-01-12T00:00:00"/>
    <d v="2024-03-05T00:00:00"/>
    <d v="2024-03-05T00:00:00"/>
    <d v="2024-05-16T00:00:00"/>
    <d v="2024-05-16T00:00:00"/>
    <n v="125"/>
    <n v="1"/>
    <n v="3"/>
    <n v="8.8000000000000007"/>
    <s v="Middle East"/>
    <m/>
    <x v="1"/>
    <x v="0"/>
    <n v="1"/>
    <n v="72"/>
    <x v="0"/>
  </r>
  <r>
    <s v="DL-01345"/>
    <s v="CUST-0935"/>
    <s v="CMP-307"/>
    <x v="1"/>
    <s v="Closed Lost"/>
    <s v="$123,404"/>
    <n v="123404"/>
    <x v="4"/>
    <x v="4"/>
    <x v="4"/>
    <s v="2023-05-05"/>
    <d v="2023-05-05T00:00:00"/>
    <d v="2023-10-10T00:00:00"/>
    <d v="2023-10-10T00:00:00"/>
    <d v="2023-06-01T00:00:00"/>
    <d v="2023-06-01T00:00:00"/>
    <n v="27"/>
    <n v="0"/>
    <n v="1"/>
    <n v="8"/>
    <s v="South Asia"/>
    <m/>
    <x v="2"/>
    <x v="2"/>
    <n v="1"/>
    <n v="-131"/>
    <x v="1"/>
  </r>
  <r>
    <s v="DL-01346"/>
    <s v="CUST-0039"/>
    <s v="CMP-308"/>
    <x v="3"/>
    <s v="Negotiation"/>
    <s v="$10,908"/>
    <n v="10908"/>
    <x v="7"/>
    <x v="25"/>
    <x v="21"/>
    <s v="2024-08-19"/>
    <d v="2024-08-19T00:00:00"/>
    <d v="2025-01-28T00:00:00"/>
    <d v="2025-01-28T00:00:00"/>
    <m/>
    <s v=""/>
    <m/>
    <n v="0"/>
    <n v="1"/>
    <n v="21.8"/>
    <s v="Middle East"/>
    <m/>
    <x v="0"/>
    <x v="0"/>
    <n v="0"/>
    <s v=""/>
    <x v="0"/>
  </r>
  <r>
    <s v="DL-01347"/>
    <s v="CUST-0926"/>
    <s v="CMP-226"/>
    <x v="3"/>
    <s v="Closed Lost"/>
    <s v="19,167"/>
    <n v="19167"/>
    <x v="3"/>
    <x v="8"/>
    <x v="7"/>
    <s v="2022-07-08"/>
    <d v="2022-07-08T00:00:00"/>
    <d v="2022-11-23T00:00:00"/>
    <d v="2022-11-23T00:00:00"/>
    <d v="2022-11-08T00:00:00"/>
    <d v="2022-11-08T00:00:00"/>
    <n v="123"/>
    <n v="0"/>
    <n v="1"/>
    <n v="6.3"/>
    <s v="East Africa"/>
    <m/>
    <x v="2"/>
    <x v="2"/>
    <n v="1"/>
    <n v="-15"/>
    <x v="1"/>
  </r>
  <r>
    <s v="DL-01348"/>
    <s v="CUST-0827"/>
    <s v="CMP-207"/>
    <x v="2"/>
    <s v="Closed Won"/>
    <s v="15068"/>
    <n v="15068"/>
    <x v="8"/>
    <x v="20"/>
    <x v="18"/>
    <s v="2023-02-10"/>
    <d v="2023-02-10T00:00:00"/>
    <d v="2023-03-30T00:00:00"/>
    <d v="2023-03-30T00:00:00"/>
    <d v="2023-08-06T00:00:00"/>
    <d v="2023-08-06T00:00:00"/>
    <n v="177"/>
    <n v="0"/>
    <n v="1"/>
    <n v="10.6"/>
    <s v="Middle East"/>
    <m/>
    <x v="1"/>
    <x v="1"/>
    <n v="1"/>
    <n v="129"/>
    <x v="0"/>
  </r>
  <r>
    <s v="DL-01349"/>
    <s v="CUST-0927"/>
    <s v="CMP-277"/>
    <x v="0"/>
    <s v="Closed Won"/>
    <s v="9K"/>
    <n v="9000"/>
    <x v="4"/>
    <x v="20"/>
    <x v="18"/>
    <s v="2023-06-10"/>
    <d v="2023-06-10T00:00:00"/>
    <d v="2023-09-06T00:00:00"/>
    <d v="2023-09-06T00:00:00"/>
    <d v="2023-07-27T00:00:00"/>
    <d v="2023-07-27T00:00:00"/>
    <n v="47"/>
    <n v="0"/>
    <n v="1"/>
    <m/>
    <s v="South Asia"/>
    <m/>
    <x v="1"/>
    <x v="2"/>
    <n v="1"/>
    <n v="-41"/>
    <x v="1"/>
  </r>
  <r>
    <s v="DL-01350"/>
    <s v="CUST-1088"/>
    <s v="CMP-148"/>
    <x v="3"/>
    <s v="Qualification"/>
    <s v="20K"/>
    <n v="20000"/>
    <x v="5"/>
    <x v="7"/>
    <x v="6"/>
    <s v="2022-02-18"/>
    <d v="2022-02-18T00:00:00"/>
    <d v="2022-03-09T00:00:00"/>
    <d v="2022-03-09T00:00:00"/>
    <m/>
    <s v=""/>
    <m/>
    <n v="0"/>
    <n v="1"/>
    <n v="30"/>
    <s v="ANZ"/>
    <m/>
    <x v="0"/>
    <x v="0"/>
    <n v="0"/>
    <s v=""/>
    <x v="0"/>
  </r>
  <r>
    <s v="DL-01351"/>
    <s v="CUST-1268"/>
    <s v="CMP-234"/>
    <x v="4"/>
    <s v="Negotiation"/>
    <s v="$3,996"/>
    <n v="3996"/>
    <x v="6"/>
    <x v="21"/>
    <x v="19"/>
    <s v="2023-10-10"/>
    <d v="2023-10-10T00:00:00"/>
    <d v="2024-01-02T00:00:00"/>
    <d v="2024-01-02T00:00:00"/>
    <m/>
    <s v=""/>
    <m/>
    <n v="0"/>
    <n v="1"/>
    <n v="4.3"/>
    <s v="Middle East"/>
    <m/>
    <x v="0"/>
    <x v="1"/>
    <n v="0"/>
    <s v=""/>
    <x v="0"/>
  </r>
  <r>
    <s v="DL-01352"/>
    <s v="CUST-0298"/>
    <s v=""/>
    <x v="4"/>
    <s v="Proposal"/>
    <s v="$12,052"/>
    <n v="12052"/>
    <x v="2"/>
    <x v="21"/>
    <x v="19"/>
    <s v="2023-02-09"/>
    <d v="2023-02-09T00:00:00"/>
    <d v="2023-05-19T00:00:00"/>
    <d v="2023-05-19T00:00:00"/>
    <m/>
    <s v=""/>
    <m/>
    <n v="0"/>
    <n v="1"/>
    <n v="29.5"/>
    <s v="East Africa"/>
    <m/>
    <x v="0"/>
    <x v="1"/>
    <n v="0"/>
    <s v=""/>
    <x v="0"/>
  </r>
  <r>
    <s v="DL-01353"/>
    <s v="CUST-0657"/>
    <s v=""/>
    <x v="4"/>
    <s v="Demo"/>
    <s v="13010"/>
    <n v="13010"/>
    <x v="2"/>
    <x v="21"/>
    <x v="19"/>
    <s v="25/12/2022"/>
    <d v="2022-12-25T00:00:00"/>
    <d v="2023-04-12T00:00:00"/>
    <d v="2023-04-12T00:00:00"/>
    <m/>
    <s v=""/>
    <m/>
    <n v="0"/>
    <n v="1"/>
    <m/>
    <s v="Middle East"/>
    <m/>
    <x v="0"/>
    <x v="1"/>
    <n v="0"/>
    <s v=""/>
    <x v="0"/>
  </r>
  <r>
    <s v="DL-01354"/>
    <s v="CUST-1333"/>
    <s v=""/>
    <x v="4"/>
    <s v="Closed Lost"/>
    <s v="6833"/>
    <n v="6833"/>
    <x v="1"/>
    <x v="9"/>
    <x v="8"/>
    <s v="2024-05-26"/>
    <d v="2024-05-26T00:00:00"/>
    <d v="2024-09-10T00:00:00"/>
    <d v="2024-09-10T00:00:00"/>
    <d v="2024-07-01T00:00:00"/>
    <d v="2024-07-01T00:00:00"/>
    <n v="36"/>
    <n v="0"/>
    <n v="1"/>
    <n v="4.5"/>
    <s v="East Africa"/>
    <m/>
    <x v="2"/>
    <x v="2"/>
    <n v="1"/>
    <n v="-71"/>
    <x v="1"/>
  </r>
  <r>
    <s v="DL-01355"/>
    <s v="CUST-0843"/>
    <s v="CMP-108"/>
    <x v="4"/>
    <s v="Negotiation"/>
    <s v="9811"/>
    <n v="9811"/>
    <x v="2"/>
    <x v="17"/>
    <x v="16"/>
    <s v="2024-11-16"/>
    <d v="2024-11-16T00:00:00"/>
    <d v="2025-04-10T00:00:00"/>
    <d v="2025-04-10T00:00:00"/>
    <m/>
    <s v=""/>
    <m/>
    <n v="0"/>
    <n v="1"/>
    <n v="4"/>
    <s v="Southeast Asia"/>
    <m/>
    <x v="0"/>
    <x v="2"/>
    <n v="0"/>
    <s v=""/>
    <x v="0"/>
  </r>
  <r>
    <s v="DL-01356"/>
    <s v="CUST-1312"/>
    <s v="CMP-260"/>
    <x v="1"/>
    <s v="Closed Won"/>
    <s v="160,283"/>
    <n v="160283"/>
    <x v="7"/>
    <x v="9"/>
    <x v="8"/>
    <s v="2024-12-27"/>
    <d v="2024-12-27T00:00:00"/>
    <m/>
    <s v=""/>
    <d v="2025-07-12T00:00:00"/>
    <d v="2025-07-12T00:00:00"/>
    <n v="197"/>
    <n v="0"/>
    <n v="1"/>
    <n v="3"/>
    <s v="ANZ"/>
    <m/>
    <x v="1"/>
    <x v="2"/>
    <n v="1"/>
    <s v=""/>
    <x v="0"/>
  </r>
  <r>
    <s v="DL-01357"/>
    <s v="CUST-0150"/>
    <s v="CMP-162"/>
    <x v="2"/>
    <s v="Closed Won"/>
    <s v="10308"/>
    <n v="10308"/>
    <x v="5"/>
    <x v="10"/>
    <x v="9"/>
    <s v="2023-10-12"/>
    <d v="2023-10-12T00:00:00"/>
    <d v="2024-03-12T00:00:00"/>
    <d v="2024-03-12T00:00:00"/>
    <d v="2023-12-06T00:00:00"/>
    <d v="2023-12-06T00:00:00"/>
    <n v="55"/>
    <n v="0"/>
    <n v="1"/>
    <n v="1.8"/>
    <s v="ANZ"/>
    <m/>
    <x v="1"/>
    <x v="2"/>
    <n v="1"/>
    <n v="-97"/>
    <x v="1"/>
  </r>
  <r>
    <s v="DL-01358"/>
    <s v="CUST-0160"/>
    <s v=""/>
    <x v="2"/>
    <s v="Prospecting"/>
    <s v="39,218"/>
    <n v="39218"/>
    <x v="6"/>
    <x v="12"/>
    <x v="11"/>
    <s v="2023-12-16"/>
    <d v="2023-12-16T00:00:00"/>
    <d v="2024-06-11T00:00:00"/>
    <d v="2024-06-11T00:00:00"/>
    <m/>
    <s v=""/>
    <m/>
    <n v="0"/>
    <n v="1"/>
    <n v="11.5"/>
    <s v="East Africa"/>
    <m/>
    <x v="0"/>
    <x v="2"/>
    <n v="0"/>
    <s v=""/>
    <x v="0"/>
  </r>
  <r>
    <s v="DL-01359"/>
    <s v="CUST-0634"/>
    <s v="CMP-025"/>
    <x v="2"/>
    <s v="Closed Lost"/>
    <s v="$19,360"/>
    <n v="19360"/>
    <x v="5"/>
    <x v="17"/>
    <x v="16"/>
    <s v="2023-10-19"/>
    <d v="2023-10-19T00:00:00"/>
    <d v="2024-03-31T00:00:00"/>
    <d v="2024-03-31T00:00:00"/>
    <d v="2023-12-31T00:00:00"/>
    <d v="2023-12-31T00:00:00"/>
    <n v="73"/>
    <n v="0"/>
    <n v="1"/>
    <n v="3.8"/>
    <s v="East Africa"/>
    <m/>
    <x v="2"/>
    <x v="1"/>
    <n v="1"/>
    <n v="-91"/>
    <x v="1"/>
  </r>
  <r>
    <s v="DL-01360"/>
    <s v="CUST-0031"/>
    <s v="CMP-349"/>
    <x v="1"/>
    <s v="Negotiation"/>
    <s v="206859"/>
    <n v="206859"/>
    <x v="6"/>
    <x v="10"/>
    <x v="9"/>
    <s v="2023-03-05"/>
    <d v="2023-03-05T00:00:00"/>
    <d v="2023-04-29T00:00:00"/>
    <d v="2023-04-29T00:00:00"/>
    <m/>
    <s v=""/>
    <m/>
    <n v="0"/>
    <n v="1"/>
    <n v="5"/>
    <s v="Middle East"/>
    <m/>
    <x v="0"/>
    <x v="0"/>
    <n v="0"/>
    <s v=""/>
    <x v="0"/>
  </r>
  <r>
    <s v="DL-01361"/>
    <s v="CUST-1485"/>
    <s v="CMP-297"/>
    <x v="4"/>
    <s v="Closed Won"/>
    <s v="$8,956"/>
    <n v="8956"/>
    <x v="8"/>
    <x v="8"/>
    <x v="7"/>
    <s v="2024-06-25"/>
    <d v="2024-06-25T00:00:00"/>
    <d v="2024-09-06T00:00:00"/>
    <d v="2024-09-06T00:00:00"/>
    <d v="2024-12-16T00:00:00"/>
    <d v="2024-12-16T00:00:00"/>
    <n v="174"/>
    <n v="0"/>
    <n v="1"/>
    <m/>
    <s v="South Asia"/>
    <m/>
    <x v="1"/>
    <x v="2"/>
    <n v="1"/>
    <n v="101"/>
    <x v="0"/>
  </r>
  <r>
    <s v="DL-01362"/>
    <s v="CUST-1034"/>
    <s v=""/>
    <x v="3"/>
    <s v="Demo"/>
    <s v="$22,781"/>
    <n v="22781"/>
    <x v="3"/>
    <x v="25"/>
    <x v="21"/>
    <s v="2024-12-20"/>
    <d v="2024-12-20T00:00:00"/>
    <d v="2025-05-28T00:00:00"/>
    <d v="2025-05-28T00:00:00"/>
    <m/>
    <s v=""/>
    <m/>
    <n v="0"/>
    <n v="1"/>
    <n v="6.3"/>
    <s v="ANZ"/>
    <m/>
    <x v="0"/>
    <x v="1"/>
    <n v="0"/>
    <s v=""/>
    <x v="0"/>
  </r>
  <r>
    <s v="DL-01363"/>
    <s v="CUST-0025"/>
    <s v="CMP-150"/>
    <x v="0"/>
    <s v="Proposal"/>
    <s v="3656"/>
    <n v="3656"/>
    <x v="8"/>
    <x v="15"/>
    <x v="14"/>
    <s v="2024-12-06"/>
    <d v="2024-12-06T00:00:00"/>
    <d v="2025-06-01T00:00:00"/>
    <d v="2025-06-01T00:00:00"/>
    <m/>
    <s v=""/>
    <m/>
    <n v="0"/>
    <n v="1"/>
    <n v="0.6"/>
    <s v="ANZ"/>
    <m/>
    <x v="0"/>
    <x v="0"/>
    <n v="0"/>
    <s v=""/>
    <x v="0"/>
  </r>
  <r>
    <s v="DL-01364"/>
    <s v="CUST-0655"/>
    <s v=""/>
    <x v="4"/>
    <s v="Negotiation"/>
    <s v="7,767"/>
    <n v="7767"/>
    <x v="6"/>
    <x v="6"/>
    <x v="2"/>
    <s v="2024-11-05"/>
    <d v="2024-11-05T00:00:00"/>
    <d v="2025-02-12T00:00:00"/>
    <d v="2025-02-12T00:00:00"/>
    <m/>
    <s v=""/>
    <m/>
    <n v="0"/>
    <n v="1"/>
    <n v="20.3"/>
    <s v="ANZ"/>
    <m/>
    <x v="0"/>
    <x v="0"/>
    <n v="0"/>
    <s v=""/>
    <x v="0"/>
  </r>
  <r>
    <s v="DL-01365"/>
    <s v="CUST-1358"/>
    <s v="CMP-098"/>
    <x v="2"/>
    <s v="Prospecting"/>
    <s v="32K"/>
    <n v="32000"/>
    <x v="2"/>
    <x v="11"/>
    <x v="10"/>
    <s v="2023-03-03"/>
    <d v="2023-03-03T00:00:00"/>
    <d v="2023-05-23T00:00:00"/>
    <d v="2023-05-23T00:00:00"/>
    <m/>
    <s v=""/>
    <m/>
    <n v="0"/>
    <n v="1"/>
    <n v="8.8000000000000007"/>
    <s v="South Asia"/>
    <m/>
    <x v="0"/>
    <x v="2"/>
    <n v="0"/>
    <s v=""/>
    <x v="0"/>
  </r>
  <r>
    <s v="DL-01366"/>
    <s v="CUST-1289"/>
    <s v="CMP-204"/>
    <x v="1"/>
    <s v="Closed Won"/>
    <s v="61,559"/>
    <n v="61559"/>
    <x v="5"/>
    <x v="3"/>
    <x v="3"/>
    <s v="2024-09-17"/>
    <d v="2024-09-17T00:00:00"/>
    <d v="2025-03-10T00:00:00"/>
    <d v="2025-03-10T00:00:00"/>
    <d v="2024-10-07T00:00:00"/>
    <d v="2024-10-07T00:00:00"/>
    <n v="20"/>
    <n v="1"/>
    <n v="2"/>
    <n v="2"/>
    <s v="Southeast Asia"/>
    <m/>
    <x v="1"/>
    <x v="2"/>
    <n v="1"/>
    <n v="-154"/>
    <x v="1"/>
  </r>
  <r>
    <s v="DL-01367"/>
    <s v="CUST-1330"/>
    <s v="CMP-227"/>
    <x v="0"/>
    <s v="Closed Won"/>
    <s v="4,687"/>
    <n v="4687"/>
    <x v="5"/>
    <x v="13"/>
    <x v="12"/>
    <s v="2024-03-14"/>
    <d v="2024-03-14T00:00:00"/>
    <d v="2024-07-30T00:00:00"/>
    <d v="2024-07-30T00:00:00"/>
    <d v="2024-04-10T00:00:00"/>
    <d v="2024-04-10T00:00:00"/>
    <n v="27"/>
    <n v="0"/>
    <n v="1"/>
    <n v="20.100000000000001"/>
    <s v="Middle East"/>
    <m/>
    <x v="1"/>
    <x v="0"/>
    <n v="1"/>
    <n v="-111"/>
    <x v="1"/>
  </r>
  <r>
    <s v="DL-01368"/>
    <s v="CUST-1436"/>
    <s v="CMP-082"/>
    <x v="0"/>
    <s v="Proposal"/>
    <s v="$1,832"/>
    <n v="1832"/>
    <x v="0"/>
    <x v="12"/>
    <x v="11"/>
    <s v="11/01/2022"/>
    <d v="2022-01-11T00:00:00"/>
    <d v="2022-07-07T00:00:00"/>
    <d v="2022-07-07T00:00:00"/>
    <m/>
    <s v=""/>
    <m/>
    <n v="0"/>
    <n v="1"/>
    <m/>
    <s v="South Asia"/>
    <m/>
    <x v="0"/>
    <x v="0"/>
    <n v="0"/>
    <s v=""/>
    <x v="0"/>
  </r>
  <r>
    <s v="DL-01369"/>
    <s v="CUST-1009"/>
    <s v=""/>
    <x v="1"/>
    <s v="Prospecting"/>
    <s v="$52,066"/>
    <n v="52066"/>
    <x v="2"/>
    <x v="20"/>
    <x v="18"/>
    <s v="2024-02-13"/>
    <d v="2024-02-13T00:00:00"/>
    <d v="2024-07-19T00:00:00"/>
    <d v="2024-07-19T00:00:00"/>
    <m/>
    <s v=""/>
    <m/>
    <n v="0"/>
    <n v="1"/>
    <n v="8.1999999999999993"/>
    <s v="Middle East"/>
    <m/>
    <x v="0"/>
    <x v="0"/>
    <n v="0"/>
    <s v=""/>
    <x v="0"/>
  </r>
  <r>
    <s v="DL-01370"/>
    <s v="CUST-0995"/>
    <s v="CMP-273"/>
    <x v="1"/>
    <s v="Closed Lost"/>
    <s v="$180,842"/>
    <n v="180842"/>
    <x v="3"/>
    <x v="22"/>
    <x v="20"/>
    <s v="09/04/2022"/>
    <d v="2022-04-09T00:00:00"/>
    <d v="2022-08-18T00:00:00"/>
    <d v="2022-08-18T00:00:00"/>
    <d v="2022-06-28T00:00:00"/>
    <d v="2022-06-28T00:00:00"/>
    <n v="80"/>
    <n v="0"/>
    <n v="1"/>
    <n v="17.2"/>
    <s v="Southeast Asia"/>
    <m/>
    <x v="2"/>
    <x v="0"/>
    <n v="1"/>
    <n v="-51"/>
    <x v="1"/>
  </r>
  <r>
    <s v="DL-01371"/>
    <s v="CUST-0251"/>
    <s v=""/>
    <x v="3"/>
    <s v="Prospecting"/>
    <s v="13206"/>
    <n v="13206"/>
    <x v="6"/>
    <x v="0"/>
    <x v="0"/>
    <s v="2023-06-11"/>
    <d v="2023-06-11T00:00:00"/>
    <d v="2023-11-09T00:00:00"/>
    <d v="2023-11-09T00:00:00"/>
    <m/>
    <s v=""/>
    <m/>
    <n v="0"/>
    <n v="1"/>
    <n v="25.4"/>
    <s v="Middle East"/>
    <m/>
    <x v="0"/>
    <x v="2"/>
    <n v="0"/>
    <s v=""/>
    <x v="0"/>
  </r>
  <r>
    <s v="DL-01372"/>
    <s v="CUST-0556"/>
    <s v="CMP-325"/>
    <x v="4"/>
    <s v="Negotiation"/>
    <s v="9510"/>
    <n v="9510"/>
    <x v="2"/>
    <x v="19"/>
    <x v="17"/>
    <s v="2024-07-10"/>
    <d v="2024-07-10T00:00:00"/>
    <d v="2024-09-20T00:00:00"/>
    <d v="2024-09-20T00:00:00"/>
    <m/>
    <s v=""/>
    <m/>
    <n v="0"/>
    <n v="1"/>
    <n v="16.100000000000001"/>
    <s v="Middle East"/>
    <m/>
    <x v="0"/>
    <x v="2"/>
    <n v="0"/>
    <s v=""/>
    <x v="0"/>
  </r>
  <r>
    <s v="DL-01373"/>
    <s v="CUST-1236"/>
    <s v="CMP-148"/>
    <x v="0"/>
    <s v="Closed Won"/>
    <s v="7435"/>
    <n v="7435"/>
    <x v="6"/>
    <x v="11"/>
    <x v="10"/>
    <s v="2023-03-22"/>
    <d v="2023-03-22T00:00:00"/>
    <d v="2023-08-19T00:00:00"/>
    <d v="2023-08-19T00:00:00"/>
    <d v="2023-07-22T00:00:00"/>
    <d v="2023-07-22T00:00:00"/>
    <n v="122"/>
    <n v="1"/>
    <n v="2"/>
    <n v="27"/>
    <s v="Southeast Asia"/>
    <m/>
    <x v="1"/>
    <x v="1"/>
    <n v="1"/>
    <n v="-28"/>
    <x v="1"/>
  </r>
  <r>
    <s v="DL-01374"/>
    <s v="CUST-0435"/>
    <s v="CMP-135"/>
    <x v="0"/>
    <s v="Qualification"/>
    <s v="$8,329"/>
    <n v="8329"/>
    <x v="8"/>
    <x v="1"/>
    <x v="1"/>
    <s v="2024-08-06"/>
    <d v="2024-08-06T00:00:00"/>
    <d v="2024-09-29T00:00:00"/>
    <d v="2024-09-29T00:00:00"/>
    <m/>
    <s v=""/>
    <m/>
    <n v="0"/>
    <n v="1"/>
    <n v="26.9"/>
    <s v="Southeast Asia"/>
    <m/>
    <x v="0"/>
    <x v="2"/>
    <n v="0"/>
    <s v=""/>
    <x v="0"/>
  </r>
  <r>
    <s v="DL-01375"/>
    <s v="CUST-1262"/>
    <s v="CMP-244"/>
    <x v="4"/>
    <s v="Closed Won"/>
    <s v="$12,645"/>
    <n v="12645"/>
    <x v="0"/>
    <x v="15"/>
    <x v="14"/>
    <s v="2024-08-22"/>
    <d v="2024-08-22T00:00:00"/>
    <d v="2025-02-15T00:00:00"/>
    <d v="2025-02-15T00:00:00"/>
    <d v="2024-10-30T00:00:00"/>
    <d v="2024-10-30T00:00:00"/>
    <n v="69"/>
    <n v="0"/>
    <n v="1"/>
    <n v="12.2"/>
    <s v="Southeast Asia"/>
    <m/>
    <x v="1"/>
    <x v="1"/>
    <n v="1"/>
    <n v="-108"/>
    <x v="1"/>
  </r>
  <r>
    <s v="DL-01376"/>
    <s v="CUST-0462"/>
    <s v="CMP-360"/>
    <x v="2"/>
    <s v="Closed Won"/>
    <s v="30154"/>
    <n v="30154"/>
    <x v="8"/>
    <x v="10"/>
    <x v="9"/>
    <s v="2022-01-27"/>
    <d v="2022-01-27T00:00:00"/>
    <d v="2022-05-31T00:00:00"/>
    <d v="2022-05-31T00:00:00"/>
    <d v="2022-03-08T00:00:00"/>
    <d v="2022-03-08T00:00:00"/>
    <n v="40"/>
    <n v="1"/>
    <n v="3"/>
    <n v="17.600000000000001"/>
    <s v="South Asia"/>
    <m/>
    <x v="1"/>
    <x v="2"/>
    <n v="1"/>
    <n v="-84"/>
    <x v="1"/>
  </r>
  <r>
    <s v="DL-01377"/>
    <s v="CUST-0653"/>
    <s v="CMP-220"/>
    <x v="4"/>
    <s v="Closed Lost"/>
    <s v="4K"/>
    <n v="4000"/>
    <x v="1"/>
    <x v="21"/>
    <x v="19"/>
    <s v="2024-11-23"/>
    <d v="2024-11-23T00:00:00"/>
    <d v="2025-01-01T00:00:00"/>
    <d v="2025-01-01T00:00:00"/>
    <d v="2025-05-30T00:00:00"/>
    <d v="2025-05-30T00:00:00"/>
    <n v="188"/>
    <n v="0"/>
    <n v="1"/>
    <n v="30.5"/>
    <s v="Middle East"/>
    <m/>
    <x v="2"/>
    <x v="0"/>
    <n v="1"/>
    <n v="149"/>
    <x v="0"/>
  </r>
  <r>
    <s v="DL-01378"/>
    <s v="CUST-0684"/>
    <s v="CMP-378"/>
    <x v="2"/>
    <s v="Closed Lost"/>
    <s v="38969"/>
    <n v="38969"/>
    <x v="3"/>
    <x v="6"/>
    <x v="2"/>
    <s v="2024-07-14"/>
    <d v="2024-07-14T00:00:00"/>
    <d v="2024-12-12T00:00:00"/>
    <d v="2024-12-12T00:00:00"/>
    <d v="2025-01-15T00:00:00"/>
    <d v="2025-01-15T00:00:00"/>
    <n v="185"/>
    <n v="0"/>
    <n v="1"/>
    <n v="15.2"/>
    <s v="South Asia"/>
    <m/>
    <x v="2"/>
    <x v="1"/>
    <n v="1"/>
    <n v="34"/>
    <x v="0"/>
  </r>
  <r>
    <s v="DL-01379"/>
    <s v="CUST-0482"/>
    <s v="CMP-328"/>
    <x v="1"/>
    <s v="Closed Lost"/>
    <s v="$212,137"/>
    <n v="212137"/>
    <x v="5"/>
    <x v="15"/>
    <x v="14"/>
    <s v="2023-08-21"/>
    <d v="2023-08-21T00:00:00"/>
    <d v="2023-11-25T00:00:00"/>
    <d v="2023-11-25T00:00:00"/>
    <d v="2023-12-16T00:00:00"/>
    <d v="2023-12-16T00:00:00"/>
    <n v="117"/>
    <n v="0"/>
    <n v="1"/>
    <n v="18.8"/>
    <s v="ANZ"/>
    <m/>
    <x v="2"/>
    <x v="1"/>
    <n v="1"/>
    <n v="21"/>
    <x v="1"/>
  </r>
  <r>
    <s v="DL-01380"/>
    <s v="CUST-0453"/>
    <s v=""/>
    <x v="3"/>
    <s v="Demo"/>
    <s v="23472"/>
    <n v="23472"/>
    <x v="2"/>
    <x v="9"/>
    <x v="8"/>
    <s v="2022-11-26"/>
    <d v="2022-11-26T00:00:00"/>
    <d v="2023-04-12T00:00:00"/>
    <d v="2023-04-12T00:00:00"/>
    <m/>
    <s v=""/>
    <m/>
    <n v="0"/>
    <n v="1"/>
    <n v="1.1000000000000001"/>
    <s v="East Africa"/>
    <m/>
    <x v="0"/>
    <x v="2"/>
    <n v="0"/>
    <s v=""/>
    <x v="0"/>
  </r>
  <r>
    <s v="DL-01381"/>
    <s v="CUST-1324"/>
    <s v=""/>
    <x v="0"/>
    <s v="Negotiation"/>
    <s v="7K"/>
    <n v="7000"/>
    <x v="0"/>
    <x v="16"/>
    <x v="15"/>
    <s v="2024-02-18"/>
    <d v="2024-02-18T00:00:00"/>
    <d v="2024-04-29T00:00:00"/>
    <d v="2024-04-29T00:00:00"/>
    <m/>
    <s v=""/>
    <m/>
    <n v="0"/>
    <n v="1"/>
    <n v="2"/>
    <s v="East Africa"/>
    <m/>
    <x v="0"/>
    <x v="2"/>
    <n v="0"/>
    <s v=""/>
    <x v="0"/>
  </r>
  <r>
    <s v="DL-01382"/>
    <s v="CUST-1438"/>
    <s v="CMP-350"/>
    <x v="0"/>
    <s v="Demo"/>
    <s v="$7,698"/>
    <n v="7698"/>
    <x v="7"/>
    <x v="12"/>
    <x v="11"/>
    <s v="2024-10-31"/>
    <d v="2024-10-31T00:00:00"/>
    <d v="2024-12-17T00:00:00"/>
    <d v="2024-12-17T00:00:00"/>
    <m/>
    <s v=""/>
    <m/>
    <n v="0"/>
    <n v="1"/>
    <n v="34.6"/>
    <s v="South Asia"/>
    <m/>
    <x v="0"/>
    <x v="1"/>
    <n v="0"/>
    <s v=""/>
    <x v="0"/>
  </r>
  <r>
    <s v="DL-01383"/>
    <s v="CUST-1122"/>
    <s v=""/>
    <x v="3"/>
    <s v="Prospecting"/>
    <s v="4144"/>
    <n v="4144"/>
    <x v="2"/>
    <x v="20"/>
    <x v="18"/>
    <s v="2023-01-31"/>
    <d v="2023-01-31T00:00:00"/>
    <d v="2023-07-01T00:00:00"/>
    <d v="2023-07-01T00:00:00"/>
    <m/>
    <s v=""/>
    <m/>
    <n v="0"/>
    <n v="1"/>
    <n v="33"/>
    <s v="Southeast Asia"/>
    <m/>
    <x v="0"/>
    <x v="0"/>
    <n v="0"/>
    <s v=""/>
    <x v="0"/>
  </r>
  <r>
    <s v="DL-01384"/>
    <s v="CUST-1163"/>
    <s v=""/>
    <x v="2"/>
    <s v="Demo"/>
    <s v="27K"/>
    <n v="27000"/>
    <x v="7"/>
    <x v="15"/>
    <x v="14"/>
    <s v="2024-10-18"/>
    <d v="2024-10-18T00:00:00"/>
    <d v="2025-01-04T00:00:00"/>
    <d v="2025-01-04T00:00:00"/>
    <m/>
    <s v=""/>
    <m/>
    <n v="0"/>
    <n v="1"/>
    <n v="5.0999999999999996"/>
    <s v="ANZ"/>
    <m/>
    <x v="0"/>
    <x v="0"/>
    <n v="0"/>
    <s v=""/>
    <x v="0"/>
  </r>
  <r>
    <s v="DL-01385"/>
    <s v="CUST-0296"/>
    <s v="CMP-369"/>
    <x v="0"/>
    <s v="Closed Won"/>
    <s v="2K"/>
    <n v="2000"/>
    <x v="3"/>
    <x v="8"/>
    <x v="7"/>
    <s v="2023-09-10"/>
    <d v="2023-09-10T00:00:00"/>
    <d v="2023-10-30T00:00:00"/>
    <d v="2023-10-30T00:00:00"/>
    <d v="2023-11-29T00:00:00"/>
    <d v="2023-11-29T00:00:00"/>
    <n v="80"/>
    <n v="0"/>
    <n v="1"/>
    <m/>
    <s v="Southeast Asia"/>
    <m/>
    <x v="1"/>
    <x v="2"/>
    <n v="1"/>
    <n v="30"/>
    <x v="1"/>
  </r>
  <r>
    <s v="DL-01386"/>
    <s v="CUST-0688"/>
    <s v=""/>
    <x v="0"/>
    <s v="Proposal"/>
    <s v="4,127"/>
    <n v="4127"/>
    <x v="1"/>
    <x v="25"/>
    <x v="21"/>
    <s v="2023-10-02"/>
    <d v="2023-10-02T00:00:00"/>
    <d v="2023-11-25T00:00:00"/>
    <d v="2023-11-25T00:00:00"/>
    <m/>
    <s v=""/>
    <m/>
    <n v="0"/>
    <n v="1"/>
    <n v="15.3"/>
    <s v="Southeast Asia"/>
    <m/>
    <x v="0"/>
    <x v="2"/>
    <n v="0"/>
    <s v=""/>
    <x v="0"/>
  </r>
  <r>
    <s v="DL-01387"/>
    <s v="CUST-0197"/>
    <s v=""/>
    <x v="2"/>
    <s v="Negotiation"/>
    <s v="40K"/>
    <n v="40000"/>
    <x v="8"/>
    <x v="0"/>
    <x v="0"/>
    <s v="2023-06-09"/>
    <d v="2023-06-09T00:00:00"/>
    <d v="2023-08-27T00:00:00"/>
    <d v="2023-08-27T00:00:00"/>
    <m/>
    <s v=""/>
    <m/>
    <n v="0"/>
    <n v="1"/>
    <n v="34.6"/>
    <s v="Southeast Asia"/>
    <m/>
    <x v="0"/>
    <x v="2"/>
    <n v="0"/>
    <s v=""/>
    <x v="0"/>
  </r>
  <r>
    <s v="DL-01388"/>
    <s v="CUST-1252"/>
    <s v=""/>
    <x v="4"/>
    <s v="Proposal"/>
    <s v="$7,936"/>
    <n v="7936"/>
    <x v="7"/>
    <x v="22"/>
    <x v="20"/>
    <s v="28/05/2022"/>
    <d v="2022-05-28T00:00:00"/>
    <d v="2022-07-18T00:00:00"/>
    <d v="2022-07-18T00:00:00"/>
    <m/>
    <s v=""/>
    <m/>
    <n v="0"/>
    <n v="1"/>
    <n v="10.4"/>
    <s v="Middle East"/>
    <m/>
    <x v="0"/>
    <x v="2"/>
    <n v="0"/>
    <s v=""/>
    <x v="0"/>
  </r>
  <r>
    <s v="DL-01389"/>
    <s v="CUST-0048"/>
    <s v="CMP-024"/>
    <x v="1"/>
    <s v="Closed Won"/>
    <s v="$117,886"/>
    <n v="117886"/>
    <x v="3"/>
    <x v="17"/>
    <x v="16"/>
    <s v="2024-09-19"/>
    <d v="2024-09-19T00:00:00"/>
    <d v="2025-01-29T00:00:00"/>
    <d v="2025-01-29T00:00:00"/>
    <d v="2024-11-07T00:00:00"/>
    <d v="2024-11-07T00:00:00"/>
    <n v="49"/>
    <n v="1"/>
    <n v="2"/>
    <n v="4.2"/>
    <s v="Southeast Asia"/>
    <m/>
    <x v="1"/>
    <x v="2"/>
    <n v="1"/>
    <n v="-83"/>
    <x v="1"/>
  </r>
  <r>
    <s v="DL-01390"/>
    <s v="CUST-1243"/>
    <s v="CMP-250"/>
    <x v="1"/>
    <s v="Proposal"/>
    <s v="$112,999"/>
    <n v="112999"/>
    <x v="1"/>
    <x v="17"/>
    <x v="16"/>
    <s v="2022-09-01"/>
    <d v="2022-09-01T00:00:00"/>
    <d v="2022-11-03T00:00:00"/>
    <d v="2022-11-03T00:00:00"/>
    <m/>
    <s v=""/>
    <m/>
    <n v="0"/>
    <n v="1"/>
    <n v="28.2"/>
    <s v="Middle East"/>
    <m/>
    <x v="0"/>
    <x v="2"/>
    <n v="0"/>
    <s v=""/>
    <x v="0"/>
  </r>
  <r>
    <s v="DL-01391"/>
    <s v="CUST-0219"/>
    <s v=""/>
    <x v="1"/>
    <s v="Prospecting"/>
    <s v="143452"/>
    <n v="143452"/>
    <x v="0"/>
    <x v="10"/>
    <x v="9"/>
    <s v="2023-04-01"/>
    <d v="2023-04-01T00:00:00"/>
    <d v="2023-05-06T00:00:00"/>
    <d v="2023-05-06T00:00:00"/>
    <m/>
    <s v=""/>
    <m/>
    <n v="0"/>
    <n v="1"/>
    <n v="29"/>
    <s v="Middle East"/>
    <m/>
    <x v="0"/>
    <x v="1"/>
    <n v="0"/>
    <s v=""/>
    <x v="0"/>
  </r>
  <r>
    <s v="DL-01392"/>
    <s v="CUST-0577"/>
    <s v=""/>
    <x v="3"/>
    <s v="Closed Lost"/>
    <s v="23584"/>
    <n v="23584"/>
    <x v="6"/>
    <x v="12"/>
    <x v="11"/>
    <s v="25/06/2024"/>
    <d v="2024-06-25T00:00:00"/>
    <d v="2024-09-30T00:00:00"/>
    <d v="2024-09-30T00:00:00"/>
    <d v="2024-11-20T00:00:00"/>
    <d v="2024-11-20T00:00:00"/>
    <n v="148"/>
    <n v="0"/>
    <n v="1"/>
    <n v="34.799999999999997"/>
    <s v="East Africa"/>
    <m/>
    <x v="2"/>
    <x v="2"/>
    <n v="1"/>
    <n v="51"/>
    <x v="0"/>
  </r>
  <r>
    <s v="DL-01393"/>
    <s v="CUST-0924"/>
    <s v="CMP-023"/>
    <x v="1"/>
    <s v="Demo"/>
    <s v="52837"/>
    <n v="52837"/>
    <x v="5"/>
    <x v="3"/>
    <x v="3"/>
    <s v="2023-01-29"/>
    <d v="2023-01-29T00:00:00"/>
    <d v="2023-06-30T00:00:00"/>
    <d v="2023-06-30T00:00:00"/>
    <m/>
    <s v=""/>
    <m/>
    <n v="0"/>
    <n v="1"/>
    <n v="5.6"/>
    <s v="Middle East"/>
    <m/>
    <x v="0"/>
    <x v="0"/>
    <n v="0"/>
    <s v=""/>
    <x v="0"/>
  </r>
  <r>
    <s v="DL-01394"/>
    <s v="CUST-1240"/>
    <s v=""/>
    <x v="3"/>
    <s v="Closed Won"/>
    <s v="$13,078"/>
    <n v="13078"/>
    <x v="7"/>
    <x v="25"/>
    <x v="21"/>
    <s v="2023-05-17"/>
    <d v="2023-05-17T00:00:00"/>
    <d v="2023-07-03T00:00:00"/>
    <d v="2023-07-03T00:00:00"/>
    <d v="2023-11-16T00:00:00"/>
    <d v="2023-11-16T00:00:00"/>
    <n v="183"/>
    <n v="1"/>
    <n v="4"/>
    <n v="33.799999999999997"/>
    <s v="ANZ"/>
    <m/>
    <x v="1"/>
    <x v="2"/>
    <n v="1"/>
    <n v="136"/>
    <x v="0"/>
  </r>
  <r>
    <s v="DL-01395"/>
    <s v="CUST-0366"/>
    <s v=""/>
    <x v="4"/>
    <s v="Prospecting"/>
    <s v="$10,430"/>
    <n v="10430"/>
    <x v="6"/>
    <x v="25"/>
    <x v="21"/>
    <s v="2022-02-22"/>
    <d v="2022-02-22T00:00:00"/>
    <d v="2022-07-21T00:00:00"/>
    <d v="2022-07-21T00:00:00"/>
    <m/>
    <s v=""/>
    <m/>
    <n v="0"/>
    <n v="1"/>
    <m/>
    <s v="Middle East"/>
    <m/>
    <x v="0"/>
    <x v="2"/>
    <n v="0"/>
    <s v=""/>
    <x v="0"/>
  </r>
  <r>
    <s v="DL-01396"/>
    <s v="CUST-0935"/>
    <s v=""/>
    <x v="3"/>
    <s v="Qualification"/>
    <s v="4642"/>
    <n v="4642"/>
    <x v="2"/>
    <x v="7"/>
    <x v="6"/>
    <s v="2022-11-13"/>
    <d v="2022-11-13T00:00:00"/>
    <m/>
    <s v=""/>
    <m/>
    <s v=""/>
    <m/>
    <n v="0"/>
    <n v="1"/>
    <n v="2.5"/>
    <s v="ANZ"/>
    <m/>
    <x v="0"/>
    <x v="2"/>
    <n v="0"/>
    <s v=""/>
    <x v="0"/>
  </r>
  <r>
    <s v="DL-01397"/>
    <s v="CUST-0349"/>
    <s v="CMP-002"/>
    <x v="2"/>
    <s v="Qualification"/>
    <s v="12253"/>
    <n v="12253"/>
    <x v="3"/>
    <x v="20"/>
    <x v="18"/>
    <s v="2023-07-06"/>
    <d v="2023-07-06T00:00:00"/>
    <d v="2023-08-07T00:00:00"/>
    <d v="2023-08-07T00:00:00"/>
    <m/>
    <s v=""/>
    <m/>
    <n v="0"/>
    <n v="1"/>
    <m/>
    <s v="Southeast Asia"/>
    <m/>
    <x v="0"/>
    <x v="2"/>
    <n v="0"/>
    <s v=""/>
    <x v="0"/>
  </r>
  <r>
    <s v="DL-01398"/>
    <s v="CUST-0275"/>
    <s v="CMP-277"/>
    <x v="3"/>
    <s v="Negotiation"/>
    <s v="$9,850"/>
    <n v="9850"/>
    <x v="5"/>
    <x v="13"/>
    <x v="12"/>
    <s v="2023-05-02"/>
    <d v="2023-05-02T00:00:00"/>
    <d v="2023-08-24T00:00:00"/>
    <d v="2023-08-24T00:00:00"/>
    <m/>
    <s v=""/>
    <m/>
    <n v="0"/>
    <n v="1"/>
    <n v="20.399999999999999"/>
    <s v="Middle East"/>
    <m/>
    <x v="0"/>
    <x v="1"/>
    <n v="0"/>
    <s v=""/>
    <x v="0"/>
  </r>
  <r>
    <s v="DL-01399"/>
    <s v="CUST-0720"/>
    <s v=""/>
    <x v="3"/>
    <s v="Prospecting"/>
    <s v="10708"/>
    <n v="10708"/>
    <x v="1"/>
    <x v="5"/>
    <x v="5"/>
    <s v="2024-10-29"/>
    <d v="2024-10-29T00:00:00"/>
    <d v="2024-12-21T00:00:00"/>
    <d v="2024-12-21T00:00:00"/>
    <m/>
    <s v=""/>
    <m/>
    <n v="0"/>
    <n v="1"/>
    <n v="22.7"/>
    <s v="East Africa"/>
    <m/>
    <x v="0"/>
    <x v="2"/>
    <n v="0"/>
    <s v=""/>
    <x v="0"/>
  </r>
  <r>
    <s v="DL-01400"/>
    <s v="CUST-0200"/>
    <s v="CMP-343"/>
    <x v="4"/>
    <s v="Prospecting"/>
    <s v="3K"/>
    <n v="3000"/>
    <x v="6"/>
    <x v="16"/>
    <x v="15"/>
    <s v="2023-03-02"/>
    <d v="2023-03-02T00:00:00"/>
    <d v="2023-08-14T00:00:00"/>
    <d v="2023-08-14T00:00:00"/>
    <m/>
    <s v=""/>
    <m/>
    <n v="0"/>
    <n v="1"/>
    <n v="9.5"/>
    <s v="East Africa"/>
    <m/>
    <x v="0"/>
    <x v="0"/>
    <n v="0"/>
    <s v=""/>
    <x v="0"/>
  </r>
  <r>
    <s v="DL-01401"/>
    <s v="CUST-0878"/>
    <s v="CMP-135"/>
    <x v="4"/>
    <s v="Proposal"/>
    <s v="9549"/>
    <n v="9549"/>
    <x v="1"/>
    <x v="9"/>
    <x v="8"/>
    <s v="2024-08-08"/>
    <d v="2024-08-08T00:00:00"/>
    <d v="2025-01-27T00:00:00"/>
    <d v="2025-01-27T00:00:00"/>
    <m/>
    <s v=""/>
    <m/>
    <n v="0"/>
    <n v="1"/>
    <n v="24.1"/>
    <s v="South Asia"/>
    <m/>
    <x v="0"/>
    <x v="0"/>
    <n v="0"/>
    <s v=""/>
    <x v="0"/>
  </r>
  <r>
    <s v="DL-01402"/>
    <s v="CUST-1152"/>
    <s v="CMP-095"/>
    <x v="3"/>
    <s v="Closed Lost"/>
    <s v="14,535"/>
    <n v="14535"/>
    <x v="3"/>
    <x v="9"/>
    <x v="8"/>
    <s v="2023-09-09"/>
    <d v="2023-09-09T00:00:00"/>
    <d v="2024-02-21T00:00:00"/>
    <d v="2024-02-21T00:00:00"/>
    <d v="2023-10-10T00:00:00"/>
    <d v="2023-10-10T00:00:00"/>
    <n v="31"/>
    <n v="0"/>
    <n v="1"/>
    <n v="20.2"/>
    <s v="East Africa"/>
    <m/>
    <x v="2"/>
    <x v="2"/>
    <n v="1"/>
    <n v="-134"/>
    <x v="1"/>
  </r>
  <r>
    <s v="DL-01403"/>
    <s v="CUST-0710"/>
    <s v="CMP-391"/>
    <x v="3"/>
    <s v="Closed Won"/>
    <s v="14971"/>
    <n v="14971"/>
    <x v="3"/>
    <x v="12"/>
    <x v="11"/>
    <s v="2022-04-25"/>
    <d v="2022-04-25T00:00:00"/>
    <d v="2022-08-09T00:00:00"/>
    <d v="2022-08-09T00:00:00"/>
    <d v="2022-05-20T00:00:00"/>
    <d v="2022-05-20T00:00:00"/>
    <n v="25"/>
    <n v="1"/>
    <n v="4"/>
    <n v="10"/>
    <s v="Middle East"/>
    <m/>
    <x v="1"/>
    <x v="1"/>
    <n v="1"/>
    <n v="-81"/>
    <x v="1"/>
  </r>
  <r>
    <s v="DL-01404"/>
    <s v="CUST-1405"/>
    <s v="CMP-308"/>
    <x v="2"/>
    <s v="Negotiation"/>
    <s v="43,133"/>
    <n v="43133"/>
    <x v="1"/>
    <x v="19"/>
    <x v="17"/>
    <s v="2024-02-05"/>
    <d v="2024-02-05T00:00:00"/>
    <d v="2024-02-26T00:00:00"/>
    <d v="2024-02-26T00:00:00"/>
    <m/>
    <s v=""/>
    <m/>
    <n v="0"/>
    <n v="1"/>
    <n v="19.2"/>
    <s v="South Asia"/>
    <m/>
    <x v="0"/>
    <x v="2"/>
    <n v="0"/>
    <s v=""/>
    <x v="0"/>
  </r>
  <r>
    <s v="DL-01405"/>
    <s v="CUST-1423"/>
    <s v=""/>
    <x v="3"/>
    <s v="Prospecting"/>
    <s v="19608"/>
    <n v="19608"/>
    <x v="4"/>
    <x v="20"/>
    <x v="18"/>
    <s v="2023-08-08"/>
    <d v="2023-08-08T00:00:00"/>
    <d v="2023-08-24T00:00:00"/>
    <d v="2023-08-24T00:00:00"/>
    <m/>
    <s v=""/>
    <m/>
    <n v="0"/>
    <n v="1"/>
    <m/>
    <s v="ANZ"/>
    <m/>
    <x v="0"/>
    <x v="0"/>
    <n v="0"/>
    <s v=""/>
    <x v="0"/>
  </r>
  <r>
    <s v="DL-01406"/>
    <s v="CUST-0632"/>
    <s v="CMP-028"/>
    <x v="1"/>
    <s v="Closed Won"/>
    <s v="198786"/>
    <n v="198786"/>
    <x v="6"/>
    <x v="4"/>
    <x v="4"/>
    <s v="2024-09-19"/>
    <d v="2024-09-19T00:00:00"/>
    <d v="2025-02-17T00:00:00"/>
    <d v="2025-02-17T00:00:00"/>
    <d v="2024-12-21T00:00:00"/>
    <d v="2024-12-21T00:00:00"/>
    <n v="93"/>
    <n v="0"/>
    <n v="1"/>
    <n v="8.5"/>
    <s v="East Africa"/>
    <m/>
    <x v="1"/>
    <x v="2"/>
    <n v="1"/>
    <n v="-58"/>
    <x v="1"/>
  </r>
  <r>
    <s v="DL-01407"/>
    <s v="CUST-0901"/>
    <s v="CMP-136"/>
    <x v="2"/>
    <s v="Negotiation"/>
    <s v="19K"/>
    <n v="19000"/>
    <x v="6"/>
    <x v="4"/>
    <x v="4"/>
    <s v="05/05/2024"/>
    <d v="2024-05-05T00:00:00"/>
    <d v="2024-08-06T00:00:00"/>
    <d v="2024-08-06T00:00:00"/>
    <m/>
    <s v=""/>
    <m/>
    <n v="0"/>
    <n v="1"/>
    <n v="23.6"/>
    <s v="Southeast Asia"/>
    <m/>
    <x v="0"/>
    <x v="0"/>
    <n v="0"/>
    <s v=""/>
    <x v="0"/>
  </r>
  <r>
    <s v="DL-01408"/>
    <s v="CUST-0316"/>
    <s v="CMP-231"/>
    <x v="2"/>
    <s v="Qualification"/>
    <s v="47717"/>
    <n v="47717"/>
    <x v="7"/>
    <x v="11"/>
    <x v="10"/>
    <s v="2024-06-05"/>
    <d v="2024-06-05T00:00:00"/>
    <d v="2024-08-06T00:00:00"/>
    <d v="2024-08-06T00:00:00"/>
    <m/>
    <s v=""/>
    <m/>
    <n v="0"/>
    <n v="1"/>
    <n v="29.7"/>
    <s v="Middle East"/>
    <m/>
    <x v="0"/>
    <x v="0"/>
    <n v="0"/>
    <s v=""/>
    <x v="0"/>
  </r>
  <r>
    <s v="DL-01409"/>
    <s v="CUST-0680"/>
    <s v="CMP-262"/>
    <x v="3"/>
    <s v="Proposal"/>
    <s v="$19,149"/>
    <n v="19149"/>
    <x v="7"/>
    <x v="20"/>
    <x v="18"/>
    <s v="22/05/2024"/>
    <d v="2024-05-22T00:00:00"/>
    <d v="2024-10-12T00:00:00"/>
    <d v="2024-10-12T00:00:00"/>
    <m/>
    <s v=""/>
    <m/>
    <n v="0"/>
    <n v="1"/>
    <n v="5.9"/>
    <s v="Southeast Asia"/>
    <m/>
    <x v="0"/>
    <x v="2"/>
    <n v="0"/>
    <s v=""/>
    <x v="0"/>
  </r>
  <r>
    <s v="DL-01410"/>
    <s v="CUST-0111"/>
    <s v="CMP-147"/>
    <x v="2"/>
    <s v="Demo"/>
    <s v="26,677"/>
    <n v="26677"/>
    <x v="5"/>
    <x v="20"/>
    <x v="18"/>
    <s v="2023-08-09"/>
    <d v="2023-08-09T00:00:00"/>
    <d v="2023-09-27T00:00:00"/>
    <d v="2023-09-27T00:00:00"/>
    <m/>
    <s v=""/>
    <m/>
    <n v="0"/>
    <n v="1"/>
    <n v="22.2"/>
    <s v="South Asia"/>
    <m/>
    <x v="0"/>
    <x v="0"/>
    <n v="0"/>
    <s v=""/>
    <x v="0"/>
  </r>
  <r>
    <s v="DL-01411"/>
    <s v="CUST-0243"/>
    <s v=""/>
    <x v="1"/>
    <s v="Demo"/>
    <s v="119803"/>
    <n v="119803"/>
    <x v="7"/>
    <x v="12"/>
    <x v="11"/>
    <s v="2022-03-24"/>
    <d v="2022-03-24T00:00:00"/>
    <d v="2022-05-05T00:00:00"/>
    <d v="2022-05-05T00:00:00"/>
    <m/>
    <s v=""/>
    <m/>
    <n v="0"/>
    <n v="1"/>
    <n v="18.3"/>
    <s v="East Africa"/>
    <m/>
    <x v="0"/>
    <x v="2"/>
    <n v="0"/>
    <s v=""/>
    <x v="0"/>
  </r>
  <r>
    <s v="DL-01412"/>
    <s v="CUST-0746"/>
    <s v="CMP-237"/>
    <x v="3"/>
    <s v="Demo"/>
    <s v="8621"/>
    <n v="8621"/>
    <x v="5"/>
    <x v="1"/>
    <x v="1"/>
    <s v="2023-01-27"/>
    <d v="2023-01-27T00:00:00"/>
    <d v="2023-03-21T00:00:00"/>
    <d v="2023-03-21T00:00:00"/>
    <m/>
    <s v=""/>
    <m/>
    <n v="0"/>
    <n v="1"/>
    <n v="21.6"/>
    <s v="South Asia"/>
    <m/>
    <x v="0"/>
    <x v="0"/>
    <n v="0"/>
    <s v=""/>
    <x v="0"/>
  </r>
  <r>
    <s v="DL-01413"/>
    <s v="CUST-0222"/>
    <s v=""/>
    <x v="4"/>
    <s v="Proposal"/>
    <s v="8946"/>
    <n v="8946"/>
    <x v="3"/>
    <x v="8"/>
    <x v="7"/>
    <s v="2023-06-25"/>
    <d v="2023-06-25T00:00:00"/>
    <d v="2023-12-08T00:00:00"/>
    <d v="2023-12-08T00:00:00"/>
    <m/>
    <s v=""/>
    <m/>
    <n v="0"/>
    <n v="1"/>
    <n v="21.1"/>
    <s v="ANZ"/>
    <m/>
    <x v="0"/>
    <x v="2"/>
    <n v="0"/>
    <s v=""/>
    <x v="0"/>
  </r>
  <r>
    <s v="DL-01414"/>
    <s v="CUST-0556"/>
    <s v="CMP-359"/>
    <x v="4"/>
    <s v="Qualification"/>
    <s v="$8,799"/>
    <n v="8799"/>
    <x v="4"/>
    <x v="9"/>
    <x v="8"/>
    <s v="2024-11-24"/>
    <d v="2024-11-24T00:00:00"/>
    <d v="2025-04-17T00:00:00"/>
    <d v="2025-04-17T00:00:00"/>
    <m/>
    <s v=""/>
    <m/>
    <n v="0"/>
    <n v="1"/>
    <n v="13.7"/>
    <s v="ANZ"/>
    <m/>
    <x v="0"/>
    <x v="2"/>
    <n v="0"/>
    <s v=""/>
    <x v="0"/>
  </r>
  <r>
    <s v="DL-01415"/>
    <s v="CUST-0785"/>
    <s v="CMP-328"/>
    <x v="1"/>
    <s v="Closed Lost"/>
    <s v="$154,593"/>
    <n v="154593"/>
    <x v="7"/>
    <x v="7"/>
    <x v="6"/>
    <s v="2024-04-28"/>
    <d v="2024-04-28T00:00:00"/>
    <d v="2024-05-30T00:00:00"/>
    <d v="2024-05-30T00:00:00"/>
    <d v="2024-09-09T00:00:00"/>
    <d v="2024-09-09T00:00:00"/>
    <n v="134"/>
    <n v="0"/>
    <n v="1"/>
    <n v="29.3"/>
    <s v="Middle East"/>
    <m/>
    <x v="2"/>
    <x v="2"/>
    <n v="1"/>
    <n v="102"/>
    <x v="0"/>
  </r>
  <r>
    <s v="DL-01416"/>
    <s v="CUST-0133"/>
    <s v="CMP-276"/>
    <x v="2"/>
    <s v="Closed Lost"/>
    <s v="44416"/>
    <n v="44416"/>
    <x v="6"/>
    <x v="16"/>
    <x v="15"/>
    <s v="2022-10-14"/>
    <d v="2022-10-14T00:00:00"/>
    <d v="2023-03-14T00:00:00"/>
    <d v="2023-03-14T00:00:00"/>
    <d v="2023-01-19T00:00:00"/>
    <d v="2023-01-19T00:00:00"/>
    <n v="97"/>
    <n v="0"/>
    <n v="1"/>
    <n v="32.4"/>
    <s v="ANZ"/>
    <m/>
    <x v="2"/>
    <x v="0"/>
    <n v="1"/>
    <n v="-54"/>
    <x v="1"/>
  </r>
  <r>
    <s v="DL-01417"/>
    <s v="CUST-0658"/>
    <s v="CMP-179"/>
    <x v="1"/>
    <s v="Proposal"/>
    <s v="135,096"/>
    <n v="135096"/>
    <x v="0"/>
    <x v="9"/>
    <x v="8"/>
    <s v="2024-10-12"/>
    <d v="2024-10-12T00:00:00"/>
    <d v="2024-12-19T00:00:00"/>
    <d v="2024-12-19T00:00:00"/>
    <m/>
    <s v=""/>
    <m/>
    <n v="0"/>
    <n v="1"/>
    <n v="18.2"/>
    <s v="Middle East"/>
    <m/>
    <x v="0"/>
    <x v="2"/>
    <n v="0"/>
    <s v=""/>
    <x v="0"/>
  </r>
  <r>
    <s v="DL-01418"/>
    <s v="CUST-1460"/>
    <s v="CMP-197"/>
    <x v="2"/>
    <s v="Closed Won"/>
    <s v="$36,213"/>
    <n v="36213"/>
    <x v="5"/>
    <x v="19"/>
    <x v="17"/>
    <s v="2024-01-28"/>
    <d v="2024-01-28T00:00:00"/>
    <d v="2024-03-29T00:00:00"/>
    <d v="2024-03-29T00:00:00"/>
    <d v="2024-05-08T00:00:00"/>
    <d v="2024-05-08T00:00:00"/>
    <n v="101"/>
    <n v="0"/>
    <n v="1"/>
    <m/>
    <s v="ANZ"/>
    <m/>
    <x v="1"/>
    <x v="1"/>
    <n v="1"/>
    <n v="40"/>
    <x v="0"/>
  </r>
  <r>
    <s v="DL-01419"/>
    <s v="CUST-0426"/>
    <s v="CMP-067"/>
    <x v="1"/>
    <s v="Prospecting"/>
    <s v="$165,740"/>
    <n v="165740"/>
    <x v="5"/>
    <x v="4"/>
    <x v="4"/>
    <s v="12/10/2024"/>
    <d v="2024-10-12T00:00:00"/>
    <d v="2024-11-21T00:00:00"/>
    <d v="2024-11-21T00:00:00"/>
    <m/>
    <s v=""/>
    <m/>
    <n v="0"/>
    <n v="1"/>
    <n v="22.2"/>
    <s v="South Asia"/>
    <m/>
    <x v="0"/>
    <x v="2"/>
    <n v="0"/>
    <s v=""/>
    <x v="0"/>
  </r>
  <r>
    <s v="DL-01420"/>
    <s v="CUST-0779"/>
    <s v="CMP-207"/>
    <x v="0"/>
    <s v="Closed Won"/>
    <s v="$6,910"/>
    <n v="6910"/>
    <x v="3"/>
    <x v="20"/>
    <x v="18"/>
    <s v="2023-07-28"/>
    <d v="2023-07-28T00:00:00"/>
    <d v="2023-11-16T00:00:00"/>
    <d v="2023-11-16T00:00:00"/>
    <d v="2023-10-09T00:00:00"/>
    <d v="2023-10-09T00:00:00"/>
    <n v="73"/>
    <n v="1"/>
    <n v="3"/>
    <m/>
    <s v="East Africa"/>
    <m/>
    <x v="1"/>
    <x v="2"/>
    <n v="1"/>
    <n v="-38"/>
    <x v="1"/>
  </r>
  <r>
    <s v="DL-01421"/>
    <s v="CUST-1360"/>
    <s v="CMP-067"/>
    <x v="4"/>
    <s v="Prospecting"/>
    <s v="6K"/>
    <n v="6000"/>
    <x v="1"/>
    <x v="19"/>
    <x v="17"/>
    <s v="2022-06-30"/>
    <d v="2022-06-30T00:00:00"/>
    <d v="2022-09-11T00:00:00"/>
    <d v="2022-09-11T00:00:00"/>
    <m/>
    <s v=""/>
    <m/>
    <n v="0"/>
    <n v="1"/>
    <m/>
    <s v="ANZ"/>
    <m/>
    <x v="0"/>
    <x v="2"/>
    <n v="0"/>
    <s v=""/>
    <x v="0"/>
  </r>
  <r>
    <s v="DL-01422"/>
    <s v="CUST-0750"/>
    <s v=""/>
    <x v="0"/>
    <s v="Qualification"/>
    <s v="8104"/>
    <n v="8104"/>
    <x v="5"/>
    <x v="25"/>
    <x v="21"/>
    <s v="2022-10-18"/>
    <d v="2022-10-18T00:00:00"/>
    <d v="2023-01-26T00:00:00"/>
    <d v="2023-01-26T00:00:00"/>
    <m/>
    <s v=""/>
    <m/>
    <n v="0"/>
    <n v="1"/>
    <n v="16.5"/>
    <s v="Middle East"/>
    <m/>
    <x v="0"/>
    <x v="2"/>
    <n v="0"/>
    <s v=""/>
    <x v="0"/>
  </r>
  <r>
    <s v="DL-01423"/>
    <s v="CUST-0738"/>
    <s v=""/>
    <x v="2"/>
    <s v="Prospecting"/>
    <s v="19827"/>
    <n v="19827"/>
    <x v="2"/>
    <x v="21"/>
    <x v="19"/>
    <s v="2022-01-09"/>
    <d v="2022-01-09T00:00:00"/>
    <d v="2022-06-27T00:00:00"/>
    <d v="2022-06-27T00:00:00"/>
    <m/>
    <s v=""/>
    <m/>
    <n v="0"/>
    <n v="1"/>
    <n v="12.7"/>
    <s v="East Africa"/>
    <m/>
    <x v="0"/>
    <x v="1"/>
    <n v="0"/>
    <s v=""/>
    <x v="0"/>
  </r>
  <r>
    <s v="DL-01424"/>
    <s v="CUST-0767"/>
    <s v="CMP-314"/>
    <x v="4"/>
    <s v="Proposal"/>
    <s v="7K"/>
    <n v="7000"/>
    <x v="4"/>
    <x v="5"/>
    <x v="5"/>
    <s v="2024-11-08"/>
    <d v="2024-11-08T00:00:00"/>
    <d v="2025-04-06T00:00:00"/>
    <d v="2025-04-06T00:00:00"/>
    <m/>
    <s v=""/>
    <m/>
    <n v="0"/>
    <n v="1"/>
    <n v="19.5"/>
    <s v="ANZ"/>
    <m/>
    <x v="0"/>
    <x v="2"/>
    <n v="0"/>
    <s v=""/>
    <x v="0"/>
  </r>
  <r>
    <s v="DL-01425"/>
    <s v="CUST-0798"/>
    <s v=""/>
    <x v="3"/>
    <s v="Proposal"/>
    <s v="$22,112"/>
    <n v="22112"/>
    <x v="6"/>
    <x v="16"/>
    <x v="15"/>
    <s v="19/02/2023"/>
    <d v="2023-02-19T00:00:00"/>
    <d v="2023-08-12T00:00:00"/>
    <d v="2023-08-12T00:00:00"/>
    <m/>
    <s v=""/>
    <m/>
    <n v="0"/>
    <n v="1"/>
    <n v="33.9"/>
    <s v="Middle East"/>
    <m/>
    <x v="0"/>
    <x v="0"/>
    <n v="0"/>
    <s v=""/>
    <x v="0"/>
  </r>
  <r>
    <s v="DL-01426"/>
    <s v="CUST-0516"/>
    <s v="CMP-331"/>
    <x v="4"/>
    <s v="Closed Lost"/>
    <s v="$10,553"/>
    <n v="10553"/>
    <x v="7"/>
    <x v="39"/>
    <x v="3"/>
    <s v="2024-04-24"/>
    <d v="2024-04-24T00:00:00"/>
    <d v="2024-07-30T00:00:00"/>
    <d v="2024-07-30T00:00:00"/>
    <d v="2024-10-17T00:00:00"/>
    <d v="2024-10-17T00:00:00"/>
    <n v="176"/>
    <n v="0"/>
    <n v="1"/>
    <n v="22.2"/>
    <s v="East Africa"/>
    <m/>
    <x v="2"/>
    <x v="0"/>
    <n v="1"/>
    <n v="79"/>
    <x v="0"/>
  </r>
  <r>
    <s v="DL-01427"/>
    <s v="CUST-1210"/>
    <s v="CMP-052"/>
    <x v="4"/>
    <s v="Closed Won"/>
    <s v="$2,618"/>
    <n v="2618"/>
    <x v="1"/>
    <x v="35"/>
    <x v="1"/>
    <s v="2023-05-07"/>
    <d v="2023-05-07T00:00:00"/>
    <d v="2023-06-07T00:00:00"/>
    <d v="2023-06-07T00:00:00"/>
    <d v="2023-06-05T00:00:00"/>
    <d v="2023-06-05T00:00:00"/>
    <n v="29"/>
    <n v="0"/>
    <n v="1"/>
    <n v="29.8"/>
    <s v="Southeast Asia"/>
    <m/>
    <x v="1"/>
    <x v="2"/>
    <n v="1"/>
    <n v="-2"/>
    <x v="1"/>
  </r>
  <r>
    <s v="DL-01428"/>
    <s v="CUST-0496"/>
    <s v=""/>
    <x v="1"/>
    <s v="Negotiation"/>
    <s v="$139,995"/>
    <n v="139995"/>
    <x v="0"/>
    <x v="40"/>
    <x v="7"/>
    <s v="2022-11-12"/>
    <d v="2022-11-12T00:00:00"/>
    <d v="2023-01-02T00:00:00"/>
    <d v="2023-01-02T00:00:00"/>
    <m/>
    <s v=""/>
    <m/>
    <n v="0"/>
    <n v="1"/>
    <n v="19.399999999999999"/>
    <s v="South Asia"/>
    <m/>
    <x v="0"/>
    <x v="0"/>
    <n v="0"/>
    <s v=""/>
    <x v="0"/>
  </r>
  <r>
    <s v="DL-01429"/>
    <s v="CUST-0270"/>
    <s v="CMP-067"/>
    <x v="1"/>
    <s v="Closed Lost"/>
    <s v="$88,296"/>
    <n v="88296"/>
    <x v="5"/>
    <x v="13"/>
    <x v="12"/>
    <s v="2023-08-12"/>
    <d v="2023-08-12T00:00:00"/>
    <d v="2023-09-29T00:00:00"/>
    <d v="2023-09-29T00:00:00"/>
    <d v="2023-09-15T00:00:00"/>
    <d v="2023-09-15T00:00:00"/>
    <n v="34"/>
    <n v="0"/>
    <n v="1"/>
    <m/>
    <s v="East Africa"/>
    <m/>
    <x v="2"/>
    <x v="1"/>
    <n v="1"/>
    <n v="-14"/>
    <x v="1"/>
  </r>
  <r>
    <s v="DL-01430"/>
    <s v="CUST-1351"/>
    <s v=""/>
    <x v="2"/>
    <s v="Qualification"/>
    <s v="31379"/>
    <n v="31379"/>
    <x v="4"/>
    <x v="19"/>
    <x v="17"/>
    <s v="2024-09-27"/>
    <d v="2024-09-27T00:00:00"/>
    <d v="2024-12-10T00:00:00"/>
    <d v="2024-12-10T00:00:00"/>
    <m/>
    <s v=""/>
    <m/>
    <n v="0"/>
    <n v="1"/>
    <n v="26.6"/>
    <s v="ANZ"/>
    <m/>
    <x v="0"/>
    <x v="2"/>
    <n v="0"/>
    <s v=""/>
    <x v="0"/>
  </r>
  <r>
    <s v="DL-01431"/>
    <s v="CUST-0377"/>
    <s v="CMP-111"/>
    <x v="3"/>
    <s v="Demo"/>
    <s v="21,952"/>
    <n v="21952"/>
    <x v="8"/>
    <x v="17"/>
    <x v="16"/>
    <s v="25/04/2022"/>
    <d v="2022-04-25T00:00:00"/>
    <d v="2022-10-09T00:00:00"/>
    <d v="2022-10-09T00:00:00"/>
    <m/>
    <s v=""/>
    <m/>
    <n v="0"/>
    <n v="1"/>
    <n v="16"/>
    <s v="Middle East"/>
    <m/>
    <x v="0"/>
    <x v="0"/>
    <n v="0"/>
    <s v=""/>
    <x v="0"/>
  </r>
  <r>
    <s v="DL-01432"/>
    <s v="CUST-0388"/>
    <s v="CMP-370"/>
    <x v="0"/>
    <s v="Negotiation"/>
    <s v="$8,727"/>
    <n v="8727"/>
    <x v="6"/>
    <x v="4"/>
    <x v="4"/>
    <s v="2023-05-19"/>
    <d v="2023-05-19T00:00:00"/>
    <d v="2023-06-17T00:00:00"/>
    <d v="2023-06-17T00:00:00"/>
    <m/>
    <s v=""/>
    <m/>
    <n v="0"/>
    <n v="1"/>
    <n v="33.200000000000003"/>
    <s v="ANZ"/>
    <m/>
    <x v="0"/>
    <x v="2"/>
    <n v="0"/>
    <s v=""/>
    <x v="0"/>
  </r>
  <r>
    <s v="DL-01433"/>
    <s v="CUST-1483"/>
    <s v="CMP-100"/>
    <x v="2"/>
    <s v="Proposal"/>
    <s v="36775"/>
    <n v="36775"/>
    <x v="3"/>
    <x v="6"/>
    <x v="2"/>
    <s v="21/08/2024"/>
    <d v="2024-08-21T00:00:00"/>
    <d v="2024-10-25T00:00:00"/>
    <d v="2024-10-25T00:00:00"/>
    <m/>
    <s v=""/>
    <m/>
    <n v="0"/>
    <n v="1"/>
    <n v="25.9"/>
    <s v="Southeast Asia"/>
    <m/>
    <x v="0"/>
    <x v="1"/>
    <n v="0"/>
    <s v=""/>
    <x v="0"/>
  </r>
  <r>
    <s v="DL-01434"/>
    <s v="CUST-0886"/>
    <s v=""/>
    <x v="2"/>
    <s v="Negotiation"/>
    <s v="29646"/>
    <n v="29646"/>
    <x v="1"/>
    <x v="1"/>
    <x v="1"/>
    <s v="2023-02-08"/>
    <d v="2023-02-08T00:00:00"/>
    <d v="2023-04-14T00:00:00"/>
    <d v="2023-04-14T00:00:00"/>
    <m/>
    <s v=""/>
    <m/>
    <n v="0"/>
    <n v="1"/>
    <n v="32.5"/>
    <s v="East Africa"/>
    <m/>
    <x v="0"/>
    <x v="0"/>
    <n v="0"/>
    <s v=""/>
    <x v="0"/>
  </r>
  <r>
    <s v="DL-01435"/>
    <s v="CUST-0789"/>
    <s v=""/>
    <x v="2"/>
    <s v="Proposal"/>
    <s v="43293"/>
    <n v="43293"/>
    <x v="6"/>
    <x v="11"/>
    <x v="10"/>
    <s v="2022-03-28"/>
    <d v="2022-03-28T00:00:00"/>
    <d v="2022-06-22T00:00:00"/>
    <d v="2022-06-22T00:00:00"/>
    <m/>
    <s v=""/>
    <m/>
    <n v="0"/>
    <n v="1"/>
    <n v="6"/>
    <s v="Southeast Asia"/>
    <m/>
    <x v="0"/>
    <x v="2"/>
    <n v="0"/>
    <s v=""/>
    <x v="0"/>
  </r>
  <r>
    <s v="DL-01436"/>
    <s v="CUST-0758"/>
    <s v="CMP-315"/>
    <x v="4"/>
    <s v="Proposal"/>
    <s v="13260"/>
    <n v="13260"/>
    <x v="6"/>
    <x v="7"/>
    <x v="6"/>
    <s v="2023-04-10"/>
    <d v="2023-04-10T00:00:00"/>
    <m/>
    <s v=""/>
    <m/>
    <s v=""/>
    <m/>
    <n v="0"/>
    <n v="1"/>
    <n v="14.5"/>
    <s v="Southeast Asia"/>
    <m/>
    <x v="0"/>
    <x v="2"/>
    <n v="0"/>
    <s v=""/>
    <x v="0"/>
  </r>
  <r>
    <s v="DL-01437"/>
    <s v="CUST-0941"/>
    <s v="CMP-041"/>
    <x v="1"/>
    <s v="Prospecting"/>
    <s v="82,813"/>
    <n v="82813"/>
    <x v="4"/>
    <x v="19"/>
    <x v="17"/>
    <s v="25/04/2023"/>
    <d v="2023-04-25T00:00:00"/>
    <d v="2023-09-17T00:00:00"/>
    <d v="2023-09-17T00:00:00"/>
    <m/>
    <s v=""/>
    <m/>
    <n v="0"/>
    <n v="1"/>
    <n v="20.399999999999999"/>
    <s v="East Africa"/>
    <m/>
    <x v="0"/>
    <x v="0"/>
    <n v="0"/>
    <s v=""/>
    <x v="0"/>
  </r>
  <r>
    <s v="DL-01438"/>
    <s v="CUST-0497"/>
    <s v=""/>
    <x v="0"/>
    <s v="Negotiation"/>
    <s v="$7,074"/>
    <n v="7074"/>
    <x v="5"/>
    <x v="19"/>
    <x v="17"/>
    <s v="07/11/2024"/>
    <d v="2024-11-07T00:00:00"/>
    <d v="2025-03-24T00:00:00"/>
    <d v="2025-03-24T00:00:00"/>
    <m/>
    <s v=""/>
    <m/>
    <n v="0"/>
    <n v="1"/>
    <n v="6.4"/>
    <s v="ANZ"/>
    <m/>
    <x v="0"/>
    <x v="2"/>
    <n v="0"/>
    <s v=""/>
    <x v="0"/>
  </r>
  <r>
    <s v="DL-01439"/>
    <s v="CUST-0863"/>
    <s v="CMP-379"/>
    <x v="0"/>
    <s v="Proposal"/>
    <s v="7240"/>
    <n v="7240"/>
    <x v="5"/>
    <x v="7"/>
    <x v="6"/>
    <s v="2024-08-13"/>
    <d v="2024-08-13T00:00:00"/>
    <d v="2024-10-10T00:00:00"/>
    <d v="2024-10-10T00:00:00"/>
    <m/>
    <s v=""/>
    <m/>
    <n v="0"/>
    <n v="1"/>
    <n v="3.4"/>
    <s v="ANZ"/>
    <m/>
    <x v="0"/>
    <x v="0"/>
    <n v="0"/>
    <s v=""/>
    <x v="0"/>
  </r>
  <r>
    <s v="DL-01440"/>
    <s v="CUST-0085"/>
    <s v="CMP-343"/>
    <x v="3"/>
    <s v="Negotiation"/>
    <s v="$18,824"/>
    <n v="18824"/>
    <x v="2"/>
    <x v="11"/>
    <x v="10"/>
    <s v="2022-01-02"/>
    <d v="2022-01-02T00:00:00"/>
    <d v="2022-02-19T00:00:00"/>
    <d v="2022-02-19T00:00:00"/>
    <m/>
    <s v=""/>
    <m/>
    <n v="0"/>
    <n v="1"/>
    <n v="12.9"/>
    <s v="South Asia"/>
    <m/>
    <x v="0"/>
    <x v="2"/>
    <n v="0"/>
    <s v=""/>
    <x v="0"/>
  </r>
  <r>
    <s v="DL-01441"/>
    <s v="CUST-1368"/>
    <s v="CMP-292"/>
    <x v="0"/>
    <s v="Closed Lost"/>
    <s v="2399"/>
    <n v="2399"/>
    <x v="7"/>
    <x v="16"/>
    <x v="15"/>
    <s v="2022-05-27"/>
    <d v="2022-05-27T00:00:00"/>
    <d v="2022-10-03T00:00:00"/>
    <d v="2022-10-03T00:00:00"/>
    <d v="2022-11-28T00:00:00"/>
    <d v="2022-11-28T00:00:00"/>
    <n v="185"/>
    <n v="0"/>
    <n v="1"/>
    <n v="17.8"/>
    <s v="South Asia"/>
    <m/>
    <x v="2"/>
    <x v="1"/>
    <n v="1"/>
    <n v="56"/>
    <x v="0"/>
  </r>
  <r>
    <s v="DL-01442"/>
    <s v="CUST-1165"/>
    <s v="CMP-139"/>
    <x v="4"/>
    <s v="Demo"/>
    <s v="$12,509"/>
    <n v="12509"/>
    <x v="6"/>
    <x v="5"/>
    <x v="5"/>
    <s v="2023-08-15"/>
    <d v="2023-08-15T00:00:00"/>
    <d v="2023-10-19T00:00:00"/>
    <d v="2023-10-19T00:00:00"/>
    <m/>
    <s v=""/>
    <m/>
    <n v="0"/>
    <n v="1"/>
    <n v="5.5"/>
    <s v="Southeast Asia"/>
    <m/>
    <x v="0"/>
    <x v="0"/>
    <n v="0"/>
    <s v=""/>
    <x v="0"/>
  </r>
  <r>
    <s v="DL-01443"/>
    <s v="CUST-0836"/>
    <s v="CMP-172"/>
    <x v="0"/>
    <s v="Demo"/>
    <s v="$5,219"/>
    <n v="5219"/>
    <x v="4"/>
    <x v="8"/>
    <x v="7"/>
    <s v="2023-03-02"/>
    <d v="2023-03-02T00:00:00"/>
    <d v="2023-05-24T00:00:00"/>
    <d v="2023-05-24T00:00:00"/>
    <m/>
    <s v=""/>
    <m/>
    <n v="0"/>
    <n v="1"/>
    <n v="4.2"/>
    <s v="ANZ"/>
    <m/>
    <x v="0"/>
    <x v="2"/>
    <n v="0"/>
    <s v=""/>
    <x v="0"/>
  </r>
  <r>
    <s v="DL-01444"/>
    <s v="CUST-1333"/>
    <s v=""/>
    <x v="0"/>
    <s v="Negotiation"/>
    <s v="$2,574"/>
    <n v="2574"/>
    <x v="7"/>
    <x v="5"/>
    <x v="5"/>
    <s v="2023-01-17"/>
    <d v="2023-01-17T00:00:00"/>
    <d v="2023-05-14T00:00:00"/>
    <d v="2023-05-14T00:00:00"/>
    <m/>
    <s v=""/>
    <m/>
    <n v="0"/>
    <n v="1"/>
    <n v="15.5"/>
    <s v="ANZ"/>
    <m/>
    <x v="0"/>
    <x v="2"/>
    <n v="0"/>
    <s v=""/>
    <x v="0"/>
  </r>
  <r>
    <s v="DL-01445"/>
    <s v="CUST-1369"/>
    <s v=""/>
    <x v="4"/>
    <s v="Demo"/>
    <s v="14191"/>
    <n v="14191"/>
    <x v="1"/>
    <x v="7"/>
    <x v="6"/>
    <s v="2024-08-13"/>
    <d v="2024-08-13T00:00:00"/>
    <d v="2024-12-23T00:00:00"/>
    <d v="2024-12-23T00:00:00"/>
    <m/>
    <s v=""/>
    <m/>
    <n v="0"/>
    <n v="1"/>
    <n v="25.7"/>
    <s v="Southeast Asia"/>
    <m/>
    <x v="0"/>
    <x v="2"/>
    <n v="0"/>
    <s v=""/>
    <x v="0"/>
  </r>
  <r>
    <s v="DL-01446"/>
    <s v="CUST-0594"/>
    <s v="CMP-399"/>
    <x v="3"/>
    <s v="Closed Won"/>
    <s v="18,673"/>
    <n v="18673"/>
    <x v="7"/>
    <x v="20"/>
    <x v="18"/>
    <s v="2022-08-19"/>
    <d v="2022-08-19T00:00:00"/>
    <d v="2023-01-31T00:00:00"/>
    <d v="2023-01-31T00:00:00"/>
    <d v="2022-09-14T00:00:00"/>
    <d v="2022-09-14T00:00:00"/>
    <n v="26"/>
    <n v="1"/>
    <n v="1"/>
    <n v="28.9"/>
    <s v="ANZ"/>
    <m/>
    <x v="1"/>
    <x v="0"/>
    <n v="1"/>
    <n v="-139"/>
    <x v="1"/>
  </r>
  <r>
    <s v="DL-01447"/>
    <s v="CUST-0394"/>
    <s v="CMP-141"/>
    <x v="0"/>
    <s v="Closed Won"/>
    <s v="1336"/>
    <n v="1336"/>
    <x v="5"/>
    <x v="11"/>
    <x v="10"/>
    <s v="02/03/2023"/>
    <d v="2023-03-02T00:00:00"/>
    <d v="2023-05-30T00:00:00"/>
    <d v="2023-05-30T00:00:00"/>
    <d v="2023-05-28T00:00:00"/>
    <d v="2023-05-28T00:00:00"/>
    <n v="87"/>
    <n v="1"/>
    <n v="1"/>
    <m/>
    <s v="Southeast Asia"/>
    <m/>
    <x v="1"/>
    <x v="2"/>
    <n v="1"/>
    <n v="-2"/>
    <x v="1"/>
  </r>
  <r>
    <s v="DL-01448"/>
    <s v="CUST-0713"/>
    <s v="CMP-117"/>
    <x v="1"/>
    <s v="Closed Won"/>
    <s v="54,535"/>
    <n v="54535"/>
    <x v="4"/>
    <x v="21"/>
    <x v="19"/>
    <s v="2023-10-11"/>
    <d v="2023-10-11T00:00:00"/>
    <d v="2024-02-13T00:00:00"/>
    <d v="2024-02-13T00:00:00"/>
    <d v="2024-01-30T00:00:00"/>
    <d v="2024-01-30T00:00:00"/>
    <n v="111"/>
    <n v="0"/>
    <n v="1"/>
    <n v="9.4"/>
    <s v="South Asia"/>
    <m/>
    <x v="1"/>
    <x v="0"/>
    <n v="1"/>
    <n v="-14"/>
    <x v="1"/>
  </r>
  <r>
    <s v="DL-01449"/>
    <s v="CUST-0044"/>
    <s v="CMP-041"/>
    <x v="3"/>
    <s v="Demo"/>
    <s v="$10,592"/>
    <n v="10592"/>
    <x v="5"/>
    <x v="13"/>
    <x v="12"/>
    <s v="2022-05-14"/>
    <d v="2022-05-14T00:00:00"/>
    <d v="2022-09-05T00:00:00"/>
    <d v="2022-09-05T00:00:00"/>
    <m/>
    <s v=""/>
    <m/>
    <n v="0"/>
    <n v="1"/>
    <n v="33.799999999999997"/>
    <s v="ANZ"/>
    <m/>
    <x v="0"/>
    <x v="2"/>
    <n v="0"/>
    <s v=""/>
    <x v="0"/>
  </r>
  <r>
    <s v="DL-01450"/>
    <s v="CUST-1485"/>
    <s v="CMP-096"/>
    <x v="4"/>
    <s v="Closed Won"/>
    <s v="7K"/>
    <n v="7000"/>
    <x v="5"/>
    <x v="6"/>
    <x v="2"/>
    <s v="2022-03-15"/>
    <d v="2022-03-15T00:00:00"/>
    <d v="2022-07-15T00:00:00"/>
    <d v="2022-07-15T00:00:00"/>
    <d v="2022-04-06T00:00:00"/>
    <d v="2022-04-06T00:00:00"/>
    <n v="22"/>
    <n v="0"/>
    <n v="1"/>
    <n v="33.4"/>
    <s v="Middle East"/>
    <m/>
    <x v="1"/>
    <x v="2"/>
    <n v="1"/>
    <n v="-100"/>
    <x v="1"/>
  </r>
  <r>
    <s v="DL-01451"/>
    <s v="CUST-1432"/>
    <s v="CMP-091"/>
    <x v="0"/>
    <s v="Proposal"/>
    <s v="$3,904"/>
    <n v="3904"/>
    <x v="3"/>
    <x v="21"/>
    <x v="19"/>
    <s v="2022-10-25"/>
    <d v="2022-10-25T00:00:00"/>
    <d v="2023-04-23T00:00:00"/>
    <d v="2023-04-23T00:00:00"/>
    <m/>
    <s v=""/>
    <m/>
    <n v="0"/>
    <n v="1"/>
    <n v="11.2"/>
    <s v="South Asia"/>
    <m/>
    <x v="0"/>
    <x v="2"/>
    <n v="0"/>
    <s v=""/>
    <x v="0"/>
  </r>
  <r>
    <s v="DL-01452"/>
    <s v="CUST-0895"/>
    <s v="CMP-039"/>
    <x v="0"/>
    <s v="Closed Won"/>
    <s v="$4,623"/>
    <n v="4623"/>
    <x v="2"/>
    <x v="12"/>
    <x v="11"/>
    <s v="2023-04-26"/>
    <d v="2023-04-26T00:00:00"/>
    <d v="2023-05-14T00:00:00"/>
    <d v="2023-05-14T00:00:00"/>
    <d v="2023-10-12T00:00:00"/>
    <d v="2023-10-12T00:00:00"/>
    <n v="169"/>
    <n v="0"/>
    <n v="1"/>
    <n v="21.5"/>
    <s v="East Africa"/>
    <m/>
    <x v="1"/>
    <x v="1"/>
    <n v="1"/>
    <n v="151"/>
    <x v="0"/>
  </r>
  <r>
    <s v="DL-01453"/>
    <s v="CUST-1445"/>
    <s v="CMP-230"/>
    <x v="1"/>
    <s v="Closed Won"/>
    <s v="$206,171"/>
    <n v="206171"/>
    <x v="6"/>
    <x v="4"/>
    <x v="4"/>
    <s v="2024-07-14"/>
    <d v="2024-07-14T00:00:00"/>
    <d v="2024-12-26T00:00:00"/>
    <d v="2024-12-26T00:00:00"/>
    <d v="2025-01-29T00:00:00"/>
    <d v="2025-01-29T00:00:00"/>
    <n v="199"/>
    <n v="0"/>
    <n v="1"/>
    <n v="22.5"/>
    <s v="Middle East"/>
    <m/>
    <x v="1"/>
    <x v="2"/>
    <n v="1"/>
    <n v="34"/>
    <x v="0"/>
  </r>
  <r>
    <s v="DL-01454"/>
    <s v="CUST-0687"/>
    <s v="CMP-364"/>
    <x v="3"/>
    <s v="Closed Won"/>
    <s v="18036"/>
    <n v="18036"/>
    <x v="5"/>
    <x v="4"/>
    <x v="4"/>
    <s v="2023-09-03"/>
    <d v="2023-09-03T00:00:00"/>
    <d v="2023-10-26T00:00:00"/>
    <d v="2023-10-26T00:00:00"/>
    <d v="2023-11-28T00:00:00"/>
    <d v="2023-11-28T00:00:00"/>
    <n v="86"/>
    <n v="0"/>
    <n v="1"/>
    <n v="16.8"/>
    <s v="East Africa"/>
    <m/>
    <x v="1"/>
    <x v="2"/>
    <n v="1"/>
    <n v="33"/>
    <x v="0"/>
  </r>
  <r>
    <s v="DL-01455"/>
    <s v="CUST-0896"/>
    <s v="CMP-255"/>
    <x v="1"/>
    <s v="Proposal"/>
    <s v="165,405"/>
    <n v="165405"/>
    <x v="0"/>
    <x v="10"/>
    <x v="9"/>
    <s v="2022-10-05"/>
    <d v="2022-10-05T00:00:00"/>
    <d v="2022-12-28T00:00:00"/>
    <d v="2022-12-28T00:00:00"/>
    <m/>
    <s v=""/>
    <m/>
    <n v="0"/>
    <n v="1"/>
    <n v="25.8"/>
    <s v="Southeast Asia"/>
    <m/>
    <x v="0"/>
    <x v="2"/>
    <n v="0"/>
    <s v=""/>
    <x v="0"/>
  </r>
  <r>
    <s v="DL-01456"/>
    <s v="CUST-0933"/>
    <s v="CMP-356"/>
    <x v="4"/>
    <s v="Proposal"/>
    <s v="$5,417"/>
    <n v="5417"/>
    <x v="6"/>
    <x v="14"/>
    <x v="13"/>
    <s v="2022-10-03"/>
    <d v="2022-10-03T00:00:00"/>
    <d v="2023-03-23T00:00:00"/>
    <d v="2023-03-23T00:00:00"/>
    <m/>
    <s v=""/>
    <m/>
    <n v="0"/>
    <n v="1"/>
    <m/>
    <s v="Southeast Asia"/>
    <m/>
    <x v="0"/>
    <x v="1"/>
    <n v="0"/>
    <s v=""/>
    <x v="0"/>
  </r>
  <r>
    <s v="DL-01457"/>
    <s v="CUST-0199"/>
    <s v="CMP-078"/>
    <x v="1"/>
    <s v="Proposal"/>
    <s v="62094"/>
    <n v="62094"/>
    <x v="1"/>
    <x v="10"/>
    <x v="9"/>
    <s v="2024-02-29"/>
    <d v="2024-02-29T00:00:00"/>
    <d v="2024-08-26T00:00:00"/>
    <d v="2024-08-26T00:00:00"/>
    <m/>
    <s v=""/>
    <m/>
    <n v="0"/>
    <n v="1"/>
    <n v="2.9"/>
    <s v="Middle East"/>
    <m/>
    <x v="0"/>
    <x v="0"/>
    <n v="0"/>
    <s v=""/>
    <x v="0"/>
  </r>
  <r>
    <s v="DL-01458"/>
    <s v="CUST-1392"/>
    <s v="CMP-014"/>
    <x v="2"/>
    <s v="Demo"/>
    <s v="39393"/>
    <n v="39393"/>
    <x v="2"/>
    <x v="10"/>
    <x v="9"/>
    <s v="2024-05-16"/>
    <d v="2024-05-16T00:00:00"/>
    <d v="2024-06-05T00:00:00"/>
    <d v="2024-06-05T00:00:00"/>
    <m/>
    <s v=""/>
    <m/>
    <n v="0"/>
    <n v="1"/>
    <n v="0.1"/>
    <s v="Southeast Asia"/>
    <m/>
    <x v="0"/>
    <x v="1"/>
    <n v="0"/>
    <s v=""/>
    <x v="0"/>
  </r>
  <r>
    <s v="DL-01459"/>
    <s v="CUST-1376"/>
    <s v=""/>
    <x v="4"/>
    <s v="Demo"/>
    <s v="7409"/>
    <n v="7409"/>
    <x v="3"/>
    <x v="6"/>
    <x v="2"/>
    <s v="2024-12-18"/>
    <d v="2024-12-18T00:00:00"/>
    <d v="2025-02-23T00:00:00"/>
    <d v="2025-02-23T00:00:00"/>
    <m/>
    <s v=""/>
    <m/>
    <n v="0"/>
    <n v="1"/>
    <n v="20.399999999999999"/>
    <s v="ANZ"/>
    <m/>
    <x v="0"/>
    <x v="2"/>
    <n v="0"/>
    <s v=""/>
    <x v="0"/>
  </r>
  <r>
    <s v="DL-01460"/>
    <s v="CUST-1317"/>
    <s v="CMP-214"/>
    <x v="4"/>
    <s v="Proposal"/>
    <s v="$10,183"/>
    <n v="10183"/>
    <x v="7"/>
    <x v="16"/>
    <x v="15"/>
    <s v="2022-02-24"/>
    <d v="2022-02-24T00:00:00"/>
    <d v="2022-03-23T00:00:00"/>
    <d v="2022-03-23T00:00:00"/>
    <m/>
    <s v=""/>
    <m/>
    <n v="0"/>
    <n v="1"/>
    <n v="1.9"/>
    <s v="Southeast Asia"/>
    <m/>
    <x v="0"/>
    <x v="1"/>
    <n v="0"/>
    <s v=""/>
    <x v="0"/>
  </r>
  <r>
    <s v="DL-01461"/>
    <s v="CUST-1417"/>
    <s v=""/>
    <x v="3"/>
    <s v="Closed Won"/>
    <s v="$9,957"/>
    <n v="9957"/>
    <x v="6"/>
    <x v="16"/>
    <x v="15"/>
    <s v="2023-08-28"/>
    <d v="2023-08-28T00:00:00"/>
    <d v="2024-02-05T00:00:00"/>
    <d v="2024-02-05T00:00:00"/>
    <d v="2023-10-04T00:00:00"/>
    <d v="2023-10-04T00:00:00"/>
    <n v="37"/>
    <n v="0"/>
    <n v="1"/>
    <n v="9.1"/>
    <s v="South Asia"/>
    <m/>
    <x v="1"/>
    <x v="0"/>
    <n v="1"/>
    <n v="-124"/>
    <x v="1"/>
  </r>
  <r>
    <s v="DL-01462"/>
    <s v="CUST-1222"/>
    <s v=""/>
    <x v="3"/>
    <s v="Negotiation"/>
    <s v="5835"/>
    <n v="5835"/>
    <x v="6"/>
    <x v="0"/>
    <x v="0"/>
    <s v="2024-10-30"/>
    <d v="2024-10-30T00:00:00"/>
    <d v="2025-02-01T00:00:00"/>
    <d v="2025-02-01T00:00:00"/>
    <m/>
    <s v=""/>
    <m/>
    <n v="0"/>
    <n v="1"/>
    <n v="18.8"/>
    <s v="South Asia"/>
    <m/>
    <x v="0"/>
    <x v="0"/>
    <n v="0"/>
    <s v=""/>
    <x v="0"/>
  </r>
  <r>
    <s v="DL-01463"/>
    <s v="CUST-0192"/>
    <s v="CMP-102"/>
    <x v="4"/>
    <s v="Proposal"/>
    <s v="14028"/>
    <n v="14028"/>
    <x v="0"/>
    <x v="22"/>
    <x v="20"/>
    <s v="2022-02-17"/>
    <d v="2022-02-17T00:00:00"/>
    <d v="2022-03-14T00:00:00"/>
    <d v="2022-03-14T00:00:00"/>
    <m/>
    <s v=""/>
    <m/>
    <n v="0"/>
    <n v="1"/>
    <n v="28.9"/>
    <s v="South Asia"/>
    <m/>
    <x v="0"/>
    <x v="2"/>
    <n v="0"/>
    <s v=""/>
    <x v="0"/>
  </r>
  <r>
    <s v="DL-01464"/>
    <s v="CUST-0913"/>
    <s v="CMP-150"/>
    <x v="1"/>
    <s v="Negotiation"/>
    <s v="$186,305"/>
    <n v="186305"/>
    <x v="1"/>
    <x v="1"/>
    <x v="1"/>
    <s v="2023-05-23"/>
    <d v="2023-05-23T00:00:00"/>
    <d v="2023-07-27T00:00:00"/>
    <d v="2023-07-27T00:00:00"/>
    <m/>
    <s v=""/>
    <m/>
    <n v="0"/>
    <n v="1"/>
    <n v="2.1"/>
    <s v="ANZ"/>
    <m/>
    <x v="0"/>
    <x v="2"/>
    <n v="0"/>
    <s v=""/>
    <x v="0"/>
  </r>
  <r>
    <s v="DL-01465"/>
    <s v="CUST-0811"/>
    <s v=""/>
    <x v="4"/>
    <s v="Closed Lost"/>
    <s v="6K"/>
    <n v="6000"/>
    <x v="4"/>
    <x v="19"/>
    <x v="17"/>
    <s v="2024-10-08"/>
    <d v="2024-10-08T00:00:00"/>
    <d v="2024-11-26T00:00:00"/>
    <d v="2024-11-26T00:00:00"/>
    <d v="2025-03-09T00:00:00"/>
    <d v="2025-03-09T00:00:00"/>
    <n v="152"/>
    <n v="0"/>
    <n v="1"/>
    <m/>
    <s v="South Asia"/>
    <m/>
    <x v="2"/>
    <x v="2"/>
    <n v="1"/>
    <n v="103"/>
    <x v="0"/>
  </r>
  <r>
    <s v="DL-01466"/>
    <s v="CUST-1106"/>
    <s v="CMP-361"/>
    <x v="0"/>
    <s v="Closed Won"/>
    <s v="$2,479"/>
    <n v="2479"/>
    <x v="0"/>
    <x v="3"/>
    <x v="3"/>
    <s v="2024-10-26"/>
    <d v="2024-10-26T00:00:00"/>
    <d v="2024-12-04T00:00:00"/>
    <d v="2024-12-04T00:00:00"/>
    <d v="2025-02-26T00:00:00"/>
    <d v="2025-02-26T00:00:00"/>
    <n v="123"/>
    <n v="1"/>
    <n v="1"/>
    <n v="20.2"/>
    <s v="Middle East"/>
    <m/>
    <x v="1"/>
    <x v="0"/>
    <n v="1"/>
    <n v="84"/>
    <x v="0"/>
  </r>
  <r>
    <s v="DL-01467"/>
    <s v="CUST-0821"/>
    <s v=""/>
    <x v="4"/>
    <s v="Prospecting"/>
    <s v="5768"/>
    <n v="5768"/>
    <x v="6"/>
    <x v="14"/>
    <x v="13"/>
    <s v="2022-04-09"/>
    <d v="2022-04-09T00:00:00"/>
    <d v="2022-07-06T00:00:00"/>
    <d v="2022-07-06T00:00:00"/>
    <m/>
    <s v=""/>
    <m/>
    <n v="0"/>
    <n v="1"/>
    <n v="24.7"/>
    <s v="Southeast Asia"/>
    <m/>
    <x v="0"/>
    <x v="0"/>
    <n v="0"/>
    <s v=""/>
    <x v="0"/>
  </r>
  <r>
    <s v="DL-01468"/>
    <s v="CUST-0346"/>
    <s v="CMP-093"/>
    <x v="4"/>
    <s v="Negotiation"/>
    <s v="11766"/>
    <n v="11766"/>
    <x v="3"/>
    <x v="13"/>
    <x v="12"/>
    <s v="2023-07-05"/>
    <d v="2023-07-05T00:00:00"/>
    <d v="2023-07-29T00:00:00"/>
    <d v="2023-07-29T00:00:00"/>
    <m/>
    <s v=""/>
    <m/>
    <n v="0"/>
    <n v="1"/>
    <n v="13.4"/>
    <s v="Middle East"/>
    <m/>
    <x v="0"/>
    <x v="0"/>
    <n v="0"/>
    <s v=""/>
    <x v="0"/>
  </r>
  <r>
    <s v="DL-01469"/>
    <s v="CUST-0845"/>
    <s v="CMP-141"/>
    <x v="1"/>
    <s v="Closed Won"/>
    <s v="183794"/>
    <n v="183794"/>
    <x v="1"/>
    <x v="21"/>
    <x v="19"/>
    <s v="2024-11-04"/>
    <d v="2024-11-04T00:00:00"/>
    <d v="2025-04-27T00:00:00"/>
    <d v="2025-04-27T00:00:00"/>
    <d v="2025-01-18T00:00:00"/>
    <d v="2025-01-18T00:00:00"/>
    <n v="75"/>
    <n v="0"/>
    <n v="1"/>
    <n v="23.4"/>
    <s v="East Africa"/>
    <m/>
    <x v="1"/>
    <x v="0"/>
    <n v="1"/>
    <n v="-99"/>
    <x v="1"/>
  </r>
  <r>
    <s v="DL-01470"/>
    <s v="CUST-1091"/>
    <s v="CMP-194"/>
    <x v="0"/>
    <s v="Qualification"/>
    <s v="$3,751"/>
    <n v="3751"/>
    <x v="8"/>
    <x v="8"/>
    <x v="7"/>
    <s v="2023-09-15"/>
    <d v="2023-09-15T00:00:00"/>
    <d v="2023-11-26T00:00:00"/>
    <d v="2023-11-26T00:00:00"/>
    <m/>
    <s v=""/>
    <m/>
    <n v="0"/>
    <n v="1"/>
    <n v="26.9"/>
    <s v="South Asia"/>
    <m/>
    <x v="0"/>
    <x v="0"/>
    <n v="0"/>
    <s v=""/>
    <x v="0"/>
  </r>
  <r>
    <s v="DL-01471"/>
    <s v="CUST-0127"/>
    <s v=""/>
    <x v="3"/>
    <s v="Demo"/>
    <s v="$18,977"/>
    <n v="18977"/>
    <x v="7"/>
    <x v="5"/>
    <x v="5"/>
    <s v="2024-03-14"/>
    <d v="2024-03-14T00:00:00"/>
    <d v="2024-05-23T00:00:00"/>
    <d v="2024-05-23T00:00:00"/>
    <m/>
    <s v=""/>
    <m/>
    <n v="0"/>
    <n v="1"/>
    <n v="6.3"/>
    <s v="East Africa"/>
    <m/>
    <x v="0"/>
    <x v="1"/>
    <n v="0"/>
    <s v=""/>
    <x v="0"/>
  </r>
  <r>
    <s v="DL-01472"/>
    <s v="CUST-0998"/>
    <s v="CMP-268"/>
    <x v="3"/>
    <s v="Closed Lost"/>
    <s v="10073"/>
    <n v="10073"/>
    <x v="7"/>
    <x v="1"/>
    <x v="1"/>
    <s v="10/06/2022"/>
    <d v="2022-06-10T00:00:00"/>
    <d v="2022-08-04T00:00:00"/>
    <d v="2022-08-04T00:00:00"/>
    <d v="2022-10-17T00:00:00"/>
    <d v="2022-10-17T00:00:00"/>
    <n v="129"/>
    <n v="0"/>
    <n v="1"/>
    <n v="17.2"/>
    <s v="ANZ"/>
    <m/>
    <x v="2"/>
    <x v="2"/>
    <n v="1"/>
    <n v="74"/>
    <x v="0"/>
  </r>
  <r>
    <s v="DL-01473"/>
    <s v="CUST-0041"/>
    <s v="CMP-112"/>
    <x v="4"/>
    <s v="Closed Lost"/>
    <s v="$10,868"/>
    <n v="10868"/>
    <x v="2"/>
    <x v="19"/>
    <x v="17"/>
    <s v="2022-11-24"/>
    <d v="2022-11-24T00:00:00"/>
    <d v="2023-03-13T00:00:00"/>
    <d v="2023-03-13T00:00:00"/>
    <d v="2023-03-16T00:00:00"/>
    <d v="2023-03-16T00:00:00"/>
    <n v="112"/>
    <n v="0"/>
    <n v="1"/>
    <n v="19.3"/>
    <s v="Middle East"/>
    <m/>
    <x v="2"/>
    <x v="0"/>
    <n v="1"/>
    <n v="3"/>
    <x v="1"/>
  </r>
  <r>
    <s v="DL-01474"/>
    <s v="CUST-1308"/>
    <s v="CMP-194"/>
    <x v="0"/>
    <s v="Negotiation"/>
    <s v="9K"/>
    <n v="9000"/>
    <x v="5"/>
    <x v="8"/>
    <x v="7"/>
    <s v="2023-04-22"/>
    <d v="2023-04-22T00:00:00"/>
    <d v="2023-06-25T00:00:00"/>
    <d v="2023-06-25T00:00:00"/>
    <m/>
    <s v=""/>
    <m/>
    <n v="0"/>
    <n v="1"/>
    <n v="31.7"/>
    <s v="ANZ"/>
    <m/>
    <x v="0"/>
    <x v="2"/>
    <n v="0"/>
    <s v=""/>
    <x v="0"/>
  </r>
  <r>
    <s v="DL-01475"/>
    <s v="CUST-0047"/>
    <s v="CMP-040"/>
    <x v="3"/>
    <s v="Prospecting"/>
    <s v="19790"/>
    <n v="19790"/>
    <x v="5"/>
    <x v="40"/>
    <x v="7"/>
    <s v="08/04/2024"/>
    <d v="2024-04-08T00:00:00"/>
    <d v="2024-06-08T00:00:00"/>
    <d v="2024-06-08T00:00:00"/>
    <m/>
    <s v=""/>
    <m/>
    <n v="0"/>
    <n v="1"/>
    <n v="24.8"/>
    <s v="Southeast Asia"/>
    <m/>
    <x v="0"/>
    <x v="1"/>
    <n v="0"/>
    <s v=""/>
    <x v="0"/>
  </r>
  <r>
    <s v="DL-01476"/>
    <s v="CUST-0035"/>
    <s v="CMP-364"/>
    <x v="4"/>
    <s v="Closed Lost"/>
    <s v="10865"/>
    <n v="10865"/>
    <x v="0"/>
    <x v="4"/>
    <x v="4"/>
    <s v="2023-08-20"/>
    <d v="2023-08-20T00:00:00"/>
    <d v="2024-01-14T00:00:00"/>
    <d v="2024-01-14T00:00:00"/>
    <d v="2023-09-14T00:00:00"/>
    <d v="2023-09-14T00:00:00"/>
    <n v="25"/>
    <n v="0"/>
    <n v="1"/>
    <m/>
    <s v="Southeast Asia"/>
    <m/>
    <x v="2"/>
    <x v="2"/>
    <n v="1"/>
    <n v="-122"/>
    <x v="1"/>
  </r>
  <r>
    <s v="DL-01477"/>
    <s v="CUST-0489"/>
    <s v="CMP-386"/>
    <x v="1"/>
    <s v="Closed Won"/>
    <s v="106306"/>
    <n v="106306"/>
    <x v="0"/>
    <x v="1"/>
    <x v="1"/>
    <s v="2023-05-31"/>
    <d v="2023-05-31T00:00:00"/>
    <d v="2023-10-23T00:00:00"/>
    <d v="2023-10-23T00:00:00"/>
    <d v="2023-10-25T00:00:00"/>
    <d v="2023-10-25T00:00:00"/>
    <n v="147"/>
    <n v="0"/>
    <n v="1"/>
    <n v="3.8"/>
    <s v="Middle East"/>
    <m/>
    <x v="1"/>
    <x v="2"/>
    <n v="1"/>
    <n v="2"/>
    <x v="1"/>
  </r>
  <r>
    <s v="DL-01478"/>
    <s v="CUST-0717"/>
    <s v="CMP-171"/>
    <x v="0"/>
    <s v="Proposal"/>
    <s v="$8,139"/>
    <n v="8139"/>
    <x v="5"/>
    <x v="5"/>
    <x v="5"/>
    <s v="2023-12-30"/>
    <d v="2023-12-30T00:00:00"/>
    <d v="2024-01-28T00:00:00"/>
    <d v="2024-01-28T00:00:00"/>
    <m/>
    <s v=""/>
    <m/>
    <n v="0"/>
    <n v="1"/>
    <n v="15"/>
    <s v="South Asia"/>
    <m/>
    <x v="0"/>
    <x v="1"/>
    <n v="0"/>
    <s v=""/>
    <x v="0"/>
  </r>
  <r>
    <s v="DL-01479"/>
    <s v="CUST-0390"/>
    <s v="CMP-183"/>
    <x v="1"/>
    <s v="Proposal"/>
    <s v="$215,569"/>
    <n v="215569"/>
    <x v="2"/>
    <x v="10"/>
    <x v="9"/>
    <s v="2023-03-21"/>
    <d v="2023-03-21T00:00:00"/>
    <d v="2023-05-21T00:00:00"/>
    <d v="2023-05-21T00:00:00"/>
    <m/>
    <s v=""/>
    <m/>
    <n v="0"/>
    <n v="1"/>
    <m/>
    <s v="South Asia"/>
    <m/>
    <x v="0"/>
    <x v="0"/>
    <n v="0"/>
    <s v=""/>
    <x v="0"/>
  </r>
  <r>
    <s v="DL-01480"/>
    <s v="CUST-0790"/>
    <s v="CMP-155"/>
    <x v="2"/>
    <s v="Qualification"/>
    <s v="29118"/>
    <n v="29118"/>
    <x v="7"/>
    <x v="15"/>
    <x v="14"/>
    <s v="2023-07-18"/>
    <d v="2023-07-18T00:00:00"/>
    <d v="2023-09-11T00:00:00"/>
    <d v="2023-09-11T00:00:00"/>
    <m/>
    <s v=""/>
    <m/>
    <n v="0"/>
    <n v="1"/>
    <n v="9.3000000000000007"/>
    <s v="South Asia"/>
    <m/>
    <x v="0"/>
    <x v="2"/>
    <n v="0"/>
    <s v=""/>
    <x v="0"/>
  </r>
  <r>
    <s v="DL-01481"/>
    <s v="CUST-0332"/>
    <s v=""/>
    <x v="4"/>
    <s v="Negotiation"/>
    <s v="2,754"/>
    <n v="2754"/>
    <x v="3"/>
    <x v="14"/>
    <x v="13"/>
    <s v="2024-03-11"/>
    <d v="2024-03-11T00:00:00"/>
    <d v="2024-05-30T00:00:00"/>
    <d v="2024-05-30T00:00:00"/>
    <m/>
    <s v=""/>
    <m/>
    <n v="0"/>
    <n v="1"/>
    <n v="20.8"/>
    <s v="East Africa"/>
    <m/>
    <x v="0"/>
    <x v="2"/>
    <n v="0"/>
    <s v=""/>
    <x v="0"/>
  </r>
  <r>
    <s v="DL-01482"/>
    <s v="CUST-0845"/>
    <s v="CMP-153"/>
    <x v="3"/>
    <s v="Closed Won"/>
    <s v="8687"/>
    <n v="8687"/>
    <x v="7"/>
    <x v="4"/>
    <x v="4"/>
    <s v="2024-12-01"/>
    <d v="2024-12-01T00:00:00"/>
    <d v="2025-05-07T00:00:00"/>
    <d v="2025-05-07T00:00:00"/>
    <d v="2025-04-22T00:00:00"/>
    <d v="2025-04-22T00:00:00"/>
    <n v="142"/>
    <n v="0"/>
    <n v="1"/>
    <n v="9.1"/>
    <s v="ANZ"/>
    <m/>
    <x v="1"/>
    <x v="0"/>
    <n v="1"/>
    <n v="-15"/>
    <x v="1"/>
  </r>
  <r>
    <s v="DL-01483"/>
    <s v="CUST-0580"/>
    <s v=""/>
    <x v="1"/>
    <s v="Prospecting"/>
    <s v="$156,779"/>
    <n v="156779"/>
    <x v="4"/>
    <x v="0"/>
    <x v="0"/>
    <s v="2024-12-24"/>
    <d v="2024-12-24T00:00:00"/>
    <d v="2025-04-09T00:00:00"/>
    <d v="2025-04-09T00:00:00"/>
    <m/>
    <s v=""/>
    <m/>
    <n v="0"/>
    <n v="1"/>
    <n v="22.6"/>
    <s v="Southeast Asia"/>
    <m/>
    <x v="0"/>
    <x v="0"/>
    <n v="0"/>
    <s v=""/>
    <x v="0"/>
  </r>
  <r>
    <s v="DL-01484"/>
    <s v="CUST-0771"/>
    <s v=""/>
    <x v="4"/>
    <s v="Demo"/>
    <s v="2566"/>
    <n v="2566"/>
    <x v="1"/>
    <x v="0"/>
    <x v="0"/>
    <s v="2023-06-14"/>
    <d v="2023-06-14T00:00:00"/>
    <d v="2023-11-25T00:00:00"/>
    <d v="2023-11-25T00:00:00"/>
    <m/>
    <s v=""/>
    <m/>
    <n v="0"/>
    <n v="1"/>
    <n v="17.899999999999999"/>
    <s v="ANZ"/>
    <m/>
    <x v="0"/>
    <x v="2"/>
    <n v="0"/>
    <s v=""/>
    <x v="0"/>
  </r>
  <r>
    <s v="DL-01485"/>
    <s v="CUST-0734"/>
    <s v="CMP-363"/>
    <x v="1"/>
    <s v="Qualification"/>
    <s v="$121,590"/>
    <n v="121590"/>
    <x v="5"/>
    <x v="27"/>
    <x v="8"/>
    <s v="2023-06-21"/>
    <d v="2023-06-21T00:00:00"/>
    <d v="2023-09-10T00:00:00"/>
    <d v="2023-09-10T00:00:00"/>
    <m/>
    <s v=""/>
    <m/>
    <n v="0"/>
    <n v="1"/>
    <n v="13.9"/>
    <s v="East Africa"/>
    <m/>
    <x v="0"/>
    <x v="1"/>
    <n v="0"/>
    <s v=""/>
    <x v="0"/>
  </r>
  <r>
    <s v="DL-01486"/>
    <s v="CUST-1450"/>
    <s v="CMP-266"/>
    <x v="0"/>
    <s v="Prospecting"/>
    <s v="$8,212"/>
    <n v="8212"/>
    <x v="8"/>
    <x v="9"/>
    <x v="8"/>
    <s v="2022-12-03"/>
    <d v="2022-12-03T00:00:00"/>
    <d v="2023-02-17T00:00:00"/>
    <d v="2023-02-17T00:00:00"/>
    <m/>
    <s v=""/>
    <m/>
    <n v="0"/>
    <n v="1"/>
    <n v="11.6"/>
    <s v="Middle East"/>
    <m/>
    <x v="0"/>
    <x v="2"/>
    <n v="0"/>
    <s v=""/>
    <x v="0"/>
  </r>
  <r>
    <s v="DL-01487"/>
    <s v="CUST-1061"/>
    <s v=""/>
    <x v="2"/>
    <s v="Demo"/>
    <s v="$44,106"/>
    <n v="44106"/>
    <x v="5"/>
    <x v="5"/>
    <x v="5"/>
    <s v="2024-08-12"/>
    <d v="2024-08-12T00:00:00"/>
    <d v="2024-11-16T00:00:00"/>
    <d v="2024-11-16T00:00:00"/>
    <m/>
    <s v=""/>
    <m/>
    <n v="0"/>
    <n v="1"/>
    <n v="30.5"/>
    <s v="East Africa"/>
    <m/>
    <x v="0"/>
    <x v="0"/>
    <n v="0"/>
    <s v=""/>
    <x v="0"/>
  </r>
  <r>
    <s v="DL-01488"/>
    <s v="CUST-0532"/>
    <s v="CMP-225"/>
    <x v="3"/>
    <s v="Closed Won"/>
    <s v="14,601"/>
    <n v="14601"/>
    <x v="5"/>
    <x v="15"/>
    <x v="14"/>
    <s v="2022-04-06"/>
    <d v="2022-04-06T00:00:00"/>
    <d v="2022-06-11T00:00:00"/>
    <d v="2022-06-11T00:00:00"/>
    <d v="2022-06-30T00:00:00"/>
    <d v="2022-06-30T00:00:00"/>
    <n v="85"/>
    <n v="0"/>
    <n v="1"/>
    <n v="6.1"/>
    <s v="South Asia"/>
    <m/>
    <x v="1"/>
    <x v="0"/>
    <n v="1"/>
    <n v="19"/>
    <x v="1"/>
  </r>
  <r>
    <s v="DL-01489"/>
    <s v="CUST-0913"/>
    <s v="CMP-380"/>
    <x v="3"/>
    <s v="Proposal"/>
    <s v="6799"/>
    <n v="6799"/>
    <x v="3"/>
    <x v="25"/>
    <x v="21"/>
    <s v="2024-04-06"/>
    <d v="2024-04-06T00:00:00"/>
    <d v="2024-06-14T00:00:00"/>
    <d v="2024-06-14T00:00:00"/>
    <m/>
    <s v=""/>
    <m/>
    <n v="0"/>
    <n v="1"/>
    <m/>
    <s v="ANZ"/>
    <m/>
    <x v="0"/>
    <x v="2"/>
    <n v="0"/>
    <s v=""/>
    <x v="0"/>
  </r>
  <r>
    <s v="DL-01490"/>
    <s v="CUST-0598"/>
    <s v="CMP-371"/>
    <x v="0"/>
    <s v="Closed Won"/>
    <s v="8483"/>
    <n v="8483"/>
    <x v="4"/>
    <x v="21"/>
    <x v="19"/>
    <s v="2024-04-30"/>
    <d v="2024-04-30T00:00:00"/>
    <d v="2024-08-31T00:00:00"/>
    <d v="2024-08-31T00:00:00"/>
    <d v="2024-11-08T00:00:00"/>
    <d v="2024-11-08T00:00:00"/>
    <n v="192"/>
    <n v="0"/>
    <n v="1"/>
    <n v="21.6"/>
    <s v="ANZ"/>
    <m/>
    <x v="1"/>
    <x v="2"/>
    <n v="1"/>
    <n v="69"/>
    <x v="0"/>
  </r>
  <r>
    <s v="DL-01491"/>
    <s v="CUST-0806"/>
    <s v="CMP-201"/>
    <x v="2"/>
    <s v="Closed Lost"/>
    <s v="14,437"/>
    <n v="14437"/>
    <x v="0"/>
    <x v="7"/>
    <x v="6"/>
    <s v="2023-01-07"/>
    <d v="2023-01-07T00:00:00"/>
    <d v="2023-06-12T00:00:00"/>
    <d v="2023-06-12T00:00:00"/>
    <d v="2023-02-06T00:00:00"/>
    <d v="2023-02-06T00:00:00"/>
    <n v="30"/>
    <n v="0"/>
    <n v="1"/>
    <n v="34.5"/>
    <s v="South Asia"/>
    <m/>
    <x v="2"/>
    <x v="1"/>
    <n v="1"/>
    <n v="-126"/>
    <x v="1"/>
  </r>
  <r>
    <s v="DL-01492"/>
    <s v="CUST-1063"/>
    <s v="CMP-150"/>
    <x v="3"/>
    <s v="Demo"/>
    <s v="24K"/>
    <n v="24000"/>
    <x v="1"/>
    <x v="19"/>
    <x v="17"/>
    <s v="2023-10-09"/>
    <d v="2023-10-09T00:00:00"/>
    <d v="2023-11-07T00:00:00"/>
    <d v="2023-11-07T00:00:00"/>
    <m/>
    <s v=""/>
    <m/>
    <n v="0"/>
    <n v="1"/>
    <n v="0.9"/>
    <s v="Southeast Asia"/>
    <m/>
    <x v="0"/>
    <x v="1"/>
    <n v="0"/>
    <s v=""/>
    <x v="0"/>
  </r>
  <r>
    <s v="DL-01493"/>
    <s v="CUST-0490"/>
    <s v="CMP-290"/>
    <x v="1"/>
    <s v="Demo"/>
    <s v="$106,105"/>
    <n v="106105"/>
    <x v="1"/>
    <x v="8"/>
    <x v="7"/>
    <s v="15/05/2022"/>
    <d v="2022-05-15T00:00:00"/>
    <d v="2022-07-16T00:00:00"/>
    <d v="2022-07-16T00:00:00"/>
    <m/>
    <s v=""/>
    <m/>
    <n v="0"/>
    <n v="1"/>
    <n v="33.200000000000003"/>
    <s v="ANZ"/>
    <m/>
    <x v="0"/>
    <x v="2"/>
    <n v="0"/>
    <s v=""/>
    <x v="0"/>
  </r>
  <r>
    <s v="DL-01494"/>
    <s v="CUST-1237"/>
    <s v=""/>
    <x v="0"/>
    <s v="Proposal"/>
    <s v="$8,144"/>
    <n v="8144"/>
    <x v="6"/>
    <x v="15"/>
    <x v="14"/>
    <s v="2023-02-09"/>
    <d v="2023-02-09T00:00:00"/>
    <d v="2023-03-20T00:00:00"/>
    <d v="2023-03-20T00:00:00"/>
    <m/>
    <s v=""/>
    <m/>
    <n v="0"/>
    <n v="1"/>
    <n v="13.7"/>
    <s v="Southeast Asia"/>
    <m/>
    <x v="0"/>
    <x v="1"/>
    <n v="0"/>
    <s v=""/>
    <x v="0"/>
  </r>
  <r>
    <s v="DL-01495"/>
    <s v="CUST-0607"/>
    <s v="CMP-231"/>
    <x v="2"/>
    <s v="Demo"/>
    <s v="$40,909"/>
    <n v="40909"/>
    <x v="6"/>
    <x v="5"/>
    <x v="5"/>
    <s v="25/12/2022"/>
    <d v="2022-12-25T00:00:00"/>
    <d v="2023-02-03T00:00:00"/>
    <d v="2023-02-03T00:00:00"/>
    <m/>
    <s v=""/>
    <m/>
    <n v="0"/>
    <n v="1"/>
    <n v="33.200000000000003"/>
    <s v="East Africa"/>
    <m/>
    <x v="0"/>
    <x v="2"/>
    <n v="0"/>
    <s v=""/>
    <x v="0"/>
  </r>
  <r>
    <s v="DL-01496"/>
    <s v="CUST-1187"/>
    <s v="CMP-190"/>
    <x v="3"/>
    <s v="Negotiation"/>
    <s v="5543"/>
    <n v="5543"/>
    <x v="7"/>
    <x v="11"/>
    <x v="10"/>
    <s v="22/04/2023"/>
    <d v="2023-04-22T00:00:00"/>
    <d v="2023-05-07T00:00:00"/>
    <d v="2023-05-07T00:00:00"/>
    <m/>
    <s v=""/>
    <m/>
    <n v="0"/>
    <n v="1"/>
    <n v="18.7"/>
    <s v="Southeast Asia"/>
    <m/>
    <x v="0"/>
    <x v="0"/>
    <n v="0"/>
    <s v=""/>
    <x v="0"/>
  </r>
  <r>
    <s v="DL-01497"/>
    <s v="CUST-0545"/>
    <s v="CMP-154"/>
    <x v="2"/>
    <s v="Demo"/>
    <s v="33,257"/>
    <n v="33257"/>
    <x v="7"/>
    <x v="20"/>
    <x v="18"/>
    <s v="2024-08-22"/>
    <d v="2024-08-22T00:00:00"/>
    <d v="2024-11-03T00:00:00"/>
    <d v="2024-11-03T00:00:00"/>
    <m/>
    <s v=""/>
    <m/>
    <n v="0"/>
    <n v="1"/>
    <n v="15.2"/>
    <s v="Middle East"/>
    <m/>
    <x v="0"/>
    <x v="2"/>
    <n v="0"/>
    <s v=""/>
    <x v="0"/>
  </r>
  <r>
    <s v="DL-01498"/>
    <s v="CUST-1187"/>
    <s v=""/>
    <x v="3"/>
    <s v="Closed Lost"/>
    <s v="21132"/>
    <n v="21132"/>
    <x v="6"/>
    <x v="12"/>
    <x v="11"/>
    <s v="2024-04-24"/>
    <d v="2024-04-24T00:00:00"/>
    <d v="2024-09-30T00:00:00"/>
    <d v="2024-09-30T00:00:00"/>
    <d v="2024-05-20T00:00:00"/>
    <d v="2024-05-20T00:00:00"/>
    <n v="26"/>
    <n v="0"/>
    <n v="1"/>
    <n v="13.2"/>
    <s v="East Africa"/>
    <m/>
    <x v="2"/>
    <x v="0"/>
    <n v="1"/>
    <n v="-133"/>
    <x v="1"/>
  </r>
  <r>
    <s v="DL-01499"/>
    <s v="CUST-1262"/>
    <s v="CMP-295"/>
    <x v="3"/>
    <s v="Closed Won"/>
    <s v="16702"/>
    <n v="16702"/>
    <x v="0"/>
    <x v="21"/>
    <x v="19"/>
    <s v="2023-03-12"/>
    <d v="2023-03-12T00:00:00"/>
    <d v="2023-06-22T00:00:00"/>
    <d v="2023-06-22T00:00:00"/>
    <d v="2023-09-02T00:00:00"/>
    <d v="2023-09-02T00:00:00"/>
    <n v="174"/>
    <n v="0"/>
    <n v="1"/>
    <n v="19"/>
    <s v="Southeast Asia"/>
    <m/>
    <x v="1"/>
    <x v="1"/>
    <n v="1"/>
    <n v="72"/>
    <x v="0"/>
  </r>
  <r>
    <s v="DL-01500"/>
    <s v="CUST-0276"/>
    <s v="CMP-002"/>
    <x v="0"/>
    <s v="Prospecting"/>
    <s v="6135"/>
    <n v="6135"/>
    <x v="6"/>
    <x v="6"/>
    <x v="2"/>
    <s v="2023-01-29"/>
    <d v="2023-01-29T00:00:00"/>
    <d v="2023-07-15T00:00:00"/>
    <d v="2023-07-15T00:00:00"/>
    <m/>
    <s v=""/>
    <m/>
    <n v="0"/>
    <n v="1"/>
    <m/>
    <s v="Middle East"/>
    <m/>
    <x v="0"/>
    <x v="1"/>
    <n v="0"/>
    <s v=""/>
    <x v="0"/>
  </r>
  <r>
    <s v="DL-01501"/>
    <s v="CUST-0611"/>
    <s v="CMP-350"/>
    <x v="4"/>
    <s v="Closed Lost"/>
    <s v="8554"/>
    <n v="8554"/>
    <x v="0"/>
    <x v="15"/>
    <x v="14"/>
    <s v="2024-03-06"/>
    <d v="2024-03-06T00:00:00"/>
    <d v="2024-03-30T00:00:00"/>
    <d v="2024-03-30T00:00:00"/>
    <d v="2024-04-02T00:00:00"/>
    <d v="2024-04-02T00:00:00"/>
    <n v="27"/>
    <n v="0"/>
    <n v="1"/>
    <n v="0.2"/>
    <s v="Middle East"/>
    <m/>
    <x v="2"/>
    <x v="0"/>
    <n v="1"/>
    <n v="3"/>
    <x v="1"/>
  </r>
  <r>
    <s v="DL-01502"/>
    <s v="CUST-1067"/>
    <s v=""/>
    <x v="0"/>
    <s v="Prospecting"/>
    <s v="4696"/>
    <n v="4696"/>
    <x v="4"/>
    <x v="22"/>
    <x v="20"/>
    <s v="2023-05-08"/>
    <d v="2023-05-08T00:00:00"/>
    <d v="2023-09-26T00:00:00"/>
    <d v="2023-09-26T00:00:00"/>
    <m/>
    <s v=""/>
    <m/>
    <n v="0"/>
    <n v="1"/>
    <n v="6.5"/>
    <s v="Middle East"/>
    <m/>
    <x v="0"/>
    <x v="2"/>
    <n v="0"/>
    <s v=""/>
    <x v="0"/>
  </r>
  <r>
    <s v="DL-01503"/>
    <s v="CUST-0681"/>
    <s v="CMP-121"/>
    <x v="3"/>
    <s v="Negotiation"/>
    <s v="15764"/>
    <n v="15764"/>
    <x v="1"/>
    <x v="11"/>
    <x v="10"/>
    <s v="2022-08-09"/>
    <d v="2022-08-09T00:00:00"/>
    <d v="2023-01-30T00:00:00"/>
    <d v="2023-01-30T00:00:00"/>
    <m/>
    <s v=""/>
    <m/>
    <n v="0"/>
    <n v="1"/>
    <n v="1.7"/>
    <s v="South Asia"/>
    <m/>
    <x v="0"/>
    <x v="0"/>
    <n v="0"/>
    <s v=""/>
    <x v="0"/>
  </r>
  <r>
    <s v="DL-01504"/>
    <s v="CUST-0853"/>
    <s v="CMP-039"/>
    <x v="1"/>
    <s v="Closed Lost"/>
    <s v="$139,062"/>
    <n v="139062"/>
    <x v="1"/>
    <x v="3"/>
    <x v="3"/>
    <s v="12/09/2023"/>
    <d v="2023-09-12T00:00:00"/>
    <m/>
    <s v=""/>
    <d v="2024-02-24T00:00:00"/>
    <d v="2024-02-24T00:00:00"/>
    <n v="165"/>
    <n v="0"/>
    <n v="1"/>
    <n v="34.700000000000003"/>
    <s v="East Africa"/>
    <m/>
    <x v="2"/>
    <x v="1"/>
    <n v="1"/>
    <s v=""/>
    <x v="0"/>
  </r>
  <r>
    <s v="DL-01505"/>
    <s v="CUST-0169"/>
    <s v=""/>
    <x v="1"/>
    <s v="Closed Lost"/>
    <s v="97K"/>
    <n v="97000"/>
    <x v="4"/>
    <x v="15"/>
    <x v="14"/>
    <s v="28/02/2024"/>
    <d v="2024-02-28T00:00:00"/>
    <d v="2024-06-15T00:00:00"/>
    <d v="2024-06-15T00:00:00"/>
    <d v="2024-05-08T00:00:00"/>
    <d v="2024-05-08T00:00:00"/>
    <n v="70"/>
    <n v="0"/>
    <n v="1"/>
    <n v="22.9"/>
    <s v="South Asia"/>
    <m/>
    <x v="2"/>
    <x v="2"/>
    <n v="1"/>
    <n v="-38"/>
    <x v="1"/>
  </r>
  <r>
    <s v="DL-01506"/>
    <s v="CUST-1195"/>
    <s v="CMP-347"/>
    <x v="4"/>
    <s v="Prospecting"/>
    <s v="$6,706"/>
    <n v="6706"/>
    <x v="0"/>
    <x v="16"/>
    <x v="15"/>
    <s v="2022-03-01"/>
    <d v="2022-03-01T00:00:00"/>
    <d v="2022-06-12T00:00:00"/>
    <d v="2022-06-12T00:00:00"/>
    <m/>
    <s v=""/>
    <m/>
    <n v="0"/>
    <n v="1"/>
    <n v="26.1"/>
    <s v="East Africa"/>
    <m/>
    <x v="0"/>
    <x v="2"/>
    <n v="0"/>
    <s v=""/>
    <x v="0"/>
  </r>
  <r>
    <s v="DL-01507"/>
    <s v="CUST-1151"/>
    <s v="CMP-368"/>
    <x v="3"/>
    <s v="Prospecting"/>
    <s v="10183"/>
    <n v="10183"/>
    <x v="5"/>
    <x v="4"/>
    <x v="4"/>
    <s v="2023-11-08"/>
    <d v="2023-11-08T00:00:00"/>
    <d v="2023-12-17T00:00:00"/>
    <d v="2023-12-17T00:00:00"/>
    <m/>
    <s v=""/>
    <m/>
    <n v="0"/>
    <n v="1"/>
    <n v="20"/>
    <s v="Middle East"/>
    <m/>
    <x v="0"/>
    <x v="1"/>
    <n v="0"/>
    <s v=""/>
    <x v="0"/>
  </r>
  <r>
    <s v="DL-01508"/>
    <s v="CUST-1308"/>
    <s v="CMP-226"/>
    <x v="4"/>
    <s v="Closed Won"/>
    <s v="9K"/>
    <n v="9000"/>
    <x v="5"/>
    <x v="22"/>
    <x v="20"/>
    <s v="2023-02-12"/>
    <d v="2023-02-12T00:00:00"/>
    <d v="2023-04-28T00:00:00"/>
    <d v="2023-04-28T00:00:00"/>
    <d v="2023-07-30T00:00:00"/>
    <d v="2023-07-30T00:00:00"/>
    <n v="168"/>
    <n v="1"/>
    <n v="4"/>
    <n v="28.5"/>
    <s v="East Africa"/>
    <m/>
    <x v="1"/>
    <x v="2"/>
    <n v="1"/>
    <n v="93"/>
    <x v="0"/>
  </r>
  <r>
    <s v="DL-01509"/>
    <s v="CUST-0738"/>
    <s v="CMP-264"/>
    <x v="2"/>
    <s v="Prospecting"/>
    <s v="19628"/>
    <n v="19628"/>
    <x v="8"/>
    <x v="19"/>
    <x v="17"/>
    <s v="2022-03-29"/>
    <d v="2022-03-29T00:00:00"/>
    <d v="2022-09-15T00:00:00"/>
    <d v="2022-09-15T00:00:00"/>
    <m/>
    <s v=""/>
    <m/>
    <n v="0"/>
    <n v="1"/>
    <m/>
    <s v="East Africa"/>
    <m/>
    <x v="0"/>
    <x v="1"/>
    <n v="0"/>
    <s v=""/>
    <x v="0"/>
  </r>
  <r>
    <s v="DL-01510"/>
    <s v="CUST-0293"/>
    <s v="CMP-210"/>
    <x v="1"/>
    <s v="Closed Won"/>
    <s v="$80,210"/>
    <n v="80210"/>
    <x v="8"/>
    <x v="9"/>
    <x v="8"/>
    <s v="2022-04-03"/>
    <d v="2022-04-03T00:00:00"/>
    <d v="2022-08-11T00:00:00"/>
    <d v="2022-08-11T00:00:00"/>
    <d v="2022-05-14T00:00:00"/>
    <d v="2022-05-14T00:00:00"/>
    <n v="41"/>
    <n v="1"/>
    <n v="3"/>
    <n v="33.9"/>
    <s v="Middle East"/>
    <m/>
    <x v="1"/>
    <x v="2"/>
    <n v="1"/>
    <n v="-89"/>
    <x v="1"/>
  </r>
  <r>
    <s v="DL-01511"/>
    <s v="CUST-0421"/>
    <s v="CMP-037"/>
    <x v="0"/>
    <s v="Proposal"/>
    <s v="$7,272"/>
    <n v="7272"/>
    <x v="8"/>
    <x v="0"/>
    <x v="0"/>
    <s v="2022-02-15"/>
    <d v="2022-02-15T00:00:00"/>
    <d v="2022-04-01T00:00:00"/>
    <d v="2022-04-01T00:00:00"/>
    <m/>
    <s v=""/>
    <m/>
    <n v="0"/>
    <n v="1"/>
    <m/>
    <s v="Southeast Asia"/>
    <m/>
    <x v="0"/>
    <x v="2"/>
    <n v="0"/>
    <s v=""/>
    <x v="0"/>
  </r>
  <r>
    <s v="DL-01512"/>
    <s v="CUST-1454"/>
    <s v=""/>
    <x v="4"/>
    <s v="Prospecting"/>
    <s v="$8,576"/>
    <n v="8576"/>
    <x v="6"/>
    <x v="3"/>
    <x v="3"/>
    <s v="2023-07-20"/>
    <d v="2023-07-20T00:00:00"/>
    <d v="2023-08-31T00:00:00"/>
    <d v="2023-08-31T00:00:00"/>
    <m/>
    <s v=""/>
    <m/>
    <n v="0"/>
    <n v="1"/>
    <n v="27"/>
    <s v="Middle East"/>
    <m/>
    <x v="0"/>
    <x v="0"/>
    <n v="0"/>
    <s v=""/>
    <x v="0"/>
  </r>
  <r>
    <s v="DL-01513"/>
    <s v="CUST-0213"/>
    <s v="CMP-367"/>
    <x v="0"/>
    <s v="Closed Lost"/>
    <s v="2427"/>
    <n v="2427"/>
    <x v="5"/>
    <x v="12"/>
    <x v="11"/>
    <s v="2024-02-28"/>
    <d v="2024-02-28T00:00:00"/>
    <d v="2024-07-02T00:00:00"/>
    <d v="2024-07-02T00:00:00"/>
    <d v="2024-05-26T00:00:00"/>
    <d v="2024-05-26T00:00:00"/>
    <n v="88"/>
    <n v="0"/>
    <n v="1"/>
    <n v="3.5"/>
    <s v="East Africa"/>
    <m/>
    <x v="2"/>
    <x v="2"/>
    <n v="1"/>
    <n v="-37"/>
    <x v="1"/>
  </r>
  <r>
    <s v="DL-01514"/>
    <s v="CUST-0126"/>
    <s v="CMP-129"/>
    <x v="0"/>
    <s v="Closed Lost"/>
    <s v="2106"/>
    <n v="2106"/>
    <x v="6"/>
    <x v="4"/>
    <x v="4"/>
    <s v="2023-06-08"/>
    <d v="2023-06-08T00:00:00"/>
    <d v="2023-07-21T00:00:00"/>
    <d v="2023-07-21T00:00:00"/>
    <d v="2023-09-14T00:00:00"/>
    <d v="2023-09-14T00:00:00"/>
    <n v="98"/>
    <n v="0"/>
    <n v="1"/>
    <n v="18"/>
    <s v="South Asia"/>
    <m/>
    <x v="2"/>
    <x v="2"/>
    <n v="1"/>
    <n v="55"/>
    <x v="0"/>
  </r>
  <r>
    <s v="DL-01515"/>
    <s v="CUST-0703"/>
    <s v="CMP-113"/>
    <x v="2"/>
    <s v="Closed Lost"/>
    <s v="29424"/>
    <n v="29424"/>
    <x v="2"/>
    <x v="21"/>
    <x v="19"/>
    <s v="2023-09-04"/>
    <d v="2023-09-04T00:00:00"/>
    <d v="2024-02-29T00:00:00"/>
    <d v="2024-02-29T00:00:00"/>
    <d v="2023-10-13T00:00:00"/>
    <d v="2023-10-13T00:00:00"/>
    <n v="39"/>
    <n v="0"/>
    <n v="1"/>
    <n v="2.2000000000000002"/>
    <s v="South Asia"/>
    <m/>
    <x v="2"/>
    <x v="0"/>
    <n v="1"/>
    <n v="-139"/>
    <x v="1"/>
  </r>
  <r>
    <s v="DL-01516"/>
    <s v="CUST-0932"/>
    <s v="CMP-158"/>
    <x v="3"/>
    <s v="Closed Won"/>
    <s v="7,410"/>
    <n v="7410"/>
    <x v="7"/>
    <x v="16"/>
    <x v="15"/>
    <s v="2023-05-19"/>
    <d v="2023-05-19T00:00:00"/>
    <d v="2023-11-15T00:00:00"/>
    <d v="2023-11-15T00:00:00"/>
    <d v="2023-07-27T00:00:00"/>
    <d v="2023-07-27T00:00:00"/>
    <n v="69"/>
    <n v="0"/>
    <n v="1"/>
    <n v="10.8"/>
    <s v="Southeast Asia"/>
    <m/>
    <x v="1"/>
    <x v="0"/>
    <n v="1"/>
    <n v="-111"/>
    <x v="1"/>
  </r>
  <r>
    <s v="DL-01517"/>
    <s v="CUST-1035"/>
    <s v="CMP-374"/>
    <x v="0"/>
    <s v="Closed Won"/>
    <s v="5504"/>
    <n v="5504"/>
    <x v="5"/>
    <x v="12"/>
    <x v="11"/>
    <s v="2023-02-14"/>
    <d v="2023-02-14T00:00:00"/>
    <d v="2023-07-25T00:00:00"/>
    <d v="2023-07-25T00:00:00"/>
    <d v="2023-03-09T00:00:00"/>
    <d v="2023-03-09T00:00:00"/>
    <n v="23"/>
    <n v="1"/>
    <n v="3"/>
    <n v="0.3"/>
    <s v="Southeast Asia"/>
    <m/>
    <x v="1"/>
    <x v="1"/>
    <n v="1"/>
    <n v="-138"/>
    <x v="1"/>
  </r>
  <r>
    <s v="DL-01518"/>
    <s v="CUST-0141"/>
    <s v="CMP-191"/>
    <x v="4"/>
    <s v="Proposal"/>
    <s v="10,802"/>
    <n v="10802"/>
    <x v="2"/>
    <x v="13"/>
    <x v="12"/>
    <s v="2022-02-23"/>
    <d v="2022-02-23T00:00:00"/>
    <d v="2022-07-07T00:00:00"/>
    <d v="2022-07-07T00:00:00"/>
    <m/>
    <s v=""/>
    <m/>
    <n v="0"/>
    <n v="1"/>
    <n v="32.4"/>
    <s v="Middle East"/>
    <m/>
    <x v="0"/>
    <x v="2"/>
    <n v="0"/>
    <s v=""/>
    <x v="0"/>
  </r>
  <r>
    <s v="DL-01519"/>
    <s v="CUST-1173"/>
    <s v=""/>
    <x v="3"/>
    <s v="Closed Won"/>
    <s v="18250"/>
    <n v="18250"/>
    <x v="0"/>
    <x v="16"/>
    <x v="15"/>
    <s v="2024-01-02"/>
    <d v="2024-01-02T00:00:00"/>
    <d v="2024-02-28T00:00:00"/>
    <d v="2024-02-28T00:00:00"/>
    <d v="2024-03-27T00:00:00"/>
    <d v="2024-03-27T00:00:00"/>
    <n v="85"/>
    <n v="1"/>
    <n v="3"/>
    <m/>
    <s v="Middle East"/>
    <m/>
    <x v="1"/>
    <x v="2"/>
    <n v="1"/>
    <n v="28"/>
    <x v="1"/>
  </r>
  <r>
    <s v="DL-01520"/>
    <s v="CUST-1075"/>
    <s v=""/>
    <x v="4"/>
    <s v="Closed Lost"/>
    <s v="10K"/>
    <n v="10000"/>
    <x v="1"/>
    <x v="30"/>
    <x v="10"/>
    <s v="2022-11-14"/>
    <d v="2022-11-14T00:00:00"/>
    <d v="2023-03-26T00:00:00"/>
    <d v="2023-03-26T00:00:00"/>
    <d v="2023-03-12T00:00:00"/>
    <d v="2023-03-12T00:00:00"/>
    <n v="118"/>
    <n v="0"/>
    <n v="1"/>
    <m/>
    <s v="Middle East"/>
    <m/>
    <x v="2"/>
    <x v="0"/>
    <n v="1"/>
    <n v="-14"/>
    <x v="1"/>
  </r>
  <r>
    <s v="DL-01521"/>
    <s v="CUST-0640"/>
    <s v=""/>
    <x v="1"/>
    <s v="Closed Won"/>
    <s v="$71,047"/>
    <n v="71047"/>
    <x v="8"/>
    <x v="22"/>
    <x v="20"/>
    <s v="2024-02-17"/>
    <d v="2024-02-17T00:00:00"/>
    <d v="2024-03-18T00:00:00"/>
    <d v="2024-03-18T00:00:00"/>
    <d v="2024-04-12T00:00:00"/>
    <d v="2024-04-12T00:00:00"/>
    <n v="55"/>
    <n v="1"/>
    <n v="1"/>
    <m/>
    <s v="Middle East"/>
    <m/>
    <x v="1"/>
    <x v="2"/>
    <n v="1"/>
    <n v="25"/>
    <x v="1"/>
  </r>
  <r>
    <s v="DL-01522"/>
    <s v="CUST-0630"/>
    <s v=""/>
    <x v="2"/>
    <s v="Prospecting"/>
    <s v="$46,638"/>
    <n v="46638"/>
    <x v="4"/>
    <x v="0"/>
    <x v="0"/>
    <s v="2022-02-26"/>
    <d v="2022-02-26T00:00:00"/>
    <d v="2022-08-17T00:00:00"/>
    <d v="2022-08-17T00:00:00"/>
    <m/>
    <s v=""/>
    <m/>
    <n v="0"/>
    <n v="1"/>
    <n v="4.7"/>
    <s v="Southeast Asia"/>
    <m/>
    <x v="0"/>
    <x v="0"/>
    <n v="0"/>
    <s v=""/>
    <x v="0"/>
  </r>
  <r>
    <s v="DL-01523"/>
    <s v="CUST-1285"/>
    <s v=""/>
    <x v="1"/>
    <s v="Proposal"/>
    <s v="205338"/>
    <n v="205338"/>
    <x v="2"/>
    <x v="4"/>
    <x v="4"/>
    <s v="2024-11-27"/>
    <d v="2024-11-27T00:00:00"/>
    <d v="2025-03-11T00:00:00"/>
    <d v="2025-03-11T00:00:00"/>
    <m/>
    <s v=""/>
    <m/>
    <n v="0"/>
    <n v="1"/>
    <n v="20.7"/>
    <s v="Southeast Asia"/>
    <m/>
    <x v="0"/>
    <x v="0"/>
    <n v="0"/>
    <s v=""/>
    <x v="0"/>
  </r>
  <r>
    <s v="DL-01524"/>
    <s v="CUST-0918"/>
    <s v="CMP-337"/>
    <x v="4"/>
    <s v="Closed Won"/>
    <s v="9,177"/>
    <n v="9177"/>
    <x v="2"/>
    <x v="0"/>
    <x v="0"/>
    <s v="2023-03-22"/>
    <d v="2023-03-22T00:00:00"/>
    <d v="2023-04-16T00:00:00"/>
    <d v="2023-04-16T00:00:00"/>
    <d v="2023-05-08T00:00:00"/>
    <d v="2023-05-08T00:00:00"/>
    <n v="47"/>
    <n v="0"/>
    <n v="1"/>
    <n v="9.9"/>
    <s v="Middle East"/>
    <m/>
    <x v="1"/>
    <x v="2"/>
    <n v="1"/>
    <n v="22"/>
    <x v="1"/>
  </r>
  <r>
    <s v="DL-01525"/>
    <s v="CUST-0263"/>
    <s v=""/>
    <x v="0"/>
    <s v="Prospecting"/>
    <s v="2280"/>
    <n v="2280"/>
    <x v="1"/>
    <x v="14"/>
    <x v="13"/>
    <s v="19/10/2022"/>
    <d v="2022-10-19T00:00:00"/>
    <d v="2023-03-28T00:00:00"/>
    <d v="2023-03-28T00:00:00"/>
    <m/>
    <s v=""/>
    <m/>
    <n v="0"/>
    <n v="1"/>
    <n v="8.1999999999999993"/>
    <s v="East Africa"/>
    <m/>
    <x v="0"/>
    <x v="2"/>
    <n v="0"/>
    <s v=""/>
    <x v="0"/>
  </r>
  <r>
    <s v="DL-01526"/>
    <s v="CUST-0624"/>
    <s v="CMP-310"/>
    <x v="2"/>
    <s v="Qualification"/>
    <s v="$21,404"/>
    <n v="21404"/>
    <x v="2"/>
    <x v="21"/>
    <x v="19"/>
    <s v="2024-08-23"/>
    <d v="2024-08-23T00:00:00"/>
    <d v="2024-12-21T00:00:00"/>
    <d v="2024-12-21T00:00:00"/>
    <m/>
    <s v=""/>
    <m/>
    <n v="0"/>
    <n v="1"/>
    <m/>
    <s v="East Africa"/>
    <m/>
    <x v="0"/>
    <x v="1"/>
    <n v="0"/>
    <s v=""/>
    <x v="0"/>
  </r>
  <r>
    <s v="DL-01527"/>
    <s v="CUST-0140"/>
    <s v="CMP-206"/>
    <x v="0"/>
    <s v="Prospecting"/>
    <s v="$5,356"/>
    <n v="5356"/>
    <x v="3"/>
    <x v="25"/>
    <x v="21"/>
    <s v="2023-02-08"/>
    <d v="2023-02-08T00:00:00"/>
    <d v="2023-05-28T00:00:00"/>
    <d v="2023-05-28T00:00:00"/>
    <m/>
    <s v=""/>
    <m/>
    <n v="0"/>
    <n v="1"/>
    <m/>
    <s v="Southeast Asia"/>
    <m/>
    <x v="0"/>
    <x v="1"/>
    <n v="0"/>
    <s v=""/>
    <x v="0"/>
  </r>
  <r>
    <s v="DL-01528"/>
    <s v="CUST-0365"/>
    <s v="CMP-266"/>
    <x v="1"/>
    <s v="Demo"/>
    <s v="122924"/>
    <n v="122924"/>
    <x v="8"/>
    <x v="25"/>
    <x v="21"/>
    <s v="2023-02-27"/>
    <d v="2023-02-27T00:00:00"/>
    <d v="2023-07-10T00:00:00"/>
    <d v="2023-07-10T00:00:00"/>
    <m/>
    <s v=""/>
    <m/>
    <n v="0"/>
    <n v="1"/>
    <n v="17.399999999999999"/>
    <s v="Middle East"/>
    <m/>
    <x v="0"/>
    <x v="2"/>
    <n v="0"/>
    <s v=""/>
    <x v="0"/>
  </r>
  <r>
    <s v="DL-01529"/>
    <s v="CUST-0942"/>
    <s v="CMP-119"/>
    <x v="0"/>
    <s v="Prospecting"/>
    <s v="7359"/>
    <n v="7359"/>
    <x v="3"/>
    <x v="33"/>
    <x v="6"/>
    <s v="2022-11-16"/>
    <d v="2022-11-16T00:00:00"/>
    <d v="2023-04-10T00:00:00"/>
    <d v="2023-04-10T00:00:00"/>
    <m/>
    <s v=""/>
    <m/>
    <n v="0"/>
    <n v="1"/>
    <n v="5.9"/>
    <s v="Southeast Asia"/>
    <m/>
    <x v="0"/>
    <x v="2"/>
    <n v="0"/>
    <s v=""/>
    <x v="0"/>
  </r>
  <r>
    <s v="DL-01530"/>
    <s v="CUST-0877"/>
    <s v="CMP-152"/>
    <x v="0"/>
    <s v="Demo"/>
    <s v="$1,839"/>
    <n v="1839"/>
    <x v="8"/>
    <x v="20"/>
    <x v="18"/>
    <s v="2024-12-09"/>
    <d v="2024-12-09T00:00:00"/>
    <d v="2025-02-05T00:00:00"/>
    <d v="2025-02-05T00:00:00"/>
    <m/>
    <s v=""/>
    <m/>
    <n v="0"/>
    <n v="1"/>
    <n v="25.1"/>
    <s v="ANZ"/>
    <m/>
    <x v="0"/>
    <x v="2"/>
    <n v="0"/>
    <s v=""/>
    <x v="0"/>
  </r>
  <r>
    <s v="DL-01531"/>
    <s v="CUST-0856"/>
    <s v="CMP-168"/>
    <x v="4"/>
    <s v="Closed Lost"/>
    <s v="10K"/>
    <n v="10000"/>
    <x v="5"/>
    <x v="16"/>
    <x v="15"/>
    <s v="2023-05-12"/>
    <d v="2023-05-12T00:00:00"/>
    <d v="2023-11-06T00:00:00"/>
    <d v="2023-11-06T00:00:00"/>
    <d v="2023-10-12T00:00:00"/>
    <d v="2023-10-12T00:00:00"/>
    <n v="153"/>
    <n v="0"/>
    <n v="1"/>
    <n v="3.7"/>
    <s v="South Asia"/>
    <m/>
    <x v="2"/>
    <x v="0"/>
    <n v="1"/>
    <n v="-25"/>
    <x v="1"/>
  </r>
  <r>
    <s v="DL-01532"/>
    <s v="CUST-0687"/>
    <s v="CMP-159"/>
    <x v="1"/>
    <s v="Negotiation"/>
    <s v="170K"/>
    <n v="170000"/>
    <x v="7"/>
    <x v="19"/>
    <x v="17"/>
    <s v="2022-03-03"/>
    <d v="2022-03-03T00:00:00"/>
    <d v="2022-04-02T00:00:00"/>
    <d v="2022-04-02T00:00:00"/>
    <m/>
    <s v=""/>
    <m/>
    <n v="0"/>
    <n v="1"/>
    <m/>
    <s v="Middle East"/>
    <m/>
    <x v="0"/>
    <x v="2"/>
    <n v="0"/>
    <s v=""/>
    <x v="0"/>
  </r>
  <r>
    <s v="DL-01533"/>
    <s v="CUST-0432"/>
    <s v="CMP-183"/>
    <x v="0"/>
    <s v="Closed Lost"/>
    <s v="5154"/>
    <n v="5154"/>
    <x v="0"/>
    <x v="14"/>
    <x v="13"/>
    <s v="2022-11-06"/>
    <d v="2022-11-06T00:00:00"/>
    <d v="2023-04-20T00:00:00"/>
    <d v="2023-04-20T00:00:00"/>
    <d v="2023-05-08T00:00:00"/>
    <d v="2023-05-08T00:00:00"/>
    <n v="183"/>
    <n v="0"/>
    <n v="1"/>
    <n v="6.4"/>
    <s v="Southeast Asia"/>
    <m/>
    <x v="2"/>
    <x v="2"/>
    <n v="1"/>
    <n v="18"/>
    <x v="1"/>
  </r>
  <r>
    <s v="DL-01534"/>
    <s v="CUST-0752"/>
    <s v=""/>
    <x v="1"/>
    <s v="Demo"/>
    <s v="$107,677"/>
    <n v="107677"/>
    <x v="1"/>
    <x v="19"/>
    <x v="17"/>
    <s v="2024-12-25"/>
    <d v="2024-12-25T00:00:00"/>
    <d v="2025-04-22T00:00:00"/>
    <d v="2025-04-22T00:00:00"/>
    <m/>
    <s v=""/>
    <m/>
    <n v="0"/>
    <n v="1"/>
    <n v="5.4"/>
    <s v="Middle East"/>
    <m/>
    <x v="0"/>
    <x v="0"/>
    <n v="0"/>
    <s v=""/>
    <x v="0"/>
  </r>
  <r>
    <s v="DL-01535"/>
    <s v="CUST-0277"/>
    <s v=""/>
    <x v="2"/>
    <s v="Prospecting"/>
    <s v="44,333"/>
    <n v="44333"/>
    <x v="1"/>
    <x v="10"/>
    <x v="9"/>
    <s v="2023-08-23"/>
    <d v="2023-08-23T00:00:00"/>
    <d v="2024-01-02T00:00:00"/>
    <d v="2024-01-02T00:00:00"/>
    <m/>
    <s v=""/>
    <m/>
    <n v="0"/>
    <n v="1"/>
    <n v="11.9"/>
    <s v="Middle East"/>
    <m/>
    <x v="0"/>
    <x v="1"/>
    <n v="0"/>
    <s v=""/>
    <x v="0"/>
  </r>
  <r>
    <s v="DL-01536"/>
    <s v="CUST-0859"/>
    <s v="CMP-100"/>
    <x v="0"/>
    <s v="Negotiation"/>
    <s v="9527"/>
    <n v="9527"/>
    <x v="3"/>
    <x v="5"/>
    <x v="5"/>
    <s v="2023-05-04"/>
    <d v="2023-05-04T00:00:00"/>
    <d v="2023-10-12T00:00:00"/>
    <d v="2023-10-12T00:00:00"/>
    <m/>
    <s v=""/>
    <m/>
    <n v="0"/>
    <n v="1"/>
    <n v="25.2"/>
    <s v="South Asia"/>
    <m/>
    <x v="0"/>
    <x v="1"/>
    <n v="0"/>
    <s v=""/>
    <x v="0"/>
  </r>
  <r>
    <s v="DL-01537"/>
    <s v="CUST-0003"/>
    <s v="CMP-053"/>
    <x v="4"/>
    <s v="Closed Won"/>
    <s v="13,383"/>
    <n v="13383"/>
    <x v="6"/>
    <x v="20"/>
    <x v="18"/>
    <s v="2023-11-19"/>
    <d v="2023-11-19T00:00:00"/>
    <d v="2024-02-11T00:00:00"/>
    <d v="2024-02-11T00:00:00"/>
    <d v="2024-01-10T00:00:00"/>
    <d v="2024-01-10T00:00:00"/>
    <n v="52"/>
    <n v="1"/>
    <n v="3"/>
    <n v="20.3"/>
    <s v="South Asia"/>
    <m/>
    <x v="1"/>
    <x v="2"/>
    <n v="1"/>
    <n v="-32"/>
    <x v="1"/>
  </r>
  <r>
    <s v="DL-01538"/>
    <s v="CUST-1388"/>
    <s v="CMP-357"/>
    <x v="2"/>
    <s v="Prospecting"/>
    <s v="45,990"/>
    <n v="45990"/>
    <x v="2"/>
    <x v="14"/>
    <x v="13"/>
    <s v="2022-04-30"/>
    <d v="2022-04-30T00:00:00"/>
    <d v="2022-07-16T00:00:00"/>
    <d v="2022-07-16T00:00:00"/>
    <m/>
    <s v=""/>
    <m/>
    <n v="0"/>
    <n v="1"/>
    <n v="3.4"/>
    <s v="ANZ"/>
    <m/>
    <x v="0"/>
    <x v="0"/>
    <n v="0"/>
    <s v=""/>
    <x v="0"/>
  </r>
  <r>
    <s v="DL-01539"/>
    <s v="CUST-1234"/>
    <s v="CMP-024"/>
    <x v="4"/>
    <s v="Proposal"/>
    <s v="$3,367"/>
    <n v="3367"/>
    <x v="1"/>
    <x v="11"/>
    <x v="10"/>
    <s v="25/04/2023"/>
    <d v="2023-04-25T00:00:00"/>
    <d v="2023-07-03T00:00:00"/>
    <d v="2023-07-03T00:00:00"/>
    <m/>
    <s v=""/>
    <m/>
    <n v="0"/>
    <n v="1"/>
    <m/>
    <s v="Southeast Asia"/>
    <m/>
    <x v="0"/>
    <x v="0"/>
    <n v="0"/>
    <s v=""/>
    <x v="0"/>
  </r>
  <r>
    <s v="DL-01540"/>
    <s v="CUST-1403"/>
    <s v=""/>
    <x v="0"/>
    <s v="Closed Lost"/>
    <s v="9K"/>
    <n v="9000"/>
    <x v="3"/>
    <x v="1"/>
    <x v="1"/>
    <s v="2023-11-12"/>
    <d v="2023-11-12T00:00:00"/>
    <d v="2024-03-08T00:00:00"/>
    <d v="2024-03-08T00:00:00"/>
    <d v="2024-02-15T00:00:00"/>
    <d v="2024-02-15T00:00:00"/>
    <n v="95"/>
    <n v="0"/>
    <n v="1"/>
    <n v="5.8"/>
    <s v="ANZ"/>
    <m/>
    <x v="2"/>
    <x v="2"/>
    <n v="1"/>
    <n v="-22"/>
    <x v="1"/>
  </r>
  <r>
    <s v="DL-01541"/>
    <s v="CUST-1416"/>
    <s v=""/>
    <x v="4"/>
    <s v="Negotiation"/>
    <s v="$3,088"/>
    <n v="3088"/>
    <x v="8"/>
    <x v="0"/>
    <x v="0"/>
    <s v="2024-11-22"/>
    <d v="2024-11-22T00:00:00"/>
    <m/>
    <s v=""/>
    <m/>
    <s v=""/>
    <m/>
    <n v="0"/>
    <n v="1"/>
    <n v="12.3"/>
    <s v="Southeast Asia"/>
    <m/>
    <x v="0"/>
    <x v="2"/>
    <n v="0"/>
    <s v=""/>
    <x v="0"/>
  </r>
  <r>
    <s v="DL-01542"/>
    <s v="CUST-0746"/>
    <s v=""/>
    <x v="2"/>
    <s v="Qualification"/>
    <s v="$24,865"/>
    <n v="24865"/>
    <x v="3"/>
    <x v="14"/>
    <x v="13"/>
    <s v="2022-03-03"/>
    <d v="2022-03-03T00:00:00"/>
    <d v="2022-05-04T00:00:00"/>
    <d v="2022-05-04T00:00:00"/>
    <m/>
    <s v=""/>
    <m/>
    <n v="0"/>
    <n v="1"/>
    <n v="19.3"/>
    <s v="South Asia"/>
    <m/>
    <x v="0"/>
    <x v="0"/>
    <n v="0"/>
    <s v=""/>
    <x v="0"/>
  </r>
  <r>
    <s v="DL-01543"/>
    <s v="CUST-0225"/>
    <s v="CMP-344"/>
    <x v="2"/>
    <s v="Proposal"/>
    <s v="17K"/>
    <n v="17000"/>
    <x v="2"/>
    <x v="16"/>
    <x v="15"/>
    <s v="2023-05-23"/>
    <d v="2023-05-23T00:00:00"/>
    <d v="2023-10-05T00:00:00"/>
    <d v="2023-10-05T00:00:00"/>
    <m/>
    <s v=""/>
    <m/>
    <n v="0"/>
    <n v="1"/>
    <n v="4.2"/>
    <s v="ANZ"/>
    <m/>
    <x v="0"/>
    <x v="1"/>
    <n v="0"/>
    <s v=""/>
    <x v="0"/>
  </r>
  <r>
    <s v="DL-01544"/>
    <s v="CUST-0072"/>
    <s v="CMP-388"/>
    <x v="1"/>
    <s v="Proposal"/>
    <s v="159K"/>
    <n v="159000"/>
    <x v="2"/>
    <x v="21"/>
    <x v="19"/>
    <s v="2024-05-25"/>
    <d v="2024-05-25T00:00:00"/>
    <d v="2024-09-10T00:00:00"/>
    <d v="2024-09-10T00:00:00"/>
    <m/>
    <s v=""/>
    <m/>
    <n v="0"/>
    <n v="1"/>
    <n v="2.9"/>
    <s v="Southeast Asia"/>
    <m/>
    <x v="0"/>
    <x v="0"/>
    <n v="0"/>
    <s v=""/>
    <x v="0"/>
  </r>
  <r>
    <s v="DL-01545"/>
    <s v="CUST-0068"/>
    <s v=""/>
    <x v="2"/>
    <s v="Negotiation"/>
    <s v="17,494"/>
    <n v="17494"/>
    <x v="2"/>
    <x v="0"/>
    <x v="0"/>
    <s v="2022-01-22"/>
    <d v="2022-01-22T00:00:00"/>
    <d v="2022-03-21T00:00:00"/>
    <d v="2022-03-21T00:00:00"/>
    <m/>
    <s v=""/>
    <m/>
    <n v="0"/>
    <n v="1"/>
    <n v="15.8"/>
    <s v="Middle East"/>
    <m/>
    <x v="0"/>
    <x v="1"/>
    <n v="0"/>
    <s v=""/>
    <x v="0"/>
  </r>
  <r>
    <s v="DL-01546"/>
    <s v="CUST-0814"/>
    <s v="CMP-037"/>
    <x v="0"/>
    <s v="Demo"/>
    <s v="7522"/>
    <n v="7522"/>
    <x v="7"/>
    <x v="21"/>
    <x v="19"/>
    <s v="2023-10-18"/>
    <d v="2023-10-18T00:00:00"/>
    <d v="2023-12-17T00:00:00"/>
    <d v="2023-12-17T00:00:00"/>
    <m/>
    <s v=""/>
    <m/>
    <n v="0"/>
    <n v="1"/>
    <n v="23.6"/>
    <s v="South Asia"/>
    <m/>
    <x v="0"/>
    <x v="0"/>
    <n v="0"/>
    <s v=""/>
    <x v="0"/>
  </r>
  <r>
    <s v="DL-01547"/>
    <s v="CUST-1042"/>
    <s v="CMP-073"/>
    <x v="1"/>
    <s v="Prospecting"/>
    <s v="$116,111"/>
    <n v="116111"/>
    <x v="7"/>
    <x v="4"/>
    <x v="4"/>
    <s v="2022-06-08"/>
    <d v="2022-06-08T00:00:00"/>
    <d v="2022-07-28T00:00:00"/>
    <d v="2022-07-28T00:00:00"/>
    <m/>
    <s v=""/>
    <m/>
    <n v="0"/>
    <n v="1"/>
    <n v="4.5999999999999996"/>
    <s v="Southeast Asia"/>
    <m/>
    <x v="0"/>
    <x v="2"/>
    <n v="0"/>
    <s v=""/>
    <x v="0"/>
  </r>
  <r>
    <s v="DL-01548"/>
    <s v="CUST-0145"/>
    <s v="CMP-121"/>
    <x v="3"/>
    <s v="Proposal"/>
    <s v="$6,861"/>
    <n v="6861"/>
    <x v="3"/>
    <x v="20"/>
    <x v="18"/>
    <s v="2022-11-28"/>
    <d v="2022-11-28T00:00:00"/>
    <d v="2023-03-16T00:00:00"/>
    <d v="2023-03-16T00:00:00"/>
    <m/>
    <s v=""/>
    <m/>
    <n v="0"/>
    <n v="1"/>
    <n v="31.4"/>
    <s v="South Asia"/>
    <m/>
    <x v="0"/>
    <x v="2"/>
    <n v="0"/>
    <s v=""/>
    <x v="0"/>
  </r>
  <r>
    <s v="DL-01549"/>
    <s v="CUST-1147"/>
    <s v="CMP-200"/>
    <x v="2"/>
    <s v="Qualification"/>
    <s v="$29,232"/>
    <n v="29232"/>
    <x v="5"/>
    <x v="10"/>
    <x v="9"/>
    <s v="2024-08-24"/>
    <d v="2024-08-24T00:00:00"/>
    <d v="2025-02-17T00:00:00"/>
    <d v="2025-02-17T00:00:00"/>
    <m/>
    <s v=""/>
    <m/>
    <n v="0"/>
    <n v="1"/>
    <n v="29.2"/>
    <s v="ANZ"/>
    <m/>
    <x v="0"/>
    <x v="0"/>
    <n v="0"/>
    <s v=""/>
    <x v="0"/>
  </r>
  <r>
    <s v="DL-01550"/>
    <s v="CUST-1061"/>
    <s v="CMP-210"/>
    <x v="0"/>
    <s v="Proposal"/>
    <s v="1615"/>
    <n v="1615"/>
    <x v="6"/>
    <x v="14"/>
    <x v="13"/>
    <s v="2022-02-21"/>
    <d v="2022-02-21T00:00:00"/>
    <d v="2022-07-10T00:00:00"/>
    <d v="2022-07-10T00:00:00"/>
    <m/>
    <s v=""/>
    <m/>
    <n v="0"/>
    <n v="1"/>
    <n v="0.5"/>
    <s v="South Asia"/>
    <m/>
    <x v="0"/>
    <x v="0"/>
    <n v="0"/>
    <s v=""/>
    <x v="0"/>
  </r>
  <r>
    <s v="DL-01551"/>
    <s v="CUST-0012"/>
    <s v=""/>
    <x v="3"/>
    <s v="Qualification"/>
    <s v="$17,517"/>
    <n v="17517"/>
    <x v="6"/>
    <x v="5"/>
    <x v="5"/>
    <s v="2022-10-18"/>
    <d v="2022-10-18T00:00:00"/>
    <d v="2023-03-02T00:00:00"/>
    <d v="2023-03-02T00:00:00"/>
    <m/>
    <s v=""/>
    <m/>
    <n v="0"/>
    <n v="1"/>
    <n v="28.8"/>
    <s v="Southeast Asia"/>
    <m/>
    <x v="0"/>
    <x v="2"/>
    <n v="0"/>
    <s v=""/>
    <x v="0"/>
  </r>
  <r>
    <s v="DL-01552"/>
    <s v="CUST-1404"/>
    <s v=""/>
    <x v="4"/>
    <s v="Closed Lost"/>
    <s v="12278"/>
    <n v="12278"/>
    <x v="8"/>
    <x v="4"/>
    <x v="4"/>
    <s v="18/10/2024"/>
    <d v="2024-10-18T00:00:00"/>
    <d v="2024-12-04T00:00:00"/>
    <d v="2024-12-04T00:00:00"/>
    <d v="2025-01-09T00:00:00"/>
    <d v="2025-01-09T00:00:00"/>
    <n v="83"/>
    <n v="0"/>
    <n v="1"/>
    <n v="32.9"/>
    <s v="Middle East"/>
    <m/>
    <x v="2"/>
    <x v="0"/>
    <n v="1"/>
    <n v="36"/>
    <x v="0"/>
  </r>
  <r>
    <s v="DL-01553"/>
    <s v="CUST-0966"/>
    <s v=""/>
    <x v="2"/>
    <s v="Closed Won"/>
    <s v="13624"/>
    <n v="13624"/>
    <x v="8"/>
    <x v="21"/>
    <x v="19"/>
    <s v="2024-10-25"/>
    <d v="2024-10-25T00:00:00"/>
    <d v="2025-02-23T00:00:00"/>
    <d v="2025-02-23T00:00:00"/>
    <d v="2025-05-03T00:00:00"/>
    <d v="2025-05-03T00:00:00"/>
    <n v="190"/>
    <n v="0"/>
    <n v="1"/>
    <n v="20.6"/>
    <s v="East Africa"/>
    <m/>
    <x v="1"/>
    <x v="2"/>
    <n v="1"/>
    <n v="69"/>
    <x v="0"/>
  </r>
  <r>
    <s v="DL-01554"/>
    <s v="CUST-0128"/>
    <s v="CMP-200"/>
    <x v="1"/>
    <s v="Prospecting"/>
    <s v="$178,655"/>
    <n v="178655"/>
    <x v="4"/>
    <x v="5"/>
    <x v="5"/>
    <s v="2023-07-05"/>
    <d v="2023-07-05T00:00:00"/>
    <d v="2023-08-21T00:00:00"/>
    <d v="2023-08-21T00:00:00"/>
    <m/>
    <s v=""/>
    <m/>
    <n v="0"/>
    <n v="1"/>
    <n v="12.6"/>
    <s v="Southeast Asia"/>
    <m/>
    <x v="0"/>
    <x v="0"/>
    <n v="0"/>
    <s v=""/>
    <x v="0"/>
  </r>
  <r>
    <s v="DL-01555"/>
    <s v="CUST-1456"/>
    <s v="CMP-291"/>
    <x v="4"/>
    <s v="Qualification"/>
    <s v="$3,002"/>
    <n v="3002"/>
    <x v="1"/>
    <x v="22"/>
    <x v="20"/>
    <s v="2023-10-18"/>
    <d v="2023-10-18T00:00:00"/>
    <d v="2024-04-08T00:00:00"/>
    <d v="2024-04-08T00:00:00"/>
    <m/>
    <s v=""/>
    <m/>
    <n v="0"/>
    <n v="1"/>
    <n v="6.6"/>
    <s v="ANZ"/>
    <m/>
    <x v="0"/>
    <x v="0"/>
    <n v="0"/>
    <s v=""/>
    <x v="0"/>
  </r>
  <r>
    <s v="DL-01556"/>
    <s v="CUST-0198"/>
    <s v="CMP-219"/>
    <x v="0"/>
    <s v="Closed Won"/>
    <s v="$1,235"/>
    <n v="1235"/>
    <x v="2"/>
    <x v="19"/>
    <x v="17"/>
    <s v="2024-05-14"/>
    <d v="2024-05-14T00:00:00"/>
    <d v="2024-08-12T00:00:00"/>
    <d v="2024-08-12T00:00:00"/>
    <d v="2024-08-25T00:00:00"/>
    <d v="2024-08-25T00:00:00"/>
    <n v="103"/>
    <n v="0"/>
    <n v="1"/>
    <n v="7.9"/>
    <s v="South Asia"/>
    <m/>
    <x v="1"/>
    <x v="1"/>
    <n v="1"/>
    <n v="13"/>
    <x v="1"/>
  </r>
  <r>
    <s v="DL-01557"/>
    <s v="CUST-0699"/>
    <s v="CMP-002"/>
    <x v="4"/>
    <s v="Demo"/>
    <s v="3188"/>
    <n v="3188"/>
    <x v="1"/>
    <x v="9"/>
    <x v="8"/>
    <s v="2024-09-07"/>
    <d v="2024-09-07T00:00:00"/>
    <d v="2025-01-31T00:00:00"/>
    <d v="2025-01-31T00:00:00"/>
    <m/>
    <s v=""/>
    <m/>
    <n v="0"/>
    <n v="1"/>
    <n v="31.9"/>
    <s v="Southeast Asia"/>
    <m/>
    <x v="0"/>
    <x v="2"/>
    <n v="0"/>
    <s v=""/>
    <x v="0"/>
  </r>
  <r>
    <s v="DL-01558"/>
    <s v="CUST-0244"/>
    <s v="CMP-033"/>
    <x v="3"/>
    <s v="Closed Won"/>
    <s v="19415"/>
    <n v="19415"/>
    <x v="8"/>
    <x v="17"/>
    <x v="16"/>
    <s v="2022-04-22"/>
    <d v="2022-04-22T00:00:00"/>
    <d v="2022-08-25T00:00:00"/>
    <d v="2022-08-25T00:00:00"/>
    <d v="2022-10-29T00:00:00"/>
    <d v="2022-10-29T00:00:00"/>
    <n v="190"/>
    <n v="0"/>
    <n v="1"/>
    <n v="11.9"/>
    <s v="ANZ"/>
    <m/>
    <x v="1"/>
    <x v="0"/>
    <n v="1"/>
    <n v="65"/>
    <x v="0"/>
  </r>
  <r>
    <s v="DL-01559"/>
    <s v="CUST-0862"/>
    <s v="CMP-294"/>
    <x v="1"/>
    <s v="Demo"/>
    <s v="$58,322"/>
    <n v="58322"/>
    <x v="0"/>
    <x v="4"/>
    <x v="4"/>
    <s v="2024-04-11"/>
    <d v="2024-04-11T00:00:00"/>
    <d v="2024-06-15T00:00:00"/>
    <d v="2024-06-15T00:00:00"/>
    <m/>
    <s v=""/>
    <m/>
    <n v="0"/>
    <n v="1"/>
    <n v="34.4"/>
    <s v="Middle East"/>
    <m/>
    <x v="0"/>
    <x v="2"/>
    <n v="0"/>
    <s v=""/>
    <x v="0"/>
  </r>
  <r>
    <s v="DL-01560"/>
    <s v="CUST-0593"/>
    <s v=""/>
    <x v="2"/>
    <s v="Proposal"/>
    <s v="32912"/>
    <n v="32912"/>
    <x v="6"/>
    <x v="17"/>
    <x v="16"/>
    <s v="2023-08-31"/>
    <d v="2023-08-31T00:00:00"/>
    <d v="2023-10-24T00:00:00"/>
    <d v="2023-10-24T00:00:00"/>
    <m/>
    <s v=""/>
    <m/>
    <n v="0"/>
    <n v="1"/>
    <n v="4.2"/>
    <s v="Middle East"/>
    <m/>
    <x v="0"/>
    <x v="2"/>
    <n v="0"/>
    <s v=""/>
    <x v="0"/>
  </r>
  <r>
    <s v="DL-01561"/>
    <s v="CUST-0298"/>
    <s v="CMP-017"/>
    <x v="0"/>
    <s v="Closed Won"/>
    <s v="2,811"/>
    <n v="2811"/>
    <x v="5"/>
    <x v="13"/>
    <x v="12"/>
    <s v="2024-09-09"/>
    <d v="2024-09-09T00:00:00"/>
    <m/>
    <s v=""/>
    <d v="2024-11-27T00:00:00"/>
    <d v="2024-11-27T00:00:00"/>
    <n v="79"/>
    <n v="1"/>
    <n v="2"/>
    <n v="3.6"/>
    <s v="East Africa"/>
    <m/>
    <x v="1"/>
    <x v="1"/>
    <n v="1"/>
    <s v=""/>
    <x v="0"/>
  </r>
  <r>
    <s v="DL-01562"/>
    <s v="CUST-1107"/>
    <s v="CMP-363"/>
    <x v="2"/>
    <s v="Closed Won"/>
    <s v="$10,537"/>
    <n v="10537"/>
    <x v="7"/>
    <x v="3"/>
    <x v="3"/>
    <s v="27/07/2022"/>
    <d v="2022-07-27T00:00:00"/>
    <d v="2022-11-01T00:00:00"/>
    <d v="2022-11-01T00:00:00"/>
    <d v="2022-10-10T00:00:00"/>
    <d v="2022-10-10T00:00:00"/>
    <n v="75"/>
    <n v="1"/>
    <n v="4"/>
    <n v="25.6"/>
    <s v="Southeast Asia"/>
    <m/>
    <x v="1"/>
    <x v="0"/>
    <n v="1"/>
    <n v="-22"/>
    <x v="1"/>
  </r>
  <r>
    <s v="DL-01563"/>
    <s v="CUST-0901"/>
    <s v="CMP-328"/>
    <x v="0"/>
    <s v="Negotiation"/>
    <s v="$4,948"/>
    <n v="4948"/>
    <x v="0"/>
    <x v="20"/>
    <x v="18"/>
    <s v="2023-06-19"/>
    <d v="2023-06-19T00:00:00"/>
    <d v="2023-10-03T00:00:00"/>
    <d v="2023-10-03T00:00:00"/>
    <m/>
    <s v=""/>
    <m/>
    <n v="0"/>
    <n v="1"/>
    <n v="30.3"/>
    <s v="Southeast Asia"/>
    <m/>
    <x v="0"/>
    <x v="0"/>
    <n v="0"/>
    <s v=""/>
    <x v="0"/>
  </r>
  <r>
    <s v="DL-01564"/>
    <s v="CUST-0221"/>
    <s v="CMP-156"/>
    <x v="4"/>
    <s v="Closed Won"/>
    <s v="$13,477"/>
    <n v="13477"/>
    <x v="8"/>
    <x v="11"/>
    <x v="10"/>
    <s v="2024-03-26"/>
    <d v="2024-03-26T00:00:00"/>
    <d v="2024-09-22T00:00:00"/>
    <d v="2024-09-22T00:00:00"/>
    <d v="2024-06-19T00:00:00"/>
    <d v="2024-06-19T00:00:00"/>
    <n v="85"/>
    <n v="1"/>
    <n v="1"/>
    <n v="6.1"/>
    <s v="South Asia"/>
    <m/>
    <x v="1"/>
    <x v="0"/>
    <n v="1"/>
    <n v="-95"/>
    <x v="1"/>
  </r>
  <r>
    <s v="DL-01565"/>
    <s v="CUST-0856"/>
    <s v=""/>
    <x v="3"/>
    <s v="Closed Lost"/>
    <s v="$11,131"/>
    <n v="11131"/>
    <x v="0"/>
    <x v="11"/>
    <x v="10"/>
    <s v="2022-12-27"/>
    <d v="2022-12-27T00:00:00"/>
    <d v="2023-06-14T00:00:00"/>
    <d v="2023-06-14T00:00:00"/>
    <d v="2023-04-03T00:00:00"/>
    <d v="2023-04-03T00:00:00"/>
    <n v="97"/>
    <n v="0"/>
    <n v="1"/>
    <n v="11.3"/>
    <s v="Southeast Asia"/>
    <m/>
    <x v="2"/>
    <x v="0"/>
    <n v="1"/>
    <n v="-72"/>
    <x v="1"/>
  </r>
  <r>
    <s v="DL-01566"/>
    <s v="CUST-0889"/>
    <s v="CMP-356"/>
    <x v="0"/>
    <s v="Closed Won"/>
    <s v="$4,807"/>
    <n v="4807"/>
    <x v="2"/>
    <x v="0"/>
    <x v="0"/>
    <s v="2022-07-25"/>
    <d v="2022-07-25T00:00:00"/>
    <d v="2022-10-17T00:00:00"/>
    <d v="2022-10-17T00:00:00"/>
    <d v="2022-12-07T00:00:00"/>
    <d v="2022-12-07T00:00:00"/>
    <n v="135"/>
    <n v="0"/>
    <n v="1"/>
    <n v="16.899999999999999"/>
    <s v="ANZ"/>
    <m/>
    <x v="1"/>
    <x v="2"/>
    <n v="1"/>
    <n v="51"/>
    <x v="0"/>
  </r>
  <r>
    <s v="DL-01567"/>
    <s v="CUST-0261"/>
    <s v="CMP-395"/>
    <x v="4"/>
    <s v="Closed Won"/>
    <s v="$12,055"/>
    <n v="12055"/>
    <x v="3"/>
    <x v="3"/>
    <x v="3"/>
    <s v="2023-05-06"/>
    <d v="2023-05-06T00:00:00"/>
    <d v="2023-09-14T00:00:00"/>
    <d v="2023-09-14T00:00:00"/>
    <d v="2023-10-25T00:00:00"/>
    <d v="2023-10-25T00:00:00"/>
    <n v="172"/>
    <n v="1"/>
    <n v="1"/>
    <n v="23.2"/>
    <s v="East Africa"/>
    <m/>
    <x v="1"/>
    <x v="0"/>
    <n v="1"/>
    <n v="41"/>
    <x v="0"/>
  </r>
  <r>
    <s v="DL-01568"/>
    <s v="CUST-0289"/>
    <s v="CMP-354"/>
    <x v="0"/>
    <s v="Demo"/>
    <s v="6616"/>
    <n v="6616"/>
    <x v="8"/>
    <x v="15"/>
    <x v="14"/>
    <s v="2022-08-05"/>
    <d v="2022-08-05T00:00:00"/>
    <d v="2023-01-08T00:00:00"/>
    <d v="2023-01-08T00:00:00"/>
    <m/>
    <s v=""/>
    <m/>
    <n v="0"/>
    <n v="1"/>
    <n v="22.1"/>
    <s v="ANZ"/>
    <m/>
    <x v="0"/>
    <x v="2"/>
    <n v="0"/>
    <s v=""/>
    <x v="0"/>
  </r>
  <r>
    <s v="DL-01569"/>
    <s v="CUST-1007"/>
    <s v="CMP-152"/>
    <x v="1"/>
    <s v="Prospecting"/>
    <s v="$124,113"/>
    <n v="124113"/>
    <x v="0"/>
    <x v="4"/>
    <x v="4"/>
    <s v="2022-09-05"/>
    <d v="2022-09-05T00:00:00"/>
    <d v="2022-09-20T00:00:00"/>
    <d v="2022-09-20T00:00:00"/>
    <m/>
    <s v=""/>
    <m/>
    <n v="0"/>
    <n v="1"/>
    <n v="29.3"/>
    <s v="East Africa"/>
    <m/>
    <x v="0"/>
    <x v="1"/>
    <n v="0"/>
    <s v=""/>
    <x v="0"/>
  </r>
  <r>
    <s v="DL-01570"/>
    <s v="CUST-0557"/>
    <s v="CMP-338"/>
    <x v="0"/>
    <s v="Qualification"/>
    <s v="5K"/>
    <n v="5000"/>
    <x v="3"/>
    <x v="13"/>
    <x v="12"/>
    <s v="2024-06-20"/>
    <d v="2024-06-20T00:00:00"/>
    <d v="2024-07-19T00:00:00"/>
    <d v="2024-07-19T00:00:00"/>
    <m/>
    <s v=""/>
    <m/>
    <n v="0"/>
    <n v="1"/>
    <n v="3.1"/>
    <s v="East Africa"/>
    <m/>
    <x v="0"/>
    <x v="1"/>
    <n v="0"/>
    <s v=""/>
    <x v="0"/>
  </r>
  <r>
    <s v="DL-01571"/>
    <s v="CUST-0403"/>
    <s v=""/>
    <x v="4"/>
    <s v="Negotiation"/>
    <s v="$4,633"/>
    <n v="4633"/>
    <x v="6"/>
    <x v="6"/>
    <x v="2"/>
    <s v="2024-12-06"/>
    <d v="2024-12-06T00:00:00"/>
    <d v="2025-02-12T00:00:00"/>
    <d v="2025-02-12T00:00:00"/>
    <m/>
    <s v=""/>
    <m/>
    <n v="0"/>
    <n v="1"/>
    <n v="21.7"/>
    <s v="Middle East"/>
    <m/>
    <x v="0"/>
    <x v="2"/>
    <n v="0"/>
    <s v=""/>
    <x v="0"/>
  </r>
  <r>
    <s v="DL-01572"/>
    <s v="CUST-0736"/>
    <s v="CMP-365"/>
    <x v="3"/>
    <s v="Closed Won"/>
    <s v="11,950"/>
    <n v="11950"/>
    <x v="7"/>
    <x v="4"/>
    <x v="4"/>
    <s v="2024-08-12"/>
    <d v="2024-08-12T00:00:00"/>
    <d v="2025-01-05T00:00:00"/>
    <d v="2025-01-05T00:00:00"/>
    <d v="2025-02-28T00:00:00"/>
    <d v="2025-02-28T00:00:00"/>
    <n v="200"/>
    <n v="0"/>
    <n v="1"/>
    <n v="20.100000000000001"/>
    <s v="Middle East"/>
    <m/>
    <x v="1"/>
    <x v="2"/>
    <n v="1"/>
    <n v="54"/>
    <x v="0"/>
  </r>
  <r>
    <s v="DL-01573"/>
    <s v="CUST-1418"/>
    <s v="CMP-178"/>
    <x v="4"/>
    <s v="Qualification"/>
    <s v="13,981"/>
    <n v="13981"/>
    <x v="2"/>
    <x v="1"/>
    <x v="1"/>
    <s v="2022-08-26"/>
    <d v="2022-08-26T00:00:00"/>
    <d v="2022-11-03T00:00:00"/>
    <d v="2022-11-03T00:00:00"/>
    <m/>
    <s v=""/>
    <m/>
    <n v="0"/>
    <n v="1"/>
    <n v="12"/>
    <s v="East Africa"/>
    <m/>
    <x v="0"/>
    <x v="1"/>
    <n v="0"/>
    <s v=""/>
    <x v="0"/>
  </r>
  <r>
    <s v="DL-01574"/>
    <s v="CUST-0757"/>
    <s v="CMP-267"/>
    <x v="0"/>
    <s v="Proposal"/>
    <s v="$5,720"/>
    <n v="5720"/>
    <x v="8"/>
    <x v="4"/>
    <x v="4"/>
    <s v="2023-06-24"/>
    <d v="2023-06-24T00:00:00"/>
    <d v="2023-07-24T00:00:00"/>
    <d v="2023-07-24T00:00:00"/>
    <m/>
    <s v=""/>
    <m/>
    <n v="0"/>
    <n v="1"/>
    <n v="25.6"/>
    <s v="Middle East"/>
    <m/>
    <x v="0"/>
    <x v="2"/>
    <n v="0"/>
    <s v=""/>
    <x v="0"/>
  </r>
  <r>
    <s v="DL-01575"/>
    <s v="CUST-1189"/>
    <s v="CMP-160"/>
    <x v="2"/>
    <s v="Closed Won"/>
    <s v="$15,701"/>
    <n v="15701"/>
    <x v="5"/>
    <x v="5"/>
    <x v="5"/>
    <s v="2023-06-24"/>
    <d v="2023-06-24T00:00:00"/>
    <d v="2023-09-11T00:00:00"/>
    <d v="2023-09-11T00:00:00"/>
    <d v="2023-07-22T00:00:00"/>
    <d v="2023-07-22T00:00:00"/>
    <n v="28"/>
    <n v="0"/>
    <n v="1"/>
    <n v="16.2"/>
    <s v="East Africa"/>
    <m/>
    <x v="1"/>
    <x v="2"/>
    <n v="1"/>
    <n v="-51"/>
    <x v="1"/>
  </r>
  <r>
    <s v="DL-01576"/>
    <s v="CUST-0739"/>
    <s v="CMP-195"/>
    <x v="4"/>
    <s v="Qualification"/>
    <s v="10,039"/>
    <n v="10039"/>
    <x v="5"/>
    <x v="3"/>
    <x v="3"/>
    <s v="20/09/2024"/>
    <d v="2024-09-20T00:00:00"/>
    <d v="2024-10-10T00:00:00"/>
    <d v="2024-10-10T00:00:00"/>
    <m/>
    <s v=""/>
    <m/>
    <n v="0"/>
    <n v="1"/>
    <n v="8.8000000000000007"/>
    <s v="Southeast Asia"/>
    <m/>
    <x v="0"/>
    <x v="2"/>
    <n v="0"/>
    <s v=""/>
    <x v="0"/>
  </r>
  <r>
    <s v="DL-01577"/>
    <s v="CUST-0928"/>
    <s v=""/>
    <x v="4"/>
    <s v="Negotiation"/>
    <s v="$9,393"/>
    <n v="9393"/>
    <x v="3"/>
    <x v="19"/>
    <x v="17"/>
    <s v="2022-01-01"/>
    <d v="2022-01-01T00:00:00"/>
    <d v="2022-04-16T00:00:00"/>
    <d v="2022-04-16T00:00:00"/>
    <m/>
    <s v=""/>
    <m/>
    <n v="0"/>
    <n v="1"/>
    <m/>
    <s v="Southeast Asia"/>
    <m/>
    <x v="0"/>
    <x v="2"/>
    <n v="0"/>
    <s v=""/>
    <x v="0"/>
  </r>
  <r>
    <s v="DL-01578"/>
    <s v="CUST-0468"/>
    <s v="CMP-074"/>
    <x v="1"/>
    <s v="Closed Lost"/>
    <s v="$167,640"/>
    <n v="167640"/>
    <x v="2"/>
    <x v="22"/>
    <x v="20"/>
    <s v="2022-08-31"/>
    <d v="2022-08-31T00:00:00"/>
    <d v="2022-09-27T00:00:00"/>
    <d v="2022-09-27T00:00:00"/>
    <d v="2023-02-11T00:00:00"/>
    <d v="2023-02-11T00:00:00"/>
    <n v="164"/>
    <n v="0"/>
    <n v="1"/>
    <m/>
    <s v="South Asia"/>
    <m/>
    <x v="2"/>
    <x v="0"/>
    <n v="1"/>
    <n v="137"/>
    <x v="0"/>
  </r>
  <r>
    <s v="DL-01579"/>
    <s v="CUST-0432"/>
    <s v="CMP-190"/>
    <x v="3"/>
    <s v="Prospecting"/>
    <s v="$9,799"/>
    <n v="9799"/>
    <x v="1"/>
    <x v="11"/>
    <x v="10"/>
    <s v="2022-07-11"/>
    <d v="2022-07-11T00:00:00"/>
    <d v="2022-11-17T00:00:00"/>
    <d v="2022-11-17T00:00:00"/>
    <m/>
    <s v=""/>
    <m/>
    <n v="0"/>
    <n v="1"/>
    <n v="20"/>
    <s v="Southeast Asia"/>
    <m/>
    <x v="0"/>
    <x v="2"/>
    <n v="0"/>
    <s v=""/>
    <x v="0"/>
  </r>
  <r>
    <s v="DL-01580"/>
    <s v="CUST-0385"/>
    <s v="CMP-325"/>
    <x v="3"/>
    <s v="Prospecting"/>
    <s v="9384"/>
    <n v="9384"/>
    <x v="3"/>
    <x v="16"/>
    <x v="15"/>
    <s v="2023-08-03"/>
    <d v="2023-08-03T00:00:00"/>
    <d v="2023-10-16T00:00:00"/>
    <d v="2023-10-16T00:00:00"/>
    <m/>
    <s v=""/>
    <m/>
    <n v="0"/>
    <n v="1"/>
    <n v="28.8"/>
    <s v="Middle East"/>
    <m/>
    <x v="0"/>
    <x v="2"/>
    <n v="0"/>
    <s v=""/>
    <x v="0"/>
  </r>
  <r>
    <s v="DL-01581"/>
    <s v="CUST-0849"/>
    <s v="CMP-131"/>
    <x v="1"/>
    <s v="Prospecting"/>
    <s v="$97,491"/>
    <n v="97491"/>
    <x v="6"/>
    <x v="6"/>
    <x v="2"/>
    <s v="2022-10-10"/>
    <d v="2022-10-10T00:00:00"/>
    <d v="2022-11-24T00:00:00"/>
    <d v="2022-11-24T00:00:00"/>
    <m/>
    <s v=""/>
    <m/>
    <n v="0"/>
    <n v="1"/>
    <n v="1.7"/>
    <s v="Middle East"/>
    <m/>
    <x v="0"/>
    <x v="0"/>
    <n v="0"/>
    <s v=""/>
    <x v="0"/>
  </r>
  <r>
    <s v="DL-01582"/>
    <s v="CUST-0085"/>
    <s v="CMP-385"/>
    <x v="2"/>
    <s v="Demo"/>
    <s v="38K"/>
    <n v="38000"/>
    <x v="4"/>
    <x v="8"/>
    <x v="7"/>
    <s v="2024-09-18"/>
    <d v="2024-09-18T00:00:00"/>
    <d v="2024-11-21T00:00:00"/>
    <d v="2024-11-21T00:00:00"/>
    <m/>
    <s v=""/>
    <m/>
    <n v="0"/>
    <n v="1"/>
    <n v="25.1"/>
    <s v="South Asia"/>
    <m/>
    <x v="0"/>
    <x v="2"/>
    <n v="0"/>
    <s v=""/>
    <x v="0"/>
  </r>
  <r>
    <s v="DL-01583"/>
    <s v="CUST-1441"/>
    <s v="CMP-193"/>
    <x v="4"/>
    <s v="Prospecting"/>
    <s v="10446"/>
    <n v="10446"/>
    <x v="1"/>
    <x v="22"/>
    <x v="20"/>
    <s v="2024-02-24"/>
    <d v="2024-02-24T00:00:00"/>
    <d v="2024-04-27T00:00:00"/>
    <d v="2024-04-27T00:00:00"/>
    <m/>
    <s v=""/>
    <m/>
    <n v="0"/>
    <n v="1"/>
    <m/>
    <s v="East Africa"/>
    <m/>
    <x v="0"/>
    <x v="1"/>
    <n v="0"/>
    <s v=""/>
    <x v="0"/>
  </r>
  <r>
    <s v="DL-01584"/>
    <s v="CUST-0174"/>
    <s v="CMP-344"/>
    <x v="0"/>
    <s v="Proposal"/>
    <s v="8653"/>
    <n v="8653"/>
    <x v="6"/>
    <x v="13"/>
    <x v="12"/>
    <s v="2023-05-09"/>
    <d v="2023-05-09T00:00:00"/>
    <d v="2023-09-23T00:00:00"/>
    <d v="2023-09-23T00:00:00"/>
    <m/>
    <s v=""/>
    <m/>
    <n v="0"/>
    <n v="1"/>
    <n v="27"/>
    <s v="ANZ"/>
    <m/>
    <x v="0"/>
    <x v="0"/>
    <n v="0"/>
    <s v=""/>
    <x v="0"/>
  </r>
  <r>
    <s v="DL-01585"/>
    <s v="CUST-0649"/>
    <s v="CMP-290"/>
    <x v="2"/>
    <s v="Closed Won"/>
    <s v="32859"/>
    <n v="32859"/>
    <x v="2"/>
    <x v="8"/>
    <x v="7"/>
    <s v="2022-05-23"/>
    <d v="2022-05-23T00:00:00"/>
    <d v="2022-09-04T00:00:00"/>
    <d v="2022-09-04T00:00:00"/>
    <d v="2022-10-05T00:00:00"/>
    <d v="2022-10-05T00:00:00"/>
    <n v="135"/>
    <n v="0"/>
    <n v="1"/>
    <n v="18.3"/>
    <s v="Southeast Asia"/>
    <m/>
    <x v="1"/>
    <x v="2"/>
    <n v="1"/>
    <n v="31"/>
    <x v="0"/>
  </r>
  <r>
    <s v="DL-01586"/>
    <s v="CUST-0035"/>
    <s v="CMP-098"/>
    <x v="2"/>
    <s v="Qualification"/>
    <s v="$33,525"/>
    <n v="33525"/>
    <x v="5"/>
    <x v="4"/>
    <x v="4"/>
    <s v="2023-12-08"/>
    <d v="2023-12-08T00:00:00"/>
    <d v="2023-12-25T00:00:00"/>
    <d v="2023-12-25T00:00:00"/>
    <m/>
    <s v=""/>
    <m/>
    <n v="0"/>
    <n v="1"/>
    <m/>
    <s v="Middle East"/>
    <m/>
    <x v="0"/>
    <x v="2"/>
    <n v="0"/>
    <s v=""/>
    <x v="0"/>
  </r>
  <r>
    <s v="DL-01587"/>
    <s v="CUST-0284"/>
    <s v="CMP-197"/>
    <x v="3"/>
    <s v="Closed Lost"/>
    <s v="4101"/>
    <n v="4101"/>
    <x v="4"/>
    <x v="4"/>
    <x v="4"/>
    <s v="2022-07-03"/>
    <d v="2022-07-03T00:00:00"/>
    <d v="2022-11-18T00:00:00"/>
    <d v="2022-11-18T00:00:00"/>
    <d v="2022-09-15T00:00:00"/>
    <d v="2022-09-15T00:00:00"/>
    <n v="74"/>
    <n v="0"/>
    <n v="1"/>
    <n v="32.200000000000003"/>
    <s v="Middle East"/>
    <m/>
    <x v="2"/>
    <x v="2"/>
    <n v="1"/>
    <n v="-64"/>
    <x v="1"/>
  </r>
  <r>
    <s v="DL-01588"/>
    <s v="CUST-0606"/>
    <s v=""/>
    <x v="3"/>
    <s v="Negotiation"/>
    <s v="8K"/>
    <n v="8000"/>
    <x v="1"/>
    <x v="8"/>
    <x v="7"/>
    <s v="2022-12-17"/>
    <d v="2022-12-17T00:00:00"/>
    <d v="2023-05-21T00:00:00"/>
    <d v="2023-05-21T00:00:00"/>
    <m/>
    <s v=""/>
    <m/>
    <n v="0"/>
    <n v="1"/>
    <n v="11.6"/>
    <s v="South Asia"/>
    <m/>
    <x v="0"/>
    <x v="2"/>
    <n v="0"/>
    <s v=""/>
    <x v="0"/>
  </r>
  <r>
    <s v="DL-01589"/>
    <s v="CUST-1433"/>
    <s v=""/>
    <x v="1"/>
    <s v="Negotiation"/>
    <s v="$123,026"/>
    <n v="123026"/>
    <x v="5"/>
    <x v="8"/>
    <x v="7"/>
    <s v="2022-01-09"/>
    <d v="2022-01-09T00:00:00"/>
    <d v="2022-02-19T00:00:00"/>
    <d v="2022-02-19T00:00:00"/>
    <m/>
    <s v=""/>
    <m/>
    <n v="0"/>
    <n v="1"/>
    <n v="28.8"/>
    <s v="Southeast Asia"/>
    <m/>
    <x v="0"/>
    <x v="0"/>
    <n v="0"/>
    <s v=""/>
    <x v="0"/>
  </r>
  <r>
    <s v="DL-01590"/>
    <s v="CUST-0349"/>
    <s v="CMP-055"/>
    <x v="0"/>
    <s v="Closed Won"/>
    <s v="7K"/>
    <n v="7000"/>
    <x v="3"/>
    <x v="0"/>
    <x v="0"/>
    <s v="2023-05-30"/>
    <d v="2023-05-30T00:00:00"/>
    <d v="2023-10-27T00:00:00"/>
    <d v="2023-10-27T00:00:00"/>
    <d v="2023-07-08T00:00:00"/>
    <d v="2023-07-08T00:00:00"/>
    <n v="39"/>
    <n v="1"/>
    <n v="2"/>
    <n v="6.2"/>
    <s v="Southeast Asia"/>
    <m/>
    <x v="1"/>
    <x v="2"/>
    <n v="1"/>
    <n v="-111"/>
    <x v="1"/>
  </r>
  <r>
    <s v="DL-01591"/>
    <s v="CUST-0269"/>
    <s v="CMP-253"/>
    <x v="3"/>
    <s v="Closed Won"/>
    <s v="20,278"/>
    <n v="20278"/>
    <x v="6"/>
    <x v="13"/>
    <x v="12"/>
    <s v="2023-12-01"/>
    <d v="2023-12-01T00:00:00"/>
    <d v="2024-03-16T00:00:00"/>
    <d v="2024-03-16T00:00:00"/>
    <d v="2024-01-19T00:00:00"/>
    <d v="2024-01-19T00:00:00"/>
    <n v="49"/>
    <n v="1"/>
    <n v="2"/>
    <n v="16.2"/>
    <s v="ANZ"/>
    <m/>
    <x v="1"/>
    <x v="0"/>
    <n v="1"/>
    <n v="-57"/>
    <x v="1"/>
  </r>
  <r>
    <s v="DL-01592"/>
    <s v="CUST-1342"/>
    <s v=""/>
    <x v="2"/>
    <s v="Qualification"/>
    <s v="42K"/>
    <n v="42000"/>
    <x v="6"/>
    <x v="1"/>
    <x v="1"/>
    <s v="2024-06-13"/>
    <d v="2024-06-13T00:00:00"/>
    <d v="2024-08-11T00:00:00"/>
    <d v="2024-08-11T00:00:00"/>
    <m/>
    <s v=""/>
    <m/>
    <n v="0"/>
    <n v="1"/>
    <n v="5.7"/>
    <s v="Southeast Asia"/>
    <m/>
    <x v="0"/>
    <x v="2"/>
    <n v="0"/>
    <s v=""/>
    <x v="0"/>
  </r>
  <r>
    <s v="DL-01593"/>
    <s v="CUST-0747"/>
    <s v=""/>
    <x v="3"/>
    <s v="Closed Lost"/>
    <s v="$22,709"/>
    <n v="22709"/>
    <x v="7"/>
    <x v="25"/>
    <x v="21"/>
    <s v="2024-03-25"/>
    <d v="2024-03-25T00:00:00"/>
    <d v="2024-04-25T00:00:00"/>
    <d v="2024-04-25T00:00:00"/>
    <d v="2024-05-27T00:00:00"/>
    <d v="2024-05-27T00:00:00"/>
    <n v="63"/>
    <n v="0"/>
    <n v="1"/>
    <n v="20.9"/>
    <s v="East Africa"/>
    <m/>
    <x v="2"/>
    <x v="0"/>
    <n v="1"/>
    <n v="32"/>
    <x v="0"/>
  </r>
  <r>
    <s v="DL-01594"/>
    <s v="CUST-0609"/>
    <s v="CMP-220"/>
    <x v="0"/>
    <s v="Closed Won"/>
    <s v="7544"/>
    <n v="7544"/>
    <x v="3"/>
    <x v="16"/>
    <x v="15"/>
    <s v="2023-02-06"/>
    <d v="2023-02-06T00:00:00"/>
    <d v="2023-04-06T00:00:00"/>
    <d v="2023-04-06T00:00:00"/>
    <d v="2023-06-12T00:00:00"/>
    <d v="2023-06-12T00:00:00"/>
    <n v="126"/>
    <n v="0"/>
    <n v="1"/>
    <n v="26.9"/>
    <s v="ANZ"/>
    <m/>
    <x v="1"/>
    <x v="1"/>
    <n v="1"/>
    <n v="67"/>
    <x v="0"/>
  </r>
  <r>
    <s v="DL-01595"/>
    <s v="CUST-1196"/>
    <s v="CMP-144"/>
    <x v="1"/>
    <s v="Closed Lost"/>
    <s v="192743"/>
    <n v="192743"/>
    <x v="7"/>
    <x v="12"/>
    <x v="11"/>
    <s v="13/04/2024"/>
    <d v="2024-04-13T00:00:00"/>
    <d v="2024-05-11T00:00:00"/>
    <d v="2024-05-11T00:00:00"/>
    <d v="2024-10-03T00:00:00"/>
    <d v="2024-10-03T00:00:00"/>
    <n v="173"/>
    <n v="0"/>
    <n v="1"/>
    <n v="25.5"/>
    <s v="South Asia"/>
    <m/>
    <x v="2"/>
    <x v="0"/>
    <n v="1"/>
    <n v="145"/>
    <x v="0"/>
  </r>
  <r>
    <s v="DL-01596"/>
    <s v="CUST-1200"/>
    <s v=""/>
    <x v="0"/>
    <s v="Demo"/>
    <s v="$4,768"/>
    <n v="4768"/>
    <x v="1"/>
    <x v="19"/>
    <x v="17"/>
    <s v="2022-12-06"/>
    <d v="2022-12-06T00:00:00"/>
    <d v="2023-05-26T00:00:00"/>
    <d v="2023-05-26T00:00:00"/>
    <m/>
    <s v=""/>
    <m/>
    <n v="0"/>
    <n v="1"/>
    <n v="12.5"/>
    <s v="Middle East"/>
    <m/>
    <x v="0"/>
    <x v="1"/>
    <n v="0"/>
    <s v=""/>
    <x v="0"/>
  </r>
  <r>
    <s v="DL-01597"/>
    <s v="CUST-0835"/>
    <s v="CMP-093"/>
    <x v="0"/>
    <s v="Closed Won"/>
    <s v="4318"/>
    <n v="4318"/>
    <x v="2"/>
    <x v="5"/>
    <x v="5"/>
    <s v="2024-10-30"/>
    <d v="2024-10-30T00:00:00"/>
    <d v="2024-12-10T00:00:00"/>
    <d v="2024-12-10T00:00:00"/>
    <d v="2025-03-17T00:00:00"/>
    <d v="2025-03-17T00:00:00"/>
    <n v="138"/>
    <n v="1"/>
    <n v="2"/>
    <n v="1"/>
    <s v="South Asia"/>
    <m/>
    <x v="1"/>
    <x v="0"/>
    <n v="1"/>
    <n v="97"/>
    <x v="0"/>
  </r>
  <r>
    <s v="DL-01598"/>
    <s v="CUST-0460"/>
    <s v="CMP-262"/>
    <x v="3"/>
    <s v="Prospecting"/>
    <s v="$21,920"/>
    <n v="21920"/>
    <x v="5"/>
    <x v="17"/>
    <x v="16"/>
    <s v="2022-10-03"/>
    <d v="2022-10-03T00:00:00"/>
    <d v="2023-01-08T00:00:00"/>
    <d v="2023-01-08T00:00:00"/>
    <m/>
    <s v=""/>
    <m/>
    <n v="0"/>
    <n v="1"/>
    <n v="3.4"/>
    <s v="East Africa"/>
    <m/>
    <x v="0"/>
    <x v="2"/>
    <n v="0"/>
    <s v=""/>
    <x v="0"/>
  </r>
  <r>
    <s v="DL-01599"/>
    <s v="CUST-1291"/>
    <s v="CMP-257"/>
    <x v="0"/>
    <s v="Demo"/>
    <s v="7,333"/>
    <n v="7333"/>
    <x v="0"/>
    <x v="13"/>
    <x v="12"/>
    <s v="2023-05-08"/>
    <d v="2023-05-08T00:00:00"/>
    <d v="2023-07-19T00:00:00"/>
    <d v="2023-07-19T00:00:00"/>
    <m/>
    <s v=""/>
    <m/>
    <n v="0"/>
    <n v="1"/>
    <n v="34.6"/>
    <s v="Middle East"/>
    <m/>
    <x v="0"/>
    <x v="1"/>
    <n v="0"/>
    <s v=""/>
    <x v="0"/>
  </r>
  <r>
    <s v="DL-01600"/>
    <s v="CUST-1285"/>
    <s v="CMP-004"/>
    <x v="3"/>
    <s v="Negotiation"/>
    <s v="7K"/>
    <n v="7000"/>
    <x v="0"/>
    <x v="15"/>
    <x v="14"/>
    <s v="27/11/2023"/>
    <d v="2023-11-27T00:00:00"/>
    <d v="2024-04-11T00:00:00"/>
    <d v="2024-04-11T00:00:00"/>
    <m/>
    <s v=""/>
    <m/>
    <n v="0"/>
    <n v="1"/>
    <n v="11.3"/>
    <s v="South Asia"/>
    <m/>
    <x v="0"/>
    <x v="0"/>
    <n v="0"/>
    <s v=""/>
    <x v="0"/>
  </r>
  <r>
    <s v="DL-01601"/>
    <s v="CUST-0184"/>
    <s v="CMP-028"/>
    <x v="4"/>
    <s v="Negotiation"/>
    <s v="5,266"/>
    <n v="5266"/>
    <x v="3"/>
    <x v="5"/>
    <x v="5"/>
    <s v="2024-05-16"/>
    <d v="2024-05-16T00:00:00"/>
    <d v="2024-06-06T00:00:00"/>
    <d v="2024-06-06T00:00:00"/>
    <m/>
    <s v=""/>
    <m/>
    <n v="0"/>
    <n v="1"/>
    <m/>
    <s v="South Asia"/>
    <m/>
    <x v="0"/>
    <x v="1"/>
    <n v="0"/>
    <s v=""/>
    <x v="0"/>
  </r>
  <r>
    <s v="DL-01602"/>
    <s v="CUST-0660"/>
    <s v=""/>
    <x v="3"/>
    <s v="Closed Won"/>
    <s v="4171"/>
    <n v="4171"/>
    <x v="0"/>
    <x v="4"/>
    <x v="4"/>
    <s v="2022-05-07"/>
    <d v="2022-05-07T00:00:00"/>
    <d v="2022-10-26T00:00:00"/>
    <d v="2022-10-26T00:00:00"/>
    <d v="2022-10-07T00:00:00"/>
    <d v="2022-10-07T00:00:00"/>
    <n v="153"/>
    <n v="1"/>
    <n v="3"/>
    <n v="12.5"/>
    <s v="Middle East"/>
    <m/>
    <x v="1"/>
    <x v="1"/>
    <n v="1"/>
    <n v="-19"/>
    <x v="1"/>
  </r>
  <r>
    <s v="DL-01603"/>
    <s v="CUST-1385"/>
    <s v="CMP-192"/>
    <x v="3"/>
    <s v="Closed Lost"/>
    <s v="$9,137"/>
    <n v="9137"/>
    <x v="0"/>
    <x v="7"/>
    <x v="6"/>
    <s v="2023-10-19"/>
    <d v="2023-10-19T00:00:00"/>
    <d v="2024-03-01T00:00:00"/>
    <d v="2024-03-01T00:00:00"/>
    <d v="2023-12-22T00:00:00"/>
    <d v="2023-12-22T00:00:00"/>
    <n v="64"/>
    <n v="0"/>
    <n v="1"/>
    <m/>
    <s v="Middle East"/>
    <m/>
    <x v="2"/>
    <x v="1"/>
    <n v="1"/>
    <n v="-70"/>
    <x v="1"/>
  </r>
  <r>
    <s v="DL-01604"/>
    <s v="CUST-0248"/>
    <s v="CMP-350"/>
    <x v="3"/>
    <s v="Prospecting"/>
    <s v="23639"/>
    <n v="23639"/>
    <x v="4"/>
    <x v="0"/>
    <x v="0"/>
    <s v="2022-01-05"/>
    <d v="2022-01-05T00:00:00"/>
    <d v="2022-06-17T00:00:00"/>
    <d v="2022-06-17T00:00:00"/>
    <m/>
    <s v=""/>
    <m/>
    <n v="0"/>
    <n v="1"/>
    <m/>
    <s v="ANZ"/>
    <m/>
    <x v="0"/>
    <x v="2"/>
    <n v="0"/>
    <s v=""/>
    <x v="0"/>
  </r>
  <r>
    <s v="DL-01605"/>
    <s v="CUST-0231"/>
    <s v="CMP-032"/>
    <x v="2"/>
    <s v="Closed Won"/>
    <s v="24K"/>
    <n v="24000"/>
    <x v="0"/>
    <x v="1"/>
    <x v="1"/>
    <s v="2023-02-24"/>
    <d v="2023-02-24T00:00:00"/>
    <d v="2023-06-11T00:00:00"/>
    <d v="2023-06-11T00:00:00"/>
    <d v="2023-06-17T00:00:00"/>
    <d v="2023-06-17T00:00:00"/>
    <n v="113"/>
    <n v="0"/>
    <n v="1"/>
    <n v="5.6"/>
    <s v="East Africa"/>
    <m/>
    <x v="1"/>
    <x v="1"/>
    <n v="1"/>
    <n v="6"/>
    <x v="1"/>
  </r>
  <r>
    <s v="DL-01606"/>
    <s v="CUST-0270"/>
    <s v=""/>
    <x v="2"/>
    <s v="Proposal"/>
    <s v="$26,303"/>
    <n v="26303"/>
    <x v="0"/>
    <x v="16"/>
    <x v="15"/>
    <s v="2022-02-28"/>
    <d v="2022-02-28T00:00:00"/>
    <d v="2022-07-27T00:00:00"/>
    <d v="2022-07-27T00:00:00"/>
    <m/>
    <s v=""/>
    <m/>
    <n v="0"/>
    <n v="1"/>
    <n v="17.399999999999999"/>
    <s v="Southeast Asia"/>
    <m/>
    <x v="0"/>
    <x v="1"/>
    <n v="0"/>
    <s v=""/>
    <x v="0"/>
  </r>
  <r>
    <s v="DL-01607"/>
    <s v="CUST-0158"/>
    <s v="CMP-288"/>
    <x v="2"/>
    <s v="Prospecting"/>
    <s v="22438"/>
    <n v="22438"/>
    <x v="5"/>
    <x v="16"/>
    <x v="15"/>
    <s v="2022-08-13"/>
    <d v="2022-08-13T00:00:00"/>
    <d v="2022-10-19T00:00:00"/>
    <d v="2022-10-19T00:00:00"/>
    <m/>
    <s v=""/>
    <m/>
    <n v="0"/>
    <n v="1"/>
    <n v="21"/>
    <s v="ANZ"/>
    <m/>
    <x v="0"/>
    <x v="2"/>
    <n v="0"/>
    <s v=""/>
    <x v="0"/>
  </r>
  <r>
    <s v="DL-01608"/>
    <s v="CUST-0977"/>
    <s v="CMP-340"/>
    <x v="1"/>
    <s v="Proposal"/>
    <s v="197,621"/>
    <n v="197621"/>
    <x v="8"/>
    <x v="17"/>
    <x v="16"/>
    <s v="2024-08-27"/>
    <d v="2024-08-27T00:00:00"/>
    <d v="2024-09-11T00:00:00"/>
    <d v="2024-09-11T00:00:00"/>
    <m/>
    <s v=""/>
    <m/>
    <n v="0"/>
    <n v="1"/>
    <n v="18.100000000000001"/>
    <s v="South Asia"/>
    <m/>
    <x v="0"/>
    <x v="1"/>
    <n v="0"/>
    <s v=""/>
    <x v="0"/>
  </r>
  <r>
    <s v="DL-01609"/>
    <s v="CUST-0473"/>
    <s v="CMP-258"/>
    <x v="2"/>
    <s v="Closed Won"/>
    <s v="$15,991"/>
    <n v="15991"/>
    <x v="7"/>
    <x v="12"/>
    <x v="11"/>
    <s v="2023-04-27"/>
    <d v="2023-04-27T00:00:00"/>
    <m/>
    <s v=""/>
    <d v="2023-09-13T00:00:00"/>
    <d v="2023-09-13T00:00:00"/>
    <n v="139"/>
    <n v="0"/>
    <n v="1"/>
    <n v="26.7"/>
    <s v="East Africa"/>
    <m/>
    <x v="1"/>
    <x v="2"/>
    <n v="1"/>
    <s v=""/>
    <x v="0"/>
  </r>
  <r>
    <s v="DL-01610"/>
    <s v="CUST-0504"/>
    <s v="CMP-151"/>
    <x v="3"/>
    <s v="Proposal"/>
    <s v="18621"/>
    <n v="18621"/>
    <x v="6"/>
    <x v="7"/>
    <x v="6"/>
    <s v="2022-12-20"/>
    <d v="2022-12-20T00:00:00"/>
    <d v="2023-02-09T00:00:00"/>
    <d v="2023-02-09T00:00:00"/>
    <m/>
    <s v=""/>
    <m/>
    <n v="0"/>
    <n v="1"/>
    <n v="1.9"/>
    <s v="Southeast Asia"/>
    <m/>
    <x v="0"/>
    <x v="2"/>
    <n v="0"/>
    <s v=""/>
    <x v="0"/>
  </r>
  <r>
    <s v="DL-01611"/>
    <s v="CUST-0230"/>
    <s v="CMP-319"/>
    <x v="3"/>
    <s v="Proposal"/>
    <s v="$19,984"/>
    <n v="19984"/>
    <x v="8"/>
    <x v="22"/>
    <x v="20"/>
    <s v="2022-08-17"/>
    <d v="2022-08-17T00:00:00"/>
    <d v="2022-11-14T00:00:00"/>
    <d v="2022-11-14T00:00:00"/>
    <m/>
    <s v=""/>
    <m/>
    <n v="0"/>
    <n v="1"/>
    <n v="23.4"/>
    <s v="South Asia"/>
    <m/>
    <x v="0"/>
    <x v="0"/>
    <n v="0"/>
    <s v=""/>
    <x v="0"/>
  </r>
  <r>
    <s v="DL-01612"/>
    <s v="CUST-1295"/>
    <s v="CMP-253"/>
    <x v="2"/>
    <s v="Proposal"/>
    <s v="30304"/>
    <n v="30304"/>
    <x v="1"/>
    <x v="41"/>
    <x v="12"/>
    <s v="2022-09-12"/>
    <d v="2022-09-12T00:00:00"/>
    <d v="2022-11-23T00:00:00"/>
    <d v="2022-11-23T00:00:00"/>
    <m/>
    <s v=""/>
    <m/>
    <n v="0"/>
    <n v="1"/>
    <n v="27.5"/>
    <s v="Southeast Asia"/>
    <m/>
    <x v="0"/>
    <x v="2"/>
    <n v="0"/>
    <s v=""/>
    <x v="0"/>
  </r>
  <r>
    <s v="DL-01613"/>
    <s v="CUST-0460"/>
    <s v="CMP-042"/>
    <x v="0"/>
    <s v="Closed Won"/>
    <s v="$3,075"/>
    <n v="3075"/>
    <x v="3"/>
    <x v="11"/>
    <x v="10"/>
    <s v="2024-10-16"/>
    <d v="2024-10-16T00:00:00"/>
    <d v="2025-01-27T00:00:00"/>
    <d v="2025-01-27T00:00:00"/>
    <d v="2025-01-03T00:00:00"/>
    <d v="2025-01-03T00:00:00"/>
    <n v="79"/>
    <n v="0"/>
    <n v="1"/>
    <n v="5.7"/>
    <s v="Middle East"/>
    <m/>
    <x v="1"/>
    <x v="2"/>
    <n v="1"/>
    <n v="-24"/>
    <x v="1"/>
  </r>
  <r>
    <s v="DL-01614"/>
    <s v="CUST-1256"/>
    <s v="CMP-055"/>
    <x v="4"/>
    <s v="Negotiation"/>
    <s v="$13,837"/>
    <n v="13837"/>
    <x v="8"/>
    <x v="16"/>
    <x v="15"/>
    <s v="29/02/2024"/>
    <d v="2024-02-29T00:00:00"/>
    <d v="2024-03-28T00:00:00"/>
    <d v="2024-03-28T00:00:00"/>
    <m/>
    <s v=""/>
    <m/>
    <n v="0"/>
    <n v="1"/>
    <n v="1.5"/>
    <s v="Middle East"/>
    <m/>
    <x v="0"/>
    <x v="2"/>
    <n v="0"/>
    <s v=""/>
    <x v="0"/>
  </r>
  <r>
    <s v="DL-01615"/>
    <s v="CUST-1345"/>
    <s v=""/>
    <x v="4"/>
    <s v="Proposal"/>
    <s v="3795"/>
    <n v="3795"/>
    <x v="7"/>
    <x v="12"/>
    <x v="11"/>
    <s v="2022-09-19"/>
    <d v="2022-09-19T00:00:00"/>
    <m/>
    <s v=""/>
    <m/>
    <s v=""/>
    <m/>
    <n v="0"/>
    <n v="1"/>
    <m/>
    <s v="East Africa"/>
    <m/>
    <x v="0"/>
    <x v="0"/>
    <n v="0"/>
    <s v=""/>
    <x v="0"/>
  </r>
  <r>
    <s v="DL-01616"/>
    <s v="CUST-1411"/>
    <s v="CMP-151"/>
    <x v="3"/>
    <s v="Demo"/>
    <s v="10861"/>
    <n v="10861"/>
    <x v="1"/>
    <x v="11"/>
    <x v="10"/>
    <s v="2023-06-10"/>
    <d v="2023-06-10T00:00:00"/>
    <d v="2023-11-21T00:00:00"/>
    <d v="2023-11-21T00:00:00"/>
    <m/>
    <s v=""/>
    <m/>
    <n v="0"/>
    <n v="1"/>
    <n v="20.8"/>
    <s v="Southeast Asia"/>
    <m/>
    <x v="0"/>
    <x v="2"/>
    <n v="0"/>
    <s v=""/>
    <x v="0"/>
  </r>
  <r>
    <s v="DL-01617"/>
    <s v="CUST-0113"/>
    <s v=""/>
    <x v="1"/>
    <s v="Proposal"/>
    <s v="144K"/>
    <n v="144000"/>
    <x v="5"/>
    <x v="13"/>
    <x v="12"/>
    <s v="2023-04-18"/>
    <d v="2023-04-18T00:00:00"/>
    <d v="2023-07-09T00:00:00"/>
    <d v="2023-07-09T00:00:00"/>
    <m/>
    <s v=""/>
    <m/>
    <n v="0"/>
    <n v="1"/>
    <n v="11.4"/>
    <s v="ANZ"/>
    <m/>
    <x v="0"/>
    <x v="2"/>
    <n v="0"/>
    <s v=""/>
    <x v="0"/>
  </r>
  <r>
    <s v="DL-01618"/>
    <s v="CUST-0744"/>
    <s v="CMP-287"/>
    <x v="4"/>
    <s v="Demo"/>
    <s v="11,474"/>
    <n v="11474"/>
    <x v="0"/>
    <x v="8"/>
    <x v="7"/>
    <s v="2024-11-13"/>
    <d v="2024-11-13T00:00:00"/>
    <d v="2025-03-08T00:00:00"/>
    <d v="2025-03-08T00:00:00"/>
    <m/>
    <s v=""/>
    <m/>
    <n v="0"/>
    <n v="1"/>
    <m/>
    <s v="South Asia"/>
    <m/>
    <x v="0"/>
    <x v="0"/>
    <n v="0"/>
    <s v=""/>
    <x v="0"/>
  </r>
  <r>
    <s v="DL-01619"/>
    <s v="CUST-0169"/>
    <s v=""/>
    <x v="4"/>
    <s v="Closed Lost"/>
    <s v="5,086"/>
    <n v="5086"/>
    <x v="5"/>
    <x v="13"/>
    <x v="12"/>
    <s v="2022-07-20"/>
    <d v="2022-07-20T00:00:00"/>
    <d v="2023-01-06T00:00:00"/>
    <d v="2023-01-06T00:00:00"/>
    <d v="2022-12-14T00:00:00"/>
    <d v="2022-12-14T00:00:00"/>
    <n v="147"/>
    <n v="0"/>
    <n v="1"/>
    <n v="11.9"/>
    <s v="ANZ"/>
    <m/>
    <x v="2"/>
    <x v="2"/>
    <n v="1"/>
    <n v="-23"/>
    <x v="1"/>
  </r>
  <r>
    <s v="DL-01620"/>
    <s v="CUST-0272"/>
    <s v="CMP-148"/>
    <x v="4"/>
    <s v="Closed Won"/>
    <s v="14048"/>
    <n v="14048"/>
    <x v="7"/>
    <x v="17"/>
    <x v="16"/>
    <s v="2023-10-12"/>
    <d v="2023-10-12T00:00:00"/>
    <d v="2023-10-27T00:00:00"/>
    <d v="2023-10-27T00:00:00"/>
    <d v="2024-03-14T00:00:00"/>
    <d v="2024-03-14T00:00:00"/>
    <n v="154"/>
    <n v="0"/>
    <n v="1"/>
    <m/>
    <s v="Southeast Asia"/>
    <m/>
    <x v="1"/>
    <x v="2"/>
    <n v="1"/>
    <n v="139"/>
    <x v="0"/>
  </r>
  <r>
    <s v="DL-01621"/>
    <s v="CUST-0933"/>
    <s v="CMP-310"/>
    <x v="2"/>
    <s v="Prospecting"/>
    <s v="$45,810"/>
    <n v="45810"/>
    <x v="5"/>
    <x v="21"/>
    <x v="19"/>
    <s v="2022-04-11"/>
    <d v="2022-04-11T00:00:00"/>
    <d v="2022-08-13T00:00:00"/>
    <d v="2022-08-13T00:00:00"/>
    <m/>
    <s v=""/>
    <m/>
    <n v="0"/>
    <n v="1"/>
    <n v="8.1999999999999993"/>
    <s v="East Africa"/>
    <m/>
    <x v="0"/>
    <x v="1"/>
    <n v="0"/>
    <s v=""/>
    <x v="0"/>
  </r>
  <r>
    <s v="DL-01622"/>
    <s v="CUST-0934"/>
    <s v="CMP-092"/>
    <x v="2"/>
    <s v="Qualification"/>
    <s v="$44,777"/>
    <n v="44777"/>
    <x v="7"/>
    <x v="1"/>
    <x v="1"/>
    <s v="2023-12-01"/>
    <d v="2023-12-01T00:00:00"/>
    <d v="2024-05-27T00:00:00"/>
    <d v="2024-05-27T00:00:00"/>
    <m/>
    <s v=""/>
    <m/>
    <n v="0"/>
    <n v="1"/>
    <n v="12.5"/>
    <s v="Southeast Asia"/>
    <m/>
    <x v="0"/>
    <x v="1"/>
    <n v="0"/>
    <s v=""/>
    <x v="0"/>
  </r>
  <r>
    <s v="DL-01623"/>
    <s v="CUST-0180"/>
    <s v="CMP-052"/>
    <x v="3"/>
    <s v="Negotiation"/>
    <s v="15104"/>
    <n v="15104"/>
    <x v="7"/>
    <x v="22"/>
    <x v="20"/>
    <s v="2024-11-05"/>
    <d v="2024-11-05T00:00:00"/>
    <d v="2025-04-01T00:00:00"/>
    <d v="2025-04-01T00:00:00"/>
    <m/>
    <s v=""/>
    <m/>
    <n v="0"/>
    <n v="1"/>
    <n v="23.4"/>
    <s v="East Africa"/>
    <m/>
    <x v="0"/>
    <x v="2"/>
    <n v="0"/>
    <s v=""/>
    <x v="0"/>
  </r>
  <r>
    <s v="DL-01624"/>
    <s v="CUST-0372"/>
    <s v="CMP-097"/>
    <x v="3"/>
    <s v="Qualification"/>
    <s v="7469"/>
    <n v="7469"/>
    <x v="8"/>
    <x v="29"/>
    <x v="5"/>
    <s v="2023-06-07"/>
    <d v="2023-06-07T00:00:00"/>
    <d v="2023-11-19T00:00:00"/>
    <d v="2023-11-19T00:00:00"/>
    <m/>
    <s v=""/>
    <m/>
    <n v="0"/>
    <n v="1"/>
    <n v="31.3"/>
    <s v="Southeast Asia"/>
    <m/>
    <x v="0"/>
    <x v="0"/>
    <n v="0"/>
    <s v=""/>
    <x v="0"/>
  </r>
  <r>
    <s v="DL-01625"/>
    <s v="CUST-1155"/>
    <s v="CMP-380"/>
    <x v="4"/>
    <s v="Closed Won"/>
    <s v="$4,623"/>
    <n v="4623"/>
    <x v="3"/>
    <x v="13"/>
    <x v="12"/>
    <s v="2023-03-18"/>
    <d v="2023-03-18T00:00:00"/>
    <d v="2023-05-22T00:00:00"/>
    <d v="2023-05-22T00:00:00"/>
    <d v="2023-04-15T00:00:00"/>
    <d v="2023-04-15T00:00:00"/>
    <n v="28"/>
    <n v="0"/>
    <n v="1"/>
    <m/>
    <s v="ANZ"/>
    <m/>
    <x v="1"/>
    <x v="0"/>
    <n v="1"/>
    <n v="-37"/>
    <x v="1"/>
  </r>
  <r>
    <s v="DL-01626"/>
    <s v="CUST-0771"/>
    <s v="CMP-015"/>
    <x v="2"/>
    <s v="Qualification"/>
    <s v="$38,972"/>
    <n v="38972"/>
    <x v="5"/>
    <x v="9"/>
    <x v="8"/>
    <s v="2024-10-16"/>
    <d v="2024-10-16T00:00:00"/>
    <d v="2025-01-04T00:00:00"/>
    <d v="2025-01-04T00:00:00"/>
    <m/>
    <s v=""/>
    <m/>
    <n v="0"/>
    <n v="1"/>
    <n v="8.4"/>
    <s v="South Asia"/>
    <m/>
    <x v="0"/>
    <x v="2"/>
    <n v="0"/>
    <s v=""/>
    <x v="0"/>
  </r>
  <r>
    <s v="DL-01627"/>
    <s v="CUST-0172"/>
    <s v="CMP-084"/>
    <x v="2"/>
    <s v="Demo"/>
    <s v="$21,246"/>
    <n v="21246"/>
    <x v="8"/>
    <x v="11"/>
    <x v="10"/>
    <s v="2022-10-28"/>
    <d v="2022-10-28T00:00:00"/>
    <d v="2023-03-20T00:00:00"/>
    <d v="2023-03-20T00:00:00"/>
    <m/>
    <s v=""/>
    <m/>
    <n v="0"/>
    <n v="1"/>
    <n v="23.1"/>
    <s v="Middle East"/>
    <m/>
    <x v="0"/>
    <x v="2"/>
    <n v="0"/>
    <s v=""/>
    <x v="0"/>
  </r>
  <r>
    <s v="DL-01628"/>
    <s v="CUST-0738"/>
    <s v=""/>
    <x v="2"/>
    <s v="Closed Lost"/>
    <s v="40,939"/>
    <n v="40939"/>
    <x v="3"/>
    <x v="20"/>
    <x v="18"/>
    <s v="2022-10-21"/>
    <d v="2022-10-21T00:00:00"/>
    <d v="2022-11-26T00:00:00"/>
    <d v="2022-11-26T00:00:00"/>
    <d v="2023-04-03T00:00:00"/>
    <d v="2023-04-03T00:00:00"/>
    <n v="164"/>
    <n v="0"/>
    <n v="1"/>
    <n v="16.2"/>
    <s v="ANZ"/>
    <m/>
    <x v="2"/>
    <x v="1"/>
    <n v="1"/>
    <n v="128"/>
    <x v="0"/>
  </r>
  <r>
    <s v="DL-01629"/>
    <s v="CUST-0116"/>
    <s v="CMP-174"/>
    <x v="0"/>
    <s v="Closed Lost"/>
    <s v="$5,121"/>
    <n v="5121"/>
    <x v="6"/>
    <x v="23"/>
    <x v="9"/>
    <s v="22/10/2022"/>
    <d v="2022-10-22T00:00:00"/>
    <d v="2022-12-05T00:00:00"/>
    <d v="2022-12-05T00:00:00"/>
    <d v="2022-12-13T00:00:00"/>
    <d v="2022-12-13T00:00:00"/>
    <n v="52"/>
    <n v="0"/>
    <n v="1"/>
    <n v="7.8"/>
    <s v="Middle East"/>
    <m/>
    <x v="2"/>
    <x v="0"/>
    <n v="1"/>
    <n v="8"/>
    <x v="1"/>
  </r>
  <r>
    <s v="DL-01630"/>
    <s v="CUST-0069"/>
    <s v="CMP-047"/>
    <x v="0"/>
    <s v="Qualification"/>
    <s v="$9,547"/>
    <n v="9547"/>
    <x v="2"/>
    <x v="25"/>
    <x v="21"/>
    <s v="2024-08-30"/>
    <d v="2024-08-30T00:00:00"/>
    <d v="2024-11-22T00:00:00"/>
    <d v="2024-11-22T00:00:00"/>
    <m/>
    <s v=""/>
    <m/>
    <n v="0"/>
    <n v="1"/>
    <n v="15.8"/>
    <s v="East Africa"/>
    <m/>
    <x v="0"/>
    <x v="2"/>
    <n v="0"/>
    <s v=""/>
    <x v="0"/>
  </r>
  <r>
    <s v="DL-01631"/>
    <s v="CUST-0750"/>
    <s v=""/>
    <x v="3"/>
    <s v="Prospecting"/>
    <s v="$14,533"/>
    <n v="14533"/>
    <x v="2"/>
    <x v="5"/>
    <x v="5"/>
    <s v="2022-06-09"/>
    <d v="2022-06-09T00:00:00"/>
    <d v="2022-08-12T00:00:00"/>
    <d v="2022-08-12T00:00:00"/>
    <m/>
    <s v=""/>
    <m/>
    <n v="0"/>
    <n v="1"/>
    <n v="16.600000000000001"/>
    <s v="East Africa"/>
    <m/>
    <x v="0"/>
    <x v="2"/>
    <n v="0"/>
    <s v=""/>
    <x v="0"/>
  </r>
  <r>
    <s v="DL-01632"/>
    <s v="CUST-0065"/>
    <s v="CMP-079"/>
    <x v="2"/>
    <s v="Closed Lost"/>
    <s v="11023"/>
    <n v="11023"/>
    <x v="0"/>
    <x v="10"/>
    <x v="9"/>
    <s v="2024-01-14"/>
    <d v="2024-01-14T00:00:00"/>
    <d v="2024-04-13T00:00:00"/>
    <d v="2024-04-13T00:00:00"/>
    <d v="2024-03-18T00:00:00"/>
    <d v="2024-03-18T00:00:00"/>
    <n v="64"/>
    <n v="0"/>
    <n v="1"/>
    <n v="23.7"/>
    <s v="Middle East"/>
    <m/>
    <x v="2"/>
    <x v="0"/>
    <n v="1"/>
    <n v="-26"/>
    <x v="1"/>
  </r>
  <r>
    <s v="DL-01633"/>
    <s v="CUST-0806"/>
    <s v="CMP-182"/>
    <x v="1"/>
    <s v="Closed Lost"/>
    <s v="$97,878"/>
    <n v="97878"/>
    <x v="5"/>
    <x v="14"/>
    <x v="13"/>
    <s v="2022-07-08"/>
    <d v="2022-07-08T00:00:00"/>
    <d v="2022-12-22T00:00:00"/>
    <d v="2022-12-22T00:00:00"/>
    <d v="2022-08-10T00:00:00"/>
    <d v="2022-08-10T00:00:00"/>
    <n v="33"/>
    <n v="0"/>
    <n v="1"/>
    <n v="7.2"/>
    <s v="Middle East"/>
    <m/>
    <x v="2"/>
    <x v="1"/>
    <n v="1"/>
    <n v="-134"/>
    <x v="1"/>
  </r>
  <r>
    <s v="DL-01634"/>
    <s v="CUST-0418"/>
    <s v=""/>
    <x v="4"/>
    <s v="Qualification"/>
    <s v="4408"/>
    <n v="4408"/>
    <x v="5"/>
    <x v="15"/>
    <x v="14"/>
    <s v="2022-09-15"/>
    <d v="2022-09-15T00:00:00"/>
    <d v="2023-01-31T00:00:00"/>
    <d v="2023-01-31T00:00:00"/>
    <m/>
    <s v=""/>
    <m/>
    <n v="0"/>
    <n v="1"/>
    <n v="17.3"/>
    <s v="Middle East"/>
    <m/>
    <x v="0"/>
    <x v="2"/>
    <n v="0"/>
    <s v=""/>
    <x v="0"/>
  </r>
  <r>
    <s v="DL-01635"/>
    <s v="CUST-0687"/>
    <s v="CMP-336"/>
    <x v="2"/>
    <s v="Closed Won"/>
    <s v="$46,851"/>
    <n v="46851"/>
    <x v="5"/>
    <x v="1"/>
    <x v="1"/>
    <s v="2023-06-18"/>
    <d v="2023-06-18T00:00:00"/>
    <d v="2023-09-14T00:00:00"/>
    <d v="2023-09-14T00:00:00"/>
    <d v="2023-11-21T00:00:00"/>
    <d v="2023-11-21T00:00:00"/>
    <n v="156"/>
    <n v="1"/>
    <n v="3"/>
    <m/>
    <s v="South Asia"/>
    <m/>
    <x v="1"/>
    <x v="2"/>
    <n v="1"/>
    <n v="68"/>
    <x v="0"/>
  </r>
  <r>
    <s v="DL-01636"/>
    <s v="CUST-0388"/>
    <s v="CMP-396"/>
    <x v="1"/>
    <s v="Closed Won"/>
    <s v="$55,793"/>
    <n v="55793"/>
    <x v="8"/>
    <x v="4"/>
    <x v="4"/>
    <s v="2024-05-26"/>
    <d v="2024-05-26T00:00:00"/>
    <d v="2024-09-05T00:00:00"/>
    <d v="2024-09-05T00:00:00"/>
    <d v="2024-11-06T00:00:00"/>
    <d v="2024-11-06T00:00:00"/>
    <n v="164"/>
    <n v="0"/>
    <n v="1"/>
    <m/>
    <s v="Middle East"/>
    <m/>
    <x v="1"/>
    <x v="2"/>
    <n v="1"/>
    <n v="62"/>
    <x v="0"/>
  </r>
  <r>
    <s v="DL-01637"/>
    <s v="CUST-0376"/>
    <s v=""/>
    <x v="1"/>
    <s v="Prospecting"/>
    <s v="150659"/>
    <n v="150659"/>
    <x v="7"/>
    <x v="3"/>
    <x v="3"/>
    <s v="2024-08-10"/>
    <d v="2024-08-10T00:00:00"/>
    <d v="2025-01-06T00:00:00"/>
    <d v="2025-01-06T00:00:00"/>
    <m/>
    <s v=""/>
    <m/>
    <n v="0"/>
    <n v="1"/>
    <n v="19.2"/>
    <s v="East Africa"/>
    <m/>
    <x v="0"/>
    <x v="1"/>
    <n v="0"/>
    <s v=""/>
    <x v="0"/>
  </r>
  <r>
    <s v="DL-01638"/>
    <s v="CUST-0757"/>
    <s v="CMP-150"/>
    <x v="1"/>
    <s v="Closed Lost"/>
    <s v="176,609"/>
    <n v="176609"/>
    <x v="4"/>
    <x v="15"/>
    <x v="14"/>
    <s v="2024-02-04"/>
    <d v="2024-02-04T00:00:00"/>
    <d v="2024-07-12T00:00:00"/>
    <d v="2024-07-12T00:00:00"/>
    <d v="2024-06-26T00:00:00"/>
    <d v="2024-06-26T00:00:00"/>
    <n v="143"/>
    <n v="0"/>
    <n v="1"/>
    <n v="9.1"/>
    <s v="East Africa"/>
    <m/>
    <x v="2"/>
    <x v="2"/>
    <n v="1"/>
    <n v="-16"/>
    <x v="1"/>
  </r>
  <r>
    <s v="DL-01639"/>
    <s v="CUST-0119"/>
    <s v="CMP-329"/>
    <x v="1"/>
    <s v="Qualification"/>
    <s v="196,882"/>
    <n v="196882"/>
    <x v="8"/>
    <x v="1"/>
    <x v="1"/>
    <s v="2024-10-10"/>
    <d v="2024-10-10T00:00:00"/>
    <d v="2024-11-09T00:00:00"/>
    <d v="2024-11-09T00:00:00"/>
    <m/>
    <s v=""/>
    <m/>
    <n v="0"/>
    <n v="1"/>
    <n v="31.1"/>
    <s v="ANZ"/>
    <m/>
    <x v="0"/>
    <x v="2"/>
    <n v="0"/>
    <s v=""/>
    <x v="0"/>
  </r>
  <r>
    <s v="DL-01640"/>
    <s v="CUST-0651"/>
    <s v="CMP-309"/>
    <x v="2"/>
    <s v="Prospecting"/>
    <s v="46,595"/>
    <n v="46595"/>
    <x v="8"/>
    <x v="22"/>
    <x v="20"/>
    <s v="2024-04-07"/>
    <d v="2024-04-07T00:00:00"/>
    <d v="2024-09-21T00:00:00"/>
    <d v="2024-09-21T00:00:00"/>
    <m/>
    <s v=""/>
    <m/>
    <n v="0"/>
    <n v="1"/>
    <n v="3.8"/>
    <s v="Southeast Asia"/>
    <m/>
    <x v="0"/>
    <x v="1"/>
    <n v="0"/>
    <s v=""/>
    <x v="0"/>
  </r>
  <r>
    <s v="DL-01641"/>
    <s v="CUST-0846"/>
    <s v=""/>
    <x v="4"/>
    <s v="Prospecting"/>
    <s v="12924"/>
    <n v="12924"/>
    <x v="1"/>
    <x v="0"/>
    <x v="0"/>
    <s v="2022-02-11"/>
    <d v="2022-02-11T00:00:00"/>
    <d v="2022-08-04T00:00:00"/>
    <d v="2022-08-04T00:00:00"/>
    <m/>
    <s v=""/>
    <m/>
    <n v="0"/>
    <n v="1"/>
    <n v="12.9"/>
    <s v="South Asia"/>
    <m/>
    <x v="0"/>
    <x v="0"/>
    <n v="0"/>
    <s v=""/>
    <x v="0"/>
  </r>
  <r>
    <s v="DL-01642"/>
    <s v="CUST-1146"/>
    <s v="CMP-141"/>
    <x v="4"/>
    <s v="Demo"/>
    <s v="$6,915"/>
    <n v="6915"/>
    <x v="6"/>
    <x v="16"/>
    <x v="15"/>
    <s v="2023-05-19"/>
    <d v="2023-05-19T00:00:00"/>
    <m/>
    <s v=""/>
    <m/>
    <s v=""/>
    <m/>
    <n v="0"/>
    <n v="1"/>
    <n v="10.1"/>
    <s v="South Asia"/>
    <m/>
    <x v="0"/>
    <x v="0"/>
    <n v="0"/>
    <s v=""/>
    <x v="0"/>
  </r>
  <r>
    <s v="DL-01643"/>
    <s v="CUST-0988"/>
    <s v="CMP-047"/>
    <x v="2"/>
    <s v="Closed Won"/>
    <s v="$46,194"/>
    <n v="46194"/>
    <x v="5"/>
    <x v="21"/>
    <x v="19"/>
    <s v="2024-12-22"/>
    <d v="2024-12-22T00:00:00"/>
    <d v="2025-03-03T00:00:00"/>
    <d v="2025-03-03T00:00:00"/>
    <d v="2025-05-25T00:00:00"/>
    <d v="2025-05-25T00:00:00"/>
    <n v="154"/>
    <n v="0"/>
    <n v="1"/>
    <m/>
    <s v="Southeast Asia"/>
    <m/>
    <x v="1"/>
    <x v="2"/>
    <n v="1"/>
    <n v="83"/>
    <x v="0"/>
  </r>
  <r>
    <s v="DL-01644"/>
    <s v="CUST-0509"/>
    <s v="CMP-214"/>
    <x v="4"/>
    <s v="Prospecting"/>
    <s v="9,023"/>
    <n v="9023"/>
    <x v="3"/>
    <x v="22"/>
    <x v="20"/>
    <s v="2022-04-27"/>
    <d v="2022-04-27T00:00:00"/>
    <d v="2022-07-10T00:00:00"/>
    <d v="2022-07-10T00:00:00"/>
    <m/>
    <s v=""/>
    <m/>
    <n v="0"/>
    <n v="1"/>
    <m/>
    <s v="Southeast Asia"/>
    <m/>
    <x v="0"/>
    <x v="1"/>
    <n v="0"/>
    <s v=""/>
    <x v="0"/>
  </r>
  <r>
    <s v="DL-01645"/>
    <s v="CUST-1249"/>
    <s v=""/>
    <x v="2"/>
    <s v="Proposal"/>
    <s v="34071"/>
    <n v="34071"/>
    <x v="2"/>
    <x v="10"/>
    <x v="9"/>
    <s v="2024-03-29"/>
    <d v="2024-03-29T00:00:00"/>
    <d v="2024-08-04T00:00:00"/>
    <d v="2024-08-04T00:00:00"/>
    <m/>
    <s v=""/>
    <m/>
    <n v="0"/>
    <n v="1"/>
    <n v="1.8"/>
    <s v="East Africa"/>
    <m/>
    <x v="0"/>
    <x v="0"/>
    <n v="0"/>
    <s v=""/>
    <x v="0"/>
  </r>
  <r>
    <s v="DL-01646"/>
    <s v="CUST-0759"/>
    <s v=""/>
    <x v="4"/>
    <s v="Demo"/>
    <s v="2438"/>
    <n v="2438"/>
    <x v="0"/>
    <x v="25"/>
    <x v="21"/>
    <s v="2022-07-12"/>
    <d v="2022-07-12T00:00:00"/>
    <d v="2022-09-27T00:00:00"/>
    <d v="2022-09-27T00:00:00"/>
    <m/>
    <s v=""/>
    <m/>
    <n v="0"/>
    <n v="1"/>
    <n v="1.4"/>
    <s v="Southeast Asia"/>
    <m/>
    <x v="0"/>
    <x v="1"/>
    <n v="0"/>
    <s v=""/>
    <x v="0"/>
  </r>
  <r>
    <s v="DL-01647"/>
    <s v="CUST-0272"/>
    <s v="CMP-280"/>
    <x v="0"/>
    <s v="Qualification"/>
    <s v="3876"/>
    <n v="3876"/>
    <x v="2"/>
    <x v="25"/>
    <x v="21"/>
    <s v="2022-03-27"/>
    <d v="2022-03-27T00:00:00"/>
    <d v="2022-04-20T00:00:00"/>
    <d v="2022-04-20T00:00:00"/>
    <m/>
    <s v=""/>
    <m/>
    <n v="0"/>
    <n v="1"/>
    <m/>
    <s v="ANZ"/>
    <m/>
    <x v="0"/>
    <x v="2"/>
    <n v="0"/>
    <s v=""/>
    <x v="0"/>
  </r>
  <r>
    <s v="DL-01648"/>
    <s v="CUST-0551"/>
    <s v="CMP-398"/>
    <x v="3"/>
    <s v="Prospecting"/>
    <s v="4409"/>
    <n v="4409"/>
    <x v="2"/>
    <x v="0"/>
    <x v="0"/>
    <s v="2022-05-13"/>
    <d v="2022-05-13T00:00:00"/>
    <d v="2022-08-08T00:00:00"/>
    <d v="2022-08-08T00:00:00"/>
    <m/>
    <s v=""/>
    <m/>
    <n v="0"/>
    <n v="1"/>
    <n v="2.8"/>
    <s v="Southeast Asia"/>
    <m/>
    <x v="0"/>
    <x v="0"/>
    <n v="0"/>
    <s v=""/>
    <x v="0"/>
  </r>
  <r>
    <s v="DL-01649"/>
    <s v="CUST-1145"/>
    <s v=""/>
    <x v="2"/>
    <s v="Closed Won"/>
    <s v="$29,064"/>
    <n v="29064"/>
    <x v="7"/>
    <x v="22"/>
    <x v="20"/>
    <s v="2023-11-06"/>
    <d v="2023-11-06T00:00:00"/>
    <d v="2024-03-10T00:00:00"/>
    <d v="2024-03-10T00:00:00"/>
    <d v="2023-12-23T00:00:00"/>
    <d v="2023-12-23T00:00:00"/>
    <n v="47"/>
    <n v="1"/>
    <n v="4"/>
    <n v="0.7"/>
    <s v="Middle East"/>
    <m/>
    <x v="1"/>
    <x v="2"/>
    <n v="1"/>
    <n v="-78"/>
    <x v="1"/>
  </r>
  <r>
    <s v="DL-01650"/>
    <s v="CUST-1219"/>
    <s v=""/>
    <x v="4"/>
    <s v="Demo"/>
    <s v="12533"/>
    <n v="12533"/>
    <x v="6"/>
    <x v="1"/>
    <x v="1"/>
    <s v="2022-06-21"/>
    <d v="2022-06-21T00:00:00"/>
    <d v="2022-08-11T00:00:00"/>
    <d v="2022-08-11T00:00:00"/>
    <m/>
    <s v=""/>
    <m/>
    <n v="0"/>
    <n v="1"/>
    <n v="29.2"/>
    <s v="ANZ"/>
    <m/>
    <x v="0"/>
    <x v="1"/>
    <n v="0"/>
    <s v=""/>
    <x v="0"/>
  </r>
  <r>
    <s v="DL-01651"/>
    <s v="CUST-1266"/>
    <s v="CMP-148"/>
    <x v="1"/>
    <s v="Prospecting"/>
    <s v="84165"/>
    <n v="84165"/>
    <x v="1"/>
    <x v="8"/>
    <x v="7"/>
    <s v="2024-05-07"/>
    <d v="2024-05-07T00:00:00"/>
    <d v="2024-07-06T00:00:00"/>
    <d v="2024-07-06T00:00:00"/>
    <m/>
    <s v=""/>
    <m/>
    <n v="0"/>
    <n v="1"/>
    <n v="23.1"/>
    <s v="ANZ"/>
    <m/>
    <x v="0"/>
    <x v="0"/>
    <n v="0"/>
    <s v=""/>
    <x v="0"/>
  </r>
  <r>
    <s v="DL-01652"/>
    <s v="CUST-1406"/>
    <s v="CMP-237"/>
    <x v="2"/>
    <s v="Qualification"/>
    <s v="$10,151"/>
    <n v="10151"/>
    <x v="1"/>
    <x v="3"/>
    <x v="3"/>
    <s v="2022-09-24"/>
    <d v="2022-09-24T00:00:00"/>
    <d v="2023-02-20T00:00:00"/>
    <d v="2023-02-20T00:00:00"/>
    <m/>
    <s v=""/>
    <m/>
    <n v="0"/>
    <n v="1"/>
    <n v="14.9"/>
    <s v="East Africa"/>
    <m/>
    <x v="0"/>
    <x v="1"/>
    <n v="0"/>
    <s v=""/>
    <x v="0"/>
  </r>
  <r>
    <s v="DL-01653"/>
    <s v="CUST-0365"/>
    <s v="CMP-090"/>
    <x v="3"/>
    <s v="Closed Won"/>
    <s v="$16,088"/>
    <n v="16088"/>
    <x v="8"/>
    <x v="3"/>
    <x v="3"/>
    <s v="2023-09-05"/>
    <d v="2023-09-05T00:00:00"/>
    <d v="2024-02-15T00:00:00"/>
    <d v="2024-02-15T00:00:00"/>
    <d v="2024-01-09T00:00:00"/>
    <d v="2024-01-09T00:00:00"/>
    <n v="126"/>
    <n v="0"/>
    <n v="1"/>
    <n v="15.7"/>
    <s v="South Asia"/>
    <m/>
    <x v="1"/>
    <x v="2"/>
    <n v="1"/>
    <n v="-37"/>
    <x v="1"/>
  </r>
  <r>
    <s v="DL-01654"/>
    <s v="CUST-1453"/>
    <s v="CMP-327"/>
    <x v="3"/>
    <s v="Closed Won"/>
    <s v="19,757"/>
    <n v="19757"/>
    <x v="5"/>
    <x v="4"/>
    <x v="4"/>
    <s v="2023-06-11"/>
    <d v="2023-06-11T00:00:00"/>
    <d v="2023-10-10T00:00:00"/>
    <d v="2023-10-10T00:00:00"/>
    <d v="2023-11-30T00:00:00"/>
    <d v="2023-11-30T00:00:00"/>
    <n v="172"/>
    <n v="1"/>
    <n v="3"/>
    <n v="34.6"/>
    <s v="Middle East"/>
    <m/>
    <x v="1"/>
    <x v="1"/>
    <n v="1"/>
    <n v="51"/>
    <x v="0"/>
  </r>
  <r>
    <s v="DL-01655"/>
    <s v="CUST-0834"/>
    <s v="CMP-267"/>
    <x v="1"/>
    <s v="Proposal"/>
    <s v="$81,183"/>
    <n v="81183"/>
    <x v="0"/>
    <x v="5"/>
    <x v="5"/>
    <s v="2023-12-07"/>
    <d v="2023-12-07T00:00:00"/>
    <d v="2024-04-28T00:00:00"/>
    <d v="2024-04-28T00:00:00"/>
    <m/>
    <s v=""/>
    <m/>
    <n v="0"/>
    <n v="1"/>
    <n v="7.4"/>
    <s v="ANZ"/>
    <m/>
    <x v="0"/>
    <x v="2"/>
    <n v="0"/>
    <s v=""/>
    <x v="0"/>
  </r>
  <r>
    <s v="DL-01656"/>
    <s v="CUST-0300"/>
    <s v="CMP-141"/>
    <x v="2"/>
    <s v="Closed Won"/>
    <s v="14518"/>
    <n v="14518"/>
    <x v="2"/>
    <x v="15"/>
    <x v="14"/>
    <s v="2023-08-16"/>
    <d v="2023-08-16T00:00:00"/>
    <d v="2024-01-30T00:00:00"/>
    <d v="2024-01-30T00:00:00"/>
    <d v="2023-11-18T00:00:00"/>
    <d v="2023-11-18T00:00:00"/>
    <n v="94"/>
    <n v="0"/>
    <n v="1"/>
    <n v="24.1"/>
    <s v="Southeast Asia"/>
    <m/>
    <x v="1"/>
    <x v="0"/>
    <n v="1"/>
    <n v="-73"/>
    <x v="1"/>
  </r>
  <r>
    <s v="DL-01657"/>
    <s v="CUST-0062"/>
    <s v="CMP-070"/>
    <x v="0"/>
    <s v="Qualification"/>
    <s v="4216"/>
    <n v="4216"/>
    <x v="0"/>
    <x v="8"/>
    <x v="7"/>
    <s v="2023-08-25"/>
    <d v="2023-08-25T00:00:00"/>
    <d v="2024-01-28T00:00:00"/>
    <d v="2024-01-28T00:00:00"/>
    <m/>
    <s v=""/>
    <m/>
    <n v="0"/>
    <n v="1"/>
    <n v="6"/>
    <s v="Middle East"/>
    <m/>
    <x v="0"/>
    <x v="2"/>
    <n v="0"/>
    <s v=""/>
    <x v="0"/>
  </r>
  <r>
    <s v="DL-01658"/>
    <s v="CUST-0682"/>
    <s v="CMP-156"/>
    <x v="2"/>
    <s v="Qualification"/>
    <s v="32588"/>
    <n v="32588"/>
    <x v="2"/>
    <x v="15"/>
    <x v="14"/>
    <s v="2024-12-08"/>
    <d v="2024-12-08T00:00:00"/>
    <d v="2025-04-08T00:00:00"/>
    <d v="2025-04-08T00:00:00"/>
    <m/>
    <s v=""/>
    <m/>
    <n v="0"/>
    <n v="1"/>
    <n v="27"/>
    <s v="Southeast Asia"/>
    <m/>
    <x v="0"/>
    <x v="1"/>
    <n v="0"/>
    <s v=""/>
    <x v="0"/>
  </r>
  <r>
    <s v="DL-01659"/>
    <s v="CUST-0453"/>
    <s v="CMP-160"/>
    <x v="3"/>
    <s v="Proposal"/>
    <s v="$19,764"/>
    <n v="19764"/>
    <x v="0"/>
    <x v="6"/>
    <x v="2"/>
    <s v="2022-05-30"/>
    <d v="2022-05-30T00:00:00"/>
    <d v="2022-09-15T00:00:00"/>
    <d v="2022-09-15T00:00:00"/>
    <m/>
    <s v=""/>
    <m/>
    <n v="0"/>
    <n v="1"/>
    <m/>
    <s v="South Asia"/>
    <m/>
    <x v="0"/>
    <x v="2"/>
    <n v="0"/>
    <s v=""/>
    <x v="0"/>
  </r>
  <r>
    <s v="DL-01660"/>
    <s v="CUST-0730"/>
    <s v="CMP-020"/>
    <x v="3"/>
    <s v="Prospecting"/>
    <s v="$14,796"/>
    <n v="14796"/>
    <x v="2"/>
    <x v="13"/>
    <x v="12"/>
    <s v="2022-11-25"/>
    <d v="2022-11-25T00:00:00"/>
    <d v="2023-04-28T00:00:00"/>
    <d v="2023-04-28T00:00:00"/>
    <m/>
    <s v=""/>
    <m/>
    <n v="0"/>
    <n v="1"/>
    <n v="25.3"/>
    <s v="South Asia"/>
    <m/>
    <x v="0"/>
    <x v="0"/>
    <n v="0"/>
    <s v=""/>
    <x v="0"/>
  </r>
  <r>
    <s v="DL-01661"/>
    <s v="CUST-1230"/>
    <s v="CMP-016"/>
    <x v="4"/>
    <s v="Closed Lost"/>
    <s v="3849"/>
    <n v="3849"/>
    <x v="7"/>
    <x v="3"/>
    <x v="3"/>
    <s v="2022-10-08"/>
    <d v="2022-10-08T00:00:00"/>
    <m/>
    <s v=""/>
    <d v="2023-03-31T00:00:00"/>
    <d v="2023-03-31T00:00:00"/>
    <n v="174"/>
    <n v="0"/>
    <n v="1"/>
    <m/>
    <s v="Middle East"/>
    <m/>
    <x v="2"/>
    <x v="0"/>
    <n v="1"/>
    <s v=""/>
    <x v="0"/>
  </r>
  <r>
    <s v="DL-01662"/>
    <s v="CUST-0031"/>
    <s v="CMP-005"/>
    <x v="0"/>
    <s v="Qualification"/>
    <s v="4K"/>
    <n v="4000"/>
    <x v="3"/>
    <x v="5"/>
    <x v="5"/>
    <s v="2024-02-08"/>
    <d v="2024-02-08T00:00:00"/>
    <d v="2024-03-31T00:00:00"/>
    <d v="2024-03-31T00:00:00"/>
    <m/>
    <s v=""/>
    <m/>
    <n v="0"/>
    <n v="1"/>
    <n v="14.5"/>
    <s v="East Africa"/>
    <m/>
    <x v="0"/>
    <x v="0"/>
    <n v="0"/>
    <s v=""/>
    <x v="0"/>
  </r>
  <r>
    <s v="DL-01663"/>
    <s v="CUST-0405"/>
    <s v="CMP-244"/>
    <x v="2"/>
    <s v="Closed Lost"/>
    <s v="19064"/>
    <n v="19064"/>
    <x v="3"/>
    <x v="15"/>
    <x v="14"/>
    <s v="2023-09-26"/>
    <d v="2023-09-26T00:00:00"/>
    <d v="2024-02-05T00:00:00"/>
    <d v="2024-02-05T00:00:00"/>
    <d v="2024-03-16T00:00:00"/>
    <d v="2024-03-16T00:00:00"/>
    <n v="172"/>
    <n v="0"/>
    <n v="1"/>
    <n v="17.600000000000001"/>
    <s v="Middle East"/>
    <m/>
    <x v="2"/>
    <x v="0"/>
    <n v="1"/>
    <n v="40"/>
    <x v="0"/>
  </r>
  <r>
    <s v="DL-01664"/>
    <s v="CUST-0381"/>
    <s v="CMP-373"/>
    <x v="4"/>
    <s v="Closed Won"/>
    <s v="10443"/>
    <n v="10443"/>
    <x v="5"/>
    <x v="13"/>
    <x v="12"/>
    <s v="2024-02-10"/>
    <d v="2024-02-10T00:00:00"/>
    <d v="2024-06-01T00:00:00"/>
    <d v="2024-06-01T00:00:00"/>
    <d v="2024-05-12T00:00:00"/>
    <d v="2024-05-12T00:00:00"/>
    <n v="92"/>
    <n v="0"/>
    <n v="1"/>
    <n v="17.7"/>
    <s v="South Asia"/>
    <m/>
    <x v="1"/>
    <x v="0"/>
    <n v="1"/>
    <n v="-20"/>
    <x v="1"/>
  </r>
  <r>
    <s v="DL-01665"/>
    <s v="CUST-0616"/>
    <s v="CMP-157"/>
    <x v="2"/>
    <s v="Closed Won"/>
    <s v="20K"/>
    <n v="20000"/>
    <x v="7"/>
    <x v="8"/>
    <x v="7"/>
    <s v="2024-08-29"/>
    <d v="2024-08-29T00:00:00"/>
    <d v="2025-02-09T00:00:00"/>
    <d v="2025-02-09T00:00:00"/>
    <d v="2024-12-13T00:00:00"/>
    <d v="2024-12-13T00:00:00"/>
    <n v="106"/>
    <n v="1"/>
    <n v="4"/>
    <n v="28"/>
    <s v="East Africa"/>
    <m/>
    <x v="1"/>
    <x v="2"/>
    <n v="1"/>
    <n v="-58"/>
    <x v="1"/>
  </r>
  <r>
    <s v="DL-01666"/>
    <s v="CUST-1155"/>
    <s v="CMP-303"/>
    <x v="3"/>
    <s v="Closed Lost"/>
    <s v="4138"/>
    <n v="4138"/>
    <x v="8"/>
    <x v="1"/>
    <x v="1"/>
    <s v="2023-08-28"/>
    <d v="2023-08-28T00:00:00"/>
    <d v="2023-11-22T00:00:00"/>
    <d v="2023-11-22T00:00:00"/>
    <d v="2023-09-22T00:00:00"/>
    <d v="2023-09-22T00:00:00"/>
    <n v="25"/>
    <n v="0"/>
    <n v="1"/>
    <n v="0.3"/>
    <s v="South Asia"/>
    <m/>
    <x v="2"/>
    <x v="0"/>
    <n v="1"/>
    <n v="-61"/>
    <x v="1"/>
  </r>
  <r>
    <s v="DL-01667"/>
    <s v="CUST-0970"/>
    <s v=""/>
    <x v="4"/>
    <s v="Proposal"/>
    <s v="8K"/>
    <n v="8000"/>
    <x v="5"/>
    <x v="16"/>
    <x v="15"/>
    <s v="2023-12-11"/>
    <d v="2023-12-11T00:00:00"/>
    <d v="2024-04-01T00:00:00"/>
    <d v="2024-04-01T00:00:00"/>
    <m/>
    <s v=""/>
    <m/>
    <n v="0"/>
    <n v="1"/>
    <n v="4.5"/>
    <s v="Southeast Asia"/>
    <m/>
    <x v="0"/>
    <x v="0"/>
    <n v="0"/>
    <s v=""/>
    <x v="0"/>
  </r>
  <r>
    <s v="DL-01668"/>
    <s v="CUST-0694"/>
    <s v="CMP-205"/>
    <x v="2"/>
    <s v="Closed Lost"/>
    <s v="37948"/>
    <n v="37948"/>
    <x v="6"/>
    <x v="10"/>
    <x v="9"/>
    <s v="2023-12-11"/>
    <d v="2023-12-11T00:00:00"/>
    <d v="2024-05-26T00:00:00"/>
    <d v="2024-05-26T00:00:00"/>
    <d v="2024-06-16T00:00:00"/>
    <d v="2024-06-16T00:00:00"/>
    <n v="188"/>
    <n v="0"/>
    <n v="1"/>
    <n v="6.4"/>
    <s v="ANZ"/>
    <m/>
    <x v="2"/>
    <x v="0"/>
    <n v="1"/>
    <n v="21"/>
    <x v="1"/>
  </r>
  <r>
    <s v="DL-01669"/>
    <s v="CUST-0999"/>
    <s v=""/>
    <x v="2"/>
    <s v="Prospecting"/>
    <s v="14323"/>
    <n v="14323"/>
    <x v="7"/>
    <x v="1"/>
    <x v="1"/>
    <s v="2022-03-07"/>
    <d v="2022-03-07T00:00:00"/>
    <d v="2022-04-20T00:00:00"/>
    <d v="2022-04-20T00:00:00"/>
    <m/>
    <s v=""/>
    <m/>
    <n v="0"/>
    <n v="1"/>
    <n v="12.3"/>
    <s v="East Africa"/>
    <m/>
    <x v="0"/>
    <x v="0"/>
    <n v="0"/>
    <s v=""/>
    <x v="0"/>
  </r>
  <r>
    <s v="DL-01670"/>
    <s v="CUST-0291"/>
    <s v=""/>
    <x v="1"/>
    <s v="Closed Won"/>
    <s v="85,007"/>
    <n v="85007"/>
    <x v="1"/>
    <x v="22"/>
    <x v="20"/>
    <s v="2023-09-30"/>
    <d v="2023-09-30T00:00:00"/>
    <d v="2024-03-03T00:00:00"/>
    <d v="2024-03-03T00:00:00"/>
    <d v="2024-02-14T00:00:00"/>
    <d v="2024-02-14T00:00:00"/>
    <n v="137"/>
    <n v="0"/>
    <n v="1"/>
    <n v="8.1"/>
    <s v="East Africa"/>
    <m/>
    <x v="1"/>
    <x v="1"/>
    <n v="1"/>
    <n v="-18"/>
    <x v="1"/>
  </r>
  <r>
    <s v="DL-01671"/>
    <s v="CUST-0172"/>
    <s v="CMP-064"/>
    <x v="0"/>
    <s v="Closed Lost"/>
    <s v="2536"/>
    <n v="2536"/>
    <x v="5"/>
    <x v="25"/>
    <x v="21"/>
    <s v="06/06/2024"/>
    <d v="2024-06-06T00:00:00"/>
    <d v="2024-08-14T00:00:00"/>
    <d v="2024-08-14T00:00:00"/>
    <d v="2024-09-05T00:00:00"/>
    <d v="2024-09-05T00:00:00"/>
    <n v="91"/>
    <n v="0"/>
    <n v="1"/>
    <n v="7"/>
    <s v="Southeast Asia"/>
    <m/>
    <x v="2"/>
    <x v="2"/>
    <n v="1"/>
    <n v="22"/>
    <x v="1"/>
  </r>
  <r>
    <s v="DL-01672"/>
    <s v="CUST-1228"/>
    <s v="CMP-226"/>
    <x v="3"/>
    <s v="Qualification"/>
    <s v="6724"/>
    <n v="6724"/>
    <x v="8"/>
    <x v="15"/>
    <x v="14"/>
    <s v="2023-08-24"/>
    <d v="2023-08-24T00:00:00"/>
    <d v="2024-01-09T00:00:00"/>
    <d v="2024-01-09T00:00:00"/>
    <m/>
    <s v=""/>
    <m/>
    <n v="0"/>
    <n v="1"/>
    <n v="11"/>
    <s v="South Asia"/>
    <m/>
    <x v="0"/>
    <x v="0"/>
    <n v="0"/>
    <s v=""/>
    <x v="0"/>
  </r>
  <r>
    <s v="DL-01673"/>
    <s v="CUST-0901"/>
    <s v="CMP-041"/>
    <x v="1"/>
    <s v="Prospecting"/>
    <s v="215,465"/>
    <n v="215465"/>
    <x v="2"/>
    <x v="20"/>
    <x v="18"/>
    <s v="2022-09-21"/>
    <d v="2022-09-21T00:00:00"/>
    <d v="2023-01-15T00:00:00"/>
    <d v="2023-01-15T00:00:00"/>
    <m/>
    <s v=""/>
    <m/>
    <n v="0"/>
    <n v="1"/>
    <n v="19.8"/>
    <s v="East Africa"/>
    <m/>
    <x v="0"/>
    <x v="0"/>
    <n v="0"/>
    <s v=""/>
    <x v="0"/>
  </r>
  <r>
    <s v="DL-01674"/>
    <s v="CUST-0204"/>
    <s v="CMP-006"/>
    <x v="0"/>
    <s v="Prospecting"/>
    <s v="4449"/>
    <n v="4449"/>
    <x v="2"/>
    <x v="9"/>
    <x v="8"/>
    <s v="2022-12-15"/>
    <d v="2022-12-15T00:00:00"/>
    <d v="2023-01-24T00:00:00"/>
    <d v="2023-01-24T00:00:00"/>
    <m/>
    <s v=""/>
    <m/>
    <n v="0"/>
    <n v="1"/>
    <n v="13.8"/>
    <s v="ANZ"/>
    <m/>
    <x v="0"/>
    <x v="1"/>
    <n v="0"/>
    <s v=""/>
    <x v="0"/>
  </r>
  <r>
    <s v="DL-01675"/>
    <s v="CUST-0473"/>
    <s v="CMP-318"/>
    <x v="1"/>
    <s v="Closed Won"/>
    <s v="$185,618"/>
    <n v="185618"/>
    <x v="8"/>
    <x v="19"/>
    <x v="17"/>
    <s v="25/05/2024"/>
    <d v="2024-05-25T00:00:00"/>
    <d v="2024-07-30T00:00:00"/>
    <d v="2024-07-30T00:00:00"/>
    <d v="2024-06-29T00:00:00"/>
    <d v="2024-06-29T00:00:00"/>
    <n v="35"/>
    <n v="0"/>
    <n v="1"/>
    <n v="25.7"/>
    <s v="ANZ"/>
    <m/>
    <x v="1"/>
    <x v="2"/>
    <n v="1"/>
    <n v="-31"/>
    <x v="1"/>
  </r>
  <r>
    <s v="DL-01676"/>
    <s v="CUST-1373"/>
    <s v="CMP-332"/>
    <x v="1"/>
    <s v="Proposal"/>
    <s v="156482"/>
    <n v="156482"/>
    <x v="7"/>
    <x v="34"/>
    <x v="16"/>
    <s v="2024-08-08"/>
    <d v="2024-08-08T00:00:00"/>
    <d v="2024-12-16T00:00:00"/>
    <d v="2024-12-16T00:00:00"/>
    <m/>
    <s v=""/>
    <m/>
    <n v="0"/>
    <n v="1"/>
    <n v="16.399999999999999"/>
    <s v="ANZ"/>
    <m/>
    <x v="0"/>
    <x v="2"/>
    <n v="0"/>
    <s v=""/>
    <x v="0"/>
  </r>
  <r>
    <s v="DL-01677"/>
    <s v="CUST-0710"/>
    <s v="CMP-377"/>
    <x v="0"/>
    <s v="Proposal"/>
    <s v="8418"/>
    <n v="8418"/>
    <x v="0"/>
    <x v="20"/>
    <x v="18"/>
    <s v="2023-03-31"/>
    <d v="2023-03-31T00:00:00"/>
    <d v="2023-06-16T00:00:00"/>
    <d v="2023-06-16T00:00:00"/>
    <m/>
    <s v=""/>
    <m/>
    <n v="0"/>
    <n v="1"/>
    <n v="6.9"/>
    <s v="East Africa"/>
    <m/>
    <x v="0"/>
    <x v="1"/>
    <n v="0"/>
    <s v=""/>
    <x v="0"/>
  </r>
  <r>
    <s v="DL-01678"/>
    <s v="CUST-0828"/>
    <s v="CMP-185"/>
    <x v="0"/>
    <s v="Proposal"/>
    <s v="$4,793"/>
    <n v="4793"/>
    <x v="6"/>
    <x v="35"/>
    <x v="1"/>
    <s v="21/02/2024"/>
    <d v="2024-02-21T00:00:00"/>
    <d v="2024-06-13T00:00:00"/>
    <d v="2024-06-13T00:00:00"/>
    <m/>
    <s v=""/>
    <m/>
    <n v="0"/>
    <n v="1"/>
    <m/>
    <s v="ANZ"/>
    <m/>
    <x v="0"/>
    <x v="2"/>
    <n v="0"/>
    <s v=""/>
    <x v="0"/>
  </r>
  <r>
    <s v="DL-01679"/>
    <s v="CUST-0097"/>
    <s v="CMP-093"/>
    <x v="4"/>
    <s v="Proposal"/>
    <s v="$11,559"/>
    <n v="11559"/>
    <x v="2"/>
    <x v="16"/>
    <x v="15"/>
    <s v="2024-02-29"/>
    <d v="2024-02-29T00:00:00"/>
    <d v="2024-05-23T00:00:00"/>
    <d v="2024-05-23T00:00:00"/>
    <m/>
    <s v=""/>
    <m/>
    <n v="0"/>
    <n v="1"/>
    <n v="22.7"/>
    <s v="South Asia"/>
    <m/>
    <x v="0"/>
    <x v="0"/>
    <n v="0"/>
    <s v=""/>
    <x v="0"/>
  </r>
  <r>
    <s v="DL-01680"/>
    <s v="CUST-0533"/>
    <s v="CMP-263"/>
    <x v="2"/>
    <s v="Proposal"/>
    <s v="$11,523"/>
    <n v="11523"/>
    <x v="8"/>
    <x v="8"/>
    <x v="7"/>
    <s v="2024-03-05"/>
    <d v="2024-03-05T00:00:00"/>
    <d v="2024-04-06T00:00:00"/>
    <d v="2024-04-06T00:00:00"/>
    <m/>
    <s v=""/>
    <m/>
    <n v="0"/>
    <n v="1"/>
    <m/>
    <s v="ANZ"/>
    <m/>
    <x v="0"/>
    <x v="2"/>
    <n v="0"/>
    <s v=""/>
    <x v="0"/>
  </r>
  <r>
    <s v="DL-01681"/>
    <s v="CUST-1088"/>
    <s v="CMP-274"/>
    <x v="3"/>
    <s v="Qualification"/>
    <s v="14K"/>
    <n v="14000"/>
    <x v="4"/>
    <x v="12"/>
    <x v="11"/>
    <s v="2022-07-14"/>
    <d v="2022-07-14T00:00:00"/>
    <d v="2022-09-23T00:00:00"/>
    <d v="2022-09-23T00:00:00"/>
    <m/>
    <s v=""/>
    <m/>
    <n v="0"/>
    <n v="1"/>
    <n v="30"/>
    <s v="East Africa"/>
    <m/>
    <x v="0"/>
    <x v="0"/>
    <n v="0"/>
    <s v=""/>
    <x v="0"/>
  </r>
  <r>
    <s v="DL-01682"/>
    <s v="CUST-0847"/>
    <s v=""/>
    <x v="1"/>
    <s v="Prospecting"/>
    <s v="$65,228"/>
    <n v="65228"/>
    <x v="8"/>
    <x v="21"/>
    <x v="19"/>
    <s v="2022-01-17"/>
    <d v="2022-01-17T00:00:00"/>
    <d v="2022-06-14T00:00:00"/>
    <d v="2022-06-14T00:00:00"/>
    <m/>
    <s v=""/>
    <m/>
    <n v="0"/>
    <n v="1"/>
    <n v="15.4"/>
    <s v="ANZ"/>
    <m/>
    <x v="0"/>
    <x v="2"/>
    <n v="0"/>
    <s v=""/>
    <x v="0"/>
  </r>
  <r>
    <s v="DL-01683"/>
    <s v="CUST-1223"/>
    <s v="CMP-043"/>
    <x v="0"/>
    <s v="Demo"/>
    <s v="$8,527"/>
    <n v="8527"/>
    <x v="8"/>
    <x v="4"/>
    <x v="4"/>
    <s v="2024-04-06"/>
    <d v="2024-04-06T00:00:00"/>
    <d v="2024-05-11T00:00:00"/>
    <d v="2024-05-11T00:00:00"/>
    <m/>
    <s v=""/>
    <m/>
    <n v="0"/>
    <n v="1"/>
    <m/>
    <s v="ANZ"/>
    <m/>
    <x v="0"/>
    <x v="0"/>
    <n v="0"/>
    <s v=""/>
    <x v="0"/>
  </r>
  <r>
    <s v="DL-01684"/>
    <s v="CUST-1167"/>
    <s v="CMP-338"/>
    <x v="2"/>
    <s v="Prospecting"/>
    <s v="40324"/>
    <n v="40324"/>
    <x v="7"/>
    <x v="13"/>
    <x v="12"/>
    <s v="2024-05-23"/>
    <d v="2024-05-23T00:00:00"/>
    <d v="2024-09-03T00:00:00"/>
    <d v="2024-09-03T00:00:00"/>
    <m/>
    <s v=""/>
    <m/>
    <n v="0"/>
    <n v="1"/>
    <n v="8.6"/>
    <s v="South Asia"/>
    <m/>
    <x v="0"/>
    <x v="2"/>
    <n v="0"/>
    <s v=""/>
    <x v="0"/>
  </r>
  <r>
    <s v="DL-01685"/>
    <s v="CUST-0262"/>
    <s v=""/>
    <x v="1"/>
    <s v="Proposal"/>
    <s v="124,568"/>
    <n v="124568"/>
    <x v="2"/>
    <x v="9"/>
    <x v="8"/>
    <s v="2022-08-13"/>
    <d v="2022-08-13T00:00:00"/>
    <d v="2022-11-20T00:00:00"/>
    <d v="2022-11-20T00:00:00"/>
    <m/>
    <s v=""/>
    <m/>
    <n v="0"/>
    <n v="1"/>
    <n v="24.3"/>
    <s v="Southeast Asia"/>
    <m/>
    <x v="0"/>
    <x v="0"/>
    <n v="0"/>
    <s v=""/>
    <x v="0"/>
  </r>
  <r>
    <s v="DL-01686"/>
    <s v="CUST-0480"/>
    <s v="CMP-220"/>
    <x v="1"/>
    <s v="Prospecting"/>
    <s v="190053"/>
    <n v="190053"/>
    <x v="4"/>
    <x v="8"/>
    <x v="7"/>
    <s v="2024-05-01"/>
    <d v="2024-05-01T00:00:00"/>
    <d v="2024-09-05T00:00:00"/>
    <d v="2024-09-05T00:00:00"/>
    <m/>
    <s v=""/>
    <m/>
    <n v="0"/>
    <n v="1"/>
    <n v="10.6"/>
    <s v="Middle East"/>
    <m/>
    <x v="0"/>
    <x v="0"/>
    <n v="0"/>
    <s v=""/>
    <x v="0"/>
  </r>
  <r>
    <s v="DL-01687"/>
    <s v="CUST-1104"/>
    <s v="CMP-021"/>
    <x v="2"/>
    <s v="Prospecting"/>
    <s v="43940"/>
    <n v="43940"/>
    <x v="3"/>
    <x v="6"/>
    <x v="2"/>
    <s v="18/09/2022"/>
    <d v="2022-09-18T00:00:00"/>
    <d v="2023-02-10T00:00:00"/>
    <d v="2023-02-10T00:00:00"/>
    <m/>
    <s v=""/>
    <m/>
    <n v="0"/>
    <n v="1"/>
    <n v="17.100000000000001"/>
    <s v="Middle East"/>
    <m/>
    <x v="0"/>
    <x v="0"/>
    <n v="0"/>
    <s v=""/>
    <x v="0"/>
  </r>
  <r>
    <s v="DL-01688"/>
    <s v="CUST-0134"/>
    <s v="CMP-252"/>
    <x v="1"/>
    <s v="Prospecting"/>
    <s v="102,300"/>
    <n v="102300"/>
    <x v="5"/>
    <x v="12"/>
    <x v="11"/>
    <s v="2024-05-01"/>
    <d v="2024-05-01T00:00:00"/>
    <d v="2024-10-07T00:00:00"/>
    <d v="2024-10-07T00:00:00"/>
    <m/>
    <s v=""/>
    <m/>
    <n v="0"/>
    <n v="1"/>
    <n v="24.1"/>
    <s v="Middle East"/>
    <m/>
    <x v="0"/>
    <x v="0"/>
    <n v="0"/>
    <s v=""/>
    <x v="0"/>
  </r>
  <r>
    <s v="DL-01689"/>
    <s v="CUST-1008"/>
    <s v="CMP-070"/>
    <x v="0"/>
    <s v="Qualification"/>
    <s v="3414"/>
    <n v="3414"/>
    <x v="0"/>
    <x v="1"/>
    <x v="1"/>
    <s v="2023-05-25"/>
    <d v="2023-05-25T00:00:00"/>
    <d v="2023-06-15T00:00:00"/>
    <d v="2023-06-15T00:00:00"/>
    <m/>
    <s v=""/>
    <m/>
    <n v="0"/>
    <n v="1"/>
    <n v="27.2"/>
    <s v="East Africa"/>
    <m/>
    <x v="0"/>
    <x v="1"/>
    <n v="0"/>
    <s v=""/>
    <x v="0"/>
  </r>
  <r>
    <s v="DL-01690"/>
    <s v="CUST-0864"/>
    <s v="CMP-160"/>
    <x v="4"/>
    <s v="Demo"/>
    <s v="$13,104"/>
    <n v="13104"/>
    <x v="1"/>
    <x v="10"/>
    <x v="9"/>
    <s v="2023-04-29"/>
    <d v="2023-04-29T00:00:00"/>
    <d v="2023-08-18T00:00:00"/>
    <d v="2023-08-18T00:00:00"/>
    <m/>
    <s v=""/>
    <m/>
    <n v="0"/>
    <n v="1"/>
    <n v="23.8"/>
    <s v="South Asia"/>
    <m/>
    <x v="0"/>
    <x v="0"/>
    <n v="0"/>
    <s v=""/>
    <x v="0"/>
  </r>
  <r>
    <s v="DL-01691"/>
    <s v="CUST-1401"/>
    <s v="CMP-387"/>
    <x v="3"/>
    <s v="Qualification"/>
    <s v="$22,003"/>
    <n v="22003"/>
    <x v="3"/>
    <x v="22"/>
    <x v="20"/>
    <s v="2022-04-23"/>
    <d v="2022-04-23T00:00:00"/>
    <m/>
    <s v=""/>
    <m/>
    <s v=""/>
    <m/>
    <n v="0"/>
    <n v="1"/>
    <n v="25.8"/>
    <s v="ANZ"/>
    <m/>
    <x v="0"/>
    <x v="2"/>
    <n v="0"/>
    <s v=""/>
    <x v="0"/>
  </r>
  <r>
    <s v="DL-01692"/>
    <s v="CUST-0233"/>
    <s v="CMP-244"/>
    <x v="4"/>
    <s v="Qualification"/>
    <s v="5,777"/>
    <n v="5777"/>
    <x v="1"/>
    <x v="10"/>
    <x v="9"/>
    <s v="2024-03-19"/>
    <d v="2024-03-19T00:00:00"/>
    <d v="2024-07-04T00:00:00"/>
    <d v="2024-07-04T00:00:00"/>
    <m/>
    <s v=""/>
    <m/>
    <n v="0"/>
    <n v="1"/>
    <n v="33.1"/>
    <s v="East Africa"/>
    <m/>
    <x v="0"/>
    <x v="2"/>
    <n v="0"/>
    <s v=""/>
    <x v="0"/>
  </r>
  <r>
    <s v="DL-01693"/>
    <s v="CUST-1316"/>
    <s v=""/>
    <x v="3"/>
    <s v="Proposal"/>
    <s v="16232"/>
    <n v="16232"/>
    <x v="8"/>
    <x v="7"/>
    <x v="6"/>
    <s v="2024-10-03"/>
    <d v="2024-10-03T00:00:00"/>
    <d v="2025-02-14T00:00:00"/>
    <d v="2025-02-14T00:00:00"/>
    <m/>
    <s v=""/>
    <m/>
    <n v="0"/>
    <n v="1"/>
    <m/>
    <s v="East Africa"/>
    <m/>
    <x v="0"/>
    <x v="1"/>
    <n v="0"/>
    <s v=""/>
    <x v="0"/>
  </r>
  <r>
    <s v="DL-01694"/>
    <s v="CUST-0854"/>
    <s v="CMP-371"/>
    <x v="0"/>
    <s v="Negotiation"/>
    <s v="7K"/>
    <n v="7000"/>
    <x v="6"/>
    <x v="20"/>
    <x v="18"/>
    <s v="2023-04-07"/>
    <d v="2023-04-07T00:00:00"/>
    <d v="2023-07-21T00:00:00"/>
    <d v="2023-07-21T00:00:00"/>
    <m/>
    <s v=""/>
    <m/>
    <n v="0"/>
    <n v="1"/>
    <n v="18.899999999999999"/>
    <s v="Southeast Asia"/>
    <m/>
    <x v="0"/>
    <x v="2"/>
    <n v="0"/>
    <s v=""/>
    <x v="0"/>
  </r>
  <r>
    <s v="DL-01695"/>
    <s v="CUST-1011"/>
    <s v=""/>
    <x v="3"/>
    <s v="Closed Lost"/>
    <s v="$9,754"/>
    <n v="9754"/>
    <x v="2"/>
    <x v="7"/>
    <x v="6"/>
    <s v="2024-12-11"/>
    <d v="2024-12-11T00:00:00"/>
    <d v="2025-02-22T00:00:00"/>
    <d v="2025-02-22T00:00:00"/>
    <d v="2025-04-08T00:00:00"/>
    <d v="2025-04-08T00:00:00"/>
    <n v="118"/>
    <n v="0"/>
    <n v="1"/>
    <n v="32.9"/>
    <s v="South Asia"/>
    <m/>
    <x v="2"/>
    <x v="0"/>
    <n v="1"/>
    <n v="45"/>
    <x v="0"/>
  </r>
  <r>
    <s v="DL-01696"/>
    <s v="CUST-0287"/>
    <s v="CMP-289"/>
    <x v="1"/>
    <s v="Prospecting"/>
    <s v="$215,612"/>
    <n v="215612"/>
    <x v="5"/>
    <x v="1"/>
    <x v="1"/>
    <s v="2024-06-26"/>
    <d v="2024-06-26T00:00:00"/>
    <d v="2024-08-04T00:00:00"/>
    <d v="2024-08-04T00:00:00"/>
    <m/>
    <s v=""/>
    <m/>
    <n v="0"/>
    <n v="1"/>
    <n v="7.8"/>
    <s v="Middle East"/>
    <m/>
    <x v="0"/>
    <x v="0"/>
    <n v="0"/>
    <s v=""/>
    <x v="0"/>
  </r>
  <r>
    <s v="DL-01697"/>
    <s v="CUST-0109"/>
    <s v="CMP-074"/>
    <x v="2"/>
    <s v="Closed Won"/>
    <s v="39K"/>
    <n v="39000"/>
    <x v="2"/>
    <x v="21"/>
    <x v="19"/>
    <s v="2022-12-04"/>
    <d v="2022-12-04T00:00:00"/>
    <d v="2023-01-01T00:00:00"/>
    <d v="2023-01-01T00:00:00"/>
    <d v="2023-03-15T00:00:00"/>
    <d v="2023-03-15T00:00:00"/>
    <n v="101"/>
    <n v="1"/>
    <n v="4"/>
    <n v="19"/>
    <s v="East Africa"/>
    <m/>
    <x v="1"/>
    <x v="2"/>
    <n v="1"/>
    <n v="73"/>
    <x v="0"/>
  </r>
  <r>
    <s v="DL-01698"/>
    <s v="CUST-1006"/>
    <s v="CMP-263"/>
    <x v="4"/>
    <s v="Qualification"/>
    <s v="11055"/>
    <n v="11055"/>
    <x v="4"/>
    <x v="19"/>
    <x v="17"/>
    <s v="2023-07-29"/>
    <d v="2023-07-29T00:00:00"/>
    <d v="2023-09-12T00:00:00"/>
    <d v="2023-09-12T00:00:00"/>
    <m/>
    <s v=""/>
    <m/>
    <n v="0"/>
    <n v="1"/>
    <n v="6.9"/>
    <s v="Middle East"/>
    <m/>
    <x v="0"/>
    <x v="2"/>
    <n v="0"/>
    <s v=""/>
    <x v="0"/>
  </r>
  <r>
    <s v="DL-01699"/>
    <s v="CUST-1313"/>
    <s v="CMP-347"/>
    <x v="3"/>
    <s v="Closed Won"/>
    <s v="4250"/>
    <n v="4250"/>
    <x v="7"/>
    <x v="5"/>
    <x v="5"/>
    <s v="2022-04-14"/>
    <d v="2022-04-14T00:00:00"/>
    <d v="2022-09-23T00:00:00"/>
    <d v="2022-09-23T00:00:00"/>
    <d v="2022-07-22T00:00:00"/>
    <d v="2022-07-22T00:00:00"/>
    <n v="99"/>
    <n v="1"/>
    <n v="1"/>
    <n v="30.4"/>
    <s v="Southeast Asia"/>
    <m/>
    <x v="1"/>
    <x v="0"/>
    <n v="1"/>
    <n v="-63"/>
    <x v="1"/>
  </r>
  <r>
    <s v="DL-01700"/>
    <s v="CUST-0516"/>
    <s v=""/>
    <x v="2"/>
    <s v="Closed Lost"/>
    <s v="$21,555"/>
    <n v="21555"/>
    <x v="3"/>
    <x v="5"/>
    <x v="5"/>
    <s v="2022-11-02"/>
    <d v="2022-11-02T00:00:00"/>
    <d v="2023-04-26T00:00:00"/>
    <d v="2023-04-26T00:00:00"/>
    <d v="2023-04-02T00:00:00"/>
    <d v="2023-04-02T00:00:00"/>
    <n v="151"/>
    <n v="0"/>
    <n v="1"/>
    <n v="20"/>
    <s v="South Asia"/>
    <m/>
    <x v="2"/>
    <x v="0"/>
    <n v="1"/>
    <n v="-24"/>
    <x v="1"/>
  </r>
  <r>
    <s v="DL-01701"/>
    <s v="CUST-0961"/>
    <s v="CMP-045"/>
    <x v="3"/>
    <s v="Closed Won"/>
    <s v="20,239"/>
    <n v="20239"/>
    <x v="5"/>
    <x v="13"/>
    <x v="12"/>
    <s v="2022-03-13"/>
    <d v="2022-03-13T00:00:00"/>
    <d v="2022-08-01T00:00:00"/>
    <d v="2022-08-01T00:00:00"/>
    <d v="2022-08-18T00:00:00"/>
    <d v="2022-08-18T00:00:00"/>
    <n v="158"/>
    <n v="0"/>
    <n v="1"/>
    <n v="2.8"/>
    <s v="Middle East"/>
    <m/>
    <x v="1"/>
    <x v="0"/>
    <n v="1"/>
    <n v="17"/>
    <x v="1"/>
  </r>
  <r>
    <s v="DL-01702"/>
    <s v="CUST-1500"/>
    <s v=""/>
    <x v="4"/>
    <s v="Negotiation"/>
    <s v="9441"/>
    <n v="9441"/>
    <x v="2"/>
    <x v="5"/>
    <x v="5"/>
    <s v="2023-07-17"/>
    <d v="2023-07-17T00:00:00"/>
    <d v="2024-01-07T00:00:00"/>
    <d v="2024-01-07T00:00:00"/>
    <m/>
    <s v=""/>
    <m/>
    <n v="0"/>
    <n v="1"/>
    <n v="24.5"/>
    <s v="ANZ"/>
    <m/>
    <x v="0"/>
    <x v="0"/>
    <n v="0"/>
    <s v=""/>
    <x v="0"/>
  </r>
  <r>
    <s v="DL-01703"/>
    <s v="CUST-0986"/>
    <s v=""/>
    <x v="0"/>
    <s v="Demo"/>
    <s v="7,742"/>
    <n v="7742"/>
    <x v="3"/>
    <x v="10"/>
    <x v="9"/>
    <s v="2024-06-06"/>
    <d v="2024-06-06T00:00:00"/>
    <d v="2024-08-14T00:00:00"/>
    <d v="2024-08-14T00:00:00"/>
    <m/>
    <s v=""/>
    <m/>
    <n v="0"/>
    <n v="1"/>
    <n v="13"/>
    <s v="ANZ"/>
    <m/>
    <x v="0"/>
    <x v="0"/>
    <n v="0"/>
    <s v=""/>
    <x v="0"/>
  </r>
  <r>
    <s v="DL-01704"/>
    <s v="CUST-0135"/>
    <s v="CMP-225"/>
    <x v="3"/>
    <s v="Negotiation"/>
    <s v="3621"/>
    <n v="3621"/>
    <x v="4"/>
    <x v="9"/>
    <x v="8"/>
    <s v="2024-09-06"/>
    <d v="2024-09-06T00:00:00"/>
    <d v="2025-01-24T00:00:00"/>
    <d v="2025-01-24T00:00:00"/>
    <m/>
    <s v=""/>
    <m/>
    <n v="0"/>
    <n v="1"/>
    <n v="0.1"/>
    <s v="ANZ"/>
    <m/>
    <x v="0"/>
    <x v="1"/>
    <n v="0"/>
    <s v=""/>
    <x v="0"/>
  </r>
  <r>
    <s v="DL-01705"/>
    <s v="CUST-1460"/>
    <s v="CMP-216"/>
    <x v="1"/>
    <s v="Demo"/>
    <s v="$165,498"/>
    <n v="165498"/>
    <x v="1"/>
    <x v="0"/>
    <x v="0"/>
    <s v="2022-01-01"/>
    <d v="2022-01-01T00:00:00"/>
    <d v="2022-06-20T00:00:00"/>
    <d v="2022-06-20T00:00:00"/>
    <m/>
    <s v=""/>
    <m/>
    <n v="0"/>
    <n v="1"/>
    <n v="17.5"/>
    <s v="Middle East"/>
    <m/>
    <x v="0"/>
    <x v="1"/>
    <n v="0"/>
    <s v=""/>
    <x v="0"/>
  </r>
  <r>
    <s v="DL-01706"/>
    <s v="CUST-0698"/>
    <s v="CMP-108"/>
    <x v="3"/>
    <s v="Demo"/>
    <s v="15,861"/>
    <n v="15861"/>
    <x v="0"/>
    <x v="12"/>
    <x v="11"/>
    <s v="2023-09-15"/>
    <d v="2023-09-15T00:00:00"/>
    <d v="2023-12-08T00:00:00"/>
    <d v="2023-12-08T00:00:00"/>
    <m/>
    <s v=""/>
    <m/>
    <n v="0"/>
    <n v="1"/>
    <n v="6.8"/>
    <s v="Southeast Asia"/>
    <m/>
    <x v="0"/>
    <x v="0"/>
    <n v="0"/>
    <s v=""/>
    <x v="0"/>
  </r>
  <r>
    <s v="DL-01707"/>
    <s v="CUST-1133"/>
    <s v=""/>
    <x v="4"/>
    <s v="Proposal"/>
    <s v="8775"/>
    <n v="8775"/>
    <x v="6"/>
    <x v="9"/>
    <x v="8"/>
    <s v="2024-10-02"/>
    <d v="2024-10-02T00:00:00"/>
    <d v="2024-12-29T00:00:00"/>
    <d v="2024-12-29T00:00:00"/>
    <m/>
    <s v=""/>
    <m/>
    <n v="0"/>
    <n v="1"/>
    <n v="24.7"/>
    <s v="East Africa"/>
    <m/>
    <x v="0"/>
    <x v="2"/>
    <n v="0"/>
    <s v=""/>
    <x v="0"/>
  </r>
  <r>
    <s v="DL-01708"/>
    <s v="CUST-0858"/>
    <s v="CMP-355"/>
    <x v="1"/>
    <s v="Qualification"/>
    <s v="$110,268"/>
    <n v="110268"/>
    <x v="8"/>
    <x v="22"/>
    <x v="20"/>
    <s v="2024-08-01"/>
    <d v="2024-08-01T00:00:00"/>
    <d v="2024-09-20T00:00:00"/>
    <d v="2024-09-20T00:00:00"/>
    <m/>
    <s v=""/>
    <m/>
    <n v="0"/>
    <n v="1"/>
    <n v="13.8"/>
    <s v="South Asia"/>
    <m/>
    <x v="0"/>
    <x v="2"/>
    <n v="0"/>
    <s v=""/>
    <x v="0"/>
  </r>
  <r>
    <s v="DL-01709"/>
    <s v="CUST-0646"/>
    <s v="CMP-078"/>
    <x v="1"/>
    <s v="Closed Lost"/>
    <s v="$118,877"/>
    <n v="118877"/>
    <x v="3"/>
    <x v="5"/>
    <x v="5"/>
    <s v="18/05/2024"/>
    <d v="2024-05-18T00:00:00"/>
    <d v="2024-08-05T00:00:00"/>
    <d v="2024-08-05T00:00:00"/>
    <d v="2024-09-24T00:00:00"/>
    <d v="2024-09-24T00:00:00"/>
    <n v="129"/>
    <n v="0"/>
    <n v="1"/>
    <n v="0.1"/>
    <s v="East Africa"/>
    <m/>
    <x v="2"/>
    <x v="2"/>
    <n v="1"/>
    <n v="50"/>
    <x v="0"/>
  </r>
  <r>
    <s v="DL-01710"/>
    <s v="CUST-0144"/>
    <s v="CMP-245"/>
    <x v="0"/>
    <s v="Prospecting"/>
    <s v="3K"/>
    <n v="3000"/>
    <x v="5"/>
    <x v="19"/>
    <x v="17"/>
    <s v="2024-05-27"/>
    <d v="2024-05-27T00:00:00"/>
    <d v="2024-11-08T00:00:00"/>
    <d v="2024-11-08T00:00:00"/>
    <m/>
    <s v=""/>
    <m/>
    <n v="0"/>
    <n v="1"/>
    <n v="21.1"/>
    <s v="Southeast Asia"/>
    <m/>
    <x v="0"/>
    <x v="0"/>
    <n v="0"/>
    <s v=""/>
    <x v="0"/>
  </r>
  <r>
    <s v="DL-01711"/>
    <s v="CUST-1256"/>
    <s v="CMP-063"/>
    <x v="2"/>
    <s v="Qualification"/>
    <s v="30785"/>
    <n v="30785"/>
    <x v="4"/>
    <x v="6"/>
    <x v="2"/>
    <s v="2023-03-07"/>
    <d v="2023-03-07T00:00:00"/>
    <d v="2023-08-02T00:00:00"/>
    <d v="2023-08-02T00:00:00"/>
    <m/>
    <s v=""/>
    <m/>
    <n v="0"/>
    <n v="1"/>
    <n v="18.5"/>
    <s v="Southeast Asia"/>
    <m/>
    <x v="0"/>
    <x v="2"/>
    <n v="0"/>
    <s v=""/>
    <x v="0"/>
  </r>
  <r>
    <s v="DL-01712"/>
    <s v="CUST-1475"/>
    <s v=""/>
    <x v="4"/>
    <s v="Closed Lost"/>
    <s v="8293"/>
    <n v="8293"/>
    <x v="0"/>
    <x v="20"/>
    <x v="18"/>
    <s v="2022-03-18"/>
    <d v="2022-03-18T00:00:00"/>
    <d v="2022-09-03T00:00:00"/>
    <d v="2022-09-03T00:00:00"/>
    <d v="2022-09-15T00:00:00"/>
    <d v="2022-09-15T00:00:00"/>
    <n v="181"/>
    <n v="0"/>
    <n v="1"/>
    <n v="21.5"/>
    <s v="Middle East"/>
    <m/>
    <x v="2"/>
    <x v="2"/>
    <n v="1"/>
    <n v="12"/>
    <x v="1"/>
  </r>
  <r>
    <s v="DL-01713"/>
    <s v="CUST-1188"/>
    <s v=""/>
    <x v="3"/>
    <s v="Proposal"/>
    <s v="22563"/>
    <n v="22563"/>
    <x v="2"/>
    <x v="7"/>
    <x v="6"/>
    <s v="2023-02-08"/>
    <d v="2023-02-08T00:00:00"/>
    <d v="2023-04-09T00:00:00"/>
    <d v="2023-04-09T00:00:00"/>
    <m/>
    <s v=""/>
    <m/>
    <n v="0"/>
    <n v="1"/>
    <n v="29.3"/>
    <s v="ANZ"/>
    <m/>
    <x v="0"/>
    <x v="0"/>
    <n v="0"/>
    <s v=""/>
    <x v="0"/>
  </r>
  <r>
    <s v="DL-01714"/>
    <s v="CUST-1474"/>
    <s v="CMP-118"/>
    <x v="2"/>
    <s v="Demo"/>
    <s v="27145"/>
    <n v="27145"/>
    <x v="2"/>
    <x v="1"/>
    <x v="1"/>
    <s v="20/06/2024"/>
    <d v="2024-06-20T00:00:00"/>
    <d v="2024-11-19T00:00:00"/>
    <d v="2024-11-19T00:00:00"/>
    <m/>
    <s v=""/>
    <m/>
    <n v="0"/>
    <n v="1"/>
    <n v="33.700000000000003"/>
    <s v="ANZ"/>
    <m/>
    <x v="0"/>
    <x v="0"/>
    <n v="0"/>
    <s v=""/>
    <x v="0"/>
  </r>
  <r>
    <s v="DL-01715"/>
    <s v="CUST-0139"/>
    <s v=""/>
    <x v="3"/>
    <s v="Prospecting"/>
    <s v="$8,031"/>
    <n v="8031"/>
    <x v="3"/>
    <x v="17"/>
    <x v="16"/>
    <s v="12/04/2023"/>
    <d v="2023-04-12T00:00:00"/>
    <d v="2023-08-29T00:00:00"/>
    <d v="2023-08-29T00:00:00"/>
    <m/>
    <s v=""/>
    <m/>
    <n v="0"/>
    <n v="1"/>
    <n v="23.4"/>
    <s v="South Asia"/>
    <m/>
    <x v="0"/>
    <x v="0"/>
    <n v="0"/>
    <s v=""/>
    <x v="0"/>
  </r>
  <r>
    <s v="DL-01716"/>
    <s v="CUST-0483"/>
    <s v="CMP-073"/>
    <x v="2"/>
    <s v="Qualification"/>
    <s v="$39,549"/>
    <n v="39549"/>
    <x v="8"/>
    <x v="14"/>
    <x v="13"/>
    <s v="2023-07-15"/>
    <d v="2023-07-15T00:00:00"/>
    <d v="2023-12-14T00:00:00"/>
    <d v="2023-12-14T00:00:00"/>
    <m/>
    <s v=""/>
    <m/>
    <n v="0"/>
    <n v="1"/>
    <m/>
    <s v="South Asia"/>
    <m/>
    <x v="0"/>
    <x v="2"/>
    <n v="0"/>
    <s v=""/>
    <x v="0"/>
  </r>
  <r>
    <s v="DL-01717"/>
    <s v="CUST-0747"/>
    <s v="CMP-347"/>
    <x v="4"/>
    <s v="Qualification"/>
    <s v="12096"/>
    <n v="12096"/>
    <x v="3"/>
    <x v="20"/>
    <x v="18"/>
    <s v="2022-10-29"/>
    <d v="2022-10-29T00:00:00"/>
    <d v="2023-03-26T00:00:00"/>
    <d v="2023-03-26T00:00:00"/>
    <m/>
    <s v=""/>
    <m/>
    <n v="0"/>
    <n v="1"/>
    <n v="0.4"/>
    <s v="Southeast Asia"/>
    <m/>
    <x v="0"/>
    <x v="0"/>
    <n v="0"/>
    <s v=""/>
    <x v="0"/>
  </r>
  <r>
    <s v="DL-01718"/>
    <s v="CUST-1459"/>
    <s v="CMP-161"/>
    <x v="1"/>
    <s v="Proposal"/>
    <s v="120859"/>
    <n v="120859"/>
    <x v="6"/>
    <x v="3"/>
    <x v="3"/>
    <s v="28/05/2024"/>
    <d v="2024-05-28T00:00:00"/>
    <d v="2024-11-04T00:00:00"/>
    <d v="2024-11-04T00:00:00"/>
    <m/>
    <s v=""/>
    <m/>
    <n v="0"/>
    <n v="1"/>
    <n v="24.4"/>
    <s v="Middle East"/>
    <m/>
    <x v="0"/>
    <x v="0"/>
    <n v="0"/>
    <s v=""/>
    <x v="0"/>
  </r>
  <r>
    <s v="DL-01719"/>
    <s v="CUST-0548"/>
    <s v="CMP-290"/>
    <x v="3"/>
    <s v="Prospecting"/>
    <s v="9173"/>
    <n v="9173"/>
    <x v="8"/>
    <x v="0"/>
    <x v="0"/>
    <s v="2024-02-07"/>
    <d v="2024-02-07T00:00:00"/>
    <d v="2024-05-14T00:00:00"/>
    <d v="2024-05-14T00:00:00"/>
    <m/>
    <s v=""/>
    <m/>
    <n v="0"/>
    <n v="1"/>
    <n v="13.4"/>
    <s v="South Asia"/>
    <m/>
    <x v="0"/>
    <x v="2"/>
    <n v="0"/>
    <s v=""/>
    <x v="0"/>
  </r>
  <r>
    <s v="DL-01720"/>
    <s v="CUST-1478"/>
    <s v=""/>
    <x v="3"/>
    <s v="Negotiation"/>
    <s v="$21,353"/>
    <n v="21353"/>
    <x v="3"/>
    <x v="0"/>
    <x v="0"/>
    <s v="22/09/2023"/>
    <d v="2023-09-22T00:00:00"/>
    <d v="2023-10-28T00:00:00"/>
    <d v="2023-10-28T00:00:00"/>
    <m/>
    <s v=""/>
    <m/>
    <n v="0"/>
    <n v="1"/>
    <n v="11.3"/>
    <s v="ANZ"/>
    <m/>
    <x v="0"/>
    <x v="1"/>
    <n v="0"/>
    <s v=""/>
    <x v="0"/>
  </r>
  <r>
    <s v="DL-01721"/>
    <s v="CUST-0943"/>
    <s v="CMP-333"/>
    <x v="1"/>
    <s v="Closed Won"/>
    <s v="$164,557"/>
    <n v="164557"/>
    <x v="3"/>
    <x v="15"/>
    <x v="14"/>
    <s v="2024-06-13"/>
    <d v="2024-06-13T00:00:00"/>
    <d v="2024-11-12T00:00:00"/>
    <d v="2024-11-12T00:00:00"/>
    <d v="2024-09-22T00:00:00"/>
    <d v="2024-09-22T00:00:00"/>
    <n v="101"/>
    <n v="1"/>
    <n v="3"/>
    <n v="8.4"/>
    <s v="South Asia"/>
    <m/>
    <x v="1"/>
    <x v="0"/>
    <n v="1"/>
    <n v="-51"/>
    <x v="1"/>
  </r>
  <r>
    <s v="DL-01722"/>
    <s v="CUST-0891"/>
    <s v="CMP-178"/>
    <x v="3"/>
    <s v="Closed Lost"/>
    <s v="4,715"/>
    <n v="4715"/>
    <x v="0"/>
    <x v="13"/>
    <x v="12"/>
    <s v="2022-01-14"/>
    <d v="2022-01-14T00:00:00"/>
    <d v="2022-07-06T00:00:00"/>
    <d v="2022-07-06T00:00:00"/>
    <d v="2022-05-03T00:00:00"/>
    <d v="2022-05-03T00:00:00"/>
    <n v="109"/>
    <n v="0"/>
    <n v="1"/>
    <n v="12.8"/>
    <s v="Southeast Asia"/>
    <m/>
    <x v="2"/>
    <x v="2"/>
    <n v="1"/>
    <n v="-64"/>
    <x v="1"/>
  </r>
  <r>
    <s v="DL-01723"/>
    <s v="CUST-1356"/>
    <s v="CMP-293"/>
    <x v="2"/>
    <s v="Closed Won"/>
    <s v="$16,570"/>
    <n v="16570"/>
    <x v="5"/>
    <x v="17"/>
    <x v="16"/>
    <s v="2023-03-11"/>
    <d v="2023-03-11T00:00:00"/>
    <d v="2023-08-10T00:00:00"/>
    <d v="2023-08-10T00:00:00"/>
    <d v="2023-06-18T00:00:00"/>
    <d v="2023-06-18T00:00:00"/>
    <n v="99"/>
    <n v="1"/>
    <n v="1"/>
    <n v="6.6"/>
    <s v="South Asia"/>
    <m/>
    <x v="1"/>
    <x v="1"/>
    <n v="1"/>
    <n v="-53"/>
    <x v="1"/>
  </r>
  <r>
    <s v="DL-01724"/>
    <s v="CUST-0824"/>
    <s v="CMP-307"/>
    <x v="3"/>
    <s v="Negotiation"/>
    <s v="$15,580"/>
    <n v="15580"/>
    <x v="4"/>
    <x v="10"/>
    <x v="9"/>
    <s v="01/11/2023"/>
    <d v="2023-11-01T00:00:00"/>
    <d v="2023-11-19T00:00:00"/>
    <d v="2023-11-19T00:00:00"/>
    <m/>
    <s v=""/>
    <m/>
    <n v="0"/>
    <n v="1"/>
    <n v="23.1"/>
    <s v="South Asia"/>
    <m/>
    <x v="0"/>
    <x v="0"/>
    <n v="0"/>
    <s v=""/>
    <x v="0"/>
  </r>
  <r>
    <s v="DL-01725"/>
    <s v="CUST-0884"/>
    <s v="CMP-013"/>
    <x v="2"/>
    <s v="Proposal"/>
    <s v="20784"/>
    <n v="20784"/>
    <x v="0"/>
    <x v="9"/>
    <x v="8"/>
    <s v="2024-09-19"/>
    <d v="2024-09-19T00:00:00"/>
    <d v="2025-02-09T00:00:00"/>
    <d v="2025-02-09T00:00:00"/>
    <m/>
    <s v=""/>
    <m/>
    <n v="0"/>
    <n v="1"/>
    <n v="2.2000000000000002"/>
    <s v="East Africa"/>
    <m/>
    <x v="0"/>
    <x v="0"/>
    <n v="0"/>
    <s v=""/>
    <x v="0"/>
  </r>
  <r>
    <s v="DL-01726"/>
    <s v="CUST-0470"/>
    <s v=""/>
    <x v="3"/>
    <s v="Qualification"/>
    <s v="15493"/>
    <n v="15493"/>
    <x v="5"/>
    <x v="19"/>
    <x v="17"/>
    <s v="2024-11-29"/>
    <d v="2024-11-29T00:00:00"/>
    <d v="2025-05-07T00:00:00"/>
    <d v="2025-05-07T00:00:00"/>
    <m/>
    <s v=""/>
    <m/>
    <n v="0"/>
    <n v="1"/>
    <n v="17.7"/>
    <s v="Southeast Asia"/>
    <m/>
    <x v="0"/>
    <x v="1"/>
    <n v="0"/>
    <s v=""/>
    <x v="0"/>
  </r>
  <r>
    <s v="DL-01727"/>
    <s v="CUST-0116"/>
    <s v=""/>
    <x v="1"/>
    <s v="Qualification"/>
    <s v="193K"/>
    <n v="193000"/>
    <x v="8"/>
    <x v="16"/>
    <x v="15"/>
    <s v="2024-02-25"/>
    <d v="2024-02-25T00:00:00"/>
    <d v="2024-04-28T00:00:00"/>
    <d v="2024-04-28T00:00:00"/>
    <m/>
    <s v=""/>
    <m/>
    <n v="0"/>
    <n v="1"/>
    <n v="20"/>
    <s v="East Africa"/>
    <m/>
    <x v="0"/>
    <x v="0"/>
    <n v="0"/>
    <s v=""/>
    <x v="0"/>
  </r>
  <r>
    <s v="DL-01728"/>
    <s v="CUST-1082"/>
    <s v="CMP-158"/>
    <x v="3"/>
    <s v="Proposal"/>
    <s v="$9,156"/>
    <n v="9156"/>
    <x v="5"/>
    <x v="4"/>
    <x v="4"/>
    <s v="2023-07-11"/>
    <d v="2023-07-11T00:00:00"/>
    <d v="2023-09-25T00:00:00"/>
    <d v="2023-09-25T00:00:00"/>
    <m/>
    <s v=""/>
    <m/>
    <n v="0"/>
    <n v="1"/>
    <n v="32.9"/>
    <s v="East Africa"/>
    <m/>
    <x v="0"/>
    <x v="2"/>
    <n v="0"/>
    <s v=""/>
    <x v="0"/>
  </r>
  <r>
    <s v="DL-01729"/>
    <s v="CUST-1024"/>
    <s v="CMP-191"/>
    <x v="0"/>
    <s v="Negotiation"/>
    <s v="$4,553"/>
    <n v="4553"/>
    <x v="7"/>
    <x v="17"/>
    <x v="16"/>
    <s v="2023-11-20"/>
    <d v="2023-11-20T00:00:00"/>
    <d v="2023-12-12T00:00:00"/>
    <d v="2023-12-12T00:00:00"/>
    <m/>
    <s v=""/>
    <m/>
    <n v="0"/>
    <n v="1"/>
    <m/>
    <s v="South Asia"/>
    <m/>
    <x v="0"/>
    <x v="2"/>
    <n v="0"/>
    <s v=""/>
    <x v="0"/>
  </r>
  <r>
    <s v="DL-01730"/>
    <s v="CUST-0633"/>
    <s v="CMP-192"/>
    <x v="1"/>
    <s v="Negotiation"/>
    <s v="71272"/>
    <n v="71272"/>
    <x v="0"/>
    <x v="16"/>
    <x v="15"/>
    <s v="2022-07-19"/>
    <d v="2022-07-19T00:00:00"/>
    <d v="2022-09-28T00:00:00"/>
    <d v="2022-09-28T00:00:00"/>
    <m/>
    <s v=""/>
    <m/>
    <n v="0"/>
    <n v="1"/>
    <n v="1.8"/>
    <s v="ANZ"/>
    <m/>
    <x v="0"/>
    <x v="2"/>
    <n v="0"/>
    <s v=""/>
    <x v="0"/>
  </r>
  <r>
    <s v="DL-01731"/>
    <s v="CUST-0738"/>
    <s v=""/>
    <x v="0"/>
    <s v="Closed Lost"/>
    <s v="3,971"/>
    <n v="3971"/>
    <x v="6"/>
    <x v="7"/>
    <x v="6"/>
    <s v="2024-05-26"/>
    <d v="2024-05-26T00:00:00"/>
    <d v="2024-11-04T00:00:00"/>
    <d v="2024-11-04T00:00:00"/>
    <d v="2024-10-14T00:00:00"/>
    <d v="2024-10-14T00:00:00"/>
    <n v="141"/>
    <n v="0"/>
    <n v="1"/>
    <n v="20.100000000000001"/>
    <s v="East Africa"/>
    <m/>
    <x v="2"/>
    <x v="1"/>
    <n v="1"/>
    <n v="-21"/>
    <x v="1"/>
  </r>
  <r>
    <s v="DL-01732"/>
    <s v="CUST-0546"/>
    <s v="CMP-140"/>
    <x v="2"/>
    <s v="Proposal"/>
    <s v="$40,628"/>
    <n v="40628"/>
    <x v="6"/>
    <x v="6"/>
    <x v="2"/>
    <s v="2024-03-04"/>
    <d v="2024-03-04T00:00:00"/>
    <m/>
    <s v=""/>
    <m/>
    <s v=""/>
    <m/>
    <n v="0"/>
    <n v="1"/>
    <n v="15.9"/>
    <s v="Middle East"/>
    <m/>
    <x v="0"/>
    <x v="0"/>
    <n v="0"/>
    <s v=""/>
    <x v="0"/>
  </r>
  <r>
    <s v="DL-01733"/>
    <s v="CUST-1384"/>
    <s v="CMP-056"/>
    <x v="2"/>
    <s v="Qualification"/>
    <s v="$38,858"/>
    <n v="38858"/>
    <x v="0"/>
    <x v="21"/>
    <x v="19"/>
    <s v="03/05/2024"/>
    <d v="2024-05-03T00:00:00"/>
    <d v="2024-09-19T00:00:00"/>
    <d v="2024-09-19T00:00:00"/>
    <m/>
    <s v=""/>
    <m/>
    <n v="0"/>
    <n v="1"/>
    <n v="34.700000000000003"/>
    <s v="Southeast Asia"/>
    <m/>
    <x v="0"/>
    <x v="0"/>
    <n v="0"/>
    <s v=""/>
    <x v="0"/>
  </r>
  <r>
    <s v="DL-01734"/>
    <s v="CUST-1101"/>
    <s v=""/>
    <x v="2"/>
    <s v="Prospecting"/>
    <s v="$17,560"/>
    <n v="17560"/>
    <x v="5"/>
    <x v="16"/>
    <x v="15"/>
    <s v="2022-01-27"/>
    <d v="2022-01-27T00:00:00"/>
    <d v="2022-04-02T00:00:00"/>
    <d v="2022-04-02T00:00:00"/>
    <m/>
    <s v=""/>
    <m/>
    <n v="0"/>
    <n v="1"/>
    <n v="6.3"/>
    <s v="Middle East"/>
    <m/>
    <x v="0"/>
    <x v="2"/>
    <n v="0"/>
    <s v=""/>
    <x v="0"/>
  </r>
  <r>
    <s v="DL-01735"/>
    <s v="CUST-0827"/>
    <s v=""/>
    <x v="3"/>
    <s v="Demo"/>
    <s v="4240"/>
    <n v="4240"/>
    <x v="8"/>
    <x v="10"/>
    <x v="9"/>
    <s v="2022-03-25"/>
    <d v="2022-03-25T00:00:00"/>
    <d v="2022-08-29T00:00:00"/>
    <d v="2022-08-29T00:00:00"/>
    <m/>
    <s v=""/>
    <m/>
    <n v="0"/>
    <n v="1"/>
    <n v="12.2"/>
    <s v="South Asia"/>
    <m/>
    <x v="0"/>
    <x v="1"/>
    <n v="0"/>
    <s v=""/>
    <x v="0"/>
  </r>
  <r>
    <s v="DL-01736"/>
    <s v="CUST-0763"/>
    <s v="CMP-365"/>
    <x v="0"/>
    <s v="Closed Lost"/>
    <s v="$5,014"/>
    <n v="5014"/>
    <x v="7"/>
    <x v="17"/>
    <x v="16"/>
    <s v="2023-11-14"/>
    <d v="2023-11-14T00:00:00"/>
    <m/>
    <s v=""/>
    <d v="2024-04-05T00:00:00"/>
    <d v="2024-04-05T00:00:00"/>
    <n v="143"/>
    <n v="0"/>
    <n v="1"/>
    <n v="15.9"/>
    <s v="East Africa"/>
    <m/>
    <x v="2"/>
    <x v="0"/>
    <n v="1"/>
    <s v=""/>
    <x v="0"/>
  </r>
  <r>
    <s v="DL-01737"/>
    <s v="CUST-0219"/>
    <s v="CMP-057"/>
    <x v="1"/>
    <s v="Closed Lost"/>
    <s v="$208,468"/>
    <n v="208468"/>
    <x v="8"/>
    <x v="22"/>
    <x v="20"/>
    <s v="22/08/2022"/>
    <d v="2022-08-22T00:00:00"/>
    <d v="2022-12-19T00:00:00"/>
    <d v="2022-12-19T00:00:00"/>
    <d v="2023-02-10T00:00:00"/>
    <d v="2023-02-10T00:00:00"/>
    <n v="172"/>
    <n v="0"/>
    <n v="1"/>
    <n v="23"/>
    <s v="South Asia"/>
    <m/>
    <x v="2"/>
    <x v="1"/>
    <n v="1"/>
    <n v="53"/>
    <x v="0"/>
  </r>
  <r>
    <s v="DL-01738"/>
    <s v="CUST-0833"/>
    <s v="CMP-255"/>
    <x v="1"/>
    <s v="Proposal"/>
    <s v="$160,064"/>
    <n v="160064"/>
    <x v="1"/>
    <x v="20"/>
    <x v="18"/>
    <s v="2023-10-05"/>
    <d v="2023-10-05T00:00:00"/>
    <d v="2024-03-30T00:00:00"/>
    <d v="2024-03-30T00:00:00"/>
    <m/>
    <s v=""/>
    <m/>
    <n v="0"/>
    <n v="1"/>
    <n v="7.7"/>
    <s v="Middle East"/>
    <m/>
    <x v="0"/>
    <x v="2"/>
    <n v="0"/>
    <s v=""/>
    <x v="0"/>
  </r>
  <r>
    <s v="DL-01739"/>
    <s v="CUST-0722"/>
    <s v="CMP-138"/>
    <x v="3"/>
    <s v="Negotiation"/>
    <s v="8353"/>
    <n v="8353"/>
    <x v="1"/>
    <x v="12"/>
    <x v="11"/>
    <s v="2022-09-29"/>
    <d v="2022-09-29T00:00:00"/>
    <d v="2022-11-09T00:00:00"/>
    <d v="2022-11-09T00:00:00"/>
    <m/>
    <s v=""/>
    <m/>
    <n v="0"/>
    <n v="1"/>
    <n v="6.3"/>
    <s v="Middle East"/>
    <m/>
    <x v="0"/>
    <x v="0"/>
    <n v="0"/>
    <s v=""/>
    <x v="0"/>
  </r>
  <r>
    <s v="DL-01740"/>
    <s v="CUST-0221"/>
    <s v="CMP-338"/>
    <x v="3"/>
    <s v="Negotiation"/>
    <s v="$8,046"/>
    <n v="8046"/>
    <x v="0"/>
    <x v="8"/>
    <x v="7"/>
    <s v="07/04/2024"/>
    <d v="2024-04-07T00:00:00"/>
    <d v="2024-05-07T00:00:00"/>
    <d v="2024-05-07T00:00:00"/>
    <m/>
    <s v=""/>
    <m/>
    <n v="0"/>
    <n v="1"/>
    <n v="26.3"/>
    <s v="Southeast Asia"/>
    <m/>
    <x v="0"/>
    <x v="0"/>
    <n v="0"/>
    <s v=""/>
    <x v="0"/>
  </r>
  <r>
    <s v="DL-01741"/>
    <s v="CUST-0404"/>
    <s v="CMP-117"/>
    <x v="1"/>
    <s v="Proposal"/>
    <s v="$79,527"/>
    <n v="79527"/>
    <x v="0"/>
    <x v="0"/>
    <x v="0"/>
    <s v="2024-08-30"/>
    <d v="2024-08-30T00:00:00"/>
    <d v="2025-02-08T00:00:00"/>
    <d v="2025-02-08T00:00:00"/>
    <m/>
    <s v=""/>
    <m/>
    <n v="0"/>
    <n v="1"/>
    <n v="15.6"/>
    <s v="South Asia"/>
    <m/>
    <x v="0"/>
    <x v="0"/>
    <n v="0"/>
    <s v=""/>
    <x v="0"/>
  </r>
  <r>
    <s v="DL-01742"/>
    <s v="CUST-0779"/>
    <s v="CMP-385"/>
    <x v="0"/>
    <s v="Negotiation"/>
    <s v="6,797"/>
    <n v="6797"/>
    <x v="2"/>
    <x v="25"/>
    <x v="21"/>
    <s v="2023-11-30"/>
    <d v="2023-11-30T00:00:00"/>
    <d v="2024-02-22T00:00:00"/>
    <d v="2024-02-22T00:00:00"/>
    <m/>
    <s v=""/>
    <m/>
    <n v="0"/>
    <n v="1"/>
    <n v="4.2"/>
    <s v="ANZ"/>
    <m/>
    <x v="0"/>
    <x v="2"/>
    <n v="0"/>
    <s v=""/>
    <x v="0"/>
  </r>
  <r>
    <s v="DL-01743"/>
    <s v="CUST-1081"/>
    <s v="CMP-029"/>
    <x v="4"/>
    <s v="Demo"/>
    <s v="3,652"/>
    <n v="3652"/>
    <x v="5"/>
    <x v="3"/>
    <x v="3"/>
    <s v="2024-05-09"/>
    <d v="2024-05-09T00:00:00"/>
    <d v="2024-09-05T00:00:00"/>
    <d v="2024-09-05T00:00:00"/>
    <m/>
    <s v=""/>
    <m/>
    <n v="0"/>
    <n v="1"/>
    <n v="17"/>
    <s v="East Africa"/>
    <m/>
    <x v="0"/>
    <x v="2"/>
    <n v="0"/>
    <s v=""/>
    <x v="0"/>
  </r>
  <r>
    <s v="DL-01744"/>
    <s v="CUST-0385"/>
    <s v="CMP-189"/>
    <x v="1"/>
    <s v="Qualification"/>
    <s v="$91,798"/>
    <n v="91798"/>
    <x v="7"/>
    <x v="22"/>
    <x v="20"/>
    <s v="2023-10-10"/>
    <d v="2023-10-10T00:00:00"/>
    <d v="2024-03-22T00:00:00"/>
    <d v="2024-03-22T00:00:00"/>
    <m/>
    <s v=""/>
    <m/>
    <n v="0"/>
    <n v="1"/>
    <n v="23.2"/>
    <s v="East Africa"/>
    <m/>
    <x v="0"/>
    <x v="2"/>
    <n v="0"/>
    <s v=""/>
    <x v="0"/>
  </r>
  <r>
    <s v="DL-01745"/>
    <s v="CUST-0486"/>
    <s v=""/>
    <x v="1"/>
    <s v="Proposal"/>
    <s v="56056"/>
    <n v="56056"/>
    <x v="6"/>
    <x v="21"/>
    <x v="19"/>
    <s v="2024-07-13"/>
    <d v="2024-07-13T00:00:00"/>
    <d v="2024-11-02T00:00:00"/>
    <d v="2024-11-02T00:00:00"/>
    <m/>
    <s v=""/>
    <m/>
    <n v="0"/>
    <n v="1"/>
    <n v="31.9"/>
    <s v="Southeast Asia"/>
    <m/>
    <x v="0"/>
    <x v="0"/>
    <n v="0"/>
    <s v=""/>
    <x v="0"/>
  </r>
  <r>
    <s v="DL-01746"/>
    <s v="CUST-0716"/>
    <s v="CMP-218"/>
    <x v="2"/>
    <s v="Prospecting"/>
    <s v="24176"/>
    <n v="24176"/>
    <x v="7"/>
    <x v="20"/>
    <x v="18"/>
    <s v="2022-08-12"/>
    <d v="2022-08-12T00:00:00"/>
    <d v="2022-09-15T00:00:00"/>
    <d v="2022-09-15T00:00:00"/>
    <m/>
    <s v=""/>
    <m/>
    <n v="0"/>
    <n v="1"/>
    <n v="16.600000000000001"/>
    <s v="East Africa"/>
    <m/>
    <x v="0"/>
    <x v="1"/>
    <n v="0"/>
    <s v=""/>
    <x v="0"/>
  </r>
  <r>
    <s v="DL-01747"/>
    <s v="CUST-1483"/>
    <s v=""/>
    <x v="3"/>
    <s v="Prospecting"/>
    <s v="14K"/>
    <n v="14000"/>
    <x v="5"/>
    <x v="36"/>
    <x v="19"/>
    <s v="2022-01-12"/>
    <d v="2022-01-12T00:00:00"/>
    <d v="2022-05-30T00:00:00"/>
    <d v="2022-05-30T00:00:00"/>
    <m/>
    <s v=""/>
    <m/>
    <n v="0"/>
    <n v="1"/>
    <n v="23"/>
    <s v="East Africa"/>
    <m/>
    <x v="0"/>
    <x v="1"/>
    <n v="0"/>
    <s v=""/>
    <x v="0"/>
  </r>
  <r>
    <s v="DL-01748"/>
    <s v="CUST-0573"/>
    <s v="CMP-026"/>
    <x v="3"/>
    <s v="Closed Won"/>
    <s v="$11,427"/>
    <n v="11427"/>
    <x v="7"/>
    <x v="19"/>
    <x v="17"/>
    <s v="2023-03-12"/>
    <d v="2023-03-12T00:00:00"/>
    <d v="2023-07-24T00:00:00"/>
    <d v="2023-07-24T00:00:00"/>
    <d v="2023-07-10T00:00:00"/>
    <d v="2023-07-10T00:00:00"/>
    <n v="120"/>
    <n v="0"/>
    <n v="1"/>
    <n v="2.7"/>
    <s v="Southeast Asia"/>
    <m/>
    <x v="1"/>
    <x v="0"/>
    <n v="1"/>
    <n v="-14"/>
    <x v="1"/>
  </r>
  <r>
    <s v="DL-01749"/>
    <s v="CUST-1063"/>
    <s v="CMP-160"/>
    <x v="0"/>
    <s v="Demo"/>
    <s v="$6,678"/>
    <n v="6678"/>
    <x v="8"/>
    <x v="8"/>
    <x v="7"/>
    <s v="2023-02-05"/>
    <d v="2023-02-05T00:00:00"/>
    <d v="2023-07-22T00:00:00"/>
    <d v="2023-07-22T00:00:00"/>
    <m/>
    <s v=""/>
    <m/>
    <n v="0"/>
    <n v="1"/>
    <m/>
    <s v="ANZ"/>
    <m/>
    <x v="0"/>
    <x v="1"/>
    <n v="0"/>
    <s v=""/>
    <x v="0"/>
  </r>
  <r>
    <s v="DL-01750"/>
    <s v="CUST-0698"/>
    <s v=""/>
    <x v="0"/>
    <s v="Qualification"/>
    <s v="7K"/>
    <n v="7000"/>
    <x v="6"/>
    <x v="20"/>
    <x v="18"/>
    <s v="2022-09-12"/>
    <d v="2022-09-12T00:00:00"/>
    <d v="2023-02-04T00:00:00"/>
    <d v="2023-02-04T00:00:00"/>
    <m/>
    <s v=""/>
    <m/>
    <n v="0"/>
    <n v="1"/>
    <n v="18"/>
    <s v="ANZ"/>
    <m/>
    <x v="0"/>
    <x v="0"/>
    <n v="0"/>
    <s v=""/>
    <x v="0"/>
  </r>
  <r>
    <s v="DL-01751"/>
    <s v="CUST-0774"/>
    <s v=""/>
    <x v="2"/>
    <s v="Closed Won"/>
    <s v="$33,143"/>
    <n v="33143"/>
    <x v="1"/>
    <x v="0"/>
    <x v="0"/>
    <s v="2024-05-23"/>
    <d v="2024-05-23T00:00:00"/>
    <d v="2024-08-13T00:00:00"/>
    <d v="2024-08-13T00:00:00"/>
    <d v="2024-07-19T00:00:00"/>
    <d v="2024-07-19T00:00:00"/>
    <n v="57"/>
    <n v="0"/>
    <n v="1"/>
    <m/>
    <s v="ANZ"/>
    <m/>
    <x v="1"/>
    <x v="2"/>
    <n v="1"/>
    <n v="-25"/>
    <x v="1"/>
  </r>
  <r>
    <s v="DL-01752"/>
    <s v="CUST-0432"/>
    <s v=""/>
    <x v="1"/>
    <s v="Closed Won"/>
    <s v="56806"/>
    <n v="56806"/>
    <x v="1"/>
    <x v="15"/>
    <x v="14"/>
    <s v="2023-02-26"/>
    <d v="2023-02-26T00:00:00"/>
    <d v="2023-06-09T00:00:00"/>
    <d v="2023-06-09T00:00:00"/>
    <d v="2023-08-09T00:00:00"/>
    <d v="2023-08-09T00:00:00"/>
    <n v="164"/>
    <n v="0"/>
    <n v="1"/>
    <n v="6.6"/>
    <s v="Middle East"/>
    <m/>
    <x v="1"/>
    <x v="2"/>
    <n v="1"/>
    <n v="61"/>
    <x v="0"/>
  </r>
  <r>
    <s v="DL-01753"/>
    <s v="CUST-1204"/>
    <s v=""/>
    <x v="4"/>
    <s v="Demo"/>
    <s v="$4,276"/>
    <n v="4276"/>
    <x v="2"/>
    <x v="10"/>
    <x v="9"/>
    <s v="2024-07-27"/>
    <d v="2024-07-27T00:00:00"/>
    <d v="2024-08-13T00:00:00"/>
    <d v="2024-08-13T00:00:00"/>
    <m/>
    <s v=""/>
    <m/>
    <n v="0"/>
    <n v="1"/>
    <n v="3.1"/>
    <s v="ANZ"/>
    <m/>
    <x v="0"/>
    <x v="2"/>
    <n v="0"/>
    <s v=""/>
    <x v="0"/>
  </r>
  <r>
    <s v="DL-01754"/>
    <s v="CUST-0142"/>
    <s v="CMP-386"/>
    <x v="3"/>
    <s v="Negotiation"/>
    <s v="17841"/>
    <n v="17841"/>
    <x v="0"/>
    <x v="6"/>
    <x v="2"/>
    <s v="2022-11-17"/>
    <d v="2022-11-17T00:00:00"/>
    <d v="2023-01-15T00:00:00"/>
    <d v="2023-01-15T00:00:00"/>
    <m/>
    <s v=""/>
    <m/>
    <n v="0"/>
    <n v="1"/>
    <n v="1.5"/>
    <s v="Southeast Asia"/>
    <m/>
    <x v="0"/>
    <x v="2"/>
    <n v="0"/>
    <s v=""/>
    <x v="0"/>
  </r>
  <r>
    <s v="DL-01755"/>
    <s v="CUST-1067"/>
    <s v=""/>
    <x v="1"/>
    <s v="Qualification"/>
    <s v="$203,197"/>
    <n v="203197"/>
    <x v="3"/>
    <x v="4"/>
    <x v="4"/>
    <s v="2023-10-16"/>
    <d v="2023-10-16T00:00:00"/>
    <d v="2024-03-22T00:00:00"/>
    <d v="2024-03-22T00:00:00"/>
    <m/>
    <s v=""/>
    <m/>
    <n v="0"/>
    <n v="1"/>
    <m/>
    <s v="ANZ"/>
    <m/>
    <x v="0"/>
    <x v="2"/>
    <n v="0"/>
    <s v=""/>
    <x v="0"/>
  </r>
  <r>
    <s v="DL-01756"/>
    <s v="CUST-1222"/>
    <s v="CMP-252"/>
    <x v="1"/>
    <s v="Negotiation"/>
    <s v="161K"/>
    <n v="161000"/>
    <x v="3"/>
    <x v="16"/>
    <x v="15"/>
    <s v="2024-11-16"/>
    <d v="2024-11-16T00:00:00"/>
    <d v="2025-02-24T00:00:00"/>
    <d v="2025-02-24T00:00:00"/>
    <m/>
    <s v=""/>
    <m/>
    <n v="0"/>
    <n v="1"/>
    <n v="7.1"/>
    <s v="Middle East"/>
    <m/>
    <x v="0"/>
    <x v="0"/>
    <n v="0"/>
    <s v=""/>
    <x v="0"/>
  </r>
  <r>
    <s v="DL-01757"/>
    <s v="CUST-0120"/>
    <s v="CMP-155"/>
    <x v="2"/>
    <s v="Prospecting"/>
    <s v="28531"/>
    <n v="28531"/>
    <x v="6"/>
    <x v="21"/>
    <x v="19"/>
    <s v="2024-11-22"/>
    <d v="2024-11-22T00:00:00"/>
    <d v="2025-05-20T00:00:00"/>
    <d v="2025-05-20T00:00:00"/>
    <m/>
    <s v=""/>
    <m/>
    <n v="0"/>
    <n v="1"/>
    <n v="27.5"/>
    <s v="East Africa"/>
    <m/>
    <x v="0"/>
    <x v="1"/>
    <n v="0"/>
    <s v=""/>
    <x v="0"/>
  </r>
  <r>
    <s v="DL-01758"/>
    <s v="CUST-0688"/>
    <s v=""/>
    <x v="1"/>
    <s v="Negotiation"/>
    <s v="151896"/>
    <n v="151896"/>
    <x v="7"/>
    <x v="0"/>
    <x v="0"/>
    <s v="2023-04-19"/>
    <d v="2023-04-19T00:00:00"/>
    <d v="2023-06-24T00:00:00"/>
    <d v="2023-06-24T00:00:00"/>
    <m/>
    <s v=""/>
    <m/>
    <n v="0"/>
    <n v="1"/>
    <n v="4.5"/>
    <s v="East Africa"/>
    <m/>
    <x v="0"/>
    <x v="2"/>
    <n v="0"/>
    <s v=""/>
    <x v="0"/>
  </r>
  <r>
    <s v="DL-01759"/>
    <s v="CUST-0700"/>
    <s v="CMP-328"/>
    <x v="2"/>
    <s v="Closed Lost"/>
    <s v="39,927"/>
    <n v="39927"/>
    <x v="7"/>
    <x v="1"/>
    <x v="1"/>
    <s v="2023-08-10"/>
    <d v="2023-08-10T00:00:00"/>
    <d v="2023-08-30T00:00:00"/>
    <d v="2023-08-30T00:00:00"/>
    <d v="2023-12-18T00:00:00"/>
    <d v="2023-12-18T00:00:00"/>
    <n v="130"/>
    <n v="0"/>
    <n v="1"/>
    <n v="33.299999999999997"/>
    <s v="Southeast Asia"/>
    <m/>
    <x v="2"/>
    <x v="2"/>
    <n v="1"/>
    <n v="110"/>
    <x v="0"/>
  </r>
  <r>
    <s v="DL-01760"/>
    <s v="CUST-0524"/>
    <s v=""/>
    <x v="4"/>
    <s v="Prospecting"/>
    <s v="$10,374"/>
    <n v="10374"/>
    <x v="7"/>
    <x v="14"/>
    <x v="13"/>
    <s v="2022-04-06"/>
    <d v="2022-04-06T00:00:00"/>
    <d v="2022-06-14T00:00:00"/>
    <d v="2022-06-14T00:00:00"/>
    <m/>
    <s v=""/>
    <m/>
    <n v="0"/>
    <n v="1"/>
    <n v="5.7"/>
    <s v="East Africa"/>
    <m/>
    <x v="0"/>
    <x v="0"/>
    <n v="0"/>
    <s v=""/>
    <x v="0"/>
  </r>
  <r>
    <s v="DL-01761"/>
    <s v="CUST-0745"/>
    <s v="CMP-069"/>
    <x v="0"/>
    <s v="Qualification"/>
    <s v="$8,854"/>
    <n v="8854"/>
    <x v="2"/>
    <x v="4"/>
    <x v="4"/>
    <s v="2023-12-29"/>
    <d v="2023-12-29T00:00:00"/>
    <d v="2024-02-14T00:00:00"/>
    <d v="2024-02-14T00:00:00"/>
    <m/>
    <s v=""/>
    <m/>
    <n v="0"/>
    <n v="1"/>
    <n v="14.3"/>
    <s v="Southeast Asia"/>
    <m/>
    <x v="0"/>
    <x v="2"/>
    <n v="0"/>
    <s v=""/>
    <x v="0"/>
  </r>
  <r>
    <s v="DL-01762"/>
    <s v="CUST-0541"/>
    <s v="CMP-017"/>
    <x v="1"/>
    <s v="Qualification"/>
    <s v="69K"/>
    <n v="69000"/>
    <x v="3"/>
    <x v="22"/>
    <x v="20"/>
    <s v="2023-10-22"/>
    <d v="2023-10-22T00:00:00"/>
    <d v="2024-03-10T00:00:00"/>
    <d v="2024-03-10T00:00:00"/>
    <m/>
    <s v=""/>
    <m/>
    <n v="0"/>
    <n v="1"/>
    <n v="15.4"/>
    <s v="South Asia"/>
    <m/>
    <x v="0"/>
    <x v="0"/>
    <n v="0"/>
    <s v=""/>
    <x v="0"/>
  </r>
  <r>
    <s v="DL-01763"/>
    <s v="CUST-1309"/>
    <s v="CMP-368"/>
    <x v="1"/>
    <s v="Closed Won"/>
    <s v="$166,652"/>
    <n v="166652"/>
    <x v="0"/>
    <x v="6"/>
    <x v="2"/>
    <s v="2022-12-25"/>
    <d v="2022-12-25T00:00:00"/>
    <d v="2023-04-05T00:00:00"/>
    <d v="2023-04-05T00:00:00"/>
    <d v="2023-03-23T00:00:00"/>
    <d v="2023-03-23T00:00:00"/>
    <n v="88"/>
    <n v="0"/>
    <n v="1"/>
    <n v="23.8"/>
    <s v="East Africa"/>
    <m/>
    <x v="1"/>
    <x v="2"/>
    <n v="1"/>
    <n v="-13"/>
    <x v="1"/>
  </r>
  <r>
    <s v="DL-01764"/>
    <s v="CUST-0178"/>
    <s v=""/>
    <x v="0"/>
    <s v="Closed Lost"/>
    <s v="$4,174"/>
    <n v="4174"/>
    <x v="7"/>
    <x v="0"/>
    <x v="0"/>
    <s v="25/07/2022"/>
    <d v="2022-07-25T00:00:00"/>
    <d v="2022-09-13T00:00:00"/>
    <d v="2022-09-13T00:00:00"/>
    <d v="2023-01-04T00:00:00"/>
    <d v="2023-01-04T00:00:00"/>
    <n v="163"/>
    <n v="0"/>
    <n v="1"/>
    <n v="25.5"/>
    <s v="ANZ"/>
    <m/>
    <x v="2"/>
    <x v="2"/>
    <n v="1"/>
    <n v="113"/>
    <x v="0"/>
  </r>
  <r>
    <s v="DL-01765"/>
    <s v="CUST-0374"/>
    <s v="CMP-288"/>
    <x v="2"/>
    <s v="Demo"/>
    <s v="26K"/>
    <n v="26000"/>
    <x v="5"/>
    <x v="39"/>
    <x v="3"/>
    <s v="2024-12-29"/>
    <d v="2024-12-29T00:00:00"/>
    <d v="2025-02-02T00:00:00"/>
    <d v="2025-02-02T00:00:00"/>
    <m/>
    <s v=""/>
    <m/>
    <n v="0"/>
    <n v="1"/>
    <n v="13.1"/>
    <s v="East Africa"/>
    <m/>
    <x v="0"/>
    <x v="0"/>
    <n v="0"/>
    <s v=""/>
    <x v="0"/>
  </r>
  <r>
    <s v="DL-01766"/>
    <s v="CUST-1167"/>
    <s v="CMP-140"/>
    <x v="3"/>
    <s v="Negotiation"/>
    <s v="22K"/>
    <n v="22000"/>
    <x v="4"/>
    <x v="12"/>
    <x v="11"/>
    <s v="2022-09-10"/>
    <d v="2022-09-10T00:00:00"/>
    <d v="2022-12-08T00:00:00"/>
    <d v="2022-12-08T00:00:00"/>
    <m/>
    <s v=""/>
    <m/>
    <n v="0"/>
    <n v="1"/>
    <n v="28.6"/>
    <s v="Southeast Asia"/>
    <m/>
    <x v="0"/>
    <x v="2"/>
    <n v="0"/>
    <s v=""/>
    <x v="0"/>
  </r>
  <r>
    <s v="DL-01767"/>
    <s v="CUST-1351"/>
    <s v="CMP-108"/>
    <x v="0"/>
    <s v="Negotiation"/>
    <s v="$8,324"/>
    <n v="8324"/>
    <x v="6"/>
    <x v="10"/>
    <x v="9"/>
    <s v="2024-10-09"/>
    <d v="2024-10-09T00:00:00"/>
    <d v="2025-02-02T00:00:00"/>
    <d v="2025-02-02T00:00:00"/>
    <m/>
    <s v=""/>
    <m/>
    <n v="0"/>
    <n v="1"/>
    <n v="31.5"/>
    <s v="Southeast Asia"/>
    <m/>
    <x v="0"/>
    <x v="2"/>
    <n v="0"/>
    <s v=""/>
    <x v="0"/>
  </r>
  <r>
    <s v="DL-01768"/>
    <s v="CUST-0970"/>
    <s v=""/>
    <x v="0"/>
    <s v="Qualification"/>
    <s v="4,299"/>
    <n v="4299"/>
    <x v="2"/>
    <x v="15"/>
    <x v="14"/>
    <s v="2024-12-27"/>
    <d v="2024-12-27T00:00:00"/>
    <d v="2025-03-20T00:00:00"/>
    <d v="2025-03-20T00:00:00"/>
    <m/>
    <s v=""/>
    <m/>
    <n v="0"/>
    <n v="1"/>
    <n v="3.1"/>
    <s v="ANZ"/>
    <m/>
    <x v="0"/>
    <x v="0"/>
    <n v="0"/>
    <s v=""/>
    <x v="0"/>
  </r>
  <r>
    <s v="DL-01769"/>
    <s v="CUST-0173"/>
    <s v="CMP-105"/>
    <x v="1"/>
    <s v="Closed Won"/>
    <s v="$162,981"/>
    <n v="162981"/>
    <x v="5"/>
    <x v="0"/>
    <x v="0"/>
    <s v="2024-01-15"/>
    <d v="2024-01-15T00:00:00"/>
    <d v="2024-03-21T00:00:00"/>
    <d v="2024-03-21T00:00:00"/>
    <d v="2024-05-01T00:00:00"/>
    <d v="2024-05-01T00:00:00"/>
    <n v="107"/>
    <n v="1"/>
    <n v="4"/>
    <m/>
    <s v="Southeast Asia"/>
    <m/>
    <x v="1"/>
    <x v="2"/>
    <n v="1"/>
    <n v="41"/>
    <x v="0"/>
  </r>
  <r>
    <s v="DL-01770"/>
    <s v="CUST-1175"/>
    <s v="CMP-135"/>
    <x v="4"/>
    <s v="Prospecting"/>
    <s v="14263"/>
    <n v="14263"/>
    <x v="8"/>
    <x v="11"/>
    <x v="10"/>
    <s v="2023-01-23"/>
    <d v="2023-01-23T00:00:00"/>
    <d v="2023-04-24T00:00:00"/>
    <d v="2023-04-24T00:00:00"/>
    <m/>
    <s v=""/>
    <m/>
    <n v="0"/>
    <n v="1"/>
    <n v="31.6"/>
    <s v="Middle East"/>
    <m/>
    <x v="0"/>
    <x v="1"/>
    <n v="0"/>
    <s v=""/>
    <x v="0"/>
  </r>
  <r>
    <s v="DL-01771"/>
    <s v="CUST-0208"/>
    <s v=""/>
    <x v="2"/>
    <s v="Demo"/>
    <s v="34279"/>
    <n v="34279"/>
    <x v="8"/>
    <x v="15"/>
    <x v="14"/>
    <s v="2022-10-12"/>
    <d v="2022-10-12T00:00:00"/>
    <d v="2023-04-04T00:00:00"/>
    <d v="2023-04-04T00:00:00"/>
    <m/>
    <s v=""/>
    <m/>
    <n v="0"/>
    <n v="1"/>
    <m/>
    <s v="East Africa"/>
    <m/>
    <x v="0"/>
    <x v="1"/>
    <n v="0"/>
    <s v=""/>
    <x v="0"/>
  </r>
  <r>
    <s v="DL-01772"/>
    <s v="CUST-1476"/>
    <s v="CMP-137"/>
    <x v="3"/>
    <s v="Negotiation"/>
    <s v="$10,909"/>
    <n v="10909"/>
    <x v="7"/>
    <x v="22"/>
    <x v="20"/>
    <s v="2022-01-05"/>
    <d v="2022-01-05T00:00:00"/>
    <m/>
    <s v=""/>
    <m/>
    <s v=""/>
    <m/>
    <n v="0"/>
    <n v="1"/>
    <n v="2.8"/>
    <s v="Middle East"/>
    <m/>
    <x v="0"/>
    <x v="0"/>
    <n v="0"/>
    <s v=""/>
    <x v="0"/>
  </r>
  <r>
    <s v="DL-01773"/>
    <s v="CUST-1232"/>
    <s v="CMP-295"/>
    <x v="4"/>
    <s v="Closed Lost"/>
    <s v="4,461"/>
    <n v="4461"/>
    <x v="2"/>
    <x v="17"/>
    <x v="16"/>
    <s v="2023-01-10"/>
    <d v="2023-01-10T00:00:00"/>
    <d v="2023-05-20T00:00:00"/>
    <d v="2023-05-20T00:00:00"/>
    <d v="2023-07-26T00:00:00"/>
    <d v="2023-07-26T00:00:00"/>
    <n v="197"/>
    <n v="0"/>
    <n v="1"/>
    <n v="9.3000000000000007"/>
    <s v="Southeast Asia"/>
    <m/>
    <x v="2"/>
    <x v="2"/>
    <n v="1"/>
    <n v="67"/>
    <x v="0"/>
  </r>
  <r>
    <s v="DL-01774"/>
    <s v="CUST-0434"/>
    <s v="CMP-360"/>
    <x v="3"/>
    <s v="Closed Lost"/>
    <s v="12852"/>
    <n v="12852"/>
    <x v="2"/>
    <x v="39"/>
    <x v="3"/>
    <s v="2022-06-21"/>
    <d v="2022-06-21T00:00:00"/>
    <d v="2022-09-14T00:00:00"/>
    <d v="2022-09-14T00:00:00"/>
    <d v="2022-12-30T00:00:00"/>
    <d v="2022-12-30T00:00:00"/>
    <n v="192"/>
    <n v="0"/>
    <n v="1"/>
    <n v="8.3000000000000007"/>
    <s v="ANZ"/>
    <m/>
    <x v="2"/>
    <x v="0"/>
    <n v="1"/>
    <n v="107"/>
    <x v="0"/>
  </r>
  <r>
    <s v="DL-01775"/>
    <s v="CUST-0692"/>
    <s v=""/>
    <x v="2"/>
    <s v="Proposal"/>
    <s v="30,646"/>
    <n v="30646"/>
    <x v="2"/>
    <x v="7"/>
    <x v="6"/>
    <s v="2022-07-20"/>
    <d v="2022-07-20T00:00:00"/>
    <d v="2022-09-15T00:00:00"/>
    <d v="2022-09-15T00:00:00"/>
    <m/>
    <s v=""/>
    <m/>
    <n v="0"/>
    <n v="1"/>
    <n v="27.4"/>
    <s v="Middle East"/>
    <m/>
    <x v="0"/>
    <x v="2"/>
    <n v="0"/>
    <s v=""/>
    <x v="0"/>
  </r>
  <r>
    <s v="DL-01776"/>
    <s v="CUST-1100"/>
    <s v="CMP-163"/>
    <x v="0"/>
    <s v="Negotiation"/>
    <s v="6302"/>
    <n v="6302"/>
    <x v="3"/>
    <x v="3"/>
    <x v="3"/>
    <s v="2022-02-01"/>
    <d v="2022-02-01T00:00:00"/>
    <d v="2022-05-18T00:00:00"/>
    <d v="2022-05-18T00:00:00"/>
    <m/>
    <s v=""/>
    <m/>
    <n v="0"/>
    <n v="1"/>
    <n v="3.6"/>
    <s v="South Asia"/>
    <m/>
    <x v="0"/>
    <x v="2"/>
    <n v="0"/>
    <s v=""/>
    <x v="0"/>
  </r>
  <r>
    <s v="DL-01777"/>
    <s v="CUST-1330"/>
    <s v="CMP-240"/>
    <x v="2"/>
    <s v="Qualification"/>
    <s v="28,756"/>
    <n v="28756"/>
    <x v="3"/>
    <x v="10"/>
    <x v="9"/>
    <s v="2023-05-05"/>
    <d v="2023-05-05T00:00:00"/>
    <d v="2023-10-03T00:00:00"/>
    <d v="2023-10-03T00:00:00"/>
    <m/>
    <s v=""/>
    <m/>
    <n v="0"/>
    <n v="1"/>
    <n v="10.8"/>
    <s v="Middle East"/>
    <m/>
    <x v="0"/>
    <x v="0"/>
    <n v="0"/>
    <s v=""/>
    <x v="0"/>
  </r>
  <r>
    <s v="DL-01778"/>
    <s v="CUST-0369"/>
    <s v=""/>
    <x v="1"/>
    <s v="Qualification"/>
    <s v="$86,163"/>
    <n v="86163"/>
    <x v="0"/>
    <x v="14"/>
    <x v="13"/>
    <s v="2023-05-07"/>
    <d v="2023-05-07T00:00:00"/>
    <d v="2023-07-08T00:00:00"/>
    <d v="2023-07-08T00:00:00"/>
    <m/>
    <s v=""/>
    <m/>
    <n v="0"/>
    <n v="1"/>
    <n v="13.4"/>
    <s v="Middle East"/>
    <m/>
    <x v="0"/>
    <x v="1"/>
    <n v="0"/>
    <s v=""/>
    <x v="0"/>
  </r>
  <r>
    <s v="DL-01779"/>
    <s v="CUST-0138"/>
    <s v="CMP-336"/>
    <x v="2"/>
    <s v="Closed Lost"/>
    <s v="$18,309"/>
    <n v="18309"/>
    <x v="4"/>
    <x v="21"/>
    <x v="19"/>
    <s v="2024-10-27"/>
    <d v="2024-10-27T00:00:00"/>
    <d v="2025-03-29T00:00:00"/>
    <d v="2025-03-29T00:00:00"/>
    <d v="2025-05-12T00:00:00"/>
    <d v="2025-05-12T00:00:00"/>
    <n v="197"/>
    <n v="0"/>
    <n v="1"/>
    <n v="10.5"/>
    <s v="South Asia"/>
    <m/>
    <x v="2"/>
    <x v="0"/>
    <n v="1"/>
    <n v="44"/>
    <x v="0"/>
  </r>
  <r>
    <s v="DL-01780"/>
    <s v="CUST-0435"/>
    <s v="CMP-195"/>
    <x v="0"/>
    <s v="Negotiation"/>
    <s v="$3,273"/>
    <n v="3273"/>
    <x v="6"/>
    <x v="6"/>
    <x v="2"/>
    <s v="2022-08-29"/>
    <d v="2022-08-29T00:00:00"/>
    <d v="2022-12-19T00:00:00"/>
    <d v="2022-12-19T00:00:00"/>
    <m/>
    <s v=""/>
    <m/>
    <n v="0"/>
    <n v="1"/>
    <n v="6.9"/>
    <s v="South Asia"/>
    <m/>
    <x v="0"/>
    <x v="2"/>
    <n v="0"/>
    <s v=""/>
    <x v="0"/>
  </r>
  <r>
    <s v="DL-01781"/>
    <s v="CUST-0627"/>
    <s v="CMP-262"/>
    <x v="4"/>
    <s v="Closed Lost"/>
    <s v="9K"/>
    <n v="9000"/>
    <x v="4"/>
    <x v="19"/>
    <x v="17"/>
    <s v="2023-01-12"/>
    <d v="2023-01-12T00:00:00"/>
    <d v="2023-03-22T00:00:00"/>
    <d v="2023-03-22T00:00:00"/>
    <d v="2023-04-25T00:00:00"/>
    <d v="2023-04-25T00:00:00"/>
    <n v="103"/>
    <n v="0"/>
    <n v="1"/>
    <n v="24"/>
    <s v="Southeast Asia"/>
    <m/>
    <x v="2"/>
    <x v="1"/>
    <n v="1"/>
    <n v="34"/>
    <x v="0"/>
  </r>
  <r>
    <s v="DL-01782"/>
    <s v="CUST-1220"/>
    <s v=""/>
    <x v="4"/>
    <s v="Closed Won"/>
    <s v="$6,183"/>
    <n v="6183"/>
    <x v="4"/>
    <x v="17"/>
    <x v="16"/>
    <s v="2024-07-23"/>
    <d v="2024-07-23T00:00:00"/>
    <d v="2025-01-18T00:00:00"/>
    <d v="2025-01-18T00:00:00"/>
    <d v="2024-09-26T00:00:00"/>
    <d v="2024-09-26T00:00:00"/>
    <n v="65"/>
    <n v="1"/>
    <n v="4"/>
    <n v="0"/>
    <s v="ANZ"/>
    <m/>
    <x v="1"/>
    <x v="1"/>
    <n v="1"/>
    <n v="-114"/>
    <x v="1"/>
  </r>
  <r>
    <s v="DL-01783"/>
    <s v="CUST-0295"/>
    <s v="CMP-255"/>
    <x v="2"/>
    <s v="Closed Lost"/>
    <s v="$28,917"/>
    <n v="28917"/>
    <x v="0"/>
    <x v="19"/>
    <x v="17"/>
    <s v="2024-07-31"/>
    <d v="2024-07-31T00:00:00"/>
    <d v="2024-12-08T00:00:00"/>
    <d v="2024-12-08T00:00:00"/>
    <d v="2024-08-23T00:00:00"/>
    <d v="2024-08-23T00:00:00"/>
    <n v="23"/>
    <n v="0"/>
    <n v="1"/>
    <n v="3.7"/>
    <s v="Southeast Asia"/>
    <m/>
    <x v="2"/>
    <x v="0"/>
    <n v="1"/>
    <n v="-107"/>
    <x v="1"/>
  </r>
  <r>
    <s v="DL-01784"/>
    <s v="CUST-1170"/>
    <s v="CMP-096"/>
    <x v="0"/>
    <s v="Qualification"/>
    <s v="2888"/>
    <n v="2888"/>
    <x v="6"/>
    <x v="12"/>
    <x v="11"/>
    <s v="2024-03-23"/>
    <d v="2024-03-23T00:00:00"/>
    <d v="2024-06-22T00:00:00"/>
    <d v="2024-06-22T00:00:00"/>
    <m/>
    <s v=""/>
    <m/>
    <n v="0"/>
    <n v="1"/>
    <n v="32.6"/>
    <s v="ANZ"/>
    <m/>
    <x v="0"/>
    <x v="2"/>
    <n v="0"/>
    <s v=""/>
    <x v="0"/>
  </r>
  <r>
    <s v="DL-01785"/>
    <s v="CUST-0536"/>
    <s v="CMP-306"/>
    <x v="1"/>
    <s v="Closed Lost"/>
    <s v="150,682"/>
    <n v="150682"/>
    <x v="4"/>
    <x v="20"/>
    <x v="18"/>
    <s v="12/09/2024"/>
    <d v="2024-09-12T00:00:00"/>
    <d v="2024-12-14T00:00:00"/>
    <d v="2024-12-14T00:00:00"/>
    <d v="2025-03-12T00:00:00"/>
    <d v="2025-03-12T00:00:00"/>
    <n v="181"/>
    <n v="0"/>
    <n v="1"/>
    <n v="29.9"/>
    <s v="Southeast Asia"/>
    <m/>
    <x v="2"/>
    <x v="0"/>
    <n v="1"/>
    <n v="88"/>
    <x v="0"/>
  </r>
  <r>
    <s v="DL-01786"/>
    <s v="CUST-0183"/>
    <s v=""/>
    <x v="2"/>
    <s v="Qualification"/>
    <s v="40772"/>
    <n v="40772"/>
    <x v="1"/>
    <x v="14"/>
    <x v="13"/>
    <s v="2022-10-04"/>
    <d v="2022-10-04T00:00:00"/>
    <d v="2022-10-19T00:00:00"/>
    <d v="2022-10-19T00:00:00"/>
    <m/>
    <s v=""/>
    <m/>
    <n v="0"/>
    <n v="1"/>
    <n v="33.200000000000003"/>
    <s v="East Africa"/>
    <m/>
    <x v="0"/>
    <x v="0"/>
    <n v="0"/>
    <s v=""/>
    <x v="0"/>
  </r>
  <r>
    <s v="DL-01787"/>
    <s v="CUST-0608"/>
    <s v="CMP-168"/>
    <x v="3"/>
    <s v="Demo"/>
    <s v="22997"/>
    <n v="22997"/>
    <x v="0"/>
    <x v="25"/>
    <x v="21"/>
    <s v="2024-05-15"/>
    <d v="2024-05-15T00:00:00"/>
    <d v="2024-06-09T00:00:00"/>
    <d v="2024-06-09T00:00:00"/>
    <m/>
    <s v=""/>
    <m/>
    <n v="0"/>
    <n v="1"/>
    <n v="19.100000000000001"/>
    <s v="Southeast Asia"/>
    <m/>
    <x v="0"/>
    <x v="0"/>
    <n v="0"/>
    <s v=""/>
    <x v="0"/>
  </r>
  <r>
    <s v="DL-01788"/>
    <s v="CUST-0858"/>
    <s v=""/>
    <x v="3"/>
    <s v="Closed Lost"/>
    <s v="19485"/>
    <n v="19485"/>
    <x v="1"/>
    <x v="7"/>
    <x v="6"/>
    <s v="2023-09-21"/>
    <d v="2023-09-21T00:00:00"/>
    <d v="2024-02-27T00:00:00"/>
    <d v="2024-02-27T00:00:00"/>
    <d v="2024-01-16T00:00:00"/>
    <d v="2024-01-16T00:00:00"/>
    <n v="117"/>
    <n v="0"/>
    <n v="1"/>
    <n v="2.4"/>
    <s v="Southeast Asia"/>
    <m/>
    <x v="2"/>
    <x v="2"/>
    <n v="1"/>
    <n v="-42"/>
    <x v="1"/>
  </r>
  <r>
    <s v="DL-01789"/>
    <s v="CUST-0691"/>
    <s v="CMP-374"/>
    <x v="4"/>
    <s v="Proposal"/>
    <s v="4694"/>
    <n v="4694"/>
    <x v="6"/>
    <x v="42"/>
    <x v="21"/>
    <s v="31/01/2022"/>
    <d v="2022-01-31T00:00:00"/>
    <d v="2022-04-12T00:00:00"/>
    <d v="2022-04-12T00:00:00"/>
    <m/>
    <s v=""/>
    <m/>
    <n v="0"/>
    <n v="1"/>
    <n v="26.2"/>
    <s v="South Asia"/>
    <m/>
    <x v="0"/>
    <x v="0"/>
    <n v="0"/>
    <s v=""/>
    <x v="0"/>
  </r>
  <r>
    <s v="DL-01790"/>
    <s v="CUST-0101"/>
    <s v="CMP-019"/>
    <x v="2"/>
    <s v="Proposal"/>
    <s v="34115"/>
    <n v="34115"/>
    <x v="6"/>
    <x v="9"/>
    <x v="8"/>
    <s v="2024-01-13"/>
    <d v="2024-01-13T00:00:00"/>
    <d v="2024-02-21T00:00:00"/>
    <d v="2024-02-21T00:00:00"/>
    <m/>
    <s v=""/>
    <m/>
    <n v="0"/>
    <n v="1"/>
    <n v="4.9000000000000004"/>
    <s v="Southeast Asia"/>
    <m/>
    <x v="0"/>
    <x v="1"/>
    <n v="0"/>
    <s v=""/>
    <x v="0"/>
  </r>
  <r>
    <s v="DL-01791"/>
    <s v="CUST-0420"/>
    <s v="CMP-391"/>
    <x v="2"/>
    <s v="Demo"/>
    <s v="12196"/>
    <n v="12196"/>
    <x v="8"/>
    <x v="13"/>
    <x v="12"/>
    <s v="2024-01-06"/>
    <d v="2024-01-06T00:00:00"/>
    <d v="2024-03-22T00:00:00"/>
    <d v="2024-03-22T00:00:00"/>
    <m/>
    <s v=""/>
    <m/>
    <n v="0"/>
    <n v="1"/>
    <n v="34.700000000000003"/>
    <s v="Southeast Asia"/>
    <m/>
    <x v="0"/>
    <x v="1"/>
    <n v="0"/>
    <s v=""/>
    <x v="0"/>
  </r>
  <r>
    <s v="DL-01792"/>
    <s v="CUST-1355"/>
    <s v="CMP-304"/>
    <x v="4"/>
    <s v="Negotiation"/>
    <s v="$12,260"/>
    <n v="12260"/>
    <x v="3"/>
    <x v="25"/>
    <x v="21"/>
    <s v="2024-12-28"/>
    <d v="2024-12-28T00:00:00"/>
    <d v="2025-01-13T00:00:00"/>
    <d v="2025-01-13T00:00:00"/>
    <m/>
    <s v=""/>
    <m/>
    <n v="0"/>
    <n v="1"/>
    <n v="25"/>
    <s v="ANZ"/>
    <m/>
    <x v="0"/>
    <x v="0"/>
    <n v="0"/>
    <s v=""/>
    <x v="0"/>
  </r>
  <r>
    <s v="DL-01793"/>
    <s v="CUST-0624"/>
    <s v="CMP-286"/>
    <x v="1"/>
    <s v="Negotiation"/>
    <s v="$74,078"/>
    <n v="74078"/>
    <x v="8"/>
    <x v="31"/>
    <x v="18"/>
    <s v="2024-04-05"/>
    <d v="2024-04-05T00:00:00"/>
    <d v="2024-09-02T00:00:00"/>
    <d v="2024-09-02T00:00:00"/>
    <m/>
    <s v=""/>
    <m/>
    <n v="0"/>
    <n v="1"/>
    <n v="23.7"/>
    <s v="East Africa"/>
    <m/>
    <x v="0"/>
    <x v="1"/>
    <n v="0"/>
    <s v=""/>
    <x v="0"/>
  </r>
  <r>
    <s v="DL-01794"/>
    <s v="CUST-0253"/>
    <s v=""/>
    <x v="3"/>
    <s v="Proposal"/>
    <s v="$5,214"/>
    <n v="5214"/>
    <x v="3"/>
    <x v="13"/>
    <x v="12"/>
    <s v="2024-11-18"/>
    <d v="2024-11-18T00:00:00"/>
    <d v="2024-12-04T00:00:00"/>
    <d v="2024-12-04T00:00:00"/>
    <m/>
    <s v=""/>
    <m/>
    <n v="0"/>
    <n v="1"/>
    <n v="8.3000000000000007"/>
    <s v="Middle East"/>
    <m/>
    <x v="0"/>
    <x v="1"/>
    <n v="0"/>
    <s v=""/>
    <x v="0"/>
  </r>
  <r>
    <s v="DL-01795"/>
    <s v="CUST-1187"/>
    <s v="CMP-028"/>
    <x v="3"/>
    <s v="Prospecting"/>
    <s v="16363"/>
    <n v="16363"/>
    <x v="0"/>
    <x v="9"/>
    <x v="8"/>
    <s v="2022-02-13"/>
    <d v="2022-02-13T00:00:00"/>
    <d v="2022-06-24T00:00:00"/>
    <d v="2022-06-24T00:00:00"/>
    <m/>
    <s v=""/>
    <m/>
    <n v="0"/>
    <n v="1"/>
    <n v="9.8000000000000007"/>
    <s v="Middle East"/>
    <m/>
    <x v="0"/>
    <x v="0"/>
    <n v="0"/>
    <s v=""/>
    <x v="0"/>
  </r>
  <r>
    <s v="DL-01796"/>
    <s v="CUST-0350"/>
    <s v="CMP-045"/>
    <x v="4"/>
    <s v="Prospecting"/>
    <s v="5771"/>
    <n v="5771"/>
    <x v="1"/>
    <x v="30"/>
    <x v="10"/>
    <s v="2024-12-01"/>
    <d v="2024-12-01T00:00:00"/>
    <d v="2025-02-21T00:00:00"/>
    <d v="2025-02-21T00:00:00"/>
    <m/>
    <s v=""/>
    <m/>
    <n v="0"/>
    <n v="1"/>
    <n v="3.9"/>
    <s v="East Africa"/>
    <m/>
    <x v="0"/>
    <x v="2"/>
    <n v="0"/>
    <s v=""/>
    <x v="0"/>
  </r>
  <r>
    <s v="DL-01797"/>
    <s v="CUST-1401"/>
    <s v="CMP-377"/>
    <x v="4"/>
    <s v="Closed Won"/>
    <s v="13733"/>
    <n v="13733"/>
    <x v="5"/>
    <x v="10"/>
    <x v="9"/>
    <s v="23/08/2022"/>
    <d v="2022-08-23T00:00:00"/>
    <d v="2022-12-25T00:00:00"/>
    <d v="2022-12-25T00:00:00"/>
    <d v="2022-11-12T00:00:00"/>
    <d v="2022-11-12T00:00:00"/>
    <n v="81"/>
    <n v="0"/>
    <n v="1"/>
    <m/>
    <s v="Middle East"/>
    <m/>
    <x v="1"/>
    <x v="2"/>
    <n v="1"/>
    <n v="-43"/>
    <x v="1"/>
  </r>
  <r>
    <s v="DL-01798"/>
    <s v="CUST-0498"/>
    <s v="CMP-120"/>
    <x v="4"/>
    <s v="Proposal"/>
    <s v="$11,025"/>
    <n v="11025"/>
    <x v="1"/>
    <x v="1"/>
    <x v="1"/>
    <s v="08/09/2022"/>
    <d v="2022-09-08T00:00:00"/>
    <d v="2023-02-06T00:00:00"/>
    <d v="2023-02-06T00:00:00"/>
    <m/>
    <s v=""/>
    <m/>
    <n v="0"/>
    <n v="1"/>
    <n v="12.2"/>
    <s v="East Africa"/>
    <m/>
    <x v="0"/>
    <x v="1"/>
    <n v="0"/>
    <s v=""/>
    <x v="0"/>
  </r>
  <r>
    <s v="DL-01799"/>
    <s v="CUST-0243"/>
    <s v="CMP-092"/>
    <x v="4"/>
    <s v="Demo"/>
    <s v="$12,277"/>
    <n v="12277"/>
    <x v="5"/>
    <x v="15"/>
    <x v="14"/>
    <s v="2022-08-06"/>
    <d v="2022-08-06T00:00:00"/>
    <d v="2023-01-26T00:00:00"/>
    <d v="2023-01-26T00:00:00"/>
    <m/>
    <s v=""/>
    <m/>
    <n v="0"/>
    <n v="1"/>
    <n v="31.6"/>
    <s v="South Asia"/>
    <m/>
    <x v="0"/>
    <x v="2"/>
    <n v="0"/>
    <s v=""/>
    <x v="0"/>
  </r>
  <r>
    <s v="DL-01800"/>
    <s v="CUST-1068"/>
    <s v="CMP-173"/>
    <x v="1"/>
    <s v="Negotiation"/>
    <s v="$63,750"/>
    <n v="63750"/>
    <x v="0"/>
    <x v="25"/>
    <x v="21"/>
    <s v="2022-04-19"/>
    <d v="2022-04-19T00:00:00"/>
    <d v="2022-06-06T00:00:00"/>
    <d v="2022-06-06T00:00:00"/>
    <m/>
    <s v=""/>
    <m/>
    <n v="0"/>
    <n v="1"/>
    <n v="26.1"/>
    <s v="East Africa"/>
    <m/>
    <x v="0"/>
    <x v="2"/>
    <n v="0"/>
    <s v=""/>
    <x v="0"/>
  </r>
  <r>
    <s v="DL-01801"/>
    <s v="CUST-1044"/>
    <s v=""/>
    <x v="2"/>
    <s v="Proposal"/>
    <s v="$36,221"/>
    <n v="36221"/>
    <x v="6"/>
    <x v="22"/>
    <x v="20"/>
    <s v="15/10/2022"/>
    <d v="2022-10-15T00:00:00"/>
    <d v="2022-12-27T00:00:00"/>
    <d v="2022-12-27T00:00:00"/>
    <m/>
    <s v=""/>
    <m/>
    <n v="0"/>
    <n v="1"/>
    <n v="14"/>
    <s v="ANZ"/>
    <m/>
    <x v="0"/>
    <x v="2"/>
    <n v="0"/>
    <s v=""/>
    <x v="0"/>
  </r>
  <r>
    <s v="DL-01802"/>
    <s v="CUST-1149"/>
    <s v="CMP-256"/>
    <x v="3"/>
    <s v="Qualification"/>
    <s v="23,150"/>
    <n v="23150"/>
    <x v="8"/>
    <x v="9"/>
    <x v="8"/>
    <s v="2024-07-30"/>
    <d v="2024-07-30T00:00:00"/>
    <d v="2025-01-18T00:00:00"/>
    <d v="2025-01-18T00:00:00"/>
    <m/>
    <s v=""/>
    <m/>
    <n v="0"/>
    <n v="1"/>
    <n v="33.4"/>
    <s v="ANZ"/>
    <m/>
    <x v="0"/>
    <x v="1"/>
    <n v="0"/>
    <s v=""/>
    <x v="0"/>
  </r>
  <r>
    <s v="DL-01803"/>
    <s v="CUST-0713"/>
    <s v=""/>
    <x v="0"/>
    <s v="Prospecting"/>
    <s v="2,752"/>
    <n v="2752"/>
    <x v="5"/>
    <x v="14"/>
    <x v="13"/>
    <s v="2022-03-04"/>
    <d v="2022-03-04T00:00:00"/>
    <d v="2022-04-12T00:00:00"/>
    <d v="2022-04-12T00:00:00"/>
    <m/>
    <s v=""/>
    <m/>
    <n v="0"/>
    <n v="1"/>
    <n v="24.7"/>
    <s v="South Asia"/>
    <m/>
    <x v="0"/>
    <x v="0"/>
    <n v="0"/>
    <s v=""/>
    <x v="0"/>
  </r>
  <r>
    <s v="DL-01804"/>
    <s v="CUST-0617"/>
    <s v="CMP-009"/>
    <x v="2"/>
    <s v="Prospecting"/>
    <s v="$15,233"/>
    <n v="15233"/>
    <x v="5"/>
    <x v="8"/>
    <x v="7"/>
    <s v="2023-08-31"/>
    <d v="2023-08-31T00:00:00"/>
    <d v="2023-12-29T00:00:00"/>
    <d v="2023-12-29T00:00:00"/>
    <m/>
    <s v=""/>
    <m/>
    <n v="0"/>
    <n v="1"/>
    <n v="20.3"/>
    <s v="South Asia"/>
    <m/>
    <x v="0"/>
    <x v="0"/>
    <n v="0"/>
    <s v=""/>
    <x v="0"/>
  </r>
  <r>
    <s v="DL-01805"/>
    <s v="CUST-0860"/>
    <s v="CMP-037"/>
    <x v="3"/>
    <s v="Closed Won"/>
    <s v="$5,721"/>
    <n v="5721"/>
    <x v="4"/>
    <x v="5"/>
    <x v="5"/>
    <s v="2023-06-14"/>
    <d v="2023-06-14T00:00:00"/>
    <d v="2023-07-21T00:00:00"/>
    <d v="2023-07-21T00:00:00"/>
    <d v="2023-07-15T00:00:00"/>
    <d v="2023-07-15T00:00:00"/>
    <n v="31"/>
    <n v="1"/>
    <n v="4"/>
    <n v="27.2"/>
    <s v="ANZ"/>
    <m/>
    <x v="1"/>
    <x v="2"/>
    <n v="1"/>
    <n v="-6"/>
    <x v="1"/>
  </r>
  <r>
    <s v="DL-01806"/>
    <s v="CUST-0218"/>
    <s v="CMP-268"/>
    <x v="4"/>
    <s v="Negotiation"/>
    <s v="11950"/>
    <n v="11950"/>
    <x v="2"/>
    <x v="25"/>
    <x v="21"/>
    <s v="2022-10-05"/>
    <d v="2022-10-05T00:00:00"/>
    <d v="2023-03-22T00:00:00"/>
    <d v="2023-03-22T00:00:00"/>
    <m/>
    <s v=""/>
    <m/>
    <n v="0"/>
    <n v="1"/>
    <n v="4.4000000000000004"/>
    <s v="South Asia"/>
    <m/>
    <x v="0"/>
    <x v="0"/>
    <n v="0"/>
    <s v=""/>
    <x v="0"/>
  </r>
  <r>
    <s v="DL-01807"/>
    <s v="CUST-1095"/>
    <s v="CMP-114"/>
    <x v="4"/>
    <s v="Negotiation"/>
    <s v="$6,839"/>
    <n v="6839"/>
    <x v="1"/>
    <x v="5"/>
    <x v="5"/>
    <s v="2023-10-31"/>
    <d v="2023-10-31T00:00:00"/>
    <d v="2024-02-02T00:00:00"/>
    <d v="2024-02-02T00:00:00"/>
    <m/>
    <s v=""/>
    <m/>
    <n v="0"/>
    <n v="1"/>
    <m/>
    <s v="ANZ"/>
    <m/>
    <x v="0"/>
    <x v="1"/>
    <n v="0"/>
    <s v=""/>
    <x v="0"/>
  </r>
  <r>
    <s v="DL-01808"/>
    <s v="CUST-1332"/>
    <s v="CMP-035"/>
    <x v="4"/>
    <s v="Qualification"/>
    <s v="9410"/>
    <n v="9410"/>
    <x v="0"/>
    <x v="15"/>
    <x v="14"/>
    <s v="13/07/2023"/>
    <d v="2023-07-13T00:00:00"/>
    <d v="2023-08-25T00:00:00"/>
    <d v="2023-08-25T00:00:00"/>
    <m/>
    <s v=""/>
    <m/>
    <n v="0"/>
    <n v="1"/>
    <n v="24.5"/>
    <s v="South Asia"/>
    <m/>
    <x v="0"/>
    <x v="1"/>
    <n v="0"/>
    <s v=""/>
    <x v="0"/>
  </r>
  <r>
    <s v="DL-01809"/>
    <s v="CUST-0115"/>
    <s v="CMP-385"/>
    <x v="4"/>
    <s v="Proposal"/>
    <s v="12K"/>
    <n v="12000"/>
    <x v="8"/>
    <x v="20"/>
    <x v="18"/>
    <s v="2024-01-14"/>
    <d v="2024-01-14T00:00:00"/>
    <d v="2024-04-26T00:00:00"/>
    <d v="2024-04-26T00:00:00"/>
    <m/>
    <s v=""/>
    <m/>
    <n v="0"/>
    <n v="1"/>
    <n v="8.8000000000000007"/>
    <s v="Middle East"/>
    <m/>
    <x v="0"/>
    <x v="0"/>
    <n v="0"/>
    <s v=""/>
    <x v="0"/>
  </r>
  <r>
    <s v="DL-01810"/>
    <s v="CUST-0750"/>
    <s v="CMP-396"/>
    <x v="4"/>
    <s v="Prospecting"/>
    <s v="3,610"/>
    <n v="3610"/>
    <x v="1"/>
    <x v="15"/>
    <x v="14"/>
    <s v="2023-07-24"/>
    <d v="2023-07-24T00:00:00"/>
    <d v="2023-11-17T00:00:00"/>
    <d v="2023-11-17T00:00:00"/>
    <m/>
    <s v=""/>
    <m/>
    <n v="0"/>
    <n v="1"/>
    <n v="16"/>
    <s v="South Asia"/>
    <m/>
    <x v="0"/>
    <x v="2"/>
    <n v="0"/>
    <s v=""/>
    <x v="0"/>
  </r>
  <r>
    <s v="DL-01811"/>
    <s v="CUST-0244"/>
    <s v="CMP-302"/>
    <x v="2"/>
    <s v="Prospecting"/>
    <s v="33638"/>
    <n v="33638"/>
    <x v="3"/>
    <x v="39"/>
    <x v="3"/>
    <s v="2023-11-23"/>
    <d v="2023-11-23T00:00:00"/>
    <d v="2024-01-26T00:00:00"/>
    <d v="2024-01-26T00:00:00"/>
    <m/>
    <s v=""/>
    <m/>
    <n v="0"/>
    <n v="1"/>
    <n v="19.899999999999999"/>
    <s v="ANZ"/>
    <m/>
    <x v="0"/>
    <x v="0"/>
    <n v="0"/>
    <s v=""/>
    <x v="0"/>
  </r>
  <r>
    <s v="DL-01812"/>
    <s v="CUST-1478"/>
    <s v="CMP-322"/>
    <x v="1"/>
    <s v="Qualification"/>
    <s v="167518"/>
    <n v="167518"/>
    <x v="3"/>
    <x v="15"/>
    <x v="14"/>
    <s v="2022-02-27"/>
    <d v="2022-02-27T00:00:00"/>
    <d v="2022-05-13T00:00:00"/>
    <d v="2022-05-13T00:00:00"/>
    <m/>
    <s v=""/>
    <m/>
    <n v="0"/>
    <n v="1"/>
    <n v="30.5"/>
    <s v="Middle East"/>
    <m/>
    <x v="0"/>
    <x v="1"/>
    <n v="0"/>
    <s v=""/>
    <x v="0"/>
  </r>
  <r>
    <s v="DL-01813"/>
    <s v="CUST-1057"/>
    <s v="CMP-341"/>
    <x v="4"/>
    <s v="Prospecting"/>
    <s v="11422"/>
    <n v="11422"/>
    <x v="2"/>
    <x v="12"/>
    <x v="11"/>
    <s v="2023-01-27"/>
    <d v="2023-01-27T00:00:00"/>
    <d v="2023-04-04T00:00:00"/>
    <d v="2023-04-04T00:00:00"/>
    <m/>
    <s v=""/>
    <m/>
    <n v="0"/>
    <n v="1"/>
    <n v="5.0999999999999996"/>
    <s v="East Africa"/>
    <m/>
    <x v="0"/>
    <x v="2"/>
    <n v="0"/>
    <s v=""/>
    <x v="0"/>
  </r>
  <r>
    <s v="DL-01814"/>
    <s v="CUST-0268"/>
    <s v="CMP-159"/>
    <x v="0"/>
    <s v="Closed Won"/>
    <s v="$1,281"/>
    <n v="1281"/>
    <x v="6"/>
    <x v="21"/>
    <x v="19"/>
    <s v="2023-03-21"/>
    <d v="2023-03-21T00:00:00"/>
    <m/>
    <s v=""/>
    <d v="2023-08-13T00:00:00"/>
    <d v="2023-08-13T00:00:00"/>
    <n v="145"/>
    <n v="0"/>
    <n v="1"/>
    <n v="30.6"/>
    <s v="East Africa"/>
    <m/>
    <x v="1"/>
    <x v="0"/>
    <n v="1"/>
    <s v=""/>
    <x v="0"/>
  </r>
  <r>
    <s v="DL-01815"/>
    <s v="CUST-0033"/>
    <s v="CMP-237"/>
    <x v="0"/>
    <s v="Closed Lost"/>
    <s v="4,981"/>
    <n v="4981"/>
    <x v="6"/>
    <x v="19"/>
    <x v="17"/>
    <s v="22/12/2023"/>
    <d v="2023-12-22T00:00:00"/>
    <m/>
    <s v=""/>
    <d v="2024-04-03T00:00:00"/>
    <d v="2024-04-03T00:00:00"/>
    <n v="103"/>
    <n v="0"/>
    <n v="1"/>
    <n v="21.4"/>
    <s v="East Africa"/>
    <m/>
    <x v="2"/>
    <x v="2"/>
    <n v="1"/>
    <s v=""/>
    <x v="0"/>
  </r>
  <r>
    <s v="DL-01816"/>
    <s v="CUST-0801"/>
    <s v="CMP-210"/>
    <x v="2"/>
    <s v="Demo"/>
    <s v="39,105"/>
    <n v="39105"/>
    <x v="0"/>
    <x v="4"/>
    <x v="4"/>
    <s v="31/01/2023"/>
    <d v="2023-01-31T00:00:00"/>
    <d v="2023-04-24T00:00:00"/>
    <d v="2023-04-24T00:00:00"/>
    <m/>
    <s v=""/>
    <m/>
    <n v="0"/>
    <n v="1"/>
    <n v="18.899999999999999"/>
    <s v="ANZ"/>
    <m/>
    <x v="0"/>
    <x v="2"/>
    <n v="0"/>
    <s v=""/>
    <x v="0"/>
  </r>
  <r>
    <s v="DL-01817"/>
    <s v="CUST-1435"/>
    <s v="CMP-353"/>
    <x v="2"/>
    <s v="Demo"/>
    <s v="22K"/>
    <n v="22000"/>
    <x v="3"/>
    <x v="12"/>
    <x v="11"/>
    <s v="2024-07-26"/>
    <d v="2024-07-26T00:00:00"/>
    <d v="2025-01-03T00:00:00"/>
    <d v="2025-01-03T00:00:00"/>
    <m/>
    <s v=""/>
    <m/>
    <n v="0"/>
    <n v="1"/>
    <n v="32.700000000000003"/>
    <s v="South Asia"/>
    <m/>
    <x v="0"/>
    <x v="0"/>
    <n v="0"/>
    <s v=""/>
    <x v="0"/>
  </r>
  <r>
    <s v="DL-01818"/>
    <s v="CUST-0558"/>
    <s v=""/>
    <x v="3"/>
    <s v="Negotiation"/>
    <s v="$17,679"/>
    <n v="17679"/>
    <x v="3"/>
    <x v="25"/>
    <x v="21"/>
    <s v="2022-07-17"/>
    <d v="2022-07-17T00:00:00"/>
    <d v="2022-09-11T00:00:00"/>
    <d v="2022-09-11T00:00:00"/>
    <m/>
    <s v=""/>
    <m/>
    <n v="0"/>
    <n v="1"/>
    <n v="26.3"/>
    <s v="East Africa"/>
    <m/>
    <x v="0"/>
    <x v="0"/>
    <n v="0"/>
    <s v=""/>
    <x v="0"/>
  </r>
  <r>
    <s v="DL-01819"/>
    <s v="CUST-0968"/>
    <s v="CMP-367"/>
    <x v="1"/>
    <s v="Closed Lost"/>
    <s v="61498"/>
    <n v="61498"/>
    <x v="6"/>
    <x v="19"/>
    <x v="17"/>
    <s v="2024-12-30"/>
    <d v="2024-12-30T00:00:00"/>
    <d v="2025-05-31T00:00:00"/>
    <d v="2025-05-31T00:00:00"/>
    <d v="2025-04-27T00:00:00"/>
    <d v="2025-04-27T00:00:00"/>
    <n v="118"/>
    <n v="0"/>
    <n v="1"/>
    <n v="15.5"/>
    <s v="South Asia"/>
    <m/>
    <x v="2"/>
    <x v="0"/>
    <n v="1"/>
    <n v="-34"/>
    <x v="1"/>
  </r>
  <r>
    <s v="DL-01820"/>
    <s v="CUST-1176"/>
    <s v=""/>
    <x v="0"/>
    <s v="Closed Lost"/>
    <s v="$3,710"/>
    <n v="3710"/>
    <x v="4"/>
    <x v="7"/>
    <x v="6"/>
    <s v="2022-06-15"/>
    <d v="2022-06-15T00:00:00"/>
    <d v="2022-07-25T00:00:00"/>
    <d v="2022-07-25T00:00:00"/>
    <d v="2022-12-11T00:00:00"/>
    <d v="2022-12-11T00:00:00"/>
    <n v="179"/>
    <n v="0"/>
    <n v="1"/>
    <n v="28.5"/>
    <s v="Southeast Asia"/>
    <m/>
    <x v="2"/>
    <x v="0"/>
    <n v="1"/>
    <n v="139"/>
    <x v="0"/>
  </r>
  <r>
    <s v="DL-01821"/>
    <s v="CUST-0154"/>
    <s v=""/>
    <x v="1"/>
    <s v="Prospecting"/>
    <s v="181630"/>
    <n v="181630"/>
    <x v="2"/>
    <x v="1"/>
    <x v="1"/>
    <s v="2023-02-06"/>
    <d v="2023-02-06T00:00:00"/>
    <d v="2023-04-09T00:00:00"/>
    <d v="2023-04-09T00:00:00"/>
    <m/>
    <s v=""/>
    <m/>
    <n v="0"/>
    <n v="1"/>
    <n v="23.2"/>
    <s v="East Africa"/>
    <m/>
    <x v="0"/>
    <x v="2"/>
    <n v="0"/>
    <s v=""/>
    <x v="0"/>
  </r>
  <r>
    <s v="DL-01822"/>
    <s v="CUST-0024"/>
    <s v="CMP-305"/>
    <x v="2"/>
    <s v="Demo"/>
    <s v="$46,625"/>
    <n v="46625"/>
    <x v="5"/>
    <x v="8"/>
    <x v="7"/>
    <s v="2023-05-25"/>
    <d v="2023-05-25T00:00:00"/>
    <d v="2023-06-25T00:00:00"/>
    <d v="2023-06-25T00:00:00"/>
    <m/>
    <s v=""/>
    <m/>
    <n v="0"/>
    <n v="1"/>
    <m/>
    <s v="East Africa"/>
    <m/>
    <x v="0"/>
    <x v="1"/>
    <n v="0"/>
    <s v=""/>
    <x v="0"/>
  </r>
  <r>
    <s v="DL-01823"/>
    <s v="CUST-0858"/>
    <s v="CMP-257"/>
    <x v="0"/>
    <s v="Proposal"/>
    <s v="7038"/>
    <n v="7038"/>
    <x v="4"/>
    <x v="10"/>
    <x v="9"/>
    <s v="2022-06-05"/>
    <d v="2022-06-05T00:00:00"/>
    <d v="2022-11-23T00:00:00"/>
    <d v="2022-11-23T00:00:00"/>
    <m/>
    <s v=""/>
    <m/>
    <n v="0"/>
    <n v="1"/>
    <n v="34"/>
    <s v="Middle East"/>
    <m/>
    <x v="0"/>
    <x v="2"/>
    <n v="0"/>
    <s v=""/>
    <x v="0"/>
  </r>
  <r>
    <s v="DL-01824"/>
    <s v="CUST-0859"/>
    <s v="CMP-372"/>
    <x v="0"/>
    <s v="Proposal"/>
    <s v="4593"/>
    <n v="4593"/>
    <x v="7"/>
    <x v="22"/>
    <x v="20"/>
    <s v="2023-12-21"/>
    <d v="2023-12-21T00:00:00"/>
    <d v="2024-03-26T00:00:00"/>
    <d v="2024-03-26T00:00:00"/>
    <m/>
    <s v=""/>
    <m/>
    <n v="0"/>
    <n v="1"/>
    <m/>
    <s v="South Asia"/>
    <m/>
    <x v="0"/>
    <x v="1"/>
    <n v="0"/>
    <s v=""/>
    <x v="0"/>
  </r>
  <r>
    <s v="DL-01825"/>
    <s v="CUST-0053"/>
    <s v="CMP-196"/>
    <x v="1"/>
    <s v="Proposal"/>
    <s v="$176,547"/>
    <n v="176547"/>
    <x v="7"/>
    <x v="16"/>
    <x v="15"/>
    <s v="2022-04-23"/>
    <d v="2022-04-23T00:00:00"/>
    <d v="2022-05-26T00:00:00"/>
    <d v="2022-05-26T00:00:00"/>
    <m/>
    <s v=""/>
    <m/>
    <n v="0"/>
    <n v="1"/>
    <n v="29.8"/>
    <s v="South Asia"/>
    <m/>
    <x v="0"/>
    <x v="2"/>
    <n v="0"/>
    <s v=""/>
    <x v="0"/>
  </r>
  <r>
    <s v="DL-01826"/>
    <s v="CUST-0767"/>
    <s v="CMP-289"/>
    <x v="4"/>
    <s v="Closed Lost"/>
    <s v="$2,661"/>
    <n v="2661"/>
    <x v="3"/>
    <x v="16"/>
    <x v="15"/>
    <s v="2023-01-19"/>
    <d v="2023-01-19T00:00:00"/>
    <d v="2023-04-25T00:00:00"/>
    <d v="2023-04-25T00:00:00"/>
    <d v="2023-03-25T00:00:00"/>
    <d v="2023-03-25T00:00:00"/>
    <n v="65"/>
    <n v="0"/>
    <n v="1"/>
    <n v="28.8"/>
    <s v="Middle East"/>
    <m/>
    <x v="2"/>
    <x v="2"/>
    <n v="1"/>
    <n v="-31"/>
    <x v="1"/>
  </r>
  <r>
    <s v="DL-01827"/>
    <s v="CUST-0060"/>
    <s v=""/>
    <x v="0"/>
    <s v="Closed Won"/>
    <s v="2751"/>
    <n v="2751"/>
    <x v="3"/>
    <x v="20"/>
    <x v="18"/>
    <s v="2024-07-23"/>
    <d v="2024-07-23T00:00:00"/>
    <d v="2024-10-01T00:00:00"/>
    <d v="2024-10-01T00:00:00"/>
    <d v="2024-10-22T00:00:00"/>
    <d v="2024-10-22T00:00:00"/>
    <n v="91"/>
    <n v="0"/>
    <n v="1"/>
    <n v="21.3"/>
    <s v="ANZ"/>
    <m/>
    <x v="1"/>
    <x v="2"/>
    <n v="1"/>
    <n v="21"/>
    <x v="1"/>
  </r>
  <r>
    <s v="DL-01828"/>
    <s v="CUST-0987"/>
    <s v="CMP-215"/>
    <x v="1"/>
    <s v="Proposal"/>
    <s v="$82,357"/>
    <n v="82357"/>
    <x v="3"/>
    <x v="4"/>
    <x v="4"/>
    <s v="2023-10-28"/>
    <d v="2023-10-28T00:00:00"/>
    <d v="2023-12-11T00:00:00"/>
    <d v="2023-12-11T00:00:00"/>
    <m/>
    <s v=""/>
    <m/>
    <n v="0"/>
    <n v="1"/>
    <n v="10.3"/>
    <s v="East Africa"/>
    <m/>
    <x v="0"/>
    <x v="0"/>
    <n v="0"/>
    <s v=""/>
    <x v="0"/>
  </r>
  <r>
    <s v="DL-01829"/>
    <s v="CUST-1128"/>
    <s v="CMP-398"/>
    <x v="0"/>
    <s v="Closed Lost"/>
    <s v="5649"/>
    <n v="5649"/>
    <x v="3"/>
    <x v="16"/>
    <x v="15"/>
    <s v="2023-12-07"/>
    <d v="2023-12-07T00:00:00"/>
    <d v="2024-04-12T00:00:00"/>
    <d v="2024-04-12T00:00:00"/>
    <d v="2024-04-05T00:00:00"/>
    <d v="2024-04-05T00:00:00"/>
    <n v="120"/>
    <n v="0"/>
    <n v="1"/>
    <n v="28.8"/>
    <s v="Southeast Asia"/>
    <m/>
    <x v="2"/>
    <x v="0"/>
    <n v="1"/>
    <n v="-7"/>
    <x v="1"/>
  </r>
  <r>
    <s v="DL-01830"/>
    <s v="CUST-0919"/>
    <s v=""/>
    <x v="3"/>
    <s v="Qualification"/>
    <s v="$5,460"/>
    <n v="5460"/>
    <x v="2"/>
    <x v="25"/>
    <x v="21"/>
    <s v="2024-01-14"/>
    <d v="2024-01-14T00:00:00"/>
    <d v="2024-03-15T00:00:00"/>
    <d v="2024-03-15T00:00:00"/>
    <m/>
    <s v=""/>
    <m/>
    <n v="0"/>
    <n v="1"/>
    <n v="17.2"/>
    <s v="East Africa"/>
    <m/>
    <x v="0"/>
    <x v="0"/>
    <n v="0"/>
    <s v=""/>
    <x v="0"/>
  </r>
  <r>
    <s v="DL-01831"/>
    <s v="CUST-1087"/>
    <s v=""/>
    <x v="4"/>
    <s v="Qualification"/>
    <s v="6006"/>
    <n v="6006"/>
    <x v="0"/>
    <x v="17"/>
    <x v="16"/>
    <s v="2024-06-22"/>
    <d v="2024-06-22T00:00:00"/>
    <d v="2024-08-26T00:00:00"/>
    <d v="2024-08-26T00:00:00"/>
    <m/>
    <s v=""/>
    <m/>
    <n v="0"/>
    <n v="1"/>
    <m/>
    <s v="East Africa"/>
    <m/>
    <x v="0"/>
    <x v="2"/>
    <n v="0"/>
    <s v=""/>
    <x v="0"/>
  </r>
  <r>
    <s v="DL-01832"/>
    <s v="CUST-0367"/>
    <s v="CMP-352"/>
    <x v="4"/>
    <s v="Proposal"/>
    <s v="10,439"/>
    <n v="10439"/>
    <x v="2"/>
    <x v="10"/>
    <x v="9"/>
    <s v="2024-12-04"/>
    <d v="2024-12-04T00:00:00"/>
    <d v="2025-03-01T00:00:00"/>
    <d v="2025-03-01T00:00:00"/>
    <m/>
    <s v=""/>
    <m/>
    <n v="0"/>
    <n v="1"/>
    <m/>
    <s v="Middle East"/>
    <m/>
    <x v="0"/>
    <x v="2"/>
    <n v="0"/>
    <s v=""/>
    <x v="0"/>
  </r>
  <r>
    <s v="DL-01833"/>
    <s v="CUST-0607"/>
    <s v="CMP-037"/>
    <x v="4"/>
    <s v="Qualification"/>
    <s v="11054"/>
    <n v="11054"/>
    <x v="0"/>
    <x v="20"/>
    <x v="18"/>
    <s v="2024-12-24"/>
    <d v="2024-12-24T00:00:00"/>
    <d v="2025-02-06T00:00:00"/>
    <d v="2025-02-06T00:00:00"/>
    <m/>
    <s v=""/>
    <m/>
    <n v="0"/>
    <n v="1"/>
    <m/>
    <s v="Southeast Asia"/>
    <m/>
    <x v="0"/>
    <x v="2"/>
    <n v="0"/>
    <s v=""/>
    <x v="0"/>
  </r>
  <r>
    <s v="DL-01834"/>
    <s v="CUST-0257"/>
    <s v="CMP-028"/>
    <x v="3"/>
    <s v="Proposal"/>
    <s v="17,083"/>
    <n v="17083"/>
    <x v="3"/>
    <x v="4"/>
    <x v="4"/>
    <s v="2024-05-30"/>
    <d v="2024-05-30T00:00:00"/>
    <d v="2024-07-11T00:00:00"/>
    <d v="2024-07-11T00:00:00"/>
    <m/>
    <s v=""/>
    <m/>
    <n v="0"/>
    <n v="1"/>
    <n v="8.9"/>
    <s v="South Asia"/>
    <m/>
    <x v="0"/>
    <x v="1"/>
    <n v="0"/>
    <s v=""/>
    <x v="0"/>
  </r>
  <r>
    <s v="DL-01835"/>
    <s v="CUST-1485"/>
    <s v="CMP-198"/>
    <x v="1"/>
    <s v="Proposal"/>
    <s v="110091"/>
    <n v="110091"/>
    <x v="2"/>
    <x v="0"/>
    <x v="0"/>
    <s v="2023-11-17"/>
    <d v="2023-11-17T00:00:00"/>
    <d v="2024-01-18T00:00:00"/>
    <d v="2024-01-18T00:00:00"/>
    <m/>
    <s v=""/>
    <m/>
    <n v="0"/>
    <n v="1"/>
    <n v="2.7"/>
    <s v="Middle East"/>
    <m/>
    <x v="0"/>
    <x v="2"/>
    <n v="0"/>
    <s v=""/>
    <x v="0"/>
  </r>
  <r>
    <s v="DL-01836"/>
    <s v="CUST-1410"/>
    <s v="CMP-238"/>
    <x v="3"/>
    <s v="Demo"/>
    <s v="5,941"/>
    <n v="5941"/>
    <x v="3"/>
    <x v="25"/>
    <x v="21"/>
    <s v="2023-10-12"/>
    <d v="2023-10-12T00:00:00"/>
    <m/>
    <s v=""/>
    <m/>
    <s v=""/>
    <m/>
    <n v="0"/>
    <n v="1"/>
    <n v="28.6"/>
    <s v="South Asia"/>
    <m/>
    <x v="0"/>
    <x v="2"/>
    <n v="0"/>
    <s v=""/>
    <x v="0"/>
  </r>
  <r>
    <s v="DL-01837"/>
    <s v="CUST-0166"/>
    <s v=""/>
    <x v="3"/>
    <s v="Prospecting"/>
    <s v="8781"/>
    <n v="8781"/>
    <x v="1"/>
    <x v="21"/>
    <x v="19"/>
    <s v="2024-12-28"/>
    <d v="2024-12-28T00:00:00"/>
    <d v="2025-04-02T00:00:00"/>
    <d v="2025-04-02T00:00:00"/>
    <m/>
    <s v=""/>
    <m/>
    <n v="0"/>
    <n v="1"/>
    <n v="11.7"/>
    <s v="Southeast Asia"/>
    <m/>
    <x v="0"/>
    <x v="1"/>
    <n v="0"/>
    <s v=""/>
    <x v="0"/>
  </r>
  <r>
    <s v="DL-01838"/>
    <s v="CUST-0370"/>
    <s v="CMP-006"/>
    <x v="2"/>
    <s v="Closed Lost"/>
    <s v="26K"/>
    <n v="26000"/>
    <x v="0"/>
    <x v="6"/>
    <x v="2"/>
    <s v="2023-05-09"/>
    <d v="2023-05-09T00:00:00"/>
    <d v="2023-07-30T00:00:00"/>
    <d v="2023-07-30T00:00:00"/>
    <d v="2023-07-31T00:00:00"/>
    <d v="2023-07-31T00:00:00"/>
    <n v="83"/>
    <n v="0"/>
    <n v="1"/>
    <n v="12.5"/>
    <s v="ANZ"/>
    <m/>
    <x v="2"/>
    <x v="0"/>
    <n v="1"/>
    <n v="1"/>
    <x v="1"/>
  </r>
  <r>
    <s v="DL-01839"/>
    <s v="CUST-1019"/>
    <s v="CMP-201"/>
    <x v="2"/>
    <s v="Qualification"/>
    <s v="14K"/>
    <n v="14000"/>
    <x v="3"/>
    <x v="19"/>
    <x v="17"/>
    <s v="2024-08-29"/>
    <d v="2024-08-29T00:00:00"/>
    <d v="2025-01-10T00:00:00"/>
    <d v="2025-01-10T00:00:00"/>
    <m/>
    <s v=""/>
    <m/>
    <n v="0"/>
    <n v="1"/>
    <n v="5"/>
    <s v="East Africa"/>
    <m/>
    <x v="0"/>
    <x v="1"/>
    <n v="0"/>
    <s v=""/>
    <x v="0"/>
  </r>
  <r>
    <s v="DL-01840"/>
    <s v="CUST-1155"/>
    <s v="CMP-076"/>
    <x v="3"/>
    <s v="Closed Lost"/>
    <s v="$22,572"/>
    <n v="22572"/>
    <x v="6"/>
    <x v="4"/>
    <x v="4"/>
    <s v="2024-03-28"/>
    <d v="2024-03-28T00:00:00"/>
    <d v="2024-06-27T00:00:00"/>
    <d v="2024-06-27T00:00:00"/>
    <d v="2024-06-06T00:00:00"/>
    <d v="2024-06-06T00:00:00"/>
    <n v="70"/>
    <n v="0"/>
    <n v="1"/>
    <n v="34.1"/>
    <s v="ANZ"/>
    <m/>
    <x v="2"/>
    <x v="0"/>
    <n v="1"/>
    <n v="-21"/>
    <x v="1"/>
  </r>
  <r>
    <s v="DL-01841"/>
    <s v="CUST-1476"/>
    <s v="CMP-072"/>
    <x v="1"/>
    <s v="Proposal"/>
    <s v="$175,536"/>
    <n v="175536"/>
    <x v="8"/>
    <x v="11"/>
    <x v="10"/>
    <s v="2023-07-03"/>
    <d v="2023-07-03T00:00:00"/>
    <d v="2023-09-18T00:00:00"/>
    <d v="2023-09-18T00:00:00"/>
    <m/>
    <s v=""/>
    <m/>
    <n v="0"/>
    <n v="1"/>
    <n v="25.5"/>
    <s v="South Asia"/>
    <m/>
    <x v="0"/>
    <x v="0"/>
    <n v="0"/>
    <s v=""/>
    <x v="0"/>
  </r>
  <r>
    <s v="DL-01842"/>
    <s v="CUST-0354"/>
    <s v=""/>
    <x v="4"/>
    <s v="Demo"/>
    <s v="$3,505"/>
    <n v="3505"/>
    <x v="4"/>
    <x v="12"/>
    <x v="11"/>
    <s v="2024-11-22"/>
    <d v="2024-11-22T00:00:00"/>
    <m/>
    <s v=""/>
    <m/>
    <s v=""/>
    <m/>
    <n v="0"/>
    <n v="1"/>
    <m/>
    <s v="Southeast Asia"/>
    <m/>
    <x v="0"/>
    <x v="1"/>
    <n v="0"/>
    <s v=""/>
    <x v="0"/>
  </r>
  <r>
    <s v="DL-01843"/>
    <s v="CUST-1040"/>
    <s v="CMP-232"/>
    <x v="1"/>
    <s v="Prospecting"/>
    <s v="$160,428"/>
    <n v="160428"/>
    <x v="2"/>
    <x v="7"/>
    <x v="6"/>
    <s v="05/03/2024"/>
    <d v="2024-03-05T00:00:00"/>
    <d v="2024-05-17T00:00:00"/>
    <d v="2024-05-17T00:00:00"/>
    <m/>
    <s v=""/>
    <m/>
    <n v="0"/>
    <n v="1"/>
    <n v="0"/>
    <s v="Middle East"/>
    <m/>
    <x v="0"/>
    <x v="1"/>
    <n v="0"/>
    <s v=""/>
    <x v="0"/>
  </r>
  <r>
    <s v="DL-01844"/>
    <s v="CUST-0111"/>
    <s v="CMP-132"/>
    <x v="0"/>
    <s v="Qualification"/>
    <s v="3610"/>
    <n v="3610"/>
    <x v="1"/>
    <x v="15"/>
    <x v="14"/>
    <s v="2023-05-11"/>
    <d v="2023-05-11T00:00:00"/>
    <d v="2023-10-03T00:00:00"/>
    <d v="2023-10-03T00:00:00"/>
    <m/>
    <s v=""/>
    <m/>
    <n v="0"/>
    <n v="1"/>
    <n v="8.4"/>
    <s v="Middle East"/>
    <m/>
    <x v="0"/>
    <x v="0"/>
    <n v="0"/>
    <s v=""/>
    <x v="0"/>
  </r>
  <r>
    <s v="DL-01845"/>
    <s v="CUST-1303"/>
    <s v="CMP-183"/>
    <x v="2"/>
    <s v="Prospecting"/>
    <s v="$40,742"/>
    <n v="40742"/>
    <x v="6"/>
    <x v="6"/>
    <x v="2"/>
    <s v="2023-12-26"/>
    <d v="2023-12-26T00:00:00"/>
    <d v="2024-04-30T00:00:00"/>
    <d v="2024-04-30T00:00:00"/>
    <m/>
    <s v=""/>
    <m/>
    <n v="0"/>
    <n v="1"/>
    <m/>
    <s v="East Africa"/>
    <m/>
    <x v="0"/>
    <x v="0"/>
    <n v="0"/>
    <s v=""/>
    <x v="0"/>
  </r>
  <r>
    <s v="DL-01846"/>
    <s v="CUST-1272"/>
    <s v="CMP-188"/>
    <x v="4"/>
    <s v="Closed Lost"/>
    <s v="$5,657"/>
    <n v="5657"/>
    <x v="5"/>
    <x v="19"/>
    <x v="17"/>
    <s v="2022-10-11"/>
    <d v="2022-10-11T00:00:00"/>
    <d v="2022-11-29T00:00:00"/>
    <d v="2022-11-29T00:00:00"/>
    <d v="2022-11-20T00:00:00"/>
    <d v="2022-11-20T00:00:00"/>
    <n v="40"/>
    <n v="0"/>
    <n v="1"/>
    <n v="5.2"/>
    <s v="East Africa"/>
    <m/>
    <x v="2"/>
    <x v="2"/>
    <n v="1"/>
    <n v="-9"/>
    <x v="1"/>
  </r>
  <r>
    <s v="DL-01847"/>
    <s v="CUST-0401"/>
    <s v="CMP-361"/>
    <x v="3"/>
    <s v="Qualification"/>
    <s v="13134"/>
    <n v="13134"/>
    <x v="4"/>
    <x v="3"/>
    <x v="3"/>
    <s v="2023-11-07"/>
    <d v="2023-11-07T00:00:00"/>
    <d v="2024-03-16T00:00:00"/>
    <d v="2024-03-16T00:00:00"/>
    <m/>
    <s v=""/>
    <m/>
    <n v="0"/>
    <n v="1"/>
    <n v="16"/>
    <s v="Southeast Asia"/>
    <m/>
    <x v="0"/>
    <x v="2"/>
    <n v="0"/>
    <s v=""/>
    <x v="0"/>
  </r>
  <r>
    <s v="DL-01848"/>
    <s v="CUST-0615"/>
    <s v=""/>
    <x v="1"/>
    <s v="Closed Lost"/>
    <s v="$59,659"/>
    <n v="59659"/>
    <x v="7"/>
    <x v="8"/>
    <x v="7"/>
    <s v="2024-06-16"/>
    <d v="2024-06-16T00:00:00"/>
    <d v="2024-07-29T00:00:00"/>
    <d v="2024-07-29T00:00:00"/>
    <d v="2024-12-30T00:00:00"/>
    <d v="2024-12-30T00:00:00"/>
    <n v="197"/>
    <n v="0"/>
    <n v="1"/>
    <n v="34.799999999999997"/>
    <s v="South Asia"/>
    <m/>
    <x v="2"/>
    <x v="2"/>
    <n v="1"/>
    <n v="154"/>
    <x v="0"/>
  </r>
  <r>
    <s v="DL-01849"/>
    <s v="CUST-0323"/>
    <s v="CMP-178"/>
    <x v="4"/>
    <s v="Closed Won"/>
    <s v="13,997"/>
    <n v="13997"/>
    <x v="7"/>
    <x v="4"/>
    <x v="4"/>
    <s v="2023-07-27"/>
    <d v="2023-07-27T00:00:00"/>
    <d v="2023-11-14T00:00:00"/>
    <d v="2023-11-14T00:00:00"/>
    <d v="2023-09-10T00:00:00"/>
    <d v="2023-09-10T00:00:00"/>
    <n v="45"/>
    <n v="0"/>
    <n v="1"/>
    <m/>
    <s v="Middle East"/>
    <m/>
    <x v="1"/>
    <x v="0"/>
    <n v="1"/>
    <n v="-65"/>
    <x v="1"/>
  </r>
  <r>
    <s v="DL-01850"/>
    <s v="CUST-0976"/>
    <s v="CMP-400"/>
    <x v="2"/>
    <s v="Demo"/>
    <s v="$32,868"/>
    <n v="32868"/>
    <x v="1"/>
    <x v="14"/>
    <x v="13"/>
    <s v="2022-05-26"/>
    <d v="2022-05-26T00:00:00"/>
    <d v="2022-07-27T00:00:00"/>
    <d v="2022-07-27T00:00:00"/>
    <m/>
    <s v=""/>
    <m/>
    <n v="0"/>
    <n v="1"/>
    <n v="0.2"/>
    <s v="Southeast Asia"/>
    <m/>
    <x v="0"/>
    <x v="2"/>
    <n v="0"/>
    <s v=""/>
    <x v="0"/>
  </r>
  <r>
    <s v="DL-01851"/>
    <s v="CUST-1058"/>
    <s v=""/>
    <x v="3"/>
    <s v="Prospecting"/>
    <s v="15,210"/>
    <n v="15210"/>
    <x v="4"/>
    <x v="15"/>
    <x v="14"/>
    <s v="2023-09-22"/>
    <d v="2023-09-22T00:00:00"/>
    <d v="2024-01-11T00:00:00"/>
    <d v="2024-01-11T00:00:00"/>
    <m/>
    <s v=""/>
    <m/>
    <n v="0"/>
    <n v="1"/>
    <n v="28.9"/>
    <s v="South Asia"/>
    <m/>
    <x v="0"/>
    <x v="2"/>
    <n v="0"/>
    <s v=""/>
    <x v="0"/>
  </r>
  <r>
    <s v="DL-01852"/>
    <s v="CUST-0829"/>
    <s v=""/>
    <x v="1"/>
    <s v="Qualification"/>
    <s v="76923"/>
    <n v="76923"/>
    <x v="4"/>
    <x v="16"/>
    <x v="15"/>
    <s v="24/02/2022"/>
    <d v="2022-02-24T00:00:00"/>
    <d v="2022-04-10T00:00:00"/>
    <d v="2022-04-10T00:00:00"/>
    <m/>
    <s v=""/>
    <m/>
    <n v="0"/>
    <n v="1"/>
    <n v="34.6"/>
    <s v="South Asia"/>
    <m/>
    <x v="0"/>
    <x v="2"/>
    <n v="0"/>
    <s v=""/>
    <x v="0"/>
  </r>
  <r>
    <s v="DL-01853"/>
    <s v="CUST-0287"/>
    <s v=""/>
    <x v="2"/>
    <s v="Qualification"/>
    <s v="$31,713"/>
    <n v="31713"/>
    <x v="6"/>
    <x v="24"/>
    <x v="15"/>
    <s v="2023-04-27"/>
    <d v="2023-04-27T00:00:00"/>
    <d v="2023-05-24T00:00:00"/>
    <d v="2023-05-24T00:00:00"/>
    <m/>
    <s v=""/>
    <m/>
    <n v="0"/>
    <n v="1"/>
    <n v="18.5"/>
    <s v="ANZ"/>
    <m/>
    <x v="0"/>
    <x v="0"/>
    <n v="0"/>
    <s v=""/>
    <x v="0"/>
  </r>
  <r>
    <s v="DL-01854"/>
    <s v="CUST-0032"/>
    <s v="CMP-030"/>
    <x v="0"/>
    <s v="Demo"/>
    <s v="7659"/>
    <n v="7659"/>
    <x v="8"/>
    <x v="1"/>
    <x v="1"/>
    <s v="2022-07-24"/>
    <d v="2022-07-24T00:00:00"/>
    <d v="2022-09-26T00:00:00"/>
    <d v="2022-09-26T00:00:00"/>
    <m/>
    <s v=""/>
    <m/>
    <n v="0"/>
    <n v="1"/>
    <n v="27.7"/>
    <s v="East Africa"/>
    <m/>
    <x v="0"/>
    <x v="0"/>
    <n v="0"/>
    <s v=""/>
    <x v="0"/>
  </r>
  <r>
    <s v="DL-01855"/>
    <s v="CUST-1491"/>
    <s v=""/>
    <x v="3"/>
    <s v="Demo"/>
    <s v="4005"/>
    <n v="4005"/>
    <x v="2"/>
    <x v="10"/>
    <x v="9"/>
    <s v="2024-05-19"/>
    <d v="2024-05-19T00:00:00"/>
    <d v="2024-08-31T00:00:00"/>
    <d v="2024-08-31T00:00:00"/>
    <m/>
    <s v=""/>
    <m/>
    <n v="0"/>
    <n v="1"/>
    <n v="24.1"/>
    <s v="Southeast Asia"/>
    <m/>
    <x v="0"/>
    <x v="0"/>
    <n v="0"/>
    <s v=""/>
    <x v="0"/>
  </r>
  <r>
    <s v="DL-01856"/>
    <s v="CUST-0949"/>
    <s v="CMP-213"/>
    <x v="0"/>
    <s v="Closed Lost"/>
    <s v="$6,311"/>
    <n v="6311"/>
    <x v="7"/>
    <x v="13"/>
    <x v="12"/>
    <s v="2024-05-25"/>
    <d v="2024-05-25T00:00:00"/>
    <d v="2024-11-18T00:00:00"/>
    <d v="2024-11-18T00:00:00"/>
    <d v="2024-10-02T00:00:00"/>
    <d v="2024-10-02T00:00:00"/>
    <n v="130"/>
    <n v="0"/>
    <n v="1"/>
    <n v="31.4"/>
    <s v="ANZ"/>
    <m/>
    <x v="2"/>
    <x v="0"/>
    <n v="1"/>
    <n v="-47"/>
    <x v="1"/>
  </r>
  <r>
    <s v="DL-01857"/>
    <s v="CUST-1352"/>
    <s v="CMP-098"/>
    <x v="1"/>
    <s v="Proposal"/>
    <s v="205004"/>
    <n v="205004"/>
    <x v="0"/>
    <x v="34"/>
    <x v="16"/>
    <s v="2022-01-11"/>
    <d v="2022-01-11T00:00:00"/>
    <d v="2022-02-23T00:00:00"/>
    <d v="2022-02-23T00:00:00"/>
    <m/>
    <s v=""/>
    <m/>
    <n v="0"/>
    <n v="1"/>
    <n v="32.9"/>
    <s v="Middle East"/>
    <m/>
    <x v="0"/>
    <x v="2"/>
    <n v="0"/>
    <s v=""/>
    <x v="0"/>
  </r>
  <r>
    <s v="DL-01858"/>
    <s v="CUST-0200"/>
    <s v="CMP-329"/>
    <x v="0"/>
    <s v="Closed Won"/>
    <s v="8315"/>
    <n v="8315"/>
    <x v="4"/>
    <x v="7"/>
    <x v="6"/>
    <s v="2023-10-28"/>
    <d v="2023-10-28T00:00:00"/>
    <d v="2024-03-29T00:00:00"/>
    <d v="2024-03-29T00:00:00"/>
    <d v="2024-01-13T00:00:00"/>
    <d v="2024-01-13T00:00:00"/>
    <n v="77"/>
    <n v="0"/>
    <n v="1"/>
    <n v="27.3"/>
    <s v="Southeast Asia"/>
    <m/>
    <x v="1"/>
    <x v="0"/>
    <n v="1"/>
    <n v="-76"/>
    <x v="1"/>
  </r>
  <r>
    <s v="DL-01859"/>
    <s v="CUST-0551"/>
    <s v="CMP-180"/>
    <x v="1"/>
    <s v="Prospecting"/>
    <s v="215,780"/>
    <n v="215780"/>
    <x v="7"/>
    <x v="17"/>
    <x v="16"/>
    <s v="2024-05-13"/>
    <d v="2024-05-13T00:00:00"/>
    <d v="2024-06-07T00:00:00"/>
    <d v="2024-06-07T00:00:00"/>
    <m/>
    <s v=""/>
    <m/>
    <n v="0"/>
    <n v="1"/>
    <m/>
    <s v="South Asia"/>
    <m/>
    <x v="0"/>
    <x v="0"/>
    <n v="0"/>
    <s v=""/>
    <x v="0"/>
  </r>
  <r>
    <s v="DL-01860"/>
    <s v="CUST-0781"/>
    <s v="CMP-302"/>
    <x v="2"/>
    <s v="Negotiation"/>
    <s v="46,351"/>
    <n v="46351"/>
    <x v="5"/>
    <x v="14"/>
    <x v="13"/>
    <s v="2023-02-27"/>
    <d v="2023-02-27T00:00:00"/>
    <d v="2023-08-08T00:00:00"/>
    <d v="2023-08-08T00:00:00"/>
    <m/>
    <s v=""/>
    <m/>
    <n v="0"/>
    <n v="1"/>
    <n v="2"/>
    <s v="ANZ"/>
    <m/>
    <x v="0"/>
    <x v="0"/>
    <n v="0"/>
    <s v=""/>
    <x v="0"/>
  </r>
  <r>
    <s v="DL-01861"/>
    <s v="CUST-0462"/>
    <s v="CMP-261"/>
    <x v="0"/>
    <s v="Closed Lost"/>
    <s v="5,240"/>
    <n v="5240"/>
    <x v="7"/>
    <x v="9"/>
    <x v="8"/>
    <s v="2024-10-27"/>
    <d v="2024-10-27T00:00:00"/>
    <d v="2025-02-05T00:00:00"/>
    <d v="2025-02-05T00:00:00"/>
    <d v="2024-12-11T00:00:00"/>
    <d v="2024-12-11T00:00:00"/>
    <n v="45"/>
    <n v="0"/>
    <n v="1"/>
    <n v="33.1"/>
    <s v="Southeast Asia"/>
    <m/>
    <x v="2"/>
    <x v="2"/>
    <n v="1"/>
    <n v="-56"/>
    <x v="1"/>
  </r>
  <r>
    <s v="DL-01862"/>
    <s v="CUST-1130"/>
    <s v="CMP-260"/>
    <x v="2"/>
    <s v="Closed Lost"/>
    <s v="30K"/>
    <n v="30000"/>
    <x v="3"/>
    <x v="10"/>
    <x v="9"/>
    <s v="2024-03-05"/>
    <d v="2024-03-05T00:00:00"/>
    <d v="2024-03-24T00:00:00"/>
    <d v="2024-03-24T00:00:00"/>
    <d v="2024-05-14T00:00:00"/>
    <d v="2024-05-14T00:00:00"/>
    <n v="70"/>
    <n v="0"/>
    <n v="1"/>
    <m/>
    <s v="Middle East"/>
    <m/>
    <x v="2"/>
    <x v="1"/>
    <n v="1"/>
    <n v="51"/>
    <x v="0"/>
  </r>
  <r>
    <s v="DL-01863"/>
    <s v="CUST-1125"/>
    <s v=""/>
    <x v="1"/>
    <s v="Qualification"/>
    <s v="55,717"/>
    <n v="55717"/>
    <x v="4"/>
    <x v="1"/>
    <x v="1"/>
    <s v="2024-07-17"/>
    <d v="2024-07-17T00:00:00"/>
    <d v="2024-11-23T00:00:00"/>
    <d v="2024-11-23T00:00:00"/>
    <m/>
    <s v=""/>
    <m/>
    <n v="0"/>
    <n v="1"/>
    <n v="29.4"/>
    <s v="ANZ"/>
    <m/>
    <x v="0"/>
    <x v="2"/>
    <n v="0"/>
    <s v=""/>
    <x v="0"/>
  </r>
  <r>
    <s v="DL-01864"/>
    <s v="CUST-0823"/>
    <s v="CMP-397"/>
    <x v="0"/>
    <s v="Demo"/>
    <s v="5685"/>
    <n v="5685"/>
    <x v="3"/>
    <x v="21"/>
    <x v="19"/>
    <s v="2022-03-19"/>
    <d v="2022-03-19T00:00:00"/>
    <d v="2022-05-15T00:00:00"/>
    <d v="2022-05-15T00:00:00"/>
    <m/>
    <s v=""/>
    <m/>
    <n v="0"/>
    <n v="1"/>
    <n v="16.8"/>
    <s v="East Africa"/>
    <m/>
    <x v="0"/>
    <x v="0"/>
    <n v="0"/>
    <s v=""/>
    <x v="0"/>
  </r>
  <r>
    <s v="DL-01865"/>
    <s v="CUST-1258"/>
    <s v=""/>
    <x v="0"/>
    <s v="Proposal"/>
    <s v="$6,330"/>
    <n v="6330"/>
    <x v="6"/>
    <x v="8"/>
    <x v="7"/>
    <s v="2022-01-22"/>
    <d v="2022-01-22T00:00:00"/>
    <d v="2022-05-20T00:00:00"/>
    <d v="2022-05-20T00:00:00"/>
    <m/>
    <s v=""/>
    <m/>
    <n v="0"/>
    <n v="1"/>
    <n v="3.5"/>
    <s v="East Africa"/>
    <m/>
    <x v="0"/>
    <x v="0"/>
    <n v="0"/>
    <s v=""/>
    <x v="0"/>
  </r>
  <r>
    <s v="DL-01866"/>
    <s v="CUST-0179"/>
    <s v="CMP-135"/>
    <x v="0"/>
    <s v="Closed Lost"/>
    <s v="1,388"/>
    <n v="1388"/>
    <x v="7"/>
    <x v="7"/>
    <x v="6"/>
    <s v="2023-05-02"/>
    <d v="2023-05-02T00:00:00"/>
    <d v="2023-07-13T00:00:00"/>
    <d v="2023-07-13T00:00:00"/>
    <d v="2023-11-14T00:00:00"/>
    <d v="2023-11-14T00:00:00"/>
    <n v="196"/>
    <n v="0"/>
    <n v="1"/>
    <m/>
    <s v="Southeast Asia"/>
    <m/>
    <x v="2"/>
    <x v="2"/>
    <n v="1"/>
    <n v="124"/>
    <x v="0"/>
  </r>
  <r>
    <s v="DL-01867"/>
    <s v="CUST-1212"/>
    <s v="CMP-342"/>
    <x v="4"/>
    <s v="Closed Lost"/>
    <s v="$8,946"/>
    <n v="8946"/>
    <x v="0"/>
    <x v="7"/>
    <x v="6"/>
    <s v="19/03/2024"/>
    <d v="2024-03-19T00:00:00"/>
    <d v="2024-06-23T00:00:00"/>
    <d v="2024-06-23T00:00:00"/>
    <d v="2024-09-06T00:00:00"/>
    <d v="2024-09-06T00:00:00"/>
    <n v="171"/>
    <n v="0"/>
    <n v="1"/>
    <n v="33.6"/>
    <s v="Southeast Asia"/>
    <m/>
    <x v="2"/>
    <x v="2"/>
    <n v="1"/>
    <n v="75"/>
    <x v="0"/>
  </r>
  <r>
    <s v="DL-01868"/>
    <s v="CUST-1163"/>
    <s v=""/>
    <x v="3"/>
    <s v="Negotiation"/>
    <s v="14507"/>
    <n v="14507"/>
    <x v="7"/>
    <x v="28"/>
    <x v="17"/>
    <s v="2023-12-18"/>
    <d v="2023-12-18T00:00:00"/>
    <d v="2024-05-22T00:00:00"/>
    <d v="2024-05-22T00:00:00"/>
    <m/>
    <s v=""/>
    <m/>
    <n v="0"/>
    <n v="1"/>
    <n v="12.9"/>
    <s v="Middle East"/>
    <m/>
    <x v="0"/>
    <x v="0"/>
    <n v="0"/>
    <s v=""/>
    <x v="0"/>
  </r>
  <r>
    <s v="DL-01869"/>
    <s v="CUST-1473"/>
    <s v="CMP-227"/>
    <x v="0"/>
    <s v="Proposal"/>
    <s v="8706"/>
    <n v="8706"/>
    <x v="7"/>
    <x v="5"/>
    <x v="5"/>
    <s v="2022-06-24"/>
    <d v="2022-06-24T00:00:00"/>
    <d v="2022-08-25T00:00:00"/>
    <d v="2022-08-25T00:00:00"/>
    <m/>
    <s v=""/>
    <m/>
    <n v="0"/>
    <n v="1"/>
    <n v="34.6"/>
    <s v="Southeast Asia"/>
    <m/>
    <x v="0"/>
    <x v="2"/>
    <n v="0"/>
    <s v=""/>
    <x v="0"/>
  </r>
  <r>
    <s v="DL-01870"/>
    <s v="CUST-1018"/>
    <s v="CMP-252"/>
    <x v="3"/>
    <s v="Closed Won"/>
    <s v="11,477"/>
    <n v="11477"/>
    <x v="4"/>
    <x v="13"/>
    <x v="12"/>
    <s v="02/07/2022"/>
    <d v="2022-07-02T00:00:00"/>
    <d v="2022-11-19T00:00:00"/>
    <d v="2022-11-19T00:00:00"/>
    <d v="2022-08-15T00:00:00"/>
    <d v="2022-08-15T00:00:00"/>
    <n v="44"/>
    <n v="1"/>
    <n v="2"/>
    <n v="10"/>
    <s v="ANZ"/>
    <m/>
    <x v="1"/>
    <x v="2"/>
    <n v="1"/>
    <n v="-96"/>
    <x v="1"/>
  </r>
  <r>
    <s v="DL-01871"/>
    <s v="CUST-0637"/>
    <s v=""/>
    <x v="1"/>
    <s v="Proposal"/>
    <s v="48968"/>
    <n v="48968"/>
    <x v="5"/>
    <x v="22"/>
    <x v="20"/>
    <s v="2024-12-18"/>
    <d v="2024-12-18T00:00:00"/>
    <d v="2025-01-09T00:00:00"/>
    <d v="2025-01-09T00:00:00"/>
    <m/>
    <s v=""/>
    <m/>
    <n v="0"/>
    <n v="1"/>
    <m/>
    <s v="Southeast Asia"/>
    <m/>
    <x v="0"/>
    <x v="1"/>
    <n v="0"/>
    <s v=""/>
    <x v="0"/>
  </r>
  <r>
    <s v="DL-01872"/>
    <s v="CUST-0566"/>
    <s v="CMP-372"/>
    <x v="3"/>
    <s v="Negotiation"/>
    <s v="20627"/>
    <n v="20627"/>
    <x v="5"/>
    <x v="3"/>
    <x v="3"/>
    <s v="2023-05-22"/>
    <d v="2023-05-22T00:00:00"/>
    <d v="2023-10-30T00:00:00"/>
    <d v="2023-10-30T00:00:00"/>
    <m/>
    <s v=""/>
    <m/>
    <n v="0"/>
    <n v="1"/>
    <n v="12.4"/>
    <s v="East Africa"/>
    <m/>
    <x v="0"/>
    <x v="0"/>
    <n v="0"/>
    <s v=""/>
    <x v="0"/>
  </r>
  <r>
    <s v="DL-01873"/>
    <s v="CUST-1008"/>
    <s v="CMP-353"/>
    <x v="2"/>
    <s v="Qualification"/>
    <s v="12499"/>
    <n v="12499"/>
    <x v="4"/>
    <x v="9"/>
    <x v="8"/>
    <s v="2024-02-12"/>
    <d v="2024-02-12T00:00:00"/>
    <d v="2024-05-16T00:00:00"/>
    <d v="2024-05-16T00:00:00"/>
    <m/>
    <s v=""/>
    <m/>
    <n v="0"/>
    <n v="1"/>
    <m/>
    <s v="Southeast Asia"/>
    <m/>
    <x v="0"/>
    <x v="1"/>
    <n v="0"/>
    <s v=""/>
    <x v="0"/>
  </r>
  <r>
    <s v="DL-01874"/>
    <s v="CUST-0814"/>
    <s v="CMP-008"/>
    <x v="1"/>
    <s v="Negotiation"/>
    <s v="96,972"/>
    <n v="96972"/>
    <x v="3"/>
    <x v="8"/>
    <x v="7"/>
    <s v="2022-08-02"/>
    <d v="2022-08-02T00:00:00"/>
    <d v="2022-09-16T00:00:00"/>
    <d v="2022-09-16T00:00:00"/>
    <m/>
    <s v=""/>
    <m/>
    <n v="0"/>
    <n v="1"/>
    <n v="24.4"/>
    <s v="Southeast Asia"/>
    <m/>
    <x v="0"/>
    <x v="0"/>
    <n v="0"/>
    <s v=""/>
    <x v="0"/>
  </r>
  <r>
    <s v="DL-01875"/>
    <s v="CUST-1070"/>
    <s v="CMP-294"/>
    <x v="2"/>
    <s v="Closed Won"/>
    <s v="$30,469"/>
    <n v="30469"/>
    <x v="2"/>
    <x v="16"/>
    <x v="15"/>
    <s v="2024-02-15"/>
    <d v="2024-02-15T00:00:00"/>
    <d v="2024-06-05T00:00:00"/>
    <d v="2024-06-05T00:00:00"/>
    <d v="2024-08-27T00:00:00"/>
    <d v="2024-08-27T00:00:00"/>
    <n v="194"/>
    <n v="0"/>
    <n v="1"/>
    <n v="4.0999999999999996"/>
    <s v="Southeast Asia"/>
    <m/>
    <x v="1"/>
    <x v="0"/>
    <n v="1"/>
    <n v="83"/>
    <x v="0"/>
  </r>
  <r>
    <s v="DL-01876"/>
    <s v="CUST-0938"/>
    <s v="CMP-164"/>
    <x v="4"/>
    <s v="Negotiation"/>
    <s v="13515"/>
    <n v="13515"/>
    <x v="8"/>
    <x v="9"/>
    <x v="8"/>
    <s v="2023-08-31"/>
    <d v="2023-08-31T00:00:00"/>
    <d v="2023-12-19T00:00:00"/>
    <d v="2023-12-19T00:00:00"/>
    <m/>
    <s v=""/>
    <m/>
    <n v="0"/>
    <n v="1"/>
    <n v="15.7"/>
    <s v="ANZ"/>
    <m/>
    <x v="0"/>
    <x v="0"/>
    <n v="0"/>
    <s v=""/>
    <x v="0"/>
  </r>
  <r>
    <s v="DL-01877"/>
    <s v="CUST-0988"/>
    <s v="CMP-115"/>
    <x v="2"/>
    <s v="Closed Won"/>
    <s v="21815"/>
    <n v="21815"/>
    <x v="8"/>
    <x v="3"/>
    <x v="3"/>
    <s v="2024-08-04"/>
    <d v="2024-08-04T00:00:00"/>
    <d v="2024-12-02T00:00:00"/>
    <d v="2024-12-02T00:00:00"/>
    <d v="2024-10-12T00:00:00"/>
    <d v="2024-10-12T00:00:00"/>
    <n v="69"/>
    <n v="0"/>
    <n v="1"/>
    <n v="8.6999999999999993"/>
    <s v="Middle East"/>
    <m/>
    <x v="1"/>
    <x v="2"/>
    <n v="1"/>
    <n v="-51"/>
    <x v="1"/>
  </r>
  <r>
    <s v="DL-01878"/>
    <s v="CUST-0579"/>
    <s v="CMP-381"/>
    <x v="0"/>
    <s v="Closed Lost"/>
    <s v="$1,638"/>
    <n v="1638"/>
    <x v="1"/>
    <x v="15"/>
    <x v="14"/>
    <s v="2024-07-08"/>
    <d v="2024-07-08T00:00:00"/>
    <d v="2024-12-09T00:00:00"/>
    <d v="2024-12-09T00:00:00"/>
    <d v="2024-10-30T00:00:00"/>
    <d v="2024-10-30T00:00:00"/>
    <n v="114"/>
    <n v="0"/>
    <n v="1"/>
    <n v="9.1999999999999993"/>
    <s v="Middle East"/>
    <m/>
    <x v="2"/>
    <x v="2"/>
    <n v="1"/>
    <n v="-40"/>
    <x v="1"/>
  </r>
  <r>
    <s v="DL-01879"/>
    <s v="CUST-0942"/>
    <s v="CMP-008"/>
    <x v="2"/>
    <s v="Qualification"/>
    <s v="29,336"/>
    <n v="29336"/>
    <x v="4"/>
    <x v="6"/>
    <x v="2"/>
    <s v="2023-11-12"/>
    <d v="2023-11-12T00:00:00"/>
    <d v="2024-04-18T00:00:00"/>
    <d v="2024-04-18T00:00:00"/>
    <m/>
    <s v=""/>
    <m/>
    <n v="0"/>
    <n v="1"/>
    <n v="28"/>
    <s v="Southeast Asia"/>
    <m/>
    <x v="0"/>
    <x v="2"/>
    <n v="0"/>
    <s v=""/>
    <x v="0"/>
  </r>
  <r>
    <s v="DL-01880"/>
    <s v="CUST-0710"/>
    <s v=""/>
    <x v="1"/>
    <s v="Closed Won"/>
    <s v="131692"/>
    <n v="131692"/>
    <x v="3"/>
    <x v="20"/>
    <x v="18"/>
    <s v="2023-03-17"/>
    <d v="2023-03-17T00:00:00"/>
    <d v="2023-07-22T00:00:00"/>
    <d v="2023-07-22T00:00:00"/>
    <d v="2023-09-02T00:00:00"/>
    <d v="2023-09-02T00:00:00"/>
    <n v="169"/>
    <n v="0"/>
    <n v="1"/>
    <n v="29.1"/>
    <s v="Southeast Asia"/>
    <m/>
    <x v="1"/>
    <x v="1"/>
    <n v="1"/>
    <n v="42"/>
    <x v="0"/>
  </r>
  <r>
    <s v="DL-01881"/>
    <s v="CUST-1357"/>
    <s v="CMP-381"/>
    <x v="0"/>
    <s v="Demo"/>
    <s v="3806"/>
    <n v="3806"/>
    <x v="5"/>
    <x v="5"/>
    <x v="5"/>
    <s v="2024-10-04"/>
    <d v="2024-10-04T00:00:00"/>
    <d v="2024-10-19T00:00:00"/>
    <d v="2024-10-19T00:00:00"/>
    <m/>
    <s v=""/>
    <m/>
    <n v="0"/>
    <n v="1"/>
    <n v="34"/>
    <s v="South Asia"/>
    <m/>
    <x v="0"/>
    <x v="2"/>
    <n v="0"/>
    <s v=""/>
    <x v="0"/>
  </r>
  <r>
    <s v="DL-01882"/>
    <s v="CUST-0901"/>
    <s v="CMP-073"/>
    <x v="2"/>
    <s v="Demo"/>
    <s v="25823"/>
    <n v="25823"/>
    <x v="8"/>
    <x v="9"/>
    <x v="8"/>
    <s v="2023-02-18"/>
    <d v="2023-02-18T00:00:00"/>
    <d v="2023-03-17T00:00:00"/>
    <d v="2023-03-17T00:00:00"/>
    <m/>
    <s v=""/>
    <m/>
    <n v="0"/>
    <n v="1"/>
    <n v="8.8000000000000007"/>
    <s v="ANZ"/>
    <m/>
    <x v="0"/>
    <x v="0"/>
    <n v="0"/>
    <s v=""/>
    <x v="0"/>
  </r>
  <r>
    <s v="DL-01883"/>
    <s v="CUST-0366"/>
    <s v=""/>
    <x v="1"/>
    <s v="Prospecting"/>
    <s v="$71,970"/>
    <n v="71970"/>
    <x v="2"/>
    <x v="1"/>
    <x v="1"/>
    <s v="2023-05-21"/>
    <d v="2023-05-21T00:00:00"/>
    <d v="2023-09-14T00:00:00"/>
    <d v="2023-09-14T00:00:00"/>
    <m/>
    <s v=""/>
    <m/>
    <n v="0"/>
    <n v="1"/>
    <n v="2.2000000000000002"/>
    <s v="ANZ"/>
    <m/>
    <x v="0"/>
    <x v="2"/>
    <n v="0"/>
    <s v=""/>
    <x v="0"/>
  </r>
  <r>
    <s v="DL-01884"/>
    <s v="CUST-0228"/>
    <s v=""/>
    <x v="0"/>
    <s v="Qualification"/>
    <s v="$5,201"/>
    <n v="5201"/>
    <x v="7"/>
    <x v="4"/>
    <x v="4"/>
    <s v="2022-04-03"/>
    <d v="2022-04-03T00:00:00"/>
    <d v="2022-08-28T00:00:00"/>
    <d v="2022-08-28T00:00:00"/>
    <m/>
    <s v=""/>
    <m/>
    <n v="0"/>
    <n v="1"/>
    <n v="19.3"/>
    <s v="South Asia"/>
    <m/>
    <x v="0"/>
    <x v="0"/>
    <n v="0"/>
    <s v=""/>
    <x v="0"/>
  </r>
  <r>
    <s v="DL-01885"/>
    <s v="CUST-1138"/>
    <s v="CMP-248"/>
    <x v="3"/>
    <s v="Negotiation"/>
    <s v="11449"/>
    <n v="11449"/>
    <x v="6"/>
    <x v="19"/>
    <x v="17"/>
    <s v="2023-10-02"/>
    <d v="2023-10-02T00:00:00"/>
    <d v="2024-03-27T00:00:00"/>
    <d v="2024-03-27T00:00:00"/>
    <m/>
    <s v=""/>
    <m/>
    <n v="0"/>
    <n v="1"/>
    <m/>
    <s v="Middle East"/>
    <m/>
    <x v="0"/>
    <x v="1"/>
    <n v="0"/>
    <s v=""/>
    <x v="0"/>
  </r>
  <r>
    <s v="DL-01886"/>
    <s v="CUST-0572"/>
    <s v=""/>
    <x v="4"/>
    <s v="Closed Won"/>
    <s v="12712"/>
    <n v="12712"/>
    <x v="7"/>
    <x v="16"/>
    <x v="15"/>
    <s v="2023-05-22"/>
    <d v="2023-05-22T00:00:00"/>
    <d v="2023-09-01T00:00:00"/>
    <d v="2023-09-01T00:00:00"/>
    <d v="2023-06-30T00:00:00"/>
    <d v="2023-06-30T00:00:00"/>
    <n v="39"/>
    <n v="0"/>
    <n v="1"/>
    <n v="34.6"/>
    <s v="ANZ"/>
    <m/>
    <x v="1"/>
    <x v="2"/>
    <n v="1"/>
    <n v="-63"/>
    <x v="1"/>
  </r>
  <r>
    <s v="DL-01887"/>
    <s v="CUST-0049"/>
    <s v=""/>
    <x v="2"/>
    <s v="Demo"/>
    <s v="11692"/>
    <n v="11692"/>
    <x v="4"/>
    <x v="7"/>
    <x v="6"/>
    <s v="09/02/2022"/>
    <d v="2022-02-09T00:00:00"/>
    <d v="2022-05-02T00:00:00"/>
    <d v="2022-05-02T00:00:00"/>
    <m/>
    <s v=""/>
    <m/>
    <n v="0"/>
    <n v="1"/>
    <n v="6.3"/>
    <s v="East Africa"/>
    <m/>
    <x v="0"/>
    <x v="2"/>
    <n v="0"/>
    <s v=""/>
    <x v="0"/>
  </r>
  <r>
    <s v="DL-01888"/>
    <s v="CUST-0750"/>
    <s v="CMP-141"/>
    <x v="2"/>
    <s v="Demo"/>
    <s v="28K"/>
    <n v="28000"/>
    <x v="3"/>
    <x v="3"/>
    <x v="3"/>
    <s v="2024-09-09"/>
    <d v="2024-09-09T00:00:00"/>
    <d v="2024-11-16T00:00:00"/>
    <d v="2024-11-16T00:00:00"/>
    <m/>
    <s v=""/>
    <m/>
    <n v="0"/>
    <n v="1"/>
    <n v="10.8"/>
    <s v="Middle East"/>
    <m/>
    <x v="0"/>
    <x v="2"/>
    <n v="0"/>
    <s v=""/>
    <x v="0"/>
  </r>
  <r>
    <s v="DL-01889"/>
    <s v="CUST-0888"/>
    <s v="CMP-194"/>
    <x v="1"/>
    <s v="Closed Won"/>
    <s v="$160,334"/>
    <n v="160334"/>
    <x v="0"/>
    <x v="12"/>
    <x v="11"/>
    <s v="2022-02-05"/>
    <d v="2022-02-05T00:00:00"/>
    <d v="2022-05-20T00:00:00"/>
    <d v="2022-05-20T00:00:00"/>
    <d v="2022-03-16T00:00:00"/>
    <d v="2022-03-16T00:00:00"/>
    <n v="39"/>
    <n v="0"/>
    <n v="1"/>
    <n v="9.6999999999999993"/>
    <s v="East Africa"/>
    <m/>
    <x v="1"/>
    <x v="2"/>
    <n v="1"/>
    <n v="-65"/>
    <x v="1"/>
  </r>
  <r>
    <s v="DL-01890"/>
    <s v="CUST-1457"/>
    <s v="CMP-393"/>
    <x v="1"/>
    <s v="Negotiation"/>
    <s v="$62,414"/>
    <n v="62414"/>
    <x v="2"/>
    <x v="16"/>
    <x v="15"/>
    <s v="2024-07-22"/>
    <d v="2024-07-22T00:00:00"/>
    <d v="2025-01-11T00:00:00"/>
    <d v="2025-01-11T00:00:00"/>
    <m/>
    <s v=""/>
    <m/>
    <n v="0"/>
    <n v="1"/>
    <n v="3.6"/>
    <s v="Middle East"/>
    <m/>
    <x v="0"/>
    <x v="2"/>
    <n v="0"/>
    <s v=""/>
    <x v="0"/>
  </r>
  <r>
    <s v="DL-01891"/>
    <s v="CUST-0483"/>
    <s v="CMP-291"/>
    <x v="3"/>
    <s v="Qualification"/>
    <s v="$16,801"/>
    <n v="16801"/>
    <x v="3"/>
    <x v="3"/>
    <x v="3"/>
    <s v="2022-11-21"/>
    <d v="2022-11-21T00:00:00"/>
    <d v="2023-05-10T00:00:00"/>
    <d v="2023-05-10T00:00:00"/>
    <m/>
    <s v=""/>
    <m/>
    <n v="0"/>
    <n v="1"/>
    <n v="13.4"/>
    <s v="Southeast Asia"/>
    <m/>
    <x v="0"/>
    <x v="2"/>
    <n v="0"/>
    <s v=""/>
    <x v="0"/>
  </r>
  <r>
    <s v="DL-01892"/>
    <s v="CUST-0801"/>
    <s v=""/>
    <x v="2"/>
    <s v="Demo"/>
    <s v="13867"/>
    <n v="13867"/>
    <x v="4"/>
    <x v="13"/>
    <x v="12"/>
    <s v="03/09/2022"/>
    <d v="2022-09-03T00:00:00"/>
    <d v="2023-02-20T00:00:00"/>
    <d v="2023-02-20T00:00:00"/>
    <m/>
    <s v=""/>
    <m/>
    <n v="0"/>
    <n v="1"/>
    <n v="10.3"/>
    <s v="Southeast Asia"/>
    <m/>
    <x v="0"/>
    <x v="2"/>
    <n v="0"/>
    <s v=""/>
    <x v="0"/>
  </r>
  <r>
    <s v="DL-01893"/>
    <s v="CUST-0055"/>
    <s v="CMP-350"/>
    <x v="4"/>
    <s v="Qualification"/>
    <s v="$5,619"/>
    <n v="5619"/>
    <x v="4"/>
    <x v="25"/>
    <x v="21"/>
    <s v="15/12/2022"/>
    <d v="2022-12-15T00:00:00"/>
    <d v="2023-05-05T00:00:00"/>
    <d v="2023-05-05T00:00:00"/>
    <m/>
    <s v=""/>
    <m/>
    <n v="0"/>
    <n v="1"/>
    <n v="17.3"/>
    <s v="ANZ"/>
    <m/>
    <x v="0"/>
    <x v="2"/>
    <n v="0"/>
    <s v=""/>
    <x v="0"/>
  </r>
  <r>
    <s v="DL-01894"/>
    <s v="CUST-1271"/>
    <s v="CMP-181"/>
    <x v="0"/>
    <s v="Prospecting"/>
    <s v="$5,946"/>
    <n v="5946"/>
    <x v="1"/>
    <x v="4"/>
    <x v="4"/>
    <s v="2023-10-31"/>
    <d v="2023-10-31T00:00:00"/>
    <d v="2024-01-07T00:00:00"/>
    <d v="2024-01-07T00:00:00"/>
    <m/>
    <s v=""/>
    <m/>
    <n v="0"/>
    <n v="1"/>
    <n v="2.9"/>
    <s v="East Africa"/>
    <m/>
    <x v="0"/>
    <x v="2"/>
    <n v="0"/>
    <s v=""/>
    <x v="0"/>
  </r>
  <r>
    <s v="DL-01895"/>
    <s v="CUST-1474"/>
    <s v="CMP-220"/>
    <x v="2"/>
    <s v="Closed Won"/>
    <s v="37199"/>
    <n v="37199"/>
    <x v="7"/>
    <x v="9"/>
    <x v="8"/>
    <s v="2023-07-13"/>
    <d v="2023-07-13T00:00:00"/>
    <d v="2023-08-04T00:00:00"/>
    <d v="2023-08-04T00:00:00"/>
    <d v="2023-08-28T00:00:00"/>
    <d v="2023-08-28T00:00:00"/>
    <n v="46"/>
    <n v="1"/>
    <n v="4"/>
    <m/>
    <s v="East Africa"/>
    <m/>
    <x v="1"/>
    <x v="0"/>
    <n v="1"/>
    <n v="24"/>
    <x v="1"/>
  </r>
  <r>
    <s v="DL-01896"/>
    <s v="CUST-1103"/>
    <s v="CMP-329"/>
    <x v="2"/>
    <s v="Prospecting"/>
    <s v="$24,967"/>
    <n v="24967"/>
    <x v="1"/>
    <x v="8"/>
    <x v="7"/>
    <s v="2022-07-18"/>
    <d v="2022-07-18T00:00:00"/>
    <d v="2023-01-02T00:00:00"/>
    <d v="2023-01-02T00:00:00"/>
    <m/>
    <s v=""/>
    <m/>
    <n v="0"/>
    <n v="1"/>
    <n v="7.4"/>
    <s v="ANZ"/>
    <m/>
    <x v="0"/>
    <x v="2"/>
    <n v="0"/>
    <s v=""/>
    <x v="0"/>
  </r>
  <r>
    <s v="DL-01897"/>
    <s v="CUST-0290"/>
    <s v="CMP-070"/>
    <x v="2"/>
    <s v="Qualification"/>
    <s v="24681"/>
    <n v="24681"/>
    <x v="1"/>
    <x v="13"/>
    <x v="12"/>
    <s v="2023-03-16"/>
    <d v="2023-03-16T00:00:00"/>
    <d v="2023-05-10T00:00:00"/>
    <d v="2023-05-10T00:00:00"/>
    <m/>
    <s v=""/>
    <m/>
    <n v="0"/>
    <n v="1"/>
    <n v="3.6"/>
    <s v="ANZ"/>
    <m/>
    <x v="0"/>
    <x v="2"/>
    <n v="0"/>
    <s v=""/>
    <x v="0"/>
  </r>
  <r>
    <s v="DL-01898"/>
    <s v="CUST-1109"/>
    <s v=""/>
    <x v="1"/>
    <s v="Proposal"/>
    <s v="$100,447"/>
    <n v="100447"/>
    <x v="6"/>
    <x v="17"/>
    <x v="16"/>
    <s v="2024-05-18"/>
    <d v="2024-05-18T00:00:00"/>
    <m/>
    <s v=""/>
    <m/>
    <s v=""/>
    <m/>
    <n v="0"/>
    <n v="1"/>
    <n v="16"/>
    <s v="Middle East"/>
    <m/>
    <x v="0"/>
    <x v="2"/>
    <n v="0"/>
    <s v=""/>
    <x v="0"/>
  </r>
  <r>
    <s v="DL-01899"/>
    <s v="CUST-0717"/>
    <s v="CMP-386"/>
    <x v="2"/>
    <s v="Qualification"/>
    <s v="$20,266"/>
    <n v="20266"/>
    <x v="4"/>
    <x v="9"/>
    <x v="8"/>
    <s v="2023-04-21"/>
    <d v="2023-04-21T00:00:00"/>
    <d v="2023-09-30T00:00:00"/>
    <d v="2023-09-30T00:00:00"/>
    <m/>
    <s v=""/>
    <m/>
    <n v="0"/>
    <n v="1"/>
    <n v="12.9"/>
    <s v="East Africa"/>
    <m/>
    <x v="0"/>
    <x v="1"/>
    <n v="0"/>
    <s v=""/>
    <x v="0"/>
  </r>
  <r>
    <s v="DL-01900"/>
    <s v="CUST-0652"/>
    <s v="CMP-014"/>
    <x v="1"/>
    <s v="Proposal"/>
    <s v="$119,151"/>
    <n v="119151"/>
    <x v="8"/>
    <x v="38"/>
    <x v="20"/>
    <s v="2024-05-26"/>
    <d v="2024-05-26T00:00:00"/>
    <d v="2024-06-10T00:00:00"/>
    <d v="2024-06-10T00:00:00"/>
    <m/>
    <s v=""/>
    <m/>
    <n v="0"/>
    <n v="1"/>
    <n v="15"/>
    <s v="ANZ"/>
    <m/>
    <x v="0"/>
    <x v="1"/>
    <n v="0"/>
    <s v=""/>
    <x v="0"/>
  </r>
  <r>
    <s v="DL-01901"/>
    <s v="CUST-0256"/>
    <s v="CMP-003"/>
    <x v="1"/>
    <s v="Negotiation"/>
    <s v="$120,181"/>
    <n v="120181"/>
    <x v="5"/>
    <x v="25"/>
    <x v="21"/>
    <s v="2022-09-22"/>
    <d v="2022-09-22T00:00:00"/>
    <d v="2023-02-16T00:00:00"/>
    <d v="2023-02-16T00:00:00"/>
    <m/>
    <s v=""/>
    <m/>
    <n v="0"/>
    <n v="1"/>
    <n v="24"/>
    <s v="ANZ"/>
    <m/>
    <x v="0"/>
    <x v="0"/>
    <n v="0"/>
    <s v=""/>
    <x v="0"/>
  </r>
  <r>
    <s v="DL-01902"/>
    <s v="CUST-1492"/>
    <s v="CMP-091"/>
    <x v="0"/>
    <s v="Closed Won"/>
    <s v="6587"/>
    <n v="6587"/>
    <x v="8"/>
    <x v="10"/>
    <x v="9"/>
    <s v="2024-08-28"/>
    <d v="2024-08-28T00:00:00"/>
    <d v="2025-02-11T00:00:00"/>
    <d v="2025-02-11T00:00:00"/>
    <d v="2024-11-02T00:00:00"/>
    <d v="2024-11-02T00:00:00"/>
    <n v="66"/>
    <n v="1"/>
    <n v="1"/>
    <n v="20.3"/>
    <s v="South Asia"/>
    <m/>
    <x v="1"/>
    <x v="2"/>
    <n v="1"/>
    <n v="-101"/>
    <x v="1"/>
  </r>
  <r>
    <s v="DL-01903"/>
    <s v="CUST-1216"/>
    <s v="CMP-345"/>
    <x v="1"/>
    <s v="Closed Won"/>
    <s v="$56,340"/>
    <n v="56340"/>
    <x v="4"/>
    <x v="9"/>
    <x v="8"/>
    <s v="2023-03-10"/>
    <d v="2023-03-10T00:00:00"/>
    <d v="2023-08-20T00:00:00"/>
    <d v="2023-08-20T00:00:00"/>
    <d v="2023-08-25T00:00:00"/>
    <d v="2023-08-25T00:00:00"/>
    <n v="168"/>
    <n v="1"/>
    <n v="3"/>
    <m/>
    <s v="Southeast Asia"/>
    <m/>
    <x v="1"/>
    <x v="0"/>
    <n v="1"/>
    <n v="5"/>
    <x v="1"/>
  </r>
  <r>
    <s v="DL-01904"/>
    <s v="CUST-1150"/>
    <s v="CMP-088"/>
    <x v="2"/>
    <s v="Closed Won"/>
    <s v="19109"/>
    <n v="19109"/>
    <x v="3"/>
    <x v="11"/>
    <x v="10"/>
    <s v="12/12/2024"/>
    <d v="2024-12-12T00:00:00"/>
    <d v="2025-03-01T00:00:00"/>
    <d v="2025-03-01T00:00:00"/>
    <d v="2025-02-13T00:00:00"/>
    <d v="2025-02-13T00:00:00"/>
    <n v="63"/>
    <n v="0"/>
    <n v="1"/>
    <n v="1.2"/>
    <s v="East Africa"/>
    <m/>
    <x v="1"/>
    <x v="1"/>
    <n v="1"/>
    <n v="-16"/>
    <x v="1"/>
  </r>
  <r>
    <s v="DL-01905"/>
    <s v="CUST-1329"/>
    <s v="CMP-260"/>
    <x v="4"/>
    <s v="Proposal"/>
    <s v="$11,844"/>
    <n v="11844"/>
    <x v="6"/>
    <x v="3"/>
    <x v="3"/>
    <s v="2022-08-05"/>
    <d v="2022-08-05T00:00:00"/>
    <d v="2022-11-25T00:00:00"/>
    <d v="2022-11-25T00:00:00"/>
    <m/>
    <s v=""/>
    <m/>
    <n v="0"/>
    <n v="1"/>
    <n v="5.2"/>
    <s v="East Africa"/>
    <m/>
    <x v="0"/>
    <x v="0"/>
    <n v="0"/>
    <s v=""/>
    <x v="0"/>
  </r>
  <r>
    <s v="DL-01906"/>
    <s v="CUST-0757"/>
    <s v="CMP-294"/>
    <x v="3"/>
    <s v="Qualification"/>
    <s v="6461"/>
    <n v="6461"/>
    <x v="6"/>
    <x v="25"/>
    <x v="21"/>
    <s v="2023-01-18"/>
    <d v="2023-01-18T00:00:00"/>
    <d v="2023-05-19T00:00:00"/>
    <d v="2023-05-19T00:00:00"/>
    <m/>
    <s v=""/>
    <m/>
    <n v="0"/>
    <n v="1"/>
    <m/>
    <s v="ANZ"/>
    <m/>
    <x v="0"/>
    <x v="2"/>
    <n v="0"/>
    <s v=""/>
    <x v="0"/>
  </r>
  <r>
    <s v="DL-01907"/>
    <s v="CUST-0594"/>
    <s v="CMP-177"/>
    <x v="3"/>
    <s v="Demo"/>
    <s v="$8,388"/>
    <n v="8388"/>
    <x v="0"/>
    <x v="22"/>
    <x v="20"/>
    <s v="2022-05-08"/>
    <d v="2022-05-08T00:00:00"/>
    <d v="2022-09-28T00:00:00"/>
    <d v="2022-09-28T00:00:00"/>
    <m/>
    <s v=""/>
    <m/>
    <n v="0"/>
    <n v="1"/>
    <n v="8.6999999999999993"/>
    <s v="South Asia"/>
    <m/>
    <x v="0"/>
    <x v="0"/>
    <n v="0"/>
    <s v=""/>
    <x v="0"/>
  </r>
  <r>
    <s v="DL-01908"/>
    <s v="CUST-0299"/>
    <s v="CMP-039"/>
    <x v="1"/>
    <s v="Negotiation"/>
    <s v="165373"/>
    <n v="165373"/>
    <x v="2"/>
    <x v="7"/>
    <x v="6"/>
    <s v="2023-04-15"/>
    <d v="2023-04-15T00:00:00"/>
    <d v="2023-08-21T00:00:00"/>
    <d v="2023-08-21T00:00:00"/>
    <m/>
    <s v=""/>
    <m/>
    <n v="0"/>
    <n v="1"/>
    <n v="23.1"/>
    <s v="Southeast Asia"/>
    <m/>
    <x v="0"/>
    <x v="1"/>
    <n v="0"/>
    <s v=""/>
    <x v="0"/>
  </r>
  <r>
    <s v="DL-01909"/>
    <s v="CUST-1500"/>
    <s v=""/>
    <x v="3"/>
    <s v="Negotiation"/>
    <s v="$19,985"/>
    <n v="19985"/>
    <x v="7"/>
    <x v="12"/>
    <x v="11"/>
    <s v="2023-10-26"/>
    <d v="2023-10-26T00:00:00"/>
    <d v="2024-04-06T00:00:00"/>
    <d v="2024-04-06T00:00:00"/>
    <m/>
    <s v=""/>
    <m/>
    <n v="0"/>
    <n v="1"/>
    <n v="23.5"/>
    <s v="South Asia"/>
    <m/>
    <x v="0"/>
    <x v="0"/>
    <n v="0"/>
    <s v=""/>
    <x v="0"/>
  </r>
  <r>
    <s v="DL-01910"/>
    <s v="CUST-0171"/>
    <s v=""/>
    <x v="0"/>
    <s v="Qualification"/>
    <s v="2161"/>
    <n v="2161"/>
    <x v="4"/>
    <x v="5"/>
    <x v="5"/>
    <s v="2022-11-01"/>
    <d v="2022-11-01T00:00:00"/>
    <d v="2022-12-31T00:00:00"/>
    <d v="2022-12-31T00:00:00"/>
    <m/>
    <s v=""/>
    <m/>
    <n v="0"/>
    <n v="1"/>
    <n v="0.4"/>
    <s v="Middle East"/>
    <m/>
    <x v="0"/>
    <x v="0"/>
    <n v="0"/>
    <s v=""/>
    <x v="0"/>
  </r>
  <r>
    <s v="DL-01911"/>
    <s v="CUST-1478"/>
    <s v=""/>
    <x v="3"/>
    <s v="Negotiation"/>
    <s v="17,201"/>
    <n v="17201"/>
    <x v="2"/>
    <x v="15"/>
    <x v="14"/>
    <s v="2023-07-12"/>
    <d v="2023-07-12T00:00:00"/>
    <d v="2023-08-10T00:00:00"/>
    <d v="2023-08-10T00:00:00"/>
    <m/>
    <s v=""/>
    <m/>
    <n v="0"/>
    <n v="1"/>
    <n v="2.2999999999999998"/>
    <s v="East Africa"/>
    <m/>
    <x v="0"/>
    <x v="1"/>
    <n v="0"/>
    <s v=""/>
    <x v="0"/>
  </r>
  <r>
    <s v="DL-01912"/>
    <s v="CUST-1272"/>
    <s v=""/>
    <x v="1"/>
    <s v="Negotiation"/>
    <s v="$67,756"/>
    <n v="67756"/>
    <x v="0"/>
    <x v="4"/>
    <x v="4"/>
    <s v="2023-11-19"/>
    <d v="2023-11-19T00:00:00"/>
    <d v="2024-03-13T00:00:00"/>
    <d v="2024-03-13T00:00:00"/>
    <m/>
    <s v=""/>
    <m/>
    <n v="0"/>
    <n v="1"/>
    <n v="14.8"/>
    <s v="Southeast Asia"/>
    <m/>
    <x v="0"/>
    <x v="2"/>
    <n v="0"/>
    <s v=""/>
    <x v="0"/>
  </r>
  <r>
    <s v="DL-01913"/>
    <s v="CUST-0541"/>
    <s v=""/>
    <x v="0"/>
    <s v="Closed Lost"/>
    <s v="$8,137"/>
    <n v="8137"/>
    <x v="6"/>
    <x v="21"/>
    <x v="19"/>
    <s v="2022-08-28"/>
    <d v="2022-08-28T00:00:00"/>
    <d v="2022-12-25T00:00:00"/>
    <d v="2022-12-25T00:00:00"/>
    <d v="2022-10-29T00:00:00"/>
    <d v="2022-10-29T00:00:00"/>
    <n v="62"/>
    <n v="0"/>
    <n v="1"/>
    <n v="6.3"/>
    <s v="Middle East"/>
    <m/>
    <x v="2"/>
    <x v="0"/>
    <n v="1"/>
    <n v="-57"/>
    <x v="1"/>
  </r>
  <r>
    <s v="DL-01914"/>
    <s v="CUST-1165"/>
    <s v="CMP-146"/>
    <x v="1"/>
    <s v="Prospecting"/>
    <s v="132098"/>
    <n v="132098"/>
    <x v="8"/>
    <x v="4"/>
    <x v="4"/>
    <s v="2024-09-24"/>
    <d v="2024-09-24T00:00:00"/>
    <d v="2024-12-31T00:00:00"/>
    <d v="2024-12-31T00:00:00"/>
    <m/>
    <s v=""/>
    <m/>
    <n v="0"/>
    <n v="1"/>
    <m/>
    <s v="ANZ"/>
    <m/>
    <x v="0"/>
    <x v="0"/>
    <n v="0"/>
    <s v=""/>
    <x v="0"/>
  </r>
  <r>
    <s v="DL-01915"/>
    <s v="CUST-0084"/>
    <s v="CMP-214"/>
    <x v="2"/>
    <s v="Qualification"/>
    <s v="$33,294"/>
    <n v="33294"/>
    <x v="5"/>
    <x v="25"/>
    <x v="21"/>
    <s v="2023-08-04"/>
    <d v="2023-08-04T00:00:00"/>
    <d v="2023-08-30T00:00:00"/>
    <d v="2023-08-30T00:00:00"/>
    <m/>
    <s v=""/>
    <m/>
    <n v="0"/>
    <n v="1"/>
    <n v="2.4"/>
    <s v="ANZ"/>
    <m/>
    <x v="0"/>
    <x v="0"/>
    <n v="0"/>
    <s v=""/>
    <x v="0"/>
  </r>
  <r>
    <s v="DL-01916"/>
    <s v="CUST-0192"/>
    <s v=""/>
    <x v="3"/>
    <s v="Proposal"/>
    <s v="13201"/>
    <n v="13201"/>
    <x v="4"/>
    <x v="6"/>
    <x v="2"/>
    <s v="2024-03-25"/>
    <d v="2024-03-25T00:00:00"/>
    <d v="2024-05-22T00:00:00"/>
    <d v="2024-05-22T00:00:00"/>
    <m/>
    <s v=""/>
    <m/>
    <n v="0"/>
    <n v="1"/>
    <m/>
    <s v="South Asia"/>
    <m/>
    <x v="0"/>
    <x v="2"/>
    <n v="0"/>
    <s v=""/>
    <x v="0"/>
  </r>
  <r>
    <s v="DL-01917"/>
    <s v="CUST-0006"/>
    <s v="CMP-010"/>
    <x v="1"/>
    <s v="Proposal"/>
    <s v="$111,086"/>
    <n v="111086"/>
    <x v="6"/>
    <x v="9"/>
    <x v="8"/>
    <s v="2022-05-04"/>
    <d v="2022-05-04T00:00:00"/>
    <d v="2022-10-13T00:00:00"/>
    <d v="2022-10-13T00:00:00"/>
    <m/>
    <s v=""/>
    <m/>
    <n v="0"/>
    <n v="1"/>
    <n v="21.8"/>
    <s v="Middle East"/>
    <m/>
    <x v="0"/>
    <x v="0"/>
    <n v="0"/>
    <s v=""/>
    <x v="0"/>
  </r>
  <r>
    <s v="DL-01918"/>
    <s v="CUST-0053"/>
    <s v="CMP-376"/>
    <x v="3"/>
    <s v="Demo"/>
    <s v="$7,592"/>
    <n v="7592"/>
    <x v="4"/>
    <x v="14"/>
    <x v="13"/>
    <s v="2024-12-27"/>
    <d v="2024-12-27T00:00:00"/>
    <d v="2025-05-25T00:00:00"/>
    <d v="2025-05-25T00:00:00"/>
    <m/>
    <s v=""/>
    <m/>
    <n v="0"/>
    <n v="1"/>
    <n v="29.5"/>
    <s v="Middle East"/>
    <m/>
    <x v="0"/>
    <x v="2"/>
    <n v="0"/>
    <s v=""/>
    <x v="0"/>
  </r>
  <r>
    <s v="DL-01919"/>
    <s v="CUST-0504"/>
    <s v="CMP-361"/>
    <x v="1"/>
    <s v="Closed Lost"/>
    <s v="$170,989"/>
    <n v="170989"/>
    <x v="8"/>
    <x v="22"/>
    <x v="20"/>
    <s v="2024-11-18"/>
    <d v="2024-11-18T00:00:00"/>
    <d v="2025-05-12T00:00:00"/>
    <d v="2025-05-12T00:00:00"/>
    <d v="2025-05-18T00:00:00"/>
    <d v="2025-05-18T00:00:00"/>
    <n v="181"/>
    <n v="0"/>
    <n v="1"/>
    <n v="26"/>
    <s v="Southeast Asia"/>
    <m/>
    <x v="2"/>
    <x v="2"/>
    <n v="1"/>
    <n v="6"/>
    <x v="1"/>
  </r>
  <r>
    <s v="DL-01920"/>
    <s v="CUST-0166"/>
    <s v="CMP-044"/>
    <x v="3"/>
    <s v="Proposal"/>
    <s v="6223"/>
    <n v="6223"/>
    <x v="4"/>
    <x v="3"/>
    <x v="3"/>
    <s v="2024-05-17"/>
    <d v="2024-05-17T00:00:00"/>
    <d v="2024-07-15T00:00:00"/>
    <d v="2024-07-15T00:00:00"/>
    <m/>
    <s v=""/>
    <m/>
    <n v="0"/>
    <n v="1"/>
    <n v="32.1"/>
    <s v="East Africa"/>
    <m/>
    <x v="0"/>
    <x v="1"/>
    <n v="0"/>
    <s v=""/>
    <x v="0"/>
  </r>
  <r>
    <s v="DL-01921"/>
    <s v="CUST-0339"/>
    <s v=""/>
    <x v="4"/>
    <s v="Proposal"/>
    <s v="$12,716"/>
    <n v="12716"/>
    <x v="0"/>
    <x v="16"/>
    <x v="15"/>
    <s v="2024-10-26"/>
    <d v="2024-10-26T00:00:00"/>
    <d v="2025-01-16T00:00:00"/>
    <d v="2025-01-16T00:00:00"/>
    <m/>
    <s v=""/>
    <m/>
    <n v="0"/>
    <n v="1"/>
    <n v="15.2"/>
    <s v="Southeast Asia"/>
    <m/>
    <x v="0"/>
    <x v="2"/>
    <n v="0"/>
    <s v=""/>
    <x v="0"/>
  </r>
  <r>
    <s v="DL-01922"/>
    <s v="CUST-0707"/>
    <s v="CMP-305"/>
    <x v="3"/>
    <s v="Proposal"/>
    <s v="14719"/>
    <n v="14719"/>
    <x v="2"/>
    <x v="19"/>
    <x v="17"/>
    <s v="2023-12-18"/>
    <d v="2023-12-18T00:00:00"/>
    <d v="2024-04-23T00:00:00"/>
    <d v="2024-04-23T00:00:00"/>
    <m/>
    <s v=""/>
    <m/>
    <n v="0"/>
    <n v="1"/>
    <n v="34.200000000000003"/>
    <s v="Middle East"/>
    <m/>
    <x v="0"/>
    <x v="0"/>
    <n v="0"/>
    <s v=""/>
    <x v="0"/>
  </r>
  <r>
    <s v="DL-01923"/>
    <s v="CUST-1261"/>
    <s v=""/>
    <x v="0"/>
    <s v="Closed Lost"/>
    <s v="4011"/>
    <n v="4011"/>
    <x v="0"/>
    <x v="12"/>
    <x v="11"/>
    <s v="2022-02-13"/>
    <d v="2022-02-13T00:00:00"/>
    <d v="2022-05-15T00:00:00"/>
    <d v="2022-05-15T00:00:00"/>
    <d v="2022-07-29T00:00:00"/>
    <d v="2022-07-29T00:00:00"/>
    <n v="166"/>
    <n v="0"/>
    <n v="1"/>
    <n v="14.8"/>
    <s v="South Asia"/>
    <m/>
    <x v="2"/>
    <x v="1"/>
    <n v="1"/>
    <n v="75"/>
    <x v="0"/>
  </r>
  <r>
    <s v="DL-01924"/>
    <s v="CUST-0505"/>
    <s v=""/>
    <x v="3"/>
    <s v="Closed Lost"/>
    <s v="12,933"/>
    <n v="12933"/>
    <x v="3"/>
    <x v="6"/>
    <x v="2"/>
    <s v="2022-04-09"/>
    <d v="2022-04-09T00:00:00"/>
    <d v="2022-08-04T00:00:00"/>
    <d v="2022-08-04T00:00:00"/>
    <d v="2022-10-25T00:00:00"/>
    <d v="2022-10-25T00:00:00"/>
    <n v="199"/>
    <n v="0"/>
    <n v="1"/>
    <n v="5.3"/>
    <s v="Southeast Asia"/>
    <m/>
    <x v="2"/>
    <x v="1"/>
    <n v="1"/>
    <n v="82"/>
    <x v="0"/>
  </r>
  <r>
    <s v="DL-01925"/>
    <s v="CUST-0657"/>
    <s v="CMP-120"/>
    <x v="4"/>
    <s v="Negotiation"/>
    <s v="$3,630"/>
    <n v="3630"/>
    <x v="3"/>
    <x v="3"/>
    <x v="3"/>
    <s v="15/05/2022"/>
    <d v="2022-05-15T00:00:00"/>
    <d v="2022-09-01T00:00:00"/>
    <d v="2022-09-01T00:00:00"/>
    <m/>
    <s v=""/>
    <m/>
    <n v="0"/>
    <n v="1"/>
    <n v="27.8"/>
    <s v="Middle East"/>
    <m/>
    <x v="0"/>
    <x v="1"/>
    <n v="0"/>
    <s v=""/>
    <x v="0"/>
  </r>
  <r>
    <s v="DL-01926"/>
    <s v="CUST-1278"/>
    <s v="CMP-323"/>
    <x v="4"/>
    <s v="Closed Won"/>
    <s v="$7,382"/>
    <n v="7382"/>
    <x v="6"/>
    <x v="22"/>
    <x v="20"/>
    <s v="2024-05-06"/>
    <d v="2024-05-06T00:00:00"/>
    <d v="2024-10-23T00:00:00"/>
    <d v="2024-10-23T00:00:00"/>
    <d v="2024-08-25T00:00:00"/>
    <d v="2024-08-25T00:00:00"/>
    <n v="111"/>
    <n v="1"/>
    <n v="4"/>
    <n v="0"/>
    <s v="Southeast Asia"/>
    <m/>
    <x v="1"/>
    <x v="2"/>
    <n v="1"/>
    <n v="-59"/>
    <x v="1"/>
  </r>
  <r>
    <s v="DL-01927"/>
    <s v="CUST-0704"/>
    <s v=""/>
    <x v="1"/>
    <s v="Proposal"/>
    <s v="205542"/>
    <n v="205542"/>
    <x v="4"/>
    <x v="13"/>
    <x v="12"/>
    <s v="2023-06-17"/>
    <d v="2023-06-17T00:00:00"/>
    <d v="2023-07-03T00:00:00"/>
    <d v="2023-07-03T00:00:00"/>
    <m/>
    <s v=""/>
    <m/>
    <n v="0"/>
    <n v="1"/>
    <n v="34.6"/>
    <s v="Southeast Asia"/>
    <m/>
    <x v="0"/>
    <x v="1"/>
    <n v="0"/>
    <s v=""/>
    <x v="0"/>
  </r>
  <r>
    <s v="DL-01928"/>
    <s v="CUST-0272"/>
    <s v=""/>
    <x v="0"/>
    <s v="Prospecting"/>
    <s v="$5,157"/>
    <n v="5157"/>
    <x v="7"/>
    <x v="12"/>
    <x v="11"/>
    <s v="2024-03-28"/>
    <d v="2024-03-28T00:00:00"/>
    <d v="2024-08-06T00:00:00"/>
    <d v="2024-08-06T00:00:00"/>
    <m/>
    <s v=""/>
    <m/>
    <n v="0"/>
    <n v="1"/>
    <n v="32.299999999999997"/>
    <s v="South Asia"/>
    <m/>
    <x v="0"/>
    <x v="2"/>
    <n v="0"/>
    <s v=""/>
    <x v="0"/>
  </r>
  <r>
    <s v="DL-01929"/>
    <s v="CUST-0697"/>
    <s v="CMP-122"/>
    <x v="4"/>
    <s v="Demo"/>
    <s v="6473"/>
    <n v="6473"/>
    <x v="8"/>
    <x v="5"/>
    <x v="5"/>
    <s v="2024-08-01"/>
    <d v="2024-08-01T00:00:00"/>
    <d v="2024-12-24T00:00:00"/>
    <d v="2024-12-24T00:00:00"/>
    <m/>
    <s v=""/>
    <m/>
    <n v="0"/>
    <n v="1"/>
    <n v="32.700000000000003"/>
    <s v="East Africa"/>
    <m/>
    <x v="0"/>
    <x v="0"/>
    <n v="0"/>
    <s v=""/>
    <x v="0"/>
  </r>
  <r>
    <s v="DL-01930"/>
    <s v="CUST-0706"/>
    <s v="CMP-283"/>
    <x v="2"/>
    <s v="Closed Won"/>
    <s v="24K"/>
    <n v="24000"/>
    <x v="2"/>
    <x v="17"/>
    <x v="16"/>
    <s v="14/02/2024"/>
    <d v="2024-02-14T00:00:00"/>
    <d v="2024-04-22T00:00:00"/>
    <d v="2024-04-22T00:00:00"/>
    <d v="2024-04-27T00:00:00"/>
    <d v="2024-04-27T00:00:00"/>
    <n v="73"/>
    <n v="0"/>
    <n v="1"/>
    <n v="5.6"/>
    <s v="East Africa"/>
    <m/>
    <x v="1"/>
    <x v="2"/>
    <n v="1"/>
    <n v="5"/>
    <x v="1"/>
  </r>
  <r>
    <s v="DL-01931"/>
    <s v="CUST-0007"/>
    <s v=""/>
    <x v="0"/>
    <s v="Proposal"/>
    <s v="8740"/>
    <n v="8740"/>
    <x v="0"/>
    <x v="19"/>
    <x v="17"/>
    <s v="2022-06-29"/>
    <d v="2022-06-29T00:00:00"/>
    <d v="2022-10-16T00:00:00"/>
    <d v="2022-10-16T00:00:00"/>
    <m/>
    <s v=""/>
    <m/>
    <n v="0"/>
    <n v="1"/>
    <n v="3.6"/>
    <s v="South Asia"/>
    <m/>
    <x v="0"/>
    <x v="0"/>
    <n v="0"/>
    <s v=""/>
    <x v="0"/>
  </r>
  <r>
    <s v="DL-01932"/>
    <s v="CUST-0160"/>
    <s v=""/>
    <x v="4"/>
    <s v="Negotiation"/>
    <s v="9954"/>
    <n v="9954"/>
    <x v="0"/>
    <x v="11"/>
    <x v="10"/>
    <s v="2023-12-02"/>
    <d v="2023-12-02T00:00:00"/>
    <d v="2024-04-06T00:00:00"/>
    <d v="2024-04-06T00:00:00"/>
    <m/>
    <s v=""/>
    <m/>
    <n v="0"/>
    <n v="1"/>
    <n v="32.5"/>
    <s v="Southeast Asia"/>
    <m/>
    <x v="0"/>
    <x v="2"/>
    <n v="0"/>
    <s v=""/>
    <x v="0"/>
  </r>
  <r>
    <s v="DL-01933"/>
    <s v="CUST-0212"/>
    <s v="CMP-317"/>
    <x v="0"/>
    <s v="Proposal"/>
    <s v="$7,012"/>
    <n v="7012"/>
    <x v="1"/>
    <x v="10"/>
    <x v="9"/>
    <s v="2024-09-09"/>
    <d v="2024-09-09T00:00:00"/>
    <d v="2025-01-15T00:00:00"/>
    <d v="2025-01-15T00:00:00"/>
    <m/>
    <s v=""/>
    <m/>
    <n v="0"/>
    <n v="1"/>
    <n v="12.1"/>
    <s v="Southeast Asia"/>
    <m/>
    <x v="0"/>
    <x v="0"/>
    <n v="0"/>
    <s v=""/>
    <x v="0"/>
  </r>
  <r>
    <s v="DL-01934"/>
    <s v="CUST-0012"/>
    <s v="CMP-356"/>
    <x v="0"/>
    <s v="Closed Lost"/>
    <s v="1969"/>
    <n v="1969"/>
    <x v="1"/>
    <x v="8"/>
    <x v="7"/>
    <s v="2024-07-10"/>
    <d v="2024-07-10T00:00:00"/>
    <d v="2024-10-12T00:00:00"/>
    <d v="2024-10-12T00:00:00"/>
    <d v="2024-09-23T00:00:00"/>
    <d v="2024-09-23T00:00:00"/>
    <n v="75"/>
    <n v="0"/>
    <n v="1"/>
    <n v="23.2"/>
    <s v="South Asia"/>
    <m/>
    <x v="2"/>
    <x v="2"/>
    <n v="1"/>
    <n v="-19"/>
    <x v="1"/>
  </r>
  <r>
    <s v="DL-01935"/>
    <s v="CUST-1276"/>
    <s v="CMP-316"/>
    <x v="3"/>
    <s v="Proposal"/>
    <s v="6323"/>
    <n v="6323"/>
    <x v="1"/>
    <x v="21"/>
    <x v="19"/>
    <s v="2023-10-11"/>
    <d v="2023-10-11T00:00:00"/>
    <d v="2023-12-06T00:00:00"/>
    <d v="2023-12-06T00:00:00"/>
    <m/>
    <s v=""/>
    <m/>
    <n v="0"/>
    <n v="1"/>
    <n v="29.6"/>
    <s v="East Africa"/>
    <m/>
    <x v="0"/>
    <x v="2"/>
    <n v="0"/>
    <s v=""/>
    <x v="0"/>
  </r>
  <r>
    <s v="DL-01936"/>
    <s v="CUST-0114"/>
    <s v="CMP-135"/>
    <x v="4"/>
    <s v="Closed Won"/>
    <s v="$11,132"/>
    <n v="11132"/>
    <x v="2"/>
    <x v="9"/>
    <x v="8"/>
    <s v="2022-08-27"/>
    <d v="2022-08-27T00:00:00"/>
    <d v="2022-11-12T00:00:00"/>
    <d v="2022-11-12T00:00:00"/>
    <d v="2022-10-05T00:00:00"/>
    <d v="2022-10-05T00:00:00"/>
    <n v="39"/>
    <n v="1"/>
    <n v="1"/>
    <n v="1.1000000000000001"/>
    <s v="South Asia"/>
    <m/>
    <x v="1"/>
    <x v="1"/>
    <n v="1"/>
    <n v="-38"/>
    <x v="1"/>
  </r>
  <r>
    <s v="DL-01937"/>
    <s v="CUST-0381"/>
    <s v="CMP-070"/>
    <x v="0"/>
    <s v="Demo"/>
    <s v="$1,947"/>
    <n v="1947"/>
    <x v="7"/>
    <x v="20"/>
    <x v="18"/>
    <s v="2023-12-11"/>
    <d v="2023-12-11T00:00:00"/>
    <d v="2024-05-26T00:00:00"/>
    <d v="2024-05-26T00:00:00"/>
    <m/>
    <s v=""/>
    <m/>
    <n v="0"/>
    <n v="1"/>
    <n v="16.5"/>
    <s v="East Africa"/>
    <m/>
    <x v="0"/>
    <x v="0"/>
    <n v="0"/>
    <s v=""/>
    <x v="0"/>
  </r>
  <r>
    <s v="DL-01938"/>
    <s v="CUST-1175"/>
    <s v="CMP-237"/>
    <x v="2"/>
    <s v="Closed Won"/>
    <s v="30481"/>
    <n v="30481"/>
    <x v="6"/>
    <x v="1"/>
    <x v="1"/>
    <s v="2024-12-18"/>
    <d v="2024-12-18T00:00:00"/>
    <d v="2025-01-07T00:00:00"/>
    <d v="2025-01-07T00:00:00"/>
    <d v="2025-04-21T00:00:00"/>
    <d v="2025-04-21T00:00:00"/>
    <n v="124"/>
    <n v="0"/>
    <n v="1"/>
    <n v="25.4"/>
    <s v="ANZ"/>
    <m/>
    <x v="1"/>
    <x v="1"/>
    <n v="1"/>
    <n v="104"/>
    <x v="0"/>
  </r>
  <r>
    <s v="DL-01939"/>
    <s v="CUST-0437"/>
    <s v="CMP-298"/>
    <x v="3"/>
    <s v="Demo"/>
    <s v="6990"/>
    <n v="6990"/>
    <x v="1"/>
    <x v="25"/>
    <x v="21"/>
    <s v="2022-05-30"/>
    <d v="2022-05-30T00:00:00"/>
    <d v="2022-08-28T00:00:00"/>
    <d v="2022-08-28T00:00:00"/>
    <m/>
    <s v=""/>
    <m/>
    <n v="0"/>
    <n v="1"/>
    <n v="8.3000000000000007"/>
    <s v="South Asia"/>
    <m/>
    <x v="0"/>
    <x v="2"/>
    <n v="0"/>
    <s v=""/>
    <x v="0"/>
  </r>
  <r>
    <s v="DL-01940"/>
    <s v="CUST-0832"/>
    <s v="CMP-342"/>
    <x v="0"/>
    <s v="Closed Won"/>
    <s v="$2,418"/>
    <n v="2418"/>
    <x v="5"/>
    <x v="12"/>
    <x v="11"/>
    <s v="2022-11-20"/>
    <d v="2022-11-20T00:00:00"/>
    <d v="2023-02-11T00:00:00"/>
    <d v="2023-02-11T00:00:00"/>
    <d v="2023-05-21T00:00:00"/>
    <d v="2023-05-21T00:00:00"/>
    <n v="182"/>
    <n v="0"/>
    <n v="1"/>
    <n v="10.1"/>
    <s v="East Africa"/>
    <m/>
    <x v="1"/>
    <x v="2"/>
    <n v="1"/>
    <n v="99"/>
    <x v="0"/>
  </r>
  <r>
    <s v="DL-01941"/>
    <s v="CUST-0728"/>
    <s v=""/>
    <x v="4"/>
    <s v="Closed Won"/>
    <s v="9,952"/>
    <n v="9952"/>
    <x v="5"/>
    <x v="8"/>
    <x v="7"/>
    <s v="30/08/2022"/>
    <d v="2022-08-30T00:00:00"/>
    <d v="2023-02-19T00:00:00"/>
    <d v="2023-02-19T00:00:00"/>
    <d v="2022-10-12T00:00:00"/>
    <d v="2022-10-12T00:00:00"/>
    <n v="43"/>
    <n v="1"/>
    <n v="4"/>
    <n v="25.1"/>
    <s v="East Africa"/>
    <m/>
    <x v="1"/>
    <x v="2"/>
    <n v="1"/>
    <n v="-130"/>
    <x v="1"/>
  </r>
  <r>
    <s v="DL-01942"/>
    <s v="CUST-0480"/>
    <s v="CMP-076"/>
    <x v="3"/>
    <s v="Qualification"/>
    <s v="$18,561"/>
    <n v="18561"/>
    <x v="2"/>
    <x v="8"/>
    <x v="7"/>
    <s v="2023-03-10"/>
    <d v="2023-03-10T00:00:00"/>
    <d v="2023-05-31T00:00:00"/>
    <d v="2023-05-31T00:00:00"/>
    <m/>
    <s v=""/>
    <m/>
    <n v="0"/>
    <n v="1"/>
    <n v="32.299999999999997"/>
    <s v="East Africa"/>
    <m/>
    <x v="0"/>
    <x v="0"/>
    <n v="0"/>
    <s v=""/>
    <x v="0"/>
  </r>
  <r>
    <s v="DL-01943"/>
    <s v="CUST-0426"/>
    <s v=""/>
    <x v="4"/>
    <s v="Qualification"/>
    <s v="3K"/>
    <n v="3000"/>
    <x v="6"/>
    <x v="15"/>
    <x v="14"/>
    <s v="2023-03-22"/>
    <d v="2023-03-22T00:00:00"/>
    <d v="2023-08-01T00:00:00"/>
    <d v="2023-08-01T00:00:00"/>
    <m/>
    <s v=""/>
    <m/>
    <n v="0"/>
    <n v="1"/>
    <n v="8.4"/>
    <s v="ANZ"/>
    <m/>
    <x v="0"/>
    <x v="2"/>
    <n v="0"/>
    <s v=""/>
    <x v="0"/>
  </r>
  <r>
    <s v="DL-01944"/>
    <s v="CUST-0330"/>
    <s v=""/>
    <x v="0"/>
    <s v="Closed Won"/>
    <s v="$5,812"/>
    <n v="5812"/>
    <x v="7"/>
    <x v="6"/>
    <x v="2"/>
    <s v="2023-01-25"/>
    <d v="2023-01-25T00:00:00"/>
    <d v="2023-07-03T00:00:00"/>
    <d v="2023-07-03T00:00:00"/>
    <d v="2023-06-24T00:00:00"/>
    <d v="2023-06-24T00:00:00"/>
    <n v="150"/>
    <n v="0"/>
    <n v="1"/>
    <n v="7.4"/>
    <s v="Southeast Asia"/>
    <m/>
    <x v="1"/>
    <x v="0"/>
    <n v="1"/>
    <n v="-9"/>
    <x v="1"/>
  </r>
  <r>
    <s v="DL-01945"/>
    <s v="CUST-0622"/>
    <s v="CMP-258"/>
    <x v="3"/>
    <s v="Negotiation"/>
    <s v="$11,581"/>
    <n v="11581"/>
    <x v="7"/>
    <x v="19"/>
    <x v="17"/>
    <s v="2022-03-17"/>
    <d v="2022-03-17T00:00:00"/>
    <d v="2022-04-25T00:00:00"/>
    <d v="2022-04-25T00:00:00"/>
    <m/>
    <s v=""/>
    <m/>
    <n v="0"/>
    <n v="1"/>
    <n v="9.3000000000000007"/>
    <s v="ANZ"/>
    <m/>
    <x v="0"/>
    <x v="1"/>
    <n v="0"/>
    <s v=""/>
    <x v="0"/>
  </r>
  <r>
    <s v="DL-01946"/>
    <s v="CUST-0962"/>
    <s v="CMP-105"/>
    <x v="4"/>
    <s v="Closed Lost"/>
    <s v="$5,630"/>
    <n v="5630"/>
    <x v="3"/>
    <x v="1"/>
    <x v="1"/>
    <s v="2023-09-17"/>
    <d v="2023-09-17T00:00:00"/>
    <d v="2023-12-30T00:00:00"/>
    <d v="2023-12-30T00:00:00"/>
    <d v="2023-12-14T00:00:00"/>
    <d v="2023-12-14T00:00:00"/>
    <n v="88"/>
    <n v="0"/>
    <n v="1"/>
    <n v="20.7"/>
    <s v="South Asia"/>
    <m/>
    <x v="2"/>
    <x v="2"/>
    <n v="1"/>
    <n v="-16"/>
    <x v="1"/>
  </r>
  <r>
    <s v="DL-01947"/>
    <s v="CUST-0789"/>
    <s v="CMP-258"/>
    <x v="2"/>
    <s v="Qualification"/>
    <s v="$34,769"/>
    <n v="34769"/>
    <x v="5"/>
    <x v="28"/>
    <x v="17"/>
    <s v="2022-09-14"/>
    <d v="2022-09-14T00:00:00"/>
    <d v="2023-03-05T00:00:00"/>
    <d v="2023-03-05T00:00:00"/>
    <m/>
    <s v=""/>
    <m/>
    <n v="0"/>
    <n v="1"/>
    <n v="28"/>
    <s v="South Asia"/>
    <m/>
    <x v="0"/>
    <x v="2"/>
    <n v="0"/>
    <s v=""/>
    <x v="0"/>
  </r>
  <r>
    <s v="DL-01948"/>
    <s v="CUST-0263"/>
    <s v="CMP-159"/>
    <x v="0"/>
    <s v="Closed Lost"/>
    <s v="9576"/>
    <n v="9576"/>
    <x v="4"/>
    <x v="10"/>
    <x v="9"/>
    <s v="2022-02-18"/>
    <d v="2022-02-18T00:00:00"/>
    <d v="2022-04-21T00:00:00"/>
    <d v="2022-04-21T00:00:00"/>
    <d v="2022-03-20T00:00:00"/>
    <d v="2022-03-20T00:00:00"/>
    <n v="30"/>
    <n v="0"/>
    <n v="1"/>
    <n v="5.8"/>
    <s v="ANZ"/>
    <m/>
    <x v="2"/>
    <x v="2"/>
    <n v="1"/>
    <n v="-32"/>
    <x v="1"/>
  </r>
  <r>
    <s v="DL-01949"/>
    <s v="CUST-1213"/>
    <s v="CMP-340"/>
    <x v="4"/>
    <s v="Prospecting"/>
    <s v="10,890"/>
    <n v="10890"/>
    <x v="2"/>
    <x v="7"/>
    <x v="6"/>
    <s v="2024-02-14"/>
    <d v="2024-02-14T00:00:00"/>
    <d v="2024-03-15T00:00:00"/>
    <d v="2024-03-15T00:00:00"/>
    <m/>
    <s v=""/>
    <m/>
    <n v="0"/>
    <n v="1"/>
    <m/>
    <s v="Southeast Asia"/>
    <m/>
    <x v="0"/>
    <x v="0"/>
    <n v="0"/>
    <s v=""/>
    <x v="0"/>
  </r>
  <r>
    <s v="DL-01950"/>
    <s v="CUST-0602"/>
    <s v=""/>
    <x v="3"/>
    <s v="Negotiation"/>
    <s v="$6,479"/>
    <n v="6479"/>
    <x v="1"/>
    <x v="16"/>
    <x v="15"/>
    <s v="2022-08-25"/>
    <d v="2022-08-25T00:00:00"/>
    <d v="2022-12-03T00:00:00"/>
    <d v="2022-12-03T00:00:00"/>
    <m/>
    <s v=""/>
    <m/>
    <n v="0"/>
    <n v="1"/>
    <n v="1.8"/>
    <s v="Southeast Asia"/>
    <m/>
    <x v="0"/>
    <x v="0"/>
    <n v="0"/>
    <s v=""/>
    <x v="0"/>
  </r>
  <r>
    <s v="DL-01951"/>
    <s v="CUST-0530"/>
    <s v=""/>
    <x v="4"/>
    <s v="Proposal"/>
    <s v="10016"/>
    <n v="10016"/>
    <x v="4"/>
    <x v="0"/>
    <x v="0"/>
    <s v="31/08/2024"/>
    <d v="2024-08-31T00:00:00"/>
    <d v="2024-11-30T00:00:00"/>
    <d v="2024-11-30T00:00:00"/>
    <m/>
    <s v=""/>
    <m/>
    <n v="0"/>
    <n v="1"/>
    <m/>
    <s v="South Asia"/>
    <m/>
    <x v="0"/>
    <x v="1"/>
    <n v="0"/>
    <s v=""/>
    <x v="0"/>
  </r>
  <r>
    <s v="DL-01952"/>
    <s v="CUST-1490"/>
    <s v="CMP-283"/>
    <x v="1"/>
    <s v="Closed Lost"/>
    <s v="$212,756"/>
    <n v="212756"/>
    <x v="7"/>
    <x v="14"/>
    <x v="13"/>
    <s v="2023-10-18"/>
    <d v="2023-10-18T00:00:00"/>
    <d v="2024-02-11T00:00:00"/>
    <d v="2024-02-11T00:00:00"/>
    <d v="2024-04-21T00:00:00"/>
    <d v="2024-04-21T00:00:00"/>
    <n v="186"/>
    <n v="0"/>
    <n v="1"/>
    <n v="31.7"/>
    <s v="Middle East"/>
    <m/>
    <x v="2"/>
    <x v="1"/>
    <n v="1"/>
    <n v="70"/>
    <x v="0"/>
  </r>
  <r>
    <s v="DL-01953"/>
    <s v="CUST-0316"/>
    <s v=""/>
    <x v="4"/>
    <s v="Closed Won"/>
    <s v="12196"/>
    <n v="12196"/>
    <x v="5"/>
    <x v="16"/>
    <x v="15"/>
    <s v="2024-12-06"/>
    <d v="2024-12-06T00:00:00"/>
    <d v="2025-01-03T00:00:00"/>
    <d v="2025-01-03T00:00:00"/>
    <d v="2025-02-02T00:00:00"/>
    <d v="2025-02-02T00:00:00"/>
    <n v="58"/>
    <n v="0"/>
    <n v="1"/>
    <n v="17.600000000000001"/>
    <s v="East Africa"/>
    <m/>
    <x v="1"/>
    <x v="0"/>
    <n v="1"/>
    <n v="30"/>
    <x v="1"/>
  </r>
  <r>
    <s v="DL-01954"/>
    <s v="CUST-1493"/>
    <s v="CMP-272"/>
    <x v="3"/>
    <s v="Negotiation"/>
    <s v="4K"/>
    <n v="4000"/>
    <x v="8"/>
    <x v="15"/>
    <x v="14"/>
    <s v="2022-07-20"/>
    <d v="2022-07-20T00:00:00"/>
    <d v="2022-10-30T00:00:00"/>
    <d v="2022-10-30T00:00:00"/>
    <m/>
    <s v=""/>
    <m/>
    <n v="0"/>
    <n v="1"/>
    <n v="31.1"/>
    <s v="Middle East"/>
    <m/>
    <x v="0"/>
    <x v="0"/>
    <n v="0"/>
    <s v=""/>
    <x v="0"/>
  </r>
  <r>
    <s v="DL-01955"/>
    <s v="CUST-0066"/>
    <s v="CMP-255"/>
    <x v="1"/>
    <s v="Qualification"/>
    <s v="120604"/>
    <n v="120604"/>
    <x v="4"/>
    <x v="15"/>
    <x v="14"/>
    <s v="2022-07-15"/>
    <d v="2022-07-15T00:00:00"/>
    <d v="2022-09-27T00:00:00"/>
    <d v="2022-09-27T00:00:00"/>
    <m/>
    <s v=""/>
    <m/>
    <n v="0"/>
    <n v="1"/>
    <n v="0.6"/>
    <s v="Southeast Asia"/>
    <m/>
    <x v="0"/>
    <x v="0"/>
    <n v="0"/>
    <s v=""/>
    <x v="0"/>
  </r>
  <r>
    <s v="DL-01956"/>
    <s v="CUST-0093"/>
    <s v="CMP-261"/>
    <x v="1"/>
    <s v="Prospecting"/>
    <s v="149,153"/>
    <n v="149153"/>
    <x v="5"/>
    <x v="3"/>
    <x v="3"/>
    <s v="2023-04-10"/>
    <d v="2023-04-10T00:00:00"/>
    <d v="2023-09-15T00:00:00"/>
    <d v="2023-09-15T00:00:00"/>
    <m/>
    <s v=""/>
    <m/>
    <n v="0"/>
    <n v="1"/>
    <n v="2.9"/>
    <s v="South Asia"/>
    <m/>
    <x v="0"/>
    <x v="0"/>
    <n v="0"/>
    <s v=""/>
    <x v="0"/>
  </r>
  <r>
    <s v="DL-01957"/>
    <s v="CUST-1224"/>
    <s v="CMP-388"/>
    <x v="0"/>
    <s v="Closed Won"/>
    <s v="$3,574"/>
    <n v="3574"/>
    <x v="5"/>
    <x v="1"/>
    <x v="1"/>
    <s v="2024-12-06"/>
    <d v="2024-12-06T00:00:00"/>
    <d v="2025-01-16T00:00:00"/>
    <d v="2025-01-16T00:00:00"/>
    <d v="2025-05-02T00:00:00"/>
    <d v="2025-05-02T00:00:00"/>
    <n v="147"/>
    <n v="0"/>
    <n v="1"/>
    <n v="9.1"/>
    <s v="East Africa"/>
    <m/>
    <x v="1"/>
    <x v="1"/>
    <n v="1"/>
    <n v="106"/>
    <x v="0"/>
  </r>
  <r>
    <s v="DL-01958"/>
    <s v="CUST-1181"/>
    <s v="CMP-284"/>
    <x v="1"/>
    <s v="Closed Won"/>
    <s v="$70,479"/>
    <n v="70479"/>
    <x v="0"/>
    <x v="19"/>
    <x v="17"/>
    <s v="2022-11-25"/>
    <d v="2022-11-25T00:00:00"/>
    <d v="2023-05-24T00:00:00"/>
    <d v="2023-05-24T00:00:00"/>
    <d v="2023-05-25T00:00:00"/>
    <d v="2023-05-25T00:00:00"/>
    <n v="181"/>
    <n v="0"/>
    <n v="1"/>
    <m/>
    <s v="South Asia"/>
    <m/>
    <x v="1"/>
    <x v="0"/>
    <n v="1"/>
    <n v="1"/>
    <x v="1"/>
  </r>
  <r>
    <s v="DL-01959"/>
    <s v="CUST-0979"/>
    <s v=""/>
    <x v="4"/>
    <s v="Negotiation"/>
    <s v="8K"/>
    <n v="8000"/>
    <x v="4"/>
    <x v="3"/>
    <x v="3"/>
    <s v="2023-09-27"/>
    <d v="2023-09-27T00:00:00"/>
    <d v="2023-11-06T00:00:00"/>
    <d v="2023-11-06T00:00:00"/>
    <m/>
    <s v=""/>
    <m/>
    <n v="0"/>
    <n v="1"/>
    <n v="31.6"/>
    <s v="East Africa"/>
    <m/>
    <x v="0"/>
    <x v="2"/>
    <n v="0"/>
    <s v=""/>
    <x v="0"/>
  </r>
  <r>
    <s v="DL-01960"/>
    <s v="CUST-0957"/>
    <s v=""/>
    <x v="4"/>
    <s v="Proposal"/>
    <s v="13411"/>
    <n v="13411"/>
    <x v="3"/>
    <x v="17"/>
    <x v="16"/>
    <s v="2023-07-28"/>
    <d v="2023-07-28T00:00:00"/>
    <d v="2023-12-02T00:00:00"/>
    <d v="2023-12-02T00:00:00"/>
    <m/>
    <s v=""/>
    <m/>
    <n v="0"/>
    <n v="1"/>
    <n v="29"/>
    <s v="Middle East"/>
    <m/>
    <x v="0"/>
    <x v="1"/>
    <n v="0"/>
    <s v=""/>
    <x v="0"/>
  </r>
  <r>
    <s v="DL-01961"/>
    <s v="CUST-0140"/>
    <s v="CMP-084"/>
    <x v="0"/>
    <s v="Prospecting"/>
    <s v="3809"/>
    <n v="3809"/>
    <x v="2"/>
    <x v="7"/>
    <x v="6"/>
    <s v="2022-10-11"/>
    <d v="2022-10-11T00:00:00"/>
    <d v="2022-11-25T00:00:00"/>
    <d v="2022-11-25T00:00:00"/>
    <m/>
    <s v=""/>
    <m/>
    <n v="0"/>
    <n v="1"/>
    <n v="17.3"/>
    <s v="Southeast Asia"/>
    <m/>
    <x v="0"/>
    <x v="1"/>
    <n v="0"/>
    <s v=""/>
    <x v="0"/>
  </r>
  <r>
    <s v="DL-01962"/>
    <s v="CUST-0995"/>
    <s v=""/>
    <x v="2"/>
    <s v="Qualification"/>
    <s v="$17,400"/>
    <n v="17400"/>
    <x v="0"/>
    <x v="3"/>
    <x v="3"/>
    <s v="07/12/2024"/>
    <d v="2024-12-07T00:00:00"/>
    <d v="2025-02-28T00:00:00"/>
    <d v="2025-02-28T00:00:00"/>
    <m/>
    <s v=""/>
    <m/>
    <n v="0"/>
    <n v="1"/>
    <n v="27.1"/>
    <s v="Southeast Asia"/>
    <m/>
    <x v="0"/>
    <x v="0"/>
    <n v="0"/>
    <s v=""/>
    <x v="0"/>
  </r>
  <r>
    <s v="DL-01963"/>
    <s v="CUST-0168"/>
    <s v="CMP-096"/>
    <x v="4"/>
    <s v="Closed Won"/>
    <s v="$9,224"/>
    <n v="9224"/>
    <x v="3"/>
    <x v="17"/>
    <x v="16"/>
    <s v="2024-08-30"/>
    <d v="2024-08-30T00:00:00"/>
    <d v="2025-02-11T00:00:00"/>
    <d v="2025-02-11T00:00:00"/>
    <d v="2024-11-28T00:00:00"/>
    <d v="2024-11-28T00:00:00"/>
    <n v="90"/>
    <n v="0"/>
    <n v="1"/>
    <n v="6.6"/>
    <s v="Southeast Asia"/>
    <m/>
    <x v="1"/>
    <x v="0"/>
    <n v="1"/>
    <n v="-75"/>
    <x v="1"/>
  </r>
  <r>
    <s v="DL-01964"/>
    <s v="CUST-1421"/>
    <s v="CMP-099"/>
    <x v="3"/>
    <s v="Qualification"/>
    <s v="$4,481"/>
    <n v="4481"/>
    <x v="3"/>
    <x v="3"/>
    <x v="3"/>
    <s v="2024-10-17"/>
    <d v="2024-10-17T00:00:00"/>
    <d v="2025-03-13T00:00:00"/>
    <d v="2025-03-13T00:00:00"/>
    <m/>
    <s v=""/>
    <m/>
    <n v="0"/>
    <n v="1"/>
    <n v="12.7"/>
    <s v="Middle East"/>
    <m/>
    <x v="0"/>
    <x v="2"/>
    <n v="0"/>
    <s v=""/>
    <x v="0"/>
  </r>
  <r>
    <s v="DL-01965"/>
    <s v="CUST-0563"/>
    <s v="CMP-001"/>
    <x v="2"/>
    <s v="Negotiation"/>
    <s v="41237"/>
    <n v="41237"/>
    <x v="3"/>
    <x v="10"/>
    <x v="9"/>
    <s v="2023-10-15"/>
    <d v="2023-10-15T00:00:00"/>
    <d v="2024-02-09T00:00:00"/>
    <d v="2024-02-09T00:00:00"/>
    <m/>
    <s v=""/>
    <m/>
    <n v="0"/>
    <n v="1"/>
    <n v="21.2"/>
    <s v="Southeast Asia"/>
    <m/>
    <x v="0"/>
    <x v="2"/>
    <n v="0"/>
    <s v=""/>
    <x v="0"/>
  </r>
  <r>
    <s v="DL-01966"/>
    <s v="CUST-0306"/>
    <s v="CMP-226"/>
    <x v="2"/>
    <s v="Closed Won"/>
    <s v="29,137"/>
    <n v="29137"/>
    <x v="4"/>
    <x v="22"/>
    <x v="20"/>
    <s v="2022-02-22"/>
    <d v="2022-02-22T00:00:00"/>
    <d v="2022-05-09T00:00:00"/>
    <d v="2022-05-09T00:00:00"/>
    <d v="2022-05-30T00:00:00"/>
    <d v="2022-05-30T00:00:00"/>
    <n v="97"/>
    <n v="0"/>
    <n v="1"/>
    <n v="9.6999999999999993"/>
    <s v="South Asia"/>
    <m/>
    <x v="1"/>
    <x v="1"/>
    <n v="1"/>
    <n v="21"/>
    <x v="1"/>
  </r>
  <r>
    <s v="DL-01967"/>
    <s v="CUST-1167"/>
    <s v="CMP-338"/>
    <x v="0"/>
    <s v="Negotiation"/>
    <s v="$5,880"/>
    <n v="5880"/>
    <x v="8"/>
    <x v="19"/>
    <x v="17"/>
    <s v="2022-10-11"/>
    <d v="2022-10-11T00:00:00"/>
    <d v="2022-12-04T00:00:00"/>
    <d v="2022-12-04T00:00:00"/>
    <m/>
    <s v=""/>
    <m/>
    <n v="0"/>
    <n v="1"/>
    <n v="7"/>
    <s v="Middle East"/>
    <m/>
    <x v="0"/>
    <x v="2"/>
    <n v="0"/>
    <s v=""/>
    <x v="0"/>
  </r>
  <r>
    <s v="DL-01968"/>
    <s v="CUST-0607"/>
    <s v="CMP-389"/>
    <x v="0"/>
    <s v="Negotiation"/>
    <s v="4108"/>
    <n v="4108"/>
    <x v="5"/>
    <x v="0"/>
    <x v="0"/>
    <s v="2022-06-17"/>
    <d v="2022-06-17T00:00:00"/>
    <d v="2022-12-11T00:00:00"/>
    <d v="2022-12-11T00:00:00"/>
    <m/>
    <s v=""/>
    <m/>
    <n v="0"/>
    <n v="1"/>
    <n v="14"/>
    <s v="East Africa"/>
    <m/>
    <x v="0"/>
    <x v="2"/>
    <n v="0"/>
    <s v=""/>
    <x v="0"/>
  </r>
  <r>
    <s v="DL-01969"/>
    <s v="CUST-0265"/>
    <s v=""/>
    <x v="2"/>
    <s v="Negotiation"/>
    <s v="32,412"/>
    <n v="32412"/>
    <x v="1"/>
    <x v="3"/>
    <x v="3"/>
    <s v="2022-12-19"/>
    <d v="2022-12-19T00:00:00"/>
    <d v="2023-04-20T00:00:00"/>
    <d v="2023-04-20T00:00:00"/>
    <m/>
    <s v=""/>
    <m/>
    <n v="0"/>
    <n v="1"/>
    <n v="25.6"/>
    <s v="Middle East"/>
    <m/>
    <x v="0"/>
    <x v="0"/>
    <n v="0"/>
    <s v=""/>
    <x v="0"/>
  </r>
  <r>
    <s v="DL-01970"/>
    <s v="CUST-0415"/>
    <s v="CMP-090"/>
    <x v="0"/>
    <s v="Negotiation"/>
    <s v="$4,549"/>
    <n v="4549"/>
    <x v="1"/>
    <x v="1"/>
    <x v="1"/>
    <s v="2022-07-31"/>
    <d v="2022-07-31T00:00:00"/>
    <d v="2022-11-04T00:00:00"/>
    <d v="2022-11-04T00:00:00"/>
    <m/>
    <s v=""/>
    <m/>
    <n v="0"/>
    <n v="1"/>
    <n v="28.7"/>
    <s v="Southeast Asia"/>
    <m/>
    <x v="0"/>
    <x v="1"/>
    <n v="0"/>
    <s v=""/>
    <x v="0"/>
  </r>
  <r>
    <s v="DL-01971"/>
    <s v="CUST-1014"/>
    <s v="CMP-332"/>
    <x v="2"/>
    <s v="Qualification"/>
    <s v="29K"/>
    <n v="29000"/>
    <x v="5"/>
    <x v="13"/>
    <x v="12"/>
    <s v="2022-04-29"/>
    <d v="2022-04-29T00:00:00"/>
    <d v="2022-10-25T00:00:00"/>
    <d v="2022-10-25T00:00:00"/>
    <m/>
    <s v=""/>
    <m/>
    <n v="0"/>
    <n v="1"/>
    <n v="8.9"/>
    <s v="East Africa"/>
    <m/>
    <x v="0"/>
    <x v="1"/>
    <n v="0"/>
    <s v=""/>
    <x v="0"/>
  </r>
  <r>
    <s v="DL-01972"/>
    <s v="CUST-0342"/>
    <s v="CMP-261"/>
    <x v="2"/>
    <s v="Qualification"/>
    <s v="14K"/>
    <n v="14000"/>
    <x v="4"/>
    <x v="13"/>
    <x v="12"/>
    <s v="2024-03-20"/>
    <d v="2024-03-20T00:00:00"/>
    <d v="2024-07-26T00:00:00"/>
    <d v="2024-07-26T00:00:00"/>
    <m/>
    <s v=""/>
    <m/>
    <n v="0"/>
    <n v="1"/>
    <m/>
    <s v="Southeast Asia"/>
    <m/>
    <x v="0"/>
    <x v="2"/>
    <n v="0"/>
    <s v=""/>
    <x v="0"/>
  </r>
  <r>
    <s v="DL-01973"/>
    <s v="CUST-0228"/>
    <s v=""/>
    <x v="2"/>
    <s v="Negotiation"/>
    <s v="$22,838"/>
    <n v="22838"/>
    <x v="3"/>
    <x v="19"/>
    <x v="17"/>
    <s v="2023-06-17"/>
    <d v="2023-06-17T00:00:00"/>
    <d v="2023-09-17T00:00:00"/>
    <d v="2023-09-17T00:00:00"/>
    <m/>
    <s v=""/>
    <m/>
    <n v="0"/>
    <n v="1"/>
    <n v="4.5999999999999996"/>
    <s v="Middle East"/>
    <m/>
    <x v="0"/>
    <x v="0"/>
    <n v="0"/>
    <s v=""/>
    <x v="0"/>
  </r>
  <r>
    <s v="DL-01974"/>
    <s v="CUST-1251"/>
    <s v="CMP-225"/>
    <x v="3"/>
    <s v="Closed Lost"/>
    <s v="$7,693"/>
    <n v="7693"/>
    <x v="5"/>
    <x v="17"/>
    <x v="16"/>
    <s v="2024-07-15"/>
    <d v="2024-07-15T00:00:00"/>
    <d v="2024-10-02T00:00:00"/>
    <d v="2024-10-02T00:00:00"/>
    <d v="2024-11-05T00:00:00"/>
    <d v="2024-11-05T00:00:00"/>
    <n v="113"/>
    <n v="0"/>
    <n v="1"/>
    <n v="22.7"/>
    <s v="Southeast Asia"/>
    <m/>
    <x v="2"/>
    <x v="2"/>
    <n v="1"/>
    <n v="34"/>
    <x v="0"/>
  </r>
  <r>
    <s v="DL-01975"/>
    <s v="CUST-0104"/>
    <s v="CMP-298"/>
    <x v="0"/>
    <s v="Demo"/>
    <s v="5295"/>
    <n v="5295"/>
    <x v="6"/>
    <x v="9"/>
    <x v="8"/>
    <s v="2024-07-20"/>
    <d v="2024-07-20T00:00:00"/>
    <d v="2024-11-09T00:00:00"/>
    <d v="2024-11-09T00:00:00"/>
    <m/>
    <s v=""/>
    <m/>
    <n v="0"/>
    <n v="1"/>
    <n v="12.7"/>
    <s v="ANZ"/>
    <m/>
    <x v="0"/>
    <x v="2"/>
    <n v="0"/>
    <s v=""/>
    <x v="0"/>
  </r>
  <r>
    <s v="DL-01976"/>
    <s v="CUST-1490"/>
    <s v="CMP-384"/>
    <x v="1"/>
    <s v="Proposal"/>
    <s v="177K"/>
    <n v="177000"/>
    <x v="4"/>
    <x v="5"/>
    <x v="5"/>
    <s v="2024-10-18"/>
    <d v="2024-10-18T00:00:00"/>
    <d v="2024-11-11T00:00:00"/>
    <d v="2024-11-11T00:00:00"/>
    <m/>
    <s v=""/>
    <m/>
    <n v="0"/>
    <n v="1"/>
    <n v="18.7"/>
    <s v="Middle East"/>
    <m/>
    <x v="0"/>
    <x v="1"/>
    <n v="0"/>
    <s v=""/>
    <x v="0"/>
  </r>
  <r>
    <s v="DL-01977"/>
    <s v="CUST-0115"/>
    <s v="CMP-237"/>
    <x v="1"/>
    <s v="Proposal"/>
    <s v="125840"/>
    <n v="125840"/>
    <x v="5"/>
    <x v="12"/>
    <x v="11"/>
    <s v="2022-12-12"/>
    <d v="2022-12-12T00:00:00"/>
    <d v="2023-05-10T00:00:00"/>
    <d v="2023-05-10T00:00:00"/>
    <m/>
    <s v=""/>
    <m/>
    <n v="0"/>
    <n v="1"/>
    <n v="26"/>
    <s v="ANZ"/>
    <m/>
    <x v="0"/>
    <x v="0"/>
    <n v="0"/>
    <s v=""/>
    <x v="0"/>
  </r>
  <r>
    <s v="DL-01978"/>
    <s v="CUST-1108"/>
    <s v="CMP-373"/>
    <x v="0"/>
    <s v="Closed Lost"/>
    <s v="4784"/>
    <n v="4784"/>
    <x v="7"/>
    <x v="1"/>
    <x v="1"/>
    <s v="03/11/2023"/>
    <d v="2023-11-03T00:00:00"/>
    <d v="2024-01-19T00:00:00"/>
    <d v="2024-01-19T00:00:00"/>
    <d v="2024-03-16T00:00:00"/>
    <d v="2024-03-16T00:00:00"/>
    <n v="134"/>
    <n v="0"/>
    <n v="1"/>
    <m/>
    <s v="South Asia"/>
    <m/>
    <x v="2"/>
    <x v="0"/>
    <n v="1"/>
    <n v="57"/>
    <x v="0"/>
  </r>
  <r>
    <s v="DL-01979"/>
    <s v="CUST-0914"/>
    <s v="CMP-310"/>
    <x v="1"/>
    <s v="Negotiation"/>
    <s v="66796"/>
    <n v="66796"/>
    <x v="7"/>
    <x v="20"/>
    <x v="18"/>
    <s v="2024-01-25"/>
    <d v="2024-01-25T00:00:00"/>
    <d v="2024-06-04T00:00:00"/>
    <d v="2024-06-04T00:00:00"/>
    <m/>
    <s v=""/>
    <m/>
    <n v="0"/>
    <n v="1"/>
    <n v="30.3"/>
    <s v="East Africa"/>
    <m/>
    <x v="0"/>
    <x v="0"/>
    <n v="0"/>
    <s v=""/>
    <x v="0"/>
  </r>
  <r>
    <s v="DL-01980"/>
    <s v="CUST-0087"/>
    <s v="CMP-347"/>
    <x v="4"/>
    <s v="Closed Lost"/>
    <s v="$3,028"/>
    <n v="3028"/>
    <x v="2"/>
    <x v="14"/>
    <x v="13"/>
    <s v="2024-11-21"/>
    <d v="2024-11-21T00:00:00"/>
    <d v="2025-01-17T00:00:00"/>
    <d v="2025-01-17T00:00:00"/>
    <d v="2025-05-07T00:00:00"/>
    <d v="2025-05-07T00:00:00"/>
    <n v="167"/>
    <n v="0"/>
    <n v="1"/>
    <n v="29.7"/>
    <s v="South Asia"/>
    <m/>
    <x v="2"/>
    <x v="0"/>
    <n v="1"/>
    <n v="110"/>
    <x v="0"/>
  </r>
  <r>
    <s v="DL-01981"/>
    <s v="CUST-0460"/>
    <s v="CMP-118"/>
    <x v="1"/>
    <s v="Qualification"/>
    <s v="$180,721"/>
    <n v="180721"/>
    <x v="8"/>
    <x v="14"/>
    <x v="13"/>
    <s v="2023-10-03"/>
    <d v="2023-10-03T00:00:00"/>
    <d v="2023-12-07T00:00:00"/>
    <d v="2023-12-07T00:00:00"/>
    <m/>
    <s v=""/>
    <m/>
    <n v="0"/>
    <n v="1"/>
    <n v="6.8"/>
    <s v="South Asia"/>
    <m/>
    <x v="0"/>
    <x v="2"/>
    <n v="0"/>
    <s v=""/>
    <x v="0"/>
  </r>
  <r>
    <s v="DL-01982"/>
    <s v="CUST-0757"/>
    <s v="CMP-376"/>
    <x v="1"/>
    <s v="Qualification"/>
    <s v="$181,727"/>
    <n v="181727"/>
    <x v="4"/>
    <x v="0"/>
    <x v="0"/>
    <s v="2024-01-27"/>
    <d v="2024-01-27T00:00:00"/>
    <d v="2024-04-20T00:00:00"/>
    <d v="2024-04-20T00:00:00"/>
    <m/>
    <s v=""/>
    <m/>
    <n v="0"/>
    <n v="1"/>
    <n v="18"/>
    <s v="East Africa"/>
    <m/>
    <x v="0"/>
    <x v="2"/>
    <n v="0"/>
    <s v=""/>
    <x v="0"/>
  </r>
  <r>
    <s v="DL-01983"/>
    <s v="CUST-1438"/>
    <s v="CMP-340"/>
    <x v="1"/>
    <s v="Proposal"/>
    <s v="136K"/>
    <n v="136000"/>
    <x v="3"/>
    <x v="5"/>
    <x v="5"/>
    <s v="2024-09-12"/>
    <d v="2024-09-12T00:00:00"/>
    <d v="2024-11-02T00:00:00"/>
    <d v="2024-11-02T00:00:00"/>
    <m/>
    <s v=""/>
    <m/>
    <n v="0"/>
    <n v="1"/>
    <n v="8.1999999999999993"/>
    <s v="East Africa"/>
    <m/>
    <x v="0"/>
    <x v="1"/>
    <n v="0"/>
    <s v=""/>
    <x v="0"/>
  </r>
  <r>
    <s v="DL-01984"/>
    <s v="CUST-1184"/>
    <s v="CMP-199"/>
    <x v="0"/>
    <s v="Negotiation"/>
    <s v="8K"/>
    <n v="8000"/>
    <x v="2"/>
    <x v="1"/>
    <x v="1"/>
    <s v="2024-05-28"/>
    <d v="2024-05-28T00:00:00"/>
    <d v="2024-08-01T00:00:00"/>
    <d v="2024-08-01T00:00:00"/>
    <m/>
    <s v=""/>
    <m/>
    <n v="0"/>
    <n v="1"/>
    <n v="26.9"/>
    <s v="East Africa"/>
    <m/>
    <x v="0"/>
    <x v="0"/>
    <n v="0"/>
    <s v=""/>
    <x v="0"/>
  </r>
  <r>
    <s v="DL-01985"/>
    <s v="CUST-1117"/>
    <s v=""/>
    <x v="4"/>
    <s v="Proposal"/>
    <s v="12560"/>
    <n v="12560"/>
    <x v="3"/>
    <x v="9"/>
    <x v="8"/>
    <s v="2024-04-13"/>
    <d v="2024-04-13T00:00:00"/>
    <d v="2024-07-06T00:00:00"/>
    <d v="2024-07-06T00:00:00"/>
    <m/>
    <s v=""/>
    <m/>
    <n v="0"/>
    <n v="1"/>
    <n v="20.5"/>
    <s v="South Asia"/>
    <m/>
    <x v="0"/>
    <x v="2"/>
    <n v="0"/>
    <s v=""/>
    <x v="0"/>
  </r>
  <r>
    <s v="DL-01986"/>
    <s v="CUST-1370"/>
    <s v=""/>
    <x v="2"/>
    <s v="Proposal"/>
    <s v="47688"/>
    <n v="47688"/>
    <x v="1"/>
    <x v="28"/>
    <x v="17"/>
    <s v="2022-07-29"/>
    <d v="2022-07-29T00:00:00"/>
    <d v="2022-12-25T00:00:00"/>
    <d v="2022-12-25T00:00:00"/>
    <m/>
    <s v=""/>
    <m/>
    <n v="0"/>
    <n v="1"/>
    <n v="11.8"/>
    <s v="Southeast Asia"/>
    <m/>
    <x v="0"/>
    <x v="0"/>
    <n v="0"/>
    <s v=""/>
    <x v="0"/>
  </r>
  <r>
    <s v="DL-01987"/>
    <s v="CUST-0974"/>
    <s v="CMP-114"/>
    <x v="2"/>
    <s v="Proposal"/>
    <s v="39497"/>
    <n v="39497"/>
    <x v="7"/>
    <x v="1"/>
    <x v="1"/>
    <s v="2024-09-24"/>
    <d v="2024-09-24T00:00:00"/>
    <d v="2024-11-15T00:00:00"/>
    <d v="2024-11-15T00:00:00"/>
    <m/>
    <s v=""/>
    <m/>
    <n v="0"/>
    <n v="1"/>
    <n v="30.3"/>
    <s v="ANZ"/>
    <m/>
    <x v="0"/>
    <x v="0"/>
    <n v="0"/>
    <s v=""/>
    <x v="0"/>
  </r>
  <r>
    <s v="DL-01988"/>
    <s v="CUST-0479"/>
    <s v="CMP-097"/>
    <x v="3"/>
    <s v="Qualification"/>
    <s v="$12,591"/>
    <n v="12591"/>
    <x v="3"/>
    <x v="0"/>
    <x v="0"/>
    <s v="2024-08-10"/>
    <d v="2024-08-10T00:00:00"/>
    <d v="2025-01-18T00:00:00"/>
    <d v="2025-01-18T00:00:00"/>
    <m/>
    <s v=""/>
    <m/>
    <n v="0"/>
    <n v="1"/>
    <m/>
    <s v="Middle East"/>
    <m/>
    <x v="0"/>
    <x v="0"/>
    <n v="0"/>
    <s v=""/>
    <x v="0"/>
  </r>
  <r>
    <s v="DL-01989"/>
    <s v="CUST-1497"/>
    <s v="CMP-219"/>
    <x v="1"/>
    <s v="Negotiation"/>
    <s v="92K"/>
    <n v="92000"/>
    <x v="3"/>
    <x v="8"/>
    <x v="7"/>
    <s v="2023-04-21"/>
    <d v="2023-04-21T00:00:00"/>
    <d v="2023-08-25T00:00:00"/>
    <d v="2023-08-25T00:00:00"/>
    <m/>
    <s v=""/>
    <m/>
    <n v="0"/>
    <n v="1"/>
    <n v="20.8"/>
    <s v="ANZ"/>
    <m/>
    <x v="0"/>
    <x v="1"/>
    <n v="0"/>
    <s v=""/>
    <x v="0"/>
  </r>
  <r>
    <s v="DL-01990"/>
    <s v="CUST-1258"/>
    <s v="CMP-017"/>
    <x v="2"/>
    <s v="Proposal"/>
    <s v="39K"/>
    <n v="39000"/>
    <x v="3"/>
    <x v="37"/>
    <x v="13"/>
    <s v="2023-05-10"/>
    <d v="2023-05-10T00:00:00"/>
    <d v="2023-10-11T00:00:00"/>
    <d v="2023-10-11T00:00:00"/>
    <m/>
    <s v=""/>
    <m/>
    <n v="0"/>
    <n v="1"/>
    <m/>
    <s v="ANZ"/>
    <m/>
    <x v="0"/>
    <x v="0"/>
    <n v="0"/>
    <s v=""/>
    <x v="0"/>
  </r>
  <r>
    <s v="DL-01991"/>
    <s v="CUST-0240"/>
    <s v="CMP-320"/>
    <x v="3"/>
    <s v="Closed Won"/>
    <s v="$17,449"/>
    <n v="17449"/>
    <x v="1"/>
    <x v="15"/>
    <x v="14"/>
    <s v="2024-09-19"/>
    <d v="2024-09-19T00:00:00"/>
    <d v="2024-11-19T00:00:00"/>
    <d v="2024-11-19T00:00:00"/>
    <d v="2024-10-23T00:00:00"/>
    <d v="2024-10-23T00:00:00"/>
    <n v="34"/>
    <n v="0"/>
    <n v="1"/>
    <n v="3.1"/>
    <s v="Southeast Asia"/>
    <m/>
    <x v="1"/>
    <x v="2"/>
    <n v="1"/>
    <n v="-27"/>
    <x v="1"/>
  </r>
  <r>
    <s v="DL-01992"/>
    <s v="CUST-0529"/>
    <s v="CMP-149"/>
    <x v="1"/>
    <s v="Closed Lost"/>
    <s v="201246"/>
    <n v="201246"/>
    <x v="5"/>
    <x v="12"/>
    <x v="11"/>
    <s v="2023-08-03"/>
    <d v="2023-08-03T00:00:00"/>
    <d v="2023-12-09T00:00:00"/>
    <d v="2023-12-09T00:00:00"/>
    <d v="2023-12-27T00:00:00"/>
    <d v="2023-12-27T00:00:00"/>
    <n v="146"/>
    <n v="0"/>
    <n v="1"/>
    <n v="24.8"/>
    <s v="ANZ"/>
    <m/>
    <x v="2"/>
    <x v="1"/>
    <n v="1"/>
    <n v="18"/>
    <x v="1"/>
  </r>
  <r>
    <s v="DL-01993"/>
    <s v="CUST-1493"/>
    <s v="CMP-112"/>
    <x v="4"/>
    <s v="Closed Lost"/>
    <s v="7792"/>
    <n v="7792"/>
    <x v="0"/>
    <x v="0"/>
    <x v="0"/>
    <s v="2024-03-04"/>
    <d v="2024-03-04T00:00:00"/>
    <d v="2024-05-24T00:00:00"/>
    <d v="2024-05-24T00:00:00"/>
    <d v="2024-03-25T00:00:00"/>
    <d v="2024-03-25T00:00:00"/>
    <n v="21"/>
    <n v="0"/>
    <n v="1"/>
    <n v="23.8"/>
    <s v="East Africa"/>
    <m/>
    <x v="2"/>
    <x v="0"/>
    <n v="1"/>
    <n v="-60"/>
    <x v="1"/>
  </r>
  <r>
    <s v="DL-01994"/>
    <s v="CUST-0339"/>
    <s v=""/>
    <x v="2"/>
    <s v="Proposal"/>
    <s v="44,620"/>
    <n v="44620"/>
    <x v="0"/>
    <x v="25"/>
    <x v="21"/>
    <s v="2023-02-23"/>
    <d v="2023-02-23T00:00:00"/>
    <d v="2023-07-20T00:00:00"/>
    <d v="2023-07-20T00:00:00"/>
    <m/>
    <s v=""/>
    <m/>
    <n v="0"/>
    <n v="1"/>
    <m/>
    <s v="South Asia"/>
    <m/>
    <x v="0"/>
    <x v="2"/>
    <n v="0"/>
    <s v=""/>
    <x v="0"/>
  </r>
  <r>
    <s v="DL-01995"/>
    <s v="CUST-0169"/>
    <s v="CMP-388"/>
    <x v="2"/>
    <s v="Closed Lost"/>
    <s v="23,629"/>
    <n v="23629"/>
    <x v="4"/>
    <x v="19"/>
    <x v="17"/>
    <s v="2022-08-17"/>
    <d v="2022-08-17T00:00:00"/>
    <d v="2022-09-09T00:00:00"/>
    <d v="2022-09-09T00:00:00"/>
    <d v="2022-12-14T00:00:00"/>
    <d v="2022-12-14T00:00:00"/>
    <n v="119"/>
    <n v="0"/>
    <n v="1"/>
    <n v="6"/>
    <s v="South Asia"/>
    <m/>
    <x v="2"/>
    <x v="2"/>
    <n v="1"/>
    <n v="96"/>
    <x v="0"/>
  </r>
  <r>
    <s v="DL-01996"/>
    <s v="CUST-0394"/>
    <s v=""/>
    <x v="1"/>
    <s v="Proposal"/>
    <s v="196,404"/>
    <n v="196404"/>
    <x v="8"/>
    <x v="8"/>
    <x v="7"/>
    <s v="2023-01-12"/>
    <d v="2023-01-12T00:00:00"/>
    <d v="2023-02-03T00:00:00"/>
    <d v="2023-02-03T00:00:00"/>
    <m/>
    <s v=""/>
    <m/>
    <n v="0"/>
    <n v="1"/>
    <n v="3.5"/>
    <s v="South Asia"/>
    <m/>
    <x v="0"/>
    <x v="2"/>
    <n v="0"/>
    <s v=""/>
    <x v="0"/>
  </r>
  <r>
    <s v="DL-01997"/>
    <s v="CUST-0382"/>
    <s v=""/>
    <x v="0"/>
    <s v="Proposal"/>
    <s v="5K"/>
    <n v="5000"/>
    <x v="0"/>
    <x v="25"/>
    <x v="21"/>
    <s v="2023-08-21"/>
    <d v="2023-08-21T00:00:00"/>
    <d v="2023-12-21T00:00:00"/>
    <d v="2023-12-21T00:00:00"/>
    <m/>
    <s v=""/>
    <m/>
    <n v="0"/>
    <n v="1"/>
    <n v="28"/>
    <s v="South Asia"/>
    <m/>
    <x v="0"/>
    <x v="2"/>
    <n v="0"/>
    <s v=""/>
    <x v="0"/>
  </r>
  <r>
    <s v="DL-01998"/>
    <s v="CUST-1223"/>
    <s v="CMP-377"/>
    <x v="1"/>
    <s v="Prospecting"/>
    <s v="$206,879"/>
    <n v="206879"/>
    <x v="4"/>
    <x v="14"/>
    <x v="13"/>
    <s v="2024-12-31"/>
    <d v="2024-12-31T00:00:00"/>
    <d v="2025-02-12T00:00:00"/>
    <d v="2025-02-12T00:00:00"/>
    <m/>
    <s v=""/>
    <m/>
    <n v="0"/>
    <n v="1"/>
    <n v="22.9"/>
    <s v="East Africa"/>
    <m/>
    <x v="0"/>
    <x v="0"/>
    <n v="0"/>
    <s v=""/>
    <x v="0"/>
  </r>
  <r>
    <s v="DL-01999"/>
    <s v="CUST-0205"/>
    <s v=""/>
    <x v="3"/>
    <s v="Demo"/>
    <s v="23834"/>
    <n v="23834"/>
    <x v="7"/>
    <x v="21"/>
    <x v="19"/>
    <s v="2023-07-11"/>
    <d v="2023-07-11T00:00:00"/>
    <d v="2023-10-23T00:00:00"/>
    <d v="2023-10-23T00:00:00"/>
    <m/>
    <s v=""/>
    <m/>
    <n v="0"/>
    <n v="1"/>
    <m/>
    <s v="Middle East"/>
    <m/>
    <x v="0"/>
    <x v="2"/>
    <n v="0"/>
    <s v=""/>
    <x v="0"/>
  </r>
  <r>
    <s v="DL-02000"/>
    <s v="CUST-1106"/>
    <s v="CMP-312"/>
    <x v="1"/>
    <s v="Closed Won"/>
    <s v="57157"/>
    <n v="57157"/>
    <x v="7"/>
    <x v="9"/>
    <x v="8"/>
    <s v="2023-06-01"/>
    <d v="2023-06-01T00:00:00"/>
    <d v="2023-06-28T00:00:00"/>
    <d v="2023-06-28T00:00:00"/>
    <d v="2023-09-22T00:00:00"/>
    <d v="2023-09-22T00:00:00"/>
    <n v="113"/>
    <n v="0"/>
    <n v="1"/>
    <n v="19.2"/>
    <s v="Southeast Asia"/>
    <m/>
    <x v="1"/>
    <x v="0"/>
    <n v="1"/>
    <n v="86"/>
    <x v="0"/>
  </r>
  <r>
    <s v="DL-02001"/>
    <s v="CUST-0696"/>
    <s v="CMP-188"/>
    <x v="4"/>
    <s v="Closed Won"/>
    <s v="10345"/>
    <n v="10345"/>
    <x v="7"/>
    <x v="10"/>
    <x v="9"/>
    <s v="2022-08-29"/>
    <d v="2022-08-29T00:00:00"/>
    <d v="2022-10-30T00:00:00"/>
    <d v="2022-10-30T00:00:00"/>
    <d v="2022-10-31T00:00:00"/>
    <d v="2022-10-31T00:00:00"/>
    <n v="63"/>
    <n v="1"/>
    <n v="3"/>
    <n v="23.7"/>
    <s v="South Asia"/>
    <m/>
    <x v="1"/>
    <x v="2"/>
    <n v="1"/>
    <n v="1"/>
    <x v="1"/>
  </r>
  <r>
    <s v="DL-02002"/>
    <s v="CUST-0028"/>
    <s v="CMP-228"/>
    <x v="4"/>
    <s v="Negotiation"/>
    <s v="4K"/>
    <n v="4000"/>
    <x v="8"/>
    <x v="13"/>
    <x v="12"/>
    <s v="2024-06-20"/>
    <d v="2024-06-20T00:00:00"/>
    <d v="2024-10-26T00:00:00"/>
    <d v="2024-10-26T00:00:00"/>
    <m/>
    <s v=""/>
    <m/>
    <n v="0"/>
    <n v="1"/>
    <n v="18.2"/>
    <s v="South Asia"/>
    <m/>
    <x v="0"/>
    <x v="1"/>
    <n v="0"/>
    <s v=""/>
    <x v="0"/>
  </r>
  <r>
    <s v="DL-02003"/>
    <s v="CUST-1114"/>
    <s v=""/>
    <x v="0"/>
    <s v="Demo"/>
    <s v="5,055"/>
    <n v="5055"/>
    <x v="1"/>
    <x v="20"/>
    <x v="18"/>
    <s v="2022-03-20"/>
    <d v="2022-03-20T00:00:00"/>
    <d v="2022-05-08T00:00:00"/>
    <d v="2022-05-08T00:00:00"/>
    <m/>
    <s v=""/>
    <m/>
    <n v="0"/>
    <n v="1"/>
    <m/>
    <s v="South Asia"/>
    <m/>
    <x v="0"/>
    <x v="2"/>
    <n v="0"/>
    <s v=""/>
    <x v="0"/>
  </r>
  <r>
    <s v="DL-02004"/>
    <s v="CUST-0142"/>
    <s v="CMP-268"/>
    <x v="1"/>
    <s v="Negotiation"/>
    <s v="201K"/>
    <n v="201000"/>
    <x v="7"/>
    <x v="8"/>
    <x v="7"/>
    <s v="13/06/2022"/>
    <d v="2022-06-13T00:00:00"/>
    <d v="2022-10-03T00:00:00"/>
    <d v="2022-10-03T00:00:00"/>
    <m/>
    <s v=""/>
    <m/>
    <n v="0"/>
    <n v="1"/>
    <n v="23.3"/>
    <s v="Middle East"/>
    <m/>
    <x v="0"/>
    <x v="2"/>
    <n v="0"/>
    <s v=""/>
    <x v="0"/>
  </r>
  <r>
    <s v="DL-02005"/>
    <s v="CUST-1310"/>
    <s v="CMP-154"/>
    <x v="1"/>
    <s v="Negotiation"/>
    <s v="71K"/>
    <n v="71000"/>
    <x v="1"/>
    <x v="25"/>
    <x v="21"/>
    <s v="2022-10-01"/>
    <d v="2022-10-01T00:00:00"/>
    <d v="2023-01-15T00:00:00"/>
    <d v="2023-01-15T00:00:00"/>
    <m/>
    <s v=""/>
    <m/>
    <n v="0"/>
    <n v="1"/>
    <n v="2.9"/>
    <s v="East Africa"/>
    <m/>
    <x v="0"/>
    <x v="2"/>
    <n v="0"/>
    <s v=""/>
    <x v="0"/>
  </r>
  <r>
    <s v="DL-02006"/>
    <s v="CUST-0388"/>
    <s v="CMP-192"/>
    <x v="4"/>
    <s v="Negotiation"/>
    <s v="2471"/>
    <n v="2471"/>
    <x v="8"/>
    <x v="10"/>
    <x v="9"/>
    <s v="2024-08-29"/>
    <d v="2024-08-29T00:00:00"/>
    <d v="2024-11-19T00:00:00"/>
    <d v="2024-11-19T00:00:00"/>
    <m/>
    <s v=""/>
    <m/>
    <n v="0"/>
    <n v="1"/>
    <m/>
    <s v="South Asia"/>
    <m/>
    <x v="0"/>
    <x v="2"/>
    <n v="0"/>
    <s v=""/>
    <x v="0"/>
  </r>
  <r>
    <s v="DL-02007"/>
    <s v="CUST-0865"/>
    <s v="CMP-026"/>
    <x v="0"/>
    <s v="Closed Lost"/>
    <s v="$7,546"/>
    <n v="7546"/>
    <x v="6"/>
    <x v="25"/>
    <x v="21"/>
    <s v="2022-06-06"/>
    <d v="2022-06-06T00:00:00"/>
    <d v="2022-11-19T00:00:00"/>
    <d v="2022-11-19T00:00:00"/>
    <d v="2022-07-22T00:00:00"/>
    <d v="2022-07-22T00:00:00"/>
    <n v="46"/>
    <n v="0"/>
    <n v="1"/>
    <n v="26.8"/>
    <s v="East Africa"/>
    <m/>
    <x v="2"/>
    <x v="1"/>
    <n v="1"/>
    <n v="-120"/>
    <x v="1"/>
  </r>
  <r>
    <s v="DL-02008"/>
    <s v="CUST-0738"/>
    <s v=""/>
    <x v="1"/>
    <s v="Proposal"/>
    <s v="188,975"/>
    <n v="188975"/>
    <x v="7"/>
    <x v="6"/>
    <x v="2"/>
    <s v="2024-11-13"/>
    <d v="2024-11-13T00:00:00"/>
    <d v="2025-03-15T00:00:00"/>
    <d v="2025-03-15T00:00:00"/>
    <m/>
    <s v=""/>
    <m/>
    <n v="0"/>
    <n v="1"/>
    <n v="1.5"/>
    <s v="East Africa"/>
    <m/>
    <x v="0"/>
    <x v="1"/>
    <n v="0"/>
    <s v=""/>
    <x v="0"/>
  </r>
  <r>
    <s v="DL-02009"/>
    <s v="CUST-1040"/>
    <s v="CMP-350"/>
    <x v="3"/>
    <s v="Proposal"/>
    <s v="23879"/>
    <n v="23879"/>
    <x v="5"/>
    <x v="14"/>
    <x v="13"/>
    <s v="15/07/2024"/>
    <d v="2024-07-15T00:00:00"/>
    <d v="2024-10-13T00:00:00"/>
    <d v="2024-10-13T00:00:00"/>
    <m/>
    <s v=""/>
    <m/>
    <n v="0"/>
    <n v="1"/>
    <n v="10"/>
    <s v="ANZ"/>
    <m/>
    <x v="0"/>
    <x v="1"/>
    <n v="0"/>
    <s v=""/>
    <x v="0"/>
  </r>
  <r>
    <s v="DL-02010"/>
    <s v="CUST-1307"/>
    <s v="CMP-037"/>
    <x v="1"/>
    <s v="Closed Won"/>
    <s v="95640"/>
    <n v="95640"/>
    <x v="8"/>
    <x v="7"/>
    <x v="6"/>
    <s v="2024-04-28"/>
    <d v="2024-04-28T00:00:00"/>
    <d v="2024-07-11T00:00:00"/>
    <d v="2024-07-11T00:00:00"/>
    <d v="2024-09-14T00:00:00"/>
    <d v="2024-09-14T00:00:00"/>
    <n v="139"/>
    <n v="0"/>
    <n v="1"/>
    <n v="10.8"/>
    <s v="Middle East"/>
    <m/>
    <x v="1"/>
    <x v="2"/>
    <n v="1"/>
    <n v="65"/>
    <x v="0"/>
  </r>
  <r>
    <s v="DL-02011"/>
    <s v="CUST-0308"/>
    <s v="CMP-065"/>
    <x v="4"/>
    <s v="Proposal"/>
    <s v="7211"/>
    <n v="7211"/>
    <x v="0"/>
    <x v="9"/>
    <x v="8"/>
    <s v="2024-03-09"/>
    <d v="2024-03-09T00:00:00"/>
    <d v="2024-08-15T00:00:00"/>
    <d v="2024-08-15T00:00:00"/>
    <m/>
    <s v=""/>
    <m/>
    <n v="0"/>
    <n v="1"/>
    <n v="18.899999999999999"/>
    <s v="East Africa"/>
    <m/>
    <x v="0"/>
    <x v="0"/>
    <n v="0"/>
    <s v=""/>
    <x v="0"/>
  </r>
  <r>
    <s v="DL-02012"/>
    <s v="CUST-0093"/>
    <s v="CMP-289"/>
    <x v="3"/>
    <s v="Demo"/>
    <s v="22618"/>
    <n v="22618"/>
    <x v="2"/>
    <x v="5"/>
    <x v="5"/>
    <s v="2023-07-23"/>
    <d v="2023-07-23T00:00:00"/>
    <d v="2023-08-17T00:00:00"/>
    <d v="2023-08-17T00:00:00"/>
    <m/>
    <s v=""/>
    <m/>
    <n v="0"/>
    <n v="1"/>
    <n v="24"/>
    <s v="Southeast Asia"/>
    <m/>
    <x v="0"/>
    <x v="0"/>
    <n v="0"/>
    <s v=""/>
    <x v="0"/>
  </r>
  <r>
    <s v="DL-02013"/>
    <s v="CUST-0686"/>
    <s v=""/>
    <x v="1"/>
    <s v="Closed Won"/>
    <s v="$157,860"/>
    <n v="157860"/>
    <x v="8"/>
    <x v="6"/>
    <x v="2"/>
    <s v="2023-04-10"/>
    <d v="2023-04-10T00:00:00"/>
    <d v="2023-06-27T00:00:00"/>
    <d v="2023-06-27T00:00:00"/>
    <d v="2023-07-30T00:00:00"/>
    <d v="2023-07-30T00:00:00"/>
    <n v="111"/>
    <n v="0"/>
    <n v="1"/>
    <n v="17.899999999999999"/>
    <s v="Southeast Asia"/>
    <m/>
    <x v="1"/>
    <x v="2"/>
    <n v="1"/>
    <n v="33"/>
    <x v="0"/>
  </r>
  <r>
    <s v="DL-02014"/>
    <s v="CUST-0807"/>
    <s v=""/>
    <x v="4"/>
    <s v="Proposal"/>
    <s v="$2,820"/>
    <n v="2820"/>
    <x v="4"/>
    <x v="17"/>
    <x v="16"/>
    <s v="2022-06-29"/>
    <d v="2022-06-29T00:00:00"/>
    <d v="2022-08-21T00:00:00"/>
    <d v="2022-08-21T00:00:00"/>
    <m/>
    <s v=""/>
    <m/>
    <n v="0"/>
    <n v="1"/>
    <m/>
    <s v="Southeast Asia"/>
    <m/>
    <x v="0"/>
    <x v="2"/>
    <n v="0"/>
    <s v=""/>
    <x v="0"/>
  </r>
  <r>
    <s v="DL-02015"/>
    <s v="CUST-0818"/>
    <s v="CMP-074"/>
    <x v="4"/>
    <s v="Closed Won"/>
    <s v="12299"/>
    <n v="12299"/>
    <x v="3"/>
    <x v="25"/>
    <x v="21"/>
    <s v="2024-11-13"/>
    <d v="2024-11-13T00:00:00"/>
    <d v="2025-02-14T00:00:00"/>
    <d v="2025-02-14T00:00:00"/>
    <d v="2025-06-01T00:00:00"/>
    <d v="2025-06-01T00:00:00"/>
    <n v="200"/>
    <n v="0"/>
    <n v="1"/>
    <n v="2.4"/>
    <s v="ANZ"/>
    <m/>
    <x v="1"/>
    <x v="1"/>
    <n v="1"/>
    <n v="107"/>
    <x v="0"/>
  </r>
  <r>
    <s v="DL-02016"/>
    <s v="CUST-0708"/>
    <s v="CMP-081"/>
    <x v="0"/>
    <s v="Qualification"/>
    <s v="$4,237"/>
    <n v="4237"/>
    <x v="5"/>
    <x v="1"/>
    <x v="1"/>
    <s v="2022-08-27"/>
    <d v="2022-08-27T00:00:00"/>
    <d v="2022-11-01T00:00:00"/>
    <d v="2022-11-01T00:00:00"/>
    <m/>
    <s v=""/>
    <m/>
    <n v="0"/>
    <n v="1"/>
    <n v="34.5"/>
    <s v="South Asia"/>
    <m/>
    <x v="0"/>
    <x v="2"/>
    <n v="0"/>
    <s v=""/>
    <x v="0"/>
  </r>
  <r>
    <s v="DL-02017"/>
    <s v="CUST-0951"/>
    <s v="CMP-387"/>
    <x v="4"/>
    <s v="Closed Won"/>
    <s v="$4,951"/>
    <n v="4951"/>
    <x v="0"/>
    <x v="20"/>
    <x v="18"/>
    <s v="2023-01-24"/>
    <d v="2023-01-24T00:00:00"/>
    <d v="2023-02-20T00:00:00"/>
    <d v="2023-02-20T00:00:00"/>
    <d v="2023-06-14T00:00:00"/>
    <d v="2023-06-14T00:00:00"/>
    <n v="141"/>
    <n v="0"/>
    <n v="1"/>
    <n v="1.6"/>
    <s v="Middle East"/>
    <m/>
    <x v="1"/>
    <x v="0"/>
    <n v="1"/>
    <n v="114"/>
    <x v="0"/>
  </r>
  <r>
    <s v="DL-02018"/>
    <s v="CUST-0041"/>
    <s v="CMP-060"/>
    <x v="3"/>
    <s v="Qualification"/>
    <s v="12897"/>
    <n v="12897"/>
    <x v="8"/>
    <x v="20"/>
    <x v="18"/>
    <s v="2022-01-20"/>
    <d v="2022-01-20T00:00:00"/>
    <d v="2022-03-27T00:00:00"/>
    <d v="2022-03-27T00:00:00"/>
    <m/>
    <s v=""/>
    <m/>
    <n v="0"/>
    <n v="1"/>
    <n v="4.5999999999999996"/>
    <s v="Southeast Asia"/>
    <m/>
    <x v="0"/>
    <x v="0"/>
    <n v="0"/>
    <s v=""/>
    <x v="0"/>
  </r>
  <r>
    <s v="DL-02019"/>
    <s v="CUST-1022"/>
    <s v="CMP-144"/>
    <x v="4"/>
    <s v="Qualification"/>
    <s v="12476"/>
    <n v="12476"/>
    <x v="3"/>
    <x v="8"/>
    <x v="7"/>
    <s v="2022-03-03"/>
    <d v="2022-03-03T00:00:00"/>
    <d v="2022-05-13T00:00:00"/>
    <d v="2022-05-13T00:00:00"/>
    <m/>
    <s v=""/>
    <m/>
    <n v="0"/>
    <n v="1"/>
    <m/>
    <s v="ANZ"/>
    <m/>
    <x v="0"/>
    <x v="2"/>
    <n v="0"/>
    <s v=""/>
    <x v="0"/>
  </r>
  <r>
    <s v="DL-02020"/>
    <s v="CUST-1082"/>
    <s v="CMP-399"/>
    <x v="3"/>
    <s v="Proposal"/>
    <s v="$12,683"/>
    <n v="12683"/>
    <x v="4"/>
    <x v="4"/>
    <x v="4"/>
    <s v="2022-09-25"/>
    <d v="2022-09-25T00:00:00"/>
    <d v="2022-11-19T00:00:00"/>
    <d v="2022-11-19T00:00:00"/>
    <m/>
    <s v=""/>
    <m/>
    <n v="0"/>
    <n v="1"/>
    <n v="10.1"/>
    <s v="Southeast Asia"/>
    <m/>
    <x v="0"/>
    <x v="2"/>
    <n v="0"/>
    <s v=""/>
    <x v="0"/>
  </r>
  <r>
    <s v="DL-02021"/>
    <s v="CUST-0751"/>
    <s v="CMP-173"/>
    <x v="1"/>
    <s v="Negotiation"/>
    <s v="92108"/>
    <n v="92108"/>
    <x v="6"/>
    <x v="21"/>
    <x v="19"/>
    <s v="2022-06-15"/>
    <d v="2022-06-15T00:00:00"/>
    <d v="2022-11-27T00:00:00"/>
    <d v="2022-11-27T00:00:00"/>
    <m/>
    <s v=""/>
    <m/>
    <n v="0"/>
    <n v="1"/>
    <n v="11.3"/>
    <s v="Southeast Asia"/>
    <m/>
    <x v="0"/>
    <x v="2"/>
    <n v="0"/>
    <s v=""/>
    <x v="0"/>
  </r>
  <r>
    <s v="DL-02022"/>
    <s v="CUST-0172"/>
    <s v=""/>
    <x v="3"/>
    <s v="Demo"/>
    <s v="$23,401"/>
    <n v="23401"/>
    <x v="5"/>
    <x v="11"/>
    <x v="10"/>
    <s v="2023-08-17"/>
    <d v="2023-08-17T00:00:00"/>
    <d v="2024-01-29T00:00:00"/>
    <d v="2024-01-29T00:00:00"/>
    <m/>
    <s v=""/>
    <m/>
    <n v="0"/>
    <n v="1"/>
    <n v="9.1"/>
    <s v="South Asia"/>
    <m/>
    <x v="0"/>
    <x v="2"/>
    <n v="0"/>
    <s v=""/>
    <x v="0"/>
  </r>
  <r>
    <s v="DL-02023"/>
    <s v="CUST-0420"/>
    <s v=""/>
    <x v="3"/>
    <s v="Proposal"/>
    <s v="$4,052"/>
    <n v="4052"/>
    <x v="3"/>
    <x v="3"/>
    <x v="3"/>
    <s v="2024-05-29"/>
    <d v="2024-05-29T00:00:00"/>
    <d v="2024-07-16T00:00:00"/>
    <d v="2024-07-16T00:00:00"/>
    <m/>
    <s v=""/>
    <m/>
    <n v="0"/>
    <n v="1"/>
    <m/>
    <s v="ANZ"/>
    <m/>
    <x v="0"/>
    <x v="1"/>
    <n v="0"/>
    <s v=""/>
    <x v="0"/>
  </r>
  <r>
    <s v="DL-02024"/>
    <s v="CUST-1247"/>
    <s v=""/>
    <x v="4"/>
    <s v="Demo"/>
    <s v="$5,995"/>
    <n v="5995"/>
    <x v="0"/>
    <x v="10"/>
    <x v="9"/>
    <s v="05/10/2023"/>
    <d v="2023-10-05T00:00:00"/>
    <d v="2024-01-12T00:00:00"/>
    <d v="2024-01-12T00:00:00"/>
    <m/>
    <s v=""/>
    <m/>
    <n v="0"/>
    <n v="1"/>
    <n v="32.9"/>
    <s v="East Africa"/>
    <m/>
    <x v="0"/>
    <x v="1"/>
    <n v="0"/>
    <s v=""/>
    <x v="0"/>
  </r>
  <r>
    <s v="DL-02025"/>
    <s v="CUST-1318"/>
    <s v="CMP-017"/>
    <x v="1"/>
    <s v="Closed Won"/>
    <s v="132K"/>
    <n v="132000"/>
    <x v="5"/>
    <x v="22"/>
    <x v="20"/>
    <s v="2024-02-23"/>
    <d v="2024-02-23T00:00:00"/>
    <d v="2024-04-14T00:00:00"/>
    <d v="2024-04-14T00:00:00"/>
    <d v="2024-09-08T00:00:00"/>
    <d v="2024-09-08T00:00:00"/>
    <n v="198"/>
    <n v="0"/>
    <n v="1"/>
    <n v="22.6"/>
    <s v="South Asia"/>
    <m/>
    <x v="1"/>
    <x v="0"/>
    <n v="1"/>
    <n v="147"/>
    <x v="0"/>
  </r>
  <r>
    <s v="DL-02026"/>
    <s v="CUST-0515"/>
    <s v="CMP-237"/>
    <x v="3"/>
    <s v="Negotiation"/>
    <s v="23K"/>
    <n v="23000"/>
    <x v="1"/>
    <x v="5"/>
    <x v="5"/>
    <s v="20/01/2023"/>
    <d v="2023-01-20T00:00:00"/>
    <d v="2023-07-01T00:00:00"/>
    <d v="2023-07-01T00:00:00"/>
    <m/>
    <s v=""/>
    <m/>
    <n v="0"/>
    <n v="1"/>
    <n v="23.1"/>
    <s v="Southeast Asia"/>
    <m/>
    <x v="0"/>
    <x v="0"/>
    <n v="0"/>
    <s v=""/>
    <x v="0"/>
  </r>
  <r>
    <s v="DL-02027"/>
    <s v="CUST-0952"/>
    <s v="CMP-081"/>
    <x v="4"/>
    <s v="Prospecting"/>
    <s v="7,089"/>
    <n v="7089"/>
    <x v="5"/>
    <x v="7"/>
    <x v="6"/>
    <s v="2024-07-03"/>
    <d v="2024-07-03T00:00:00"/>
    <d v="2024-09-19T00:00:00"/>
    <d v="2024-09-19T00:00:00"/>
    <m/>
    <s v=""/>
    <m/>
    <n v="0"/>
    <n v="1"/>
    <n v="12.7"/>
    <s v="Middle East"/>
    <m/>
    <x v="0"/>
    <x v="0"/>
    <n v="0"/>
    <s v=""/>
    <x v="0"/>
  </r>
  <r>
    <s v="DL-02028"/>
    <s v="CUST-0480"/>
    <s v=""/>
    <x v="2"/>
    <s v="Closed Won"/>
    <s v="$21,277"/>
    <n v="21277"/>
    <x v="2"/>
    <x v="1"/>
    <x v="1"/>
    <s v="2023-03-03"/>
    <d v="2023-03-03T00:00:00"/>
    <d v="2023-05-17T00:00:00"/>
    <d v="2023-05-17T00:00:00"/>
    <d v="2023-09-13T00:00:00"/>
    <d v="2023-09-13T00:00:00"/>
    <n v="194"/>
    <n v="0"/>
    <n v="1"/>
    <n v="31.3"/>
    <s v="ANZ"/>
    <m/>
    <x v="1"/>
    <x v="0"/>
    <n v="1"/>
    <n v="119"/>
    <x v="0"/>
  </r>
  <r>
    <s v="DL-02029"/>
    <s v="CUST-0989"/>
    <s v="CMP-023"/>
    <x v="1"/>
    <s v="Closed Lost"/>
    <s v="$199,062"/>
    <n v="199062"/>
    <x v="6"/>
    <x v="5"/>
    <x v="5"/>
    <s v="2023-08-28"/>
    <d v="2023-08-28T00:00:00"/>
    <d v="2023-12-01T00:00:00"/>
    <d v="2023-12-01T00:00:00"/>
    <d v="2023-10-02T00:00:00"/>
    <d v="2023-10-02T00:00:00"/>
    <n v="35"/>
    <n v="0"/>
    <n v="1"/>
    <n v="7.4"/>
    <s v="South Asia"/>
    <m/>
    <x v="2"/>
    <x v="0"/>
    <n v="1"/>
    <n v="-60"/>
    <x v="1"/>
  </r>
  <r>
    <s v="DL-02030"/>
    <s v="CUST-0041"/>
    <s v="CMP-210"/>
    <x v="1"/>
    <s v="Closed Won"/>
    <s v="$146,097"/>
    <n v="146097"/>
    <x v="4"/>
    <x v="6"/>
    <x v="2"/>
    <s v="2022-03-30"/>
    <d v="2022-03-30T00:00:00"/>
    <d v="2022-09-09T00:00:00"/>
    <d v="2022-09-09T00:00:00"/>
    <d v="2022-06-19T00:00:00"/>
    <d v="2022-06-19T00:00:00"/>
    <n v="81"/>
    <n v="0"/>
    <n v="1"/>
    <n v="1.4"/>
    <s v="South Asia"/>
    <m/>
    <x v="1"/>
    <x v="0"/>
    <n v="1"/>
    <n v="-82"/>
    <x v="1"/>
  </r>
  <r>
    <s v="DL-02031"/>
    <s v="CUST-0985"/>
    <s v="CMP-355"/>
    <x v="4"/>
    <s v="Proposal"/>
    <s v="6618"/>
    <n v="6618"/>
    <x v="8"/>
    <x v="20"/>
    <x v="18"/>
    <s v="2022-11-30"/>
    <d v="2022-11-30T00:00:00"/>
    <d v="2023-04-06T00:00:00"/>
    <d v="2023-04-06T00:00:00"/>
    <m/>
    <s v=""/>
    <m/>
    <n v="0"/>
    <n v="1"/>
    <n v="12.3"/>
    <s v="Middle East"/>
    <m/>
    <x v="0"/>
    <x v="0"/>
    <n v="0"/>
    <s v=""/>
    <x v="0"/>
  </r>
  <r>
    <s v="DL-02032"/>
    <s v="CUST-0290"/>
    <s v="CMP-096"/>
    <x v="3"/>
    <s v="Qualification"/>
    <s v="$6,587"/>
    <n v="6587"/>
    <x v="3"/>
    <x v="19"/>
    <x v="17"/>
    <s v="07/03/2023"/>
    <d v="2023-03-07T00:00:00"/>
    <d v="2023-07-04T00:00:00"/>
    <d v="2023-07-04T00:00:00"/>
    <m/>
    <s v=""/>
    <m/>
    <n v="0"/>
    <n v="1"/>
    <n v="10.9"/>
    <s v="Southeast Asia"/>
    <m/>
    <x v="0"/>
    <x v="2"/>
    <n v="0"/>
    <s v=""/>
    <x v="0"/>
  </r>
  <r>
    <s v="DL-02033"/>
    <s v="CUST-0790"/>
    <s v="CMP-234"/>
    <x v="0"/>
    <s v="Negotiation"/>
    <s v="$1,836"/>
    <n v="1836"/>
    <x v="7"/>
    <x v="1"/>
    <x v="1"/>
    <s v="2024-07-10"/>
    <d v="2024-07-10T00:00:00"/>
    <d v="2024-07-30T00:00:00"/>
    <d v="2024-07-30T00:00:00"/>
    <m/>
    <s v=""/>
    <m/>
    <n v="0"/>
    <n v="1"/>
    <n v="24.5"/>
    <s v="ANZ"/>
    <m/>
    <x v="0"/>
    <x v="2"/>
    <n v="0"/>
    <s v=""/>
    <x v="0"/>
  </r>
  <r>
    <s v="DL-02034"/>
    <s v="CUST-0247"/>
    <s v="CMP-112"/>
    <x v="2"/>
    <s v="Qualification"/>
    <s v="$15,228"/>
    <n v="15228"/>
    <x v="5"/>
    <x v="11"/>
    <x v="10"/>
    <s v="2024-02-08"/>
    <d v="2024-02-08T00:00:00"/>
    <d v="2024-03-11T00:00:00"/>
    <d v="2024-03-11T00:00:00"/>
    <m/>
    <s v=""/>
    <m/>
    <n v="0"/>
    <n v="1"/>
    <n v="11.8"/>
    <s v="Southeast Asia"/>
    <m/>
    <x v="0"/>
    <x v="2"/>
    <n v="0"/>
    <s v=""/>
    <x v="0"/>
  </r>
  <r>
    <s v="DL-02035"/>
    <s v="CUST-0990"/>
    <s v="CMP-199"/>
    <x v="4"/>
    <s v="Negotiation"/>
    <s v="8,511"/>
    <n v="8511"/>
    <x v="4"/>
    <x v="10"/>
    <x v="9"/>
    <s v="2023-12-31"/>
    <d v="2023-12-31T00:00:00"/>
    <d v="2024-05-04T00:00:00"/>
    <d v="2024-05-04T00:00:00"/>
    <m/>
    <s v=""/>
    <m/>
    <n v="0"/>
    <n v="1"/>
    <n v="10.5"/>
    <s v="East Africa"/>
    <m/>
    <x v="0"/>
    <x v="1"/>
    <n v="0"/>
    <s v=""/>
    <x v="0"/>
  </r>
  <r>
    <s v="DL-02036"/>
    <s v="CUST-0139"/>
    <s v="CMP-347"/>
    <x v="1"/>
    <s v="Negotiation"/>
    <s v="174537"/>
    <n v="174537"/>
    <x v="8"/>
    <x v="11"/>
    <x v="10"/>
    <s v="2024-10-03"/>
    <d v="2024-10-03T00:00:00"/>
    <d v="2025-03-02T00:00:00"/>
    <d v="2025-03-02T00:00:00"/>
    <m/>
    <s v=""/>
    <m/>
    <n v="0"/>
    <n v="1"/>
    <n v="32.200000000000003"/>
    <s v="Middle East"/>
    <m/>
    <x v="0"/>
    <x v="0"/>
    <n v="0"/>
    <s v=""/>
    <x v="0"/>
  </r>
  <r>
    <s v="DL-02037"/>
    <s v="CUST-0260"/>
    <s v="CMP-181"/>
    <x v="3"/>
    <s v="Proposal"/>
    <s v="$9,990"/>
    <n v="9990"/>
    <x v="4"/>
    <x v="15"/>
    <x v="14"/>
    <s v="31/07/2024"/>
    <d v="2024-07-31T00:00:00"/>
    <d v="2024-09-04T00:00:00"/>
    <d v="2024-09-04T00:00:00"/>
    <m/>
    <s v=""/>
    <m/>
    <n v="0"/>
    <n v="1"/>
    <n v="25.1"/>
    <s v="South Asia"/>
    <m/>
    <x v="0"/>
    <x v="0"/>
    <n v="0"/>
    <s v=""/>
    <x v="0"/>
  </r>
  <r>
    <s v="DL-02038"/>
    <s v="CUST-0613"/>
    <s v="CMP-376"/>
    <x v="3"/>
    <s v="Negotiation"/>
    <s v="$21,666"/>
    <n v="21666"/>
    <x v="0"/>
    <x v="25"/>
    <x v="21"/>
    <s v="2024-02-20"/>
    <d v="2024-02-20T00:00:00"/>
    <d v="2024-07-26T00:00:00"/>
    <d v="2024-07-26T00:00:00"/>
    <m/>
    <s v=""/>
    <m/>
    <n v="0"/>
    <n v="1"/>
    <n v="1"/>
    <s v="Southeast Asia"/>
    <m/>
    <x v="0"/>
    <x v="2"/>
    <n v="0"/>
    <s v=""/>
    <x v="0"/>
  </r>
  <r>
    <s v="DL-02039"/>
    <s v="CUST-0017"/>
    <s v="CMP-207"/>
    <x v="0"/>
    <s v="Closed Won"/>
    <s v="$6,644"/>
    <n v="6644"/>
    <x v="2"/>
    <x v="7"/>
    <x v="6"/>
    <s v="2022-12-12"/>
    <d v="2022-12-12T00:00:00"/>
    <d v="2023-01-11T00:00:00"/>
    <d v="2023-01-11T00:00:00"/>
    <d v="2023-04-06T00:00:00"/>
    <d v="2023-04-06T00:00:00"/>
    <n v="115"/>
    <n v="0"/>
    <n v="1"/>
    <n v="34.200000000000003"/>
    <s v="ANZ"/>
    <m/>
    <x v="1"/>
    <x v="2"/>
    <n v="1"/>
    <n v="85"/>
    <x v="0"/>
  </r>
  <r>
    <s v="DL-02040"/>
    <s v="CUST-0022"/>
    <s v=""/>
    <x v="1"/>
    <s v="Qualification"/>
    <s v="149578"/>
    <n v="149578"/>
    <x v="7"/>
    <x v="13"/>
    <x v="12"/>
    <s v="2022-05-18"/>
    <d v="2022-05-18T00:00:00"/>
    <d v="2022-09-24T00:00:00"/>
    <d v="2022-09-24T00:00:00"/>
    <m/>
    <s v=""/>
    <m/>
    <n v="0"/>
    <n v="1"/>
    <n v="25.7"/>
    <s v="ANZ"/>
    <m/>
    <x v="0"/>
    <x v="0"/>
    <n v="0"/>
    <s v=""/>
    <x v="0"/>
  </r>
  <r>
    <s v="DL-02041"/>
    <s v="CUST-0066"/>
    <s v=""/>
    <x v="4"/>
    <s v="Closed Won"/>
    <s v="$13,660"/>
    <n v="13660"/>
    <x v="1"/>
    <x v="19"/>
    <x v="17"/>
    <s v="2022-09-04"/>
    <d v="2022-09-04T00:00:00"/>
    <d v="2022-09-28T00:00:00"/>
    <d v="2022-09-28T00:00:00"/>
    <d v="2022-11-14T00:00:00"/>
    <d v="2022-11-14T00:00:00"/>
    <n v="71"/>
    <n v="0"/>
    <n v="1"/>
    <n v="17.8"/>
    <s v="ANZ"/>
    <m/>
    <x v="1"/>
    <x v="0"/>
    <n v="1"/>
    <n v="47"/>
    <x v="0"/>
  </r>
  <r>
    <s v="DL-02042"/>
    <s v="CUST-0419"/>
    <s v="CMP-233"/>
    <x v="0"/>
    <s v="Proposal"/>
    <s v="$7,675"/>
    <n v="7675"/>
    <x v="0"/>
    <x v="10"/>
    <x v="9"/>
    <s v="2023-03-06"/>
    <d v="2023-03-06T00:00:00"/>
    <d v="2023-04-08T00:00:00"/>
    <d v="2023-04-08T00:00:00"/>
    <m/>
    <s v=""/>
    <m/>
    <n v="0"/>
    <n v="1"/>
    <n v="13.5"/>
    <s v="South Asia"/>
    <m/>
    <x v="0"/>
    <x v="0"/>
    <n v="0"/>
    <s v=""/>
    <x v="0"/>
  </r>
  <r>
    <s v="DL-02043"/>
    <s v="CUST-1014"/>
    <s v="CMP-077"/>
    <x v="3"/>
    <s v="Closed Lost"/>
    <s v="$9,739"/>
    <n v="9739"/>
    <x v="4"/>
    <x v="16"/>
    <x v="15"/>
    <s v="17/10/2023"/>
    <d v="2023-10-17T00:00:00"/>
    <d v="2024-04-07T00:00:00"/>
    <d v="2024-04-07T00:00:00"/>
    <d v="2024-03-25T00:00:00"/>
    <d v="2024-03-25T00:00:00"/>
    <n v="160"/>
    <n v="0"/>
    <n v="1"/>
    <n v="3.7"/>
    <s v="ANZ"/>
    <m/>
    <x v="2"/>
    <x v="1"/>
    <n v="1"/>
    <n v="-13"/>
    <x v="1"/>
  </r>
  <r>
    <s v="DL-02044"/>
    <s v="CUST-1183"/>
    <s v="CMP-285"/>
    <x v="3"/>
    <s v="Proposal"/>
    <s v="$9,277"/>
    <n v="9277"/>
    <x v="5"/>
    <x v="22"/>
    <x v="20"/>
    <s v="2023-12-02"/>
    <d v="2023-12-02T00:00:00"/>
    <d v="2024-03-31T00:00:00"/>
    <d v="2024-03-31T00:00:00"/>
    <m/>
    <s v=""/>
    <m/>
    <n v="0"/>
    <n v="1"/>
    <m/>
    <s v="ANZ"/>
    <m/>
    <x v="0"/>
    <x v="1"/>
    <n v="0"/>
    <s v=""/>
    <x v="0"/>
  </r>
  <r>
    <s v="DL-02045"/>
    <s v="CUST-1291"/>
    <s v="CMP-069"/>
    <x v="3"/>
    <s v="Demo"/>
    <s v="22054"/>
    <n v="22054"/>
    <x v="2"/>
    <x v="25"/>
    <x v="21"/>
    <s v="2023-11-14"/>
    <d v="2023-11-14T00:00:00"/>
    <d v="2024-05-04T00:00:00"/>
    <d v="2024-05-04T00:00:00"/>
    <m/>
    <s v=""/>
    <m/>
    <n v="0"/>
    <n v="1"/>
    <n v="22.8"/>
    <s v="ANZ"/>
    <m/>
    <x v="0"/>
    <x v="1"/>
    <n v="0"/>
    <s v=""/>
    <x v="0"/>
  </r>
  <r>
    <s v="DL-02046"/>
    <s v="CUST-0513"/>
    <s v="CMP-028"/>
    <x v="1"/>
    <s v="Negotiation"/>
    <s v="122,505"/>
    <n v="122505"/>
    <x v="8"/>
    <x v="17"/>
    <x v="16"/>
    <s v="2022-11-27"/>
    <d v="2022-11-27T00:00:00"/>
    <d v="2023-03-18T00:00:00"/>
    <d v="2023-03-18T00:00:00"/>
    <m/>
    <s v=""/>
    <m/>
    <n v="0"/>
    <n v="1"/>
    <n v="4.5"/>
    <s v="ANZ"/>
    <m/>
    <x v="0"/>
    <x v="0"/>
    <n v="0"/>
    <s v=""/>
    <x v="0"/>
  </r>
  <r>
    <s v="DL-02047"/>
    <s v="CUST-0260"/>
    <s v="CMP-376"/>
    <x v="1"/>
    <s v="Qualification"/>
    <s v="168K"/>
    <n v="168000"/>
    <x v="4"/>
    <x v="8"/>
    <x v="7"/>
    <s v="2022-09-09"/>
    <d v="2022-09-09T00:00:00"/>
    <d v="2023-01-05T00:00:00"/>
    <d v="2023-01-05T00:00:00"/>
    <m/>
    <s v=""/>
    <m/>
    <n v="0"/>
    <n v="1"/>
    <n v="10.4"/>
    <s v="East Africa"/>
    <m/>
    <x v="0"/>
    <x v="0"/>
    <n v="0"/>
    <s v=""/>
    <x v="0"/>
  </r>
  <r>
    <s v="DL-02048"/>
    <s v="CUST-0852"/>
    <s v="CMP-108"/>
    <x v="2"/>
    <s v="Closed Won"/>
    <s v="$19,438"/>
    <n v="19438"/>
    <x v="5"/>
    <x v="2"/>
    <x v="2"/>
    <s v="2024-11-28"/>
    <d v="2024-11-28T00:00:00"/>
    <d v="2025-03-11T00:00:00"/>
    <d v="2025-03-11T00:00:00"/>
    <d v="2025-02-03T00:00:00"/>
    <d v="2025-02-03T00:00:00"/>
    <n v="67"/>
    <n v="0"/>
    <n v="1"/>
    <n v="16.100000000000001"/>
    <s v="East Africa"/>
    <m/>
    <x v="1"/>
    <x v="1"/>
    <n v="1"/>
    <n v="-36"/>
    <x v="1"/>
  </r>
  <r>
    <s v="DL-02049"/>
    <s v="CUST-0258"/>
    <s v=""/>
    <x v="1"/>
    <s v="Closed Lost"/>
    <s v="75865"/>
    <n v="75865"/>
    <x v="2"/>
    <x v="7"/>
    <x v="6"/>
    <s v="2023-02-01"/>
    <d v="2023-02-01T00:00:00"/>
    <d v="2023-04-13T00:00:00"/>
    <d v="2023-04-13T00:00:00"/>
    <d v="2023-04-09T00:00:00"/>
    <d v="2023-04-09T00:00:00"/>
    <n v="67"/>
    <n v="0"/>
    <n v="1"/>
    <n v="33.5"/>
    <s v="ANZ"/>
    <m/>
    <x v="2"/>
    <x v="2"/>
    <n v="1"/>
    <n v="-4"/>
    <x v="1"/>
  </r>
  <r>
    <s v="DL-02050"/>
    <s v="CUST-0016"/>
    <s v="CMP-043"/>
    <x v="2"/>
    <s v="Qualification"/>
    <s v="22636"/>
    <n v="22636"/>
    <x v="5"/>
    <x v="14"/>
    <x v="13"/>
    <s v="2022-01-20"/>
    <d v="2022-01-20T00:00:00"/>
    <d v="2022-06-09T00:00:00"/>
    <d v="2022-06-09T00:00:00"/>
    <m/>
    <s v=""/>
    <m/>
    <n v="0"/>
    <n v="1"/>
    <n v="4.9000000000000004"/>
    <s v="Southeast Asia"/>
    <m/>
    <x v="0"/>
    <x v="2"/>
    <n v="0"/>
    <s v=""/>
    <x v="0"/>
  </r>
  <r>
    <s v="DL-02051"/>
    <s v="CUST-0093"/>
    <s v="CMP-108"/>
    <x v="0"/>
    <s v="Closed Won"/>
    <s v="2777"/>
    <n v="2777"/>
    <x v="6"/>
    <x v="9"/>
    <x v="8"/>
    <s v="2022-04-07"/>
    <d v="2022-04-07T00:00:00"/>
    <d v="2022-09-08T00:00:00"/>
    <d v="2022-09-08T00:00:00"/>
    <d v="2022-06-19T00:00:00"/>
    <d v="2022-06-19T00:00:00"/>
    <n v="73"/>
    <n v="0"/>
    <n v="1"/>
    <n v="13.1"/>
    <s v="South Asia"/>
    <m/>
    <x v="1"/>
    <x v="0"/>
    <n v="1"/>
    <n v="-81"/>
    <x v="1"/>
  </r>
  <r>
    <s v="DL-02052"/>
    <s v="CUST-0257"/>
    <s v=""/>
    <x v="0"/>
    <s v="Demo"/>
    <s v="$6,575"/>
    <n v="6575"/>
    <x v="2"/>
    <x v="5"/>
    <x v="5"/>
    <s v="2023-07-28"/>
    <d v="2023-07-28T00:00:00"/>
    <d v="2023-11-06T00:00:00"/>
    <d v="2023-11-06T00:00:00"/>
    <m/>
    <s v=""/>
    <m/>
    <n v="0"/>
    <n v="1"/>
    <n v="25.6"/>
    <s v="East Africa"/>
    <m/>
    <x v="0"/>
    <x v="1"/>
    <n v="0"/>
    <s v=""/>
    <x v="0"/>
  </r>
  <r>
    <s v="DL-02053"/>
    <s v="CUST-1423"/>
    <s v="CMP-160"/>
    <x v="1"/>
    <s v="Closed Won"/>
    <s v="$169,926"/>
    <n v="169926"/>
    <x v="0"/>
    <x v="5"/>
    <x v="5"/>
    <s v="2023-10-08"/>
    <d v="2023-10-08T00:00:00"/>
    <d v="2023-12-03T00:00:00"/>
    <d v="2023-12-03T00:00:00"/>
    <d v="2024-03-03T00:00:00"/>
    <d v="2024-03-03T00:00:00"/>
    <n v="147"/>
    <n v="0"/>
    <n v="1"/>
    <n v="17.2"/>
    <s v="Southeast Asia"/>
    <m/>
    <x v="1"/>
    <x v="0"/>
    <n v="1"/>
    <n v="91"/>
    <x v="0"/>
  </r>
  <r>
    <s v="DL-02054"/>
    <s v="CUST-0182"/>
    <s v="CMP-133"/>
    <x v="3"/>
    <s v="Negotiation"/>
    <s v="$8,575"/>
    <n v="8575"/>
    <x v="8"/>
    <x v="12"/>
    <x v="11"/>
    <s v="2023-04-16"/>
    <d v="2023-04-16T00:00:00"/>
    <d v="2023-09-09T00:00:00"/>
    <d v="2023-09-09T00:00:00"/>
    <m/>
    <s v=""/>
    <m/>
    <n v="0"/>
    <n v="1"/>
    <m/>
    <s v="ANZ"/>
    <m/>
    <x v="0"/>
    <x v="0"/>
    <n v="0"/>
    <s v=""/>
    <x v="0"/>
  </r>
  <r>
    <s v="DL-02055"/>
    <s v="CUST-0605"/>
    <s v="CMP-049"/>
    <x v="3"/>
    <s v="Closed Won"/>
    <s v="5041"/>
    <n v="5041"/>
    <x v="3"/>
    <x v="3"/>
    <x v="3"/>
    <s v="2022-08-22"/>
    <d v="2022-08-22T00:00:00"/>
    <d v="2022-11-11T00:00:00"/>
    <d v="2022-11-11T00:00:00"/>
    <d v="2022-12-29T00:00:00"/>
    <d v="2022-12-29T00:00:00"/>
    <n v="129"/>
    <n v="1"/>
    <n v="3"/>
    <n v="34.6"/>
    <s v="ANZ"/>
    <m/>
    <x v="1"/>
    <x v="0"/>
    <n v="1"/>
    <n v="48"/>
    <x v="0"/>
  </r>
  <r>
    <s v="DL-02056"/>
    <s v="CUST-1312"/>
    <s v="CMP-308"/>
    <x v="1"/>
    <s v="Closed Lost"/>
    <s v="89709"/>
    <n v="89709"/>
    <x v="6"/>
    <x v="0"/>
    <x v="0"/>
    <s v="2024-11-17"/>
    <d v="2024-11-17T00:00:00"/>
    <d v="2025-03-17T00:00:00"/>
    <d v="2025-03-17T00:00:00"/>
    <d v="2025-04-30T00:00:00"/>
    <d v="2025-04-30T00:00:00"/>
    <n v="164"/>
    <n v="0"/>
    <n v="1"/>
    <n v="7.6"/>
    <s v="Middle East"/>
    <m/>
    <x v="2"/>
    <x v="2"/>
    <n v="1"/>
    <n v="44"/>
    <x v="0"/>
  </r>
  <r>
    <s v="DL-02057"/>
    <s v="CUST-1419"/>
    <s v=""/>
    <x v="3"/>
    <s v="Qualification"/>
    <s v="10,580"/>
    <n v="10580"/>
    <x v="4"/>
    <x v="10"/>
    <x v="9"/>
    <s v="2022-03-16"/>
    <d v="2022-03-16T00:00:00"/>
    <d v="2022-07-13T00:00:00"/>
    <d v="2022-07-13T00:00:00"/>
    <m/>
    <s v=""/>
    <m/>
    <n v="0"/>
    <n v="1"/>
    <n v="28.7"/>
    <s v="Middle East"/>
    <m/>
    <x v="0"/>
    <x v="0"/>
    <n v="0"/>
    <s v=""/>
    <x v="0"/>
  </r>
  <r>
    <s v="DL-02058"/>
    <s v="CUST-1123"/>
    <s v=""/>
    <x v="2"/>
    <s v="Qualification"/>
    <s v="31927"/>
    <n v="31927"/>
    <x v="5"/>
    <x v="17"/>
    <x v="16"/>
    <s v="2024-02-27"/>
    <d v="2024-02-27T00:00:00"/>
    <d v="2024-05-04T00:00:00"/>
    <d v="2024-05-04T00:00:00"/>
    <m/>
    <s v=""/>
    <m/>
    <n v="0"/>
    <n v="1"/>
    <n v="5.2"/>
    <s v="Middle East"/>
    <m/>
    <x v="0"/>
    <x v="0"/>
    <n v="0"/>
    <s v=""/>
    <x v="0"/>
  </r>
  <r>
    <s v="DL-02059"/>
    <s v="CUST-0459"/>
    <s v="CMP-135"/>
    <x v="4"/>
    <s v="Closed Lost"/>
    <s v="3408"/>
    <n v="3408"/>
    <x v="7"/>
    <x v="27"/>
    <x v="8"/>
    <s v="2023-04-06"/>
    <d v="2023-04-06T00:00:00"/>
    <d v="2023-07-30T00:00:00"/>
    <d v="2023-07-30T00:00:00"/>
    <d v="2023-09-04T00:00:00"/>
    <d v="2023-09-04T00:00:00"/>
    <n v="151"/>
    <n v="0"/>
    <n v="1"/>
    <n v="14.8"/>
    <s v="ANZ"/>
    <m/>
    <x v="2"/>
    <x v="2"/>
    <n v="1"/>
    <n v="36"/>
    <x v="0"/>
  </r>
  <r>
    <s v="DL-02060"/>
    <s v="CUST-0895"/>
    <s v="CMP-074"/>
    <x v="3"/>
    <s v="Closed Lost"/>
    <s v="14450"/>
    <n v="14450"/>
    <x v="4"/>
    <x v="13"/>
    <x v="12"/>
    <s v="2022-05-10"/>
    <d v="2022-05-10T00:00:00"/>
    <d v="2022-09-05T00:00:00"/>
    <d v="2022-09-05T00:00:00"/>
    <d v="2022-08-02T00:00:00"/>
    <d v="2022-08-02T00:00:00"/>
    <n v="84"/>
    <n v="0"/>
    <n v="1"/>
    <n v="29.3"/>
    <s v="East Africa"/>
    <m/>
    <x v="2"/>
    <x v="1"/>
    <n v="1"/>
    <n v="-34"/>
    <x v="1"/>
  </r>
  <r>
    <s v="DL-02061"/>
    <s v="CUST-1371"/>
    <s v="CMP-180"/>
    <x v="0"/>
    <s v="Proposal"/>
    <s v="4079"/>
    <n v="4079"/>
    <x v="3"/>
    <x v="12"/>
    <x v="11"/>
    <s v="2022-08-22"/>
    <d v="2022-08-22T00:00:00"/>
    <d v="2023-01-26T00:00:00"/>
    <d v="2023-01-26T00:00:00"/>
    <m/>
    <s v=""/>
    <m/>
    <n v="0"/>
    <n v="1"/>
    <n v="9.4"/>
    <s v="South Asia"/>
    <m/>
    <x v="0"/>
    <x v="2"/>
    <n v="0"/>
    <s v=""/>
    <x v="0"/>
  </r>
  <r>
    <s v="DL-02062"/>
    <s v="CUST-1194"/>
    <s v="CMP-152"/>
    <x v="3"/>
    <s v="Negotiation"/>
    <s v="$9,489"/>
    <n v="9489"/>
    <x v="8"/>
    <x v="9"/>
    <x v="8"/>
    <s v="2024-09-12"/>
    <d v="2024-09-12T00:00:00"/>
    <d v="2024-12-15T00:00:00"/>
    <d v="2024-12-15T00:00:00"/>
    <m/>
    <s v=""/>
    <m/>
    <n v="0"/>
    <n v="1"/>
    <n v="31.3"/>
    <s v="Southeast Asia"/>
    <m/>
    <x v="0"/>
    <x v="1"/>
    <n v="0"/>
    <s v=""/>
    <x v="0"/>
  </r>
  <r>
    <s v="DL-02063"/>
    <s v="CUST-1073"/>
    <s v=""/>
    <x v="1"/>
    <s v="Closed Won"/>
    <s v="$142,011"/>
    <n v="142011"/>
    <x v="8"/>
    <x v="11"/>
    <x v="10"/>
    <s v="2022-03-03"/>
    <d v="2022-03-03T00:00:00"/>
    <d v="2022-05-17T00:00:00"/>
    <d v="2022-05-17T00:00:00"/>
    <d v="2022-09-13T00:00:00"/>
    <d v="2022-09-13T00:00:00"/>
    <n v="194"/>
    <n v="1"/>
    <n v="1"/>
    <n v="19.5"/>
    <s v="East Africa"/>
    <m/>
    <x v="1"/>
    <x v="2"/>
    <n v="1"/>
    <n v="119"/>
    <x v="0"/>
  </r>
  <r>
    <s v="DL-02064"/>
    <s v="CUST-0523"/>
    <s v="CMP-005"/>
    <x v="4"/>
    <s v="Prospecting"/>
    <s v="13,213"/>
    <n v="13213"/>
    <x v="0"/>
    <x v="13"/>
    <x v="12"/>
    <s v="2024-07-26"/>
    <d v="2024-07-26T00:00:00"/>
    <d v="2024-10-07T00:00:00"/>
    <d v="2024-10-07T00:00:00"/>
    <m/>
    <s v=""/>
    <m/>
    <n v="0"/>
    <n v="1"/>
    <n v="11.7"/>
    <s v="ANZ"/>
    <m/>
    <x v="0"/>
    <x v="0"/>
    <n v="0"/>
    <s v=""/>
    <x v="0"/>
  </r>
  <r>
    <s v="DL-02065"/>
    <s v="CUST-0109"/>
    <s v="CMP-185"/>
    <x v="1"/>
    <s v="Closed Lost"/>
    <s v="102129"/>
    <n v="102129"/>
    <x v="1"/>
    <x v="11"/>
    <x v="10"/>
    <s v="2023-03-13"/>
    <d v="2023-03-13T00:00:00"/>
    <d v="2023-07-05T00:00:00"/>
    <d v="2023-07-05T00:00:00"/>
    <d v="2023-09-16T00:00:00"/>
    <d v="2023-09-16T00:00:00"/>
    <n v="187"/>
    <n v="0"/>
    <n v="1"/>
    <n v="18.5"/>
    <s v="East Africa"/>
    <m/>
    <x v="2"/>
    <x v="2"/>
    <n v="1"/>
    <n v="73"/>
    <x v="0"/>
  </r>
  <r>
    <s v="DL-02066"/>
    <s v="CUST-1092"/>
    <s v="CMP-292"/>
    <x v="3"/>
    <s v="Closed Lost"/>
    <s v="23307"/>
    <n v="23307"/>
    <x v="2"/>
    <x v="4"/>
    <x v="4"/>
    <s v="2023-08-02"/>
    <d v="2023-08-02T00:00:00"/>
    <d v="2023-10-28T00:00:00"/>
    <d v="2023-10-28T00:00:00"/>
    <d v="2023-10-05T00:00:00"/>
    <d v="2023-10-05T00:00:00"/>
    <n v="64"/>
    <n v="0"/>
    <n v="1"/>
    <n v="2.8"/>
    <s v="Middle East"/>
    <m/>
    <x v="2"/>
    <x v="1"/>
    <n v="1"/>
    <n v="-23"/>
    <x v="1"/>
  </r>
  <r>
    <s v="DL-02067"/>
    <s v="CUST-1318"/>
    <s v="CMP-053"/>
    <x v="2"/>
    <s v="Closed Won"/>
    <s v="19981"/>
    <n v="19981"/>
    <x v="6"/>
    <x v="20"/>
    <x v="18"/>
    <s v="2024-03-12"/>
    <d v="2024-03-12T00:00:00"/>
    <d v="2024-05-19T00:00:00"/>
    <d v="2024-05-19T00:00:00"/>
    <d v="2024-04-29T00:00:00"/>
    <d v="2024-04-29T00:00:00"/>
    <n v="48"/>
    <n v="1"/>
    <n v="4"/>
    <n v="2"/>
    <s v="ANZ"/>
    <m/>
    <x v="1"/>
    <x v="0"/>
    <n v="1"/>
    <n v="-20"/>
    <x v="1"/>
  </r>
  <r>
    <s v="DL-02068"/>
    <s v="CUST-1271"/>
    <s v="CMP-126"/>
    <x v="3"/>
    <s v="Demo"/>
    <s v="$15,202"/>
    <n v="15202"/>
    <x v="7"/>
    <x v="8"/>
    <x v="7"/>
    <s v="2022-04-18"/>
    <d v="2022-04-18T00:00:00"/>
    <d v="2022-06-02T00:00:00"/>
    <d v="2022-06-02T00:00:00"/>
    <m/>
    <s v=""/>
    <m/>
    <n v="0"/>
    <n v="1"/>
    <n v="20.100000000000001"/>
    <s v="East Africa"/>
    <m/>
    <x v="0"/>
    <x v="2"/>
    <n v="0"/>
    <s v=""/>
    <x v="0"/>
  </r>
  <r>
    <s v="DL-02069"/>
    <s v="CUST-1291"/>
    <s v="CMP-317"/>
    <x v="1"/>
    <s v="Demo"/>
    <s v="124359"/>
    <n v="124359"/>
    <x v="6"/>
    <x v="22"/>
    <x v="20"/>
    <s v="2024-04-27"/>
    <d v="2024-04-27T00:00:00"/>
    <d v="2024-09-23T00:00:00"/>
    <d v="2024-09-23T00:00:00"/>
    <m/>
    <s v=""/>
    <m/>
    <n v="0"/>
    <n v="1"/>
    <n v="8.1"/>
    <s v="Middle East"/>
    <m/>
    <x v="0"/>
    <x v="1"/>
    <n v="0"/>
    <s v=""/>
    <x v="0"/>
  </r>
  <r>
    <s v="DL-02070"/>
    <s v="CUST-1256"/>
    <s v="CMP-058"/>
    <x v="2"/>
    <s v="Prospecting"/>
    <s v="$37,691"/>
    <n v="37691"/>
    <x v="2"/>
    <x v="21"/>
    <x v="19"/>
    <s v="2024-02-14"/>
    <d v="2024-02-14T00:00:00"/>
    <d v="2024-07-16T00:00:00"/>
    <d v="2024-07-16T00:00:00"/>
    <m/>
    <s v=""/>
    <m/>
    <n v="0"/>
    <n v="1"/>
    <n v="24.1"/>
    <s v="ANZ"/>
    <m/>
    <x v="0"/>
    <x v="2"/>
    <n v="0"/>
    <s v=""/>
    <x v="0"/>
  </r>
  <r>
    <s v="DL-02071"/>
    <s v="CUST-0585"/>
    <s v="CMP-207"/>
    <x v="2"/>
    <s v="Closed Won"/>
    <s v="26,961"/>
    <n v="26961"/>
    <x v="4"/>
    <x v="20"/>
    <x v="18"/>
    <s v="24/03/2023"/>
    <d v="2023-03-24T00:00:00"/>
    <d v="2023-08-26T00:00:00"/>
    <d v="2023-08-26T00:00:00"/>
    <d v="2023-08-28T00:00:00"/>
    <d v="2023-08-28T00:00:00"/>
    <n v="157"/>
    <n v="0"/>
    <n v="1"/>
    <n v="0.7"/>
    <s v="Southeast Asia"/>
    <m/>
    <x v="1"/>
    <x v="0"/>
    <n v="1"/>
    <n v="2"/>
    <x v="1"/>
  </r>
  <r>
    <s v="DL-02072"/>
    <s v="CUST-0848"/>
    <s v="CMP-074"/>
    <x v="1"/>
    <s v="Demo"/>
    <s v="113645"/>
    <n v="113645"/>
    <x v="2"/>
    <x v="19"/>
    <x v="17"/>
    <s v="2023-03-06"/>
    <d v="2023-03-06T00:00:00"/>
    <d v="2023-08-09T00:00:00"/>
    <d v="2023-08-09T00:00:00"/>
    <m/>
    <s v=""/>
    <m/>
    <n v="0"/>
    <n v="1"/>
    <n v="4"/>
    <s v="Southeast Asia"/>
    <m/>
    <x v="0"/>
    <x v="2"/>
    <n v="0"/>
    <s v=""/>
    <x v="0"/>
  </r>
  <r>
    <s v="DL-02073"/>
    <s v="CUST-0432"/>
    <s v="CMP-276"/>
    <x v="0"/>
    <s v="Closed Lost"/>
    <s v="6193"/>
    <n v="6193"/>
    <x v="1"/>
    <x v="22"/>
    <x v="20"/>
    <s v="2024-10-04"/>
    <d v="2024-10-04T00:00:00"/>
    <d v="2025-03-14T00:00:00"/>
    <d v="2025-03-14T00:00:00"/>
    <d v="2024-12-10T00:00:00"/>
    <d v="2024-12-10T00:00:00"/>
    <n v="67"/>
    <n v="0"/>
    <n v="1"/>
    <n v="31.6"/>
    <s v="Southeast Asia"/>
    <m/>
    <x v="2"/>
    <x v="2"/>
    <n v="1"/>
    <n v="-94"/>
    <x v="1"/>
  </r>
  <r>
    <s v="DL-02074"/>
    <s v="CUST-0095"/>
    <s v="CMP-302"/>
    <x v="0"/>
    <s v="Qualification"/>
    <s v="7K"/>
    <n v="7000"/>
    <x v="4"/>
    <x v="19"/>
    <x v="17"/>
    <s v="2023-03-22"/>
    <d v="2023-03-22T00:00:00"/>
    <d v="2023-07-03T00:00:00"/>
    <d v="2023-07-03T00:00:00"/>
    <m/>
    <s v=""/>
    <m/>
    <n v="0"/>
    <n v="1"/>
    <n v="2.8"/>
    <s v="East Africa"/>
    <m/>
    <x v="0"/>
    <x v="1"/>
    <n v="0"/>
    <s v=""/>
    <x v="0"/>
  </r>
  <r>
    <s v="DL-02075"/>
    <s v="CUST-0317"/>
    <s v="CMP-026"/>
    <x v="0"/>
    <s v="Prospecting"/>
    <s v="3,897"/>
    <n v="3897"/>
    <x v="4"/>
    <x v="0"/>
    <x v="0"/>
    <s v="2023-08-09"/>
    <d v="2023-08-09T00:00:00"/>
    <d v="2023-10-31T00:00:00"/>
    <d v="2023-10-31T00:00:00"/>
    <m/>
    <s v=""/>
    <m/>
    <n v="0"/>
    <n v="1"/>
    <n v="23.2"/>
    <s v="ANZ"/>
    <m/>
    <x v="0"/>
    <x v="2"/>
    <n v="0"/>
    <s v=""/>
    <x v="0"/>
  </r>
  <r>
    <s v="DL-02076"/>
    <s v="CUST-1233"/>
    <s v=""/>
    <x v="0"/>
    <s v="Closed Lost"/>
    <s v="6070"/>
    <n v="6070"/>
    <x v="0"/>
    <x v="5"/>
    <x v="5"/>
    <s v="2024-04-22"/>
    <d v="2024-04-22T00:00:00"/>
    <d v="2024-10-13T00:00:00"/>
    <d v="2024-10-13T00:00:00"/>
    <d v="2024-06-18T00:00:00"/>
    <d v="2024-06-18T00:00:00"/>
    <n v="57"/>
    <n v="0"/>
    <n v="1"/>
    <n v="27.1"/>
    <s v="South Asia"/>
    <m/>
    <x v="2"/>
    <x v="2"/>
    <n v="1"/>
    <n v="-117"/>
    <x v="1"/>
  </r>
  <r>
    <s v="DL-02077"/>
    <s v="CUST-1463"/>
    <s v="CMP-040"/>
    <x v="2"/>
    <s v="Closed Lost"/>
    <s v="45,861"/>
    <n v="45861"/>
    <x v="8"/>
    <x v="6"/>
    <x v="2"/>
    <s v="2023-02-11"/>
    <d v="2023-02-11T00:00:00"/>
    <d v="2023-05-13T00:00:00"/>
    <d v="2023-05-13T00:00:00"/>
    <d v="2023-03-18T00:00:00"/>
    <d v="2023-03-18T00:00:00"/>
    <n v="35"/>
    <n v="0"/>
    <n v="1"/>
    <n v="9.9"/>
    <s v="Middle East"/>
    <m/>
    <x v="2"/>
    <x v="0"/>
    <n v="1"/>
    <n v="-56"/>
    <x v="1"/>
  </r>
  <r>
    <s v="DL-02078"/>
    <s v="CUST-0862"/>
    <s v=""/>
    <x v="0"/>
    <s v="Closed Lost"/>
    <s v="7K"/>
    <n v="7000"/>
    <x v="7"/>
    <x v="25"/>
    <x v="21"/>
    <s v="26/03/2024"/>
    <d v="2024-03-26T00:00:00"/>
    <d v="2024-06-22T00:00:00"/>
    <d v="2024-06-22T00:00:00"/>
    <d v="2024-05-23T00:00:00"/>
    <d v="2024-05-23T00:00:00"/>
    <n v="58"/>
    <n v="0"/>
    <n v="1"/>
    <n v="28"/>
    <s v="Southeast Asia"/>
    <m/>
    <x v="2"/>
    <x v="2"/>
    <n v="1"/>
    <n v="-30"/>
    <x v="1"/>
  </r>
  <r>
    <s v="DL-02079"/>
    <s v="CUST-1271"/>
    <s v="CMP-004"/>
    <x v="4"/>
    <s v="Closed Won"/>
    <s v="2902"/>
    <n v="2902"/>
    <x v="7"/>
    <x v="12"/>
    <x v="11"/>
    <s v="2022-10-29"/>
    <d v="2022-10-29T00:00:00"/>
    <d v="2022-11-22T00:00:00"/>
    <d v="2022-11-22T00:00:00"/>
    <d v="2023-04-10T00:00:00"/>
    <d v="2023-04-10T00:00:00"/>
    <n v="163"/>
    <n v="0"/>
    <n v="1"/>
    <m/>
    <s v="Southeast Asia"/>
    <m/>
    <x v="1"/>
    <x v="2"/>
    <n v="1"/>
    <n v="139"/>
    <x v="0"/>
  </r>
  <r>
    <s v="DL-02080"/>
    <s v="CUST-0291"/>
    <s v="CMP-078"/>
    <x v="4"/>
    <s v="Demo"/>
    <s v="$5,610"/>
    <n v="5610"/>
    <x v="3"/>
    <x v="7"/>
    <x v="6"/>
    <s v="2023-09-25"/>
    <d v="2023-09-25T00:00:00"/>
    <d v="2024-02-24T00:00:00"/>
    <d v="2024-02-24T00:00:00"/>
    <m/>
    <s v=""/>
    <m/>
    <n v="0"/>
    <n v="1"/>
    <n v="26.7"/>
    <s v="ANZ"/>
    <m/>
    <x v="0"/>
    <x v="1"/>
    <n v="0"/>
    <s v=""/>
    <x v="0"/>
  </r>
  <r>
    <s v="DL-02081"/>
    <s v="CUST-0547"/>
    <s v="CMP-036"/>
    <x v="3"/>
    <s v="Closed Won"/>
    <s v="$4,484"/>
    <n v="4484"/>
    <x v="0"/>
    <x v="14"/>
    <x v="13"/>
    <s v="19/10/2024"/>
    <d v="2024-10-19T00:00:00"/>
    <d v="2024-12-06T00:00:00"/>
    <d v="2024-12-06T00:00:00"/>
    <d v="2025-04-20T00:00:00"/>
    <d v="2025-04-20T00:00:00"/>
    <n v="183"/>
    <n v="1"/>
    <n v="1"/>
    <n v="21.1"/>
    <s v="South Asia"/>
    <m/>
    <x v="1"/>
    <x v="0"/>
    <n v="1"/>
    <n v="135"/>
    <x v="0"/>
  </r>
  <r>
    <s v="DL-02082"/>
    <s v="CUST-1314"/>
    <s v=""/>
    <x v="2"/>
    <s v="Closed Won"/>
    <s v="$44,170"/>
    <n v="44170"/>
    <x v="3"/>
    <x v="11"/>
    <x v="10"/>
    <s v="2023-09-28"/>
    <d v="2023-09-28T00:00:00"/>
    <d v="2023-11-21T00:00:00"/>
    <d v="2023-11-21T00:00:00"/>
    <d v="2024-01-03T00:00:00"/>
    <d v="2024-01-03T00:00:00"/>
    <n v="97"/>
    <n v="1"/>
    <n v="1"/>
    <n v="11.3"/>
    <s v="ANZ"/>
    <m/>
    <x v="1"/>
    <x v="2"/>
    <n v="1"/>
    <n v="43"/>
    <x v="0"/>
  </r>
  <r>
    <s v="DL-02083"/>
    <s v="CUST-0868"/>
    <s v=""/>
    <x v="3"/>
    <s v="Demo"/>
    <s v="5,383"/>
    <n v="5383"/>
    <x v="0"/>
    <x v="25"/>
    <x v="21"/>
    <s v="2024-04-29"/>
    <d v="2024-04-29T00:00:00"/>
    <d v="2024-08-31T00:00:00"/>
    <d v="2024-08-31T00:00:00"/>
    <m/>
    <s v=""/>
    <m/>
    <n v="0"/>
    <n v="1"/>
    <n v="15.3"/>
    <s v="South Asia"/>
    <m/>
    <x v="0"/>
    <x v="2"/>
    <n v="0"/>
    <s v=""/>
    <x v="0"/>
  </r>
  <r>
    <s v="DL-02084"/>
    <s v="CUST-1202"/>
    <s v=""/>
    <x v="4"/>
    <s v="Demo"/>
    <s v="3160"/>
    <n v="3160"/>
    <x v="8"/>
    <x v="9"/>
    <x v="8"/>
    <s v="2023-09-25"/>
    <d v="2023-09-25T00:00:00"/>
    <d v="2024-02-21T00:00:00"/>
    <d v="2024-02-21T00:00:00"/>
    <m/>
    <s v=""/>
    <m/>
    <n v="0"/>
    <n v="1"/>
    <n v="5.3"/>
    <s v="South Asia"/>
    <m/>
    <x v="0"/>
    <x v="2"/>
    <n v="0"/>
    <s v=""/>
    <x v="0"/>
  </r>
  <r>
    <s v="DL-02085"/>
    <s v="CUST-0199"/>
    <s v="CMP-214"/>
    <x v="0"/>
    <s v="Proposal"/>
    <s v="8694"/>
    <n v="8694"/>
    <x v="8"/>
    <x v="1"/>
    <x v="1"/>
    <s v="2022-11-08"/>
    <d v="2022-11-08T00:00:00"/>
    <m/>
    <s v=""/>
    <m/>
    <s v=""/>
    <m/>
    <n v="0"/>
    <n v="1"/>
    <n v="1.5"/>
    <s v="Middle East"/>
    <m/>
    <x v="0"/>
    <x v="0"/>
    <n v="0"/>
    <s v=""/>
    <x v="0"/>
  </r>
  <r>
    <s v="DL-02086"/>
    <s v="CUST-1155"/>
    <s v="CMP-108"/>
    <x v="0"/>
    <s v="Demo"/>
    <s v="5187"/>
    <n v="5187"/>
    <x v="6"/>
    <x v="7"/>
    <x v="6"/>
    <s v="2022-06-28"/>
    <d v="2022-06-28T00:00:00"/>
    <d v="2022-09-17T00:00:00"/>
    <d v="2022-09-17T00:00:00"/>
    <m/>
    <s v=""/>
    <m/>
    <n v="0"/>
    <n v="1"/>
    <n v="1.7"/>
    <s v="East Africa"/>
    <m/>
    <x v="0"/>
    <x v="0"/>
    <n v="0"/>
    <s v=""/>
    <x v="0"/>
  </r>
  <r>
    <s v="DL-02087"/>
    <s v="CUST-1145"/>
    <s v=""/>
    <x v="3"/>
    <s v="Closed Won"/>
    <s v="$21,402"/>
    <n v="21402"/>
    <x v="7"/>
    <x v="13"/>
    <x v="12"/>
    <s v="2024-12-05"/>
    <d v="2024-12-05T00:00:00"/>
    <d v="2025-02-17T00:00:00"/>
    <d v="2025-02-17T00:00:00"/>
    <d v="2025-02-12T00:00:00"/>
    <d v="2025-02-12T00:00:00"/>
    <n v="69"/>
    <n v="1"/>
    <n v="1"/>
    <n v="30.2"/>
    <s v="ANZ"/>
    <m/>
    <x v="1"/>
    <x v="2"/>
    <n v="1"/>
    <n v="-5"/>
    <x v="1"/>
  </r>
  <r>
    <s v="DL-02088"/>
    <s v="CUST-0031"/>
    <s v="CMP-028"/>
    <x v="0"/>
    <s v="Qualification"/>
    <s v="4,868"/>
    <n v="4868"/>
    <x v="4"/>
    <x v="19"/>
    <x v="17"/>
    <s v="2022-02-18"/>
    <d v="2022-02-18T00:00:00"/>
    <d v="2022-03-26T00:00:00"/>
    <d v="2022-03-26T00:00:00"/>
    <m/>
    <s v=""/>
    <m/>
    <n v="0"/>
    <n v="1"/>
    <n v="29.1"/>
    <s v="East Africa"/>
    <m/>
    <x v="0"/>
    <x v="0"/>
    <n v="0"/>
    <s v=""/>
    <x v="0"/>
  </r>
  <r>
    <s v="DL-02089"/>
    <s v="CUST-1040"/>
    <s v="CMP-178"/>
    <x v="4"/>
    <s v="Closed Won"/>
    <s v="5038"/>
    <n v="5038"/>
    <x v="5"/>
    <x v="22"/>
    <x v="20"/>
    <s v="2023-07-27"/>
    <d v="2023-07-27T00:00:00"/>
    <d v="2024-01-07T00:00:00"/>
    <d v="2024-01-07T00:00:00"/>
    <d v="2024-01-28T00:00:00"/>
    <d v="2024-01-28T00:00:00"/>
    <n v="185"/>
    <n v="0"/>
    <n v="1"/>
    <n v="20"/>
    <s v="ANZ"/>
    <m/>
    <x v="1"/>
    <x v="1"/>
    <n v="1"/>
    <n v="21"/>
    <x v="1"/>
  </r>
  <r>
    <s v="DL-02090"/>
    <s v="CUST-1334"/>
    <s v="CMP-340"/>
    <x v="4"/>
    <s v="Negotiation"/>
    <s v="5003"/>
    <n v="5003"/>
    <x v="4"/>
    <x v="6"/>
    <x v="2"/>
    <s v="2022-02-02"/>
    <d v="2022-02-02T00:00:00"/>
    <d v="2022-05-14T00:00:00"/>
    <d v="2022-05-14T00:00:00"/>
    <m/>
    <s v=""/>
    <m/>
    <n v="0"/>
    <n v="1"/>
    <m/>
    <s v="Middle East"/>
    <m/>
    <x v="0"/>
    <x v="2"/>
    <n v="0"/>
    <s v=""/>
    <x v="0"/>
  </r>
  <r>
    <s v="DL-02091"/>
    <s v="CUST-0007"/>
    <s v=""/>
    <x v="4"/>
    <s v="Qualification"/>
    <s v="9747"/>
    <n v="9747"/>
    <x v="1"/>
    <x v="24"/>
    <x v="15"/>
    <s v="2023-07-20"/>
    <d v="2023-07-20T00:00:00"/>
    <d v="2023-10-07T00:00:00"/>
    <d v="2023-10-07T00:00:00"/>
    <m/>
    <s v=""/>
    <m/>
    <n v="0"/>
    <n v="1"/>
    <n v="15.5"/>
    <s v="East Africa"/>
    <m/>
    <x v="0"/>
    <x v="0"/>
    <n v="0"/>
    <s v=""/>
    <x v="0"/>
  </r>
  <r>
    <s v="DL-02092"/>
    <s v="CUST-1428"/>
    <s v="CMP-362"/>
    <x v="3"/>
    <s v="Demo"/>
    <s v="21053"/>
    <n v="21053"/>
    <x v="7"/>
    <x v="19"/>
    <x v="17"/>
    <s v="2022-05-02"/>
    <d v="2022-05-02T00:00:00"/>
    <d v="2022-05-19T00:00:00"/>
    <d v="2022-05-19T00:00:00"/>
    <m/>
    <s v=""/>
    <m/>
    <n v="0"/>
    <n v="1"/>
    <n v="0.6"/>
    <s v="ANZ"/>
    <m/>
    <x v="0"/>
    <x v="0"/>
    <n v="0"/>
    <s v=""/>
    <x v="0"/>
  </r>
  <r>
    <s v="DL-02093"/>
    <s v="CUST-1381"/>
    <s v=""/>
    <x v="3"/>
    <s v="Closed Lost"/>
    <s v="23094"/>
    <n v="23094"/>
    <x v="1"/>
    <x v="0"/>
    <x v="0"/>
    <s v="2023-01-13"/>
    <d v="2023-01-13T00:00:00"/>
    <d v="2023-05-09T00:00:00"/>
    <d v="2023-05-09T00:00:00"/>
    <d v="2023-06-21T00:00:00"/>
    <d v="2023-06-21T00:00:00"/>
    <n v="159"/>
    <n v="0"/>
    <n v="1"/>
    <n v="6.6"/>
    <s v="ANZ"/>
    <m/>
    <x v="2"/>
    <x v="0"/>
    <n v="1"/>
    <n v="43"/>
    <x v="0"/>
  </r>
  <r>
    <s v="DL-02094"/>
    <s v="CUST-0343"/>
    <s v=""/>
    <x v="0"/>
    <s v="Prospecting"/>
    <s v="$3,506"/>
    <n v="3506"/>
    <x v="5"/>
    <x v="10"/>
    <x v="9"/>
    <s v="2023-04-08"/>
    <d v="2023-04-08T00:00:00"/>
    <d v="2023-08-14T00:00:00"/>
    <d v="2023-08-14T00:00:00"/>
    <m/>
    <s v=""/>
    <m/>
    <n v="0"/>
    <n v="1"/>
    <n v="28.1"/>
    <s v="South Asia"/>
    <m/>
    <x v="0"/>
    <x v="1"/>
    <n v="0"/>
    <s v=""/>
    <x v="0"/>
  </r>
  <r>
    <s v="DL-02095"/>
    <s v="CUST-0083"/>
    <s v=""/>
    <x v="2"/>
    <s v="Closed Won"/>
    <s v="$16,324"/>
    <n v="16324"/>
    <x v="3"/>
    <x v="5"/>
    <x v="5"/>
    <s v="2023-02-20"/>
    <d v="2023-02-20T00:00:00"/>
    <d v="2023-05-02T00:00:00"/>
    <d v="2023-05-02T00:00:00"/>
    <d v="2023-05-12T00:00:00"/>
    <d v="2023-05-12T00:00:00"/>
    <n v="81"/>
    <n v="0"/>
    <n v="1"/>
    <n v="27.5"/>
    <s v="ANZ"/>
    <m/>
    <x v="1"/>
    <x v="2"/>
    <n v="1"/>
    <n v="10"/>
    <x v="1"/>
  </r>
  <r>
    <s v="DL-02096"/>
    <s v="CUST-0269"/>
    <s v="CMP-043"/>
    <x v="3"/>
    <s v="Demo"/>
    <s v="$4,271"/>
    <n v="4271"/>
    <x v="1"/>
    <x v="12"/>
    <x v="11"/>
    <s v="07/04/2022"/>
    <d v="2022-04-07T00:00:00"/>
    <d v="2022-06-11T00:00:00"/>
    <d v="2022-06-11T00:00:00"/>
    <m/>
    <s v=""/>
    <m/>
    <n v="0"/>
    <n v="1"/>
    <n v="24.8"/>
    <s v="Middle East"/>
    <m/>
    <x v="0"/>
    <x v="0"/>
    <n v="0"/>
    <s v=""/>
    <x v="0"/>
  </r>
  <r>
    <s v="DL-02097"/>
    <s v="CUST-0093"/>
    <s v="CMP-070"/>
    <x v="2"/>
    <s v="Qualification"/>
    <s v="$32,306"/>
    <n v="32306"/>
    <x v="3"/>
    <x v="17"/>
    <x v="16"/>
    <s v="22/12/2024"/>
    <d v="2024-12-22T00:00:00"/>
    <d v="2025-06-20T00:00:00"/>
    <d v="2025-06-20T00:00:00"/>
    <m/>
    <s v=""/>
    <m/>
    <n v="0"/>
    <n v="1"/>
    <n v="24.6"/>
    <s v="Middle East"/>
    <m/>
    <x v="0"/>
    <x v="0"/>
    <n v="0"/>
    <s v=""/>
    <x v="0"/>
  </r>
  <r>
    <s v="DL-02098"/>
    <s v="CUST-1150"/>
    <s v="CMP-252"/>
    <x v="0"/>
    <s v="Closed Won"/>
    <s v="8521"/>
    <n v="8521"/>
    <x v="1"/>
    <x v="15"/>
    <x v="14"/>
    <s v="2022-10-13"/>
    <d v="2022-10-13T00:00:00"/>
    <d v="2023-01-12T00:00:00"/>
    <d v="2023-01-12T00:00:00"/>
    <d v="2022-12-31T00:00:00"/>
    <d v="2022-12-31T00:00:00"/>
    <n v="79"/>
    <n v="0"/>
    <n v="1"/>
    <n v="24.8"/>
    <s v="East Africa"/>
    <m/>
    <x v="1"/>
    <x v="1"/>
    <n v="1"/>
    <n v="-12"/>
    <x v="1"/>
  </r>
  <r>
    <s v="DL-02099"/>
    <s v="CUST-0994"/>
    <s v="CMP-182"/>
    <x v="3"/>
    <s v="Proposal"/>
    <s v="20505"/>
    <n v="20505"/>
    <x v="4"/>
    <x v="43"/>
    <x v="4"/>
    <s v="2024-01-26"/>
    <d v="2024-01-26T00:00:00"/>
    <d v="2024-05-13T00:00:00"/>
    <d v="2024-05-13T00:00:00"/>
    <m/>
    <s v=""/>
    <m/>
    <n v="0"/>
    <n v="1"/>
    <n v="16.3"/>
    <s v="Southeast Asia"/>
    <m/>
    <x v="0"/>
    <x v="2"/>
    <n v="0"/>
    <s v=""/>
    <x v="0"/>
  </r>
  <r>
    <s v="DL-02100"/>
    <s v="CUST-0474"/>
    <s v="CMP-253"/>
    <x v="0"/>
    <s v="Demo"/>
    <s v="8169"/>
    <n v="8169"/>
    <x v="5"/>
    <x v="4"/>
    <x v="4"/>
    <s v="2024-11-13"/>
    <d v="2024-11-13T00:00:00"/>
    <d v="2025-04-09T00:00:00"/>
    <d v="2025-04-09T00:00:00"/>
    <m/>
    <s v=""/>
    <m/>
    <n v="0"/>
    <n v="1"/>
    <n v="10.199999999999999"/>
    <s v="Southeast Asia"/>
    <m/>
    <x v="0"/>
    <x v="2"/>
    <n v="0"/>
    <s v=""/>
    <x v="0"/>
  </r>
  <r>
    <s v="DL-02101"/>
    <s v="CUST-0539"/>
    <s v="CMP-007"/>
    <x v="0"/>
    <s v="Qualification"/>
    <s v="7844"/>
    <n v="7844"/>
    <x v="6"/>
    <x v="5"/>
    <x v="5"/>
    <s v="2022-08-06"/>
    <d v="2022-08-06T00:00:00"/>
    <d v="2022-10-16T00:00:00"/>
    <d v="2022-10-16T00:00:00"/>
    <m/>
    <s v=""/>
    <m/>
    <n v="0"/>
    <n v="1"/>
    <n v="2.5"/>
    <s v="Middle East"/>
    <m/>
    <x v="0"/>
    <x v="0"/>
    <n v="0"/>
    <s v=""/>
    <x v="0"/>
  </r>
  <r>
    <s v="DL-02102"/>
    <s v="CUST-0959"/>
    <s v="CMP-246"/>
    <x v="3"/>
    <s v="Closed Won"/>
    <s v="18685"/>
    <n v="18685"/>
    <x v="1"/>
    <x v="21"/>
    <x v="19"/>
    <s v="18/09/2023"/>
    <d v="2023-09-18T00:00:00"/>
    <d v="2023-12-01T00:00:00"/>
    <d v="2023-12-01T00:00:00"/>
    <d v="2024-01-01T00:00:00"/>
    <d v="2024-01-01T00:00:00"/>
    <n v="105"/>
    <n v="1"/>
    <n v="3"/>
    <n v="32.6"/>
    <s v="Middle East"/>
    <m/>
    <x v="1"/>
    <x v="2"/>
    <n v="1"/>
    <n v="31"/>
    <x v="0"/>
  </r>
  <r>
    <s v="DL-02103"/>
    <s v="CUST-1055"/>
    <s v=""/>
    <x v="2"/>
    <s v="Closed Lost"/>
    <s v="12679"/>
    <n v="12679"/>
    <x v="8"/>
    <x v="13"/>
    <x v="12"/>
    <s v="2024-03-18"/>
    <d v="2024-03-18T00:00:00"/>
    <d v="2024-04-23T00:00:00"/>
    <d v="2024-04-23T00:00:00"/>
    <d v="2024-06-29T00:00:00"/>
    <d v="2024-06-29T00:00:00"/>
    <n v="103"/>
    <n v="0"/>
    <n v="1"/>
    <n v="23.9"/>
    <s v="Southeast Asia"/>
    <m/>
    <x v="2"/>
    <x v="0"/>
    <n v="1"/>
    <n v="67"/>
    <x v="0"/>
  </r>
  <r>
    <s v="DL-02104"/>
    <s v="CUST-0294"/>
    <s v="CMP-279"/>
    <x v="4"/>
    <s v="Qualification"/>
    <s v="12176"/>
    <n v="12176"/>
    <x v="2"/>
    <x v="5"/>
    <x v="5"/>
    <s v="2024-06-09"/>
    <d v="2024-06-09T00:00:00"/>
    <d v="2024-08-17T00:00:00"/>
    <d v="2024-08-17T00:00:00"/>
    <m/>
    <s v=""/>
    <m/>
    <n v="0"/>
    <n v="1"/>
    <n v="22.1"/>
    <s v="South Asia"/>
    <m/>
    <x v="0"/>
    <x v="2"/>
    <n v="0"/>
    <s v=""/>
    <x v="0"/>
  </r>
  <r>
    <s v="DL-02105"/>
    <s v="CUST-0342"/>
    <s v=""/>
    <x v="2"/>
    <s v="Proposal"/>
    <s v="27913"/>
    <n v="27913"/>
    <x v="1"/>
    <x v="13"/>
    <x v="12"/>
    <s v="2022-10-15"/>
    <d v="2022-10-15T00:00:00"/>
    <d v="2022-11-06T00:00:00"/>
    <d v="2022-11-06T00:00:00"/>
    <m/>
    <s v=""/>
    <m/>
    <n v="0"/>
    <n v="1"/>
    <n v="12.3"/>
    <s v="Middle East"/>
    <m/>
    <x v="0"/>
    <x v="2"/>
    <n v="0"/>
    <s v=""/>
    <x v="0"/>
  </r>
  <r>
    <s v="DL-02106"/>
    <s v="CUST-0104"/>
    <s v=""/>
    <x v="2"/>
    <s v="Qualification"/>
    <s v="29K"/>
    <n v="29000"/>
    <x v="4"/>
    <x v="22"/>
    <x v="20"/>
    <s v="2022-07-23"/>
    <d v="2022-07-23T00:00:00"/>
    <d v="2022-12-22T00:00:00"/>
    <d v="2022-12-22T00:00:00"/>
    <m/>
    <s v=""/>
    <m/>
    <n v="0"/>
    <n v="1"/>
    <n v="28.6"/>
    <s v="East Africa"/>
    <m/>
    <x v="0"/>
    <x v="2"/>
    <n v="0"/>
    <s v=""/>
    <x v="0"/>
  </r>
  <r>
    <s v="DL-02107"/>
    <s v="CUST-0361"/>
    <s v="CMP-034"/>
    <x v="4"/>
    <s v="Qualification"/>
    <s v="10,280"/>
    <n v="10280"/>
    <x v="5"/>
    <x v="11"/>
    <x v="10"/>
    <s v="2023-06-15"/>
    <d v="2023-06-15T00:00:00"/>
    <d v="2023-07-23T00:00:00"/>
    <d v="2023-07-23T00:00:00"/>
    <m/>
    <s v=""/>
    <m/>
    <n v="0"/>
    <n v="1"/>
    <n v="33.1"/>
    <s v="Southeast Asia"/>
    <m/>
    <x v="0"/>
    <x v="0"/>
    <n v="0"/>
    <s v=""/>
    <x v="0"/>
  </r>
  <r>
    <s v="DL-02108"/>
    <s v="CUST-0079"/>
    <s v="CMP-165"/>
    <x v="4"/>
    <s v="Qualification"/>
    <s v="7654"/>
    <n v="7654"/>
    <x v="0"/>
    <x v="8"/>
    <x v="7"/>
    <s v="2023-06-18"/>
    <d v="2023-06-18T00:00:00"/>
    <d v="2023-09-04T00:00:00"/>
    <d v="2023-09-04T00:00:00"/>
    <m/>
    <s v=""/>
    <m/>
    <n v="0"/>
    <n v="1"/>
    <n v="5.9"/>
    <s v="ANZ"/>
    <m/>
    <x v="0"/>
    <x v="2"/>
    <n v="0"/>
    <s v=""/>
    <x v="0"/>
  </r>
  <r>
    <s v="DL-02109"/>
    <s v="CUST-1291"/>
    <s v="CMP-074"/>
    <x v="3"/>
    <s v="Prospecting"/>
    <s v="17148"/>
    <n v="17148"/>
    <x v="5"/>
    <x v="22"/>
    <x v="20"/>
    <s v="2024-07-19"/>
    <d v="2024-07-19T00:00:00"/>
    <d v="2024-08-17T00:00:00"/>
    <d v="2024-08-17T00:00:00"/>
    <m/>
    <s v=""/>
    <m/>
    <n v="0"/>
    <n v="1"/>
    <n v="32"/>
    <s v="Southeast Asia"/>
    <m/>
    <x v="0"/>
    <x v="1"/>
    <n v="0"/>
    <s v=""/>
    <x v="0"/>
  </r>
  <r>
    <s v="DL-02110"/>
    <s v="CUST-0879"/>
    <s v=""/>
    <x v="4"/>
    <s v="Demo"/>
    <s v="8549"/>
    <n v="8549"/>
    <x v="8"/>
    <x v="9"/>
    <x v="8"/>
    <s v="2022-01-01"/>
    <d v="2022-01-01T00:00:00"/>
    <d v="2022-03-03T00:00:00"/>
    <d v="2022-03-03T00:00:00"/>
    <m/>
    <s v=""/>
    <m/>
    <n v="0"/>
    <n v="1"/>
    <n v="15.7"/>
    <s v="ANZ"/>
    <m/>
    <x v="0"/>
    <x v="1"/>
    <n v="0"/>
    <s v=""/>
    <x v="0"/>
  </r>
  <r>
    <s v="DL-02111"/>
    <s v="CUST-1191"/>
    <s v="CMP-119"/>
    <x v="3"/>
    <s v="Qualification"/>
    <s v="20566"/>
    <n v="20566"/>
    <x v="7"/>
    <x v="3"/>
    <x v="3"/>
    <s v="30/08/2024"/>
    <d v="2024-08-30T00:00:00"/>
    <d v="2024-12-29T00:00:00"/>
    <d v="2024-12-29T00:00:00"/>
    <m/>
    <s v=""/>
    <m/>
    <n v="0"/>
    <n v="1"/>
    <n v="27.1"/>
    <s v="Southeast Asia"/>
    <m/>
    <x v="0"/>
    <x v="0"/>
    <n v="0"/>
    <s v=""/>
    <x v="0"/>
  </r>
  <r>
    <s v="DL-02112"/>
    <s v="CUST-0808"/>
    <s v=""/>
    <x v="2"/>
    <s v="Prospecting"/>
    <s v="$40,541"/>
    <n v="40541"/>
    <x v="6"/>
    <x v="9"/>
    <x v="8"/>
    <s v="2023-02-27"/>
    <d v="2023-02-27T00:00:00"/>
    <d v="2023-07-30T00:00:00"/>
    <d v="2023-07-30T00:00:00"/>
    <m/>
    <s v=""/>
    <m/>
    <n v="0"/>
    <n v="1"/>
    <n v="13.7"/>
    <s v="ANZ"/>
    <m/>
    <x v="0"/>
    <x v="2"/>
    <n v="0"/>
    <s v=""/>
    <x v="0"/>
  </r>
  <r>
    <s v="DL-02113"/>
    <s v="CUST-0655"/>
    <s v="CMP-260"/>
    <x v="4"/>
    <s v="Demo"/>
    <s v="$6,309"/>
    <n v="6309"/>
    <x v="5"/>
    <x v="12"/>
    <x v="11"/>
    <s v="2023-04-12"/>
    <d v="2023-04-12T00:00:00"/>
    <m/>
    <s v=""/>
    <m/>
    <s v=""/>
    <m/>
    <n v="0"/>
    <n v="1"/>
    <m/>
    <s v="Middle East"/>
    <m/>
    <x v="0"/>
    <x v="0"/>
    <n v="0"/>
    <s v=""/>
    <x v="0"/>
  </r>
  <r>
    <s v="DL-02114"/>
    <s v="CUST-1265"/>
    <s v="CMP-054"/>
    <x v="2"/>
    <s v="Closed Won"/>
    <s v="20337"/>
    <n v="20337"/>
    <x v="4"/>
    <x v="17"/>
    <x v="16"/>
    <s v="2024-03-12"/>
    <d v="2024-03-12T00:00:00"/>
    <d v="2024-08-27T00:00:00"/>
    <d v="2024-08-27T00:00:00"/>
    <d v="2024-07-03T00:00:00"/>
    <d v="2024-07-03T00:00:00"/>
    <n v="113"/>
    <n v="1"/>
    <n v="3"/>
    <n v="30.4"/>
    <s v="Middle East"/>
    <m/>
    <x v="1"/>
    <x v="2"/>
    <n v="1"/>
    <n v="-55"/>
    <x v="1"/>
  </r>
  <r>
    <s v="DL-02115"/>
    <s v="CUST-0854"/>
    <s v="CMP-096"/>
    <x v="2"/>
    <s v="Closed Won"/>
    <s v="45304"/>
    <n v="45304"/>
    <x v="3"/>
    <x v="21"/>
    <x v="19"/>
    <s v="2022-11-20"/>
    <d v="2022-11-20T00:00:00"/>
    <d v="2022-12-20T00:00:00"/>
    <d v="2022-12-20T00:00:00"/>
    <d v="2023-03-30T00:00:00"/>
    <d v="2023-03-30T00:00:00"/>
    <n v="130"/>
    <n v="1"/>
    <n v="1"/>
    <n v="14.4"/>
    <s v="South Asia"/>
    <m/>
    <x v="1"/>
    <x v="2"/>
    <n v="1"/>
    <n v="100"/>
    <x v="0"/>
  </r>
  <r>
    <s v="DL-02116"/>
    <s v="CUST-1317"/>
    <s v="CMP-227"/>
    <x v="4"/>
    <s v="Negotiation"/>
    <s v="$8,150"/>
    <n v="8150"/>
    <x v="3"/>
    <x v="16"/>
    <x v="15"/>
    <s v="2024-09-23"/>
    <d v="2024-09-23T00:00:00"/>
    <d v="2024-12-18T00:00:00"/>
    <d v="2024-12-18T00:00:00"/>
    <m/>
    <s v=""/>
    <m/>
    <n v="0"/>
    <n v="1"/>
    <n v="31.2"/>
    <s v="ANZ"/>
    <m/>
    <x v="0"/>
    <x v="1"/>
    <n v="0"/>
    <s v=""/>
    <x v="0"/>
  </r>
  <r>
    <s v="DL-02117"/>
    <s v="CUST-0935"/>
    <s v="CMP-239"/>
    <x v="3"/>
    <s v="Prospecting"/>
    <s v="15342"/>
    <n v="15342"/>
    <x v="2"/>
    <x v="13"/>
    <x v="12"/>
    <s v="2023-05-17"/>
    <d v="2023-05-17T00:00:00"/>
    <d v="2023-06-13T00:00:00"/>
    <d v="2023-06-13T00:00:00"/>
    <m/>
    <s v=""/>
    <m/>
    <n v="0"/>
    <n v="1"/>
    <m/>
    <s v="Southeast Asia"/>
    <m/>
    <x v="0"/>
    <x v="2"/>
    <n v="0"/>
    <s v=""/>
    <x v="0"/>
  </r>
  <r>
    <s v="DL-02118"/>
    <s v="CUST-0443"/>
    <s v=""/>
    <x v="3"/>
    <s v="Negotiation"/>
    <s v="$21,221"/>
    <n v="21221"/>
    <x v="0"/>
    <x v="14"/>
    <x v="13"/>
    <s v="2024-01-18"/>
    <d v="2024-01-18T00:00:00"/>
    <d v="2024-03-20T00:00:00"/>
    <d v="2024-03-20T00:00:00"/>
    <m/>
    <s v=""/>
    <m/>
    <n v="0"/>
    <n v="1"/>
    <n v="17.600000000000001"/>
    <s v="ANZ"/>
    <m/>
    <x v="0"/>
    <x v="2"/>
    <n v="0"/>
    <s v=""/>
    <x v="0"/>
  </r>
  <r>
    <s v="DL-02119"/>
    <s v="CUST-1317"/>
    <s v="CMP-211"/>
    <x v="3"/>
    <s v="Proposal"/>
    <s v="20834"/>
    <n v="20834"/>
    <x v="3"/>
    <x v="5"/>
    <x v="5"/>
    <s v="25/12/2023"/>
    <d v="2023-12-25T00:00:00"/>
    <d v="2024-06-20T00:00:00"/>
    <d v="2024-06-20T00:00:00"/>
    <m/>
    <s v=""/>
    <m/>
    <n v="0"/>
    <n v="1"/>
    <n v="7.4"/>
    <s v="South Asia"/>
    <m/>
    <x v="0"/>
    <x v="1"/>
    <n v="0"/>
    <s v=""/>
    <x v="0"/>
  </r>
  <r>
    <s v="DL-02120"/>
    <s v="CUST-0603"/>
    <s v="CMP-375"/>
    <x v="4"/>
    <s v="Negotiation"/>
    <s v="$12,635"/>
    <n v="12635"/>
    <x v="5"/>
    <x v="0"/>
    <x v="0"/>
    <s v="2023-04-25"/>
    <d v="2023-04-25T00:00:00"/>
    <d v="2023-06-04T00:00:00"/>
    <d v="2023-06-04T00:00:00"/>
    <m/>
    <s v=""/>
    <m/>
    <n v="0"/>
    <n v="1"/>
    <n v="14.4"/>
    <s v="East Africa"/>
    <m/>
    <x v="0"/>
    <x v="2"/>
    <n v="0"/>
    <s v=""/>
    <x v="0"/>
  </r>
  <r>
    <s v="DL-02121"/>
    <s v="CUST-1116"/>
    <s v=""/>
    <x v="4"/>
    <s v="Negotiation"/>
    <s v="11,188"/>
    <n v="11188"/>
    <x v="1"/>
    <x v="11"/>
    <x v="10"/>
    <s v="2024-05-24"/>
    <d v="2024-05-24T00:00:00"/>
    <d v="2024-09-25T00:00:00"/>
    <d v="2024-09-25T00:00:00"/>
    <m/>
    <s v=""/>
    <m/>
    <n v="0"/>
    <n v="1"/>
    <n v="13.1"/>
    <s v="Southeast Asia"/>
    <m/>
    <x v="0"/>
    <x v="0"/>
    <n v="0"/>
    <s v=""/>
    <x v="0"/>
  </r>
  <r>
    <s v="DL-02122"/>
    <s v="CUST-0038"/>
    <s v="CMP-034"/>
    <x v="4"/>
    <s v="Demo"/>
    <s v="$3,771"/>
    <n v="3771"/>
    <x v="6"/>
    <x v="17"/>
    <x v="16"/>
    <s v="2023-07-19"/>
    <d v="2023-07-19T00:00:00"/>
    <d v="2023-12-11T00:00:00"/>
    <d v="2023-12-11T00:00:00"/>
    <m/>
    <s v=""/>
    <m/>
    <n v="0"/>
    <n v="1"/>
    <m/>
    <s v="Southeast Asia"/>
    <m/>
    <x v="0"/>
    <x v="2"/>
    <n v="0"/>
    <s v=""/>
    <x v="0"/>
  </r>
  <r>
    <s v="DL-02123"/>
    <s v="CUST-1323"/>
    <s v=""/>
    <x v="2"/>
    <s v="Prospecting"/>
    <s v="28K"/>
    <n v="28000"/>
    <x v="3"/>
    <x v="4"/>
    <x v="4"/>
    <s v="2024-10-15"/>
    <d v="2024-10-15T00:00:00"/>
    <d v="2025-03-27T00:00:00"/>
    <d v="2025-03-27T00:00:00"/>
    <m/>
    <s v=""/>
    <m/>
    <n v="0"/>
    <n v="1"/>
    <n v="25.4"/>
    <s v="East Africa"/>
    <m/>
    <x v="0"/>
    <x v="1"/>
    <n v="0"/>
    <s v=""/>
    <x v="0"/>
  </r>
  <r>
    <s v="DL-02124"/>
    <s v="CUST-0849"/>
    <s v="CMP-043"/>
    <x v="0"/>
    <s v="Proposal"/>
    <s v="2415"/>
    <n v="2415"/>
    <x v="5"/>
    <x v="23"/>
    <x v="9"/>
    <s v="2022-02-23"/>
    <d v="2022-02-23T00:00:00"/>
    <d v="2022-04-24T00:00:00"/>
    <d v="2022-04-24T00:00:00"/>
    <m/>
    <s v=""/>
    <m/>
    <n v="0"/>
    <n v="1"/>
    <n v="10.3"/>
    <s v="ANZ"/>
    <m/>
    <x v="0"/>
    <x v="0"/>
    <n v="0"/>
    <s v=""/>
    <x v="0"/>
  </r>
  <r>
    <s v="DL-02125"/>
    <s v="CUST-0969"/>
    <s v=""/>
    <x v="1"/>
    <s v="Proposal"/>
    <s v="$184,812"/>
    <n v="184812"/>
    <x v="2"/>
    <x v="15"/>
    <x v="14"/>
    <s v="2024-10-16"/>
    <d v="2024-10-16T00:00:00"/>
    <d v="2024-12-25T00:00:00"/>
    <d v="2024-12-25T00:00:00"/>
    <m/>
    <s v=""/>
    <m/>
    <n v="0"/>
    <n v="1"/>
    <n v="18.5"/>
    <s v="East Africa"/>
    <m/>
    <x v="0"/>
    <x v="2"/>
    <n v="0"/>
    <s v=""/>
    <x v="0"/>
  </r>
  <r>
    <s v="DL-02126"/>
    <s v="CUST-1276"/>
    <s v="CMP-135"/>
    <x v="3"/>
    <s v="Closed Won"/>
    <s v="$15,351"/>
    <n v="15351"/>
    <x v="1"/>
    <x v="20"/>
    <x v="18"/>
    <s v="06/06/2023"/>
    <d v="2023-06-06T00:00:00"/>
    <d v="2023-10-12T00:00:00"/>
    <d v="2023-10-12T00:00:00"/>
    <d v="2023-09-09T00:00:00"/>
    <d v="2023-09-09T00:00:00"/>
    <n v="95"/>
    <n v="1"/>
    <n v="2"/>
    <n v="29.3"/>
    <s v="ANZ"/>
    <m/>
    <x v="1"/>
    <x v="2"/>
    <n v="1"/>
    <n v="-33"/>
    <x v="1"/>
  </r>
  <r>
    <s v="DL-02127"/>
    <s v="CUST-0660"/>
    <s v=""/>
    <x v="1"/>
    <s v="Proposal"/>
    <s v="183K"/>
    <n v="183000"/>
    <x v="6"/>
    <x v="4"/>
    <x v="4"/>
    <s v="2023-11-02"/>
    <d v="2023-11-02T00:00:00"/>
    <d v="2024-03-01T00:00:00"/>
    <d v="2024-03-01T00:00:00"/>
    <m/>
    <s v=""/>
    <m/>
    <n v="0"/>
    <n v="1"/>
    <n v="20.8"/>
    <s v="East Africa"/>
    <m/>
    <x v="0"/>
    <x v="1"/>
    <n v="0"/>
    <s v=""/>
    <x v="0"/>
  </r>
  <r>
    <s v="DL-02128"/>
    <s v="CUST-0160"/>
    <s v=""/>
    <x v="4"/>
    <s v="Demo"/>
    <s v="$2,745"/>
    <n v="2745"/>
    <x v="6"/>
    <x v="14"/>
    <x v="13"/>
    <s v="2022-04-05"/>
    <d v="2022-04-05T00:00:00"/>
    <d v="2022-08-12T00:00:00"/>
    <d v="2022-08-12T00:00:00"/>
    <m/>
    <s v=""/>
    <m/>
    <n v="0"/>
    <n v="1"/>
    <n v="16.399999999999999"/>
    <s v="Southeast Asia"/>
    <m/>
    <x v="0"/>
    <x v="2"/>
    <n v="0"/>
    <s v=""/>
    <x v="0"/>
  </r>
  <r>
    <s v="DL-02129"/>
    <s v="CUST-0051"/>
    <s v="CMP-173"/>
    <x v="2"/>
    <s v="Negotiation"/>
    <s v="$22,796"/>
    <n v="22796"/>
    <x v="2"/>
    <x v="8"/>
    <x v="7"/>
    <s v="2023-05-24"/>
    <d v="2023-05-24T00:00:00"/>
    <d v="2023-06-15T00:00:00"/>
    <d v="2023-06-15T00:00:00"/>
    <m/>
    <s v=""/>
    <m/>
    <n v="0"/>
    <n v="1"/>
    <n v="3.6"/>
    <s v="ANZ"/>
    <m/>
    <x v="0"/>
    <x v="2"/>
    <n v="0"/>
    <s v=""/>
    <x v="0"/>
  </r>
  <r>
    <s v="DL-02130"/>
    <s v="CUST-1282"/>
    <s v="CMP-082"/>
    <x v="0"/>
    <s v="Qualification"/>
    <s v="$6,047"/>
    <n v="6047"/>
    <x v="6"/>
    <x v="1"/>
    <x v="1"/>
    <s v="23/02/2022"/>
    <d v="2022-02-23T00:00:00"/>
    <d v="2022-04-27T00:00:00"/>
    <d v="2022-04-27T00:00:00"/>
    <m/>
    <s v=""/>
    <m/>
    <n v="0"/>
    <n v="1"/>
    <n v="14.1"/>
    <s v="Middle East"/>
    <m/>
    <x v="0"/>
    <x v="1"/>
    <n v="0"/>
    <s v=""/>
    <x v="0"/>
  </r>
  <r>
    <s v="DL-02131"/>
    <s v="CUST-0798"/>
    <s v="CMP-247"/>
    <x v="1"/>
    <s v="Proposal"/>
    <s v="187193"/>
    <n v="187193"/>
    <x v="8"/>
    <x v="5"/>
    <x v="5"/>
    <s v="2022-02-23"/>
    <d v="2022-02-23T00:00:00"/>
    <d v="2022-04-24T00:00:00"/>
    <d v="2022-04-24T00:00:00"/>
    <m/>
    <s v=""/>
    <m/>
    <n v="0"/>
    <n v="1"/>
    <n v="17.899999999999999"/>
    <s v="ANZ"/>
    <m/>
    <x v="0"/>
    <x v="0"/>
    <n v="0"/>
    <s v=""/>
    <x v="0"/>
  </r>
  <r>
    <s v="DL-02132"/>
    <s v="CUST-1494"/>
    <s v="CMP-338"/>
    <x v="2"/>
    <s v="Closed Won"/>
    <s v="$18,675"/>
    <n v="18675"/>
    <x v="0"/>
    <x v="8"/>
    <x v="7"/>
    <s v="2023-09-06"/>
    <d v="2023-09-06T00:00:00"/>
    <d v="2024-01-27T00:00:00"/>
    <d v="2024-01-27T00:00:00"/>
    <d v="2024-02-08T00:00:00"/>
    <d v="2024-02-08T00:00:00"/>
    <n v="155"/>
    <n v="0"/>
    <n v="1"/>
    <m/>
    <s v="South Asia"/>
    <m/>
    <x v="1"/>
    <x v="2"/>
    <n v="1"/>
    <n v="12"/>
    <x v="1"/>
  </r>
  <r>
    <s v="DL-02133"/>
    <s v="CUST-1179"/>
    <s v=""/>
    <x v="3"/>
    <s v="Prospecting"/>
    <s v="15,401"/>
    <n v="15401"/>
    <x v="1"/>
    <x v="5"/>
    <x v="5"/>
    <s v="2023-09-14"/>
    <d v="2023-09-14T00:00:00"/>
    <d v="2023-10-25T00:00:00"/>
    <d v="2023-10-25T00:00:00"/>
    <m/>
    <s v=""/>
    <m/>
    <n v="0"/>
    <n v="1"/>
    <n v="14.8"/>
    <s v="ANZ"/>
    <m/>
    <x v="0"/>
    <x v="0"/>
    <n v="0"/>
    <s v=""/>
    <x v="0"/>
  </r>
  <r>
    <s v="DL-02134"/>
    <s v="CUST-1081"/>
    <s v="CMP-256"/>
    <x v="4"/>
    <s v="Proposal"/>
    <s v="11,952"/>
    <n v="11952"/>
    <x v="8"/>
    <x v="3"/>
    <x v="3"/>
    <s v="2024-08-01"/>
    <d v="2024-08-01T00:00:00"/>
    <d v="2024-08-25T00:00:00"/>
    <d v="2024-08-25T00:00:00"/>
    <m/>
    <s v=""/>
    <m/>
    <n v="0"/>
    <n v="1"/>
    <n v="33.700000000000003"/>
    <s v="East Africa"/>
    <m/>
    <x v="0"/>
    <x v="2"/>
    <n v="0"/>
    <s v=""/>
    <x v="0"/>
  </r>
  <r>
    <s v="DL-02135"/>
    <s v="CUST-1277"/>
    <s v=""/>
    <x v="1"/>
    <s v="Qualification"/>
    <s v="86620"/>
    <n v="86620"/>
    <x v="5"/>
    <x v="1"/>
    <x v="1"/>
    <s v="2022-04-21"/>
    <d v="2022-04-21T00:00:00"/>
    <d v="2022-09-01T00:00:00"/>
    <d v="2022-09-01T00:00:00"/>
    <m/>
    <s v=""/>
    <m/>
    <n v="0"/>
    <n v="1"/>
    <n v="27.5"/>
    <s v="South Asia"/>
    <m/>
    <x v="0"/>
    <x v="2"/>
    <n v="0"/>
    <s v=""/>
    <x v="0"/>
  </r>
  <r>
    <s v="DL-02136"/>
    <s v="CUST-0186"/>
    <s v="CMP-073"/>
    <x v="1"/>
    <s v="Negotiation"/>
    <s v="$154,793"/>
    <n v="154793"/>
    <x v="4"/>
    <x v="1"/>
    <x v="1"/>
    <s v="2023-10-02"/>
    <d v="2023-10-02T00:00:00"/>
    <d v="2023-10-19T00:00:00"/>
    <d v="2023-10-19T00:00:00"/>
    <m/>
    <s v=""/>
    <m/>
    <n v="0"/>
    <n v="1"/>
    <n v="26.8"/>
    <s v="South Asia"/>
    <m/>
    <x v="0"/>
    <x v="2"/>
    <n v="0"/>
    <s v=""/>
    <x v="0"/>
  </r>
  <r>
    <s v="DL-02137"/>
    <s v="CUST-1427"/>
    <s v="CMP-033"/>
    <x v="3"/>
    <s v="Closed Lost"/>
    <s v="8,895"/>
    <n v="8895"/>
    <x v="7"/>
    <x v="25"/>
    <x v="21"/>
    <s v="2023-04-03"/>
    <d v="2023-04-03T00:00:00"/>
    <d v="2023-05-05T00:00:00"/>
    <d v="2023-05-05T00:00:00"/>
    <d v="2023-07-08T00:00:00"/>
    <d v="2023-07-08T00:00:00"/>
    <n v="96"/>
    <n v="0"/>
    <n v="1"/>
    <n v="30.1"/>
    <s v="ANZ"/>
    <m/>
    <x v="2"/>
    <x v="2"/>
    <n v="1"/>
    <n v="64"/>
    <x v="0"/>
  </r>
  <r>
    <s v="DL-02138"/>
    <s v="CUST-0813"/>
    <s v=""/>
    <x v="4"/>
    <s v="Demo"/>
    <s v="3708"/>
    <n v="3708"/>
    <x v="3"/>
    <x v="5"/>
    <x v="5"/>
    <s v="2023-05-28"/>
    <d v="2023-05-28T00:00:00"/>
    <d v="2023-06-29T00:00:00"/>
    <d v="2023-06-29T00:00:00"/>
    <m/>
    <s v=""/>
    <m/>
    <n v="0"/>
    <n v="1"/>
    <m/>
    <s v="South Asia"/>
    <m/>
    <x v="0"/>
    <x v="1"/>
    <n v="0"/>
    <s v=""/>
    <x v="0"/>
  </r>
  <r>
    <s v="DL-02139"/>
    <s v="CUST-0939"/>
    <s v="CMP-197"/>
    <x v="3"/>
    <s v="Closed Lost"/>
    <s v="$9,187"/>
    <n v="9187"/>
    <x v="5"/>
    <x v="14"/>
    <x v="13"/>
    <s v="2024-08-05"/>
    <d v="2024-08-05T00:00:00"/>
    <d v="2025-01-29T00:00:00"/>
    <d v="2025-01-29T00:00:00"/>
    <d v="2024-09-03T00:00:00"/>
    <d v="2024-09-03T00:00:00"/>
    <n v="29"/>
    <n v="0"/>
    <n v="1"/>
    <n v="1.4"/>
    <s v="Middle East"/>
    <m/>
    <x v="2"/>
    <x v="0"/>
    <n v="1"/>
    <n v="-148"/>
    <x v="1"/>
  </r>
  <r>
    <s v="DL-02140"/>
    <s v="CUST-0920"/>
    <s v="CMP-343"/>
    <x v="2"/>
    <s v="Proposal"/>
    <s v="$19,688"/>
    <n v="19688"/>
    <x v="5"/>
    <x v="10"/>
    <x v="9"/>
    <s v="2023-11-07"/>
    <d v="2023-11-07T00:00:00"/>
    <d v="2024-01-07T00:00:00"/>
    <d v="2024-01-07T00:00:00"/>
    <m/>
    <s v=""/>
    <m/>
    <n v="0"/>
    <n v="1"/>
    <m/>
    <s v="Middle East"/>
    <m/>
    <x v="0"/>
    <x v="0"/>
    <n v="0"/>
    <s v=""/>
    <x v="0"/>
  </r>
  <r>
    <s v="DL-02141"/>
    <s v="CUST-1130"/>
    <s v=""/>
    <x v="3"/>
    <s v="Qualification"/>
    <s v="6549"/>
    <n v="6549"/>
    <x v="8"/>
    <x v="6"/>
    <x v="2"/>
    <s v="2022-11-07"/>
    <d v="2022-11-07T00:00:00"/>
    <d v="2023-01-13T00:00:00"/>
    <d v="2023-01-13T00:00:00"/>
    <m/>
    <s v=""/>
    <m/>
    <n v="0"/>
    <n v="1"/>
    <n v="1.1000000000000001"/>
    <s v="East Africa"/>
    <m/>
    <x v="0"/>
    <x v="1"/>
    <n v="0"/>
    <s v=""/>
    <x v="0"/>
  </r>
  <r>
    <s v="DL-02142"/>
    <s v="CUST-0033"/>
    <s v="CMP-060"/>
    <x v="4"/>
    <s v="Qualification"/>
    <s v="$8,446"/>
    <n v="8446"/>
    <x v="5"/>
    <x v="6"/>
    <x v="2"/>
    <s v="2022-10-13"/>
    <d v="2022-10-13T00:00:00"/>
    <d v="2023-01-06T00:00:00"/>
    <d v="2023-01-06T00:00:00"/>
    <m/>
    <s v=""/>
    <m/>
    <n v="0"/>
    <n v="1"/>
    <n v="4.8"/>
    <s v="Southeast Asia"/>
    <m/>
    <x v="0"/>
    <x v="2"/>
    <n v="0"/>
    <s v=""/>
    <x v="0"/>
  </r>
  <r>
    <s v="DL-02143"/>
    <s v="CUST-0688"/>
    <s v="CMP-274"/>
    <x v="1"/>
    <s v="Proposal"/>
    <s v="$156,422"/>
    <n v="156422"/>
    <x v="3"/>
    <x v="4"/>
    <x v="4"/>
    <s v="2022-03-23"/>
    <d v="2022-03-23T00:00:00"/>
    <d v="2022-08-16T00:00:00"/>
    <d v="2022-08-16T00:00:00"/>
    <m/>
    <s v=""/>
    <m/>
    <n v="0"/>
    <n v="1"/>
    <n v="33.9"/>
    <s v="ANZ"/>
    <m/>
    <x v="0"/>
    <x v="2"/>
    <n v="0"/>
    <s v=""/>
    <x v="0"/>
  </r>
  <r>
    <s v="DL-02144"/>
    <s v="CUST-0741"/>
    <s v="CMP-357"/>
    <x v="4"/>
    <s v="Closed Lost"/>
    <s v="9673"/>
    <n v="9673"/>
    <x v="0"/>
    <x v="13"/>
    <x v="12"/>
    <s v="2024-04-16"/>
    <d v="2024-04-16T00:00:00"/>
    <d v="2024-07-21T00:00:00"/>
    <d v="2024-07-21T00:00:00"/>
    <d v="2024-06-15T00:00:00"/>
    <d v="2024-06-15T00:00:00"/>
    <n v="60"/>
    <n v="0"/>
    <n v="1"/>
    <m/>
    <s v="Middle East"/>
    <m/>
    <x v="2"/>
    <x v="0"/>
    <n v="1"/>
    <n v="-36"/>
    <x v="1"/>
  </r>
  <r>
    <s v="DL-02145"/>
    <s v="CUST-0815"/>
    <s v=""/>
    <x v="0"/>
    <s v="Demo"/>
    <s v="$2,972"/>
    <n v="2972"/>
    <x v="2"/>
    <x v="14"/>
    <x v="13"/>
    <s v="2022-08-03"/>
    <d v="2022-08-03T00:00:00"/>
    <d v="2022-09-20T00:00:00"/>
    <d v="2022-09-20T00:00:00"/>
    <m/>
    <s v=""/>
    <m/>
    <n v="0"/>
    <n v="1"/>
    <n v="22.1"/>
    <s v="Middle East"/>
    <m/>
    <x v="0"/>
    <x v="2"/>
    <n v="0"/>
    <s v=""/>
    <x v="0"/>
  </r>
  <r>
    <s v="DL-02146"/>
    <s v="CUST-0436"/>
    <s v="CMP-172"/>
    <x v="3"/>
    <s v="Negotiation"/>
    <s v="$9,516"/>
    <n v="9516"/>
    <x v="7"/>
    <x v="9"/>
    <x v="8"/>
    <s v="2024-01-03"/>
    <d v="2024-01-03T00:00:00"/>
    <d v="2024-05-25T00:00:00"/>
    <d v="2024-05-25T00:00:00"/>
    <m/>
    <s v=""/>
    <m/>
    <n v="0"/>
    <n v="1"/>
    <n v="9.1"/>
    <s v="South Asia"/>
    <m/>
    <x v="0"/>
    <x v="1"/>
    <n v="0"/>
    <s v=""/>
    <x v="0"/>
  </r>
  <r>
    <s v="DL-02147"/>
    <s v="CUST-0104"/>
    <s v="CMP-075"/>
    <x v="1"/>
    <s v="Qualification"/>
    <s v="152423"/>
    <n v="152423"/>
    <x v="8"/>
    <x v="14"/>
    <x v="13"/>
    <s v="2023-08-15"/>
    <d v="2023-08-15T00:00:00"/>
    <d v="2023-11-15T00:00:00"/>
    <d v="2023-11-15T00:00:00"/>
    <m/>
    <s v=""/>
    <m/>
    <n v="0"/>
    <n v="1"/>
    <n v="29.6"/>
    <s v="East Africa"/>
    <m/>
    <x v="0"/>
    <x v="2"/>
    <n v="0"/>
    <s v=""/>
    <x v="0"/>
  </r>
  <r>
    <s v="DL-02148"/>
    <s v="CUST-0072"/>
    <s v="CMP-027"/>
    <x v="3"/>
    <s v="Negotiation"/>
    <s v="$15,306"/>
    <n v="15306"/>
    <x v="5"/>
    <x v="10"/>
    <x v="9"/>
    <s v="2024-12-14"/>
    <d v="2024-12-14T00:00:00"/>
    <d v="2024-12-29T00:00:00"/>
    <d v="2024-12-29T00:00:00"/>
    <m/>
    <s v=""/>
    <m/>
    <n v="0"/>
    <n v="1"/>
    <n v="17.399999999999999"/>
    <s v="East Africa"/>
    <m/>
    <x v="0"/>
    <x v="0"/>
    <n v="0"/>
    <s v=""/>
    <x v="0"/>
  </r>
  <r>
    <s v="DL-02149"/>
    <s v="CUST-0676"/>
    <s v="CMP-052"/>
    <x v="2"/>
    <s v="Prospecting"/>
    <s v="$11,927"/>
    <n v="11927"/>
    <x v="4"/>
    <x v="6"/>
    <x v="2"/>
    <s v="2024-07-08"/>
    <d v="2024-07-08T00:00:00"/>
    <d v="2024-11-26T00:00:00"/>
    <d v="2024-11-26T00:00:00"/>
    <m/>
    <s v=""/>
    <m/>
    <n v="0"/>
    <n v="1"/>
    <n v="12.4"/>
    <s v="Southeast Asia"/>
    <m/>
    <x v="0"/>
    <x v="2"/>
    <n v="0"/>
    <s v=""/>
    <x v="0"/>
  </r>
  <r>
    <s v="DL-02150"/>
    <s v="CUST-1426"/>
    <s v="CMP-156"/>
    <x v="4"/>
    <s v="Negotiation"/>
    <s v="9K"/>
    <n v="9000"/>
    <x v="0"/>
    <x v="5"/>
    <x v="5"/>
    <s v="2024-01-03"/>
    <d v="2024-01-03T00:00:00"/>
    <d v="2024-03-24T00:00:00"/>
    <d v="2024-03-24T00:00:00"/>
    <m/>
    <s v=""/>
    <m/>
    <n v="0"/>
    <n v="1"/>
    <n v="27.3"/>
    <s v="ANZ"/>
    <m/>
    <x v="0"/>
    <x v="2"/>
    <n v="0"/>
    <s v=""/>
    <x v="0"/>
  </r>
  <r>
    <s v="DL-02151"/>
    <s v="CUST-0564"/>
    <s v="CMP-347"/>
    <x v="2"/>
    <s v="Qualification"/>
    <s v="$21,162"/>
    <n v="21162"/>
    <x v="1"/>
    <x v="12"/>
    <x v="11"/>
    <s v="2023-10-30"/>
    <d v="2023-10-30T00:00:00"/>
    <d v="2024-04-27T00:00:00"/>
    <d v="2024-04-27T00:00:00"/>
    <m/>
    <s v=""/>
    <m/>
    <n v="0"/>
    <n v="1"/>
    <m/>
    <s v="ANZ"/>
    <m/>
    <x v="0"/>
    <x v="2"/>
    <n v="0"/>
    <s v=""/>
    <x v="0"/>
  </r>
  <r>
    <s v="DL-02152"/>
    <s v="CUST-0038"/>
    <s v="CMP-172"/>
    <x v="0"/>
    <s v="Demo"/>
    <s v="5K"/>
    <n v="5000"/>
    <x v="8"/>
    <x v="21"/>
    <x v="19"/>
    <s v="2024-09-14"/>
    <d v="2024-09-14T00:00:00"/>
    <d v="2025-02-01T00:00:00"/>
    <d v="2025-02-01T00:00:00"/>
    <m/>
    <s v=""/>
    <m/>
    <n v="0"/>
    <n v="1"/>
    <n v="32.9"/>
    <s v="Middle East"/>
    <m/>
    <x v="0"/>
    <x v="2"/>
    <n v="0"/>
    <s v=""/>
    <x v="0"/>
  </r>
  <r>
    <s v="DL-02153"/>
    <s v="CUST-0807"/>
    <s v=""/>
    <x v="0"/>
    <s v="Proposal"/>
    <s v="$3,244"/>
    <n v="3244"/>
    <x v="3"/>
    <x v="1"/>
    <x v="1"/>
    <s v="2022-03-23"/>
    <d v="2022-03-23T00:00:00"/>
    <m/>
    <s v=""/>
    <m/>
    <s v=""/>
    <m/>
    <n v="0"/>
    <n v="1"/>
    <m/>
    <s v="East Africa"/>
    <m/>
    <x v="0"/>
    <x v="2"/>
    <n v="0"/>
    <s v=""/>
    <x v="0"/>
  </r>
  <r>
    <s v="DL-02154"/>
    <s v="CUST-0870"/>
    <s v="CMP-218"/>
    <x v="2"/>
    <s v="Closed Lost"/>
    <s v="13K"/>
    <n v="13000"/>
    <x v="5"/>
    <x v="6"/>
    <x v="2"/>
    <s v="2022-03-08"/>
    <d v="2022-03-08T00:00:00"/>
    <d v="2022-05-26T00:00:00"/>
    <d v="2022-05-26T00:00:00"/>
    <d v="2022-05-07T00:00:00"/>
    <d v="2022-05-07T00:00:00"/>
    <n v="60"/>
    <n v="0"/>
    <n v="1"/>
    <n v="18.5"/>
    <s v="ANZ"/>
    <m/>
    <x v="2"/>
    <x v="2"/>
    <n v="1"/>
    <n v="-19"/>
    <x v="1"/>
  </r>
  <r>
    <s v="DL-02155"/>
    <s v="CUST-0602"/>
    <s v="CMP-297"/>
    <x v="4"/>
    <s v="Closed Lost"/>
    <s v="$2,817"/>
    <n v="2817"/>
    <x v="8"/>
    <x v="12"/>
    <x v="11"/>
    <s v="2022-11-05"/>
    <d v="2022-11-05T00:00:00"/>
    <d v="2022-12-14T00:00:00"/>
    <d v="2022-12-14T00:00:00"/>
    <d v="2023-02-23T00:00:00"/>
    <d v="2023-02-23T00:00:00"/>
    <n v="110"/>
    <n v="0"/>
    <n v="1"/>
    <n v="6.7"/>
    <s v="South Asia"/>
    <m/>
    <x v="2"/>
    <x v="0"/>
    <n v="1"/>
    <n v="71"/>
    <x v="0"/>
  </r>
  <r>
    <s v="DL-02156"/>
    <s v="CUST-0967"/>
    <s v="CMP-137"/>
    <x v="0"/>
    <s v="Prospecting"/>
    <s v="7785"/>
    <n v="7785"/>
    <x v="5"/>
    <x v="20"/>
    <x v="18"/>
    <s v="2022-04-27"/>
    <d v="2022-04-27T00:00:00"/>
    <d v="2022-09-10T00:00:00"/>
    <d v="2022-09-10T00:00:00"/>
    <m/>
    <s v=""/>
    <m/>
    <n v="0"/>
    <n v="1"/>
    <n v="8"/>
    <s v="ANZ"/>
    <m/>
    <x v="0"/>
    <x v="1"/>
    <n v="0"/>
    <s v=""/>
    <x v="0"/>
  </r>
  <r>
    <s v="DL-02157"/>
    <s v="CUST-0474"/>
    <s v="CMP-222"/>
    <x v="0"/>
    <s v="Demo"/>
    <s v="$7,365"/>
    <n v="7365"/>
    <x v="2"/>
    <x v="17"/>
    <x v="16"/>
    <s v="2024-11-25"/>
    <d v="2024-11-25T00:00:00"/>
    <d v="2025-02-15T00:00:00"/>
    <d v="2025-02-15T00:00:00"/>
    <m/>
    <s v=""/>
    <m/>
    <n v="0"/>
    <n v="1"/>
    <n v="21.8"/>
    <s v="Middle East"/>
    <m/>
    <x v="0"/>
    <x v="2"/>
    <n v="0"/>
    <s v=""/>
    <x v="0"/>
  </r>
  <r>
    <s v="DL-02158"/>
    <s v="CUST-1376"/>
    <s v=""/>
    <x v="4"/>
    <s v="Negotiation"/>
    <s v="10K"/>
    <n v="10000"/>
    <x v="3"/>
    <x v="6"/>
    <x v="2"/>
    <s v="2022-12-04"/>
    <d v="2022-12-04T00:00:00"/>
    <d v="2023-02-20T00:00:00"/>
    <d v="2023-02-20T00:00:00"/>
    <m/>
    <s v=""/>
    <m/>
    <n v="0"/>
    <n v="1"/>
    <m/>
    <s v="ANZ"/>
    <m/>
    <x v="0"/>
    <x v="2"/>
    <n v="0"/>
    <s v=""/>
    <x v="0"/>
  </r>
  <r>
    <s v="DL-02159"/>
    <s v="CUST-1323"/>
    <s v=""/>
    <x v="1"/>
    <s v="Demo"/>
    <s v="$203,040"/>
    <n v="203040"/>
    <x v="7"/>
    <x v="20"/>
    <x v="18"/>
    <s v="2023-06-01"/>
    <d v="2023-06-01T00:00:00"/>
    <d v="2023-09-17T00:00:00"/>
    <d v="2023-09-17T00:00:00"/>
    <m/>
    <s v=""/>
    <m/>
    <n v="0"/>
    <n v="1"/>
    <n v="14.2"/>
    <s v="South Asia"/>
    <m/>
    <x v="0"/>
    <x v="1"/>
    <n v="0"/>
    <s v=""/>
    <x v="0"/>
  </r>
  <r>
    <s v="DL-02160"/>
    <s v="CUST-0880"/>
    <s v="CMP-307"/>
    <x v="3"/>
    <s v="Prospecting"/>
    <s v="19K"/>
    <n v="19000"/>
    <x v="5"/>
    <x v="5"/>
    <x v="5"/>
    <s v="2022-11-16"/>
    <d v="2022-11-16T00:00:00"/>
    <d v="2022-12-13T00:00:00"/>
    <d v="2022-12-13T00:00:00"/>
    <m/>
    <s v=""/>
    <m/>
    <n v="0"/>
    <n v="1"/>
    <n v="30.3"/>
    <s v="ANZ"/>
    <m/>
    <x v="0"/>
    <x v="2"/>
    <n v="0"/>
    <s v=""/>
    <x v="0"/>
  </r>
  <r>
    <s v="DL-02161"/>
    <s v="CUST-0614"/>
    <s v=""/>
    <x v="1"/>
    <s v="Prospecting"/>
    <s v="111,035"/>
    <n v="111035"/>
    <x v="1"/>
    <x v="17"/>
    <x v="16"/>
    <s v="2023-10-08"/>
    <d v="2023-10-08T00:00:00"/>
    <d v="2024-02-01T00:00:00"/>
    <d v="2024-02-01T00:00:00"/>
    <m/>
    <s v=""/>
    <m/>
    <n v="0"/>
    <n v="1"/>
    <n v="14.1"/>
    <s v="Southeast Asia"/>
    <m/>
    <x v="0"/>
    <x v="2"/>
    <n v="0"/>
    <s v=""/>
    <x v="0"/>
  </r>
  <r>
    <s v="DL-02162"/>
    <s v="CUST-0806"/>
    <s v="CMP-115"/>
    <x v="4"/>
    <s v="Closed Lost"/>
    <s v="$11,480"/>
    <n v="11480"/>
    <x v="6"/>
    <x v="16"/>
    <x v="15"/>
    <s v="2024-09-11"/>
    <d v="2024-09-11T00:00:00"/>
    <d v="2024-12-07T00:00:00"/>
    <d v="2024-12-07T00:00:00"/>
    <d v="2025-01-06T00:00:00"/>
    <d v="2025-01-06T00:00:00"/>
    <n v="117"/>
    <n v="0"/>
    <n v="1"/>
    <n v="27.8"/>
    <s v="ANZ"/>
    <m/>
    <x v="2"/>
    <x v="1"/>
    <n v="1"/>
    <n v="30"/>
    <x v="1"/>
  </r>
  <r>
    <s v="DL-02163"/>
    <s v="CUST-0380"/>
    <s v="CMP-144"/>
    <x v="1"/>
    <s v="Closed Won"/>
    <s v="77,595"/>
    <n v="77595"/>
    <x v="1"/>
    <x v="17"/>
    <x v="16"/>
    <s v="2022-05-28"/>
    <d v="2022-05-28T00:00:00"/>
    <d v="2022-10-15T00:00:00"/>
    <d v="2022-10-15T00:00:00"/>
    <d v="2022-07-14T00:00:00"/>
    <d v="2022-07-14T00:00:00"/>
    <n v="47"/>
    <n v="1"/>
    <n v="2"/>
    <m/>
    <s v="East Africa"/>
    <m/>
    <x v="1"/>
    <x v="0"/>
    <n v="1"/>
    <n v="-93"/>
    <x v="1"/>
  </r>
  <r>
    <s v="DL-02164"/>
    <s v="CUST-1134"/>
    <s v="CMP-047"/>
    <x v="4"/>
    <s v="Proposal"/>
    <s v="$10,716"/>
    <n v="10716"/>
    <x v="5"/>
    <x v="12"/>
    <x v="11"/>
    <s v="2023-10-01"/>
    <d v="2023-10-01T00:00:00"/>
    <d v="2024-03-05T00:00:00"/>
    <d v="2024-03-05T00:00:00"/>
    <m/>
    <s v=""/>
    <m/>
    <n v="0"/>
    <n v="1"/>
    <n v="29.6"/>
    <s v="Middle East"/>
    <m/>
    <x v="0"/>
    <x v="1"/>
    <n v="0"/>
    <s v=""/>
    <x v="0"/>
  </r>
  <r>
    <s v="DL-02165"/>
    <s v="CUST-1145"/>
    <s v="CMP-178"/>
    <x v="4"/>
    <s v="Proposal"/>
    <s v="$8,648"/>
    <n v="8648"/>
    <x v="4"/>
    <x v="13"/>
    <x v="12"/>
    <s v="2023-06-30"/>
    <d v="2023-06-30T00:00:00"/>
    <d v="2023-08-24T00:00:00"/>
    <d v="2023-08-24T00:00:00"/>
    <m/>
    <s v=""/>
    <m/>
    <n v="0"/>
    <n v="1"/>
    <n v="2.6"/>
    <s v="East Africa"/>
    <m/>
    <x v="0"/>
    <x v="2"/>
    <n v="0"/>
    <s v=""/>
    <x v="0"/>
  </r>
  <r>
    <s v="DL-02166"/>
    <s v="CUST-1431"/>
    <s v="CMP-393"/>
    <x v="3"/>
    <s v="Closed Won"/>
    <s v="5861"/>
    <n v="5861"/>
    <x v="7"/>
    <x v="21"/>
    <x v="19"/>
    <s v="2023-06-23"/>
    <d v="2023-06-23T00:00:00"/>
    <m/>
    <s v=""/>
    <d v="2023-11-13T00:00:00"/>
    <d v="2023-11-13T00:00:00"/>
    <n v="143"/>
    <n v="0"/>
    <n v="1"/>
    <n v="30.8"/>
    <s v="South Asia"/>
    <m/>
    <x v="1"/>
    <x v="0"/>
    <n v="1"/>
    <s v=""/>
    <x v="0"/>
  </r>
  <r>
    <s v="DL-02167"/>
    <s v="CUST-1191"/>
    <s v="CMP-199"/>
    <x v="4"/>
    <s v="Closed Lost"/>
    <s v="7200"/>
    <n v="7200"/>
    <x v="6"/>
    <x v="13"/>
    <x v="12"/>
    <s v="2022-03-04"/>
    <d v="2022-03-04T00:00:00"/>
    <d v="2022-08-09T00:00:00"/>
    <d v="2022-08-09T00:00:00"/>
    <d v="2022-07-22T00:00:00"/>
    <d v="2022-07-22T00:00:00"/>
    <n v="140"/>
    <n v="0"/>
    <n v="1"/>
    <n v="18.899999999999999"/>
    <s v="Southeast Asia"/>
    <m/>
    <x v="2"/>
    <x v="0"/>
    <n v="1"/>
    <n v="-18"/>
    <x v="1"/>
  </r>
  <r>
    <s v="DL-02168"/>
    <s v="CUST-0463"/>
    <s v=""/>
    <x v="1"/>
    <s v="Negotiation"/>
    <s v="140K"/>
    <n v="140000"/>
    <x v="0"/>
    <x v="1"/>
    <x v="1"/>
    <s v="2024-01-07"/>
    <d v="2024-01-07T00:00:00"/>
    <d v="2024-05-07T00:00:00"/>
    <d v="2024-05-07T00:00:00"/>
    <m/>
    <s v=""/>
    <m/>
    <n v="0"/>
    <n v="1"/>
    <n v="19.3"/>
    <s v="South Asia"/>
    <m/>
    <x v="0"/>
    <x v="2"/>
    <n v="0"/>
    <s v=""/>
    <x v="0"/>
  </r>
  <r>
    <s v="DL-02169"/>
    <s v="CUST-0081"/>
    <s v=""/>
    <x v="0"/>
    <s v="Demo"/>
    <s v="$7,619"/>
    <n v="7619"/>
    <x v="7"/>
    <x v="21"/>
    <x v="19"/>
    <s v="2024-02-20"/>
    <d v="2024-02-20T00:00:00"/>
    <d v="2024-07-26T00:00:00"/>
    <d v="2024-07-26T00:00:00"/>
    <m/>
    <s v=""/>
    <m/>
    <n v="0"/>
    <n v="1"/>
    <n v="20.3"/>
    <s v="East Africa"/>
    <m/>
    <x v="0"/>
    <x v="2"/>
    <n v="0"/>
    <s v=""/>
    <x v="0"/>
  </r>
  <r>
    <s v="DL-02170"/>
    <s v="CUST-1338"/>
    <s v=""/>
    <x v="3"/>
    <s v="Prospecting"/>
    <s v="$4,744"/>
    <n v="4744"/>
    <x v="8"/>
    <x v="9"/>
    <x v="8"/>
    <s v="2024-09-28"/>
    <d v="2024-09-28T00:00:00"/>
    <d v="2025-01-26T00:00:00"/>
    <d v="2025-01-26T00:00:00"/>
    <m/>
    <s v=""/>
    <m/>
    <n v="0"/>
    <n v="1"/>
    <n v="13.7"/>
    <s v="East Africa"/>
    <m/>
    <x v="0"/>
    <x v="2"/>
    <n v="0"/>
    <s v=""/>
    <x v="0"/>
  </r>
  <r>
    <s v="DL-02171"/>
    <s v="CUST-1435"/>
    <s v="CMP-392"/>
    <x v="2"/>
    <s v="Proposal"/>
    <s v="43K"/>
    <n v="43000"/>
    <x v="0"/>
    <x v="17"/>
    <x v="16"/>
    <s v="2024-06-08"/>
    <d v="2024-06-08T00:00:00"/>
    <d v="2024-07-17T00:00:00"/>
    <d v="2024-07-17T00:00:00"/>
    <m/>
    <s v=""/>
    <m/>
    <n v="0"/>
    <n v="1"/>
    <m/>
    <s v="Middle East"/>
    <m/>
    <x v="0"/>
    <x v="0"/>
    <n v="0"/>
    <s v=""/>
    <x v="0"/>
  </r>
  <r>
    <s v="DL-02172"/>
    <s v="CUST-1384"/>
    <s v="CMP-145"/>
    <x v="3"/>
    <s v="Closed Won"/>
    <s v="$14,978"/>
    <n v="14978"/>
    <x v="2"/>
    <x v="21"/>
    <x v="19"/>
    <s v="2023-05-10"/>
    <d v="2023-05-10T00:00:00"/>
    <d v="2023-08-29T00:00:00"/>
    <d v="2023-08-29T00:00:00"/>
    <d v="2023-11-09T00:00:00"/>
    <d v="2023-11-09T00:00:00"/>
    <n v="183"/>
    <n v="0"/>
    <n v="1"/>
    <n v="10.7"/>
    <s v="Middle East"/>
    <m/>
    <x v="1"/>
    <x v="0"/>
    <n v="1"/>
    <n v="72"/>
    <x v="0"/>
  </r>
  <r>
    <s v="DL-02173"/>
    <s v="CUST-0477"/>
    <s v="CMP-288"/>
    <x v="1"/>
    <s v="Negotiation"/>
    <s v="120953"/>
    <n v="120953"/>
    <x v="2"/>
    <x v="0"/>
    <x v="0"/>
    <s v="2024-03-21"/>
    <d v="2024-03-21T00:00:00"/>
    <d v="2024-04-21T00:00:00"/>
    <d v="2024-04-21T00:00:00"/>
    <m/>
    <s v=""/>
    <m/>
    <n v="0"/>
    <n v="1"/>
    <n v="11.5"/>
    <s v="ANZ"/>
    <m/>
    <x v="0"/>
    <x v="2"/>
    <n v="0"/>
    <s v=""/>
    <x v="0"/>
  </r>
  <r>
    <s v="DL-02174"/>
    <s v="CUST-1222"/>
    <s v="CMP-319"/>
    <x v="4"/>
    <s v="Demo"/>
    <s v="11549"/>
    <n v="11549"/>
    <x v="6"/>
    <x v="16"/>
    <x v="15"/>
    <s v="2022-02-26"/>
    <d v="2022-02-26T00:00:00"/>
    <d v="2022-04-01T00:00:00"/>
    <d v="2022-04-01T00:00:00"/>
    <m/>
    <s v=""/>
    <m/>
    <n v="0"/>
    <n v="1"/>
    <n v="19.100000000000001"/>
    <s v="South Asia"/>
    <m/>
    <x v="0"/>
    <x v="0"/>
    <n v="0"/>
    <s v=""/>
    <x v="0"/>
  </r>
  <r>
    <s v="DL-02175"/>
    <s v="CUST-0583"/>
    <s v="CMP-315"/>
    <x v="4"/>
    <s v="Qualification"/>
    <s v="11168"/>
    <n v="11168"/>
    <x v="3"/>
    <x v="8"/>
    <x v="7"/>
    <s v="2024-10-16"/>
    <d v="2024-10-16T00:00:00"/>
    <d v="2025-03-07T00:00:00"/>
    <d v="2025-03-07T00:00:00"/>
    <m/>
    <s v=""/>
    <m/>
    <n v="0"/>
    <n v="1"/>
    <n v="3.9"/>
    <s v="East Africa"/>
    <m/>
    <x v="0"/>
    <x v="0"/>
    <n v="0"/>
    <s v=""/>
    <x v="0"/>
  </r>
  <r>
    <s v="DL-02176"/>
    <s v="CUST-0764"/>
    <s v=""/>
    <x v="2"/>
    <s v="Prospecting"/>
    <s v="17K"/>
    <n v="17000"/>
    <x v="5"/>
    <x v="16"/>
    <x v="15"/>
    <s v="2023-06-30"/>
    <d v="2023-06-30T00:00:00"/>
    <d v="2023-12-05T00:00:00"/>
    <d v="2023-12-05T00:00:00"/>
    <m/>
    <s v=""/>
    <m/>
    <n v="0"/>
    <n v="1"/>
    <n v="10.6"/>
    <s v="ANZ"/>
    <m/>
    <x v="0"/>
    <x v="2"/>
    <n v="0"/>
    <s v=""/>
    <x v="0"/>
  </r>
  <r>
    <s v="DL-02177"/>
    <s v="CUST-0561"/>
    <s v="CMP-068"/>
    <x v="0"/>
    <s v="Closed Won"/>
    <s v="2854"/>
    <n v="2854"/>
    <x v="7"/>
    <x v="0"/>
    <x v="0"/>
    <s v="2024-07-19"/>
    <d v="2024-07-19T00:00:00"/>
    <d v="2024-10-29T00:00:00"/>
    <d v="2024-10-29T00:00:00"/>
    <d v="2024-12-01T00:00:00"/>
    <d v="2024-12-01T00:00:00"/>
    <n v="135"/>
    <n v="0"/>
    <n v="1"/>
    <n v="20.8"/>
    <s v="Middle East"/>
    <m/>
    <x v="1"/>
    <x v="2"/>
    <n v="1"/>
    <n v="33"/>
    <x v="0"/>
  </r>
  <r>
    <s v="DL-02178"/>
    <s v="CUST-0172"/>
    <s v="CMP-309"/>
    <x v="2"/>
    <s v="Negotiation"/>
    <s v="17879"/>
    <n v="17879"/>
    <x v="1"/>
    <x v="9"/>
    <x v="8"/>
    <s v="2024-04-04"/>
    <d v="2024-04-04T00:00:00"/>
    <d v="2024-07-28T00:00:00"/>
    <d v="2024-07-28T00:00:00"/>
    <m/>
    <s v=""/>
    <m/>
    <n v="0"/>
    <n v="1"/>
    <n v="27.2"/>
    <s v="East Africa"/>
    <m/>
    <x v="0"/>
    <x v="2"/>
    <n v="0"/>
    <s v=""/>
    <x v="0"/>
  </r>
  <r>
    <s v="DL-02179"/>
    <s v="CUST-1072"/>
    <s v=""/>
    <x v="4"/>
    <s v="Negotiation"/>
    <s v="3712"/>
    <n v="3712"/>
    <x v="2"/>
    <x v="16"/>
    <x v="15"/>
    <s v="2024-10-20"/>
    <d v="2024-10-20T00:00:00"/>
    <d v="2024-11-24T00:00:00"/>
    <d v="2024-11-24T00:00:00"/>
    <m/>
    <s v=""/>
    <m/>
    <n v="0"/>
    <n v="1"/>
    <n v="16.899999999999999"/>
    <s v="ANZ"/>
    <m/>
    <x v="0"/>
    <x v="2"/>
    <n v="0"/>
    <s v=""/>
    <x v="0"/>
  </r>
  <r>
    <s v="DL-02180"/>
    <s v="CUST-1298"/>
    <s v="CMP-018"/>
    <x v="3"/>
    <s v="Closed Lost"/>
    <s v="$12,151"/>
    <n v="12151"/>
    <x v="3"/>
    <x v="9"/>
    <x v="8"/>
    <s v="2023-10-10"/>
    <d v="2023-10-10T00:00:00"/>
    <d v="2024-01-05T00:00:00"/>
    <d v="2024-01-05T00:00:00"/>
    <d v="2023-11-13T00:00:00"/>
    <d v="2023-11-13T00:00:00"/>
    <n v="34"/>
    <n v="0"/>
    <n v="1"/>
    <n v="14.4"/>
    <s v="ANZ"/>
    <m/>
    <x v="2"/>
    <x v="2"/>
    <n v="1"/>
    <n v="-53"/>
    <x v="1"/>
  </r>
  <r>
    <s v="DL-02181"/>
    <s v="CUST-0374"/>
    <s v="CMP-107"/>
    <x v="4"/>
    <s v="Negotiation"/>
    <s v="10760"/>
    <n v="10760"/>
    <x v="2"/>
    <x v="14"/>
    <x v="13"/>
    <s v="29/10/2024"/>
    <d v="2024-10-29T00:00:00"/>
    <d v="2025-01-13T00:00:00"/>
    <d v="2025-01-13T00:00:00"/>
    <m/>
    <s v=""/>
    <m/>
    <n v="0"/>
    <n v="1"/>
    <n v="28.3"/>
    <s v="Southeast Asia"/>
    <m/>
    <x v="0"/>
    <x v="0"/>
    <n v="0"/>
    <s v=""/>
    <x v="0"/>
  </r>
  <r>
    <s v="DL-02182"/>
    <s v="CUST-0846"/>
    <s v="CMP-190"/>
    <x v="3"/>
    <s v="Qualification"/>
    <s v="4,512"/>
    <n v="4512"/>
    <x v="4"/>
    <x v="15"/>
    <x v="14"/>
    <s v="05/04/2022"/>
    <d v="2022-04-05T00:00:00"/>
    <d v="2022-09-24T00:00:00"/>
    <d v="2022-09-24T00:00:00"/>
    <m/>
    <s v=""/>
    <m/>
    <n v="0"/>
    <n v="1"/>
    <n v="14.8"/>
    <s v="East Africa"/>
    <m/>
    <x v="0"/>
    <x v="0"/>
    <n v="0"/>
    <s v=""/>
    <x v="0"/>
  </r>
  <r>
    <s v="DL-02183"/>
    <s v="CUST-0618"/>
    <s v="CMP-221"/>
    <x v="4"/>
    <s v="Closed Won"/>
    <s v="$10,629"/>
    <n v="10629"/>
    <x v="6"/>
    <x v="21"/>
    <x v="19"/>
    <s v="2023-06-08"/>
    <d v="2023-06-08T00:00:00"/>
    <d v="2023-09-28T00:00:00"/>
    <d v="2023-09-28T00:00:00"/>
    <d v="2023-07-04T00:00:00"/>
    <d v="2023-07-04T00:00:00"/>
    <n v="26"/>
    <n v="0"/>
    <n v="1"/>
    <m/>
    <s v="ANZ"/>
    <m/>
    <x v="1"/>
    <x v="2"/>
    <n v="1"/>
    <n v="-86"/>
    <x v="1"/>
  </r>
  <r>
    <s v="DL-02184"/>
    <s v="CUST-0340"/>
    <s v=""/>
    <x v="3"/>
    <s v="Demo"/>
    <s v="11239"/>
    <n v="11239"/>
    <x v="4"/>
    <x v="10"/>
    <x v="9"/>
    <s v="2023-11-03"/>
    <d v="2023-11-03T00:00:00"/>
    <d v="2024-03-27T00:00:00"/>
    <d v="2024-03-27T00:00:00"/>
    <m/>
    <s v=""/>
    <m/>
    <n v="0"/>
    <n v="1"/>
    <n v="18.7"/>
    <s v="Southeast Asia"/>
    <m/>
    <x v="0"/>
    <x v="2"/>
    <n v="0"/>
    <s v=""/>
    <x v="0"/>
  </r>
  <r>
    <s v="DL-02185"/>
    <s v="CUST-0507"/>
    <s v=""/>
    <x v="0"/>
    <s v="Prospecting"/>
    <s v="$3,769"/>
    <n v="3769"/>
    <x v="2"/>
    <x v="16"/>
    <x v="15"/>
    <s v="2024-07-14"/>
    <d v="2024-07-14T00:00:00"/>
    <d v="2024-10-06T00:00:00"/>
    <d v="2024-10-06T00:00:00"/>
    <m/>
    <s v=""/>
    <m/>
    <n v="0"/>
    <n v="1"/>
    <n v="2"/>
    <s v="Middle East"/>
    <m/>
    <x v="0"/>
    <x v="1"/>
    <n v="0"/>
    <s v=""/>
    <x v="0"/>
  </r>
  <r>
    <s v="DL-02186"/>
    <s v="CUST-0003"/>
    <s v="CMP-339"/>
    <x v="4"/>
    <s v="Closed Lost"/>
    <s v="5766"/>
    <n v="5766"/>
    <x v="8"/>
    <x v="0"/>
    <x v="0"/>
    <s v="2022-02-26"/>
    <d v="2022-02-26T00:00:00"/>
    <d v="2022-06-27T00:00:00"/>
    <d v="2022-06-27T00:00:00"/>
    <d v="2022-07-16T00:00:00"/>
    <d v="2022-07-16T00:00:00"/>
    <n v="140"/>
    <n v="0"/>
    <n v="1"/>
    <m/>
    <s v="East Africa"/>
    <m/>
    <x v="2"/>
    <x v="2"/>
    <n v="1"/>
    <n v="19"/>
    <x v="1"/>
  </r>
  <r>
    <s v="DL-02187"/>
    <s v="CUST-1002"/>
    <s v="CMP-310"/>
    <x v="3"/>
    <s v="Demo"/>
    <s v="9010"/>
    <n v="9010"/>
    <x v="0"/>
    <x v="21"/>
    <x v="19"/>
    <s v="2022-03-25"/>
    <d v="2022-03-25T00:00:00"/>
    <d v="2022-08-16T00:00:00"/>
    <d v="2022-08-16T00:00:00"/>
    <m/>
    <s v=""/>
    <m/>
    <n v="0"/>
    <n v="1"/>
    <n v="30.9"/>
    <s v="South Asia"/>
    <m/>
    <x v="0"/>
    <x v="0"/>
    <n v="0"/>
    <s v=""/>
    <x v="0"/>
  </r>
  <r>
    <s v="DL-02188"/>
    <s v="CUST-1382"/>
    <s v="CMP-020"/>
    <x v="0"/>
    <s v="Demo"/>
    <s v="7907"/>
    <n v="7907"/>
    <x v="2"/>
    <x v="16"/>
    <x v="15"/>
    <s v="2024-05-14"/>
    <d v="2024-05-14T00:00:00"/>
    <d v="2024-07-10T00:00:00"/>
    <d v="2024-07-10T00:00:00"/>
    <m/>
    <s v=""/>
    <m/>
    <n v="0"/>
    <n v="1"/>
    <n v="5.4"/>
    <s v="South Asia"/>
    <m/>
    <x v="0"/>
    <x v="0"/>
    <n v="0"/>
    <s v=""/>
    <x v="0"/>
  </r>
  <r>
    <s v="DL-02189"/>
    <s v="CUST-0286"/>
    <s v=""/>
    <x v="0"/>
    <s v="Qualification"/>
    <s v="8K"/>
    <n v="8000"/>
    <x v="6"/>
    <x v="16"/>
    <x v="15"/>
    <s v="2024-02-20"/>
    <d v="2024-02-20T00:00:00"/>
    <d v="2024-05-11T00:00:00"/>
    <d v="2024-05-11T00:00:00"/>
    <m/>
    <s v=""/>
    <m/>
    <n v="0"/>
    <n v="1"/>
    <n v="6.8"/>
    <s v="Middle East"/>
    <m/>
    <x v="0"/>
    <x v="0"/>
    <n v="0"/>
    <s v=""/>
    <x v="0"/>
  </r>
  <r>
    <s v="DL-02190"/>
    <s v="CUST-1377"/>
    <s v="CMP-240"/>
    <x v="3"/>
    <s v="Qualification"/>
    <s v="15154"/>
    <n v="15154"/>
    <x v="3"/>
    <x v="8"/>
    <x v="7"/>
    <s v="2024-08-17"/>
    <d v="2024-08-17T00:00:00"/>
    <d v="2024-10-24T00:00:00"/>
    <d v="2024-10-24T00:00:00"/>
    <m/>
    <s v=""/>
    <m/>
    <n v="0"/>
    <n v="1"/>
    <m/>
    <s v="ANZ"/>
    <m/>
    <x v="0"/>
    <x v="2"/>
    <n v="0"/>
    <s v=""/>
    <x v="0"/>
  </r>
  <r>
    <s v="DL-02191"/>
    <s v="CUST-0790"/>
    <s v="CMP-174"/>
    <x v="0"/>
    <s v="Closed Won"/>
    <s v="$6,413"/>
    <n v="6413"/>
    <x v="2"/>
    <x v="1"/>
    <x v="1"/>
    <s v="2023-01-05"/>
    <d v="2023-01-05T00:00:00"/>
    <d v="2023-06-19T00:00:00"/>
    <d v="2023-06-19T00:00:00"/>
    <d v="2023-05-03T00:00:00"/>
    <d v="2023-05-03T00:00:00"/>
    <n v="118"/>
    <n v="1"/>
    <n v="2"/>
    <m/>
    <s v="East Africa"/>
    <m/>
    <x v="1"/>
    <x v="2"/>
    <n v="1"/>
    <n v="-47"/>
    <x v="1"/>
  </r>
  <r>
    <s v="DL-02192"/>
    <s v="CUST-1140"/>
    <s v=""/>
    <x v="4"/>
    <s v="Qualification"/>
    <s v="10305"/>
    <n v="10305"/>
    <x v="3"/>
    <x v="12"/>
    <x v="11"/>
    <s v="2023-11-11"/>
    <d v="2023-11-11T00:00:00"/>
    <d v="2024-05-02T00:00:00"/>
    <d v="2024-05-02T00:00:00"/>
    <m/>
    <s v=""/>
    <m/>
    <n v="0"/>
    <n v="1"/>
    <n v="18.3"/>
    <s v="South Asia"/>
    <m/>
    <x v="0"/>
    <x v="1"/>
    <n v="0"/>
    <s v=""/>
    <x v="0"/>
  </r>
  <r>
    <s v="DL-02193"/>
    <s v="CUST-1284"/>
    <s v="CMP-396"/>
    <x v="3"/>
    <s v="Prospecting"/>
    <s v="9129"/>
    <n v="9129"/>
    <x v="3"/>
    <x v="1"/>
    <x v="1"/>
    <s v="2022-01-21"/>
    <d v="2022-01-21T00:00:00"/>
    <d v="2022-02-13T00:00:00"/>
    <d v="2022-02-13T00:00:00"/>
    <m/>
    <s v=""/>
    <m/>
    <n v="0"/>
    <n v="1"/>
    <n v="19.600000000000001"/>
    <s v="ANZ"/>
    <m/>
    <x v="0"/>
    <x v="2"/>
    <n v="0"/>
    <s v=""/>
    <x v="0"/>
  </r>
  <r>
    <s v="DL-02194"/>
    <s v="CUST-0161"/>
    <s v="CMP-265"/>
    <x v="3"/>
    <s v="Proposal"/>
    <s v="5,792"/>
    <n v="5792"/>
    <x v="2"/>
    <x v="16"/>
    <x v="15"/>
    <s v="17/07/2023"/>
    <d v="2023-07-17T00:00:00"/>
    <d v="2023-10-25T00:00:00"/>
    <d v="2023-10-25T00:00:00"/>
    <m/>
    <s v=""/>
    <m/>
    <n v="0"/>
    <n v="1"/>
    <n v="24.5"/>
    <s v="South Asia"/>
    <m/>
    <x v="0"/>
    <x v="1"/>
    <n v="0"/>
    <s v=""/>
    <x v="0"/>
  </r>
  <r>
    <s v="DL-02195"/>
    <s v="CUST-1386"/>
    <s v="CMP-044"/>
    <x v="3"/>
    <s v="Demo"/>
    <s v="8797"/>
    <n v="8797"/>
    <x v="1"/>
    <x v="1"/>
    <x v="1"/>
    <s v="2023-07-10"/>
    <d v="2023-07-10T00:00:00"/>
    <d v="2023-08-01T00:00:00"/>
    <d v="2023-08-01T00:00:00"/>
    <m/>
    <s v=""/>
    <m/>
    <n v="0"/>
    <n v="1"/>
    <n v="14"/>
    <s v="East Africa"/>
    <m/>
    <x v="0"/>
    <x v="2"/>
    <n v="0"/>
    <s v=""/>
    <x v="0"/>
  </r>
  <r>
    <s v="DL-02196"/>
    <s v="CUST-1421"/>
    <s v=""/>
    <x v="2"/>
    <s v="Qualification"/>
    <s v="30786"/>
    <n v="30786"/>
    <x v="3"/>
    <x v="20"/>
    <x v="18"/>
    <s v="2022-05-15"/>
    <d v="2022-05-15T00:00:00"/>
    <d v="2022-10-20T00:00:00"/>
    <d v="2022-10-20T00:00:00"/>
    <m/>
    <s v=""/>
    <m/>
    <n v="0"/>
    <n v="1"/>
    <n v="28.1"/>
    <s v="Southeast Asia"/>
    <m/>
    <x v="0"/>
    <x v="2"/>
    <n v="0"/>
    <s v=""/>
    <x v="0"/>
  </r>
  <r>
    <s v="DL-02197"/>
    <s v="CUST-0153"/>
    <s v="CMP-254"/>
    <x v="0"/>
    <s v="Closed Won"/>
    <s v="$5,499"/>
    <n v="5499"/>
    <x v="1"/>
    <x v="17"/>
    <x v="16"/>
    <s v="2022-06-07"/>
    <d v="2022-06-07T00:00:00"/>
    <m/>
    <s v=""/>
    <d v="2022-10-10T00:00:00"/>
    <d v="2022-10-10T00:00:00"/>
    <n v="125"/>
    <n v="1"/>
    <n v="4"/>
    <m/>
    <s v="Southeast Asia"/>
    <m/>
    <x v="1"/>
    <x v="2"/>
    <n v="1"/>
    <s v=""/>
    <x v="0"/>
  </r>
  <r>
    <s v="DL-02198"/>
    <s v="CUST-1062"/>
    <s v="CMP-162"/>
    <x v="1"/>
    <s v="Proposal"/>
    <s v="125998"/>
    <n v="125998"/>
    <x v="4"/>
    <x v="13"/>
    <x v="12"/>
    <s v="2024-01-04"/>
    <d v="2024-01-04T00:00:00"/>
    <d v="2024-05-08T00:00:00"/>
    <d v="2024-05-08T00:00:00"/>
    <m/>
    <s v=""/>
    <m/>
    <n v="0"/>
    <n v="1"/>
    <n v="26.8"/>
    <s v="ANZ"/>
    <m/>
    <x v="0"/>
    <x v="1"/>
    <n v="0"/>
    <s v=""/>
    <x v="0"/>
  </r>
  <r>
    <s v="DL-02199"/>
    <s v="CUST-0982"/>
    <s v="CMP-117"/>
    <x v="3"/>
    <s v="Qualification"/>
    <s v="21892"/>
    <n v="21892"/>
    <x v="6"/>
    <x v="17"/>
    <x v="16"/>
    <s v="2022-05-28"/>
    <d v="2022-05-28T00:00:00"/>
    <d v="2022-06-29T00:00:00"/>
    <d v="2022-06-29T00:00:00"/>
    <m/>
    <s v=""/>
    <m/>
    <n v="0"/>
    <n v="1"/>
    <m/>
    <s v="Southeast Asia"/>
    <m/>
    <x v="0"/>
    <x v="0"/>
    <n v="0"/>
    <s v=""/>
    <x v="0"/>
  </r>
  <r>
    <s v="DL-02200"/>
    <s v="CUST-1483"/>
    <s v="CMP-009"/>
    <x v="0"/>
    <s v="Demo"/>
    <s v="2468"/>
    <n v="2468"/>
    <x v="0"/>
    <x v="20"/>
    <x v="18"/>
    <s v="2022-04-20"/>
    <d v="2022-04-20T00:00:00"/>
    <m/>
    <s v=""/>
    <m/>
    <s v=""/>
    <m/>
    <n v="0"/>
    <n v="1"/>
    <n v="5.8"/>
    <s v="South Asia"/>
    <m/>
    <x v="0"/>
    <x v="1"/>
    <n v="0"/>
    <s v=""/>
    <x v="0"/>
  </r>
  <r>
    <s v="DL-02201"/>
    <s v="CUST-0383"/>
    <s v="CMP-036"/>
    <x v="0"/>
    <s v="Closed Won"/>
    <s v="5701"/>
    <n v="5701"/>
    <x v="0"/>
    <x v="8"/>
    <x v="7"/>
    <s v="2023-05-02"/>
    <d v="2023-05-02T00:00:00"/>
    <d v="2023-07-21T00:00:00"/>
    <d v="2023-07-21T00:00:00"/>
    <d v="2023-08-14T00:00:00"/>
    <d v="2023-08-14T00:00:00"/>
    <n v="104"/>
    <n v="0"/>
    <n v="1"/>
    <m/>
    <s v="East Africa"/>
    <m/>
    <x v="1"/>
    <x v="2"/>
    <n v="1"/>
    <n v="24"/>
    <x v="1"/>
  </r>
  <r>
    <s v="DL-02202"/>
    <s v="CUST-0471"/>
    <s v=""/>
    <x v="0"/>
    <s v="Proposal"/>
    <s v="$5,164"/>
    <n v="5164"/>
    <x v="4"/>
    <x v="21"/>
    <x v="19"/>
    <s v="2024-11-29"/>
    <d v="2024-11-29T00:00:00"/>
    <d v="2025-04-08T00:00:00"/>
    <d v="2025-04-08T00:00:00"/>
    <m/>
    <s v=""/>
    <m/>
    <n v="0"/>
    <n v="1"/>
    <n v="2.5"/>
    <s v="Southeast Asia"/>
    <m/>
    <x v="0"/>
    <x v="2"/>
    <n v="0"/>
    <s v=""/>
    <x v="0"/>
  </r>
  <r>
    <s v="DL-02203"/>
    <s v="CUST-1040"/>
    <s v="CMP-234"/>
    <x v="4"/>
    <s v="Negotiation"/>
    <s v="12160"/>
    <n v="12160"/>
    <x v="8"/>
    <x v="3"/>
    <x v="3"/>
    <s v="2024-09-18"/>
    <d v="2024-09-18T00:00:00"/>
    <d v="2025-03-09T00:00:00"/>
    <d v="2025-03-09T00:00:00"/>
    <m/>
    <s v=""/>
    <m/>
    <n v="0"/>
    <n v="1"/>
    <n v="5.5"/>
    <s v="East Africa"/>
    <m/>
    <x v="0"/>
    <x v="1"/>
    <n v="0"/>
    <s v=""/>
    <x v="0"/>
  </r>
  <r>
    <s v="DL-02204"/>
    <s v="CUST-1086"/>
    <s v=""/>
    <x v="1"/>
    <s v="Qualification"/>
    <s v="$102,204"/>
    <n v="102204"/>
    <x v="4"/>
    <x v="11"/>
    <x v="10"/>
    <s v="2024-12-08"/>
    <d v="2024-12-08T00:00:00"/>
    <d v="2025-01-09T00:00:00"/>
    <d v="2025-01-09T00:00:00"/>
    <m/>
    <s v=""/>
    <m/>
    <n v="0"/>
    <n v="1"/>
    <n v="30.2"/>
    <s v="East Africa"/>
    <m/>
    <x v="0"/>
    <x v="1"/>
    <n v="0"/>
    <s v=""/>
    <x v="0"/>
  </r>
  <r>
    <s v="DL-02205"/>
    <s v="CUST-0687"/>
    <s v="CMP-269"/>
    <x v="0"/>
    <s v="Closed Won"/>
    <s v="$3,346"/>
    <n v="3346"/>
    <x v="7"/>
    <x v="17"/>
    <x v="16"/>
    <s v="2023-06-17"/>
    <d v="2023-06-17T00:00:00"/>
    <d v="2023-11-21T00:00:00"/>
    <d v="2023-11-21T00:00:00"/>
    <d v="2023-10-07T00:00:00"/>
    <d v="2023-10-07T00:00:00"/>
    <n v="112"/>
    <n v="0"/>
    <n v="1"/>
    <m/>
    <s v="South Asia"/>
    <m/>
    <x v="1"/>
    <x v="2"/>
    <n v="1"/>
    <n v="-45"/>
    <x v="1"/>
  </r>
  <r>
    <s v="DL-02206"/>
    <s v="CUST-0003"/>
    <s v=""/>
    <x v="3"/>
    <s v="Negotiation"/>
    <s v="9463"/>
    <n v="9463"/>
    <x v="5"/>
    <x v="25"/>
    <x v="21"/>
    <s v="2024-06-06"/>
    <d v="2024-06-06T00:00:00"/>
    <d v="2024-06-23T00:00:00"/>
    <d v="2024-06-23T00:00:00"/>
    <m/>
    <s v=""/>
    <m/>
    <n v="0"/>
    <n v="1"/>
    <n v="15.7"/>
    <s v="ANZ"/>
    <m/>
    <x v="0"/>
    <x v="2"/>
    <n v="0"/>
    <s v=""/>
    <x v="0"/>
  </r>
  <r>
    <s v="DL-02207"/>
    <s v="CUST-0678"/>
    <s v="CMP-061"/>
    <x v="2"/>
    <s v="Closed Lost"/>
    <s v="$16,891"/>
    <n v="16891"/>
    <x v="8"/>
    <x v="22"/>
    <x v="20"/>
    <s v="2024-01-25"/>
    <d v="2024-01-25T00:00:00"/>
    <d v="2024-06-22T00:00:00"/>
    <d v="2024-06-22T00:00:00"/>
    <d v="2024-03-13T00:00:00"/>
    <d v="2024-03-13T00:00:00"/>
    <n v="48"/>
    <n v="0"/>
    <n v="1"/>
    <n v="0.4"/>
    <s v="Southeast Asia"/>
    <m/>
    <x v="2"/>
    <x v="0"/>
    <n v="1"/>
    <n v="-101"/>
    <x v="1"/>
  </r>
  <r>
    <s v="DL-02208"/>
    <s v="CUST-1245"/>
    <s v="CMP-177"/>
    <x v="3"/>
    <s v="Proposal"/>
    <s v="5K"/>
    <n v="5000"/>
    <x v="3"/>
    <x v="17"/>
    <x v="16"/>
    <s v="2023-02-17"/>
    <d v="2023-02-17T00:00:00"/>
    <d v="2023-03-26T00:00:00"/>
    <d v="2023-03-26T00:00:00"/>
    <m/>
    <s v=""/>
    <m/>
    <n v="0"/>
    <n v="1"/>
    <n v="30.5"/>
    <s v="South Asia"/>
    <m/>
    <x v="0"/>
    <x v="1"/>
    <n v="0"/>
    <s v=""/>
    <x v="0"/>
  </r>
  <r>
    <s v="DL-02209"/>
    <s v="CUST-1262"/>
    <s v="CMP-013"/>
    <x v="0"/>
    <s v="Closed Won"/>
    <s v="$8,792"/>
    <n v="8792"/>
    <x v="6"/>
    <x v="14"/>
    <x v="13"/>
    <s v="09/07/2023"/>
    <d v="2023-07-09T00:00:00"/>
    <d v="2023-12-24T00:00:00"/>
    <d v="2023-12-24T00:00:00"/>
    <d v="2023-10-10T00:00:00"/>
    <d v="2023-10-10T00:00:00"/>
    <n v="93"/>
    <n v="0"/>
    <n v="1"/>
    <n v="30.5"/>
    <s v="ANZ"/>
    <m/>
    <x v="1"/>
    <x v="1"/>
    <n v="1"/>
    <n v="-75"/>
    <x v="1"/>
  </r>
  <r>
    <s v="DL-02210"/>
    <s v="CUST-1264"/>
    <s v="CMP-334"/>
    <x v="0"/>
    <s v="Prospecting"/>
    <s v="2555"/>
    <n v="2555"/>
    <x v="5"/>
    <x v="7"/>
    <x v="6"/>
    <s v="2023-10-18"/>
    <d v="2023-10-18T00:00:00"/>
    <d v="2024-02-28T00:00:00"/>
    <d v="2024-02-28T00:00:00"/>
    <m/>
    <s v=""/>
    <m/>
    <n v="0"/>
    <n v="1"/>
    <n v="7.6"/>
    <s v="ANZ"/>
    <m/>
    <x v="0"/>
    <x v="0"/>
    <n v="0"/>
    <s v=""/>
    <x v="0"/>
  </r>
  <r>
    <s v="DL-02211"/>
    <s v="CUST-1409"/>
    <s v="CMP-185"/>
    <x v="3"/>
    <s v="Prospecting"/>
    <s v="$6,902"/>
    <n v="6902"/>
    <x v="8"/>
    <x v="14"/>
    <x v="13"/>
    <s v="2023-02-22"/>
    <d v="2023-02-22T00:00:00"/>
    <d v="2023-05-01T00:00:00"/>
    <d v="2023-05-01T00:00:00"/>
    <m/>
    <s v=""/>
    <m/>
    <n v="0"/>
    <n v="1"/>
    <n v="21.1"/>
    <s v="South Asia"/>
    <m/>
    <x v="0"/>
    <x v="1"/>
    <n v="0"/>
    <s v=""/>
    <x v="0"/>
  </r>
  <r>
    <s v="DL-02212"/>
    <s v="CUST-0464"/>
    <s v="CMP-100"/>
    <x v="0"/>
    <s v="Closed Lost"/>
    <s v="4K"/>
    <n v="4000"/>
    <x v="2"/>
    <x v="4"/>
    <x v="4"/>
    <s v="2023-01-11"/>
    <d v="2023-01-11T00:00:00"/>
    <d v="2023-04-25T00:00:00"/>
    <d v="2023-04-25T00:00:00"/>
    <d v="2023-05-18T00:00:00"/>
    <d v="2023-05-18T00:00:00"/>
    <n v="127"/>
    <n v="0"/>
    <n v="1"/>
    <n v="21.6"/>
    <s v="ANZ"/>
    <m/>
    <x v="2"/>
    <x v="2"/>
    <n v="1"/>
    <n v="23"/>
    <x v="1"/>
  </r>
  <r>
    <s v="DL-02213"/>
    <s v="CUST-0970"/>
    <s v="CMP-214"/>
    <x v="4"/>
    <s v="Closed Won"/>
    <s v="8,424"/>
    <n v="8424"/>
    <x v="6"/>
    <x v="8"/>
    <x v="7"/>
    <s v="2022-09-05"/>
    <d v="2022-09-05T00:00:00"/>
    <d v="2022-11-28T00:00:00"/>
    <d v="2022-11-28T00:00:00"/>
    <d v="2022-10-23T00:00:00"/>
    <d v="2022-10-23T00:00:00"/>
    <n v="48"/>
    <n v="0"/>
    <n v="1"/>
    <n v="25.4"/>
    <s v="Middle East"/>
    <m/>
    <x v="1"/>
    <x v="0"/>
    <n v="1"/>
    <n v="-36"/>
    <x v="1"/>
  </r>
  <r>
    <s v="DL-02214"/>
    <s v="CUST-0447"/>
    <s v="CMP-305"/>
    <x v="3"/>
    <s v="Closed Won"/>
    <s v="12K"/>
    <n v="12000"/>
    <x v="1"/>
    <x v="7"/>
    <x v="6"/>
    <s v="2024-09-24"/>
    <d v="2024-09-24T00:00:00"/>
    <d v="2024-12-24T00:00:00"/>
    <d v="2024-12-24T00:00:00"/>
    <d v="2025-04-09T00:00:00"/>
    <d v="2025-04-09T00:00:00"/>
    <n v="197"/>
    <n v="1"/>
    <n v="3"/>
    <n v="0"/>
    <s v="Middle East"/>
    <m/>
    <x v="1"/>
    <x v="0"/>
    <n v="1"/>
    <n v="106"/>
    <x v="0"/>
  </r>
  <r>
    <s v="DL-02215"/>
    <s v="CUST-0444"/>
    <s v="CMP-279"/>
    <x v="2"/>
    <s v="Proposal"/>
    <s v="12K"/>
    <n v="12000"/>
    <x v="2"/>
    <x v="11"/>
    <x v="10"/>
    <s v="2022-03-03"/>
    <d v="2022-03-03T00:00:00"/>
    <d v="2022-08-03T00:00:00"/>
    <d v="2022-08-03T00:00:00"/>
    <m/>
    <s v=""/>
    <m/>
    <n v="0"/>
    <n v="1"/>
    <n v="4"/>
    <s v="South Asia"/>
    <m/>
    <x v="0"/>
    <x v="0"/>
    <n v="0"/>
    <s v=""/>
    <x v="0"/>
  </r>
  <r>
    <s v="DL-02216"/>
    <s v="CUST-0074"/>
    <s v="CMP-125"/>
    <x v="0"/>
    <s v="Closed Won"/>
    <s v="5710"/>
    <n v="5710"/>
    <x v="2"/>
    <x v="9"/>
    <x v="8"/>
    <s v="2023-02-20"/>
    <d v="2023-02-20T00:00:00"/>
    <d v="2023-06-19T00:00:00"/>
    <d v="2023-06-19T00:00:00"/>
    <d v="2023-03-31T00:00:00"/>
    <d v="2023-03-31T00:00:00"/>
    <n v="39"/>
    <n v="0"/>
    <n v="1"/>
    <n v="15"/>
    <s v="ANZ"/>
    <m/>
    <x v="1"/>
    <x v="2"/>
    <n v="1"/>
    <n v="-80"/>
    <x v="1"/>
  </r>
  <r>
    <s v="DL-02217"/>
    <s v="CUST-0122"/>
    <s v="CMP-121"/>
    <x v="4"/>
    <s v="Negotiation"/>
    <s v="$12,228"/>
    <n v="12228"/>
    <x v="8"/>
    <x v="10"/>
    <x v="9"/>
    <s v="2024-11-14"/>
    <d v="2024-11-14T00:00:00"/>
    <d v="2025-05-12T00:00:00"/>
    <d v="2025-05-12T00:00:00"/>
    <m/>
    <s v=""/>
    <m/>
    <n v="0"/>
    <n v="1"/>
    <n v="17.100000000000001"/>
    <s v="East Africa"/>
    <m/>
    <x v="0"/>
    <x v="2"/>
    <n v="0"/>
    <s v=""/>
    <x v="0"/>
  </r>
  <r>
    <s v="DL-02218"/>
    <s v="CUST-0619"/>
    <s v=""/>
    <x v="3"/>
    <s v="Proposal"/>
    <s v="10834"/>
    <n v="10834"/>
    <x v="5"/>
    <x v="21"/>
    <x v="19"/>
    <s v="2023-10-03"/>
    <d v="2023-10-03T00:00:00"/>
    <d v="2023-12-14T00:00:00"/>
    <d v="2023-12-14T00:00:00"/>
    <m/>
    <s v=""/>
    <m/>
    <n v="0"/>
    <n v="1"/>
    <n v="8.1"/>
    <s v="Southeast Asia"/>
    <m/>
    <x v="0"/>
    <x v="0"/>
    <n v="0"/>
    <s v=""/>
    <x v="0"/>
  </r>
  <r>
    <s v="DL-02219"/>
    <s v="CUST-0301"/>
    <s v="CMP-010"/>
    <x v="0"/>
    <s v="Proposal"/>
    <s v="3282"/>
    <n v="3282"/>
    <x v="1"/>
    <x v="22"/>
    <x v="20"/>
    <s v="23/05/2022"/>
    <d v="2022-05-23T00:00:00"/>
    <d v="2022-08-28T00:00:00"/>
    <d v="2022-08-28T00:00:00"/>
    <m/>
    <s v=""/>
    <m/>
    <n v="0"/>
    <n v="1"/>
    <m/>
    <s v="East Africa"/>
    <m/>
    <x v="0"/>
    <x v="0"/>
    <n v="0"/>
    <s v=""/>
    <x v="0"/>
  </r>
  <r>
    <s v="DL-02220"/>
    <s v="CUST-0942"/>
    <s v=""/>
    <x v="3"/>
    <s v="Proposal"/>
    <s v="15,651"/>
    <n v="15651"/>
    <x v="6"/>
    <x v="19"/>
    <x v="17"/>
    <s v="2022-03-14"/>
    <d v="2022-03-14T00:00:00"/>
    <d v="2022-07-22T00:00:00"/>
    <d v="2022-07-22T00:00:00"/>
    <m/>
    <s v=""/>
    <m/>
    <n v="0"/>
    <n v="1"/>
    <n v="18"/>
    <s v="ANZ"/>
    <m/>
    <x v="0"/>
    <x v="2"/>
    <n v="0"/>
    <s v=""/>
    <x v="0"/>
  </r>
  <r>
    <s v="DL-02221"/>
    <s v="CUST-0561"/>
    <s v="CMP-051"/>
    <x v="1"/>
    <s v="Proposal"/>
    <s v="$82,904"/>
    <n v="82904"/>
    <x v="7"/>
    <x v="17"/>
    <x v="16"/>
    <s v="2024-09-03"/>
    <d v="2024-09-03T00:00:00"/>
    <m/>
    <s v=""/>
    <m/>
    <s v=""/>
    <m/>
    <n v="0"/>
    <n v="1"/>
    <n v="25.5"/>
    <s v="ANZ"/>
    <m/>
    <x v="0"/>
    <x v="2"/>
    <n v="0"/>
    <s v=""/>
    <x v="0"/>
  </r>
  <r>
    <s v="DL-02222"/>
    <s v="CUST-0311"/>
    <s v=""/>
    <x v="2"/>
    <s v="Demo"/>
    <s v="44K"/>
    <n v="44000"/>
    <x v="1"/>
    <x v="24"/>
    <x v="15"/>
    <s v="2022-09-05"/>
    <d v="2022-09-05T00:00:00"/>
    <d v="2023-02-28T00:00:00"/>
    <d v="2023-02-28T00:00:00"/>
    <m/>
    <s v=""/>
    <m/>
    <n v="0"/>
    <n v="1"/>
    <m/>
    <s v="Southeast Asia"/>
    <m/>
    <x v="0"/>
    <x v="0"/>
    <n v="0"/>
    <s v=""/>
    <x v="0"/>
  </r>
  <r>
    <s v="DL-02223"/>
    <s v="CUST-0275"/>
    <s v=""/>
    <x v="0"/>
    <s v="Proposal"/>
    <s v="4,446"/>
    <n v="4446"/>
    <x v="8"/>
    <x v="22"/>
    <x v="20"/>
    <s v="2023-09-14"/>
    <d v="2023-09-14T00:00:00"/>
    <d v="2024-01-13T00:00:00"/>
    <d v="2024-01-13T00:00:00"/>
    <m/>
    <s v=""/>
    <m/>
    <n v="0"/>
    <n v="1"/>
    <n v="15.8"/>
    <s v="Southeast Asia"/>
    <m/>
    <x v="0"/>
    <x v="1"/>
    <n v="0"/>
    <s v=""/>
    <x v="0"/>
  </r>
  <r>
    <s v="DL-02224"/>
    <s v="CUST-0973"/>
    <s v="CMP-208"/>
    <x v="2"/>
    <s v="Closed Won"/>
    <s v="$23,099"/>
    <n v="23099"/>
    <x v="3"/>
    <x v="16"/>
    <x v="15"/>
    <s v="2023-10-20"/>
    <d v="2023-10-20T00:00:00"/>
    <d v="2023-12-16T00:00:00"/>
    <d v="2023-12-16T00:00:00"/>
    <d v="2024-05-01T00:00:00"/>
    <d v="2024-05-01T00:00:00"/>
    <n v="194"/>
    <n v="0"/>
    <n v="1"/>
    <n v="24.8"/>
    <s v="South Asia"/>
    <m/>
    <x v="1"/>
    <x v="0"/>
    <n v="1"/>
    <n v="137"/>
    <x v="0"/>
  </r>
  <r>
    <s v="DL-02225"/>
    <s v="CUST-0629"/>
    <s v=""/>
    <x v="3"/>
    <s v="Prospecting"/>
    <s v="$11,123"/>
    <n v="11123"/>
    <x v="0"/>
    <x v="9"/>
    <x v="8"/>
    <s v="2022-07-21"/>
    <d v="2022-07-21T00:00:00"/>
    <d v="2022-12-22T00:00:00"/>
    <d v="2022-12-22T00:00:00"/>
    <m/>
    <s v=""/>
    <m/>
    <n v="0"/>
    <n v="1"/>
    <n v="13"/>
    <s v="Middle East"/>
    <m/>
    <x v="0"/>
    <x v="2"/>
    <n v="0"/>
    <s v=""/>
    <x v="0"/>
  </r>
  <r>
    <s v="DL-02226"/>
    <s v="CUST-1240"/>
    <s v="CMP-237"/>
    <x v="4"/>
    <s v="Demo"/>
    <s v="$9,570"/>
    <n v="9570"/>
    <x v="6"/>
    <x v="25"/>
    <x v="21"/>
    <s v="2023-07-12"/>
    <d v="2023-07-12T00:00:00"/>
    <d v="2023-10-31T00:00:00"/>
    <d v="2023-10-31T00:00:00"/>
    <m/>
    <s v=""/>
    <m/>
    <n v="0"/>
    <n v="1"/>
    <n v="31.7"/>
    <s v="ANZ"/>
    <m/>
    <x v="0"/>
    <x v="2"/>
    <n v="0"/>
    <s v=""/>
    <x v="0"/>
  </r>
  <r>
    <s v="DL-02227"/>
    <s v="CUST-0137"/>
    <s v="CMP-085"/>
    <x v="2"/>
    <s v="Qualification"/>
    <s v="33115"/>
    <n v="33115"/>
    <x v="6"/>
    <x v="10"/>
    <x v="9"/>
    <s v="2023-01-02"/>
    <d v="2023-01-02T00:00:00"/>
    <d v="2023-01-23T00:00:00"/>
    <d v="2023-01-23T00:00:00"/>
    <m/>
    <s v=""/>
    <m/>
    <n v="0"/>
    <n v="1"/>
    <n v="12.5"/>
    <s v="Middle East"/>
    <m/>
    <x v="0"/>
    <x v="1"/>
    <n v="0"/>
    <s v=""/>
    <x v="0"/>
  </r>
  <r>
    <s v="DL-02228"/>
    <s v="CUST-0202"/>
    <s v="CMP-185"/>
    <x v="2"/>
    <s v="Closed Won"/>
    <s v="$18,143"/>
    <n v="18143"/>
    <x v="3"/>
    <x v="13"/>
    <x v="12"/>
    <s v="2023-09-08"/>
    <d v="2023-09-08T00:00:00"/>
    <d v="2023-09-29T00:00:00"/>
    <d v="2023-09-29T00:00:00"/>
    <d v="2023-11-02T00:00:00"/>
    <d v="2023-11-02T00:00:00"/>
    <n v="55"/>
    <n v="1"/>
    <n v="1"/>
    <n v="23.6"/>
    <s v="East Africa"/>
    <m/>
    <x v="1"/>
    <x v="0"/>
    <n v="1"/>
    <n v="34"/>
    <x v="0"/>
  </r>
  <r>
    <s v="DL-02229"/>
    <s v="CUST-0592"/>
    <s v=""/>
    <x v="0"/>
    <s v="Negotiation"/>
    <s v="3,098"/>
    <n v="3098"/>
    <x v="4"/>
    <x v="0"/>
    <x v="0"/>
    <s v="2024-07-24"/>
    <d v="2024-07-24T00:00:00"/>
    <d v="2025-01-18T00:00:00"/>
    <d v="2025-01-18T00:00:00"/>
    <m/>
    <s v=""/>
    <m/>
    <n v="0"/>
    <n v="1"/>
    <n v="25.7"/>
    <s v="ANZ"/>
    <m/>
    <x v="0"/>
    <x v="1"/>
    <n v="0"/>
    <s v=""/>
    <x v="0"/>
  </r>
  <r>
    <s v="DL-02230"/>
    <s v="CUST-1214"/>
    <s v=""/>
    <x v="1"/>
    <s v="Qualification"/>
    <s v="102367"/>
    <n v="102367"/>
    <x v="7"/>
    <x v="1"/>
    <x v="1"/>
    <s v="2023-10-15"/>
    <d v="2023-10-15T00:00:00"/>
    <d v="2024-03-24T00:00:00"/>
    <d v="2024-03-24T00:00:00"/>
    <m/>
    <s v=""/>
    <m/>
    <n v="0"/>
    <n v="1"/>
    <m/>
    <s v="South Asia"/>
    <m/>
    <x v="0"/>
    <x v="2"/>
    <n v="0"/>
    <s v=""/>
    <x v="0"/>
  </r>
  <r>
    <s v="DL-02231"/>
    <s v="CUST-1122"/>
    <s v="CMP-153"/>
    <x v="4"/>
    <s v="Qualification"/>
    <s v="5930"/>
    <n v="5930"/>
    <x v="5"/>
    <x v="5"/>
    <x v="5"/>
    <s v="2024-11-15"/>
    <d v="2024-11-15T00:00:00"/>
    <d v="2024-12-08T00:00:00"/>
    <d v="2024-12-08T00:00:00"/>
    <m/>
    <s v=""/>
    <m/>
    <n v="0"/>
    <n v="1"/>
    <m/>
    <s v="Southeast Asia"/>
    <m/>
    <x v="0"/>
    <x v="0"/>
    <n v="0"/>
    <s v=""/>
    <x v="0"/>
  </r>
  <r>
    <s v="DL-02232"/>
    <s v="CUST-1414"/>
    <s v="CMP-001"/>
    <x v="0"/>
    <s v="Proposal"/>
    <s v="$6,021"/>
    <n v="6021"/>
    <x v="2"/>
    <x v="11"/>
    <x v="10"/>
    <s v="2024-09-21"/>
    <d v="2024-09-21T00:00:00"/>
    <d v="2024-12-28T00:00:00"/>
    <d v="2024-12-28T00:00:00"/>
    <m/>
    <s v=""/>
    <m/>
    <n v="0"/>
    <n v="1"/>
    <n v="33.5"/>
    <s v="Southeast Asia"/>
    <m/>
    <x v="0"/>
    <x v="2"/>
    <n v="0"/>
    <s v=""/>
    <x v="0"/>
  </r>
  <r>
    <s v="DL-02233"/>
    <s v="CUST-1067"/>
    <s v="CMP-131"/>
    <x v="1"/>
    <s v="Demo"/>
    <s v="211K"/>
    <n v="211000"/>
    <x v="7"/>
    <x v="3"/>
    <x v="3"/>
    <s v="2023-01-06"/>
    <d v="2023-01-06T00:00:00"/>
    <d v="2023-04-19T00:00:00"/>
    <d v="2023-04-19T00:00:00"/>
    <m/>
    <s v=""/>
    <m/>
    <n v="0"/>
    <n v="1"/>
    <n v="1.6"/>
    <s v="East Africa"/>
    <m/>
    <x v="0"/>
    <x v="2"/>
    <n v="0"/>
    <s v=""/>
    <x v="0"/>
  </r>
  <r>
    <s v="DL-02234"/>
    <s v="CUST-1246"/>
    <s v="CMP-252"/>
    <x v="3"/>
    <s v="Demo"/>
    <s v="$8,439"/>
    <n v="8439"/>
    <x v="2"/>
    <x v="25"/>
    <x v="21"/>
    <s v="2024-12-12"/>
    <d v="2024-12-12T00:00:00"/>
    <d v="2025-01-03T00:00:00"/>
    <d v="2025-01-03T00:00:00"/>
    <m/>
    <s v=""/>
    <m/>
    <n v="0"/>
    <n v="1"/>
    <n v="12.7"/>
    <s v="South Asia"/>
    <m/>
    <x v="0"/>
    <x v="0"/>
    <n v="0"/>
    <s v=""/>
    <x v="0"/>
  </r>
  <r>
    <s v="DL-02235"/>
    <s v="CUST-0364"/>
    <s v="CMP-293"/>
    <x v="3"/>
    <s v="Demo"/>
    <s v="$9,703"/>
    <n v="9703"/>
    <x v="4"/>
    <x v="9"/>
    <x v="8"/>
    <s v="2023-04-06"/>
    <d v="2023-04-06T00:00:00"/>
    <d v="2023-05-17T00:00:00"/>
    <d v="2023-05-17T00:00:00"/>
    <m/>
    <s v=""/>
    <m/>
    <n v="0"/>
    <n v="1"/>
    <n v="9.4"/>
    <s v="Middle East"/>
    <m/>
    <x v="0"/>
    <x v="2"/>
    <n v="0"/>
    <s v=""/>
    <x v="0"/>
  </r>
  <r>
    <s v="DL-02236"/>
    <s v="CUST-0809"/>
    <s v="CMP-028"/>
    <x v="1"/>
    <s v="Qualification"/>
    <s v="117,016"/>
    <n v="117016"/>
    <x v="5"/>
    <x v="9"/>
    <x v="8"/>
    <s v="2024-05-16"/>
    <d v="2024-05-16T00:00:00"/>
    <d v="2024-07-20T00:00:00"/>
    <d v="2024-07-20T00:00:00"/>
    <m/>
    <s v=""/>
    <m/>
    <n v="0"/>
    <n v="1"/>
    <n v="4.3"/>
    <s v="Middle East"/>
    <m/>
    <x v="0"/>
    <x v="2"/>
    <n v="0"/>
    <s v=""/>
    <x v="0"/>
  </r>
  <r>
    <s v="DL-02237"/>
    <s v="CUST-0390"/>
    <s v=""/>
    <x v="3"/>
    <s v="Prospecting"/>
    <s v="8K"/>
    <n v="8000"/>
    <x v="7"/>
    <x v="19"/>
    <x v="17"/>
    <s v="2023-03-31"/>
    <d v="2023-03-31T00:00:00"/>
    <d v="2023-09-22T00:00:00"/>
    <d v="2023-09-22T00:00:00"/>
    <m/>
    <s v=""/>
    <m/>
    <n v="0"/>
    <n v="1"/>
    <n v="7.4"/>
    <s v="South Asia"/>
    <m/>
    <x v="0"/>
    <x v="0"/>
    <n v="0"/>
    <s v=""/>
    <x v="0"/>
  </r>
  <r>
    <s v="DL-02238"/>
    <s v="CUST-0241"/>
    <s v=""/>
    <x v="0"/>
    <s v="Qualification"/>
    <s v="8660"/>
    <n v="8660"/>
    <x v="3"/>
    <x v="14"/>
    <x v="13"/>
    <s v="2022-02-23"/>
    <d v="2022-02-23T00:00:00"/>
    <d v="2022-07-15T00:00:00"/>
    <d v="2022-07-15T00:00:00"/>
    <m/>
    <s v=""/>
    <m/>
    <n v="0"/>
    <n v="1"/>
    <n v="19.600000000000001"/>
    <s v="East Africa"/>
    <m/>
    <x v="0"/>
    <x v="2"/>
    <n v="0"/>
    <s v=""/>
    <x v="0"/>
  </r>
  <r>
    <s v="DL-02239"/>
    <s v="CUST-1131"/>
    <s v=""/>
    <x v="4"/>
    <s v="Closed Lost"/>
    <s v="12274"/>
    <n v="12274"/>
    <x v="2"/>
    <x v="20"/>
    <x v="18"/>
    <s v="2023-02-14"/>
    <d v="2023-02-14T00:00:00"/>
    <d v="2023-06-19T00:00:00"/>
    <d v="2023-06-19T00:00:00"/>
    <d v="2023-08-05T00:00:00"/>
    <d v="2023-08-05T00:00:00"/>
    <n v="172"/>
    <n v="0"/>
    <n v="1"/>
    <n v="19"/>
    <s v="Southeast Asia"/>
    <m/>
    <x v="2"/>
    <x v="0"/>
    <n v="1"/>
    <n v="47"/>
    <x v="0"/>
  </r>
  <r>
    <s v="DL-02240"/>
    <s v="CUST-0601"/>
    <s v="CMP-126"/>
    <x v="3"/>
    <s v="Closed Won"/>
    <s v="8K"/>
    <n v="8000"/>
    <x v="0"/>
    <x v="17"/>
    <x v="16"/>
    <s v="2023-09-17"/>
    <d v="2023-09-17T00:00:00"/>
    <d v="2023-12-12T00:00:00"/>
    <d v="2023-12-12T00:00:00"/>
    <d v="2024-03-14T00:00:00"/>
    <d v="2024-03-14T00:00:00"/>
    <n v="179"/>
    <n v="0"/>
    <n v="1"/>
    <n v="18.2"/>
    <s v="Middle East"/>
    <m/>
    <x v="1"/>
    <x v="1"/>
    <n v="1"/>
    <n v="93"/>
    <x v="0"/>
  </r>
  <r>
    <s v="DL-02241"/>
    <s v="CUST-0649"/>
    <s v="CMP-094"/>
    <x v="2"/>
    <s v="Closed Won"/>
    <s v="39191"/>
    <n v="39191"/>
    <x v="1"/>
    <x v="16"/>
    <x v="15"/>
    <s v="2023-11-20"/>
    <d v="2023-11-20T00:00:00"/>
    <d v="2024-03-08T00:00:00"/>
    <d v="2024-03-08T00:00:00"/>
    <d v="2024-05-04T00:00:00"/>
    <d v="2024-05-04T00:00:00"/>
    <n v="166"/>
    <n v="0"/>
    <n v="1"/>
    <m/>
    <s v="South Asia"/>
    <m/>
    <x v="1"/>
    <x v="2"/>
    <n v="1"/>
    <n v="57"/>
    <x v="0"/>
  </r>
  <r>
    <s v="DL-02242"/>
    <s v="CUST-0229"/>
    <s v="CMP-049"/>
    <x v="3"/>
    <s v="Qualification"/>
    <s v="13,620"/>
    <n v="13620"/>
    <x v="8"/>
    <x v="20"/>
    <x v="18"/>
    <s v="2022-08-15"/>
    <d v="2022-08-15T00:00:00"/>
    <d v="2022-11-20T00:00:00"/>
    <d v="2022-11-20T00:00:00"/>
    <m/>
    <s v=""/>
    <m/>
    <n v="0"/>
    <n v="1"/>
    <m/>
    <s v="South Asia"/>
    <m/>
    <x v="0"/>
    <x v="1"/>
    <n v="0"/>
    <s v=""/>
    <x v="0"/>
  </r>
  <r>
    <s v="DL-02243"/>
    <s v="CUST-0956"/>
    <s v="CMP-009"/>
    <x v="4"/>
    <s v="Closed Lost"/>
    <s v="5,119"/>
    <n v="5119"/>
    <x v="0"/>
    <x v="8"/>
    <x v="7"/>
    <s v="2023-09-19"/>
    <d v="2023-09-19T00:00:00"/>
    <d v="2023-10-04T00:00:00"/>
    <d v="2023-10-04T00:00:00"/>
    <d v="2024-03-18T00:00:00"/>
    <d v="2024-03-18T00:00:00"/>
    <n v="181"/>
    <n v="0"/>
    <n v="1"/>
    <m/>
    <s v="South Asia"/>
    <m/>
    <x v="2"/>
    <x v="0"/>
    <n v="1"/>
    <n v="166"/>
    <x v="0"/>
  </r>
  <r>
    <s v="DL-02244"/>
    <s v="CUST-0366"/>
    <s v="CMP-047"/>
    <x v="4"/>
    <s v="Closed Lost"/>
    <s v="9511"/>
    <n v="9511"/>
    <x v="0"/>
    <x v="6"/>
    <x v="2"/>
    <s v="2024-12-13"/>
    <d v="2024-12-13T00:00:00"/>
    <d v="2025-03-06T00:00:00"/>
    <d v="2025-03-06T00:00:00"/>
    <d v="2025-02-09T00:00:00"/>
    <d v="2025-02-09T00:00:00"/>
    <n v="58"/>
    <n v="0"/>
    <n v="1"/>
    <n v="17.2"/>
    <s v="East Africa"/>
    <m/>
    <x v="2"/>
    <x v="2"/>
    <n v="1"/>
    <n v="-25"/>
    <x v="1"/>
  </r>
  <r>
    <s v="DL-02245"/>
    <s v="CUST-0014"/>
    <s v="CMP-390"/>
    <x v="1"/>
    <s v="Closed Won"/>
    <s v="131438"/>
    <n v="131438"/>
    <x v="3"/>
    <x v="1"/>
    <x v="1"/>
    <s v="2023-03-03"/>
    <d v="2023-03-03T00:00:00"/>
    <d v="2023-05-06T00:00:00"/>
    <d v="2023-05-06T00:00:00"/>
    <d v="2023-08-09T00:00:00"/>
    <d v="2023-08-09T00:00:00"/>
    <n v="159"/>
    <n v="0"/>
    <n v="1"/>
    <m/>
    <s v="South Asia"/>
    <m/>
    <x v="1"/>
    <x v="1"/>
    <n v="1"/>
    <n v="95"/>
    <x v="0"/>
  </r>
  <r>
    <s v="DL-02246"/>
    <s v="CUST-0346"/>
    <s v="CMP-152"/>
    <x v="1"/>
    <s v="Qualification"/>
    <s v="$214,442"/>
    <n v="214442"/>
    <x v="0"/>
    <x v="41"/>
    <x v="12"/>
    <s v="2024-03-25"/>
    <d v="2024-03-25T00:00:00"/>
    <d v="2024-09-05T00:00:00"/>
    <d v="2024-09-05T00:00:00"/>
    <m/>
    <s v=""/>
    <m/>
    <n v="0"/>
    <n v="1"/>
    <n v="26.6"/>
    <s v="South Asia"/>
    <m/>
    <x v="0"/>
    <x v="0"/>
    <n v="0"/>
    <s v=""/>
    <x v="0"/>
  </r>
  <r>
    <s v="DL-02247"/>
    <s v="CUST-1031"/>
    <s v="CMP-029"/>
    <x v="1"/>
    <s v="Proposal"/>
    <s v="90588"/>
    <n v="90588"/>
    <x v="1"/>
    <x v="21"/>
    <x v="19"/>
    <s v="2024-09-22"/>
    <d v="2024-09-22T00:00:00"/>
    <d v="2025-03-17T00:00:00"/>
    <d v="2025-03-17T00:00:00"/>
    <m/>
    <s v=""/>
    <m/>
    <n v="0"/>
    <n v="1"/>
    <n v="34.4"/>
    <s v="Middle East"/>
    <m/>
    <x v="0"/>
    <x v="2"/>
    <n v="0"/>
    <s v=""/>
    <x v="0"/>
  </r>
  <r>
    <s v="DL-02248"/>
    <s v="CUST-0969"/>
    <s v="CMP-039"/>
    <x v="3"/>
    <s v="Closed Won"/>
    <s v="$14,309"/>
    <n v="14309"/>
    <x v="0"/>
    <x v="6"/>
    <x v="2"/>
    <s v="2024-05-05"/>
    <d v="2024-05-05T00:00:00"/>
    <d v="2024-10-17T00:00:00"/>
    <d v="2024-10-17T00:00:00"/>
    <d v="2024-09-30T00:00:00"/>
    <d v="2024-09-30T00:00:00"/>
    <n v="148"/>
    <n v="0"/>
    <n v="1"/>
    <n v="31.5"/>
    <s v="ANZ"/>
    <m/>
    <x v="1"/>
    <x v="2"/>
    <n v="1"/>
    <n v="-17"/>
    <x v="1"/>
  </r>
  <r>
    <s v="DL-02249"/>
    <s v="CUST-1414"/>
    <s v=""/>
    <x v="3"/>
    <s v="Negotiation"/>
    <s v="3,665"/>
    <n v="3665"/>
    <x v="1"/>
    <x v="0"/>
    <x v="0"/>
    <s v="2023-12-06"/>
    <d v="2023-12-06T00:00:00"/>
    <d v="2024-02-13T00:00:00"/>
    <d v="2024-02-13T00:00:00"/>
    <m/>
    <s v=""/>
    <m/>
    <n v="0"/>
    <n v="1"/>
    <n v="1.6"/>
    <s v="East Africa"/>
    <m/>
    <x v="0"/>
    <x v="2"/>
    <n v="0"/>
    <s v=""/>
    <x v="0"/>
  </r>
  <r>
    <s v="DL-02250"/>
    <s v="CUST-0562"/>
    <s v="CMP-151"/>
    <x v="2"/>
    <s v="Closed Lost"/>
    <s v="$33,676"/>
    <n v="33676"/>
    <x v="8"/>
    <x v="16"/>
    <x v="15"/>
    <s v="2024-07-02"/>
    <d v="2024-07-02T00:00:00"/>
    <d v="2024-10-03T00:00:00"/>
    <d v="2024-10-03T00:00:00"/>
    <d v="2024-10-29T00:00:00"/>
    <d v="2024-10-29T00:00:00"/>
    <n v="119"/>
    <n v="0"/>
    <n v="1"/>
    <n v="30.8"/>
    <s v="ANZ"/>
    <m/>
    <x v="2"/>
    <x v="2"/>
    <n v="1"/>
    <n v="26"/>
    <x v="1"/>
  </r>
  <r>
    <s v="DL-02251"/>
    <s v="CUST-0888"/>
    <s v="CMP-182"/>
    <x v="1"/>
    <s v="Proposal"/>
    <s v="188692"/>
    <n v="188692"/>
    <x v="4"/>
    <x v="22"/>
    <x v="20"/>
    <s v="18/09/2022"/>
    <d v="2022-09-18T00:00:00"/>
    <d v="2023-03-12T00:00:00"/>
    <d v="2023-03-12T00:00:00"/>
    <m/>
    <s v=""/>
    <m/>
    <n v="0"/>
    <n v="1"/>
    <n v="12.3"/>
    <s v="East Africa"/>
    <m/>
    <x v="0"/>
    <x v="2"/>
    <n v="0"/>
    <s v=""/>
    <x v="0"/>
  </r>
  <r>
    <s v="DL-02252"/>
    <s v="CUST-0401"/>
    <s v="CMP-166"/>
    <x v="4"/>
    <s v="Closed Won"/>
    <s v="$5,186"/>
    <n v="5186"/>
    <x v="8"/>
    <x v="7"/>
    <x v="6"/>
    <s v="2022-12-21"/>
    <d v="2022-12-21T00:00:00"/>
    <d v="2023-04-10T00:00:00"/>
    <d v="2023-04-10T00:00:00"/>
    <d v="2023-03-14T00:00:00"/>
    <d v="2023-03-14T00:00:00"/>
    <n v="83"/>
    <n v="0"/>
    <n v="1"/>
    <n v="11.5"/>
    <s v="East Africa"/>
    <m/>
    <x v="1"/>
    <x v="2"/>
    <n v="1"/>
    <n v="-27"/>
    <x v="1"/>
  </r>
  <r>
    <s v="DL-02253"/>
    <s v="CUST-0587"/>
    <s v="CMP-030"/>
    <x v="1"/>
    <s v="Proposal"/>
    <s v="214960"/>
    <n v="214960"/>
    <x v="4"/>
    <x v="21"/>
    <x v="19"/>
    <s v="27/06/2022"/>
    <d v="2022-06-27T00:00:00"/>
    <d v="2022-08-21T00:00:00"/>
    <d v="2022-08-21T00:00:00"/>
    <m/>
    <s v=""/>
    <m/>
    <n v="0"/>
    <n v="1"/>
    <n v="1.9"/>
    <s v="Middle East"/>
    <m/>
    <x v="0"/>
    <x v="2"/>
    <n v="0"/>
    <s v=""/>
    <x v="0"/>
  </r>
  <r>
    <s v="DL-02254"/>
    <s v="CUST-0370"/>
    <s v=""/>
    <x v="2"/>
    <s v="Proposal"/>
    <s v="$42,750"/>
    <n v="42750"/>
    <x v="3"/>
    <x v="17"/>
    <x v="16"/>
    <s v="2024-02-06"/>
    <d v="2024-02-06T00:00:00"/>
    <d v="2024-06-13T00:00:00"/>
    <d v="2024-06-13T00:00:00"/>
    <m/>
    <s v=""/>
    <m/>
    <n v="0"/>
    <n v="1"/>
    <n v="8.1"/>
    <s v="Middle East"/>
    <m/>
    <x v="0"/>
    <x v="0"/>
    <n v="0"/>
    <s v=""/>
    <x v="0"/>
  </r>
  <r>
    <s v="DL-02255"/>
    <s v="CUST-0538"/>
    <s v=""/>
    <x v="3"/>
    <s v="Proposal"/>
    <s v="12182"/>
    <n v="12182"/>
    <x v="7"/>
    <x v="0"/>
    <x v="0"/>
    <s v="2022-05-31"/>
    <d v="2022-05-31T00:00:00"/>
    <d v="2022-09-13T00:00:00"/>
    <d v="2022-09-13T00:00:00"/>
    <m/>
    <s v=""/>
    <m/>
    <n v="0"/>
    <n v="1"/>
    <m/>
    <s v="East Africa"/>
    <m/>
    <x v="0"/>
    <x v="2"/>
    <n v="0"/>
    <s v=""/>
    <x v="0"/>
  </r>
  <r>
    <s v="DL-02256"/>
    <s v="CUST-0316"/>
    <s v="CMP-146"/>
    <x v="0"/>
    <s v="Closed Won"/>
    <s v="$8,854"/>
    <n v="8854"/>
    <x v="2"/>
    <x v="10"/>
    <x v="9"/>
    <s v="2024-09-17"/>
    <d v="2024-09-17T00:00:00"/>
    <d v="2024-11-15T00:00:00"/>
    <d v="2024-11-15T00:00:00"/>
    <d v="2024-11-08T00:00:00"/>
    <d v="2024-11-08T00:00:00"/>
    <n v="52"/>
    <n v="0"/>
    <n v="1"/>
    <n v="34.5"/>
    <s v="South Asia"/>
    <m/>
    <x v="1"/>
    <x v="0"/>
    <n v="1"/>
    <n v="-7"/>
    <x v="1"/>
  </r>
  <r>
    <s v="DL-02257"/>
    <s v="CUST-1447"/>
    <s v="CMP-007"/>
    <x v="1"/>
    <s v="Prospecting"/>
    <s v="$93,038"/>
    <n v="93038"/>
    <x v="5"/>
    <x v="8"/>
    <x v="7"/>
    <s v="2023-11-14"/>
    <d v="2023-11-14T00:00:00"/>
    <d v="2024-04-09T00:00:00"/>
    <d v="2024-04-09T00:00:00"/>
    <m/>
    <s v=""/>
    <m/>
    <n v="0"/>
    <n v="1"/>
    <n v="7.9"/>
    <s v="East Africa"/>
    <m/>
    <x v="0"/>
    <x v="1"/>
    <n v="0"/>
    <s v=""/>
    <x v="0"/>
  </r>
  <r>
    <s v="DL-02258"/>
    <s v="CUST-0327"/>
    <s v=""/>
    <x v="0"/>
    <s v="Closed Won"/>
    <s v="8K"/>
    <n v="8000"/>
    <x v="3"/>
    <x v="4"/>
    <x v="4"/>
    <s v="2022-03-18"/>
    <d v="2022-03-18T00:00:00"/>
    <d v="2022-08-31T00:00:00"/>
    <d v="2022-08-31T00:00:00"/>
    <d v="2022-09-05T00:00:00"/>
    <d v="2022-09-05T00:00:00"/>
    <n v="171"/>
    <n v="0"/>
    <n v="1"/>
    <n v="25.8"/>
    <s v="East Africa"/>
    <m/>
    <x v="1"/>
    <x v="2"/>
    <n v="1"/>
    <n v="5"/>
    <x v="1"/>
  </r>
  <r>
    <s v="DL-02259"/>
    <s v="CUST-0046"/>
    <s v="CMP-295"/>
    <x v="3"/>
    <s v="Proposal"/>
    <s v="12,214"/>
    <n v="12214"/>
    <x v="0"/>
    <x v="19"/>
    <x v="17"/>
    <s v="2022-09-04"/>
    <d v="2022-09-04T00:00:00"/>
    <d v="2023-01-05T00:00:00"/>
    <d v="2023-01-05T00:00:00"/>
    <m/>
    <s v=""/>
    <m/>
    <n v="0"/>
    <n v="1"/>
    <m/>
    <s v="ANZ"/>
    <m/>
    <x v="0"/>
    <x v="2"/>
    <n v="0"/>
    <s v=""/>
    <x v="0"/>
  </r>
  <r>
    <s v="DL-02260"/>
    <s v="CUST-1120"/>
    <s v="CMP-173"/>
    <x v="3"/>
    <s v="Demo"/>
    <s v="6,577"/>
    <n v="6577"/>
    <x v="2"/>
    <x v="25"/>
    <x v="21"/>
    <s v="2024-01-23"/>
    <d v="2024-01-23T00:00:00"/>
    <d v="2024-06-05T00:00:00"/>
    <d v="2024-06-05T00:00:00"/>
    <m/>
    <s v=""/>
    <m/>
    <n v="0"/>
    <n v="1"/>
    <m/>
    <s v="Middle East"/>
    <m/>
    <x v="0"/>
    <x v="0"/>
    <n v="0"/>
    <s v=""/>
    <x v="0"/>
  </r>
  <r>
    <s v="DL-02261"/>
    <s v="CUST-0171"/>
    <s v="CMP-029"/>
    <x v="1"/>
    <s v="Closed Lost"/>
    <s v="61520"/>
    <n v="61520"/>
    <x v="2"/>
    <x v="7"/>
    <x v="6"/>
    <s v="2022-07-06"/>
    <d v="2022-07-06T00:00:00"/>
    <d v="2022-11-23T00:00:00"/>
    <d v="2022-11-23T00:00:00"/>
    <d v="2022-12-09T00:00:00"/>
    <d v="2022-12-09T00:00:00"/>
    <n v="156"/>
    <n v="0"/>
    <n v="1"/>
    <n v="17.100000000000001"/>
    <s v="Middle East"/>
    <m/>
    <x v="2"/>
    <x v="0"/>
    <n v="1"/>
    <n v="16"/>
    <x v="1"/>
  </r>
  <r>
    <s v="DL-02262"/>
    <s v="CUST-0517"/>
    <s v="CMP-095"/>
    <x v="3"/>
    <s v="Closed Lost"/>
    <s v="$15,255"/>
    <n v="15255"/>
    <x v="2"/>
    <x v="0"/>
    <x v="0"/>
    <s v="2024-02-19"/>
    <d v="2024-02-19T00:00:00"/>
    <d v="2024-04-09T00:00:00"/>
    <d v="2024-04-09T00:00:00"/>
    <d v="2024-04-30T00:00:00"/>
    <d v="2024-04-30T00:00:00"/>
    <n v="71"/>
    <n v="0"/>
    <n v="1"/>
    <n v="26.6"/>
    <s v="East Africa"/>
    <m/>
    <x v="2"/>
    <x v="2"/>
    <n v="1"/>
    <n v="21"/>
    <x v="1"/>
  </r>
  <r>
    <s v="DL-02263"/>
    <s v="CUST-1340"/>
    <s v=""/>
    <x v="4"/>
    <s v="Negotiation"/>
    <s v="$7,968"/>
    <n v="7968"/>
    <x v="7"/>
    <x v="0"/>
    <x v="0"/>
    <s v="2023-12-25"/>
    <d v="2023-12-25T00:00:00"/>
    <d v="2024-04-26T00:00:00"/>
    <d v="2024-04-26T00:00:00"/>
    <m/>
    <s v=""/>
    <m/>
    <n v="0"/>
    <n v="1"/>
    <m/>
    <s v="Middle East"/>
    <m/>
    <x v="0"/>
    <x v="2"/>
    <n v="0"/>
    <s v=""/>
    <x v="0"/>
  </r>
  <r>
    <s v="DL-02264"/>
    <s v="CUST-0128"/>
    <s v="CMP-203"/>
    <x v="2"/>
    <s v="Qualification"/>
    <s v="44244"/>
    <n v="44244"/>
    <x v="3"/>
    <x v="42"/>
    <x v="21"/>
    <s v="2022-08-25"/>
    <d v="2022-08-25T00:00:00"/>
    <d v="2022-12-18T00:00:00"/>
    <d v="2022-12-18T00:00:00"/>
    <m/>
    <s v=""/>
    <m/>
    <n v="0"/>
    <n v="1"/>
    <m/>
    <s v="Southeast Asia"/>
    <m/>
    <x v="0"/>
    <x v="0"/>
    <n v="0"/>
    <s v=""/>
    <x v="0"/>
  </r>
  <r>
    <s v="DL-02265"/>
    <s v="CUST-0866"/>
    <s v="CMP-093"/>
    <x v="2"/>
    <s v="Closed Lost"/>
    <s v="17,397"/>
    <n v="17397"/>
    <x v="1"/>
    <x v="13"/>
    <x v="12"/>
    <s v="2024-01-02"/>
    <d v="2024-01-02T00:00:00"/>
    <d v="2024-02-16T00:00:00"/>
    <d v="2024-02-16T00:00:00"/>
    <d v="2024-06-14T00:00:00"/>
    <d v="2024-06-14T00:00:00"/>
    <n v="164"/>
    <n v="0"/>
    <n v="1"/>
    <n v="19.2"/>
    <s v="Southeast Asia"/>
    <m/>
    <x v="2"/>
    <x v="0"/>
    <n v="1"/>
    <n v="119"/>
    <x v="0"/>
  </r>
  <r>
    <s v="DL-02266"/>
    <s v="CUST-0279"/>
    <s v=""/>
    <x v="0"/>
    <s v="Proposal"/>
    <s v="9,080"/>
    <n v="9080"/>
    <x v="3"/>
    <x v="16"/>
    <x v="15"/>
    <s v="2024-01-16"/>
    <d v="2024-01-16T00:00:00"/>
    <d v="2024-02-04T00:00:00"/>
    <d v="2024-02-04T00:00:00"/>
    <m/>
    <s v=""/>
    <m/>
    <n v="0"/>
    <n v="1"/>
    <n v="11.3"/>
    <s v="South Asia"/>
    <m/>
    <x v="0"/>
    <x v="2"/>
    <n v="0"/>
    <s v=""/>
    <x v="0"/>
  </r>
  <r>
    <s v="DL-02267"/>
    <s v="CUST-1441"/>
    <s v="CMP-070"/>
    <x v="3"/>
    <s v="Qualification"/>
    <s v="$22,432"/>
    <n v="22432"/>
    <x v="2"/>
    <x v="25"/>
    <x v="21"/>
    <s v="2024-06-24"/>
    <d v="2024-06-24T00:00:00"/>
    <d v="2024-12-04T00:00:00"/>
    <d v="2024-12-04T00:00:00"/>
    <m/>
    <s v=""/>
    <m/>
    <n v="0"/>
    <n v="1"/>
    <n v="17.100000000000001"/>
    <s v="East Africa"/>
    <m/>
    <x v="0"/>
    <x v="1"/>
    <n v="0"/>
    <s v=""/>
    <x v="0"/>
  </r>
  <r>
    <s v="DL-02268"/>
    <s v="CUST-1197"/>
    <s v="CMP-276"/>
    <x v="0"/>
    <s v="Proposal"/>
    <s v="3462"/>
    <n v="3462"/>
    <x v="4"/>
    <x v="0"/>
    <x v="0"/>
    <s v="2022-03-15"/>
    <d v="2022-03-15T00:00:00"/>
    <m/>
    <s v=""/>
    <m/>
    <s v=""/>
    <m/>
    <n v="0"/>
    <n v="1"/>
    <n v="24.2"/>
    <s v="Southeast Asia"/>
    <m/>
    <x v="0"/>
    <x v="2"/>
    <n v="0"/>
    <s v=""/>
    <x v="0"/>
  </r>
  <r>
    <s v="DL-02269"/>
    <s v="CUST-1185"/>
    <s v="CMP-137"/>
    <x v="4"/>
    <s v="Proposal"/>
    <s v="$12,740"/>
    <n v="12740"/>
    <x v="3"/>
    <x v="3"/>
    <x v="3"/>
    <s v="21/03/2022"/>
    <d v="2022-03-21T00:00:00"/>
    <d v="2022-05-18T00:00:00"/>
    <d v="2022-05-18T00:00:00"/>
    <m/>
    <s v=""/>
    <m/>
    <n v="0"/>
    <n v="1"/>
    <n v="10.5"/>
    <s v="South Asia"/>
    <m/>
    <x v="0"/>
    <x v="1"/>
    <n v="0"/>
    <s v=""/>
    <x v="0"/>
  </r>
  <r>
    <s v="DL-02270"/>
    <s v="CUST-0259"/>
    <s v="CMP-374"/>
    <x v="3"/>
    <s v="Negotiation"/>
    <s v="23,930"/>
    <n v="23930"/>
    <x v="1"/>
    <x v="22"/>
    <x v="20"/>
    <s v="2023-03-16"/>
    <d v="2023-03-16T00:00:00"/>
    <d v="2023-06-06T00:00:00"/>
    <d v="2023-06-06T00:00:00"/>
    <m/>
    <s v=""/>
    <m/>
    <n v="0"/>
    <n v="1"/>
    <n v="1.2"/>
    <s v="Middle East"/>
    <m/>
    <x v="0"/>
    <x v="2"/>
    <n v="0"/>
    <s v=""/>
    <x v="0"/>
  </r>
  <r>
    <s v="DL-02271"/>
    <s v="CUST-0050"/>
    <s v="CMP-112"/>
    <x v="3"/>
    <s v="Proposal"/>
    <s v="7436"/>
    <n v="7436"/>
    <x v="0"/>
    <x v="7"/>
    <x v="6"/>
    <s v="2023-07-25"/>
    <d v="2023-07-25T00:00:00"/>
    <d v="2023-09-04T00:00:00"/>
    <d v="2023-09-04T00:00:00"/>
    <m/>
    <s v=""/>
    <m/>
    <n v="0"/>
    <n v="1"/>
    <n v="18.899999999999999"/>
    <s v="Middle East"/>
    <m/>
    <x v="0"/>
    <x v="2"/>
    <n v="0"/>
    <s v=""/>
    <x v="0"/>
  </r>
  <r>
    <s v="DL-02272"/>
    <s v="CUST-0630"/>
    <s v="CMP-349"/>
    <x v="1"/>
    <s v="Prospecting"/>
    <s v="135098"/>
    <n v="135098"/>
    <x v="8"/>
    <x v="13"/>
    <x v="12"/>
    <s v="2024-03-23"/>
    <d v="2024-03-23T00:00:00"/>
    <d v="2024-05-01T00:00:00"/>
    <d v="2024-05-01T00:00:00"/>
    <m/>
    <s v=""/>
    <m/>
    <n v="0"/>
    <n v="1"/>
    <n v="17.3"/>
    <s v="Middle East"/>
    <m/>
    <x v="0"/>
    <x v="0"/>
    <n v="0"/>
    <s v=""/>
    <x v="0"/>
  </r>
  <r>
    <s v="DL-02273"/>
    <s v="CUST-0900"/>
    <s v="CMP-357"/>
    <x v="1"/>
    <s v="Proposal"/>
    <s v="$75,734"/>
    <n v="75734"/>
    <x v="1"/>
    <x v="1"/>
    <x v="1"/>
    <s v="2023-06-05"/>
    <d v="2023-06-05T00:00:00"/>
    <d v="2023-09-05T00:00:00"/>
    <d v="2023-09-05T00:00:00"/>
    <m/>
    <s v=""/>
    <m/>
    <n v="0"/>
    <n v="1"/>
    <m/>
    <s v="ANZ"/>
    <m/>
    <x v="0"/>
    <x v="2"/>
    <n v="0"/>
    <s v=""/>
    <x v="0"/>
  </r>
  <r>
    <s v="DL-02274"/>
    <s v="CUST-0793"/>
    <s v="CMP-081"/>
    <x v="1"/>
    <s v="Closed Won"/>
    <s v="$121,160"/>
    <n v="121160"/>
    <x v="8"/>
    <x v="25"/>
    <x v="21"/>
    <s v="2024-04-14"/>
    <d v="2024-04-14T00:00:00"/>
    <d v="2024-06-06T00:00:00"/>
    <d v="2024-06-06T00:00:00"/>
    <d v="2024-05-10T00:00:00"/>
    <d v="2024-05-10T00:00:00"/>
    <n v="26"/>
    <n v="1"/>
    <n v="4"/>
    <n v="23.4"/>
    <s v="Middle East"/>
    <m/>
    <x v="1"/>
    <x v="0"/>
    <n v="1"/>
    <n v="-27"/>
    <x v="1"/>
  </r>
  <r>
    <s v="DL-02275"/>
    <s v="CUST-0235"/>
    <s v="CMP-139"/>
    <x v="3"/>
    <s v="Prospecting"/>
    <s v="16052"/>
    <n v="16052"/>
    <x v="2"/>
    <x v="10"/>
    <x v="9"/>
    <s v="2024-03-29"/>
    <d v="2024-03-29T00:00:00"/>
    <d v="2024-05-24T00:00:00"/>
    <d v="2024-05-24T00:00:00"/>
    <m/>
    <s v=""/>
    <m/>
    <n v="0"/>
    <n v="1"/>
    <n v="6.3"/>
    <s v="South Asia"/>
    <m/>
    <x v="0"/>
    <x v="2"/>
    <n v="0"/>
    <s v=""/>
    <x v="0"/>
  </r>
  <r>
    <s v="DL-02276"/>
    <s v="CUST-0778"/>
    <s v="CMP-272"/>
    <x v="2"/>
    <s v="Prospecting"/>
    <s v="18K"/>
    <n v="18000"/>
    <x v="5"/>
    <x v="21"/>
    <x v="19"/>
    <s v="2023-06-11"/>
    <d v="2023-06-11T00:00:00"/>
    <m/>
    <s v=""/>
    <m/>
    <s v=""/>
    <m/>
    <n v="0"/>
    <n v="1"/>
    <n v="12"/>
    <s v="Middle East"/>
    <m/>
    <x v="0"/>
    <x v="0"/>
    <n v="0"/>
    <s v=""/>
    <x v="0"/>
  </r>
  <r>
    <s v="DL-02277"/>
    <s v="CUST-1174"/>
    <s v=""/>
    <x v="4"/>
    <s v="Closed Won"/>
    <s v="12045"/>
    <n v="12045"/>
    <x v="3"/>
    <x v="1"/>
    <x v="1"/>
    <s v="09/10/2022"/>
    <d v="2022-10-09T00:00:00"/>
    <d v="2022-11-10T00:00:00"/>
    <d v="2022-11-10T00:00:00"/>
    <d v="2023-03-20T00:00:00"/>
    <d v="2023-03-20T00:00:00"/>
    <n v="162"/>
    <n v="0"/>
    <n v="1"/>
    <n v="1.3"/>
    <s v="Southeast Asia"/>
    <m/>
    <x v="1"/>
    <x v="2"/>
    <n v="1"/>
    <n v="130"/>
    <x v="0"/>
  </r>
  <r>
    <s v="DL-02278"/>
    <s v="CUST-0908"/>
    <s v="CMP-075"/>
    <x v="1"/>
    <s v="Closed Lost"/>
    <s v="160054"/>
    <n v="160054"/>
    <x v="7"/>
    <x v="14"/>
    <x v="13"/>
    <s v="2022-06-06"/>
    <d v="2022-06-06T00:00:00"/>
    <d v="2022-08-11T00:00:00"/>
    <d v="2022-08-11T00:00:00"/>
    <d v="2022-08-02T00:00:00"/>
    <d v="2022-08-02T00:00:00"/>
    <n v="57"/>
    <n v="0"/>
    <n v="1"/>
    <m/>
    <s v="South Asia"/>
    <m/>
    <x v="2"/>
    <x v="0"/>
    <n v="1"/>
    <n v="-9"/>
    <x v="1"/>
  </r>
  <r>
    <s v="DL-02279"/>
    <s v="CUST-0950"/>
    <s v=""/>
    <x v="3"/>
    <s v="Closed Won"/>
    <s v="$13,690"/>
    <n v="13690"/>
    <x v="4"/>
    <x v="15"/>
    <x v="14"/>
    <s v="21/01/2022"/>
    <d v="2022-01-21T00:00:00"/>
    <d v="2022-04-02T00:00:00"/>
    <d v="2022-04-02T00:00:00"/>
    <d v="2022-04-25T00:00:00"/>
    <d v="2022-04-25T00:00:00"/>
    <n v="94"/>
    <n v="1"/>
    <n v="1"/>
    <n v="29.8"/>
    <s v="ANZ"/>
    <m/>
    <x v="1"/>
    <x v="0"/>
    <n v="1"/>
    <n v="23"/>
    <x v="1"/>
  </r>
  <r>
    <s v="DL-02280"/>
    <s v="CUST-1367"/>
    <s v="CMP-362"/>
    <x v="1"/>
    <s v="Negotiation"/>
    <s v="118755"/>
    <n v="118755"/>
    <x v="1"/>
    <x v="13"/>
    <x v="12"/>
    <s v="2022-07-19"/>
    <d v="2022-07-19T00:00:00"/>
    <d v="2022-08-15T00:00:00"/>
    <d v="2022-08-15T00:00:00"/>
    <m/>
    <s v=""/>
    <m/>
    <n v="0"/>
    <n v="1"/>
    <n v="9.8000000000000007"/>
    <s v="Southeast Asia"/>
    <m/>
    <x v="0"/>
    <x v="0"/>
    <n v="0"/>
    <s v=""/>
    <x v="0"/>
  </r>
  <r>
    <s v="DL-02281"/>
    <s v="CUST-0545"/>
    <s v="CMP-124"/>
    <x v="2"/>
    <s v="Negotiation"/>
    <s v="12,653"/>
    <n v="12653"/>
    <x v="7"/>
    <x v="15"/>
    <x v="14"/>
    <s v="2024-09-12"/>
    <d v="2024-09-12T00:00:00"/>
    <d v="2024-10-20T00:00:00"/>
    <d v="2024-10-20T00:00:00"/>
    <m/>
    <s v=""/>
    <m/>
    <n v="0"/>
    <n v="1"/>
    <n v="32.200000000000003"/>
    <s v="ANZ"/>
    <m/>
    <x v="0"/>
    <x v="2"/>
    <n v="0"/>
    <s v=""/>
    <x v="0"/>
  </r>
  <r>
    <s v="DL-02282"/>
    <s v="CUST-1185"/>
    <s v="CMP-113"/>
    <x v="3"/>
    <s v="Closed Won"/>
    <s v="9318"/>
    <n v="9318"/>
    <x v="5"/>
    <x v="4"/>
    <x v="4"/>
    <s v="2024-05-07"/>
    <d v="2024-05-07T00:00:00"/>
    <d v="2024-09-25T00:00:00"/>
    <d v="2024-09-25T00:00:00"/>
    <d v="2024-09-16T00:00:00"/>
    <d v="2024-09-16T00:00:00"/>
    <n v="132"/>
    <n v="0"/>
    <n v="1"/>
    <n v="33.700000000000003"/>
    <s v="East Africa"/>
    <m/>
    <x v="1"/>
    <x v="1"/>
    <n v="1"/>
    <n v="-9"/>
    <x v="1"/>
  </r>
  <r>
    <s v="DL-02283"/>
    <s v="CUST-1197"/>
    <s v=""/>
    <x v="1"/>
    <s v="Closed Lost"/>
    <s v="$172,808"/>
    <n v="172808"/>
    <x v="4"/>
    <x v="1"/>
    <x v="1"/>
    <s v="2023-06-08"/>
    <d v="2023-06-08T00:00:00"/>
    <d v="2023-07-27T00:00:00"/>
    <d v="2023-07-27T00:00:00"/>
    <d v="2023-09-08T00:00:00"/>
    <d v="2023-09-08T00:00:00"/>
    <n v="92"/>
    <n v="0"/>
    <n v="1"/>
    <n v="25.3"/>
    <s v="Middle East"/>
    <m/>
    <x v="2"/>
    <x v="2"/>
    <n v="1"/>
    <n v="43"/>
    <x v="0"/>
  </r>
  <r>
    <s v="DL-02284"/>
    <s v="CUST-0028"/>
    <s v="CMP-391"/>
    <x v="0"/>
    <s v="Demo"/>
    <s v="$8,279"/>
    <n v="8279"/>
    <x v="8"/>
    <x v="6"/>
    <x v="2"/>
    <s v="16/11/2023"/>
    <d v="2023-11-16T00:00:00"/>
    <d v="2024-05-07T00:00:00"/>
    <d v="2024-05-07T00:00:00"/>
    <m/>
    <s v=""/>
    <m/>
    <n v="0"/>
    <n v="1"/>
    <n v="6.7"/>
    <s v="East Africa"/>
    <m/>
    <x v="0"/>
    <x v="1"/>
    <n v="0"/>
    <s v=""/>
    <x v="0"/>
  </r>
  <r>
    <s v="DL-02285"/>
    <s v="CUST-1220"/>
    <s v="CMP-026"/>
    <x v="0"/>
    <s v="Proposal"/>
    <s v="1,505"/>
    <n v="1505"/>
    <x v="4"/>
    <x v="14"/>
    <x v="13"/>
    <s v="2022-03-09"/>
    <d v="2022-03-09T00:00:00"/>
    <d v="2022-08-08T00:00:00"/>
    <d v="2022-08-08T00:00:00"/>
    <m/>
    <s v=""/>
    <m/>
    <n v="0"/>
    <n v="1"/>
    <m/>
    <s v="South Asia"/>
    <m/>
    <x v="0"/>
    <x v="1"/>
    <n v="0"/>
    <s v=""/>
    <x v="0"/>
  </r>
  <r>
    <s v="DL-02286"/>
    <s v="CUST-1210"/>
    <s v="CMP-353"/>
    <x v="1"/>
    <s v="Prospecting"/>
    <s v="$212,155"/>
    <n v="212155"/>
    <x v="4"/>
    <x v="19"/>
    <x v="17"/>
    <s v="2024-05-30"/>
    <d v="2024-05-30T00:00:00"/>
    <d v="2024-11-16T00:00:00"/>
    <d v="2024-11-16T00:00:00"/>
    <m/>
    <s v=""/>
    <m/>
    <n v="0"/>
    <n v="1"/>
    <n v="6.1"/>
    <s v="East Africa"/>
    <m/>
    <x v="0"/>
    <x v="2"/>
    <n v="0"/>
    <s v=""/>
    <x v="0"/>
  </r>
  <r>
    <s v="DL-02287"/>
    <s v="CUST-0659"/>
    <s v=""/>
    <x v="0"/>
    <s v="Closed Lost"/>
    <s v="$8,848"/>
    <n v="8848"/>
    <x v="0"/>
    <x v="13"/>
    <x v="12"/>
    <s v="2023-11-21"/>
    <d v="2023-11-21T00:00:00"/>
    <d v="2024-05-11T00:00:00"/>
    <d v="2024-05-11T00:00:00"/>
    <d v="2024-03-14T00:00:00"/>
    <d v="2024-03-14T00:00:00"/>
    <n v="114"/>
    <n v="0"/>
    <n v="1"/>
    <n v="20"/>
    <s v="ANZ"/>
    <m/>
    <x v="2"/>
    <x v="1"/>
    <n v="1"/>
    <n v="-58"/>
    <x v="1"/>
  </r>
  <r>
    <s v="DL-02288"/>
    <s v="CUST-0802"/>
    <s v="CMP-103"/>
    <x v="1"/>
    <s v="Demo"/>
    <s v="$176,879"/>
    <n v="176879"/>
    <x v="4"/>
    <x v="20"/>
    <x v="18"/>
    <s v="21/08/2024"/>
    <d v="2024-08-21T00:00:00"/>
    <m/>
    <s v=""/>
    <m/>
    <s v=""/>
    <m/>
    <n v="0"/>
    <n v="1"/>
    <n v="8.6999999999999993"/>
    <s v="ANZ"/>
    <m/>
    <x v="0"/>
    <x v="2"/>
    <n v="0"/>
    <s v=""/>
    <x v="0"/>
  </r>
  <r>
    <s v="DL-02289"/>
    <s v="CUST-0588"/>
    <s v="CMP-151"/>
    <x v="1"/>
    <s v="Closed Lost"/>
    <s v="60307"/>
    <n v="60307"/>
    <x v="0"/>
    <x v="14"/>
    <x v="13"/>
    <s v="2023-11-24"/>
    <d v="2023-11-24T00:00:00"/>
    <d v="2024-04-26T00:00:00"/>
    <d v="2024-04-26T00:00:00"/>
    <d v="2023-12-30T00:00:00"/>
    <d v="2023-12-30T00:00:00"/>
    <n v="36"/>
    <n v="0"/>
    <n v="1"/>
    <n v="3.5"/>
    <s v="ANZ"/>
    <m/>
    <x v="2"/>
    <x v="2"/>
    <n v="1"/>
    <n v="-118"/>
    <x v="1"/>
  </r>
  <r>
    <s v="DL-02290"/>
    <s v="CUST-0365"/>
    <s v=""/>
    <x v="4"/>
    <s v="Prospecting"/>
    <s v="6601"/>
    <n v="6601"/>
    <x v="3"/>
    <x v="5"/>
    <x v="5"/>
    <s v="2023-06-12"/>
    <d v="2023-06-12T00:00:00"/>
    <d v="2023-09-27T00:00:00"/>
    <d v="2023-09-27T00:00:00"/>
    <m/>
    <s v=""/>
    <m/>
    <n v="0"/>
    <n v="1"/>
    <n v="20.399999999999999"/>
    <s v="Southeast Asia"/>
    <m/>
    <x v="0"/>
    <x v="2"/>
    <n v="0"/>
    <s v=""/>
    <x v="0"/>
  </r>
  <r>
    <s v="DL-02291"/>
    <s v="CUST-0311"/>
    <s v="CMP-194"/>
    <x v="0"/>
    <s v="Qualification"/>
    <s v="$7,056"/>
    <n v="7056"/>
    <x v="0"/>
    <x v="1"/>
    <x v="1"/>
    <s v="2024-02-17"/>
    <d v="2024-02-17T00:00:00"/>
    <d v="2024-08-04T00:00:00"/>
    <d v="2024-08-04T00:00:00"/>
    <m/>
    <s v=""/>
    <m/>
    <n v="0"/>
    <n v="1"/>
    <n v="7"/>
    <s v="South Asia"/>
    <m/>
    <x v="0"/>
    <x v="0"/>
    <n v="0"/>
    <s v=""/>
    <x v="0"/>
  </r>
  <r>
    <s v="DL-02292"/>
    <s v="CUST-1214"/>
    <s v="CMP-132"/>
    <x v="1"/>
    <s v="Closed Lost"/>
    <s v="$118,407"/>
    <n v="118407"/>
    <x v="5"/>
    <x v="3"/>
    <x v="3"/>
    <s v="2023-08-20"/>
    <d v="2023-08-20T00:00:00"/>
    <m/>
    <s v=""/>
    <d v="2024-01-28T00:00:00"/>
    <d v="2024-01-28T00:00:00"/>
    <n v="161"/>
    <n v="0"/>
    <n v="1"/>
    <n v="9.6"/>
    <s v="Middle East"/>
    <m/>
    <x v="2"/>
    <x v="2"/>
    <n v="1"/>
    <s v=""/>
    <x v="0"/>
  </r>
  <r>
    <s v="DL-02293"/>
    <s v="CUST-0410"/>
    <s v=""/>
    <x v="4"/>
    <s v="Closed Lost"/>
    <s v="$6,834"/>
    <n v="6834"/>
    <x v="6"/>
    <x v="14"/>
    <x v="13"/>
    <s v="2023-01-22"/>
    <d v="2023-01-22T00:00:00"/>
    <d v="2023-04-09T00:00:00"/>
    <d v="2023-04-09T00:00:00"/>
    <d v="2023-07-20T00:00:00"/>
    <d v="2023-07-20T00:00:00"/>
    <n v="179"/>
    <n v="0"/>
    <n v="1"/>
    <n v="9.6"/>
    <s v="South Asia"/>
    <m/>
    <x v="2"/>
    <x v="2"/>
    <n v="1"/>
    <n v="102"/>
    <x v="0"/>
  </r>
  <r>
    <s v="DL-02294"/>
    <s v="CUST-0919"/>
    <s v="CMP-175"/>
    <x v="1"/>
    <s v="Demo"/>
    <s v="133K"/>
    <n v="133000"/>
    <x v="8"/>
    <x v="13"/>
    <x v="12"/>
    <s v="2023-05-04"/>
    <d v="2023-05-04T00:00:00"/>
    <d v="2023-08-23T00:00:00"/>
    <d v="2023-08-23T00:00:00"/>
    <m/>
    <s v=""/>
    <m/>
    <n v="0"/>
    <n v="1"/>
    <n v="7"/>
    <s v="ANZ"/>
    <m/>
    <x v="0"/>
    <x v="0"/>
    <n v="0"/>
    <s v=""/>
    <x v="0"/>
  </r>
  <r>
    <s v="DL-02295"/>
    <s v="CUST-0693"/>
    <s v="CMP-219"/>
    <x v="0"/>
    <s v="Proposal"/>
    <s v="5951"/>
    <n v="5951"/>
    <x v="4"/>
    <x v="10"/>
    <x v="9"/>
    <s v="18/09/2022"/>
    <d v="2022-09-18T00:00:00"/>
    <d v="2023-02-15T00:00:00"/>
    <d v="2023-02-15T00:00:00"/>
    <m/>
    <s v=""/>
    <m/>
    <n v="0"/>
    <n v="1"/>
    <n v="34.200000000000003"/>
    <s v="Southeast Asia"/>
    <m/>
    <x v="0"/>
    <x v="0"/>
    <n v="0"/>
    <s v=""/>
    <x v="0"/>
  </r>
  <r>
    <s v="DL-02296"/>
    <s v="CUST-0438"/>
    <s v="CMP-098"/>
    <x v="3"/>
    <s v="Closed Won"/>
    <s v="$9,878"/>
    <n v="9878"/>
    <x v="1"/>
    <x v="7"/>
    <x v="6"/>
    <s v="2023-11-16"/>
    <d v="2023-11-16T00:00:00"/>
    <d v="2023-12-21T00:00:00"/>
    <d v="2023-12-21T00:00:00"/>
    <d v="2024-02-17T00:00:00"/>
    <d v="2024-02-17T00:00:00"/>
    <n v="93"/>
    <n v="1"/>
    <n v="3"/>
    <n v="21.3"/>
    <s v="Southeast Asia"/>
    <m/>
    <x v="1"/>
    <x v="0"/>
    <n v="1"/>
    <n v="58"/>
    <x v="0"/>
  </r>
  <r>
    <s v="DL-02297"/>
    <s v="CUST-0331"/>
    <s v="CMP-285"/>
    <x v="4"/>
    <s v="Closed Lost"/>
    <s v="$13,012"/>
    <n v="13012"/>
    <x v="8"/>
    <x v="13"/>
    <x v="12"/>
    <s v="2023-12-21"/>
    <d v="2023-12-21T00:00:00"/>
    <d v="2024-06-12T00:00:00"/>
    <d v="2024-06-12T00:00:00"/>
    <d v="2024-04-16T00:00:00"/>
    <d v="2024-04-16T00:00:00"/>
    <n v="117"/>
    <n v="0"/>
    <n v="1"/>
    <m/>
    <s v="Middle East"/>
    <m/>
    <x v="2"/>
    <x v="0"/>
    <n v="1"/>
    <n v="-57"/>
    <x v="1"/>
  </r>
  <r>
    <s v="DL-02298"/>
    <s v="CUST-0952"/>
    <s v="CMP-119"/>
    <x v="0"/>
    <s v="Demo"/>
    <s v="6K"/>
    <n v="6000"/>
    <x v="8"/>
    <x v="21"/>
    <x v="19"/>
    <s v="2022-11-21"/>
    <d v="2022-11-21T00:00:00"/>
    <d v="2023-01-14T00:00:00"/>
    <d v="2023-01-14T00:00:00"/>
    <m/>
    <s v=""/>
    <m/>
    <n v="0"/>
    <n v="1"/>
    <n v="26.1"/>
    <s v="South Asia"/>
    <m/>
    <x v="0"/>
    <x v="0"/>
    <n v="0"/>
    <s v=""/>
    <x v="0"/>
  </r>
  <r>
    <s v="DL-02299"/>
    <s v="CUST-1059"/>
    <s v="CMP-057"/>
    <x v="1"/>
    <s v="Qualification"/>
    <s v="52453"/>
    <n v="52453"/>
    <x v="4"/>
    <x v="11"/>
    <x v="10"/>
    <s v="2024-03-08"/>
    <d v="2024-03-08T00:00:00"/>
    <d v="2024-07-09T00:00:00"/>
    <d v="2024-07-09T00:00:00"/>
    <m/>
    <s v=""/>
    <m/>
    <n v="0"/>
    <n v="1"/>
    <n v="24.6"/>
    <s v="East Africa"/>
    <m/>
    <x v="0"/>
    <x v="0"/>
    <n v="0"/>
    <s v=""/>
    <x v="0"/>
  </r>
  <r>
    <s v="DL-02300"/>
    <s v="CUST-1431"/>
    <s v="CMP-198"/>
    <x v="3"/>
    <s v="Negotiation"/>
    <s v="21142"/>
    <n v="21142"/>
    <x v="3"/>
    <x v="17"/>
    <x v="16"/>
    <s v="2022-01-31"/>
    <d v="2022-01-31T00:00:00"/>
    <d v="2022-07-27T00:00:00"/>
    <d v="2022-07-27T00:00:00"/>
    <m/>
    <s v=""/>
    <m/>
    <n v="0"/>
    <n v="1"/>
    <n v="19"/>
    <s v="Southeast Asia"/>
    <m/>
    <x v="0"/>
    <x v="0"/>
    <n v="0"/>
    <s v=""/>
    <x v="0"/>
  </r>
  <r>
    <s v="DL-02301"/>
    <s v="CUST-1223"/>
    <s v=""/>
    <x v="1"/>
    <s v="Closed Lost"/>
    <s v="135307"/>
    <n v="135307"/>
    <x v="0"/>
    <x v="9"/>
    <x v="8"/>
    <s v="2023-08-06"/>
    <d v="2023-08-06T00:00:00"/>
    <d v="2023-09-23T00:00:00"/>
    <d v="2023-09-23T00:00:00"/>
    <d v="2023-09-26T00:00:00"/>
    <d v="2023-09-26T00:00:00"/>
    <n v="51"/>
    <n v="0"/>
    <n v="1"/>
    <n v="19.8"/>
    <s v="South Asia"/>
    <m/>
    <x v="2"/>
    <x v="0"/>
    <n v="1"/>
    <n v="3"/>
    <x v="1"/>
  </r>
  <r>
    <s v="DL-02302"/>
    <s v="CUST-1203"/>
    <s v="CMP-131"/>
    <x v="1"/>
    <s v="Prospecting"/>
    <s v="68,053"/>
    <n v="68053"/>
    <x v="4"/>
    <x v="20"/>
    <x v="18"/>
    <s v="2022-07-17"/>
    <d v="2022-07-17T00:00:00"/>
    <d v="2022-10-12T00:00:00"/>
    <d v="2022-10-12T00:00:00"/>
    <m/>
    <s v=""/>
    <m/>
    <n v="0"/>
    <n v="1"/>
    <n v="1.5"/>
    <s v="South Asia"/>
    <m/>
    <x v="0"/>
    <x v="2"/>
    <n v="0"/>
    <s v=""/>
    <x v="0"/>
  </r>
  <r>
    <s v="DL-02303"/>
    <s v="CUST-0408"/>
    <s v="CMP-061"/>
    <x v="0"/>
    <s v="Negotiation"/>
    <s v="6,935"/>
    <n v="6935"/>
    <x v="2"/>
    <x v="22"/>
    <x v="20"/>
    <s v="2022-10-01"/>
    <d v="2022-10-01T00:00:00"/>
    <d v="2022-12-22T00:00:00"/>
    <d v="2022-12-22T00:00:00"/>
    <m/>
    <s v=""/>
    <m/>
    <n v="0"/>
    <n v="1"/>
    <n v="6"/>
    <s v="East Africa"/>
    <m/>
    <x v="0"/>
    <x v="2"/>
    <n v="0"/>
    <s v=""/>
    <x v="0"/>
  </r>
  <r>
    <s v="DL-02304"/>
    <s v="CUST-0542"/>
    <s v="CMP-158"/>
    <x v="1"/>
    <s v="Demo"/>
    <s v="$67,469"/>
    <n v="67469"/>
    <x v="0"/>
    <x v="1"/>
    <x v="1"/>
    <s v="2024-02-03"/>
    <d v="2024-02-03T00:00:00"/>
    <d v="2024-06-19T00:00:00"/>
    <d v="2024-06-19T00:00:00"/>
    <m/>
    <s v=""/>
    <m/>
    <n v="0"/>
    <n v="1"/>
    <n v="26.3"/>
    <s v="Middle East"/>
    <m/>
    <x v="0"/>
    <x v="0"/>
    <n v="0"/>
    <s v=""/>
    <x v="0"/>
  </r>
  <r>
    <s v="DL-02305"/>
    <s v="CUST-1487"/>
    <s v="CMP-012"/>
    <x v="2"/>
    <s v="Demo"/>
    <s v="$11,221"/>
    <n v="11221"/>
    <x v="0"/>
    <x v="33"/>
    <x v="6"/>
    <s v="2024-07-28"/>
    <d v="2024-07-28T00:00:00"/>
    <d v="2024-12-06T00:00:00"/>
    <d v="2024-12-06T00:00:00"/>
    <m/>
    <s v=""/>
    <m/>
    <n v="0"/>
    <n v="1"/>
    <n v="23"/>
    <s v="East Africa"/>
    <m/>
    <x v="0"/>
    <x v="2"/>
    <n v="0"/>
    <s v=""/>
    <x v="0"/>
  </r>
  <r>
    <s v="DL-02306"/>
    <s v="CUST-0083"/>
    <s v="CMP-350"/>
    <x v="2"/>
    <s v="Prospecting"/>
    <s v="47K"/>
    <n v="47000"/>
    <x v="4"/>
    <x v="16"/>
    <x v="15"/>
    <s v="2024-06-29"/>
    <d v="2024-06-29T00:00:00"/>
    <d v="2024-10-06T00:00:00"/>
    <d v="2024-10-06T00:00:00"/>
    <m/>
    <s v=""/>
    <m/>
    <n v="0"/>
    <n v="1"/>
    <n v="27.8"/>
    <s v="Southeast Asia"/>
    <m/>
    <x v="0"/>
    <x v="2"/>
    <n v="0"/>
    <s v=""/>
    <x v="0"/>
  </r>
  <r>
    <s v="DL-02307"/>
    <s v="CUST-0767"/>
    <s v="CMP-161"/>
    <x v="2"/>
    <s v="Qualification"/>
    <s v="32461"/>
    <n v="32461"/>
    <x v="7"/>
    <x v="16"/>
    <x v="15"/>
    <s v="2024-01-14"/>
    <d v="2024-01-14T00:00:00"/>
    <d v="2024-06-22T00:00:00"/>
    <d v="2024-06-22T00:00:00"/>
    <m/>
    <s v=""/>
    <m/>
    <n v="0"/>
    <n v="1"/>
    <n v="21.9"/>
    <s v="Middle East"/>
    <m/>
    <x v="0"/>
    <x v="2"/>
    <n v="0"/>
    <s v=""/>
    <x v="0"/>
  </r>
  <r>
    <s v="DL-02308"/>
    <s v="CUST-0348"/>
    <s v="CMP-165"/>
    <x v="3"/>
    <s v="Qualification"/>
    <s v="10844"/>
    <n v="10844"/>
    <x v="3"/>
    <x v="14"/>
    <x v="13"/>
    <s v="2023-08-04"/>
    <d v="2023-08-04T00:00:00"/>
    <d v="2023-11-07T00:00:00"/>
    <d v="2023-11-07T00:00:00"/>
    <m/>
    <s v=""/>
    <m/>
    <n v="0"/>
    <n v="1"/>
    <n v="4.8"/>
    <s v="East Africa"/>
    <m/>
    <x v="0"/>
    <x v="2"/>
    <n v="0"/>
    <s v=""/>
    <x v="0"/>
  </r>
  <r>
    <s v="DL-02309"/>
    <s v="CUST-0927"/>
    <s v=""/>
    <x v="2"/>
    <s v="Closed Won"/>
    <s v="$26,801"/>
    <n v="26801"/>
    <x v="0"/>
    <x v="1"/>
    <x v="1"/>
    <s v="03/04/2024"/>
    <d v="2024-04-03T00:00:00"/>
    <d v="2024-07-20T00:00:00"/>
    <d v="2024-07-20T00:00:00"/>
    <d v="2024-10-15T00:00:00"/>
    <d v="2024-10-15T00:00:00"/>
    <n v="195"/>
    <n v="1"/>
    <n v="1"/>
    <n v="29.5"/>
    <s v="South Asia"/>
    <m/>
    <x v="1"/>
    <x v="2"/>
    <n v="1"/>
    <n v="87"/>
    <x v="0"/>
  </r>
  <r>
    <s v="DL-02310"/>
    <s v="CUST-0153"/>
    <s v="CMP-179"/>
    <x v="4"/>
    <s v="Prospecting"/>
    <s v="$9,545"/>
    <n v="9545"/>
    <x v="7"/>
    <x v="16"/>
    <x v="15"/>
    <s v="2022-09-29"/>
    <d v="2022-09-29T00:00:00"/>
    <d v="2022-11-13T00:00:00"/>
    <d v="2022-11-13T00:00:00"/>
    <m/>
    <s v=""/>
    <m/>
    <n v="0"/>
    <n v="1"/>
    <m/>
    <s v="ANZ"/>
    <m/>
    <x v="0"/>
    <x v="2"/>
    <n v="0"/>
    <s v=""/>
    <x v="0"/>
  </r>
  <r>
    <s v="DL-02311"/>
    <s v="CUST-1142"/>
    <s v="CMP-321"/>
    <x v="4"/>
    <s v="Qualification"/>
    <s v="$4,951"/>
    <n v="4951"/>
    <x v="5"/>
    <x v="14"/>
    <x v="13"/>
    <s v="2022-02-03"/>
    <d v="2022-02-03T00:00:00"/>
    <d v="2022-06-30T00:00:00"/>
    <d v="2022-06-30T00:00:00"/>
    <m/>
    <s v=""/>
    <m/>
    <n v="0"/>
    <n v="1"/>
    <n v="24.7"/>
    <s v="South Asia"/>
    <m/>
    <x v="0"/>
    <x v="2"/>
    <n v="0"/>
    <s v=""/>
    <x v="0"/>
  </r>
  <r>
    <s v="DL-02312"/>
    <s v="CUST-0684"/>
    <s v="CMP-064"/>
    <x v="3"/>
    <s v="Qualification"/>
    <s v="$10,373"/>
    <n v="10373"/>
    <x v="6"/>
    <x v="19"/>
    <x v="17"/>
    <s v="2024-04-12"/>
    <d v="2024-04-12T00:00:00"/>
    <d v="2024-06-13T00:00:00"/>
    <d v="2024-06-13T00:00:00"/>
    <m/>
    <s v=""/>
    <m/>
    <n v="0"/>
    <n v="1"/>
    <n v="22.4"/>
    <s v="ANZ"/>
    <m/>
    <x v="0"/>
    <x v="1"/>
    <n v="0"/>
    <s v=""/>
    <x v="0"/>
  </r>
  <r>
    <s v="DL-02313"/>
    <s v="CUST-0855"/>
    <s v="CMP-121"/>
    <x v="0"/>
    <s v="Prospecting"/>
    <s v="8471"/>
    <n v="8471"/>
    <x v="5"/>
    <x v="21"/>
    <x v="19"/>
    <s v="05/02/2024"/>
    <d v="2024-02-05T00:00:00"/>
    <d v="2024-07-11T00:00:00"/>
    <d v="2024-07-11T00:00:00"/>
    <m/>
    <s v=""/>
    <m/>
    <n v="0"/>
    <n v="1"/>
    <m/>
    <s v="ANZ"/>
    <m/>
    <x v="0"/>
    <x v="0"/>
    <n v="0"/>
    <s v=""/>
    <x v="0"/>
  </r>
  <r>
    <s v="DL-02314"/>
    <s v="CUST-1205"/>
    <s v="CMP-037"/>
    <x v="1"/>
    <s v="Negotiation"/>
    <s v="$56,355"/>
    <n v="56355"/>
    <x v="3"/>
    <x v="17"/>
    <x v="16"/>
    <s v="2024-09-03"/>
    <d v="2024-09-03T00:00:00"/>
    <d v="2024-11-23T00:00:00"/>
    <d v="2024-11-23T00:00:00"/>
    <m/>
    <s v=""/>
    <m/>
    <n v="0"/>
    <n v="1"/>
    <n v="33.799999999999997"/>
    <s v="Middle East"/>
    <m/>
    <x v="0"/>
    <x v="2"/>
    <n v="0"/>
    <s v=""/>
    <x v="0"/>
  </r>
  <r>
    <s v="DL-02315"/>
    <s v="CUST-0590"/>
    <s v="CMP-186"/>
    <x v="4"/>
    <s v="Prospecting"/>
    <s v="11893"/>
    <n v="11893"/>
    <x v="7"/>
    <x v="19"/>
    <x v="17"/>
    <s v="2022-03-03"/>
    <d v="2022-03-03T00:00:00"/>
    <d v="2022-08-08T00:00:00"/>
    <d v="2022-08-08T00:00:00"/>
    <m/>
    <s v=""/>
    <m/>
    <n v="0"/>
    <n v="1"/>
    <m/>
    <s v="South Asia"/>
    <m/>
    <x v="0"/>
    <x v="1"/>
    <n v="0"/>
    <s v=""/>
    <x v="0"/>
  </r>
  <r>
    <s v="DL-02316"/>
    <s v="CUST-0062"/>
    <s v=""/>
    <x v="3"/>
    <s v="Closed Lost"/>
    <s v="16565"/>
    <n v="16565"/>
    <x v="4"/>
    <x v="4"/>
    <x v="4"/>
    <s v="2023-10-25"/>
    <d v="2023-10-25T00:00:00"/>
    <d v="2023-12-10T00:00:00"/>
    <d v="2023-12-10T00:00:00"/>
    <d v="2023-12-16T00:00:00"/>
    <d v="2023-12-16T00:00:00"/>
    <n v="52"/>
    <n v="0"/>
    <n v="1"/>
    <n v="5.0999999999999996"/>
    <s v="South Asia"/>
    <m/>
    <x v="2"/>
    <x v="2"/>
    <n v="1"/>
    <n v="6"/>
    <x v="1"/>
  </r>
  <r>
    <s v="DL-02317"/>
    <s v="CUST-1128"/>
    <s v="CMP-028"/>
    <x v="3"/>
    <s v="Proposal"/>
    <s v="11,416"/>
    <n v="11416"/>
    <x v="3"/>
    <x v="21"/>
    <x v="19"/>
    <s v="2024-02-25"/>
    <d v="2024-02-25T00:00:00"/>
    <d v="2024-08-01T00:00:00"/>
    <d v="2024-08-01T00:00:00"/>
    <m/>
    <s v=""/>
    <m/>
    <n v="0"/>
    <n v="1"/>
    <m/>
    <s v="South Asia"/>
    <m/>
    <x v="0"/>
    <x v="0"/>
    <n v="0"/>
    <s v=""/>
    <x v="0"/>
  </r>
  <r>
    <s v="DL-02318"/>
    <s v="CUST-0594"/>
    <s v="CMP-265"/>
    <x v="0"/>
    <s v="Demo"/>
    <s v="6739"/>
    <n v="6739"/>
    <x v="0"/>
    <x v="25"/>
    <x v="21"/>
    <s v="2022-07-19"/>
    <d v="2022-07-19T00:00:00"/>
    <d v="2022-08-13T00:00:00"/>
    <d v="2022-08-13T00:00:00"/>
    <m/>
    <s v=""/>
    <m/>
    <n v="0"/>
    <n v="1"/>
    <n v="0.7"/>
    <s v="Southeast Asia"/>
    <m/>
    <x v="0"/>
    <x v="0"/>
    <n v="0"/>
    <s v=""/>
    <x v="0"/>
  </r>
  <r>
    <s v="DL-02319"/>
    <s v="CUST-0208"/>
    <s v="CMP-283"/>
    <x v="4"/>
    <s v="Qualification"/>
    <s v="4261"/>
    <n v="4261"/>
    <x v="1"/>
    <x v="8"/>
    <x v="7"/>
    <s v="2022-11-17"/>
    <d v="2022-11-17T00:00:00"/>
    <d v="2022-12-22T00:00:00"/>
    <d v="2022-12-22T00:00:00"/>
    <m/>
    <s v=""/>
    <m/>
    <n v="0"/>
    <n v="1"/>
    <m/>
    <s v="South Asia"/>
    <m/>
    <x v="0"/>
    <x v="1"/>
    <n v="0"/>
    <s v=""/>
    <x v="0"/>
  </r>
  <r>
    <s v="DL-02320"/>
    <s v="CUST-1500"/>
    <s v="CMP-014"/>
    <x v="3"/>
    <s v="Proposal"/>
    <s v="13,223"/>
    <n v="13223"/>
    <x v="2"/>
    <x v="16"/>
    <x v="15"/>
    <s v="2022-12-24"/>
    <d v="2022-12-24T00:00:00"/>
    <d v="2023-06-14T00:00:00"/>
    <d v="2023-06-14T00:00:00"/>
    <m/>
    <s v=""/>
    <m/>
    <n v="0"/>
    <n v="1"/>
    <n v="17.5"/>
    <s v="ANZ"/>
    <m/>
    <x v="0"/>
    <x v="0"/>
    <n v="0"/>
    <s v=""/>
    <x v="0"/>
  </r>
  <r>
    <s v="DL-02321"/>
    <s v="CUST-1251"/>
    <s v=""/>
    <x v="1"/>
    <s v="Demo"/>
    <s v="196K"/>
    <n v="196000"/>
    <x v="2"/>
    <x v="7"/>
    <x v="6"/>
    <s v="2023-03-17"/>
    <d v="2023-03-17T00:00:00"/>
    <d v="2023-08-04T00:00:00"/>
    <d v="2023-08-04T00:00:00"/>
    <m/>
    <s v=""/>
    <m/>
    <n v="0"/>
    <n v="1"/>
    <n v="20.6"/>
    <s v="Southeast Asia"/>
    <m/>
    <x v="0"/>
    <x v="2"/>
    <n v="0"/>
    <s v=""/>
    <x v="0"/>
  </r>
  <r>
    <s v="DL-02322"/>
    <s v="CUST-0518"/>
    <s v=""/>
    <x v="1"/>
    <s v="Closed Won"/>
    <s v="103251"/>
    <n v="103251"/>
    <x v="5"/>
    <x v="4"/>
    <x v="4"/>
    <s v="2023-09-25"/>
    <d v="2023-09-25T00:00:00"/>
    <d v="2024-02-15T00:00:00"/>
    <d v="2024-02-15T00:00:00"/>
    <d v="2024-03-15T00:00:00"/>
    <d v="2024-03-15T00:00:00"/>
    <n v="172"/>
    <n v="0"/>
    <n v="1"/>
    <n v="2.2000000000000002"/>
    <s v="ANZ"/>
    <m/>
    <x v="1"/>
    <x v="1"/>
    <n v="1"/>
    <n v="29"/>
    <x v="1"/>
  </r>
  <r>
    <s v="DL-02323"/>
    <s v="CUST-0972"/>
    <s v="CMP-316"/>
    <x v="0"/>
    <s v="Closed Lost"/>
    <s v="$5,872"/>
    <n v="5872"/>
    <x v="5"/>
    <x v="9"/>
    <x v="8"/>
    <s v="2022-11-03"/>
    <d v="2022-11-03T00:00:00"/>
    <d v="2022-12-07T00:00:00"/>
    <d v="2022-12-07T00:00:00"/>
    <d v="2023-04-01T00:00:00"/>
    <d v="2023-04-01T00:00:00"/>
    <n v="149"/>
    <n v="0"/>
    <n v="1"/>
    <n v="8.6999999999999993"/>
    <s v="South Asia"/>
    <m/>
    <x v="2"/>
    <x v="1"/>
    <n v="1"/>
    <n v="115"/>
    <x v="0"/>
  </r>
  <r>
    <s v="DL-02324"/>
    <s v="CUST-1120"/>
    <s v="CMP-118"/>
    <x v="3"/>
    <s v="Proposal"/>
    <s v="3666"/>
    <n v="3666"/>
    <x v="4"/>
    <x v="37"/>
    <x v="13"/>
    <s v="2024-07-29"/>
    <d v="2024-07-29T00:00:00"/>
    <d v="2024-10-20T00:00:00"/>
    <d v="2024-10-20T00:00:00"/>
    <m/>
    <s v=""/>
    <m/>
    <n v="0"/>
    <n v="1"/>
    <n v="27.6"/>
    <s v="Southeast Asia"/>
    <m/>
    <x v="0"/>
    <x v="0"/>
    <n v="0"/>
    <s v=""/>
    <x v="0"/>
  </r>
  <r>
    <s v="DL-02325"/>
    <s v="CUST-0963"/>
    <s v=""/>
    <x v="2"/>
    <s v="Prospecting"/>
    <s v="$9,891"/>
    <n v="9891"/>
    <x v="0"/>
    <x v="11"/>
    <x v="10"/>
    <s v="2022-06-27"/>
    <d v="2022-06-27T00:00:00"/>
    <d v="2022-08-14T00:00:00"/>
    <d v="2022-08-14T00:00:00"/>
    <m/>
    <s v=""/>
    <m/>
    <n v="0"/>
    <n v="1"/>
    <n v="31.4"/>
    <s v="Middle East"/>
    <m/>
    <x v="0"/>
    <x v="0"/>
    <n v="0"/>
    <s v=""/>
    <x v="0"/>
  </r>
  <r>
    <s v="DL-02326"/>
    <s v="CUST-0615"/>
    <s v=""/>
    <x v="4"/>
    <s v="Qualification"/>
    <s v="8,906"/>
    <n v="8906"/>
    <x v="6"/>
    <x v="3"/>
    <x v="3"/>
    <s v="2024-11-15"/>
    <d v="2024-11-15T00:00:00"/>
    <d v="2025-03-30T00:00:00"/>
    <d v="2025-03-30T00:00:00"/>
    <m/>
    <s v=""/>
    <m/>
    <n v="0"/>
    <n v="1"/>
    <n v="10.4"/>
    <s v="ANZ"/>
    <m/>
    <x v="0"/>
    <x v="2"/>
    <n v="0"/>
    <s v=""/>
    <x v="0"/>
  </r>
  <r>
    <s v="DL-02327"/>
    <s v="CUST-0367"/>
    <s v=""/>
    <x v="3"/>
    <s v="Demo"/>
    <s v="$15,099"/>
    <n v="15099"/>
    <x v="2"/>
    <x v="11"/>
    <x v="10"/>
    <s v="2023-07-26"/>
    <d v="2023-07-26T00:00:00"/>
    <d v="2023-12-25T00:00:00"/>
    <d v="2023-12-25T00:00:00"/>
    <m/>
    <s v=""/>
    <m/>
    <n v="0"/>
    <n v="1"/>
    <n v="25.3"/>
    <s v="ANZ"/>
    <m/>
    <x v="0"/>
    <x v="2"/>
    <n v="0"/>
    <s v=""/>
    <x v="0"/>
  </r>
  <r>
    <s v="DL-02328"/>
    <s v="CUST-1458"/>
    <s v="CMP-338"/>
    <x v="0"/>
    <s v="Negotiation"/>
    <s v="$1,279"/>
    <n v="1279"/>
    <x v="6"/>
    <x v="5"/>
    <x v="5"/>
    <s v="2022-07-19"/>
    <d v="2022-07-19T00:00:00"/>
    <d v="2022-10-23T00:00:00"/>
    <d v="2022-10-23T00:00:00"/>
    <m/>
    <s v=""/>
    <m/>
    <n v="0"/>
    <n v="1"/>
    <n v="6.8"/>
    <s v="East Africa"/>
    <m/>
    <x v="0"/>
    <x v="2"/>
    <n v="0"/>
    <s v=""/>
    <x v="0"/>
  </r>
  <r>
    <s v="DL-02329"/>
    <s v="CUST-0677"/>
    <s v=""/>
    <x v="3"/>
    <s v="Demo"/>
    <s v="$15,322"/>
    <n v="15322"/>
    <x v="7"/>
    <x v="12"/>
    <x v="11"/>
    <s v="2023-08-29"/>
    <d v="2023-08-29T00:00:00"/>
    <d v="2023-09-18T00:00:00"/>
    <d v="2023-09-18T00:00:00"/>
    <m/>
    <s v=""/>
    <m/>
    <n v="0"/>
    <n v="1"/>
    <n v="32.299999999999997"/>
    <s v="East Africa"/>
    <m/>
    <x v="0"/>
    <x v="0"/>
    <n v="0"/>
    <s v=""/>
    <x v="0"/>
  </r>
  <r>
    <s v="DL-02330"/>
    <s v="CUST-1276"/>
    <s v="CMP-187"/>
    <x v="3"/>
    <s v="Proposal"/>
    <s v="12560"/>
    <n v="12560"/>
    <x v="0"/>
    <x v="22"/>
    <x v="20"/>
    <s v="2022-04-07"/>
    <d v="2022-04-07T00:00:00"/>
    <d v="2022-04-30T00:00:00"/>
    <d v="2022-04-30T00:00:00"/>
    <m/>
    <s v=""/>
    <m/>
    <n v="0"/>
    <n v="1"/>
    <n v="34.299999999999997"/>
    <s v="East Africa"/>
    <m/>
    <x v="0"/>
    <x v="2"/>
    <n v="0"/>
    <s v=""/>
    <x v="0"/>
  </r>
  <r>
    <s v="DL-02331"/>
    <s v="CUST-1407"/>
    <s v="CMP-139"/>
    <x v="4"/>
    <s v="Closed Lost"/>
    <s v="7275"/>
    <n v="7275"/>
    <x v="6"/>
    <x v="17"/>
    <x v="16"/>
    <s v="17/08/2024"/>
    <d v="2024-08-17T00:00:00"/>
    <d v="2024-12-14T00:00:00"/>
    <d v="2024-12-14T00:00:00"/>
    <d v="2024-11-08T00:00:00"/>
    <d v="2024-11-08T00:00:00"/>
    <n v="83"/>
    <n v="0"/>
    <n v="1"/>
    <n v="4.5999999999999996"/>
    <s v="ANZ"/>
    <m/>
    <x v="2"/>
    <x v="0"/>
    <n v="1"/>
    <n v="-36"/>
    <x v="1"/>
  </r>
  <r>
    <s v="DL-02332"/>
    <s v="CUST-0996"/>
    <s v="CMP-379"/>
    <x v="0"/>
    <s v="Qualification"/>
    <s v="$5,819"/>
    <n v="5819"/>
    <x v="3"/>
    <x v="6"/>
    <x v="2"/>
    <s v="2023-03-05"/>
    <d v="2023-03-05T00:00:00"/>
    <d v="2023-04-18T00:00:00"/>
    <d v="2023-04-18T00:00:00"/>
    <m/>
    <s v=""/>
    <m/>
    <n v="0"/>
    <n v="1"/>
    <n v="4.0999999999999996"/>
    <s v="ANZ"/>
    <m/>
    <x v="0"/>
    <x v="1"/>
    <n v="0"/>
    <s v=""/>
    <x v="0"/>
  </r>
  <r>
    <s v="DL-02333"/>
    <s v="CUST-0788"/>
    <s v="CMP-202"/>
    <x v="4"/>
    <s v="Proposal"/>
    <s v="$10,245"/>
    <n v="10245"/>
    <x v="1"/>
    <x v="14"/>
    <x v="13"/>
    <s v="2022-05-01"/>
    <d v="2022-05-01T00:00:00"/>
    <d v="2022-08-25T00:00:00"/>
    <d v="2022-08-25T00:00:00"/>
    <m/>
    <s v=""/>
    <m/>
    <n v="0"/>
    <n v="1"/>
    <n v="25.8"/>
    <s v="ANZ"/>
    <m/>
    <x v="0"/>
    <x v="2"/>
    <n v="0"/>
    <s v=""/>
    <x v="0"/>
  </r>
  <r>
    <s v="DL-02334"/>
    <s v="CUST-1080"/>
    <s v=""/>
    <x v="3"/>
    <s v="Demo"/>
    <s v="16319"/>
    <n v="16319"/>
    <x v="8"/>
    <x v="4"/>
    <x v="4"/>
    <s v="2022-05-25"/>
    <d v="2022-05-25T00:00:00"/>
    <d v="2022-08-06T00:00:00"/>
    <d v="2022-08-06T00:00:00"/>
    <m/>
    <s v=""/>
    <m/>
    <n v="0"/>
    <n v="1"/>
    <n v="1.1000000000000001"/>
    <s v="East Africa"/>
    <m/>
    <x v="0"/>
    <x v="2"/>
    <n v="0"/>
    <s v=""/>
    <x v="0"/>
  </r>
  <r>
    <s v="DL-02335"/>
    <s v="CUST-0431"/>
    <s v="CMP-333"/>
    <x v="1"/>
    <s v="Closed Lost"/>
    <s v="$100,448"/>
    <n v="100448"/>
    <x v="8"/>
    <x v="16"/>
    <x v="15"/>
    <s v="2023-08-04"/>
    <d v="2023-08-04T00:00:00"/>
    <d v="2023-08-25T00:00:00"/>
    <d v="2023-08-25T00:00:00"/>
    <d v="2023-11-11T00:00:00"/>
    <d v="2023-11-11T00:00:00"/>
    <n v="99"/>
    <n v="0"/>
    <n v="1"/>
    <n v="24"/>
    <s v="South Asia"/>
    <m/>
    <x v="2"/>
    <x v="1"/>
    <n v="1"/>
    <n v="78"/>
    <x v="0"/>
  </r>
  <r>
    <s v="DL-02336"/>
    <s v="CUST-0442"/>
    <s v=""/>
    <x v="0"/>
    <s v="Proposal"/>
    <s v="3K"/>
    <n v="3000"/>
    <x v="2"/>
    <x v="8"/>
    <x v="7"/>
    <s v="2023-03-29"/>
    <d v="2023-03-29T00:00:00"/>
    <d v="2023-06-17T00:00:00"/>
    <d v="2023-06-17T00:00:00"/>
    <m/>
    <s v=""/>
    <m/>
    <n v="0"/>
    <n v="1"/>
    <n v="30.9"/>
    <s v="South Asia"/>
    <m/>
    <x v="0"/>
    <x v="0"/>
    <n v="0"/>
    <s v=""/>
    <x v="0"/>
  </r>
  <r>
    <s v="DL-02337"/>
    <s v="CUST-1379"/>
    <s v="CMP-260"/>
    <x v="4"/>
    <s v="Prospecting"/>
    <s v="11431"/>
    <n v="11431"/>
    <x v="8"/>
    <x v="3"/>
    <x v="3"/>
    <s v="2022-01-14"/>
    <d v="2022-01-14T00:00:00"/>
    <d v="2022-06-26T00:00:00"/>
    <d v="2022-06-26T00:00:00"/>
    <m/>
    <s v=""/>
    <m/>
    <n v="0"/>
    <n v="1"/>
    <n v="17.399999999999999"/>
    <s v="ANZ"/>
    <m/>
    <x v="0"/>
    <x v="2"/>
    <n v="0"/>
    <s v=""/>
    <x v="0"/>
  </r>
  <r>
    <s v="DL-02338"/>
    <s v="CUST-0565"/>
    <s v=""/>
    <x v="2"/>
    <s v="Closed Lost"/>
    <s v="$43,056"/>
    <n v="43056"/>
    <x v="3"/>
    <x v="19"/>
    <x v="17"/>
    <s v="2024-06-29"/>
    <d v="2024-06-29T00:00:00"/>
    <d v="2024-10-19T00:00:00"/>
    <d v="2024-10-19T00:00:00"/>
    <d v="2024-11-04T00:00:00"/>
    <d v="2024-11-04T00:00:00"/>
    <n v="128"/>
    <n v="0"/>
    <n v="1"/>
    <n v="27.1"/>
    <s v="East Africa"/>
    <m/>
    <x v="2"/>
    <x v="0"/>
    <n v="1"/>
    <n v="16"/>
    <x v="1"/>
  </r>
  <r>
    <s v="DL-02339"/>
    <s v="CUST-1070"/>
    <s v="CMP-224"/>
    <x v="4"/>
    <s v="Closed Lost"/>
    <s v="$11,864"/>
    <n v="11864"/>
    <x v="0"/>
    <x v="19"/>
    <x v="17"/>
    <s v="2024-02-01"/>
    <d v="2024-02-01T00:00:00"/>
    <d v="2024-04-25T00:00:00"/>
    <d v="2024-04-25T00:00:00"/>
    <d v="2024-05-05T00:00:00"/>
    <d v="2024-05-05T00:00:00"/>
    <n v="94"/>
    <n v="0"/>
    <n v="1"/>
    <n v="24.1"/>
    <s v="East Africa"/>
    <m/>
    <x v="2"/>
    <x v="0"/>
    <n v="1"/>
    <n v="10"/>
    <x v="1"/>
  </r>
  <r>
    <s v="DL-02340"/>
    <s v="CUST-0227"/>
    <s v=""/>
    <x v="2"/>
    <s v="Proposal"/>
    <s v="12K"/>
    <n v="12000"/>
    <x v="7"/>
    <x v="13"/>
    <x v="12"/>
    <s v="2024-08-21"/>
    <d v="2024-08-21T00:00:00"/>
    <d v="2025-01-12T00:00:00"/>
    <d v="2025-01-12T00:00:00"/>
    <m/>
    <s v=""/>
    <m/>
    <n v="0"/>
    <n v="1"/>
    <n v="24.5"/>
    <s v="South Asia"/>
    <m/>
    <x v="0"/>
    <x v="2"/>
    <n v="0"/>
    <s v=""/>
    <x v="0"/>
  </r>
  <r>
    <s v="DL-02341"/>
    <s v="CUST-0896"/>
    <s v="CMP-010"/>
    <x v="1"/>
    <s v="Proposal"/>
    <s v="141061"/>
    <n v="141061"/>
    <x v="7"/>
    <x v="17"/>
    <x v="16"/>
    <s v="2023-10-30"/>
    <d v="2023-10-30T00:00:00"/>
    <d v="2024-02-26T00:00:00"/>
    <d v="2024-02-26T00:00:00"/>
    <m/>
    <s v=""/>
    <m/>
    <n v="0"/>
    <n v="1"/>
    <m/>
    <s v="Middle East"/>
    <m/>
    <x v="0"/>
    <x v="2"/>
    <n v="0"/>
    <s v=""/>
    <x v="0"/>
  </r>
  <r>
    <s v="DL-02342"/>
    <s v="CUST-0496"/>
    <s v="CMP-042"/>
    <x v="4"/>
    <s v="Closed Lost"/>
    <s v="14K"/>
    <n v="14000"/>
    <x v="7"/>
    <x v="9"/>
    <x v="8"/>
    <s v="2023-05-19"/>
    <d v="2023-05-19T00:00:00"/>
    <d v="2023-11-04T00:00:00"/>
    <d v="2023-11-04T00:00:00"/>
    <d v="2023-08-08T00:00:00"/>
    <d v="2023-08-08T00:00:00"/>
    <n v="81"/>
    <n v="0"/>
    <n v="1"/>
    <n v="0.3"/>
    <s v="ANZ"/>
    <m/>
    <x v="2"/>
    <x v="0"/>
    <n v="1"/>
    <n v="-88"/>
    <x v="1"/>
  </r>
  <r>
    <s v="DL-02343"/>
    <s v="CUST-0339"/>
    <s v=""/>
    <x v="1"/>
    <s v="Prospecting"/>
    <s v="144211"/>
    <n v="144211"/>
    <x v="2"/>
    <x v="31"/>
    <x v="18"/>
    <s v="2022-05-14"/>
    <d v="2022-05-14T00:00:00"/>
    <d v="2022-06-15T00:00:00"/>
    <d v="2022-06-15T00:00:00"/>
    <m/>
    <s v=""/>
    <m/>
    <n v="0"/>
    <n v="1"/>
    <n v="3.2"/>
    <s v="East Africa"/>
    <m/>
    <x v="0"/>
    <x v="2"/>
    <n v="0"/>
    <s v=""/>
    <x v="0"/>
  </r>
  <r>
    <s v="DL-02344"/>
    <s v="CUST-0396"/>
    <s v=""/>
    <x v="4"/>
    <s v="Closed Lost"/>
    <s v="9109"/>
    <n v="9109"/>
    <x v="0"/>
    <x v="8"/>
    <x v="7"/>
    <s v="09/09/2024"/>
    <d v="2024-09-09T00:00:00"/>
    <d v="2024-11-21T00:00:00"/>
    <d v="2024-11-21T00:00:00"/>
    <d v="2024-12-15T00:00:00"/>
    <d v="2024-12-15T00:00:00"/>
    <n v="97"/>
    <n v="0"/>
    <n v="1"/>
    <n v="26.3"/>
    <s v="Middle East"/>
    <m/>
    <x v="2"/>
    <x v="2"/>
    <n v="1"/>
    <n v="24"/>
    <x v="1"/>
  </r>
  <r>
    <s v="DL-02345"/>
    <s v="CUST-0341"/>
    <s v="CMP-024"/>
    <x v="4"/>
    <s v="Closed Lost"/>
    <s v="$3,201"/>
    <n v="3201"/>
    <x v="8"/>
    <x v="4"/>
    <x v="4"/>
    <s v="2022-11-24"/>
    <d v="2022-11-24T00:00:00"/>
    <d v="2023-05-18T00:00:00"/>
    <d v="2023-05-18T00:00:00"/>
    <d v="2023-02-06T00:00:00"/>
    <d v="2023-02-06T00:00:00"/>
    <n v="74"/>
    <n v="0"/>
    <n v="1"/>
    <n v="19.100000000000001"/>
    <s v="South Asia"/>
    <m/>
    <x v="2"/>
    <x v="0"/>
    <n v="1"/>
    <n v="-101"/>
    <x v="1"/>
  </r>
  <r>
    <s v="DL-02346"/>
    <s v="CUST-1331"/>
    <s v="CMP-012"/>
    <x v="2"/>
    <s v="Closed Won"/>
    <s v="18323"/>
    <n v="18323"/>
    <x v="8"/>
    <x v="11"/>
    <x v="10"/>
    <s v="2024-08-02"/>
    <d v="2024-08-02T00:00:00"/>
    <d v="2024-12-13T00:00:00"/>
    <d v="2024-12-13T00:00:00"/>
    <d v="2025-02-14T00:00:00"/>
    <d v="2025-02-14T00:00:00"/>
    <n v="196"/>
    <n v="0"/>
    <n v="1"/>
    <n v="32.1"/>
    <s v="Middle East"/>
    <m/>
    <x v="1"/>
    <x v="0"/>
    <n v="1"/>
    <n v="63"/>
    <x v="0"/>
  </r>
  <r>
    <s v="DL-02347"/>
    <s v="CUST-0065"/>
    <s v="CMP-304"/>
    <x v="4"/>
    <s v="Qualification"/>
    <s v="$5,546"/>
    <n v="5546"/>
    <x v="7"/>
    <x v="4"/>
    <x v="4"/>
    <s v="2024-02-29"/>
    <d v="2024-02-29T00:00:00"/>
    <d v="2024-04-04T00:00:00"/>
    <d v="2024-04-04T00:00:00"/>
    <m/>
    <s v=""/>
    <m/>
    <n v="0"/>
    <n v="1"/>
    <m/>
    <s v="Middle East"/>
    <m/>
    <x v="0"/>
    <x v="0"/>
    <n v="0"/>
    <s v=""/>
    <x v="0"/>
  </r>
  <r>
    <s v="DL-02348"/>
    <s v="CUST-0740"/>
    <s v="CMP-076"/>
    <x v="2"/>
    <s v="Closed Won"/>
    <s v="$40,675"/>
    <n v="40675"/>
    <x v="1"/>
    <x v="16"/>
    <x v="15"/>
    <s v="2023-06-08"/>
    <d v="2023-06-08T00:00:00"/>
    <d v="2023-09-18T00:00:00"/>
    <d v="2023-09-18T00:00:00"/>
    <d v="2023-07-16T00:00:00"/>
    <d v="2023-07-16T00:00:00"/>
    <n v="38"/>
    <n v="1"/>
    <n v="2"/>
    <n v="26.3"/>
    <s v="Middle East"/>
    <m/>
    <x v="1"/>
    <x v="2"/>
    <n v="1"/>
    <n v="-64"/>
    <x v="1"/>
  </r>
  <r>
    <s v="DL-02349"/>
    <s v="CUST-0884"/>
    <s v="CMP-216"/>
    <x v="0"/>
    <s v="Qualification"/>
    <s v="$2,106"/>
    <n v="2106"/>
    <x v="4"/>
    <x v="9"/>
    <x v="8"/>
    <s v="11/04/2023"/>
    <d v="2023-04-11T00:00:00"/>
    <d v="2023-06-27T00:00:00"/>
    <d v="2023-06-27T00:00:00"/>
    <m/>
    <s v=""/>
    <m/>
    <n v="0"/>
    <n v="1"/>
    <n v="33"/>
    <s v="East Africa"/>
    <m/>
    <x v="0"/>
    <x v="0"/>
    <n v="0"/>
    <s v=""/>
    <x v="0"/>
  </r>
  <r>
    <s v="DL-02350"/>
    <s v="CUST-0370"/>
    <s v="CMP-260"/>
    <x v="0"/>
    <s v="Closed Lost"/>
    <s v="1,843"/>
    <n v="1843"/>
    <x v="7"/>
    <x v="9"/>
    <x v="8"/>
    <s v="2022-08-29"/>
    <d v="2022-08-29T00:00:00"/>
    <d v="2022-09-20T00:00:00"/>
    <d v="2022-09-20T00:00:00"/>
    <d v="2023-02-05T00:00:00"/>
    <d v="2023-02-05T00:00:00"/>
    <n v="160"/>
    <n v="0"/>
    <n v="1"/>
    <n v="7.6"/>
    <s v="East Africa"/>
    <m/>
    <x v="2"/>
    <x v="0"/>
    <n v="1"/>
    <n v="138"/>
    <x v="0"/>
  </r>
  <r>
    <s v="DL-02351"/>
    <s v="CUST-0449"/>
    <s v="CMP-288"/>
    <x v="2"/>
    <s v="Prospecting"/>
    <s v="$41,162"/>
    <n v="41162"/>
    <x v="0"/>
    <x v="6"/>
    <x v="2"/>
    <s v="2024-05-15"/>
    <d v="2024-05-15T00:00:00"/>
    <d v="2024-06-03T00:00:00"/>
    <d v="2024-06-03T00:00:00"/>
    <m/>
    <s v=""/>
    <m/>
    <n v="0"/>
    <n v="1"/>
    <n v="28.8"/>
    <s v="East Africa"/>
    <m/>
    <x v="0"/>
    <x v="0"/>
    <n v="0"/>
    <s v=""/>
    <x v="0"/>
  </r>
  <r>
    <s v="DL-02352"/>
    <s v="CUST-1118"/>
    <s v="CMP-005"/>
    <x v="0"/>
    <s v="Qualification"/>
    <s v="4741"/>
    <n v="4741"/>
    <x v="4"/>
    <x v="19"/>
    <x v="17"/>
    <s v="2024-11-29"/>
    <d v="2024-11-29T00:00:00"/>
    <d v="2025-02-15T00:00:00"/>
    <d v="2025-02-15T00:00:00"/>
    <m/>
    <s v=""/>
    <m/>
    <n v="0"/>
    <n v="1"/>
    <n v="12.9"/>
    <s v="East Africa"/>
    <m/>
    <x v="0"/>
    <x v="0"/>
    <n v="0"/>
    <s v=""/>
    <x v="0"/>
  </r>
  <r>
    <s v="DL-02353"/>
    <s v="CUST-0926"/>
    <s v="CMP-103"/>
    <x v="4"/>
    <s v="Negotiation"/>
    <s v="9K"/>
    <n v="9000"/>
    <x v="2"/>
    <x v="7"/>
    <x v="6"/>
    <s v="2024-04-15"/>
    <d v="2024-04-15T00:00:00"/>
    <d v="2024-06-14T00:00:00"/>
    <d v="2024-06-14T00:00:00"/>
    <m/>
    <s v=""/>
    <m/>
    <n v="0"/>
    <n v="1"/>
    <n v="14.7"/>
    <s v="East Africa"/>
    <m/>
    <x v="0"/>
    <x v="2"/>
    <n v="0"/>
    <s v=""/>
    <x v="0"/>
  </r>
  <r>
    <s v="DL-02354"/>
    <s v="CUST-1298"/>
    <s v="CMP-075"/>
    <x v="4"/>
    <s v="Demo"/>
    <s v="$2,751"/>
    <n v="2751"/>
    <x v="5"/>
    <x v="3"/>
    <x v="3"/>
    <s v="2024-08-24"/>
    <d v="2024-08-24T00:00:00"/>
    <d v="2024-09-18T00:00:00"/>
    <d v="2024-09-18T00:00:00"/>
    <m/>
    <s v=""/>
    <m/>
    <n v="0"/>
    <n v="1"/>
    <n v="31.8"/>
    <s v="Southeast Asia"/>
    <m/>
    <x v="0"/>
    <x v="2"/>
    <n v="0"/>
    <s v=""/>
    <x v="0"/>
  </r>
  <r>
    <s v="DL-02355"/>
    <s v="CUST-1312"/>
    <s v="CMP-183"/>
    <x v="1"/>
    <s v="Proposal"/>
    <s v="$186,573"/>
    <n v="186573"/>
    <x v="8"/>
    <x v="10"/>
    <x v="9"/>
    <s v="2023-03-01"/>
    <d v="2023-03-01T00:00:00"/>
    <d v="2023-08-18T00:00:00"/>
    <d v="2023-08-18T00:00:00"/>
    <m/>
    <s v=""/>
    <m/>
    <n v="0"/>
    <n v="1"/>
    <n v="11.8"/>
    <s v="ANZ"/>
    <m/>
    <x v="0"/>
    <x v="2"/>
    <n v="0"/>
    <s v=""/>
    <x v="0"/>
  </r>
  <r>
    <s v="DL-02356"/>
    <s v="CUST-1075"/>
    <s v="CMP-089"/>
    <x v="0"/>
    <s v="Demo"/>
    <s v="3,925"/>
    <n v="3925"/>
    <x v="4"/>
    <x v="17"/>
    <x v="16"/>
    <s v="2023-07-22"/>
    <d v="2023-07-22T00:00:00"/>
    <d v="2023-12-29T00:00:00"/>
    <d v="2023-12-29T00:00:00"/>
    <m/>
    <s v=""/>
    <m/>
    <n v="0"/>
    <n v="1"/>
    <n v="29.5"/>
    <s v="Southeast Asia"/>
    <m/>
    <x v="0"/>
    <x v="0"/>
    <n v="0"/>
    <s v=""/>
    <x v="0"/>
  </r>
  <r>
    <s v="DL-02357"/>
    <s v="CUST-0706"/>
    <s v=""/>
    <x v="4"/>
    <s v="Prospecting"/>
    <s v="$7,296"/>
    <n v="7296"/>
    <x v="0"/>
    <x v="21"/>
    <x v="19"/>
    <s v="13/02/2024"/>
    <d v="2024-02-13T00:00:00"/>
    <d v="2024-05-12T00:00:00"/>
    <d v="2024-05-12T00:00:00"/>
    <m/>
    <s v=""/>
    <m/>
    <n v="0"/>
    <n v="1"/>
    <n v="14.8"/>
    <s v="East Africa"/>
    <m/>
    <x v="0"/>
    <x v="2"/>
    <n v="0"/>
    <s v=""/>
    <x v="0"/>
  </r>
  <r>
    <s v="DL-02358"/>
    <s v="CUST-1421"/>
    <s v="CMP-302"/>
    <x v="3"/>
    <s v="Closed Won"/>
    <s v="$8,839"/>
    <n v="8839"/>
    <x v="7"/>
    <x v="14"/>
    <x v="13"/>
    <s v="2022-07-16"/>
    <d v="2022-07-16T00:00:00"/>
    <d v="2022-09-14T00:00:00"/>
    <d v="2022-09-14T00:00:00"/>
    <d v="2022-09-28T00:00:00"/>
    <d v="2022-09-28T00:00:00"/>
    <n v="74"/>
    <n v="0"/>
    <n v="1"/>
    <n v="11.9"/>
    <s v="ANZ"/>
    <m/>
    <x v="1"/>
    <x v="2"/>
    <n v="1"/>
    <n v="14"/>
    <x v="1"/>
  </r>
  <r>
    <s v="DL-02359"/>
    <s v="CUST-1068"/>
    <s v="CMP-148"/>
    <x v="1"/>
    <s v="Closed Won"/>
    <s v="51845"/>
    <n v="51845"/>
    <x v="1"/>
    <x v="1"/>
    <x v="1"/>
    <s v="2024-01-12"/>
    <d v="2024-01-12T00:00:00"/>
    <d v="2024-04-09T00:00:00"/>
    <d v="2024-04-09T00:00:00"/>
    <d v="2024-02-05T00:00:00"/>
    <d v="2024-02-05T00:00:00"/>
    <n v="24"/>
    <n v="0"/>
    <n v="1"/>
    <n v="9.5"/>
    <s v="ANZ"/>
    <m/>
    <x v="1"/>
    <x v="2"/>
    <n v="1"/>
    <n v="-64"/>
    <x v="1"/>
  </r>
  <r>
    <s v="DL-02360"/>
    <s v="CUST-0136"/>
    <s v="CMP-260"/>
    <x v="3"/>
    <s v="Prospecting"/>
    <s v="$12,418"/>
    <n v="12418"/>
    <x v="5"/>
    <x v="19"/>
    <x v="17"/>
    <s v="2022-09-24"/>
    <d v="2022-09-24T00:00:00"/>
    <d v="2023-01-28T00:00:00"/>
    <d v="2023-01-28T00:00:00"/>
    <m/>
    <s v=""/>
    <m/>
    <n v="0"/>
    <n v="1"/>
    <n v="23.8"/>
    <s v="ANZ"/>
    <m/>
    <x v="0"/>
    <x v="2"/>
    <n v="0"/>
    <s v=""/>
    <x v="0"/>
  </r>
  <r>
    <s v="DL-02361"/>
    <s v="CUST-0480"/>
    <s v="CMP-362"/>
    <x v="0"/>
    <s v="Qualification"/>
    <s v="4759"/>
    <n v="4759"/>
    <x v="7"/>
    <x v="4"/>
    <x v="4"/>
    <s v="2023-07-18"/>
    <d v="2023-07-18T00:00:00"/>
    <d v="2023-10-05T00:00:00"/>
    <d v="2023-10-05T00:00:00"/>
    <m/>
    <s v=""/>
    <m/>
    <n v="0"/>
    <n v="1"/>
    <m/>
    <s v="South Asia"/>
    <m/>
    <x v="0"/>
    <x v="0"/>
    <n v="0"/>
    <s v=""/>
    <x v="0"/>
  </r>
  <r>
    <s v="DL-02362"/>
    <s v="CUST-0691"/>
    <s v="CMP-148"/>
    <x v="0"/>
    <s v="Prospecting"/>
    <s v="7469"/>
    <n v="7469"/>
    <x v="4"/>
    <x v="6"/>
    <x v="2"/>
    <s v="2023-04-11"/>
    <d v="2023-04-11T00:00:00"/>
    <d v="2023-08-24T00:00:00"/>
    <d v="2023-08-24T00:00:00"/>
    <m/>
    <s v=""/>
    <m/>
    <n v="0"/>
    <n v="1"/>
    <n v="34.1"/>
    <s v="ANZ"/>
    <m/>
    <x v="0"/>
    <x v="0"/>
    <n v="0"/>
    <s v=""/>
    <x v="0"/>
  </r>
  <r>
    <s v="DL-02363"/>
    <s v="CUST-0198"/>
    <s v="CMP-078"/>
    <x v="3"/>
    <s v="Closed Lost"/>
    <s v="$11,581"/>
    <n v="11581"/>
    <x v="7"/>
    <x v="5"/>
    <x v="5"/>
    <s v="2022-10-25"/>
    <d v="2022-10-25T00:00:00"/>
    <d v="2022-11-21T00:00:00"/>
    <d v="2022-11-21T00:00:00"/>
    <d v="2023-03-27T00:00:00"/>
    <d v="2023-03-27T00:00:00"/>
    <n v="153"/>
    <n v="0"/>
    <n v="1"/>
    <n v="29.6"/>
    <s v="Southeast Asia"/>
    <m/>
    <x v="2"/>
    <x v="1"/>
    <n v="1"/>
    <n v="126"/>
    <x v="0"/>
  </r>
  <r>
    <s v="DL-02364"/>
    <s v="CUST-0172"/>
    <s v=""/>
    <x v="0"/>
    <s v="Proposal"/>
    <s v="4717"/>
    <n v="4717"/>
    <x v="8"/>
    <x v="9"/>
    <x v="8"/>
    <s v="2023-07-31"/>
    <d v="2023-07-31T00:00:00"/>
    <d v="2023-11-18T00:00:00"/>
    <d v="2023-11-18T00:00:00"/>
    <m/>
    <s v=""/>
    <m/>
    <n v="0"/>
    <n v="1"/>
    <n v="4.7"/>
    <s v="ANZ"/>
    <m/>
    <x v="0"/>
    <x v="2"/>
    <n v="0"/>
    <s v=""/>
    <x v="0"/>
  </r>
  <r>
    <s v="DL-02365"/>
    <s v="CUST-1046"/>
    <s v="CMP-282"/>
    <x v="2"/>
    <s v="Proposal"/>
    <s v="$30,556"/>
    <n v="30556"/>
    <x v="2"/>
    <x v="5"/>
    <x v="5"/>
    <s v="2024-11-09"/>
    <d v="2024-11-09T00:00:00"/>
    <d v="2025-03-16T00:00:00"/>
    <d v="2025-03-16T00:00:00"/>
    <m/>
    <s v=""/>
    <m/>
    <n v="0"/>
    <n v="1"/>
    <n v="15.4"/>
    <s v="East Africa"/>
    <m/>
    <x v="0"/>
    <x v="2"/>
    <n v="0"/>
    <s v=""/>
    <x v="0"/>
  </r>
  <r>
    <s v="DL-02366"/>
    <s v="CUST-0259"/>
    <s v=""/>
    <x v="4"/>
    <s v="Prospecting"/>
    <s v="4,434"/>
    <n v="4434"/>
    <x v="7"/>
    <x v="22"/>
    <x v="20"/>
    <s v="2024-12-12"/>
    <d v="2024-12-12T00:00:00"/>
    <d v="2025-01-31T00:00:00"/>
    <d v="2025-01-31T00:00:00"/>
    <m/>
    <s v=""/>
    <m/>
    <n v="0"/>
    <n v="1"/>
    <n v="24.5"/>
    <s v="Southeast Asia"/>
    <m/>
    <x v="0"/>
    <x v="2"/>
    <n v="0"/>
    <s v=""/>
    <x v="0"/>
  </r>
  <r>
    <s v="DL-02367"/>
    <s v="CUST-1410"/>
    <s v="CMP-355"/>
    <x v="0"/>
    <s v="Proposal"/>
    <s v="$5,169"/>
    <n v="5169"/>
    <x v="8"/>
    <x v="20"/>
    <x v="18"/>
    <s v="2023-07-28"/>
    <d v="2023-07-28T00:00:00"/>
    <d v="2023-12-09T00:00:00"/>
    <d v="2023-12-09T00:00:00"/>
    <m/>
    <s v=""/>
    <m/>
    <n v="0"/>
    <n v="1"/>
    <n v="16.100000000000001"/>
    <s v="ANZ"/>
    <m/>
    <x v="0"/>
    <x v="2"/>
    <n v="0"/>
    <s v=""/>
    <x v="0"/>
  </r>
  <r>
    <s v="DL-02368"/>
    <s v="CUST-0541"/>
    <s v=""/>
    <x v="4"/>
    <s v="Negotiation"/>
    <s v="$7,706"/>
    <n v="7706"/>
    <x v="4"/>
    <x v="22"/>
    <x v="20"/>
    <s v="2022-02-22"/>
    <d v="2022-02-22T00:00:00"/>
    <d v="2022-04-26T00:00:00"/>
    <d v="2022-04-26T00:00:00"/>
    <m/>
    <s v=""/>
    <m/>
    <n v="0"/>
    <n v="1"/>
    <n v="17.899999999999999"/>
    <s v="Middle East"/>
    <m/>
    <x v="0"/>
    <x v="0"/>
    <n v="0"/>
    <s v=""/>
    <x v="0"/>
  </r>
  <r>
    <s v="DL-02369"/>
    <s v="CUST-0328"/>
    <s v=""/>
    <x v="2"/>
    <s v="Proposal"/>
    <s v="19218"/>
    <n v="19218"/>
    <x v="3"/>
    <x v="0"/>
    <x v="0"/>
    <s v="2022-07-30"/>
    <d v="2022-07-30T00:00:00"/>
    <d v="2022-12-30T00:00:00"/>
    <d v="2022-12-30T00:00:00"/>
    <m/>
    <s v=""/>
    <m/>
    <n v="0"/>
    <n v="1"/>
    <n v="14.5"/>
    <s v="Southeast Asia"/>
    <m/>
    <x v="0"/>
    <x v="0"/>
    <n v="0"/>
    <s v=""/>
    <x v="0"/>
  </r>
  <r>
    <s v="DL-02370"/>
    <s v="CUST-0067"/>
    <s v="CMP-351"/>
    <x v="4"/>
    <s v="Qualification"/>
    <s v="5832"/>
    <n v="5832"/>
    <x v="8"/>
    <x v="0"/>
    <x v="0"/>
    <s v="2024-10-23"/>
    <d v="2024-10-23T00:00:00"/>
    <d v="2025-01-18T00:00:00"/>
    <d v="2025-01-18T00:00:00"/>
    <m/>
    <s v=""/>
    <m/>
    <n v="0"/>
    <n v="1"/>
    <n v="28.2"/>
    <s v="ANZ"/>
    <m/>
    <x v="0"/>
    <x v="2"/>
    <n v="0"/>
    <s v=""/>
    <x v="0"/>
  </r>
  <r>
    <s v="DL-02371"/>
    <s v="CUST-1065"/>
    <s v="CMP-290"/>
    <x v="3"/>
    <s v="Demo"/>
    <s v="18216"/>
    <n v="18216"/>
    <x v="2"/>
    <x v="3"/>
    <x v="3"/>
    <s v="2024-04-11"/>
    <d v="2024-04-11T00:00:00"/>
    <d v="2024-08-03T00:00:00"/>
    <d v="2024-08-03T00:00:00"/>
    <m/>
    <s v=""/>
    <m/>
    <n v="0"/>
    <n v="1"/>
    <n v="20"/>
    <s v="ANZ"/>
    <m/>
    <x v="0"/>
    <x v="1"/>
    <n v="0"/>
    <s v=""/>
    <x v="0"/>
  </r>
  <r>
    <s v="DL-02372"/>
    <s v="CUST-1379"/>
    <s v="CMP-374"/>
    <x v="2"/>
    <s v="Demo"/>
    <s v="37861"/>
    <n v="37861"/>
    <x v="6"/>
    <x v="14"/>
    <x v="13"/>
    <s v="2024-09-24"/>
    <d v="2024-09-24T00:00:00"/>
    <d v="2025-03-11T00:00:00"/>
    <d v="2025-03-11T00:00:00"/>
    <m/>
    <s v=""/>
    <m/>
    <n v="0"/>
    <n v="1"/>
    <n v="28.5"/>
    <s v="Southeast Asia"/>
    <m/>
    <x v="0"/>
    <x v="2"/>
    <n v="0"/>
    <s v=""/>
    <x v="0"/>
  </r>
  <r>
    <s v="DL-02373"/>
    <s v="CUST-1433"/>
    <s v="CMP-362"/>
    <x v="2"/>
    <s v="Proposal"/>
    <s v="9809"/>
    <n v="9809"/>
    <x v="6"/>
    <x v="22"/>
    <x v="20"/>
    <s v="2023-07-29"/>
    <d v="2023-07-29T00:00:00"/>
    <d v="2023-09-02T00:00:00"/>
    <d v="2023-09-02T00:00:00"/>
    <m/>
    <s v=""/>
    <m/>
    <n v="0"/>
    <n v="1"/>
    <n v="27.7"/>
    <s v="ANZ"/>
    <m/>
    <x v="0"/>
    <x v="0"/>
    <n v="0"/>
    <s v=""/>
    <x v="0"/>
  </r>
  <r>
    <s v="DL-02374"/>
    <s v="CUST-0517"/>
    <s v="CMP-148"/>
    <x v="1"/>
    <s v="Proposal"/>
    <s v="109K"/>
    <n v="109000"/>
    <x v="4"/>
    <x v="1"/>
    <x v="1"/>
    <s v="2022-02-16"/>
    <d v="2022-02-16T00:00:00"/>
    <d v="2022-06-30T00:00:00"/>
    <d v="2022-06-30T00:00:00"/>
    <m/>
    <s v=""/>
    <m/>
    <n v="0"/>
    <n v="1"/>
    <n v="30.3"/>
    <s v="East Africa"/>
    <m/>
    <x v="0"/>
    <x v="2"/>
    <n v="0"/>
    <s v=""/>
    <x v="0"/>
  </r>
  <r>
    <s v="DL-02375"/>
    <s v="CUST-0024"/>
    <s v="CMP-232"/>
    <x v="1"/>
    <s v="Negotiation"/>
    <s v="138K"/>
    <n v="138000"/>
    <x v="5"/>
    <x v="14"/>
    <x v="13"/>
    <s v="2022-09-19"/>
    <d v="2022-09-19T00:00:00"/>
    <d v="2022-11-11T00:00:00"/>
    <d v="2022-11-11T00:00:00"/>
    <m/>
    <s v=""/>
    <m/>
    <n v="0"/>
    <n v="1"/>
    <n v="27.9"/>
    <s v="South Asia"/>
    <m/>
    <x v="0"/>
    <x v="1"/>
    <n v="0"/>
    <s v=""/>
    <x v="0"/>
  </r>
  <r>
    <s v="DL-02376"/>
    <s v="CUST-0360"/>
    <s v="CMP-017"/>
    <x v="1"/>
    <s v="Qualification"/>
    <s v="$193,490"/>
    <n v="193490"/>
    <x v="8"/>
    <x v="12"/>
    <x v="11"/>
    <s v="2024-08-02"/>
    <d v="2024-08-02T00:00:00"/>
    <d v="2024-10-25T00:00:00"/>
    <d v="2024-10-25T00:00:00"/>
    <m/>
    <s v=""/>
    <m/>
    <n v="0"/>
    <n v="1"/>
    <n v="18.7"/>
    <s v="East Africa"/>
    <m/>
    <x v="0"/>
    <x v="2"/>
    <n v="0"/>
    <s v=""/>
    <x v="0"/>
  </r>
  <r>
    <s v="DL-02377"/>
    <s v="CUST-0859"/>
    <s v="CMP-293"/>
    <x v="1"/>
    <s v="Proposal"/>
    <s v="$77,535"/>
    <n v="77535"/>
    <x v="8"/>
    <x v="12"/>
    <x v="11"/>
    <s v="2022-08-12"/>
    <d v="2022-08-12T00:00:00"/>
    <d v="2022-12-29T00:00:00"/>
    <d v="2022-12-29T00:00:00"/>
    <m/>
    <s v=""/>
    <m/>
    <n v="0"/>
    <n v="1"/>
    <n v="28.9"/>
    <s v="South Asia"/>
    <m/>
    <x v="0"/>
    <x v="1"/>
    <n v="0"/>
    <s v=""/>
    <x v="0"/>
  </r>
  <r>
    <s v="DL-02378"/>
    <s v="CUST-0012"/>
    <s v=""/>
    <x v="2"/>
    <s v="Closed Lost"/>
    <s v="34210"/>
    <n v="34210"/>
    <x v="1"/>
    <x v="17"/>
    <x v="16"/>
    <s v="2022-12-12"/>
    <d v="2022-12-12T00:00:00"/>
    <d v="2023-01-17T00:00:00"/>
    <d v="2023-01-17T00:00:00"/>
    <d v="2023-02-18T00:00:00"/>
    <d v="2023-02-18T00:00:00"/>
    <n v="68"/>
    <n v="0"/>
    <n v="1"/>
    <n v="16.2"/>
    <s v="East Africa"/>
    <m/>
    <x v="2"/>
    <x v="2"/>
    <n v="1"/>
    <n v="32"/>
    <x v="0"/>
  </r>
  <r>
    <s v="DL-02379"/>
    <s v="CUST-1262"/>
    <s v=""/>
    <x v="4"/>
    <s v="Demo"/>
    <s v="6,795"/>
    <n v="6795"/>
    <x v="1"/>
    <x v="11"/>
    <x v="10"/>
    <s v="2023-10-31"/>
    <d v="2023-10-31T00:00:00"/>
    <d v="2024-04-13T00:00:00"/>
    <d v="2024-04-13T00:00:00"/>
    <m/>
    <s v=""/>
    <m/>
    <n v="0"/>
    <n v="1"/>
    <n v="27.3"/>
    <s v="East Africa"/>
    <m/>
    <x v="0"/>
    <x v="1"/>
    <n v="0"/>
    <s v=""/>
    <x v="0"/>
  </r>
  <r>
    <s v="DL-02380"/>
    <s v="CUST-0263"/>
    <s v="CMP-063"/>
    <x v="1"/>
    <s v="Qualification"/>
    <s v="$189,708"/>
    <n v="189708"/>
    <x v="0"/>
    <x v="5"/>
    <x v="5"/>
    <s v="2024-02-25"/>
    <d v="2024-02-25T00:00:00"/>
    <d v="2024-06-13T00:00:00"/>
    <d v="2024-06-13T00:00:00"/>
    <m/>
    <s v=""/>
    <m/>
    <n v="0"/>
    <n v="1"/>
    <m/>
    <s v="ANZ"/>
    <m/>
    <x v="0"/>
    <x v="2"/>
    <n v="0"/>
    <s v=""/>
    <x v="0"/>
  </r>
  <r>
    <s v="DL-02381"/>
    <s v="CUST-0783"/>
    <s v=""/>
    <x v="1"/>
    <s v="Closed Lost"/>
    <s v="$96,296"/>
    <n v="96296"/>
    <x v="7"/>
    <x v="22"/>
    <x v="20"/>
    <s v="2022-12-15"/>
    <d v="2022-12-15T00:00:00"/>
    <d v="2023-02-10T00:00:00"/>
    <d v="2023-02-10T00:00:00"/>
    <d v="2023-05-31T00:00:00"/>
    <d v="2023-05-31T00:00:00"/>
    <n v="167"/>
    <n v="0"/>
    <n v="1"/>
    <m/>
    <s v="Southeast Asia"/>
    <m/>
    <x v="2"/>
    <x v="0"/>
    <n v="1"/>
    <n v="110"/>
    <x v="0"/>
  </r>
  <r>
    <s v="DL-02382"/>
    <s v="CUST-0324"/>
    <s v="CMP-138"/>
    <x v="0"/>
    <s v="Qualification"/>
    <s v="$3,578"/>
    <n v="3578"/>
    <x v="1"/>
    <x v="25"/>
    <x v="21"/>
    <s v="04/09/2022"/>
    <d v="2022-09-04T00:00:00"/>
    <d v="2022-11-17T00:00:00"/>
    <d v="2022-11-17T00:00:00"/>
    <m/>
    <s v=""/>
    <m/>
    <n v="0"/>
    <n v="1"/>
    <m/>
    <s v="East Africa"/>
    <m/>
    <x v="0"/>
    <x v="0"/>
    <n v="0"/>
    <s v=""/>
    <x v="0"/>
  </r>
  <r>
    <s v="DL-02383"/>
    <s v="CUST-0191"/>
    <s v="CMP-339"/>
    <x v="0"/>
    <s v="Closed Won"/>
    <s v="$9,297"/>
    <n v="9297"/>
    <x v="0"/>
    <x v="4"/>
    <x v="4"/>
    <s v="2022-10-18"/>
    <d v="2022-10-18T00:00:00"/>
    <d v="2023-04-07T00:00:00"/>
    <d v="2023-04-07T00:00:00"/>
    <d v="2023-04-20T00:00:00"/>
    <d v="2023-04-20T00:00:00"/>
    <n v="184"/>
    <n v="1"/>
    <n v="2"/>
    <n v="28.5"/>
    <s v="Middle East"/>
    <m/>
    <x v="1"/>
    <x v="2"/>
    <n v="1"/>
    <n v="13"/>
    <x v="1"/>
  </r>
  <r>
    <s v="DL-02384"/>
    <s v="CUST-0506"/>
    <s v=""/>
    <x v="1"/>
    <s v="Closed Won"/>
    <s v="$129,566"/>
    <n v="129566"/>
    <x v="5"/>
    <x v="22"/>
    <x v="20"/>
    <s v="2022-06-27"/>
    <d v="2022-06-27T00:00:00"/>
    <d v="2022-08-08T00:00:00"/>
    <d v="2022-08-08T00:00:00"/>
    <d v="2022-12-31T00:00:00"/>
    <d v="2022-12-31T00:00:00"/>
    <n v="187"/>
    <n v="0"/>
    <n v="1"/>
    <m/>
    <s v="Southeast Asia"/>
    <m/>
    <x v="1"/>
    <x v="2"/>
    <n v="1"/>
    <n v="145"/>
    <x v="0"/>
  </r>
  <r>
    <s v="DL-02385"/>
    <s v="CUST-0891"/>
    <s v="CMP-195"/>
    <x v="4"/>
    <s v="Closed Lost"/>
    <s v="10491"/>
    <n v="10491"/>
    <x v="0"/>
    <x v="26"/>
    <x v="11"/>
    <s v="2023-09-10"/>
    <d v="2023-09-10T00:00:00"/>
    <d v="2024-02-15T00:00:00"/>
    <d v="2024-02-15T00:00:00"/>
    <d v="2023-10-07T00:00:00"/>
    <d v="2023-10-07T00:00:00"/>
    <n v="27"/>
    <n v="0"/>
    <n v="1"/>
    <n v="14.2"/>
    <s v="South Asia"/>
    <m/>
    <x v="2"/>
    <x v="2"/>
    <n v="1"/>
    <n v="-131"/>
    <x v="1"/>
  </r>
  <r>
    <s v="DL-02386"/>
    <s v="CUST-1262"/>
    <s v="CMP-327"/>
    <x v="3"/>
    <s v="Qualification"/>
    <s v="$16,042"/>
    <n v="16042"/>
    <x v="1"/>
    <x v="14"/>
    <x v="13"/>
    <s v="2023-02-23"/>
    <d v="2023-02-23T00:00:00"/>
    <d v="2023-08-20T00:00:00"/>
    <d v="2023-08-20T00:00:00"/>
    <m/>
    <s v=""/>
    <m/>
    <n v="0"/>
    <n v="1"/>
    <n v="4.4000000000000004"/>
    <s v="Middle East"/>
    <m/>
    <x v="0"/>
    <x v="1"/>
    <n v="0"/>
    <s v=""/>
    <x v="0"/>
  </r>
  <r>
    <s v="DL-02387"/>
    <s v="CUST-1497"/>
    <s v=""/>
    <x v="4"/>
    <s v="Negotiation"/>
    <s v="7967"/>
    <n v="7967"/>
    <x v="0"/>
    <x v="15"/>
    <x v="14"/>
    <s v="2022-10-19"/>
    <d v="2022-10-19T00:00:00"/>
    <d v="2023-04-09T00:00:00"/>
    <d v="2023-04-09T00:00:00"/>
    <m/>
    <s v=""/>
    <m/>
    <n v="0"/>
    <n v="1"/>
    <m/>
    <s v="East Africa"/>
    <m/>
    <x v="0"/>
    <x v="1"/>
    <n v="0"/>
    <s v=""/>
    <x v="0"/>
  </r>
  <r>
    <s v="DL-02388"/>
    <s v="CUST-0658"/>
    <s v="CMP-283"/>
    <x v="2"/>
    <s v="Qualification"/>
    <s v="$35,238"/>
    <n v="35238"/>
    <x v="1"/>
    <x v="8"/>
    <x v="7"/>
    <s v="2024-07-27"/>
    <d v="2024-07-27T00:00:00"/>
    <d v="2024-12-31T00:00:00"/>
    <d v="2024-12-31T00:00:00"/>
    <m/>
    <s v=""/>
    <m/>
    <n v="0"/>
    <n v="1"/>
    <n v="19.2"/>
    <s v="South Asia"/>
    <m/>
    <x v="0"/>
    <x v="2"/>
    <n v="0"/>
    <s v=""/>
    <x v="0"/>
  </r>
  <r>
    <s v="DL-02389"/>
    <s v="CUST-0125"/>
    <s v="CMP-164"/>
    <x v="2"/>
    <s v="Closed Won"/>
    <s v="$25,089"/>
    <n v="25089"/>
    <x v="1"/>
    <x v="25"/>
    <x v="21"/>
    <s v="2022-10-17"/>
    <d v="2022-10-17T00:00:00"/>
    <d v="2023-02-08T00:00:00"/>
    <d v="2023-02-08T00:00:00"/>
    <d v="2023-03-19T00:00:00"/>
    <d v="2023-03-19T00:00:00"/>
    <n v="153"/>
    <n v="0"/>
    <n v="1"/>
    <m/>
    <s v="Southeast Asia"/>
    <m/>
    <x v="1"/>
    <x v="1"/>
    <n v="1"/>
    <n v="39"/>
    <x v="0"/>
  </r>
  <r>
    <s v="DL-02390"/>
    <s v="CUST-1108"/>
    <s v="CMP-243"/>
    <x v="1"/>
    <s v="Proposal"/>
    <s v="187212"/>
    <n v="187212"/>
    <x v="6"/>
    <x v="15"/>
    <x v="14"/>
    <s v="2023-11-12"/>
    <d v="2023-11-12T00:00:00"/>
    <d v="2024-04-14T00:00:00"/>
    <d v="2024-04-14T00:00:00"/>
    <m/>
    <s v=""/>
    <m/>
    <n v="0"/>
    <n v="1"/>
    <m/>
    <s v="Middle East"/>
    <m/>
    <x v="0"/>
    <x v="0"/>
    <n v="0"/>
    <s v=""/>
    <x v="0"/>
  </r>
  <r>
    <s v="DL-02391"/>
    <s v="CUST-0890"/>
    <s v=""/>
    <x v="1"/>
    <s v="Negotiation"/>
    <s v="115,236"/>
    <n v="115236"/>
    <x v="3"/>
    <x v="12"/>
    <x v="11"/>
    <s v="2022-12-15"/>
    <d v="2022-12-15T00:00:00"/>
    <d v="2023-03-20T00:00:00"/>
    <d v="2023-03-20T00:00:00"/>
    <m/>
    <s v=""/>
    <m/>
    <n v="0"/>
    <n v="1"/>
    <n v="7.8"/>
    <s v="East Africa"/>
    <m/>
    <x v="0"/>
    <x v="2"/>
    <n v="0"/>
    <s v=""/>
    <x v="0"/>
  </r>
  <r>
    <s v="DL-02392"/>
    <s v="CUST-0427"/>
    <s v=""/>
    <x v="0"/>
    <s v="Negotiation"/>
    <s v="2190"/>
    <n v="2190"/>
    <x v="1"/>
    <x v="15"/>
    <x v="14"/>
    <s v="2023-03-05"/>
    <d v="2023-03-05T00:00:00"/>
    <d v="2023-05-04T00:00:00"/>
    <d v="2023-05-04T00:00:00"/>
    <m/>
    <s v=""/>
    <m/>
    <n v="0"/>
    <n v="1"/>
    <n v="33"/>
    <s v="Middle East"/>
    <m/>
    <x v="0"/>
    <x v="0"/>
    <n v="0"/>
    <s v=""/>
    <x v="0"/>
  </r>
  <r>
    <s v="DL-02393"/>
    <s v="CUST-0693"/>
    <s v=""/>
    <x v="3"/>
    <s v="Proposal"/>
    <s v="11K"/>
    <n v="11000"/>
    <x v="4"/>
    <x v="17"/>
    <x v="16"/>
    <s v="2024-06-14"/>
    <d v="2024-06-14T00:00:00"/>
    <d v="2024-09-30T00:00:00"/>
    <d v="2024-09-30T00:00:00"/>
    <m/>
    <s v=""/>
    <m/>
    <n v="0"/>
    <n v="1"/>
    <n v="28.5"/>
    <s v="East Africa"/>
    <m/>
    <x v="0"/>
    <x v="0"/>
    <n v="0"/>
    <s v=""/>
    <x v="0"/>
  </r>
  <r>
    <s v="DL-02394"/>
    <s v="CUST-0072"/>
    <s v="CMP-094"/>
    <x v="1"/>
    <s v="Closed Lost"/>
    <s v="$174,829"/>
    <n v="174829"/>
    <x v="5"/>
    <x v="12"/>
    <x v="11"/>
    <s v="14/10/2022"/>
    <d v="2022-10-14T00:00:00"/>
    <d v="2023-02-01T00:00:00"/>
    <d v="2023-02-01T00:00:00"/>
    <d v="2023-02-04T00:00:00"/>
    <d v="2023-02-04T00:00:00"/>
    <n v="113"/>
    <n v="0"/>
    <n v="1"/>
    <n v="9.5"/>
    <s v="Southeast Asia"/>
    <m/>
    <x v="2"/>
    <x v="0"/>
    <n v="1"/>
    <n v="3"/>
    <x v="1"/>
  </r>
  <r>
    <s v="DL-02395"/>
    <s v="CUST-0201"/>
    <s v=""/>
    <x v="4"/>
    <s v="Closed Lost"/>
    <s v="5K"/>
    <n v="5000"/>
    <x v="5"/>
    <x v="11"/>
    <x v="10"/>
    <s v="2024-11-17"/>
    <d v="2024-11-17T00:00:00"/>
    <d v="2025-04-27T00:00:00"/>
    <d v="2025-04-27T00:00:00"/>
    <d v="2025-04-14T00:00:00"/>
    <d v="2025-04-14T00:00:00"/>
    <n v="148"/>
    <n v="0"/>
    <n v="1"/>
    <n v="31.2"/>
    <s v="East Africa"/>
    <m/>
    <x v="2"/>
    <x v="0"/>
    <n v="1"/>
    <n v="-13"/>
    <x v="1"/>
  </r>
  <r>
    <s v="DL-02396"/>
    <s v="CUST-0841"/>
    <s v="CMP-280"/>
    <x v="2"/>
    <s v="Prospecting"/>
    <s v="46,942"/>
    <n v="46942"/>
    <x v="5"/>
    <x v="4"/>
    <x v="4"/>
    <s v="2023-09-15"/>
    <d v="2023-09-15T00:00:00"/>
    <d v="2024-01-05T00:00:00"/>
    <d v="2024-01-05T00:00:00"/>
    <m/>
    <s v=""/>
    <m/>
    <n v="0"/>
    <n v="1"/>
    <n v="2.4"/>
    <s v="Southeast Asia"/>
    <m/>
    <x v="0"/>
    <x v="2"/>
    <n v="0"/>
    <s v=""/>
    <x v="0"/>
  </r>
  <r>
    <s v="DL-02397"/>
    <s v="CUST-0131"/>
    <s v="CMP-223"/>
    <x v="0"/>
    <s v="Closed Lost"/>
    <s v="8,517"/>
    <n v="8517"/>
    <x v="7"/>
    <x v="11"/>
    <x v="10"/>
    <s v="2022-09-04"/>
    <d v="2022-09-04T00:00:00"/>
    <d v="2022-11-30T00:00:00"/>
    <d v="2022-11-30T00:00:00"/>
    <d v="2022-11-25T00:00:00"/>
    <d v="2022-11-25T00:00:00"/>
    <n v="82"/>
    <n v="0"/>
    <n v="1"/>
    <n v="34.4"/>
    <s v="ANZ"/>
    <m/>
    <x v="2"/>
    <x v="2"/>
    <n v="1"/>
    <n v="-5"/>
    <x v="1"/>
  </r>
  <r>
    <s v="DL-02398"/>
    <s v="CUST-0756"/>
    <s v="CMP-179"/>
    <x v="4"/>
    <s v="Qualification"/>
    <s v="12245"/>
    <n v="12245"/>
    <x v="2"/>
    <x v="5"/>
    <x v="5"/>
    <s v="28/08/2023"/>
    <d v="2023-08-28T00:00:00"/>
    <d v="2023-11-02T00:00:00"/>
    <d v="2023-11-02T00:00:00"/>
    <m/>
    <s v=""/>
    <m/>
    <n v="0"/>
    <n v="1"/>
    <m/>
    <s v="Middle East"/>
    <m/>
    <x v="0"/>
    <x v="0"/>
    <n v="0"/>
    <s v=""/>
    <x v="0"/>
  </r>
  <r>
    <s v="DL-02399"/>
    <s v="CUST-1365"/>
    <s v="CMP-316"/>
    <x v="1"/>
    <s v="Closed Won"/>
    <s v="211919"/>
    <n v="211919"/>
    <x v="7"/>
    <x v="20"/>
    <x v="18"/>
    <s v="2024-03-09"/>
    <d v="2024-03-09T00:00:00"/>
    <d v="2024-05-16T00:00:00"/>
    <d v="2024-05-16T00:00:00"/>
    <d v="2024-05-05T00:00:00"/>
    <d v="2024-05-05T00:00:00"/>
    <n v="57"/>
    <n v="0"/>
    <n v="1"/>
    <n v="6.8"/>
    <s v="Southeast Asia"/>
    <m/>
    <x v="1"/>
    <x v="0"/>
    <n v="1"/>
    <n v="-11"/>
    <x v="1"/>
  </r>
  <r>
    <s v="DL-02400"/>
    <s v="CUST-0972"/>
    <s v=""/>
    <x v="4"/>
    <s v="Qualification"/>
    <s v="$7,394"/>
    <n v="7394"/>
    <x v="0"/>
    <x v="12"/>
    <x v="11"/>
    <s v="2024-01-16"/>
    <d v="2024-01-16T00:00:00"/>
    <d v="2024-04-20T00:00:00"/>
    <d v="2024-04-20T00:00:00"/>
    <m/>
    <s v=""/>
    <m/>
    <n v="0"/>
    <n v="1"/>
    <m/>
    <s v="Middle East"/>
    <m/>
    <x v="0"/>
    <x v="1"/>
    <n v="0"/>
    <s v=""/>
    <x v="0"/>
  </r>
  <r>
    <s v="DL-02401"/>
    <s v="CUST-0803"/>
    <s v=""/>
    <x v="0"/>
    <s v="Proposal"/>
    <s v="6K"/>
    <n v="6000"/>
    <x v="0"/>
    <x v="10"/>
    <x v="9"/>
    <s v="2024-03-10"/>
    <d v="2024-03-10T00:00:00"/>
    <d v="2024-05-11T00:00:00"/>
    <d v="2024-05-11T00:00:00"/>
    <m/>
    <s v=""/>
    <m/>
    <n v="0"/>
    <n v="1"/>
    <n v="20.5"/>
    <s v="Middle East"/>
    <m/>
    <x v="0"/>
    <x v="2"/>
    <n v="0"/>
    <s v=""/>
    <x v="0"/>
  </r>
  <r>
    <s v="DL-02402"/>
    <s v="CUST-1231"/>
    <s v="CMP-115"/>
    <x v="2"/>
    <s v="Proposal"/>
    <s v="$32,582"/>
    <n v="32582"/>
    <x v="7"/>
    <x v="21"/>
    <x v="19"/>
    <s v="2024-10-14"/>
    <d v="2024-10-14T00:00:00"/>
    <d v="2025-02-20T00:00:00"/>
    <d v="2025-02-20T00:00:00"/>
    <m/>
    <s v=""/>
    <m/>
    <n v="0"/>
    <n v="1"/>
    <n v="2.4"/>
    <s v="ANZ"/>
    <m/>
    <x v="0"/>
    <x v="2"/>
    <n v="0"/>
    <s v=""/>
    <x v="0"/>
  </r>
  <r>
    <s v="DL-02403"/>
    <s v="CUST-0115"/>
    <s v="CMP-354"/>
    <x v="0"/>
    <s v="Prospecting"/>
    <s v="$4,289"/>
    <n v="4289"/>
    <x v="3"/>
    <x v="25"/>
    <x v="21"/>
    <s v="2022-04-03"/>
    <d v="2022-04-03T00:00:00"/>
    <m/>
    <s v=""/>
    <m/>
    <s v=""/>
    <m/>
    <n v="0"/>
    <n v="1"/>
    <n v="11.5"/>
    <s v="South Asia"/>
    <m/>
    <x v="0"/>
    <x v="0"/>
    <n v="0"/>
    <s v=""/>
    <x v="0"/>
  </r>
  <r>
    <s v="DL-02404"/>
    <s v="CUST-0995"/>
    <s v="CMP-343"/>
    <x v="1"/>
    <s v="Closed Lost"/>
    <s v="66328"/>
    <n v="66328"/>
    <x v="8"/>
    <x v="9"/>
    <x v="8"/>
    <s v="2024-03-15"/>
    <d v="2024-03-15T00:00:00"/>
    <d v="2024-07-05T00:00:00"/>
    <d v="2024-07-05T00:00:00"/>
    <d v="2024-08-08T00:00:00"/>
    <d v="2024-08-08T00:00:00"/>
    <n v="146"/>
    <n v="0"/>
    <n v="1"/>
    <n v="13.2"/>
    <s v="ANZ"/>
    <m/>
    <x v="2"/>
    <x v="0"/>
    <n v="1"/>
    <n v="34"/>
    <x v="0"/>
  </r>
  <r>
    <s v="DL-02405"/>
    <s v="CUST-0627"/>
    <s v=""/>
    <x v="4"/>
    <s v="Closed Won"/>
    <s v="$12,977"/>
    <n v="12977"/>
    <x v="6"/>
    <x v="6"/>
    <x v="2"/>
    <s v="2022-12-13"/>
    <d v="2022-12-13T00:00:00"/>
    <d v="2023-04-17T00:00:00"/>
    <d v="2023-04-17T00:00:00"/>
    <d v="2023-02-07T00:00:00"/>
    <d v="2023-02-07T00:00:00"/>
    <n v="56"/>
    <n v="0"/>
    <n v="1"/>
    <n v="32"/>
    <s v="Southeast Asia"/>
    <m/>
    <x v="1"/>
    <x v="1"/>
    <n v="1"/>
    <n v="-69"/>
    <x v="1"/>
  </r>
  <r>
    <s v="DL-02406"/>
    <s v="CUST-0690"/>
    <s v=""/>
    <x v="4"/>
    <s v="Proposal"/>
    <s v="13577"/>
    <n v="13577"/>
    <x v="4"/>
    <x v="4"/>
    <x v="4"/>
    <s v="2022-04-01"/>
    <d v="2022-04-01T00:00:00"/>
    <d v="2022-08-21T00:00:00"/>
    <d v="2022-08-21T00:00:00"/>
    <m/>
    <s v=""/>
    <m/>
    <n v="0"/>
    <n v="1"/>
    <n v="26.5"/>
    <s v="Middle East"/>
    <m/>
    <x v="0"/>
    <x v="0"/>
    <n v="0"/>
    <s v=""/>
    <x v="0"/>
  </r>
  <r>
    <s v="DL-02407"/>
    <s v="CUST-0845"/>
    <s v="CMP-338"/>
    <x v="0"/>
    <s v="Closed Lost"/>
    <s v="6,481"/>
    <n v="6481"/>
    <x v="3"/>
    <x v="15"/>
    <x v="14"/>
    <s v="2024-08-19"/>
    <d v="2024-08-19T00:00:00"/>
    <d v="2024-09-10T00:00:00"/>
    <d v="2024-09-10T00:00:00"/>
    <d v="2024-10-18T00:00:00"/>
    <d v="2024-10-18T00:00:00"/>
    <n v="60"/>
    <n v="0"/>
    <n v="1"/>
    <n v="13.8"/>
    <s v="Southeast Asia"/>
    <m/>
    <x v="2"/>
    <x v="0"/>
    <n v="1"/>
    <n v="38"/>
    <x v="0"/>
  </r>
  <r>
    <s v="DL-02408"/>
    <s v="CUST-0524"/>
    <s v="CMP-305"/>
    <x v="3"/>
    <s v="Closed Won"/>
    <s v="$12,890"/>
    <n v="12890"/>
    <x v="7"/>
    <x v="0"/>
    <x v="0"/>
    <s v="2022-06-28"/>
    <d v="2022-06-28T00:00:00"/>
    <d v="2022-08-29T00:00:00"/>
    <d v="2022-08-29T00:00:00"/>
    <d v="2022-10-03T00:00:00"/>
    <d v="2022-10-03T00:00:00"/>
    <n v="97"/>
    <n v="0"/>
    <n v="1"/>
    <m/>
    <s v="Middle East"/>
    <m/>
    <x v="1"/>
    <x v="0"/>
    <n v="1"/>
    <n v="35"/>
    <x v="0"/>
  </r>
  <r>
    <s v="DL-02409"/>
    <s v="CUST-0980"/>
    <s v="CMP-128"/>
    <x v="3"/>
    <s v="Closed Won"/>
    <s v="$8,110"/>
    <n v="8110"/>
    <x v="8"/>
    <x v="29"/>
    <x v="5"/>
    <s v="2022-01-26"/>
    <d v="2022-01-26T00:00:00"/>
    <d v="2022-03-11T00:00:00"/>
    <d v="2022-03-11T00:00:00"/>
    <d v="2022-06-01T00:00:00"/>
    <d v="2022-06-01T00:00:00"/>
    <n v="126"/>
    <n v="0"/>
    <n v="1"/>
    <n v="0.3"/>
    <s v="South Asia"/>
    <m/>
    <x v="1"/>
    <x v="2"/>
    <n v="1"/>
    <n v="82"/>
    <x v="0"/>
  </r>
  <r>
    <s v="DL-02410"/>
    <s v="CUST-0673"/>
    <s v=""/>
    <x v="0"/>
    <s v="Negotiation"/>
    <s v="$6,994"/>
    <n v="6994"/>
    <x v="4"/>
    <x v="25"/>
    <x v="21"/>
    <s v="2024-04-04"/>
    <d v="2024-04-04T00:00:00"/>
    <d v="2024-09-24T00:00:00"/>
    <d v="2024-09-24T00:00:00"/>
    <m/>
    <s v=""/>
    <m/>
    <n v="0"/>
    <n v="1"/>
    <n v="21.2"/>
    <s v="South Asia"/>
    <m/>
    <x v="0"/>
    <x v="0"/>
    <n v="0"/>
    <s v=""/>
    <x v="0"/>
  </r>
  <r>
    <s v="DL-02411"/>
    <s v="CUST-0028"/>
    <s v="CMP-329"/>
    <x v="3"/>
    <s v="Closed Won"/>
    <s v="$22,638"/>
    <n v="22638"/>
    <x v="3"/>
    <x v="16"/>
    <x v="15"/>
    <s v="2022-02-27"/>
    <d v="2022-02-27T00:00:00"/>
    <d v="2022-05-28T00:00:00"/>
    <d v="2022-05-28T00:00:00"/>
    <d v="2022-04-13T00:00:00"/>
    <d v="2022-04-13T00:00:00"/>
    <n v="45"/>
    <n v="0"/>
    <n v="1"/>
    <n v="2.6"/>
    <s v="South Asia"/>
    <m/>
    <x v="1"/>
    <x v="1"/>
    <n v="1"/>
    <n v="-45"/>
    <x v="1"/>
  </r>
  <r>
    <s v="DL-02412"/>
    <s v="CUST-0008"/>
    <s v="CMP-335"/>
    <x v="4"/>
    <s v="Qualification"/>
    <s v="5,889"/>
    <n v="5889"/>
    <x v="5"/>
    <x v="7"/>
    <x v="6"/>
    <s v="2022-01-27"/>
    <d v="2022-01-27T00:00:00"/>
    <d v="2022-02-16T00:00:00"/>
    <d v="2022-02-16T00:00:00"/>
    <m/>
    <s v=""/>
    <m/>
    <n v="0"/>
    <n v="1"/>
    <n v="32.1"/>
    <s v="Middle East"/>
    <m/>
    <x v="0"/>
    <x v="1"/>
    <n v="0"/>
    <s v=""/>
    <x v="0"/>
  </r>
  <r>
    <s v="DL-02413"/>
    <s v="CUST-1393"/>
    <s v="CMP-308"/>
    <x v="3"/>
    <s v="Proposal"/>
    <s v="7052"/>
    <n v="7052"/>
    <x v="3"/>
    <x v="16"/>
    <x v="15"/>
    <s v="2022-04-20"/>
    <d v="2022-04-20T00:00:00"/>
    <d v="2022-07-06T00:00:00"/>
    <d v="2022-07-06T00:00:00"/>
    <m/>
    <s v=""/>
    <m/>
    <n v="0"/>
    <n v="1"/>
    <n v="2.2999999999999998"/>
    <s v="Southeast Asia"/>
    <m/>
    <x v="0"/>
    <x v="1"/>
    <n v="0"/>
    <s v=""/>
    <x v="0"/>
  </r>
  <r>
    <s v="DL-02414"/>
    <s v="CUST-1410"/>
    <s v="CMP-308"/>
    <x v="2"/>
    <s v="Demo"/>
    <s v="22729"/>
    <n v="22729"/>
    <x v="5"/>
    <x v="17"/>
    <x v="16"/>
    <s v="17/02/2022"/>
    <d v="2022-02-17T00:00:00"/>
    <d v="2022-04-24T00:00:00"/>
    <d v="2022-04-24T00:00:00"/>
    <m/>
    <s v=""/>
    <m/>
    <n v="0"/>
    <n v="1"/>
    <n v="33.700000000000003"/>
    <s v="ANZ"/>
    <m/>
    <x v="0"/>
    <x v="2"/>
    <n v="0"/>
    <s v=""/>
    <x v="0"/>
  </r>
  <r>
    <s v="DL-02415"/>
    <s v="CUST-0568"/>
    <s v="CMP-225"/>
    <x v="1"/>
    <s v="Closed Won"/>
    <s v="119,333"/>
    <n v="119333"/>
    <x v="3"/>
    <x v="9"/>
    <x v="8"/>
    <s v="2024-04-02"/>
    <d v="2024-04-02T00:00:00"/>
    <d v="2024-04-29T00:00:00"/>
    <d v="2024-04-29T00:00:00"/>
    <d v="2024-05-27T00:00:00"/>
    <d v="2024-05-27T00:00:00"/>
    <n v="55"/>
    <n v="0"/>
    <n v="1"/>
    <n v="2.9"/>
    <s v="ANZ"/>
    <m/>
    <x v="1"/>
    <x v="0"/>
    <n v="1"/>
    <n v="28"/>
    <x v="1"/>
  </r>
  <r>
    <s v="DL-02416"/>
    <s v="CUST-0183"/>
    <s v="CMP-059"/>
    <x v="4"/>
    <s v="Qualification"/>
    <s v="9K"/>
    <n v="9000"/>
    <x v="4"/>
    <x v="25"/>
    <x v="21"/>
    <s v="2024-03-18"/>
    <d v="2024-03-18T00:00:00"/>
    <m/>
    <s v=""/>
    <m/>
    <s v=""/>
    <m/>
    <n v="0"/>
    <n v="1"/>
    <n v="25.5"/>
    <s v="South Asia"/>
    <m/>
    <x v="0"/>
    <x v="0"/>
    <n v="0"/>
    <s v=""/>
    <x v="0"/>
  </r>
  <r>
    <s v="DL-02417"/>
    <s v="CUST-0497"/>
    <s v=""/>
    <x v="1"/>
    <s v="Qualification"/>
    <s v="$68,793"/>
    <n v="68793"/>
    <x v="2"/>
    <x v="13"/>
    <x v="12"/>
    <s v="2023-01-13"/>
    <d v="2023-01-13T00:00:00"/>
    <d v="2023-03-18T00:00:00"/>
    <d v="2023-03-18T00:00:00"/>
    <m/>
    <s v=""/>
    <m/>
    <n v="0"/>
    <n v="1"/>
    <m/>
    <s v="Middle East"/>
    <m/>
    <x v="0"/>
    <x v="2"/>
    <n v="0"/>
    <s v=""/>
    <x v="0"/>
  </r>
  <r>
    <s v="DL-02418"/>
    <s v="CUST-1264"/>
    <s v="CMP-190"/>
    <x v="2"/>
    <s v="Closed Won"/>
    <s v="17K"/>
    <n v="17000"/>
    <x v="4"/>
    <x v="9"/>
    <x v="8"/>
    <s v="2024-10-29"/>
    <d v="2024-10-29T00:00:00"/>
    <d v="2024-12-17T00:00:00"/>
    <d v="2024-12-17T00:00:00"/>
    <d v="2025-05-06T00:00:00"/>
    <d v="2025-05-06T00:00:00"/>
    <n v="189"/>
    <n v="0"/>
    <n v="1"/>
    <n v="1.2"/>
    <s v="Middle East"/>
    <m/>
    <x v="1"/>
    <x v="0"/>
    <n v="1"/>
    <n v="140"/>
    <x v="0"/>
  </r>
  <r>
    <s v="DL-02419"/>
    <s v="CUST-0478"/>
    <s v=""/>
    <x v="0"/>
    <s v="Negotiation"/>
    <s v="1326"/>
    <n v="1326"/>
    <x v="6"/>
    <x v="14"/>
    <x v="13"/>
    <s v="2022-03-02"/>
    <d v="2022-03-02T00:00:00"/>
    <d v="2022-08-11T00:00:00"/>
    <d v="2022-08-11T00:00:00"/>
    <m/>
    <s v=""/>
    <m/>
    <n v="0"/>
    <n v="1"/>
    <n v="19.2"/>
    <s v="Middle East"/>
    <m/>
    <x v="0"/>
    <x v="0"/>
    <n v="0"/>
    <s v=""/>
    <x v="0"/>
  </r>
  <r>
    <s v="DL-02420"/>
    <s v="CUST-1201"/>
    <s v=""/>
    <x v="2"/>
    <s v="Demo"/>
    <s v="43K"/>
    <n v="43000"/>
    <x v="3"/>
    <x v="21"/>
    <x v="19"/>
    <s v="2024-01-13"/>
    <d v="2024-01-13T00:00:00"/>
    <d v="2024-05-15T00:00:00"/>
    <d v="2024-05-15T00:00:00"/>
    <m/>
    <s v=""/>
    <m/>
    <n v="0"/>
    <n v="1"/>
    <n v="13.6"/>
    <s v="South Asia"/>
    <m/>
    <x v="0"/>
    <x v="0"/>
    <n v="0"/>
    <s v=""/>
    <x v="0"/>
  </r>
  <r>
    <s v="DL-02421"/>
    <s v="CUST-1404"/>
    <s v="CMP-045"/>
    <x v="2"/>
    <s v="Qualification"/>
    <s v="28,685"/>
    <n v="28685"/>
    <x v="1"/>
    <x v="6"/>
    <x v="2"/>
    <s v="2024-03-28"/>
    <d v="2024-03-28T00:00:00"/>
    <d v="2024-06-23T00:00:00"/>
    <d v="2024-06-23T00:00:00"/>
    <m/>
    <s v=""/>
    <m/>
    <n v="0"/>
    <n v="1"/>
    <m/>
    <s v="South Asia"/>
    <m/>
    <x v="0"/>
    <x v="0"/>
    <n v="0"/>
    <s v=""/>
    <x v="0"/>
  </r>
  <r>
    <s v="DL-02422"/>
    <s v="CUST-0059"/>
    <s v=""/>
    <x v="2"/>
    <s v="Closed Won"/>
    <s v="29K"/>
    <n v="29000"/>
    <x v="5"/>
    <x v="13"/>
    <x v="12"/>
    <s v="2022-10-26"/>
    <d v="2022-10-26T00:00:00"/>
    <d v="2023-03-24T00:00:00"/>
    <d v="2023-03-24T00:00:00"/>
    <d v="2023-01-24T00:00:00"/>
    <d v="2023-01-24T00:00:00"/>
    <n v="90"/>
    <n v="1"/>
    <n v="3"/>
    <n v="28.5"/>
    <s v="ANZ"/>
    <m/>
    <x v="1"/>
    <x v="1"/>
    <n v="1"/>
    <n v="-59"/>
    <x v="1"/>
  </r>
  <r>
    <s v="DL-02423"/>
    <s v="CUST-1144"/>
    <s v="CMP-136"/>
    <x v="2"/>
    <s v="Negotiation"/>
    <s v="30,736"/>
    <n v="30736"/>
    <x v="0"/>
    <x v="21"/>
    <x v="19"/>
    <s v="2024-10-11"/>
    <d v="2024-10-11T00:00:00"/>
    <d v="2024-12-24T00:00:00"/>
    <d v="2024-12-24T00:00:00"/>
    <m/>
    <s v=""/>
    <m/>
    <n v="0"/>
    <n v="1"/>
    <n v="28.1"/>
    <s v="ANZ"/>
    <m/>
    <x v="0"/>
    <x v="2"/>
    <n v="0"/>
    <s v=""/>
    <x v="0"/>
  </r>
  <r>
    <s v="DL-02424"/>
    <s v="CUST-1094"/>
    <s v=""/>
    <x v="4"/>
    <s v="Proposal"/>
    <s v="5,281"/>
    <n v="5281"/>
    <x v="4"/>
    <x v="10"/>
    <x v="9"/>
    <s v="30/01/2022"/>
    <d v="2022-01-30T00:00:00"/>
    <d v="2022-06-09T00:00:00"/>
    <d v="2022-06-09T00:00:00"/>
    <m/>
    <s v=""/>
    <m/>
    <n v="0"/>
    <n v="1"/>
    <n v="10.199999999999999"/>
    <s v="Middle East"/>
    <m/>
    <x v="0"/>
    <x v="1"/>
    <n v="0"/>
    <s v=""/>
    <x v="0"/>
  </r>
  <r>
    <s v="DL-02425"/>
    <s v="CUST-1062"/>
    <s v=""/>
    <x v="2"/>
    <s v="Demo"/>
    <s v="19K"/>
    <n v="19000"/>
    <x v="3"/>
    <x v="3"/>
    <x v="3"/>
    <s v="2023-12-15"/>
    <d v="2023-12-15T00:00:00"/>
    <d v="2024-04-02T00:00:00"/>
    <d v="2024-04-02T00:00:00"/>
    <m/>
    <s v=""/>
    <m/>
    <n v="0"/>
    <n v="1"/>
    <n v="18.899999999999999"/>
    <s v="South Asia"/>
    <m/>
    <x v="0"/>
    <x v="1"/>
    <n v="0"/>
    <s v=""/>
    <x v="0"/>
  </r>
  <r>
    <s v="DL-02426"/>
    <s v="CUST-0479"/>
    <s v="CMP-218"/>
    <x v="3"/>
    <s v="Prospecting"/>
    <s v="19K"/>
    <n v="19000"/>
    <x v="5"/>
    <x v="12"/>
    <x v="11"/>
    <s v="25/06/2023"/>
    <d v="2023-06-25T00:00:00"/>
    <m/>
    <s v=""/>
    <m/>
    <s v=""/>
    <m/>
    <n v="0"/>
    <n v="1"/>
    <n v="4.2"/>
    <s v="East Africa"/>
    <m/>
    <x v="0"/>
    <x v="0"/>
    <n v="0"/>
    <s v=""/>
    <x v="0"/>
  </r>
  <r>
    <s v="DL-02427"/>
    <s v="CUST-1466"/>
    <s v=""/>
    <x v="4"/>
    <s v="Demo"/>
    <s v="11,598"/>
    <n v="11598"/>
    <x v="4"/>
    <x v="11"/>
    <x v="10"/>
    <s v="09/01/2024"/>
    <d v="2024-01-09T00:00:00"/>
    <d v="2024-05-11T00:00:00"/>
    <d v="2024-05-11T00:00:00"/>
    <m/>
    <s v=""/>
    <m/>
    <n v="0"/>
    <n v="1"/>
    <n v="33.5"/>
    <s v="ANZ"/>
    <m/>
    <x v="0"/>
    <x v="2"/>
    <n v="0"/>
    <s v=""/>
    <x v="0"/>
  </r>
  <r>
    <s v="DL-02428"/>
    <s v="CUST-1055"/>
    <s v="CMP-375"/>
    <x v="2"/>
    <s v="Negotiation"/>
    <s v="33865"/>
    <n v="33865"/>
    <x v="2"/>
    <x v="19"/>
    <x v="17"/>
    <s v="2023-09-07"/>
    <d v="2023-09-07T00:00:00"/>
    <d v="2023-11-16T00:00:00"/>
    <d v="2023-11-16T00:00:00"/>
    <m/>
    <s v=""/>
    <m/>
    <n v="0"/>
    <n v="1"/>
    <n v="18"/>
    <s v="ANZ"/>
    <m/>
    <x v="0"/>
    <x v="0"/>
    <n v="0"/>
    <s v=""/>
    <x v="0"/>
  </r>
  <r>
    <s v="DL-02429"/>
    <s v="CUST-0909"/>
    <s v="CMP-129"/>
    <x v="0"/>
    <s v="Closed Lost"/>
    <s v="6676"/>
    <n v="6676"/>
    <x v="2"/>
    <x v="14"/>
    <x v="13"/>
    <s v="2024-06-28"/>
    <d v="2024-06-28T00:00:00"/>
    <d v="2024-12-01T00:00:00"/>
    <d v="2024-12-01T00:00:00"/>
    <d v="2024-12-26T00:00:00"/>
    <d v="2024-12-26T00:00:00"/>
    <n v="181"/>
    <n v="0"/>
    <n v="1"/>
    <n v="24"/>
    <s v="Southeast Asia"/>
    <m/>
    <x v="2"/>
    <x v="1"/>
    <n v="1"/>
    <n v="25"/>
    <x v="1"/>
  </r>
  <r>
    <s v="DL-02430"/>
    <s v="CUST-0760"/>
    <s v="CMP-178"/>
    <x v="3"/>
    <s v="Qualification"/>
    <s v="$10,258"/>
    <n v="10258"/>
    <x v="5"/>
    <x v="11"/>
    <x v="10"/>
    <s v="2023-06-15"/>
    <d v="2023-06-15T00:00:00"/>
    <d v="2023-11-06T00:00:00"/>
    <d v="2023-11-06T00:00:00"/>
    <m/>
    <s v=""/>
    <m/>
    <n v="0"/>
    <n v="1"/>
    <n v="3.4"/>
    <s v="ANZ"/>
    <m/>
    <x v="0"/>
    <x v="2"/>
    <n v="0"/>
    <s v=""/>
    <x v="0"/>
  </r>
  <r>
    <s v="DL-02431"/>
    <s v="CUST-1067"/>
    <s v="CMP-391"/>
    <x v="4"/>
    <s v="Closed Won"/>
    <s v="$12,547"/>
    <n v="12547"/>
    <x v="5"/>
    <x v="20"/>
    <x v="18"/>
    <s v="27/07/2023"/>
    <d v="2023-07-27T00:00:00"/>
    <d v="2023-12-16T00:00:00"/>
    <d v="2023-12-16T00:00:00"/>
    <d v="2023-09-11T00:00:00"/>
    <d v="2023-09-11T00:00:00"/>
    <n v="46"/>
    <n v="0"/>
    <n v="1"/>
    <n v="31.5"/>
    <s v="South Asia"/>
    <m/>
    <x v="1"/>
    <x v="2"/>
    <n v="1"/>
    <n v="-96"/>
    <x v="1"/>
  </r>
  <r>
    <s v="DL-02432"/>
    <s v="CUST-0822"/>
    <s v="CMP-120"/>
    <x v="4"/>
    <s v="Qualification"/>
    <s v="4562"/>
    <n v="4562"/>
    <x v="1"/>
    <x v="15"/>
    <x v="14"/>
    <s v="2022-03-07"/>
    <d v="2022-03-07T00:00:00"/>
    <d v="2022-09-01T00:00:00"/>
    <d v="2022-09-01T00:00:00"/>
    <m/>
    <s v=""/>
    <m/>
    <n v="0"/>
    <n v="1"/>
    <n v="19"/>
    <s v="East Africa"/>
    <m/>
    <x v="0"/>
    <x v="2"/>
    <n v="0"/>
    <s v=""/>
    <x v="0"/>
  </r>
  <r>
    <s v="DL-02433"/>
    <s v="CUST-0801"/>
    <s v="CMP-260"/>
    <x v="4"/>
    <s v="Closed Lost"/>
    <s v="6K"/>
    <n v="6000"/>
    <x v="2"/>
    <x v="3"/>
    <x v="3"/>
    <s v="2022-12-07"/>
    <d v="2022-12-07T00:00:00"/>
    <d v="2023-01-12T00:00:00"/>
    <d v="2023-01-12T00:00:00"/>
    <d v="2023-03-07T00:00:00"/>
    <d v="2023-03-07T00:00:00"/>
    <n v="90"/>
    <n v="0"/>
    <n v="1"/>
    <n v="16.899999999999999"/>
    <s v="Middle East"/>
    <m/>
    <x v="2"/>
    <x v="2"/>
    <n v="1"/>
    <n v="54"/>
    <x v="0"/>
  </r>
  <r>
    <s v="DL-02434"/>
    <s v="CUST-1412"/>
    <s v="CMP-302"/>
    <x v="0"/>
    <s v="Proposal"/>
    <s v="5,239"/>
    <n v="5239"/>
    <x v="7"/>
    <x v="21"/>
    <x v="19"/>
    <s v="2022-11-21"/>
    <d v="2022-11-21T00:00:00"/>
    <d v="2023-01-11T00:00:00"/>
    <d v="2023-01-11T00:00:00"/>
    <m/>
    <s v=""/>
    <m/>
    <n v="0"/>
    <n v="1"/>
    <n v="32.1"/>
    <s v="East Africa"/>
    <m/>
    <x v="0"/>
    <x v="1"/>
    <n v="0"/>
    <s v=""/>
    <x v="0"/>
  </r>
  <r>
    <s v="DL-02435"/>
    <s v="CUST-0450"/>
    <s v=""/>
    <x v="4"/>
    <s v="Prospecting"/>
    <s v="2,644"/>
    <n v="2644"/>
    <x v="7"/>
    <x v="11"/>
    <x v="10"/>
    <s v="2024-11-09"/>
    <d v="2024-11-09T00:00:00"/>
    <d v="2025-01-25T00:00:00"/>
    <d v="2025-01-25T00:00:00"/>
    <m/>
    <s v=""/>
    <m/>
    <n v="0"/>
    <n v="1"/>
    <n v="17.2"/>
    <s v="ANZ"/>
    <m/>
    <x v="0"/>
    <x v="2"/>
    <n v="0"/>
    <s v=""/>
    <x v="0"/>
  </r>
  <r>
    <s v="DL-02436"/>
    <s v="CUST-1107"/>
    <s v="CMP-227"/>
    <x v="0"/>
    <s v="Prospecting"/>
    <s v="9,107"/>
    <n v="9107"/>
    <x v="1"/>
    <x v="16"/>
    <x v="15"/>
    <s v="2024-07-02"/>
    <d v="2024-07-02T00:00:00"/>
    <d v="2024-08-04T00:00:00"/>
    <d v="2024-08-04T00:00:00"/>
    <m/>
    <s v=""/>
    <m/>
    <n v="0"/>
    <n v="1"/>
    <n v="23.4"/>
    <s v="South Asia"/>
    <m/>
    <x v="0"/>
    <x v="0"/>
    <n v="0"/>
    <s v=""/>
    <x v="0"/>
  </r>
  <r>
    <s v="DL-02437"/>
    <s v="CUST-0239"/>
    <s v="CMP-048"/>
    <x v="1"/>
    <s v="Negotiation"/>
    <s v="71911"/>
    <n v="71911"/>
    <x v="4"/>
    <x v="7"/>
    <x v="6"/>
    <s v="02/04/2024"/>
    <d v="2024-04-02T00:00:00"/>
    <d v="2024-08-13T00:00:00"/>
    <d v="2024-08-13T00:00:00"/>
    <m/>
    <s v=""/>
    <m/>
    <n v="0"/>
    <n v="1"/>
    <n v="13.8"/>
    <s v="East Africa"/>
    <m/>
    <x v="0"/>
    <x v="2"/>
    <n v="0"/>
    <s v=""/>
    <x v="0"/>
  </r>
  <r>
    <s v="DL-02438"/>
    <s v="CUST-0338"/>
    <s v="CMP-383"/>
    <x v="3"/>
    <s v="Qualification"/>
    <s v="17230"/>
    <n v="17230"/>
    <x v="5"/>
    <x v="12"/>
    <x v="11"/>
    <s v="2022-04-04"/>
    <d v="2022-04-04T00:00:00"/>
    <d v="2022-06-15T00:00:00"/>
    <d v="2022-06-15T00:00:00"/>
    <m/>
    <s v=""/>
    <m/>
    <n v="0"/>
    <n v="1"/>
    <n v="19.399999999999999"/>
    <s v="Middle East"/>
    <m/>
    <x v="0"/>
    <x v="0"/>
    <n v="0"/>
    <s v=""/>
    <x v="0"/>
  </r>
  <r>
    <s v="DL-02439"/>
    <s v="CUST-0435"/>
    <s v="CMP-254"/>
    <x v="1"/>
    <s v="Negotiation"/>
    <s v="$190,332"/>
    <n v="190332"/>
    <x v="6"/>
    <x v="7"/>
    <x v="6"/>
    <s v="2022-11-22"/>
    <d v="2022-11-22T00:00:00"/>
    <d v="2023-03-09T00:00:00"/>
    <d v="2023-03-09T00:00:00"/>
    <m/>
    <s v=""/>
    <m/>
    <n v="0"/>
    <n v="1"/>
    <n v="32.299999999999997"/>
    <s v="ANZ"/>
    <m/>
    <x v="0"/>
    <x v="2"/>
    <n v="0"/>
    <s v=""/>
    <x v="0"/>
  </r>
  <r>
    <s v="DL-02440"/>
    <s v="CUST-0888"/>
    <s v="CMP-103"/>
    <x v="4"/>
    <s v="Demo"/>
    <s v="$14,390"/>
    <n v="14390"/>
    <x v="8"/>
    <x v="15"/>
    <x v="14"/>
    <s v="2023-12-03"/>
    <d v="2023-12-03T00:00:00"/>
    <d v="2024-05-17T00:00:00"/>
    <d v="2024-05-17T00:00:00"/>
    <m/>
    <s v=""/>
    <m/>
    <n v="0"/>
    <n v="1"/>
    <n v="23.5"/>
    <s v="Southeast Asia"/>
    <m/>
    <x v="0"/>
    <x v="2"/>
    <n v="0"/>
    <s v=""/>
    <x v="0"/>
  </r>
  <r>
    <s v="DL-02441"/>
    <s v="CUST-0386"/>
    <s v="CMP-183"/>
    <x v="2"/>
    <s v="Closed Lost"/>
    <s v="31182"/>
    <n v="31182"/>
    <x v="5"/>
    <x v="10"/>
    <x v="9"/>
    <s v="2023-08-10"/>
    <d v="2023-08-10T00:00:00"/>
    <m/>
    <s v=""/>
    <d v="2023-11-13T00:00:00"/>
    <d v="2023-11-13T00:00:00"/>
    <n v="95"/>
    <n v="0"/>
    <n v="1"/>
    <n v="4.9000000000000004"/>
    <s v="South Asia"/>
    <m/>
    <x v="2"/>
    <x v="2"/>
    <n v="1"/>
    <s v=""/>
    <x v="0"/>
  </r>
  <r>
    <s v="DL-02442"/>
    <s v="CUST-0262"/>
    <s v=""/>
    <x v="0"/>
    <s v="Demo"/>
    <s v="$8,147"/>
    <n v="8147"/>
    <x v="8"/>
    <x v="15"/>
    <x v="14"/>
    <s v="2024-12-23"/>
    <d v="2024-12-23T00:00:00"/>
    <d v="2025-04-27T00:00:00"/>
    <d v="2025-04-27T00:00:00"/>
    <m/>
    <s v=""/>
    <m/>
    <n v="0"/>
    <n v="1"/>
    <n v="5.9"/>
    <s v="East Africa"/>
    <m/>
    <x v="0"/>
    <x v="0"/>
    <n v="0"/>
    <s v=""/>
    <x v="0"/>
  </r>
  <r>
    <s v="DL-02443"/>
    <s v="CUST-0073"/>
    <s v=""/>
    <x v="0"/>
    <s v="Negotiation"/>
    <s v="$8,796"/>
    <n v="8796"/>
    <x v="2"/>
    <x v="1"/>
    <x v="1"/>
    <s v="2022-11-08"/>
    <d v="2022-11-08T00:00:00"/>
    <d v="2022-12-25T00:00:00"/>
    <d v="2022-12-25T00:00:00"/>
    <m/>
    <s v=""/>
    <m/>
    <n v="0"/>
    <n v="1"/>
    <n v="12.3"/>
    <s v="ANZ"/>
    <m/>
    <x v="0"/>
    <x v="0"/>
    <n v="0"/>
    <s v=""/>
    <x v="0"/>
  </r>
  <r>
    <s v="DL-02444"/>
    <s v="CUST-1249"/>
    <s v=""/>
    <x v="2"/>
    <s v="Closed Won"/>
    <s v="43448"/>
    <n v="43448"/>
    <x v="6"/>
    <x v="15"/>
    <x v="14"/>
    <s v="2024-04-29"/>
    <d v="2024-04-29T00:00:00"/>
    <d v="2024-08-29T00:00:00"/>
    <d v="2024-08-29T00:00:00"/>
    <d v="2024-06-01T00:00:00"/>
    <d v="2024-06-01T00:00:00"/>
    <n v="33"/>
    <n v="0"/>
    <n v="1"/>
    <m/>
    <s v="South Asia"/>
    <m/>
    <x v="1"/>
    <x v="0"/>
    <n v="1"/>
    <n v="-89"/>
    <x v="1"/>
  </r>
  <r>
    <s v="DL-02445"/>
    <s v="CUST-0768"/>
    <s v="CMP-053"/>
    <x v="1"/>
    <s v="Proposal"/>
    <s v="213200"/>
    <n v="213200"/>
    <x v="7"/>
    <x v="5"/>
    <x v="5"/>
    <s v="2022-09-22"/>
    <d v="2022-09-22T00:00:00"/>
    <d v="2023-01-30T00:00:00"/>
    <d v="2023-01-30T00:00:00"/>
    <m/>
    <s v=""/>
    <m/>
    <n v="0"/>
    <n v="1"/>
    <n v="24.1"/>
    <s v="South Asia"/>
    <m/>
    <x v="0"/>
    <x v="0"/>
    <n v="0"/>
    <s v=""/>
    <x v="0"/>
  </r>
  <r>
    <s v="DL-02446"/>
    <s v="CUST-1411"/>
    <s v="CMP-259"/>
    <x v="3"/>
    <s v="Demo"/>
    <s v="20,775"/>
    <n v="20775"/>
    <x v="2"/>
    <x v="4"/>
    <x v="4"/>
    <s v="2024-08-25"/>
    <d v="2024-08-25T00:00:00"/>
    <d v="2025-01-15T00:00:00"/>
    <d v="2025-01-15T00:00:00"/>
    <m/>
    <s v=""/>
    <m/>
    <n v="0"/>
    <n v="1"/>
    <n v="28.1"/>
    <s v="Middle East"/>
    <m/>
    <x v="0"/>
    <x v="2"/>
    <n v="0"/>
    <s v=""/>
    <x v="0"/>
  </r>
  <r>
    <s v="DL-02447"/>
    <s v="CUST-0245"/>
    <s v="CMP-091"/>
    <x v="3"/>
    <s v="Negotiation"/>
    <s v="13,871"/>
    <n v="13871"/>
    <x v="2"/>
    <x v="13"/>
    <x v="12"/>
    <s v="2022-04-27"/>
    <d v="2022-04-27T00:00:00"/>
    <d v="2022-10-06T00:00:00"/>
    <d v="2022-10-06T00:00:00"/>
    <m/>
    <s v=""/>
    <m/>
    <n v="0"/>
    <n v="1"/>
    <n v="2.8"/>
    <s v="South Asia"/>
    <m/>
    <x v="0"/>
    <x v="2"/>
    <n v="0"/>
    <s v=""/>
    <x v="0"/>
  </r>
  <r>
    <s v="DL-02448"/>
    <s v="CUST-0039"/>
    <s v="CMP-003"/>
    <x v="1"/>
    <s v="Closed Lost"/>
    <s v="198,486"/>
    <n v="198486"/>
    <x v="0"/>
    <x v="11"/>
    <x v="10"/>
    <s v="2023-11-04"/>
    <d v="2023-11-04T00:00:00"/>
    <m/>
    <s v=""/>
    <d v="2023-12-08T00:00:00"/>
    <d v="2023-12-08T00:00:00"/>
    <n v="34"/>
    <n v="0"/>
    <n v="1"/>
    <n v="6.8"/>
    <s v="ANZ"/>
    <m/>
    <x v="2"/>
    <x v="0"/>
    <n v="1"/>
    <s v=""/>
    <x v="0"/>
  </r>
  <r>
    <s v="DL-02449"/>
    <s v="CUST-0130"/>
    <s v=""/>
    <x v="1"/>
    <s v="Proposal"/>
    <s v="77,121"/>
    <n v="77121"/>
    <x v="4"/>
    <x v="11"/>
    <x v="10"/>
    <s v="2023-08-24"/>
    <d v="2023-08-24T00:00:00"/>
    <d v="2024-01-15T00:00:00"/>
    <d v="2024-01-15T00:00:00"/>
    <m/>
    <s v=""/>
    <m/>
    <n v="0"/>
    <n v="1"/>
    <n v="34.5"/>
    <s v="Middle East"/>
    <m/>
    <x v="0"/>
    <x v="0"/>
    <n v="0"/>
    <s v=""/>
    <x v="0"/>
  </r>
  <r>
    <s v="DL-02450"/>
    <s v="CUST-0191"/>
    <s v="CMP-027"/>
    <x v="2"/>
    <s v="Demo"/>
    <s v="$47,930"/>
    <n v="47930"/>
    <x v="6"/>
    <x v="16"/>
    <x v="15"/>
    <s v="2022-11-18"/>
    <d v="2022-11-18T00:00:00"/>
    <d v="2023-03-12T00:00:00"/>
    <d v="2023-03-12T00:00:00"/>
    <m/>
    <s v=""/>
    <m/>
    <n v="0"/>
    <n v="1"/>
    <n v="31.3"/>
    <s v="Southeast Asia"/>
    <m/>
    <x v="0"/>
    <x v="2"/>
    <n v="0"/>
    <s v=""/>
    <x v="0"/>
  </r>
  <r>
    <s v="DL-02451"/>
    <s v="CUST-0209"/>
    <s v="CMP-099"/>
    <x v="1"/>
    <s v="Closed Won"/>
    <s v="215935"/>
    <n v="215935"/>
    <x v="3"/>
    <x v="15"/>
    <x v="14"/>
    <s v="2024-03-17"/>
    <d v="2024-03-17T00:00:00"/>
    <d v="2024-04-29T00:00:00"/>
    <d v="2024-04-29T00:00:00"/>
    <d v="2024-04-10T00:00:00"/>
    <d v="2024-04-10T00:00:00"/>
    <n v="24"/>
    <n v="1"/>
    <n v="4"/>
    <n v="24.1"/>
    <s v="South Asia"/>
    <m/>
    <x v="1"/>
    <x v="2"/>
    <n v="1"/>
    <n v="-19"/>
    <x v="1"/>
  </r>
  <r>
    <s v="DL-02452"/>
    <s v="CUST-0716"/>
    <s v="CMP-064"/>
    <x v="3"/>
    <s v="Qualification"/>
    <s v="22337"/>
    <n v="22337"/>
    <x v="2"/>
    <x v="5"/>
    <x v="5"/>
    <s v="2024-12-11"/>
    <d v="2024-12-11T00:00:00"/>
    <d v="2025-05-10T00:00:00"/>
    <d v="2025-05-10T00:00:00"/>
    <m/>
    <s v=""/>
    <m/>
    <n v="0"/>
    <n v="1"/>
    <n v="10.4"/>
    <s v="ANZ"/>
    <m/>
    <x v="0"/>
    <x v="1"/>
    <n v="0"/>
    <s v=""/>
    <x v="0"/>
  </r>
  <r>
    <s v="DL-02453"/>
    <s v="CUST-1483"/>
    <s v="CMP-048"/>
    <x v="2"/>
    <s v="Qualification"/>
    <s v="$34,295"/>
    <n v="34295"/>
    <x v="0"/>
    <x v="14"/>
    <x v="13"/>
    <s v="2022-11-20"/>
    <d v="2022-11-20T00:00:00"/>
    <d v="2023-01-20T00:00:00"/>
    <d v="2023-01-20T00:00:00"/>
    <m/>
    <s v=""/>
    <m/>
    <n v="0"/>
    <n v="1"/>
    <n v="29.5"/>
    <s v="East Africa"/>
    <m/>
    <x v="0"/>
    <x v="1"/>
    <n v="0"/>
    <s v=""/>
    <x v="0"/>
  </r>
  <r>
    <s v="DL-02454"/>
    <s v="CUST-0763"/>
    <s v="CMP-021"/>
    <x v="1"/>
    <s v="Demo"/>
    <s v="$107,117"/>
    <n v="107117"/>
    <x v="5"/>
    <x v="3"/>
    <x v="3"/>
    <s v="2023-10-24"/>
    <d v="2023-10-24T00:00:00"/>
    <d v="2023-12-06T00:00:00"/>
    <d v="2023-12-06T00:00:00"/>
    <m/>
    <s v=""/>
    <m/>
    <n v="0"/>
    <n v="1"/>
    <n v="14.7"/>
    <s v="South Asia"/>
    <m/>
    <x v="0"/>
    <x v="0"/>
    <n v="0"/>
    <s v=""/>
    <x v="0"/>
  </r>
  <r>
    <s v="DL-02455"/>
    <s v="CUST-0324"/>
    <s v="CMP-183"/>
    <x v="1"/>
    <s v="Negotiation"/>
    <s v="193,312"/>
    <n v="193312"/>
    <x v="0"/>
    <x v="17"/>
    <x v="16"/>
    <s v="2024-08-20"/>
    <d v="2024-08-20T00:00:00"/>
    <d v="2025-01-23T00:00:00"/>
    <d v="2025-01-23T00:00:00"/>
    <m/>
    <s v=""/>
    <m/>
    <n v="0"/>
    <n v="1"/>
    <n v="19.8"/>
    <s v="ANZ"/>
    <m/>
    <x v="0"/>
    <x v="0"/>
    <n v="0"/>
    <s v=""/>
    <x v="0"/>
  </r>
  <r>
    <s v="DL-02456"/>
    <s v="CUST-0002"/>
    <s v="CMP-103"/>
    <x v="1"/>
    <s v="Closed Won"/>
    <s v="$86,680"/>
    <n v="86680"/>
    <x v="7"/>
    <x v="8"/>
    <x v="7"/>
    <s v="2024-01-28"/>
    <d v="2024-01-28T00:00:00"/>
    <d v="2024-04-05T00:00:00"/>
    <d v="2024-04-05T00:00:00"/>
    <d v="2024-05-28T00:00:00"/>
    <d v="2024-05-28T00:00:00"/>
    <n v="121"/>
    <n v="0"/>
    <n v="1"/>
    <n v="24.1"/>
    <s v="Middle East"/>
    <m/>
    <x v="1"/>
    <x v="1"/>
    <n v="1"/>
    <n v="53"/>
    <x v="0"/>
  </r>
  <r>
    <s v="DL-02457"/>
    <s v="CUST-1167"/>
    <s v=""/>
    <x v="4"/>
    <s v="Closed Won"/>
    <s v="5881"/>
    <n v="5881"/>
    <x v="0"/>
    <x v="1"/>
    <x v="1"/>
    <s v="2022-05-30"/>
    <d v="2022-05-30T00:00:00"/>
    <d v="2022-08-14T00:00:00"/>
    <d v="2022-08-14T00:00:00"/>
    <d v="2022-07-30T00:00:00"/>
    <d v="2022-07-30T00:00:00"/>
    <n v="61"/>
    <n v="0"/>
    <n v="1"/>
    <n v="1.6"/>
    <s v="Middle East"/>
    <m/>
    <x v="1"/>
    <x v="2"/>
    <n v="1"/>
    <n v="-15"/>
    <x v="1"/>
  </r>
  <r>
    <s v="DL-02458"/>
    <s v="CUST-1047"/>
    <s v=""/>
    <x v="1"/>
    <s v="Qualification"/>
    <s v="87661"/>
    <n v="87661"/>
    <x v="5"/>
    <x v="23"/>
    <x v="9"/>
    <s v="2023-12-28"/>
    <d v="2023-12-28T00:00:00"/>
    <d v="2024-06-15T00:00:00"/>
    <d v="2024-06-15T00:00:00"/>
    <m/>
    <s v=""/>
    <m/>
    <n v="0"/>
    <n v="1"/>
    <n v="32.9"/>
    <s v="ANZ"/>
    <m/>
    <x v="0"/>
    <x v="1"/>
    <n v="0"/>
    <s v=""/>
    <x v="0"/>
  </r>
  <r>
    <s v="DL-02459"/>
    <s v="CUST-1178"/>
    <s v="CMP-012"/>
    <x v="4"/>
    <s v="Closed Won"/>
    <s v="$5,555"/>
    <n v="5555"/>
    <x v="8"/>
    <x v="13"/>
    <x v="12"/>
    <s v="2022-09-16"/>
    <d v="2022-09-16T00:00:00"/>
    <d v="2022-12-24T00:00:00"/>
    <d v="2022-12-24T00:00:00"/>
    <d v="2023-03-01T00:00:00"/>
    <d v="2023-03-01T00:00:00"/>
    <n v="166"/>
    <n v="0"/>
    <n v="1"/>
    <m/>
    <s v="Middle East"/>
    <m/>
    <x v="1"/>
    <x v="2"/>
    <n v="1"/>
    <n v="67"/>
    <x v="0"/>
  </r>
  <r>
    <s v="DL-02460"/>
    <s v="CUST-1248"/>
    <s v="CMP-325"/>
    <x v="1"/>
    <s v="Closed Lost"/>
    <s v="$104,019"/>
    <n v="104019"/>
    <x v="7"/>
    <x v="10"/>
    <x v="9"/>
    <s v="2022-07-31"/>
    <d v="2022-07-31T00:00:00"/>
    <d v="2022-08-18T00:00:00"/>
    <d v="2022-08-18T00:00:00"/>
    <d v="2022-09-04T00:00:00"/>
    <d v="2022-09-04T00:00:00"/>
    <n v="35"/>
    <n v="0"/>
    <n v="1"/>
    <n v="8.5"/>
    <s v="Southeast Asia"/>
    <m/>
    <x v="2"/>
    <x v="0"/>
    <n v="1"/>
    <n v="17"/>
    <x v="1"/>
  </r>
  <r>
    <s v="DL-02461"/>
    <s v="CUST-0022"/>
    <s v="CMP-050"/>
    <x v="4"/>
    <s v="Prospecting"/>
    <s v="$8,226"/>
    <n v="8226"/>
    <x v="7"/>
    <x v="10"/>
    <x v="9"/>
    <s v="22/07/2022"/>
    <d v="2022-07-22T00:00:00"/>
    <d v="2023-01-11T00:00:00"/>
    <d v="2023-01-11T00:00:00"/>
    <m/>
    <s v=""/>
    <m/>
    <n v="0"/>
    <n v="1"/>
    <n v="8.6"/>
    <s v="Middle East"/>
    <m/>
    <x v="0"/>
    <x v="0"/>
    <n v="0"/>
    <s v=""/>
    <x v="0"/>
  </r>
  <r>
    <s v="DL-02462"/>
    <s v="CUST-1260"/>
    <s v="CMP-110"/>
    <x v="3"/>
    <s v="Proposal"/>
    <s v="10995"/>
    <n v="10995"/>
    <x v="3"/>
    <x v="11"/>
    <x v="10"/>
    <s v="2022-08-29"/>
    <d v="2022-08-29T00:00:00"/>
    <d v="2022-12-04T00:00:00"/>
    <d v="2022-12-04T00:00:00"/>
    <m/>
    <s v=""/>
    <m/>
    <n v="0"/>
    <n v="1"/>
    <n v="26.2"/>
    <s v="East Africa"/>
    <m/>
    <x v="0"/>
    <x v="2"/>
    <n v="0"/>
    <s v=""/>
    <x v="0"/>
  </r>
  <r>
    <s v="DL-02463"/>
    <s v="CUST-1065"/>
    <s v="CMP-283"/>
    <x v="3"/>
    <s v="Qualification"/>
    <s v="$8,744"/>
    <n v="8744"/>
    <x v="3"/>
    <x v="3"/>
    <x v="3"/>
    <s v="2024-07-21"/>
    <d v="2024-07-21T00:00:00"/>
    <d v="2024-12-24T00:00:00"/>
    <d v="2024-12-24T00:00:00"/>
    <m/>
    <s v=""/>
    <m/>
    <n v="0"/>
    <n v="1"/>
    <n v="19.3"/>
    <s v="ANZ"/>
    <m/>
    <x v="0"/>
    <x v="1"/>
    <n v="0"/>
    <s v=""/>
    <x v="0"/>
  </r>
  <r>
    <s v="DL-02464"/>
    <s v="CUST-1003"/>
    <s v=""/>
    <x v="0"/>
    <s v="Negotiation"/>
    <s v="1,637"/>
    <n v="1637"/>
    <x v="8"/>
    <x v="25"/>
    <x v="21"/>
    <s v="2023-02-01"/>
    <d v="2023-02-01T00:00:00"/>
    <d v="2023-05-15T00:00:00"/>
    <d v="2023-05-15T00:00:00"/>
    <m/>
    <s v=""/>
    <m/>
    <n v="0"/>
    <n v="1"/>
    <n v="29"/>
    <s v="Middle East"/>
    <m/>
    <x v="0"/>
    <x v="2"/>
    <n v="0"/>
    <s v=""/>
    <x v="0"/>
  </r>
  <r>
    <s v="DL-02465"/>
    <s v="CUST-0517"/>
    <s v=""/>
    <x v="0"/>
    <s v="Closed Won"/>
    <s v="$9,027"/>
    <n v="9027"/>
    <x v="4"/>
    <x v="3"/>
    <x v="3"/>
    <s v="2023-02-23"/>
    <d v="2023-02-23T00:00:00"/>
    <d v="2023-06-22T00:00:00"/>
    <d v="2023-06-22T00:00:00"/>
    <d v="2023-04-29T00:00:00"/>
    <d v="2023-04-29T00:00:00"/>
    <n v="65"/>
    <n v="1"/>
    <n v="4"/>
    <n v="17.100000000000001"/>
    <s v="South Asia"/>
    <m/>
    <x v="1"/>
    <x v="2"/>
    <n v="1"/>
    <n v="-54"/>
    <x v="1"/>
  </r>
  <r>
    <s v="DL-02466"/>
    <s v="CUST-0626"/>
    <s v=""/>
    <x v="0"/>
    <s v="Closed Won"/>
    <s v="$6,212"/>
    <n v="6212"/>
    <x v="6"/>
    <x v="1"/>
    <x v="1"/>
    <s v="30/12/2022"/>
    <d v="2022-12-30T00:00:00"/>
    <d v="2023-05-24T00:00:00"/>
    <d v="2023-05-24T00:00:00"/>
    <d v="2023-03-05T00:00:00"/>
    <d v="2023-03-05T00:00:00"/>
    <n v="65"/>
    <n v="0"/>
    <n v="1"/>
    <n v="26.5"/>
    <s v="East Africa"/>
    <m/>
    <x v="1"/>
    <x v="0"/>
    <n v="1"/>
    <n v="-80"/>
    <x v="1"/>
  </r>
  <r>
    <s v="DL-02467"/>
    <s v="CUST-0153"/>
    <s v="CMP-240"/>
    <x v="1"/>
    <s v="Prospecting"/>
    <s v="165,626"/>
    <n v="165626"/>
    <x v="1"/>
    <x v="1"/>
    <x v="1"/>
    <s v="2022-06-24"/>
    <d v="2022-06-24T00:00:00"/>
    <d v="2022-08-22T00:00:00"/>
    <d v="2022-08-22T00:00:00"/>
    <m/>
    <s v=""/>
    <m/>
    <n v="0"/>
    <n v="1"/>
    <n v="22.6"/>
    <s v="ANZ"/>
    <m/>
    <x v="0"/>
    <x v="2"/>
    <n v="0"/>
    <s v=""/>
    <x v="0"/>
  </r>
  <r>
    <s v="DL-02468"/>
    <s v="CUST-0851"/>
    <s v="CMP-126"/>
    <x v="3"/>
    <s v="Prospecting"/>
    <s v="$12,283"/>
    <n v="12283"/>
    <x v="4"/>
    <x v="3"/>
    <x v="3"/>
    <s v="2022-10-11"/>
    <d v="2022-10-11T00:00:00"/>
    <d v="2023-04-06T00:00:00"/>
    <d v="2023-04-06T00:00:00"/>
    <m/>
    <s v=""/>
    <m/>
    <n v="0"/>
    <n v="1"/>
    <n v="22.4"/>
    <s v="ANZ"/>
    <m/>
    <x v="0"/>
    <x v="0"/>
    <n v="0"/>
    <s v=""/>
    <x v="0"/>
  </r>
  <r>
    <s v="DL-02469"/>
    <s v="CUST-1078"/>
    <s v=""/>
    <x v="3"/>
    <s v="Negotiation"/>
    <s v="18826"/>
    <n v="18826"/>
    <x v="0"/>
    <x v="9"/>
    <x v="8"/>
    <s v="2023-02-12"/>
    <d v="2023-02-12T00:00:00"/>
    <d v="2023-06-13T00:00:00"/>
    <d v="2023-06-13T00:00:00"/>
    <m/>
    <s v=""/>
    <m/>
    <n v="0"/>
    <n v="1"/>
    <n v="4.5"/>
    <s v="ANZ"/>
    <m/>
    <x v="0"/>
    <x v="0"/>
    <n v="0"/>
    <s v=""/>
    <x v="0"/>
  </r>
  <r>
    <s v="DL-02470"/>
    <s v="CUST-0559"/>
    <s v="CMP-191"/>
    <x v="1"/>
    <s v="Qualification"/>
    <s v="59K"/>
    <n v="59000"/>
    <x v="6"/>
    <x v="16"/>
    <x v="15"/>
    <s v="2022-06-13"/>
    <d v="2022-06-13T00:00:00"/>
    <d v="2022-10-24T00:00:00"/>
    <d v="2022-10-24T00:00:00"/>
    <m/>
    <s v=""/>
    <m/>
    <n v="0"/>
    <n v="1"/>
    <n v="17.7"/>
    <s v="South Asia"/>
    <m/>
    <x v="0"/>
    <x v="0"/>
    <n v="0"/>
    <s v=""/>
    <x v="0"/>
  </r>
  <r>
    <s v="DL-02471"/>
    <s v="CUST-0130"/>
    <s v=""/>
    <x v="1"/>
    <s v="Prospecting"/>
    <s v="$188,979"/>
    <n v="188979"/>
    <x v="5"/>
    <x v="22"/>
    <x v="20"/>
    <s v="2022-05-03"/>
    <d v="2022-05-03T00:00:00"/>
    <d v="2022-06-29T00:00:00"/>
    <d v="2022-06-29T00:00:00"/>
    <m/>
    <s v=""/>
    <m/>
    <n v="0"/>
    <n v="1"/>
    <n v="15.9"/>
    <s v="East Africa"/>
    <m/>
    <x v="0"/>
    <x v="0"/>
    <n v="0"/>
    <s v=""/>
    <x v="0"/>
  </r>
  <r>
    <s v="DL-02472"/>
    <s v="CUST-0958"/>
    <s v=""/>
    <x v="0"/>
    <s v="Qualification"/>
    <s v="3587"/>
    <n v="3587"/>
    <x v="6"/>
    <x v="11"/>
    <x v="10"/>
    <s v="2022-07-13"/>
    <d v="2022-07-13T00:00:00"/>
    <d v="2022-12-01T00:00:00"/>
    <d v="2022-12-01T00:00:00"/>
    <m/>
    <s v=""/>
    <m/>
    <n v="0"/>
    <n v="1"/>
    <n v="34"/>
    <s v="South Asia"/>
    <m/>
    <x v="0"/>
    <x v="2"/>
    <n v="0"/>
    <s v=""/>
    <x v="0"/>
  </r>
  <r>
    <s v="DL-02473"/>
    <s v="CUST-0524"/>
    <s v="CMP-117"/>
    <x v="4"/>
    <s v="Closed Won"/>
    <s v="9K"/>
    <n v="9000"/>
    <x v="8"/>
    <x v="22"/>
    <x v="20"/>
    <s v="2022-03-28"/>
    <d v="2022-03-28T00:00:00"/>
    <d v="2022-06-26T00:00:00"/>
    <d v="2022-06-26T00:00:00"/>
    <d v="2022-06-17T00:00:00"/>
    <d v="2022-06-17T00:00:00"/>
    <n v="81"/>
    <n v="1"/>
    <n v="1"/>
    <n v="28.6"/>
    <s v="Southeast Asia"/>
    <m/>
    <x v="1"/>
    <x v="0"/>
    <n v="1"/>
    <n v="-9"/>
    <x v="1"/>
  </r>
  <r>
    <s v="DL-02474"/>
    <s v="CUST-0969"/>
    <s v=""/>
    <x v="3"/>
    <s v="Closed Lost"/>
    <s v="$13,320"/>
    <n v="13320"/>
    <x v="6"/>
    <x v="16"/>
    <x v="15"/>
    <s v="2023-09-23"/>
    <d v="2023-09-23T00:00:00"/>
    <d v="2024-03-03T00:00:00"/>
    <d v="2024-03-03T00:00:00"/>
    <d v="2024-02-13T00:00:00"/>
    <d v="2024-02-13T00:00:00"/>
    <n v="143"/>
    <n v="0"/>
    <n v="1"/>
    <n v="19.3"/>
    <s v="ANZ"/>
    <m/>
    <x v="2"/>
    <x v="2"/>
    <n v="1"/>
    <n v="-19"/>
    <x v="1"/>
  </r>
  <r>
    <s v="DL-02475"/>
    <s v="CUST-0554"/>
    <s v="CMP-219"/>
    <x v="0"/>
    <s v="Closed Lost"/>
    <s v="4,142"/>
    <n v="4142"/>
    <x v="7"/>
    <x v="7"/>
    <x v="6"/>
    <s v="2024-01-31"/>
    <d v="2024-01-31T00:00:00"/>
    <d v="2024-06-14T00:00:00"/>
    <d v="2024-06-14T00:00:00"/>
    <d v="2024-06-12T00:00:00"/>
    <d v="2024-06-12T00:00:00"/>
    <n v="133"/>
    <n v="0"/>
    <n v="1"/>
    <n v="29.5"/>
    <s v="ANZ"/>
    <m/>
    <x v="2"/>
    <x v="0"/>
    <n v="1"/>
    <n v="-2"/>
    <x v="1"/>
  </r>
  <r>
    <s v="DL-02476"/>
    <s v="CUST-0946"/>
    <s v=""/>
    <x v="0"/>
    <s v="Prospecting"/>
    <s v="3,299"/>
    <n v="3299"/>
    <x v="2"/>
    <x v="22"/>
    <x v="20"/>
    <s v="2022-03-09"/>
    <d v="2022-03-09T00:00:00"/>
    <d v="2022-06-21T00:00:00"/>
    <d v="2022-06-21T00:00:00"/>
    <m/>
    <s v=""/>
    <m/>
    <n v="0"/>
    <n v="1"/>
    <n v="13.7"/>
    <s v="East Africa"/>
    <m/>
    <x v="0"/>
    <x v="1"/>
    <n v="0"/>
    <s v=""/>
    <x v="0"/>
  </r>
  <r>
    <s v="DL-02477"/>
    <s v="CUST-0957"/>
    <s v=""/>
    <x v="3"/>
    <s v="Prospecting"/>
    <s v="$15,941"/>
    <n v="15941"/>
    <x v="3"/>
    <x v="9"/>
    <x v="8"/>
    <s v="2024-05-28"/>
    <d v="2024-05-28T00:00:00"/>
    <d v="2024-10-23T00:00:00"/>
    <d v="2024-10-23T00:00:00"/>
    <m/>
    <s v=""/>
    <m/>
    <n v="0"/>
    <n v="1"/>
    <n v="9.1"/>
    <s v="ANZ"/>
    <m/>
    <x v="0"/>
    <x v="1"/>
    <n v="0"/>
    <s v=""/>
    <x v="0"/>
  </r>
  <r>
    <s v="DL-02478"/>
    <s v="CUST-1075"/>
    <s v="CMP-357"/>
    <x v="0"/>
    <s v="Qualification"/>
    <s v="$4,559"/>
    <n v="4559"/>
    <x v="5"/>
    <x v="5"/>
    <x v="5"/>
    <s v="2022-12-11"/>
    <d v="2022-12-11T00:00:00"/>
    <d v="2023-02-19T00:00:00"/>
    <d v="2023-02-19T00:00:00"/>
    <m/>
    <s v=""/>
    <m/>
    <n v="0"/>
    <n v="1"/>
    <n v="12"/>
    <s v="Southeast Asia"/>
    <m/>
    <x v="0"/>
    <x v="0"/>
    <n v="0"/>
    <s v=""/>
    <x v="0"/>
  </r>
  <r>
    <s v="DL-02479"/>
    <s v="CUST-0478"/>
    <s v="CMP-332"/>
    <x v="2"/>
    <s v="Demo"/>
    <s v="27,347"/>
    <n v="27347"/>
    <x v="5"/>
    <x v="21"/>
    <x v="19"/>
    <s v="23/11/2022"/>
    <d v="2022-11-23T00:00:00"/>
    <d v="2023-04-03T00:00:00"/>
    <d v="2023-04-03T00:00:00"/>
    <m/>
    <s v=""/>
    <m/>
    <n v="0"/>
    <n v="1"/>
    <n v="12.9"/>
    <s v="ANZ"/>
    <m/>
    <x v="0"/>
    <x v="0"/>
    <n v="0"/>
    <s v=""/>
    <x v="0"/>
  </r>
  <r>
    <s v="DL-02480"/>
    <s v="CUST-0166"/>
    <s v=""/>
    <x v="2"/>
    <s v="Prospecting"/>
    <s v="34884"/>
    <n v="34884"/>
    <x v="4"/>
    <x v="12"/>
    <x v="11"/>
    <s v="2024-08-23"/>
    <d v="2024-08-23T00:00:00"/>
    <d v="2025-01-19T00:00:00"/>
    <d v="2025-01-19T00:00:00"/>
    <m/>
    <s v=""/>
    <m/>
    <n v="0"/>
    <n v="1"/>
    <n v="20.3"/>
    <s v="South Asia"/>
    <m/>
    <x v="0"/>
    <x v="1"/>
    <n v="0"/>
    <s v=""/>
    <x v="0"/>
  </r>
  <r>
    <s v="DL-02481"/>
    <s v="CUST-0924"/>
    <s v="CMP-210"/>
    <x v="4"/>
    <s v="Qualification"/>
    <s v="12674"/>
    <n v="12674"/>
    <x v="7"/>
    <x v="25"/>
    <x v="21"/>
    <s v="11/01/2022"/>
    <d v="2022-01-11T00:00:00"/>
    <d v="2022-07-07T00:00:00"/>
    <d v="2022-07-07T00:00:00"/>
    <m/>
    <s v=""/>
    <m/>
    <n v="0"/>
    <n v="1"/>
    <n v="20.5"/>
    <s v="ANZ"/>
    <m/>
    <x v="0"/>
    <x v="0"/>
    <n v="0"/>
    <s v=""/>
    <x v="0"/>
  </r>
  <r>
    <s v="DL-02482"/>
    <s v="CUST-0004"/>
    <s v="CMP-227"/>
    <x v="4"/>
    <s v="Proposal"/>
    <s v="8650"/>
    <n v="8650"/>
    <x v="6"/>
    <x v="1"/>
    <x v="1"/>
    <s v="2024-11-01"/>
    <d v="2024-11-01T00:00:00"/>
    <d v="2025-03-12T00:00:00"/>
    <d v="2025-03-12T00:00:00"/>
    <m/>
    <s v=""/>
    <m/>
    <n v="0"/>
    <n v="1"/>
    <n v="22.3"/>
    <s v="Middle East"/>
    <m/>
    <x v="0"/>
    <x v="2"/>
    <n v="0"/>
    <s v=""/>
    <x v="0"/>
  </r>
  <r>
    <s v="DL-02483"/>
    <s v="CUST-1191"/>
    <s v="CMP-291"/>
    <x v="0"/>
    <s v="Qualification"/>
    <s v="$4,961"/>
    <n v="4961"/>
    <x v="5"/>
    <x v="22"/>
    <x v="20"/>
    <s v="2024-10-12"/>
    <d v="2024-10-12T00:00:00"/>
    <d v="2025-03-03T00:00:00"/>
    <d v="2025-03-03T00:00:00"/>
    <m/>
    <s v=""/>
    <m/>
    <n v="0"/>
    <n v="1"/>
    <n v="15.4"/>
    <s v="Middle East"/>
    <m/>
    <x v="0"/>
    <x v="0"/>
    <n v="0"/>
    <s v=""/>
    <x v="0"/>
  </r>
  <r>
    <s v="DL-02484"/>
    <s v="CUST-0399"/>
    <s v=""/>
    <x v="0"/>
    <s v="Prospecting"/>
    <s v="$4,964"/>
    <n v="4964"/>
    <x v="1"/>
    <x v="19"/>
    <x v="17"/>
    <s v="2023-08-01"/>
    <d v="2023-08-01T00:00:00"/>
    <d v="2023-11-19T00:00:00"/>
    <d v="2023-11-19T00:00:00"/>
    <m/>
    <s v=""/>
    <m/>
    <n v="0"/>
    <n v="1"/>
    <n v="11.1"/>
    <s v="ANZ"/>
    <m/>
    <x v="0"/>
    <x v="0"/>
    <n v="0"/>
    <s v=""/>
    <x v="0"/>
  </r>
  <r>
    <s v="DL-02485"/>
    <s v="CUST-1495"/>
    <s v="CMP-224"/>
    <x v="1"/>
    <s v="Closed Won"/>
    <s v="$185,914"/>
    <n v="185914"/>
    <x v="3"/>
    <x v="22"/>
    <x v="20"/>
    <s v="23/03/2023"/>
    <d v="2023-03-23T00:00:00"/>
    <m/>
    <s v=""/>
    <d v="2023-06-16T00:00:00"/>
    <d v="2023-06-16T00:00:00"/>
    <n v="85"/>
    <n v="0"/>
    <n v="1"/>
    <n v="7.8"/>
    <s v="South Asia"/>
    <m/>
    <x v="1"/>
    <x v="0"/>
    <n v="1"/>
    <s v=""/>
    <x v="0"/>
  </r>
  <r>
    <s v="DL-02486"/>
    <s v="CUST-0071"/>
    <s v="CMP-374"/>
    <x v="2"/>
    <s v="Closed Won"/>
    <s v="28176"/>
    <n v="28176"/>
    <x v="0"/>
    <x v="19"/>
    <x v="17"/>
    <s v="2022-04-09"/>
    <d v="2022-04-09T00:00:00"/>
    <d v="2022-08-10T00:00:00"/>
    <d v="2022-08-10T00:00:00"/>
    <d v="2022-09-22T00:00:00"/>
    <d v="2022-09-22T00:00:00"/>
    <n v="166"/>
    <n v="1"/>
    <n v="4"/>
    <n v="11"/>
    <s v="ANZ"/>
    <m/>
    <x v="1"/>
    <x v="2"/>
    <n v="1"/>
    <n v="43"/>
    <x v="0"/>
  </r>
  <r>
    <s v="DL-02487"/>
    <s v="CUST-0919"/>
    <s v=""/>
    <x v="2"/>
    <s v="Demo"/>
    <s v="26814"/>
    <n v="26814"/>
    <x v="6"/>
    <x v="15"/>
    <x v="14"/>
    <s v="2024-11-20"/>
    <d v="2024-11-20T00:00:00"/>
    <d v="2025-05-03T00:00:00"/>
    <d v="2025-05-03T00:00:00"/>
    <m/>
    <s v=""/>
    <m/>
    <n v="0"/>
    <n v="1"/>
    <n v="24.4"/>
    <s v="Middle East"/>
    <m/>
    <x v="0"/>
    <x v="0"/>
    <n v="0"/>
    <s v=""/>
    <x v="0"/>
  </r>
  <r>
    <s v="DL-02488"/>
    <s v="CUST-0017"/>
    <s v=""/>
    <x v="3"/>
    <s v="Prospecting"/>
    <s v="5K"/>
    <n v="5000"/>
    <x v="3"/>
    <x v="7"/>
    <x v="6"/>
    <s v="2024-07-28"/>
    <d v="2024-07-28T00:00:00"/>
    <d v="2025-01-10T00:00:00"/>
    <d v="2025-01-10T00:00:00"/>
    <m/>
    <s v=""/>
    <m/>
    <n v="0"/>
    <n v="1"/>
    <n v="24.2"/>
    <s v="ANZ"/>
    <m/>
    <x v="0"/>
    <x v="2"/>
    <n v="0"/>
    <s v=""/>
    <x v="0"/>
  </r>
  <r>
    <s v="DL-02489"/>
    <s v="CUST-1039"/>
    <s v="CMP-231"/>
    <x v="0"/>
    <s v="Proposal"/>
    <s v="1768"/>
    <n v="1768"/>
    <x v="8"/>
    <x v="5"/>
    <x v="5"/>
    <s v="2024-05-12"/>
    <d v="2024-05-12T00:00:00"/>
    <d v="2024-06-15T00:00:00"/>
    <d v="2024-06-15T00:00:00"/>
    <m/>
    <s v=""/>
    <m/>
    <n v="0"/>
    <n v="1"/>
    <n v="12.4"/>
    <s v="Middle East"/>
    <m/>
    <x v="0"/>
    <x v="1"/>
    <n v="0"/>
    <s v=""/>
    <x v="0"/>
  </r>
  <r>
    <s v="DL-02490"/>
    <s v="CUST-1249"/>
    <s v="CMP-268"/>
    <x v="0"/>
    <s v="Closed Won"/>
    <s v="7786"/>
    <n v="7786"/>
    <x v="3"/>
    <x v="25"/>
    <x v="21"/>
    <s v="2022-04-30"/>
    <d v="2022-04-30T00:00:00"/>
    <d v="2022-07-23T00:00:00"/>
    <d v="2022-07-23T00:00:00"/>
    <d v="2022-07-28T00:00:00"/>
    <d v="2022-07-28T00:00:00"/>
    <n v="89"/>
    <n v="1"/>
    <n v="3"/>
    <n v="2.1"/>
    <s v="Middle East"/>
    <m/>
    <x v="1"/>
    <x v="0"/>
    <n v="1"/>
    <n v="5"/>
    <x v="1"/>
  </r>
  <r>
    <s v="DL-02491"/>
    <s v="CUST-0174"/>
    <s v="CMP-390"/>
    <x v="0"/>
    <s v="Proposal"/>
    <s v="4K"/>
    <n v="4000"/>
    <x v="3"/>
    <x v="22"/>
    <x v="20"/>
    <s v="21/05/2023"/>
    <d v="2023-05-21T00:00:00"/>
    <d v="2023-07-24T00:00:00"/>
    <d v="2023-07-24T00:00:00"/>
    <m/>
    <s v=""/>
    <m/>
    <n v="0"/>
    <n v="1"/>
    <n v="17.8"/>
    <s v="Southeast Asia"/>
    <m/>
    <x v="0"/>
    <x v="0"/>
    <n v="0"/>
    <s v=""/>
    <x v="0"/>
  </r>
  <r>
    <s v="DL-02492"/>
    <s v="CUST-0958"/>
    <s v=""/>
    <x v="2"/>
    <s v="Proposal"/>
    <s v="$14,676"/>
    <n v="14676"/>
    <x v="2"/>
    <x v="28"/>
    <x v="17"/>
    <s v="2022-09-08"/>
    <d v="2022-09-08T00:00:00"/>
    <d v="2023-02-22T00:00:00"/>
    <d v="2023-02-22T00:00:00"/>
    <m/>
    <s v=""/>
    <m/>
    <n v="0"/>
    <n v="1"/>
    <n v="18.399999999999999"/>
    <s v="East Africa"/>
    <m/>
    <x v="0"/>
    <x v="2"/>
    <n v="0"/>
    <s v=""/>
    <x v="0"/>
  </r>
  <r>
    <s v="DL-02493"/>
    <s v="CUST-0835"/>
    <s v=""/>
    <x v="0"/>
    <s v="Closed Lost"/>
    <s v="$1,566"/>
    <n v="1566"/>
    <x v="4"/>
    <x v="8"/>
    <x v="7"/>
    <s v="2024-02-21"/>
    <d v="2024-02-21T00:00:00"/>
    <d v="2024-03-12T00:00:00"/>
    <d v="2024-03-12T00:00:00"/>
    <d v="2024-07-26T00:00:00"/>
    <d v="2024-07-26T00:00:00"/>
    <n v="156"/>
    <n v="0"/>
    <n v="1"/>
    <n v="32.299999999999997"/>
    <s v="South Asia"/>
    <m/>
    <x v="2"/>
    <x v="0"/>
    <n v="1"/>
    <n v="136"/>
    <x v="0"/>
  </r>
  <r>
    <s v="DL-02494"/>
    <s v="CUST-1009"/>
    <s v="CMP-214"/>
    <x v="0"/>
    <s v="Proposal"/>
    <s v="$4,581"/>
    <n v="4581"/>
    <x v="1"/>
    <x v="20"/>
    <x v="18"/>
    <s v="20/01/2022"/>
    <d v="2022-01-20T00:00:00"/>
    <d v="2022-05-23T00:00:00"/>
    <d v="2022-05-23T00:00:00"/>
    <m/>
    <s v=""/>
    <m/>
    <n v="0"/>
    <n v="1"/>
    <n v="31"/>
    <s v="Middle East"/>
    <m/>
    <x v="0"/>
    <x v="0"/>
    <n v="0"/>
    <s v=""/>
    <x v="0"/>
  </r>
  <r>
    <s v="DL-02495"/>
    <s v="CUST-0377"/>
    <s v="CMP-083"/>
    <x v="3"/>
    <s v="Prospecting"/>
    <s v="$12,256"/>
    <n v="12256"/>
    <x v="6"/>
    <x v="6"/>
    <x v="2"/>
    <s v="2023-02-01"/>
    <d v="2023-02-01T00:00:00"/>
    <d v="2023-06-22T00:00:00"/>
    <d v="2023-06-22T00:00:00"/>
    <m/>
    <s v=""/>
    <m/>
    <n v="0"/>
    <n v="1"/>
    <m/>
    <s v="East Africa"/>
    <m/>
    <x v="0"/>
    <x v="0"/>
    <n v="0"/>
    <s v=""/>
    <x v="0"/>
  </r>
  <r>
    <s v="DL-02496"/>
    <s v="CUST-0913"/>
    <s v="CMP-194"/>
    <x v="4"/>
    <s v="Negotiation"/>
    <s v="$3,854"/>
    <n v="3854"/>
    <x v="5"/>
    <x v="21"/>
    <x v="19"/>
    <s v="2022-10-06"/>
    <d v="2022-10-06T00:00:00"/>
    <d v="2022-11-06T00:00:00"/>
    <d v="2022-11-06T00:00:00"/>
    <m/>
    <s v=""/>
    <m/>
    <n v="0"/>
    <n v="1"/>
    <n v="21.7"/>
    <s v="Southeast Asia"/>
    <m/>
    <x v="0"/>
    <x v="2"/>
    <n v="0"/>
    <s v=""/>
    <x v="0"/>
  </r>
  <r>
    <s v="DL-02497"/>
    <s v="CUST-1437"/>
    <s v=""/>
    <x v="0"/>
    <s v="Qualification"/>
    <s v="7,704"/>
    <n v="7704"/>
    <x v="8"/>
    <x v="1"/>
    <x v="1"/>
    <s v="2023-01-01"/>
    <d v="2023-01-01T00:00:00"/>
    <d v="2023-02-06T00:00:00"/>
    <d v="2023-02-06T00:00:00"/>
    <m/>
    <s v=""/>
    <m/>
    <n v="0"/>
    <n v="1"/>
    <n v="22.5"/>
    <s v="Southeast Asia"/>
    <m/>
    <x v="0"/>
    <x v="2"/>
    <n v="0"/>
    <s v=""/>
    <x v="0"/>
  </r>
  <r>
    <s v="DL-02498"/>
    <s v="CUST-0846"/>
    <s v="CMP-170"/>
    <x v="3"/>
    <s v="Closed Won"/>
    <s v="$13,303"/>
    <n v="13303"/>
    <x v="5"/>
    <x v="4"/>
    <x v="4"/>
    <s v="2024-05-23"/>
    <d v="2024-05-23T00:00:00"/>
    <d v="2024-10-10T00:00:00"/>
    <d v="2024-10-10T00:00:00"/>
    <d v="2024-08-25T00:00:00"/>
    <d v="2024-08-25T00:00:00"/>
    <n v="94"/>
    <n v="1"/>
    <n v="1"/>
    <n v="33.299999999999997"/>
    <s v="Middle East"/>
    <m/>
    <x v="1"/>
    <x v="0"/>
    <n v="1"/>
    <n v="-46"/>
    <x v="1"/>
  </r>
  <r>
    <s v="DL-02499"/>
    <s v="CUST-0892"/>
    <s v="CMP-198"/>
    <x v="3"/>
    <s v="Qualification"/>
    <s v="$22,363"/>
    <n v="22363"/>
    <x v="1"/>
    <x v="0"/>
    <x v="0"/>
    <s v="2022-05-22"/>
    <d v="2022-05-22T00:00:00"/>
    <d v="2022-10-23T00:00:00"/>
    <d v="2022-10-23T00:00:00"/>
    <m/>
    <s v=""/>
    <m/>
    <n v="0"/>
    <n v="1"/>
    <n v="17.5"/>
    <s v="East Africa"/>
    <m/>
    <x v="0"/>
    <x v="2"/>
    <n v="0"/>
    <s v=""/>
    <x v="0"/>
  </r>
  <r>
    <s v="DL-02500"/>
    <s v="CUST-0588"/>
    <s v="CMP-165"/>
    <x v="1"/>
    <s v="Demo"/>
    <s v="130829"/>
    <n v="130829"/>
    <x v="8"/>
    <x v="6"/>
    <x v="2"/>
    <s v="2023-07-12"/>
    <d v="2023-07-12T00:00:00"/>
    <d v="2023-10-14T00:00:00"/>
    <d v="2023-10-14T00:00:00"/>
    <m/>
    <s v=""/>
    <m/>
    <n v="0"/>
    <n v="1"/>
    <n v="23.9"/>
    <s v="Middle East"/>
    <m/>
    <x v="0"/>
    <x v="2"/>
    <n v="0"/>
    <s v=""/>
    <x v="0"/>
  </r>
  <r>
    <s v="DL-02501"/>
    <s v="CUST-0962"/>
    <s v="CMP-308"/>
    <x v="0"/>
    <s v="Qualification"/>
    <s v="$5,709"/>
    <n v="5709"/>
    <x v="6"/>
    <x v="0"/>
    <x v="0"/>
    <s v="2022-03-29"/>
    <d v="2022-03-29T00:00:00"/>
    <d v="2022-09-03T00:00:00"/>
    <d v="2022-09-03T00:00:00"/>
    <m/>
    <s v=""/>
    <m/>
    <n v="0"/>
    <n v="1"/>
    <n v="4.9000000000000004"/>
    <s v="ANZ"/>
    <m/>
    <x v="0"/>
    <x v="2"/>
    <n v="0"/>
    <s v=""/>
    <x v="0"/>
  </r>
  <r>
    <s v="DL-02502"/>
    <s v="CUST-0987"/>
    <s v="CMP-332"/>
    <x v="1"/>
    <s v="Qualification"/>
    <s v="$150,015"/>
    <n v="150015"/>
    <x v="8"/>
    <x v="5"/>
    <x v="5"/>
    <s v="2023-11-29"/>
    <d v="2023-11-29T00:00:00"/>
    <d v="2024-04-20T00:00:00"/>
    <d v="2024-04-20T00:00:00"/>
    <m/>
    <s v=""/>
    <m/>
    <n v="0"/>
    <n v="1"/>
    <n v="32.9"/>
    <s v="Middle East"/>
    <m/>
    <x v="0"/>
    <x v="0"/>
    <n v="0"/>
    <s v=""/>
    <x v="0"/>
  </r>
  <r>
    <s v="DL-02503"/>
    <s v="CUST-0565"/>
    <s v="CMP-123"/>
    <x v="4"/>
    <s v="Closed Won"/>
    <s v="$7,216"/>
    <n v="7216"/>
    <x v="0"/>
    <x v="21"/>
    <x v="19"/>
    <s v="2023-07-07"/>
    <d v="2023-07-07T00:00:00"/>
    <d v="2023-07-26T00:00:00"/>
    <d v="2023-07-26T00:00:00"/>
    <d v="2023-11-12T00:00:00"/>
    <d v="2023-11-12T00:00:00"/>
    <n v="128"/>
    <n v="0"/>
    <n v="1"/>
    <n v="18.899999999999999"/>
    <s v="South Asia"/>
    <m/>
    <x v="1"/>
    <x v="0"/>
    <n v="1"/>
    <n v="109"/>
    <x v="0"/>
  </r>
  <r>
    <s v="DL-02504"/>
    <s v="CUST-0812"/>
    <s v="CMP-314"/>
    <x v="2"/>
    <s v="Proposal"/>
    <s v="$14,856"/>
    <n v="14856"/>
    <x v="6"/>
    <x v="12"/>
    <x v="11"/>
    <s v="2022-09-19"/>
    <d v="2022-09-19T00:00:00"/>
    <d v="2022-12-06T00:00:00"/>
    <d v="2022-12-06T00:00:00"/>
    <m/>
    <s v=""/>
    <m/>
    <n v="0"/>
    <n v="1"/>
    <n v="12"/>
    <s v="Middle East"/>
    <m/>
    <x v="0"/>
    <x v="2"/>
    <n v="0"/>
    <s v=""/>
    <x v="0"/>
  </r>
  <r>
    <s v="DL-02505"/>
    <s v="CUST-1260"/>
    <s v="CMP-078"/>
    <x v="0"/>
    <s v="Closed Won"/>
    <s v="$1,806"/>
    <n v="1806"/>
    <x v="3"/>
    <x v="16"/>
    <x v="15"/>
    <s v="17/01/2022"/>
    <d v="2022-01-17T00:00:00"/>
    <d v="2022-02-07T00:00:00"/>
    <d v="2022-02-07T00:00:00"/>
    <d v="2022-07-26T00:00:00"/>
    <d v="2022-07-26T00:00:00"/>
    <n v="190"/>
    <n v="1"/>
    <n v="4"/>
    <n v="19.2"/>
    <s v="ANZ"/>
    <m/>
    <x v="1"/>
    <x v="2"/>
    <n v="1"/>
    <n v="169"/>
    <x v="0"/>
  </r>
  <r>
    <s v="DL-02506"/>
    <s v="CUST-0083"/>
    <s v="CMP-336"/>
    <x v="1"/>
    <s v="Qualification"/>
    <s v="147826"/>
    <n v="147826"/>
    <x v="8"/>
    <x v="14"/>
    <x v="13"/>
    <s v="2022-12-11"/>
    <d v="2022-12-11T00:00:00"/>
    <d v="2023-02-25T00:00:00"/>
    <d v="2023-02-25T00:00:00"/>
    <m/>
    <s v=""/>
    <m/>
    <n v="0"/>
    <n v="1"/>
    <n v="4.3"/>
    <s v="ANZ"/>
    <m/>
    <x v="0"/>
    <x v="2"/>
    <n v="0"/>
    <s v=""/>
    <x v="0"/>
  </r>
  <r>
    <s v="DL-02507"/>
    <s v="CUST-1337"/>
    <s v="CMP-110"/>
    <x v="0"/>
    <s v="Prospecting"/>
    <s v="2980"/>
    <n v="2980"/>
    <x v="3"/>
    <x v="17"/>
    <x v="16"/>
    <s v="2023-06-02"/>
    <d v="2023-06-02T00:00:00"/>
    <d v="2023-10-19T00:00:00"/>
    <d v="2023-10-19T00:00:00"/>
    <m/>
    <s v=""/>
    <m/>
    <n v="0"/>
    <n v="1"/>
    <n v="33.5"/>
    <s v="ANZ"/>
    <m/>
    <x v="0"/>
    <x v="2"/>
    <n v="0"/>
    <s v=""/>
    <x v="0"/>
  </r>
  <r>
    <s v="DL-02508"/>
    <s v="CUST-1215"/>
    <s v=""/>
    <x v="1"/>
    <s v="Demo"/>
    <s v="96,142"/>
    <n v="96142"/>
    <x v="1"/>
    <x v="8"/>
    <x v="7"/>
    <s v="17/05/2024"/>
    <d v="2024-05-17T00:00:00"/>
    <d v="2024-10-07T00:00:00"/>
    <d v="2024-10-07T00:00:00"/>
    <m/>
    <s v=""/>
    <m/>
    <n v="0"/>
    <n v="1"/>
    <n v="22.5"/>
    <s v="ANZ"/>
    <m/>
    <x v="0"/>
    <x v="0"/>
    <n v="0"/>
    <s v=""/>
    <x v="0"/>
  </r>
  <r>
    <s v="DL-02509"/>
    <s v="CUST-1406"/>
    <s v="CMP-013"/>
    <x v="2"/>
    <s v="Qualification"/>
    <s v="$29,863"/>
    <n v="29863"/>
    <x v="1"/>
    <x v="12"/>
    <x v="11"/>
    <s v="2023-12-26"/>
    <d v="2023-12-26T00:00:00"/>
    <d v="2024-03-19T00:00:00"/>
    <d v="2024-03-19T00:00:00"/>
    <m/>
    <s v=""/>
    <m/>
    <n v="0"/>
    <n v="1"/>
    <n v="2.5"/>
    <s v="East Africa"/>
    <m/>
    <x v="0"/>
    <x v="1"/>
    <n v="0"/>
    <s v=""/>
    <x v="0"/>
  </r>
  <r>
    <s v="DL-02510"/>
    <s v="CUST-1425"/>
    <s v="CMP-309"/>
    <x v="0"/>
    <s v="Closed Won"/>
    <s v="3627"/>
    <n v="3627"/>
    <x v="8"/>
    <x v="21"/>
    <x v="19"/>
    <s v="2022-10-21"/>
    <d v="2022-10-21T00:00:00"/>
    <d v="2022-12-11T00:00:00"/>
    <d v="2022-12-11T00:00:00"/>
    <d v="2022-12-23T00:00:00"/>
    <d v="2022-12-23T00:00:00"/>
    <n v="63"/>
    <n v="0"/>
    <n v="1"/>
    <n v="34.299999999999997"/>
    <s v="Southeast Asia"/>
    <m/>
    <x v="1"/>
    <x v="2"/>
    <n v="1"/>
    <n v="12"/>
    <x v="1"/>
  </r>
  <r>
    <s v="DL-02511"/>
    <s v="CUST-1426"/>
    <s v="CMP-274"/>
    <x v="3"/>
    <s v="Qualification"/>
    <s v="20279"/>
    <n v="20279"/>
    <x v="6"/>
    <x v="4"/>
    <x v="4"/>
    <s v="2022-03-15"/>
    <d v="2022-03-15T00:00:00"/>
    <d v="2022-09-01T00:00:00"/>
    <d v="2022-09-01T00:00:00"/>
    <m/>
    <s v=""/>
    <m/>
    <n v="0"/>
    <n v="1"/>
    <n v="8.1"/>
    <s v="South Asia"/>
    <m/>
    <x v="0"/>
    <x v="2"/>
    <n v="0"/>
    <s v=""/>
    <x v="0"/>
  </r>
  <r>
    <s v="DL-02512"/>
    <s v="CUST-0716"/>
    <s v="CMP-130"/>
    <x v="1"/>
    <s v="Qualification"/>
    <s v="202,798"/>
    <n v="202798"/>
    <x v="5"/>
    <x v="8"/>
    <x v="7"/>
    <s v="2024-08-06"/>
    <d v="2024-08-06T00:00:00"/>
    <d v="2024-12-08T00:00:00"/>
    <d v="2024-12-08T00:00:00"/>
    <m/>
    <s v=""/>
    <m/>
    <n v="0"/>
    <n v="1"/>
    <n v="5.7"/>
    <s v="Southeast Asia"/>
    <m/>
    <x v="0"/>
    <x v="1"/>
    <n v="0"/>
    <s v=""/>
    <x v="0"/>
  </r>
  <r>
    <s v="DL-02513"/>
    <s v="CUST-0723"/>
    <s v="CMP-200"/>
    <x v="1"/>
    <s v="Closed Lost"/>
    <s v="63518"/>
    <n v="63518"/>
    <x v="3"/>
    <x v="9"/>
    <x v="8"/>
    <s v="2023-11-28"/>
    <d v="2023-11-28T00:00:00"/>
    <d v="2024-02-01T00:00:00"/>
    <d v="2024-02-01T00:00:00"/>
    <d v="2024-01-06T00:00:00"/>
    <d v="2024-01-06T00:00:00"/>
    <n v="39"/>
    <n v="0"/>
    <n v="1"/>
    <n v="3.7"/>
    <s v="South Asia"/>
    <m/>
    <x v="2"/>
    <x v="0"/>
    <n v="1"/>
    <n v="-26"/>
    <x v="1"/>
  </r>
  <r>
    <s v="DL-02514"/>
    <s v="CUST-0861"/>
    <s v=""/>
    <x v="1"/>
    <s v="Demo"/>
    <s v="$107,529"/>
    <n v="107529"/>
    <x v="2"/>
    <x v="4"/>
    <x v="4"/>
    <s v="2022-03-13"/>
    <d v="2022-03-13T00:00:00"/>
    <d v="2022-07-28T00:00:00"/>
    <d v="2022-07-28T00:00:00"/>
    <m/>
    <s v=""/>
    <m/>
    <n v="0"/>
    <n v="1"/>
    <m/>
    <s v="Southeast Asia"/>
    <m/>
    <x v="0"/>
    <x v="0"/>
    <n v="0"/>
    <s v=""/>
    <x v="0"/>
  </r>
  <r>
    <s v="DL-02515"/>
    <s v="CUST-0464"/>
    <s v=""/>
    <x v="2"/>
    <s v="Demo"/>
    <s v="22K"/>
    <n v="22000"/>
    <x v="1"/>
    <x v="27"/>
    <x v="8"/>
    <s v="2023-02-26"/>
    <d v="2023-02-26T00:00:00"/>
    <d v="2023-04-10T00:00:00"/>
    <d v="2023-04-10T00:00:00"/>
    <m/>
    <s v=""/>
    <m/>
    <n v="0"/>
    <n v="1"/>
    <n v="1.9"/>
    <s v="South Asia"/>
    <m/>
    <x v="0"/>
    <x v="2"/>
    <n v="0"/>
    <s v=""/>
    <x v="0"/>
  </r>
  <r>
    <s v="DL-02516"/>
    <s v="CUST-0904"/>
    <s v="CMP-397"/>
    <x v="2"/>
    <s v="Closed Won"/>
    <s v="12788"/>
    <n v="12788"/>
    <x v="1"/>
    <x v="3"/>
    <x v="3"/>
    <s v="2022-03-07"/>
    <d v="2022-03-07T00:00:00"/>
    <d v="2022-05-19T00:00:00"/>
    <d v="2022-05-19T00:00:00"/>
    <d v="2022-08-12T00:00:00"/>
    <d v="2022-08-12T00:00:00"/>
    <n v="158"/>
    <n v="0"/>
    <n v="1"/>
    <n v="29.8"/>
    <s v="ANZ"/>
    <m/>
    <x v="1"/>
    <x v="0"/>
    <n v="1"/>
    <n v="85"/>
    <x v="0"/>
  </r>
  <r>
    <s v="DL-02517"/>
    <s v="CUST-1290"/>
    <s v="CMP-232"/>
    <x v="3"/>
    <s v="Closed Won"/>
    <s v="20,056"/>
    <n v="20056"/>
    <x v="2"/>
    <x v="18"/>
    <x v="14"/>
    <s v="2024-04-26"/>
    <d v="2024-04-26T00:00:00"/>
    <d v="2024-09-26T00:00:00"/>
    <d v="2024-09-26T00:00:00"/>
    <d v="2024-07-13T00:00:00"/>
    <d v="2024-07-13T00:00:00"/>
    <n v="78"/>
    <n v="0"/>
    <n v="1"/>
    <n v="26.2"/>
    <s v="ANZ"/>
    <m/>
    <x v="1"/>
    <x v="2"/>
    <n v="1"/>
    <n v="-75"/>
    <x v="1"/>
  </r>
  <r>
    <s v="DL-02518"/>
    <s v="CUST-0202"/>
    <s v="CMP-008"/>
    <x v="3"/>
    <s v="Qualification"/>
    <s v="16,214"/>
    <n v="16214"/>
    <x v="7"/>
    <x v="11"/>
    <x v="10"/>
    <s v="2022-09-21"/>
    <d v="2022-09-21T00:00:00"/>
    <d v="2023-03-03T00:00:00"/>
    <d v="2023-03-03T00:00:00"/>
    <m/>
    <s v=""/>
    <m/>
    <n v="0"/>
    <n v="1"/>
    <n v="18.399999999999999"/>
    <s v="Southeast Asia"/>
    <m/>
    <x v="0"/>
    <x v="0"/>
    <n v="0"/>
    <s v=""/>
    <x v="0"/>
  </r>
  <r>
    <s v="DL-02519"/>
    <s v="CUST-0908"/>
    <s v="CMP-166"/>
    <x v="1"/>
    <s v="Qualification"/>
    <s v="57270"/>
    <n v="57270"/>
    <x v="2"/>
    <x v="4"/>
    <x v="4"/>
    <s v="2022-09-15"/>
    <d v="2022-09-15T00:00:00"/>
    <d v="2022-12-01T00:00:00"/>
    <d v="2022-12-01T00:00:00"/>
    <m/>
    <s v=""/>
    <m/>
    <n v="0"/>
    <n v="1"/>
    <n v="26.5"/>
    <s v="Southeast Asia"/>
    <m/>
    <x v="0"/>
    <x v="0"/>
    <n v="0"/>
    <s v=""/>
    <x v="0"/>
  </r>
  <r>
    <s v="DL-02520"/>
    <s v="CUST-1230"/>
    <s v="CMP-212"/>
    <x v="4"/>
    <s v="Closed Lost"/>
    <s v="$14,170"/>
    <n v="14170"/>
    <x v="0"/>
    <x v="22"/>
    <x v="20"/>
    <s v="2022-08-16"/>
    <d v="2022-08-16T00:00:00"/>
    <d v="2022-12-07T00:00:00"/>
    <d v="2022-12-07T00:00:00"/>
    <d v="2023-03-03T00:00:00"/>
    <d v="2023-03-03T00:00:00"/>
    <n v="199"/>
    <n v="0"/>
    <n v="1"/>
    <n v="27.1"/>
    <s v="East Africa"/>
    <m/>
    <x v="2"/>
    <x v="0"/>
    <n v="1"/>
    <n v="86"/>
    <x v="0"/>
  </r>
  <r>
    <s v="DL-02521"/>
    <s v="CUST-0393"/>
    <s v=""/>
    <x v="3"/>
    <s v="Proposal"/>
    <s v="$14,352"/>
    <n v="14352"/>
    <x v="7"/>
    <x v="4"/>
    <x v="4"/>
    <s v="2022-04-17"/>
    <d v="2022-04-17T00:00:00"/>
    <m/>
    <s v=""/>
    <m/>
    <s v=""/>
    <m/>
    <n v="0"/>
    <n v="1"/>
    <n v="6.6"/>
    <s v="East Africa"/>
    <m/>
    <x v="0"/>
    <x v="2"/>
    <n v="0"/>
    <s v=""/>
    <x v="0"/>
  </r>
  <r>
    <s v="DL-02522"/>
    <s v="CUST-1089"/>
    <s v=""/>
    <x v="1"/>
    <s v="Closed Won"/>
    <s v="89188"/>
    <n v="89188"/>
    <x v="4"/>
    <x v="11"/>
    <x v="10"/>
    <s v="2024-07-30"/>
    <d v="2024-07-30T00:00:00"/>
    <d v="2024-08-19T00:00:00"/>
    <d v="2024-08-19T00:00:00"/>
    <d v="2024-10-12T00:00:00"/>
    <d v="2024-10-12T00:00:00"/>
    <n v="74"/>
    <n v="0"/>
    <n v="1"/>
    <n v="18.5"/>
    <s v="Southeast Asia"/>
    <m/>
    <x v="1"/>
    <x v="2"/>
    <n v="1"/>
    <n v="54"/>
    <x v="0"/>
  </r>
  <r>
    <s v="DL-02523"/>
    <s v="CUST-0017"/>
    <s v="CMP-287"/>
    <x v="1"/>
    <s v="Closed Lost"/>
    <s v="$68,924"/>
    <n v="68924"/>
    <x v="5"/>
    <x v="1"/>
    <x v="1"/>
    <s v="2024-05-12"/>
    <d v="2024-05-12T00:00:00"/>
    <m/>
    <s v=""/>
    <d v="2024-11-07T00:00:00"/>
    <d v="2024-11-07T00:00:00"/>
    <n v="179"/>
    <n v="0"/>
    <n v="1"/>
    <n v="31.7"/>
    <s v="Southeast Asia"/>
    <m/>
    <x v="2"/>
    <x v="2"/>
    <n v="1"/>
    <s v=""/>
    <x v="0"/>
  </r>
  <r>
    <s v="DL-02524"/>
    <s v="CUST-0352"/>
    <s v=""/>
    <x v="0"/>
    <s v="Qualification"/>
    <s v="9369"/>
    <n v="9369"/>
    <x v="0"/>
    <x v="10"/>
    <x v="9"/>
    <s v="2024-04-29"/>
    <d v="2024-04-29T00:00:00"/>
    <d v="2024-10-14T00:00:00"/>
    <d v="2024-10-14T00:00:00"/>
    <m/>
    <s v=""/>
    <m/>
    <n v="0"/>
    <n v="1"/>
    <n v="18"/>
    <s v="Southeast Asia"/>
    <m/>
    <x v="0"/>
    <x v="2"/>
    <n v="0"/>
    <s v=""/>
    <x v="0"/>
  </r>
  <r>
    <s v="DL-02525"/>
    <s v="CUST-1192"/>
    <s v="CMP-373"/>
    <x v="4"/>
    <s v="Negotiation"/>
    <s v="$3,631"/>
    <n v="3631"/>
    <x v="3"/>
    <x v="12"/>
    <x v="11"/>
    <s v="2023-05-09"/>
    <d v="2023-05-09T00:00:00"/>
    <d v="2023-10-25T00:00:00"/>
    <d v="2023-10-25T00:00:00"/>
    <m/>
    <s v=""/>
    <m/>
    <n v="0"/>
    <n v="1"/>
    <m/>
    <s v="Middle East"/>
    <m/>
    <x v="0"/>
    <x v="2"/>
    <n v="0"/>
    <s v=""/>
    <x v="0"/>
  </r>
  <r>
    <s v="DL-02526"/>
    <s v="CUST-0440"/>
    <s v="CMP-066"/>
    <x v="4"/>
    <s v="Demo"/>
    <s v="$10,124"/>
    <n v="10124"/>
    <x v="4"/>
    <x v="1"/>
    <x v="1"/>
    <s v="2023-01-01"/>
    <d v="2023-01-01T00:00:00"/>
    <d v="2023-05-19T00:00:00"/>
    <d v="2023-05-19T00:00:00"/>
    <m/>
    <s v=""/>
    <m/>
    <n v="0"/>
    <n v="1"/>
    <n v="28.4"/>
    <s v="ANZ"/>
    <m/>
    <x v="0"/>
    <x v="0"/>
    <n v="0"/>
    <s v=""/>
    <x v="0"/>
  </r>
  <r>
    <s v="DL-02527"/>
    <s v="CUST-0763"/>
    <s v=""/>
    <x v="0"/>
    <s v="Negotiation"/>
    <s v="5362"/>
    <n v="5362"/>
    <x v="5"/>
    <x v="8"/>
    <x v="7"/>
    <s v="2022-06-20"/>
    <d v="2022-06-20T00:00:00"/>
    <d v="2022-09-16T00:00:00"/>
    <d v="2022-09-16T00:00:00"/>
    <m/>
    <s v=""/>
    <m/>
    <n v="0"/>
    <n v="1"/>
    <n v="30.7"/>
    <s v="South Asia"/>
    <m/>
    <x v="0"/>
    <x v="0"/>
    <n v="0"/>
    <s v=""/>
    <x v="0"/>
  </r>
  <r>
    <s v="DL-02528"/>
    <s v="CUST-0894"/>
    <s v=""/>
    <x v="3"/>
    <s v="Proposal"/>
    <s v="6700"/>
    <n v="6700"/>
    <x v="2"/>
    <x v="5"/>
    <x v="5"/>
    <s v="2022-11-30"/>
    <d v="2022-11-30T00:00:00"/>
    <d v="2023-03-05T00:00:00"/>
    <d v="2023-03-05T00:00:00"/>
    <m/>
    <s v=""/>
    <m/>
    <n v="0"/>
    <n v="1"/>
    <n v="19.100000000000001"/>
    <s v="South Asia"/>
    <m/>
    <x v="0"/>
    <x v="0"/>
    <n v="0"/>
    <s v=""/>
    <x v="0"/>
  </r>
  <r>
    <s v="DL-02529"/>
    <s v="CUST-0067"/>
    <s v="CMP-173"/>
    <x v="0"/>
    <s v="Closed Won"/>
    <s v="8K"/>
    <n v="8000"/>
    <x v="8"/>
    <x v="4"/>
    <x v="4"/>
    <s v="2023-10-21"/>
    <d v="2023-10-21T00:00:00"/>
    <d v="2023-12-07T00:00:00"/>
    <d v="2023-12-07T00:00:00"/>
    <d v="2024-04-30T00:00:00"/>
    <d v="2024-04-30T00:00:00"/>
    <n v="192"/>
    <n v="1"/>
    <n v="2"/>
    <n v="23.7"/>
    <s v="Southeast Asia"/>
    <m/>
    <x v="1"/>
    <x v="2"/>
    <n v="1"/>
    <n v="145"/>
    <x v="0"/>
  </r>
  <r>
    <s v="DL-02530"/>
    <s v="CUST-0291"/>
    <s v="CMP-200"/>
    <x v="2"/>
    <s v="Qualification"/>
    <s v="34018"/>
    <n v="34018"/>
    <x v="5"/>
    <x v="41"/>
    <x v="12"/>
    <s v="2023-06-14"/>
    <d v="2023-06-14T00:00:00"/>
    <d v="2023-08-04T00:00:00"/>
    <d v="2023-08-04T00:00:00"/>
    <m/>
    <s v=""/>
    <m/>
    <n v="0"/>
    <n v="1"/>
    <n v="0.2"/>
    <s v="ANZ"/>
    <m/>
    <x v="0"/>
    <x v="1"/>
    <n v="0"/>
    <s v=""/>
    <x v="0"/>
  </r>
  <r>
    <s v="DL-02531"/>
    <s v="CUST-0026"/>
    <s v="CMP-289"/>
    <x v="4"/>
    <s v="Prospecting"/>
    <s v="3,897"/>
    <n v="3897"/>
    <x v="1"/>
    <x v="16"/>
    <x v="15"/>
    <s v="20/12/2022"/>
    <d v="2022-12-20T00:00:00"/>
    <d v="2023-03-05T00:00:00"/>
    <d v="2023-03-05T00:00:00"/>
    <m/>
    <s v=""/>
    <m/>
    <n v="0"/>
    <n v="1"/>
    <n v="18.8"/>
    <s v="East Africa"/>
    <m/>
    <x v="0"/>
    <x v="2"/>
    <n v="0"/>
    <s v=""/>
    <x v="0"/>
  </r>
  <r>
    <s v="DL-02532"/>
    <s v="CUST-1444"/>
    <s v="CMP-323"/>
    <x v="0"/>
    <s v="Proposal"/>
    <s v="$8,138"/>
    <n v="8138"/>
    <x v="2"/>
    <x v="34"/>
    <x v="16"/>
    <s v="2022-11-04"/>
    <d v="2022-11-04T00:00:00"/>
    <d v="2023-04-10T00:00:00"/>
    <d v="2023-04-10T00:00:00"/>
    <m/>
    <s v=""/>
    <m/>
    <n v="0"/>
    <n v="1"/>
    <n v="26"/>
    <s v="ANZ"/>
    <m/>
    <x v="0"/>
    <x v="0"/>
    <n v="0"/>
    <s v=""/>
    <x v="0"/>
  </r>
  <r>
    <s v="DL-02533"/>
    <s v="CUST-0869"/>
    <s v="CMP-222"/>
    <x v="4"/>
    <s v="Prospecting"/>
    <s v="12K"/>
    <n v="12000"/>
    <x v="5"/>
    <x v="14"/>
    <x v="13"/>
    <s v="2023-10-30"/>
    <d v="2023-10-30T00:00:00"/>
    <d v="2024-02-18T00:00:00"/>
    <d v="2024-02-18T00:00:00"/>
    <m/>
    <s v=""/>
    <m/>
    <n v="0"/>
    <n v="1"/>
    <n v="27.5"/>
    <s v="South Asia"/>
    <m/>
    <x v="0"/>
    <x v="1"/>
    <n v="0"/>
    <s v=""/>
    <x v="0"/>
  </r>
  <r>
    <s v="DL-02534"/>
    <s v="CUST-0328"/>
    <s v=""/>
    <x v="4"/>
    <s v="Closed Won"/>
    <s v="$6,385"/>
    <n v="6385"/>
    <x v="3"/>
    <x v="8"/>
    <x v="7"/>
    <s v="2023-01-11"/>
    <d v="2023-01-11T00:00:00"/>
    <d v="2023-04-16T00:00:00"/>
    <d v="2023-04-16T00:00:00"/>
    <d v="2023-04-03T00:00:00"/>
    <d v="2023-04-03T00:00:00"/>
    <n v="82"/>
    <n v="1"/>
    <n v="4"/>
    <n v="23.4"/>
    <s v="Southeast Asia"/>
    <m/>
    <x v="1"/>
    <x v="0"/>
    <n v="1"/>
    <n v="-13"/>
    <x v="1"/>
  </r>
  <r>
    <s v="DL-02535"/>
    <s v="CUST-0792"/>
    <s v=""/>
    <x v="3"/>
    <s v="Qualification"/>
    <s v="7126"/>
    <n v="7126"/>
    <x v="1"/>
    <x v="12"/>
    <x v="11"/>
    <s v="2023-06-25"/>
    <d v="2023-06-25T00:00:00"/>
    <d v="2023-09-21T00:00:00"/>
    <d v="2023-09-21T00:00:00"/>
    <m/>
    <s v=""/>
    <m/>
    <n v="0"/>
    <n v="1"/>
    <n v="12.8"/>
    <s v="ANZ"/>
    <m/>
    <x v="0"/>
    <x v="2"/>
    <n v="0"/>
    <s v=""/>
    <x v="0"/>
  </r>
  <r>
    <s v="DL-02536"/>
    <s v="CUST-0692"/>
    <s v="CMP-249"/>
    <x v="4"/>
    <s v="Qualification"/>
    <s v="4140"/>
    <n v="4140"/>
    <x v="3"/>
    <x v="32"/>
    <x v="0"/>
    <s v="2022-04-08"/>
    <d v="2022-04-08T00:00:00"/>
    <m/>
    <s v=""/>
    <m/>
    <s v=""/>
    <m/>
    <n v="0"/>
    <n v="1"/>
    <m/>
    <s v="South Asia"/>
    <m/>
    <x v="0"/>
    <x v="2"/>
    <n v="0"/>
    <s v=""/>
    <x v="0"/>
  </r>
  <r>
    <s v="DL-02537"/>
    <s v="CUST-1305"/>
    <s v="CMP-083"/>
    <x v="0"/>
    <s v="Qualification"/>
    <s v="2K"/>
    <n v="2000"/>
    <x v="0"/>
    <x v="16"/>
    <x v="15"/>
    <s v="2023-09-25"/>
    <d v="2023-09-25T00:00:00"/>
    <d v="2024-01-04T00:00:00"/>
    <d v="2024-01-04T00:00:00"/>
    <m/>
    <s v=""/>
    <m/>
    <n v="0"/>
    <n v="1"/>
    <n v="0.3"/>
    <s v="East Africa"/>
    <m/>
    <x v="0"/>
    <x v="0"/>
    <n v="0"/>
    <s v=""/>
    <x v="0"/>
  </r>
  <r>
    <s v="DL-02538"/>
    <s v="CUST-0787"/>
    <s v="CMP-351"/>
    <x v="2"/>
    <s v="Prospecting"/>
    <s v="26878"/>
    <n v="26878"/>
    <x v="8"/>
    <x v="16"/>
    <x v="15"/>
    <s v="2024-03-07"/>
    <d v="2024-03-07T00:00:00"/>
    <d v="2024-05-30T00:00:00"/>
    <d v="2024-05-30T00:00:00"/>
    <m/>
    <s v=""/>
    <m/>
    <n v="0"/>
    <n v="1"/>
    <n v="15.2"/>
    <s v="ANZ"/>
    <m/>
    <x v="0"/>
    <x v="0"/>
    <n v="0"/>
    <s v=""/>
    <x v="0"/>
  </r>
  <r>
    <s v="DL-02539"/>
    <s v="CUST-0818"/>
    <s v="CMP-285"/>
    <x v="1"/>
    <s v="Prospecting"/>
    <s v="$129,056"/>
    <n v="129056"/>
    <x v="2"/>
    <x v="19"/>
    <x v="17"/>
    <s v="2023-02-08"/>
    <d v="2023-02-08T00:00:00"/>
    <d v="2023-03-11T00:00:00"/>
    <d v="2023-03-11T00:00:00"/>
    <m/>
    <s v=""/>
    <m/>
    <n v="0"/>
    <n v="1"/>
    <n v="4.2"/>
    <s v="East Africa"/>
    <m/>
    <x v="0"/>
    <x v="1"/>
    <n v="0"/>
    <s v=""/>
    <x v="0"/>
  </r>
  <r>
    <s v="DL-02540"/>
    <s v="CUST-0122"/>
    <s v=""/>
    <x v="0"/>
    <s v="Prospecting"/>
    <s v="8K"/>
    <n v="8000"/>
    <x v="8"/>
    <x v="19"/>
    <x v="17"/>
    <s v="2023-02-25"/>
    <d v="2023-02-25T00:00:00"/>
    <d v="2023-06-22T00:00:00"/>
    <d v="2023-06-22T00:00:00"/>
    <m/>
    <s v=""/>
    <m/>
    <n v="0"/>
    <n v="1"/>
    <n v="7.2"/>
    <s v="Middle East"/>
    <m/>
    <x v="0"/>
    <x v="2"/>
    <n v="0"/>
    <s v=""/>
    <x v="0"/>
  </r>
  <r>
    <s v="DL-02541"/>
    <s v="CUST-1322"/>
    <s v="CMP-017"/>
    <x v="2"/>
    <s v="Closed Lost"/>
    <s v="$15,536"/>
    <n v="15536"/>
    <x v="4"/>
    <x v="15"/>
    <x v="14"/>
    <s v="2024-03-15"/>
    <d v="2024-03-15T00:00:00"/>
    <d v="2024-07-13T00:00:00"/>
    <d v="2024-07-13T00:00:00"/>
    <d v="2024-09-14T00:00:00"/>
    <d v="2024-09-14T00:00:00"/>
    <n v="183"/>
    <n v="0"/>
    <n v="1"/>
    <n v="28.1"/>
    <s v="ANZ"/>
    <m/>
    <x v="2"/>
    <x v="0"/>
    <n v="1"/>
    <n v="63"/>
    <x v="0"/>
  </r>
  <r>
    <s v="DL-02542"/>
    <s v="CUST-0811"/>
    <s v="CMP-303"/>
    <x v="4"/>
    <s v="Closed Won"/>
    <s v="2594"/>
    <n v="2594"/>
    <x v="6"/>
    <x v="5"/>
    <x v="5"/>
    <s v="2024-06-10"/>
    <d v="2024-06-10T00:00:00"/>
    <d v="2024-06-28T00:00:00"/>
    <d v="2024-06-28T00:00:00"/>
    <d v="2024-10-06T00:00:00"/>
    <d v="2024-10-06T00:00:00"/>
    <n v="118"/>
    <n v="0"/>
    <n v="1"/>
    <n v="0.8"/>
    <s v="South Asia"/>
    <m/>
    <x v="1"/>
    <x v="2"/>
    <n v="1"/>
    <n v="100"/>
    <x v="0"/>
  </r>
  <r>
    <s v="DL-02543"/>
    <s v="CUST-0571"/>
    <s v="CMP-078"/>
    <x v="3"/>
    <s v="Closed Lost"/>
    <s v="5K"/>
    <n v="5000"/>
    <x v="5"/>
    <x v="17"/>
    <x v="16"/>
    <s v="2024-03-07"/>
    <d v="2024-03-07T00:00:00"/>
    <d v="2024-05-08T00:00:00"/>
    <d v="2024-05-08T00:00:00"/>
    <d v="2024-07-17T00:00:00"/>
    <d v="2024-07-17T00:00:00"/>
    <n v="132"/>
    <n v="0"/>
    <n v="1"/>
    <n v="21.3"/>
    <s v="Southeast Asia"/>
    <m/>
    <x v="2"/>
    <x v="0"/>
    <n v="1"/>
    <n v="70"/>
    <x v="0"/>
  </r>
  <r>
    <s v="DL-02544"/>
    <s v="CUST-0665"/>
    <s v="CMP-119"/>
    <x v="1"/>
    <s v="Closed Lost"/>
    <s v="215533"/>
    <n v="215533"/>
    <x v="3"/>
    <x v="8"/>
    <x v="7"/>
    <s v="08/12/2023"/>
    <d v="2023-12-08T00:00:00"/>
    <d v="2024-01-03T00:00:00"/>
    <d v="2024-01-03T00:00:00"/>
    <d v="2024-06-01T00:00:00"/>
    <d v="2024-06-01T00:00:00"/>
    <n v="176"/>
    <n v="0"/>
    <n v="1"/>
    <n v="1.3"/>
    <s v="Middle East"/>
    <m/>
    <x v="2"/>
    <x v="0"/>
    <n v="1"/>
    <n v="150"/>
    <x v="0"/>
  </r>
  <r>
    <s v="DL-02545"/>
    <s v="CUST-1322"/>
    <s v="CMP-092"/>
    <x v="0"/>
    <s v="Closed Won"/>
    <s v="$3,287"/>
    <n v="3287"/>
    <x v="2"/>
    <x v="21"/>
    <x v="19"/>
    <s v="2023-02-09"/>
    <d v="2023-02-09T00:00:00"/>
    <d v="2023-05-17T00:00:00"/>
    <d v="2023-05-17T00:00:00"/>
    <d v="2023-04-14T00:00:00"/>
    <d v="2023-04-14T00:00:00"/>
    <n v="64"/>
    <n v="0"/>
    <n v="1"/>
    <n v="9.4"/>
    <s v="ANZ"/>
    <m/>
    <x v="1"/>
    <x v="0"/>
    <n v="1"/>
    <n v="-33"/>
    <x v="1"/>
  </r>
  <r>
    <s v="DL-02546"/>
    <s v="CUST-0547"/>
    <s v="CMP-334"/>
    <x v="1"/>
    <s v="Closed Won"/>
    <s v="180831"/>
    <n v="180831"/>
    <x v="0"/>
    <x v="20"/>
    <x v="18"/>
    <s v="2022-07-16"/>
    <d v="2022-07-16T00:00:00"/>
    <d v="2023-01-09T00:00:00"/>
    <d v="2023-01-09T00:00:00"/>
    <d v="2022-12-24T00:00:00"/>
    <d v="2022-12-24T00:00:00"/>
    <n v="161"/>
    <n v="1"/>
    <n v="1"/>
    <n v="12.7"/>
    <s v="ANZ"/>
    <m/>
    <x v="1"/>
    <x v="0"/>
    <n v="1"/>
    <n v="-16"/>
    <x v="1"/>
  </r>
  <r>
    <s v="DL-02547"/>
    <s v="CUST-1204"/>
    <s v="CMP-032"/>
    <x v="1"/>
    <s v="Negotiation"/>
    <s v="50757"/>
    <n v="50757"/>
    <x v="3"/>
    <x v="9"/>
    <x v="8"/>
    <s v="2024-05-17"/>
    <d v="2024-05-17T00:00:00"/>
    <d v="2024-10-17T00:00:00"/>
    <d v="2024-10-17T00:00:00"/>
    <m/>
    <s v=""/>
    <m/>
    <n v="0"/>
    <n v="1"/>
    <n v="3.5"/>
    <s v="Southeast Asia"/>
    <m/>
    <x v="0"/>
    <x v="2"/>
    <n v="0"/>
    <s v=""/>
    <x v="0"/>
  </r>
  <r>
    <s v="DL-02548"/>
    <s v="CUST-1088"/>
    <s v="CMP-010"/>
    <x v="2"/>
    <s v="Closed Lost"/>
    <s v="11,575"/>
    <n v="11575"/>
    <x v="5"/>
    <x v="25"/>
    <x v="21"/>
    <s v="2024-09-01"/>
    <d v="2024-09-01T00:00:00"/>
    <d v="2024-12-14T00:00:00"/>
    <d v="2024-12-14T00:00:00"/>
    <d v="2024-12-14T00:00:00"/>
    <d v="2024-12-14T00:00:00"/>
    <n v="104"/>
    <n v="0"/>
    <n v="1"/>
    <n v="1.2"/>
    <s v="South Asia"/>
    <m/>
    <x v="2"/>
    <x v="0"/>
    <n v="1"/>
    <n v="0"/>
    <x v="1"/>
  </r>
  <r>
    <s v="DL-02549"/>
    <s v="CUST-0232"/>
    <s v="CMP-069"/>
    <x v="3"/>
    <s v="Closed Won"/>
    <s v="17,668"/>
    <n v="17668"/>
    <x v="3"/>
    <x v="18"/>
    <x v="14"/>
    <s v="2023-09-28"/>
    <d v="2023-09-28T00:00:00"/>
    <d v="2023-10-20T00:00:00"/>
    <d v="2023-10-20T00:00:00"/>
    <d v="2024-01-13T00:00:00"/>
    <d v="2024-01-13T00:00:00"/>
    <n v="107"/>
    <n v="0"/>
    <n v="1"/>
    <n v="5"/>
    <s v="East Africa"/>
    <m/>
    <x v="1"/>
    <x v="1"/>
    <n v="1"/>
    <n v="85"/>
    <x v="0"/>
  </r>
  <r>
    <s v="DL-02550"/>
    <s v="CUST-0289"/>
    <s v="CMP-340"/>
    <x v="1"/>
    <s v="Prospecting"/>
    <s v="200398"/>
    <n v="200398"/>
    <x v="1"/>
    <x v="7"/>
    <x v="6"/>
    <s v="2024-02-22"/>
    <d v="2024-02-22T00:00:00"/>
    <d v="2024-05-17T00:00:00"/>
    <d v="2024-05-17T00:00:00"/>
    <m/>
    <s v=""/>
    <m/>
    <n v="0"/>
    <n v="1"/>
    <n v="5.3"/>
    <s v="Middle East"/>
    <m/>
    <x v="0"/>
    <x v="2"/>
    <n v="0"/>
    <s v=""/>
    <x v="0"/>
  </r>
  <r>
    <s v="DL-02551"/>
    <s v="CUST-0997"/>
    <s v="CMP-020"/>
    <x v="3"/>
    <s v="Demo"/>
    <s v="$16,684"/>
    <n v="16684"/>
    <x v="0"/>
    <x v="6"/>
    <x v="2"/>
    <s v="2022-02-14"/>
    <d v="2022-02-14T00:00:00"/>
    <d v="2022-06-05T00:00:00"/>
    <d v="2022-06-05T00:00:00"/>
    <m/>
    <s v=""/>
    <m/>
    <n v="0"/>
    <n v="1"/>
    <n v="11.8"/>
    <s v="Southeast Asia"/>
    <m/>
    <x v="0"/>
    <x v="2"/>
    <n v="0"/>
    <s v=""/>
    <x v="0"/>
  </r>
  <r>
    <s v="DL-02552"/>
    <s v="CUST-0922"/>
    <s v="CMP-035"/>
    <x v="2"/>
    <s v="Negotiation"/>
    <s v="33027"/>
    <n v="33027"/>
    <x v="3"/>
    <x v="22"/>
    <x v="20"/>
    <s v="2023-01-05"/>
    <d v="2023-01-05T00:00:00"/>
    <d v="2023-04-18T00:00:00"/>
    <d v="2023-04-18T00:00:00"/>
    <m/>
    <s v=""/>
    <m/>
    <n v="0"/>
    <n v="1"/>
    <n v="32.799999999999997"/>
    <s v="Southeast Asia"/>
    <m/>
    <x v="0"/>
    <x v="0"/>
    <n v="0"/>
    <s v=""/>
    <x v="0"/>
  </r>
  <r>
    <s v="DL-02553"/>
    <s v="CUST-1297"/>
    <s v=""/>
    <x v="2"/>
    <s v="Demo"/>
    <s v="25,882"/>
    <n v="25882"/>
    <x v="4"/>
    <x v="21"/>
    <x v="19"/>
    <s v="2023-06-07"/>
    <d v="2023-06-07T00:00:00"/>
    <d v="2023-07-09T00:00:00"/>
    <d v="2023-07-09T00:00:00"/>
    <m/>
    <s v=""/>
    <m/>
    <n v="0"/>
    <n v="1"/>
    <n v="5.6"/>
    <s v="East Africa"/>
    <m/>
    <x v="0"/>
    <x v="0"/>
    <n v="0"/>
    <s v=""/>
    <x v="0"/>
  </r>
  <r>
    <s v="DL-02554"/>
    <s v="CUST-1115"/>
    <s v="CMP-298"/>
    <x v="1"/>
    <s v="Qualification"/>
    <s v="$190,546"/>
    <n v="190546"/>
    <x v="1"/>
    <x v="4"/>
    <x v="4"/>
    <s v="2023-01-15"/>
    <d v="2023-01-15T00:00:00"/>
    <d v="2023-05-02T00:00:00"/>
    <d v="2023-05-02T00:00:00"/>
    <m/>
    <s v=""/>
    <m/>
    <n v="0"/>
    <n v="1"/>
    <n v="10.9"/>
    <s v="South Asia"/>
    <m/>
    <x v="0"/>
    <x v="1"/>
    <n v="0"/>
    <s v=""/>
    <x v="0"/>
  </r>
  <r>
    <s v="DL-02555"/>
    <s v="CUST-1278"/>
    <s v=""/>
    <x v="3"/>
    <s v="Closed Won"/>
    <s v="3952"/>
    <n v="3952"/>
    <x v="8"/>
    <x v="12"/>
    <x v="11"/>
    <s v="2022-12-23"/>
    <d v="2022-12-23T00:00:00"/>
    <d v="2023-03-28T00:00:00"/>
    <d v="2023-03-28T00:00:00"/>
    <d v="2023-06-10T00:00:00"/>
    <d v="2023-06-10T00:00:00"/>
    <n v="169"/>
    <n v="1"/>
    <n v="3"/>
    <n v="8.6"/>
    <s v="South Asia"/>
    <m/>
    <x v="1"/>
    <x v="2"/>
    <n v="1"/>
    <n v="74"/>
    <x v="0"/>
  </r>
  <r>
    <s v="DL-02556"/>
    <s v="CUST-1224"/>
    <s v=""/>
    <x v="3"/>
    <s v="Qualification"/>
    <s v="9569"/>
    <n v="9569"/>
    <x v="3"/>
    <x v="7"/>
    <x v="6"/>
    <s v="16/06/2024"/>
    <d v="2024-06-16T00:00:00"/>
    <d v="2024-09-06T00:00:00"/>
    <d v="2024-09-06T00:00:00"/>
    <m/>
    <s v=""/>
    <m/>
    <n v="0"/>
    <n v="1"/>
    <n v="18.5"/>
    <s v="Southeast Asia"/>
    <m/>
    <x v="0"/>
    <x v="1"/>
    <n v="0"/>
    <s v=""/>
    <x v="0"/>
  </r>
  <r>
    <s v="DL-02557"/>
    <s v="CUST-0013"/>
    <s v=""/>
    <x v="3"/>
    <s v="Qualification"/>
    <s v="17K"/>
    <n v="17000"/>
    <x v="0"/>
    <x v="25"/>
    <x v="21"/>
    <s v="2024-05-06"/>
    <d v="2024-05-06T00:00:00"/>
    <d v="2024-10-28T00:00:00"/>
    <d v="2024-10-28T00:00:00"/>
    <m/>
    <s v=""/>
    <m/>
    <n v="0"/>
    <n v="1"/>
    <n v="5.2"/>
    <s v="South Asia"/>
    <m/>
    <x v="0"/>
    <x v="1"/>
    <n v="0"/>
    <s v=""/>
    <x v="0"/>
  </r>
  <r>
    <s v="DL-02558"/>
    <s v="CUST-1045"/>
    <s v=""/>
    <x v="0"/>
    <s v="Prospecting"/>
    <s v="$8,890"/>
    <n v="8890"/>
    <x v="2"/>
    <x v="25"/>
    <x v="21"/>
    <s v="2022-12-18"/>
    <d v="2022-12-18T00:00:00"/>
    <d v="2023-05-29T00:00:00"/>
    <d v="2023-05-29T00:00:00"/>
    <m/>
    <s v=""/>
    <m/>
    <n v="0"/>
    <n v="1"/>
    <n v="12.8"/>
    <s v="ANZ"/>
    <m/>
    <x v="0"/>
    <x v="0"/>
    <n v="0"/>
    <s v=""/>
    <x v="0"/>
  </r>
  <r>
    <s v="DL-02559"/>
    <s v="CUST-1032"/>
    <s v="CMP-077"/>
    <x v="3"/>
    <s v="Negotiation"/>
    <s v="12283"/>
    <n v="12283"/>
    <x v="6"/>
    <x v="15"/>
    <x v="14"/>
    <s v="16/11/2023"/>
    <d v="2023-11-16T00:00:00"/>
    <d v="2024-01-29T00:00:00"/>
    <d v="2024-01-29T00:00:00"/>
    <m/>
    <s v=""/>
    <m/>
    <n v="0"/>
    <n v="1"/>
    <m/>
    <s v="ANZ"/>
    <m/>
    <x v="0"/>
    <x v="1"/>
    <n v="0"/>
    <s v=""/>
    <x v="0"/>
  </r>
  <r>
    <s v="DL-02560"/>
    <s v="CUST-0141"/>
    <s v="CMP-038"/>
    <x v="4"/>
    <s v="Qualification"/>
    <s v="$5,509"/>
    <n v="5509"/>
    <x v="3"/>
    <x v="0"/>
    <x v="0"/>
    <s v="2023-11-09"/>
    <d v="2023-11-09T00:00:00"/>
    <d v="2023-12-17T00:00:00"/>
    <d v="2023-12-17T00:00:00"/>
    <m/>
    <s v=""/>
    <m/>
    <n v="0"/>
    <n v="1"/>
    <n v="22"/>
    <s v="East Africa"/>
    <m/>
    <x v="0"/>
    <x v="2"/>
    <n v="0"/>
    <s v=""/>
    <x v="0"/>
  </r>
  <r>
    <s v="DL-02561"/>
    <s v="CUST-0572"/>
    <s v="CMP-212"/>
    <x v="2"/>
    <s v="Negotiation"/>
    <s v="45498"/>
    <n v="45498"/>
    <x v="0"/>
    <x v="7"/>
    <x v="6"/>
    <s v="2022-04-16"/>
    <d v="2022-04-16T00:00:00"/>
    <d v="2022-07-10T00:00:00"/>
    <d v="2022-07-10T00:00:00"/>
    <m/>
    <s v=""/>
    <m/>
    <n v="0"/>
    <n v="1"/>
    <n v="5.5"/>
    <s v="East Africa"/>
    <m/>
    <x v="0"/>
    <x v="2"/>
    <n v="0"/>
    <s v=""/>
    <x v="0"/>
  </r>
  <r>
    <s v="DL-02562"/>
    <s v="CUST-0822"/>
    <s v="CMP-119"/>
    <x v="0"/>
    <s v="Demo"/>
    <s v="$1,986"/>
    <n v="1986"/>
    <x v="2"/>
    <x v="38"/>
    <x v="20"/>
    <s v="2022-04-12"/>
    <d v="2022-04-12T00:00:00"/>
    <d v="2022-09-20T00:00:00"/>
    <d v="2022-09-20T00:00:00"/>
    <m/>
    <s v=""/>
    <m/>
    <n v="0"/>
    <n v="1"/>
    <n v="32.6"/>
    <s v="ANZ"/>
    <m/>
    <x v="0"/>
    <x v="2"/>
    <n v="0"/>
    <s v=""/>
    <x v="0"/>
  </r>
  <r>
    <s v="DL-02563"/>
    <s v="CUST-0736"/>
    <s v="CMP-338"/>
    <x v="4"/>
    <s v="Closed Lost"/>
    <s v="10,238"/>
    <n v="10238"/>
    <x v="7"/>
    <x v="19"/>
    <x v="17"/>
    <s v="2022-05-22"/>
    <d v="2022-05-22T00:00:00"/>
    <d v="2022-08-25T00:00:00"/>
    <d v="2022-08-25T00:00:00"/>
    <d v="2022-09-17T00:00:00"/>
    <d v="2022-09-17T00:00:00"/>
    <n v="118"/>
    <n v="0"/>
    <n v="1"/>
    <n v="34.1"/>
    <s v="Southeast Asia"/>
    <m/>
    <x v="2"/>
    <x v="2"/>
    <n v="1"/>
    <n v="23"/>
    <x v="1"/>
  </r>
  <r>
    <s v="DL-02564"/>
    <s v="CUST-0305"/>
    <s v="CMP-307"/>
    <x v="4"/>
    <s v="Qualification"/>
    <s v="$4,277"/>
    <n v="4277"/>
    <x v="6"/>
    <x v="20"/>
    <x v="18"/>
    <s v="2022-09-05"/>
    <d v="2022-09-05T00:00:00"/>
    <d v="2022-12-21T00:00:00"/>
    <d v="2022-12-21T00:00:00"/>
    <m/>
    <s v=""/>
    <m/>
    <n v="0"/>
    <n v="1"/>
    <m/>
    <s v="South Asia"/>
    <m/>
    <x v="0"/>
    <x v="1"/>
    <n v="0"/>
    <s v=""/>
    <x v="0"/>
  </r>
  <r>
    <s v="DL-02565"/>
    <s v="CUST-1208"/>
    <s v=""/>
    <x v="3"/>
    <s v="Qualification"/>
    <s v="$5,577"/>
    <n v="5577"/>
    <x v="5"/>
    <x v="7"/>
    <x v="6"/>
    <s v="20/06/2022"/>
    <d v="2022-06-20T00:00:00"/>
    <d v="2022-09-26T00:00:00"/>
    <d v="2022-09-26T00:00:00"/>
    <m/>
    <s v=""/>
    <m/>
    <n v="0"/>
    <n v="1"/>
    <n v="0.9"/>
    <s v="East Africa"/>
    <m/>
    <x v="0"/>
    <x v="2"/>
    <n v="0"/>
    <s v=""/>
    <x v="0"/>
  </r>
  <r>
    <s v="DL-02566"/>
    <s v="CUST-0119"/>
    <s v="CMP-214"/>
    <x v="1"/>
    <s v="Closed Won"/>
    <s v="85930"/>
    <n v="85930"/>
    <x v="4"/>
    <x v="7"/>
    <x v="6"/>
    <s v="2024-02-11"/>
    <d v="2024-02-11T00:00:00"/>
    <d v="2024-05-18T00:00:00"/>
    <d v="2024-05-18T00:00:00"/>
    <d v="2024-05-11T00:00:00"/>
    <d v="2024-05-11T00:00:00"/>
    <n v="90"/>
    <n v="0"/>
    <n v="1"/>
    <m/>
    <s v="Southeast Asia"/>
    <m/>
    <x v="1"/>
    <x v="2"/>
    <n v="1"/>
    <n v="-7"/>
    <x v="1"/>
  </r>
  <r>
    <s v="DL-02567"/>
    <s v="CUST-1480"/>
    <s v=""/>
    <x v="0"/>
    <s v="Prospecting"/>
    <s v="5218"/>
    <n v="5218"/>
    <x v="3"/>
    <x v="5"/>
    <x v="5"/>
    <s v="2023-12-06"/>
    <d v="2023-12-06T00:00:00"/>
    <d v="2023-12-30T00:00:00"/>
    <d v="2023-12-30T00:00:00"/>
    <m/>
    <s v=""/>
    <m/>
    <n v="0"/>
    <n v="1"/>
    <n v="11.6"/>
    <s v="ANZ"/>
    <m/>
    <x v="0"/>
    <x v="0"/>
    <n v="0"/>
    <s v=""/>
    <x v="0"/>
  </r>
  <r>
    <s v="DL-02568"/>
    <s v="CUST-1108"/>
    <s v=""/>
    <x v="2"/>
    <s v="Qualification"/>
    <s v="24826"/>
    <n v="24826"/>
    <x v="2"/>
    <x v="7"/>
    <x v="6"/>
    <s v="2023-09-13"/>
    <d v="2023-09-13T00:00:00"/>
    <d v="2023-12-27T00:00:00"/>
    <d v="2023-12-27T00:00:00"/>
    <m/>
    <s v=""/>
    <m/>
    <n v="0"/>
    <n v="1"/>
    <n v="15.7"/>
    <s v="South Asia"/>
    <m/>
    <x v="0"/>
    <x v="0"/>
    <n v="0"/>
    <s v=""/>
    <x v="0"/>
  </r>
  <r>
    <s v="DL-02569"/>
    <s v="CUST-0841"/>
    <s v="CMP-348"/>
    <x v="4"/>
    <s v="Closed Lost"/>
    <s v="6K"/>
    <n v="6000"/>
    <x v="3"/>
    <x v="8"/>
    <x v="7"/>
    <s v="2022-05-26"/>
    <d v="2022-05-26T00:00:00"/>
    <d v="2022-06-26T00:00:00"/>
    <d v="2022-06-26T00:00:00"/>
    <d v="2022-09-18T00:00:00"/>
    <d v="2022-09-18T00:00:00"/>
    <n v="115"/>
    <n v="0"/>
    <n v="1"/>
    <n v="12.2"/>
    <s v="Southeast Asia"/>
    <m/>
    <x v="2"/>
    <x v="2"/>
    <n v="1"/>
    <n v="84"/>
    <x v="0"/>
  </r>
  <r>
    <s v="DL-02570"/>
    <s v="CUST-1015"/>
    <s v="CMP-088"/>
    <x v="3"/>
    <s v="Qualification"/>
    <s v="14,847"/>
    <n v="14847"/>
    <x v="3"/>
    <x v="17"/>
    <x v="16"/>
    <s v="2023-11-15"/>
    <d v="2023-11-15T00:00:00"/>
    <d v="2024-03-15T00:00:00"/>
    <d v="2024-03-15T00:00:00"/>
    <m/>
    <s v=""/>
    <m/>
    <n v="0"/>
    <n v="1"/>
    <n v="30"/>
    <s v="Southeast Asia"/>
    <m/>
    <x v="0"/>
    <x v="0"/>
    <n v="0"/>
    <s v=""/>
    <x v="0"/>
  </r>
  <r>
    <s v="DL-02571"/>
    <s v="CUST-0678"/>
    <s v="CMP-054"/>
    <x v="2"/>
    <s v="Closed Lost"/>
    <s v="47082"/>
    <n v="47082"/>
    <x v="4"/>
    <x v="13"/>
    <x v="12"/>
    <s v="2022-03-08"/>
    <d v="2022-03-08T00:00:00"/>
    <d v="2022-04-10T00:00:00"/>
    <d v="2022-04-10T00:00:00"/>
    <d v="2022-08-23T00:00:00"/>
    <d v="2022-08-23T00:00:00"/>
    <n v="168"/>
    <n v="0"/>
    <n v="1"/>
    <n v="9.9"/>
    <s v="Middle East"/>
    <m/>
    <x v="2"/>
    <x v="0"/>
    <n v="1"/>
    <n v="135"/>
    <x v="0"/>
  </r>
  <r>
    <s v="DL-02572"/>
    <s v="CUST-0220"/>
    <s v="CMP-134"/>
    <x v="0"/>
    <s v="Qualification"/>
    <s v="2K"/>
    <n v="2000"/>
    <x v="4"/>
    <x v="11"/>
    <x v="10"/>
    <s v="2022-04-25"/>
    <d v="2022-04-25T00:00:00"/>
    <d v="2022-05-20T00:00:00"/>
    <d v="2022-05-20T00:00:00"/>
    <m/>
    <s v=""/>
    <m/>
    <n v="0"/>
    <n v="1"/>
    <n v="28.9"/>
    <s v="South Asia"/>
    <m/>
    <x v="0"/>
    <x v="2"/>
    <n v="0"/>
    <s v=""/>
    <x v="0"/>
  </r>
  <r>
    <s v="DL-02573"/>
    <s v="CUST-1044"/>
    <s v=""/>
    <x v="2"/>
    <s v="Qualification"/>
    <s v="10784"/>
    <n v="10784"/>
    <x v="7"/>
    <x v="22"/>
    <x v="20"/>
    <s v="2024-07-13"/>
    <d v="2024-07-13T00:00:00"/>
    <d v="2024-10-11T00:00:00"/>
    <d v="2024-10-11T00:00:00"/>
    <m/>
    <s v=""/>
    <m/>
    <n v="0"/>
    <n v="1"/>
    <n v="2.6"/>
    <s v="Middle East"/>
    <m/>
    <x v="0"/>
    <x v="2"/>
    <n v="0"/>
    <s v=""/>
    <x v="0"/>
  </r>
  <r>
    <s v="DL-02574"/>
    <s v="CUST-1319"/>
    <s v="CMP-332"/>
    <x v="3"/>
    <s v="Closed Won"/>
    <s v="$12,595"/>
    <n v="12595"/>
    <x v="3"/>
    <x v="15"/>
    <x v="14"/>
    <s v="2024-03-08"/>
    <d v="2024-03-08T00:00:00"/>
    <d v="2024-03-23T00:00:00"/>
    <d v="2024-03-23T00:00:00"/>
    <d v="2024-07-24T00:00:00"/>
    <d v="2024-07-24T00:00:00"/>
    <n v="138"/>
    <n v="1"/>
    <n v="4"/>
    <n v="29.5"/>
    <s v="Southeast Asia"/>
    <m/>
    <x v="1"/>
    <x v="1"/>
    <n v="1"/>
    <n v="123"/>
    <x v="0"/>
  </r>
  <r>
    <s v="DL-02575"/>
    <s v="CUST-0058"/>
    <s v="CMP-188"/>
    <x v="0"/>
    <s v="Demo"/>
    <s v="$5,397"/>
    <n v="5397"/>
    <x v="8"/>
    <x v="9"/>
    <x v="8"/>
    <s v="2024-12-27"/>
    <d v="2024-12-27T00:00:00"/>
    <d v="2025-04-14T00:00:00"/>
    <d v="2025-04-14T00:00:00"/>
    <m/>
    <s v=""/>
    <m/>
    <n v="0"/>
    <n v="1"/>
    <n v="32.700000000000003"/>
    <s v="ANZ"/>
    <m/>
    <x v="0"/>
    <x v="0"/>
    <n v="0"/>
    <s v=""/>
    <x v="0"/>
  </r>
  <r>
    <s v="DL-02576"/>
    <s v="CUST-0179"/>
    <s v=""/>
    <x v="0"/>
    <s v="Closed Lost"/>
    <s v="3,503"/>
    <n v="3503"/>
    <x v="7"/>
    <x v="8"/>
    <x v="7"/>
    <s v="2024-08-20"/>
    <d v="2024-08-20T00:00:00"/>
    <d v="2024-11-17T00:00:00"/>
    <d v="2024-11-17T00:00:00"/>
    <d v="2024-11-05T00:00:00"/>
    <d v="2024-11-05T00:00:00"/>
    <n v="77"/>
    <n v="0"/>
    <n v="1"/>
    <n v="4.2"/>
    <s v="Middle East"/>
    <m/>
    <x v="2"/>
    <x v="2"/>
    <n v="1"/>
    <n v="-12"/>
    <x v="1"/>
  </r>
  <r>
    <s v="DL-02577"/>
    <s v="CUST-0160"/>
    <s v="CMP-344"/>
    <x v="2"/>
    <s v="Proposal"/>
    <s v="36805"/>
    <n v="36805"/>
    <x v="1"/>
    <x v="5"/>
    <x v="5"/>
    <s v="12/03/2022"/>
    <d v="2022-03-12T00:00:00"/>
    <d v="2022-03-27T00:00:00"/>
    <d v="2022-03-27T00:00:00"/>
    <m/>
    <s v=""/>
    <m/>
    <n v="0"/>
    <n v="1"/>
    <n v="34"/>
    <s v="Middle East"/>
    <m/>
    <x v="0"/>
    <x v="2"/>
    <n v="0"/>
    <s v=""/>
    <x v="0"/>
  </r>
  <r>
    <s v="DL-02578"/>
    <s v="CUST-0273"/>
    <s v="CMP-358"/>
    <x v="1"/>
    <s v="Closed Won"/>
    <s v="65194"/>
    <n v="65194"/>
    <x v="8"/>
    <x v="10"/>
    <x v="9"/>
    <s v="2024-09-16"/>
    <d v="2024-09-16T00:00:00"/>
    <d v="2025-03-04T00:00:00"/>
    <d v="2025-03-04T00:00:00"/>
    <d v="2025-02-21T00:00:00"/>
    <d v="2025-02-21T00:00:00"/>
    <n v="158"/>
    <n v="0"/>
    <n v="1"/>
    <n v="19.5"/>
    <s v="ANZ"/>
    <m/>
    <x v="1"/>
    <x v="0"/>
    <n v="1"/>
    <n v="-11"/>
    <x v="1"/>
  </r>
  <r>
    <s v="DL-02579"/>
    <s v="CUST-0218"/>
    <s v="CMP-204"/>
    <x v="0"/>
    <s v="Demo"/>
    <s v="9,337"/>
    <n v="9337"/>
    <x v="1"/>
    <x v="14"/>
    <x v="13"/>
    <s v="2023-02-23"/>
    <d v="2023-02-23T00:00:00"/>
    <d v="2023-05-10T00:00:00"/>
    <d v="2023-05-10T00:00:00"/>
    <m/>
    <s v=""/>
    <m/>
    <n v="0"/>
    <n v="1"/>
    <n v="10.6"/>
    <s v="Southeast Asia"/>
    <m/>
    <x v="0"/>
    <x v="0"/>
    <n v="0"/>
    <s v=""/>
    <x v="0"/>
  </r>
  <r>
    <s v="DL-02580"/>
    <s v="CUST-0398"/>
    <s v=""/>
    <x v="4"/>
    <s v="Qualification"/>
    <s v="9155"/>
    <n v="9155"/>
    <x v="8"/>
    <x v="22"/>
    <x v="20"/>
    <s v="2024-07-23"/>
    <d v="2024-07-23T00:00:00"/>
    <d v="2024-08-27T00:00:00"/>
    <d v="2024-08-27T00:00:00"/>
    <m/>
    <s v=""/>
    <m/>
    <n v="0"/>
    <n v="1"/>
    <n v="27.6"/>
    <s v="ANZ"/>
    <m/>
    <x v="0"/>
    <x v="2"/>
    <n v="0"/>
    <s v=""/>
    <x v="0"/>
  </r>
  <r>
    <s v="DL-02581"/>
    <s v="CUST-1228"/>
    <s v="CMP-222"/>
    <x v="4"/>
    <s v="Proposal"/>
    <s v="$8,691"/>
    <n v="8691"/>
    <x v="0"/>
    <x v="11"/>
    <x v="10"/>
    <s v="2024-06-16"/>
    <d v="2024-06-16T00:00:00"/>
    <d v="2024-10-11T00:00:00"/>
    <d v="2024-10-11T00:00:00"/>
    <m/>
    <s v=""/>
    <m/>
    <n v="0"/>
    <n v="1"/>
    <n v="3.3"/>
    <s v="Southeast Asia"/>
    <m/>
    <x v="0"/>
    <x v="0"/>
    <n v="0"/>
    <s v=""/>
    <x v="0"/>
  </r>
  <r>
    <s v="DL-02582"/>
    <s v="CUST-1413"/>
    <s v=""/>
    <x v="1"/>
    <s v="Negotiation"/>
    <s v="$215,762"/>
    <n v="215762"/>
    <x v="6"/>
    <x v="10"/>
    <x v="9"/>
    <s v="2022-08-16"/>
    <d v="2022-08-16T00:00:00"/>
    <d v="2022-09-18T00:00:00"/>
    <d v="2022-09-18T00:00:00"/>
    <m/>
    <s v=""/>
    <m/>
    <n v="0"/>
    <n v="1"/>
    <m/>
    <s v="East Africa"/>
    <m/>
    <x v="0"/>
    <x v="2"/>
    <n v="0"/>
    <s v=""/>
    <x v="0"/>
  </r>
  <r>
    <s v="DL-02583"/>
    <s v="CUST-1333"/>
    <s v="CMP-250"/>
    <x v="0"/>
    <s v="Negotiation"/>
    <s v="8185"/>
    <n v="8185"/>
    <x v="2"/>
    <x v="13"/>
    <x v="12"/>
    <s v="2023-02-21"/>
    <d v="2023-02-21T00:00:00"/>
    <d v="2023-08-13T00:00:00"/>
    <d v="2023-08-13T00:00:00"/>
    <m/>
    <s v=""/>
    <m/>
    <n v="0"/>
    <n v="1"/>
    <n v="29.4"/>
    <s v="South Asia"/>
    <m/>
    <x v="0"/>
    <x v="2"/>
    <n v="0"/>
    <s v=""/>
    <x v="0"/>
  </r>
  <r>
    <s v="DL-02584"/>
    <s v="CUST-1025"/>
    <s v=""/>
    <x v="1"/>
    <s v="Prospecting"/>
    <s v="$116,500"/>
    <n v="116500"/>
    <x v="5"/>
    <x v="25"/>
    <x v="21"/>
    <s v="2022-02-05"/>
    <d v="2022-02-05T00:00:00"/>
    <d v="2022-05-27T00:00:00"/>
    <d v="2022-05-27T00:00:00"/>
    <m/>
    <s v=""/>
    <m/>
    <n v="0"/>
    <n v="1"/>
    <n v="16.7"/>
    <s v="Middle East"/>
    <m/>
    <x v="0"/>
    <x v="1"/>
    <n v="0"/>
    <s v=""/>
    <x v="0"/>
  </r>
  <r>
    <s v="DL-02585"/>
    <s v="CUST-1029"/>
    <s v="CMP-352"/>
    <x v="4"/>
    <s v="Proposal"/>
    <s v="11512"/>
    <n v="11512"/>
    <x v="7"/>
    <x v="7"/>
    <x v="6"/>
    <s v="2022-09-15"/>
    <d v="2022-09-15T00:00:00"/>
    <d v="2023-02-03T00:00:00"/>
    <d v="2023-02-03T00:00:00"/>
    <m/>
    <s v=""/>
    <m/>
    <n v="0"/>
    <n v="1"/>
    <n v="3.4"/>
    <s v="East Africa"/>
    <m/>
    <x v="0"/>
    <x v="1"/>
    <n v="0"/>
    <s v=""/>
    <x v="0"/>
  </r>
  <r>
    <s v="DL-02586"/>
    <s v="CUST-1471"/>
    <s v=""/>
    <x v="3"/>
    <s v="Negotiation"/>
    <s v="13830"/>
    <n v="13830"/>
    <x v="0"/>
    <x v="11"/>
    <x v="10"/>
    <s v="09/05/2024"/>
    <d v="2024-05-09T00:00:00"/>
    <d v="2024-07-31T00:00:00"/>
    <d v="2024-07-31T00:00:00"/>
    <m/>
    <s v=""/>
    <m/>
    <n v="0"/>
    <n v="1"/>
    <m/>
    <s v="ANZ"/>
    <m/>
    <x v="0"/>
    <x v="0"/>
    <n v="0"/>
    <s v=""/>
    <x v="0"/>
  </r>
  <r>
    <s v="DL-02587"/>
    <s v="CUST-0015"/>
    <s v="CMP-081"/>
    <x v="3"/>
    <s v="Closed Won"/>
    <s v="7K"/>
    <n v="7000"/>
    <x v="1"/>
    <x v="7"/>
    <x v="6"/>
    <s v="2023-12-21"/>
    <d v="2023-12-21T00:00:00"/>
    <d v="2024-05-27T00:00:00"/>
    <d v="2024-05-27T00:00:00"/>
    <d v="2024-05-14T00:00:00"/>
    <d v="2024-05-14T00:00:00"/>
    <n v="145"/>
    <n v="0"/>
    <n v="1"/>
    <n v="21.9"/>
    <s v="Middle East"/>
    <m/>
    <x v="1"/>
    <x v="2"/>
    <n v="1"/>
    <n v="-13"/>
    <x v="1"/>
  </r>
  <r>
    <s v="DL-02588"/>
    <s v="CUST-0332"/>
    <s v=""/>
    <x v="4"/>
    <s v="Negotiation"/>
    <s v="$6,484"/>
    <n v="6484"/>
    <x v="3"/>
    <x v="0"/>
    <x v="0"/>
    <s v="2023-02-18"/>
    <d v="2023-02-18T00:00:00"/>
    <d v="2023-08-09T00:00:00"/>
    <d v="2023-08-09T00:00:00"/>
    <m/>
    <s v=""/>
    <m/>
    <n v="0"/>
    <n v="1"/>
    <m/>
    <s v="ANZ"/>
    <m/>
    <x v="0"/>
    <x v="2"/>
    <n v="0"/>
    <s v=""/>
    <x v="0"/>
  </r>
  <r>
    <s v="DL-02589"/>
    <s v="CUST-1487"/>
    <s v="CMP-012"/>
    <x v="4"/>
    <s v="Demo"/>
    <s v="$2,738"/>
    <n v="2738"/>
    <x v="5"/>
    <x v="14"/>
    <x v="13"/>
    <s v="2024-06-08"/>
    <d v="2024-06-08T00:00:00"/>
    <d v="2024-08-26T00:00:00"/>
    <d v="2024-08-26T00:00:00"/>
    <m/>
    <s v=""/>
    <m/>
    <n v="0"/>
    <n v="1"/>
    <m/>
    <s v="ANZ"/>
    <m/>
    <x v="0"/>
    <x v="2"/>
    <n v="0"/>
    <s v=""/>
    <x v="0"/>
  </r>
  <r>
    <s v="DL-02590"/>
    <s v="CUST-0091"/>
    <s v="CMP-008"/>
    <x v="2"/>
    <s v="Negotiation"/>
    <s v="$43,041"/>
    <n v="43041"/>
    <x v="3"/>
    <x v="13"/>
    <x v="12"/>
    <s v="28/12/2023"/>
    <d v="2023-12-28T00:00:00"/>
    <d v="2024-06-11T00:00:00"/>
    <d v="2024-06-11T00:00:00"/>
    <m/>
    <s v=""/>
    <m/>
    <n v="0"/>
    <n v="1"/>
    <n v="23"/>
    <s v="South Asia"/>
    <m/>
    <x v="0"/>
    <x v="1"/>
    <n v="0"/>
    <s v=""/>
    <x v="0"/>
  </r>
  <r>
    <s v="DL-02591"/>
    <s v="CUST-0879"/>
    <s v="CMP-324"/>
    <x v="1"/>
    <s v="Closed Won"/>
    <s v="155785"/>
    <n v="155785"/>
    <x v="7"/>
    <x v="12"/>
    <x v="11"/>
    <s v="2023-02-22"/>
    <d v="2023-02-22T00:00:00"/>
    <d v="2023-04-15T00:00:00"/>
    <d v="2023-04-15T00:00:00"/>
    <d v="2023-05-11T00:00:00"/>
    <d v="2023-05-11T00:00:00"/>
    <n v="78"/>
    <n v="0"/>
    <n v="1"/>
    <n v="0.8"/>
    <s v="Southeast Asia"/>
    <m/>
    <x v="1"/>
    <x v="1"/>
    <n v="1"/>
    <n v="26"/>
    <x v="1"/>
  </r>
  <r>
    <s v="DL-02592"/>
    <s v="CUST-1475"/>
    <s v="CMP-384"/>
    <x v="4"/>
    <s v="Prospecting"/>
    <s v="$5,799"/>
    <n v="5799"/>
    <x v="1"/>
    <x v="14"/>
    <x v="13"/>
    <s v="2023-01-09"/>
    <d v="2023-01-09T00:00:00"/>
    <d v="2023-06-05T00:00:00"/>
    <d v="2023-06-05T00:00:00"/>
    <m/>
    <s v=""/>
    <m/>
    <n v="0"/>
    <n v="1"/>
    <n v="15.8"/>
    <s v="Middle East"/>
    <m/>
    <x v="0"/>
    <x v="2"/>
    <n v="0"/>
    <s v=""/>
    <x v="0"/>
  </r>
  <r>
    <s v="DL-02593"/>
    <s v="CUST-1429"/>
    <s v="CMP-068"/>
    <x v="0"/>
    <s v="Closed Won"/>
    <s v="$4,366"/>
    <n v="4366"/>
    <x v="4"/>
    <x v="39"/>
    <x v="3"/>
    <s v="2023-11-04"/>
    <d v="2023-11-04T00:00:00"/>
    <d v="2023-11-24T00:00:00"/>
    <d v="2023-11-24T00:00:00"/>
    <d v="2024-02-10T00:00:00"/>
    <d v="2024-02-10T00:00:00"/>
    <n v="98"/>
    <n v="1"/>
    <n v="4"/>
    <n v="17.3"/>
    <s v="South Asia"/>
    <m/>
    <x v="1"/>
    <x v="2"/>
    <n v="1"/>
    <n v="78"/>
    <x v="0"/>
  </r>
  <r>
    <s v="DL-02594"/>
    <s v="CUST-1015"/>
    <s v="CMP-050"/>
    <x v="1"/>
    <s v="Closed Won"/>
    <s v="124,243"/>
    <n v="124243"/>
    <x v="7"/>
    <x v="9"/>
    <x v="8"/>
    <s v="2022-02-04"/>
    <d v="2022-02-04T00:00:00"/>
    <d v="2022-06-05T00:00:00"/>
    <d v="2022-06-05T00:00:00"/>
    <d v="2022-07-21T00:00:00"/>
    <d v="2022-07-21T00:00:00"/>
    <n v="167"/>
    <n v="1"/>
    <n v="2"/>
    <n v="30.3"/>
    <s v="South Asia"/>
    <m/>
    <x v="1"/>
    <x v="0"/>
    <n v="1"/>
    <n v="46"/>
    <x v="0"/>
  </r>
  <r>
    <s v="DL-02595"/>
    <s v="CUST-0637"/>
    <s v="CMP-170"/>
    <x v="2"/>
    <s v="Closed Won"/>
    <s v="12642"/>
    <n v="12642"/>
    <x v="6"/>
    <x v="8"/>
    <x v="7"/>
    <s v="2023-10-25"/>
    <d v="2023-10-25T00:00:00"/>
    <d v="2024-02-26T00:00:00"/>
    <d v="2024-02-26T00:00:00"/>
    <d v="2024-04-25T00:00:00"/>
    <d v="2024-04-25T00:00:00"/>
    <n v="183"/>
    <n v="1"/>
    <n v="2"/>
    <n v="5.3"/>
    <s v="ANZ"/>
    <m/>
    <x v="1"/>
    <x v="1"/>
    <n v="1"/>
    <n v="59"/>
    <x v="0"/>
  </r>
  <r>
    <s v="DL-02596"/>
    <s v="CUST-1222"/>
    <s v="CMP-276"/>
    <x v="3"/>
    <s v="Qualification"/>
    <s v="21756"/>
    <n v="21756"/>
    <x v="2"/>
    <x v="13"/>
    <x v="12"/>
    <s v="2022-07-19"/>
    <d v="2022-07-19T00:00:00"/>
    <d v="2022-08-19T00:00:00"/>
    <d v="2022-08-19T00:00:00"/>
    <m/>
    <s v=""/>
    <m/>
    <n v="0"/>
    <n v="1"/>
    <n v="18.3"/>
    <s v="ANZ"/>
    <m/>
    <x v="0"/>
    <x v="0"/>
    <n v="0"/>
    <s v=""/>
    <x v="0"/>
  </r>
  <r>
    <s v="DL-02597"/>
    <s v="CUST-1493"/>
    <s v="CMP-186"/>
    <x v="3"/>
    <s v="Demo"/>
    <s v="17716"/>
    <n v="17716"/>
    <x v="5"/>
    <x v="15"/>
    <x v="14"/>
    <s v="2022-08-27"/>
    <d v="2022-08-27T00:00:00"/>
    <d v="2022-11-06T00:00:00"/>
    <d v="2022-11-06T00:00:00"/>
    <m/>
    <s v=""/>
    <m/>
    <n v="0"/>
    <n v="1"/>
    <n v="13.4"/>
    <s v="South Asia"/>
    <m/>
    <x v="0"/>
    <x v="0"/>
    <n v="0"/>
    <s v=""/>
    <x v="0"/>
  </r>
  <r>
    <s v="DL-02598"/>
    <s v="CUST-0356"/>
    <s v=""/>
    <x v="3"/>
    <s v="Proposal"/>
    <s v="15K"/>
    <n v="15000"/>
    <x v="3"/>
    <x v="3"/>
    <x v="3"/>
    <s v="2022-05-26"/>
    <d v="2022-05-26T00:00:00"/>
    <d v="2022-06-26T00:00:00"/>
    <d v="2022-06-26T00:00:00"/>
    <m/>
    <s v=""/>
    <m/>
    <n v="0"/>
    <n v="1"/>
    <n v="21.1"/>
    <s v="ANZ"/>
    <m/>
    <x v="0"/>
    <x v="1"/>
    <n v="0"/>
    <s v=""/>
    <x v="0"/>
  </r>
  <r>
    <s v="DL-02599"/>
    <s v="CUST-1500"/>
    <s v="CMP-172"/>
    <x v="3"/>
    <s v="Closed Won"/>
    <s v="$7,354"/>
    <n v="7354"/>
    <x v="4"/>
    <x v="19"/>
    <x v="17"/>
    <s v="2023-07-31"/>
    <d v="2023-07-31T00:00:00"/>
    <d v="2023-10-09T00:00:00"/>
    <d v="2023-10-09T00:00:00"/>
    <d v="2024-01-19T00:00:00"/>
    <d v="2024-01-19T00:00:00"/>
    <n v="172"/>
    <n v="1"/>
    <n v="2"/>
    <m/>
    <s v="East Africa"/>
    <m/>
    <x v="1"/>
    <x v="0"/>
    <n v="1"/>
    <n v="102"/>
    <x v="0"/>
  </r>
  <r>
    <s v="DL-02600"/>
    <s v="CUST-0470"/>
    <s v=""/>
    <x v="1"/>
    <s v="Qualification"/>
    <s v="$208,608"/>
    <n v="208608"/>
    <x v="1"/>
    <x v="8"/>
    <x v="7"/>
    <s v="31/12/2022"/>
    <d v="2022-12-31T00:00:00"/>
    <d v="2023-06-07T00:00:00"/>
    <d v="2023-06-07T00:00:00"/>
    <m/>
    <s v=""/>
    <m/>
    <n v="0"/>
    <n v="1"/>
    <n v="13.7"/>
    <s v="East Africa"/>
    <m/>
    <x v="0"/>
    <x v="1"/>
    <n v="0"/>
    <s v=""/>
    <x v="0"/>
  </r>
  <r>
    <s v="DL-02601"/>
    <s v="CUST-0312"/>
    <s v="CMP-047"/>
    <x v="3"/>
    <s v="Proposal"/>
    <s v="18K"/>
    <n v="18000"/>
    <x v="5"/>
    <x v="21"/>
    <x v="19"/>
    <s v="2022-06-07"/>
    <d v="2022-06-07T00:00:00"/>
    <d v="2022-06-29T00:00:00"/>
    <d v="2022-06-29T00:00:00"/>
    <m/>
    <s v=""/>
    <m/>
    <n v="0"/>
    <n v="1"/>
    <n v="1.2"/>
    <s v="Middle East"/>
    <m/>
    <x v="0"/>
    <x v="2"/>
    <n v="0"/>
    <s v=""/>
    <x v="0"/>
  </r>
  <r>
    <s v="DL-02602"/>
    <s v="CUST-0521"/>
    <s v="CMP-260"/>
    <x v="2"/>
    <s v="Proposal"/>
    <s v="$21,565"/>
    <n v="21565"/>
    <x v="3"/>
    <x v="12"/>
    <x v="11"/>
    <s v="2022-04-17"/>
    <d v="2022-04-17T00:00:00"/>
    <d v="2022-09-12T00:00:00"/>
    <d v="2022-09-12T00:00:00"/>
    <m/>
    <s v=""/>
    <m/>
    <n v="0"/>
    <n v="1"/>
    <n v="14.2"/>
    <s v="South Asia"/>
    <m/>
    <x v="0"/>
    <x v="0"/>
    <n v="0"/>
    <s v=""/>
    <x v="0"/>
  </r>
  <r>
    <s v="DL-02603"/>
    <s v="CUST-1267"/>
    <s v="CMP-393"/>
    <x v="0"/>
    <s v="Closed Won"/>
    <s v="9344"/>
    <n v="9344"/>
    <x v="5"/>
    <x v="43"/>
    <x v="4"/>
    <s v="2022-08-12"/>
    <d v="2022-08-12T00:00:00"/>
    <d v="2022-11-29T00:00:00"/>
    <d v="2022-11-29T00:00:00"/>
    <d v="2022-12-08T00:00:00"/>
    <d v="2022-12-08T00:00:00"/>
    <n v="118"/>
    <n v="1"/>
    <n v="1"/>
    <n v="30.3"/>
    <s v="South Asia"/>
    <m/>
    <x v="1"/>
    <x v="2"/>
    <n v="1"/>
    <n v="9"/>
    <x v="1"/>
  </r>
  <r>
    <s v="DL-02604"/>
    <s v="CUST-0428"/>
    <s v="CMP-289"/>
    <x v="0"/>
    <s v="Demo"/>
    <s v="$2,672"/>
    <n v="2672"/>
    <x v="8"/>
    <x v="25"/>
    <x v="21"/>
    <s v="2022-03-09"/>
    <d v="2022-03-09T00:00:00"/>
    <d v="2022-05-31T00:00:00"/>
    <d v="2022-05-31T00:00:00"/>
    <m/>
    <s v=""/>
    <m/>
    <n v="0"/>
    <n v="1"/>
    <n v="12"/>
    <s v="East Africa"/>
    <m/>
    <x v="0"/>
    <x v="1"/>
    <n v="0"/>
    <s v=""/>
    <x v="0"/>
  </r>
  <r>
    <s v="DL-02605"/>
    <s v="CUST-0378"/>
    <s v=""/>
    <x v="4"/>
    <s v="Demo"/>
    <s v="5805"/>
    <n v="5805"/>
    <x v="3"/>
    <x v="10"/>
    <x v="9"/>
    <s v="2023-08-17"/>
    <d v="2023-08-17T00:00:00"/>
    <d v="2023-10-08T00:00:00"/>
    <d v="2023-10-08T00:00:00"/>
    <m/>
    <s v=""/>
    <m/>
    <n v="0"/>
    <n v="1"/>
    <n v="1.1000000000000001"/>
    <s v="South Asia"/>
    <m/>
    <x v="0"/>
    <x v="2"/>
    <n v="0"/>
    <s v=""/>
    <x v="0"/>
  </r>
  <r>
    <s v="DL-02606"/>
    <s v="CUST-1461"/>
    <s v=""/>
    <x v="3"/>
    <s v="Closed Lost"/>
    <s v="$5,466"/>
    <n v="5466"/>
    <x v="1"/>
    <x v="4"/>
    <x v="4"/>
    <s v="2024-06-07"/>
    <d v="2024-06-07T00:00:00"/>
    <d v="2024-09-13T00:00:00"/>
    <d v="2024-09-13T00:00:00"/>
    <d v="2024-06-29T00:00:00"/>
    <d v="2024-06-29T00:00:00"/>
    <n v="22"/>
    <n v="0"/>
    <n v="1"/>
    <m/>
    <s v="East Africa"/>
    <m/>
    <x v="2"/>
    <x v="2"/>
    <n v="1"/>
    <n v="-76"/>
    <x v="1"/>
  </r>
  <r>
    <s v="DL-02607"/>
    <s v="CUST-0255"/>
    <s v=""/>
    <x v="2"/>
    <s v="Closed Lost"/>
    <s v="27523"/>
    <n v="27523"/>
    <x v="2"/>
    <x v="43"/>
    <x v="4"/>
    <s v="2024-10-13"/>
    <d v="2024-10-13T00:00:00"/>
    <d v="2025-02-19T00:00:00"/>
    <d v="2025-02-19T00:00:00"/>
    <d v="2025-02-02T00:00:00"/>
    <d v="2025-02-02T00:00:00"/>
    <n v="112"/>
    <n v="0"/>
    <n v="1"/>
    <n v="12.7"/>
    <s v="Southeast Asia"/>
    <m/>
    <x v="2"/>
    <x v="0"/>
    <n v="1"/>
    <n v="-17"/>
    <x v="1"/>
  </r>
  <r>
    <s v="DL-02608"/>
    <s v="CUST-0582"/>
    <s v=""/>
    <x v="4"/>
    <s v="Proposal"/>
    <s v="12,417"/>
    <n v="12417"/>
    <x v="2"/>
    <x v="4"/>
    <x v="4"/>
    <s v="2023-08-01"/>
    <d v="2023-08-01T00:00:00"/>
    <d v="2023-11-19T00:00:00"/>
    <d v="2023-11-19T00:00:00"/>
    <m/>
    <s v=""/>
    <m/>
    <n v="0"/>
    <n v="1"/>
    <n v="24.5"/>
    <s v="Middle East"/>
    <m/>
    <x v="0"/>
    <x v="0"/>
    <n v="0"/>
    <s v=""/>
    <x v="0"/>
  </r>
  <r>
    <s v="DL-02609"/>
    <s v="CUST-1488"/>
    <s v="CMP-356"/>
    <x v="3"/>
    <s v="Closed Lost"/>
    <s v="11272"/>
    <n v="11272"/>
    <x v="6"/>
    <x v="11"/>
    <x v="10"/>
    <s v="04/01/2024"/>
    <d v="2024-01-04T00:00:00"/>
    <d v="2024-02-20T00:00:00"/>
    <d v="2024-02-20T00:00:00"/>
    <d v="2024-05-06T00:00:00"/>
    <d v="2024-05-06T00:00:00"/>
    <n v="123"/>
    <n v="0"/>
    <n v="1"/>
    <n v="26.7"/>
    <s v="South Asia"/>
    <m/>
    <x v="2"/>
    <x v="0"/>
    <n v="1"/>
    <n v="76"/>
    <x v="0"/>
  </r>
  <r>
    <s v="DL-02610"/>
    <s v="CUST-0199"/>
    <s v="CMP-335"/>
    <x v="1"/>
    <s v="Closed Won"/>
    <s v="48130"/>
    <n v="48130"/>
    <x v="6"/>
    <x v="7"/>
    <x v="6"/>
    <s v="2023-04-10"/>
    <d v="2023-04-10T00:00:00"/>
    <d v="2023-07-04T00:00:00"/>
    <d v="2023-07-04T00:00:00"/>
    <d v="2023-08-30T00:00:00"/>
    <d v="2023-08-30T00:00:00"/>
    <n v="142"/>
    <n v="0"/>
    <n v="1"/>
    <n v="21.9"/>
    <s v="ANZ"/>
    <m/>
    <x v="1"/>
    <x v="0"/>
    <n v="1"/>
    <n v="57"/>
    <x v="0"/>
  </r>
  <r>
    <s v="DL-02611"/>
    <s v="CUST-0871"/>
    <s v="CMP-146"/>
    <x v="1"/>
    <s v="Prospecting"/>
    <s v="$126,934"/>
    <n v="126934"/>
    <x v="8"/>
    <x v="10"/>
    <x v="9"/>
    <s v="2022-01-16"/>
    <d v="2022-01-16T00:00:00"/>
    <d v="2022-06-24T00:00:00"/>
    <d v="2022-06-24T00:00:00"/>
    <m/>
    <s v=""/>
    <m/>
    <n v="0"/>
    <n v="1"/>
    <n v="15.2"/>
    <s v="East Africa"/>
    <m/>
    <x v="0"/>
    <x v="2"/>
    <n v="0"/>
    <s v=""/>
    <x v="0"/>
  </r>
  <r>
    <s v="DL-02612"/>
    <s v="CUST-0237"/>
    <s v=""/>
    <x v="1"/>
    <s v="Closed Won"/>
    <s v="121766"/>
    <n v="121766"/>
    <x v="3"/>
    <x v="10"/>
    <x v="9"/>
    <s v="2022-07-09"/>
    <d v="2022-07-09T00:00:00"/>
    <d v="2022-08-05T00:00:00"/>
    <d v="2022-08-05T00:00:00"/>
    <d v="2023-01-12T00:00:00"/>
    <d v="2023-01-12T00:00:00"/>
    <n v="187"/>
    <n v="0"/>
    <n v="1"/>
    <n v="12"/>
    <s v="East Africa"/>
    <m/>
    <x v="1"/>
    <x v="0"/>
    <n v="1"/>
    <n v="160"/>
    <x v="0"/>
  </r>
  <r>
    <s v="DL-02613"/>
    <s v="CUST-0450"/>
    <s v="CMP-205"/>
    <x v="1"/>
    <s v="Closed Won"/>
    <s v="82965"/>
    <n v="82965"/>
    <x v="5"/>
    <x v="5"/>
    <x v="5"/>
    <s v="2024-05-29"/>
    <d v="2024-05-29T00:00:00"/>
    <d v="2024-09-07T00:00:00"/>
    <d v="2024-09-07T00:00:00"/>
    <d v="2024-11-24T00:00:00"/>
    <d v="2024-11-24T00:00:00"/>
    <n v="179"/>
    <n v="0"/>
    <n v="1"/>
    <n v="24.1"/>
    <s v="ANZ"/>
    <m/>
    <x v="1"/>
    <x v="2"/>
    <n v="1"/>
    <n v="78"/>
    <x v="0"/>
  </r>
  <r>
    <s v="DL-02614"/>
    <s v="CUST-1336"/>
    <s v="CMP-117"/>
    <x v="2"/>
    <s v="Qualification"/>
    <s v="$34,554"/>
    <n v="34554"/>
    <x v="0"/>
    <x v="21"/>
    <x v="19"/>
    <s v="2022-07-27"/>
    <d v="2022-07-27T00:00:00"/>
    <d v="2022-08-23T00:00:00"/>
    <d v="2022-08-23T00:00:00"/>
    <m/>
    <s v=""/>
    <m/>
    <n v="0"/>
    <n v="1"/>
    <n v="29.5"/>
    <s v="South Asia"/>
    <m/>
    <x v="0"/>
    <x v="2"/>
    <n v="0"/>
    <s v=""/>
    <x v="0"/>
  </r>
  <r>
    <s v="DL-02615"/>
    <s v="CUST-0125"/>
    <s v=""/>
    <x v="4"/>
    <s v="Proposal"/>
    <s v="$7,873"/>
    <n v="7873"/>
    <x v="7"/>
    <x v="22"/>
    <x v="20"/>
    <s v="2022-12-28"/>
    <d v="2022-12-28T00:00:00"/>
    <d v="2023-03-16T00:00:00"/>
    <d v="2023-03-16T00:00:00"/>
    <m/>
    <s v=""/>
    <m/>
    <n v="0"/>
    <n v="1"/>
    <m/>
    <s v="Southeast Asia"/>
    <m/>
    <x v="0"/>
    <x v="1"/>
    <n v="0"/>
    <s v=""/>
    <x v="0"/>
  </r>
  <r>
    <s v="DL-02616"/>
    <s v="CUST-0149"/>
    <s v=""/>
    <x v="0"/>
    <s v="Proposal"/>
    <s v="2,146"/>
    <n v="2146"/>
    <x v="0"/>
    <x v="16"/>
    <x v="15"/>
    <s v="2023-05-11"/>
    <d v="2023-05-11T00:00:00"/>
    <d v="2023-08-08T00:00:00"/>
    <d v="2023-08-08T00:00:00"/>
    <m/>
    <s v=""/>
    <m/>
    <n v="0"/>
    <n v="1"/>
    <m/>
    <s v="East Africa"/>
    <m/>
    <x v="0"/>
    <x v="2"/>
    <n v="0"/>
    <s v=""/>
    <x v="0"/>
  </r>
  <r>
    <s v="DL-02617"/>
    <s v="CUST-0326"/>
    <s v="CMP-292"/>
    <x v="4"/>
    <s v="Closed Won"/>
    <s v="$2,873"/>
    <n v="2873"/>
    <x v="4"/>
    <x v="15"/>
    <x v="14"/>
    <s v="2024-10-11"/>
    <d v="2024-10-11T00:00:00"/>
    <d v="2025-04-01T00:00:00"/>
    <d v="2025-04-01T00:00:00"/>
    <d v="2025-02-01T00:00:00"/>
    <d v="2025-02-01T00:00:00"/>
    <n v="113"/>
    <n v="1"/>
    <n v="1"/>
    <n v="0.8"/>
    <s v="East Africa"/>
    <m/>
    <x v="1"/>
    <x v="0"/>
    <n v="1"/>
    <n v="-59"/>
    <x v="1"/>
  </r>
  <r>
    <s v="DL-02618"/>
    <s v="CUST-0880"/>
    <s v=""/>
    <x v="2"/>
    <s v="Demo"/>
    <s v="$42,931"/>
    <n v="42931"/>
    <x v="5"/>
    <x v="22"/>
    <x v="20"/>
    <s v="2024-08-25"/>
    <d v="2024-08-25T00:00:00"/>
    <d v="2025-01-02T00:00:00"/>
    <d v="2025-01-02T00:00:00"/>
    <m/>
    <s v=""/>
    <m/>
    <n v="0"/>
    <n v="1"/>
    <n v="8.6999999999999993"/>
    <s v="ANZ"/>
    <m/>
    <x v="0"/>
    <x v="2"/>
    <n v="0"/>
    <s v=""/>
    <x v="0"/>
  </r>
  <r>
    <s v="DL-02619"/>
    <s v="CUST-0319"/>
    <s v="CMP-068"/>
    <x v="2"/>
    <s v="Demo"/>
    <s v="$46,215"/>
    <n v="46215"/>
    <x v="4"/>
    <x v="7"/>
    <x v="6"/>
    <s v="2022-02-28"/>
    <d v="2022-02-28T00:00:00"/>
    <d v="2022-03-31T00:00:00"/>
    <d v="2022-03-31T00:00:00"/>
    <m/>
    <s v=""/>
    <m/>
    <n v="0"/>
    <n v="1"/>
    <n v="35"/>
    <s v="East Africa"/>
    <m/>
    <x v="0"/>
    <x v="1"/>
    <n v="0"/>
    <s v=""/>
    <x v="0"/>
  </r>
  <r>
    <s v="DL-02620"/>
    <s v="CUST-0639"/>
    <s v="CMP-094"/>
    <x v="1"/>
    <s v="Closed Won"/>
    <s v="$120,769"/>
    <n v="120769"/>
    <x v="6"/>
    <x v="5"/>
    <x v="5"/>
    <s v="2023-06-06"/>
    <d v="2023-06-06T00:00:00"/>
    <d v="2023-09-22T00:00:00"/>
    <d v="2023-09-22T00:00:00"/>
    <d v="2023-07-31T00:00:00"/>
    <d v="2023-07-31T00:00:00"/>
    <n v="55"/>
    <n v="0"/>
    <n v="1"/>
    <n v="17.5"/>
    <s v="South Asia"/>
    <m/>
    <x v="1"/>
    <x v="2"/>
    <n v="1"/>
    <n v="-53"/>
    <x v="1"/>
  </r>
  <r>
    <s v="DL-02621"/>
    <s v="CUST-0563"/>
    <s v=""/>
    <x v="0"/>
    <s v="Negotiation"/>
    <s v="$5,469"/>
    <n v="5469"/>
    <x v="5"/>
    <x v="12"/>
    <x v="11"/>
    <s v="2024-09-24"/>
    <d v="2024-09-24T00:00:00"/>
    <d v="2024-11-11T00:00:00"/>
    <d v="2024-11-11T00:00:00"/>
    <m/>
    <s v=""/>
    <m/>
    <n v="0"/>
    <n v="1"/>
    <n v="31"/>
    <s v="Southeast Asia"/>
    <m/>
    <x v="0"/>
    <x v="2"/>
    <n v="0"/>
    <s v=""/>
    <x v="0"/>
  </r>
  <r>
    <s v="DL-02622"/>
    <s v="CUST-0995"/>
    <s v=""/>
    <x v="0"/>
    <s v="Closed Lost"/>
    <s v="7K"/>
    <n v="7000"/>
    <x v="2"/>
    <x v="15"/>
    <x v="14"/>
    <s v="2022-02-26"/>
    <d v="2022-02-26T00:00:00"/>
    <d v="2022-05-09T00:00:00"/>
    <d v="2022-05-09T00:00:00"/>
    <d v="2022-08-03T00:00:00"/>
    <d v="2022-08-03T00:00:00"/>
    <n v="158"/>
    <n v="0"/>
    <n v="1"/>
    <m/>
    <s v="Middle East"/>
    <m/>
    <x v="2"/>
    <x v="0"/>
    <n v="1"/>
    <n v="86"/>
    <x v="0"/>
  </r>
  <r>
    <s v="DL-02623"/>
    <s v="CUST-1092"/>
    <s v=""/>
    <x v="1"/>
    <s v="Negotiation"/>
    <s v="101380"/>
    <n v="101380"/>
    <x v="3"/>
    <x v="8"/>
    <x v="7"/>
    <s v="2022-05-04"/>
    <d v="2022-05-04T00:00:00"/>
    <d v="2022-07-21T00:00:00"/>
    <d v="2022-07-21T00:00:00"/>
    <m/>
    <s v=""/>
    <m/>
    <n v="0"/>
    <n v="1"/>
    <n v="34.1"/>
    <s v="ANZ"/>
    <m/>
    <x v="0"/>
    <x v="1"/>
    <n v="0"/>
    <s v=""/>
    <x v="0"/>
  </r>
  <r>
    <s v="DL-02624"/>
    <s v="CUST-0381"/>
    <s v="CMP-218"/>
    <x v="2"/>
    <s v="Qualification"/>
    <s v="43139"/>
    <n v="43139"/>
    <x v="1"/>
    <x v="8"/>
    <x v="7"/>
    <s v="2024-01-06"/>
    <d v="2024-01-06T00:00:00"/>
    <d v="2024-03-17T00:00:00"/>
    <d v="2024-03-17T00:00:00"/>
    <m/>
    <s v=""/>
    <m/>
    <n v="0"/>
    <n v="1"/>
    <n v="31.4"/>
    <s v="East Africa"/>
    <m/>
    <x v="0"/>
    <x v="0"/>
    <n v="0"/>
    <s v=""/>
    <x v="0"/>
  </r>
  <r>
    <s v="DL-02625"/>
    <s v="CUST-0376"/>
    <s v="CMP-390"/>
    <x v="2"/>
    <s v="Qualification"/>
    <s v="15,654"/>
    <n v="15654"/>
    <x v="7"/>
    <x v="6"/>
    <x v="2"/>
    <s v="2023-01-05"/>
    <d v="2023-01-05T00:00:00"/>
    <d v="2023-05-13T00:00:00"/>
    <d v="2023-05-13T00:00:00"/>
    <m/>
    <s v=""/>
    <m/>
    <n v="0"/>
    <n v="1"/>
    <n v="10.1"/>
    <s v="Middle East"/>
    <m/>
    <x v="0"/>
    <x v="1"/>
    <n v="0"/>
    <s v=""/>
    <x v="0"/>
  </r>
  <r>
    <s v="DL-02626"/>
    <s v="CUST-0587"/>
    <s v="CMP-272"/>
    <x v="4"/>
    <s v="Qualification"/>
    <s v="6,598"/>
    <n v="6598"/>
    <x v="6"/>
    <x v="19"/>
    <x v="17"/>
    <s v="2023-12-29"/>
    <d v="2023-12-29T00:00:00"/>
    <d v="2024-06-07T00:00:00"/>
    <d v="2024-06-07T00:00:00"/>
    <m/>
    <s v=""/>
    <m/>
    <n v="0"/>
    <n v="1"/>
    <n v="25.7"/>
    <s v="South Asia"/>
    <m/>
    <x v="0"/>
    <x v="2"/>
    <n v="0"/>
    <s v=""/>
    <x v="0"/>
  </r>
  <r>
    <s v="DL-02627"/>
    <s v="CUST-0549"/>
    <s v="CMP-115"/>
    <x v="4"/>
    <s v="Proposal"/>
    <s v="5K"/>
    <n v="5000"/>
    <x v="5"/>
    <x v="17"/>
    <x v="16"/>
    <s v="2023-11-16"/>
    <d v="2023-11-16T00:00:00"/>
    <d v="2023-12-27T00:00:00"/>
    <d v="2023-12-27T00:00:00"/>
    <m/>
    <s v=""/>
    <m/>
    <n v="0"/>
    <n v="1"/>
    <n v="30.2"/>
    <s v="East Africa"/>
    <m/>
    <x v="0"/>
    <x v="0"/>
    <n v="0"/>
    <s v=""/>
    <x v="0"/>
  </r>
  <r>
    <s v="DL-02628"/>
    <s v="CUST-0297"/>
    <s v="CMP-052"/>
    <x v="0"/>
    <s v="Closed Lost"/>
    <s v="$4,724"/>
    <n v="4724"/>
    <x v="0"/>
    <x v="15"/>
    <x v="14"/>
    <s v="2024-07-15"/>
    <d v="2024-07-15T00:00:00"/>
    <d v="2024-08-22T00:00:00"/>
    <d v="2024-08-22T00:00:00"/>
    <d v="2024-12-29T00:00:00"/>
    <d v="2024-12-29T00:00:00"/>
    <n v="167"/>
    <n v="0"/>
    <n v="1"/>
    <n v="15.9"/>
    <s v="Southeast Asia"/>
    <m/>
    <x v="2"/>
    <x v="2"/>
    <n v="1"/>
    <n v="129"/>
    <x v="0"/>
  </r>
  <r>
    <s v="DL-02629"/>
    <s v="CUST-1357"/>
    <s v="CMP-313"/>
    <x v="3"/>
    <s v="Proposal"/>
    <s v="$16,922"/>
    <n v="16922"/>
    <x v="4"/>
    <x v="6"/>
    <x v="2"/>
    <s v="2022-10-17"/>
    <d v="2022-10-17T00:00:00"/>
    <d v="2022-11-15T00:00:00"/>
    <d v="2022-11-15T00:00:00"/>
    <m/>
    <s v=""/>
    <m/>
    <n v="0"/>
    <n v="1"/>
    <n v="9.9"/>
    <s v="East Africa"/>
    <m/>
    <x v="0"/>
    <x v="2"/>
    <n v="0"/>
    <s v=""/>
    <x v="0"/>
  </r>
  <r>
    <s v="DL-02630"/>
    <s v="CUST-0020"/>
    <s v="CMP-162"/>
    <x v="1"/>
    <s v="Qualification"/>
    <s v="57619"/>
    <n v="57619"/>
    <x v="5"/>
    <x v="10"/>
    <x v="9"/>
    <s v="2022-04-19"/>
    <d v="2022-04-19T00:00:00"/>
    <d v="2022-08-16T00:00:00"/>
    <d v="2022-08-16T00:00:00"/>
    <m/>
    <s v=""/>
    <m/>
    <n v="0"/>
    <n v="1"/>
    <n v="18.2"/>
    <s v="East Africa"/>
    <m/>
    <x v="0"/>
    <x v="1"/>
    <n v="0"/>
    <s v=""/>
    <x v="0"/>
  </r>
  <r>
    <s v="DL-02631"/>
    <s v="CUST-0775"/>
    <s v="CMP-289"/>
    <x v="2"/>
    <s v="Qualification"/>
    <s v="$31,604"/>
    <n v="31604"/>
    <x v="4"/>
    <x v="5"/>
    <x v="5"/>
    <s v="29/05/2024"/>
    <d v="2024-05-29T00:00:00"/>
    <d v="2024-08-31T00:00:00"/>
    <d v="2024-08-31T00:00:00"/>
    <m/>
    <s v=""/>
    <m/>
    <n v="0"/>
    <n v="1"/>
    <n v="12.6"/>
    <s v="Southeast Asia"/>
    <m/>
    <x v="0"/>
    <x v="2"/>
    <n v="0"/>
    <s v=""/>
    <x v="0"/>
  </r>
  <r>
    <s v="DL-02632"/>
    <s v="CUST-0616"/>
    <s v="CMP-085"/>
    <x v="3"/>
    <s v="Proposal"/>
    <s v="11938"/>
    <n v="11938"/>
    <x v="7"/>
    <x v="10"/>
    <x v="9"/>
    <s v="2022-06-29"/>
    <d v="2022-06-29T00:00:00"/>
    <d v="2022-12-19T00:00:00"/>
    <d v="2022-12-19T00:00:00"/>
    <m/>
    <s v=""/>
    <m/>
    <n v="0"/>
    <n v="1"/>
    <n v="30.4"/>
    <s v="Southeast Asia"/>
    <m/>
    <x v="0"/>
    <x v="2"/>
    <n v="0"/>
    <s v=""/>
    <x v="0"/>
  </r>
  <r>
    <s v="DL-02633"/>
    <s v="CUST-0431"/>
    <s v=""/>
    <x v="2"/>
    <s v="Prospecting"/>
    <s v="39,905"/>
    <n v="39905"/>
    <x v="2"/>
    <x v="15"/>
    <x v="14"/>
    <s v="2023-11-28"/>
    <d v="2023-11-28T00:00:00"/>
    <d v="2023-12-30T00:00:00"/>
    <d v="2023-12-30T00:00:00"/>
    <m/>
    <s v=""/>
    <m/>
    <n v="0"/>
    <n v="1"/>
    <n v="1.3"/>
    <s v="Middle East"/>
    <m/>
    <x v="0"/>
    <x v="1"/>
    <n v="0"/>
    <s v=""/>
    <x v="0"/>
  </r>
  <r>
    <s v="DL-02634"/>
    <s v="CUST-1063"/>
    <s v=""/>
    <x v="3"/>
    <s v="Qualification"/>
    <s v="21,596"/>
    <n v="21596"/>
    <x v="1"/>
    <x v="14"/>
    <x v="13"/>
    <s v="2023-04-04"/>
    <d v="2023-04-04T00:00:00"/>
    <d v="2023-07-13T00:00:00"/>
    <d v="2023-07-13T00:00:00"/>
    <m/>
    <s v=""/>
    <m/>
    <n v="0"/>
    <n v="1"/>
    <n v="17.7"/>
    <s v="South Asia"/>
    <m/>
    <x v="0"/>
    <x v="1"/>
    <n v="0"/>
    <s v=""/>
    <x v="0"/>
  </r>
  <r>
    <s v="DL-02635"/>
    <s v="CUST-0477"/>
    <s v="CMP-073"/>
    <x v="3"/>
    <s v="Demo"/>
    <s v="21743"/>
    <n v="21743"/>
    <x v="3"/>
    <x v="20"/>
    <x v="18"/>
    <s v="2024-09-11"/>
    <d v="2024-09-11T00:00:00"/>
    <d v="2025-01-17T00:00:00"/>
    <d v="2025-01-17T00:00:00"/>
    <m/>
    <s v=""/>
    <m/>
    <n v="0"/>
    <n v="1"/>
    <n v="14.2"/>
    <s v="South Asia"/>
    <m/>
    <x v="0"/>
    <x v="2"/>
    <n v="0"/>
    <s v=""/>
    <x v="0"/>
  </r>
  <r>
    <s v="DL-02636"/>
    <s v="CUST-0908"/>
    <s v="CMP-237"/>
    <x v="0"/>
    <s v="Closed Won"/>
    <s v="$2,823"/>
    <n v="2823"/>
    <x v="5"/>
    <x v="26"/>
    <x v="11"/>
    <s v="2023-01-17"/>
    <d v="2023-01-17T00:00:00"/>
    <d v="2023-06-15T00:00:00"/>
    <d v="2023-06-15T00:00:00"/>
    <d v="2023-03-22T00:00:00"/>
    <d v="2023-03-22T00:00:00"/>
    <n v="64"/>
    <n v="1"/>
    <n v="3"/>
    <n v="34.1"/>
    <s v="East Africa"/>
    <m/>
    <x v="1"/>
    <x v="0"/>
    <n v="1"/>
    <n v="-85"/>
    <x v="1"/>
  </r>
  <r>
    <s v="DL-02637"/>
    <s v="CUST-0100"/>
    <s v="CMP-375"/>
    <x v="4"/>
    <s v="Qualification"/>
    <s v="5654"/>
    <n v="5654"/>
    <x v="1"/>
    <x v="4"/>
    <x v="4"/>
    <s v="2022-05-30"/>
    <d v="2022-05-30T00:00:00"/>
    <d v="2022-10-17T00:00:00"/>
    <d v="2022-10-17T00:00:00"/>
    <m/>
    <s v=""/>
    <m/>
    <n v="0"/>
    <n v="1"/>
    <n v="22.2"/>
    <s v="South Asia"/>
    <m/>
    <x v="0"/>
    <x v="0"/>
    <n v="0"/>
    <s v=""/>
    <x v="0"/>
  </r>
  <r>
    <s v="DL-02638"/>
    <s v="CUST-0466"/>
    <s v="CMP-270"/>
    <x v="4"/>
    <s v="Proposal"/>
    <s v="$9,434"/>
    <n v="9434"/>
    <x v="6"/>
    <x v="25"/>
    <x v="21"/>
    <s v="2022-05-07"/>
    <d v="2022-05-07T00:00:00"/>
    <d v="2022-05-27T00:00:00"/>
    <d v="2022-05-27T00:00:00"/>
    <m/>
    <s v=""/>
    <m/>
    <n v="0"/>
    <n v="1"/>
    <n v="13.7"/>
    <s v="South Asia"/>
    <m/>
    <x v="0"/>
    <x v="1"/>
    <n v="0"/>
    <s v=""/>
    <x v="0"/>
  </r>
  <r>
    <s v="DL-02639"/>
    <s v="CUST-0728"/>
    <s v=""/>
    <x v="1"/>
    <s v="Closed Lost"/>
    <s v="176366"/>
    <n v="176366"/>
    <x v="7"/>
    <x v="5"/>
    <x v="5"/>
    <s v="2023-01-09"/>
    <d v="2023-01-09T00:00:00"/>
    <d v="2023-04-16T00:00:00"/>
    <d v="2023-04-16T00:00:00"/>
    <d v="2023-04-21T00:00:00"/>
    <d v="2023-04-21T00:00:00"/>
    <n v="102"/>
    <n v="0"/>
    <n v="1"/>
    <m/>
    <s v="East Africa"/>
    <m/>
    <x v="2"/>
    <x v="2"/>
    <n v="1"/>
    <n v="5"/>
    <x v="1"/>
  </r>
  <r>
    <s v="DL-02640"/>
    <s v="CUST-0955"/>
    <s v="CMP-330"/>
    <x v="2"/>
    <s v="Closed Lost"/>
    <s v="27,663"/>
    <n v="27663"/>
    <x v="3"/>
    <x v="15"/>
    <x v="14"/>
    <s v="2022-12-24"/>
    <d v="2022-12-24T00:00:00"/>
    <d v="2023-01-22T00:00:00"/>
    <d v="2023-01-22T00:00:00"/>
    <d v="2023-03-17T00:00:00"/>
    <d v="2023-03-17T00:00:00"/>
    <n v="83"/>
    <n v="0"/>
    <n v="1"/>
    <n v="4.7"/>
    <s v="East Africa"/>
    <m/>
    <x v="2"/>
    <x v="2"/>
    <n v="1"/>
    <n v="54"/>
    <x v="0"/>
  </r>
  <r>
    <s v="DL-02641"/>
    <s v="CUST-1289"/>
    <s v="CMP-272"/>
    <x v="4"/>
    <s v="Qualification"/>
    <s v="$7,985"/>
    <n v="7985"/>
    <x v="4"/>
    <x v="4"/>
    <x v="4"/>
    <s v="2024-05-28"/>
    <d v="2024-05-28T00:00:00"/>
    <d v="2024-11-20T00:00:00"/>
    <d v="2024-11-20T00:00:00"/>
    <m/>
    <s v=""/>
    <m/>
    <n v="0"/>
    <n v="1"/>
    <n v="10.199999999999999"/>
    <s v="Southeast Asia"/>
    <m/>
    <x v="0"/>
    <x v="2"/>
    <n v="0"/>
    <s v=""/>
    <x v="0"/>
  </r>
  <r>
    <s v="DL-02642"/>
    <s v="CUST-1094"/>
    <s v=""/>
    <x v="3"/>
    <s v="Negotiation"/>
    <s v="$17,628"/>
    <n v="17628"/>
    <x v="0"/>
    <x v="0"/>
    <x v="0"/>
    <s v="2022-03-23"/>
    <d v="2022-03-23T00:00:00"/>
    <d v="2022-08-03T00:00:00"/>
    <d v="2022-08-03T00:00:00"/>
    <m/>
    <s v=""/>
    <m/>
    <n v="0"/>
    <n v="1"/>
    <n v="2.2999999999999998"/>
    <s v="ANZ"/>
    <m/>
    <x v="0"/>
    <x v="1"/>
    <n v="0"/>
    <s v=""/>
    <x v="0"/>
  </r>
  <r>
    <s v="DL-02643"/>
    <s v="CUST-1315"/>
    <s v="CMP-373"/>
    <x v="1"/>
    <s v="Prospecting"/>
    <s v="$123,272"/>
    <n v="123272"/>
    <x v="4"/>
    <x v="21"/>
    <x v="19"/>
    <s v="2024-04-12"/>
    <d v="2024-04-12T00:00:00"/>
    <d v="2024-04-30T00:00:00"/>
    <d v="2024-04-30T00:00:00"/>
    <m/>
    <s v=""/>
    <m/>
    <n v="0"/>
    <n v="1"/>
    <n v="13.7"/>
    <s v="Southeast Asia"/>
    <m/>
    <x v="0"/>
    <x v="2"/>
    <n v="0"/>
    <s v=""/>
    <x v="0"/>
  </r>
  <r>
    <s v="DL-02644"/>
    <s v="CUST-0774"/>
    <s v="CMP-164"/>
    <x v="1"/>
    <s v="Demo"/>
    <s v="76,861"/>
    <n v="76861"/>
    <x v="0"/>
    <x v="10"/>
    <x v="9"/>
    <s v="2022-07-22"/>
    <d v="2022-07-22T00:00:00"/>
    <d v="2023-01-06T00:00:00"/>
    <d v="2023-01-06T00:00:00"/>
    <m/>
    <s v=""/>
    <m/>
    <n v="0"/>
    <n v="1"/>
    <n v="4.3"/>
    <s v="East Africa"/>
    <m/>
    <x v="0"/>
    <x v="2"/>
    <n v="0"/>
    <s v=""/>
    <x v="0"/>
  </r>
  <r>
    <s v="DL-02645"/>
    <s v="CUST-0268"/>
    <s v="CMP-122"/>
    <x v="2"/>
    <s v="Closed Lost"/>
    <s v="21K"/>
    <n v="21000"/>
    <x v="0"/>
    <x v="15"/>
    <x v="14"/>
    <s v="2022-07-26"/>
    <d v="2022-07-26T00:00:00"/>
    <d v="2022-12-21T00:00:00"/>
    <d v="2022-12-21T00:00:00"/>
    <d v="2022-11-15T00:00:00"/>
    <d v="2022-11-15T00:00:00"/>
    <n v="112"/>
    <n v="0"/>
    <n v="1"/>
    <n v="14.6"/>
    <s v="East Africa"/>
    <m/>
    <x v="2"/>
    <x v="0"/>
    <n v="1"/>
    <n v="-36"/>
    <x v="1"/>
  </r>
  <r>
    <s v="DL-02646"/>
    <s v="CUST-1381"/>
    <s v="CMP-300"/>
    <x v="2"/>
    <s v="Prospecting"/>
    <s v="14996"/>
    <n v="14996"/>
    <x v="3"/>
    <x v="1"/>
    <x v="1"/>
    <s v="2024-07-15"/>
    <d v="2024-07-15T00:00:00"/>
    <d v="2024-10-16T00:00:00"/>
    <d v="2024-10-16T00:00:00"/>
    <m/>
    <s v=""/>
    <m/>
    <n v="0"/>
    <n v="1"/>
    <n v="30.4"/>
    <s v="South Asia"/>
    <m/>
    <x v="0"/>
    <x v="0"/>
    <n v="0"/>
    <s v=""/>
    <x v="0"/>
  </r>
  <r>
    <s v="DL-02647"/>
    <s v="CUST-0733"/>
    <s v="CMP-332"/>
    <x v="0"/>
    <s v="Qualification"/>
    <s v="3K"/>
    <n v="3000"/>
    <x v="3"/>
    <x v="8"/>
    <x v="7"/>
    <s v="2022-01-17"/>
    <d v="2022-01-17T00:00:00"/>
    <d v="2022-03-16T00:00:00"/>
    <d v="2022-03-16T00:00:00"/>
    <m/>
    <s v=""/>
    <m/>
    <n v="0"/>
    <n v="1"/>
    <n v="33.5"/>
    <s v="South Asia"/>
    <m/>
    <x v="0"/>
    <x v="0"/>
    <n v="0"/>
    <s v=""/>
    <x v="0"/>
  </r>
  <r>
    <s v="DL-02648"/>
    <s v="CUST-0403"/>
    <s v=""/>
    <x v="3"/>
    <s v="Negotiation"/>
    <s v="4,702"/>
    <n v="4702"/>
    <x v="1"/>
    <x v="15"/>
    <x v="14"/>
    <s v="2023-02-26"/>
    <d v="2023-02-26T00:00:00"/>
    <d v="2023-05-11T00:00:00"/>
    <d v="2023-05-11T00:00:00"/>
    <m/>
    <s v=""/>
    <m/>
    <n v="0"/>
    <n v="1"/>
    <n v="2.2999999999999998"/>
    <s v="East Africa"/>
    <m/>
    <x v="0"/>
    <x v="2"/>
    <n v="0"/>
    <s v=""/>
    <x v="0"/>
  </r>
  <r>
    <s v="DL-02649"/>
    <s v="CUST-1496"/>
    <s v="CMP-015"/>
    <x v="4"/>
    <s v="Prospecting"/>
    <s v="$12,535"/>
    <n v="12535"/>
    <x v="7"/>
    <x v="9"/>
    <x v="8"/>
    <s v="2022-09-09"/>
    <d v="2022-09-09T00:00:00"/>
    <d v="2022-11-11T00:00:00"/>
    <d v="2022-11-11T00:00:00"/>
    <m/>
    <s v=""/>
    <m/>
    <n v="0"/>
    <n v="1"/>
    <n v="4.0999999999999996"/>
    <s v="South Asia"/>
    <m/>
    <x v="0"/>
    <x v="0"/>
    <n v="0"/>
    <s v=""/>
    <x v="0"/>
  </r>
  <r>
    <s v="DL-02650"/>
    <s v="CUST-1254"/>
    <s v="CMP-008"/>
    <x v="3"/>
    <s v="Qualification"/>
    <s v="22063"/>
    <n v="22063"/>
    <x v="7"/>
    <x v="20"/>
    <x v="18"/>
    <s v="2023-08-21"/>
    <d v="2023-08-21T00:00:00"/>
    <d v="2023-09-29T00:00:00"/>
    <d v="2023-09-29T00:00:00"/>
    <m/>
    <s v=""/>
    <m/>
    <n v="0"/>
    <n v="1"/>
    <n v="34.799999999999997"/>
    <s v="South Asia"/>
    <m/>
    <x v="0"/>
    <x v="0"/>
    <n v="0"/>
    <s v=""/>
    <x v="0"/>
  </r>
  <r>
    <s v="DL-02651"/>
    <s v="CUST-0846"/>
    <s v="CMP-075"/>
    <x v="0"/>
    <s v="Proposal"/>
    <s v="$6,151"/>
    <n v="6151"/>
    <x v="3"/>
    <x v="25"/>
    <x v="21"/>
    <s v="2024-11-16"/>
    <d v="2024-11-16T00:00:00"/>
    <d v="2025-01-26T00:00:00"/>
    <d v="2025-01-26T00:00:00"/>
    <m/>
    <s v=""/>
    <m/>
    <n v="0"/>
    <n v="1"/>
    <n v="13.1"/>
    <s v="Southeast Asia"/>
    <m/>
    <x v="0"/>
    <x v="0"/>
    <n v="0"/>
    <s v=""/>
    <x v="0"/>
  </r>
  <r>
    <s v="DL-02652"/>
    <s v="CUST-0175"/>
    <s v="CMP-245"/>
    <x v="4"/>
    <s v="Negotiation"/>
    <s v="13,840"/>
    <n v="13840"/>
    <x v="8"/>
    <x v="22"/>
    <x v="20"/>
    <s v="2023-07-16"/>
    <d v="2023-07-16T00:00:00"/>
    <d v="2023-10-31T00:00:00"/>
    <d v="2023-10-31T00:00:00"/>
    <m/>
    <s v=""/>
    <m/>
    <n v="0"/>
    <n v="1"/>
    <n v="11.9"/>
    <s v="South Asia"/>
    <m/>
    <x v="0"/>
    <x v="0"/>
    <n v="0"/>
    <s v=""/>
    <x v="0"/>
  </r>
  <r>
    <s v="DL-02653"/>
    <s v="CUST-0248"/>
    <s v="CMP-024"/>
    <x v="4"/>
    <s v="Qualification"/>
    <s v="$3,389"/>
    <n v="3389"/>
    <x v="7"/>
    <x v="10"/>
    <x v="9"/>
    <s v="2023-01-19"/>
    <d v="2023-01-19T00:00:00"/>
    <d v="2023-03-05T00:00:00"/>
    <d v="2023-03-05T00:00:00"/>
    <m/>
    <s v=""/>
    <m/>
    <n v="0"/>
    <n v="1"/>
    <m/>
    <s v="ANZ"/>
    <m/>
    <x v="0"/>
    <x v="2"/>
    <n v="0"/>
    <s v=""/>
    <x v="0"/>
  </r>
  <r>
    <s v="DL-02654"/>
    <s v="CUST-0659"/>
    <s v="CMP-158"/>
    <x v="1"/>
    <s v="Closed Lost"/>
    <s v="175095"/>
    <n v="175095"/>
    <x v="1"/>
    <x v="3"/>
    <x v="3"/>
    <s v="2023-06-06"/>
    <d v="2023-06-06T00:00:00"/>
    <d v="2023-08-29T00:00:00"/>
    <d v="2023-08-29T00:00:00"/>
    <d v="2023-07-27T00:00:00"/>
    <d v="2023-07-27T00:00:00"/>
    <n v="51"/>
    <n v="0"/>
    <n v="1"/>
    <n v="13.1"/>
    <s v="Middle East"/>
    <m/>
    <x v="2"/>
    <x v="1"/>
    <n v="1"/>
    <n v="-33"/>
    <x v="1"/>
  </r>
  <r>
    <s v="DL-02655"/>
    <s v="CUST-0952"/>
    <s v="CMP-195"/>
    <x v="0"/>
    <s v="Negotiation"/>
    <s v="$7,953"/>
    <n v="7953"/>
    <x v="4"/>
    <x v="7"/>
    <x v="6"/>
    <s v="2023-04-26"/>
    <d v="2023-04-26T00:00:00"/>
    <d v="2023-07-07T00:00:00"/>
    <d v="2023-07-07T00:00:00"/>
    <m/>
    <s v=""/>
    <m/>
    <n v="0"/>
    <n v="1"/>
    <n v="25.7"/>
    <s v="ANZ"/>
    <m/>
    <x v="0"/>
    <x v="0"/>
    <n v="0"/>
    <s v=""/>
    <x v="0"/>
  </r>
  <r>
    <s v="DL-02656"/>
    <s v="CUST-1224"/>
    <s v="CMP-062"/>
    <x v="3"/>
    <s v="Proposal"/>
    <s v="$13,724"/>
    <n v="13724"/>
    <x v="7"/>
    <x v="6"/>
    <x v="2"/>
    <s v="2022-05-16"/>
    <d v="2022-05-16T00:00:00"/>
    <d v="2022-08-20T00:00:00"/>
    <d v="2022-08-20T00:00:00"/>
    <m/>
    <s v=""/>
    <m/>
    <n v="0"/>
    <n v="1"/>
    <n v="29.9"/>
    <s v="Middle East"/>
    <m/>
    <x v="0"/>
    <x v="1"/>
    <n v="0"/>
    <s v=""/>
    <x v="0"/>
  </r>
  <r>
    <s v="DL-02657"/>
    <s v="CUST-0541"/>
    <s v="CMP-387"/>
    <x v="3"/>
    <s v="Negotiation"/>
    <s v="19,094"/>
    <n v="19094"/>
    <x v="4"/>
    <x v="3"/>
    <x v="3"/>
    <s v="2022-01-27"/>
    <d v="2022-01-27T00:00:00"/>
    <d v="2022-07-03T00:00:00"/>
    <d v="2022-07-03T00:00:00"/>
    <m/>
    <s v=""/>
    <m/>
    <n v="0"/>
    <n v="1"/>
    <n v="0.9"/>
    <s v="South Asia"/>
    <m/>
    <x v="0"/>
    <x v="0"/>
    <n v="0"/>
    <s v=""/>
    <x v="0"/>
  </r>
  <r>
    <s v="DL-02658"/>
    <s v="CUST-0372"/>
    <s v="CMP-137"/>
    <x v="0"/>
    <s v="Negotiation"/>
    <s v="$4,771"/>
    <n v="4771"/>
    <x v="2"/>
    <x v="22"/>
    <x v="20"/>
    <s v="2022-01-10"/>
    <d v="2022-01-10T00:00:00"/>
    <d v="2022-03-01T00:00:00"/>
    <d v="2022-03-01T00:00:00"/>
    <m/>
    <s v=""/>
    <m/>
    <n v="0"/>
    <n v="1"/>
    <n v="27.2"/>
    <s v="East Africa"/>
    <m/>
    <x v="0"/>
    <x v="0"/>
    <n v="0"/>
    <s v=""/>
    <x v="0"/>
  </r>
  <r>
    <s v="DL-02659"/>
    <s v="CUST-1048"/>
    <s v="CMP-278"/>
    <x v="0"/>
    <s v="Qualification"/>
    <s v="$7,042"/>
    <n v="7042"/>
    <x v="4"/>
    <x v="22"/>
    <x v="20"/>
    <s v="2023-03-17"/>
    <d v="2023-03-17T00:00:00"/>
    <d v="2023-05-31T00:00:00"/>
    <d v="2023-05-31T00:00:00"/>
    <m/>
    <s v=""/>
    <m/>
    <n v="0"/>
    <n v="1"/>
    <n v="15.5"/>
    <s v="Middle East"/>
    <m/>
    <x v="0"/>
    <x v="2"/>
    <n v="0"/>
    <s v=""/>
    <x v="0"/>
  </r>
  <r>
    <s v="DL-02660"/>
    <s v="CUST-0999"/>
    <s v="CMP-274"/>
    <x v="0"/>
    <s v="Proposal"/>
    <s v="$3,323"/>
    <n v="3323"/>
    <x v="0"/>
    <x v="19"/>
    <x v="17"/>
    <s v="2024-02-10"/>
    <d v="2024-02-10T00:00:00"/>
    <d v="2024-05-02T00:00:00"/>
    <d v="2024-05-02T00:00:00"/>
    <m/>
    <s v=""/>
    <m/>
    <n v="0"/>
    <n v="1"/>
    <n v="20.6"/>
    <s v="South Asia"/>
    <m/>
    <x v="0"/>
    <x v="0"/>
    <n v="0"/>
    <s v=""/>
    <x v="0"/>
  </r>
  <r>
    <s v="DL-02661"/>
    <s v="CUST-1092"/>
    <s v="CMP-145"/>
    <x v="3"/>
    <s v="Negotiation"/>
    <s v="$11,514"/>
    <n v="11514"/>
    <x v="6"/>
    <x v="11"/>
    <x v="10"/>
    <s v="23/11/2022"/>
    <d v="2022-11-23T00:00:00"/>
    <d v="2022-12-21T00:00:00"/>
    <d v="2022-12-21T00:00:00"/>
    <m/>
    <s v=""/>
    <m/>
    <n v="0"/>
    <n v="1"/>
    <m/>
    <s v="Middle East"/>
    <m/>
    <x v="0"/>
    <x v="1"/>
    <n v="0"/>
    <s v=""/>
    <x v="0"/>
  </r>
  <r>
    <s v="DL-02662"/>
    <s v="CUST-0712"/>
    <s v=""/>
    <x v="2"/>
    <s v="Prospecting"/>
    <s v="41089"/>
    <n v="41089"/>
    <x v="4"/>
    <x v="25"/>
    <x v="21"/>
    <s v="2024-12-04"/>
    <d v="2024-12-04T00:00:00"/>
    <d v="2025-02-18T00:00:00"/>
    <d v="2025-02-18T00:00:00"/>
    <m/>
    <s v=""/>
    <m/>
    <n v="0"/>
    <n v="1"/>
    <n v="24.3"/>
    <s v="Southeast Asia"/>
    <m/>
    <x v="0"/>
    <x v="0"/>
    <n v="0"/>
    <s v=""/>
    <x v="0"/>
  </r>
  <r>
    <s v="DL-02663"/>
    <s v="CUST-1199"/>
    <s v="CMP-262"/>
    <x v="3"/>
    <s v="Closed Lost"/>
    <s v="19K"/>
    <n v="19000"/>
    <x v="2"/>
    <x v="14"/>
    <x v="13"/>
    <s v="2022-07-31"/>
    <d v="2022-07-31T00:00:00"/>
    <d v="2022-09-29T00:00:00"/>
    <d v="2022-09-29T00:00:00"/>
    <d v="2022-09-15T00:00:00"/>
    <d v="2022-09-15T00:00:00"/>
    <n v="46"/>
    <n v="0"/>
    <n v="1"/>
    <n v="33.1"/>
    <s v="East Africa"/>
    <m/>
    <x v="2"/>
    <x v="0"/>
    <n v="1"/>
    <n v="-14"/>
    <x v="1"/>
  </r>
  <r>
    <s v="DL-02664"/>
    <s v="CUST-0937"/>
    <s v="CMP-351"/>
    <x v="2"/>
    <s v="Closed Won"/>
    <s v="33704"/>
    <n v="33704"/>
    <x v="5"/>
    <x v="5"/>
    <x v="5"/>
    <s v="2023-12-28"/>
    <d v="2023-12-28T00:00:00"/>
    <d v="2024-03-22T00:00:00"/>
    <d v="2024-03-22T00:00:00"/>
    <d v="2024-05-28T00:00:00"/>
    <d v="2024-05-28T00:00:00"/>
    <n v="152"/>
    <n v="0"/>
    <n v="1"/>
    <n v="15.2"/>
    <s v="East Africa"/>
    <m/>
    <x v="1"/>
    <x v="2"/>
    <n v="1"/>
    <n v="67"/>
    <x v="0"/>
  </r>
  <r>
    <s v="DL-02665"/>
    <s v="CUST-0191"/>
    <s v="CMP-025"/>
    <x v="1"/>
    <s v="Closed Won"/>
    <s v="54647"/>
    <n v="54647"/>
    <x v="5"/>
    <x v="13"/>
    <x v="12"/>
    <s v="2024-10-06"/>
    <d v="2024-10-06T00:00:00"/>
    <d v="2025-01-23T00:00:00"/>
    <d v="2025-01-23T00:00:00"/>
    <d v="2025-02-19T00:00:00"/>
    <d v="2025-02-19T00:00:00"/>
    <n v="136"/>
    <n v="0"/>
    <n v="1"/>
    <n v="28.3"/>
    <s v="Southeast Asia"/>
    <m/>
    <x v="1"/>
    <x v="2"/>
    <n v="1"/>
    <n v="27"/>
    <x v="1"/>
  </r>
  <r>
    <s v="DL-02666"/>
    <s v="CUST-1125"/>
    <s v=""/>
    <x v="3"/>
    <s v="Closed Won"/>
    <s v="$20,775"/>
    <n v="20775"/>
    <x v="6"/>
    <x v="25"/>
    <x v="21"/>
    <s v="2023-05-19"/>
    <d v="2023-05-19T00:00:00"/>
    <d v="2023-06-29T00:00:00"/>
    <d v="2023-06-29T00:00:00"/>
    <d v="2023-10-11T00:00:00"/>
    <d v="2023-10-11T00:00:00"/>
    <n v="145"/>
    <n v="0"/>
    <n v="1"/>
    <n v="24.4"/>
    <s v="Middle East"/>
    <m/>
    <x v="1"/>
    <x v="2"/>
    <n v="1"/>
    <n v="104"/>
    <x v="0"/>
  </r>
  <r>
    <s v="DL-02667"/>
    <s v="CUST-0143"/>
    <s v="CMP-394"/>
    <x v="1"/>
    <s v="Qualification"/>
    <s v="$80,485"/>
    <n v="80485"/>
    <x v="6"/>
    <x v="4"/>
    <x v="4"/>
    <s v="2024-06-29"/>
    <d v="2024-06-29T00:00:00"/>
    <d v="2024-08-28T00:00:00"/>
    <d v="2024-08-28T00:00:00"/>
    <m/>
    <s v=""/>
    <m/>
    <n v="0"/>
    <n v="1"/>
    <n v="33.799999999999997"/>
    <s v="ANZ"/>
    <m/>
    <x v="0"/>
    <x v="2"/>
    <n v="0"/>
    <s v=""/>
    <x v="0"/>
  </r>
  <r>
    <s v="DL-02668"/>
    <s v="CUST-0571"/>
    <s v="CMP-346"/>
    <x v="4"/>
    <s v="Closed Lost"/>
    <s v="$7,581"/>
    <n v="7581"/>
    <x v="2"/>
    <x v="14"/>
    <x v="13"/>
    <s v="2022-05-13"/>
    <d v="2022-05-13T00:00:00"/>
    <d v="2022-07-06T00:00:00"/>
    <d v="2022-07-06T00:00:00"/>
    <d v="2022-09-01T00:00:00"/>
    <d v="2022-09-01T00:00:00"/>
    <n v="111"/>
    <n v="0"/>
    <n v="1"/>
    <n v="4.7"/>
    <s v="Middle East"/>
    <m/>
    <x v="2"/>
    <x v="0"/>
    <n v="1"/>
    <n v="57"/>
    <x v="0"/>
  </r>
  <r>
    <s v="DL-02669"/>
    <s v="CUST-0910"/>
    <s v=""/>
    <x v="1"/>
    <s v="Closed Lost"/>
    <s v="$54,092"/>
    <n v="54092"/>
    <x v="2"/>
    <x v="12"/>
    <x v="11"/>
    <s v="2022-01-16"/>
    <d v="2022-01-16T00:00:00"/>
    <d v="2022-04-23T00:00:00"/>
    <d v="2022-04-23T00:00:00"/>
    <d v="2022-05-04T00:00:00"/>
    <d v="2022-05-04T00:00:00"/>
    <n v="108"/>
    <n v="0"/>
    <n v="1"/>
    <m/>
    <s v="ANZ"/>
    <m/>
    <x v="2"/>
    <x v="2"/>
    <n v="1"/>
    <n v="11"/>
    <x v="1"/>
  </r>
  <r>
    <s v="DL-02670"/>
    <s v="CUST-0570"/>
    <s v="CMP-091"/>
    <x v="2"/>
    <s v="Negotiation"/>
    <s v="27855"/>
    <n v="27855"/>
    <x v="4"/>
    <x v="7"/>
    <x v="6"/>
    <s v="2022-01-20"/>
    <d v="2022-01-20T00:00:00"/>
    <d v="2022-07-09T00:00:00"/>
    <d v="2022-07-09T00:00:00"/>
    <m/>
    <s v=""/>
    <m/>
    <n v="0"/>
    <n v="1"/>
    <n v="8"/>
    <s v="Southeast Asia"/>
    <m/>
    <x v="0"/>
    <x v="0"/>
    <n v="0"/>
    <s v=""/>
    <x v="0"/>
  </r>
  <r>
    <s v="DL-02671"/>
    <s v="CUST-0514"/>
    <s v="CMP-280"/>
    <x v="3"/>
    <s v="Closed Lost"/>
    <s v="$4,875"/>
    <n v="4875"/>
    <x v="1"/>
    <x v="29"/>
    <x v="5"/>
    <s v="2024-08-23"/>
    <d v="2024-08-23T00:00:00"/>
    <d v="2025-01-09T00:00:00"/>
    <d v="2025-01-09T00:00:00"/>
    <d v="2024-10-01T00:00:00"/>
    <d v="2024-10-01T00:00:00"/>
    <n v="39"/>
    <n v="0"/>
    <n v="1"/>
    <n v="24.1"/>
    <s v="East Africa"/>
    <m/>
    <x v="2"/>
    <x v="2"/>
    <n v="1"/>
    <n v="-100"/>
    <x v="1"/>
  </r>
  <r>
    <s v="DL-02672"/>
    <s v="CUST-1114"/>
    <s v="CMP-135"/>
    <x v="2"/>
    <s v="Negotiation"/>
    <s v="$36,296"/>
    <n v="36296"/>
    <x v="7"/>
    <x v="17"/>
    <x v="16"/>
    <s v="2024-10-19"/>
    <d v="2024-10-19T00:00:00"/>
    <d v="2025-03-26T00:00:00"/>
    <d v="2025-03-26T00:00:00"/>
    <m/>
    <s v=""/>
    <m/>
    <n v="0"/>
    <n v="1"/>
    <n v="28.3"/>
    <s v="Middle East"/>
    <m/>
    <x v="0"/>
    <x v="2"/>
    <n v="0"/>
    <s v=""/>
    <x v="0"/>
  </r>
  <r>
    <s v="DL-02673"/>
    <s v="CUST-1086"/>
    <s v=""/>
    <x v="4"/>
    <s v="Closed Won"/>
    <s v="8,964"/>
    <n v="8964"/>
    <x v="5"/>
    <x v="4"/>
    <x v="4"/>
    <s v="2022-08-22"/>
    <d v="2022-08-22T00:00:00"/>
    <d v="2022-10-09T00:00:00"/>
    <d v="2022-10-09T00:00:00"/>
    <d v="2022-10-30T00:00:00"/>
    <d v="2022-10-30T00:00:00"/>
    <n v="69"/>
    <n v="1"/>
    <n v="3"/>
    <n v="1.8"/>
    <s v="Southeast Asia"/>
    <m/>
    <x v="1"/>
    <x v="1"/>
    <n v="1"/>
    <n v="21"/>
    <x v="1"/>
  </r>
  <r>
    <s v="DL-02674"/>
    <s v="CUST-0053"/>
    <s v="CMP-031"/>
    <x v="1"/>
    <s v="Closed Lost"/>
    <s v="83286"/>
    <n v="83286"/>
    <x v="4"/>
    <x v="25"/>
    <x v="21"/>
    <s v="2023-02-07"/>
    <d v="2023-02-07T00:00:00"/>
    <d v="2023-06-26T00:00:00"/>
    <d v="2023-06-26T00:00:00"/>
    <d v="2023-08-14T00:00:00"/>
    <d v="2023-08-14T00:00:00"/>
    <n v="188"/>
    <n v="0"/>
    <n v="1"/>
    <n v="8"/>
    <s v="East Africa"/>
    <m/>
    <x v="2"/>
    <x v="2"/>
    <n v="1"/>
    <n v="49"/>
    <x v="0"/>
  </r>
  <r>
    <s v="DL-02675"/>
    <s v="CUST-1289"/>
    <s v="CMP-207"/>
    <x v="3"/>
    <s v="Closed Lost"/>
    <s v="$14,540"/>
    <n v="14540"/>
    <x v="7"/>
    <x v="11"/>
    <x v="10"/>
    <s v="2024-11-25"/>
    <d v="2024-11-25T00:00:00"/>
    <d v="2025-05-16T00:00:00"/>
    <d v="2025-05-16T00:00:00"/>
    <d v="2025-03-14T00:00:00"/>
    <d v="2025-03-14T00:00:00"/>
    <n v="109"/>
    <n v="0"/>
    <n v="1"/>
    <n v="12"/>
    <s v="Southeast Asia"/>
    <m/>
    <x v="2"/>
    <x v="2"/>
    <n v="1"/>
    <n v="-63"/>
    <x v="1"/>
  </r>
  <r>
    <s v="DL-02676"/>
    <s v="CUST-0108"/>
    <s v=""/>
    <x v="0"/>
    <s v="Proposal"/>
    <s v="$3,667"/>
    <n v="3667"/>
    <x v="2"/>
    <x v="8"/>
    <x v="7"/>
    <s v="2022-05-03"/>
    <d v="2022-05-03T00:00:00"/>
    <m/>
    <s v=""/>
    <m/>
    <s v=""/>
    <m/>
    <n v="0"/>
    <n v="1"/>
    <n v="9.5"/>
    <s v="Southeast Asia"/>
    <m/>
    <x v="0"/>
    <x v="2"/>
    <n v="0"/>
    <s v=""/>
    <x v="0"/>
  </r>
  <r>
    <s v="DL-02677"/>
    <s v="CUST-1290"/>
    <s v="CMP-102"/>
    <x v="1"/>
    <s v="Proposal"/>
    <s v="133732"/>
    <n v="133732"/>
    <x v="4"/>
    <x v="6"/>
    <x v="2"/>
    <s v="2023-05-06"/>
    <d v="2023-05-06T00:00:00"/>
    <d v="2023-09-12T00:00:00"/>
    <d v="2023-09-12T00:00:00"/>
    <m/>
    <s v=""/>
    <m/>
    <n v="0"/>
    <n v="1"/>
    <n v="4"/>
    <s v="ANZ"/>
    <m/>
    <x v="0"/>
    <x v="2"/>
    <n v="0"/>
    <s v=""/>
    <x v="0"/>
  </r>
  <r>
    <s v="DL-02678"/>
    <s v="CUST-0554"/>
    <s v="CMP-089"/>
    <x v="3"/>
    <s v="Prospecting"/>
    <s v="15423"/>
    <n v="15423"/>
    <x v="0"/>
    <x v="14"/>
    <x v="13"/>
    <s v="2024-07-21"/>
    <d v="2024-07-21T00:00:00"/>
    <d v="2024-11-27T00:00:00"/>
    <d v="2024-11-27T00:00:00"/>
    <m/>
    <s v=""/>
    <m/>
    <n v="0"/>
    <n v="1"/>
    <m/>
    <s v="South Asia"/>
    <m/>
    <x v="0"/>
    <x v="0"/>
    <n v="0"/>
    <s v=""/>
    <x v="0"/>
  </r>
  <r>
    <s v="DL-02679"/>
    <s v="CUST-0865"/>
    <s v=""/>
    <x v="2"/>
    <s v="Closed Won"/>
    <s v="$19,170"/>
    <n v="19170"/>
    <x v="1"/>
    <x v="19"/>
    <x v="17"/>
    <s v="2022-01-19"/>
    <d v="2022-01-19T00:00:00"/>
    <d v="2022-02-21T00:00:00"/>
    <d v="2022-02-21T00:00:00"/>
    <d v="2022-08-05T00:00:00"/>
    <d v="2022-08-05T00:00:00"/>
    <n v="198"/>
    <n v="0"/>
    <n v="1"/>
    <n v="14.9"/>
    <s v="ANZ"/>
    <m/>
    <x v="1"/>
    <x v="1"/>
    <n v="1"/>
    <n v="165"/>
    <x v="0"/>
  </r>
  <r>
    <s v="DL-02680"/>
    <s v="CUST-0062"/>
    <s v=""/>
    <x v="4"/>
    <s v="Prospecting"/>
    <s v="$4,314"/>
    <n v="4314"/>
    <x v="5"/>
    <x v="21"/>
    <x v="19"/>
    <s v="2024-10-12"/>
    <d v="2024-10-12T00:00:00"/>
    <d v="2025-02-09T00:00:00"/>
    <d v="2025-02-09T00:00:00"/>
    <m/>
    <s v=""/>
    <m/>
    <n v="0"/>
    <n v="1"/>
    <n v="26"/>
    <s v="Southeast Asia"/>
    <m/>
    <x v="0"/>
    <x v="2"/>
    <n v="0"/>
    <s v=""/>
    <x v="0"/>
  </r>
  <r>
    <s v="DL-02681"/>
    <s v="CUST-1161"/>
    <s v="CMP-094"/>
    <x v="3"/>
    <s v="Closed Lost"/>
    <s v="7672"/>
    <n v="7672"/>
    <x v="0"/>
    <x v="9"/>
    <x v="8"/>
    <s v="17/12/2023"/>
    <d v="2023-12-17T00:00:00"/>
    <d v="2024-01-03T00:00:00"/>
    <d v="2024-01-03T00:00:00"/>
    <d v="2024-03-21T00:00:00"/>
    <d v="2024-03-21T00:00:00"/>
    <n v="95"/>
    <n v="0"/>
    <n v="1"/>
    <n v="17.399999999999999"/>
    <s v="Southeast Asia"/>
    <m/>
    <x v="2"/>
    <x v="2"/>
    <n v="1"/>
    <n v="78"/>
    <x v="0"/>
  </r>
  <r>
    <s v="DL-02682"/>
    <s v="CUST-1106"/>
    <s v="CMP-233"/>
    <x v="0"/>
    <s v="Closed Won"/>
    <s v="$4,612"/>
    <n v="4612"/>
    <x v="3"/>
    <x v="4"/>
    <x v="4"/>
    <s v="2023-12-27"/>
    <d v="2023-12-27T00:00:00"/>
    <d v="2024-03-08T00:00:00"/>
    <d v="2024-03-08T00:00:00"/>
    <d v="2024-01-22T00:00:00"/>
    <d v="2024-01-22T00:00:00"/>
    <n v="26"/>
    <n v="0"/>
    <n v="1"/>
    <n v="33.700000000000003"/>
    <s v="Middle East"/>
    <m/>
    <x v="1"/>
    <x v="0"/>
    <n v="1"/>
    <n v="-46"/>
    <x v="1"/>
  </r>
  <r>
    <s v="DL-02683"/>
    <s v="CUST-1500"/>
    <s v="CMP-121"/>
    <x v="2"/>
    <s v="Negotiation"/>
    <s v="34687"/>
    <n v="34687"/>
    <x v="1"/>
    <x v="19"/>
    <x v="17"/>
    <s v="2022-03-02"/>
    <d v="2022-03-02T00:00:00"/>
    <d v="2022-07-18T00:00:00"/>
    <d v="2022-07-18T00:00:00"/>
    <m/>
    <s v=""/>
    <m/>
    <n v="0"/>
    <n v="1"/>
    <n v="6.5"/>
    <s v="Southeast Asia"/>
    <m/>
    <x v="0"/>
    <x v="0"/>
    <n v="0"/>
    <s v=""/>
    <x v="0"/>
  </r>
  <r>
    <s v="DL-02684"/>
    <s v="CUST-0848"/>
    <s v="CMP-015"/>
    <x v="2"/>
    <s v="Closed Lost"/>
    <s v="17005"/>
    <n v="17005"/>
    <x v="8"/>
    <x v="15"/>
    <x v="14"/>
    <s v="2022-05-10"/>
    <d v="2022-05-10T00:00:00"/>
    <d v="2022-07-12T00:00:00"/>
    <d v="2022-07-12T00:00:00"/>
    <d v="2022-06-25T00:00:00"/>
    <d v="2022-06-25T00:00:00"/>
    <n v="46"/>
    <n v="0"/>
    <n v="1"/>
    <n v="27.5"/>
    <s v="Southeast Asia"/>
    <m/>
    <x v="2"/>
    <x v="2"/>
    <n v="1"/>
    <n v="-17"/>
    <x v="1"/>
  </r>
  <r>
    <s v="DL-02685"/>
    <s v="CUST-0657"/>
    <s v="CMP-159"/>
    <x v="0"/>
    <s v="Qualification"/>
    <s v="9053"/>
    <n v="9053"/>
    <x v="3"/>
    <x v="9"/>
    <x v="8"/>
    <s v="27/08/2022"/>
    <d v="2022-08-27T00:00:00"/>
    <d v="2023-02-19T00:00:00"/>
    <d v="2023-02-19T00:00:00"/>
    <m/>
    <s v=""/>
    <m/>
    <n v="0"/>
    <n v="1"/>
    <n v="21.6"/>
    <s v="Middle East"/>
    <m/>
    <x v="0"/>
    <x v="1"/>
    <n v="0"/>
    <s v=""/>
    <x v="0"/>
  </r>
  <r>
    <s v="DL-02686"/>
    <s v="CUST-0674"/>
    <s v="CMP-223"/>
    <x v="4"/>
    <s v="Negotiation"/>
    <s v="4352"/>
    <n v="4352"/>
    <x v="3"/>
    <x v="4"/>
    <x v="4"/>
    <s v="2022-12-18"/>
    <d v="2022-12-18T00:00:00"/>
    <d v="2023-06-10T00:00:00"/>
    <d v="2023-06-10T00:00:00"/>
    <m/>
    <s v=""/>
    <m/>
    <n v="0"/>
    <n v="1"/>
    <n v="0.5"/>
    <s v="South Asia"/>
    <m/>
    <x v="0"/>
    <x v="2"/>
    <n v="0"/>
    <s v=""/>
    <x v="0"/>
  </r>
  <r>
    <s v="DL-02687"/>
    <s v="CUST-0485"/>
    <s v="CMP-143"/>
    <x v="0"/>
    <s v="Qualification"/>
    <s v="$2,785"/>
    <n v="2785"/>
    <x v="6"/>
    <x v="3"/>
    <x v="3"/>
    <s v="2022-11-30"/>
    <d v="2022-11-30T00:00:00"/>
    <d v="2023-01-18T00:00:00"/>
    <d v="2023-01-18T00:00:00"/>
    <m/>
    <s v=""/>
    <m/>
    <n v="0"/>
    <n v="1"/>
    <n v="22.5"/>
    <s v="South Asia"/>
    <m/>
    <x v="0"/>
    <x v="0"/>
    <n v="0"/>
    <s v=""/>
    <x v="0"/>
  </r>
  <r>
    <s v="DL-02688"/>
    <s v="CUST-1069"/>
    <s v="CMP-163"/>
    <x v="1"/>
    <s v="Proposal"/>
    <s v="104K"/>
    <n v="104000"/>
    <x v="7"/>
    <x v="10"/>
    <x v="9"/>
    <s v="2023-08-29"/>
    <d v="2023-08-29T00:00:00"/>
    <d v="2023-11-12T00:00:00"/>
    <d v="2023-11-12T00:00:00"/>
    <m/>
    <s v=""/>
    <m/>
    <n v="0"/>
    <n v="1"/>
    <m/>
    <s v="East Africa"/>
    <m/>
    <x v="0"/>
    <x v="2"/>
    <n v="0"/>
    <s v=""/>
    <x v="0"/>
  </r>
  <r>
    <s v="DL-02689"/>
    <s v="CUST-0907"/>
    <s v="CMP-289"/>
    <x v="1"/>
    <s v="Qualification"/>
    <s v="$84,911"/>
    <n v="84911"/>
    <x v="4"/>
    <x v="1"/>
    <x v="1"/>
    <s v="2023-09-20"/>
    <d v="2023-09-20T00:00:00"/>
    <d v="2024-03-03T00:00:00"/>
    <d v="2024-03-03T00:00:00"/>
    <m/>
    <s v=""/>
    <m/>
    <n v="0"/>
    <n v="1"/>
    <n v="30.9"/>
    <s v="Middle East"/>
    <m/>
    <x v="0"/>
    <x v="0"/>
    <n v="0"/>
    <s v=""/>
    <x v="0"/>
  </r>
  <r>
    <s v="DL-02690"/>
    <s v="CUST-0439"/>
    <s v="CMP-130"/>
    <x v="1"/>
    <s v="Proposal"/>
    <s v="125K"/>
    <n v="125000"/>
    <x v="3"/>
    <x v="7"/>
    <x v="6"/>
    <s v="2022-12-19"/>
    <d v="2022-12-19T00:00:00"/>
    <d v="2023-06-09T00:00:00"/>
    <d v="2023-06-09T00:00:00"/>
    <m/>
    <s v=""/>
    <m/>
    <n v="0"/>
    <n v="1"/>
    <n v="19.5"/>
    <s v="ANZ"/>
    <m/>
    <x v="0"/>
    <x v="2"/>
    <n v="0"/>
    <s v=""/>
    <x v="0"/>
  </r>
  <r>
    <s v="DL-02691"/>
    <s v="CUST-0824"/>
    <s v="CMP-356"/>
    <x v="3"/>
    <s v="Negotiation"/>
    <s v="$12,809"/>
    <n v="12809"/>
    <x v="0"/>
    <x v="0"/>
    <x v="0"/>
    <s v="2023-07-23"/>
    <d v="2023-07-23T00:00:00"/>
    <d v="2023-10-02T00:00:00"/>
    <d v="2023-10-02T00:00:00"/>
    <m/>
    <s v=""/>
    <m/>
    <n v="0"/>
    <n v="1"/>
    <n v="34.9"/>
    <s v="East Africa"/>
    <m/>
    <x v="0"/>
    <x v="0"/>
    <n v="0"/>
    <s v=""/>
    <x v="0"/>
  </r>
  <r>
    <s v="DL-02692"/>
    <s v="CUST-0938"/>
    <s v="CMP-063"/>
    <x v="2"/>
    <s v="Proposal"/>
    <s v="$14,045"/>
    <n v="14045"/>
    <x v="5"/>
    <x v="3"/>
    <x v="3"/>
    <s v="2022-01-14"/>
    <d v="2022-01-14T00:00:00"/>
    <d v="2022-03-23T00:00:00"/>
    <d v="2022-03-23T00:00:00"/>
    <m/>
    <s v=""/>
    <m/>
    <n v="0"/>
    <n v="1"/>
    <n v="33.700000000000003"/>
    <s v="ANZ"/>
    <m/>
    <x v="0"/>
    <x v="0"/>
    <n v="0"/>
    <s v=""/>
    <x v="0"/>
  </r>
  <r>
    <s v="DL-02693"/>
    <s v="CUST-1375"/>
    <s v="CMP-035"/>
    <x v="1"/>
    <s v="Proposal"/>
    <s v="142K"/>
    <n v="142000"/>
    <x v="7"/>
    <x v="4"/>
    <x v="4"/>
    <s v="2022-03-19"/>
    <d v="2022-03-19T00:00:00"/>
    <d v="2022-06-27T00:00:00"/>
    <d v="2022-06-27T00:00:00"/>
    <m/>
    <s v=""/>
    <m/>
    <n v="0"/>
    <n v="1"/>
    <n v="6.9"/>
    <s v="East Africa"/>
    <m/>
    <x v="0"/>
    <x v="1"/>
    <n v="0"/>
    <s v=""/>
    <x v="0"/>
  </r>
  <r>
    <s v="DL-02694"/>
    <s v="CUST-0629"/>
    <s v="CMP-119"/>
    <x v="0"/>
    <s v="Proposal"/>
    <s v="1343"/>
    <n v="1343"/>
    <x v="6"/>
    <x v="7"/>
    <x v="6"/>
    <s v="2024-04-15"/>
    <d v="2024-04-15T00:00:00"/>
    <d v="2024-08-15T00:00:00"/>
    <d v="2024-08-15T00:00:00"/>
    <m/>
    <s v=""/>
    <m/>
    <n v="0"/>
    <n v="1"/>
    <n v="28.4"/>
    <s v="Middle East"/>
    <m/>
    <x v="0"/>
    <x v="2"/>
    <n v="0"/>
    <s v=""/>
    <x v="0"/>
  </r>
  <r>
    <s v="DL-02695"/>
    <s v="CUST-0344"/>
    <s v="CMP-176"/>
    <x v="0"/>
    <s v="Demo"/>
    <s v="4,734"/>
    <n v="4734"/>
    <x v="2"/>
    <x v="5"/>
    <x v="5"/>
    <s v="2024-09-22"/>
    <d v="2024-09-22T00:00:00"/>
    <d v="2025-03-16T00:00:00"/>
    <d v="2025-03-16T00:00:00"/>
    <m/>
    <s v=""/>
    <m/>
    <n v="0"/>
    <n v="1"/>
    <n v="28.8"/>
    <s v="ANZ"/>
    <m/>
    <x v="0"/>
    <x v="1"/>
    <n v="0"/>
    <s v=""/>
    <x v="0"/>
  </r>
  <r>
    <s v="DL-02696"/>
    <s v="CUST-0430"/>
    <s v="CMP-141"/>
    <x v="2"/>
    <s v="Closed Won"/>
    <s v="$18,399"/>
    <n v="18399"/>
    <x v="7"/>
    <x v="19"/>
    <x v="17"/>
    <s v="2024-12-19"/>
    <d v="2024-12-19T00:00:00"/>
    <d v="2025-04-01T00:00:00"/>
    <d v="2025-04-01T00:00:00"/>
    <d v="2025-03-13T00:00:00"/>
    <d v="2025-03-13T00:00:00"/>
    <n v="84"/>
    <n v="1"/>
    <n v="1"/>
    <n v="34.9"/>
    <s v="Southeast Asia"/>
    <m/>
    <x v="1"/>
    <x v="0"/>
    <n v="1"/>
    <n v="-19"/>
    <x v="1"/>
  </r>
  <r>
    <s v="DL-02697"/>
    <s v="CUST-0994"/>
    <s v="CMP-325"/>
    <x v="3"/>
    <s v="Qualification"/>
    <s v="$19,356"/>
    <n v="19356"/>
    <x v="6"/>
    <x v="1"/>
    <x v="1"/>
    <s v="2022-09-10"/>
    <d v="2022-09-10T00:00:00"/>
    <d v="2023-01-18T00:00:00"/>
    <d v="2023-01-18T00:00:00"/>
    <m/>
    <s v=""/>
    <m/>
    <n v="0"/>
    <n v="1"/>
    <n v="0.3"/>
    <s v="Southeast Asia"/>
    <m/>
    <x v="0"/>
    <x v="2"/>
    <n v="0"/>
    <s v=""/>
    <x v="0"/>
  </r>
  <r>
    <s v="DL-02698"/>
    <s v="CUST-1094"/>
    <s v="CMP-198"/>
    <x v="3"/>
    <s v="Closed Won"/>
    <s v="$16,555"/>
    <n v="16555"/>
    <x v="6"/>
    <x v="12"/>
    <x v="11"/>
    <s v="2022-04-29"/>
    <d v="2022-04-29T00:00:00"/>
    <d v="2022-08-30T00:00:00"/>
    <d v="2022-08-30T00:00:00"/>
    <d v="2022-06-17T00:00:00"/>
    <d v="2022-06-17T00:00:00"/>
    <n v="49"/>
    <n v="1"/>
    <n v="3"/>
    <m/>
    <s v="ANZ"/>
    <m/>
    <x v="1"/>
    <x v="1"/>
    <n v="1"/>
    <n v="-74"/>
    <x v="1"/>
  </r>
  <r>
    <s v="DL-02699"/>
    <s v="CUST-1317"/>
    <s v="CMP-339"/>
    <x v="4"/>
    <s v="Demo"/>
    <s v="4,867"/>
    <n v="4867"/>
    <x v="1"/>
    <x v="5"/>
    <x v="5"/>
    <s v="2024-08-21"/>
    <d v="2024-08-21T00:00:00"/>
    <d v="2024-11-19T00:00:00"/>
    <d v="2024-11-19T00:00:00"/>
    <m/>
    <s v=""/>
    <m/>
    <n v="0"/>
    <n v="1"/>
    <n v="15.5"/>
    <s v="Southeast Asia"/>
    <m/>
    <x v="0"/>
    <x v="1"/>
    <n v="0"/>
    <s v=""/>
    <x v="0"/>
  </r>
  <r>
    <s v="DL-02700"/>
    <s v="CUST-1362"/>
    <s v="CMP-046"/>
    <x v="0"/>
    <s v="Closed Won"/>
    <s v="$9,223"/>
    <n v="9223"/>
    <x v="5"/>
    <x v="5"/>
    <x v="5"/>
    <s v="2023-08-27"/>
    <d v="2023-08-27T00:00:00"/>
    <d v="2023-11-04T00:00:00"/>
    <d v="2023-11-04T00:00:00"/>
    <d v="2023-09-29T00:00:00"/>
    <d v="2023-09-29T00:00:00"/>
    <n v="33"/>
    <n v="0"/>
    <n v="1"/>
    <n v="22.7"/>
    <s v="South Asia"/>
    <m/>
    <x v="1"/>
    <x v="0"/>
    <n v="1"/>
    <n v="-36"/>
    <x v="1"/>
  </r>
  <r>
    <s v="DL-02701"/>
    <s v="CUST-1175"/>
    <s v=""/>
    <x v="3"/>
    <s v="Prospecting"/>
    <s v="16,617"/>
    <n v="16617"/>
    <x v="3"/>
    <x v="8"/>
    <x v="7"/>
    <s v="2023-10-18"/>
    <d v="2023-10-18T00:00:00"/>
    <d v="2023-11-04T00:00:00"/>
    <d v="2023-11-04T00:00:00"/>
    <m/>
    <s v=""/>
    <m/>
    <n v="0"/>
    <n v="1"/>
    <m/>
    <s v="Southeast Asia"/>
    <m/>
    <x v="0"/>
    <x v="1"/>
    <n v="0"/>
    <s v=""/>
    <x v="0"/>
  </r>
  <r>
    <s v="DL-02702"/>
    <s v="CUST-0792"/>
    <s v="CMP-037"/>
    <x v="2"/>
    <s v="Proposal"/>
    <s v="28444"/>
    <n v="28444"/>
    <x v="5"/>
    <x v="21"/>
    <x v="19"/>
    <s v="2022-09-15"/>
    <d v="2022-09-15T00:00:00"/>
    <d v="2022-12-01T00:00:00"/>
    <d v="2022-12-01T00:00:00"/>
    <m/>
    <s v=""/>
    <m/>
    <n v="0"/>
    <n v="1"/>
    <n v="20.8"/>
    <s v="ANZ"/>
    <m/>
    <x v="0"/>
    <x v="2"/>
    <n v="0"/>
    <s v=""/>
    <x v="0"/>
  </r>
  <r>
    <s v="DL-02703"/>
    <s v="CUST-1192"/>
    <s v=""/>
    <x v="0"/>
    <s v="Closed Won"/>
    <s v="2440"/>
    <n v="2440"/>
    <x v="2"/>
    <x v="19"/>
    <x v="17"/>
    <s v="2024-09-29"/>
    <d v="2024-09-29T00:00:00"/>
    <d v="2024-11-01T00:00:00"/>
    <d v="2024-11-01T00:00:00"/>
    <d v="2024-11-07T00:00:00"/>
    <d v="2024-11-07T00:00:00"/>
    <n v="39"/>
    <n v="1"/>
    <n v="1"/>
    <n v="19"/>
    <s v="ANZ"/>
    <m/>
    <x v="1"/>
    <x v="2"/>
    <n v="1"/>
    <n v="6"/>
    <x v="1"/>
  </r>
  <r>
    <s v="DL-02704"/>
    <s v="CUST-0587"/>
    <s v="CMP-395"/>
    <x v="3"/>
    <s v="Proposal"/>
    <s v="$13,467"/>
    <n v="13467"/>
    <x v="6"/>
    <x v="5"/>
    <x v="5"/>
    <s v="2022-07-19"/>
    <d v="2022-07-19T00:00:00"/>
    <d v="2022-10-16T00:00:00"/>
    <d v="2022-10-16T00:00:00"/>
    <m/>
    <s v=""/>
    <m/>
    <n v="0"/>
    <n v="1"/>
    <n v="31.8"/>
    <s v="Southeast Asia"/>
    <m/>
    <x v="0"/>
    <x v="2"/>
    <n v="0"/>
    <s v=""/>
    <x v="0"/>
  </r>
  <r>
    <s v="DL-02705"/>
    <s v="CUST-1078"/>
    <s v="CMP-209"/>
    <x v="1"/>
    <s v="Qualification"/>
    <s v="115417"/>
    <n v="115417"/>
    <x v="3"/>
    <x v="5"/>
    <x v="5"/>
    <s v="2024-06-29"/>
    <d v="2024-06-29T00:00:00"/>
    <d v="2024-07-26T00:00:00"/>
    <d v="2024-07-26T00:00:00"/>
    <m/>
    <s v=""/>
    <m/>
    <n v="0"/>
    <n v="1"/>
    <n v="16.2"/>
    <s v="East Africa"/>
    <m/>
    <x v="0"/>
    <x v="0"/>
    <n v="0"/>
    <s v=""/>
    <x v="0"/>
  </r>
  <r>
    <s v="DL-02706"/>
    <s v="CUST-1092"/>
    <s v=""/>
    <x v="1"/>
    <s v="Closed Won"/>
    <s v="$71,860"/>
    <n v="71860"/>
    <x v="7"/>
    <x v="1"/>
    <x v="1"/>
    <s v="2024-06-10"/>
    <d v="2024-06-10T00:00:00"/>
    <d v="2024-09-24T00:00:00"/>
    <d v="2024-09-24T00:00:00"/>
    <d v="2024-08-23T00:00:00"/>
    <d v="2024-08-23T00:00:00"/>
    <n v="74"/>
    <n v="0"/>
    <n v="1"/>
    <n v="33"/>
    <s v="Middle East"/>
    <m/>
    <x v="1"/>
    <x v="1"/>
    <n v="1"/>
    <n v="-32"/>
    <x v="1"/>
  </r>
  <r>
    <s v="DL-02707"/>
    <s v="CUST-0599"/>
    <s v="CMP-058"/>
    <x v="3"/>
    <s v="Prospecting"/>
    <s v="11948"/>
    <n v="11948"/>
    <x v="4"/>
    <x v="17"/>
    <x v="16"/>
    <s v="2022-11-17"/>
    <d v="2022-11-17T00:00:00"/>
    <d v="2023-02-18T00:00:00"/>
    <d v="2023-02-18T00:00:00"/>
    <m/>
    <s v=""/>
    <m/>
    <n v="0"/>
    <n v="1"/>
    <m/>
    <s v="Middle East"/>
    <m/>
    <x v="0"/>
    <x v="1"/>
    <n v="0"/>
    <s v=""/>
    <x v="0"/>
  </r>
  <r>
    <s v="DL-02708"/>
    <s v="CUST-0691"/>
    <s v="CMP-013"/>
    <x v="3"/>
    <s v="Negotiation"/>
    <s v="14845"/>
    <n v="14845"/>
    <x v="6"/>
    <x v="21"/>
    <x v="19"/>
    <s v="2022-12-13"/>
    <d v="2022-12-13T00:00:00"/>
    <d v="2023-03-19T00:00:00"/>
    <d v="2023-03-19T00:00:00"/>
    <m/>
    <s v=""/>
    <m/>
    <n v="0"/>
    <n v="1"/>
    <n v="15.2"/>
    <s v="Southeast Asia"/>
    <m/>
    <x v="0"/>
    <x v="0"/>
    <n v="0"/>
    <s v=""/>
    <x v="0"/>
  </r>
  <r>
    <s v="DL-02709"/>
    <s v="CUST-1427"/>
    <s v="CMP-151"/>
    <x v="4"/>
    <s v="Closed Won"/>
    <s v="$6,284"/>
    <n v="6284"/>
    <x v="6"/>
    <x v="0"/>
    <x v="0"/>
    <s v="2023-12-22"/>
    <d v="2023-12-22T00:00:00"/>
    <d v="2024-04-24T00:00:00"/>
    <d v="2024-04-24T00:00:00"/>
    <d v="2024-02-14T00:00:00"/>
    <d v="2024-02-14T00:00:00"/>
    <n v="54"/>
    <n v="1"/>
    <n v="1"/>
    <n v="9.1999999999999993"/>
    <s v="South Asia"/>
    <m/>
    <x v="1"/>
    <x v="2"/>
    <n v="1"/>
    <n v="-70"/>
    <x v="1"/>
  </r>
  <r>
    <s v="DL-02710"/>
    <s v="CUST-0914"/>
    <s v="CMP-227"/>
    <x v="4"/>
    <s v="Demo"/>
    <s v="$3,368"/>
    <n v="3368"/>
    <x v="3"/>
    <x v="11"/>
    <x v="10"/>
    <s v="2024-12-05"/>
    <d v="2024-12-05T00:00:00"/>
    <d v="2025-02-16T00:00:00"/>
    <d v="2025-02-16T00:00:00"/>
    <m/>
    <s v=""/>
    <m/>
    <n v="0"/>
    <n v="1"/>
    <n v="24.3"/>
    <s v="ANZ"/>
    <m/>
    <x v="0"/>
    <x v="0"/>
    <n v="0"/>
    <s v=""/>
    <x v="0"/>
  </r>
  <r>
    <s v="DL-02711"/>
    <s v="CUST-0475"/>
    <s v="CMP-247"/>
    <x v="4"/>
    <s v="Closed Won"/>
    <s v="3836"/>
    <n v="3836"/>
    <x v="2"/>
    <x v="15"/>
    <x v="14"/>
    <s v="25/05/2024"/>
    <d v="2024-05-25T00:00:00"/>
    <d v="2024-06-10T00:00:00"/>
    <d v="2024-06-10T00:00:00"/>
    <d v="2024-09-12T00:00:00"/>
    <d v="2024-09-12T00:00:00"/>
    <n v="110"/>
    <n v="0"/>
    <n v="1"/>
    <n v="17.3"/>
    <s v="Middle East"/>
    <m/>
    <x v="1"/>
    <x v="2"/>
    <n v="1"/>
    <n v="94"/>
    <x v="0"/>
  </r>
  <r>
    <s v="DL-02712"/>
    <s v="CUST-1269"/>
    <s v="CMP-220"/>
    <x v="1"/>
    <s v="Closed Lost"/>
    <s v="187416"/>
    <n v="187416"/>
    <x v="6"/>
    <x v="20"/>
    <x v="18"/>
    <s v="2023-12-16"/>
    <d v="2023-12-16T00:00:00"/>
    <d v="2024-06-02T00:00:00"/>
    <d v="2024-06-02T00:00:00"/>
    <d v="2024-02-05T00:00:00"/>
    <d v="2024-02-05T00:00:00"/>
    <n v="51"/>
    <n v="0"/>
    <n v="1"/>
    <n v="3"/>
    <s v="Southeast Asia"/>
    <m/>
    <x v="2"/>
    <x v="2"/>
    <n v="1"/>
    <n v="-118"/>
    <x v="1"/>
  </r>
  <r>
    <s v="DL-02713"/>
    <s v="CUST-0289"/>
    <s v=""/>
    <x v="4"/>
    <s v="Negotiation"/>
    <s v="$11,665"/>
    <n v="11665"/>
    <x v="0"/>
    <x v="9"/>
    <x v="8"/>
    <s v="2022-01-23"/>
    <d v="2022-01-23T00:00:00"/>
    <d v="2022-06-10T00:00:00"/>
    <d v="2022-06-10T00:00:00"/>
    <m/>
    <s v=""/>
    <m/>
    <n v="0"/>
    <n v="1"/>
    <n v="21.3"/>
    <s v="Middle East"/>
    <m/>
    <x v="0"/>
    <x v="2"/>
    <n v="0"/>
    <s v=""/>
    <x v="0"/>
  </r>
  <r>
    <s v="DL-02714"/>
    <s v="CUST-0111"/>
    <s v=""/>
    <x v="2"/>
    <s v="Negotiation"/>
    <s v="17347"/>
    <n v="17347"/>
    <x v="3"/>
    <x v="25"/>
    <x v="21"/>
    <s v="2024-02-29"/>
    <d v="2024-02-29T00:00:00"/>
    <d v="2024-04-11T00:00:00"/>
    <d v="2024-04-11T00:00:00"/>
    <m/>
    <s v=""/>
    <m/>
    <n v="0"/>
    <n v="1"/>
    <n v="3.1"/>
    <s v="East Africa"/>
    <m/>
    <x v="0"/>
    <x v="0"/>
    <n v="0"/>
    <s v=""/>
    <x v="0"/>
  </r>
  <r>
    <s v="DL-02715"/>
    <s v="CUST-0642"/>
    <s v="CMP-279"/>
    <x v="0"/>
    <s v="Demo"/>
    <s v="2K"/>
    <n v="2000"/>
    <x v="0"/>
    <x v="1"/>
    <x v="1"/>
    <s v="2022-05-17"/>
    <d v="2022-05-17T00:00:00"/>
    <d v="2022-09-07T00:00:00"/>
    <d v="2022-09-07T00:00:00"/>
    <m/>
    <s v=""/>
    <m/>
    <n v="0"/>
    <n v="1"/>
    <n v="17"/>
    <s v="Southeast Asia"/>
    <m/>
    <x v="0"/>
    <x v="2"/>
    <n v="0"/>
    <s v=""/>
    <x v="0"/>
  </r>
  <r>
    <s v="DL-02716"/>
    <s v="CUST-1315"/>
    <s v=""/>
    <x v="1"/>
    <s v="Closed Lost"/>
    <s v="146132"/>
    <n v="146132"/>
    <x v="3"/>
    <x v="15"/>
    <x v="14"/>
    <s v="2023-08-03"/>
    <d v="2023-08-03T00:00:00"/>
    <d v="2023-12-18T00:00:00"/>
    <d v="2023-12-18T00:00:00"/>
    <d v="2023-12-30T00:00:00"/>
    <d v="2023-12-30T00:00:00"/>
    <n v="149"/>
    <n v="0"/>
    <n v="1"/>
    <m/>
    <s v="South Asia"/>
    <m/>
    <x v="2"/>
    <x v="2"/>
    <n v="1"/>
    <n v="12"/>
    <x v="1"/>
  </r>
  <r>
    <s v="DL-02717"/>
    <s v="CUST-0290"/>
    <s v=""/>
    <x v="0"/>
    <s v="Qualification"/>
    <s v="4376"/>
    <n v="4376"/>
    <x v="6"/>
    <x v="12"/>
    <x v="11"/>
    <s v="2024-12-06"/>
    <d v="2024-12-06T00:00:00"/>
    <d v="2025-05-27T00:00:00"/>
    <d v="2025-05-27T00:00:00"/>
    <m/>
    <s v=""/>
    <m/>
    <n v="0"/>
    <n v="1"/>
    <n v="26.6"/>
    <s v="East Africa"/>
    <m/>
    <x v="0"/>
    <x v="2"/>
    <n v="0"/>
    <s v=""/>
    <x v="0"/>
  </r>
  <r>
    <s v="DL-02718"/>
    <s v="CUST-0465"/>
    <s v=""/>
    <x v="2"/>
    <s v="Qualification"/>
    <s v="12,911"/>
    <n v="12911"/>
    <x v="3"/>
    <x v="27"/>
    <x v="8"/>
    <s v="2023-01-31"/>
    <d v="2023-01-31T00:00:00"/>
    <d v="2023-06-12T00:00:00"/>
    <d v="2023-06-12T00:00:00"/>
    <m/>
    <s v=""/>
    <m/>
    <n v="0"/>
    <n v="1"/>
    <n v="12.9"/>
    <s v="Middle East"/>
    <m/>
    <x v="0"/>
    <x v="2"/>
    <n v="0"/>
    <s v=""/>
    <x v="0"/>
  </r>
  <r>
    <s v="DL-02719"/>
    <s v="CUST-0186"/>
    <s v=""/>
    <x v="2"/>
    <s v="Proposal"/>
    <s v="$27,171"/>
    <n v="27171"/>
    <x v="7"/>
    <x v="14"/>
    <x v="13"/>
    <s v="2022-12-26"/>
    <d v="2022-12-26T00:00:00"/>
    <d v="2023-06-16T00:00:00"/>
    <d v="2023-06-16T00:00:00"/>
    <m/>
    <s v=""/>
    <m/>
    <n v="0"/>
    <n v="1"/>
    <n v="24"/>
    <s v="South Asia"/>
    <m/>
    <x v="0"/>
    <x v="2"/>
    <n v="0"/>
    <s v=""/>
    <x v="0"/>
  </r>
  <r>
    <s v="DL-02720"/>
    <s v="CUST-1087"/>
    <s v=""/>
    <x v="4"/>
    <s v="Closed Lost"/>
    <s v="2,526"/>
    <n v="2526"/>
    <x v="7"/>
    <x v="19"/>
    <x v="17"/>
    <s v="2022-04-26"/>
    <d v="2022-04-26T00:00:00"/>
    <d v="2022-09-28T00:00:00"/>
    <d v="2022-09-28T00:00:00"/>
    <d v="2022-06-10T00:00:00"/>
    <d v="2022-06-10T00:00:00"/>
    <n v="45"/>
    <n v="0"/>
    <n v="1"/>
    <n v="34.799999999999997"/>
    <s v="East Africa"/>
    <m/>
    <x v="2"/>
    <x v="2"/>
    <n v="1"/>
    <n v="-110"/>
    <x v="1"/>
  </r>
  <r>
    <s v="DL-02721"/>
    <s v="CUST-0393"/>
    <s v="CMP-071"/>
    <x v="1"/>
    <s v="Prospecting"/>
    <s v="$137,023"/>
    <n v="137023"/>
    <x v="0"/>
    <x v="31"/>
    <x v="18"/>
    <s v="2022-01-19"/>
    <d v="2022-01-19T00:00:00"/>
    <d v="2022-05-09T00:00:00"/>
    <d v="2022-05-09T00:00:00"/>
    <m/>
    <s v=""/>
    <m/>
    <n v="0"/>
    <n v="1"/>
    <n v="26.3"/>
    <s v="ANZ"/>
    <m/>
    <x v="0"/>
    <x v="2"/>
    <n v="0"/>
    <s v=""/>
    <x v="0"/>
  </r>
  <r>
    <s v="DL-02722"/>
    <s v="CUST-0045"/>
    <s v="CMP-225"/>
    <x v="0"/>
    <s v="Closed Won"/>
    <s v="1918"/>
    <n v="1918"/>
    <x v="7"/>
    <x v="15"/>
    <x v="14"/>
    <s v="14/08/2023"/>
    <d v="2023-08-14T00:00:00"/>
    <d v="2023-10-03T00:00:00"/>
    <d v="2023-10-03T00:00:00"/>
    <d v="2023-11-21T00:00:00"/>
    <d v="2023-11-21T00:00:00"/>
    <n v="99"/>
    <n v="0"/>
    <n v="1"/>
    <n v="28.3"/>
    <s v="East Africa"/>
    <m/>
    <x v="1"/>
    <x v="1"/>
    <n v="1"/>
    <n v="49"/>
    <x v="0"/>
  </r>
  <r>
    <s v="DL-02723"/>
    <s v="CUST-0737"/>
    <s v=""/>
    <x v="4"/>
    <s v="Negotiation"/>
    <s v="9,256"/>
    <n v="9256"/>
    <x v="4"/>
    <x v="1"/>
    <x v="1"/>
    <s v="2023-02-10"/>
    <d v="2023-02-10T00:00:00"/>
    <d v="2023-07-13T00:00:00"/>
    <d v="2023-07-13T00:00:00"/>
    <m/>
    <s v=""/>
    <m/>
    <n v="0"/>
    <n v="1"/>
    <n v="12"/>
    <s v="ANZ"/>
    <m/>
    <x v="0"/>
    <x v="2"/>
    <n v="0"/>
    <s v=""/>
    <x v="0"/>
  </r>
  <r>
    <s v="DL-02724"/>
    <s v="CUST-0548"/>
    <s v="CMP-292"/>
    <x v="0"/>
    <s v="Negotiation"/>
    <s v="$5,088"/>
    <n v="5088"/>
    <x v="0"/>
    <x v="0"/>
    <x v="0"/>
    <s v="2023-01-03"/>
    <d v="2023-01-03T00:00:00"/>
    <d v="2023-06-10T00:00:00"/>
    <d v="2023-06-10T00:00:00"/>
    <m/>
    <s v=""/>
    <m/>
    <n v="0"/>
    <n v="1"/>
    <n v="14.4"/>
    <s v="ANZ"/>
    <m/>
    <x v="0"/>
    <x v="2"/>
    <n v="0"/>
    <s v=""/>
    <x v="0"/>
  </r>
  <r>
    <s v="DL-02725"/>
    <s v="CUST-0953"/>
    <s v="CMP-353"/>
    <x v="3"/>
    <s v="Closed Won"/>
    <s v="10176"/>
    <n v="10176"/>
    <x v="7"/>
    <x v="20"/>
    <x v="18"/>
    <s v="2024-11-26"/>
    <d v="2024-11-26T00:00:00"/>
    <d v="2025-03-25T00:00:00"/>
    <d v="2025-03-25T00:00:00"/>
    <d v="2025-01-21T00:00:00"/>
    <d v="2025-01-21T00:00:00"/>
    <n v="56"/>
    <n v="1"/>
    <n v="4"/>
    <n v="29.9"/>
    <s v="Middle East"/>
    <m/>
    <x v="1"/>
    <x v="0"/>
    <n v="1"/>
    <n v="-63"/>
    <x v="1"/>
  </r>
  <r>
    <s v="DL-02726"/>
    <s v="CUST-1132"/>
    <s v="CMP-075"/>
    <x v="4"/>
    <s v="Closed Won"/>
    <s v="8467"/>
    <n v="8467"/>
    <x v="8"/>
    <x v="3"/>
    <x v="3"/>
    <s v="2022-07-10"/>
    <d v="2022-07-10T00:00:00"/>
    <d v="2022-08-29T00:00:00"/>
    <d v="2022-08-29T00:00:00"/>
    <d v="2022-11-03T00:00:00"/>
    <d v="2022-11-03T00:00:00"/>
    <n v="116"/>
    <n v="0"/>
    <n v="1"/>
    <m/>
    <s v="South Asia"/>
    <m/>
    <x v="1"/>
    <x v="2"/>
    <n v="1"/>
    <n v="66"/>
    <x v="0"/>
  </r>
  <r>
    <s v="DL-02727"/>
    <s v="CUST-0491"/>
    <s v="CMP-341"/>
    <x v="1"/>
    <s v="Negotiation"/>
    <s v="$85,525"/>
    <n v="85525"/>
    <x v="7"/>
    <x v="27"/>
    <x v="8"/>
    <s v="2024-12-27"/>
    <d v="2024-12-27T00:00:00"/>
    <d v="2025-02-24T00:00:00"/>
    <d v="2025-02-24T00:00:00"/>
    <m/>
    <s v=""/>
    <m/>
    <n v="0"/>
    <n v="1"/>
    <n v="15.7"/>
    <s v="Southeast Asia"/>
    <m/>
    <x v="0"/>
    <x v="2"/>
    <n v="0"/>
    <s v=""/>
    <x v="0"/>
  </r>
  <r>
    <s v="DL-02728"/>
    <s v="CUST-0034"/>
    <s v="CMP-276"/>
    <x v="4"/>
    <s v="Closed Won"/>
    <s v="12,899"/>
    <n v="12899"/>
    <x v="3"/>
    <x v="23"/>
    <x v="9"/>
    <s v="2022-06-14"/>
    <d v="2022-06-14T00:00:00"/>
    <d v="2022-12-03T00:00:00"/>
    <d v="2022-12-03T00:00:00"/>
    <d v="2022-10-15T00:00:00"/>
    <d v="2022-10-15T00:00:00"/>
    <n v="123"/>
    <n v="0"/>
    <n v="1"/>
    <n v="3.3"/>
    <s v="South Asia"/>
    <m/>
    <x v="1"/>
    <x v="0"/>
    <n v="1"/>
    <n v="-49"/>
    <x v="1"/>
  </r>
  <r>
    <s v="DL-02729"/>
    <s v="CUST-0668"/>
    <s v="CMP-042"/>
    <x v="4"/>
    <s v="Closed Won"/>
    <s v="11,224"/>
    <n v="11224"/>
    <x v="2"/>
    <x v="9"/>
    <x v="8"/>
    <s v="2022-10-11"/>
    <d v="2022-10-11T00:00:00"/>
    <d v="2022-12-26T00:00:00"/>
    <d v="2022-12-26T00:00:00"/>
    <d v="2023-01-26T00:00:00"/>
    <d v="2023-01-26T00:00:00"/>
    <n v="107"/>
    <n v="0"/>
    <n v="1"/>
    <n v="25.2"/>
    <s v="ANZ"/>
    <m/>
    <x v="1"/>
    <x v="2"/>
    <n v="1"/>
    <n v="31"/>
    <x v="0"/>
  </r>
  <r>
    <s v="DL-02730"/>
    <s v="CUST-0143"/>
    <s v="CMP-339"/>
    <x v="0"/>
    <s v="Closed Won"/>
    <s v="9,218"/>
    <n v="9218"/>
    <x v="6"/>
    <x v="13"/>
    <x v="12"/>
    <s v="2023-05-11"/>
    <d v="2023-05-11T00:00:00"/>
    <d v="2023-11-02T00:00:00"/>
    <d v="2023-11-02T00:00:00"/>
    <d v="2023-10-30T00:00:00"/>
    <d v="2023-10-30T00:00:00"/>
    <n v="172"/>
    <n v="0"/>
    <n v="1"/>
    <n v="34.9"/>
    <s v="Southeast Asia"/>
    <m/>
    <x v="1"/>
    <x v="2"/>
    <n v="1"/>
    <n v="-3"/>
    <x v="1"/>
  </r>
  <r>
    <s v="DL-02731"/>
    <s v="CUST-0033"/>
    <s v="CMP-218"/>
    <x v="3"/>
    <s v="Closed Won"/>
    <s v="$19,554"/>
    <n v="19554"/>
    <x v="8"/>
    <x v="20"/>
    <x v="18"/>
    <s v="2023-05-27"/>
    <d v="2023-05-27T00:00:00"/>
    <d v="2023-09-28T00:00:00"/>
    <d v="2023-09-28T00:00:00"/>
    <d v="2023-07-24T00:00:00"/>
    <d v="2023-07-24T00:00:00"/>
    <n v="58"/>
    <n v="0"/>
    <n v="1"/>
    <n v="20.8"/>
    <s v="ANZ"/>
    <m/>
    <x v="1"/>
    <x v="2"/>
    <n v="1"/>
    <n v="-66"/>
    <x v="1"/>
  </r>
  <r>
    <s v="DL-02732"/>
    <s v="CUST-1211"/>
    <s v="CMP-397"/>
    <x v="0"/>
    <s v="Closed Won"/>
    <s v="9K"/>
    <n v="9000"/>
    <x v="3"/>
    <x v="17"/>
    <x v="16"/>
    <s v="24/10/2024"/>
    <d v="2024-10-24T00:00:00"/>
    <d v="2024-12-22T00:00:00"/>
    <d v="2024-12-22T00:00:00"/>
    <d v="2024-11-19T00:00:00"/>
    <d v="2024-11-19T00:00:00"/>
    <n v="26"/>
    <n v="1"/>
    <n v="2"/>
    <m/>
    <s v="ANZ"/>
    <m/>
    <x v="1"/>
    <x v="1"/>
    <n v="1"/>
    <n v="-33"/>
    <x v="1"/>
  </r>
  <r>
    <s v="DL-02733"/>
    <s v="CUST-1404"/>
    <s v=""/>
    <x v="2"/>
    <s v="Prospecting"/>
    <s v="16K"/>
    <n v="16000"/>
    <x v="0"/>
    <x v="0"/>
    <x v="0"/>
    <s v="2022-08-19"/>
    <d v="2022-08-19T00:00:00"/>
    <d v="2022-10-24T00:00:00"/>
    <d v="2022-10-24T00:00:00"/>
    <m/>
    <s v=""/>
    <m/>
    <n v="0"/>
    <n v="1"/>
    <n v="19.2"/>
    <s v="East Africa"/>
    <m/>
    <x v="0"/>
    <x v="0"/>
    <n v="0"/>
    <s v=""/>
    <x v="0"/>
  </r>
  <r>
    <s v="DL-02734"/>
    <s v="CUST-0720"/>
    <s v="CMP-350"/>
    <x v="0"/>
    <s v="Negotiation"/>
    <s v="$2,468"/>
    <n v="2468"/>
    <x v="7"/>
    <x v="1"/>
    <x v="1"/>
    <s v="2024-06-18"/>
    <d v="2024-06-18T00:00:00"/>
    <d v="2024-10-08T00:00:00"/>
    <d v="2024-10-08T00:00:00"/>
    <m/>
    <s v=""/>
    <m/>
    <n v="0"/>
    <n v="1"/>
    <n v="2.7"/>
    <s v="ANZ"/>
    <m/>
    <x v="0"/>
    <x v="2"/>
    <n v="0"/>
    <s v=""/>
    <x v="0"/>
  </r>
  <r>
    <s v="DL-02735"/>
    <s v="CUST-1442"/>
    <s v="CMP-172"/>
    <x v="0"/>
    <s v="Negotiation"/>
    <s v="6270"/>
    <n v="6270"/>
    <x v="4"/>
    <x v="22"/>
    <x v="20"/>
    <s v="2023-04-11"/>
    <d v="2023-04-11T00:00:00"/>
    <d v="2023-07-19T00:00:00"/>
    <d v="2023-07-19T00:00:00"/>
    <m/>
    <s v=""/>
    <m/>
    <n v="0"/>
    <n v="1"/>
    <n v="7.9"/>
    <s v="Southeast Asia"/>
    <m/>
    <x v="0"/>
    <x v="0"/>
    <n v="0"/>
    <s v=""/>
    <x v="0"/>
  </r>
  <r>
    <s v="DL-02736"/>
    <s v="CUST-1361"/>
    <s v=""/>
    <x v="4"/>
    <s v="Demo"/>
    <s v="10K"/>
    <n v="10000"/>
    <x v="6"/>
    <x v="22"/>
    <x v="20"/>
    <s v="2024-12-28"/>
    <d v="2024-12-28T00:00:00"/>
    <d v="2025-03-29T00:00:00"/>
    <d v="2025-03-29T00:00:00"/>
    <m/>
    <s v=""/>
    <m/>
    <n v="0"/>
    <n v="1"/>
    <m/>
    <s v="South Asia"/>
    <m/>
    <x v="0"/>
    <x v="1"/>
    <n v="0"/>
    <s v=""/>
    <x v="0"/>
  </r>
  <r>
    <s v="DL-02737"/>
    <s v="CUST-1179"/>
    <s v=""/>
    <x v="3"/>
    <s v="Prospecting"/>
    <s v="$11,432"/>
    <n v="11432"/>
    <x v="4"/>
    <x v="8"/>
    <x v="7"/>
    <s v="2022-02-26"/>
    <d v="2022-02-26T00:00:00"/>
    <d v="2022-04-19T00:00:00"/>
    <d v="2022-04-19T00:00:00"/>
    <m/>
    <s v=""/>
    <m/>
    <n v="0"/>
    <n v="1"/>
    <n v="31.9"/>
    <s v="ANZ"/>
    <m/>
    <x v="0"/>
    <x v="0"/>
    <n v="0"/>
    <s v=""/>
    <x v="0"/>
  </r>
  <r>
    <s v="DL-02738"/>
    <s v="CUST-0434"/>
    <s v="CMP-029"/>
    <x v="1"/>
    <s v="Closed Won"/>
    <s v="$178,176"/>
    <n v="178176"/>
    <x v="2"/>
    <x v="25"/>
    <x v="21"/>
    <s v="2024-09-12"/>
    <d v="2024-09-12T00:00:00"/>
    <d v="2025-03-09T00:00:00"/>
    <d v="2025-03-09T00:00:00"/>
    <d v="2025-01-16T00:00:00"/>
    <d v="2025-01-16T00:00:00"/>
    <n v="126"/>
    <n v="0"/>
    <n v="1"/>
    <n v="20.8"/>
    <s v="Southeast Asia"/>
    <m/>
    <x v="1"/>
    <x v="0"/>
    <n v="1"/>
    <n v="-52"/>
    <x v="1"/>
  </r>
  <r>
    <s v="DL-02739"/>
    <s v="CUST-0614"/>
    <s v="CMP-381"/>
    <x v="2"/>
    <s v="Prospecting"/>
    <s v="14775"/>
    <n v="14775"/>
    <x v="6"/>
    <x v="7"/>
    <x v="6"/>
    <s v="2024-10-31"/>
    <d v="2024-10-31T00:00:00"/>
    <d v="2025-01-05T00:00:00"/>
    <d v="2025-01-05T00:00:00"/>
    <m/>
    <s v=""/>
    <m/>
    <n v="0"/>
    <n v="1"/>
    <n v="20.2"/>
    <s v="Middle East"/>
    <m/>
    <x v="0"/>
    <x v="2"/>
    <n v="0"/>
    <s v=""/>
    <x v="0"/>
  </r>
  <r>
    <s v="DL-02740"/>
    <s v="CUST-1301"/>
    <s v="CMP-091"/>
    <x v="0"/>
    <s v="Demo"/>
    <s v="$3,083"/>
    <n v="3083"/>
    <x v="2"/>
    <x v="7"/>
    <x v="6"/>
    <s v="2024-07-23"/>
    <d v="2024-07-23T00:00:00"/>
    <d v="2024-09-19T00:00:00"/>
    <d v="2024-09-19T00:00:00"/>
    <m/>
    <s v=""/>
    <m/>
    <n v="0"/>
    <n v="1"/>
    <n v="11.1"/>
    <s v="East Africa"/>
    <m/>
    <x v="0"/>
    <x v="0"/>
    <n v="0"/>
    <s v=""/>
    <x v="0"/>
  </r>
  <r>
    <s v="DL-02741"/>
    <s v="CUST-0767"/>
    <s v="CMP-002"/>
    <x v="2"/>
    <s v="Negotiation"/>
    <s v="44K"/>
    <n v="44000"/>
    <x v="6"/>
    <x v="6"/>
    <x v="2"/>
    <s v="2022-02-03"/>
    <d v="2022-02-03T00:00:00"/>
    <d v="2022-07-29T00:00:00"/>
    <d v="2022-07-29T00:00:00"/>
    <m/>
    <s v=""/>
    <m/>
    <n v="0"/>
    <n v="1"/>
    <n v="28.9"/>
    <s v="South Asia"/>
    <m/>
    <x v="0"/>
    <x v="2"/>
    <n v="0"/>
    <s v=""/>
    <x v="0"/>
  </r>
  <r>
    <s v="DL-02742"/>
    <s v="CUST-1472"/>
    <s v="CMP-067"/>
    <x v="3"/>
    <s v="Demo"/>
    <s v="9,138"/>
    <n v="9138"/>
    <x v="6"/>
    <x v="4"/>
    <x v="4"/>
    <s v="2024-03-20"/>
    <d v="2024-03-20T00:00:00"/>
    <d v="2024-07-28T00:00:00"/>
    <d v="2024-07-28T00:00:00"/>
    <m/>
    <s v=""/>
    <m/>
    <n v="0"/>
    <n v="1"/>
    <n v="31.6"/>
    <s v="Middle East"/>
    <m/>
    <x v="0"/>
    <x v="2"/>
    <n v="0"/>
    <s v=""/>
    <x v="0"/>
  </r>
  <r>
    <s v="DL-02743"/>
    <s v="CUST-1497"/>
    <s v="CMP-298"/>
    <x v="1"/>
    <s v="Closed Won"/>
    <s v="$91,664"/>
    <n v="91664"/>
    <x v="0"/>
    <x v="16"/>
    <x v="15"/>
    <s v="2024-10-12"/>
    <d v="2024-10-12T00:00:00"/>
    <d v="2025-02-22T00:00:00"/>
    <d v="2025-02-22T00:00:00"/>
    <d v="2024-12-09T00:00:00"/>
    <d v="2024-12-09T00:00:00"/>
    <n v="58"/>
    <n v="0"/>
    <n v="1"/>
    <m/>
    <s v="East Africa"/>
    <m/>
    <x v="1"/>
    <x v="1"/>
    <n v="1"/>
    <n v="-75"/>
    <x v="1"/>
  </r>
  <r>
    <s v="DL-02744"/>
    <s v="CUST-1008"/>
    <s v="CMP-330"/>
    <x v="1"/>
    <s v="Proposal"/>
    <s v="111615"/>
    <n v="111615"/>
    <x v="7"/>
    <x v="21"/>
    <x v="19"/>
    <s v="2024-02-06"/>
    <d v="2024-02-06T00:00:00"/>
    <d v="2024-03-20T00:00:00"/>
    <d v="2024-03-20T00:00:00"/>
    <m/>
    <s v=""/>
    <m/>
    <n v="0"/>
    <n v="1"/>
    <n v="1"/>
    <s v="East Africa"/>
    <m/>
    <x v="0"/>
    <x v="1"/>
    <n v="0"/>
    <s v=""/>
    <x v="0"/>
  </r>
  <r>
    <s v="DL-02745"/>
    <s v="CUST-0529"/>
    <s v="CMP-006"/>
    <x v="3"/>
    <s v="Closed Lost"/>
    <s v="6178"/>
    <n v="6178"/>
    <x v="3"/>
    <x v="25"/>
    <x v="21"/>
    <s v="2024-10-08"/>
    <d v="2024-10-08T00:00:00"/>
    <d v="2025-01-22T00:00:00"/>
    <d v="2025-01-22T00:00:00"/>
    <d v="2025-03-18T00:00:00"/>
    <d v="2025-03-18T00:00:00"/>
    <n v="161"/>
    <n v="0"/>
    <n v="1"/>
    <n v="4.8"/>
    <s v="East Africa"/>
    <m/>
    <x v="2"/>
    <x v="1"/>
    <n v="1"/>
    <n v="55"/>
    <x v="0"/>
  </r>
  <r>
    <s v="DL-02746"/>
    <s v="CUST-0440"/>
    <s v="CMP-294"/>
    <x v="0"/>
    <s v="Demo"/>
    <s v="8K"/>
    <n v="8000"/>
    <x v="6"/>
    <x v="26"/>
    <x v="11"/>
    <s v="2022-09-17"/>
    <d v="2022-09-17T00:00:00"/>
    <d v="2023-02-11T00:00:00"/>
    <d v="2023-02-11T00:00:00"/>
    <m/>
    <s v=""/>
    <m/>
    <n v="0"/>
    <n v="1"/>
    <n v="10.1"/>
    <s v="South Asia"/>
    <m/>
    <x v="0"/>
    <x v="0"/>
    <n v="0"/>
    <s v=""/>
    <x v="0"/>
  </r>
  <r>
    <s v="DL-02747"/>
    <s v="CUST-1113"/>
    <s v="CMP-061"/>
    <x v="2"/>
    <s v="Closed Lost"/>
    <s v="43,434"/>
    <n v="43434"/>
    <x v="4"/>
    <x v="17"/>
    <x v="16"/>
    <s v="2024-06-27"/>
    <d v="2024-06-27T00:00:00"/>
    <d v="2024-10-04T00:00:00"/>
    <d v="2024-10-04T00:00:00"/>
    <d v="2024-11-05T00:00:00"/>
    <d v="2024-11-05T00:00:00"/>
    <n v="131"/>
    <n v="0"/>
    <n v="1"/>
    <m/>
    <s v="South Asia"/>
    <m/>
    <x v="2"/>
    <x v="0"/>
    <n v="1"/>
    <n v="32"/>
    <x v="0"/>
  </r>
  <r>
    <s v="DL-02748"/>
    <s v="CUST-1081"/>
    <s v="CMP-083"/>
    <x v="3"/>
    <s v="Negotiation"/>
    <s v="11603"/>
    <n v="11603"/>
    <x v="8"/>
    <x v="7"/>
    <x v="6"/>
    <s v="2023-01-12"/>
    <d v="2023-01-12T00:00:00"/>
    <d v="2023-07-02T00:00:00"/>
    <d v="2023-07-02T00:00:00"/>
    <m/>
    <s v=""/>
    <m/>
    <n v="0"/>
    <n v="1"/>
    <n v="9.4"/>
    <s v="Southeast Asia"/>
    <m/>
    <x v="0"/>
    <x v="2"/>
    <n v="0"/>
    <s v=""/>
    <x v="0"/>
  </r>
  <r>
    <s v="DL-02749"/>
    <s v="CUST-1086"/>
    <s v="CMP-235"/>
    <x v="1"/>
    <s v="Demo"/>
    <s v="143409"/>
    <n v="143409"/>
    <x v="5"/>
    <x v="20"/>
    <x v="18"/>
    <s v="2024-08-01"/>
    <d v="2024-08-01T00:00:00"/>
    <d v="2024-11-05T00:00:00"/>
    <d v="2024-11-05T00:00:00"/>
    <m/>
    <s v=""/>
    <m/>
    <n v="0"/>
    <n v="1"/>
    <n v="25.4"/>
    <s v="South Asia"/>
    <m/>
    <x v="0"/>
    <x v="1"/>
    <n v="0"/>
    <s v=""/>
    <x v="0"/>
  </r>
  <r>
    <s v="DL-02750"/>
    <s v="CUST-0022"/>
    <s v="CMP-278"/>
    <x v="1"/>
    <s v="Negotiation"/>
    <s v="$112,874"/>
    <n v="112874"/>
    <x v="5"/>
    <x v="9"/>
    <x v="8"/>
    <s v="30/01/2023"/>
    <d v="2023-01-30T00:00:00"/>
    <d v="2023-05-10T00:00:00"/>
    <d v="2023-05-10T00:00:00"/>
    <m/>
    <s v=""/>
    <m/>
    <n v="0"/>
    <n v="1"/>
    <n v="24.1"/>
    <s v="Southeast Asia"/>
    <m/>
    <x v="0"/>
    <x v="0"/>
    <n v="0"/>
    <s v=""/>
    <x v="0"/>
  </r>
  <r>
    <s v="DL-02751"/>
    <s v="CUST-0470"/>
    <s v=""/>
    <x v="2"/>
    <s v="Prospecting"/>
    <s v="$41,311"/>
    <n v="41311"/>
    <x v="8"/>
    <x v="22"/>
    <x v="20"/>
    <s v="2023-09-10"/>
    <d v="2023-09-10T00:00:00"/>
    <d v="2023-12-26T00:00:00"/>
    <d v="2023-12-26T00:00:00"/>
    <m/>
    <s v=""/>
    <m/>
    <n v="0"/>
    <n v="1"/>
    <n v="3.8"/>
    <s v="South Asia"/>
    <m/>
    <x v="0"/>
    <x v="1"/>
    <n v="0"/>
    <s v=""/>
    <x v="0"/>
  </r>
  <r>
    <s v="DL-02752"/>
    <s v="CUST-0780"/>
    <s v="CMP-381"/>
    <x v="3"/>
    <s v="Negotiation"/>
    <s v="16,672"/>
    <n v="16672"/>
    <x v="7"/>
    <x v="21"/>
    <x v="19"/>
    <s v="2022-04-27"/>
    <d v="2022-04-27T00:00:00"/>
    <d v="2022-05-20T00:00:00"/>
    <d v="2022-05-20T00:00:00"/>
    <m/>
    <s v=""/>
    <m/>
    <n v="0"/>
    <n v="1"/>
    <n v="1.8"/>
    <s v="Middle East"/>
    <m/>
    <x v="0"/>
    <x v="1"/>
    <n v="0"/>
    <s v=""/>
    <x v="0"/>
  </r>
  <r>
    <s v="DL-02753"/>
    <s v="CUST-0711"/>
    <s v="CMP-391"/>
    <x v="0"/>
    <s v="Closed Won"/>
    <s v="6425"/>
    <n v="6425"/>
    <x v="1"/>
    <x v="7"/>
    <x v="6"/>
    <s v="2022-10-14"/>
    <d v="2022-10-14T00:00:00"/>
    <d v="2023-03-15T00:00:00"/>
    <d v="2023-03-15T00:00:00"/>
    <d v="2022-11-22T00:00:00"/>
    <d v="2022-11-22T00:00:00"/>
    <n v="39"/>
    <n v="1"/>
    <n v="4"/>
    <n v="32.9"/>
    <s v="East Africa"/>
    <m/>
    <x v="1"/>
    <x v="0"/>
    <n v="1"/>
    <n v="-113"/>
    <x v="1"/>
  </r>
  <r>
    <s v="DL-02754"/>
    <s v="CUST-1374"/>
    <s v=""/>
    <x v="1"/>
    <s v="Proposal"/>
    <s v="152469"/>
    <n v="152469"/>
    <x v="4"/>
    <x v="13"/>
    <x v="12"/>
    <s v="2024-01-20"/>
    <d v="2024-01-20T00:00:00"/>
    <d v="2024-03-31T00:00:00"/>
    <d v="2024-03-31T00:00:00"/>
    <m/>
    <s v=""/>
    <m/>
    <n v="0"/>
    <n v="1"/>
    <n v="17.5"/>
    <s v="Middle East"/>
    <m/>
    <x v="0"/>
    <x v="1"/>
    <n v="0"/>
    <s v=""/>
    <x v="0"/>
  </r>
  <r>
    <s v="DL-02755"/>
    <s v="CUST-1131"/>
    <s v="CMP-094"/>
    <x v="2"/>
    <s v="Closed Won"/>
    <s v="24,316"/>
    <n v="24316"/>
    <x v="4"/>
    <x v="25"/>
    <x v="21"/>
    <s v="2023-06-02"/>
    <d v="2023-06-02T00:00:00"/>
    <d v="2023-09-13T00:00:00"/>
    <d v="2023-09-13T00:00:00"/>
    <d v="2023-11-25T00:00:00"/>
    <d v="2023-11-25T00:00:00"/>
    <n v="176"/>
    <n v="0"/>
    <n v="1"/>
    <n v="4.8"/>
    <s v="ANZ"/>
    <m/>
    <x v="1"/>
    <x v="0"/>
    <n v="1"/>
    <n v="73"/>
    <x v="0"/>
  </r>
  <r>
    <s v="DL-02756"/>
    <s v="CUST-0066"/>
    <s v=""/>
    <x v="4"/>
    <s v="Qualification"/>
    <s v="3515"/>
    <n v="3515"/>
    <x v="3"/>
    <x v="12"/>
    <x v="11"/>
    <s v="2023-01-24"/>
    <d v="2023-01-24T00:00:00"/>
    <d v="2023-05-26T00:00:00"/>
    <d v="2023-05-26T00:00:00"/>
    <m/>
    <s v=""/>
    <m/>
    <n v="0"/>
    <n v="1"/>
    <n v="17.5"/>
    <s v="ANZ"/>
    <m/>
    <x v="0"/>
    <x v="0"/>
    <n v="0"/>
    <s v=""/>
    <x v="0"/>
  </r>
  <r>
    <s v="DL-02757"/>
    <s v="CUST-0888"/>
    <s v="CMP-256"/>
    <x v="2"/>
    <s v="Negotiation"/>
    <s v="$21,556"/>
    <n v="21556"/>
    <x v="5"/>
    <x v="17"/>
    <x v="16"/>
    <s v="2022-10-04"/>
    <d v="2022-10-04T00:00:00"/>
    <d v="2023-02-20T00:00:00"/>
    <d v="2023-02-20T00:00:00"/>
    <m/>
    <s v=""/>
    <m/>
    <n v="0"/>
    <n v="1"/>
    <n v="20.6"/>
    <s v="South Asia"/>
    <m/>
    <x v="0"/>
    <x v="2"/>
    <n v="0"/>
    <s v=""/>
    <x v="0"/>
  </r>
  <r>
    <s v="DL-02758"/>
    <s v="CUST-1083"/>
    <s v=""/>
    <x v="3"/>
    <s v="Closed Won"/>
    <s v="23943"/>
    <n v="23943"/>
    <x v="4"/>
    <x v="5"/>
    <x v="5"/>
    <s v="2024-06-02"/>
    <d v="2024-06-02T00:00:00"/>
    <d v="2024-09-04T00:00:00"/>
    <d v="2024-09-04T00:00:00"/>
    <d v="2024-10-26T00:00:00"/>
    <d v="2024-10-26T00:00:00"/>
    <n v="146"/>
    <n v="1"/>
    <n v="4"/>
    <n v="17.3"/>
    <s v="Middle East"/>
    <m/>
    <x v="1"/>
    <x v="2"/>
    <n v="1"/>
    <n v="52"/>
    <x v="0"/>
  </r>
  <r>
    <s v="DL-02759"/>
    <s v="CUST-0746"/>
    <s v="CMP-015"/>
    <x v="3"/>
    <s v="Demo"/>
    <s v="5,318"/>
    <n v="5318"/>
    <x v="5"/>
    <x v="10"/>
    <x v="9"/>
    <s v="2023-09-25"/>
    <d v="2023-09-25T00:00:00"/>
    <d v="2023-11-05T00:00:00"/>
    <d v="2023-11-05T00:00:00"/>
    <m/>
    <s v=""/>
    <m/>
    <n v="0"/>
    <n v="1"/>
    <n v="5"/>
    <s v="Southeast Asia"/>
    <m/>
    <x v="0"/>
    <x v="0"/>
    <n v="0"/>
    <s v=""/>
    <x v="0"/>
  </r>
  <r>
    <s v="DL-02760"/>
    <s v="CUST-0277"/>
    <s v=""/>
    <x v="3"/>
    <s v="Qualification"/>
    <s v="$17,794"/>
    <n v="17794"/>
    <x v="1"/>
    <x v="13"/>
    <x v="12"/>
    <s v="26/01/2023"/>
    <d v="2023-01-26T00:00:00"/>
    <d v="2023-06-06T00:00:00"/>
    <d v="2023-06-06T00:00:00"/>
    <m/>
    <s v=""/>
    <m/>
    <n v="0"/>
    <n v="1"/>
    <n v="17.899999999999999"/>
    <s v="ANZ"/>
    <m/>
    <x v="0"/>
    <x v="1"/>
    <n v="0"/>
    <s v=""/>
    <x v="0"/>
  </r>
  <r>
    <s v="DL-02761"/>
    <s v="CUST-0824"/>
    <s v="CMP-161"/>
    <x v="3"/>
    <s v="Prospecting"/>
    <s v="$16,710"/>
    <n v="16710"/>
    <x v="5"/>
    <x v="11"/>
    <x v="10"/>
    <s v="08/12/2023"/>
    <d v="2023-12-08T00:00:00"/>
    <d v="2024-05-22T00:00:00"/>
    <d v="2024-05-22T00:00:00"/>
    <m/>
    <s v=""/>
    <m/>
    <n v="0"/>
    <n v="1"/>
    <m/>
    <s v="ANZ"/>
    <m/>
    <x v="0"/>
    <x v="0"/>
    <n v="0"/>
    <s v=""/>
    <x v="0"/>
  </r>
  <r>
    <s v="DL-02762"/>
    <s v="CUST-1450"/>
    <s v="CMP-120"/>
    <x v="4"/>
    <s v="Closed Lost"/>
    <s v="12,129"/>
    <n v="12129"/>
    <x v="8"/>
    <x v="7"/>
    <x v="6"/>
    <s v="15/10/2022"/>
    <d v="2022-10-15T00:00:00"/>
    <m/>
    <s v=""/>
    <d v="2023-01-31T00:00:00"/>
    <d v="2023-01-31T00:00:00"/>
    <n v="108"/>
    <n v="0"/>
    <n v="1"/>
    <n v="25.8"/>
    <s v="Middle East"/>
    <m/>
    <x v="2"/>
    <x v="2"/>
    <n v="1"/>
    <s v=""/>
    <x v="0"/>
  </r>
  <r>
    <s v="DL-02763"/>
    <s v="CUST-1186"/>
    <s v="CMP-386"/>
    <x v="4"/>
    <s v="Demo"/>
    <s v="13507"/>
    <n v="13507"/>
    <x v="8"/>
    <x v="1"/>
    <x v="1"/>
    <s v="2022-12-27"/>
    <d v="2022-12-27T00:00:00"/>
    <d v="2023-04-26T00:00:00"/>
    <d v="2023-04-26T00:00:00"/>
    <m/>
    <s v=""/>
    <m/>
    <n v="0"/>
    <n v="1"/>
    <n v="0.7"/>
    <s v="Southeast Asia"/>
    <m/>
    <x v="0"/>
    <x v="1"/>
    <n v="0"/>
    <s v=""/>
    <x v="0"/>
  </r>
  <r>
    <s v="DL-02764"/>
    <s v="CUST-0614"/>
    <s v=""/>
    <x v="0"/>
    <s v="Proposal"/>
    <s v="9273"/>
    <n v="9273"/>
    <x v="5"/>
    <x v="25"/>
    <x v="21"/>
    <s v="31/05/2022"/>
    <d v="2022-05-31T00:00:00"/>
    <d v="2022-09-29T00:00:00"/>
    <d v="2022-09-29T00:00:00"/>
    <m/>
    <s v=""/>
    <m/>
    <n v="0"/>
    <n v="1"/>
    <m/>
    <s v="East Africa"/>
    <m/>
    <x v="0"/>
    <x v="2"/>
    <n v="0"/>
    <s v=""/>
    <x v="0"/>
  </r>
  <r>
    <s v="DL-02765"/>
    <s v="CUST-0946"/>
    <s v="CMP-286"/>
    <x v="4"/>
    <s v="Qualification"/>
    <s v="10,533"/>
    <n v="10533"/>
    <x v="3"/>
    <x v="0"/>
    <x v="0"/>
    <s v="2022-12-11"/>
    <d v="2022-12-11T00:00:00"/>
    <d v="2023-06-08T00:00:00"/>
    <d v="2023-06-08T00:00:00"/>
    <m/>
    <s v=""/>
    <m/>
    <n v="0"/>
    <n v="1"/>
    <n v="6.6"/>
    <s v="Middle East"/>
    <m/>
    <x v="0"/>
    <x v="1"/>
    <n v="0"/>
    <s v=""/>
    <x v="0"/>
  </r>
  <r>
    <s v="DL-02766"/>
    <s v="CUST-0716"/>
    <s v=""/>
    <x v="3"/>
    <s v="Closed Won"/>
    <s v="14738"/>
    <n v="14738"/>
    <x v="5"/>
    <x v="3"/>
    <x v="3"/>
    <s v="2023-11-10"/>
    <d v="2023-11-10T00:00:00"/>
    <d v="2024-04-19T00:00:00"/>
    <d v="2024-04-19T00:00:00"/>
    <d v="2024-01-23T00:00:00"/>
    <d v="2024-01-23T00:00:00"/>
    <n v="74"/>
    <n v="1"/>
    <n v="3"/>
    <n v="15.4"/>
    <s v="East Africa"/>
    <m/>
    <x v="1"/>
    <x v="1"/>
    <n v="1"/>
    <n v="-87"/>
    <x v="1"/>
  </r>
  <r>
    <s v="DL-02767"/>
    <s v="CUST-0955"/>
    <s v=""/>
    <x v="1"/>
    <s v="Qualification"/>
    <s v="$138,314"/>
    <n v="138314"/>
    <x v="5"/>
    <x v="10"/>
    <x v="9"/>
    <s v="04/01/2023"/>
    <d v="2023-01-04T00:00:00"/>
    <d v="2023-04-25T00:00:00"/>
    <d v="2023-04-25T00:00:00"/>
    <m/>
    <s v=""/>
    <m/>
    <n v="0"/>
    <n v="1"/>
    <n v="17.899999999999999"/>
    <s v="East Africa"/>
    <m/>
    <x v="0"/>
    <x v="2"/>
    <n v="0"/>
    <s v=""/>
    <x v="0"/>
  </r>
  <r>
    <s v="DL-02768"/>
    <s v="CUST-0983"/>
    <s v="CMP-316"/>
    <x v="0"/>
    <s v="Closed Won"/>
    <s v="$5,950"/>
    <n v="5950"/>
    <x v="6"/>
    <x v="25"/>
    <x v="21"/>
    <s v="2022-09-03"/>
    <d v="2022-09-03T00:00:00"/>
    <d v="2022-11-08T00:00:00"/>
    <d v="2022-11-08T00:00:00"/>
    <d v="2023-03-20T00:00:00"/>
    <d v="2023-03-20T00:00:00"/>
    <n v="198"/>
    <n v="0"/>
    <n v="1"/>
    <n v="12.6"/>
    <s v="Southeast Asia"/>
    <m/>
    <x v="1"/>
    <x v="1"/>
    <n v="1"/>
    <n v="132"/>
    <x v="0"/>
  </r>
  <r>
    <s v="DL-02769"/>
    <s v="CUST-0907"/>
    <s v=""/>
    <x v="3"/>
    <s v="Qualification"/>
    <s v="13557"/>
    <n v="13557"/>
    <x v="8"/>
    <x v="25"/>
    <x v="21"/>
    <s v="2024-04-19"/>
    <d v="2024-04-19T00:00:00"/>
    <d v="2024-05-28T00:00:00"/>
    <d v="2024-05-28T00:00:00"/>
    <m/>
    <s v=""/>
    <m/>
    <n v="0"/>
    <n v="1"/>
    <n v="23.7"/>
    <s v="South Asia"/>
    <m/>
    <x v="0"/>
    <x v="0"/>
    <n v="0"/>
    <s v=""/>
    <x v="0"/>
  </r>
  <r>
    <s v="DL-02770"/>
    <s v="CUST-1491"/>
    <s v=""/>
    <x v="0"/>
    <s v="Negotiation"/>
    <s v="$8,660"/>
    <n v="8660"/>
    <x v="3"/>
    <x v="20"/>
    <x v="18"/>
    <s v="2023-05-26"/>
    <d v="2023-05-26T00:00:00"/>
    <d v="2023-09-15T00:00:00"/>
    <d v="2023-09-15T00:00:00"/>
    <m/>
    <s v=""/>
    <m/>
    <n v="0"/>
    <n v="1"/>
    <n v="18"/>
    <s v="East Africa"/>
    <m/>
    <x v="0"/>
    <x v="0"/>
    <n v="0"/>
    <s v=""/>
    <x v="0"/>
  </r>
  <r>
    <s v="DL-02771"/>
    <s v="CUST-0915"/>
    <s v=""/>
    <x v="0"/>
    <s v="Closed Lost"/>
    <s v="9K"/>
    <n v="9000"/>
    <x v="3"/>
    <x v="14"/>
    <x v="13"/>
    <s v="2023-10-02"/>
    <d v="2023-10-02T00:00:00"/>
    <d v="2024-02-23T00:00:00"/>
    <d v="2024-02-23T00:00:00"/>
    <d v="2023-11-06T00:00:00"/>
    <d v="2023-11-06T00:00:00"/>
    <n v="35"/>
    <n v="0"/>
    <n v="1"/>
    <n v="15.8"/>
    <s v="ANZ"/>
    <m/>
    <x v="2"/>
    <x v="2"/>
    <n v="1"/>
    <n v="-109"/>
    <x v="1"/>
  </r>
  <r>
    <s v="DL-02772"/>
    <s v="CUST-1377"/>
    <s v="CMP-275"/>
    <x v="0"/>
    <s v="Closed Won"/>
    <s v="1937"/>
    <n v="1937"/>
    <x v="5"/>
    <x v="15"/>
    <x v="14"/>
    <s v="2022-02-09"/>
    <d v="2022-02-09T00:00:00"/>
    <d v="2022-05-11T00:00:00"/>
    <d v="2022-05-11T00:00:00"/>
    <d v="2022-04-03T00:00:00"/>
    <d v="2022-04-03T00:00:00"/>
    <n v="53"/>
    <n v="1"/>
    <n v="1"/>
    <n v="25.7"/>
    <s v="ANZ"/>
    <m/>
    <x v="1"/>
    <x v="2"/>
    <n v="1"/>
    <n v="-38"/>
    <x v="1"/>
  </r>
  <r>
    <s v="DL-02773"/>
    <s v="CUST-0388"/>
    <s v=""/>
    <x v="0"/>
    <s v="Negotiation"/>
    <s v="6614"/>
    <n v="6614"/>
    <x v="5"/>
    <x v="22"/>
    <x v="20"/>
    <s v="02/11/2022"/>
    <d v="2022-11-02T00:00:00"/>
    <d v="2023-02-06T00:00:00"/>
    <d v="2023-02-06T00:00:00"/>
    <m/>
    <s v=""/>
    <m/>
    <n v="0"/>
    <n v="1"/>
    <n v="4.0999999999999996"/>
    <s v="Southeast Asia"/>
    <m/>
    <x v="0"/>
    <x v="2"/>
    <n v="0"/>
    <s v=""/>
    <x v="0"/>
  </r>
  <r>
    <s v="DL-02774"/>
    <s v="CUST-1330"/>
    <s v="CMP-153"/>
    <x v="2"/>
    <s v="Prospecting"/>
    <s v="$12,282"/>
    <n v="12282"/>
    <x v="1"/>
    <x v="22"/>
    <x v="20"/>
    <s v="2024-04-21"/>
    <d v="2024-04-21T00:00:00"/>
    <d v="2024-10-09T00:00:00"/>
    <d v="2024-10-09T00:00:00"/>
    <m/>
    <s v=""/>
    <m/>
    <n v="0"/>
    <n v="1"/>
    <n v="33.299999999999997"/>
    <s v="Middle East"/>
    <m/>
    <x v="0"/>
    <x v="0"/>
    <n v="0"/>
    <s v=""/>
    <x v="0"/>
  </r>
  <r>
    <s v="DL-02775"/>
    <s v="CUST-1218"/>
    <s v="CMP-094"/>
    <x v="4"/>
    <s v="Closed Won"/>
    <s v="12,974"/>
    <n v="12974"/>
    <x v="6"/>
    <x v="4"/>
    <x v="4"/>
    <s v="2024-09-15"/>
    <d v="2024-09-15T00:00:00"/>
    <d v="2024-10-26T00:00:00"/>
    <d v="2024-10-26T00:00:00"/>
    <d v="2024-12-30T00:00:00"/>
    <d v="2024-12-30T00:00:00"/>
    <n v="106"/>
    <n v="0"/>
    <n v="1"/>
    <n v="29.8"/>
    <s v="Middle East"/>
    <m/>
    <x v="1"/>
    <x v="2"/>
    <n v="1"/>
    <n v="65"/>
    <x v="0"/>
  </r>
  <r>
    <s v="DL-02776"/>
    <s v="CUST-0015"/>
    <s v="CMP-231"/>
    <x v="1"/>
    <s v="Qualification"/>
    <s v="153130"/>
    <n v="153130"/>
    <x v="6"/>
    <x v="20"/>
    <x v="18"/>
    <s v="2023-06-19"/>
    <d v="2023-06-19T00:00:00"/>
    <d v="2023-11-14T00:00:00"/>
    <d v="2023-11-14T00:00:00"/>
    <m/>
    <s v=""/>
    <m/>
    <n v="0"/>
    <n v="1"/>
    <n v="12.8"/>
    <s v="Southeast Asia"/>
    <m/>
    <x v="0"/>
    <x v="2"/>
    <n v="0"/>
    <s v=""/>
    <x v="0"/>
  </r>
  <r>
    <s v="DL-02777"/>
    <s v="CUST-1160"/>
    <s v="CMP-232"/>
    <x v="4"/>
    <s v="Qualification"/>
    <s v="8,168"/>
    <n v="8168"/>
    <x v="1"/>
    <x v="11"/>
    <x v="10"/>
    <s v="2024-04-24"/>
    <d v="2024-04-24T00:00:00"/>
    <d v="2024-07-17T00:00:00"/>
    <d v="2024-07-17T00:00:00"/>
    <m/>
    <s v=""/>
    <m/>
    <n v="0"/>
    <n v="1"/>
    <n v="23"/>
    <s v="South Asia"/>
    <m/>
    <x v="0"/>
    <x v="1"/>
    <n v="0"/>
    <s v=""/>
    <x v="0"/>
  </r>
  <r>
    <s v="DL-02778"/>
    <s v="CUST-0808"/>
    <s v="CMP-198"/>
    <x v="4"/>
    <s v="Proposal"/>
    <s v="3,594"/>
    <n v="3594"/>
    <x v="5"/>
    <x v="9"/>
    <x v="8"/>
    <s v="2022-01-27"/>
    <d v="2022-01-27T00:00:00"/>
    <d v="2022-04-28T00:00:00"/>
    <d v="2022-04-28T00:00:00"/>
    <m/>
    <s v=""/>
    <m/>
    <n v="0"/>
    <n v="1"/>
    <n v="23.4"/>
    <s v="Middle East"/>
    <m/>
    <x v="0"/>
    <x v="2"/>
    <n v="0"/>
    <s v=""/>
    <x v="0"/>
  </r>
  <r>
    <s v="DL-02779"/>
    <s v="CUST-1172"/>
    <s v=""/>
    <x v="4"/>
    <s v="Prospecting"/>
    <s v="$10,453"/>
    <n v="10453"/>
    <x v="0"/>
    <x v="13"/>
    <x v="12"/>
    <s v="2023-05-30"/>
    <d v="2023-05-30T00:00:00"/>
    <d v="2023-07-23T00:00:00"/>
    <d v="2023-07-23T00:00:00"/>
    <m/>
    <s v=""/>
    <m/>
    <n v="0"/>
    <n v="1"/>
    <n v="26.8"/>
    <s v="Middle East"/>
    <m/>
    <x v="0"/>
    <x v="1"/>
    <n v="0"/>
    <s v=""/>
    <x v="0"/>
  </r>
  <r>
    <s v="DL-02780"/>
    <s v="CUST-0256"/>
    <s v=""/>
    <x v="3"/>
    <s v="Prospecting"/>
    <s v="$12,908"/>
    <n v="12908"/>
    <x v="8"/>
    <x v="7"/>
    <x v="6"/>
    <s v="2023-05-06"/>
    <d v="2023-05-06T00:00:00"/>
    <d v="2023-08-02T00:00:00"/>
    <d v="2023-08-02T00:00:00"/>
    <m/>
    <s v=""/>
    <m/>
    <n v="0"/>
    <n v="1"/>
    <n v="11.1"/>
    <s v="ANZ"/>
    <m/>
    <x v="0"/>
    <x v="0"/>
    <n v="0"/>
    <s v=""/>
    <x v="0"/>
  </r>
  <r>
    <s v="DL-02781"/>
    <s v="CUST-0054"/>
    <s v=""/>
    <x v="4"/>
    <s v="Demo"/>
    <s v="12,158"/>
    <n v="12158"/>
    <x v="3"/>
    <x v="11"/>
    <x v="10"/>
    <s v="2022-11-26"/>
    <d v="2022-11-26T00:00:00"/>
    <d v="2022-12-13T00:00:00"/>
    <d v="2022-12-13T00:00:00"/>
    <m/>
    <s v=""/>
    <m/>
    <n v="0"/>
    <n v="1"/>
    <n v="17.3"/>
    <s v="East Africa"/>
    <m/>
    <x v="0"/>
    <x v="0"/>
    <n v="0"/>
    <s v=""/>
    <x v="0"/>
  </r>
  <r>
    <s v="DL-02782"/>
    <s v="CUST-0024"/>
    <s v="CMP-122"/>
    <x v="0"/>
    <s v="Demo"/>
    <s v="8586"/>
    <n v="8586"/>
    <x v="2"/>
    <x v="7"/>
    <x v="6"/>
    <s v="2024-05-19"/>
    <d v="2024-05-19T00:00:00"/>
    <d v="2024-07-27T00:00:00"/>
    <d v="2024-07-27T00:00:00"/>
    <m/>
    <s v=""/>
    <m/>
    <n v="0"/>
    <n v="1"/>
    <n v="19.100000000000001"/>
    <s v="East Africa"/>
    <m/>
    <x v="0"/>
    <x v="1"/>
    <n v="0"/>
    <s v=""/>
    <x v="0"/>
  </r>
  <r>
    <s v="DL-02783"/>
    <s v="CUST-1480"/>
    <s v=""/>
    <x v="4"/>
    <s v="Demo"/>
    <s v="$11,873"/>
    <n v="11873"/>
    <x v="1"/>
    <x v="0"/>
    <x v="0"/>
    <s v="2024-10-29"/>
    <d v="2024-10-29T00:00:00"/>
    <d v="2024-12-12T00:00:00"/>
    <d v="2024-12-12T00:00:00"/>
    <m/>
    <s v=""/>
    <m/>
    <n v="0"/>
    <n v="1"/>
    <n v="29.9"/>
    <s v="South Asia"/>
    <m/>
    <x v="0"/>
    <x v="0"/>
    <n v="0"/>
    <s v=""/>
    <x v="0"/>
  </r>
  <r>
    <s v="DL-02784"/>
    <s v="CUST-1001"/>
    <s v="CMP-131"/>
    <x v="0"/>
    <s v="Closed Won"/>
    <s v="5,083"/>
    <n v="5083"/>
    <x v="5"/>
    <x v="15"/>
    <x v="14"/>
    <s v="2024-05-22"/>
    <d v="2024-05-22T00:00:00"/>
    <d v="2024-09-18T00:00:00"/>
    <d v="2024-09-18T00:00:00"/>
    <d v="2024-08-21T00:00:00"/>
    <d v="2024-08-21T00:00:00"/>
    <n v="91"/>
    <n v="1"/>
    <n v="1"/>
    <n v="9.1999999999999993"/>
    <s v="East Africa"/>
    <m/>
    <x v="1"/>
    <x v="1"/>
    <n v="1"/>
    <n v="-28"/>
    <x v="1"/>
  </r>
  <r>
    <s v="DL-02785"/>
    <s v="CUST-0310"/>
    <s v=""/>
    <x v="3"/>
    <s v="Negotiation"/>
    <s v="21924"/>
    <n v="21924"/>
    <x v="4"/>
    <x v="15"/>
    <x v="14"/>
    <s v="2022-03-02"/>
    <d v="2022-03-02T00:00:00"/>
    <d v="2022-08-19T00:00:00"/>
    <d v="2022-08-19T00:00:00"/>
    <m/>
    <s v=""/>
    <m/>
    <n v="0"/>
    <n v="1"/>
    <m/>
    <s v="Middle East"/>
    <m/>
    <x v="0"/>
    <x v="0"/>
    <n v="0"/>
    <s v=""/>
    <x v="0"/>
  </r>
  <r>
    <s v="DL-02786"/>
    <s v="CUST-0087"/>
    <s v="CMP-125"/>
    <x v="3"/>
    <s v="Proposal"/>
    <s v="$16,323"/>
    <n v="16323"/>
    <x v="4"/>
    <x v="25"/>
    <x v="21"/>
    <s v="2022-05-19"/>
    <d v="2022-05-19T00:00:00"/>
    <d v="2022-09-24T00:00:00"/>
    <d v="2022-09-24T00:00:00"/>
    <m/>
    <s v=""/>
    <m/>
    <n v="0"/>
    <n v="1"/>
    <n v="34.700000000000003"/>
    <s v="Southeast Asia"/>
    <m/>
    <x v="0"/>
    <x v="0"/>
    <n v="0"/>
    <s v=""/>
    <x v="0"/>
  </r>
  <r>
    <s v="DL-02787"/>
    <s v="CUST-1272"/>
    <s v="CMP-390"/>
    <x v="3"/>
    <s v="Prospecting"/>
    <s v="$10,593"/>
    <n v="10593"/>
    <x v="4"/>
    <x v="25"/>
    <x v="21"/>
    <s v="2022-01-02"/>
    <d v="2022-01-02T00:00:00"/>
    <d v="2022-06-06T00:00:00"/>
    <d v="2022-06-06T00:00:00"/>
    <m/>
    <s v=""/>
    <m/>
    <n v="0"/>
    <n v="1"/>
    <n v="6.7"/>
    <s v="South Asia"/>
    <m/>
    <x v="0"/>
    <x v="2"/>
    <n v="0"/>
    <s v=""/>
    <x v="0"/>
  </r>
  <r>
    <s v="DL-02788"/>
    <s v="CUST-0601"/>
    <s v="CMP-370"/>
    <x v="4"/>
    <s v="Closed Lost"/>
    <s v="9077"/>
    <n v="9077"/>
    <x v="3"/>
    <x v="22"/>
    <x v="20"/>
    <s v="2024-11-23"/>
    <d v="2024-11-23T00:00:00"/>
    <d v="2025-04-11T00:00:00"/>
    <d v="2025-04-11T00:00:00"/>
    <d v="2025-01-22T00:00:00"/>
    <d v="2025-01-22T00:00:00"/>
    <n v="60"/>
    <n v="0"/>
    <n v="1"/>
    <n v="25.9"/>
    <s v="South Asia"/>
    <m/>
    <x v="2"/>
    <x v="1"/>
    <n v="1"/>
    <n v="-79"/>
    <x v="1"/>
  </r>
  <r>
    <s v="DL-02789"/>
    <s v="CUST-0080"/>
    <s v="CMP-141"/>
    <x v="1"/>
    <s v="Closed Lost"/>
    <s v="$143,710"/>
    <n v="143710"/>
    <x v="3"/>
    <x v="17"/>
    <x v="16"/>
    <s v="2023-05-22"/>
    <d v="2023-05-22T00:00:00"/>
    <d v="2023-10-21T00:00:00"/>
    <d v="2023-10-21T00:00:00"/>
    <d v="2023-07-14T00:00:00"/>
    <d v="2023-07-14T00:00:00"/>
    <n v="53"/>
    <n v="0"/>
    <n v="1"/>
    <n v="17.399999999999999"/>
    <s v="Southeast Asia"/>
    <m/>
    <x v="2"/>
    <x v="2"/>
    <n v="1"/>
    <n v="-99"/>
    <x v="1"/>
  </r>
  <r>
    <s v="DL-02790"/>
    <s v="CUST-0756"/>
    <s v="CMP-248"/>
    <x v="3"/>
    <s v="Demo"/>
    <s v="5K"/>
    <n v="5000"/>
    <x v="3"/>
    <x v="4"/>
    <x v="4"/>
    <s v="2022-04-17"/>
    <d v="2022-04-17T00:00:00"/>
    <d v="2022-07-06T00:00:00"/>
    <d v="2022-07-06T00:00:00"/>
    <m/>
    <s v=""/>
    <m/>
    <n v="0"/>
    <n v="1"/>
    <n v="16.2"/>
    <s v="ANZ"/>
    <m/>
    <x v="0"/>
    <x v="0"/>
    <n v="0"/>
    <s v=""/>
    <x v="0"/>
  </r>
  <r>
    <s v="DL-02791"/>
    <s v="CUST-0972"/>
    <s v="CMP-349"/>
    <x v="0"/>
    <s v="Closed Lost"/>
    <s v="8,840"/>
    <n v="8840"/>
    <x v="0"/>
    <x v="4"/>
    <x v="4"/>
    <s v="22/07/2024"/>
    <d v="2024-07-22T00:00:00"/>
    <d v="2024-08-19T00:00:00"/>
    <d v="2024-08-19T00:00:00"/>
    <d v="2024-09-08T00:00:00"/>
    <d v="2024-09-08T00:00:00"/>
    <n v="48"/>
    <n v="0"/>
    <n v="1"/>
    <n v="16.399999999999999"/>
    <s v="ANZ"/>
    <m/>
    <x v="2"/>
    <x v="1"/>
    <n v="1"/>
    <n v="20"/>
    <x v="1"/>
  </r>
  <r>
    <s v="DL-02792"/>
    <s v="CUST-0671"/>
    <s v="CMP-140"/>
    <x v="2"/>
    <s v="Demo"/>
    <s v="$21,683"/>
    <n v="21683"/>
    <x v="8"/>
    <x v="22"/>
    <x v="20"/>
    <s v="2023-06-15"/>
    <d v="2023-06-15T00:00:00"/>
    <d v="2023-12-09T00:00:00"/>
    <d v="2023-12-09T00:00:00"/>
    <m/>
    <s v=""/>
    <m/>
    <n v="0"/>
    <n v="1"/>
    <n v="22.6"/>
    <s v="ANZ"/>
    <m/>
    <x v="0"/>
    <x v="2"/>
    <n v="0"/>
    <s v=""/>
    <x v="0"/>
  </r>
  <r>
    <s v="DL-02793"/>
    <s v="CUST-0416"/>
    <s v="CMP-093"/>
    <x v="3"/>
    <s v="Closed Won"/>
    <s v="5432"/>
    <n v="5432"/>
    <x v="8"/>
    <x v="0"/>
    <x v="0"/>
    <s v="2022-03-11"/>
    <d v="2022-03-11T00:00:00"/>
    <d v="2022-08-05T00:00:00"/>
    <d v="2022-08-05T00:00:00"/>
    <d v="2022-09-03T00:00:00"/>
    <d v="2022-09-03T00:00:00"/>
    <n v="176"/>
    <n v="1"/>
    <n v="4"/>
    <n v="21.4"/>
    <s v="East Africa"/>
    <m/>
    <x v="1"/>
    <x v="1"/>
    <n v="1"/>
    <n v="29"/>
    <x v="1"/>
  </r>
  <r>
    <s v="DL-02794"/>
    <s v="CUST-1382"/>
    <s v=""/>
    <x v="3"/>
    <s v="Demo"/>
    <s v="$11,801"/>
    <n v="11801"/>
    <x v="2"/>
    <x v="26"/>
    <x v="11"/>
    <s v="2022-06-25"/>
    <d v="2022-06-25T00:00:00"/>
    <d v="2022-10-20T00:00:00"/>
    <d v="2022-10-20T00:00:00"/>
    <m/>
    <s v=""/>
    <m/>
    <n v="0"/>
    <n v="1"/>
    <n v="2.9"/>
    <s v="Middle East"/>
    <m/>
    <x v="0"/>
    <x v="0"/>
    <n v="0"/>
    <s v=""/>
    <x v="0"/>
  </r>
  <r>
    <s v="DL-02795"/>
    <s v="CUST-0211"/>
    <s v="CMP-097"/>
    <x v="3"/>
    <s v="Negotiation"/>
    <s v="20915"/>
    <n v="20915"/>
    <x v="6"/>
    <x v="15"/>
    <x v="14"/>
    <s v="17/05/2024"/>
    <d v="2024-05-17T00:00:00"/>
    <d v="2024-10-02T00:00:00"/>
    <d v="2024-10-02T00:00:00"/>
    <m/>
    <s v=""/>
    <m/>
    <n v="0"/>
    <n v="1"/>
    <n v="27.9"/>
    <s v="South Asia"/>
    <m/>
    <x v="0"/>
    <x v="2"/>
    <n v="0"/>
    <s v=""/>
    <x v="0"/>
  </r>
  <r>
    <s v="DL-02796"/>
    <s v="CUST-0560"/>
    <s v="CMP-309"/>
    <x v="2"/>
    <s v="Proposal"/>
    <s v="$28,571"/>
    <n v="28571"/>
    <x v="6"/>
    <x v="15"/>
    <x v="14"/>
    <s v="2023-04-25"/>
    <d v="2023-04-25T00:00:00"/>
    <d v="2023-07-11T00:00:00"/>
    <d v="2023-07-11T00:00:00"/>
    <m/>
    <s v=""/>
    <m/>
    <n v="0"/>
    <n v="1"/>
    <m/>
    <s v="ANZ"/>
    <m/>
    <x v="0"/>
    <x v="2"/>
    <n v="0"/>
    <s v=""/>
    <x v="0"/>
  </r>
  <r>
    <s v="DL-02797"/>
    <s v="CUST-0928"/>
    <s v="CMP-170"/>
    <x v="2"/>
    <s v="Closed Won"/>
    <s v="$26,190"/>
    <n v="26190"/>
    <x v="0"/>
    <x v="11"/>
    <x v="10"/>
    <s v="14/08/2022"/>
    <d v="2022-08-14T00:00:00"/>
    <m/>
    <s v=""/>
    <d v="2022-11-11T00:00:00"/>
    <d v="2022-11-11T00:00:00"/>
    <n v="89"/>
    <n v="0"/>
    <n v="1"/>
    <n v="6.4"/>
    <s v="South Asia"/>
    <m/>
    <x v="1"/>
    <x v="2"/>
    <n v="1"/>
    <s v=""/>
    <x v="0"/>
  </r>
  <r>
    <s v="DL-02798"/>
    <s v="CUST-0426"/>
    <s v="CMP-231"/>
    <x v="1"/>
    <s v="Proposal"/>
    <s v="205680"/>
    <n v="205680"/>
    <x v="0"/>
    <x v="37"/>
    <x v="13"/>
    <s v="21/12/2023"/>
    <d v="2023-12-21T00:00:00"/>
    <m/>
    <s v=""/>
    <m/>
    <s v=""/>
    <m/>
    <n v="0"/>
    <n v="1"/>
    <n v="31"/>
    <s v="East Africa"/>
    <m/>
    <x v="0"/>
    <x v="2"/>
    <n v="0"/>
    <s v=""/>
    <x v="0"/>
  </r>
  <r>
    <s v="DL-02799"/>
    <s v="CUST-0117"/>
    <s v="CMP-089"/>
    <x v="1"/>
    <s v="Closed Lost"/>
    <s v="$156,571"/>
    <n v="156571"/>
    <x v="5"/>
    <x v="13"/>
    <x v="12"/>
    <s v="2023-02-18"/>
    <d v="2023-02-18T00:00:00"/>
    <d v="2023-04-17T00:00:00"/>
    <d v="2023-04-17T00:00:00"/>
    <d v="2023-05-02T00:00:00"/>
    <d v="2023-05-02T00:00:00"/>
    <n v="73"/>
    <n v="0"/>
    <n v="1"/>
    <n v="6.1"/>
    <s v="Southeast Asia"/>
    <m/>
    <x v="2"/>
    <x v="2"/>
    <n v="1"/>
    <n v="15"/>
    <x v="1"/>
  </r>
  <r>
    <s v="DL-02800"/>
    <s v="CUST-0289"/>
    <s v="CMP-333"/>
    <x v="1"/>
    <s v="Proposal"/>
    <s v="70693"/>
    <n v="70693"/>
    <x v="4"/>
    <x v="5"/>
    <x v="5"/>
    <s v="2023-05-05"/>
    <d v="2023-05-05T00:00:00"/>
    <d v="2023-09-05T00:00:00"/>
    <d v="2023-09-05T00:00:00"/>
    <m/>
    <s v=""/>
    <m/>
    <n v="0"/>
    <n v="1"/>
    <n v="0.5"/>
    <s v="ANZ"/>
    <m/>
    <x v="0"/>
    <x v="2"/>
    <n v="0"/>
    <s v=""/>
    <x v="0"/>
  </r>
  <r>
    <s v="DL-02801"/>
    <s v="CUST-0540"/>
    <s v="CMP-286"/>
    <x v="1"/>
    <s v="Proposal"/>
    <s v="189,075"/>
    <n v="189075"/>
    <x v="4"/>
    <x v="3"/>
    <x v="3"/>
    <s v="2022-03-04"/>
    <d v="2022-03-04T00:00:00"/>
    <d v="2022-08-29T00:00:00"/>
    <d v="2022-08-29T00:00:00"/>
    <m/>
    <s v=""/>
    <m/>
    <n v="0"/>
    <n v="1"/>
    <n v="0.5"/>
    <s v="ANZ"/>
    <m/>
    <x v="0"/>
    <x v="1"/>
    <n v="0"/>
    <s v=""/>
    <x v="0"/>
  </r>
  <r>
    <s v="DL-02802"/>
    <s v="CUST-0625"/>
    <s v=""/>
    <x v="1"/>
    <s v="Qualification"/>
    <s v="$134,073"/>
    <n v="134073"/>
    <x v="4"/>
    <x v="8"/>
    <x v="7"/>
    <s v="2024-07-31"/>
    <d v="2024-07-31T00:00:00"/>
    <d v="2024-08-25T00:00:00"/>
    <d v="2024-08-25T00:00:00"/>
    <m/>
    <s v=""/>
    <m/>
    <n v="0"/>
    <n v="1"/>
    <n v="23.8"/>
    <s v="Southeast Asia"/>
    <m/>
    <x v="0"/>
    <x v="2"/>
    <n v="0"/>
    <s v=""/>
    <x v="0"/>
  </r>
  <r>
    <s v="DL-02803"/>
    <s v="CUST-0817"/>
    <s v=""/>
    <x v="0"/>
    <s v="Qualification"/>
    <s v="$1,705"/>
    <n v="1705"/>
    <x v="4"/>
    <x v="14"/>
    <x v="13"/>
    <s v="2023-10-03"/>
    <d v="2023-10-03T00:00:00"/>
    <d v="2024-01-21T00:00:00"/>
    <d v="2024-01-21T00:00:00"/>
    <m/>
    <s v=""/>
    <m/>
    <n v="0"/>
    <n v="1"/>
    <n v="33"/>
    <s v="ANZ"/>
    <m/>
    <x v="0"/>
    <x v="0"/>
    <n v="0"/>
    <s v=""/>
    <x v="0"/>
  </r>
  <r>
    <s v="DL-02804"/>
    <s v="CUST-0590"/>
    <s v=""/>
    <x v="1"/>
    <s v="Negotiation"/>
    <s v="$197,140"/>
    <n v="197140"/>
    <x v="3"/>
    <x v="9"/>
    <x v="8"/>
    <s v="2023-12-21"/>
    <d v="2023-12-21T00:00:00"/>
    <d v="2024-03-07T00:00:00"/>
    <d v="2024-03-07T00:00:00"/>
    <m/>
    <s v=""/>
    <m/>
    <n v="0"/>
    <n v="1"/>
    <n v="22.8"/>
    <s v="Southeast Asia"/>
    <m/>
    <x v="0"/>
    <x v="1"/>
    <n v="0"/>
    <s v=""/>
    <x v="0"/>
  </r>
  <r>
    <s v="DL-02805"/>
    <s v="CUST-0263"/>
    <s v=""/>
    <x v="4"/>
    <s v="Closed Lost"/>
    <s v="9651"/>
    <n v="9651"/>
    <x v="1"/>
    <x v="32"/>
    <x v="0"/>
    <s v="2023-01-13"/>
    <d v="2023-01-13T00:00:00"/>
    <d v="2023-02-01T00:00:00"/>
    <d v="2023-02-01T00:00:00"/>
    <d v="2023-06-07T00:00:00"/>
    <d v="2023-06-07T00:00:00"/>
    <n v="145"/>
    <n v="0"/>
    <n v="1"/>
    <n v="11.6"/>
    <s v="Southeast Asia"/>
    <m/>
    <x v="2"/>
    <x v="2"/>
    <n v="1"/>
    <n v="126"/>
    <x v="0"/>
  </r>
  <r>
    <s v="DL-02806"/>
    <s v="CUST-1240"/>
    <s v="CMP-389"/>
    <x v="1"/>
    <s v="Closed Lost"/>
    <s v="$154,115"/>
    <n v="154115"/>
    <x v="2"/>
    <x v="16"/>
    <x v="15"/>
    <s v="2024-01-04"/>
    <d v="2024-01-04T00:00:00"/>
    <d v="2024-04-18T00:00:00"/>
    <d v="2024-04-18T00:00:00"/>
    <d v="2024-07-14T00:00:00"/>
    <d v="2024-07-14T00:00:00"/>
    <n v="192"/>
    <n v="0"/>
    <n v="1"/>
    <n v="33"/>
    <s v="South Asia"/>
    <m/>
    <x v="2"/>
    <x v="2"/>
    <n v="1"/>
    <n v="87"/>
    <x v="0"/>
  </r>
  <r>
    <s v="DL-02807"/>
    <s v="CUST-0078"/>
    <s v="CMP-118"/>
    <x v="2"/>
    <s v="Qualification"/>
    <s v="30521"/>
    <n v="30521"/>
    <x v="1"/>
    <x v="25"/>
    <x v="21"/>
    <s v="2023-03-11"/>
    <d v="2023-03-11T00:00:00"/>
    <d v="2023-05-20T00:00:00"/>
    <d v="2023-05-20T00:00:00"/>
    <m/>
    <s v=""/>
    <m/>
    <n v="0"/>
    <n v="1"/>
    <n v="27"/>
    <s v="South Asia"/>
    <m/>
    <x v="0"/>
    <x v="2"/>
    <n v="0"/>
    <s v=""/>
    <x v="0"/>
  </r>
  <r>
    <s v="DL-02808"/>
    <s v="CUST-0593"/>
    <s v="CMP-232"/>
    <x v="2"/>
    <s v="Negotiation"/>
    <s v="31923"/>
    <n v="31923"/>
    <x v="2"/>
    <x v="3"/>
    <x v="3"/>
    <s v="04/01/2022"/>
    <d v="2022-01-04T00:00:00"/>
    <d v="2022-05-24T00:00:00"/>
    <d v="2022-05-24T00:00:00"/>
    <m/>
    <s v=""/>
    <m/>
    <n v="0"/>
    <n v="1"/>
    <m/>
    <s v="South Asia"/>
    <m/>
    <x v="0"/>
    <x v="2"/>
    <n v="0"/>
    <s v=""/>
    <x v="0"/>
  </r>
  <r>
    <s v="DL-02809"/>
    <s v="CUST-1424"/>
    <s v="CMP-145"/>
    <x v="2"/>
    <s v="Demo"/>
    <s v="$36,723"/>
    <n v="36723"/>
    <x v="2"/>
    <x v="4"/>
    <x v="4"/>
    <s v="2024-06-10"/>
    <d v="2024-06-10T00:00:00"/>
    <d v="2024-12-05T00:00:00"/>
    <d v="2024-12-05T00:00:00"/>
    <m/>
    <s v=""/>
    <m/>
    <n v="0"/>
    <n v="1"/>
    <n v="9.3000000000000007"/>
    <s v="ANZ"/>
    <m/>
    <x v="0"/>
    <x v="2"/>
    <n v="0"/>
    <s v=""/>
    <x v="0"/>
  </r>
  <r>
    <s v="DL-02810"/>
    <s v="CUST-0015"/>
    <s v="CMP-096"/>
    <x v="1"/>
    <s v="Qualification"/>
    <s v="54K"/>
    <n v="54000"/>
    <x v="7"/>
    <x v="4"/>
    <x v="4"/>
    <s v="2022-01-30"/>
    <d v="2022-01-30T00:00:00"/>
    <d v="2022-06-19T00:00:00"/>
    <d v="2022-06-19T00:00:00"/>
    <m/>
    <s v=""/>
    <m/>
    <n v="0"/>
    <n v="1"/>
    <n v="8"/>
    <s v="ANZ"/>
    <m/>
    <x v="0"/>
    <x v="2"/>
    <n v="0"/>
    <s v=""/>
    <x v="0"/>
  </r>
  <r>
    <s v="DL-02811"/>
    <s v="CUST-1244"/>
    <s v=""/>
    <x v="4"/>
    <s v="Closed Lost"/>
    <s v="5691"/>
    <n v="5691"/>
    <x v="3"/>
    <x v="17"/>
    <x v="16"/>
    <s v="2022-07-13"/>
    <d v="2022-07-13T00:00:00"/>
    <d v="2022-09-25T00:00:00"/>
    <d v="2022-09-25T00:00:00"/>
    <d v="2022-11-02T00:00:00"/>
    <d v="2022-11-02T00:00:00"/>
    <n v="112"/>
    <n v="0"/>
    <n v="1"/>
    <n v="27.1"/>
    <s v="Middle East"/>
    <m/>
    <x v="2"/>
    <x v="2"/>
    <n v="1"/>
    <n v="38"/>
    <x v="0"/>
  </r>
  <r>
    <s v="DL-02812"/>
    <s v="CUST-0609"/>
    <s v=""/>
    <x v="0"/>
    <s v="Prospecting"/>
    <s v="3224"/>
    <n v="3224"/>
    <x v="8"/>
    <x v="25"/>
    <x v="21"/>
    <s v="24/01/2024"/>
    <d v="2024-01-24T00:00:00"/>
    <d v="2024-06-05T00:00:00"/>
    <d v="2024-06-05T00:00:00"/>
    <m/>
    <s v=""/>
    <m/>
    <n v="0"/>
    <n v="1"/>
    <n v="32.5"/>
    <s v="Middle East"/>
    <m/>
    <x v="0"/>
    <x v="1"/>
    <n v="0"/>
    <s v=""/>
    <x v="0"/>
  </r>
  <r>
    <s v="DL-02813"/>
    <s v="CUST-1100"/>
    <s v="CMP-359"/>
    <x v="3"/>
    <s v="Closed Won"/>
    <s v="$6,631"/>
    <n v="6631"/>
    <x v="8"/>
    <x v="24"/>
    <x v="15"/>
    <s v="2023-11-19"/>
    <d v="2023-11-19T00:00:00"/>
    <m/>
    <s v=""/>
    <d v="2024-02-20T00:00:00"/>
    <d v="2024-02-20T00:00:00"/>
    <n v="93"/>
    <n v="0"/>
    <n v="1"/>
    <n v="14.1"/>
    <s v="South Asia"/>
    <m/>
    <x v="1"/>
    <x v="2"/>
    <n v="1"/>
    <s v=""/>
    <x v="0"/>
  </r>
  <r>
    <s v="DL-02814"/>
    <s v="CUST-0754"/>
    <s v="CMP-342"/>
    <x v="1"/>
    <s v="Proposal"/>
    <s v="204,463"/>
    <n v="204463"/>
    <x v="2"/>
    <x v="34"/>
    <x v="16"/>
    <s v="2022-10-05"/>
    <d v="2022-10-05T00:00:00"/>
    <d v="2022-10-23T00:00:00"/>
    <d v="2022-10-23T00:00:00"/>
    <m/>
    <s v=""/>
    <m/>
    <n v="0"/>
    <n v="1"/>
    <m/>
    <s v="East Africa"/>
    <m/>
    <x v="0"/>
    <x v="2"/>
    <n v="0"/>
    <s v=""/>
    <x v="0"/>
  </r>
  <r>
    <s v="DL-02815"/>
    <s v="CUST-0573"/>
    <s v="CMP-197"/>
    <x v="2"/>
    <s v="Closed Won"/>
    <s v="31689"/>
    <n v="31689"/>
    <x v="7"/>
    <x v="4"/>
    <x v="4"/>
    <s v="2024-04-23"/>
    <d v="2024-04-23T00:00:00"/>
    <d v="2024-08-24T00:00:00"/>
    <d v="2024-08-24T00:00:00"/>
    <d v="2024-07-10T00:00:00"/>
    <d v="2024-07-10T00:00:00"/>
    <n v="78"/>
    <n v="1"/>
    <n v="4"/>
    <n v="7.1"/>
    <s v="Southeast Asia"/>
    <m/>
    <x v="1"/>
    <x v="0"/>
    <n v="1"/>
    <n v="-45"/>
    <x v="1"/>
  </r>
  <r>
    <s v="DL-02816"/>
    <s v="CUST-0589"/>
    <s v="CMP-144"/>
    <x v="4"/>
    <s v="Closed Won"/>
    <s v="3939"/>
    <n v="3939"/>
    <x v="2"/>
    <x v="19"/>
    <x v="17"/>
    <s v="2024-07-11"/>
    <d v="2024-07-11T00:00:00"/>
    <d v="2024-09-22T00:00:00"/>
    <d v="2024-09-22T00:00:00"/>
    <d v="2024-10-27T00:00:00"/>
    <d v="2024-10-27T00:00:00"/>
    <n v="108"/>
    <n v="0"/>
    <n v="1"/>
    <n v="34.200000000000003"/>
    <s v="East Africa"/>
    <m/>
    <x v="1"/>
    <x v="2"/>
    <n v="1"/>
    <n v="35"/>
    <x v="0"/>
  </r>
  <r>
    <s v="DL-02817"/>
    <s v="CUST-1219"/>
    <s v="CMP-149"/>
    <x v="2"/>
    <s v="Proposal"/>
    <s v="$13,387"/>
    <n v="13387"/>
    <x v="7"/>
    <x v="11"/>
    <x v="10"/>
    <s v="2024-02-13"/>
    <d v="2024-02-13T00:00:00"/>
    <d v="2024-04-25T00:00:00"/>
    <d v="2024-04-25T00:00:00"/>
    <m/>
    <s v=""/>
    <m/>
    <n v="0"/>
    <n v="1"/>
    <n v="14.7"/>
    <s v="South Asia"/>
    <m/>
    <x v="0"/>
    <x v="1"/>
    <n v="0"/>
    <s v=""/>
    <x v="0"/>
  </r>
  <r>
    <s v="DL-02818"/>
    <s v="CUST-1426"/>
    <s v=""/>
    <x v="4"/>
    <s v="Demo"/>
    <s v="8K"/>
    <n v="8000"/>
    <x v="0"/>
    <x v="12"/>
    <x v="11"/>
    <s v="2024-11-04"/>
    <d v="2024-11-04T00:00:00"/>
    <d v="2024-11-24T00:00:00"/>
    <d v="2024-11-24T00:00:00"/>
    <m/>
    <s v=""/>
    <m/>
    <n v="0"/>
    <n v="1"/>
    <n v="31.9"/>
    <s v="Middle East"/>
    <m/>
    <x v="0"/>
    <x v="2"/>
    <n v="0"/>
    <s v=""/>
    <x v="0"/>
  </r>
  <r>
    <s v="DL-02819"/>
    <s v="CUST-0297"/>
    <s v="CMP-269"/>
    <x v="2"/>
    <s v="Qualification"/>
    <s v="$45,581"/>
    <n v="45581"/>
    <x v="7"/>
    <x v="12"/>
    <x v="11"/>
    <s v="2024-11-10"/>
    <d v="2024-11-10T00:00:00"/>
    <d v="2025-04-12T00:00:00"/>
    <d v="2025-04-12T00:00:00"/>
    <m/>
    <s v=""/>
    <m/>
    <n v="0"/>
    <n v="1"/>
    <m/>
    <s v="East Africa"/>
    <m/>
    <x v="0"/>
    <x v="2"/>
    <n v="0"/>
    <s v=""/>
    <x v="0"/>
  </r>
  <r>
    <s v="DL-02820"/>
    <s v="CUST-1407"/>
    <s v=""/>
    <x v="1"/>
    <s v="Qualification"/>
    <s v="$214,533"/>
    <n v="214533"/>
    <x v="0"/>
    <x v="1"/>
    <x v="1"/>
    <s v="2024-04-22"/>
    <d v="2024-04-22T00:00:00"/>
    <d v="2024-10-12T00:00:00"/>
    <d v="2024-10-12T00:00:00"/>
    <m/>
    <s v=""/>
    <m/>
    <n v="0"/>
    <n v="1"/>
    <n v="27.5"/>
    <s v="Southeast Asia"/>
    <m/>
    <x v="0"/>
    <x v="0"/>
    <n v="0"/>
    <s v=""/>
    <x v="0"/>
  </r>
  <r>
    <s v="DL-02821"/>
    <s v="CUST-1279"/>
    <s v="CMP-149"/>
    <x v="1"/>
    <s v="Closed Won"/>
    <s v="182139"/>
    <n v="182139"/>
    <x v="0"/>
    <x v="25"/>
    <x v="21"/>
    <s v="2023-03-10"/>
    <d v="2023-03-10T00:00:00"/>
    <d v="2023-07-07T00:00:00"/>
    <d v="2023-07-07T00:00:00"/>
    <d v="2023-07-18T00:00:00"/>
    <d v="2023-07-18T00:00:00"/>
    <n v="130"/>
    <n v="0"/>
    <n v="1"/>
    <n v="14.4"/>
    <s v="East Africa"/>
    <m/>
    <x v="1"/>
    <x v="0"/>
    <n v="1"/>
    <n v="11"/>
    <x v="1"/>
  </r>
  <r>
    <s v="DL-02822"/>
    <s v="CUST-0922"/>
    <s v="CMP-059"/>
    <x v="3"/>
    <s v="Proposal"/>
    <s v="19K"/>
    <n v="19000"/>
    <x v="8"/>
    <x v="16"/>
    <x v="15"/>
    <s v="14/06/2022"/>
    <d v="2022-06-14T00:00:00"/>
    <d v="2022-10-30T00:00:00"/>
    <d v="2022-10-30T00:00:00"/>
    <m/>
    <s v=""/>
    <m/>
    <n v="0"/>
    <n v="1"/>
    <n v="9.9"/>
    <s v="ANZ"/>
    <m/>
    <x v="0"/>
    <x v="0"/>
    <n v="0"/>
    <s v=""/>
    <x v="0"/>
  </r>
  <r>
    <s v="DL-02823"/>
    <s v="CUST-0888"/>
    <s v="CMP-173"/>
    <x v="2"/>
    <s v="Qualification"/>
    <s v="$37,300"/>
    <n v="37300"/>
    <x v="8"/>
    <x v="0"/>
    <x v="0"/>
    <s v="2024-06-25"/>
    <d v="2024-06-25T00:00:00"/>
    <d v="2024-10-16T00:00:00"/>
    <d v="2024-10-16T00:00:00"/>
    <m/>
    <s v=""/>
    <m/>
    <n v="0"/>
    <n v="1"/>
    <n v="3.8"/>
    <s v="East Africa"/>
    <m/>
    <x v="0"/>
    <x v="2"/>
    <n v="0"/>
    <s v=""/>
    <x v="0"/>
  </r>
  <r>
    <s v="DL-02824"/>
    <s v="CUST-0632"/>
    <s v="CMP-165"/>
    <x v="0"/>
    <s v="Proposal"/>
    <s v="9,159"/>
    <n v="9159"/>
    <x v="2"/>
    <x v="13"/>
    <x v="12"/>
    <s v="2022-12-27"/>
    <d v="2022-12-27T00:00:00"/>
    <d v="2023-01-18T00:00:00"/>
    <d v="2023-01-18T00:00:00"/>
    <m/>
    <s v=""/>
    <m/>
    <n v="0"/>
    <n v="1"/>
    <n v="22"/>
    <s v="ANZ"/>
    <m/>
    <x v="0"/>
    <x v="2"/>
    <n v="0"/>
    <s v=""/>
    <x v="0"/>
  </r>
  <r>
    <s v="DL-02825"/>
    <s v="CUST-0571"/>
    <s v="CMP-180"/>
    <x v="0"/>
    <s v="Negotiation"/>
    <s v="3217"/>
    <n v="3217"/>
    <x v="1"/>
    <x v="17"/>
    <x v="16"/>
    <s v="2022-09-22"/>
    <d v="2022-09-22T00:00:00"/>
    <d v="2022-12-19T00:00:00"/>
    <d v="2022-12-19T00:00:00"/>
    <m/>
    <s v=""/>
    <m/>
    <n v="0"/>
    <n v="1"/>
    <n v="2.9"/>
    <s v="Middle East"/>
    <m/>
    <x v="0"/>
    <x v="0"/>
    <n v="0"/>
    <s v=""/>
    <x v="0"/>
  </r>
  <r>
    <s v="DL-02826"/>
    <s v="CUST-0523"/>
    <s v=""/>
    <x v="1"/>
    <s v="Closed Won"/>
    <s v="58,235"/>
    <n v="58235"/>
    <x v="0"/>
    <x v="17"/>
    <x v="16"/>
    <s v="2023-12-09"/>
    <d v="2023-12-09T00:00:00"/>
    <d v="2024-03-30T00:00:00"/>
    <d v="2024-03-30T00:00:00"/>
    <d v="2024-05-31T00:00:00"/>
    <d v="2024-05-31T00:00:00"/>
    <n v="174"/>
    <n v="0"/>
    <n v="1"/>
    <n v="20.6"/>
    <s v="Southeast Asia"/>
    <m/>
    <x v="1"/>
    <x v="0"/>
    <n v="1"/>
    <n v="62"/>
    <x v="0"/>
  </r>
  <r>
    <s v="DL-02827"/>
    <s v="CUST-0154"/>
    <s v="CMP-332"/>
    <x v="1"/>
    <s v="Negotiation"/>
    <s v="107231"/>
    <n v="107231"/>
    <x v="1"/>
    <x v="25"/>
    <x v="21"/>
    <s v="2023-05-21"/>
    <d v="2023-05-21T00:00:00"/>
    <d v="2023-07-09T00:00:00"/>
    <d v="2023-07-09T00:00:00"/>
    <m/>
    <s v=""/>
    <m/>
    <n v="0"/>
    <n v="1"/>
    <n v="14.7"/>
    <s v="South Asia"/>
    <m/>
    <x v="0"/>
    <x v="2"/>
    <n v="0"/>
    <s v=""/>
    <x v="0"/>
  </r>
  <r>
    <s v="DL-02828"/>
    <s v="CUST-0981"/>
    <s v="CMP-236"/>
    <x v="4"/>
    <s v="Demo"/>
    <s v="5214"/>
    <n v="5214"/>
    <x v="4"/>
    <x v="20"/>
    <x v="18"/>
    <s v="2022-04-06"/>
    <d v="2022-04-06T00:00:00"/>
    <d v="2022-07-09T00:00:00"/>
    <d v="2022-07-09T00:00:00"/>
    <m/>
    <s v=""/>
    <m/>
    <n v="0"/>
    <n v="1"/>
    <m/>
    <s v="ANZ"/>
    <m/>
    <x v="0"/>
    <x v="1"/>
    <n v="0"/>
    <s v=""/>
    <x v="0"/>
  </r>
  <r>
    <s v="DL-02829"/>
    <s v="CUST-1463"/>
    <s v=""/>
    <x v="2"/>
    <s v="Closed Won"/>
    <s v="$15,844"/>
    <n v="15844"/>
    <x v="0"/>
    <x v="12"/>
    <x v="11"/>
    <s v="2024-01-18"/>
    <d v="2024-01-18T00:00:00"/>
    <d v="2024-07-10T00:00:00"/>
    <d v="2024-07-10T00:00:00"/>
    <d v="2024-07-15T00:00:00"/>
    <d v="2024-07-15T00:00:00"/>
    <n v="179"/>
    <n v="1"/>
    <n v="2"/>
    <n v="26.3"/>
    <s v="South Asia"/>
    <m/>
    <x v="1"/>
    <x v="0"/>
    <n v="1"/>
    <n v="5"/>
    <x v="1"/>
  </r>
  <r>
    <s v="DL-02830"/>
    <s v="CUST-1102"/>
    <s v=""/>
    <x v="1"/>
    <s v="Closed Lost"/>
    <s v="$214,712"/>
    <n v="214712"/>
    <x v="1"/>
    <x v="0"/>
    <x v="0"/>
    <s v="2023-02-07"/>
    <d v="2023-02-07T00:00:00"/>
    <d v="2023-03-23T00:00:00"/>
    <d v="2023-03-23T00:00:00"/>
    <d v="2023-08-01T00:00:00"/>
    <d v="2023-08-01T00:00:00"/>
    <n v="175"/>
    <n v="0"/>
    <n v="1"/>
    <n v="28.5"/>
    <s v="East Africa"/>
    <m/>
    <x v="2"/>
    <x v="1"/>
    <n v="1"/>
    <n v="131"/>
    <x v="0"/>
  </r>
  <r>
    <s v="DL-02831"/>
    <s v="CUST-1477"/>
    <s v="CMP-166"/>
    <x v="2"/>
    <s v="Demo"/>
    <s v="20070"/>
    <n v="20070"/>
    <x v="2"/>
    <x v="21"/>
    <x v="19"/>
    <s v="27/03/2024"/>
    <d v="2024-03-27T00:00:00"/>
    <d v="2024-09-20T00:00:00"/>
    <d v="2024-09-20T00:00:00"/>
    <m/>
    <s v=""/>
    <m/>
    <n v="0"/>
    <n v="1"/>
    <n v="22.7"/>
    <s v="ANZ"/>
    <m/>
    <x v="0"/>
    <x v="0"/>
    <n v="0"/>
    <s v=""/>
    <x v="0"/>
  </r>
  <r>
    <s v="DL-02832"/>
    <s v="CUST-0850"/>
    <s v="CMP-241"/>
    <x v="2"/>
    <s v="Proposal"/>
    <s v="41K"/>
    <n v="41000"/>
    <x v="4"/>
    <x v="20"/>
    <x v="18"/>
    <s v="2024-09-26"/>
    <d v="2024-09-26T00:00:00"/>
    <d v="2025-03-03T00:00:00"/>
    <d v="2025-03-03T00:00:00"/>
    <m/>
    <s v=""/>
    <m/>
    <n v="0"/>
    <n v="1"/>
    <n v="2.2999999999999998"/>
    <s v="South Asia"/>
    <m/>
    <x v="0"/>
    <x v="0"/>
    <n v="0"/>
    <s v=""/>
    <x v="0"/>
  </r>
  <r>
    <s v="DL-02833"/>
    <s v="CUST-0414"/>
    <s v="CMP-164"/>
    <x v="4"/>
    <s v="Qualification"/>
    <s v="10737"/>
    <n v="10737"/>
    <x v="5"/>
    <x v="6"/>
    <x v="2"/>
    <s v="2022-07-08"/>
    <d v="2022-07-08T00:00:00"/>
    <d v="2022-11-25T00:00:00"/>
    <d v="2022-11-25T00:00:00"/>
    <m/>
    <s v=""/>
    <m/>
    <n v="0"/>
    <n v="1"/>
    <n v="15.3"/>
    <s v="East Africa"/>
    <m/>
    <x v="0"/>
    <x v="2"/>
    <n v="0"/>
    <s v=""/>
    <x v="0"/>
  </r>
  <r>
    <s v="DL-02834"/>
    <s v="CUST-0420"/>
    <s v="CMP-172"/>
    <x v="3"/>
    <s v="Closed Won"/>
    <s v="8476"/>
    <n v="8476"/>
    <x v="6"/>
    <x v="17"/>
    <x v="16"/>
    <s v="2022-02-07"/>
    <d v="2022-02-07T00:00:00"/>
    <d v="2022-04-20T00:00:00"/>
    <d v="2022-04-20T00:00:00"/>
    <d v="2022-07-27T00:00:00"/>
    <d v="2022-07-27T00:00:00"/>
    <n v="170"/>
    <n v="0"/>
    <n v="1"/>
    <n v="14.2"/>
    <s v="Southeast Asia"/>
    <m/>
    <x v="1"/>
    <x v="1"/>
    <n v="1"/>
    <n v="98"/>
    <x v="0"/>
  </r>
  <r>
    <s v="DL-02835"/>
    <s v="CUST-0817"/>
    <s v="CMP-045"/>
    <x v="4"/>
    <s v="Prospecting"/>
    <s v="11515"/>
    <n v="11515"/>
    <x v="2"/>
    <x v="17"/>
    <x v="16"/>
    <s v="2023-03-06"/>
    <d v="2023-03-06T00:00:00"/>
    <d v="2023-06-10T00:00:00"/>
    <d v="2023-06-10T00:00:00"/>
    <m/>
    <s v=""/>
    <m/>
    <n v="0"/>
    <n v="1"/>
    <n v="14.9"/>
    <s v="South Asia"/>
    <m/>
    <x v="0"/>
    <x v="0"/>
    <n v="0"/>
    <s v=""/>
    <x v="0"/>
  </r>
  <r>
    <s v="DL-02836"/>
    <s v="CUST-0385"/>
    <s v="CMP-136"/>
    <x v="2"/>
    <s v="Demo"/>
    <s v="20382"/>
    <n v="20382"/>
    <x v="6"/>
    <x v="16"/>
    <x v="15"/>
    <s v="2024-09-27"/>
    <d v="2024-09-27T00:00:00"/>
    <d v="2025-02-17T00:00:00"/>
    <d v="2025-02-17T00:00:00"/>
    <m/>
    <s v=""/>
    <m/>
    <n v="0"/>
    <n v="1"/>
    <n v="11.8"/>
    <s v="South Asia"/>
    <m/>
    <x v="0"/>
    <x v="2"/>
    <n v="0"/>
    <s v=""/>
    <x v="0"/>
  </r>
  <r>
    <s v="DL-02837"/>
    <s v="CUST-1080"/>
    <s v="CMP-052"/>
    <x v="3"/>
    <s v="Closed Won"/>
    <s v="$10,604"/>
    <n v="10604"/>
    <x v="7"/>
    <x v="25"/>
    <x v="21"/>
    <s v="2023-12-21"/>
    <d v="2023-12-21T00:00:00"/>
    <d v="2024-05-01T00:00:00"/>
    <d v="2024-05-01T00:00:00"/>
    <d v="2024-05-26T00:00:00"/>
    <d v="2024-05-26T00:00:00"/>
    <n v="157"/>
    <n v="0"/>
    <n v="1"/>
    <n v="34.700000000000003"/>
    <s v="East Africa"/>
    <m/>
    <x v="1"/>
    <x v="2"/>
    <n v="1"/>
    <n v="25"/>
    <x v="1"/>
  </r>
  <r>
    <s v="DL-02838"/>
    <s v="CUST-1155"/>
    <s v="CMP-237"/>
    <x v="0"/>
    <s v="Demo"/>
    <s v="$2,104"/>
    <n v="2104"/>
    <x v="4"/>
    <x v="42"/>
    <x v="21"/>
    <s v="2023-03-18"/>
    <d v="2023-03-18T00:00:00"/>
    <d v="2023-09-01T00:00:00"/>
    <d v="2023-09-01T00:00:00"/>
    <m/>
    <s v=""/>
    <m/>
    <n v="0"/>
    <n v="1"/>
    <n v="28.5"/>
    <s v="South Asia"/>
    <m/>
    <x v="0"/>
    <x v="0"/>
    <n v="0"/>
    <s v=""/>
    <x v="0"/>
  </r>
  <r>
    <s v="DL-02839"/>
    <s v="CUST-1375"/>
    <s v=""/>
    <x v="1"/>
    <s v="Proposal"/>
    <s v="$205,865"/>
    <n v="205865"/>
    <x v="8"/>
    <x v="0"/>
    <x v="0"/>
    <s v="2024-09-12"/>
    <d v="2024-09-12T00:00:00"/>
    <d v="2024-11-23T00:00:00"/>
    <d v="2024-11-23T00:00:00"/>
    <m/>
    <s v=""/>
    <m/>
    <n v="0"/>
    <n v="1"/>
    <m/>
    <s v="East Africa"/>
    <m/>
    <x v="0"/>
    <x v="1"/>
    <n v="0"/>
    <s v=""/>
    <x v="0"/>
  </r>
  <r>
    <s v="DL-02840"/>
    <s v="CUST-0572"/>
    <s v="CMP-132"/>
    <x v="3"/>
    <s v="Closed Won"/>
    <s v="$20,737"/>
    <n v="20737"/>
    <x v="1"/>
    <x v="22"/>
    <x v="20"/>
    <s v="13/11/2024"/>
    <d v="2024-11-13T00:00:00"/>
    <d v="2025-05-06T00:00:00"/>
    <d v="2025-05-06T00:00:00"/>
    <d v="2025-04-15T00:00:00"/>
    <d v="2025-04-15T00:00:00"/>
    <n v="153"/>
    <n v="0"/>
    <n v="1"/>
    <n v="7.7"/>
    <s v="East Africa"/>
    <m/>
    <x v="1"/>
    <x v="2"/>
    <n v="1"/>
    <n v="-21"/>
    <x v="1"/>
  </r>
  <r>
    <s v="DL-02841"/>
    <s v="CUST-0864"/>
    <s v="CMP-235"/>
    <x v="0"/>
    <s v="Prospecting"/>
    <s v="$6,941"/>
    <n v="6941"/>
    <x v="2"/>
    <x v="10"/>
    <x v="9"/>
    <s v="2022-10-30"/>
    <d v="2022-10-30T00:00:00"/>
    <d v="2023-04-24T00:00:00"/>
    <d v="2023-04-24T00:00:00"/>
    <m/>
    <s v=""/>
    <m/>
    <n v="0"/>
    <n v="1"/>
    <n v="6.4"/>
    <s v="ANZ"/>
    <m/>
    <x v="0"/>
    <x v="0"/>
    <n v="0"/>
    <s v=""/>
    <x v="0"/>
  </r>
  <r>
    <s v="DL-02842"/>
    <s v="CUST-0953"/>
    <s v="CMP-255"/>
    <x v="0"/>
    <s v="Demo"/>
    <s v="2,474"/>
    <n v="2474"/>
    <x v="1"/>
    <x v="9"/>
    <x v="8"/>
    <s v="2024-06-28"/>
    <d v="2024-06-28T00:00:00"/>
    <d v="2024-10-23T00:00:00"/>
    <d v="2024-10-23T00:00:00"/>
    <m/>
    <s v=""/>
    <m/>
    <n v="0"/>
    <n v="1"/>
    <n v="27"/>
    <s v="ANZ"/>
    <m/>
    <x v="0"/>
    <x v="0"/>
    <n v="0"/>
    <s v=""/>
    <x v="0"/>
  </r>
  <r>
    <s v="DL-02843"/>
    <s v="CUST-1034"/>
    <s v="CMP-219"/>
    <x v="4"/>
    <s v="Qualification"/>
    <s v="3972"/>
    <n v="3972"/>
    <x v="6"/>
    <x v="7"/>
    <x v="6"/>
    <s v="2024-10-13"/>
    <d v="2024-10-13T00:00:00"/>
    <d v="2025-02-05T00:00:00"/>
    <d v="2025-02-05T00:00:00"/>
    <m/>
    <s v=""/>
    <m/>
    <n v="0"/>
    <n v="1"/>
    <n v="7.4"/>
    <s v="East Africa"/>
    <m/>
    <x v="0"/>
    <x v="1"/>
    <n v="0"/>
    <s v=""/>
    <x v="0"/>
  </r>
  <r>
    <s v="DL-02844"/>
    <s v="CUST-0725"/>
    <s v="CMP-040"/>
    <x v="4"/>
    <s v="Demo"/>
    <s v="9207"/>
    <n v="9207"/>
    <x v="4"/>
    <x v="31"/>
    <x v="18"/>
    <s v="2022-05-15"/>
    <d v="2022-05-15T00:00:00"/>
    <d v="2022-10-03T00:00:00"/>
    <d v="2022-10-03T00:00:00"/>
    <m/>
    <s v=""/>
    <m/>
    <n v="0"/>
    <n v="1"/>
    <n v="0.3"/>
    <s v="Middle East"/>
    <m/>
    <x v="0"/>
    <x v="0"/>
    <n v="0"/>
    <s v=""/>
    <x v="0"/>
  </r>
  <r>
    <s v="DL-02845"/>
    <s v="CUST-0528"/>
    <s v="CMP-165"/>
    <x v="2"/>
    <s v="Closed Lost"/>
    <s v="$10,000"/>
    <n v="10000"/>
    <x v="8"/>
    <x v="3"/>
    <x v="3"/>
    <s v="2022-01-13"/>
    <d v="2022-01-13T00:00:00"/>
    <d v="2022-06-13T00:00:00"/>
    <d v="2022-06-13T00:00:00"/>
    <d v="2022-07-23T00:00:00"/>
    <d v="2022-07-23T00:00:00"/>
    <n v="191"/>
    <n v="0"/>
    <n v="1"/>
    <n v="6.7"/>
    <s v="East Africa"/>
    <m/>
    <x v="2"/>
    <x v="1"/>
    <n v="1"/>
    <n v="40"/>
    <x v="0"/>
  </r>
  <r>
    <s v="DL-02846"/>
    <s v="CUST-0377"/>
    <s v=""/>
    <x v="1"/>
    <s v="Demo"/>
    <s v="$207,010"/>
    <n v="207010"/>
    <x v="0"/>
    <x v="17"/>
    <x v="16"/>
    <s v="2024-06-23"/>
    <d v="2024-06-23T00:00:00"/>
    <d v="2024-10-31T00:00:00"/>
    <d v="2024-10-31T00:00:00"/>
    <m/>
    <s v=""/>
    <m/>
    <n v="0"/>
    <n v="1"/>
    <n v="3.4"/>
    <s v="Middle East"/>
    <m/>
    <x v="0"/>
    <x v="0"/>
    <n v="0"/>
    <s v=""/>
    <x v="0"/>
  </r>
  <r>
    <s v="DL-02847"/>
    <s v="CUST-1169"/>
    <s v=""/>
    <x v="3"/>
    <s v="Closed Lost"/>
    <s v="6648"/>
    <n v="6648"/>
    <x v="2"/>
    <x v="4"/>
    <x v="4"/>
    <s v="2024-01-20"/>
    <d v="2024-01-20T00:00:00"/>
    <d v="2024-05-18T00:00:00"/>
    <d v="2024-05-18T00:00:00"/>
    <d v="2024-07-09T00:00:00"/>
    <d v="2024-07-09T00:00:00"/>
    <n v="171"/>
    <n v="0"/>
    <n v="1"/>
    <n v="6.7"/>
    <s v="Southeast Asia"/>
    <m/>
    <x v="2"/>
    <x v="1"/>
    <n v="1"/>
    <n v="52"/>
    <x v="0"/>
  </r>
  <r>
    <s v="DL-02848"/>
    <s v="CUST-1192"/>
    <s v="CMP-121"/>
    <x v="0"/>
    <s v="Qualification"/>
    <s v="7K"/>
    <n v="7000"/>
    <x v="6"/>
    <x v="21"/>
    <x v="19"/>
    <s v="2023-10-03"/>
    <d v="2023-10-03T00:00:00"/>
    <d v="2024-02-25T00:00:00"/>
    <d v="2024-02-25T00:00:00"/>
    <m/>
    <s v=""/>
    <m/>
    <n v="0"/>
    <n v="1"/>
    <n v="26.1"/>
    <s v="Middle East"/>
    <m/>
    <x v="0"/>
    <x v="2"/>
    <n v="0"/>
    <s v=""/>
    <x v="0"/>
  </r>
  <r>
    <s v="DL-02849"/>
    <s v="CUST-0630"/>
    <s v=""/>
    <x v="1"/>
    <s v="Proposal"/>
    <s v="$74,491"/>
    <n v="74491"/>
    <x v="5"/>
    <x v="5"/>
    <x v="5"/>
    <s v="2022-06-04"/>
    <d v="2022-06-04T00:00:00"/>
    <d v="2022-09-30T00:00:00"/>
    <d v="2022-09-30T00:00:00"/>
    <m/>
    <s v=""/>
    <m/>
    <n v="0"/>
    <n v="1"/>
    <n v="11.7"/>
    <s v="East Africa"/>
    <m/>
    <x v="0"/>
    <x v="0"/>
    <n v="0"/>
    <s v=""/>
    <x v="0"/>
  </r>
  <r>
    <s v="DL-02850"/>
    <s v="CUST-0101"/>
    <s v="CMP-328"/>
    <x v="4"/>
    <s v="Qualification"/>
    <s v="$10,841"/>
    <n v="10841"/>
    <x v="2"/>
    <x v="25"/>
    <x v="21"/>
    <s v="23/03/2022"/>
    <d v="2022-03-23T00:00:00"/>
    <m/>
    <s v=""/>
    <m/>
    <s v=""/>
    <m/>
    <n v="0"/>
    <n v="1"/>
    <n v="7.1"/>
    <s v="ANZ"/>
    <m/>
    <x v="0"/>
    <x v="1"/>
    <n v="0"/>
    <s v=""/>
    <x v="0"/>
  </r>
  <r>
    <s v="DL-02851"/>
    <s v="CUST-0624"/>
    <s v="CMP-113"/>
    <x v="1"/>
    <s v="Closed Won"/>
    <s v="$78,789"/>
    <n v="78789"/>
    <x v="0"/>
    <x v="17"/>
    <x v="16"/>
    <s v="2022-02-07"/>
    <d v="2022-02-07T00:00:00"/>
    <d v="2022-05-16T00:00:00"/>
    <d v="2022-05-16T00:00:00"/>
    <d v="2022-07-19T00:00:00"/>
    <d v="2022-07-19T00:00:00"/>
    <n v="162"/>
    <n v="1"/>
    <n v="3"/>
    <n v="31.5"/>
    <s v="Middle East"/>
    <m/>
    <x v="1"/>
    <x v="1"/>
    <n v="1"/>
    <n v="64"/>
    <x v="0"/>
  </r>
  <r>
    <s v="DL-02852"/>
    <s v="CUST-0817"/>
    <s v="CMP-122"/>
    <x v="0"/>
    <s v="Proposal"/>
    <s v="8K"/>
    <n v="8000"/>
    <x v="7"/>
    <x v="10"/>
    <x v="9"/>
    <s v="2024-02-07"/>
    <d v="2024-02-07T00:00:00"/>
    <d v="2024-03-21T00:00:00"/>
    <d v="2024-03-21T00:00:00"/>
    <m/>
    <s v=""/>
    <m/>
    <n v="0"/>
    <n v="1"/>
    <n v="23.7"/>
    <s v="Middle East"/>
    <m/>
    <x v="0"/>
    <x v="0"/>
    <n v="0"/>
    <s v=""/>
    <x v="0"/>
  </r>
  <r>
    <s v="DL-02853"/>
    <s v="CUST-1171"/>
    <s v="CMP-100"/>
    <x v="1"/>
    <s v="Closed Lost"/>
    <s v="$127,169"/>
    <n v="127169"/>
    <x v="7"/>
    <x v="15"/>
    <x v="14"/>
    <s v="30/01/2022"/>
    <d v="2022-01-30T00:00:00"/>
    <d v="2022-06-18T00:00:00"/>
    <d v="2022-06-18T00:00:00"/>
    <d v="2022-06-27T00:00:00"/>
    <d v="2022-06-27T00:00:00"/>
    <n v="148"/>
    <n v="0"/>
    <n v="1"/>
    <n v="21"/>
    <s v="South Asia"/>
    <m/>
    <x v="2"/>
    <x v="2"/>
    <n v="1"/>
    <n v="9"/>
    <x v="1"/>
  </r>
  <r>
    <s v="DL-02854"/>
    <s v="CUST-1336"/>
    <s v="CMP-077"/>
    <x v="2"/>
    <s v="Proposal"/>
    <s v="$14,320"/>
    <n v="14320"/>
    <x v="3"/>
    <x v="6"/>
    <x v="2"/>
    <s v="2022-07-10"/>
    <d v="2022-07-10T00:00:00"/>
    <d v="2022-12-11T00:00:00"/>
    <d v="2022-12-11T00:00:00"/>
    <m/>
    <s v=""/>
    <m/>
    <n v="0"/>
    <n v="1"/>
    <m/>
    <s v="East Africa"/>
    <m/>
    <x v="0"/>
    <x v="2"/>
    <n v="0"/>
    <s v=""/>
    <x v="0"/>
  </r>
  <r>
    <s v="DL-02855"/>
    <s v="CUST-0593"/>
    <s v="CMP-081"/>
    <x v="0"/>
    <s v="Proposal"/>
    <s v="2481"/>
    <n v="2481"/>
    <x v="6"/>
    <x v="1"/>
    <x v="1"/>
    <s v="2024-11-11"/>
    <d v="2024-11-11T00:00:00"/>
    <d v="2025-01-15T00:00:00"/>
    <d v="2025-01-15T00:00:00"/>
    <m/>
    <s v=""/>
    <m/>
    <n v="0"/>
    <n v="1"/>
    <m/>
    <s v="South Asia"/>
    <m/>
    <x v="0"/>
    <x v="2"/>
    <n v="0"/>
    <s v=""/>
    <x v="0"/>
  </r>
  <r>
    <s v="DL-02856"/>
    <s v="CUST-0928"/>
    <s v="CMP-143"/>
    <x v="2"/>
    <s v="Closed Lost"/>
    <s v="$34,180"/>
    <n v="34180"/>
    <x v="7"/>
    <x v="8"/>
    <x v="7"/>
    <s v="2024-01-19"/>
    <d v="2024-01-19T00:00:00"/>
    <d v="2024-04-07T00:00:00"/>
    <d v="2024-04-07T00:00:00"/>
    <d v="2024-02-08T00:00:00"/>
    <d v="2024-02-08T00:00:00"/>
    <n v="20"/>
    <n v="0"/>
    <n v="1"/>
    <m/>
    <s v="ANZ"/>
    <m/>
    <x v="2"/>
    <x v="2"/>
    <n v="1"/>
    <n v="-59"/>
    <x v="1"/>
  </r>
  <r>
    <s v="DL-02857"/>
    <s v="CUST-0740"/>
    <s v=""/>
    <x v="0"/>
    <s v="Closed Won"/>
    <s v="$6,411"/>
    <n v="6411"/>
    <x v="2"/>
    <x v="10"/>
    <x v="9"/>
    <s v="2022-05-22"/>
    <d v="2022-05-22T00:00:00"/>
    <d v="2022-10-13T00:00:00"/>
    <d v="2022-10-13T00:00:00"/>
    <d v="2022-06-29T00:00:00"/>
    <d v="2022-06-29T00:00:00"/>
    <n v="38"/>
    <n v="1"/>
    <n v="1"/>
    <n v="28.5"/>
    <s v="South Asia"/>
    <m/>
    <x v="1"/>
    <x v="2"/>
    <n v="1"/>
    <n v="-106"/>
    <x v="1"/>
  </r>
  <r>
    <s v="DL-02858"/>
    <s v="CUST-1367"/>
    <s v="CMP-309"/>
    <x v="2"/>
    <s v="Qualification"/>
    <s v="$16,151"/>
    <n v="16151"/>
    <x v="1"/>
    <x v="3"/>
    <x v="3"/>
    <s v="2023-12-24"/>
    <d v="2023-12-24T00:00:00"/>
    <d v="2024-01-15T00:00:00"/>
    <d v="2024-01-15T00:00:00"/>
    <m/>
    <s v=""/>
    <m/>
    <n v="0"/>
    <n v="1"/>
    <n v="28.4"/>
    <s v="ANZ"/>
    <m/>
    <x v="0"/>
    <x v="0"/>
    <n v="0"/>
    <s v=""/>
    <x v="0"/>
  </r>
  <r>
    <s v="DL-02859"/>
    <s v="CUST-0043"/>
    <s v="CMP-280"/>
    <x v="1"/>
    <s v="Proposal"/>
    <s v="60,764"/>
    <n v="60764"/>
    <x v="6"/>
    <x v="3"/>
    <x v="3"/>
    <s v="2022-04-01"/>
    <d v="2022-04-01T00:00:00"/>
    <d v="2022-08-20T00:00:00"/>
    <d v="2022-08-20T00:00:00"/>
    <m/>
    <s v=""/>
    <m/>
    <n v="0"/>
    <n v="1"/>
    <n v="2.7"/>
    <s v="South Asia"/>
    <m/>
    <x v="0"/>
    <x v="2"/>
    <n v="0"/>
    <s v=""/>
    <x v="0"/>
  </r>
  <r>
    <s v="DL-02860"/>
    <s v="CUST-0365"/>
    <s v=""/>
    <x v="2"/>
    <s v="Closed Won"/>
    <s v="10288"/>
    <n v="10288"/>
    <x v="4"/>
    <x v="15"/>
    <x v="14"/>
    <s v="2024-09-19"/>
    <d v="2024-09-19T00:00:00"/>
    <m/>
    <s v=""/>
    <d v="2025-01-27T00:00:00"/>
    <d v="2025-01-27T00:00:00"/>
    <n v="130"/>
    <n v="1"/>
    <n v="3"/>
    <n v="17.3"/>
    <s v="Southeast Asia"/>
    <m/>
    <x v="1"/>
    <x v="2"/>
    <n v="1"/>
    <s v=""/>
    <x v="0"/>
  </r>
  <r>
    <s v="DL-02861"/>
    <s v="CUST-1142"/>
    <s v="CMP-222"/>
    <x v="2"/>
    <s v="Closed Lost"/>
    <s v="14946"/>
    <n v="14946"/>
    <x v="0"/>
    <x v="1"/>
    <x v="1"/>
    <s v="2022-11-22"/>
    <d v="2022-11-22T00:00:00"/>
    <d v="2023-04-17T00:00:00"/>
    <d v="2023-04-17T00:00:00"/>
    <d v="2023-04-28T00:00:00"/>
    <d v="2023-04-28T00:00:00"/>
    <n v="157"/>
    <n v="0"/>
    <n v="1"/>
    <m/>
    <s v="Middle East"/>
    <m/>
    <x v="2"/>
    <x v="2"/>
    <n v="1"/>
    <n v="11"/>
    <x v="1"/>
  </r>
  <r>
    <s v="DL-02862"/>
    <s v="CUST-0551"/>
    <s v="CMP-163"/>
    <x v="1"/>
    <s v="Prospecting"/>
    <s v="52,971"/>
    <n v="52971"/>
    <x v="2"/>
    <x v="21"/>
    <x v="19"/>
    <s v="2023-06-20"/>
    <d v="2023-06-20T00:00:00"/>
    <d v="2023-09-15T00:00:00"/>
    <d v="2023-09-15T00:00:00"/>
    <m/>
    <s v=""/>
    <m/>
    <n v="0"/>
    <n v="1"/>
    <n v="18.2"/>
    <s v="Southeast Asia"/>
    <m/>
    <x v="0"/>
    <x v="0"/>
    <n v="0"/>
    <s v=""/>
    <x v="0"/>
  </r>
  <r>
    <s v="DL-02863"/>
    <s v="CUST-1281"/>
    <s v=""/>
    <x v="4"/>
    <s v="Negotiation"/>
    <s v="$10,604"/>
    <n v="10604"/>
    <x v="4"/>
    <x v="11"/>
    <x v="10"/>
    <s v="2022-07-27"/>
    <d v="2022-07-27T00:00:00"/>
    <d v="2022-10-21T00:00:00"/>
    <d v="2022-10-21T00:00:00"/>
    <m/>
    <s v=""/>
    <m/>
    <n v="0"/>
    <n v="1"/>
    <n v="9.8000000000000007"/>
    <s v="East Africa"/>
    <m/>
    <x v="0"/>
    <x v="1"/>
    <n v="0"/>
    <s v=""/>
    <x v="0"/>
  </r>
  <r>
    <s v="DL-02864"/>
    <s v="CUST-0269"/>
    <s v="CMP-113"/>
    <x v="4"/>
    <s v="Negotiation"/>
    <s v="6645"/>
    <n v="6645"/>
    <x v="8"/>
    <x v="9"/>
    <x v="8"/>
    <s v="2022-11-18"/>
    <d v="2022-11-18T00:00:00"/>
    <d v="2023-05-04T00:00:00"/>
    <d v="2023-05-04T00:00:00"/>
    <m/>
    <s v=""/>
    <m/>
    <n v="0"/>
    <n v="1"/>
    <n v="22.3"/>
    <s v="South Asia"/>
    <m/>
    <x v="0"/>
    <x v="0"/>
    <n v="0"/>
    <s v=""/>
    <x v="0"/>
  </r>
  <r>
    <s v="DL-02865"/>
    <s v="CUST-0856"/>
    <s v="CMP-229"/>
    <x v="3"/>
    <s v="Qualification"/>
    <s v="$10,471"/>
    <n v="10471"/>
    <x v="1"/>
    <x v="3"/>
    <x v="3"/>
    <s v="2023-08-02"/>
    <d v="2023-08-02T00:00:00"/>
    <d v="2023-09-14T00:00:00"/>
    <d v="2023-09-14T00:00:00"/>
    <m/>
    <s v=""/>
    <m/>
    <n v="0"/>
    <n v="1"/>
    <n v="20.100000000000001"/>
    <s v="Southeast Asia"/>
    <m/>
    <x v="0"/>
    <x v="0"/>
    <n v="0"/>
    <s v=""/>
    <x v="0"/>
  </r>
  <r>
    <s v="DL-02866"/>
    <s v="CUST-0458"/>
    <s v=""/>
    <x v="2"/>
    <s v="Demo"/>
    <s v="16248"/>
    <n v="16248"/>
    <x v="0"/>
    <x v="10"/>
    <x v="9"/>
    <s v="2024-04-25"/>
    <d v="2024-04-25T00:00:00"/>
    <d v="2024-05-21T00:00:00"/>
    <d v="2024-05-21T00:00:00"/>
    <m/>
    <s v=""/>
    <m/>
    <n v="0"/>
    <n v="1"/>
    <n v="13"/>
    <s v="East Africa"/>
    <m/>
    <x v="0"/>
    <x v="2"/>
    <n v="0"/>
    <s v=""/>
    <x v="0"/>
  </r>
  <r>
    <s v="DL-02867"/>
    <s v="CUST-1202"/>
    <s v=""/>
    <x v="3"/>
    <s v="Demo"/>
    <s v="10K"/>
    <n v="10000"/>
    <x v="1"/>
    <x v="4"/>
    <x v="4"/>
    <s v="2024-04-14"/>
    <d v="2024-04-14T00:00:00"/>
    <m/>
    <s v=""/>
    <m/>
    <s v=""/>
    <m/>
    <n v="0"/>
    <n v="1"/>
    <n v="0.7"/>
    <s v="Middle East"/>
    <m/>
    <x v="0"/>
    <x v="2"/>
    <n v="0"/>
    <s v=""/>
    <x v="0"/>
  </r>
  <r>
    <s v="DL-02868"/>
    <s v="CUST-0280"/>
    <s v=""/>
    <x v="4"/>
    <s v="Closed Lost"/>
    <s v="$11,505"/>
    <n v="11505"/>
    <x v="1"/>
    <x v="22"/>
    <x v="20"/>
    <s v="2024-01-01"/>
    <d v="2024-01-01T00:00:00"/>
    <d v="2024-06-09T00:00:00"/>
    <d v="2024-06-09T00:00:00"/>
    <d v="2024-04-07T00:00:00"/>
    <d v="2024-04-07T00:00:00"/>
    <n v="97"/>
    <n v="0"/>
    <n v="1"/>
    <n v="4"/>
    <s v="Middle East"/>
    <m/>
    <x v="2"/>
    <x v="2"/>
    <n v="1"/>
    <n v="-63"/>
    <x v="1"/>
  </r>
  <r>
    <s v="DL-02869"/>
    <s v="CUST-0101"/>
    <s v=""/>
    <x v="4"/>
    <s v="Demo"/>
    <s v="10,265"/>
    <n v="10265"/>
    <x v="3"/>
    <x v="7"/>
    <x v="6"/>
    <s v="2022-04-25"/>
    <d v="2022-04-25T00:00:00"/>
    <d v="2022-08-17T00:00:00"/>
    <d v="2022-08-17T00:00:00"/>
    <m/>
    <s v=""/>
    <m/>
    <n v="0"/>
    <n v="1"/>
    <n v="14.1"/>
    <s v="East Africa"/>
    <m/>
    <x v="0"/>
    <x v="1"/>
    <n v="0"/>
    <s v=""/>
    <x v="0"/>
  </r>
  <r>
    <s v="DL-02870"/>
    <s v="CUST-0910"/>
    <s v="CMP-238"/>
    <x v="0"/>
    <s v="Closed Won"/>
    <s v="$1,313"/>
    <n v="1313"/>
    <x v="3"/>
    <x v="17"/>
    <x v="16"/>
    <s v="2022-01-26"/>
    <d v="2022-01-26T00:00:00"/>
    <d v="2022-02-20T00:00:00"/>
    <d v="2022-02-20T00:00:00"/>
    <d v="2022-02-23T00:00:00"/>
    <d v="2022-02-23T00:00:00"/>
    <n v="28"/>
    <n v="0"/>
    <n v="1"/>
    <n v="4"/>
    <s v="Middle East"/>
    <m/>
    <x v="1"/>
    <x v="2"/>
    <n v="1"/>
    <n v="3"/>
    <x v="1"/>
  </r>
  <r>
    <s v="DL-02871"/>
    <s v="CUST-0842"/>
    <s v="CMP-263"/>
    <x v="2"/>
    <s v="Demo"/>
    <s v="$44,278"/>
    <n v="44278"/>
    <x v="1"/>
    <x v="9"/>
    <x v="8"/>
    <s v="2023-12-29"/>
    <d v="2023-12-29T00:00:00"/>
    <d v="2024-05-03T00:00:00"/>
    <d v="2024-05-03T00:00:00"/>
    <m/>
    <s v=""/>
    <m/>
    <n v="0"/>
    <n v="1"/>
    <n v="10.7"/>
    <s v="Middle East"/>
    <m/>
    <x v="0"/>
    <x v="0"/>
    <n v="0"/>
    <s v=""/>
    <x v="0"/>
  </r>
  <r>
    <s v="DL-02872"/>
    <s v="CUST-1277"/>
    <s v=""/>
    <x v="2"/>
    <s v="Negotiation"/>
    <s v="$42,718"/>
    <n v="42718"/>
    <x v="3"/>
    <x v="14"/>
    <x v="13"/>
    <s v="2022-08-29"/>
    <d v="2022-08-29T00:00:00"/>
    <m/>
    <s v=""/>
    <m/>
    <s v=""/>
    <m/>
    <n v="0"/>
    <n v="1"/>
    <n v="26"/>
    <s v="Southeast Asia"/>
    <m/>
    <x v="0"/>
    <x v="2"/>
    <n v="0"/>
    <s v=""/>
    <x v="0"/>
  </r>
  <r>
    <s v="DL-02873"/>
    <s v="CUST-0961"/>
    <s v="CMP-250"/>
    <x v="2"/>
    <s v="Closed Won"/>
    <s v="18979"/>
    <n v="18979"/>
    <x v="6"/>
    <x v="3"/>
    <x v="3"/>
    <s v="2022-12-29"/>
    <d v="2022-12-29T00:00:00"/>
    <d v="2023-02-09T00:00:00"/>
    <d v="2023-02-09T00:00:00"/>
    <d v="2023-02-21T00:00:00"/>
    <d v="2023-02-21T00:00:00"/>
    <n v="54"/>
    <n v="0"/>
    <n v="1"/>
    <n v="1.2"/>
    <s v="East Africa"/>
    <m/>
    <x v="1"/>
    <x v="0"/>
    <n v="1"/>
    <n v="12"/>
    <x v="1"/>
  </r>
  <r>
    <s v="DL-02874"/>
    <s v="CUST-1047"/>
    <s v="CMP-120"/>
    <x v="1"/>
    <s v="Qualification"/>
    <s v="$88,945"/>
    <n v="88945"/>
    <x v="3"/>
    <x v="21"/>
    <x v="19"/>
    <s v="2022-02-22"/>
    <d v="2022-02-22T00:00:00"/>
    <d v="2022-05-16T00:00:00"/>
    <d v="2022-05-16T00:00:00"/>
    <m/>
    <s v=""/>
    <m/>
    <n v="0"/>
    <n v="1"/>
    <n v="22.9"/>
    <s v="Southeast Asia"/>
    <m/>
    <x v="0"/>
    <x v="1"/>
    <n v="0"/>
    <s v=""/>
    <x v="0"/>
  </r>
  <r>
    <s v="DL-02875"/>
    <s v="CUST-0781"/>
    <s v="CMP-258"/>
    <x v="0"/>
    <s v="Closed Lost"/>
    <s v="$1,945"/>
    <n v="1945"/>
    <x v="7"/>
    <x v="14"/>
    <x v="13"/>
    <s v="2023-02-17"/>
    <d v="2023-02-17T00:00:00"/>
    <d v="2023-06-17T00:00:00"/>
    <d v="2023-06-17T00:00:00"/>
    <d v="2023-06-22T00:00:00"/>
    <d v="2023-06-22T00:00:00"/>
    <n v="125"/>
    <n v="0"/>
    <n v="1"/>
    <n v="23.9"/>
    <s v="Middle East"/>
    <m/>
    <x v="2"/>
    <x v="0"/>
    <n v="1"/>
    <n v="5"/>
    <x v="1"/>
  </r>
  <r>
    <s v="DL-02876"/>
    <s v="CUST-0830"/>
    <s v="CMP-375"/>
    <x v="2"/>
    <s v="Closed Lost"/>
    <s v="29710"/>
    <n v="29710"/>
    <x v="0"/>
    <x v="20"/>
    <x v="18"/>
    <s v="2023-03-17"/>
    <d v="2023-03-17T00:00:00"/>
    <d v="2023-06-10T00:00:00"/>
    <d v="2023-06-10T00:00:00"/>
    <d v="2023-05-30T00:00:00"/>
    <d v="2023-05-30T00:00:00"/>
    <n v="74"/>
    <n v="0"/>
    <n v="1"/>
    <n v="23.6"/>
    <s v="ANZ"/>
    <m/>
    <x v="2"/>
    <x v="0"/>
    <n v="1"/>
    <n v="-11"/>
    <x v="1"/>
  </r>
  <r>
    <s v="DL-02877"/>
    <s v="CUST-0149"/>
    <s v="CMP-044"/>
    <x v="1"/>
    <s v="Closed Won"/>
    <s v="165,963"/>
    <n v="165963"/>
    <x v="2"/>
    <x v="4"/>
    <x v="4"/>
    <s v="28/05/2022"/>
    <d v="2022-05-28T00:00:00"/>
    <d v="2022-06-29T00:00:00"/>
    <d v="2022-06-29T00:00:00"/>
    <d v="2022-11-24T00:00:00"/>
    <d v="2022-11-24T00:00:00"/>
    <n v="180"/>
    <n v="1"/>
    <n v="1"/>
    <n v="28.3"/>
    <s v="South Asia"/>
    <m/>
    <x v="1"/>
    <x v="2"/>
    <n v="1"/>
    <n v="148"/>
    <x v="0"/>
  </r>
  <r>
    <s v="DL-02878"/>
    <s v="CUST-1409"/>
    <s v=""/>
    <x v="3"/>
    <s v="Qualification"/>
    <s v="11,849"/>
    <n v="11849"/>
    <x v="3"/>
    <x v="0"/>
    <x v="0"/>
    <s v="2023-11-20"/>
    <d v="2023-11-20T00:00:00"/>
    <d v="2024-05-15T00:00:00"/>
    <d v="2024-05-15T00:00:00"/>
    <m/>
    <s v=""/>
    <m/>
    <n v="0"/>
    <n v="1"/>
    <n v="28.6"/>
    <s v="ANZ"/>
    <m/>
    <x v="0"/>
    <x v="1"/>
    <n v="0"/>
    <s v=""/>
    <x v="0"/>
  </r>
  <r>
    <s v="DL-02879"/>
    <s v="CUST-0578"/>
    <s v=""/>
    <x v="1"/>
    <s v="Closed Lost"/>
    <s v="84008"/>
    <n v="84008"/>
    <x v="5"/>
    <x v="8"/>
    <x v="7"/>
    <s v="09/08/2023"/>
    <d v="2023-08-09T00:00:00"/>
    <d v="2023-12-25T00:00:00"/>
    <d v="2023-12-25T00:00:00"/>
    <d v="2023-11-22T00:00:00"/>
    <d v="2023-11-22T00:00:00"/>
    <n v="105"/>
    <n v="0"/>
    <n v="1"/>
    <n v="34.799999999999997"/>
    <s v="East Africa"/>
    <m/>
    <x v="2"/>
    <x v="2"/>
    <n v="1"/>
    <n v="-33"/>
    <x v="1"/>
  </r>
  <r>
    <s v="DL-02880"/>
    <s v="CUST-0298"/>
    <s v="CMP-056"/>
    <x v="3"/>
    <s v="Closed Won"/>
    <s v="$10,776"/>
    <n v="10776"/>
    <x v="0"/>
    <x v="7"/>
    <x v="6"/>
    <s v="2024-01-20"/>
    <d v="2024-01-20T00:00:00"/>
    <d v="2024-04-14T00:00:00"/>
    <d v="2024-04-14T00:00:00"/>
    <d v="2024-03-28T00:00:00"/>
    <d v="2024-03-28T00:00:00"/>
    <n v="68"/>
    <n v="1"/>
    <n v="4"/>
    <n v="9.1999999999999993"/>
    <s v="Middle East"/>
    <m/>
    <x v="1"/>
    <x v="1"/>
    <n v="1"/>
    <n v="-17"/>
    <x v="1"/>
  </r>
  <r>
    <s v="DL-02881"/>
    <s v="CUST-1170"/>
    <s v="CMP-035"/>
    <x v="0"/>
    <s v="Qualification"/>
    <s v="1665"/>
    <n v="1665"/>
    <x v="6"/>
    <x v="17"/>
    <x v="16"/>
    <s v="30/09/2023"/>
    <d v="2023-09-30T00:00:00"/>
    <d v="2024-01-14T00:00:00"/>
    <d v="2024-01-14T00:00:00"/>
    <m/>
    <s v=""/>
    <m/>
    <n v="0"/>
    <n v="1"/>
    <n v="11.2"/>
    <s v="East Africa"/>
    <m/>
    <x v="0"/>
    <x v="2"/>
    <n v="0"/>
    <s v=""/>
    <x v="0"/>
  </r>
  <r>
    <s v="DL-02882"/>
    <s v="CUST-1082"/>
    <s v="CMP-307"/>
    <x v="2"/>
    <s v="Proposal"/>
    <s v="$25,167"/>
    <n v="25167"/>
    <x v="0"/>
    <x v="13"/>
    <x v="12"/>
    <s v="2022-09-27"/>
    <d v="2022-09-27T00:00:00"/>
    <m/>
    <s v=""/>
    <m/>
    <s v=""/>
    <m/>
    <n v="0"/>
    <n v="1"/>
    <n v="22.9"/>
    <s v="South Asia"/>
    <m/>
    <x v="0"/>
    <x v="2"/>
    <n v="0"/>
    <s v=""/>
    <x v="0"/>
  </r>
  <r>
    <s v="DL-02883"/>
    <s v="CUST-1399"/>
    <s v=""/>
    <x v="3"/>
    <s v="Closed Won"/>
    <s v="6K"/>
    <n v="6000"/>
    <x v="0"/>
    <x v="12"/>
    <x v="11"/>
    <s v="2024-06-06"/>
    <d v="2024-06-06T00:00:00"/>
    <d v="2024-07-29T00:00:00"/>
    <d v="2024-07-29T00:00:00"/>
    <d v="2024-07-17T00:00:00"/>
    <d v="2024-07-17T00:00:00"/>
    <n v="41"/>
    <n v="1"/>
    <n v="4"/>
    <n v="24.3"/>
    <s v="East Africa"/>
    <m/>
    <x v="1"/>
    <x v="1"/>
    <n v="1"/>
    <n v="-12"/>
    <x v="1"/>
  </r>
  <r>
    <s v="DL-02884"/>
    <s v="CUST-0443"/>
    <s v="CMP-190"/>
    <x v="0"/>
    <s v="Closed Lost"/>
    <s v="$8,935"/>
    <n v="8935"/>
    <x v="4"/>
    <x v="35"/>
    <x v="1"/>
    <s v="2023-08-20"/>
    <d v="2023-08-20T00:00:00"/>
    <d v="2023-12-26T00:00:00"/>
    <d v="2023-12-26T00:00:00"/>
    <d v="2024-01-24T00:00:00"/>
    <d v="2024-01-24T00:00:00"/>
    <n v="157"/>
    <n v="0"/>
    <n v="1"/>
    <n v="3.3"/>
    <s v="ANZ"/>
    <m/>
    <x v="2"/>
    <x v="2"/>
    <n v="1"/>
    <n v="29"/>
    <x v="1"/>
  </r>
  <r>
    <s v="DL-02885"/>
    <s v="CUST-0901"/>
    <s v="CMP-385"/>
    <x v="1"/>
    <s v="Proposal"/>
    <s v="70,652"/>
    <n v="70652"/>
    <x v="0"/>
    <x v="25"/>
    <x v="21"/>
    <s v="2023-10-06"/>
    <d v="2023-10-06T00:00:00"/>
    <d v="2024-01-03T00:00:00"/>
    <d v="2024-01-03T00:00:00"/>
    <m/>
    <s v=""/>
    <m/>
    <n v="0"/>
    <n v="1"/>
    <n v="32.4"/>
    <s v="Middle East"/>
    <m/>
    <x v="0"/>
    <x v="0"/>
    <n v="0"/>
    <s v=""/>
    <x v="0"/>
  </r>
  <r>
    <s v="DL-02886"/>
    <s v="CUST-0314"/>
    <s v="CMP-115"/>
    <x v="4"/>
    <s v="Prospecting"/>
    <s v="7806"/>
    <n v="7806"/>
    <x v="7"/>
    <x v="12"/>
    <x v="11"/>
    <s v="2022-11-01"/>
    <d v="2022-11-01T00:00:00"/>
    <d v="2022-12-27T00:00:00"/>
    <d v="2022-12-27T00:00:00"/>
    <m/>
    <s v=""/>
    <m/>
    <n v="0"/>
    <n v="1"/>
    <n v="1.7"/>
    <s v="South Asia"/>
    <m/>
    <x v="0"/>
    <x v="1"/>
    <n v="0"/>
    <s v=""/>
    <x v="0"/>
  </r>
  <r>
    <s v="DL-02887"/>
    <s v="CUST-0085"/>
    <s v=""/>
    <x v="2"/>
    <s v="Proposal"/>
    <s v="36,916"/>
    <n v="36916"/>
    <x v="0"/>
    <x v="22"/>
    <x v="20"/>
    <s v="2023-08-17"/>
    <d v="2023-08-17T00:00:00"/>
    <d v="2023-12-30T00:00:00"/>
    <d v="2023-12-30T00:00:00"/>
    <m/>
    <s v=""/>
    <m/>
    <n v="0"/>
    <n v="1"/>
    <m/>
    <s v="ANZ"/>
    <m/>
    <x v="0"/>
    <x v="2"/>
    <n v="0"/>
    <s v=""/>
    <x v="0"/>
  </r>
  <r>
    <s v="DL-02888"/>
    <s v="CUST-0263"/>
    <s v="CMP-034"/>
    <x v="0"/>
    <s v="Proposal"/>
    <s v="$4,696"/>
    <n v="4696"/>
    <x v="4"/>
    <x v="11"/>
    <x v="10"/>
    <s v="2022-06-13"/>
    <d v="2022-06-13T00:00:00"/>
    <d v="2022-07-29T00:00:00"/>
    <d v="2022-07-29T00:00:00"/>
    <m/>
    <s v=""/>
    <m/>
    <n v="0"/>
    <n v="1"/>
    <n v="20.3"/>
    <s v="ANZ"/>
    <m/>
    <x v="0"/>
    <x v="2"/>
    <n v="0"/>
    <s v=""/>
    <x v="0"/>
  </r>
  <r>
    <s v="DL-02889"/>
    <s v="CUST-1192"/>
    <s v="CMP-349"/>
    <x v="4"/>
    <s v="Negotiation"/>
    <s v="7016"/>
    <n v="7016"/>
    <x v="3"/>
    <x v="15"/>
    <x v="14"/>
    <s v="2024-04-04"/>
    <d v="2024-04-04T00:00:00"/>
    <d v="2024-07-31T00:00:00"/>
    <d v="2024-07-31T00:00:00"/>
    <m/>
    <s v=""/>
    <m/>
    <n v="0"/>
    <n v="1"/>
    <n v="11.8"/>
    <s v="East Africa"/>
    <m/>
    <x v="0"/>
    <x v="2"/>
    <n v="0"/>
    <s v=""/>
    <x v="0"/>
  </r>
  <r>
    <s v="DL-02890"/>
    <s v="CUST-0588"/>
    <s v="CMP-383"/>
    <x v="1"/>
    <s v="Qualification"/>
    <s v="$133,871"/>
    <n v="133871"/>
    <x v="1"/>
    <x v="8"/>
    <x v="7"/>
    <s v="2024-11-04"/>
    <d v="2024-11-04T00:00:00"/>
    <d v="2025-02-17T00:00:00"/>
    <d v="2025-02-17T00:00:00"/>
    <m/>
    <s v=""/>
    <m/>
    <n v="0"/>
    <n v="1"/>
    <n v="14.8"/>
    <s v="South Asia"/>
    <m/>
    <x v="0"/>
    <x v="2"/>
    <n v="0"/>
    <s v=""/>
    <x v="0"/>
  </r>
  <r>
    <s v="DL-02891"/>
    <s v="CUST-0676"/>
    <s v="CMP-109"/>
    <x v="2"/>
    <s v="Proposal"/>
    <s v="$22,774"/>
    <n v="22774"/>
    <x v="2"/>
    <x v="15"/>
    <x v="14"/>
    <s v="11/08/2022"/>
    <d v="2022-08-11T00:00:00"/>
    <d v="2022-11-03T00:00:00"/>
    <d v="2022-11-03T00:00:00"/>
    <m/>
    <s v=""/>
    <m/>
    <n v="0"/>
    <n v="1"/>
    <n v="16.3"/>
    <s v="South Asia"/>
    <m/>
    <x v="0"/>
    <x v="2"/>
    <n v="0"/>
    <s v=""/>
    <x v="0"/>
  </r>
  <r>
    <s v="DL-02892"/>
    <s v="CUST-0778"/>
    <s v=""/>
    <x v="3"/>
    <s v="Closed Lost"/>
    <s v="$7,978"/>
    <n v="7978"/>
    <x v="8"/>
    <x v="15"/>
    <x v="14"/>
    <s v="2024-03-11"/>
    <d v="2024-03-11T00:00:00"/>
    <d v="2024-08-07T00:00:00"/>
    <d v="2024-08-07T00:00:00"/>
    <d v="2024-07-15T00:00:00"/>
    <d v="2024-07-15T00:00:00"/>
    <n v="126"/>
    <n v="0"/>
    <n v="1"/>
    <n v="26.1"/>
    <s v="Middle East"/>
    <m/>
    <x v="2"/>
    <x v="0"/>
    <n v="1"/>
    <n v="-23"/>
    <x v="1"/>
  </r>
  <r>
    <s v="DL-02893"/>
    <s v="CUST-0772"/>
    <s v="CMP-009"/>
    <x v="3"/>
    <s v="Closed Lost"/>
    <s v="$7,329"/>
    <n v="7329"/>
    <x v="8"/>
    <x v="1"/>
    <x v="1"/>
    <s v="15/09/2023"/>
    <d v="2023-09-15T00:00:00"/>
    <d v="2023-11-16T00:00:00"/>
    <d v="2023-11-16T00:00:00"/>
    <d v="2024-02-15T00:00:00"/>
    <d v="2024-02-15T00:00:00"/>
    <n v="153"/>
    <n v="0"/>
    <n v="1"/>
    <m/>
    <s v="Middle East"/>
    <m/>
    <x v="2"/>
    <x v="2"/>
    <n v="1"/>
    <n v="91"/>
    <x v="0"/>
  </r>
  <r>
    <s v="DL-02894"/>
    <s v="CUST-0430"/>
    <s v="CMP-257"/>
    <x v="4"/>
    <s v="Qualification"/>
    <s v="4K"/>
    <n v="4000"/>
    <x v="1"/>
    <x v="19"/>
    <x v="17"/>
    <s v="2023-01-12"/>
    <d v="2023-01-12T00:00:00"/>
    <d v="2023-01-29T00:00:00"/>
    <d v="2023-01-29T00:00:00"/>
    <m/>
    <s v=""/>
    <m/>
    <n v="0"/>
    <n v="1"/>
    <n v="9.6"/>
    <s v="Southeast Asia"/>
    <m/>
    <x v="0"/>
    <x v="0"/>
    <n v="0"/>
    <s v=""/>
    <x v="0"/>
  </r>
  <r>
    <s v="DL-02895"/>
    <s v="CUST-0711"/>
    <s v="CMP-331"/>
    <x v="1"/>
    <s v="Proposal"/>
    <s v="$124,400"/>
    <n v="124400"/>
    <x v="1"/>
    <x v="21"/>
    <x v="19"/>
    <s v="2024-02-06"/>
    <d v="2024-02-06T00:00:00"/>
    <d v="2024-04-08T00:00:00"/>
    <d v="2024-04-08T00:00:00"/>
    <m/>
    <s v=""/>
    <m/>
    <n v="0"/>
    <n v="1"/>
    <m/>
    <s v="Southeast Asia"/>
    <m/>
    <x v="0"/>
    <x v="0"/>
    <n v="0"/>
    <s v=""/>
    <x v="0"/>
  </r>
  <r>
    <s v="DL-02896"/>
    <s v="CUST-1249"/>
    <s v="CMP-306"/>
    <x v="1"/>
    <s v="Closed Lost"/>
    <s v="86808"/>
    <n v="86808"/>
    <x v="3"/>
    <x v="40"/>
    <x v="7"/>
    <s v="2023-02-02"/>
    <d v="2023-02-02T00:00:00"/>
    <d v="2023-03-29T00:00:00"/>
    <d v="2023-03-29T00:00:00"/>
    <d v="2023-07-04T00:00:00"/>
    <d v="2023-07-04T00:00:00"/>
    <n v="152"/>
    <n v="0"/>
    <n v="1"/>
    <n v="22"/>
    <s v="East Africa"/>
    <m/>
    <x v="2"/>
    <x v="0"/>
    <n v="1"/>
    <n v="97"/>
    <x v="0"/>
  </r>
  <r>
    <s v="DL-02897"/>
    <s v="CUST-1364"/>
    <s v="CMP-386"/>
    <x v="3"/>
    <s v="Demo"/>
    <s v="$20,938"/>
    <n v="20938"/>
    <x v="6"/>
    <x v="0"/>
    <x v="0"/>
    <s v="2024-12-05"/>
    <d v="2024-12-05T00:00:00"/>
    <d v="2025-03-12T00:00:00"/>
    <d v="2025-03-12T00:00:00"/>
    <m/>
    <s v=""/>
    <m/>
    <n v="0"/>
    <n v="1"/>
    <n v="6.8"/>
    <s v="Middle East"/>
    <m/>
    <x v="0"/>
    <x v="2"/>
    <n v="0"/>
    <s v=""/>
    <x v="0"/>
  </r>
  <r>
    <s v="DL-02898"/>
    <s v="CUST-0663"/>
    <s v="CMP-222"/>
    <x v="0"/>
    <s v="Closed Won"/>
    <s v="4,504"/>
    <n v="4504"/>
    <x v="6"/>
    <x v="8"/>
    <x v="7"/>
    <s v="2023-06-17"/>
    <d v="2023-06-17T00:00:00"/>
    <d v="2023-11-30T00:00:00"/>
    <d v="2023-11-30T00:00:00"/>
    <d v="2023-08-27T00:00:00"/>
    <d v="2023-08-27T00:00:00"/>
    <n v="71"/>
    <n v="1"/>
    <n v="3"/>
    <n v="16.7"/>
    <s v="Middle East"/>
    <m/>
    <x v="1"/>
    <x v="0"/>
    <n v="1"/>
    <n v="-95"/>
    <x v="1"/>
  </r>
  <r>
    <s v="DL-02899"/>
    <s v="CUST-0556"/>
    <s v="CMP-255"/>
    <x v="3"/>
    <s v="Negotiation"/>
    <s v="23,441"/>
    <n v="23441"/>
    <x v="5"/>
    <x v="3"/>
    <x v="3"/>
    <s v="2024-08-09"/>
    <d v="2024-08-09T00:00:00"/>
    <d v="2024-12-17T00:00:00"/>
    <d v="2024-12-17T00:00:00"/>
    <m/>
    <s v=""/>
    <m/>
    <n v="0"/>
    <n v="1"/>
    <n v="0.8"/>
    <s v="South Asia"/>
    <m/>
    <x v="0"/>
    <x v="2"/>
    <n v="0"/>
    <s v=""/>
    <x v="0"/>
  </r>
  <r>
    <s v="DL-02900"/>
    <s v="CUST-0050"/>
    <s v="CMP-150"/>
    <x v="1"/>
    <s v="Closed Won"/>
    <s v="$87,639"/>
    <n v="87639"/>
    <x v="5"/>
    <x v="10"/>
    <x v="9"/>
    <s v="2024-08-29"/>
    <d v="2024-08-29T00:00:00"/>
    <d v="2025-01-25T00:00:00"/>
    <d v="2025-01-25T00:00:00"/>
    <d v="2024-12-14T00:00:00"/>
    <d v="2024-12-14T00:00:00"/>
    <n v="107"/>
    <n v="1"/>
    <n v="3"/>
    <m/>
    <s v="South Asia"/>
    <m/>
    <x v="1"/>
    <x v="2"/>
    <n v="1"/>
    <n v="-42"/>
    <x v="1"/>
  </r>
  <r>
    <s v="DL-02901"/>
    <s v="CUST-0192"/>
    <s v="CMP-187"/>
    <x v="0"/>
    <s v="Closed Won"/>
    <s v="3K"/>
    <n v="3000"/>
    <x v="6"/>
    <x v="7"/>
    <x v="6"/>
    <s v="2023-10-30"/>
    <d v="2023-10-30T00:00:00"/>
    <d v="2024-02-03T00:00:00"/>
    <d v="2024-02-03T00:00:00"/>
    <d v="2023-12-09T00:00:00"/>
    <d v="2023-12-09T00:00:00"/>
    <n v="40"/>
    <n v="0"/>
    <n v="1"/>
    <n v="3.9"/>
    <s v="Middle East"/>
    <m/>
    <x v="1"/>
    <x v="2"/>
    <n v="1"/>
    <n v="-56"/>
    <x v="1"/>
  </r>
  <r>
    <s v="DL-02902"/>
    <s v="CUST-0504"/>
    <s v="CMP-319"/>
    <x v="2"/>
    <s v="Qualification"/>
    <s v="47101"/>
    <n v="47101"/>
    <x v="0"/>
    <x v="14"/>
    <x v="13"/>
    <s v="2024-06-15"/>
    <d v="2024-06-15T00:00:00"/>
    <d v="2024-07-11T00:00:00"/>
    <d v="2024-07-11T00:00:00"/>
    <m/>
    <s v=""/>
    <m/>
    <n v="0"/>
    <n v="1"/>
    <n v="16.399999999999999"/>
    <s v="Middle East"/>
    <m/>
    <x v="0"/>
    <x v="2"/>
    <n v="0"/>
    <s v=""/>
    <x v="0"/>
  </r>
  <r>
    <s v="DL-02903"/>
    <s v="CUST-0403"/>
    <s v="CMP-111"/>
    <x v="4"/>
    <s v="Prospecting"/>
    <s v="12076"/>
    <n v="12076"/>
    <x v="0"/>
    <x v="4"/>
    <x v="4"/>
    <s v="2024-12-06"/>
    <d v="2024-12-06T00:00:00"/>
    <d v="2025-03-17T00:00:00"/>
    <d v="2025-03-17T00:00:00"/>
    <m/>
    <s v=""/>
    <m/>
    <n v="0"/>
    <n v="1"/>
    <n v="31.2"/>
    <s v="ANZ"/>
    <m/>
    <x v="0"/>
    <x v="2"/>
    <n v="0"/>
    <s v=""/>
    <x v="0"/>
  </r>
  <r>
    <s v="DL-02904"/>
    <s v="CUST-0781"/>
    <s v="CMP-152"/>
    <x v="3"/>
    <s v="Prospecting"/>
    <s v="$11,669"/>
    <n v="11669"/>
    <x v="5"/>
    <x v="19"/>
    <x v="17"/>
    <s v="2022-12-07"/>
    <d v="2022-12-07T00:00:00"/>
    <d v="2023-03-13T00:00:00"/>
    <d v="2023-03-13T00:00:00"/>
    <m/>
    <s v=""/>
    <m/>
    <n v="0"/>
    <n v="1"/>
    <n v="29.3"/>
    <s v="ANZ"/>
    <m/>
    <x v="0"/>
    <x v="0"/>
    <n v="0"/>
    <s v=""/>
    <x v="0"/>
  </r>
  <r>
    <s v="DL-02905"/>
    <s v="CUST-1039"/>
    <s v=""/>
    <x v="2"/>
    <s v="Closed Won"/>
    <s v="38K"/>
    <n v="38000"/>
    <x v="6"/>
    <x v="0"/>
    <x v="0"/>
    <s v="2022-02-01"/>
    <d v="2022-02-01T00:00:00"/>
    <d v="2022-04-22T00:00:00"/>
    <d v="2022-04-22T00:00:00"/>
    <d v="2022-06-21T00:00:00"/>
    <d v="2022-06-21T00:00:00"/>
    <n v="140"/>
    <n v="0"/>
    <n v="1"/>
    <n v="15.3"/>
    <s v="East Africa"/>
    <m/>
    <x v="1"/>
    <x v="1"/>
    <n v="1"/>
    <n v="60"/>
    <x v="0"/>
  </r>
  <r>
    <s v="DL-02906"/>
    <s v="CUST-0642"/>
    <s v="CMP-141"/>
    <x v="1"/>
    <s v="Closed Lost"/>
    <s v="99,797"/>
    <n v="99797"/>
    <x v="4"/>
    <x v="5"/>
    <x v="5"/>
    <s v="16/10/2023"/>
    <d v="2023-10-16T00:00:00"/>
    <d v="2023-11-01T00:00:00"/>
    <d v="2023-11-01T00:00:00"/>
    <d v="2023-11-08T00:00:00"/>
    <d v="2023-11-08T00:00:00"/>
    <n v="23"/>
    <n v="0"/>
    <n v="1"/>
    <n v="23.3"/>
    <s v="Southeast Asia"/>
    <m/>
    <x v="2"/>
    <x v="2"/>
    <n v="1"/>
    <n v="7"/>
    <x v="1"/>
  </r>
  <r>
    <s v="DL-02907"/>
    <s v="CUST-1489"/>
    <s v="CMP-280"/>
    <x v="4"/>
    <s v="Closed Lost"/>
    <s v="5570"/>
    <n v="5570"/>
    <x v="7"/>
    <x v="4"/>
    <x v="4"/>
    <s v="2024-08-27"/>
    <d v="2024-08-27T00:00:00"/>
    <d v="2024-11-09T00:00:00"/>
    <d v="2024-11-09T00:00:00"/>
    <d v="2025-03-03T00:00:00"/>
    <d v="2025-03-03T00:00:00"/>
    <n v="188"/>
    <n v="0"/>
    <n v="1"/>
    <n v="4.3"/>
    <s v="Middle East"/>
    <m/>
    <x v="2"/>
    <x v="2"/>
    <n v="1"/>
    <n v="114"/>
    <x v="0"/>
  </r>
  <r>
    <s v="DL-02908"/>
    <s v="CUST-0488"/>
    <s v=""/>
    <x v="4"/>
    <s v="Prospecting"/>
    <s v="$6,893"/>
    <n v="6893"/>
    <x v="3"/>
    <x v="19"/>
    <x v="17"/>
    <s v="2024-11-15"/>
    <d v="2024-11-15T00:00:00"/>
    <d v="2025-05-01T00:00:00"/>
    <d v="2025-05-01T00:00:00"/>
    <m/>
    <s v=""/>
    <m/>
    <n v="0"/>
    <n v="1"/>
    <m/>
    <s v="East Africa"/>
    <m/>
    <x v="0"/>
    <x v="0"/>
    <n v="0"/>
    <s v=""/>
    <x v="0"/>
  </r>
  <r>
    <s v="DL-02909"/>
    <s v="CUST-0473"/>
    <s v=""/>
    <x v="2"/>
    <s v="Qualification"/>
    <s v="$20,393"/>
    <n v="20393"/>
    <x v="2"/>
    <x v="20"/>
    <x v="18"/>
    <s v="2024-10-24"/>
    <d v="2024-10-24T00:00:00"/>
    <d v="2024-12-08T00:00:00"/>
    <d v="2024-12-08T00:00:00"/>
    <m/>
    <s v=""/>
    <m/>
    <n v="0"/>
    <n v="1"/>
    <n v="27"/>
    <s v="Middle East"/>
    <m/>
    <x v="0"/>
    <x v="2"/>
    <n v="0"/>
    <s v=""/>
    <x v="0"/>
  </r>
  <r>
    <s v="DL-02910"/>
    <s v="CUST-1062"/>
    <s v="CMP-313"/>
    <x v="0"/>
    <s v="Closed Won"/>
    <s v="$6,285"/>
    <n v="6285"/>
    <x v="4"/>
    <x v="1"/>
    <x v="1"/>
    <s v="2023-04-10"/>
    <d v="2023-04-10T00:00:00"/>
    <m/>
    <s v=""/>
    <d v="2023-07-23T00:00:00"/>
    <d v="2023-07-23T00:00:00"/>
    <n v="104"/>
    <n v="1"/>
    <n v="2"/>
    <n v="1.2"/>
    <s v="Southeast Asia"/>
    <m/>
    <x v="1"/>
    <x v="1"/>
    <n v="1"/>
    <s v=""/>
    <x v="0"/>
  </r>
  <r>
    <s v="DL-02911"/>
    <s v="CUST-1281"/>
    <s v="CMP-105"/>
    <x v="4"/>
    <s v="Prospecting"/>
    <s v="6463"/>
    <n v="6463"/>
    <x v="3"/>
    <x v="25"/>
    <x v="21"/>
    <s v="16/03/2023"/>
    <d v="2023-03-16T00:00:00"/>
    <d v="2023-07-11T00:00:00"/>
    <d v="2023-07-11T00:00:00"/>
    <m/>
    <s v=""/>
    <m/>
    <n v="0"/>
    <n v="1"/>
    <n v="17"/>
    <s v="Southeast Asia"/>
    <m/>
    <x v="0"/>
    <x v="1"/>
    <n v="0"/>
    <s v=""/>
    <x v="0"/>
  </r>
  <r>
    <s v="DL-02912"/>
    <s v="CUST-0720"/>
    <s v=""/>
    <x v="0"/>
    <s v="Prospecting"/>
    <s v="7K"/>
    <n v="7000"/>
    <x v="5"/>
    <x v="25"/>
    <x v="21"/>
    <s v="2024-05-07"/>
    <d v="2024-05-07T00:00:00"/>
    <d v="2024-05-25T00:00:00"/>
    <d v="2024-05-25T00:00:00"/>
    <m/>
    <s v=""/>
    <m/>
    <n v="0"/>
    <n v="1"/>
    <n v="2.1"/>
    <s v="Southeast Asia"/>
    <m/>
    <x v="0"/>
    <x v="2"/>
    <n v="0"/>
    <s v=""/>
    <x v="0"/>
  </r>
  <r>
    <s v="DL-02913"/>
    <s v="CUST-1146"/>
    <s v=""/>
    <x v="0"/>
    <s v="Demo"/>
    <s v="6,528"/>
    <n v="6528"/>
    <x v="7"/>
    <x v="8"/>
    <x v="7"/>
    <s v="2023-06-17"/>
    <d v="2023-06-17T00:00:00"/>
    <d v="2023-07-04T00:00:00"/>
    <d v="2023-07-04T00:00:00"/>
    <m/>
    <s v=""/>
    <m/>
    <n v="0"/>
    <n v="1"/>
    <n v="30.2"/>
    <s v="East Africa"/>
    <m/>
    <x v="0"/>
    <x v="0"/>
    <n v="0"/>
    <s v=""/>
    <x v="0"/>
  </r>
  <r>
    <s v="DL-02914"/>
    <s v="CUST-0584"/>
    <s v="CMP-041"/>
    <x v="0"/>
    <s v="Prospecting"/>
    <s v="8,569"/>
    <n v="8569"/>
    <x v="7"/>
    <x v="7"/>
    <x v="6"/>
    <s v="13/04/2022"/>
    <d v="2022-04-13T00:00:00"/>
    <d v="2022-06-26T00:00:00"/>
    <d v="2022-06-26T00:00:00"/>
    <m/>
    <s v=""/>
    <m/>
    <n v="0"/>
    <n v="1"/>
    <n v="13"/>
    <s v="South Asia"/>
    <m/>
    <x v="0"/>
    <x v="1"/>
    <n v="0"/>
    <s v=""/>
    <x v="0"/>
  </r>
  <r>
    <s v="DL-02915"/>
    <s v="CUST-0948"/>
    <s v="CMP-297"/>
    <x v="2"/>
    <s v="Qualification"/>
    <s v="18307"/>
    <n v="18307"/>
    <x v="7"/>
    <x v="6"/>
    <x v="2"/>
    <s v="16/12/2022"/>
    <d v="2022-12-16T00:00:00"/>
    <d v="2023-04-14T00:00:00"/>
    <d v="2023-04-14T00:00:00"/>
    <m/>
    <s v=""/>
    <m/>
    <n v="0"/>
    <n v="1"/>
    <n v="14.7"/>
    <s v="East Africa"/>
    <m/>
    <x v="0"/>
    <x v="1"/>
    <n v="0"/>
    <s v=""/>
    <x v="0"/>
  </r>
  <r>
    <s v="DL-02916"/>
    <s v="CUST-0959"/>
    <s v="CMP-112"/>
    <x v="1"/>
    <s v="Demo"/>
    <s v="105804"/>
    <n v="105804"/>
    <x v="0"/>
    <x v="8"/>
    <x v="7"/>
    <s v="2023-03-26"/>
    <d v="2023-03-26T00:00:00"/>
    <d v="2023-05-19T00:00:00"/>
    <d v="2023-05-19T00:00:00"/>
    <m/>
    <s v=""/>
    <m/>
    <n v="0"/>
    <n v="1"/>
    <m/>
    <s v="Southeast Asia"/>
    <m/>
    <x v="0"/>
    <x v="2"/>
    <n v="0"/>
    <s v=""/>
    <x v="0"/>
  </r>
  <r>
    <s v="DL-02917"/>
    <s v="CUST-1016"/>
    <s v="CMP-298"/>
    <x v="1"/>
    <s v="Closed Lost"/>
    <s v="$107,528"/>
    <n v="107528"/>
    <x v="8"/>
    <x v="14"/>
    <x v="13"/>
    <s v="2023-12-19"/>
    <d v="2023-12-19T00:00:00"/>
    <d v="2024-05-01T00:00:00"/>
    <d v="2024-05-01T00:00:00"/>
    <d v="2024-07-05T00:00:00"/>
    <d v="2024-07-05T00:00:00"/>
    <n v="199"/>
    <n v="0"/>
    <n v="1"/>
    <n v="12.3"/>
    <s v="East Africa"/>
    <m/>
    <x v="2"/>
    <x v="2"/>
    <n v="1"/>
    <n v="65"/>
    <x v="0"/>
  </r>
  <r>
    <s v="DL-02918"/>
    <s v="CUST-1111"/>
    <s v="CMP-113"/>
    <x v="0"/>
    <s v="Proposal"/>
    <s v="9,566"/>
    <n v="9566"/>
    <x v="8"/>
    <x v="9"/>
    <x v="8"/>
    <s v="2024-05-06"/>
    <d v="2024-05-06T00:00:00"/>
    <d v="2024-07-17T00:00:00"/>
    <d v="2024-07-17T00:00:00"/>
    <m/>
    <s v=""/>
    <m/>
    <n v="0"/>
    <n v="1"/>
    <n v="31.3"/>
    <s v="East Africa"/>
    <m/>
    <x v="0"/>
    <x v="2"/>
    <n v="0"/>
    <s v=""/>
    <x v="0"/>
  </r>
  <r>
    <s v="DL-02919"/>
    <s v="CUST-0675"/>
    <s v=""/>
    <x v="4"/>
    <s v="Qualification"/>
    <s v="8884"/>
    <n v="8884"/>
    <x v="1"/>
    <x v="10"/>
    <x v="9"/>
    <s v="2023-09-12"/>
    <d v="2023-09-12T00:00:00"/>
    <d v="2023-10-27T00:00:00"/>
    <d v="2023-10-27T00:00:00"/>
    <m/>
    <s v=""/>
    <m/>
    <n v="0"/>
    <n v="1"/>
    <n v="9.1"/>
    <s v="East Africa"/>
    <m/>
    <x v="0"/>
    <x v="2"/>
    <n v="0"/>
    <s v=""/>
    <x v="0"/>
  </r>
  <r>
    <s v="DL-02920"/>
    <s v="CUST-1204"/>
    <s v="CMP-143"/>
    <x v="2"/>
    <s v="Qualification"/>
    <s v="$31,673"/>
    <n v="31673"/>
    <x v="4"/>
    <x v="7"/>
    <x v="6"/>
    <s v="2023-08-15"/>
    <d v="2023-08-15T00:00:00"/>
    <d v="2023-11-20T00:00:00"/>
    <d v="2023-11-20T00:00:00"/>
    <m/>
    <s v=""/>
    <m/>
    <n v="0"/>
    <n v="1"/>
    <n v="24.2"/>
    <s v="ANZ"/>
    <m/>
    <x v="0"/>
    <x v="2"/>
    <n v="0"/>
    <s v=""/>
    <x v="0"/>
  </r>
  <r>
    <s v="DL-02921"/>
    <s v="CUST-0229"/>
    <s v="CMP-037"/>
    <x v="0"/>
    <s v="Closed Lost"/>
    <s v="8236"/>
    <n v="8236"/>
    <x v="0"/>
    <x v="0"/>
    <x v="0"/>
    <s v="2023-11-12"/>
    <d v="2023-11-12T00:00:00"/>
    <d v="2023-12-23T00:00:00"/>
    <d v="2023-12-23T00:00:00"/>
    <d v="2024-02-03T00:00:00"/>
    <d v="2024-02-03T00:00:00"/>
    <n v="83"/>
    <n v="0"/>
    <n v="1"/>
    <n v="22.7"/>
    <s v="South Asia"/>
    <m/>
    <x v="2"/>
    <x v="1"/>
    <n v="1"/>
    <n v="42"/>
    <x v="0"/>
  </r>
  <r>
    <s v="DL-02922"/>
    <s v="CUST-0053"/>
    <s v="CMP-332"/>
    <x v="2"/>
    <s v="Closed Lost"/>
    <s v="$26,371"/>
    <n v="26371"/>
    <x v="3"/>
    <x v="12"/>
    <x v="11"/>
    <s v="2022-02-11"/>
    <d v="2022-02-11T00:00:00"/>
    <d v="2022-04-29T00:00:00"/>
    <d v="2022-04-29T00:00:00"/>
    <d v="2022-07-09T00:00:00"/>
    <d v="2022-07-09T00:00:00"/>
    <n v="148"/>
    <n v="0"/>
    <n v="1"/>
    <m/>
    <s v="South Asia"/>
    <m/>
    <x v="2"/>
    <x v="2"/>
    <n v="1"/>
    <n v="71"/>
    <x v="0"/>
  </r>
  <r>
    <s v="DL-02923"/>
    <s v="CUST-1181"/>
    <s v="CMP-041"/>
    <x v="0"/>
    <s v="Qualification"/>
    <s v="$3,852"/>
    <n v="3852"/>
    <x v="2"/>
    <x v="13"/>
    <x v="12"/>
    <s v="2024-12-17"/>
    <d v="2024-12-17T00:00:00"/>
    <d v="2025-04-17T00:00:00"/>
    <d v="2025-04-17T00:00:00"/>
    <m/>
    <s v=""/>
    <m/>
    <n v="0"/>
    <n v="1"/>
    <n v="25.6"/>
    <s v="South Asia"/>
    <m/>
    <x v="0"/>
    <x v="0"/>
    <n v="0"/>
    <s v=""/>
    <x v="0"/>
  </r>
  <r>
    <s v="DL-02924"/>
    <s v="CUST-0754"/>
    <s v="CMP-265"/>
    <x v="4"/>
    <s v="Closed Won"/>
    <s v="$5,065"/>
    <n v="5065"/>
    <x v="7"/>
    <x v="20"/>
    <x v="18"/>
    <s v="2023-06-02"/>
    <d v="2023-06-02T00:00:00"/>
    <d v="2023-08-03T00:00:00"/>
    <d v="2023-08-03T00:00:00"/>
    <d v="2023-07-16T00:00:00"/>
    <d v="2023-07-16T00:00:00"/>
    <n v="44"/>
    <n v="1"/>
    <n v="2"/>
    <n v="21.2"/>
    <s v="Southeast Asia"/>
    <m/>
    <x v="1"/>
    <x v="2"/>
    <n v="1"/>
    <n v="-18"/>
    <x v="1"/>
  </r>
  <r>
    <s v="DL-02925"/>
    <s v="CUST-1443"/>
    <s v="CMP-163"/>
    <x v="3"/>
    <s v="Closed Won"/>
    <s v="$6,993"/>
    <n v="6993"/>
    <x v="4"/>
    <x v="17"/>
    <x v="16"/>
    <s v="2024-05-28"/>
    <d v="2024-05-28T00:00:00"/>
    <d v="2024-10-03T00:00:00"/>
    <d v="2024-10-03T00:00:00"/>
    <d v="2024-11-16T00:00:00"/>
    <d v="2024-11-16T00:00:00"/>
    <n v="172"/>
    <n v="0"/>
    <n v="1"/>
    <m/>
    <s v="Southeast Asia"/>
    <m/>
    <x v="1"/>
    <x v="2"/>
    <n v="1"/>
    <n v="44"/>
    <x v="0"/>
  </r>
  <r>
    <s v="DL-02926"/>
    <s v="CUST-0906"/>
    <s v="CMP-339"/>
    <x v="2"/>
    <s v="Prospecting"/>
    <s v="29760"/>
    <n v="29760"/>
    <x v="3"/>
    <x v="13"/>
    <x v="12"/>
    <s v="2023-08-11"/>
    <d v="2023-08-11T00:00:00"/>
    <d v="2023-08-29T00:00:00"/>
    <d v="2023-08-29T00:00:00"/>
    <m/>
    <s v=""/>
    <m/>
    <n v="0"/>
    <n v="1"/>
    <n v="5.8"/>
    <s v="ANZ"/>
    <m/>
    <x v="0"/>
    <x v="2"/>
    <n v="0"/>
    <s v=""/>
    <x v="0"/>
  </r>
  <r>
    <s v="DL-02927"/>
    <s v="CUST-1288"/>
    <s v=""/>
    <x v="4"/>
    <s v="Negotiation"/>
    <s v="8,210"/>
    <n v="8210"/>
    <x v="3"/>
    <x v="15"/>
    <x v="14"/>
    <s v="2022-10-26"/>
    <d v="2022-10-26T00:00:00"/>
    <d v="2023-01-29T00:00:00"/>
    <d v="2023-01-29T00:00:00"/>
    <m/>
    <s v=""/>
    <m/>
    <n v="0"/>
    <n v="1"/>
    <m/>
    <s v="ANZ"/>
    <m/>
    <x v="0"/>
    <x v="0"/>
    <n v="0"/>
    <s v=""/>
    <x v="0"/>
  </r>
  <r>
    <s v="DL-02928"/>
    <s v="CUST-0681"/>
    <s v=""/>
    <x v="4"/>
    <s v="Demo"/>
    <s v="$11,238"/>
    <n v="11238"/>
    <x v="0"/>
    <x v="17"/>
    <x v="16"/>
    <s v="2022-05-29"/>
    <d v="2022-05-29T00:00:00"/>
    <d v="2022-06-13T00:00:00"/>
    <d v="2022-06-13T00:00:00"/>
    <m/>
    <s v=""/>
    <m/>
    <n v="0"/>
    <n v="1"/>
    <n v="19.600000000000001"/>
    <s v="East Africa"/>
    <m/>
    <x v="0"/>
    <x v="0"/>
    <n v="0"/>
    <s v=""/>
    <x v="0"/>
  </r>
  <r>
    <s v="DL-02929"/>
    <s v="CUST-1379"/>
    <s v="CMP-384"/>
    <x v="3"/>
    <s v="Qualification"/>
    <s v="8K"/>
    <n v="8000"/>
    <x v="5"/>
    <x v="6"/>
    <x v="2"/>
    <s v="2024-05-19"/>
    <d v="2024-05-19T00:00:00"/>
    <d v="2024-06-14T00:00:00"/>
    <d v="2024-06-14T00:00:00"/>
    <m/>
    <s v=""/>
    <m/>
    <n v="0"/>
    <n v="1"/>
    <n v="20"/>
    <s v="East Africa"/>
    <m/>
    <x v="0"/>
    <x v="2"/>
    <n v="0"/>
    <s v=""/>
    <x v="0"/>
  </r>
  <r>
    <s v="DL-02930"/>
    <s v="CUST-0802"/>
    <s v="CMP-143"/>
    <x v="4"/>
    <s v="Closed Won"/>
    <s v="8K"/>
    <n v="8000"/>
    <x v="5"/>
    <x v="8"/>
    <x v="7"/>
    <s v="2022-07-12"/>
    <d v="2022-07-12T00:00:00"/>
    <d v="2022-09-24T00:00:00"/>
    <d v="2022-09-24T00:00:00"/>
    <d v="2022-08-04T00:00:00"/>
    <d v="2022-08-04T00:00:00"/>
    <n v="23"/>
    <n v="0"/>
    <n v="1"/>
    <n v="18.399999999999999"/>
    <s v="Southeast Asia"/>
    <m/>
    <x v="1"/>
    <x v="2"/>
    <n v="1"/>
    <n v="-51"/>
    <x v="1"/>
  </r>
  <r>
    <s v="DL-02931"/>
    <s v="CUST-0547"/>
    <s v=""/>
    <x v="1"/>
    <s v="Demo"/>
    <s v="71,790"/>
    <n v="71790"/>
    <x v="6"/>
    <x v="14"/>
    <x v="13"/>
    <s v="20/11/2024"/>
    <d v="2024-11-20T00:00:00"/>
    <d v="2025-01-24T00:00:00"/>
    <d v="2025-01-24T00:00:00"/>
    <m/>
    <s v=""/>
    <m/>
    <n v="0"/>
    <n v="1"/>
    <n v="33.9"/>
    <s v="South Asia"/>
    <m/>
    <x v="0"/>
    <x v="0"/>
    <n v="0"/>
    <s v=""/>
    <x v="0"/>
  </r>
  <r>
    <s v="DL-02932"/>
    <s v="CUST-0008"/>
    <s v="CMP-079"/>
    <x v="1"/>
    <s v="Proposal"/>
    <s v="187609"/>
    <n v="187609"/>
    <x v="3"/>
    <x v="14"/>
    <x v="13"/>
    <s v="2024-06-04"/>
    <d v="2024-06-04T00:00:00"/>
    <d v="2024-11-21T00:00:00"/>
    <d v="2024-11-21T00:00:00"/>
    <m/>
    <s v=""/>
    <m/>
    <n v="0"/>
    <n v="1"/>
    <n v="10.6"/>
    <s v="South Asia"/>
    <m/>
    <x v="0"/>
    <x v="1"/>
    <n v="0"/>
    <s v=""/>
    <x v="0"/>
  </r>
  <r>
    <s v="DL-02933"/>
    <s v="CUST-1193"/>
    <s v="CMP-097"/>
    <x v="4"/>
    <s v="Closed Won"/>
    <s v="9,402"/>
    <n v="9402"/>
    <x v="8"/>
    <x v="4"/>
    <x v="4"/>
    <s v="2024-09-23"/>
    <d v="2024-09-23T00:00:00"/>
    <d v="2025-03-05T00:00:00"/>
    <d v="2025-03-05T00:00:00"/>
    <d v="2024-12-27T00:00:00"/>
    <d v="2024-12-27T00:00:00"/>
    <n v="95"/>
    <n v="0"/>
    <n v="1"/>
    <n v="32.799999999999997"/>
    <s v="ANZ"/>
    <m/>
    <x v="1"/>
    <x v="1"/>
    <n v="1"/>
    <n v="-68"/>
    <x v="1"/>
  </r>
  <r>
    <s v="DL-02934"/>
    <s v="CUST-1364"/>
    <s v="CMP-158"/>
    <x v="2"/>
    <s v="Closed Won"/>
    <s v="32,394"/>
    <n v="32394"/>
    <x v="7"/>
    <x v="41"/>
    <x v="12"/>
    <s v="26/07/2024"/>
    <d v="2024-07-26T00:00:00"/>
    <d v="2024-10-29T00:00:00"/>
    <d v="2024-10-29T00:00:00"/>
    <d v="2024-12-28T00:00:00"/>
    <d v="2024-12-28T00:00:00"/>
    <n v="155"/>
    <n v="1"/>
    <n v="1"/>
    <n v="1.2"/>
    <s v="Middle East"/>
    <m/>
    <x v="1"/>
    <x v="2"/>
    <n v="1"/>
    <n v="60"/>
    <x v="0"/>
  </r>
  <r>
    <s v="DL-02935"/>
    <s v="CUST-0535"/>
    <s v="CMP-266"/>
    <x v="1"/>
    <s v="Proposal"/>
    <s v="$166,270"/>
    <n v="166270"/>
    <x v="3"/>
    <x v="12"/>
    <x v="11"/>
    <s v="2022-03-19"/>
    <d v="2022-03-19T00:00:00"/>
    <d v="2022-04-04T00:00:00"/>
    <d v="2022-04-04T00:00:00"/>
    <m/>
    <s v=""/>
    <m/>
    <n v="0"/>
    <n v="1"/>
    <n v="7.8"/>
    <s v="South Asia"/>
    <m/>
    <x v="0"/>
    <x v="0"/>
    <n v="0"/>
    <s v=""/>
    <x v="0"/>
  </r>
  <r>
    <s v="DL-02936"/>
    <s v="CUST-1070"/>
    <s v="CMP-185"/>
    <x v="3"/>
    <s v="Closed Won"/>
    <s v="17125"/>
    <n v="17125"/>
    <x v="0"/>
    <x v="14"/>
    <x v="13"/>
    <s v="2022-11-04"/>
    <d v="2022-11-04T00:00:00"/>
    <d v="2023-02-22T00:00:00"/>
    <d v="2023-02-22T00:00:00"/>
    <d v="2023-04-26T00:00:00"/>
    <d v="2023-04-26T00:00:00"/>
    <n v="173"/>
    <n v="0"/>
    <n v="1"/>
    <n v="27.5"/>
    <s v="Southeast Asia"/>
    <m/>
    <x v="1"/>
    <x v="0"/>
    <n v="1"/>
    <n v="63"/>
    <x v="0"/>
  </r>
  <r>
    <s v="DL-02937"/>
    <s v="CUST-0298"/>
    <s v="CMP-315"/>
    <x v="2"/>
    <s v="Qualification"/>
    <s v="15K"/>
    <n v="15000"/>
    <x v="1"/>
    <x v="20"/>
    <x v="18"/>
    <s v="2023-08-10"/>
    <d v="2023-08-10T00:00:00"/>
    <d v="2024-01-07T00:00:00"/>
    <d v="2024-01-07T00:00:00"/>
    <m/>
    <s v=""/>
    <m/>
    <n v="0"/>
    <n v="1"/>
    <n v="33.4"/>
    <s v="South Asia"/>
    <m/>
    <x v="0"/>
    <x v="1"/>
    <n v="0"/>
    <s v=""/>
    <x v="0"/>
  </r>
  <r>
    <s v="DL-02938"/>
    <s v="CUST-0306"/>
    <s v="CMP-262"/>
    <x v="2"/>
    <s v="Demo"/>
    <s v="12,619"/>
    <n v="12619"/>
    <x v="4"/>
    <x v="27"/>
    <x v="8"/>
    <s v="06/05/2024"/>
    <d v="2024-05-06T00:00:00"/>
    <d v="2024-08-13T00:00:00"/>
    <d v="2024-08-13T00:00:00"/>
    <m/>
    <s v=""/>
    <m/>
    <n v="0"/>
    <n v="1"/>
    <n v="24.6"/>
    <s v="Southeast Asia"/>
    <m/>
    <x v="0"/>
    <x v="1"/>
    <n v="0"/>
    <s v=""/>
    <x v="0"/>
  </r>
  <r>
    <s v="DL-02939"/>
    <s v="CUST-1449"/>
    <s v="CMP-125"/>
    <x v="2"/>
    <s v="Negotiation"/>
    <s v="$27,678"/>
    <n v="27678"/>
    <x v="5"/>
    <x v="25"/>
    <x v="21"/>
    <s v="2024-03-17"/>
    <d v="2024-03-17T00:00:00"/>
    <d v="2024-08-29T00:00:00"/>
    <d v="2024-08-29T00:00:00"/>
    <m/>
    <s v=""/>
    <m/>
    <n v="0"/>
    <n v="1"/>
    <n v="1.7"/>
    <s v="South Asia"/>
    <m/>
    <x v="0"/>
    <x v="2"/>
    <n v="0"/>
    <s v=""/>
    <x v="0"/>
  </r>
  <r>
    <s v="DL-02940"/>
    <s v="CUST-0435"/>
    <s v="CMP-185"/>
    <x v="2"/>
    <s v="Proposal"/>
    <s v="$40,255"/>
    <n v="40255"/>
    <x v="6"/>
    <x v="6"/>
    <x v="2"/>
    <s v="2024-09-05"/>
    <d v="2024-09-05T00:00:00"/>
    <d v="2024-10-11T00:00:00"/>
    <d v="2024-10-11T00:00:00"/>
    <m/>
    <s v=""/>
    <m/>
    <n v="0"/>
    <n v="1"/>
    <n v="3.9"/>
    <s v="ANZ"/>
    <m/>
    <x v="0"/>
    <x v="2"/>
    <n v="0"/>
    <s v=""/>
    <x v="0"/>
  </r>
  <r>
    <s v="DL-02941"/>
    <s v="CUST-1384"/>
    <s v="CMP-126"/>
    <x v="1"/>
    <s v="Closed Lost"/>
    <s v="$150,174"/>
    <n v="150174"/>
    <x v="7"/>
    <x v="10"/>
    <x v="9"/>
    <s v="2023-11-29"/>
    <d v="2023-11-29T00:00:00"/>
    <d v="2024-05-09T00:00:00"/>
    <d v="2024-05-09T00:00:00"/>
    <d v="2024-03-21T00:00:00"/>
    <d v="2024-03-21T00:00:00"/>
    <n v="113"/>
    <n v="0"/>
    <n v="1"/>
    <n v="3"/>
    <s v="South Asia"/>
    <m/>
    <x v="2"/>
    <x v="0"/>
    <n v="1"/>
    <n v="-49"/>
    <x v="1"/>
  </r>
  <r>
    <s v="DL-02942"/>
    <s v="CUST-1250"/>
    <s v="CMP-306"/>
    <x v="0"/>
    <s v="Proposal"/>
    <s v="$9,405"/>
    <n v="9405"/>
    <x v="5"/>
    <x v="3"/>
    <x v="3"/>
    <s v="2022-10-21"/>
    <d v="2022-10-21T00:00:00"/>
    <d v="2023-01-26T00:00:00"/>
    <d v="2023-01-26T00:00:00"/>
    <m/>
    <s v=""/>
    <m/>
    <n v="0"/>
    <n v="1"/>
    <n v="21.1"/>
    <s v="South Asia"/>
    <m/>
    <x v="0"/>
    <x v="2"/>
    <n v="0"/>
    <s v=""/>
    <x v="0"/>
  </r>
  <r>
    <s v="DL-02943"/>
    <s v="CUST-1447"/>
    <s v="CMP-238"/>
    <x v="1"/>
    <s v="Closed Won"/>
    <s v="$48,376"/>
    <n v="48376"/>
    <x v="6"/>
    <x v="3"/>
    <x v="3"/>
    <s v="2022-10-14"/>
    <d v="2022-10-14T00:00:00"/>
    <d v="2022-12-04T00:00:00"/>
    <d v="2022-12-04T00:00:00"/>
    <d v="2023-03-28T00:00:00"/>
    <d v="2023-03-28T00:00:00"/>
    <n v="165"/>
    <n v="0"/>
    <n v="1"/>
    <n v="8.6"/>
    <s v="ANZ"/>
    <m/>
    <x v="1"/>
    <x v="1"/>
    <n v="1"/>
    <n v="114"/>
    <x v="0"/>
  </r>
  <r>
    <s v="DL-02944"/>
    <s v="CUST-0178"/>
    <s v="CMP-353"/>
    <x v="0"/>
    <s v="Demo"/>
    <s v="$3,081"/>
    <n v="3081"/>
    <x v="6"/>
    <x v="22"/>
    <x v="20"/>
    <s v="2022-01-09"/>
    <d v="2022-01-09T00:00:00"/>
    <d v="2022-03-05T00:00:00"/>
    <d v="2022-03-05T00:00:00"/>
    <m/>
    <s v=""/>
    <m/>
    <n v="0"/>
    <n v="1"/>
    <n v="24.8"/>
    <s v="Middle East"/>
    <m/>
    <x v="0"/>
    <x v="2"/>
    <n v="0"/>
    <s v=""/>
    <x v="0"/>
  </r>
  <r>
    <s v="DL-02945"/>
    <s v="CUST-0881"/>
    <s v=""/>
    <x v="1"/>
    <s v="Demo"/>
    <s v="$61,573"/>
    <n v="61573"/>
    <x v="1"/>
    <x v="20"/>
    <x v="18"/>
    <s v="2022-12-19"/>
    <d v="2022-12-19T00:00:00"/>
    <d v="2023-05-13T00:00:00"/>
    <d v="2023-05-13T00:00:00"/>
    <m/>
    <s v=""/>
    <m/>
    <n v="0"/>
    <n v="1"/>
    <n v="11"/>
    <s v="Southeast Asia"/>
    <m/>
    <x v="0"/>
    <x v="2"/>
    <n v="0"/>
    <s v=""/>
    <x v="0"/>
  </r>
  <r>
    <s v="DL-02946"/>
    <s v="CUST-1304"/>
    <s v=""/>
    <x v="4"/>
    <s v="Qualification"/>
    <s v="10K"/>
    <n v="10000"/>
    <x v="8"/>
    <x v="17"/>
    <x v="16"/>
    <s v="2022-04-12"/>
    <d v="2022-04-12T00:00:00"/>
    <d v="2022-05-10T00:00:00"/>
    <d v="2022-05-10T00:00:00"/>
    <m/>
    <s v=""/>
    <m/>
    <n v="0"/>
    <n v="1"/>
    <n v="20.399999999999999"/>
    <s v="South Asia"/>
    <m/>
    <x v="0"/>
    <x v="0"/>
    <n v="0"/>
    <s v=""/>
    <x v="0"/>
  </r>
  <r>
    <s v="DL-02947"/>
    <s v="CUST-0064"/>
    <s v="CMP-033"/>
    <x v="4"/>
    <s v="Prospecting"/>
    <s v="4800"/>
    <n v="4800"/>
    <x v="6"/>
    <x v="7"/>
    <x v="6"/>
    <s v="2024-01-29"/>
    <d v="2024-01-29T00:00:00"/>
    <d v="2024-07-09T00:00:00"/>
    <d v="2024-07-09T00:00:00"/>
    <m/>
    <s v=""/>
    <m/>
    <n v="0"/>
    <n v="1"/>
    <n v="18.600000000000001"/>
    <s v="Southeast Asia"/>
    <m/>
    <x v="0"/>
    <x v="0"/>
    <n v="0"/>
    <s v=""/>
    <x v="0"/>
  </r>
  <r>
    <s v="DL-02948"/>
    <s v="CUST-0318"/>
    <s v="CMP-028"/>
    <x v="0"/>
    <s v="Closed Won"/>
    <s v="$6,571"/>
    <n v="6571"/>
    <x v="1"/>
    <x v="25"/>
    <x v="21"/>
    <s v="2023-07-18"/>
    <d v="2023-07-18T00:00:00"/>
    <d v="2023-08-22T00:00:00"/>
    <d v="2023-08-22T00:00:00"/>
    <d v="2023-09-19T00:00:00"/>
    <d v="2023-09-19T00:00:00"/>
    <n v="63"/>
    <n v="0"/>
    <n v="1"/>
    <n v="23.9"/>
    <s v="ANZ"/>
    <m/>
    <x v="1"/>
    <x v="2"/>
    <n v="1"/>
    <n v="28"/>
    <x v="1"/>
  </r>
  <r>
    <s v="DL-02949"/>
    <s v="CUST-1080"/>
    <s v="CMP-268"/>
    <x v="4"/>
    <s v="Qualification"/>
    <s v="5616"/>
    <n v="5616"/>
    <x v="7"/>
    <x v="0"/>
    <x v="0"/>
    <s v="2023-01-14"/>
    <d v="2023-01-14T00:00:00"/>
    <d v="2023-05-11T00:00:00"/>
    <d v="2023-05-11T00:00:00"/>
    <m/>
    <s v=""/>
    <m/>
    <n v="0"/>
    <n v="1"/>
    <n v="21.2"/>
    <s v="ANZ"/>
    <m/>
    <x v="0"/>
    <x v="2"/>
    <n v="0"/>
    <s v=""/>
    <x v="0"/>
  </r>
  <r>
    <s v="DL-02950"/>
    <s v="CUST-1082"/>
    <s v="CMP-229"/>
    <x v="3"/>
    <s v="Negotiation"/>
    <s v="$18,093"/>
    <n v="18093"/>
    <x v="2"/>
    <x v="7"/>
    <x v="6"/>
    <s v="2023-01-14"/>
    <d v="2023-01-14T00:00:00"/>
    <d v="2023-07-04T00:00:00"/>
    <d v="2023-07-04T00:00:00"/>
    <m/>
    <s v=""/>
    <m/>
    <n v="0"/>
    <n v="1"/>
    <n v="1.9"/>
    <s v="Southeast Asia"/>
    <m/>
    <x v="0"/>
    <x v="2"/>
    <n v="0"/>
    <s v=""/>
    <x v="0"/>
  </r>
  <r>
    <s v="DL-02951"/>
    <s v="CUST-1266"/>
    <s v=""/>
    <x v="1"/>
    <s v="Demo"/>
    <s v="$73,969"/>
    <n v="73969"/>
    <x v="8"/>
    <x v="1"/>
    <x v="1"/>
    <s v="2023-01-28"/>
    <d v="2023-01-28T00:00:00"/>
    <d v="2023-03-24T00:00:00"/>
    <d v="2023-03-24T00:00:00"/>
    <m/>
    <s v=""/>
    <m/>
    <n v="0"/>
    <n v="1"/>
    <n v="27.7"/>
    <s v="East Africa"/>
    <m/>
    <x v="0"/>
    <x v="0"/>
    <n v="0"/>
    <s v=""/>
    <x v="0"/>
  </r>
  <r>
    <s v="DL-02952"/>
    <s v="CUST-0899"/>
    <s v=""/>
    <x v="2"/>
    <s v="Negotiation"/>
    <s v="$26,037"/>
    <n v="26037"/>
    <x v="1"/>
    <x v="38"/>
    <x v="20"/>
    <s v="2024-03-18"/>
    <d v="2024-03-18T00:00:00"/>
    <d v="2024-05-05T00:00:00"/>
    <d v="2024-05-05T00:00:00"/>
    <m/>
    <s v=""/>
    <m/>
    <n v="0"/>
    <n v="1"/>
    <n v="8"/>
    <s v="Southeast Asia"/>
    <m/>
    <x v="0"/>
    <x v="2"/>
    <n v="0"/>
    <s v=""/>
    <x v="0"/>
  </r>
  <r>
    <s v="DL-02953"/>
    <s v="CUST-0123"/>
    <s v=""/>
    <x v="1"/>
    <s v="Closed Lost"/>
    <s v="118177"/>
    <n v="118177"/>
    <x v="6"/>
    <x v="12"/>
    <x v="11"/>
    <s v="2024-09-10"/>
    <d v="2024-09-10T00:00:00"/>
    <d v="2025-03-01T00:00:00"/>
    <d v="2025-03-01T00:00:00"/>
    <d v="2024-11-20T00:00:00"/>
    <d v="2024-11-20T00:00:00"/>
    <n v="71"/>
    <n v="0"/>
    <n v="1"/>
    <n v="32.1"/>
    <s v="ANZ"/>
    <m/>
    <x v="2"/>
    <x v="0"/>
    <n v="1"/>
    <n v="-101"/>
    <x v="1"/>
  </r>
  <r>
    <s v="DL-02954"/>
    <s v="CUST-0537"/>
    <s v="CMP-039"/>
    <x v="4"/>
    <s v="Closed Won"/>
    <s v="12015"/>
    <n v="12015"/>
    <x v="5"/>
    <x v="13"/>
    <x v="12"/>
    <s v="2024-05-17"/>
    <d v="2024-05-17T00:00:00"/>
    <d v="2024-10-05T00:00:00"/>
    <d v="2024-10-05T00:00:00"/>
    <d v="2024-09-21T00:00:00"/>
    <d v="2024-09-21T00:00:00"/>
    <n v="127"/>
    <n v="1"/>
    <n v="3"/>
    <n v="8.6999999999999993"/>
    <s v="Southeast Asia"/>
    <m/>
    <x v="1"/>
    <x v="1"/>
    <n v="1"/>
    <n v="-14"/>
    <x v="1"/>
  </r>
  <r>
    <s v="DL-02955"/>
    <s v="CUST-0617"/>
    <s v="CMP-034"/>
    <x v="0"/>
    <s v="Demo"/>
    <s v="7K"/>
    <n v="7000"/>
    <x v="7"/>
    <x v="17"/>
    <x v="16"/>
    <s v="2022-01-27"/>
    <d v="2022-01-27T00:00:00"/>
    <d v="2022-02-21T00:00:00"/>
    <d v="2022-02-21T00:00:00"/>
    <m/>
    <s v=""/>
    <m/>
    <n v="0"/>
    <n v="1"/>
    <n v="28.7"/>
    <s v="Southeast Asia"/>
    <m/>
    <x v="0"/>
    <x v="0"/>
    <n v="0"/>
    <s v=""/>
    <x v="0"/>
  </r>
  <r>
    <s v="DL-02956"/>
    <s v="CUST-1272"/>
    <s v=""/>
    <x v="2"/>
    <s v="Qualification"/>
    <s v="$41,831"/>
    <n v="41831"/>
    <x v="1"/>
    <x v="17"/>
    <x v="16"/>
    <s v="2024-12-02"/>
    <d v="2024-12-02T00:00:00"/>
    <d v="2024-12-21T00:00:00"/>
    <d v="2024-12-21T00:00:00"/>
    <m/>
    <s v=""/>
    <m/>
    <n v="0"/>
    <n v="1"/>
    <n v="17.399999999999999"/>
    <s v="South Asia"/>
    <m/>
    <x v="0"/>
    <x v="2"/>
    <n v="0"/>
    <s v=""/>
    <x v="0"/>
  </r>
  <r>
    <s v="DL-02957"/>
    <s v="CUST-0497"/>
    <s v="CMP-106"/>
    <x v="2"/>
    <s v="Demo"/>
    <s v="31465"/>
    <n v="31465"/>
    <x v="1"/>
    <x v="7"/>
    <x v="6"/>
    <s v="2022-10-15"/>
    <d v="2022-10-15T00:00:00"/>
    <d v="2022-12-22T00:00:00"/>
    <d v="2022-12-22T00:00:00"/>
    <m/>
    <s v=""/>
    <m/>
    <n v="0"/>
    <n v="1"/>
    <n v="16.7"/>
    <s v="Southeast Asia"/>
    <m/>
    <x v="0"/>
    <x v="2"/>
    <n v="0"/>
    <s v=""/>
    <x v="0"/>
  </r>
  <r>
    <s v="DL-02958"/>
    <s v="CUST-1153"/>
    <s v="CMP-298"/>
    <x v="0"/>
    <s v="Closed Lost"/>
    <s v="9087"/>
    <n v="9087"/>
    <x v="2"/>
    <x v="19"/>
    <x v="17"/>
    <s v="2023-06-13"/>
    <d v="2023-06-13T00:00:00"/>
    <d v="2023-11-06T00:00:00"/>
    <d v="2023-11-06T00:00:00"/>
    <d v="2023-09-25T00:00:00"/>
    <d v="2023-09-25T00:00:00"/>
    <n v="104"/>
    <n v="0"/>
    <n v="1"/>
    <n v="25.9"/>
    <s v="ANZ"/>
    <m/>
    <x v="2"/>
    <x v="0"/>
    <n v="1"/>
    <n v="-42"/>
    <x v="1"/>
  </r>
  <r>
    <s v="DL-02959"/>
    <s v="CUST-0231"/>
    <s v="CMP-255"/>
    <x v="3"/>
    <s v="Negotiation"/>
    <s v="$11,570"/>
    <n v="11570"/>
    <x v="7"/>
    <x v="33"/>
    <x v="6"/>
    <s v="2024-07-13"/>
    <d v="2024-07-13T00:00:00"/>
    <d v="2024-10-11T00:00:00"/>
    <d v="2024-10-11T00:00:00"/>
    <m/>
    <s v=""/>
    <m/>
    <n v="0"/>
    <n v="1"/>
    <n v="7"/>
    <s v="South Asia"/>
    <m/>
    <x v="0"/>
    <x v="1"/>
    <n v="0"/>
    <s v=""/>
    <x v="0"/>
  </r>
  <r>
    <s v="DL-02960"/>
    <s v="CUST-1099"/>
    <s v="CMP-099"/>
    <x v="1"/>
    <s v="Closed Lost"/>
    <s v="155K"/>
    <n v="155000"/>
    <x v="4"/>
    <x v="0"/>
    <x v="0"/>
    <s v="2023-06-12"/>
    <d v="2023-06-12T00:00:00"/>
    <d v="2023-09-15T00:00:00"/>
    <d v="2023-09-15T00:00:00"/>
    <d v="2023-12-16T00:00:00"/>
    <d v="2023-12-16T00:00:00"/>
    <n v="187"/>
    <n v="0"/>
    <n v="1"/>
    <n v="31.6"/>
    <s v="Middle East"/>
    <m/>
    <x v="2"/>
    <x v="2"/>
    <n v="1"/>
    <n v="92"/>
    <x v="0"/>
  </r>
  <r>
    <s v="DL-02961"/>
    <s v="CUST-0507"/>
    <s v=""/>
    <x v="2"/>
    <s v="Closed Lost"/>
    <s v="$42,775"/>
    <n v="42775"/>
    <x v="4"/>
    <x v="19"/>
    <x v="17"/>
    <s v="2023-08-18"/>
    <d v="2023-08-18T00:00:00"/>
    <d v="2024-01-12T00:00:00"/>
    <d v="2024-01-12T00:00:00"/>
    <d v="2023-10-18T00:00:00"/>
    <d v="2023-10-18T00:00:00"/>
    <n v="61"/>
    <n v="0"/>
    <n v="1"/>
    <n v="11.3"/>
    <s v="Southeast Asia"/>
    <m/>
    <x v="2"/>
    <x v="1"/>
    <n v="1"/>
    <n v="-86"/>
    <x v="1"/>
  </r>
  <r>
    <s v="DL-02962"/>
    <s v="CUST-1114"/>
    <s v=""/>
    <x v="0"/>
    <s v="Closed Won"/>
    <s v="8008"/>
    <n v="8008"/>
    <x v="2"/>
    <x v="20"/>
    <x v="18"/>
    <s v="2024-04-12"/>
    <d v="2024-04-12T00:00:00"/>
    <d v="2024-08-01T00:00:00"/>
    <d v="2024-08-01T00:00:00"/>
    <d v="2024-06-14T00:00:00"/>
    <d v="2024-06-14T00:00:00"/>
    <n v="63"/>
    <n v="0"/>
    <n v="1"/>
    <n v="33.1"/>
    <s v="ANZ"/>
    <m/>
    <x v="1"/>
    <x v="2"/>
    <n v="1"/>
    <n v="-48"/>
    <x v="1"/>
  </r>
  <r>
    <s v="DL-02963"/>
    <s v="CUST-0109"/>
    <s v="CMP-165"/>
    <x v="0"/>
    <s v="Prospecting"/>
    <s v="7913"/>
    <n v="7913"/>
    <x v="4"/>
    <x v="15"/>
    <x v="14"/>
    <s v="2023-04-09"/>
    <d v="2023-04-09T00:00:00"/>
    <m/>
    <s v=""/>
    <m/>
    <s v=""/>
    <m/>
    <n v="0"/>
    <n v="1"/>
    <n v="24.5"/>
    <s v="Middle East"/>
    <m/>
    <x v="0"/>
    <x v="2"/>
    <n v="0"/>
    <s v=""/>
    <x v="0"/>
  </r>
  <r>
    <s v="DL-02964"/>
    <s v="CUST-0690"/>
    <s v=""/>
    <x v="0"/>
    <s v="Demo"/>
    <s v="$1,838"/>
    <n v="1838"/>
    <x v="0"/>
    <x v="17"/>
    <x v="16"/>
    <s v="2024-05-06"/>
    <d v="2024-05-06T00:00:00"/>
    <d v="2024-05-26T00:00:00"/>
    <d v="2024-05-26T00:00:00"/>
    <m/>
    <s v=""/>
    <m/>
    <n v="0"/>
    <n v="1"/>
    <n v="4.4000000000000004"/>
    <s v="Middle East"/>
    <m/>
    <x v="0"/>
    <x v="0"/>
    <n v="0"/>
    <s v=""/>
    <x v="0"/>
  </r>
  <r>
    <s v="DL-02965"/>
    <s v="CUST-0132"/>
    <s v="CMP-053"/>
    <x v="1"/>
    <s v="Closed Won"/>
    <s v="161K"/>
    <n v="161000"/>
    <x v="0"/>
    <x v="9"/>
    <x v="8"/>
    <s v="2022-08-12"/>
    <d v="2022-08-12T00:00:00"/>
    <m/>
    <s v=""/>
    <d v="2022-11-17T00:00:00"/>
    <d v="2022-11-17T00:00:00"/>
    <n v="97"/>
    <n v="0"/>
    <n v="1"/>
    <n v="25.7"/>
    <s v="Middle East"/>
    <m/>
    <x v="1"/>
    <x v="1"/>
    <n v="1"/>
    <s v=""/>
    <x v="0"/>
  </r>
  <r>
    <s v="DL-02966"/>
    <s v="CUST-1473"/>
    <s v="CMP-098"/>
    <x v="0"/>
    <s v="Negotiation"/>
    <s v="7082"/>
    <n v="7082"/>
    <x v="8"/>
    <x v="22"/>
    <x v="20"/>
    <s v="2024-03-23"/>
    <d v="2024-03-23T00:00:00"/>
    <d v="2024-07-07T00:00:00"/>
    <d v="2024-07-07T00:00:00"/>
    <m/>
    <s v=""/>
    <m/>
    <n v="0"/>
    <n v="1"/>
    <n v="17.2"/>
    <s v="Middle East"/>
    <m/>
    <x v="0"/>
    <x v="2"/>
    <n v="0"/>
    <s v=""/>
    <x v="0"/>
  </r>
  <r>
    <s v="DL-02967"/>
    <s v="CUST-0853"/>
    <s v=""/>
    <x v="1"/>
    <s v="Closed Won"/>
    <s v="205077"/>
    <n v="205077"/>
    <x v="1"/>
    <x v="8"/>
    <x v="7"/>
    <s v="2023-10-10"/>
    <d v="2023-10-10T00:00:00"/>
    <d v="2024-01-24T00:00:00"/>
    <d v="2024-01-24T00:00:00"/>
    <d v="2023-12-03T00:00:00"/>
    <d v="2023-12-03T00:00:00"/>
    <n v="54"/>
    <n v="1"/>
    <n v="3"/>
    <n v="1.5"/>
    <s v="Southeast Asia"/>
    <m/>
    <x v="1"/>
    <x v="1"/>
    <n v="1"/>
    <n v="-52"/>
    <x v="1"/>
  </r>
  <r>
    <s v="DL-02968"/>
    <s v="CUST-0618"/>
    <s v="CMP-340"/>
    <x v="3"/>
    <s v="Proposal"/>
    <s v="15,412"/>
    <n v="15412"/>
    <x v="3"/>
    <x v="14"/>
    <x v="13"/>
    <s v="2022-09-29"/>
    <d v="2022-09-29T00:00:00"/>
    <d v="2022-12-16T00:00:00"/>
    <d v="2022-12-16T00:00:00"/>
    <m/>
    <s v=""/>
    <m/>
    <n v="0"/>
    <n v="1"/>
    <n v="11.9"/>
    <s v="East Africa"/>
    <m/>
    <x v="0"/>
    <x v="2"/>
    <n v="0"/>
    <s v=""/>
    <x v="0"/>
  </r>
  <r>
    <s v="DL-02969"/>
    <s v="CUST-1482"/>
    <s v="CMP-391"/>
    <x v="2"/>
    <s v="Prospecting"/>
    <s v="$15,907"/>
    <n v="15907"/>
    <x v="4"/>
    <x v="20"/>
    <x v="18"/>
    <s v="2024-03-30"/>
    <d v="2024-03-30T00:00:00"/>
    <d v="2024-07-08T00:00:00"/>
    <d v="2024-07-08T00:00:00"/>
    <m/>
    <s v=""/>
    <m/>
    <n v="0"/>
    <n v="1"/>
    <n v="34.4"/>
    <s v="Southeast Asia"/>
    <m/>
    <x v="0"/>
    <x v="2"/>
    <n v="0"/>
    <s v=""/>
    <x v="0"/>
  </r>
  <r>
    <s v="DL-02970"/>
    <s v="CUST-1177"/>
    <s v="CMP-400"/>
    <x v="0"/>
    <s v="Proposal"/>
    <s v="9,481"/>
    <n v="9481"/>
    <x v="4"/>
    <x v="12"/>
    <x v="11"/>
    <s v="2023-05-27"/>
    <d v="2023-05-27T00:00:00"/>
    <d v="2023-07-14T00:00:00"/>
    <d v="2023-07-14T00:00:00"/>
    <m/>
    <s v=""/>
    <m/>
    <n v="0"/>
    <n v="1"/>
    <n v="33.799999999999997"/>
    <s v="Middle East"/>
    <m/>
    <x v="0"/>
    <x v="1"/>
    <n v="0"/>
    <s v=""/>
    <x v="0"/>
  </r>
  <r>
    <s v="DL-02971"/>
    <s v="CUST-0777"/>
    <s v=""/>
    <x v="2"/>
    <s v="Closed Won"/>
    <s v="27,878"/>
    <n v="27878"/>
    <x v="3"/>
    <x v="21"/>
    <x v="19"/>
    <s v="2023-05-31"/>
    <d v="2023-05-31T00:00:00"/>
    <d v="2023-11-03T00:00:00"/>
    <d v="2023-11-03T00:00:00"/>
    <d v="2023-11-29T00:00:00"/>
    <d v="2023-11-29T00:00:00"/>
    <n v="182"/>
    <n v="0"/>
    <n v="1"/>
    <n v="15.5"/>
    <s v="Southeast Asia"/>
    <m/>
    <x v="1"/>
    <x v="0"/>
    <n v="1"/>
    <n v="26"/>
    <x v="1"/>
  </r>
  <r>
    <s v="DL-02972"/>
    <s v="CUST-0212"/>
    <s v="CMP-137"/>
    <x v="2"/>
    <s v="Closed Lost"/>
    <s v="11K"/>
    <n v="11000"/>
    <x v="2"/>
    <x v="8"/>
    <x v="7"/>
    <s v="2023-10-26"/>
    <d v="2023-10-26T00:00:00"/>
    <d v="2024-03-05T00:00:00"/>
    <d v="2024-03-05T00:00:00"/>
    <d v="2023-11-16T00:00:00"/>
    <d v="2023-11-16T00:00:00"/>
    <n v="21"/>
    <n v="0"/>
    <n v="1"/>
    <n v="13.9"/>
    <s v="South Asia"/>
    <m/>
    <x v="2"/>
    <x v="0"/>
    <n v="1"/>
    <n v="-110"/>
    <x v="1"/>
  </r>
  <r>
    <s v="DL-02973"/>
    <s v="CUST-0759"/>
    <s v="CMP-033"/>
    <x v="0"/>
    <s v="Qualification"/>
    <s v="4261"/>
    <n v="4261"/>
    <x v="7"/>
    <x v="3"/>
    <x v="3"/>
    <s v="2023-10-24"/>
    <d v="2023-10-24T00:00:00"/>
    <d v="2024-01-18T00:00:00"/>
    <d v="2024-01-18T00:00:00"/>
    <m/>
    <s v=""/>
    <m/>
    <n v="0"/>
    <n v="1"/>
    <n v="17.8"/>
    <s v="Southeast Asia"/>
    <m/>
    <x v="0"/>
    <x v="1"/>
    <n v="0"/>
    <s v=""/>
    <x v="0"/>
  </r>
  <r>
    <s v="DL-02974"/>
    <s v="CUST-1495"/>
    <s v="CMP-336"/>
    <x v="2"/>
    <s v="Proposal"/>
    <s v="19K"/>
    <n v="19000"/>
    <x v="4"/>
    <x v="16"/>
    <x v="15"/>
    <s v="2024-06-07"/>
    <d v="2024-06-07T00:00:00"/>
    <d v="2024-09-18T00:00:00"/>
    <d v="2024-09-18T00:00:00"/>
    <m/>
    <s v=""/>
    <m/>
    <n v="0"/>
    <n v="1"/>
    <n v="27.5"/>
    <s v="East Africa"/>
    <m/>
    <x v="0"/>
    <x v="0"/>
    <n v="0"/>
    <s v=""/>
    <x v="0"/>
  </r>
  <r>
    <s v="DL-02975"/>
    <s v="CUST-0966"/>
    <s v="CMP-173"/>
    <x v="0"/>
    <s v="Proposal"/>
    <s v="$3,575"/>
    <n v="3575"/>
    <x v="3"/>
    <x v="17"/>
    <x v="16"/>
    <s v="26/09/2024"/>
    <d v="2024-09-26T00:00:00"/>
    <d v="2025-03-04T00:00:00"/>
    <d v="2025-03-04T00:00:00"/>
    <m/>
    <s v=""/>
    <m/>
    <n v="0"/>
    <n v="1"/>
    <n v="4.2"/>
    <s v="ANZ"/>
    <m/>
    <x v="0"/>
    <x v="2"/>
    <n v="0"/>
    <s v=""/>
    <x v="0"/>
  </r>
  <r>
    <s v="DL-02976"/>
    <s v="CUST-1140"/>
    <s v=""/>
    <x v="0"/>
    <s v="Qualification"/>
    <s v="1,216"/>
    <n v="1216"/>
    <x v="4"/>
    <x v="16"/>
    <x v="15"/>
    <s v="2022-08-06"/>
    <d v="2022-08-06T00:00:00"/>
    <m/>
    <s v=""/>
    <m/>
    <s v=""/>
    <m/>
    <n v="0"/>
    <n v="1"/>
    <n v="32.4"/>
    <s v="Middle East"/>
    <m/>
    <x v="0"/>
    <x v="1"/>
    <n v="0"/>
    <s v=""/>
    <x v="0"/>
  </r>
  <r>
    <s v="DL-02977"/>
    <s v="CUST-0751"/>
    <s v="CMP-031"/>
    <x v="2"/>
    <s v="Prospecting"/>
    <s v="$38,666"/>
    <n v="38666"/>
    <x v="3"/>
    <x v="9"/>
    <x v="8"/>
    <s v="2023-07-20"/>
    <d v="2023-07-20T00:00:00"/>
    <d v="2023-08-25T00:00:00"/>
    <d v="2023-08-25T00:00:00"/>
    <m/>
    <s v=""/>
    <m/>
    <n v="0"/>
    <n v="1"/>
    <n v="18.8"/>
    <s v="Middle East"/>
    <m/>
    <x v="0"/>
    <x v="2"/>
    <n v="0"/>
    <s v=""/>
    <x v="0"/>
  </r>
  <r>
    <s v="DL-02978"/>
    <s v="CUST-1077"/>
    <s v="CMP-217"/>
    <x v="0"/>
    <s v="Prospecting"/>
    <s v="$5,013"/>
    <n v="5013"/>
    <x v="8"/>
    <x v="10"/>
    <x v="9"/>
    <s v="2023-01-22"/>
    <d v="2023-01-22T00:00:00"/>
    <d v="2023-03-22T00:00:00"/>
    <d v="2023-03-22T00:00:00"/>
    <m/>
    <s v=""/>
    <m/>
    <n v="0"/>
    <n v="1"/>
    <n v="0.6"/>
    <s v="ANZ"/>
    <m/>
    <x v="0"/>
    <x v="0"/>
    <n v="0"/>
    <s v=""/>
    <x v="0"/>
  </r>
  <r>
    <s v="DL-02979"/>
    <s v="CUST-1401"/>
    <s v="CMP-342"/>
    <x v="3"/>
    <s v="Demo"/>
    <s v="11414"/>
    <n v="11414"/>
    <x v="8"/>
    <x v="11"/>
    <x v="10"/>
    <s v="2022-03-02"/>
    <d v="2022-03-02T00:00:00"/>
    <d v="2022-05-31T00:00:00"/>
    <d v="2022-05-31T00:00:00"/>
    <m/>
    <s v=""/>
    <m/>
    <n v="0"/>
    <n v="1"/>
    <n v="16"/>
    <s v="Southeast Asia"/>
    <m/>
    <x v="0"/>
    <x v="2"/>
    <n v="0"/>
    <s v=""/>
    <x v="0"/>
  </r>
  <r>
    <s v="DL-02980"/>
    <s v="CUST-0294"/>
    <s v="CMP-177"/>
    <x v="1"/>
    <s v="Closed Lost"/>
    <s v="$184,144"/>
    <n v="184144"/>
    <x v="2"/>
    <x v="24"/>
    <x v="15"/>
    <s v="2023-01-23"/>
    <d v="2023-01-23T00:00:00"/>
    <d v="2023-06-21T00:00:00"/>
    <d v="2023-06-21T00:00:00"/>
    <d v="2023-02-14T00:00:00"/>
    <d v="2023-02-14T00:00:00"/>
    <n v="22"/>
    <n v="0"/>
    <n v="1"/>
    <n v="6.1"/>
    <s v="South Asia"/>
    <m/>
    <x v="2"/>
    <x v="2"/>
    <n v="1"/>
    <n v="-127"/>
    <x v="1"/>
  </r>
  <r>
    <s v="DL-02981"/>
    <s v="CUST-0129"/>
    <s v=""/>
    <x v="3"/>
    <s v="Demo"/>
    <s v="$23,127"/>
    <n v="23127"/>
    <x v="5"/>
    <x v="18"/>
    <x v="14"/>
    <s v="2023-08-15"/>
    <d v="2023-08-15T00:00:00"/>
    <d v="2023-12-01T00:00:00"/>
    <d v="2023-12-01T00:00:00"/>
    <m/>
    <s v=""/>
    <m/>
    <n v="0"/>
    <n v="1"/>
    <n v="15.5"/>
    <s v="Southeast Asia"/>
    <m/>
    <x v="0"/>
    <x v="0"/>
    <n v="0"/>
    <s v=""/>
    <x v="0"/>
  </r>
  <r>
    <s v="DL-02982"/>
    <s v="CUST-1373"/>
    <s v="CMP-363"/>
    <x v="1"/>
    <s v="Prospecting"/>
    <s v="138179"/>
    <n v="138179"/>
    <x v="2"/>
    <x v="5"/>
    <x v="5"/>
    <s v="2023-07-22"/>
    <d v="2023-07-22T00:00:00"/>
    <d v="2023-12-25T00:00:00"/>
    <d v="2023-12-25T00:00:00"/>
    <m/>
    <s v=""/>
    <m/>
    <n v="0"/>
    <n v="1"/>
    <n v="11.3"/>
    <s v="ANZ"/>
    <m/>
    <x v="0"/>
    <x v="2"/>
    <n v="0"/>
    <s v=""/>
    <x v="0"/>
  </r>
  <r>
    <s v="DL-02983"/>
    <s v="CUST-0872"/>
    <s v="CMP-216"/>
    <x v="3"/>
    <s v="Closed Won"/>
    <s v="$22,250"/>
    <n v="22250"/>
    <x v="5"/>
    <x v="7"/>
    <x v="6"/>
    <s v="2022-02-04"/>
    <d v="2022-02-04T00:00:00"/>
    <d v="2022-07-21T00:00:00"/>
    <d v="2022-07-21T00:00:00"/>
    <d v="2022-03-26T00:00:00"/>
    <d v="2022-03-26T00:00:00"/>
    <n v="50"/>
    <n v="0"/>
    <n v="1"/>
    <n v="9.1"/>
    <s v="South Asia"/>
    <m/>
    <x v="1"/>
    <x v="0"/>
    <n v="1"/>
    <n v="-117"/>
    <x v="1"/>
  </r>
  <r>
    <s v="DL-02984"/>
    <s v="CUST-1377"/>
    <s v=""/>
    <x v="2"/>
    <s v="Demo"/>
    <s v="$14,371"/>
    <n v="14371"/>
    <x v="0"/>
    <x v="8"/>
    <x v="7"/>
    <s v="2022-02-15"/>
    <d v="2022-02-15T00:00:00"/>
    <d v="2022-07-29T00:00:00"/>
    <d v="2022-07-29T00:00:00"/>
    <m/>
    <s v=""/>
    <m/>
    <n v="0"/>
    <n v="1"/>
    <m/>
    <s v="ANZ"/>
    <m/>
    <x v="0"/>
    <x v="2"/>
    <n v="0"/>
    <s v=""/>
    <x v="0"/>
  </r>
  <r>
    <s v="DL-02985"/>
    <s v="CUST-1194"/>
    <s v=""/>
    <x v="0"/>
    <s v="Prospecting"/>
    <s v="6K"/>
    <n v="6000"/>
    <x v="0"/>
    <x v="4"/>
    <x v="4"/>
    <s v="2023-07-12"/>
    <d v="2023-07-12T00:00:00"/>
    <m/>
    <s v=""/>
    <m/>
    <s v=""/>
    <m/>
    <n v="0"/>
    <n v="1"/>
    <m/>
    <s v="ANZ"/>
    <m/>
    <x v="0"/>
    <x v="1"/>
    <n v="0"/>
    <s v=""/>
    <x v="0"/>
  </r>
  <r>
    <s v="DL-02986"/>
    <s v="CUST-0135"/>
    <s v=""/>
    <x v="3"/>
    <s v="Closed Lost"/>
    <s v="10013"/>
    <n v="10013"/>
    <x v="3"/>
    <x v="35"/>
    <x v="1"/>
    <s v="2023-06-17"/>
    <d v="2023-06-17T00:00:00"/>
    <d v="2023-11-18T00:00:00"/>
    <d v="2023-11-18T00:00:00"/>
    <d v="2023-12-15T00:00:00"/>
    <d v="2023-12-15T00:00:00"/>
    <n v="181"/>
    <n v="0"/>
    <n v="1"/>
    <n v="17.600000000000001"/>
    <s v="Middle East"/>
    <m/>
    <x v="2"/>
    <x v="1"/>
    <n v="1"/>
    <n v="27"/>
    <x v="1"/>
  </r>
  <r>
    <s v="DL-02987"/>
    <s v="CUST-1373"/>
    <s v=""/>
    <x v="3"/>
    <s v="Demo"/>
    <s v="6,636"/>
    <n v="6636"/>
    <x v="4"/>
    <x v="4"/>
    <x v="4"/>
    <s v="2023-01-05"/>
    <d v="2023-01-05T00:00:00"/>
    <d v="2023-06-20T00:00:00"/>
    <d v="2023-06-20T00:00:00"/>
    <m/>
    <s v=""/>
    <m/>
    <n v="0"/>
    <n v="1"/>
    <m/>
    <s v="Middle East"/>
    <m/>
    <x v="0"/>
    <x v="2"/>
    <n v="0"/>
    <s v=""/>
    <x v="0"/>
  </r>
  <r>
    <s v="DL-02988"/>
    <s v="CUST-1041"/>
    <s v="CMP-204"/>
    <x v="2"/>
    <s v="Closed Lost"/>
    <s v="$42,010"/>
    <n v="42010"/>
    <x v="4"/>
    <x v="5"/>
    <x v="5"/>
    <s v="2022-05-21"/>
    <d v="2022-05-21T00:00:00"/>
    <d v="2022-09-11T00:00:00"/>
    <d v="2022-09-11T00:00:00"/>
    <d v="2022-11-19T00:00:00"/>
    <d v="2022-11-19T00:00:00"/>
    <n v="182"/>
    <n v="0"/>
    <n v="1"/>
    <n v="18"/>
    <s v="Southeast Asia"/>
    <m/>
    <x v="2"/>
    <x v="0"/>
    <n v="1"/>
    <n v="69"/>
    <x v="0"/>
  </r>
  <r>
    <s v="DL-02989"/>
    <s v="CUST-0861"/>
    <s v="CMP-108"/>
    <x v="0"/>
    <s v="Prospecting"/>
    <s v="2,358"/>
    <n v="2358"/>
    <x v="5"/>
    <x v="6"/>
    <x v="2"/>
    <s v="2024-03-05"/>
    <d v="2024-03-05T00:00:00"/>
    <d v="2024-08-06T00:00:00"/>
    <d v="2024-08-06T00:00:00"/>
    <m/>
    <s v=""/>
    <m/>
    <n v="0"/>
    <n v="1"/>
    <n v="12.5"/>
    <s v="East Africa"/>
    <m/>
    <x v="0"/>
    <x v="0"/>
    <n v="0"/>
    <s v=""/>
    <x v="0"/>
  </r>
  <r>
    <s v="DL-02990"/>
    <s v="CUST-1313"/>
    <s v=""/>
    <x v="1"/>
    <s v="Demo"/>
    <s v="113844"/>
    <n v="113844"/>
    <x v="5"/>
    <x v="20"/>
    <x v="18"/>
    <s v="2023-11-19"/>
    <d v="2023-11-19T00:00:00"/>
    <d v="2024-04-07T00:00:00"/>
    <d v="2024-04-07T00:00:00"/>
    <m/>
    <s v=""/>
    <m/>
    <n v="0"/>
    <n v="1"/>
    <n v="32.4"/>
    <s v="ANZ"/>
    <m/>
    <x v="0"/>
    <x v="0"/>
    <n v="0"/>
    <s v=""/>
    <x v="0"/>
  </r>
  <r>
    <s v="DL-02991"/>
    <s v="CUST-0119"/>
    <s v="CMP-130"/>
    <x v="3"/>
    <s v="Closed Won"/>
    <s v="$6,569"/>
    <n v="6569"/>
    <x v="2"/>
    <x v="16"/>
    <x v="15"/>
    <s v="2022-04-16"/>
    <d v="2022-04-16T00:00:00"/>
    <d v="2022-07-17T00:00:00"/>
    <d v="2022-07-17T00:00:00"/>
    <d v="2022-07-21T00:00:00"/>
    <d v="2022-07-21T00:00:00"/>
    <n v="96"/>
    <n v="0"/>
    <n v="1"/>
    <m/>
    <s v="South Asia"/>
    <m/>
    <x v="1"/>
    <x v="2"/>
    <n v="1"/>
    <n v="4"/>
    <x v="1"/>
  </r>
  <r>
    <s v="DL-02992"/>
    <s v="CUST-0047"/>
    <s v="CMP-079"/>
    <x v="1"/>
    <s v="Demo"/>
    <s v="197737"/>
    <n v="197737"/>
    <x v="7"/>
    <x v="21"/>
    <x v="19"/>
    <s v="2023-06-19"/>
    <d v="2023-06-19T00:00:00"/>
    <d v="2023-12-12T00:00:00"/>
    <d v="2023-12-12T00:00:00"/>
    <m/>
    <s v=""/>
    <m/>
    <n v="0"/>
    <n v="1"/>
    <n v="20.3"/>
    <s v="South Asia"/>
    <m/>
    <x v="0"/>
    <x v="1"/>
    <n v="0"/>
    <s v=""/>
    <x v="0"/>
  </r>
  <r>
    <s v="DL-02993"/>
    <s v="CUST-1120"/>
    <s v="CMP-346"/>
    <x v="0"/>
    <s v="Proposal"/>
    <s v="6320"/>
    <n v="6320"/>
    <x v="8"/>
    <x v="16"/>
    <x v="15"/>
    <s v="2023-10-25"/>
    <d v="2023-10-25T00:00:00"/>
    <d v="2024-04-10T00:00:00"/>
    <d v="2024-04-10T00:00:00"/>
    <m/>
    <s v=""/>
    <m/>
    <n v="0"/>
    <n v="1"/>
    <n v="21.6"/>
    <s v="South Asia"/>
    <m/>
    <x v="0"/>
    <x v="0"/>
    <n v="0"/>
    <s v=""/>
    <x v="0"/>
  </r>
  <r>
    <s v="DL-02994"/>
    <s v="CUST-0947"/>
    <s v="CMP-370"/>
    <x v="4"/>
    <s v="Closed Lost"/>
    <s v="5539"/>
    <n v="5539"/>
    <x v="2"/>
    <x v="10"/>
    <x v="9"/>
    <s v="2023-04-28"/>
    <d v="2023-04-28T00:00:00"/>
    <d v="2023-09-24T00:00:00"/>
    <d v="2023-09-24T00:00:00"/>
    <d v="2023-08-30T00:00:00"/>
    <d v="2023-08-30T00:00:00"/>
    <n v="124"/>
    <n v="0"/>
    <n v="1"/>
    <n v="9.6"/>
    <s v="Middle East"/>
    <m/>
    <x v="2"/>
    <x v="0"/>
    <n v="1"/>
    <n v="-25"/>
    <x v="1"/>
  </r>
  <r>
    <s v="DL-02995"/>
    <s v="CUST-0107"/>
    <s v=""/>
    <x v="0"/>
    <s v="Proposal"/>
    <s v="9443"/>
    <n v="9443"/>
    <x v="6"/>
    <x v="19"/>
    <x v="17"/>
    <s v="2023-11-01"/>
    <d v="2023-11-01T00:00:00"/>
    <m/>
    <s v=""/>
    <m/>
    <s v=""/>
    <m/>
    <n v="0"/>
    <n v="1"/>
    <n v="23"/>
    <s v="South Asia"/>
    <m/>
    <x v="0"/>
    <x v="1"/>
    <n v="0"/>
    <s v=""/>
    <x v="0"/>
  </r>
  <r>
    <s v="DL-02996"/>
    <s v="CUST-0523"/>
    <s v="CMP-154"/>
    <x v="0"/>
    <s v="Negotiation"/>
    <s v="9,258"/>
    <n v="9258"/>
    <x v="2"/>
    <x v="0"/>
    <x v="0"/>
    <s v="2023-09-09"/>
    <d v="2023-09-09T00:00:00"/>
    <d v="2023-10-02T00:00:00"/>
    <d v="2023-10-02T00:00:00"/>
    <m/>
    <s v=""/>
    <m/>
    <n v="0"/>
    <n v="1"/>
    <n v="13.8"/>
    <s v="Middle East"/>
    <m/>
    <x v="0"/>
    <x v="0"/>
    <n v="0"/>
    <s v=""/>
    <x v="0"/>
  </r>
  <r>
    <s v="DL-02997"/>
    <s v="CUST-0279"/>
    <s v="CMP-039"/>
    <x v="1"/>
    <s v="Prospecting"/>
    <s v="206,324"/>
    <n v="206324"/>
    <x v="3"/>
    <x v="17"/>
    <x v="16"/>
    <s v="2023-05-13"/>
    <d v="2023-05-13T00:00:00"/>
    <d v="2023-07-22T00:00:00"/>
    <d v="2023-07-22T00:00:00"/>
    <m/>
    <s v=""/>
    <m/>
    <n v="0"/>
    <n v="1"/>
    <n v="11.2"/>
    <s v="Middle East"/>
    <m/>
    <x v="0"/>
    <x v="2"/>
    <n v="0"/>
    <s v=""/>
    <x v="0"/>
  </r>
  <r>
    <s v="DL-02998"/>
    <s v="CUST-0126"/>
    <s v="CMP-324"/>
    <x v="4"/>
    <s v="Prospecting"/>
    <s v="5947"/>
    <n v="5947"/>
    <x v="1"/>
    <x v="16"/>
    <x v="15"/>
    <s v="2023-06-02"/>
    <d v="2023-06-02T00:00:00"/>
    <d v="2023-08-05T00:00:00"/>
    <d v="2023-08-05T00:00:00"/>
    <m/>
    <s v=""/>
    <m/>
    <n v="0"/>
    <n v="1"/>
    <n v="18.8"/>
    <s v="Southeast Asia"/>
    <m/>
    <x v="0"/>
    <x v="2"/>
    <n v="0"/>
    <s v=""/>
    <x v="0"/>
  </r>
  <r>
    <s v="DL-02999"/>
    <s v="CUST-0232"/>
    <s v="CMP-337"/>
    <x v="0"/>
    <s v="Closed Won"/>
    <s v="$4,897"/>
    <n v="4897"/>
    <x v="0"/>
    <x v="0"/>
    <x v="0"/>
    <s v="2023-01-09"/>
    <d v="2023-01-09T00:00:00"/>
    <d v="2023-02-26T00:00:00"/>
    <d v="2023-02-26T00:00:00"/>
    <d v="2023-02-17T00:00:00"/>
    <d v="2023-02-17T00:00:00"/>
    <n v="39"/>
    <n v="1"/>
    <n v="1"/>
    <n v="33.200000000000003"/>
    <s v="East Africa"/>
    <m/>
    <x v="1"/>
    <x v="1"/>
    <n v="1"/>
    <n v="-9"/>
    <x v="1"/>
  </r>
  <r>
    <s v="DL-03000"/>
    <s v="CUST-0011"/>
    <s v="CMP-159"/>
    <x v="2"/>
    <s v="Negotiation"/>
    <s v="17K"/>
    <n v="17000"/>
    <x v="4"/>
    <x v="8"/>
    <x v="7"/>
    <s v="12/05/2023"/>
    <d v="2023-05-12T00:00:00"/>
    <d v="2023-07-19T00:00:00"/>
    <d v="2023-07-19T00:00:00"/>
    <m/>
    <s v=""/>
    <m/>
    <n v="0"/>
    <n v="1"/>
    <n v="6.6"/>
    <s v="Southeast Asia"/>
    <m/>
    <x v="0"/>
    <x v="2"/>
    <n v="0"/>
    <s v=""/>
    <x v="0"/>
  </r>
  <r>
    <s v="DL-03001"/>
    <s v="CUST-0742"/>
    <s v="CMP-127"/>
    <x v="3"/>
    <s v="Proposal"/>
    <s v="$22,746"/>
    <n v="22746"/>
    <x v="0"/>
    <x v="16"/>
    <x v="15"/>
    <s v="2022-07-04"/>
    <d v="2022-07-04T00:00:00"/>
    <d v="2022-11-09T00:00:00"/>
    <d v="2022-11-09T00:00:00"/>
    <m/>
    <s v=""/>
    <m/>
    <n v="0"/>
    <n v="1"/>
    <n v="18.3"/>
    <s v="ANZ"/>
    <m/>
    <x v="0"/>
    <x v="0"/>
    <n v="0"/>
    <s v=""/>
    <x v="0"/>
  </r>
  <r>
    <s v="DL-03002"/>
    <s v="CUST-1108"/>
    <s v=""/>
    <x v="0"/>
    <s v="Demo"/>
    <s v="1825"/>
    <n v="1825"/>
    <x v="4"/>
    <x v="4"/>
    <x v="4"/>
    <s v="2024-12-05"/>
    <d v="2024-12-05T00:00:00"/>
    <d v="2025-05-31T00:00:00"/>
    <d v="2025-05-31T00:00:00"/>
    <m/>
    <s v=""/>
    <m/>
    <n v="0"/>
    <n v="1"/>
    <n v="6.5"/>
    <s v="Middle East"/>
    <m/>
    <x v="0"/>
    <x v="0"/>
    <n v="0"/>
    <s v=""/>
    <x v="0"/>
  </r>
  <r>
    <s v="DL-03003"/>
    <s v="CUST-0346"/>
    <s v="CMP-383"/>
    <x v="1"/>
    <s v="Prospecting"/>
    <s v="$211,440"/>
    <n v="211440"/>
    <x v="5"/>
    <x v="6"/>
    <x v="2"/>
    <s v="29/08/2022"/>
    <d v="2022-08-29T00:00:00"/>
    <d v="2023-01-30T00:00:00"/>
    <d v="2023-01-30T00:00:00"/>
    <m/>
    <s v=""/>
    <m/>
    <n v="0"/>
    <n v="1"/>
    <n v="25.6"/>
    <s v="East Africa"/>
    <m/>
    <x v="0"/>
    <x v="0"/>
    <n v="0"/>
    <s v=""/>
    <x v="0"/>
  </r>
  <r>
    <s v="DL-03004"/>
    <s v="CUST-0717"/>
    <s v=""/>
    <x v="1"/>
    <s v="Closed Lost"/>
    <s v="$83,162"/>
    <n v="83162"/>
    <x v="3"/>
    <x v="10"/>
    <x v="9"/>
    <s v="2023-05-24"/>
    <d v="2023-05-24T00:00:00"/>
    <d v="2023-08-29T00:00:00"/>
    <d v="2023-08-29T00:00:00"/>
    <d v="2023-09-12T00:00:00"/>
    <d v="2023-09-12T00:00:00"/>
    <n v="111"/>
    <n v="0"/>
    <n v="1"/>
    <n v="22.9"/>
    <s v="Middle East"/>
    <m/>
    <x v="2"/>
    <x v="1"/>
    <n v="1"/>
    <n v="14"/>
    <x v="1"/>
  </r>
  <r>
    <s v="DL-03005"/>
    <s v="CUST-0441"/>
    <s v="CMP-139"/>
    <x v="3"/>
    <s v="Qualification"/>
    <s v="10338"/>
    <n v="10338"/>
    <x v="6"/>
    <x v="0"/>
    <x v="0"/>
    <s v="2022-02-20"/>
    <d v="2022-02-20T00:00:00"/>
    <d v="2022-07-25T00:00:00"/>
    <d v="2022-07-25T00:00:00"/>
    <m/>
    <s v=""/>
    <m/>
    <n v="0"/>
    <n v="1"/>
    <n v="24.3"/>
    <s v="South Asia"/>
    <m/>
    <x v="0"/>
    <x v="0"/>
    <n v="0"/>
    <s v=""/>
    <x v="0"/>
  </r>
  <r>
    <s v="DL-03006"/>
    <s v="CUST-1409"/>
    <s v="CMP-112"/>
    <x v="0"/>
    <s v="Demo"/>
    <s v="4326"/>
    <n v="4326"/>
    <x v="3"/>
    <x v="1"/>
    <x v="1"/>
    <s v="2023-05-16"/>
    <d v="2023-05-16T00:00:00"/>
    <d v="2023-06-11T00:00:00"/>
    <d v="2023-06-11T00:00:00"/>
    <m/>
    <s v=""/>
    <m/>
    <n v="0"/>
    <n v="1"/>
    <m/>
    <s v="Southeast Asia"/>
    <m/>
    <x v="0"/>
    <x v="1"/>
    <n v="0"/>
    <s v=""/>
    <x v="0"/>
  </r>
  <r>
    <s v="DL-03007"/>
    <s v="CUST-0978"/>
    <s v=""/>
    <x v="3"/>
    <s v="Demo"/>
    <s v="12,146"/>
    <n v="12146"/>
    <x v="7"/>
    <x v="8"/>
    <x v="7"/>
    <s v="2023-09-10"/>
    <d v="2023-09-10T00:00:00"/>
    <d v="2023-12-28T00:00:00"/>
    <d v="2023-12-28T00:00:00"/>
    <m/>
    <s v=""/>
    <m/>
    <n v="0"/>
    <n v="1"/>
    <n v="6.8"/>
    <s v="East Africa"/>
    <m/>
    <x v="0"/>
    <x v="0"/>
    <n v="0"/>
    <s v=""/>
    <x v="0"/>
  </r>
  <r>
    <s v="DL-03008"/>
    <s v="CUST-0200"/>
    <s v="CMP-351"/>
    <x v="1"/>
    <s v="Prospecting"/>
    <s v="77K"/>
    <n v="77000"/>
    <x v="6"/>
    <x v="3"/>
    <x v="3"/>
    <s v="2022-07-17"/>
    <d v="2022-07-17T00:00:00"/>
    <d v="2022-12-29T00:00:00"/>
    <d v="2022-12-29T00:00:00"/>
    <m/>
    <s v=""/>
    <m/>
    <n v="0"/>
    <n v="1"/>
    <n v="5.8"/>
    <s v="Southeast Asia"/>
    <m/>
    <x v="0"/>
    <x v="0"/>
    <n v="0"/>
    <s v=""/>
    <x v="0"/>
  </r>
  <r>
    <s v="DL-03009"/>
    <s v="CUST-0794"/>
    <s v="CMP-289"/>
    <x v="0"/>
    <s v="Proposal"/>
    <s v="$8,976"/>
    <n v="8976"/>
    <x v="0"/>
    <x v="16"/>
    <x v="15"/>
    <s v="2023-08-12"/>
    <d v="2023-08-12T00:00:00"/>
    <d v="2024-01-09T00:00:00"/>
    <d v="2024-01-09T00:00:00"/>
    <m/>
    <s v=""/>
    <m/>
    <n v="0"/>
    <n v="1"/>
    <n v="11.1"/>
    <s v="Middle East"/>
    <m/>
    <x v="0"/>
    <x v="0"/>
    <n v="0"/>
    <s v=""/>
    <x v="0"/>
  </r>
  <r>
    <s v="DL-03010"/>
    <s v="CUST-0714"/>
    <s v="CMP-060"/>
    <x v="2"/>
    <s v="Qualification"/>
    <s v="$13,646"/>
    <n v="13646"/>
    <x v="6"/>
    <x v="5"/>
    <x v="5"/>
    <s v="2022-02-10"/>
    <d v="2022-02-10T00:00:00"/>
    <m/>
    <s v=""/>
    <m/>
    <s v=""/>
    <m/>
    <n v="0"/>
    <n v="1"/>
    <m/>
    <s v="Middle East"/>
    <m/>
    <x v="0"/>
    <x v="2"/>
    <n v="0"/>
    <s v=""/>
    <x v="0"/>
  </r>
  <r>
    <s v="DL-03011"/>
    <s v="CUST-0574"/>
    <s v="CMP-001"/>
    <x v="0"/>
    <s v="Negotiation"/>
    <s v="8472"/>
    <n v="8472"/>
    <x v="7"/>
    <x v="12"/>
    <x v="11"/>
    <s v="2022-06-21"/>
    <d v="2022-06-21T00:00:00"/>
    <d v="2022-10-08T00:00:00"/>
    <d v="2022-10-08T00:00:00"/>
    <m/>
    <s v=""/>
    <m/>
    <n v="0"/>
    <n v="1"/>
    <n v="1.5"/>
    <s v="East Africa"/>
    <m/>
    <x v="0"/>
    <x v="0"/>
    <n v="0"/>
    <s v=""/>
    <x v="0"/>
  </r>
  <r>
    <s v="DL-03012"/>
    <s v="CUST-0101"/>
    <s v="CMP-067"/>
    <x v="4"/>
    <s v="Demo"/>
    <s v="10930"/>
    <n v="10930"/>
    <x v="7"/>
    <x v="4"/>
    <x v="4"/>
    <s v="2022-07-12"/>
    <d v="2022-07-12T00:00:00"/>
    <d v="2022-08-02T00:00:00"/>
    <d v="2022-08-02T00:00:00"/>
    <m/>
    <s v=""/>
    <m/>
    <n v="0"/>
    <n v="1"/>
    <n v="3.4"/>
    <s v="East Africa"/>
    <m/>
    <x v="0"/>
    <x v="1"/>
    <n v="0"/>
    <s v=""/>
    <x v="0"/>
  </r>
  <r>
    <s v="DL-03013"/>
    <s v="CUST-0825"/>
    <s v="CMP-136"/>
    <x v="3"/>
    <s v="Negotiation"/>
    <s v="8730"/>
    <n v="8730"/>
    <x v="0"/>
    <x v="14"/>
    <x v="13"/>
    <s v="2024-09-11"/>
    <d v="2024-09-11T00:00:00"/>
    <d v="2024-12-20T00:00:00"/>
    <d v="2024-12-20T00:00:00"/>
    <m/>
    <s v=""/>
    <m/>
    <n v="0"/>
    <n v="1"/>
    <n v="10.4"/>
    <s v="East Africa"/>
    <m/>
    <x v="0"/>
    <x v="0"/>
    <n v="0"/>
    <s v=""/>
    <x v="0"/>
  </r>
  <r>
    <s v="DL-03014"/>
    <s v="CUST-0818"/>
    <s v="CMP-038"/>
    <x v="2"/>
    <s v="Proposal"/>
    <s v="$31,444"/>
    <n v="31444"/>
    <x v="2"/>
    <x v="3"/>
    <x v="3"/>
    <s v="2024-03-20"/>
    <d v="2024-03-20T00:00:00"/>
    <d v="2024-07-20T00:00:00"/>
    <d v="2024-07-20T00:00:00"/>
    <m/>
    <s v=""/>
    <m/>
    <n v="0"/>
    <n v="1"/>
    <m/>
    <s v="East Africa"/>
    <m/>
    <x v="0"/>
    <x v="1"/>
    <n v="0"/>
    <s v=""/>
    <x v="0"/>
  </r>
  <r>
    <s v="DL-03015"/>
    <s v="CUST-0856"/>
    <s v="CMP-177"/>
    <x v="2"/>
    <s v="Closed Won"/>
    <s v="26632"/>
    <n v="26632"/>
    <x v="7"/>
    <x v="8"/>
    <x v="7"/>
    <s v="2024-06-06"/>
    <d v="2024-06-06T00:00:00"/>
    <d v="2024-09-14T00:00:00"/>
    <d v="2024-09-14T00:00:00"/>
    <d v="2024-09-04T00:00:00"/>
    <d v="2024-09-04T00:00:00"/>
    <n v="90"/>
    <n v="1"/>
    <n v="4"/>
    <n v="16.3"/>
    <s v="East Africa"/>
    <m/>
    <x v="1"/>
    <x v="0"/>
    <n v="1"/>
    <n v="-10"/>
    <x v="1"/>
  </r>
  <r>
    <s v="DL-03016"/>
    <s v="CUST-1396"/>
    <s v=""/>
    <x v="0"/>
    <s v="Proposal"/>
    <s v="$9,434"/>
    <n v="9434"/>
    <x v="2"/>
    <x v="5"/>
    <x v="5"/>
    <s v="2023-03-05"/>
    <d v="2023-03-05T00:00:00"/>
    <d v="2023-08-04T00:00:00"/>
    <d v="2023-08-04T00:00:00"/>
    <m/>
    <s v=""/>
    <m/>
    <n v="0"/>
    <n v="1"/>
    <m/>
    <s v="ANZ"/>
    <m/>
    <x v="0"/>
    <x v="2"/>
    <n v="0"/>
    <s v=""/>
    <x v="0"/>
  </r>
  <r>
    <s v="DL-03017"/>
    <s v="CUST-1050"/>
    <s v=""/>
    <x v="0"/>
    <s v="Demo"/>
    <s v="4,792"/>
    <n v="4792"/>
    <x v="2"/>
    <x v="4"/>
    <x v="4"/>
    <s v="2023-11-27"/>
    <d v="2023-11-27T00:00:00"/>
    <d v="2024-03-06T00:00:00"/>
    <d v="2024-03-06T00:00:00"/>
    <m/>
    <s v=""/>
    <m/>
    <n v="0"/>
    <n v="1"/>
    <n v="19.7"/>
    <s v="South Asia"/>
    <m/>
    <x v="0"/>
    <x v="1"/>
    <n v="0"/>
    <s v=""/>
    <x v="0"/>
  </r>
  <r>
    <s v="DL-03018"/>
    <s v="CUST-0558"/>
    <s v="CMP-366"/>
    <x v="4"/>
    <s v="Demo"/>
    <s v="4,289"/>
    <n v="4289"/>
    <x v="2"/>
    <x v="6"/>
    <x v="2"/>
    <s v="05/04/2022"/>
    <d v="2022-04-05T00:00:00"/>
    <d v="2022-09-30T00:00:00"/>
    <d v="2022-09-30T00:00:00"/>
    <m/>
    <s v=""/>
    <m/>
    <n v="0"/>
    <n v="1"/>
    <n v="28.2"/>
    <s v="East Africa"/>
    <m/>
    <x v="0"/>
    <x v="0"/>
    <n v="0"/>
    <s v=""/>
    <x v="0"/>
  </r>
  <r>
    <s v="DL-03019"/>
    <s v="CUST-1038"/>
    <s v=""/>
    <x v="3"/>
    <s v="Closed Lost"/>
    <s v="$18,202"/>
    <n v="18202"/>
    <x v="0"/>
    <x v="3"/>
    <x v="3"/>
    <s v="19/10/2024"/>
    <d v="2024-10-19T00:00:00"/>
    <d v="2025-03-19T00:00:00"/>
    <d v="2025-03-19T00:00:00"/>
    <d v="2025-01-06T00:00:00"/>
    <d v="2025-01-06T00:00:00"/>
    <n v="79"/>
    <n v="0"/>
    <n v="1"/>
    <n v="29.3"/>
    <s v="Southeast Asia"/>
    <m/>
    <x v="2"/>
    <x v="2"/>
    <n v="1"/>
    <n v="-72"/>
    <x v="1"/>
  </r>
  <r>
    <s v="DL-03020"/>
    <s v="CUST-0044"/>
    <s v="CMP-150"/>
    <x v="3"/>
    <s v="Demo"/>
    <s v="3984"/>
    <n v="3984"/>
    <x v="8"/>
    <x v="25"/>
    <x v="21"/>
    <s v="13/01/2023"/>
    <d v="2023-01-13T00:00:00"/>
    <d v="2023-05-04T00:00:00"/>
    <d v="2023-05-04T00:00:00"/>
    <m/>
    <s v=""/>
    <m/>
    <n v="0"/>
    <n v="1"/>
    <n v="28.2"/>
    <s v="ANZ"/>
    <m/>
    <x v="0"/>
    <x v="2"/>
    <n v="0"/>
    <s v=""/>
    <x v="0"/>
  </r>
  <r>
    <s v="DL-03021"/>
    <s v="CUST-0725"/>
    <s v="CMP-190"/>
    <x v="4"/>
    <s v="Closed Lost"/>
    <s v="$14,368"/>
    <n v="14368"/>
    <x v="3"/>
    <x v="7"/>
    <x v="6"/>
    <s v="2024-03-05"/>
    <d v="2024-03-05T00:00:00"/>
    <d v="2024-08-22T00:00:00"/>
    <d v="2024-08-22T00:00:00"/>
    <d v="2024-07-16T00:00:00"/>
    <d v="2024-07-16T00:00:00"/>
    <n v="133"/>
    <n v="0"/>
    <n v="1"/>
    <n v="8.5"/>
    <s v="ANZ"/>
    <m/>
    <x v="2"/>
    <x v="0"/>
    <n v="1"/>
    <n v="-37"/>
    <x v="1"/>
  </r>
  <r>
    <s v="DL-03022"/>
    <s v="CUST-1208"/>
    <s v="CMP-004"/>
    <x v="4"/>
    <s v="Qualification"/>
    <s v="7403"/>
    <n v="7403"/>
    <x v="5"/>
    <x v="3"/>
    <x v="3"/>
    <s v="2024-12-09"/>
    <d v="2024-12-09T00:00:00"/>
    <d v="2025-05-08T00:00:00"/>
    <d v="2025-05-08T00:00:00"/>
    <m/>
    <s v=""/>
    <m/>
    <n v="0"/>
    <n v="1"/>
    <n v="5.2"/>
    <s v="ANZ"/>
    <m/>
    <x v="0"/>
    <x v="2"/>
    <n v="0"/>
    <s v=""/>
    <x v="0"/>
  </r>
  <r>
    <s v="DL-03023"/>
    <s v="CUST-0327"/>
    <s v="CMP-087"/>
    <x v="3"/>
    <s v="Closed Lost"/>
    <s v="20285"/>
    <n v="20285"/>
    <x v="2"/>
    <x v="14"/>
    <x v="13"/>
    <s v="2022-08-03"/>
    <d v="2022-08-03T00:00:00"/>
    <d v="2023-01-24T00:00:00"/>
    <d v="2023-01-24T00:00:00"/>
    <d v="2022-12-04T00:00:00"/>
    <d v="2022-12-04T00:00:00"/>
    <n v="123"/>
    <n v="0"/>
    <n v="1"/>
    <m/>
    <s v="ANZ"/>
    <m/>
    <x v="2"/>
    <x v="2"/>
    <n v="1"/>
    <n v="-51"/>
    <x v="1"/>
  </r>
  <r>
    <s v="DL-03024"/>
    <s v="CUST-1221"/>
    <s v="CMP-088"/>
    <x v="2"/>
    <s v="Demo"/>
    <s v="$44,223"/>
    <n v="44223"/>
    <x v="8"/>
    <x v="20"/>
    <x v="18"/>
    <s v="2022-09-07"/>
    <d v="2022-09-07T00:00:00"/>
    <d v="2022-10-23T00:00:00"/>
    <d v="2022-10-23T00:00:00"/>
    <m/>
    <s v=""/>
    <m/>
    <n v="0"/>
    <n v="1"/>
    <n v="16.5"/>
    <s v="ANZ"/>
    <m/>
    <x v="0"/>
    <x v="2"/>
    <n v="0"/>
    <s v=""/>
    <x v="0"/>
  </r>
  <r>
    <s v="DL-03025"/>
    <s v="CUST-0360"/>
    <s v="CMP-030"/>
    <x v="3"/>
    <s v="Closed Lost"/>
    <s v="$22,083"/>
    <n v="22083"/>
    <x v="1"/>
    <x v="16"/>
    <x v="15"/>
    <s v="2023-11-20"/>
    <d v="2023-11-20T00:00:00"/>
    <d v="2024-03-06T00:00:00"/>
    <d v="2024-03-06T00:00:00"/>
    <d v="2024-04-17T00:00:00"/>
    <d v="2024-04-17T00:00:00"/>
    <n v="149"/>
    <n v="0"/>
    <n v="1"/>
    <n v="8"/>
    <s v="East Africa"/>
    <m/>
    <x v="2"/>
    <x v="2"/>
    <n v="1"/>
    <n v="42"/>
    <x v="0"/>
  </r>
  <r>
    <s v="DL-03026"/>
    <s v="CUST-0469"/>
    <s v="CMP-119"/>
    <x v="2"/>
    <s v="Prospecting"/>
    <s v="11394"/>
    <n v="11394"/>
    <x v="4"/>
    <x v="22"/>
    <x v="20"/>
    <s v="25/05/2023"/>
    <d v="2023-05-25T00:00:00"/>
    <d v="2023-09-14T00:00:00"/>
    <d v="2023-09-14T00:00:00"/>
    <m/>
    <s v=""/>
    <m/>
    <n v="0"/>
    <n v="1"/>
    <n v="12.9"/>
    <s v="East Africa"/>
    <m/>
    <x v="0"/>
    <x v="0"/>
    <n v="0"/>
    <s v=""/>
    <x v="0"/>
  </r>
  <r>
    <s v="DL-03027"/>
    <s v="CUST-1023"/>
    <s v="CMP-398"/>
    <x v="0"/>
    <s v="Negotiation"/>
    <s v="6441"/>
    <n v="6441"/>
    <x v="3"/>
    <x v="8"/>
    <x v="7"/>
    <s v="2024-05-22"/>
    <d v="2024-05-22T00:00:00"/>
    <d v="2024-09-19T00:00:00"/>
    <d v="2024-09-19T00:00:00"/>
    <m/>
    <s v=""/>
    <m/>
    <n v="0"/>
    <n v="1"/>
    <n v="32"/>
    <s v="Middle East"/>
    <m/>
    <x v="0"/>
    <x v="0"/>
    <n v="0"/>
    <s v=""/>
    <x v="0"/>
  </r>
  <r>
    <s v="DL-03028"/>
    <s v="CUST-0257"/>
    <s v="CMP-025"/>
    <x v="1"/>
    <s v="Closed Won"/>
    <s v="157980"/>
    <n v="157980"/>
    <x v="6"/>
    <x v="4"/>
    <x v="4"/>
    <s v="2023-05-20"/>
    <d v="2023-05-20T00:00:00"/>
    <d v="2023-10-26T00:00:00"/>
    <d v="2023-10-26T00:00:00"/>
    <d v="2023-10-07T00:00:00"/>
    <d v="2023-10-07T00:00:00"/>
    <n v="140"/>
    <n v="1"/>
    <n v="3"/>
    <m/>
    <s v="South Asia"/>
    <m/>
    <x v="1"/>
    <x v="1"/>
    <n v="1"/>
    <n v="-19"/>
    <x v="1"/>
  </r>
  <r>
    <s v="DL-03029"/>
    <s v="CUST-0734"/>
    <s v="CMP-369"/>
    <x v="0"/>
    <s v="Prospecting"/>
    <s v="3780"/>
    <n v="3780"/>
    <x v="2"/>
    <x v="10"/>
    <x v="9"/>
    <s v="2024-11-29"/>
    <d v="2024-11-29T00:00:00"/>
    <d v="2025-02-11T00:00:00"/>
    <d v="2025-02-11T00:00:00"/>
    <m/>
    <s v=""/>
    <m/>
    <n v="0"/>
    <n v="1"/>
    <m/>
    <s v="East Africa"/>
    <m/>
    <x v="0"/>
    <x v="1"/>
    <n v="0"/>
    <s v=""/>
    <x v="0"/>
  </r>
  <r>
    <s v="DL-03030"/>
    <s v="CUST-0970"/>
    <s v="CMP-009"/>
    <x v="3"/>
    <s v="Closed Lost"/>
    <s v="15935"/>
    <n v="15935"/>
    <x v="4"/>
    <x v="8"/>
    <x v="7"/>
    <s v="16/03/2024"/>
    <d v="2024-03-16T00:00:00"/>
    <d v="2024-08-16T00:00:00"/>
    <d v="2024-08-16T00:00:00"/>
    <d v="2024-04-23T00:00:00"/>
    <d v="2024-04-23T00:00:00"/>
    <n v="38"/>
    <n v="0"/>
    <n v="1"/>
    <n v="7"/>
    <s v="ANZ"/>
    <m/>
    <x v="2"/>
    <x v="0"/>
    <n v="1"/>
    <n v="-115"/>
    <x v="1"/>
  </r>
  <r>
    <s v="DL-03031"/>
    <s v="CUST-1349"/>
    <s v=""/>
    <x v="2"/>
    <s v="Closed Won"/>
    <s v="$15,355"/>
    <n v="15355"/>
    <x v="0"/>
    <x v="17"/>
    <x v="16"/>
    <s v="2024-11-03"/>
    <d v="2024-11-03T00:00:00"/>
    <d v="2024-12-02T00:00:00"/>
    <d v="2024-12-02T00:00:00"/>
    <d v="2024-12-04T00:00:00"/>
    <d v="2024-12-04T00:00:00"/>
    <n v="31"/>
    <n v="0"/>
    <n v="1"/>
    <n v="18.5"/>
    <s v="East Africa"/>
    <m/>
    <x v="1"/>
    <x v="2"/>
    <n v="1"/>
    <n v="2"/>
    <x v="1"/>
  </r>
  <r>
    <s v="DL-03032"/>
    <s v="CUST-0860"/>
    <s v=""/>
    <x v="1"/>
    <s v="Closed Won"/>
    <s v="195512"/>
    <n v="195512"/>
    <x v="2"/>
    <x v="14"/>
    <x v="13"/>
    <s v="2023-12-04"/>
    <d v="2023-12-04T00:00:00"/>
    <m/>
    <s v=""/>
    <d v="2024-01-01T00:00:00"/>
    <d v="2024-01-01T00:00:00"/>
    <n v="28"/>
    <n v="0"/>
    <n v="1"/>
    <n v="18.7"/>
    <s v="Southeast Asia"/>
    <m/>
    <x v="1"/>
    <x v="2"/>
    <n v="1"/>
    <s v=""/>
    <x v="0"/>
  </r>
  <r>
    <s v="DL-03033"/>
    <s v="CUST-0009"/>
    <s v=""/>
    <x v="4"/>
    <s v="Qualification"/>
    <s v="12K"/>
    <n v="12000"/>
    <x v="0"/>
    <x v="22"/>
    <x v="20"/>
    <s v="2024-02-25"/>
    <d v="2024-02-25T00:00:00"/>
    <d v="2024-03-12T00:00:00"/>
    <d v="2024-03-12T00:00:00"/>
    <m/>
    <s v=""/>
    <m/>
    <n v="0"/>
    <n v="1"/>
    <n v="21.2"/>
    <s v="Southeast Asia"/>
    <m/>
    <x v="0"/>
    <x v="2"/>
    <n v="0"/>
    <s v=""/>
    <x v="0"/>
  </r>
  <r>
    <s v="DL-03034"/>
    <s v="CUST-1094"/>
    <s v=""/>
    <x v="4"/>
    <s v="Qualification"/>
    <s v="11691"/>
    <n v="11691"/>
    <x v="5"/>
    <x v="16"/>
    <x v="15"/>
    <s v="2023-06-28"/>
    <d v="2023-06-28T00:00:00"/>
    <d v="2023-12-11T00:00:00"/>
    <d v="2023-12-11T00:00:00"/>
    <m/>
    <s v=""/>
    <m/>
    <n v="0"/>
    <n v="1"/>
    <n v="28.1"/>
    <s v="South Asia"/>
    <m/>
    <x v="0"/>
    <x v="1"/>
    <n v="0"/>
    <s v=""/>
    <x v="0"/>
  </r>
  <r>
    <s v="DL-03035"/>
    <s v="CUST-0467"/>
    <s v="CMP-063"/>
    <x v="3"/>
    <s v="Negotiation"/>
    <s v="21990"/>
    <n v="21990"/>
    <x v="7"/>
    <x v="13"/>
    <x v="12"/>
    <s v="2024-04-26"/>
    <d v="2024-04-26T00:00:00"/>
    <d v="2024-07-13T00:00:00"/>
    <d v="2024-07-13T00:00:00"/>
    <m/>
    <s v=""/>
    <m/>
    <n v="0"/>
    <n v="1"/>
    <n v="7.6"/>
    <s v="East Africa"/>
    <m/>
    <x v="0"/>
    <x v="2"/>
    <n v="0"/>
    <s v=""/>
    <x v="0"/>
  </r>
  <r>
    <s v="DL-03036"/>
    <s v="CUST-0415"/>
    <s v="CMP-157"/>
    <x v="4"/>
    <s v="Prospecting"/>
    <s v="13,381"/>
    <n v="13381"/>
    <x v="7"/>
    <x v="0"/>
    <x v="0"/>
    <s v="2024-05-13"/>
    <d v="2024-05-13T00:00:00"/>
    <d v="2024-06-26T00:00:00"/>
    <d v="2024-06-26T00:00:00"/>
    <m/>
    <s v=""/>
    <m/>
    <n v="0"/>
    <n v="1"/>
    <n v="11.4"/>
    <s v="East Africa"/>
    <m/>
    <x v="0"/>
    <x v="1"/>
    <n v="0"/>
    <s v=""/>
    <x v="0"/>
  </r>
  <r>
    <s v="DL-03037"/>
    <s v="CUST-1283"/>
    <s v="CMP-326"/>
    <x v="1"/>
    <s v="Proposal"/>
    <s v="$209,885"/>
    <n v="209885"/>
    <x v="0"/>
    <x v="15"/>
    <x v="14"/>
    <s v="2024-05-12"/>
    <d v="2024-05-12T00:00:00"/>
    <d v="2024-08-17T00:00:00"/>
    <d v="2024-08-17T00:00:00"/>
    <m/>
    <s v=""/>
    <m/>
    <n v="0"/>
    <n v="1"/>
    <n v="34.5"/>
    <s v="South Asia"/>
    <m/>
    <x v="0"/>
    <x v="0"/>
    <n v="0"/>
    <s v=""/>
    <x v="0"/>
  </r>
  <r>
    <s v="DL-03038"/>
    <s v="CUST-0529"/>
    <s v="CMP-249"/>
    <x v="0"/>
    <s v="Closed Lost"/>
    <s v="$6,533"/>
    <n v="6533"/>
    <x v="7"/>
    <x v="12"/>
    <x v="11"/>
    <s v="2022-06-26"/>
    <d v="2022-06-26T00:00:00"/>
    <m/>
    <s v=""/>
    <d v="2022-09-26T00:00:00"/>
    <d v="2022-09-26T00:00:00"/>
    <n v="92"/>
    <n v="0"/>
    <n v="1"/>
    <n v="23.6"/>
    <s v="Southeast Asia"/>
    <m/>
    <x v="2"/>
    <x v="1"/>
    <n v="1"/>
    <s v=""/>
    <x v="0"/>
  </r>
  <r>
    <s v="DL-03039"/>
    <s v="CUST-1200"/>
    <s v=""/>
    <x v="0"/>
    <s v="Prospecting"/>
    <s v="6K"/>
    <n v="6000"/>
    <x v="1"/>
    <x v="7"/>
    <x v="6"/>
    <s v="2024-12-04"/>
    <d v="2024-12-04T00:00:00"/>
    <d v="2025-03-13T00:00:00"/>
    <d v="2025-03-13T00:00:00"/>
    <m/>
    <s v=""/>
    <m/>
    <n v="0"/>
    <n v="1"/>
    <m/>
    <s v="East Africa"/>
    <m/>
    <x v="0"/>
    <x v="1"/>
    <n v="0"/>
    <s v=""/>
    <x v="0"/>
  </r>
  <r>
    <s v="DL-03040"/>
    <s v="CUST-1463"/>
    <s v=""/>
    <x v="1"/>
    <s v="Closed Won"/>
    <s v="$87,816"/>
    <n v="87816"/>
    <x v="5"/>
    <x v="1"/>
    <x v="1"/>
    <s v="2024-01-10"/>
    <d v="2024-01-10T00:00:00"/>
    <d v="2024-04-10T00:00:00"/>
    <d v="2024-04-10T00:00:00"/>
    <d v="2024-05-08T00:00:00"/>
    <d v="2024-05-08T00:00:00"/>
    <n v="119"/>
    <n v="1"/>
    <n v="3"/>
    <n v="22.8"/>
    <s v="South Asia"/>
    <m/>
    <x v="1"/>
    <x v="0"/>
    <n v="1"/>
    <n v="28"/>
    <x v="1"/>
  </r>
  <r>
    <s v="DL-03041"/>
    <s v="CUST-1192"/>
    <s v="CMP-097"/>
    <x v="1"/>
    <s v="Proposal"/>
    <s v="181914"/>
    <n v="181914"/>
    <x v="1"/>
    <x v="9"/>
    <x v="8"/>
    <s v="2023-11-16"/>
    <d v="2023-11-16T00:00:00"/>
    <d v="2024-04-27T00:00:00"/>
    <d v="2024-04-27T00:00:00"/>
    <m/>
    <s v=""/>
    <m/>
    <n v="0"/>
    <n v="1"/>
    <n v="22.5"/>
    <s v="East Africa"/>
    <m/>
    <x v="0"/>
    <x v="2"/>
    <n v="0"/>
    <s v=""/>
    <x v="0"/>
  </r>
  <r>
    <s v="DL-03042"/>
    <s v="CUST-1427"/>
    <s v="CMP-041"/>
    <x v="4"/>
    <s v="Closed Lost"/>
    <s v="5K"/>
    <n v="5000"/>
    <x v="1"/>
    <x v="12"/>
    <x v="11"/>
    <s v="2024-10-22"/>
    <d v="2024-10-22T00:00:00"/>
    <d v="2025-04-16T00:00:00"/>
    <d v="2025-04-16T00:00:00"/>
    <d v="2025-01-12T00:00:00"/>
    <d v="2025-01-12T00:00:00"/>
    <n v="82"/>
    <n v="0"/>
    <n v="1"/>
    <n v="10.6"/>
    <s v="Southeast Asia"/>
    <m/>
    <x v="2"/>
    <x v="2"/>
    <n v="1"/>
    <n v="-94"/>
    <x v="1"/>
  </r>
  <r>
    <s v="DL-03043"/>
    <s v="CUST-0461"/>
    <s v=""/>
    <x v="3"/>
    <s v="Proposal"/>
    <s v="$3,848"/>
    <n v="3848"/>
    <x v="2"/>
    <x v="8"/>
    <x v="7"/>
    <s v="21/09/2024"/>
    <d v="2024-09-21T00:00:00"/>
    <d v="2024-12-26T00:00:00"/>
    <d v="2024-12-26T00:00:00"/>
    <m/>
    <s v=""/>
    <m/>
    <n v="0"/>
    <n v="1"/>
    <n v="6.7"/>
    <s v="Middle East"/>
    <m/>
    <x v="0"/>
    <x v="1"/>
    <n v="0"/>
    <s v=""/>
    <x v="0"/>
  </r>
  <r>
    <s v="DL-03044"/>
    <s v="CUST-0248"/>
    <s v="CMP-226"/>
    <x v="4"/>
    <s v="Prospecting"/>
    <s v="13221"/>
    <n v="13221"/>
    <x v="8"/>
    <x v="11"/>
    <x v="10"/>
    <s v="2023-09-18"/>
    <d v="2023-09-18T00:00:00"/>
    <d v="2023-11-08T00:00:00"/>
    <d v="2023-11-08T00:00:00"/>
    <m/>
    <s v=""/>
    <m/>
    <n v="0"/>
    <n v="1"/>
    <n v="18.5"/>
    <s v="East Africa"/>
    <m/>
    <x v="0"/>
    <x v="2"/>
    <n v="0"/>
    <s v=""/>
    <x v="0"/>
  </r>
  <r>
    <s v="DL-03045"/>
    <s v="CUST-0771"/>
    <s v="CMP-105"/>
    <x v="3"/>
    <s v="Closed Lost"/>
    <s v="$6,087"/>
    <n v="6087"/>
    <x v="3"/>
    <x v="11"/>
    <x v="10"/>
    <s v="2023-12-31"/>
    <d v="2023-12-31T00:00:00"/>
    <d v="2024-04-02T00:00:00"/>
    <d v="2024-04-02T00:00:00"/>
    <d v="2024-02-29T00:00:00"/>
    <d v="2024-02-29T00:00:00"/>
    <n v="60"/>
    <n v="0"/>
    <n v="1"/>
    <n v="20.3"/>
    <s v="East Africa"/>
    <m/>
    <x v="2"/>
    <x v="2"/>
    <n v="1"/>
    <n v="-33"/>
    <x v="1"/>
  </r>
  <r>
    <s v="DL-03046"/>
    <s v="CUST-1381"/>
    <s v=""/>
    <x v="2"/>
    <s v="Qualification"/>
    <s v="$15,361"/>
    <n v="15361"/>
    <x v="8"/>
    <x v="14"/>
    <x v="13"/>
    <s v="2024-02-08"/>
    <d v="2024-02-08T00:00:00"/>
    <d v="2024-06-30T00:00:00"/>
    <d v="2024-06-30T00:00:00"/>
    <m/>
    <s v=""/>
    <m/>
    <n v="0"/>
    <n v="1"/>
    <n v="22.6"/>
    <s v="Middle East"/>
    <m/>
    <x v="0"/>
    <x v="0"/>
    <n v="0"/>
    <s v=""/>
    <x v="0"/>
  </r>
  <r>
    <s v="DL-03047"/>
    <s v="CUST-0998"/>
    <s v="CMP-151"/>
    <x v="1"/>
    <s v="Proposal"/>
    <s v="$52,996"/>
    <n v="52996"/>
    <x v="3"/>
    <x v="5"/>
    <x v="5"/>
    <s v="2024-12-13"/>
    <d v="2024-12-13T00:00:00"/>
    <d v="2025-04-24T00:00:00"/>
    <d v="2025-04-24T00:00:00"/>
    <m/>
    <s v=""/>
    <m/>
    <n v="0"/>
    <n v="1"/>
    <n v="3.4"/>
    <s v="South Asia"/>
    <m/>
    <x v="0"/>
    <x v="2"/>
    <n v="0"/>
    <s v=""/>
    <x v="0"/>
  </r>
  <r>
    <s v="DL-03048"/>
    <s v="CUST-1285"/>
    <s v="CMP-089"/>
    <x v="4"/>
    <s v="Closed Won"/>
    <s v="$2,414"/>
    <n v="2414"/>
    <x v="6"/>
    <x v="9"/>
    <x v="8"/>
    <s v="2023-02-11"/>
    <d v="2023-02-11T00:00:00"/>
    <d v="2023-05-24T00:00:00"/>
    <d v="2023-05-24T00:00:00"/>
    <d v="2023-08-18T00:00:00"/>
    <d v="2023-08-18T00:00:00"/>
    <n v="188"/>
    <n v="0"/>
    <n v="1"/>
    <n v="34"/>
    <s v="Southeast Asia"/>
    <m/>
    <x v="1"/>
    <x v="0"/>
    <n v="1"/>
    <n v="86"/>
    <x v="0"/>
  </r>
  <r>
    <s v="DL-03049"/>
    <s v="CUST-1279"/>
    <s v="CMP-330"/>
    <x v="1"/>
    <s v="Closed Won"/>
    <s v="119258"/>
    <n v="119258"/>
    <x v="8"/>
    <x v="14"/>
    <x v="13"/>
    <s v="2023-05-06"/>
    <d v="2023-05-06T00:00:00"/>
    <d v="2023-05-30T00:00:00"/>
    <d v="2023-05-30T00:00:00"/>
    <d v="2023-06-05T00:00:00"/>
    <d v="2023-06-05T00:00:00"/>
    <n v="30"/>
    <n v="0"/>
    <n v="1"/>
    <n v="21.3"/>
    <s v="Middle East"/>
    <m/>
    <x v="1"/>
    <x v="0"/>
    <n v="1"/>
    <n v="6"/>
    <x v="1"/>
  </r>
  <r>
    <s v="DL-03050"/>
    <s v="CUST-0377"/>
    <s v=""/>
    <x v="3"/>
    <s v="Prospecting"/>
    <s v="4K"/>
    <n v="4000"/>
    <x v="2"/>
    <x v="9"/>
    <x v="8"/>
    <s v="2024-08-19"/>
    <d v="2024-08-19T00:00:00"/>
    <d v="2024-10-02T00:00:00"/>
    <d v="2024-10-02T00:00:00"/>
    <m/>
    <s v=""/>
    <m/>
    <n v="0"/>
    <n v="1"/>
    <n v="19.5"/>
    <s v="Southeast Asia"/>
    <m/>
    <x v="0"/>
    <x v="0"/>
    <n v="0"/>
    <s v=""/>
    <x v="0"/>
  </r>
  <r>
    <s v="DL-03051"/>
    <s v="CUST-0503"/>
    <s v="CMP-102"/>
    <x v="4"/>
    <s v="Prospecting"/>
    <s v="11,771"/>
    <n v="11771"/>
    <x v="2"/>
    <x v="15"/>
    <x v="14"/>
    <s v="14/07/2023"/>
    <d v="2023-07-14T00:00:00"/>
    <d v="2023-12-25T00:00:00"/>
    <d v="2023-12-25T00:00:00"/>
    <m/>
    <s v=""/>
    <m/>
    <n v="0"/>
    <n v="1"/>
    <n v="8.5"/>
    <s v="Southeast Asia"/>
    <m/>
    <x v="0"/>
    <x v="2"/>
    <n v="0"/>
    <s v=""/>
    <x v="0"/>
  </r>
  <r>
    <s v="DL-03052"/>
    <s v="CUST-0360"/>
    <s v="CMP-258"/>
    <x v="1"/>
    <s v="Closed Lost"/>
    <s v="104,427"/>
    <n v="104427"/>
    <x v="8"/>
    <x v="3"/>
    <x v="3"/>
    <s v="2023-03-21"/>
    <d v="2023-03-21T00:00:00"/>
    <d v="2023-07-07T00:00:00"/>
    <d v="2023-07-07T00:00:00"/>
    <d v="2023-06-03T00:00:00"/>
    <d v="2023-06-03T00:00:00"/>
    <n v="74"/>
    <n v="0"/>
    <n v="1"/>
    <n v="30"/>
    <s v="Middle East"/>
    <m/>
    <x v="2"/>
    <x v="2"/>
    <n v="1"/>
    <n v="-34"/>
    <x v="1"/>
  </r>
  <r>
    <s v="DL-03053"/>
    <s v="CUST-0504"/>
    <s v="CMP-359"/>
    <x v="1"/>
    <s v="Qualification"/>
    <s v="57K"/>
    <n v="57000"/>
    <x v="6"/>
    <x v="19"/>
    <x v="17"/>
    <s v="2023-08-10"/>
    <d v="2023-08-10T00:00:00"/>
    <d v="2023-08-26T00:00:00"/>
    <d v="2023-08-26T00:00:00"/>
    <m/>
    <s v=""/>
    <m/>
    <n v="0"/>
    <n v="1"/>
    <n v="19.600000000000001"/>
    <s v="South Asia"/>
    <m/>
    <x v="0"/>
    <x v="2"/>
    <n v="0"/>
    <s v=""/>
    <x v="0"/>
  </r>
  <r>
    <s v="DL-03054"/>
    <s v="CUST-0926"/>
    <s v="CMP-279"/>
    <x v="2"/>
    <s v="Demo"/>
    <s v="25,954"/>
    <n v="25954"/>
    <x v="1"/>
    <x v="9"/>
    <x v="8"/>
    <s v="2022-11-28"/>
    <d v="2022-11-28T00:00:00"/>
    <d v="2023-01-03T00:00:00"/>
    <d v="2023-01-03T00:00:00"/>
    <m/>
    <s v=""/>
    <m/>
    <n v="0"/>
    <n v="1"/>
    <n v="8.9"/>
    <s v="Southeast Asia"/>
    <m/>
    <x v="0"/>
    <x v="2"/>
    <n v="0"/>
    <s v=""/>
    <x v="0"/>
  </r>
  <r>
    <s v="DL-03055"/>
    <s v="CUST-1039"/>
    <s v="CMP-259"/>
    <x v="4"/>
    <s v="Prospecting"/>
    <s v="10K"/>
    <n v="10000"/>
    <x v="1"/>
    <x v="21"/>
    <x v="19"/>
    <s v="2023-03-19"/>
    <d v="2023-03-19T00:00:00"/>
    <d v="2023-05-16T00:00:00"/>
    <d v="2023-05-16T00:00:00"/>
    <m/>
    <s v=""/>
    <m/>
    <n v="0"/>
    <n v="1"/>
    <n v="32.6"/>
    <s v="Middle East"/>
    <m/>
    <x v="0"/>
    <x v="1"/>
    <n v="0"/>
    <s v=""/>
    <x v="0"/>
  </r>
  <r>
    <s v="DL-03056"/>
    <s v="CUST-1388"/>
    <s v="CMP-148"/>
    <x v="1"/>
    <s v="Demo"/>
    <s v="184,557"/>
    <n v="184557"/>
    <x v="1"/>
    <x v="13"/>
    <x v="12"/>
    <s v="2024-07-12"/>
    <d v="2024-07-12T00:00:00"/>
    <d v="2024-07-28T00:00:00"/>
    <d v="2024-07-28T00:00:00"/>
    <m/>
    <s v=""/>
    <m/>
    <n v="0"/>
    <n v="1"/>
    <n v="32.5"/>
    <s v="Southeast Asia"/>
    <m/>
    <x v="0"/>
    <x v="0"/>
    <n v="0"/>
    <s v=""/>
    <x v="0"/>
  </r>
  <r>
    <s v="DL-03057"/>
    <s v="CUST-0930"/>
    <s v=""/>
    <x v="0"/>
    <s v="Proposal"/>
    <s v="7248"/>
    <n v="7248"/>
    <x v="0"/>
    <x v="5"/>
    <x v="5"/>
    <s v="2022-11-16"/>
    <d v="2022-11-16T00:00:00"/>
    <d v="2022-12-23T00:00:00"/>
    <d v="2022-12-23T00:00:00"/>
    <m/>
    <s v=""/>
    <m/>
    <n v="0"/>
    <n v="1"/>
    <n v="21.7"/>
    <s v="ANZ"/>
    <m/>
    <x v="0"/>
    <x v="1"/>
    <n v="0"/>
    <s v=""/>
    <x v="0"/>
  </r>
  <r>
    <s v="DL-03058"/>
    <s v="CUST-0006"/>
    <s v="CMP-206"/>
    <x v="1"/>
    <s v="Qualification"/>
    <s v="107,379"/>
    <n v="107379"/>
    <x v="4"/>
    <x v="21"/>
    <x v="19"/>
    <s v="2022-10-15"/>
    <d v="2022-10-15T00:00:00"/>
    <d v="2023-03-10T00:00:00"/>
    <d v="2023-03-10T00:00:00"/>
    <m/>
    <s v=""/>
    <m/>
    <n v="0"/>
    <n v="1"/>
    <n v="31.2"/>
    <s v="Middle East"/>
    <m/>
    <x v="0"/>
    <x v="0"/>
    <n v="0"/>
    <s v=""/>
    <x v="0"/>
  </r>
  <r>
    <s v="DL-03059"/>
    <s v="CUST-0667"/>
    <s v="CMP-380"/>
    <x v="1"/>
    <s v="Prospecting"/>
    <s v="104,488"/>
    <n v="104488"/>
    <x v="3"/>
    <x v="19"/>
    <x v="17"/>
    <s v="19/09/2022"/>
    <d v="2022-09-19T00:00:00"/>
    <d v="2023-03-15T00:00:00"/>
    <d v="2023-03-15T00:00:00"/>
    <m/>
    <s v=""/>
    <m/>
    <n v="0"/>
    <n v="1"/>
    <n v="0.3"/>
    <s v="South Asia"/>
    <m/>
    <x v="0"/>
    <x v="0"/>
    <n v="0"/>
    <s v=""/>
    <x v="0"/>
  </r>
  <r>
    <s v="DL-03060"/>
    <s v="CUST-0628"/>
    <s v="CMP-078"/>
    <x v="3"/>
    <s v="Closed Lost"/>
    <s v="22310"/>
    <n v="22310"/>
    <x v="3"/>
    <x v="16"/>
    <x v="15"/>
    <s v="16/05/2024"/>
    <d v="2024-05-16T00:00:00"/>
    <d v="2024-07-25T00:00:00"/>
    <d v="2024-07-25T00:00:00"/>
    <d v="2024-07-18T00:00:00"/>
    <d v="2024-07-18T00:00:00"/>
    <n v="63"/>
    <n v="0"/>
    <n v="1"/>
    <n v="11.9"/>
    <s v="East Africa"/>
    <m/>
    <x v="2"/>
    <x v="2"/>
    <n v="1"/>
    <n v="-7"/>
    <x v="1"/>
  </r>
  <r>
    <s v="DL-03061"/>
    <s v="CUST-0468"/>
    <s v="CMP-326"/>
    <x v="2"/>
    <s v="Proposal"/>
    <s v="$39,352"/>
    <n v="39352"/>
    <x v="1"/>
    <x v="11"/>
    <x v="10"/>
    <s v="2023-08-16"/>
    <d v="2023-08-16T00:00:00"/>
    <d v="2023-11-21T00:00:00"/>
    <d v="2023-11-21T00:00:00"/>
    <m/>
    <s v=""/>
    <m/>
    <n v="0"/>
    <n v="1"/>
    <n v="14.8"/>
    <s v="Southeast Asia"/>
    <m/>
    <x v="0"/>
    <x v="0"/>
    <n v="0"/>
    <s v=""/>
    <x v="0"/>
  </r>
  <r>
    <s v="DL-03062"/>
    <s v="CUST-0706"/>
    <s v="CMP-266"/>
    <x v="2"/>
    <s v="Prospecting"/>
    <s v="36K"/>
    <n v="36000"/>
    <x v="8"/>
    <x v="25"/>
    <x v="21"/>
    <s v="2022-04-17"/>
    <d v="2022-04-17T00:00:00"/>
    <d v="2022-08-20T00:00:00"/>
    <d v="2022-08-20T00:00:00"/>
    <m/>
    <s v=""/>
    <m/>
    <n v="0"/>
    <n v="1"/>
    <n v="34.700000000000003"/>
    <s v="ANZ"/>
    <m/>
    <x v="0"/>
    <x v="2"/>
    <n v="0"/>
    <s v=""/>
    <x v="0"/>
  </r>
  <r>
    <s v="DL-03063"/>
    <s v="CUST-1474"/>
    <s v="CMP-136"/>
    <x v="1"/>
    <s v="Qualification"/>
    <s v="185647"/>
    <n v="185647"/>
    <x v="8"/>
    <x v="21"/>
    <x v="19"/>
    <s v="2023-12-27"/>
    <d v="2023-12-27T00:00:00"/>
    <d v="2024-06-17T00:00:00"/>
    <d v="2024-06-17T00:00:00"/>
    <m/>
    <s v=""/>
    <m/>
    <n v="0"/>
    <n v="1"/>
    <n v="23"/>
    <s v="East Africa"/>
    <m/>
    <x v="0"/>
    <x v="0"/>
    <n v="0"/>
    <s v=""/>
    <x v="0"/>
  </r>
  <r>
    <s v="DL-03064"/>
    <s v="CUST-1303"/>
    <s v=""/>
    <x v="2"/>
    <s v="Proposal"/>
    <s v="43,921"/>
    <n v="43921"/>
    <x v="7"/>
    <x v="24"/>
    <x v="15"/>
    <s v="2023-05-17"/>
    <d v="2023-05-17T00:00:00"/>
    <d v="2023-09-21T00:00:00"/>
    <d v="2023-09-21T00:00:00"/>
    <m/>
    <s v=""/>
    <m/>
    <n v="0"/>
    <n v="1"/>
    <n v="17.7"/>
    <s v="South Asia"/>
    <m/>
    <x v="0"/>
    <x v="0"/>
    <n v="0"/>
    <s v=""/>
    <x v="0"/>
  </r>
  <r>
    <s v="DL-03065"/>
    <s v="CUST-0354"/>
    <s v=""/>
    <x v="4"/>
    <s v="Closed Won"/>
    <s v="3,469"/>
    <n v="3469"/>
    <x v="1"/>
    <x v="37"/>
    <x v="13"/>
    <s v="2022-09-07"/>
    <d v="2022-09-07T00:00:00"/>
    <d v="2023-01-06T00:00:00"/>
    <d v="2023-01-06T00:00:00"/>
    <d v="2023-03-07T00:00:00"/>
    <d v="2023-03-07T00:00:00"/>
    <n v="181"/>
    <n v="1"/>
    <n v="1"/>
    <n v="0.9"/>
    <s v="Middle East"/>
    <m/>
    <x v="1"/>
    <x v="1"/>
    <n v="1"/>
    <n v="60"/>
    <x v="0"/>
  </r>
  <r>
    <s v="DL-03066"/>
    <s v="CUST-1439"/>
    <s v="CMP-299"/>
    <x v="3"/>
    <s v="Negotiation"/>
    <s v="$5,667"/>
    <n v="5667"/>
    <x v="4"/>
    <x v="4"/>
    <x v="4"/>
    <s v="2024-11-26"/>
    <d v="2024-11-26T00:00:00"/>
    <d v="2024-12-15T00:00:00"/>
    <d v="2024-12-15T00:00:00"/>
    <m/>
    <s v=""/>
    <m/>
    <n v="0"/>
    <n v="1"/>
    <n v="10"/>
    <s v="Middle East"/>
    <m/>
    <x v="0"/>
    <x v="2"/>
    <n v="0"/>
    <s v=""/>
    <x v="0"/>
  </r>
  <r>
    <s v="DL-03067"/>
    <s v="CUST-0884"/>
    <s v="CMP-098"/>
    <x v="0"/>
    <s v="Closed Won"/>
    <s v="$6,712"/>
    <n v="6712"/>
    <x v="0"/>
    <x v="3"/>
    <x v="3"/>
    <s v="2024-06-26"/>
    <d v="2024-06-26T00:00:00"/>
    <d v="2024-08-31T00:00:00"/>
    <d v="2024-08-31T00:00:00"/>
    <d v="2024-09-24T00:00:00"/>
    <d v="2024-09-24T00:00:00"/>
    <n v="90"/>
    <n v="1"/>
    <n v="1"/>
    <n v="32.5"/>
    <s v="ANZ"/>
    <m/>
    <x v="1"/>
    <x v="0"/>
    <n v="1"/>
    <n v="24"/>
    <x v="1"/>
  </r>
  <r>
    <s v="DL-03068"/>
    <s v="CUST-0015"/>
    <s v=""/>
    <x v="3"/>
    <s v="Qualification"/>
    <s v="$10,553"/>
    <n v="10553"/>
    <x v="6"/>
    <x v="15"/>
    <x v="14"/>
    <s v="2023-04-08"/>
    <d v="2023-04-08T00:00:00"/>
    <d v="2023-09-28T00:00:00"/>
    <d v="2023-09-28T00:00:00"/>
    <m/>
    <s v=""/>
    <m/>
    <n v="0"/>
    <n v="1"/>
    <n v="4.3"/>
    <s v="South Asia"/>
    <m/>
    <x v="0"/>
    <x v="2"/>
    <n v="0"/>
    <s v=""/>
    <x v="0"/>
  </r>
  <r>
    <s v="DL-03069"/>
    <s v="CUST-0592"/>
    <s v="CMP-388"/>
    <x v="0"/>
    <s v="Closed Lost"/>
    <s v="4,220"/>
    <n v="4220"/>
    <x v="0"/>
    <x v="20"/>
    <x v="18"/>
    <s v="2023-06-08"/>
    <d v="2023-06-08T00:00:00"/>
    <d v="2023-10-22T00:00:00"/>
    <d v="2023-10-22T00:00:00"/>
    <d v="2023-12-18T00:00:00"/>
    <d v="2023-12-18T00:00:00"/>
    <n v="193"/>
    <n v="0"/>
    <n v="1"/>
    <n v="1.1000000000000001"/>
    <s v="ANZ"/>
    <m/>
    <x v="2"/>
    <x v="1"/>
    <n v="1"/>
    <n v="57"/>
    <x v="0"/>
  </r>
  <r>
    <s v="DL-03070"/>
    <s v="CUST-1179"/>
    <s v="CMP-024"/>
    <x v="1"/>
    <s v="Closed Lost"/>
    <s v="190912"/>
    <n v="190912"/>
    <x v="2"/>
    <x v="22"/>
    <x v="20"/>
    <s v="2023-02-16"/>
    <d v="2023-02-16T00:00:00"/>
    <d v="2023-03-07T00:00:00"/>
    <d v="2023-03-07T00:00:00"/>
    <d v="2023-07-27T00:00:00"/>
    <d v="2023-07-27T00:00:00"/>
    <n v="161"/>
    <n v="0"/>
    <n v="1"/>
    <n v="32.4"/>
    <s v="Southeast Asia"/>
    <m/>
    <x v="2"/>
    <x v="0"/>
    <n v="1"/>
    <n v="142"/>
    <x v="0"/>
  </r>
  <r>
    <s v="DL-03071"/>
    <s v="CUST-1398"/>
    <s v="CMP-177"/>
    <x v="2"/>
    <s v="Demo"/>
    <s v="$23,426"/>
    <n v="23426"/>
    <x v="5"/>
    <x v="20"/>
    <x v="18"/>
    <s v="2022-03-30"/>
    <d v="2022-03-30T00:00:00"/>
    <d v="2022-08-19T00:00:00"/>
    <d v="2022-08-19T00:00:00"/>
    <m/>
    <s v=""/>
    <m/>
    <n v="0"/>
    <n v="1"/>
    <n v="23.9"/>
    <s v="Southeast Asia"/>
    <m/>
    <x v="0"/>
    <x v="2"/>
    <n v="0"/>
    <s v=""/>
    <x v="0"/>
  </r>
  <r>
    <s v="DL-03072"/>
    <s v="CUST-0627"/>
    <s v="CMP-293"/>
    <x v="4"/>
    <s v="Proposal"/>
    <s v="$5,961"/>
    <n v="5961"/>
    <x v="6"/>
    <x v="22"/>
    <x v="20"/>
    <s v="2024-09-30"/>
    <d v="2024-09-30T00:00:00"/>
    <d v="2025-03-22T00:00:00"/>
    <d v="2025-03-22T00:00:00"/>
    <m/>
    <s v=""/>
    <m/>
    <n v="0"/>
    <n v="1"/>
    <n v="18"/>
    <s v="East Africa"/>
    <m/>
    <x v="0"/>
    <x v="1"/>
    <n v="0"/>
    <s v=""/>
    <x v="0"/>
  </r>
  <r>
    <s v="DL-03073"/>
    <s v="CUST-0917"/>
    <s v="CMP-325"/>
    <x v="3"/>
    <s v="Prospecting"/>
    <s v="$8,881"/>
    <n v="8881"/>
    <x v="2"/>
    <x v="20"/>
    <x v="18"/>
    <s v="2023-09-10"/>
    <d v="2023-09-10T00:00:00"/>
    <d v="2023-11-21T00:00:00"/>
    <d v="2023-11-21T00:00:00"/>
    <m/>
    <s v=""/>
    <m/>
    <n v="0"/>
    <n v="1"/>
    <n v="6.9"/>
    <s v="East Africa"/>
    <m/>
    <x v="0"/>
    <x v="2"/>
    <n v="0"/>
    <s v=""/>
    <x v="0"/>
  </r>
  <r>
    <s v="DL-03074"/>
    <s v="CUST-0523"/>
    <s v=""/>
    <x v="2"/>
    <s v="Proposal"/>
    <s v="$21,903"/>
    <n v="21903"/>
    <x v="1"/>
    <x v="12"/>
    <x v="11"/>
    <s v="2024-02-18"/>
    <d v="2024-02-18T00:00:00"/>
    <d v="2024-07-20T00:00:00"/>
    <d v="2024-07-20T00:00:00"/>
    <m/>
    <s v=""/>
    <m/>
    <n v="0"/>
    <n v="1"/>
    <n v="16.899999999999999"/>
    <s v="Middle East"/>
    <m/>
    <x v="0"/>
    <x v="0"/>
    <n v="0"/>
    <s v=""/>
    <x v="0"/>
  </r>
  <r>
    <s v="DL-03075"/>
    <s v="CUST-1040"/>
    <s v="CMP-270"/>
    <x v="3"/>
    <s v="Qualification"/>
    <s v="10K"/>
    <n v="10000"/>
    <x v="5"/>
    <x v="1"/>
    <x v="1"/>
    <s v="2022-02-06"/>
    <d v="2022-02-06T00:00:00"/>
    <m/>
    <s v=""/>
    <m/>
    <s v=""/>
    <m/>
    <n v="0"/>
    <n v="1"/>
    <n v="0.7"/>
    <s v="ANZ"/>
    <m/>
    <x v="0"/>
    <x v="1"/>
    <n v="0"/>
    <s v=""/>
    <x v="0"/>
  </r>
  <r>
    <s v="DL-03076"/>
    <s v="CUST-0549"/>
    <s v="CMP-308"/>
    <x v="0"/>
    <s v="Proposal"/>
    <s v="1K"/>
    <n v="1000"/>
    <x v="1"/>
    <x v="25"/>
    <x v="21"/>
    <s v="2022-04-18"/>
    <d v="2022-04-18T00:00:00"/>
    <d v="2022-08-31T00:00:00"/>
    <d v="2022-08-31T00:00:00"/>
    <m/>
    <s v=""/>
    <m/>
    <n v="0"/>
    <n v="1"/>
    <n v="18.2"/>
    <s v="Middle East"/>
    <m/>
    <x v="0"/>
    <x v="0"/>
    <n v="0"/>
    <s v=""/>
    <x v="0"/>
  </r>
  <r>
    <s v="DL-03077"/>
    <s v="CUST-0292"/>
    <s v=""/>
    <x v="4"/>
    <s v="Negotiation"/>
    <s v="12,004"/>
    <n v="12004"/>
    <x v="1"/>
    <x v="21"/>
    <x v="19"/>
    <s v="2022-06-04"/>
    <d v="2022-06-04T00:00:00"/>
    <d v="2022-08-17T00:00:00"/>
    <d v="2022-08-17T00:00:00"/>
    <m/>
    <s v=""/>
    <m/>
    <n v="0"/>
    <n v="1"/>
    <n v="33.4"/>
    <s v="ANZ"/>
    <m/>
    <x v="0"/>
    <x v="0"/>
    <n v="0"/>
    <s v=""/>
    <x v="0"/>
  </r>
  <r>
    <s v="DL-03078"/>
    <s v="CUST-0784"/>
    <s v=""/>
    <x v="3"/>
    <s v="Prospecting"/>
    <s v="$14,529"/>
    <n v="14529"/>
    <x v="2"/>
    <x v="22"/>
    <x v="20"/>
    <s v="2024-04-17"/>
    <d v="2024-04-17T00:00:00"/>
    <d v="2024-09-28T00:00:00"/>
    <d v="2024-09-28T00:00:00"/>
    <m/>
    <s v=""/>
    <m/>
    <n v="0"/>
    <n v="1"/>
    <n v="6.6"/>
    <s v="Middle East"/>
    <m/>
    <x v="0"/>
    <x v="2"/>
    <n v="0"/>
    <s v=""/>
    <x v="0"/>
  </r>
  <r>
    <s v="DL-03079"/>
    <s v="CUST-0975"/>
    <s v="CMP-297"/>
    <x v="3"/>
    <s v="Closed Lost"/>
    <s v="$4,175"/>
    <n v="4175"/>
    <x v="4"/>
    <x v="3"/>
    <x v="3"/>
    <s v="2023-02-02"/>
    <d v="2023-02-02T00:00:00"/>
    <d v="2023-05-07T00:00:00"/>
    <d v="2023-05-07T00:00:00"/>
    <d v="2023-05-15T00:00:00"/>
    <d v="2023-05-15T00:00:00"/>
    <n v="102"/>
    <n v="0"/>
    <n v="1"/>
    <n v="19.399999999999999"/>
    <s v="ANZ"/>
    <m/>
    <x v="2"/>
    <x v="2"/>
    <n v="1"/>
    <n v="8"/>
    <x v="1"/>
  </r>
  <r>
    <s v="DL-03080"/>
    <s v="CUST-1068"/>
    <s v="CMP-010"/>
    <x v="2"/>
    <s v="Negotiation"/>
    <s v="$47,877"/>
    <n v="47877"/>
    <x v="8"/>
    <x v="0"/>
    <x v="0"/>
    <s v="2023-01-29"/>
    <d v="2023-01-29T00:00:00"/>
    <d v="2023-07-02T00:00:00"/>
    <d v="2023-07-02T00:00:00"/>
    <m/>
    <s v=""/>
    <m/>
    <n v="0"/>
    <n v="1"/>
    <n v="22.9"/>
    <s v="Southeast Asia"/>
    <m/>
    <x v="0"/>
    <x v="2"/>
    <n v="0"/>
    <s v=""/>
    <x v="0"/>
  </r>
  <r>
    <s v="DL-03081"/>
    <s v="CUST-0178"/>
    <s v="CMP-045"/>
    <x v="1"/>
    <s v="Closed Won"/>
    <s v="165930"/>
    <n v="165930"/>
    <x v="4"/>
    <x v="27"/>
    <x v="8"/>
    <s v="2023-03-05"/>
    <d v="2023-03-05T00:00:00"/>
    <d v="2023-06-24T00:00:00"/>
    <d v="2023-06-24T00:00:00"/>
    <d v="2023-04-30T00:00:00"/>
    <d v="2023-04-30T00:00:00"/>
    <n v="56"/>
    <n v="0"/>
    <n v="1"/>
    <n v="20.6"/>
    <s v="South Asia"/>
    <m/>
    <x v="1"/>
    <x v="2"/>
    <n v="1"/>
    <n v="-55"/>
    <x v="1"/>
  </r>
  <r>
    <s v="DL-03082"/>
    <s v="CUST-0264"/>
    <s v="CMP-053"/>
    <x v="0"/>
    <s v="Closed Lost"/>
    <s v="$4,804"/>
    <n v="4804"/>
    <x v="8"/>
    <x v="22"/>
    <x v="20"/>
    <s v="2023-05-27"/>
    <d v="2023-05-27T00:00:00"/>
    <d v="2023-10-29T00:00:00"/>
    <d v="2023-10-29T00:00:00"/>
    <d v="2023-09-18T00:00:00"/>
    <d v="2023-09-18T00:00:00"/>
    <n v="114"/>
    <n v="0"/>
    <n v="1"/>
    <n v="16.7"/>
    <s v="East Africa"/>
    <m/>
    <x v="2"/>
    <x v="1"/>
    <n v="1"/>
    <n v="-41"/>
    <x v="1"/>
  </r>
  <r>
    <s v="DL-03083"/>
    <s v="CUST-0835"/>
    <s v="CMP-329"/>
    <x v="4"/>
    <s v="Prospecting"/>
    <s v="4387"/>
    <n v="4387"/>
    <x v="2"/>
    <x v="16"/>
    <x v="15"/>
    <s v="2022-01-20"/>
    <d v="2022-01-20T00:00:00"/>
    <d v="2022-05-22T00:00:00"/>
    <d v="2022-05-22T00:00:00"/>
    <m/>
    <s v=""/>
    <m/>
    <n v="0"/>
    <n v="1"/>
    <n v="1.6"/>
    <s v="Southeast Asia"/>
    <m/>
    <x v="0"/>
    <x v="0"/>
    <n v="0"/>
    <s v=""/>
    <x v="0"/>
  </r>
  <r>
    <s v="DL-03084"/>
    <s v="CUST-0083"/>
    <s v="CMP-037"/>
    <x v="3"/>
    <s v="Closed Won"/>
    <s v="7748"/>
    <n v="7748"/>
    <x v="2"/>
    <x v="20"/>
    <x v="18"/>
    <s v="2022-05-20"/>
    <d v="2022-05-20T00:00:00"/>
    <d v="2022-06-21T00:00:00"/>
    <d v="2022-06-21T00:00:00"/>
    <d v="2022-10-26T00:00:00"/>
    <d v="2022-10-26T00:00:00"/>
    <n v="159"/>
    <n v="0"/>
    <n v="1"/>
    <n v="25.2"/>
    <s v="Middle East"/>
    <m/>
    <x v="1"/>
    <x v="2"/>
    <n v="1"/>
    <n v="127"/>
    <x v="0"/>
  </r>
  <r>
    <s v="DL-03085"/>
    <s v="CUST-0775"/>
    <s v=""/>
    <x v="4"/>
    <s v="Qualification"/>
    <s v="$12,508"/>
    <n v="12508"/>
    <x v="7"/>
    <x v="10"/>
    <x v="9"/>
    <s v="2022-01-21"/>
    <d v="2022-01-21T00:00:00"/>
    <m/>
    <s v=""/>
    <m/>
    <s v=""/>
    <m/>
    <n v="0"/>
    <n v="1"/>
    <n v="20.7"/>
    <s v="ANZ"/>
    <m/>
    <x v="0"/>
    <x v="2"/>
    <n v="0"/>
    <s v=""/>
    <x v="0"/>
  </r>
  <r>
    <s v="DL-03086"/>
    <s v="CUST-1045"/>
    <s v="CMP-364"/>
    <x v="3"/>
    <s v="Qualification"/>
    <s v="$13,133"/>
    <n v="13133"/>
    <x v="0"/>
    <x v="25"/>
    <x v="21"/>
    <s v="2024-05-08"/>
    <d v="2024-05-08T00:00:00"/>
    <d v="2024-06-08T00:00:00"/>
    <d v="2024-06-08T00:00:00"/>
    <m/>
    <s v=""/>
    <m/>
    <n v="0"/>
    <n v="1"/>
    <m/>
    <s v="Middle East"/>
    <m/>
    <x v="0"/>
    <x v="0"/>
    <n v="0"/>
    <s v=""/>
    <x v="0"/>
  </r>
  <r>
    <s v="DL-03087"/>
    <s v="CUST-0287"/>
    <s v="CMP-340"/>
    <x v="4"/>
    <s v="Qualification"/>
    <s v="9779"/>
    <n v="9779"/>
    <x v="1"/>
    <x v="10"/>
    <x v="9"/>
    <s v="2022-01-22"/>
    <d v="2022-01-22T00:00:00"/>
    <d v="2022-05-09T00:00:00"/>
    <d v="2022-05-09T00:00:00"/>
    <m/>
    <s v=""/>
    <m/>
    <n v="0"/>
    <n v="1"/>
    <n v="2.6"/>
    <s v="East Africa"/>
    <m/>
    <x v="0"/>
    <x v="0"/>
    <n v="0"/>
    <s v=""/>
    <x v="0"/>
  </r>
  <r>
    <s v="DL-03088"/>
    <s v="CUST-0272"/>
    <s v="CMP-302"/>
    <x v="2"/>
    <s v="Prospecting"/>
    <s v="18,764"/>
    <n v="18764"/>
    <x v="2"/>
    <x v="25"/>
    <x v="21"/>
    <s v="2023-07-17"/>
    <d v="2023-07-17T00:00:00"/>
    <d v="2023-10-08T00:00:00"/>
    <d v="2023-10-08T00:00:00"/>
    <m/>
    <s v=""/>
    <m/>
    <n v="0"/>
    <n v="1"/>
    <n v="13"/>
    <s v="Southeast Asia"/>
    <m/>
    <x v="0"/>
    <x v="2"/>
    <n v="0"/>
    <s v=""/>
    <x v="0"/>
  </r>
  <r>
    <s v="DL-03089"/>
    <s v="CUST-0127"/>
    <s v="CMP-351"/>
    <x v="2"/>
    <s v="Closed Lost"/>
    <s v="23,532"/>
    <n v="23532"/>
    <x v="6"/>
    <x v="21"/>
    <x v="19"/>
    <s v="2022-08-05"/>
    <d v="2022-08-05T00:00:00"/>
    <d v="2022-12-23T00:00:00"/>
    <d v="2022-12-23T00:00:00"/>
    <d v="2022-10-04T00:00:00"/>
    <d v="2022-10-04T00:00:00"/>
    <n v="60"/>
    <n v="0"/>
    <n v="1"/>
    <n v="8.5"/>
    <s v="ANZ"/>
    <m/>
    <x v="2"/>
    <x v="1"/>
    <n v="1"/>
    <n v="-80"/>
    <x v="1"/>
  </r>
  <r>
    <s v="DL-03090"/>
    <s v="CUST-1274"/>
    <s v="CMP-053"/>
    <x v="3"/>
    <s v="Negotiation"/>
    <s v="$8,503"/>
    <n v="8503"/>
    <x v="5"/>
    <x v="9"/>
    <x v="8"/>
    <s v="2023-03-22"/>
    <d v="2023-03-22T00:00:00"/>
    <d v="2023-07-13T00:00:00"/>
    <d v="2023-07-13T00:00:00"/>
    <m/>
    <s v=""/>
    <m/>
    <n v="0"/>
    <n v="1"/>
    <n v="24.4"/>
    <s v="Southeast Asia"/>
    <m/>
    <x v="0"/>
    <x v="2"/>
    <n v="0"/>
    <s v=""/>
    <x v="0"/>
  </r>
  <r>
    <s v="DL-03091"/>
    <s v="CUST-0832"/>
    <s v="CMP-213"/>
    <x v="1"/>
    <s v="Prospecting"/>
    <s v="106K"/>
    <n v="106000"/>
    <x v="2"/>
    <x v="10"/>
    <x v="9"/>
    <s v="2024-10-23"/>
    <d v="2024-10-23T00:00:00"/>
    <d v="2024-12-28T00:00:00"/>
    <d v="2024-12-28T00:00:00"/>
    <m/>
    <s v=""/>
    <m/>
    <n v="0"/>
    <n v="1"/>
    <n v="26.3"/>
    <s v="Southeast Asia"/>
    <m/>
    <x v="0"/>
    <x v="2"/>
    <n v="0"/>
    <s v=""/>
    <x v="0"/>
  </r>
  <r>
    <s v="DL-03092"/>
    <s v="CUST-0355"/>
    <s v=""/>
    <x v="3"/>
    <s v="Negotiation"/>
    <s v="$21,971"/>
    <n v="21971"/>
    <x v="0"/>
    <x v="4"/>
    <x v="4"/>
    <s v="2024-09-20"/>
    <d v="2024-09-20T00:00:00"/>
    <d v="2024-12-09T00:00:00"/>
    <d v="2024-12-09T00:00:00"/>
    <m/>
    <s v=""/>
    <m/>
    <n v="0"/>
    <n v="1"/>
    <n v="8.6999999999999993"/>
    <s v="Southeast Asia"/>
    <m/>
    <x v="0"/>
    <x v="0"/>
    <n v="0"/>
    <s v=""/>
    <x v="0"/>
  </r>
  <r>
    <s v="DL-03093"/>
    <s v="CUST-0077"/>
    <s v=""/>
    <x v="4"/>
    <s v="Prospecting"/>
    <s v="7K"/>
    <n v="7000"/>
    <x v="4"/>
    <x v="0"/>
    <x v="0"/>
    <s v="2022-05-07"/>
    <d v="2022-05-07T00:00:00"/>
    <d v="2022-09-20T00:00:00"/>
    <d v="2022-09-20T00:00:00"/>
    <m/>
    <s v=""/>
    <m/>
    <n v="0"/>
    <n v="1"/>
    <n v="25.5"/>
    <s v="ANZ"/>
    <m/>
    <x v="0"/>
    <x v="0"/>
    <n v="0"/>
    <s v=""/>
    <x v="0"/>
  </r>
  <r>
    <s v="DL-03094"/>
    <s v="CUST-0136"/>
    <s v="CMP-328"/>
    <x v="4"/>
    <s v="Closed Lost"/>
    <s v="6982"/>
    <n v="6982"/>
    <x v="4"/>
    <x v="17"/>
    <x v="16"/>
    <s v="2023-11-29"/>
    <d v="2023-11-29T00:00:00"/>
    <d v="2024-01-25T00:00:00"/>
    <d v="2024-01-25T00:00:00"/>
    <d v="2024-04-12T00:00:00"/>
    <d v="2024-04-12T00:00:00"/>
    <n v="135"/>
    <n v="0"/>
    <n v="1"/>
    <n v="28.4"/>
    <s v="East Africa"/>
    <m/>
    <x v="2"/>
    <x v="2"/>
    <n v="1"/>
    <n v="78"/>
    <x v="0"/>
  </r>
  <r>
    <s v="DL-03095"/>
    <s v="CUST-0366"/>
    <s v="CMP-226"/>
    <x v="4"/>
    <s v="Prospecting"/>
    <s v="12529"/>
    <n v="12529"/>
    <x v="3"/>
    <x v="12"/>
    <x v="11"/>
    <s v="2024-06-18"/>
    <d v="2024-06-18T00:00:00"/>
    <d v="2024-10-13T00:00:00"/>
    <d v="2024-10-13T00:00:00"/>
    <m/>
    <s v=""/>
    <m/>
    <n v="0"/>
    <n v="1"/>
    <n v="19.5"/>
    <s v="South Asia"/>
    <m/>
    <x v="0"/>
    <x v="2"/>
    <n v="0"/>
    <s v=""/>
    <x v="0"/>
  </r>
  <r>
    <s v="DL-03096"/>
    <s v="CUST-0454"/>
    <s v="CMP-354"/>
    <x v="4"/>
    <s v="Demo"/>
    <s v="6177"/>
    <n v="6177"/>
    <x v="8"/>
    <x v="11"/>
    <x v="10"/>
    <s v="02/08/2024"/>
    <d v="2024-08-02T00:00:00"/>
    <d v="2024-08-19T00:00:00"/>
    <d v="2024-08-19T00:00:00"/>
    <m/>
    <s v=""/>
    <m/>
    <n v="0"/>
    <n v="1"/>
    <n v="18"/>
    <s v="South Asia"/>
    <m/>
    <x v="0"/>
    <x v="2"/>
    <n v="0"/>
    <s v=""/>
    <x v="0"/>
  </r>
  <r>
    <s v="DL-03097"/>
    <s v="CUST-0319"/>
    <s v=""/>
    <x v="1"/>
    <s v="Prospecting"/>
    <s v="55607"/>
    <n v="55607"/>
    <x v="8"/>
    <x v="25"/>
    <x v="21"/>
    <s v="2024-03-18"/>
    <d v="2024-03-18T00:00:00"/>
    <d v="2024-06-04T00:00:00"/>
    <d v="2024-06-04T00:00:00"/>
    <m/>
    <s v=""/>
    <m/>
    <n v="0"/>
    <n v="1"/>
    <n v="10.199999999999999"/>
    <s v="South Asia"/>
    <m/>
    <x v="0"/>
    <x v="1"/>
    <n v="0"/>
    <s v=""/>
    <x v="0"/>
  </r>
  <r>
    <s v="DL-03098"/>
    <s v="CUST-0069"/>
    <s v="CMP-306"/>
    <x v="0"/>
    <s v="Qualification"/>
    <s v="2,450"/>
    <n v="2450"/>
    <x v="1"/>
    <x v="21"/>
    <x v="19"/>
    <s v="2022-10-13"/>
    <d v="2022-10-13T00:00:00"/>
    <d v="2023-04-02T00:00:00"/>
    <d v="2023-04-02T00:00:00"/>
    <m/>
    <s v=""/>
    <m/>
    <n v="0"/>
    <n v="1"/>
    <n v="16.100000000000001"/>
    <s v="ANZ"/>
    <m/>
    <x v="0"/>
    <x v="2"/>
    <n v="0"/>
    <s v=""/>
    <x v="0"/>
  </r>
  <r>
    <s v="DL-03099"/>
    <s v="CUST-0858"/>
    <s v=""/>
    <x v="2"/>
    <s v="Qualification"/>
    <s v="$15,471"/>
    <n v="15471"/>
    <x v="4"/>
    <x v="5"/>
    <x v="5"/>
    <s v="2022-01-25"/>
    <d v="2022-01-25T00:00:00"/>
    <d v="2022-06-27T00:00:00"/>
    <d v="2022-06-27T00:00:00"/>
    <m/>
    <s v=""/>
    <m/>
    <n v="0"/>
    <n v="1"/>
    <n v="5.7"/>
    <s v="Southeast Asia"/>
    <m/>
    <x v="0"/>
    <x v="2"/>
    <n v="0"/>
    <s v=""/>
    <x v="0"/>
  </r>
  <r>
    <s v="DL-03100"/>
    <s v="CUST-0193"/>
    <s v=""/>
    <x v="4"/>
    <s v="Closed Lost"/>
    <s v="5626"/>
    <n v="5626"/>
    <x v="8"/>
    <x v="20"/>
    <x v="18"/>
    <s v="2024-04-01"/>
    <d v="2024-04-01T00:00:00"/>
    <d v="2024-08-25T00:00:00"/>
    <d v="2024-08-25T00:00:00"/>
    <d v="2024-05-31T00:00:00"/>
    <d v="2024-05-31T00:00:00"/>
    <n v="60"/>
    <n v="0"/>
    <n v="1"/>
    <n v="8.8000000000000007"/>
    <s v="Southeast Asia"/>
    <m/>
    <x v="2"/>
    <x v="2"/>
    <n v="1"/>
    <n v="-86"/>
    <x v="1"/>
  </r>
  <r>
    <s v="DL-03101"/>
    <s v="CUST-0808"/>
    <s v=""/>
    <x v="2"/>
    <s v="Proposal"/>
    <s v="10K"/>
    <n v="10000"/>
    <x v="6"/>
    <x v="17"/>
    <x v="16"/>
    <s v="2023-01-17"/>
    <d v="2023-01-17T00:00:00"/>
    <d v="2023-03-16T00:00:00"/>
    <d v="2023-03-16T00:00:00"/>
    <m/>
    <s v=""/>
    <m/>
    <n v="0"/>
    <n v="1"/>
    <n v="26.8"/>
    <s v="East Africa"/>
    <m/>
    <x v="0"/>
    <x v="2"/>
    <n v="0"/>
    <s v=""/>
    <x v="0"/>
  </r>
  <r>
    <s v="DL-03102"/>
    <s v="CUST-1394"/>
    <s v="CMP-386"/>
    <x v="3"/>
    <s v="Proposal"/>
    <s v="10,053"/>
    <n v="10053"/>
    <x v="7"/>
    <x v="6"/>
    <x v="2"/>
    <s v="2023-08-17"/>
    <d v="2023-08-17T00:00:00"/>
    <d v="2023-09-14T00:00:00"/>
    <d v="2023-09-14T00:00:00"/>
    <m/>
    <s v=""/>
    <m/>
    <n v="0"/>
    <n v="1"/>
    <n v="6.5"/>
    <s v="East Africa"/>
    <m/>
    <x v="0"/>
    <x v="2"/>
    <n v="0"/>
    <s v=""/>
    <x v="0"/>
  </r>
  <r>
    <s v="DL-03103"/>
    <s v="CUST-0600"/>
    <s v="CMP-091"/>
    <x v="2"/>
    <s v="Qualification"/>
    <s v="14118"/>
    <n v="14118"/>
    <x v="6"/>
    <x v="15"/>
    <x v="14"/>
    <s v="10/04/2023"/>
    <d v="2023-04-10T00:00:00"/>
    <d v="2023-09-04T00:00:00"/>
    <d v="2023-09-04T00:00:00"/>
    <m/>
    <s v=""/>
    <m/>
    <n v="0"/>
    <n v="1"/>
    <n v="26.9"/>
    <s v="East Africa"/>
    <m/>
    <x v="0"/>
    <x v="0"/>
    <n v="0"/>
    <s v=""/>
    <x v="0"/>
  </r>
  <r>
    <s v="DL-03104"/>
    <s v="CUST-1292"/>
    <s v="CMP-094"/>
    <x v="1"/>
    <s v="Closed Lost"/>
    <s v="$93,773"/>
    <n v="93773"/>
    <x v="5"/>
    <x v="19"/>
    <x v="17"/>
    <s v="2023-11-05"/>
    <d v="2023-11-05T00:00:00"/>
    <d v="2023-12-24T00:00:00"/>
    <d v="2023-12-24T00:00:00"/>
    <d v="2024-03-01T00:00:00"/>
    <d v="2024-03-01T00:00:00"/>
    <n v="117"/>
    <n v="0"/>
    <n v="1"/>
    <m/>
    <s v="Southeast Asia"/>
    <m/>
    <x v="2"/>
    <x v="2"/>
    <n v="1"/>
    <n v="68"/>
    <x v="0"/>
  </r>
  <r>
    <s v="DL-03105"/>
    <s v="CUST-1355"/>
    <s v="CMP-336"/>
    <x v="3"/>
    <s v="Prospecting"/>
    <s v="$16,148"/>
    <n v="16148"/>
    <x v="3"/>
    <x v="6"/>
    <x v="2"/>
    <s v="2023-06-21"/>
    <d v="2023-06-21T00:00:00"/>
    <d v="2023-07-09T00:00:00"/>
    <d v="2023-07-09T00:00:00"/>
    <m/>
    <s v=""/>
    <m/>
    <n v="0"/>
    <n v="1"/>
    <n v="27.2"/>
    <s v="Middle East"/>
    <m/>
    <x v="0"/>
    <x v="0"/>
    <n v="0"/>
    <s v=""/>
    <x v="0"/>
  </r>
  <r>
    <s v="DL-03106"/>
    <s v="CUST-1399"/>
    <s v="CMP-340"/>
    <x v="4"/>
    <s v="Qualification"/>
    <s v="5K"/>
    <n v="5000"/>
    <x v="8"/>
    <x v="4"/>
    <x v="4"/>
    <s v="2022-08-21"/>
    <d v="2022-08-21T00:00:00"/>
    <d v="2023-01-23T00:00:00"/>
    <d v="2023-01-23T00:00:00"/>
    <m/>
    <s v=""/>
    <m/>
    <n v="0"/>
    <n v="1"/>
    <n v="24.6"/>
    <s v="Middle East"/>
    <m/>
    <x v="0"/>
    <x v="1"/>
    <n v="0"/>
    <s v=""/>
    <x v="0"/>
  </r>
  <r>
    <s v="DL-03107"/>
    <s v="CUST-0086"/>
    <s v="CMP-245"/>
    <x v="0"/>
    <s v="Closed Won"/>
    <s v="8572"/>
    <n v="8572"/>
    <x v="1"/>
    <x v="13"/>
    <x v="12"/>
    <s v="2022-11-21"/>
    <d v="2022-11-21T00:00:00"/>
    <d v="2023-04-01T00:00:00"/>
    <d v="2023-04-01T00:00:00"/>
    <d v="2023-05-02T00:00:00"/>
    <d v="2023-05-02T00:00:00"/>
    <n v="162"/>
    <n v="0"/>
    <n v="1"/>
    <m/>
    <s v="South Asia"/>
    <m/>
    <x v="1"/>
    <x v="2"/>
    <n v="1"/>
    <n v="31"/>
    <x v="0"/>
  </r>
  <r>
    <s v="DL-03108"/>
    <s v="CUST-1002"/>
    <s v=""/>
    <x v="0"/>
    <s v="Closed Won"/>
    <s v="8382"/>
    <n v="8382"/>
    <x v="3"/>
    <x v="6"/>
    <x v="2"/>
    <s v="2024-11-29"/>
    <d v="2024-11-29T00:00:00"/>
    <d v="2024-12-29T00:00:00"/>
    <d v="2024-12-29T00:00:00"/>
    <d v="2025-06-08T00:00:00"/>
    <d v="2025-06-08T00:00:00"/>
    <n v="191"/>
    <n v="1"/>
    <n v="1"/>
    <m/>
    <s v="East Africa"/>
    <m/>
    <x v="1"/>
    <x v="0"/>
    <n v="1"/>
    <n v="161"/>
    <x v="0"/>
  </r>
  <r>
    <s v="DL-03109"/>
    <s v="CUST-1146"/>
    <s v="CMP-218"/>
    <x v="2"/>
    <s v="Prospecting"/>
    <s v="$29,249"/>
    <n v="29249"/>
    <x v="6"/>
    <x v="6"/>
    <x v="2"/>
    <s v="2024-09-12"/>
    <d v="2024-09-12T00:00:00"/>
    <d v="2024-12-10T00:00:00"/>
    <d v="2024-12-10T00:00:00"/>
    <m/>
    <s v=""/>
    <m/>
    <n v="0"/>
    <n v="1"/>
    <n v="17.600000000000001"/>
    <s v="South Asia"/>
    <m/>
    <x v="0"/>
    <x v="0"/>
    <n v="0"/>
    <s v=""/>
    <x v="0"/>
  </r>
  <r>
    <s v="DL-03110"/>
    <s v="CUST-0807"/>
    <s v="CMP-364"/>
    <x v="2"/>
    <s v="Closed Won"/>
    <s v="$29,189"/>
    <n v="29189"/>
    <x v="1"/>
    <x v="4"/>
    <x v="4"/>
    <s v="2023-03-31"/>
    <d v="2023-03-31T00:00:00"/>
    <d v="2023-08-15T00:00:00"/>
    <d v="2023-08-15T00:00:00"/>
    <d v="2023-05-12T00:00:00"/>
    <d v="2023-05-12T00:00:00"/>
    <n v="42"/>
    <n v="1"/>
    <n v="3"/>
    <n v="5.6"/>
    <s v="South Asia"/>
    <m/>
    <x v="1"/>
    <x v="2"/>
    <n v="1"/>
    <n v="-95"/>
    <x v="1"/>
  </r>
  <r>
    <s v="DL-03111"/>
    <s v="CUST-1356"/>
    <s v="CMP-150"/>
    <x v="2"/>
    <s v="Closed Lost"/>
    <s v="$22,248"/>
    <n v="22248"/>
    <x v="8"/>
    <x v="5"/>
    <x v="5"/>
    <s v="2024-09-14"/>
    <d v="2024-09-14T00:00:00"/>
    <d v="2025-03-04T00:00:00"/>
    <d v="2025-03-04T00:00:00"/>
    <d v="2024-11-19T00:00:00"/>
    <d v="2024-11-19T00:00:00"/>
    <n v="66"/>
    <n v="0"/>
    <n v="1"/>
    <n v="9.3000000000000007"/>
    <s v="ANZ"/>
    <m/>
    <x v="2"/>
    <x v="1"/>
    <n v="1"/>
    <n v="-105"/>
    <x v="1"/>
  </r>
  <r>
    <s v="DL-03112"/>
    <s v="CUST-0640"/>
    <s v="CMP-035"/>
    <x v="4"/>
    <s v="Qualification"/>
    <s v="2574"/>
    <n v="2574"/>
    <x v="5"/>
    <x v="33"/>
    <x v="6"/>
    <s v="2022-02-17"/>
    <d v="2022-02-17T00:00:00"/>
    <d v="2022-04-30T00:00:00"/>
    <d v="2022-04-30T00:00:00"/>
    <m/>
    <s v=""/>
    <m/>
    <n v="0"/>
    <n v="1"/>
    <m/>
    <s v="South Asia"/>
    <m/>
    <x v="0"/>
    <x v="2"/>
    <n v="0"/>
    <s v=""/>
    <x v="0"/>
  </r>
  <r>
    <s v="DL-03113"/>
    <s v="CUST-1490"/>
    <s v=""/>
    <x v="0"/>
    <s v="Closed Won"/>
    <s v="$1,293"/>
    <n v="1293"/>
    <x v="3"/>
    <x v="9"/>
    <x v="8"/>
    <s v="2023-05-16"/>
    <d v="2023-05-16T00:00:00"/>
    <d v="2023-11-04T00:00:00"/>
    <d v="2023-11-04T00:00:00"/>
    <d v="2023-09-02T00:00:00"/>
    <d v="2023-09-02T00:00:00"/>
    <n v="109"/>
    <n v="1"/>
    <n v="1"/>
    <n v="13"/>
    <s v="Middle East"/>
    <m/>
    <x v="1"/>
    <x v="1"/>
    <n v="1"/>
    <n v="-63"/>
    <x v="1"/>
  </r>
  <r>
    <s v="DL-03114"/>
    <s v="CUST-0154"/>
    <s v="CMP-124"/>
    <x v="1"/>
    <s v="Qualification"/>
    <s v="163K"/>
    <n v="163000"/>
    <x v="8"/>
    <x v="22"/>
    <x v="20"/>
    <s v="29/12/2022"/>
    <d v="2022-12-29T00:00:00"/>
    <d v="2023-02-10T00:00:00"/>
    <d v="2023-02-10T00:00:00"/>
    <m/>
    <s v=""/>
    <m/>
    <n v="0"/>
    <n v="1"/>
    <n v="23"/>
    <s v="East Africa"/>
    <m/>
    <x v="0"/>
    <x v="2"/>
    <n v="0"/>
    <s v=""/>
    <x v="0"/>
  </r>
  <r>
    <s v="DL-03115"/>
    <s v="CUST-0458"/>
    <s v=""/>
    <x v="4"/>
    <s v="Negotiation"/>
    <s v="$7,043"/>
    <n v="7043"/>
    <x v="0"/>
    <x v="16"/>
    <x v="15"/>
    <s v="2024-09-16"/>
    <d v="2024-09-16T00:00:00"/>
    <d v="2024-10-26T00:00:00"/>
    <d v="2024-10-26T00:00:00"/>
    <m/>
    <s v=""/>
    <m/>
    <n v="0"/>
    <n v="1"/>
    <n v="3.6"/>
    <s v="South Asia"/>
    <m/>
    <x v="0"/>
    <x v="2"/>
    <n v="0"/>
    <s v=""/>
    <x v="0"/>
  </r>
  <r>
    <s v="DL-03116"/>
    <s v="CUST-0408"/>
    <s v="CMP-137"/>
    <x v="4"/>
    <s v="Qualification"/>
    <s v="11K"/>
    <n v="11000"/>
    <x v="4"/>
    <x v="9"/>
    <x v="8"/>
    <s v="2023-02-12"/>
    <d v="2023-02-12T00:00:00"/>
    <d v="2023-07-21T00:00:00"/>
    <d v="2023-07-21T00:00:00"/>
    <m/>
    <s v=""/>
    <m/>
    <n v="0"/>
    <n v="1"/>
    <n v="20.7"/>
    <s v="South Asia"/>
    <m/>
    <x v="0"/>
    <x v="2"/>
    <n v="0"/>
    <s v=""/>
    <x v="0"/>
  </r>
  <r>
    <s v="DL-03117"/>
    <s v="CUST-0656"/>
    <s v="CMP-022"/>
    <x v="1"/>
    <s v="Closed Won"/>
    <s v="49653"/>
    <n v="49653"/>
    <x v="2"/>
    <x v="5"/>
    <x v="5"/>
    <s v="2022-02-12"/>
    <d v="2022-02-12T00:00:00"/>
    <d v="2022-06-07T00:00:00"/>
    <d v="2022-06-07T00:00:00"/>
    <d v="2022-04-08T00:00:00"/>
    <d v="2022-04-08T00:00:00"/>
    <n v="55"/>
    <n v="0"/>
    <n v="1"/>
    <m/>
    <s v="Middle East"/>
    <m/>
    <x v="1"/>
    <x v="2"/>
    <n v="1"/>
    <n v="-60"/>
    <x v="1"/>
  </r>
  <r>
    <s v="DL-03118"/>
    <s v="CUST-0967"/>
    <s v="CMP-366"/>
    <x v="4"/>
    <s v="Closed Lost"/>
    <s v="$10,612"/>
    <n v="10612"/>
    <x v="3"/>
    <x v="14"/>
    <x v="13"/>
    <s v="2024-02-29"/>
    <d v="2024-02-29T00:00:00"/>
    <d v="2024-06-28T00:00:00"/>
    <d v="2024-06-28T00:00:00"/>
    <d v="2024-06-02T00:00:00"/>
    <d v="2024-06-02T00:00:00"/>
    <n v="94"/>
    <n v="0"/>
    <n v="1"/>
    <n v="7.6"/>
    <s v="East Africa"/>
    <m/>
    <x v="2"/>
    <x v="1"/>
    <n v="1"/>
    <n v="-26"/>
    <x v="1"/>
  </r>
  <r>
    <s v="DL-03119"/>
    <s v="CUST-1067"/>
    <s v="CMP-058"/>
    <x v="1"/>
    <s v="Closed Won"/>
    <s v="$164,166"/>
    <n v="164166"/>
    <x v="1"/>
    <x v="19"/>
    <x v="17"/>
    <s v="2024-03-26"/>
    <d v="2024-03-26T00:00:00"/>
    <d v="2024-07-09T00:00:00"/>
    <d v="2024-07-09T00:00:00"/>
    <d v="2024-07-06T00:00:00"/>
    <d v="2024-07-06T00:00:00"/>
    <n v="102"/>
    <n v="0"/>
    <n v="1"/>
    <n v="1"/>
    <s v="Southeast Asia"/>
    <m/>
    <x v="1"/>
    <x v="2"/>
    <n v="1"/>
    <n v="-3"/>
    <x v="1"/>
  </r>
  <r>
    <s v="DL-03120"/>
    <s v="CUST-0687"/>
    <s v="CMP-033"/>
    <x v="2"/>
    <s v="Prospecting"/>
    <s v="22,425"/>
    <n v="22425"/>
    <x v="4"/>
    <x v="21"/>
    <x v="19"/>
    <s v="2024-11-02"/>
    <d v="2024-11-02T00:00:00"/>
    <d v="2025-02-11T00:00:00"/>
    <d v="2025-02-11T00:00:00"/>
    <m/>
    <s v=""/>
    <m/>
    <n v="0"/>
    <n v="1"/>
    <n v="9.4"/>
    <s v="Southeast Asia"/>
    <m/>
    <x v="0"/>
    <x v="2"/>
    <n v="0"/>
    <s v=""/>
    <x v="0"/>
  </r>
  <r>
    <s v="DL-03121"/>
    <s v="CUST-1291"/>
    <s v="CMP-061"/>
    <x v="4"/>
    <s v="Qualification"/>
    <s v="$6,019"/>
    <n v="6019"/>
    <x v="3"/>
    <x v="5"/>
    <x v="5"/>
    <s v="2024-01-23"/>
    <d v="2024-01-23T00:00:00"/>
    <d v="2024-06-17T00:00:00"/>
    <d v="2024-06-17T00:00:00"/>
    <m/>
    <s v=""/>
    <m/>
    <n v="0"/>
    <n v="1"/>
    <m/>
    <s v="Middle East"/>
    <m/>
    <x v="0"/>
    <x v="1"/>
    <n v="0"/>
    <s v=""/>
    <x v="0"/>
  </r>
  <r>
    <s v="DL-03122"/>
    <s v="CUST-1422"/>
    <s v=""/>
    <x v="0"/>
    <s v="Qualification"/>
    <s v="6801"/>
    <n v="6801"/>
    <x v="6"/>
    <x v="25"/>
    <x v="21"/>
    <s v="02/09/2023"/>
    <d v="2023-09-02T00:00:00"/>
    <d v="2023-12-16T00:00:00"/>
    <d v="2023-12-16T00:00:00"/>
    <m/>
    <s v=""/>
    <m/>
    <n v="0"/>
    <n v="1"/>
    <n v="29.4"/>
    <s v="Middle East"/>
    <m/>
    <x v="0"/>
    <x v="2"/>
    <n v="0"/>
    <s v=""/>
    <x v="0"/>
  </r>
  <r>
    <s v="DL-03123"/>
    <s v="CUST-1087"/>
    <s v="CMP-032"/>
    <x v="1"/>
    <s v="Demo"/>
    <s v="$192,911"/>
    <n v="192911"/>
    <x v="0"/>
    <x v="10"/>
    <x v="9"/>
    <s v="2022-02-06"/>
    <d v="2022-02-06T00:00:00"/>
    <d v="2022-06-03T00:00:00"/>
    <d v="2022-06-03T00:00:00"/>
    <m/>
    <s v=""/>
    <m/>
    <n v="0"/>
    <n v="1"/>
    <n v="12.1"/>
    <s v="ANZ"/>
    <m/>
    <x v="0"/>
    <x v="2"/>
    <n v="0"/>
    <s v=""/>
    <x v="0"/>
  </r>
  <r>
    <s v="DL-03124"/>
    <s v="CUST-0125"/>
    <s v="CMP-198"/>
    <x v="2"/>
    <s v="Negotiation"/>
    <s v="34145"/>
    <n v="34145"/>
    <x v="0"/>
    <x v="6"/>
    <x v="2"/>
    <s v="2023-09-25"/>
    <d v="2023-09-25T00:00:00"/>
    <d v="2024-02-03T00:00:00"/>
    <d v="2024-02-03T00:00:00"/>
    <m/>
    <s v=""/>
    <m/>
    <n v="0"/>
    <n v="1"/>
    <n v="2.1"/>
    <s v="South Asia"/>
    <m/>
    <x v="0"/>
    <x v="1"/>
    <n v="0"/>
    <s v=""/>
    <x v="0"/>
  </r>
  <r>
    <s v="DL-03125"/>
    <s v="CUST-0312"/>
    <s v="CMP-166"/>
    <x v="3"/>
    <s v="Closed Won"/>
    <s v="15515"/>
    <n v="15515"/>
    <x v="3"/>
    <x v="4"/>
    <x v="4"/>
    <s v="2023-12-21"/>
    <d v="2023-12-21T00:00:00"/>
    <d v="2024-03-31T00:00:00"/>
    <d v="2024-03-31T00:00:00"/>
    <d v="2024-01-25T00:00:00"/>
    <d v="2024-01-25T00:00:00"/>
    <n v="35"/>
    <n v="0"/>
    <n v="1"/>
    <n v="22.2"/>
    <s v="East Africa"/>
    <m/>
    <x v="1"/>
    <x v="2"/>
    <n v="1"/>
    <n v="-66"/>
    <x v="1"/>
  </r>
  <r>
    <s v="DL-03126"/>
    <s v="CUST-0221"/>
    <s v=""/>
    <x v="1"/>
    <s v="Qualification"/>
    <s v="65091"/>
    <n v="65091"/>
    <x v="5"/>
    <x v="1"/>
    <x v="1"/>
    <s v="2022-03-04"/>
    <d v="2022-03-04T00:00:00"/>
    <d v="2022-04-14T00:00:00"/>
    <d v="2022-04-14T00:00:00"/>
    <m/>
    <s v=""/>
    <m/>
    <n v="0"/>
    <n v="1"/>
    <n v="31.2"/>
    <s v="Southeast Asia"/>
    <m/>
    <x v="0"/>
    <x v="0"/>
    <n v="0"/>
    <s v=""/>
    <x v="0"/>
  </r>
  <r>
    <s v="DL-03127"/>
    <s v="CUST-0781"/>
    <s v="CMP-104"/>
    <x v="2"/>
    <s v="Qualification"/>
    <s v="35493"/>
    <n v="35493"/>
    <x v="6"/>
    <x v="5"/>
    <x v="5"/>
    <s v="2023-09-23"/>
    <d v="2023-09-23T00:00:00"/>
    <d v="2023-11-20T00:00:00"/>
    <d v="2023-11-20T00:00:00"/>
    <m/>
    <s v=""/>
    <m/>
    <n v="0"/>
    <n v="1"/>
    <n v="1.5"/>
    <s v="East Africa"/>
    <m/>
    <x v="0"/>
    <x v="0"/>
    <n v="0"/>
    <s v=""/>
    <x v="0"/>
  </r>
  <r>
    <s v="DL-03128"/>
    <s v="CUST-1096"/>
    <s v=""/>
    <x v="3"/>
    <s v="Negotiation"/>
    <s v="$15,684"/>
    <n v="15684"/>
    <x v="8"/>
    <x v="5"/>
    <x v="5"/>
    <s v="2023-08-16"/>
    <d v="2023-08-16T00:00:00"/>
    <d v="2024-01-08T00:00:00"/>
    <d v="2024-01-08T00:00:00"/>
    <m/>
    <s v=""/>
    <m/>
    <n v="0"/>
    <n v="1"/>
    <n v="14.3"/>
    <s v="Southeast Asia"/>
    <m/>
    <x v="0"/>
    <x v="0"/>
    <n v="0"/>
    <s v=""/>
    <x v="0"/>
  </r>
  <r>
    <s v="DL-03129"/>
    <s v="CUST-1220"/>
    <s v="CMP-109"/>
    <x v="0"/>
    <s v="Proposal"/>
    <s v="2261"/>
    <n v="2261"/>
    <x v="6"/>
    <x v="20"/>
    <x v="18"/>
    <s v="2023-09-23"/>
    <d v="2023-09-23T00:00:00"/>
    <d v="2023-10-08T00:00:00"/>
    <d v="2023-10-08T00:00:00"/>
    <m/>
    <s v=""/>
    <m/>
    <n v="0"/>
    <n v="1"/>
    <n v="0.5"/>
    <s v="South Asia"/>
    <m/>
    <x v="0"/>
    <x v="1"/>
    <n v="0"/>
    <s v=""/>
    <x v="0"/>
  </r>
  <r>
    <s v="DL-03130"/>
    <s v="CUST-0233"/>
    <s v=""/>
    <x v="1"/>
    <s v="Demo"/>
    <s v="$66,509"/>
    <n v="66509"/>
    <x v="7"/>
    <x v="4"/>
    <x v="4"/>
    <s v="2022-07-28"/>
    <d v="2022-07-28T00:00:00"/>
    <d v="2022-11-05T00:00:00"/>
    <d v="2022-11-05T00:00:00"/>
    <m/>
    <s v=""/>
    <m/>
    <n v="0"/>
    <n v="1"/>
    <n v="30.6"/>
    <s v="Middle East"/>
    <m/>
    <x v="0"/>
    <x v="2"/>
    <n v="0"/>
    <s v=""/>
    <x v="0"/>
  </r>
  <r>
    <s v="DL-03131"/>
    <s v="CUST-0311"/>
    <s v="CMP-307"/>
    <x v="2"/>
    <s v="Demo"/>
    <s v="32,511"/>
    <n v="32511"/>
    <x v="1"/>
    <x v="19"/>
    <x v="17"/>
    <s v="2022-12-12"/>
    <d v="2022-12-12T00:00:00"/>
    <d v="2023-02-07T00:00:00"/>
    <d v="2023-02-07T00:00:00"/>
    <m/>
    <s v=""/>
    <m/>
    <n v="0"/>
    <n v="1"/>
    <n v="6.5"/>
    <s v="Middle East"/>
    <m/>
    <x v="0"/>
    <x v="0"/>
    <n v="0"/>
    <s v=""/>
    <x v="0"/>
  </r>
  <r>
    <s v="DL-03132"/>
    <s v="CUST-0628"/>
    <s v="CMP-204"/>
    <x v="0"/>
    <s v="Negotiation"/>
    <s v="$6,012"/>
    <n v="6012"/>
    <x v="5"/>
    <x v="5"/>
    <x v="5"/>
    <s v="03/05/2024"/>
    <d v="2024-05-03T00:00:00"/>
    <d v="2024-06-01T00:00:00"/>
    <d v="2024-06-01T00:00:00"/>
    <m/>
    <s v=""/>
    <m/>
    <n v="0"/>
    <n v="1"/>
    <n v="13.7"/>
    <s v="Southeast Asia"/>
    <m/>
    <x v="0"/>
    <x v="2"/>
    <n v="0"/>
    <s v=""/>
    <x v="0"/>
  </r>
  <r>
    <s v="DL-03133"/>
    <s v="CUST-0056"/>
    <s v="CMP-141"/>
    <x v="3"/>
    <s v="Prospecting"/>
    <s v="$11,443"/>
    <n v="11443"/>
    <x v="8"/>
    <x v="12"/>
    <x v="11"/>
    <s v="2024-07-09"/>
    <d v="2024-07-09T00:00:00"/>
    <d v="2024-09-30T00:00:00"/>
    <d v="2024-09-30T00:00:00"/>
    <m/>
    <s v=""/>
    <m/>
    <n v="0"/>
    <n v="1"/>
    <n v="4.5999999999999996"/>
    <s v="Middle East"/>
    <m/>
    <x v="0"/>
    <x v="2"/>
    <n v="0"/>
    <s v=""/>
    <x v="0"/>
  </r>
  <r>
    <s v="DL-03134"/>
    <s v="CUST-0043"/>
    <s v="CMP-057"/>
    <x v="1"/>
    <s v="Proposal"/>
    <s v="$171,619"/>
    <n v="171619"/>
    <x v="5"/>
    <x v="35"/>
    <x v="1"/>
    <s v="2022-06-15"/>
    <d v="2022-06-15T00:00:00"/>
    <d v="2022-09-29T00:00:00"/>
    <d v="2022-09-29T00:00:00"/>
    <m/>
    <s v=""/>
    <m/>
    <n v="0"/>
    <n v="1"/>
    <n v="3.4"/>
    <s v="South Asia"/>
    <m/>
    <x v="0"/>
    <x v="2"/>
    <n v="0"/>
    <s v=""/>
    <x v="0"/>
  </r>
  <r>
    <s v="DL-03135"/>
    <s v="CUST-0183"/>
    <s v="CMP-382"/>
    <x v="0"/>
    <s v="Qualification"/>
    <s v="$9,294"/>
    <n v="9294"/>
    <x v="5"/>
    <x v="13"/>
    <x v="12"/>
    <s v="2022-07-04"/>
    <d v="2022-07-04T00:00:00"/>
    <d v="2022-09-01T00:00:00"/>
    <d v="2022-09-01T00:00:00"/>
    <m/>
    <s v=""/>
    <m/>
    <n v="0"/>
    <n v="1"/>
    <n v="26.8"/>
    <s v="Southeast Asia"/>
    <m/>
    <x v="0"/>
    <x v="0"/>
    <n v="0"/>
    <s v=""/>
    <x v="0"/>
  </r>
  <r>
    <s v="DL-03136"/>
    <s v="CUST-0395"/>
    <s v="CMP-137"/>
    <x v="4"/>
    <s v="Proposal"/>
    <s v="9607"/>
    <n v="9607"/>
    <x v="3"/>
    <x v="20"/>
    <x v="18"/>
    <s v="2024-01-03"/>
    <d v="2024-01-03T00:00:00"/>
    <d v="2024-03-30T00:00:00"/>
    <d v="2024-03-30T00:00:00"/>
    <m/>
    <s v=""/>
    <m/>
    <n v="0"/>
    <n v="1"/>
    <m/>
    <s v="East Africa"/>
    <m/>
    <x v="0"/>
    <x v="1"/>
    <n v="0"/>
    <s v=""/>
    <x v="0"/>
  </r>
  <r>
    <s v="DL-03137"/>
    <s v="CUST-0118"/>
    <s v="CMP-265"/>
    <x v="4"/>
    <s v="Demo"/>
    <s v="12K"/>
    <n v="12000"/>
    <x v="8"/>
    <x v="9"/>
    <x v="8"/>
    <s v="2024-08-29"/>
    <d v="2024-08-29T00:00:00"/>
    <d v="2025-01-19T00:00:00"/>
    <d v="2025-01-19T00:00:00"/>
    <m/>
    <s v=""/>
    <m/>
    <n v="0"/>
    <n v="1"/>
    <n v="5.0999999999999996"/>
    <s v="South Asia"/>
    <m/>
    <x v="0"/>
    <x v="2"/>
    <n v="0"/>
    <s v=""/>
    <x v="0"/>
  </r>
  <r>
    <s v="DL-03138"/>
    <s v="CUST-0139"/>
    <s v=""/>
    <x v="2"/>
    <s v="Qualification"/>
    <s v="16123"/>
    <n v="16123"/>
    <x v="7"/>
    <x v="21"/>
    <x v="19"/>
    <s v="2024-05-09"/>
    <d v="2024-05-09T00:00:00"/>
    <d v="2024-08-09T00:00:00"/>
    <d v="2024-08-09T00:00:00"/>
    <m/>
    <s v=""/>
    <m/>
    <n v="0"/>
    <n v="1"/>
    <n v="13"/>
    <s v="Middle East"/>
    <m/>
    <x v="0"/>
    <x v="0"/>
    <n v="0"/>
    <s v=""/>
    <x v="0"/>
  </r>
  <r>
    <s v="DL-03139"/>
    <s v="CUST-0210"/>
    <s v="CMP-158"/>
    <x v="2"/>
    <s v="Proposal"/>
    <s v="34575"/>
    <n v="34575"/>
    <x v="7"/>
    <x v="6"/>
    <x v="2"/>
    <s v="2022-02-10"/>
    <d v="2022-02-10T00:00:00"/>
    <d v="2022-03-01T00:00:00"/>
    <d v="2022-03-01T00:00:00"/>
    <m/>
    <s v=""/>
    <m/>
    <n v="0"/>
    <n v="1"/>
    <n v="34.700000000000003"/>
    <s v="Middle East"/>
    <m/>
    <x v="0"/>
    <x v="0"/>
    <n v="0"/>
    <s v=""/>
    <x v="0"/>
  </r>
  <r>
    <s v="DL-03140"/>
    <s v="CUST-1466"/>
    <s v="CMP-202"/>
    <x v="2"/>
    <s v="Qualification"/>
    <s v="27K"/>
    <n v="27000"/>
    <x v="1"/>
    <x v="19"/>
    <x v="17"/>
    <s v="2023-01-07"/>
    <d v="2023-01-07T00:00:00"/>
    <d v="2023-06-21T00:00:00"/>
    <d v="2023-06-21T00:00:00"/>
    <m/>
    <s v=""/>
    <m/>
    <n v="0"/>
    <n v="1"/>
    <n v="10.3"/>
    <s v="Southeast Asia"/>
    <m/>
    <x v="0"/>
    <x v="2"/>
    <n v="0"/>
    <s v=""/>
    <x v="0"/>
  </r>
  <r>
    <s v="DL-03141"/>
    <s v="CUST-0321"/>
    <s v="CMP-029"/>
    <x v="1"/>
    <s v="Closed Won"/>
    <s v="67439"/>
    <n v="67439"/>
    <x v="5"/>
    <x v="14"/>
    <x v="13"/>
    <s v="2022-11-16"/>
    <d v="2022-11-16T00:00:00"/>
    <d v="2023-05-02T00:00:00"/>
    <d v="2023-05-02T00:00:00"/>
    <d v="2023-05-27T00:00:00"/>
    <d v="2023-05-27T00:00:00"/>
    <n v="192"/>
    <n v="0"/>
    <n v="1"/>
    <n v="24.3"/>
    <s v="South Asia"/>
    <m/>
    <x v="1"/>
    <x v="0"/>
    <n v="1"/>
    <n v="25"/>
    <x v="1"/>
  </r>
  <r>
    <s v="DL-03142"/>
    <s v="CUST-0456"/>
    <s v="CMP-032"/>
    <x v="0"/>
    <s v="Negotiation"/>
    <s v="$6,416"/>
    <n v="6416"/>
    <x v="3"/>
    <x v="8"/>
    <x v="7"/>
    <s v="2024-01-09"/>
    <d v="2024-01-09T00:00:00"/>
    <d v="2024-01-24T00:00:00"/>
    <d v="2024-01-24T00:00:00"/>
    <m/>
    <s v=""/>
    <m/>
    <n v="0"/>
    <n v="1"/>
    <n v="21.9"/>
    <s v="Southeast Asia"/>
    <m/>
    <x v="0"/>
    <x v="2"/>
    <n v="0"/>
    <s v=""/>
    <x v="0"/>
  </r>
  <r>
    <s v="DL-03143"/>
    <s v="CUST-0999"/>
    <s v="CMP-299"/>
    <x v="2"/>
    <s v="Demo"/>
    <s v="35119"/>
    <n v="35119"/>
    <x v="0"/>
    <x v="3"/>
    <x v="3"/>
    <s v="2023-02-14"/>
    <d v="2023-02-14T00:00:00"/>
    <d v="2023-07-12T00:00:00"/>
    <d v="2023-07-12T00:00:00"/>
    <m/>
    <s v=""/>
    <m/>
    <n v="0"/>
    <n v="1"/>
    <n v="18"/>
    <s v="Middle East"/>
    <m/>
    <x v="0"/>
    <x v="0"/>
    <n v="0"/>
    <s v=""/>
    <x v="0"/>
  </r>
  <r>
    <s v="DL-03144"/>
    <s v="CUST-0523"/>
    <s v=""/>
    <x v="4"/>
    <s v="Negotiation"/>
    <s v="11K"/>
    <n v="11000"/>
    <x v="2"/>
    <x v="20"/>
    <x v="18"/>
    <s v="2022-05-18"/>
    <d v="2022-05-18T00:00:00"/>
    <d v="2022-06-12T00:00:00"/>
    <d v="2022-06-12T00:00:00"/>
    <m/>
    <s v=""/>
    <m/>
    <n v="0"/>
    <n v="1"/>
    <m/>
    <s v="Southeast Asia"/>
    <m/>
    <x v="0"/>
    <x v="0"/>
    <n v="0"/>
    <s v=""/>
    <x v="0"/>
  </r>
  <r>
    <s v="DL-03145"/>
    <s v="CUST-1064"/>
    <s v="CMP-376"/>
    <x v="3"/>
    <s v="Closed Lost"/>
    <s v="9264"/>
    <n v="9264"/>
    <x v="7"/>
    <x v="22"/>
    <x v="20"/>
    <s v="2023-02-24"/>
    <d v="2023-02-24T00:00:00"/>
    <m/>
    <s v=""/>
    <d v="2023-09-06T00:00:00"/>
    <d v="2023-09-06T00:00:00"/>
    <n v="194"/>
    <n v="0"/>
    <n v="1"/>
    <n v="30.9"/>
    <s v="Middle East"/>
    <m/>
    <x v="2"/>
    <x v="2"/>
    <n v="1"/>
    <s v=""/>
    <x v="0"/>
  </r>
  <r>
    <s v="DL-03146"/>
    <s v="CUST-0038"/>
    <s v=""/>
    <x v="4"/>
    <s v="Negotiation"/>
    <s v="8355"/>
    <n v="8355"/>
    <x v="7"/>
    <x v="31"/>
    <x v="18"/>
    <s v="2024-09-30"/>
    <d v="2024-09-30T00:00:00"/>
    <d v="2025-03-10T00:00:00"/>
    <d v="2025-03-10T00:00:00"/>
    <m/>
    <s v=""/>
    <m/>
    <n v="0"/>
    <n v="1"/>
    <m/>
    <s v="East Africa"/>
    <m/>
    <x v="0"/>
    <x v="2"/>
    <n v="0"/>
    <s v=""/>
    <x v="0"/>
  </r>
  <r>
    <s v="DL-03147"/>
    <s v="CUST-0911"/>
    <s v="CMP-193"/>
    <x v="3"/>
    <s v="Proposal"/>
    <s v="4910"/>
    <n v="4910"/>
    <x v="0"/>
    <x v="11"/>
    <x v="10"/>
    <s v="2023-01-19"/>
    <d v="2023-01-19T00:00:00"/>
    <d v="2023-02-17T00:00:00"/>
    <d v="2023-02-17T00:00:00"/>
    <m/>
    <s v=""/>
    <m/>
    <n v="0"/>
    <n v="1"/>
    <n v="20.3"/>
    <s v="South Asia"/>
    <m/>
    <x v="0"/>
    <x v="2"/>
    <n v="0"/>
    <s v=""/>
    <x v="0"/>
  </r>
  <r>
    <s v="DL-03148"/>
    <s v="CUST-0530"/>
    <s v="CMP-302"/>
    <x v="4"/>
    <s v="Negotiation"/>
    <s v="9,551"/>
    <n v="9551"/>
    <x v="3"/>
    <x v="12"/>
    <x v="11"/>
    <s v="2024-03-12"/>
    <d v="2024-03-12T00:00:00"/>
    <d v="2024-05-23T00:00:00"/>
    <d v="2024-05-23T00:00:00"/>
    <m/>
    <s v=""/>
    <m/>
    <n v="0"/>
    <n v="1"/>
    <n v="25.6"/>
    <s v="Middle East"/>
    <m/>
    <x v="0"/>
    <x v="1"/>
    <n v="0"/>
    <s v=""/>
    <x v="0"/>
  </r>
  <r>
    <s v="DL-03149"/>
    <s v="CUST-1295"/>
    <s v="CMP-059"/>
    <x v="0"/>
    <s v="Demo"/>
    <s v="7251"/>
    <n v="7251"/>
    <x v="5"/>
    <x v="19"/>
    <x v="17"/>
    <s v="2023-08-08"/>
    <d v="2023-08-08T00:00:00"/>
    <d v="2023-09-13T00:00:00"/>
    <d v="2023-09-13T00:00:00"/>
    <m/>
    <s v=""/>
    <m/>
    <n v="0"/>
    <n v="1"/>
    <n v="14.6"/>
    <s v="East Africa"/>
    <m/>
    <x v="0"/>
    <x v="2"/>
    <n v="0"/>
    <s v=""/>
    <x v="0"/>
  </r>
  <r>
    <s v="DL-03150"/>
    <s v="CUST-1278"/>
    <s v=""/>
    <x v="1"/>
    <s v="Prospecting"/>
    <s v="145198"/>
    <n v="145198"/>
    <x v="2"/>
    <x v="12"/>
    <x v="11"/>
    <s v="2022-10-13"/>
    <d v="2022-10-13T00:00:00"/>
    <d v="2023-02-15T00:00:00"/>
    <d v="2023-02-15T00:00:00"/>
    <m/>
    <s v=""/>
    <m/>
    <n v="0"/>
    <n v="1"/>
    <n v="31.8"/>
    <s v="Southeast Asia"/>
    <m/>
    <x v="0"/>
    <x v="2"/>
    <n v="0"/>
    <s v=""/>
    <x v="0"/>
  </r>
  <r>
    <s v="DL-03151"/>
    <s v="CUST-0251"/>
    <s v="CMP-100"/>
    <x v="0"/>
    <s v="Prospecting"/>
    <s v="$8,233"/>
    <n v="8233"/>
    <x v="8"/>
    <x v="19"/>
    <x v="17"/>
    <s v="2022-09-03"/>
    <d v="2022-09-03T00:00:00"/>
    <d v="2022-12-09T00:00:00"/>
    <d v="2022-12-09T00:00:00"/>
    <m/>
    <s v=""/>
    <m/>
    <n v="0"/>
    <n v="1"/>
    <n v="3.7"/>
    <s v="Southeast Asia"/>
    <m/>
    <x v="0"/>
    <x v="2"/>
    <n v="0"/>
    <s v=""/>
    <x v="0"/>
  </r>
  <r>
    <s v="DL-03152"/>
    <s v="CUST-1441"/>
    <s v="CMP-202"/>
    <x v="0"/>
    <s v="Proposal"/>
    <s v="$4,812"/>
    <n v="4812"/>
    <x v="3"/>
    <x v="13"/>
    <x v="12"/>
    <s v="2024-09-12"/>
    <d v="2024-09-12T00:00:00"/>
    <d v="2024-10-29T00:00:00"/>
    <d v="2024-10-29T00:00:00"/>
    <m/>
    <s v=""/>
    <m/>
    <n v="0"/>
    <n v="1"/>
    <m/>
    <s v="Southeast Asia"/>
    <m/>
    <x v="0"/>
    <x v="1"/>
    <n v="0"/>
    <s v=""/>
    <x v="0"/>
  </r>
  <r>
    <s v="DL-03153"/>
    <s v="CUST-1329"/>
    <s v="CMP-090"/>
    <x v="0"/>
    <s v="Closed Won"/>
    <s v="6K"/>
    <n v="6000"/>
    <x v="1"/>
    <x v="14"/>
    <x v="13"/>
    <s v="2023-08-25"/>
    <d v="2023-08-25T00:00:00"/>
    <d v="2024-02-17T00:00:00"/>
    <d v="2024-02-17T00:00:00"/>
    <d v="2023-10-14T00:00:00"/>
    <d v="2023-10-14T00:00:00"/>
    <n v="50"/>
    <n v="0"/>
    <n v="1"/>
    <n v="21.6"/>
    <s v="Southeast Asia"/>
    <m/>
    <x v="1"/>
    <x v="0"/>
    <n v="1"/>
    <n v="-126"/>
    <x v="1"/>
  </r>
  <r>
    <s v="DL-03154"/>
    <s v="CUST-1180"/>
    <s v=""/>
    <x v="2"/>
    <s v="Closed Won"/>
    <s v="$47,743"/>
    <n v="47743"/>
    <x v="2"/>
    <x v="0"/>
    <x v="0"/>
    <s v="2024-04-19"/>
    <d v="2024-04-19T00:00:00"/>
    <d v="2024-06-15T00:00:00"/>
    <d v="2024-06-15T00:00:00"/>
    <d v="2024-06-23T00:00:00"/>
    <d v="2024-06-23T00:00:00"/>
    <n v="65"/>
    <n v="0"/>
    <n v="1"/>
    <n v="26.4"/>
    <s v="Middle East"/>
    <m/>
    <x v="1"/>
    <x v="2"/>
    <n v="1"/>
    <n v="8"/>
    <x v="1"/>
  </r>
  <r>
    <s v="DL-03155"/>
    <s v="CUST-0393"/>
    <s v="CMP-308"/>
    <x v="1"/>
    <s v="Closed Won"/>
    <s v="130,586"/>
    <n v="130586"/>
    <x v="4"/>
    <x v="17"/>
    <x v="16"/>
    <s v="2024-12-04"/>
    <d v="2024-12-04T00:00:00"/>
    <d v="2025-05-23T00:00:00"/>
    <d v="2025-05-23T00:00:00"/>
    <d v="2025-04-10T00:00:00"/>
    <d v="2025-04-10T00:00:00"/>
    <n v="127"/>
    <n v="0"/>
    <n v="1"/>
    <n v="26.8"/>
    <s v="South Asia"/>
    <m/>
    <x v="1"/>
    <x v="2"/>
    <n v="1"/>
    <n v="-43"/>
    <x v="1"/>
  </r>
  <r>
    <s v="DL-03156"/>
    <s v="CUST-1085"/>
    <s v=""/>
    <x v="1"/>
    <s v="Demo"/>
    <s v="174,883"/>
    <n v="174883"/>
    <x v="4"/>
    <x v="8"/>
    <x v="7"/>
    <s v="06/09/2023"/>
    <d v="2023-09-06T00:00:00"/>
    <d v="2023-11-10T00:00:00"/>
    <d v="2023-11-10T00:00:00"/>
    <m/>
    <s v=""/>
    <m/>
    <n v="0"/>
    <n v="1"/>
    <n v="7.6"/>
    <s v="South Asia"/>
    <m/>
    <x v="0"/>
    <x v="2"/>
    <n v="0"/>
    <s v=""/>
    <x v="0"/>
  </r>
  <r>
    <s v="DL-03157"/>
    <s v="CUST-1134"/>
    <s v=""/>
    <x v="0"/>
    <s v="Closed Lost"/>
    <s v="7647"/>
    <n v="7647"/>
    <x v="0"/>
    <x v="8"/>
    <x v="7"/>
    <s v="2022-10-26"/>
    <d v="2022-10-26T00:00:00"/>
    <d v="2023-01-15T00:00:00"/>
    <d v="2023-01-15T00:00:00"/>
    <d v="2022-12-02T00:00:00"/>
    <d v="2022-12-02T00:00:00"/>
    <n v="37"/>
    <n v="0"/>
    <n v="1"/>
    <n v="11.7"/>
    <s v="ANZ"/>
    <m/>
    <x v="2"/>
    <x v="1"/>
    <n v="1"/>
    <n v="-44"/>
    <x v="1"/>
  </r>
  <r>
    <s v="DL-03158"/>
    <s v="CUST-0351"/>
    <s v="CMP-106"/>
    <x v="4"/>
    <s v="Closed Lost"/>
    <s v="14144"/>
    <n v="14144"/>
    <x v="1"/>
    <x v="15"/>
    <x v="14"/>
    <s v="2024-02-01"/>
    <d v="2024-02-01T00:00:00"/>
    <d v="2024-07-11T00:00:00"/>
    <d v="2024-07-11T00:00:00"/>
    <d v="2024-06-17T00:00:00"/>
    <d v="2024-06-17T00:00:00"/>
    <n v="137"/>
    <n v="0"/>
    <n v="1"/>
    <n v="0.1"/>
    <s v="East Africa"/>
    <m/>
    <x v="2"/>
    <x v="0"/>
    <n v="1"/>
    <n v="-24"/>
    <x v="1"/>
  </r>
  <r>
    <s v="DL-03159"/>
    <s v="CUST-1080"/>
    <s v=""/>
    <x v="0"/>
    <s v="Proposal"/>
    <s v="5257"/>
    <n v="5257"/>
    <x v="3"/>
    <x v="5"/>
    <x v="5"/>
    <s v="2024-11-04"/>
    <d v="2024-11-04T00:00:00"/>
    <d v="2025-05-01T00:00:00"/>
    <d v="2025-05-01T00:00:00"/>
    <m/>
    <s v=""/>
    <m/>
    <n v="0"/>
    <n v="1"/>
    <n v="23.7"/>
    <s v="Middle East"/>
    <m/>
    <x v="0"/>
    <x v="2"/>
    <n v="0"/>
    <s v=""/>
    <x v="0"/>
  </r>
  <r>
    <s v="DL-03160"/>
    <s v="CUST-1144"/>
    <s v="CMP-242"/>
    <x v="3"/>
    <s v="Prospecting"/>
    <s v="5600"/>
    <n v="5600"/>
    <x v="0"/>
    <x v="6"/>
    <x v="2"/>
    <s v="2024-10-18"/>
    <d v="2024-10-18T00:00:00"/>
    <d v="2024-11-08T00:00:00"/>
    <d v="2024-11-08T00:00:00"/>
    <m/>
    <s v=""/>
    <m/>
    <n v="0"/>
    <n v="1"/>
    <n v="29.6"/>
    <s v="South Asia"/>
    <m/>
    <x v="0"/>
    <x v="2"/>
    <n v="0"/>
    <s v=""/>
    <x v="0"/>
  </r>
  <r>
    <s v="DL-03161"/>
    <s v="CUST-0138"/>
    <s v=""/>
    <x v="2"/>
    <s v="Demo"/>
    <s v="$38,574"/>
    <n v="38574"/>
    <x v="7"/>
    <x v="21"/>
    <x v="19"/>
    <s v="2024-10-30"/>
    <d v="2024-10-30T00:00:00"/>
    <d v="2025-04-19T00:00:00"/>
    <d v="2025-04-19T00:00:00"/>
    <m/>
    <s v=""/>
    <m/>
    <n v="0"/>
    <n v="1"/>
    <n v="15.5"/>
    <s v="ANZ"/>
    <m/>
    <x v="0"/>
    <x v="0"/>
    <n v="0"/>
    <s v=""/>
    <x v="0"/>
  </r>
  <r>
    <s v="DL-03162"/>
    <s v="CUST-1415"/>
    <s v="CMP-398"/>
    <x v="3"/>
    <s v="Proposal"/>
    <s v="4K"/>
    <n v="4000"/>
    <x v="0"/>
    <x v="22"/>
    <x v="20"/>
    <s v="2024-12-30"/>
    <d v="2024-12-30T00:00:00"/>
    <d v="2025-04-28T00:00:00"/>
    <d v="2025-04-28T00:00:00"/>
    <m/>
    <s v=""/>
    <m/>
    <n v="0"/>
    <n v="1"/>
    <m/>
    <s v="East Africa"/>
    <m/>
    <x v="0"/>
    <x v="2"/>
    <n v="0"/>
    <s v=""/>
    <x v="0"/>
  </r>
  <r>
    <s v="DL-03163"/>
    <s v="CUST-1341"/>
    <s v="CMP-015"/>
    <x v="3"/>
    <s v="Closed Lost"/>
    <s v="8448"/>
    <n v="8448"/>
    <x v="0"/>
    <x v="13"/>
    <x v="12"/>
    <s v="2023-06-30"/>
    <d v="2023-06-30T00:00:00"/>
    <d v="2023-07-23T00:00:00"/>
    <d v="2023-07-23T00:00:00"/>
    <d v="2023-08-12T00:00:00"/>
    <d v="2023-08-12T00:00:00"/>
    <n v="43"/>
    <n v="0"/>
    <n v="1"/>
    <n v="11.9"/>
    <s v="Southeast Asia"/>
    <m/>
    <x v="2"/>
    <x v="2"/>
    <n v="1"/>
    <n v="20"/>
    <x v="1"/>
  </r>
  <r>
    <s v="DL-03164"/>
    <s v="CUST-0697"/>
    <s v="CMP-300"/>
    <x v="3"/>
    <s v="Closed Lost"/>
    <s v="3,942"/>
    <n v="3942"/>
    <x v="6"/>
    <x v="10"/>
    <x v="9"/>
    <s v="2023-02-21"/>
    <d v="2023-02-21T00:00:00"/>
    <d v="2023-04-11T00:00:00"/>
    <d v="2023-04-11T00:00:00"/>
    <d v="2023-07-05T00:00:00"/>
    <d v="2023-07-05T00:00:00"/>
    <n v="134"/>
    <n v="0"/>
    <n v="1"/>
    <n v="34.5"/>
    <s v="East Africa"/>
    <m/>
    <x v="2"/>
    <x v="0"/>
    <n v="1"/>
    <n v="85"/>
    <x v="0"/>
  </r>
  <r>
    <s v="DL-03165"/>
    <s v="CUST-0122"/>
    <s v="CMP-331"/>
    <x v="0"/>
    <s v="Proposal"/>
    <s v="8680"/>
    <n v="8680"/>
    <x v="2"/>
    <x v="1"/>
    <x v="1"/>
    <s v="2022-10-26"/>
    <d v="2022-10-26T00:00:00"/>
    <d v="2023-01-27T00:00:00"/>
    <d v="2023-01-27T00:00:00"/>
    <m/>
    <s v=""/>
    <m/>
    <n v="0"/>
    <n v="1"/>
    <n v="16.399999999999999"/>
    <s v="ANZ"/>
    <m/>
    <x v="0"/>
    <x v="2"/>
    <n v="0"/>
    <s v=""/>
    <x v="0"/>
  </r>
  <r>
    <s v="DL-03166"/>
    <s v="CUST-0812"/>
    <s v="CMP-111"/>
    <x v="0"/>
    <s v="Closed Won"/>
    <s v="5K"/>
    <n v="5000"/>
    <x v="1"/>
    <x v="25"/>
    <x v="21"/>
    <s v="31/08/2022"/>
    <d v="2022-08-31T00:00:00"/>
    <d v="2023-02-04T00:00:00"/>
    <d v="2023-02-04T00:00:00"/>
    <d v="2022-11-14T00:00:00"/>
    <d v="2022-11-14T00:00:00"/>
    <n v="75"/>
    <n v="1"/>
    <n v="2"/>
    <m/>
    <s v="ANZ"/>
    <m/>
    <x v="1"/>
    <x v="2"/>
    <n v="1"/>
    <n v="-82"/>
    <x v="1"/>
  </r>
  <r>
    <s v="DL-03167"/>
    <s v="CUST-0369"/>
    <s v=""/>
    <x v="3"/>
    <s v="Closed Won"/>
    <s v="$19,465"/>
    <n v="19465"/>
    <x v="7"/>
    <x v="10"/>
    <x v="9"/>
    <s v="2024-06-18"/>
    <d v="2024-06-18T00:00:00"/>
    <d v="2024-10-18T00:00:00"/>
    <d v="2024-10-18T00:00:00"/>
    <d v="2024-12-13T00:00:00"/>
    <d v="2024-12-13T00:00:00"/>
    <n v="178"/>
    <n v="0"/>
    <n v="1"/>
    <m/>
    <s v="ANZ"/>
    <m/>
    <x v="1"/>
    <x v="1"/>
    <n v="1"/>
    <n v="56"/>
    <x v="0"/>
  </r>
  <r>
    <s v="DL-03168"/>
    <s v="CUST-0306"/>
    <s v=""/>
    <x v="2"/>
    <s v="Closed Won"/>
    <s v="45133"/>
    <n v="45133"/>
    <x v="6"/>
    <x v="12"/>
    <x v="11"/>
    <s v="16/08/2023"/>
    <d v="2023-08-16T00:00:00"/>
    <d v="2024-01-25T00:00:00"/>
    <d v="2024-01-25T00:00:00"/>
    <d v="2024-02-21T00:00:00"/>
    <d v="2024-02-21T00:00:00"/>
    <n v="189"/>
    <n v="1"/>
    <n v="1"/>
    <m/>
    <s v="East Africa"/>
    <m/>
    <x v="1"/>
    <x v="1"/>
    <n v="1"/>
    <n v="27"/>
    <x v="1"/>
  </r>
  <r>
    <s v="DL-03169"/>
    <s v="CUST-0411"/>
    <s v=""/>
    <x v="1"/>
    <s v="Proposal"/>
    <s v="176528"/>
    <n v="176528"/>
    <x v="0"/>
    <x v="3"/>
    <x v="3"/>
    <s v="2024-08-05"/>
    <d v="2024-08-05T00:00:00"/>
    <d v="2024-11-12T00:00:00"/>
    <d v="2024-11-12T00:00:00"/>
    <m/>
    <s v=""/>
    <m/>
    <n v="0"/>
    <n v="1"/>
    <n v="27.9"/>
    <s v="South Asia"/>
    <m/>
    <x v="0"/>
    <x v="0"/>
    <n v="0"/>
    <s v=""/>
    <x v="0"/>
  </r>
  <r>
    <s v="DL-03170"/>
    <s v="CUST-0652"/>
    <s v="CMP-004"/>
    <x v="3"/>
    <s v="Closed Won"/>
    <s v="15050"/>
    <n v="15050"/>
    <x v="4"/>
    <x v="20"/>
    <x v="18"/>
    <s v="2023-12-19"/>
    <d v="2023-12-19T00:00:00"/>
    <d v="2024-02-09T00:00:00"/>
    <d v="2024-02-09T00:00:00"/>
    <d v="2024-03-24T00:00:00"/>
    <d v="2024-03-24T00:00:00"/>
    <n v="96"/>
    <n v="0"/>
    <n v="1"/>
    <n v="5.3"/>
    <s v="East Africa"/>
    <m/>
    <x v="1"/>
    <x v="1"/>
    <n v="1"/>
    <n v="44"/>
    <x v="0"/>
  </r>
  <r>
    <s v="DL-03171"/>
    <s v="CUST-0780"/>
    <s v="CMP-340"/>
    <x v="2"/>
    <s v="Negotiation"/>
    <s v="39625"/>
    <n v="39625"/>
    <x v="4"/>
    <x v="20"/>
    <x v="18"/>
    <s v="2022-08-04"/>
    <d v="2022-08-04T00:00:00"/>
    <d v="2022-11-13T00:00:00"/>
    <d v="2022-11-13T00:00:00"/>
    <m/>
    <s v=""/>
    <m/>
    <n v="0"/>
    <n v="1"/>
    <n v="5"/>
    <s v="Middle East"/>
    <m/>
    <x v="0"/>
    <x v="1"/>
    <n v="0"/>
    <s v=""/>
    <x v="0"/>
  </r>
  <r>
    <s v="DL-03172"/>
    <s v="CUST-0651"/>
    <s v="CMP-073"/>
    <x v="2"/>
    <s v="Demo"/>
    <s v="$29,774"/>
    <n v="29774"/>
    <x v="2"/>
    <x v="7"/>
    <x v="6"/>
    <s v="2022-04-16"/>
    <d v="2022-04-16T00:00:00"/>
    <d v="2022-06-22T00:00:00"/>
    <d v="2022-06-22T00:00:00"/>
    <m/>
    <s v=""/>
    <m/>
    <n v="0"/>
    <n v="1"/>
    <n v="29.4"/>
    <s v="East Africa"/>
    <m/>
    <x v="0"/>
    <x v="1"/>
    <n v="0"/>
    <s v=""/>
    <x v="0"/>
  </r>
  <r>
    <s v="DL-03173"/>
    <s v="CUST-1225"/>
    <s v=""/>
    <x v="3"/>
    <s v="Qualification"/>
    <s v="$23,873"/>
    <n v="23873"/>
    <x v="7"/>
    <x v="8"/>
    <x v="7"/>
    <s v="2022-12-19"/>
    <d v="2022-12-19T00:00:00"/>
    <d v="2023-01-27T00:00:00"/>
    <d v="2023-01-27T00:00:00"/>
    <m/>
    <s v=""/>
    <m/>
    <n v="0"/>
    <n v="1"/>
    <n v="2.9"/>
    <s v="ANZ"/>
    <m/>
    <x v="0"/>
    <x v="0"/>
    <n v="0"/>
    <s v=""/>
    <x v="0"/>
  </r>
  <r>
    <s v="DL-03174"/>
    <s v="CUST-1317"/>
    <s v=""/>
    <x v="3"/>
    <s v="Closed Lost"/>
    <s v="$4,297"/>
    <n v="4297"/>
    <x v="6"/>
    <x v="15"/>
    <x v="14"/>
    <s v="2024-05-25"/>
    <d v="2024-05-25T00:00:00"/>
    <d v="2024-06-22T00:00:00"/>
    <d v="2024-06-22T00:00:00"/>
    <d v="2024-06-30T00:00:00"/>
    <d v="2024-06-30T00:00:00"/>
    <n v="36"/>
    <n v="0"/>
    <n v="1"/>
    <n v="5.9"/>
    <s v="East Africa"/>
    <m/>
    <x v="2"/>
    <x v="1"/>
    <n v="1"/>
    <n v="8"/>
    <x v="1"/>
  </r>
  <r>
    <s v="DL-03175"/>
    <s v="CUST-0631"/>
    <s v="CMP-086"/>
    <x v="4"/>
    <s v="Closed Won"/>
    <s v="8476"/>
    <n v="8476"/>
    <x v="4"/>
    <x v="7"/>
    <x v="6"/>
    <s v="2023-08-08"/>
    <d v="2023-08-08T00:00:00"/>
    <d v="2023-10-20T00:00:00"/>
    <d v="2023-10-20T00:00:00"/>
    <d v="2023-12-10T00:00:00"/>
    <d v="2023-12-10T00:00:00"/>
    <n v="124"/>
    <n v="0"/>
    <n v="1"/>
    <n v="17.7"/>
    <s v="South Asia"/>
    <m/>
    <x v="1"/>
    <x v="0"/>
    <n v="1"/>
    <n v="51"/>
    <x v="0"/>
  </r>
  <r>
    <s v="DL-03176"/>
    <s v="CUST-0445"/>
    <s v="CMP-291"/>
    <x v="1"/>
    <s v="Negotiation"/>
    <s v="78514"/>
    <n v="78514"/>
    <x v="3"/>
    <x v="12"/>
    <x v="11"/>
    <s v="2023-07-02"/>
    <d v="2023-07-02T00:00:00"/>
    <d v="2023-10-02T00:00:00"/>
    <d v="2023-10-02T00:00:00"/>
    <m/>
    <s v=""/>
    <m/>
    <n v="0"/>
    <n v="1"/>
    <n v="11.1"/>
    <s v="Southeast Asia"/>
    <m/>
    <x v="0"/>
    <x v="0"/>
    <n v="0"/>
    <s v=""/>
    <x v="0"/>
  </r>
  <r>
    <s v="DL-03177"/>
    <s v="CUST-0125"/>
    <s v="CMP-343"/>
    <x v="1"/>
    <s v="Demo"/>
    <s v="66549"/>
    <n v="66549"/>
    <x v="6"/>
    <x v="19"/>
    <x v="17"/>
    <s v="2022-09-02"/>
    <d v="2022-09-02T00:00:00"/>
    <d v="2022-11-30T00:00:00"/>
    <d v="2022-11-30T00:00:00"/>
    <m/>
    <s v=""/>
    <m/>
    <n v="0"/>
    <n v="1"/>
    <n v="17"/>
    <s v="South Asia"/>
    <m/>
    <x v="0"/>
    <x v="1"/>
    <n v="0"/>
    <s v=""/>
    <x v="0"/>
  </r>
  <r>
    <s v="DL-03178"/>
    <s v="CUST-0586"/>
    <s v="CMP-339"/>
    <x v="3"/>
    <s v="Closed Won"/>
    <s v="5213"/>
    <n v="5213"/>
    <x v="4"/>
    <x v="8"/>
    <x v="7"/>
    <s v="2022-05-08"/>
    <d v="2022-05-08T00:00:00"/>
    <d v="2022-09-06T00:00:00"/>
    <d v="2022-09-06T00:00:00"/>
    <d v="2022-06-22T00:00:00"/>
    <d v="2022-06-22T00:00:00"/>
    <n v="45"/>
    <n v="0"/>
    <n v="1"/>
    <n v="10.7"/>
    <s v="Middle East"/>
    <m/>
    <x v="1"/>
    <x v="2"/>
    <n v="1"/>
    <n v="-76"/>
    <x v="1"/>
  </r>
  <r>
    <s v="DL-03179"/>
    <s v="CUST-1440"/>
    <s v="CMP-266"/>
    <x v="1"/>
    <s v="Qualification"/>
    <s v="$109,325"/>
    <n v="109325"/>
    <x v="7"/>
    <x v="16"/>
    <x v="15"/>
    <s v="2023-10-09"/>
    <d v="2023-10-09T00:00:00"/>
    <d v="2024-01-25T00:00:00"/>
    <d v="2024-01-25T00:00:00"/>
    <m/>
    <s v=""/>
    <m/>
    <n v="0"/>
    <n v="1"/>
    <m/>
    <s v="South Asia"/>
    <m/>
    <x v="0"/>
    <x v="0"/>
    <n v="0"/>
    <s v=""/>
    <x v="0"/>
  </r>
  <r>
    <s v="DL-03180"/>
    <s v="CUST-0022"/>
    <s v="CMP-141"/>
    <x v="3"/>
    <s v="Proposal"/>
    <s v="7,025"/>
    <n v="7025"/>
    <x v="1"/>
    <x v="4"/>
    <x v="4"/>
    <s v="2024-03-27"/>
    <d v="2024-03-27T00:00:00"/>
    <d v="2024-07-13T00:00:00"/>
    <d v="2024-07-13T00:00:00"/>
    <m/>
    <s v=""/>
    <m/>
    <n v="0"/>
    <n v="1"/>
    <n v="10.3"/>
    <s v="East Africa"/>
    <m/>
    <x v="0"/>
    <x v="0"/>
    <n v="0"/>
    <s v=""/>
    <x v="0"/>
  </r>
  <r>
    <s v="DL-03181"/>
    <s v="CUST-0931"/>
    <s v="CMP-305"/>
    <x v="2"/>
    <s v="Proposal"/>
    <s v="$11,443"/>
    <n v="11443"/>
    <x v="5"/>
    <x v="7"/>
    <x v="6"/>
    <s v="2022-01-17"/>
    <d v="2022-01-17T00:00:00"/>
    <d v="2022-02-08T00:00:00"/>
    <d v="2022-02-08T00:00:00"/>
    <m/>
    <s v=""/>
    <m/>
    <n v="0"/>
    <n v="1"/>
    <n v="22.8"/>
    <s v="ANZ"/>
    <m/>
    <x v="0"/>
    <x v="2"/>
    <n v="0"/>
    <s v=""/>
    <x v="0"/>
  </r>
  <r>
    <s v="DL-03182"/>
    <s v="CUST-0324"/>
    <s v=""/>
    <x v="3"/>
    <s v="Demo"/>
    <s v="9,087"/>
    <n v="9087"/>
    <x v="0"/>
    <x v="11"/>
    <x v="10"/>
    <s v="2022-02-20"/>
    <d v="2022-02-20T00:00:00"/>
    <d v="2022-03-20T00:00:00"/>
    <d v="2022-03-20T00:00:00"/>
    <m/>
    <s v=""/>
    <m/>
    <n v="0"/>
    <n v="1"/>
    <n v="10.7"/>
    <s v="Southeast Asia"/>
    <m/>
    <x v="0"/>
    <x v="0"/>
    <n v="0"/>
    <s v=""/>
    <x v="0"/>
  </r>
  <r>
    <s v="DL-03183"/>
    <s v="CUST-1471"/>
    <s v="CMP-219"/>
    <x v="0"/>
    <s v="Prospecting"/>
    <s v="$9,158"/>
    <n v="9158"/>
    <x v="4"/>
    <x v="10"/>
    <x v="9"/>
    <s v="2024-03-07"/>
    <d v="2024-03-07T00:00:00"/>
    <d v="2024-08-06T00:00:00"/>
    <d v="2024-08-06T00:00:00"/>
    <m/>
    <s v=""/>
    <m/>
    <n v="0"/>
    <n v="1"/>
    <n v="18"/>
    <s v="ANZ"/>
    <m/>
    <x v="0"/>
    <x v="0"/>
    <n v="0"/>
    <s v=""/>
    <x v="0"/>
  </r>
  <r>
    <s v="DL-03184"/>
    <s v="CUST-0565"/>
    <s v="CMP-395"/>
    <x v="3"/>
    <s v="Qualification"/>
    <s v="7330"/>
    <n v="7330"/>
    <x v="7"/>
    <x v="12"/>
    <x v="11"/>
    <s v="26/06/2022"/>
    <d v="2022-06-26T00:00:00"/>
    <d v="2022-07-31T00:00:00"/>
    <d v="2022-07-31T00:00:00"/>
    <m/>
    <s v=""/>
    <m/>
    <n v="0"/>
    <n v="1"/>
    <n v="8.9"/>
    <s v="ANZ"/>
    <m/>
    <x v="0"/>
    <x v="0"/>
    <n v="0"/>
    <s v=""/>
    <x v="0"/>
  </r>
  <r>
    <s v="DL-03185"/>
    <s v="CUST-0649"/>
    <s v="CMP-034"/>
    <x v="4"/>
    <s v="Negotiation"/>
    <s v="5487"/>
    <n v="5487"/>
    <x v="5"/>
    <x v="5"/>
    <x v="5"/>
    <s v="2023-06-06"/>
    <d v="2023-06-06T00:00:00"/>
    <d v="2023-09-26T00:00:00"/>
    <d v="2023-09-26T00:00:00"/>
    <m/>
    <s v=""/>
    <m/>
    <n v="0"/>
    <n v="1"/>
    <n v="9.1"/>
    <s v="South Asia"/>
    <m/>
    <x v="0"/>
    <x v="2"/>
    <n v="0"/>
    <s v=""/>
    <x v="0"/>
  </r>
  <r>
    <s v="DL-03186"/>
    <s v="CUST-0030"/>
    <s v=""/>
    <x v="3"/>
    <s v="Negotiation"/>
    <s v="19398"/>
    <n v="19398"/>
    <x v="6"/>
    <x v="16"/>
    <x v="15"/>
    <s v="19/04/2024"/>
    <d v="2024-04-19T00:00:00"/>
    <d v="2024-05-26T00:00:00"/>
    <d v="2024-05-26T00:00:00"/>
    <m/>
    <s v=""/>
    <m/>
    <n v="0"/>
    <n v="1"/>
    <n v="3.3"/>
    <s v="Middle East"/>
    <m/>
    <x v="0"/>
    <x v="2"/>
    <n v="0"/>
    <s v=""/>
    <x v="0"/>
  </r>
  <r>
    <s v="DL-03187"/>
    <s v="CUST-0626"/>
    <s v="CMP-249"/>
    <x v="1"/>
    <s v="Closed Lost"/>
    <s v="$134,915"/>
    <n v="134915"/>
    <x v="5"/>
    <x v="20"/>
    <x v="18"/>
    <s v="2022-10-16"/>
    <d v="2022-10-16T00:00:00"/>
    <d v="2022-11-16T00:00:00"/>
    <d v="2022-11-16T00:00:00"/>
    <d v="2023-01-09T00:00:00"/>
    <d v="2023-01-09T00:00:00"/>
    <n v="85"/>
    <n v="0"/>
    <n v="1"/>
    <n v="25.8"/>
    <s v="Middle East"/>
    <m/>
    <x v="2"/>
    <x v="0"/>
    <n v="1"/>
    <n v="54"/>
    <x v="0"/>
  </r>
  <r>
    <s v="DL-03188"/>
    <s v="CUST-1315"/>
    <s v=""/>
    <x v="2"/>
    <s v="Demo"/>
    <s v="14K"/>
    <n v="14000"/>
    <x v="6"/>
    <x v="19"/>
    <x v="17"/>
    <s v="2023-05-14"/>
    <d v="2023-05-14T00:00:00"/>
    <d v="2023-07-08T00:00:00"/>
    <d v="2023-07-08T00:00:00"/>
    <m/>
    <s v=""/>
    <m/>
    <n v="0"/>
    <n v="1"/>
    <n v="15.5"/>
    <s v="East Africa"/>
    <m/>
    <x v="0"/>
    <x v="2"/>
    <n v="0"/>
    <s v=""/>
    <x v="0"/>
  </r>
  <r>
    <s v="DL-03189"/>
    <s v="CUST-0325"/>
    <s v=""/>
    <x v="0"/>
    <s v="Demo"/>
    <s v="9,304"/>
    <n v="9304"/>
    <x v="6"/>
    <x v="12"/>
    <x v="11"/>
    <s v="2024-05-03"/>
    <d v="2024-05-03T00:00:00"/>
    <d v="2024-07-30T00:00:00"/>
    <d v="2024-07-30T00:00:00"/>
    <m/>
    <s v=""/>
    <m/>
    <n v="0"/>
    <n v="1"/>
    <n v="32.4"/>
    <s v="ANZ"/>
    <m/>
    <x v="0"/>
    <x v="1"/>
    <n v="0"/>
    <s v=""/>
    <x v="0"/>
  </r>
  <r>
    <s v="DL-03190"/>
    <s v="CUST-1101"/>
    <s v="CMP-052"/>
    <x v="3"/>
    <s v="Prospecting"/>
    <s v="19464"/>
    <n v="19464"/>
    <x v="4"/>
    <x v="10"/>
    <x v="9"/>
    <s v="2024-01-03"/>
    <d v="2024-01-03T00:00:00"/>
    <d v="2024-05-27T00:00:00"/>
    <d v="2024-05-27T00:00:00"/>
    <m/>
    <s v=""/>
    <m/>
    <n v="0"/>
    <n v="1"/>
    <m/>
    <s v="South Asia"/>
    <m/>
    <x v="0"/>
    <x v="2"/>
    <n v="0"/>
    <s v=""/>
    <x v="0"/>
  </r>
  <r>
    <s v="DL-03191"/>
    <s v="CUST-1251"/>
    <s v="CMP-279"/>
    <x v="3"/>
    <s v="Closed Won"/>
    <s v="$8,796"/>
    <n v="8796"/>
    <x v="5"/>
    <x v="11"/>
    <x v="10"/>
    <s v="2023-02-28"/>
    <d v="2023-02-28T00:00:00"/>
    <m/>
    <s v=""/>
    <d v="2023-04-19T00:00:00"/>
    <d v="2023-04-19T00:00:00"/>
    <n v="50"/>
    <n v="0"/>
    <n v="1"/>
    <n v="19.899999999999999"/>
    <s v="Middle East"/>
    <m/>
    <x v="1"/>
    <x v="2"/>
    <n v="1"/>
    <s v=""/>
    <x v="0"/>
  </r>
  <r>
    <s v="DL-03192"/>
    <s v="CUST-0158"/>
    <s v="CMP-241"/>
    <x v="0"/>
    <s v="Proposal"/>
    <s v="2755"/>
    <n v="2755"/>
    <x v="6"/>
    <x v="0"/>
    <x v="0"/>
    <s v="2022-01-14"/>
    <d v="2022-01-14T00:00:00"/>
    <d v="2022-07-07T00:00:00"/>
    <d v="2022-07-07T00:00:00"/>
    <m/>
    <s v=""/>
    <m/>
    <n v="0"/>
    <n v="1"/>
    <n v="4.5"/>
    <s v="Southeast Asia"/>
    <m/>
    <x v="0"/>
    <x v="2"/>
    <n v="0"/>
    <s v=""/>
    <x v="0"/>
  </r>
  <r>
    <s v="DL-03193"/>
    <s v="CUST-1340"/>
    <s v="CMP-257"/>
    <x v="1"/>
    <s v="Closed Won"/>
    <s v="$132,423"/>
    <n v="132423"/>
    <x v="3"/>
    <x v="25"/>
    <x v="21"/>
    <s v="2022-09-21"/>
    <d v="2022-09-21T00:00:00"/>
    <d v="2023-01-18T00:00:00"/>
    <d v="2023-01-18T00:00:00"/>
    <d v="2023-04-05T00:00:00"/>
    <d v="2023-04-05T00:00:00"/>
    <n v="196"/>
    <n v="0"/>
    <n v="1"/>
    <n v="14.8"/>
    <s v="Middle East"/>
    <m/>
    <x v="1"/>
    <x v="2"/>
    <n v="1"/>
    <n v="77"/>
    <x v="0"/>
  </r>
  <r>
    <s v="DL-03194"/>
    <s v="CUST-1357"/>
    <s v="CMP-195"/>
    <x v="1"/>
    <s v="Proposal"/>
    <s v="$199,234"/>
    <n v="199234"/>
    <x v="2"/>
    <x v="14"/>
    <x v="13"/>
    <s v="21/10/2023"/>
    <d v="2023-10-21T00:00:00"/>
    <d v="2023-12-06T00:00:00"/>
    <d v="2023-12-06T00:00:00"/>
    <m/>
    <s v=""/>
    <m/>
    <n v="0"/>
    <n v="1"/>
    <n v="14.8"/>
    <s v="South Asia"/>
    <m/>
    <x v="0"/>
    <x v="2"/>
    <n v="0"/>
    <s v=""/>
    <x v="0"/>
  </r>
  <r>
    <s v="DL-03195"/>
    <s v="CUST-0733"/>
    <s v="CMP-219"/>
    <x v="2"/>
    <s v="Demo"/>
    <s v="35K"/>
    <n v="35000"/>
    <x v="7"/>
    <x v="13"/>
    <x v="12"/>
    <s v="2024-04-22"/>
    <d v="2024-04-22T00:00:00"/>
    <d v="2024-08-25T00:00:00"/>
    <d v="2024-08-25T00:00:00"/>
    <m/>
    <s v=""/>
    <m/>
    <n v="0"/>
    <n v="1"/>
    <n v="31.5"/>
    <s v="East Africa"/>
    <m/>
    <x v="0"/>
    <x v="0"/>
    <n v="0"/>
    <s v=""/>
    <x v="0"/>
  </r>
  <r>
    <s v="DL-03196"/>
    <s v="CUST-0105"/>
    <s v="CMP-290"/>
    <x v="4"/>
    <s v="Proposal"/>
    <s v="8353"/>
    <n v="8353"/>
    <x v="8"/>
    <x v="22"/>
    <x v="20"/>
    <s v="15/05/2023"/>
    <d v="2023-05-15T00:00:00"/>
    <d v="2023-11-10T00:00:00"/>
    <d v="2023-11-10T00:00:00"/>
    <m/>
    <s v=""/>
    <m/>
    <n v="0"/>
    <n v="1"/>
    <n v="23.5"/>
    <s v="ANZ"/>
    <m/>
    <x v="0"/>
    <x v="2"/>
    <n v="0"/>
    <s v=""/>
    <x v="0"/>
  </r>
  <r>
    <s v="DL-03197"/>
    <s v="CUST-1130"/>
    <s v="CMP-007"/>
    <x v="2"/>
    <s v="Demo"/>
    <s v="$12,390"/>
    <n v="12390"/>
    <x v="6"/>
    <x v="5"/>
    <x v="5"/>
    <s v="2022-07-26"/>
    <d v="2022-07-26T00:00:00"/>
    <d v="2023-01-20T00:00:00"/>
    <d v="2023-01-20T00:00:00"/>
    <m/>
    <s v=""/>
    <m/>
    <n v="0"/>
    <n v="1"/>
    <n v="1.9"/>
    <s v="ANZ"/>
    <m/>
    <x v="0"/>
    <x v="1"/>
    <n v="0"/>
    <s v=""/>
    <x v="0"/>
  </r>
  <r>
    <s v="DL-03198"/>
    <s v="CUST-1255"/>
    <s v=""/>
    <x v="0"/>
    <s v="Proposal"/>
    <s v="8930"/>
    <n v="8930"/>
    <x v="5"/>
    <x v="16"/>
    <x v="15"/>
    <s v="2023-08-17"/>
    <d v="2023-08-17T00:00:00"/>
    <d v="2023-09-07T00:00:00"/>
    <d v="2023-09-07T00:00:00"/>
    <m/>
    <s v=""/>
    <m/>
    <n v="0"/>
    <n v="1"/>
    <m/>
    <s v="Southeast Asia"/>
    <m/>
    <x v="0"/>
    <x v="0"/>
    <n v="0"/>
    <s v=""/>
    <x v="0"/>
  </r>
  <r>
    <s v="DL-03199"/>
    <s v="CUST-0556"/>
    <s v="CMP-333"/>
    <x v="0"/>
    <s v="Qualification"/>
    <s v="5K"/>
    <n v="5000"/>
    <x v="3"/>
    <x v="21"/>
    <x v="19"/>
    <s v="2023-05-31"/>
    <d v="2023-05-31T00:00:00"/>
    <d v="2023-11-03T00:00:00"/>
    <d v="2023-11-03T00:00:00"/>
    <m/>
    <s v=""/>
    <m/>
    <n v="0"/>
    <n v="1"/>
    <n v="27.9"/>
    <s v="Middle East"/>
    <m/>
    <x v="0"/>
    <x v="2"/>
    <n v="0"/>
    <s v=""/>
    <x v="0"/>
  </r>
  <r>
    <s v="DL-03200"/>
    <s v="CUST-1440"/>
    <s v=""/>
    <x v="4"/>
    <s v="Qualification"/>
    <s v="$2,977"/>
    <n v="2977"/>
    <x v="7"/>
    <x v="21"/>
    <x v="19"/>
    <s v="2024-02-18"/>
    <d v="2024-02-18T00:00:00"/>
    <d v="2024-03-19T00:00:00"/>
    <d v="2024-03-19T00:00:00"/>
    <m/>
    <s v=""/>
    <m/>
    <n v="0"/>
    <n v="1"/>
    <n v="34.700000000000003"/>
    <s v="Middle East"/>
    <m/>
    <x v="0"/>
    <x v="0"/>
    <n v="0"/>
    <s v=""/>
    <x v="0"/>
  </r>
  <r>
    <s v="DL-03201"/>
    <s v="CUST-1497"/>
    <s v=""/>
    <x v="4"/>
    <s v="Negotiation"/>
    <s v="$3,686"/>
    <n v="3686"/>
    <x v="8"/>
    <x v="5"/>
    <x v="5"/>
    <s v="2023-11-30"/>
    <d v="2023-11-30T00:00:00"/>
    <d v="2024-04-18T00:00:00"/>
    <d v="2024-04-18T00:00:00"/>
    <m/>
    <s v=""/>
    <m/>
    <n v="0"/>
    <n v="1"/>
    <m/>
    <s v="ANZ"/>
    <m/>
    <x v="0"/>
    <x v="1"/>
    <n v="0"/>
    <s v=""/>
    <x v="0"/>
  </r>
  <r>
    <s v="DL-03202"/>
    <s v="CUST-0966"/>
    <s v="CMP-256"/>
    <x v="2"/>
    <s v="Demo"/>
    <s v="33851"/>
    <n v="33851"/>
    <x v="2"/>
    <x v="5"/>
    <x v="5"/>
    <s v="2024-11-30"/>
    <d v="2024-11-30T00:00:00"/>
    <d v="2025-01-07T00:00:00"/>
    <d v="2025-01-07T00:00:00"/>
    <m/>
    <s v=""/>
    <m/>
    <n v="0"/>
    <n v="1"/>
    <n v="21.5"/>
    <s v="Southeast Asia"/>
    <m/>
    <x v="0"/>
    <x v="2"/>
    <n v="0"/>
    <s v=""/>
    <x v="0"/>
  </r>
  <r>
    <s v="DL-03203"/>
    <s v="CUST-0578"/>
    <s v="CMP-047"/>
    <x v="2"/>
    <s v="Qualification"/>
    <s v="$21,821"/>
    <n v="21821"/>
    <x v="7"/>
    <x v="4"/>
    <x v="4"/>
    <s v="2023-06-21"/>
    <d v="2023-06-21T00:00:00"/>
    <d v="2023-07-25T00:00:00"/>
    <d v="2023-07-25T00:00:00"/>
    <m/>
    <s v=""/>
    <m/>
    <n v="0"/>
    <n v="1"/>
    <n v="34.4"/>
    <s v="South Asia"/>
    <m/>
    <x v="0"/>
    <x v="2"/>
    <n v="0"/>
    <s v=""/>
    <x v="0"/>
  </r>
  <r>
    <s v="DL-03204"/>
    <s v="CUST-0307"/>
    <s v="CMP-077"/>
    <x v="2"/>
    <s v="Qualification"/>
    <s v="40958"/>
    <n v="40958"/>
    <x v="1"/>
    <x v="4"/>
    <x v="4"/>
    <s v="2023-04-15"/>
    <d v="2023-04-15T00:00:00"/>
    <d v="2023-10-04T00:00:00"/>
    <d v="2023-10-04T00:00:00"/>
    <m/>
    <s v=""/>
    <m/>
    <n v="0"/>
    <n v="1"/>
    <m/>
    <s v="Middle East"/>
    <m/>
    <x v="0"/>
    <x v="2"/>
    <n v="0"/>
    <s v=""/>
    <x v="0"/>
  </r>
  <r>
    <s v="DL-03205"/>
    <s v="CUST-0290"/>
    <s v="CMP-264"/>
    <x v="1"/>
    <s v="Qualification"/>
    <s v="$110,855"/>
    <n v="110855"/>
    <x v="3"/>
    <x v="12"/>
    <x v="11"/>
    <s v="2024-10-23"/>
    <d v="2024-10-23T00:00:00"/>
    <d v="2025-02-17T00:00:00"/>
    <d v="2025-02-17T00:00:00"/>
    <m/>
    <s v=""/>
    <m/>
    <n v="0"/>
    <n v="1"/>
    <n v="30.7"/>
    <s v="ANZ"/>
    <m/>
    <x v="0"/>
    <x v="2"/>
    <n v="0"/>
    <s v=""/>
    <x v="0"/>
  </r>
  <r>
    <s v="DL-03206"/>
    <s v="CUST-1083"/>
    <s v="CMP-323"/>
    <x v="3"/>
    <s v="Closed Won"/>
    <s v="21,753"/>
    <n v="21753"/>
    <x v="0"/>
    <x v="9"/>
    <x v="8"/>
    <s v="2024-10-14"/>
    <d v="2024-10-14T00:00:00"/>
    <d v="2025-01-29T00:00:00"/>
    <d v="2025-01-29T00:00:00"/>
    <d v="2025-05-02T00:00:00"/>
    <d v="2025-05-02T00:00:00"/>
    <n v="200"/>
    <n v="0"/>
    <n v="1"/>
    <n v="0.3"/>
    <s v="East Africa"/>
    <m/>
    <x v="1"/>
    <x v="2"/>
    <n v="1"/>
    <n v="93"/>
    <x v="0"/>
  </r>
  <r>
    <s v="DL-03207"/>
    <s v="CUST-0056"/>
    <s v="CMP-331"/>
    <x v="0"/>
    <s v="Closed Lost"/>
    <s v="1,270"/>
    <n v="1270"/>
    <x v="2"/>
    <x v="19"/>
    <x v="17"/>
    <s v="2023-01-14"/>
    <d v="2023-01-14T00:00:00"/>
    <d v="2023-05-01T00:00:00"/>
    <d v="2023-05-01T00:00:00"/>
    <d v="2023-07-07T00:00:00"/>
    <d v="2023-07-07T00:00:00"/>
    <n v="174"/>
    <n v="0"/>
    <n v="1"/>
    <n v="3.7"/>
    <s v="Middle East"/>
    <m/>
    <x v="2"/>
    <x v="2"/>
    <n v="1"/>
    <n v="67"/>
    <x v="0"/>
  </r>
  <r>
    <s v="DL-03208"/>
    <s v="CUST-0730"/>
    <s v="CMP-327"/>
    <x v="4"/>
    <s v="Proposal"/>
    <s v="6204"/>
    <n v="6204"/>
    <x v="1"/>
    <x v="22"/>
    <x v="20"/>
    <s v="2024-12-20"/>
    <d v="2024-12-20T00:00:00"/>
    <d v="2025-03-09T00:00:00"/>
    <d v="2025-03-09T00:00:00"/>
    <m/>
    <s v=""/>
    <m/>
    <n v="0"/>
    <n v="1"/>
    <m/>
    <s v="East Africa"/>
    <m/>
    <x v="0"/>
    <x v="0"/>
    <n v="0"/>
    <s v=""/>
    <x v="0"/>
  </r>
  <r>
    <s v="DL-03209"/>
    <s v="CUST-0811"/>
    <s v=""/>
    <x v="4"/>
    <s v="Closed Lost"/>
    <s v="$6,652"/>
    <n v="6652"/>
    <x v="2"/>
    <x v="6"/>
    <x v="2"/>
    <s v="2022-08-07"/>
    <d v="2022-08-07T00:00:00"/>
    <d v="2022-10-28T00:00:00"/>
    <d v="2022-10-28T00:00:00"/>
    <d v="2022-09-01T00:00:00"/>
    <d v="2022-09-01T00:00:00"/>
    <n v="25"/>
    <n v="0"/>
    <n v="1"/>
    <n v="19"/>
    <s v="South Asia"/>
    <m/>
    <x v="2"/>
    <x v="2"/>
    <n v="1"/>
    <n v="-57"/>
    <x v="1"/>
  </r>
  <r>
    <s v="DL-03210"/>
    <s v="CUST-1249"/>
    <s v="CMP-144"/>
    <x v="0"/>
    <s v="Demo"/>
    <s v="$2,117"/>
    <n v="2117"/>
    <x v="7"/>
    <x v="8"/>
    <x v="7"/>
    <s v="2024-08-11"/>
    <d v="2024-08-11T00:00:00"/>
    <d v="2025-01-17T00:00:00"/>
    <d v="2025-01-17T00:00:00"/>
    <m/>
    <s v=""/>
    <m/>
    <n v="0"/>
    <n v="1"/>
    <n v="22.5"/>
    <s v="East Africa"/>
    <m/>
    <x v="0"/>
    <x v="0"/>
    <n v="0"/>
    <s v=""/>
    <x v="0"/>
  </r>
  <r>
    <s v="DL-03211"/>
    <s v="CUST-0970"/>
    <s v="CMP-103"/>
    <x v="2"/>
    <s v="Proposal"/>
    <s v="28382"/>
    <n v="28382"/>
    <x v="3"/>
    <x v="21"/>
    <x v="19"/>
    <s v="2022-11-07"/>
    <d v="2022-11-07T00:00:00"/>
    <d v="2022-12-13T00:00:00"/>
    <d v="2022-12-13T00:00:00"/>
    <m/>
    <s v=""/>
    <m/>
    <n v="0"/>
    <n v="1"/>
    <n v="18.899999999999999"/>
    <s v="Southeast Asia"/>
    <m/>
    <x v="0"/>
    <x v="0"/>
    <n v="0"/>
    <s v=""/>
    <x v="0"/>
  </r>
  <r>
    <s v="DL-03212"/>
    <s v="CUST-0868"/>
    <s v="CMP-228"/>
    <x v="1"/>
    <s v="Demo"/>
    <s v="105595"/>
    <n v="105595"/>
    <x v="3"/>
    <x v="20"/>
    <x v="18"/>
    <s v="2023-12-30"/>
    <d v="2023-12-30T00:00:00"/>
    <d v="2024-01-15T00:00:00"/>
    <d v="2024-01-15T00:00:00"/>
    <m/>
    <s v=""/>
    <m/>
    <n v="0"/>
    <n v="1"/>
    <n v="5.4"/>
    <s v="South Asia"/>
    <m/>
    <x v="0"/>
    <x v="2"/>
    <n v="0"/>
    <s v=""/>
    <x v="0"/>
  </r>
  <r>
    <s v="DL-03213"/>
    <s v="CUST-0936"/>
    <s v="CMP-139"/>
    <x v="0"/>
    <s v="Prospecting"/>
    <s v="7744"/>
    <n v="7744"/>
    <x v="1"/>
    <x v="25"/>
    <x v="21"/>
    <s v="2023-12-07"/>
    <d v="2023-12-07T00:00:00"/>
    <d v="2024-03-18T00:00:00"/>
    <d v="2024-03-18T00:00:00"/>
    <m/>
    <s v=""/>
    <m/>
    <n v="0"/>
    <n v="1"/>
    <n v="15.8"/>
    <s v="East Africa"/>
    <m/>
    <x v="0"/>
    <x v="0"/>
    <n v="0"/>
    <s v=""/>
    <x v="0"/>
  </r>
  <r>
    <s v="DL-03214"/>
    <s v="CUST-0454"/>
    <s v="CMP-013"/>
    <x v="0"/>
    <s v="Prospecting"/>
    <s v="$2,362"/>
    <n v="2362"/>
    <x v="8"/>
    <x v="11"/>
    <x v="10"/>
    <s v="2024-01-25"/>
    <d v="2024-01-25T00:00:00"/>
    <d v="2024-05-20T00:00:00"/>
    <d v="2024-05-20T00:00:00"/>
    <m/>
    <s v=""/>
    <m/>
    <n v="0"/>
    <n v="1"/>
    <n v="0.7"/>
    <s v="ANZ"/>
    <m/>
    <x v="0"/>
    <x v="2"/>
    <n v="0"/>
    <s v=""/>
    <x v="0"/>
  </r>
  <r>
    <s v="DL-03215"/>
    <s v="CUST-0427"/>
    <s v="CMP-127"/>
    <x v="2"/>
    <s v="Closed Lost"/>
    <s v="22429"/>
    <n v="22429"/>
    <x v="6"/>
    <x v="10"/>
    <x v="9"/>
    <s v="2022-05-22"/>
    <d v="2022-05-22T00:00:00"/>
    <d v="2022-10-11T00:00:00"/>
    <d v="2022-10-11T00:00:00"/>
    <d v="2022-06-11T00:00:00"/>
    <d v="2022-06-11T00:00:00"/>
    <n v="20"/>
    <n v="0"/>
    <n v="1"/>
    <n v="26.8"/>
    <s v="ANZ"/>
    <m/>
    <x v="2"/>
    <x v="0"/>
    <n v="1"/>
    <n v="-122"/>
    <x v="1"/>
  </r>
  <r>
    <s v="DL-03216"/>
    <s v="CUST-1236"/>
    <s v=""/>
    <x v="3"/>
    <s v="Closed Lost"/>
    <s v="$13,984"/>
    <n v="13984"/>
    <x v="1"/>
    <x v="19"/>
    <x v="17"/>
    <s v="2023-05-16"/>
    <d v="2023-05-16T00:00:00"/>
    <d v="2023-07-18T00:00:00"/>
    <d v="2023-07-18T00:00:00"/>
    <d v="2023-07-25T00:00:00"/>
    <d v="2023-07-25T00:00:00"/>
    <n v="70"/>
    <n v="0"/>
    <n v="1"/>
    <n v="11.1"/>
    <s v="South Asia"/>
    <m/>
    <x v="2"/>
    <x v="1"/>
    <n v="1"/>
    <n v="7"/>
    <x v="1"/>
  </r>
  <r>
    <s v="DL-03217"/>
    <s v="CUST-0192"/>
    <s v=""/>
    <x v="3"/>
    <s v="Demo"/>
    <s v="$21,085"/>
    <n v="21085"/>
    <x v="5"/>
    <x v="15"/>
    <x v="14"/>
    <s v="2023-07-03"/>
    <d v="2023-07-03T00:00:00"/>
    <d v="2023-10-12T00:00:00"/>
    <d v="2023-10-12T00:00:00"/>
    <m/>
    <s v=""/>
    <m/>
    <n v="0"/>
    <n v="1"/>
    <n v="17.5"/>
    <s v="Southeast Asia"/>
    <m/>
    <x v="0"/>
    <x v="2"/>
    <n v="0"/>
    <s v=""/>
    <x v="0"/>
  </r>
  <r>
    <s v="DL-03218"/>
    <s v="CUST-0497"/>
    <s v="CMP-393"/>
    <x v="3"/>
    <s v="Closed Lost"/>
    <s v="$17,148"/>
    <n v="17148"/>
    <x v="0"/>
    <x v="22"/>
    <x v="20"/>
    <s v="2022-11-24"/>
    <d v="2022-11-24T00:00:00"/>
    <m/>
    <s v=""/>
    <d v="2023-02-22T00:00:00"/>
    <d v="2023-02-22T00:00:00"/>
    <n v="90"/>
    <n v="0"/>
    <n v="1"/>
    <n v="7.5"/>
    <s v="ANZ"/>
    <m/>
    <x v="2"/>
    <x v="2"/>
    <n v="1"/>
    <s v=""/>
    <x v="0"/>
  </r>
  <r>
    <s v="DL-03219"/>
    <s v="CUST-1246"/>
    <s v="CMP-025"/>
    <x v="0"/>
    <s v="Qualification"/>
    <s v="8,594"/>
    <n v="8594"/>
    <x v="1"/>
    <x v="21"/>
    <x v="19"/>
    <s v="2023-10-12"/>
    <d v="2023-10-12T00:00:00"/>
    <d v="2024-02-20T00:00:00"/>
    <d v="2024-02-20T00:00:00"/>
    <m/>
    <s v=""/>
    <m/>
    <n v="0"/>
    <n v="1"/>
    <n v="6.6"/>
    <s v="Southeast Asia"/>
    <m/>
    <x v="0"/>
    <x v="0"/>
    <n v="0"/>
    <s v=""/>
    <x v="0"/>
  </r>
  <r>
    <s v="DL-03220"/>
    <s v="CUST-0959"/>
    <s v=""/>
    <x v="3"/>
    <s v="Closed Lost"/>
    <s v="$8,395"/>
    <n v="8395"/>
    <x v="3"/>
    <x v="15"/>
    <x v="14"/>
    <s v="2024-09-28"/>
    <d v="2024-09-28T00:00:00"/>
    <d v="2024-10-19T00:00:00"/>
    <d v="2024-10-19T00:00:00"/>
    <d v="2025-02-16T00:00:00"/>
    <d v="2025-02-16T00:00:00"/>
    <n v="141"/>
    <n v="0"/>
    <n v="1"/>
    <n v="26.3"/>
    <s v="Southeast Asia"/>
    <m/>
    <x v="2"/>
    <x v="2"/>
    <n v="1"/>
    <n v="120"/>
    <x v="0"/>
  </r>
  <r>
    <s v="DL-03221"/>
    <s v="CUST-0195"/>
    <s v=""/>
    <x v="3"/>
    <s v="Qualification"/>
    <s v="11,686"/>
    <n v="11686"/>
    <x v="6"/>
    <x v="16"/>
    <x v="15"/>
    <s v="2023-03-24"/>
    <d v="2023-03-24T00:00:00"/>
    <d v="2023-05-21T00:00:00"/>
    <d v="2023-05-21T00:00:00"/>
    <m/>
    <s v=""/>
    <m/>
    <n v="0"/>
    <n v="1"/>
    <n v="2.2999999999999998"/>
    <s v="Middle East"/>
    <m/>
    <x v="0"/>
    <x v="2"/>
    <n v="0"/>
    <s v=""/>
    <x v="0"/>
  </r>
  <r>
    <s v="DL-03222"/>
    <s v="CUST-0759"/>
    <s v="CMP-088"/>
    <x v="2"/>
    <s v="Demo"/>
    <s v="$47,693"/>
    <n v="47693"/>
    <x v="3"/>
    <x v="17"/>
    <x v="16"/>
    <s v="08/08/2023"/>
    <d v="2023-08-08T00:00:00"/>
    <d v="2023-09-25T00:00:00"/>
    <d v="2023-09-25T00:00:00"/>
    <m/>
    <s v=""/>
    <m/>
    <n v="0"/>
    <n v="1"/>
    <n v="19.3"/>
    <s v="Southeast Asia"/>
    <m/>
    <x v="0"/>
    <x v="1"/>
    <n v="0"/>
    <s v=""/>
    <x v="0"/>
  </r>
  <r>
    <s v="DL-03223"/>
    <s v="CUST-1378"/>
    <s v="CMP-087"/>
    <x v="4"/>
    <s v="Qualification"/>
    <s v="$2,545"/>
    <n v="2545"/>
    <x v="1"/>
    <x v="39"/>
    <x v="3"/>
    <s v="2022-02-20"/>
    <d v="2022-02-20T00:00:00"/>
    <d v="2022-05-22T00:00:00"/>
    <d v="2022-05-22T00:00:00"/>
    <m/>
    <s v=""/>
    <m/>
    <n v="0"/>
    <n v="1"/>
    <n v="13.8"/>
    <s v="East Africa"/>
    <m/>
    <x v="0"/>
    <x v="0"/>
    <n v="0"/>
    <s v=""/>
    <x v="0"/>
  </r>
  <r>
    <s v="DL-03224"/>
    <s v="CUST-1025"/>
    <s v="CMP-251"/>
    <x v="0"/>
    <s v="Proposal"/>
    <s v="$2,606"/>
    <n v="2606"/>
    <x v="3"/>
    <x v="1"/>
    <x v="1"/>
    <s v="2024-07-06"/>
    <d v="2024-07-06T00:00:00"/>
    <d v="2024-12-04T00:00:00"/>
    <d v="2024-12-04T00:00:00"/>
    <m/>
    <s v=""/>
    <m/>
    <n v="0"/>
    <n v="1"/>
    <n v="9.1999999999999993"/>
    <s v="Southeast Asia"/>
    <m/>
    <x v="0"/>
    <x v="1"/>
    <n v="0"/>
    <s v=""/>
    <x v="0"/>
  </r>
  <r>
    <s v="DL-03225"/>
    <s v="CUST-0309"/>
    <s v="CMP-324"/>
    <x v="1"/>
    <s v="Negotiation"/>
    <s v="$106,691"/>
    <n v="106691"/>
    <x v="5"/>
    <x v="25"/>
    <x v="21"/>
    <s v="2024-10-13"/>
    <d v="2024-10-13T00:00:00"/>
    <d v="2025-01-30T00:00:00"/>
    <d v="2025-01-30T00:00:00"/>
    <m/>
    <s v=""/>
    <m/>
    <n v="0"/>
    <n v="1"/>
    <n v="17.2"/>
    <s v="East Africa"/>
    <m/>
    <x v="0"/>
    <x v="0"/>
    <n v="0"/>
    <s v=""/>
    <x v="0"/>
  </r>
  <r>
    <s v="DL-03226"/>
    <s v="CUST-0218"/>
    <s v=""/>
    <x v="2"/>
    <s v="Closed Lost"/>
    <s v="$11,639"/>
    <n v="11639"/>
    <x v="6"/>
    <x v="7"/>
    <x v="6"/>
    <s v="2022-07-11"/>
    <d v="2022-07-11T00:00:00"/>
    <d v="2022-10-19T00:00:00"/>
    <d v="2022-10-19T00:00:00"/>
    <d v="2023-01-12T00:00:00"/>
    <d v="2023-01-12T00:00:00"/>
    <n v="185"/>
    <n v="0"/>
    <n v="1"/>
    <n v="3.8"/>
    <s v="Southeast Asia"/>
    <m/>
    <x v="2"/>
    <x v="0"/>
    <n v="1"/>
    <n v="85"/>
    <x v="0"/>
  </r>
  <r>
    <s v="DL-03227"/>
    <s v="CUST-0541"/>
    <s v="CMP-144"/>
    <x v="1"/>
    <s v="Closed Won"/>
    <s v="160813"/>
    <n v="160813"/>
    <x v="2"/>
    <x v="12"/>
    <x v="11"/>
    <s v="25/02/2024"/>
    <d v="2024-02-25T00:00:00"/>
    <d v="2024-06-21T00:00:00"/>
    <d v="2024-06-21T00:00:00"/>
    <d v="2024-03-18T00:00:00"/>
    <d v="2024-03-18T00:00:00"/>
    <n v="22"/>
    <n v="1"/>
    <n v="1"/>
    <n v="17.3"/>
    <s v="Middle East"/>
    <m/>
    <x v="1"/>
    <x v="0"/>
    <n v="1"/>
    <n v="-95"/>
    <x v="1"/>
  </r>
  <r>
    <s v="DL-03228"/>
    <s v="CUST-0487"/>
    <s v="CMP-148"/>
    <x v="0"/>
    <s v="Negotiation"/>
    <s v="8127"/>
    <n v="8127"/>
    <x v="0"/>
    <x v="13"/>
    <x v="12"/>
    <s v="2023-11-14"/>
    <d v="2023-11-14T00:00:00"/>
    <d v="2024-02-16T00:00:00"/>
    <d v="2024-02-16T00:00:00"/>
    <m/>
    <s v=""/>
    <m/>
    <n v="0"/>
    <n v="1"/>
    <n v="10.4"/>
    <s v="Southeast Asia"/>
    <m/>
    <x v="0"/>
    <x v="2"/>
    <n v="0"/>
    <s v=""/>
    <x v="0"/>
  </r>
  <r>
    <s v="DL-03229"/>
    <s v="CUST-1385"/>
    <s v="CMP-139"/>
    <x v="1"/>
    <s v="Negotiation"/>
    <s v="$195,438"/>
    <n v="195438"/>
    <x v="7"/>
    <x v="5"/>
    <x v="5"/>
    <s v="2024-08-23"/>
    <d v="2024-08-23T00:00:00"/>
    <d v="2025-02-12T00:00:00"/>
    <d v="2025-02-12T00:00:00"/>
    <m/>
    <s v=""/>
    <m/>
    <n v="0"/>
    <n v="1"/>
    <n v="11.6"/>
    <s v="Middle East"/>
    <m/>
    <x v="0"/>
    <x v="1"/>
    <n v="0"/>
    <s v=""/>
    <x v="0"/>
  </r>
  <r>
    <s v="DL-03230"/>
    <s v="CUST-0355"/>
    <s v="CMP-357"/>
    <x v="2"/>
    <s v="Qualification"/>
    <s v="45,612"/>
    <n v="45612"/>
    <x v="7"/>
    <x v="21"/>
    <x v="19"/>
    <s v="2024-06-17"/>
    <d v="2024-06-17T00:00:00"/>
    <d v="2024-07-21T00:00:00"/>
    <d v="2024-07-21T00:00:00"/>
    <m/>
    <s v=""/>
    <m/>
    <n v="0"/>
    <n v="1"/>
    <m/>
    <s v="South Asia"/>
    <m/>
    <x v="0"/>
    <x v="0"/>
    <n v="0"/>
    <s v=""/>
    <x v="0"/>
  </r>
  <r>
    <s v="DL-03231"/>
    <s v="CUST-0127"/>
    <s v=""/>
    <x v="3"/>
    <s v="Proposal"/>
    <s v="9,765"/>
    <n v="9765"/>
    <x v="0"/>
    <x v="16"/>
    <x v="15"/>
    <s v="2022-05-03"/>
    <d v="2022-05-03T00:00:00"/>
    <d v="2022-09-04T00:00:00"/>
    <d v="2022-09-04T00:00:00"/>
    <m/>
    <s v=""/>
    <m/>
    <n v="0"/>
    <n v="1"/>
    <m/>
    <s v="Southeast Asia"/>
    <m/>
    <x v="0"/>
    <x v="1"/>
    <n v="0"/>
    <s v=""/>
    <x v="0"/>
  </r>
  <r>
    <s v="DL-03232"/>
    <s v="CUST-1020"/>
    <s v="CMP-152"/>
    <x v="3"/>
    <s v="Qualification"/>
    <s v="9928"/>
    <n v="9928"/>
    <x v="5"/>
    <x v="11"/>
    <x v="10"/>
    <s v="2023-05-02"/>
    <d v="2023-05-02T00:00:00"/>
    <d v="2023-09-21T00:00:00"/>
    <d v="2023-09-21T00:00:00"/>
    <m/>
    <s v=""/>
    <m/>
    <n v="0"/>
    <n v="1"/>
    <n v="21.1"/>
    <s v="Southeast Asia"/>
    <m/>
    <x v="0"/>
    <x v="0"/>
    <n v="0"/>
    <s v=""/>
    <x v="0"/>
  </r>
  <r>
    <s v="DL-03233"/>
    <s v="CUST-0131"/>
    <s v="CMP-354"/>
    <x v="1"/>
    <s v="Demo"/>
    <s v="$172,256"/>
    <n v="172256"/>
    <x v="7"/>
    <x v="20"/>
    <x v="18"/>
    <s v="25/04/2023"/>
    <d v="2023-04-25T00:00:00"/>
    <d v="2023-10-10T00:00:00"/>
    <d v="2023-10-10T00:00:00"/>
    <m/>
    <s v=""/>
    <m/>
    <n v="0"/>
    <n v="1"/>
    <n v="31.9"/>
    <s v="Southeast Asia"/>
    <m/>
    <x v="0"/>
    <x v="2"/>
    <n v="0"/>
    <s v=""/>
    <x v="0"/>
  </r>
  <r>
    <s v="DL-03234"/>
    <s v="CUST-0424"/>
    <s v="CMP-260"/>
    <x v="0"/>
    <s v="Prospecting"/>
    <s v="4K"/>
    <n v="4000"/>
    <x v="6"/>
    <x v="8"/>
    <x v="7"/>
    <s v="2024-10-09"/>
    <d v="2024-10-09T00:00:00"/>
    <d v="2025-02-23T00:00:00"/>
    <d v="2025-02-23T00:00:00"/>
    <m/>
    <s v=""/>
    <m/>
    <n v="0"/>
    <n v="1"/>
    <n v="6.4"/>
    <s v="East Africa"/>
    <m/>
    <x v="0"/>
    <x v="0"/>
    <n v="0"/>
    <s v=""/>
    <x v="0"/>
  </r>
  <r>
    <s v="DL-03235"/>
    <s v="CUST-1042"/>
    <s v="CMP-084"/>
    <x v="1"/>
    <s v="Proposal"/>
    <s v="127K"/>
    <n v="127000"/>
    <x v="6"/>
    <x v="16"/>
    <x v="15"/>
    <s v="2023-10-22"/>
    <d v="2023-10-22T00:00:00"/>
    <d v="2024-04-01T00:00:00"/>
    <d v="2024-04-01T00:00:00"/>
    <m/>
    <s v=""/>
    <m/>
    <n v="0"/>
    <n v="1"/>
    <n v="24.9"/>
    <s v="South Asia"/>
    <m/>
    <x v="0"/>
    <x v="2"/>
    <n v="0"/>
    <s v=""/>
    <x v="0"/>
  </r>
  <r>
    <s v="DL-03236"/>
    <s v="CUST-1281"/>
    <s v="CMP-185"/>
    <x v="0"/>
    <s v="Negotiation"/>
    <s v="9K"/>
    <n v="9000"/>
    <x v="6"/>
    <x v="16"/>
    <x v="15"/>
    <s v="2024-01-04"/>
    <d v="2024-01-04T00:00:00"/>
    <d v="2024-02-08T00:00:00"/>
    <d v="2024-02-08T00:00:00"/>
    <m/>
    <s v=""/>
    <m/>
    <n v="0"/>
    <n v="1"/>
    <n v="18.7"/>
    <s v="Middle East"/>
    <m/>
    <x v="0"/>
    <x v="1"/>
    <n v="0"/>
    <s v=""/>
    <x v="0"/>
  </r>
  <r>
    <s v="DL-03237"/>
    <s v="CUST-0405"/>
    <s v=""/>
    <x v="0"/>
    <s v="Proposal"/>
    <s v="$3,309"/>
    <n v="3309"/>
    <x v="8"/>
    <x v="13"/>
    <x v="12"/>
    <s v="2023-10-14"/>
    <d v="2023-10-14T00:00:00"/>
    <d v="2023-11-04T00:00:00"/>
    <d v="2023-11-04T00:00:00"/>
    <m/>
    <s v=""/>
    <m/>
    <n v="0"/>
    <n v="1"/>
    <n v="9.6999999999999993"/>
    <s v="Southeast Asia"/>
    <m/>
    <x v="0"/>
    <x v="0"/>
    <n v="0"/>
    <s v=""/>
    <x v="0"/>
  </r>
  <r>
    <s v="DL-03238"/>
    <s v="CUST-1031"/>
    <s v=""/>
    <x v="1"/>
    <s v="Negotiation"/>
    <s v="$138,999"/>
    <n v="138999"/>
    <x v="1"/>
    <x v="0"/>
    <x v="0"/>
    <s v="2023-09-24"/>
    <d v="2023-09-24T00:00:00"/>
    <d v="2023-10-14T00:00:00"/>
    <d v="2023-10-14T00:00:00"/>
    <m/>
    <s v=""/>
    <m/>
    <n v="0"/>
    <n v="1"/>
    <n v="33"/>
    <s v="Middle East"/>
    <m/>
    <x v="0"/>
    <x v="2"/>
    <n v="0"/>
    <s v=""/>
    <x v="0"/>
  </r>
  <r>
    <s v="DL-03239"/>
    <s v="CUST-0567"/>
    <s v=""/>
    <x v="1"/>
    <s v="Closed Lost"/>
    <s v="69,699"/>
    <n v="69699"/>
    <x v="6"/>
    <x v="16"/>
    <x v="15"/>
    <s v="2024-06-02"/>
    <d v="2024-06-02T00:00:00"/>
    <m/>
    <s v=""/>
    <d v="2024-06-22T00:00:00"/>
    <d v="2024-06-22T00:00:00"/>
    <n v="20"/>
    <n v="0"/>
    <n v="1"/>
    <m/>
    <s v="Southeast Asia"/>
    <m/>
    <x v="2"/>
    <x v="1"/>
    <n v="1"/>
    <s v=""/>
    <x v="0"/>
  </r>
  <r>
    <s v="DL-03240"/>
    <s v="CUST-1045"/>
    <s v="CMP-084"/>
    <x v="3"/>
    <s v="Closed Lost"/>
    <s v="10K"/>
    <n v="10000"/>
    <x v="6"/>
    <x v="8"/>
    <x v="7"/>
    <s v="2022-11-27"/>
    <d v="2022-11-27T00:00:00"/>
    <d v="2022-12-19T00:00:00"/>
    <d v="2022-12-19T00:00:00"/>
    <d v="2023-05-23T00:00:00"/>
    <d v="2023-05-23T00:00:00"/>
    <n v="177"/>
    <n v="0"/>
    <n v="1"/>
    <n v="19"/>
    <s v="ANZ"/>
    <m/>
    <x v="2"/>
    <x v="0"/>
    <n v="1"/>
    <n v="155"/>
    <x v="0"/>
  </r>
  <r>
    <s v="DL-03241"/>
    <s v="CUST-1423"/>
    <s v="CMP-354"/>
    <x v="2"/>
    <s v="Proposal"/>
    <s v="31892"/>
    <n v="31892"/>
    <x v="1"/>
    <x v="20"/>
    <x v="18"/>
    <s v="2024-06-20"/>
    <d v="2024-06-20T00:00:00"/>
    <d v="2024-07-06T00:00:00"/>
    <d v="2024-07-06T00:00:00"/>
    <m/>
    <s v=""/>
    <m/>
    <n v="0"/>
    <n v="1"/>
    <m/>
    <s v="South Asia"/>
    <m/>
    <x v="0"/>
    <x v="0"/>
    <n v="0"/>
    <s v=""/>
    <x v="0"/>
  </r>
  <r>
    <s v="DL-03242"/>
    <s v="CUST-0023"/>
    <s v="CMP-058"/>
    <x v="0"/>
    <s v="Proposal"/>
    <s v="8450"/>
    <n v="8450"/>
    <x v="5"/>
    <x v="11"/>
    <x v="10"/>
    <s v="2022-03-21"/>
    <d v="2022-03-21T00:00:00"/>
    <d v="2022-05-29T00:00:00"/>
    <d v="2022-05-29T00:00:00"/>
    <m/>
    <s v=""/>
    <m/>
    <n v="0"/>
    <n v="1"/>
    <n v="31.2"/>
    <s v="East Africa"/>
    <m/>
    <x v="0"/>
    <x v="2"/>
    <n v="0"/>
    <s v=""/>
    <x v="0"/>
  </r>
  <r>
    <s v="DL-03243"/>
    <s v="CUST-1262"/>
    <s v="CMP-374"/>
    <x v="2"/>
    <s v="Demo"/>
    <s v="29K"/>
    <n v="29000"/>
    <x v="7"/>
    <x v="14"/>
    <x v="13"/>
    <s v="25/06/2024"/>
    <d v="2024-06-25T00:00:00"/>
    <d v="2024-11-03T00:00:00"/>
    <d v="2024-11-03T00:00:00"/>
    <m/>
    <s v=""/>
    <m/>
    <n v="0"/>
    <n v="1"/>
    <n v="13.5"/>
    <s v="South Asia"/>
    <m/>
    <x v="0"/>
    <x v="1"/>
    <n v="0"/>
    <s v=""/>
    <x v="0"/>
  </r>
  <r>
    <s v="DL-03244"/>
    <s v="CUST-1336"/>
    <s v="CMP-258"/>
    <x v="0"/>
    <s v="Proposal"/>
    <s v="4814"/>
    <n v="4814"/>
    <x v="5"/>
    <x v="20"/>
    <x v="18"/>
    <s v="2024-06-10"/>
    <d v="2024-06-10T00:00:00"/>
    <d v="2024-07-15T00:00:00"/>
    <d v="2024-07-15T00:00:00"/>
    <m/>
    <s v=""/>
    <m/>
    <n v="0"/>
    <n v="1"/>
    <n v="4.7"/>
    <s v="ANZ"/>
    <m/>
    <x v="0"/>
    <x v="2"/>
    <n v="0"/>
    <s v=""/>
    <x v="0"/>
  </r>
  <r>
    <s v="DL-03245"/>
    <s v="CUST-1430"/>
    <s v="CMP-355"/>
    <x v="2"/>
    <s v="Demo"/>
    <s v="43700"/>
    <n v="43700"/>
    <x v="8"/>
    <x v="9"/>
    <x v="8"/>
    <s v="2024-05-31"/>
    <d v="2024-05-31T00:00:00"/>
    <d v="2024-10-02T00:00:00"/>
    <d v="2024-10-02T00:00:00"/>
    <m/>
    <s v=""/>
    <m/>
    <n v="0"/>
    <n v="1"/>
    <n v="15.4"/>
    <s v="Middle East"/>
    <m/>
    <x v="0"/>
    <x v="1"/>
    <n v="0"/>
    <s v=""/>
    <x v="0"/>
  </r>
  <r>
    <s v="DL-03246"/>
    <s v="CUST-0614"/>
    <s v="CMP-026"/>
    <x v="0"/>
    <s v="Closed Won"/>
    <s v="$8,562"/>
    <n v="8562"/>
    <x v="5"/>
    <x v="22"/>
    <x v="20"/>
    <s v="2022-09-04"/>
    <d v="2022-09-04T00:00:00"/>
    <d v="2022-12-06T00:00:00"/>
    <d v="2022-12-06T00:00:00"/>
    <d v="2023-03-10T00:00:00"/>
    <d v="2023-03-10T00:00:00"/>
    <n v="187"/>
    <n v="1"/>
    <n v="1"/>
    <n v="30.3"/>
    <s v="Middle East"/>
    <m/>
    <x v="1"/>
    <x v="2"/>
    <n v="1"/>
    <n v="94"/>
    <x v="0"/>
  </r>
  <r>
    <s v="DL-03247"/>
    <s v="CUST-0018"/>
    <s v="CMP-383"/>
    <x v="2"/>
    <s v="Proposal"/>
    <s v="47769"/>
    <n v="47769"/>
    <x v="5"/>
    <x v="21"/>
    <x v="19"/>
    <s v="2022-11-16"/>
    <d v="2022-11-16T00:00:00"/>
    <d v="2023-02-23T00:00:00"/>
    <d v="2023-02-23T00:00:00"/>
    <m/>
    <s v=""/>
    <m/>
    <n v="0"/>
    <n v="1"/>
    <m/>
    <s v="South Asia"/>
    <m/>
    <x v="0"/>
    <x v="2"/>
    <n v="0"/>
    <s v=""/>
    <x v="0"/>
  </r>
  <r>
    <s v="DL-03248"/>
    <s v="CUST-1329"/>
    <s v="CMP-075"/>
    <x v="2"/>
    <s v="Demo"/>
    <s v="$47,840"/>
    <n v="47840"/>
    <x v="2"/>
    <x v="22"/>
    <x v="20"/>
    <s v="2024-05-01"/>
    <d v="2024-05-01T00:00:00"/>
    <d v="2024-09-26T00:00:00"/>
    <d v="2024-09-26T00:00:00"/>
    <m/>
    <s v=""/>
    <m/>
    <n v="0"/>
    <n v="1"/>
    <n v="31"/>
    <s v="Middle East"/>
    <m/>
    <x v="0"/>
    <x v="0"/>
    <n v="0"/>
    <s v=""/>
    <x v="0"/>
  </r>
  <r>
    <s v="DL-03249"/>
    <s v="CUST-0015"/>
    <s v="CMP-208"/>
    <x v="2"/>
    <s v="Closed Won"/>
    <s v="$38,090"/>
    <n v="38090"/>
    <x v="0"/>
    <x v="13"/>
    <x v="12"/>
    <s v="10/04/2023"/>
    <d v="2023-04-10T00:00:00"/>
    <d v="2023-08-26T00:00:00"/>
    <d v="2023-08-26T00:00:00"/>
    <d v="2023-08-09T00:00:00"/>
    <d v="2023-08-09T00:00:00"/>
    <n v="121"/>
    <n v="0"/>
    <n v="1"/>
    <n v="12.9"/>
    <s v="Southeast Asia"/>
    <m/>
    <x v="1"/>
    <x v="2"/>
    <n v="1"/>
    <n v="-17"/>
    <x v="1"/>
  </r>
  <r>
    <s v="DL-03250"/>
    <s v="CUST-0180"/>
    <s v="CMP-028"/>
    <x v="4"/>
    <s v="Closed Lost"/>
    <s v="$3,750"/>
    <n v="3750"/>
    <x v="8"/>
    <x v="3"/>
    <x v="3"/>
    <s v="2024-10-22"/>
    <d v="2024-10-22T00:00:00"/>
    <d v="2025-03-30T00:00:00"/>
    <d v="2025-03-30T00:00:00"/>
    <d v="2025-01-04T00:00:00"/>
    <d v="2025-01-04T00:00:00"/>
    <n v="74"/>
    <n v="0"/>
    <n v="1"/>
    <n v="21.2"/>
    <s v="South Asia"/>
    <m/>
    <x v="2"/>
    <x v="2"/>
    <n v="1"/>
    <n v="-85"/>
    <x v="1"/>
  </r>
  <r>
    <s v="DL-03251"/>
    <s v="CUST-1366"/>
    <s v=""/>
    <x v="0"/>
    <s v="Qualification"/>
    <s v="7,890"/>
    <n v="7890"/>
    <x v="0"/>
    <x v="8"/>
    <x v="7"/>
    <s v="2022-04-23"/>
    <d v="2022-04-23T00:00:00"/>
    <d v="2022-06-25T00:00:00"/>
    <d v="2022-06-25T00:00:00"/>
    <m/>
    <s v=""/>
    <m/>
    <n v="0"/>
    <n v="1"/>
    <n v="3.5"/>
    <s v="South Asia"/>
    <m/>
    <x v="0"/>
    <x v="2"/>
    <n v="0"/>
    <s v=""/>
    <x v="0"/>
  </r>
  <r>
    <s v="DL-03252"/>
    <s v="CUST-0093"/>
    <s v="CMP-098"/>
    <x v="3"/>
    <s v="Proposal"/>
    <s v="9,157"/>
    <n v="9157"/>
    <x v="7"/>
    <x v="11"/>
    <x v="10"/>
    <s v="2024-11-12"/>
    <d v="2024-11-12T00:00:00"/>
    <d v="2025-01-03T00:00:00"/>
    <d v="2025-01-03T00:00:00"/>
    <m/>
    <s v=""/>
    <m/>
    <n v="0"/>
    <n v="1"/>
    <n v="3.2"/>
    <s v="Middle East"/>
    <m/>
    <x v="0"/>
    <x v="0"/>
    <n v="0"/>
    <s v=""/>
    <x v="0"/>
  </r>
  <r>
    <s v="DL-03253"/>
    <s v="CUST-0185"/>
    <s v="CMP-102"/>
    <x v="0"/>
    <s v="Proposal"/>
    <s v="$3,136"/>
    <n v="3136"/>
    <x v="3"/>
    <x v="13"/>
    <x v="12"/>
    <s v="2023-02-01"/>
    <d v="2023-02-01T00:00:00"/>
    <d v="2023-05-15T00:00:00"/>
    <d v="2023-05-15T00:00:00"/>
    <m/>
    <s v=""/>
    <m/>
    <n v="0"/>
    <n v="1"/>
    <n v="2.5"/>
    <s v="South Asia"/>
    <m/>
    <x v="0"/>
    <x v="2"/>
    <n v="0"/>
    <s v=""/>
    <x v="0"/>
  </r>
  <r>
    <s v="DL-03254"/>
    <s v="CUST-0780"/>
    <s v="CMP-362"/>
    <x v="3"/>
    <s v="Closed Won"/>
    <s v="14821"/>
    <n v="14821"/>
    <x v="7"/>
    <x v="8"/>
    <x v="7"/>
    <s v="2024-07-27"/>
    <d v="2024-07-27T00:00:00"/>
    <d v="2024-12-30T00:00:00"/>
    <d v="2024-12-30T00:00:00"/>
    <d v="2024-11-11T00:00:00"/>
    <d v="2024-11-11T00:00:00"/>
    <n v="107"/>
    <n v="0"/>
    <n v="1"/>
    <n v="8.3000000000000007"/>
    <s v="Middle East"/>
    <m/>
    <x v="1"/>
    <x v="1"/>
    <n v="1"/>
    <n v="-49"/>
    <x v="1"/>
  </r>
  <r>
    <s v="DL-03255"/>
    <s v="CUST-0875"/>
    <s v="CMP-315"/>
    <x v="1"/>
    <s v="Prospecting"/>
    <s v="$168,931"/>
    <n v="168931"/>
    <x v="1"/>
    <x v="6"/>
    <x v="2"/>
    <s v="2022-04-21"/>
    <d v="2022-04-21T00:00:00"/>
    <d v="2022-09-01T00:00:00"/>
    <d v="2022-09-01T00:00:00"/>
    <m/>
    <s v=""/>
    <m/>
    <n v="0"/>
    <n v="1"/>
    <n v="9.8000000000000007"/>
    <s v="East Africa"/>
    <m/>
    <x v="0"/>
    <x v="0"/>
    <n v="0"/>
    <s v=""/>
    <x v="0"/>
  </r>
  <r>
    <s v="DL-03256"/>
    <s v="CUST-0083"/>
    <s v="CMP-051"/>
    <x v="2"/>
    <s v="Proposal"/>
    <s v="$27,885"/>
    <n v="27885"/>
    <x v="6"/>
    <x v="19"/>
    <x v="17"/>
    <s v="2022-06-20"/>
    <d v="2022-06-20T00:00:00"/>
    <d v="2022-08-07T00:00:00"/>
    <d v="2022-08-07T00:00:00"/>
    <m/>
    <s v=""/>
    <m/>
    <n v="0"/>
    <n v="1"/>
    <n v="31.7"/>
    <s v="ANZ"/>
    <m/>
    <x v="0"/>
    <x v="2"/>
    <n v="0"/>
    <s v=""/>
    <x v="0"/>
  </r>
  <r>
    <s v="DL-03257"/>
    <s v="CUST-1152"/>
    <s v="CMP-119"/>
    <x v="4"/>
    <s v="Closed Won"/>
    <s v="3K"/>
    <n v="3000"/>
    <x v="8"/>
    <x v="0"/>
    <x v="0"/>
    <s v="2022-01-19"/>
    <d v="2022-01-19T00:00:00"/>
    <d v="2022-02-23T00:00:00"/>
    <d v="2022-02-23T00:00:00"/>
    <d v="2022-04-02T00:00:00"/>
    <d v="2022-04-02T00:00:00"/>
    <n v="73"/>
    <n v="1"/>
    <n v="3"/>
    <n v="18"/>
    <s v="Southeast Asia"/>
    <m/>
    <x v="1"/>
    <x v="2"/>
    <n v="1"/>
    <n v="38"/>
    <x v="0"/>
  </r>
  <r>
    <s v="DL-03258"/>
    <s v="CUST-1266"/>
    <s v="CMP-304"/>
    <x v="4"/>
    <s v="Proposal"/>
    <s v="$2,465"/>
    <n v="2465"/>
    <x v="8"/>
    <x v="6"/>
    <x v="2"/>
    <s v="2023-02-09"/>
    <d v="2023-02-09T00:00:00"/>
    <d v="2023-05-21T00:00:00"/>
    <d v="2023-05-21T00:00:00"/>
    <m/>
    <s v=""/>
    <m/>
    <n v="0"/>
    <n v="1"/>
    <n v="6.5"/>
    <s v="Southeast Asia"/>
    <m/>
    <x v="0"/>
    <x v="0"/>
    <n v="0"/>
    <s v=""/>
    <x v="0"/>
  </r>
  <r>
    <s v="DL-03259"/>
    <s v="CUST-0694"/>
    <s v="CMP-058"/>
    <x v="3"/>
    <s v="Closed Won"/>
    <s v="4,457"/>
    <n v="4457"/>
    <x v="0"/>
    <x v="10"/>
    <x v="9"/>
    <s v="2023-11-18"/>
    <d v="2023-11-18T00:00:00"/>
    <d v="2024-04-26T00:00:00"/>
    <d v="2024-04-26T00:00:00"/>
    <d v="2024-01-09T00:00:00"/>
    <d v="2024-01-09T00:00:00"/>
    <n v="52"/>
    <n v="1"/>
    <n v="1"/>
    <n v="1.7"/>
    <s v="East Africa"/>
    <m/>
    <x v="1"/>
    <x v="0"/>
    <n v="1"/>
    <n v="-108"/>
    <x v="1"/>
  </r>
  <r>
    <s v="DL-03260"/>
    <s v="CUST-1059"/>
    <s v=""/>
    <x v="3"/>
    <s v="Proposal"/>
    <s v="5668"/>
    <n v="5668"/>
    <x v="6"/>
    <x v="10"/>
    <x v="9"/>
    <s v="2022-07-25"/>
    <d v="2022-07-25T00:00:00"/>
    <d v="2022-09-10T00:00:00"/>
    <d v="2022-09-10T00:00:00"/>
    <m/>
    <s v=""/>
    <m/>
    <n v="0"/>
    <n v="1"/>
    <m/>
    <s v="Southeast Asia"/>
    <m/>
    <x v="0"/>
    <x v="0"/>
    <n v="0"/>
    <s v=""/>
    <x v="0"/>
  </r>
  <r>
    <s v="DL-03261"/>
    <s v="CUST-1154"/>
    <s v="CMP-194"/>
    <x v="4"/>
    <s v="Closed Won"/>
    <s v="11,895"/>
    <n v="11895"/>
    <x v="1"/>
    <x v="20"/>
    <x v="18"/>
    <s v="2022-09-28"/>
    <d v="2022-09-28T00:00:00"/>
    <d v="2023-02-10T00:00:00"/>
    <d v="2023-02-10T00:00:00"/>
    <d v="2023-04-13T00:00:00"/>
    <d v="2023-04-13T00:00:00"/>
    <n v="197"/>
    <n v="1"/>
    <n v="3"/>
    <n v="27.7"/>
    <s v="East Africa"/>
    <m/>
    <x v="1"/>
    <x v="2"/>
    <n v="1"/>
    <n v="62"/>
    <x v="0"/>
  </r>
  <r>
    <s v="DL-03262"/>
    <s v="CUST-0321"/>
    <s v="CMP-295"/>
    <x v="2"/>
    <s v="Prospecting"/>
    <s v="$45,046"/>
    <n v="45046"/>
    <x v="4"/>
    <x v="0"/>
    <x v="0"/>
    <s v="2024-10-30"/>
    <d v="2024-10-30T00:00:00"/>
    <d v="2025-01-21T00:00:00"/>
    <d v="2025-01-21T00:00:00"/>
    <m/>
    <s v=""/>
    <m/>
    <n v="0"/>
    <n v="1"/>
    <n v="0.1"/>
    <s v="East Africa"/>
    <m/>
    <x v="0"/>
    <x v="0"/>
    <n v="0"/>
    <s v=""/>
    <x v="0"/>
  </r>
  <r>
    <s v="DL-03263"/>
    <s v="CUST-1201"/>
    <s v="CMP-169"/>
    <x v="2"/>
    <s v="Qualification"/>
    <s v="39936"/>
    <n v="39936"/>
    <x v="1"/>
    <x v="10"/>
    <x v="9"/>
    <s v="2022-04-22"/>
    <d v="2022-04-22T00:00:00"/>
    <d v="2022-10-01T00:00:00"/>
    <d v="2022-10-01T00:00:00"/>
    <m/>
    <s v=""/>
    <m/>
    <n v="0"/>
    <n v="1"/>
    <n v="17.2"/>
    <s v="South Asia"/>
    <m/>
    <x v="0"/>
    <x v="0"/>
    <n v="0"/>
    <s v=""/>
    <x v="0"/>
  </r>
  <r>
    <s v="DL-03264"/>
    <s v="CUST-0570"/>
    <s v="CMP-102"/>
    <x v="2"/>
    <s v="Prospecting"/>
    <s v="$43,572"/>
    <n v="43572"/>
    <x v="0"/>
    <x v="36"/>
    <x v="19"/>
    <s v="2023-12-08"/>
    <d v="2023-12-08T00:00:00"/>
    <d v="2024-01-10T00:00:00"/>
    <d v="2024-01-10T00:00:00"/>
    <m/>
    <s v=""/>
    <m/>
    <n v="0"/>
    <n v="1"/>
    <n v="11"/>
    <s v="Middle East"/>
    <m/>
    <x v="0"/>
    <x v="0"/>
    <n v="0"/>
    <s v=""/>
    <x v="0"/>
  </r>
  <r>
    <s v="DL-03265"/>
    <s v="CUST-0344"/>
    <s v="CMP-265"/>
    <x v="2"/>
    <s v="Proposal"/>
    <s v="$34,003"/>
    <n v="34003"/>
    <x v="4"/>
    <x v="14"/>
    <x v="13"/>
    <s v="2022-09-14"/>
    <d v="2022-09-14T00:00:00"/>
    <d v="2022-12-17T00:00:00"/>
    <d v="2022-12-17T00:00:00"/>
    <m/>
    <s v=""/>
    <m/>
    <n v="0"/>
    <n v="1"/>
    <n v="19.899999999999999"/>
    <s v="East Africa"/>
    <m/>
    <x v="0"/>
    <x v="1"/>
    <n v="0"/>
    <s v=""/>
    <x v="0"/>
  </r>
  <r>
    <s v="DL-03266"/>
    <s v="CUST-1039"/>
    <s v=""/>
    <x v="3"/>
    <s v="Demo"/>
    <s v="23604"/>
    <n v="23604"/>
    <x v="2"/>
    <x v="19"/>
    <x v="17"/>
    <s v="2024-06-20"/>
    <d v="2024-06-20T00:00:00"/>
    <d v="2024-11-23T00:00:00"/>
    <d v="2024-11-23T00:00:00"/>
    <m/>
    <s v=""/>
    <m/>
    <n v="0"/>
    <n v="1"/>
    <m/>
    <s v="Southeast Asia"/>
    <m/>
    <x v="0"/>
    <x v="1"/>
    <n v="0"/>
    <s v=""/>
    <x v="0"/>
  </r>
  <r>
    <s v="DL-03267"/>
    <s v="CUST-1244"/>
    <s v=""/>
    <x v="2"/>
    <s v="Demo"/>
    <s v="$41,658"/>
    <n v="41658"/>
    <x v="2"/>
    <x v="13"/>
    <x v="12"/>
    <s v="2023-10-19"/>
    <d v="2023-10-19T00:00:00"/>
    <d v="2023-12-03T00:00:00"/>
    <d v="2023-12-03T00:00:00"/>
    <m/>
    <s v=""/>
    <m/>
    <n v="0"/>
    <n v="1"/>
    <n v="19.8"/>
    <s v="South Asia"/>
    <m/>
    <x v="0"/>
    <x v="2"/>
    <n v="0"/>
    <s v=""/>
    <x v="0"/>
  </r>
  <r>
    <s v="DL-03268"/>
    <s v="CUST-0229"/>
    <s v="CMP-126"/>
    <x v="0"/>
    <s v="Demo"/>
    <s v="$7,739"/>
    <n v="7739"/>
    <x v="3"/>
    <x v="19"/>
    <x v="17"/>
    <s v="2023-10-07"/>
    <d v="2023-10-07T00:00:00"/>
    <d v="2024-01-20T00:00:00"/>
    <d v="2024-01-20T00:00:00"/>
    <m/>
    <s v=""/>
    <m/>
    <n v="0"/>
    <n v="1"/>
    <m/>
    <s v="South Asia"/>
    <m/>
    <x v="0"/>
    <x v="1"/>
    <n v="0"/>
    <s v=""/>
    <x v="0"/>
  </r>
  <r>
    <s v="DL-03269"/>
    <s v="CUST-0907"/>
    <s v="CMP-022"/>
    <x v="4"/>
    <s v="Proposal"/>
    <s v="5766"/>
    <n v="5766"/>
    <x v="0"/>
    <x v="12"/>
    <x v="11"/>
    <s v="17/01/2022"/>
    <d v="2022-01-17T00:00:00"/>
    <d v="2022-06-17T00:00:00"/>
    <d v="2022-06-17T00:00:00"/>
    <m/>
    <s v=""/>
    <m/>
    <n v="0"/>
    <n v="1"/>
    <n v="8.9"/>
    <s v="Middle East"/>
    <m/>
    <x v="0"/>
    <x v="0"/>
    <n v="0"/>
    <s v=""/>
    <x v="0"/>
  </r>
  <r>
    <s v="DL-03270"/>
    <s v="CUST-1041"/>
    <s v=""/>
    <x v="1"/>
    <s v="Qualification"/>
    <s v="$89,861"/>
    <n v="89861"/>
    <x v="3"/>
    <x v="4"/>
    <x v="4"/>
    <s v="2024-04-21"/>
    <d v="2024-04-21T00:00:00"/>
    <d v="2024-06-28T00:00:00"/>
    <d v="2024-06-28T00:00:00"/>
    <m/>
    <s v=""/>
    <m/>
    <n v="0"/>
    <n v="1"/>
    <n v="7.1"/>
    <s v="Southeast Asia"/>
    <m/>
    <x v="0"/>
    <x v="0"/>
    <n v="0"/>
    <s v=""/>
    <x v="0"/>
  </r>
  <r>
    <s v="DL-03271"/>
    <s v="CUST-0563"/>
    <s v="CMP-391"/>
    <x v="0"/>
    <s v="Closed Lost"/>
    <s v="7,471"/>
    <n v="7471"/>
    <x v="5"/>
    <x v="3"/>
    <x v="3"/>
    <s v="2022-09-21"/>
    <d v="2022-09-21T00:00:00"/>
    <d v="2022-11-13T00:00:00"/>
    <d v="2022-11-13T00:00:00"/>
    <d v="2023-01-22T00:00:00"/>
    <d v="2023-01-22T00:00:00"/>
    <n v="123"/>
    <n v="0"/>
    <n v="1"/>
    <n v="4.3"/>
    <s v="Southeast Asia"/>
    <m/>
    <x v="2"/>
    <x v="2"/>
    <n v="1"/>
    <n v="70"/>
    <x v="0"/>
  </r>
  <r>
    <s v="DL-03272"/>
    <s v="CUST-0572"/>
    <s v="CMP-137"/>
    <x v="3"/>
    <s v="Closed Won"/>
    <s v="7,407"/>
    <n v="7407"/>
    <x v="0"/>
    <x v="0"/>
    <x v="0"/>
    <s v="2024-10-28"/>
    <d v="2024-10-28T00:00:00"/>
    <d v="2025-04-11T00:00:00"/>
    <d v="2025-04-11T00:00:00"/>
    <d v="2024-12-25T00:00:00"/>
    <d v="2024-12-25T00:00:00"/>
    <n v="58"/>
    <n v="0"/>
    <n v="1"/>
    <n v="17.5"/>
    <s v="ANZ"/>
    <m/>
    <x v="1"/>
    <x v="2"/>
    <n v="1"/>
    <n v="-107"/>
    <x v="1"/>
  </r>
  <r>
    <s v="DL-03273"/>
    <s v="CUST-1387"/>
    <s v="CMP-368"/>
    <x v="2"/>
    <s v="Closed Lost"/>
    <s v="25643"/>
    <n v="25643"/>
    <x v="3"/>
    <x v="21"/>
    <x v="19"/>
    <s v="2024-09-23"/>
    <d v="2024-09-23T00:00:00"/>
    <d v="2025-02-09T00:00:00"/>
    <d v="2025-02-09T00:00:00"/>
    <d v="2024-12-23T00:00:00"/>
    <d v="2024-12-23T00:00:00"/>
    <n v="91"/>
    <n v="0"/>
    <n v="1"/>
    <m/>
    <s v="ANZ"/>
    <m/>
    <x v="2"/>
    <x v="0"/>
    <n v="1"/>
    <n v="-48"/>
    <x v="1"/>
  </r>
  <r>
    <s v="DL-03274"/>
    <s v="CUST-0212"/>
    <s v="CMP-288"/>
    <x v="2"/>
    <s v="Qualification"/>
    <s v="$18,153"/>
    <n v="18153"/>
    <x v="8"/>
    <x v="1"/>
    <x v="1"/>
    <s v="2024-07-19"/>
    <d v="2024-07-19T00:00:00"/>
    <d v="2024-12-08T00:00:00"/>
    <d v="2024-12-08T00:00:00"/>
    <m/>
    <s v=""/>
    <m/>
    <n v="0"/>
    <n v="1"/>
    <m/>
    <s v="South Asia"/>
    <m/>
    <x v="0"/>
    <x v="0"/>
    <n v="0"/>
    <s v=""/>
    <x v="0"/>
  </r>
  <r>
    <s v="DL-03275"/>
    <s v="CUST-0871"/>
    <s v=""/>
    <x v="1"/>
    <s v="Proposal"/>
    <s v="103516"/>
    <n v="103516"/>
    <x v="7"/>
    <x v="20"/>
    <x v="18"/>
    <s v="2022-08-10"/>
    <d v="2022-08-10T00:00:00"/>
    <d v="2022-11-27T00:00:00"/>
    <d v="2022-11-27T00:00:00"/>
    <m/>
    <s v=""/>
    <m/>
    <n v="0"/>
    <n v="1"/>
    <n v="3.7"/>
    <s v="Middle East"/>
    <m/>
    <x v="0"/>
    <x v="2"/>
    <n v="0"/>
    <s v=""/>
    <x v="0"/>
  </r>
  <r>
    <s v="DL-03276"/>
    <s v="CUST-1146"/>
    <s v=""/>
    <x v="2"/>
    <s v="Qualification"/>
    <s v="47730"/>
    <n v="47730"/>
    <x v="1"/>
    <x v="25"/>
    <x v="21"/>
    <s v="2024-05-15"/>
    <d v="2024-05-15T00:00:00"/>
    <d v="2024-08-01T00:00:00"/>
    <d v="2024-08-01T00:00:00"/>
    <m/>
    <s v=""/>
    <m/>
    <n v="0"/>
    <n v="1"/>
    <n v="29.8"/>
    <s v="South Asia"/>
    <m/>
    <x v="0"/>
    <x v="0"/>
    <n v="0"/>
    <s v=""/>
    <x v="0"/>
  </r>
  <r>
    <s v="DL-03277"/>
    <s v="CUST-1319"/>
    <s v="CMP-254"/>
    <x v="2"/>
    <s v="Closed Won"/>
    <s v="16K"/>
    <n v="16000"/>
    <x v="2"/>
    <x v="25"/>
    <x v="21"/>
    <s v="2023-03-24"/>
    <d v="2023-03-24T00:00:00"/>
    <d v="2023-08-29T00:00:00"/>
    <d v="2023-08-29T00:00:00"/>
    <d v="2023-07-21T00:00:00"/>
    <d v="2023-07-21T00:00:00"/>
    <n v="119"/>
    <n v="1"/>
    <n v="2"/>
    <n v="30.4"/>
    <s v="Middle East"/>
    <m/>
    <x v="1"/>
    <x v="1"/>
    <n v="1"/>
    <n v="-39"/>
    <x v="1"/>
  </r>
  <r>
    <s v="DL-03278"/>
    <s v="CUST-1242"/>
    <s v="CMP-012"/>
    <x v="2"/>
    <s v="Demo"/>
    <s v="32480"/>
    <n v="32480"/>
    <x v="4"/>
    <x v="13"/>
    <x v="12"/>
    <s v="23/07/2022"/>
    <d v="2022-07-23T00:00:00"/>
    <d v="2023-01-12T00:00:00"/>
    <d v="2023-01-12T00:00:00"/>
    <m/>
    <s v=""/>
    <m/>
    <n v="0"/>
    <n v="1"/>
    <n v="2.6"/>
    <s v="ANZ"/>
    <m/>
    <x v="0"/>
    <x v="2"/>
    <n v="0"/>
    <s v=""/>
    <x v="0"/>
  </r>
  <r>
    <s v="DL-03279"/>
    <s v="CUST-0580"/>
    <s v=""/>
    <x v="3"/>
    <s v="Negotiation"/>
    <s v="22,440"/>
    <n v="22440"/>
    <x v="7"/>
    <x v="10"/>
    <x v="9"/>
    <s v="2022-09-16"/>
    <d v="2022-09-16T00:00:00"/>
    <d v="2022-10-04T00:00:00"/>
    <d v="2022-10-04T00:00:00"/>
    <m/>
    <s v=""/>
    <m/>
    <n v="0"/>
    <n v="1"/>
    <n v="14.6"/>
    <s v="Middle East"/>
    <m/>
    <x v="0"/>
    <x v="0"/>
    <n v="0"/>
    <s v=""/>
    <x v="0"/>
  </r>
  <r>
    <s v="DL-03280"/>
    <s v="CUST-0039"/>
    <s v="CMP-202"/>
    <x v="4"/>
    <s v="Proposal"/>
    <s v="6,342"/>
    <n v="6342"/>
    <x v="7"/>
    <x v="11"/>
    <x v="10"/>
    <s v="2022-05-18"/>
    <d v="2022-05-18T00:00:00"/>
    <d v="2022-07-09T00:00:00"/>
    <d v="2022-07-09T00:00:00"/>
    <m/>
    <s v=""/>
    <m/>
    <n v="0"/>
    <n v="1"/>
    <n v="21.4"/>
    <s v="Middle East"/>
    <m/>
    <x v="0"/>
    <x v="0"/>
    <n v="0"/>
    <s v=""/>
    <x v="0"/>
  </r>
  <r>
    <s v="DL-03281"/>
    <s v="CUST-0440"/>
    <s v="CMP-395"/>
    <x v="3"/>
    <s v="Closed Lost"/>
    <s v="22472"/>
    <n v="22472"/>
    <x v="3"/>
    <x v="12"/>
    <x v="11"/>
    <s v="2024-06-22"/>
    <d v="2024-06-22T00:00:00"/>
    <d v="2024-09-16T00:00:00"/>
    <d v="2024-09-16T00:00:00"/>
    <d v="2024-10-26T00:00:00"/>
    <d v="2024-10-26T00:00:00"/>
    <n v="126"/>
    <n v="0"/>
    <n v="1"/>
    <n v="2.1"/>
    <s v="Middle East"/>
    <m/>
    <x v="2"/>
    <x v="0"/>
    <n v="1"/>
    <n v="40"/>
    <x v="0"/>
  </r>
  <r>
    <s v="DL-03282"/>
    <s v="CUST-0274"/>
    <s v="CMP-390"/>
    <x v="4"/>
    <s v="Closed Won"/>
    <s v="$4,331"/>
    <n v="4331"/>
    <x v="1"/>
    <x v="8"/>
    <x v="7"/>
    <s v="2023-11-08"/>
    <d v="2023-11-08T00:00:00"/>
    <d v="2023-11-29T00:00:00"/>
    <d v="2023-11-29T00:00:00"/>
    <d v="2024-04-20T00:00:00"/>
    <d v="2024-04-20T00:00:00"/>
    <n v="164"/>
    <n v="0"/>
    <n v="1"/>
    <m/>
    <s v="South Asia"/>
    <m/>
    <x v="1"/>
    <x v="0"/>
    <n v="1"/>
    <n v="143"/>
    <x v="0"/>
  </r>
  <r>
    <s v="DL-03283"/>
    <s v="CUST-1153"/>
    <s v=""/>
    <x v="2"/>
    <s v="Demo"/>
    <s v="$42,213"/>
    <n v="42213"/>
    <x v="8"/>
    <x v="4"/>
    <x v="4"/>
    <s v="2022-06-28"/>
    <d v="2022-06-28T00:00:00"/>
    <d v="2022-07-20T00:00:00"/>
    <d v="2022-07-20T00:00:00"/>
    <m/>
    <s v=""/>
    <m/>
    <n v="0"/>
    <n v="1"/>
    <n v="3"/>
    <s v="ANZ"/>
    <m/>
    <x v="0"/>
    <x v="0"/>
    <n v="0"/>
    <s v=""/>
    <x v="0"/>
  </r>
  <r>
    <s v="DL-03284"/>
    <s v="CUST-1072"/>
    <s v="CMP-036"/>
    <x v="2"/>
    <s v="Qualification"/>
    <s v="21866"/>
    <n v="21866"/>
    <x v="3"/>
    <x v="3"/>
    <x v="3"/>
    <s v="2023-02-04"/>
    <d v="2023-02-04T00:00:00"/>
    <d v="2023-04-20T00:00:00"/>
    <d v="2023-04-20T00:00:00"/>
    <m/>
    <s v=""/>
    <m/>
    <n v="0"/>
    <n v="1"/>
    <n v="16.5"/>
    <s v="East Africa"/>
    <m/>
    <x v="0"/>
    <x v="2"/>
    <n v="0"/>
    <s v=""/>
    <x v="0"/>
  </r>
  <r>
    <s v="DL-03285"/>
    <s v="CUST-1033"/>
    <s v="CMP-304"/>
    <x v="3"/>
    <s v="Closed Won"/>
    <s v="10692"/>
    <n v="10692"/>
    <x v="3"/>
    <x v="19"/>
    <x v="17"/>
    <s v="2024-08-23"/>
    <d v="2024-08-23T00:00:00"/>
    <d v="2024-12-19T00:00:00"/>
    <d v="2024-12-19T00:00:00"/>
    <d v="2025-01-02T00:00:00"/>
    <d v="2025-01-02T00:00:00"/>
    <n v="132"/>
    <n v="0"/>
    <n v="1"/>
    <n v="23.8"/>
    <s v="Middle East"/>
    <m/>
    <x v="1"/>
    <x v="0"/>
    <n v="1"/>
    <n v="14"/>
    <x v="1"/>
  </r>
  <r>
    <s v="DL-03286"/>
    <s v="CUST-0623"/>
    <s v="CMP-088"/>
    <x v="2"/>
    <s v="Prospecting"/>
    <s v="$25,554"/>
    <n v="25554"/>
    <x v="3"/>
    <x v="21"/>
    <x v="19"/>
    <s v="2022-09-01"/>
    <d v="2022-09-01T00:00:00"/>
    <d v="2023-02-17T00:00:00"/>
    <d v="2023-02-17T00:00:00"/>
    <m/>
    <s v=""/>
    <m/>
    <n v="0"/>
    <n v="1"/>
    <n v="11.7"/>
    <s v="ANZ"/>
    <m/>
    <x v="0"/>
    <x v="1"/>
    <n v="0"/>
    <s v=""/>
    <x v="0"/>
  </r>
  <r>
    <s v="DL-03287"/>
    <s v="CUST-0636"/>
    <s v=""/>
    <x v="3"/>
    <s v="Demo"/>
    <s v="$21,281"/>
    <n v="21281"/>
    <x v="7"/>
    <x v="4"/>
    <x v="4"/>
    <s v="2023-03-09"/>
    <d v="2023-03-09T00:00:00"/>
    <d v="2023-09-04T00:00:00"/>
    <d v="2023-09-04T00:00:00"/>
    <m/>
    <s v=""/>
    <m/>
    <n v="0"/>
    <n v="1"/>
    <n v="28.4"/>
    <s v="East Africa"/>
    <m/>
    <x v="0"/>
    <x v="2"/>
    <n v="0"/>
    <s v=""/>
    <x v="0"/>
  </r>
  <r>
    <s v="DL-03288"/>
    <s v="CUST-1443"/>
    <s v="CMP-099"/>
    <x v="0"/>
    <s v="Closed Won"/>
    <s v="8970"/>
    <n v="8970"/>
    <x v="5"/>
    <x v="22"/>
    <x v="20"/>
    <s v="2024-12-30"/>
    <d v="2024-12-30T00:00:00"/>
    <d v="2025-02-25T00:00:00"/>
    <d v="2025-02-25T00:00:00"/>
    <d v="2025-07-12T00:00:00"/>
    <d v="2025-07-12T00:00:00"/>
    <n v="194"/>
    <n v="1"/>
    <n v="3"/>
    <n v="15.7"/>
    <s v="ANZ"/>
    <m/>
    <x v="1"/>
    <x v="2"/>
    <n v="1"/>
    <n v="137"/>
    <x v="0"/>
  </r>
  <r>
    <s v="DL-03289"/>
    <s v="CUST-0784"/>
    <s v="CMP-056"/>
    <x v="4"/>
    <s v="Closed Lost"/>
    <s v="4,804"/>
    <n v="4804"/>
    <x v="7"/>
    <x v="12"/>
    <x v="11"/>
    <s v="2024-12-21"/>
    <d v="2024-12-21T00:00:00"/>
    <d v="2025-01-06T00:00:00"/>
    <d v="2025-01-06T00:00:00"/>
    <d v="2025-03-19T00:00:00"/>
    <d v="2025-03-19T00:00:00"/>
    <n v="88"/>
    <n v="0"/>
    <n v="1"/>
    <n v="17.3"/>
    <s v="Southeast Asia"/>
    <m/>
    <x v="2"/>
    <x v="2"/>
    <n v="1"/>
    <n v="72"/>
    <x v="0"/>
  </r>
  <r>
    <s v="DL-03290"/>
    <s v="CUST-1282"/>
    <s v="CMP-016"/>
    <x v="1"/>
    <s v="Closed Won"/>
    <s v="$118,465"/>
    <n v="118465"/>
    <x v="3"/>
    <x v="10"/>
    <x v="9"/>
    <s v="2024-10-09"/>
    <d v="2024-10-09T00:00:00"/>
    <d v="2024-11-07T00:00:00"/>
    <d v="2024-11-07T00:00:00"/>
    <d v="2025-03-14T00:00:00"/>
    <d v="2025-03-14T00:00:00"/>
    <n v="156"/>
    <n v="0"/>
    <n v="1"/>
    <m/>
    <s v="Southeast Asia"/>
    <m/>
    <x v="1"/>
    <x v="1"/>
    <n v="1"/>
    <n v="127"/>
    <x v="0"/>
  </r>
  <r>
    <s v="DL-03291"/>
    <s v="CUST-1196"/>
    <s v="CMP-026"/>
    <x v="3"/>
    <s v="Demo"/>
    <s v="$17,605"/>
    <n v="17605"/>
    <x v="5"/>
    <x v="14"/>
    <x v="13"/>
    <s v="2024-02-29"/>
    <d v="2024-02-29T00:00:00"/>
    <d v="2024-07-31T00:00:00"/>
    <d v="2024-07-31T00:00:00"/>
    <m/>
    <s v=""/>
    <m/>
    <n v="0"/>
    <n v="1"/>
    <n v="5.8"/>
    <s v="Southeast Asia"/>
    <m/>
    <x v="0"/>
    <x v="0"/>
    <n v="0"/>
    <s v=""/>
    <x v="0"/>
  </r>
  <r>
    <s v="DL-03292"/>
    <s v="CUST-1372"/>
    <s v=""/>
    <x v="4"/>
    <s v="Closed Won"/>
    <s v="6130"/>
    <n v="6130"/>
    <x v="1"/>
    <x v="0"/>
    <x v="0"/>
    <s v="2024-02-14"/>
    <d v="2024-02-14T00:00:00"/>
    <d v="2024-03-11T00:00:00"/>
    <d v="2024-03-11T00:00:00"/>
    <d v="2024-06-27T00:00:00"/>
    <d v="2024-06-27T00:00:00"/>
    <n v="134"/>
    <n v="1"/>
    <n v="3"/>
    <n v="20"/>
    <s v="Southeast Asia"/>
    <m/>
    <x v="1"/>
    <x v="2"/>
    <n v="1"/>
    <n v="108"/>
    <x v="0"/>
  </r>
  <r>
    <s v="DL-03293"/>
    <s v="CUST-0309"/>
    <s v="CMP-173"/>
    <x v="4"/>
    <s v="Closed Won"/>
    <s v="$11,304"/>
    <n v="11304"/>
    <x v="7"/>
    <x v="9"/>
    <x v="8"/>
    <s v="2022-10-20"/>
    <d v="2022-10-20T00:00:00"/>
    <d v="2022-11-11T00:00:00"/>
    <d v="2022-11-11T00:00:00"/>
    <d v="2023-04-10T00:00:00"/>
    <d v="2023-04-10T00:00:00"/>
    <n v="172"/>
    <n v="0"/>
    <n v="1"/>
    <n v="9.3000000000000007"/>
    <s v="South Asia"/>
    <m/>
    <x v="1"/>
    <x v="0"/>
    <n v="1"/>
    <n v="150"/>
    <x v="0"/>
  </r>
  <r>
    <s v="DL-03294"/>
    <s v="CUST-1002"/>
    <s v="CMP-300"/>
    <x v="1"/>
    <s v="Demo"/>
    <s v="49431"/>
    <n v="49431"/>
    <x v="7"/>
    <x v="17"/>
    <x v="16"/>
    <s v="2024-06-14"/>
    <d v="2024-06-14T00:00:00"/>
    <d v="2024-11-27T00:00:00"/>
    <d v="2024-11-27T00:00:00"/>
    <m/>
    <s v=""/>
    <m/>
    <n v="0"/>
    <n v="1"/>
    <n v="27.2"/>
    <s v="East Africa"/>
    <m/>
    <x v="0"/>
    <x v="0"/>
    <n v="0"/>
    <s v=""/>
    <x v="0"/>
  </r>
  <r>
    <s v="DL-03295"/>
    <s v="CUST-0449"/>
    <s v="CMP-279"/>
    <x v="2"/>
    <s v="Closed Lost"/>
    <s v="12632"/>
    <n v="12632"/>
    <x v="7"/>
    <x v="13"/>
    <x v="12"/>
    <s v="2024-03-22"/>
    <d v="2024-03-22T00:00:00"/>
    <m/>
    <s v=""/>
    <d v="2024-08-19T00:00:00"/>
    <d v="2024-08-19T00:00:00"/>
    <n v="150"/>
    <n v="0"/>
    <n v="1"/>
    <n v="18.3"/>
    <s v="South Asia"/>
    <m/>
    <x v="2"/>
    <x v="0"/>
    <n v="1"/>
    <s v=""/>
    <x v="0"/>
  </r>
  <r>
    <s v="DL-03296"/>
    <s v="CUST-0284"/>
    <s v="CMP-276"/>
    <x v="4"/>
    <s v="Qualification"/>
    <s v="$8,205"/>
    <n v="8205"/>
    <x v="6"/>
    <x v="12"/>
    <x v="11"/>
    <s v="2023-09-22"/>
    <d v="2023-09-22T00:00:00"/>
    <d v="2023-11-28T00:00:00"/>
    <d v="2023-11-28T00:00:00"/>
    <m/>
    <s v=""/>
    <m/>
    <n v="0"/>
    <n v="1"/>
    <n v="26.6"/>
    <s v="Middle East"/>
    <m/>
    <x v="0"/>
    <x v="2"/>
    <n v="0"/>
    <s v=""/>
    <x v="0"/>
  </r>
  <r>
    <s v="DL-03297"/>
    <s v="CUST-1203"/>
    <s v="CMP-297"/>
    <x v="1"/>
    <s v="Qualification"/>
    <s v="$118,592"/>
    <n v="118592"/>
    <x v="8"/>
    <x v="11"/>
    <x v="10"/>
    <s v="2024-04-21"/>
    <d v="2024-04-21T00:00:00"/>
    <d v="2024-05-15T00:00:00"/>
    <d v="2024-05-15T00:00:00"/>
    <m/>
    <s v=""/>
    <m/>
    <n v="0"/>
    <n v="1"/>
    <m/>
    <s v="South Asia"/>
    <m/>
    <x v="0"/>
    <x v="2"/>
    <n v="0"/>
    <s v=""/>
    <x v="0"/>
  </r>
  <r>
    <s v="DL-03298"/>
    <s v="CUST-1416"/>
    <s v="CMP-069"/>
    <x v="0"/>
    <s v="Proposal"/>
    <s v="$1,446"/>
    <n v="1446"/>
    <x v="7"/>
    <x v="14"/>
    <x v="13"/>
    <s v="2024-10-26"/>
    <d v="2024-10-26T00:00:00"/>
    <d v="2025-03-20T00:00:00"/>
    <d v="2025-03-20T00:00:00"/>
    <m/>
    <s v=""/>
    <m/>
    <n v="0"/>
    <n v="1"/>
    <n v="11.2"/>
    <s v="Middle East"/>
    <m/>
    <x v="0"/>
    <x v="2"/>
    <n v="0"/>
    <s v=""/>
    <x v="0"/>
  </r>
  <r>
    <s v="DL-03299"/>
    <s v="CUST-0853"/>
    <s v="CMP-193"/>
    <x v="3"/>
    <s v="Demo"/>
    <s v="$6,203"/>
    <n v="6203"/>
    <x v="7"/>
    <x v="21"/>
    <x v="19"/>
    <s v="2024-11-09"/>
    <d v="2024-11-09T00:00:00"/>
    <d v="2025-01-26T00:00:00"/>
    <d v="2025-01-26T00:00:00"/>
    <m/>
    <s v=""/>
    <m/>
    <n v="0"/>
    <n v="1"/>
    <n v="4.2"/>
    <s v="Southeast Asia"/>
    <m/>
    <x v="0"/>
    <x v="1"/>
    <n v="0"/>
    <s v=""/>
    <x v="0"/>
  </r>
  <r>
    <s v="DL-03300"/>
    <s v="CUST-1327"/>
    <s v="CMP-130"/>
    <x v="3"/>
    <s v="Closed Lost"/>
    <s v="16K"/>
    <n v="16000"/>
    <x v="6"/>
    <x v="3"/>
    <x v="3"/>
    <s v="2022-08-03"/>
    <d v="2022-08-03T00:00:00"/>
    <d v="2022-11-02T00:00:00"/>
    <d v="2022-11-02T00:00:00"/>
    <d v="2023-01-03T00:00:00"/>
    <d v="2023-01-03T00:00:00"/>
    <n v="153"/>
    <n v="0"/>
    <n v="1"/>
    <n v="22.3"/>
    <s v="South Asia"/>
    <m/>
    <x v="2"/>
    <x v="2"/>
    <n v="1"/>
    <n v="62"/>
    <x v="0"/>
  </r>
  <r>
    <s v="DL-03301"/>
    <s v="CUST-0521"/>
    <s v="CMP-090"/>
    <x v="4"/>
    <s v="Proposal"/>
    <s v="$13,986"/>
    <n v="13986"/>
    <x v="7"/>
    <x v="0"/>
    <x v="0"/>
    <s v="2022-08-19"/>
    <d v="2022-08-19T00:00:00"/>
    <d v="2022-10-17T00:00:00"/>
    <d v="2022-10-17T00:00:00"/>
    <m/>
    <s v=""/>
    <m/>
    <n v="0"/>
    <n v="1"/>
    <n v="21.1"/>
    <s v="East Africa"/>
    <m/>
    <x v="0"/>
    <x v="0"/>
    <n v="0"/>
    <s v=""/>
    <x v="0"/>
  </r>
  <r>
    <s v="DL-03302"/>
    <s v="CUST-1044"/>
    <s v="CMP-038"/>
    <x v="1"/>
    <s v="Closed Won"/>
    <s v="$72,997"/>
    <n v="72997"/>
    <x v="2"/>
    <x v="21"/>
    <x v="19"/>
    <s v="2024-11-11"/>
    <d v="2024-11-11T00:00:00"/>
    <d v="2025-04-03T00:00:00"/>
    <d v="2025-04-03T00:00:00"/>
    <d v="2025-02-13T00:00:00"/>
    <d v="2025-02-13T00:00:00"/>
    <n v="94"/>
    <n v="1"/>
    <n v="4"/>
    <n v="30"/>
    <s v="South Asia"/>
    <m/>
    <x v="1"/>
    <x v="2"/>
    <n v="1"/>
    <n v="-49"/>
    <x v="1"/>
  </r>
  <r>
    <s v="DL-03303"/>
    <s v="CUST-1421"/>
    <s v="CMP-051"/>
    <x v="1"/>
    <s v="Closed Lost"/>
    <s v="75813"/>
    <n v="75813"/>
    <x v="3"/>
    <x v="19"/>
    <x v="17"/>
    <s v="2024-09-07"/>
    <d v="2024-09-07T00:00:00"/>
    <d v="2024-09-26T00:00:00"/>
    <d v="2024-09-26T00:00:00"/>
    <d v="2025-01-08T00:00:00"/>
    <d v="2025-01-08T00:00:00"/>
    <n v="123"/>
    <n v="0"/>
    <n v="1"/>
    <n v="27.6"/>
    <s v="South Asia"/>
    <m/>
    <x v="2"/>
    <x v="2"/>
    <n v="1"/>
    <n v="104"/>
    <x v="0"/>
  </r>
  <r>
    <s v="DL-03304"/>
    <s v="CUST-0146"/>
    <s v="CMP-131"/>
    <x v="2"/>
    <s v="Closed Lost"/>
    <s v="42K"/>
    <n v="42000"/>
    <x v="1"/>
    <x v="19"/>
    <x v="17"/>
    <s v="2024-04-30"/>
    <d v="2024-04-30T00:00:00"/>
    <d v="2024-10-27T00:00:00"/>
    <d v="2024-10-27T00:00:00"/>
    <d v="2024-07-04T00:00:00"/>
    <d v="2024-07-04T00:00:00"/>
    <n v="65"/>
    <n v="0"/>
    <n v="1"/>
    <n v="2.2000000000000002"/>
    <s v="Middle East"/>
    <m/>
    <x v="2"/>
    <x v="2"/>
    <n v="1"/>
    <n v="-115"/>
    <x v="1"/>
  </r>
  <r>
    <s v="DL-03305"/>
    <s v="CUST-1354"/>
    <s v="CMP-215"/>
    <x v="4"/>
    <s v="Closed Won"/>
    <s v="13817"/>
    <n v="13817"/>
    <x v="8"/>
    <x v="9"/>
    <x v="8"/>
    <s v="2024-04-18"/>
    <d v="2024-04-18T00:00:00"/>
    <d v="2024-05-04T00:00:00"/>
    <d v="2024-05-04T00:00:00"/>
    <d v="2024-05-28T00:00:00"/>
    <d v="2024-05-28T00:00:00"/>
    <n v="40"/>
    <n v="0"/>
    <n v="1"/>
    <n v="12.7"/>
    <s v="Middle East"/>
    <m/>
    <x v="1"/>
    <x v="0"/>
    <n v="1"/>
    <n v="24"/>
    <x v="1"/>
  </r>
  <r>
    <s v="DL-03306"/>
    <s v="CUST-0279"/>
    <s v="CMP-026"/>
    <x v="0"/>
    <s v="Proposal"/>
    <s v="9K"/>
    <n v="9000"/>
    <x v="0"/>
    <x v="12"/>
    <x v="11"/>
    <s v="2024-12-06"/>
    <d v="2024-12-06T00:00:00"/>
    <d v="2025-04-15T00:00:00"/>
    <d v="2025-04-15T00:00:00"/>
    <m/>
    <s v=""/>
    <m/>
    <n v="0"/>
    <n v="1"/>
    <n v="30.4"/>
    <s v="ANZ"/>
    <m/>
    <x v="0"/>
    <x v="2"/>
    <n v="0"/>
    <s v=""/>
    <x v="0"/>
  </r>
  <r>
    <s v="DL-03307"/>
    <s v="CUST-0045"/>
    <s v=""/>
    <x v="3"/>
    <s v="Proposal"/>
    <s v="6065"/>
    <n v="6065"/>
    <x v="4"/>
    <x v="4"/>
    <x v="4"/>
    <s v="2022-10-25"/>
    <d v="2022-10-25T00:00:00"/>
    <d v="2022-11-10T00:00:00"/>
    <d v="2022-11-10T00:00:00"/>
    <m/>
    <s v=""/>
    <m/>
    <n v="0"/>
    <n v="1"/>
    <n v="30.1"/>
    <s v="East Africa"/>
    <m/>
    <x v="0"/>
    <x v="1"/>
    <n v="0"/>
    <s v=""/>
    <x v="0"/>
  </r>
  <r>
    <s v="DL-03308"/>
    <s v="CUST-0251"/>
    <s v="CMP-357"/>
    <x v="4"/>
    <s v="Closed Won"/>
    <s v="14,360"/>
    <n v="14360"/>
    <x v="0"/>
    <x v="11"/>
    <x v="10"/>
    <s v="05/07/2024"/>
    <d v="2024-07-05T00:00:00"/>
    <d v="2024-12-20T00:00:00"/>
    <d v="2024-12-20T00:00:00"/>
    <d v="2024-10-23T00:00:00"/>
    <d v="2024-10-23T00:00:00"/>
    <n v="110"/>
    <n v="1"/>
    <n v="3"/>
    <n v="3.8"/>
    <s v="Southeast Asia"/>
    <m/>
    <x v="1"/>
    <x v="2"/>
    <n v="1"/>
    <n v="-58"/>
    <x v="1"/>
  </r>
  <r>
    <s v="DL-03309"/>
    <s v="CUST-0810"/>
    <s v="CMP-209"/>
    <x v="0"/>
    <s v="Closed Lost"/>
    <s v="5000"/>
    <n v="5000"/>
    <x v="0"/>
    <x v="8"/>
    <x v="7"/>
    <s v="2023-02-21"/>
    <d v="2023-02-21T00:00:00"/>
    <d v="2023-07-21T00:00:00"/>
    <d v="2023-07-21T00:00:00"/>
    <d v="2023-05-23T00:00:00"/>
    <d v="2023-05-23T00:00:00"/>
    <n v="91"/>
    <n v="0"/>
    <n v="1"/>
    <n v="13.1"/>
    <s v="ANZ"/>
    <m/>
    <x v="2"/>
    <x v="2"/>
    <n v="1"/>
    <n v="-59"/>
    <x v="1"/>
  </r>
  <r>
    <s v="DL-03310"/>
    <s v="CUST-0243"/>
    <s v="CMP-019"/>
    <x v="1"/>
    <s v="Qualification"/>
    <s v="79291"/>
    <n v="79291"/>
    <x v="4"/>
    <x v="12"/>
    <x v="11"/>
    <s v="06/03/2023"/>
    <d v="2023-03-06T00:00:00"/>
    <d v="2023-08-17T00:00:00"/>
    <d v="2023-08-17T00:00:00"/>
    <m/>
    <s v=""/>
    <m/>
    <n v="0"/>
    <n v="1"/>
    <n v="17.2"/>
    <s v="South Asia"/>
    <m/>
    <x v="0"/>
    <x v="2"/>
    <n v="0"/>
    <s v=""/>
    <x v="0"/>
  </r>
  <r>
    <s v="DL-03311"/>
    <s v="CUST-0062"/>
    <s v="CMP-311"/>
    <x v="4"/>
    <s v="Proposal"/>
    <s v="7,564"/>
    <n v="7564"/>
    <x v="7"/>
    <x v="20"/>
    <x v="18"/>
    <s v="2023-10-31"/>
    <d v="2023-10-31T00:00:00"/>
    <d v="2023-11-30T00:00:00"/>
    <d v="2023-11-30T00:00:00"/>
    <m/>
    <s v=""/>
    <m/>
    <n v="0"/>
    <n v="1"/>
    <n v="1.2"/>
    <s v="East Africa"/>
    <m/>
    <x v="0"/>
    <x v="2"/>
    <n v="0"/>
    <s v=""/>
    <x v="0"/>
  </r>
  <r>
    <s v="DL-03312"/>
    <s v="CUST-0421"/>
    <s v=""/>
    <x v="1"/>
    <s v="Proposal"/>
    <s v="108539"/>
    <n v="108539"/>
    <x v="1"/>
    <x v="4"/>
    <x v="4"/>
    <s v="2023-07-22"/>
    <d v="2023-07-22T00:00:00"/>
    <d v="2023-12-10T00:00:00"/>
    <d v="2023-12-10T00:00:00"/>
    <m/>
    <s v=""/>
    <m/>
    <n v="0"/>
    <n v="1"/>
    <n v="25.8"/>
    <s v="ANZ"/>
    <m/>
    <x v="0"/>
    <x v="2"/>
    <n v="0"/>
    <s v=""/>
    <x v="0"/>
  </r>
  <r>
    <s v="DL-03313"/>
    <s v="CUST-0731"/>
    <s v=""/>
    <x v="3"/>
    <s v="Proposal"/>
    <s v="9940"/>
    <n v="9940"/>
    <x v="1"/>
    <x v="6"/>
    <x v="2"/>
    <s v="06/07/2023"/>
    <d v="2023-07-06T00:00:00"/>
    <d v="2023-12-05T00:00:00"/>
    <d v="2023-12-05T00:00:00"/>
    <m/>
    <s v=""/>
    <m/>
    <n v="0"/>
    <n v="1"/>
    <n v="34.1"/>
    <s v="ANZ"/>
    <m/>
    <x v="0"/>
    <x v="2"/>
    <n v="0"/>
    <s v=""/>
    <x v="0"/>
  </r>
  <r>
    <s v="DL-03314"/>
    <s v="CUST-1227"/>
    <s v="CMP-120"/>
    <x v="4"/>
    <s v="Closed Won"/>
    <s v="7948"/>
    <n v="7948"/>
    <x v="6"/>
    <x v="4"/>
    <x v="4"/>
    <s v="2024-10-10"/>
    <d v="2024-10-10T00:00:00"/>
    <d v="2024-11-29T00:00:00"/>
    <d v="2024-11-29T00:00:00"/>
    <d v="2025-03-08T00:00:00"/>
    <d v="2025-03-08T00:00:00"/>
    <n v="149"/>
    <n v="0"/>
    <n v="1"/>
    <n v="1.9"/>
    <s v="Southeast Asia"/>
    <m/>
    <x v="1"/>
    <x v="0"/>
    <n v="1"/>
    <n v="99"/>
    <x v="0"/>
  </r>
  <r>
    <s v="DL-03315"/>
    <s v="CUST-1422"/>
    <s v=""/>
    <x v="3"/>
    <s v="Qualification"/>
    <s v="$6,447"/>
    <n v="6447"/>
    <x v="5"/>
    <x v="25"/>
    <x v="21"/>
    <s v="2022-05-07"/>
    <d v="2022-05-07T00:00:00"/>
    <d v="2022-09-02T00:00:00"/>
    <d v="2022-09-02T00:00:00"/>
    <m/>
    <s v=""/>
    <m/>
    <n v="0"/>
    <n v="1"/>
    <n v="24.3"/>
    <s v="ANZ"/>
    <m/>
    <x v="0"/>
    <x v="2"/>
    <n v="0"/>
    <s v=""/>
    <x v="0"/>
  </r>
  <r>
    <s v="DL-03316"/>
    <s v="CUST-0210"/>
    <s v="CMP-307"/>
    <x v="0"/>
    <s v="Proposal"/>
    <s v="6954"/>
    <n v="6954"/>
    <x v="2"/>
    <x v="15"/>
    <x v="14"/>
    <s v="2023-10-23"/>
    <d v="2023-10-23T00:00:00"/>
    <d v="2024-03-22T00:00:00"/>
    <d v="2024-03-22T00:00:00"/>
    <m/>
    <s v=""/>
    <m/>
    <n v="0"/>
    <n v="1"/>
    <n v="12.9"/>
    <s v="Middle East"/>
    <m/>
    <x v="0"/>
    <x v="0"/>
    <n v="0"/>
    <s v=""/>
    <x v="0"/>
  </r>
  <r>
    <s v="DL-03317"/>
    <s v="CUST-0567"/>
    <s v="CMP-382"/>
    <x v="1"/>
    <s v="Qualification"/>
    <s v="$202,205"/>
    <n v="202205"/>
    <x v="8"/>
    <x v="16"/>
    <x v="15"/>
    <s v="2022-06-07"/>
    <d v="2022-06-07T00:00:00"/>
    <d v="2022-09-24T00:00:00"/>
    <d v="2022-09-24T00:00:00"/>
    <m/>
    <s v=""/>
    <m/>
    <n v="0"/>
    <n v="1"/>
    <n v="25.1"/>
    <s v="Southeast Asia"/>
    <m/>
    <x v="0"/>
    <x v="1"/>
    <n v="0"/>
    <s v=""/>
    <x v="0"/>
  </r>
  <r>
    <s v="DL-03318"/>
    <s v="CUST-0505"/>
    <s v="CMP-387"/>
    <x v="1"/>
    <s v="Prospecting"/>
    <s v="$111,145"/>
    <n v="111145"/>
    <x v="1"/>
    <x v="8"/>
    <x v="7"/>
    <s v="2023-03-11"/>
    <d v="2023-03-11T00:00:00"/>
    <d v="2023-06-23T00:00:00"/>
    <d v="2023-06-23T00:00:00"/>
    <m/>
    <s v=""/>
    <m/>
    <n v="0"/>
    <n v="1"/>
    <n v="25.1"/>
    <s v="South Asia"/>
    <m/>
    <x v="0"/>
    <x v="1"/>
    <n v="0"/>
    <s v=""/>
    <x v="0"/>
  </r>
  <r>
    <s v="DL-03319"/>
    <s v="CUST-0828"/>
    <s v="CMP-003"/>
    <x v="4"/>
    <s v="Qualification"/>
    <s v="3171"/>
    <n v="3171"/>
    <x v="3"/>
    <x v="6"/>
    <x v="2"/>
    <s v="2023-06-19"/>
    <d v="2023-06-19T00:00:00"/>
    <d v="2023-10-13T00:00:00"/>
    <d v="2023-10-13T00:00:00"/>
    <m/>
    <s v=""/>
    <m/>
    <n v="0"/>
    <n v="1"/>
    <n v="25.6"/>
    <s v="East Africa"/>
    <m/>
    <x v="0"/>
    <x v="2"/>
    <n v="0"/>
    <s v=""/>
    <x v="0"/>
  </r>
  <r>
    <s v="DL-03320"/>
    <s v="CUST-0198"/>
    <s v=""/>
    <x v="2"/>
    <s v="Prospecting"/>
    <s v="$28,178"/>
    <n v="28178"/>
    <x v="4"/>
    <x v="13"/>
    <x v="12"/>
    <s v="2023-02-03"/>
    <d v="2023-02-03T00:00:00"/>
    <d v="2023-06-03T00:00:00"/>
    <d v="2023-06-03T00:00:00"/>
    <m/>
    <s v=""/>
    <m/>
    <n v="0"/>
    <n v="1"/>
    <n v="25.2"/>
    <s v="Southeast Asia"/>
    <m/>
    <x v="0"/>
    <x v="1"/>
    <n v="0"/>
    <s v=""/>
    <x v="0"/>
  </r>
  <r>
    <s v="DL-03321"/>
    <s v="CUST-1445"/>
    <s v="CMP-082"/>
    <x v="4"/>
    <s v="Proposal"/>
    <s v="5K"/>
    <n v="5000"/>
    <x v="3"/>
    <x v="22"/>
    <x v="20"/>
    <s v="17/03/2023"/>
    <d v="2023-03-17T00:00:00"/>
    <d v="2023-04-25T00:00:00"/>
    <d v="2023-04-25T00:00:00"/>
    <m/>
    <s v=""/>
    <m/>
    <n v="0"/>
    <n v="1"/>
    <n v="34"/>
    <s v="ANZ"/>
    <m/>
    <x v="0"/>
    <x v="2"/>
    <n v="0"/>
    <s v=""/>
    <x v="0"/>
  </r>
  <r>
    <s v="DL-03322"/>
    <s v="CUST-0725"/>
    <s v="CMP-394"/>
    <x v="0"/>
    <s v="Qualification"/>
    <s v="$8,943"/>
    <n v="8943"/>
    <x v="4"/>
    <x v="13"/>
    <x v="12"/>
    <s v="2024-09-28"/>
    <d v="2024-09-28T00:00:00"/>
    <d v="2025-01-28T00:00:00"/>
    <d v="2025-01-28T00:00:00"/>
    <m/>
    <s v=""/>
    <m/>
    <n v="0"/>
    <n v="1"/>
    <n v="13.1"/>
    <s v="South Asia"/>
    <m/>
    <x v="0"/>
    <x v="0"/>
    <n v="0"/>
    <s v=""/>
    <x v="0"/>
  </r>
  <r>
    <s v="DL-03323"/>
    <s v="CUST-0820"/>
    <s v="CMP-267"/>
    <x v="0"/>
    <s v="Prospecting"/>
    <s v="$4,595"/>
    <n v="4595"/>
    <x v="0"/>
    <x v="4"/>
    <x v="4"/>
    <s v="2022-06-08"/>
    <d v="2022-06-08T00:00:00"/>
    <d v="2022-08-31T00:00:00"/>
    <d v="2022-08-31T00:00:00"/>
    <m/>
    <s v=""/>
    <m/>
    <n v="0"/>
    <n v="1"/>
    <n v="16"/>
    <s v="Middle East"/>
    <m/>
    <x v="0"/>
    <x v="0"/>
    <n v="0"/>
    <s v=""/>
    <x v="0"/>
  </r>
  <r>
    <s v="DL-03324"/>
    <s v="CUST-0494"/>
    <s v=""/>
    <x v="2"/>
    <s v="Qualification"/>
    <s v="35,818"/>
    <n v="35818"/>
    <x v="0"/>
    <x v="0"/>
    <x v="0"/>
    <s v="2023-09-10"/>
    <d v="2023-09-10T00:00:00"/>
    <d v="2023-12-01T00:00:00"/>
    <d v="2023-12-01T00:00:00"/>
    <m/>
    <s v=""/>
    <m/>
    <n v="0"/>
    <n v="1"/>
    <m/>
    <s v="Middle East"/>
    <m/>
    <x v="0"/>
    <x v="1"/>
    <n v="0"/>
    <s v=""/>
    <x v="0"/>
  </r>
  <r>
    <s v="DL-03325"/>
    <s v="CUST-0633"/>
    <s v="CMP-264"/>
    <x v="3"/>
    <s v="Closed Lost"/>
    <s v="$9,809"/>
    <n v="9809"/>
    <x v="8"/>
    <x v="3"/>
    <x v="3"/>
    <s v="2024-08-22"/>
    <d v="2024-08-22T00:00:00"/>
    <d v="2024-11-06T00:00:00"/>
    <d v="2024-11-06T00:00:00"/>
    <d v="2024-12-28T00:00:00"/>
    <d v="2024-12-28T00:00:00"/>
    <n v="128"/>
    <n v="0"/>
    <n v="1"/>
    <n v="21.9"/>
    <s v="Middle East"/>
    <m/>
    <x v="2"/>
    <x v="2"/>
    <n v="1"/>
    <n v="52"/>
    <x v="0"/>
  </r>
  <r>
    <s v="DL-03326"/>
    <s v="CUST-1254"/>
    <s v="CMP-301"/>
    <x v="3"/>
    <s v="Demo"/>
    <s v="10045"/>
    <n v="10045"/>
    <x v="5"/>
    <x v="0"/>
    <x v="0"/>
    <s v="2024-05-18"/>
    <d v="2024-05-18T00:00:00"/>
    <d v="2024-09-04T00:00:00"/>
    <d v="2024-09-04T00:00:00"/>
    <m/>
    <s v=""/>
    <m/>
    <n v="0"/>
    <n v="1"/>
    <n v="0.2"/>
    <s v="Southeast Asia"/>
    <m/>
    <x v="0"/>
    <x v="0"/>
    <n v="0"/>
    <s v=""/>
    <x v="0"/>
  </r>
  <r>
    <s v="DL-03327"/>
    <s v="CUST-1189"/>
    <s v="CMP-072"/>
    <x v="2"/>
    <s v="Demo"/>
    <s v="25582"/>
    <n v="25582"/>
    <x v="2"/>
    <x v="11"/>
    <x v="10"/>
    <s v="21/02/2022"/>
    <d v="2022-02-21T00:00:00"/>
    <d v="2022-05-04T00:00:00"/>
    <d v="2022-05-04T00:00:00"/>
    <m/>
    <s v=""/>
    <m/>
    <n v="0"/>
    <n v="1"/>
    <n v="28.5"/>
    <s v="Middle East"/>
    <m/>
    <x v="0"/>
    <x v="2"/>
    <n v="0"/>
    <s v=""/>
    <x v="0"/>
  </r>
  <r>
    <s v="DL-03328"/>
    <s v="CUST-0524"/>
    <s v="CMP-361"/>
    <x v="0"/>
    <s v="Qualification"/>
    <s v="8,433"/>
    <n v="8433"/>
    <x v="7"/>
    <x v="4"/>
    <x v="4"/>
    <s v="2022-04-03"/>
    <d v="2022-04-03T00:00:00"/>
    <d v="2022-07-18T00:00:00"/>
    <d v="2022-07-18T00:00:00"/>
    <m/>
    <s v=""/>
    <m/>
    <n v="0"/>
    <n v="1"/>
    <n v="5.5"/>
    <s v="East Africa"/>
    <m/>
    <x v="0"/>
    <x v="0"/>
    <n v="0"/>
    <s v=""/>
    <x v="0"/>
  </r>
  <r>
    <s v="DL-03329"/>
    <s v="CUST-0373"/>
    <s v="CMP-092"/>
    <x v="0"/>
    <s v="Closed Won"/>
    <s v="7K"/>
    <n v="7000"/>
    <x v="6"/>
    <x v="3"/>
    <x v="3"/>
    <s v="2023-02-02"/>
    <d v="2023-02-02T00:00:00"/>
    <d v="2023-03-09T00:00:00"/>
    <d v="2023-03-09T00:00:00"/>
    <d v="2023-03-22T00:00:00"/>
    <d v="2023-03-22T00:00:00"/>
    <n v="48"/>
    <n v="0"/>
    <n v="1"/>
    <n v="27.2"/>
    <s v="ANZ"/>
    <m/>
    <x v="1"/>
    <x v="0"/>
    <n v="1"/>
    <n v="13"/>
    <x v="1"/>
  </r>
  <r>
    <s v="DL-03330"/>
    <s v="CUST-1469"/>
    <s v="CMP-376"/>
    <x v="1"/>
    <s v="Prospecting"/>
    <s v="112588"/>
    <n v="112588"/>
    <x v="8"/>
    <x v="13"/>
    <x v="12"/>
    <s v="2024-12-07"/>
    <d v="2024-12-07T00:00:00"/>
    <d v="2025-05-11T00:00:00"/>
    <d v="2025-05-11T00:00:00"/>
    <m/>
    <s v=""/>
    <m/>
    <n v="0"/>
    <n v="1"/>
    <n v="18.7"/>
    <s v="Southeast Asia"/>
    <m/>
    <x v="0"/>
    <x v="0"/>
    <n v="0"/>
    <s v=""/>
    <x v="0"/>
  </r>
  <r>
    <s v="DL-03331"/>
    <s v="CUST-1122"/>
    <s v="CMP-369"/>
    <x v="1"/>
    <s v="Proposal"/>
    <s v="202K"/>
    <n v="202000"/>
    <x v="1"/>
    <x v="17"/>
    <x v="16"/>
    <s v="2022-01-30"/>
    <d v="2022-01-30T00:00:00"/>
    <d v="2022-06-04T00:00:00"/>
    <d v="2022-06-04T00:00:00"/>
    <m/>
    <s v=""/>
    <m/>
    <n v="0"/>
    <n v="1"/>
    <n v="29"/>
    <s v="Southeast Asia"/>
    <m/>
    <x v="0"/>
    <x v="0"/>
    <n v="0"/>
    <s v=""/>
    <x v="0"/>
  </r>
  <r>
    <s v="DL-03332"/>
    <s v="CUST-1203"/>
    <s v="CMP-366"/>
    <x v="3"/>
    <s v="Demo"/>
    <s v="20,410"/>
    <n v="20410"/>
    <x v="7"/>
    <x v="21"/>
    <x v="19"/>
    <s v="2023-12-16"/>
    <d v="2023-12-16T00:00:00"/>
    <d v="2024-06-12T00:00:00"/>
    <d v="2024-06-12T00:00:00"/>
    <m/>
    <s v=""/>
    <m/>
    <n v="0"/>
    <n v="1"/>
    <n v="18.100000000000001"/>
    <s v="Middle East"/>
    <m/>
    <x v="0"/>
    <x v="2"/>
    <n v="0"/>
    <s v=""/>
    <x v="0"/>
  </r>
  <r>
    <s v="DL-03333"/>
    <s v="CUST-0127"/>
    <s v="CMP-255"/>
    <x v="1"/>
    <s v="Closed Won"/>
    <s v="$118,376"/>
    <n v="118376"/>
    <x v="6"/>
    <x v="26"/>
    <x v="11"/>
    <s v="2023-12-11"/>
    <d v="2023-12-11T00:00:00"/>
    <d v="2024-01-20T00:00:00"/>
    <d v="2024-01-20T00:00:00"/>
    <d v="2024-01-10T00:00:00"/>
    <d v="2024-01-10T00:00:00"/>
    <n v="30"/>
    <n v="0"/>
    <n v="1"/>
    <n v="16.5"/>
    <s v="Middle East"/>
    <m/>
    <x v="1"/>
    <x v="1"/>
    <n v="1"/>
    <n v="-10"/>
    <x v="1"/>
  </r>
  <r>
    <s v="DL-03334"/>
    <s v="CUST-0419"/>
    <s v=""/>
    <x v="2"/>
    <s v="Qualification"/>
    <s v="$41,298"/>
    <n v="41298"/>
    <x v="4"/>
    <x v="6"/>
    <x v="2"/>
    <s v="2024-10-20"/>
    <d v="2024-10-20T00:00:00"/>
    <d v="2024-12-22T00:00:00"/>
    <d v="2024-12-22T00:00:00"/>
    <m/>
    <s v=""/>
    <m/>
    <n v="0"/>
    <n v="1"/>
    <m/>
    <s v="East Africa"/>
    <m/>
    <x v="0"/>
    <x v="0"/>
    <n v="0"/>
    <s v=""/>
    <x v="0"/>
  </r>
  <r>
    <s v="DL-03335"/>
    <s v="CUST-1150"/>
    <s v=""/>
    <x v="3"/>
    <s v="Prospecting"/>
    <s v="$21,507"/>
    <n v="21507"/>
    <x v="5"/>
    <x v="17"/>
    <x v="16"/>
    <s v="2023-02-17"/>
    <d v="2023-02-17T00:00:00"/>
    <d v="2023-04-27T00:00:00"/>
    <d v="2023-04-27T00:00:00"/>
    <m/>
    <s v=""/>
    <m/>
    <n v="0"/>
    <n v="1"/>
    <n v="26.7"/>
    <s v="Middle East"/>
    <m/>
    <x v="0"/>
    <x v="1"/>
    <n v="0"/>
    <s v=""/>
    <x v="0"/>
  </r>
  <r>
    <s v="DL-03336"/>
    <s v="CUST-0790"/>
    <s v="CMP-344"/>
    <x v="3"/>
    <s v="Qualification"/>
    <s v="$15,838"/>
    <n v="15838"/>
    <x v="5"/>
    <x v="11"/>
    <x v="10"/>
    <s v="2024-02-12"/>
    <d v="2024-02-12T00:00:00"/>
    <d v="2024-07-29T00:00:00"/>
    <d v="2024-07-29T00:00:00"/>
    <m/>
    <s v=""/>
    <m/>
    <n v="0"/>
    <n v="1"/>
    <n v="15.9"/>
    <s v="South Asia"/>
    <m/>
    <x v="0"/>
    <x v="2"/>
    <n v="0"/>
    <s v=""/>
    <x v="0"/>
  </r>
  <r>
    <s v="DL-03337"/>
    <s v="CUST-0066"/>
    <s v="CMP-056"/>
    <x v="3"/>
    <s v="Prospecting"/>
    <s v="4420"/>
    <n v="4420"/>
    <x v="0"/>
    <x v="21"/>
    <x v="19"/>
    <s v="2022-06-14"/>
    <d v="2022-06-14T00:00:00"/>
    <d v="2022-11-17T00:00:00"/>
    <d v="2022-11-17T00:00:00"/>
    <m/>
    <s v=""/>
    <m/>
    <n v="0"/>
    <n v="1"/>
    <n v="25.5"/>
    <s v="Middle East"/>
    <m/>
    <x v="0"/>
    <x v="0"/>
    <n v="0"/>
    <s v=""/>
    <x v="0"/>
  </r>
  <r>
    <s v="DL-03338"/>
    <s v="CUST-0452"/>
    <s v="CMP-236"/>
    <x v="1"/>
    <s v="Closed Won"/>
    <s v="68732"/>
    <n v="68732"/>
    <x v="1"/>
    <x v="17"/>
    <x v="16"/>
    <s v="2024-03-03"/>
    <d v="2024-03-03T00:00:00"/>
    <d v="2024-06-04T00:00:00"/>
    <d v="2024-06-04T00:00:00"/>
    <d v="2024-06-27T00:00:00"/>
    <d v="2024-06-27T00:00:00"/>
    <n v="116"/>
    <n v="1"/>
    <n v="1"/>
    <n v="15.4"/>
    <s v="Middle East"/>
    <m/>
    <x v="1"/>
    <x v="0"/>
    <n v="1"/>
    <n v="23"/>
    <x v="1"/>
  </r>
  <r>
    <s v="DL-03339"/>
    <s v="CUST-0248"/>
    <s v="CMP-058"/>
    <x v="3"/>
    <s v="Prospecting"/>
    <s v="$9,643"/>
    <n v="9643"/>
    <x v="0"/>
    <x v="1"/>
    <x v="1"/>
    <s v="2022-01-11"/>
    <d v="2022-01-11T00:00:00"/>
    <d v="2022-03-03T00:00:00"/>
    <d v="2022-03-03T00:00:00"/>
    <m/>
    <s v=""/>
    <m/>
    <n v="0"/>
    <n v="1"/>
    <n v="33.6"/>
    <s v="ANZ"/>
    <m/>
    <x v="0"/>
    <x v="2"/>
    <n v="0"/>
    <s v=""/>
    <x v="0"/>
  </r>
  <r>
    <s v="DL-03340"/>
    <s v="CUST-0311"/>
    <s v="CMP-243"/>
    <x v="3"/>
    <s v="Proposal"/>
    <s v="11K"/>
    <n v="11000"/>
    <x v="3"/>
    <x v="6"/>
    <x v="2"/>
    <s v="2023-06-21"/>
    <d v="2023-06-21T00:00:00"/>
    <d v="2023-10-04T00:00:00"/>
    <d v="2023-10-04T00:00:00"/>
    <m/>
    <s v=""/>
    <m/>
    <n v="0"/>
    <n v="1"/>
    <n v="33.4"/>
    <s v="ANZ"/>
    <m/>
    <x v="0"/>
    <x v="0"/>
    <n v="0"/>
    <s v=""/>
    <x v="0"/>
  </r>
  <r>
    <s v="DL-03341"/>
    <s v="CUST-0403"/>
    <s v="CMP-148"/>
    <x v="2"/>
    <s v="Prospecting"/>
    <s v="24183"/>
    <n v="24183"/>
    <x v="8"/>
    <x v="20"/>
    <x v="18"/>
    <s v="2022-10-31"/>
    <d v="2022-10-31T00:00:00"/>
    <d v="2023-03-29T00:00:00"/>
    <d v="2023-03-29T00:00:00"/>
    <m/>
    <s v=""/>
    <m/>
    <n v="0"/>
    <n v="1"/>
    <m/>
    <s v="ANZ"/>
    <m/>
    <x v="0"/>
    <x v="2"/>
    <n v="0"/>
    <s v=""/>
    <x v="0"/>
  </r>
  <r>
    <s v="DL-03342"/>
    <s v="CUST-0731"/>
    <s v=""/>
    <x v="3"/>
    <s v="Prospecting"/>
    <s v="8330"/>
    <n v="8330"/>
    <x v="0"/>
    <x v="14"/>
    <x v="13"/>
    <s v="2024-06-19"/>
    <d v="2024-06-19T00:00:00"/>
    <d v="2024-09-28T00:00:00"/>
    <d v="2024-09-28T00:00:00"/>
    <m/>
    <s v=""/>
    <m/>
    <n v="0"/>
    <n v="1"/>
    <n v="4"/>
    <s v="East Africa"/>
    <m/>
    <x v="0"/>
    <x v="2"/>
    <n v="0"/>
    <s v=""/>
    <x v="0"/>
  </r>
  <r>
    <s v="DL-03343"/>
    <s v="CUST-1226"/>
    <s v="CMP-075"/>
    <x v="3"/>
    <s v="Qualification"/>
    <s v="8841"/>
    <n v="8841"/>
    <x v="3"/>
    <x v="13"/>
    <x v="12"/>
    <s v="24/08/2023"/>
    <d v="2023-08-24T00:00:00"/>
    <d v="2024-02-14T00:00:00"/>
    <d v="2024-02-14T00:00:00"/>
    <m/>
    <s v=""/>
    <m/>
    <n v="0"/>
    <n v="1"/>
    <n v="31.7"/>
    <s v="Southeast Asia"/>
    <m/>
    <x v="0"/>
    <x v="2"/>
    <n v="0"/>
    <s v=""/>
    <x v="0"/>
  </r>
  <r>
    <s v="DL-03344"/>
    <s v="CUST-0693"/>
    <s v="CMP-230"/>
    <x v="2"/>
    <s v="Negotiation"/>
    <s v="$19,934"/>
    <n v="19934"/>
    <x v="6"/>
    <x v="14"/>
    <x v="13"/>
    <s v="2023-07-15"/>
    <d v="2023-07-15T00:00:00"/>
    <d v="2023-08-14T00:00:00"/>
    <d v="2023-08-14T00:00:00"/>
    <m/>
    <s v=""/>
    <m/>
    <n v="0"/>
    <n v="1"/>
    <n v="3.6"/>
    <s v="East Africa"/>
    <m/>
    <x v="0"/>
    <x v="0"/>
    <n v="0"/>
    <s v=""/>
    <x v="0"/>
  </r>
  <r>
    <s v="DL-03345"/>
    <s v="CUST-0115"/>
    <s v=""/>
    <x v="1"/>
    <s v="Demo"/>
    <s v="172576"/>
    <n v="172576"/>
    <x v="8"/>
    <x v="3"/>
    <x v="3"/>
    <s v="2024-08-16"/>
    <d v="2024-08-16T00:00:00"/>
    <d v="2024-10-09T00:00:00"/>
    <d v="2024-10-09T00:00:00"/>
    <m/>
    <s v=""/>
    <m/>
    <n v="0"/>
    <n v="1"/>
    <n v="22.7"/>
    <s v="East Africa"/>
    <m/>
    <x v="0"/>
    <x v="0"/>
    <n v="0"/>
    <s v=""/>
    <x v="0"/>
  </r>
  <r>
    <s v="DL-03346"/>
    <s v="CUST-1063"/>
    <s v="CMP-387"/>
    <x v="2"/>
    <s v="Closed Won"/>
    <s v="29490"/>
    <n v="29490"/>
    <x v="4"/>
    <x v="13"/>
    <x v="12"/>
    <s v="2022-12-10"/>
    <d v="2022-12-10T00:00:00"/>
    <d v="2023-02-18T00:00:00"/>
    <d v="2023-02-18T00:00:00"/>
    <d v="2023-01-11T00:00:00"/>
    <d v="2023-01-11T00:00:00"/>
    <n v="32"/>
    <n v="1"/>
    <n v="4"/>
    <n v="24.9"/>
    <s v="Southeast Asia"/>
    <m/>
    <x v="1"/>
    <x v="1"/>
    <n v="1"/>
    <n v="-38"/>
    <x v="1"/>
  </r>
  <r>
    <s v="DL-03347"/>
    <s v="CUST-0588"/>
    <s v=""/>
    <x v="1"/>
    <s v="Closed Lost"/>
    <s v="$207,161"/>
    <n v="207161"/>
    <x v="6"/>
    <x v="11"/>
    <x v="10"/>
    <s v="2022-07-01"/>
    <d v="2022-07-01T00:00:00"/>
    <d v="2022-12-04T00:00:00"/>
    <d v="2022-12-04T00:00:00"/>
    <d v="2022-11-22T00:00:00"/>
    <d v="2022-11-22T00:00:00"/>
    <n v="144"/>
    <n v="0"/>
    <n v="1"/>
    <m/>
    <s v="Southeast Asia"/>
    <m/>
    <x v="2"/>
    <x v="2"/>
    <n v="1"/>
    <n v="-12"/>
    <x v="1"/>
  </r>
  <r>
    <s v="DL-03348"/>
    <s v="CUST-1269"/>
    <s v="CMP-237"/>
    <x v="2"/>
    <s v="Prospecting"/>
    <s v="$43,553"/>
    <n v="43553"/>
    <x v="6"/>
    <x v="5"/>
    <x v="5"/>
    <s v="2024-01-26"/>
    <d v="2024-01-26T00:00:00"/>
    <d v="2024-04-07T00:00:00"/>
    <d v="2024-04-07T00:00:00"/>
    <m/>
    <s v=""/>
    <m/>
    <n v="0"/>
    <n v="1"/>
    <n v="33.4"/>
    <s v="Southeast Asia"/>
    <m/>
    <x v="0"/>
    <x v="2"/>
    <n v="0"/>
    <s v=""/>
    <x v="0"/>
  </r>
  <r>
    <s v="DL-03349"/>
    <s v="CUST-0089"/>
    <s v="CMP-296"/>
    <x v="2"/>
    <s v="Proposal"/>
    <s v="$39,132"/>
    <n v="39132"/>
    <x v="8"/>
    <x v="19"/>
    <x v="17"/>
    <s v="2022-01-08"/>
    <d v="2022-01-08T00:00:00"/>
    <d v="2022-04-29T00:00:00"/>
    <d v="2022-04-29T00:00:00"/>
    <m/>
    <s v=""/>
    <m/>
    <n v="0"/>
    <n v="1"/>
    <n v="0.9"/>
    <s v="East Africa"/>
    <m/>
    <x v="0"/>
    <x v="1"/>
    <n v="0"/>
    <s v=""/>
    <x v="0"/>
  </r>
  <r>
    <s v="DL-03350"/>
    <s v="CUST-0785"/>
    <s v="CMP-223"/>
    <x v="4"/>
    <s v="Negotiation"/>
    <s v="2,939"/>
    <n v="2939"/>
    <x v="6"/>
    <x v="13"/>
    <x v="12"/>
    <s v="2023-11-09"/>
    <d v="2023-11-09T00:00:00"/>
    <d v="2023-11-28T00:00:00"/>
    <d v="2023-11-28T00:00:00"/>
    <m/>
    <s v=""/>
    <m/>
    <n v="0"/>
    <n v="1"/>
    <n v="11.6"/>
    <s v="Southeast Asia"/>
    <m/>
    <x v="0"/>
    <x v="2"/>
    <n v="0"/>
    <s v=""/>
    <x v="0"/>
  </r>
  <r>
    <s v="DL-03351"/>
    <s v="CUST-1181"/>
    <s v=""/>
    <x v="4"/>
    <s v="Demo"/>
    <s v="$6,149"/>
    <n v="6149"/>
    <x v="1"/>
    <x v="22"/>
    <x v="20"/>
    <s v="2024-05-06"/>
    <d v="2024-05-06T00:00:00"/>
    <d v="2024-06-11T00:00:00"/>
    <d v="2024-06-11T00:00:00"/>
    <m/>
    <s v=""/>
    <m/>
    <n v="0"/>
    <n v="1"/>
    <m/>
    <s v="South Asia"/>
    <m/>
    <x v="0"/>
    <x v="0"/>
    <n v="0"/>
    <s v=""/>
    <x v="0"/>
  </r>
  <r>
    <s v="DL-03352"/>
    <s v="CUST-1444"/>
    <s v="CMP-270"/>
    <x v="4"/>
    <s v="Closed Won"/>
    <s v="$11,960"/>
    <n v="11960"/>
    <x v="2"/>
    <x v="10"/>
    <x v="9"/>
    <s v="2024-05-04"/>
    <d v="2024-05-04T00:00:00"/>
    <d v="2024-07-10T00:00:00"/>
    <d v="2024-07-10T00:00:00"/>
    <d v="2024-06-17T00:00:00"/>
    <d v="2024-06-17T00:00:00"/>
    <n v="44"/>
    <n v="0"/>
    <n v="1"/>
    <n v="18.2"/>
    <s v="ANZ"/>
    <m/>
    <x v="1"/>
    <x v="0"/>
    <n v="1"/>
    <n v="-23"/>
    <x v="1"/>
  </r>
  <r>
    <s v="DL-03353"/>
    <s v="CUST-0963"/>
    <s v="CMP-093"/>
    <x v="4"/>
    <s v="Prospecting"/>
    <s v="10234"/>
    <n v="10234"/>
    <x v="6"/>
    <x v="11"/>
    <x v="10"/>
    <s v="2023-02-11"/>
    <d v="2023-02-11T00:00:00"/>
    <d v="2023-02-28T00:00:00"/>
    <d v="2023-02-28T00:00:00"/>
    <m/>
    <s v=""/>
    <m/>
    <n v="0"/>
    <n v="1"/>
    <n v="15.9"/>
    <s v="ANZ"/>
    <m/>
    <x v="0"/>
    <x v="0"/>
    <n v="0"/>
    <s v=""/>
    <x v="0"/>
  </r>
  <r>
    <s v="DL-03354"/>
    <s v="CUST-0791"/>
    <s v="CMP-009"/>
    <x v="3"/>
    <s v="Demo"/>
    <s v="$23,885"/>
    <n v="23885"/>
    <x v="1"/>
    <x v="25"/>
    <x v="21"/>
    <s v="2024-04-11"/>
    <d v="2024-04-11T00:00:00"/>
    <d v="2024-09-12T00:00:00"/>
    <d v="2024-09-12T00:00:00"/>
    <m/>
    <s v=""/>
    <m/>
    <n v="0"/>
    <n v="1"/>
    <n v="27.6"/>
    <s v="Southeast Asia"/>
    <m/>
    <x v="0"/>
    <x v="0"/>
    <n v="0"/>
    <s v=""/>
    <x v="0"/>
  </r>
  <r>
    <s v="DL-03355"/>
    <s v="CUST-0878"/>
    <s v="CMP-399"/>
    <x v="4"/>
    <s v="Proposal"/>
    <s v="$13,595"/>
    <n v="13595"/>
    <x v="7"/>
    <x v="25"/>
    <x v="21"/>
    <s v="2023-01-06"/>
    <d v="2023-01-06T00:00:00"/>
    <d v="2023-05-26T00:00:00"/>
    <d v="2023-05-26T00:00:00"/>
    <m/>
    <s v=""/>
    <m/>
    <n v="0"/>
    <n v="1"/>
    <n v="21.4"/>
    <s v="East Africa"/>
    <m/>
    <x v="0"/>
    <x v="0"/>
    <n v="0"/>
    <s v=""/>
    <x v="0"/>
  </r>
  <r>
    <s v="DL-03356"/>
    <s v="CUST-0419"/>
    <s v="CMP-152"/>
    <x v="0"/>
    <s v="Closed Won"/>
    <s v="4,026"/>
    <n v="4026"/>
    <x v="8"/>
    <x v="4"/>
    <x v="4"/>
    <s v="2024-11-24"/>
    <d v="2024-11-24T00:00:00"/>
    <d v="2025-03-05T00:00:00"/>
    <d v="2025-03-05T00:00:00"/>
    <d v="2025-04-13T00:00:00"/>
    <d v="2025-04-13T00:00:00"/>
    <n v="140"/>
    <n v="0"/>
    <n v="1"/>
    <n v="22.9"/>
    <s v="Southeast Asia"/>
    <m/>
    <x v="1"/>
    <x v="0"/>
    <n v="1"/>
    <n v="39"/>
    <x v="0"/>
  </r>
  <r>
    <s v="DL-03357"/>
    <s v="CUST-0959"/>
    <s v="CMP-257"/>
    <x v="2"/>
    <s v="Closed Lost"/>
    <s v="47K"/>
    <n v="47000"/>
    <x v="4"/>
    <x v="17"/>
    <x v="16"/>
    <s v="2023-03-18"/>
    <d v="2023-03-18T00:00:00"/>
    <d v="2023-04-29T00:00:00"/>
    <d v="2023-04-29T00:00:00"/>
    <d v="2023-07-23T00:00:00"/>
    <d v="2023-07-23T00:00:00"/>
    <n v="127"/>
    <n v="0"/>
    <n v="1"/>
    <n v="25.6"/>
    <s v="ANZ"/>
    <m/>
    <x v="2"/>
    <x v="2"/>
    <n v="1"/>
    <n v="85"/>
    <x v="0"/>
  </r>
  <r>
    <s v="DL-03358"/>
    <s v="CUST-0232"/>
    <s v="CMP-263"/>
    <x v="0"/>
    <s v="Closed Won"/>
    <s v="$7,491"/>
    <n v="7491"/>
    <x v="4"/>
    <x v="14"/>
    <x v="13"/>
    <s v="2024-07-14"/>
    <d v="2024-07-14T00:00:00"/>
    <d v="2024-12-03T00:00:00"/>
    <d v="2024-12-03T00:00:00"/>
    <d v="2024-11-30T00:00:00"/>
    <d v="2024-11-30T00:00:00"/>
    <n v="139"/>
    <n v="0"/>
    <n v="1"/>
    <n v="7"/>
    <s v="East Africa"/>
    <m/>
    <x v="1"/>
    <x v="1"/>
    <n v="1"/>
    <n v="-3"/>
    <x v="1"/>
  </r>
  <r>
    <s v="DL-03359"/>
    <s v="CUST-1403"/>
    <s v=""/>
    <x v="3"/>
    <s v="Negotiation"/>
    <s v="$21,912"/>
    <n v="21912"/>
    <x v="5"/>
    <x v="11"/>
    <x v="10"/>
    <s v="2022-02-28"/>
    <d v="2022-02-28T00:00:00"/>
    <d v="2022-07-27T00:00:00"/>
    <d v="2022-07-27T00:00:00"/>
    <m/>
    <s v=""/>
    <m/>
    <n v="0"/>
    <n v="1"/>
    <m/>
    <s v="Middle East"/>
    <m/>
    <x v="0"/>
    <x v="2"/>
    <n v="0"/>
    <s v=""/>
    <x v="0"/>
  </r>
  <r>
    <s v="DL-03360"/>
    <s v="CUST-0594"/>
    <s v=""/>
    <x v="4"/>
    <s v="Closed Won"/>
    <s v="9K"/>
    <n v="9000"/>
    <x v="4"/>
    <x v="10"/>
    <x v="9"/>
    <s v="2023-11-30"/>
    <d v="2023-11-30T00:00:00"/>
    <d v="2024-01-23T00:00:00"/>
    <d v="2024-01-23T00:00:00"/>
    <d v="2024-03-07T00:00:00"/>
    <d v="2024-03-07T00:00:00"/>
    <n v="98"/>
    <n v="1"/>
    <n v="2"/>
    <n v="8"/>
    <s v="Southeast Asia"/>
    <m/>
    <x v="1"/>
    <x v="0"/>
    <n v="1"/>
    <n v="44"/>
    <x v="0"/>
  </r>
  <r>
    <s v="DL-03361"/>
    <s v="CUST-1245"/>
    <s v="CMP-120"/>
    <x v="0"/>
    <s v="Proposal"/>
    <s v="$3,944"/>
    <n v="3944"/>
    <x v="8"/>
    <x v="17"/>
    <x v="16"/>
    <s v="2022-07-07"/>
    <d v="2022-07-07T00:00:00"/>
    <d v="2022-09-16T00:00:00"/>
    <d v="2022-09-16T00:00:00"/>
    <m/>
    <s v=""/>
    <m/>
    <n v="0"/>
    <n v="1"/>
    <n v="28.6"/>
    <s v="Middle East"/>
    <m/>
    <x v="0"/>
    <x v="1"/>
    <n v="0"/>
    <s v=""/>
    <x v="0"/>
  </r>
  <r>
    <s v="DL-03362"/>
    <s v="CUST-0285"/>
    <s v=""/>
    <x v="0"/>
    <s v="Closed Won"/>
    <s v="2,456"/>
    <n v="2456"/>
    <x v="0"/>
    <x v="6"/>
    <x v="2"/>
    <s v="2023-09-27"/>
    <d v="2023-09-27T00:00:00"/>
    <d v="2024-03-07T00:00:00"/>
    <d v="2024-03-07T00:00:00"/>
    <d v="2023-11-10T00:00:00"/>
    <d v="2023-11-10T00:00:00"/>
    <n v="44"/>
    <n v="0"/>
    <n v="1"/>
    <n v="26.1"/>
    <s v="ANZ"/>
    <m/>
    <x v="1"/>
    <x v="2"/>
    <n v="1"/>
    <n v="-118"/>
    <x v="1"/>
  </r>
  <r>
    <s v="DL-03363"/>
    <s v="CUST-1455"/>
    <s v="CMP-144"/>
    <x v="3"/>
    <s v="Demo"/>
    <s v="11K"/>
    <n v="11000"/>
    <x v="8"/>
    <x v="8"/>
    <x v="7"/>
    <s v="2024-01-08"/>
    <d v="2024-01-08T00:00:00"/>
    <d v="2024-01-24T00:00:00"/>
    <d v="2024-01-24T00:00:00"/>
    <m/>
    <s v=""/>
    <m/>
    <n v="0"/>
    <n v="1"/>
    <n v="6.8"/>
    <s v="South Asia"/>
    <m/>
    <x v="0"/>
    <x v="2"/>
    <n v="0"/>
    <s v=""/>
    <x v="0"/>
  </r>
  <r>
    <s v="DL-03364"/>
    <s v="CUST-0979"/>
    <s v=""/>
    <x v="1"/>
    <s v="Qualification"/>
    <s v="$127,750"/>
    <n v="127750"/>
    <x v="3"/>
    <x v="11"/>
    <x v="10"/>
    <s v="2022-11-13"/>
    <d v="2022-11-13T00:00:00"/>
    <d v="2023-04-26T00:00:00"/>
    <d v="2023-04-26T00:00:00"/>
    <m/>
    <s v=""/>
    <m/>
    <n v="0"/>
    <n v="1"/>
    <m/>
    <s v="ANZ"/>
    <m/>
    <x v="0"/>
    <x v="2"/>
    <n v="0"/>
    <s v=""/>
    <x v="0"/>
  </r>
  <r>
    <s v="DL-03365"/>
    <s v="CUST-0186"/>
    <s v="CMP-129"/>
    <x v="2"/>
    <s v="Qualification"/>
    <s v="10587"/>
    <n v="10587"/>
    <x v="3"/>
    <x v="3"/>
    <x v="3"/>
    <s v="2023-12-18"/>
    <d v="2023-12-18T00:00:00"/>
    <d v="2024-03-14T00:00:00"/>
    <d v="2024-03-14T00:00:00"/>
    <m/>
    <s v=""/>
    <m/>
    <n v="0"/>
    <n v="1"/>
    <n v="27"/>
    <s v="ANZ"/>
    <m/>
    <x v="0"/>
    <x v="2"/>
    <n v="0"/>
    <s v=""/>
    <x v="0"/>
  </r>
  <r>
    <s v="DL-03366"/>
    <s v="CUST-0090"/>
    <s v="CMP-116"/>
    <x v="3"/>
    <s v="Closed Won"/>
    <s v="$17,618"/>
    <n v="17618"/>
    <x v="3"/>
    <x v="25"/>
    <x v="21"/>
    <s v="2024-09-11"/>
    <d v="2024-09-11T00:00:00"/>
    <d v="2025-01-11T00:00:00"/>
    <d v="2025-01-11T00:00:00"/>
    <d v="2024-10-14T00:00:00"/>
    <d v="2024-10-14T00:00:00"/>
    <n v="33"/>
    <n v="0"/>
    <n v="1"/>
    <n v="26"/>
    <s v="Middle East"/>
    <m/>
    <x v="1"/>
    <x v="1"/>
    <n v="1"/>
    <n v="-89"/>
    <x v="1"/>
  </r>
  <r>
    <s v="DL-03367"/>
    <s v="CUST-1375"/>
    <s v="CMP-035"/>
    <x v="4"/>
    <s v="Closed Won"/>
    <s v="3811"/>
    <n v="3811"/>
    <x v="3"/>
    <x v="14"/>
    <x v="13"/>
    <s v="2024-01-19"/>
    <d v="2024-01-19T00:00:00"/>
    <d v="2024-02-25T00:00:00"/>
    <d v="2024-02-25T00:00:00"/>
    <d v="2024-07-23T00:00:00"/>
    <d v="2024-07-23T00:00:00"/>
    <n v="186"/>
    <n v="0"/>
    <n v="1"/>
    <n v="16.899999999999999"/>
    <s v="ANZ"/>
    <m/>
    <x v="1"/>
    <x v="1"/>
    <n v="1"/>
    <n v="149"/>
    <x v="0"/>
  </r>
  <r>
    <s v="DL-03368"/>
    <s v="CUST-1008"/>
    <s v="CMP-173"/>
    <x v="4"/>
    <s v="Demo"/>
    <s v="2912"/>
    <n v="2912"/>
    <x v="4"/>
    <x v="21"/>
    <x v="19"/>
    <s v="2024-09-10"/>
    <d v="2024-09-10T00:00:00"/>
    <d v="2025-02-17T00:00:00"/>
    <d v="2025-02-17T00:00:00"/>
    <m/>
    <s v=""/>
    <m/>
    <n v="0"/>
    <n v="1"/>
    <n v="25.3"/>
    <s v="South Asia"/>
    <m/>
    <x v="0"/>
    <x v="1"/>
    <n v="0"/>
    <s v=""/>
    <x v="0"/>
  </r>
  <r>
    <s v="DL-03369"/>
    <s v="CUST-0310"/>
    <s v="CMP-052"/>
    <x v="3"/>
    <s v="Negotiation"/>
    <s v="20K"/>
    <n v="20000"/>
    <x v="2"/>
    <x v="13"/>
    <x v="12"/>
    <s v="2024-04-20"/>
    <d v="2024-04-20T00:00:00"/>
    <d v="2024-05-07T00:00:00"/>
    <d v="2024-05-07T00:00:00"/>
    <m/>
    <s v=""/>
    <m/>
    <n v="0"/>
    <n v="1"/>
    <n v="32.9"/>
    <s v="Middle East"/>
    <m/>
    <x v="0"/>
    <x v="0"/>
    <n v="0"/>
    <s v=""/>
    <x v="0"/>
  </r>
  <r>
    <s v="DL-03370"/>
    <s v="CUST-0761"/>
    <s v="CMP-362"/>
    <x v="0"/>
    <s v="Closed Won"/>
    <s v="2474"/>
    <n v="2474"/>
    <x v="3"/>
    <x v="19"/>
    <x v="17"/>
    <s v="2024-12-16"/>
    <d v="2024-12-16T00:00:00"/>
    <m/>
    <s v=""/>
    <d v="2025-04-07T00:00:00"/>
    <d v="2025-04-07T00:00:00"/>
    <n v="112"/>
    <n v="0"/>
    <n v="1"/>
    <n v="10.7"/>
    <s v="ANZ"/>
    <m/>
    <x v="1"/>
    <x v="0"/>
    <n v="1"/>
    <s v=""/>
    <x v="0"/>
  </r>
  <r>
    <s v="DL-03371"/>
    <s v="CUST-0440"/>
    <s v=""/>
    <x v="0"/>
    <s v="Proposal"/>
    <s v="9K"/>
    <n v="9000"/>
    <x v="7"/>
    <x v="17"/>
    <x v="16"/>
    <s v="2023-09-06"/>
    <d v="2023-09-06T00:00:00"/>
    <d v="2024-01-21T00:00:00"/>
    <d v="2024-01-21T00:00:00"/>
    <m/>
    <s v=""/>
    <m/>
    <n v="0"/>
    <n v="1"/>
    <n v="26.7"/>
    <s v="East Africa"/>
    <m/>
    <x v="0"/>
    <x v="0"/>
    <n v="0"/>
    <s v=""/>
    <x v="0"/>
  </r>
  <r>
    <s v="DL-03372"/>
    <s v="CUST-0971"/>
    <s v="CMP-204"/>
    <x v="4"/>
    <s v="Proposal"/>
    <s v="$12,480"/>
    <n v="12480"/>
    <x v="4"/>
    <x v="7"/>
    <x v="6"/>
    <s v="2023-07-08"/>
    <d v="2023-07-08T00:00:00"/>
    <d v="2023-12-18T00:00:00"/>
    <d v="2023-12-18T00:00:00"/>
    <m/>
    <s v=""/>
    <m/>
    <n v="0"/>
    <n v="1"/>
    <n v="26"/>
    <s v="Southeast Asia"/>
    <m/>
    <x v="0"/>
    <x v="2"/>
    <n v="0"/>
    <s v=""/>
    <x v="0"/>
  </r>
  <r>
    <s v="DL-03373"/>
    <s v="CUST-1209"/>
    <s v="CMP-251"/>
    <x v="1"/>
    <s v="Proposal"/>
    <s v="182931"/>
    <n v="182931"/>
    <x v="2"/>
    <x v="5"/>
    <x v="5"/>
    <s v="01/07/2022"/>
    <d v="2022-07-01T00:00:00"/>
    <d v="2022-10-31T00:00:00"/>
    <d v="2022-10-31T00:00:00"/>
    <m/>
    <s v=""/>
    <m/>
    <n v="0"/>
    <n v="1"/>
    <n v="14.2"/>
    <s v="East Africa"/>
    <m/>
    <x v="0"/>
    <x v="1"/>
    <n v="0"/>
    <s v=""/>
    <x v="0"/>
  </r>
  <r>
    <s v="DL-03374"/>
    <s v="CUST-0421"/>
    <s v="CMP-394"/>
    <x v="4"/>
    <s v="Closed Won"/>
    <s v="4397"/>
    <n v="4397"/>
    <x v="2"/>
    <x v="15"/>
    <x v="14"/>
    <s v="18/02/2022"/>
    <d v="2022-02-18T00:00:00"/>
    <d v="2022-04-02T00:00:00"/>
    <d v="2022-04-02T00:00:00"/>
    <d v="2022-08-11T00:00:00"/>
    <d v="2022-08-11T00:00:00"/>
    <n v="174"/>
    <n v="1"/>
    <n v="1"/>
    <m/>
    <s v="Middle East"/>
    <m/>
    <x v="1"/>
    <x v="2"/>
    <n v="1"/>
    <n v="131"/>
    <x v="0"/>
  </r>
  <r>
    <s v="DL-03375"/>
    <s v="CUST-0887"/>
    <s v="CMP-077"/>
    <x v="2"/>
    <s v="Demo"/>
    <s v="$33,303"/>
    <n v="33303"/>
    <x v="5"/>
    <x v="8"/>
    <x v="7"/>
    <s v="24/02/2022"/>
    <d v="2022-02-24T00:00:00"/>
    <d v="2022-04-12T00:00:00"/>
    <d v="2022-04-12T00:00:00"/>
    <m/>
    <s v=""/>
    <m/>
    <n v="0"/>
    <n v="1"/>
    <n v="10.6"/>
    <s v="Southeast Asia"/>
    <m/>
    <x v="0"/>
    <x v="1"/>
    <n v="0"/>
    <s v=""/>
    <x v="0"/>
  </r>
  <r>
    <s v="DL-03376"/>
    <s v="CUST-0820"/>
    <s v="CMP-258"/>
    <x v="3"/>
    <s v="Proposal"/>
    <s v="20122"/>
    <n v="20122"/>
    <x v="6"/>
    <x v="19"/>
    <x v="17"/>
    <s v="2022-10-19"/>
    <d v="2022-10-19T00:00:00"/>
    <d v="2022-11-10T00:00:00"/>
    <d v="2022-11-10T00:00:00"/>
    <m/>
    <s v=""/>
    <m/>
    <n v="0"/>
    <n v="1"/>
    <n v="19.899999999999999"/>
    <s v="Southeast Asia"/>
    <m/>
    <x v="0"/>
    <x v="0"/>
    <n v="0"/>
    <s v=""/>
    <x v="0"/>
  </r>
  <r>
    <s v="DL-03377"/>
    <s v="CUST-0677"/>
    <s v="CMP-060"/>
    <x v="1"/>
    <s v="Demo"/>
    <s v="67300"/>
    <n v="67300"/>
    <x v="5"/>
    <x v="1"/>
    <x v="1"/>
    <s v="2024-12-26"/>
    <d v="2024-12-26T00:00:00"/>
    <d v="2025-04-14T00:00:00"/>
    <d v="2025-04-14T00:00:00"/>
    <m/>
    <s v=""/>
    <m/>
    <n v="0"/>
    <n v="1"/>
    <m/>
    <s v="South Asia"/>
    <m/>
    <x v="0"/>
    <x v="0"/>
    <n v="0"/>
    <s v=""/>
    <x v="0"/>
  </r>
  <r>
    <s v="DL-03378"/>
    <s v="CUST-0009"/>
    <s v="CMP-191"/>
    <x v="3"/>
    <s v="Prospecting"/>
    <s v="10841"/>
    <n v="10841"/>
    <x v="5"/>
    <x v="0"/>
    <x v="0"/>
    <s v="2022-03-31"/>
    <d v="2022-03-31T00:00:00"/>
    <d v="2022-08-26T00:00:00"/>
    <d v="2022-08-26T00:00:00"/>
    <m/>
    <s v=""/>
    <m/>
    <n v="0"/>
    <n v="1"/>
    <n v="31.7"/>
    <s v="South Asia"/>
    <m/>
    <x v="0"/>
    <x v="2"/>
    <n v="0"/>
    <s v=""/>
    <x v="0"/>
  </r>
  <r>
    <s v="DL-03379"/>
    <s v="CUST-0118"/>
    <s v="CMP-098"/>
    <x v="2"/>
    <s v="Closed Lost"/>
    <s v="20,216"/>
    <n v="20216"/>
    <x v="1"/>
    <x v="19"/>
    <x v="17"/>
    <s v="2022-05-29"/>
    <d v="2022-05-29T00:00:00"/>
    <d v="2022-11-04T00:00:00"/>
    <d v="2022-11-04T00:00:00"/>
    <d v="2022-09-29T00:00:00"/>
    <d v="2022-09-29T00:00:00"/>
    <n v="123"/>
    <n v="0"/>
    <n v="1"/>
    <n v="12.2"/>
    <s v="Southeast Asia"/>
    <m/>
    <x v="2"/>
    <x v="2"/>
    <n v="1"/>
    <n v="-36"/>
    <x v="1"/>
  </r>
  <r>
    <s v="DL-03380"/>
    <s v="CUST-0696"/>
    <s v="CMP-362"/>
    <x v="0"/>
    <s v="Demo"/>
    <s v="$5,192"/>
    <n v="5192"/>
    <x v="1"/>
    <x v="11"/>
    <x v="10"/>
    <s v="2024-04-22"/>
    <d v="2024-04-22T00:00:00"/>
    <d v="2024-10-08T00:00:00"/>
    <d v="2024-10-08T00:00:00"/>
    <m/>
    <s v=""/>
    <m/>
    <n v="0"/>
    <n v="1"/>
    <n v="6.1"/>
    <s v="Southeast Asia"/>
    <m/>
    <x v="0"/>
    <x v="2"/>
    <n v="0"/>
    <s v=""/>
    <x v="0"/>
  </r>
  <r>
    <s v="DL-03381"/>
    <s v="CUST-1433"/>
    <s v="CMP-069"/>
    <x v="4"/>
    <s v="Proposal"/>
    <s v="8K"/>
    <n v="8000"/>
    <x v="6"/>
    <x v="25"/>
    <x v="21"/>
    <s v="2022-02-21"/>
    <d v="2022-02-21T00:00:00"/>
    <d v="2022-07-11T00:00:00"/>
    <d v="2022-07-11T00:00:00"/>
    <m/>
    <s v=""/>
    <m/>
    <n v="0"/>
    <n v="1"/>
    <n v="1.9"/>
    <s v="ANZ"/>
    <m/>
    <x v="0"/>
    <x v="0"/>
    <n v="0"/>
    <s v=""/>
    <x v="0"/>
  </r>
  <r>
    <s v="DL-03382"/>
    <s v="CUST-1313"/>
    <s v="CMP-368"/>
    <x v="0"/>
    <s v="Proposal"/>
    <s v="$7,886"/>
    <n v="7886"/>
    <x v="4"/>
    <x v="4"/>
    <x v="4"/>
    <s v="2023-05-31"/>
    <d v="2023-05-31T00:00:00"/>
    <d v="2023-07-12T00:00:00"/>
    <d v="2023-07-12T00:00:00"/>
    <m/>
    <s v=""/>
    <m/>
    <n v="0"/>
    <n v="1"/>
    <n v="22.1"/>
    <s v="East Africa"/>
    <m/>
    <x v="0"/>
    <x v="0"/>
    <n v="0"/>
    <s v=""/>
    <x v="0"/>
  </r>
  <r>
    <s v="DL-03383"/>
    <s v="CUST-0793"/>
    <s v="CMP-038"/>
    <x v="0"/>
    <s v="Negotiation"/>
    <s v="$3,586"/>
    <n v="3586"/>
    <x v="4"/>
    <x v="20"/>
    <x v="18"/>
    <s v="2022-02-09"/>
    <d v="2022-02-09T00:00:00"/>
    <d v="2022-05-29T00:00:00"/>
    <d v="2022-05-29T00:00:00"/>
    <m/>
    <s v=""/>
    <m/>
    <n v="0"/>
    <n v="1"/>
    <n v="14.8"/>
    <s v="ANZ"/>
    <m/>
    <x v="0"/>
    <x v="0"/>
    <n v="0"/>
    <s v=""/>
    <x v="0"/>
  </r>
  <r>
    <s v="DL-03384"/>
    <s v="CUST-0527"/>
    <s v=""/>
    <x v="2"/>
    <s v="Negotiation"/>
    <s v="38655"/>
    <n v="38655"/>
    <x v="0"/>
    <x v="4"/>
    <x v="4"/>
    <s v="2022-06-11"/>
    <d v="2022-06-11T00:00:00"/>
    <d v="2022-11-12T00:00:00"/>
    <d v="2022-11-12T00:00:00"/>
    <m/>
    <s v=""/>
    <m/>
    <n v="0"/>
    <n v="1"/>
    <n v="11.2"/>
    <s v="East Africa"/>
    <m/>
    <x v="0"/>
    <x v="0"/>
    <n v="0"/>
    <s v=""/>
    <x v="0"/>
  </r>
  <r>
    <s v="DL-03385"/>
    <s v="CUST-0854"/>
    <s v="CMP-027"/>
    <x v="2"/>
    <s v="Closed Lost"/>
    <s v="43K"/>
    <n v="43000"/>
    <x v="0"/>
    <x v="1"/>
    <x v="1"/>
    <s v="2022-11-10"/>
    <d v="2022-11-10T00:00:00"/>
    <d v="2023-02-01T00:00:00"/>
    <d v="2023-02-01T00:00:00"/>
    <d v="2023-03-30T00:00:00"/>
    <d v="2023-03-30T00:00:00"/>
    <n v="140"/>
    <n v="0"/>
    <n v="1"/>
    <m/>
    <s v="South Asia"/>
    <m/>
    <x v="2"/>
    <x v="2"/>
    <n v="1"/>
    <n v="57"/>
    <x v="0"/>
  </r>
  <r>
    <s v="DL-03386"/>
    <s v="CUST-1282"/>
    <s v="CMP-119"/>
    <x v="1"/>
    <s v="Prospecting"/>
    <s v="48,152"/>
    <n v="48152"/>
    <x v="4"/>
    <x v="19"/>
    <x v="17"/>
    <s v="2022-03-19"/>
    <d v="2022-03-19T00:00:00"/>
    <d v="2022-07-17T00:00:00"/>
    <d v="2022-07-17T00:00:00"/>
    <m/>
    <s v=""/>
    <m/>
    <n v="0"/>
    <n v="1"/>
    <n v="12.7"/>
    <s v="Southeast Asia"/>
    <m/>
    <x v="0"/>
    <x v="1"/>
    <n v="0"/>
    <s v=""/>
    <x v="0"/>
  </r>
  <r>
    <s v="DL-03387"/>
    <s v="CUST-0175"/>
    <s v=""/>
    <x v="0"/>
    <s v="Closed Lost"/>
    <s v="7118"/>
    <n v="7118"/>
    <x v="7"/>
    <x v="3"/>
    <x v="3"/>
    <s v="2023-09-06"/>
    <d v="2023-09-06T00:00:00"/>
    <d v="2024-02-20T00:00:00"/>
    <d v="2024-02-20T00:00:00"/>
    <d v="2023-12-18T00:00:00"/>
    <d v="2023-12-18T00:00:00"/>
    <n v="103"/>
    <n v="0"/>
    <n v="1"/>
    <n v="14.3"/>
    <s v="Southeast Asia"/>
    <m/>
    <x v="2"/>
    <x v="0"/>
    <n v="1"/>
    <n v="-64"/>
    <x v="1"/>
  </r>
  <r>
    <s v="DL-03388"/>
    <s v="CUST-1416"/>
    <s v="CMP-079"/>
    <x v="1"/>
    <s v="Negotiation"/>
    <s v="135512"/>
    <n v="135512"/>
    <x v="8"/>
    <x v="15"/>
    <x v="14"/>
    <s v="2023-08-10"/>
    <d v="2023-08-10T00:00:00"/>
    <d v="2024-01-01T00:00:00"/>
    <d v="2024-01-01T00:00:00"/>
    <m/>
    <s v=""/>
    <m/>
    <n v="0"/>
    <n v="1"/>
    <n v="12.6"/>
    <s v="Southeast Asia"/>
    <m/>
    <x v="0"/>
    <x v="2"/>
    <n v="0"/>
    <s v=""/>
    <x v="0"/>
  </r>
  <r>
    <s v="DL-03389"/>
    <s v="CUST-0985"/>
    <s v=""/>
    <x v="1"/>
    <s v="Negotiation"/>
    <s v="$156,135"/>
    <n v="156135"/>
    <x v="4"/>
    <x v="13"/>
    <x v="12"/>
    <s v="2024-11-04"/>
    <d v="2024-11-04T00:00:00"/>
    <d v="2025-04-27T00:00:00"/>
    <d v="2025-04-27T00:00:00"/>
    <m/>
    <s v=""/>
    <m/>
    <n v="0"/>
    <n v="1"/>
    <m/>
    <s v="South Asia"/>
    <m/>
    <x v="0"/>
    <x v="0"/>
    <n v="0"/>
    <s v=""/>
    <x v="0"/>
  </r>
  <r>
    <s v="DL-03390"/>
    <s v="CUST-1486"/>
    <s v=""/>
    <x v="1"/>
    <s v="Closed Won"/>
    <s v="148,370"/>
    <n v="148370"/>
    <x v="6"/>
    <x v="3"/>
    <x v="3"/>
    <s v="2024-08-28"/>
    <d v="2024-08-28T00:00:00"/>
    <d v="2024-10-06T00:00:00"/>
    <d v="2024-10-06T00:00:00"/>
    <d v="2024-10-05T00:00:00"/>
    <d v="2024-10-05T00:00:00"/>
    <n v="38"/>
    <n v="0"/>
    <n v="1"/>
    <n v="5.3"/>
    <s v="South Asia"/>
    <m/>
    <x v="1"/>
    <x v="2"/>
    <n v="1"/>
    <n v="-1"/>
    <x v="1"/>
  </r>
  <r>
    <s v="DL-03391"/>
    <s v="CUST-1406"/>
    <s v="CMP-347"/>
    <x v="2"/>
    <s v="Closed Won"/>
    <s v="43183"/>
    <n v="43183"/>
    <x v="1"/>
    <x v="10"/>
    <x v="9"/>
    <s v="2022-08-26"/>
    <d v="2022-08-26T00:00:00"/>
    <d v="2022-09-11T00:00:00"/>
    <d v="2022-09-11T00:00:00"/>
    <d v="2022-11-13T00:00:00"/>
    <d v="2022-11-13T00:00:00"/>
    <n v="79"/>
    <n v="0"/>
    <n v="1"/>
    <n v="22.9"/>
    <s v="East Africa"/>
    <m/>
    <x v="1"/>
    <x v="1"/>
    <n v="1"/>
    <n v="63"/>
    <x v="0"/>
  </r>
  <r>
    <s v="DL-03392"/>
    <s v="CUST-0078"/>
    <s v="CMP-356"/>
    <x v="1"/>
    <s v="Negotiation"/>
    <s v="117340"/>
    <n v="117340"/>
    <x v="1"/>
    <x v="22"/>
    <x v="20"/>
    <s v="2023-11-05"/>
    <d v="2023-11-05T00:00:00"/>
    <d v="2023-12-15T00:00:00"/>
    <d v="2023-12-15T00:00:00"/>
    <m/>
    <s v=""/>
    <m/>
    <n v="0"/>
    <n v="1"/>
    <n v="22.2"/>
    <s v="Southeast Asia"/>
    <m/>
    <x v="0"/>
    <x v="2"/>
    <n v="0"/>
    <s v=""/>
    <x v="0"/>
  </r>
  <r>
    <s v="DL-03393"/>
    <s v="CUST-0514"/>
    <s v=""/>
    <x v="4"/>
    <s v="Negotiation"/>
    <s v="$5,666"/>
    <n v="5666"/>
    <x v="3"/>
    <x v="25"/>
    <x v="21"/>
    <s v="2023-08-17"/>
    <d v="2023-08-17T00:00:00"/>
    <d v="2023-12-05T00:00:00"/>
    <d v="2023-12-05T00:00:00"/>
    <m/>
    <s v=""/>
    <m/>
    <n v="0"/>
    <n v="1"/>
    <n v="4.5999999999999996"/>
    <s v="ANZ"/>
    <m/>
    <x v="0"/>
    <x v="2"/>
    <n v="0"/>
    <s v=""/>
    <x v="0"/>
  </r>
  <r>
    <s v="DL-03394"/>
    <s v="CUST-0741"/>
    <s v=""/>
    <x v="1"/>
    <s v="Prospecting"/>
    <s v="$83,522"/>
    <n v="83522"/>
    <x v="6"/>
    <x v="14"/>
    <x v="13"/>
    <s v="2023-09-11"/>
    <d v="2023-09-11T00:00:00"/>
    <d v="2024-02-11T00:00:00"/>
    <d v="2024-02-11T00:00:00"/>
    <m/>
    <s v=""/>
    <m/>
    <n v="0"/>
    <n v="1"/>
    <n v="2.9"/>
    <s v="Middle East"/>
    <m/>
    <x v="0"/>
    <x v="0"/>
    <n v="0"/>
    <s v=""/>
    <x v="0"/>
  </r>
  <r>
    <s v="DL-03395"/>
    <s v="CUST-0472"/>
    <s v=""/>
    <x v="4"/>
    <s v="Closed Won"/>
    <s v="$3,881"/>
    <n v="3881"/>
    <x v="1"/>
    <x v="8"/>
    <x v="7"/>
    <s v="23/02/2022"/>
    <d v="2022-02-23T00:00:00"/>
    <d v="2022-08-22T00:00:00"/>
    <d v="2022-08-22T00:00:00"/>
    <d v="2022-04-30T00:00:00"/>
    <d v="2022-04-30T00:00:00"/>
    <n v="66"/>
    <n v="0"/>
    <n v="1"/>
    <m/>
    <s v="Middle East"/>
    <m/>
    <x v="1"/>
    <x v="2"/>
    <n v="1"/>
    <n v="-114"/>
    <x v="1"/>
  </r>
  <r>
    <s v="DL-03396"/>
    <s v="CUST-1411"/>
    <s v="CMP-306"/>
    <x v="4"/>
    <s v="Qualification"/>
    <s v="6K"/>
    <n v="6000"/>
    <x v="7"/>
    <x v="15"/>
    <x v="14"/>
    <s v="2024-02-06"/>
    <d v="2024-02-06T00:00:00"/>
    <m/>
    <s v=""/>
    <m/>
    <s v=""/>
    <m/>
    <n v="0"/>
    <n v="1"/>
    <n v="28.7"/>
    <s v="ANZ"/>
    <m/>
    <x v="0"/>
    <x v="2"/>
    <n v="0"/>
    <s v=""/>
    <x v="0"/>
  </r>
  <r>
    <s v="DL-03397"/>
    <s v="CUST-0881"/>
    <s v=""/>
    <x v="4"/>
    <s v="Closed Lost"/>
    <s v="$12,511"/>
    <n v="12511"/>
    <x v="8"/>
    <x v="6"/>
    <x v="2"/>
    <s v="2022-09-29"/>
    <d v="2022-09-29T00:00:00"/>
    <d v="2022-12-02T00:00:00"/>
    <d v="2022-12-02T00:00:00"/>
    <d v="2022-10-27T00:00:00"/>
    <d v="2022-10-27T00:00:00"/>
    <n v="28"/>
    <n v="0"/>
    <n v="1"/>
    <m/>
    <s v="ANZ"/>
    <m/>
    <x v="2"/>
    <x v="2"/>
    <n v="1"/>
    <n v="-36"/>
    <x v="1"/>
  </r>
  <r>
    <s v="DL-03398"/>
    <s v="CUST-0087"/>
    <s v="CMP-292"/>
    <x v="0"/>
    <s v="Qualification"/>
    <s v="$1,969"/>
    <n v="1969"/>
    <x v="8"/>
    <x v="21"/>
    <x v="19"/>
    <s v="2024-04-18"/>
    <d v="2024-04-18T00:00:00"/>
    <d v="2024-07-08T00:00:00"/>
    <d v="2024-07-08T00:00:00"/>
    <m/>
    <s v=""/>
    <m/>
    <n v="0"/>
    <n v="1"/>
    <n v="33.1"/>
    <s v="Middle East"/>
    <m/>
    <x v="0"/>
    <x v="0"/>
    <n v="0"/>
    <s v=""/>
    <x v="0"/>
  </r>
  <r>
    <s v="DL-03399"/>
    <s v="CUST-1055"/>
    <s v="CMP-299"/>
    <x v="3"/>
    <s v="Proposal"/>
    <s v="$4,477"/>
    <n v="4477"/>
    <x v="8"/>
    <x v="1"/>
    <x v="1"/>
    <s v="2024-09-15"/>
    <d v="2024-09-15T00:00:00"/>
    <d v="2024-12-11T00:00:00"/>
    <d v="2024-12-11T00:00:00"/>
    <m/>
    <s v=""/>
    <m/>
    <n v="0"/>
    <n v="1"/>
    <n v="34.4"/>
    <s v="East Africa"/>
    <m/>
    <x v="0"/>
    <x v="0"/>
    <n v="0"/>
    <s v=""/>
    <x v="0"/>
  </r>
  <r>
    <s v="DL-03400"/>
    <s v="CUST-1080"/>
    <s v="CMP-098"/>
    <x v="4"/>
    <s v="Qualification"/>
    <s v="$8,524"/>
    <n v="8524"/>
    <x v="6"/>
    <x v="19"/>
    <x v="17"/>
    <s v="14/10/2022"/>
    <d v="2022-10-14T00:00:00"/>
    <d v="2022-10-31T00:00:00"/>
    <d v="2022-10-31T00:00:00"/>
    <m/>
    <s v=""/>
    <m/>
    <n v="0"/>
    <n v="1"/>
    <n v="34.9"/>
    <s v="East Africa"/>
    <m/>
    <x v="0"/>
    <x v="2"/>
    <n v="0"/>
    <s v=""/>
    <x v="0"/>
  </r>
  <r>
    <s v="DL-03401"/>
    <s v="CUST-1238"/>
    <s v="CMP-394"/>
    <x v="3"/>
    <s v="Closed Lost"/>
    <s v="19522"/>
    <n v="19522"/>
    <x v="2"/>
    <x v="13"/>
    <x v="12"/>
    <s v="2024-09-09"/>
    <d v="2024-09-09T00:00:00"/>
    <d v="2024-10-29T00:00:00"/>
    <d v="2024-10-29T00:00:00"/>
    <d v="2024-12-03T00:00:00"/>
    <d v="2024-12-03T00:00:00"/>
    <n v="85"/>
    <n v="0"/>
    <n v="1"/>
    <n v="34"/>
    <s v="East Africa"/>
    <m/>
    <x v="2"/>
    <x v="2"/>
    <n v="1"/>
    <n v="35"/>
    <x v="0"/>
  </r>
  <r>
    <s v="DL-03402"/>
    <s v="CUST-0356"/>
    <s v=""/>
    <x v="3"/>
    <s v="Closed Won"/>
    <s v="21K"/>
    <n v="21000"/>
    <x v="4"/>
    <x v="22"/>
    <x v="20"/>
    <s v="2024-07-28"/>
    <d v="2024-07-28T00:00:00"/>
    <d v="2024-09-05T00:00:00"/>
    <d v="2024-09-05T00:00:00"/>
    <d v="2024-09-01T00:00:00"/>
    <d v="2024-09-01T00:00:00"/>
    <n v="35"/>
    <n v="0"/>
    <n v="1"/>
    <n v="12.3"/>
    <s v="South Asia"/>
    <m/>
    <x v="1"/>
    <x v="1"/>
    <n v="1"/>
    <n v="-4"/>
    <x v="1"/>
  </r>
  <r>
    <s v="DL-03403"/>
    <s v="CUST-0614"/>
    <s v="CMP-047"/>
    <x v="3"/>
    <s v="Demo"/>
    <s v="$12,888"/>
    <n v="12888"/>
    <x v="5"/>
    <x v="20"/>
    <x v="18"/>
    <s v="2023-08-07"/>
    <d v="2023-08-07T00:00:00"/>
    <d v="2023-10-19T00:00:00"/>
    <d v="2023-10-19T00:00:00"/>
    <m/>
    <s v=""/>
    <m/>
    <n v="0"/>
    <n v="1"/>
    <n v="34.299999999999997"/>
    <s v="ANZ"/>
    <m/>
    <x v="0"/>
    <x v="2"/>
    <n v="0"/>
    <s v=""/>
    <x v="0"/>
  </r>
  <r>
    <s v="DL-03404"/>
    <s v="CUST-1003"/>
    <s v="CMP-330"/>
    <x v="2"/>
    <s v="Qualification"/>
    <s v="$41,838"/>
    <n v="41838"/>
    <x v="6"/>
    <x v="19"/>
    <x v="17"/>
    <s v="2023-02-01"/>
    <d v="2023-02-01T00:00:00"/>
    <d v="2023-04-08T00:00:00"/>
    <d v="2023-04-08T00:00:00"/>
    <m/>
    <s v=""/>
    <m/>
    <n v="0"/>
    <n v="1"/>
    <n v="9.9"/>
    <s v="Middle East"/>
    <m/>
    <x v="0"/>
    <x v="2"/>
    <n v="0"/>
    <s v=""/>
    <x v="0"/>
  </r>
  <r>
    <s v="DL-03405"/>
    <s v="CUST-0785"/>
    <s v="CMP-156"/>
    <x v="4"/>
    <s v="Prospecting"/>
    <s v="10813"/>
    <n v="10813"/>
    <x v="0"/>
    <x v="19"/>
    <x v="17"/>
    <s v="2023-04-07"/>
    <d v="2023-04-07T00:00:00"/>
    <d v="2023-06-14T00:00:00"/>
    <d v="2023-06-14T00:00:00"/>
    <m/>
    <s v=""/>
    <m/>
    <n v="0"/>
    <n v="1"/>
    <n v="33.799999999999997"/>
    <s v="ANZ"/>
    <m/>
    <x v="0"/>
    <x v="2"/>
    <n v="0"/>
    <s v=""/>
    <x v="0"/>
  </r>
  <r>
    <s v="DL-03406"/>
    <s v="CUST-0104"/>
    <s v=""/>
    <x v="4"/>
    <s v="Prospecting"/>
    <s v="$4,074"/>
    <n v="4074"/>
    <x v="7"/>
    <x v="10"/>
    <x v="9"/>
    <s v="2023-07-24"/>
    <d v="2023-07-24T00:00:00"/>
    <d v="2024-01-19T00:00:00"/>
    <d v="2024-01-19T00:00:00"/>
    <m/>
    <s v=""/>
    <m/>
    <n v="0"/>
    <n v="1"/>
    <n v="29"/>
    <s v="Middle East"/>
    <m/>
    <x v="0"/>
    <x v="2"/>
    <n v="0"/>
    <s v=""/>
    <x v="0"/>
  </r>
  <r>
    <s v="DL-03407"/>
    <s v="CUST-0060"/>
    <s v="CMP-041"/>
    <x v="0"/>
    <s v="Closed Won"/>
    <s v="7093"/>
    <n v="7093"/>
    <x v="4"/>
    <x v="15"/>
    <x v="14"/>
    <s v="2023-07-13"/>
    <d v="2023-07-13T00:00:00"/>
    <d v="2023-11-23T00:00:00"/>
    <d v="2023-11-23T00:00:00"/>
    <d v="2023-12-29T00:00:00"/>
    <d v="2023-12-29T00:00:00"/>
    <n v="169"/>
    <n v="0"/>
    <n v="1"/>
    <n v="14.4"/>
    <s v="East Africa"/>
    <m/>
    <x v="1"/>
    <x v="2"/>
    <n v="1"/>
    <n v="36"/>
    <x v="0"/>
  </r>
  <r>
    <s v="DL-03408"/>
    <s v="CUST-0700"/>
    <s v=""/>
    <x v="0"/>
    <s v="Qualification"/>
    <s v="8869"/>
    <n v="8869"/>
    <x v="0"/>
    <x v="20"/>
    <x v="18"/>
    <s v="2022-08-20"/>
    <d v="2022-08-20T00:00:00"/>
    <d v="2023-01-07T00:00:00"/>
    <d v="2023-01-07T00:00:00"/>
    <m/>
    <s v=""/>
    <m/>
    <n v="0"/>
    <n v="1"/>
    <n v="19.100000000000001"/>
    <s v="East Africa"/>
    <m/>
    <x v="0"/>
    <x v="2"/>
    <n v="0"/>
    <s v=""/>
    <x v="0"/>
  </r>
  <r>
    <s v="DL-03409"/>
    <s v="CUST-0836"/>
    <s v="CMP-380"/>
    <x v="4"/>
    <s v="Negotiation"/>
    <s v="$7,893"/>
    <n v="7893"/>
    <x v="4"/>
    <x v="22"/>
    <x v="20"/>
    <s v="2024-11-26"/>
    <d v="2024-11-26T00:00:00"/>
    <d v="2025-05-23T00:00:00"/>
    <d v="2025-05-23T00:00:00"/>
    <m/>
    <s v=""/>
    <m/>
    <n v="0"/>
    <n v="1"/>
    <n v="18.100000000000001"/>
    <s v="Southeast Asia"/>
    <m/>
    <x v="0"/>
    <x v="2"/>
    <n v="0"/>
    <s v=""/>
    <x v="0"/>
  </r>
  <r>
    <s v="DL-03410"/>
    <s v="CUST-0390"/>
    <s v="CMP-267"/>
    <x v="1"/>
    <s v="Closed Won"/>
    <s v="$113,985"/>
    <n v="113985"/>
    <x v="2"/>
    <x v="22"/>
    <x v="20"/>
    <s v="2022-10-07"/>
    <d v="2022-10-07T00:00:00"/>
    <m/>
    <s v=""/>
    <d v="2022-11-05T00:00:00"/>
    <d v="2022-11-05T00:00:00"/>
    <n v="29"/>
    <n v="0"/>
    <n v="1"/>
    <n v="31.6"/>
    <s v="Southeast Asia"/>
    <m/>
    <x v="1"/>
    <x v="0"/>
    <n v="1"/>
    <s v=""/>
    <x v="0"/>
  </r>
  <r>
    <s v="DL-03411"/>
    <s v="CUST-0009"/>
    <s v="CMP-224"/>
    <x v="0"/>
    <s v="Negotiation"/>
    <s v="$9,131"/>
    <n v="9131"/>
    <x v="5"/>
    <x v="20"/>
    <x v="18"/>
    <s v="2024-05-03"/>
    <d v="2024-05-03T00:00:00"/>
    <d v="2024-10-13T00:00:00"/>
    <d v="2024-10-13T00:00:00"/>
    <m/>
    <s v=""/>
    <m/>
    <n v="0"/>
    <n v="1"/>
    <n v="14.8"/>
    <s v="East Africa"/>
    <m/>
    <x v="0"/>
    <x v="2"/>
    <n v="0"/>
    <s v=""/>
    <x v="0"/>
  </r>
  <r>
    <s v="DL-03412"/>
    <s v="CUST-1297"/>
    <s v="CMP-351"/>
    <x v="0"/>
    <s v="Qualification"/>
    <s v="1729"/>
    <n v="1729"/>
    <x v="6"/>
    <x v="25"/>
    <x v="21"/>
    <s v="2022-09-17"/>
    <d v="2022-09-17T00:00:00"/>
    <d v="2022-11-22T00:00:00"/>
    <d v="2022-11-22T00:00:00"/>
    <m/>
    <s v=""/>
    <m/>
    <n v="0"/>
    <n v="1"/>
    <n v="0.4"/>
    <s v="ANZ"/>
    <m/>
    <x v="0"/>
    <x v="0"/>
    <n v="0"/>
    <s v=""/>
    <x v="0"/>
  </r>
  <r>
    <s v="DL-03413"/>
    <s v="CUST-0411"/>
    <s v="CMP-334"/>
    <x v="4"/>
    <s v="Demo"/>
    <s v="5K"/>
    <n v="5000"/>
    <x v="3"/>
    <x v="9"/>
    <x v="8"/>
    <s v="2023-06-11"/>
    <d v="2023-06-11T00:00:00"/>
    <d v="2023-09-17T00:00:00"/>
    <d v="2023-09-17T00:00:00"/>
    <m/>
    <s v=""/>
    <m/>
    <n v="0"/>
    <n v="1"/>
    <n v="34.299999999999997"/>
    <s v="South Asia"/>
    <m/>
    <x v="0"/>
    <x v="0"/>
    <n v="0"/>
    <s v=""/>
    <x v="0"/>
  </r>
  <r>
    <s v="DL-03414"/>
    <s v="CUST-0621"/>
    <s v="CMP-396"/>
    <x v="1"/>
    <s v="Proposal"/>
    <s v="160653"/>
    <n v="160653"/>
    <x v="7"/>
    <x v="20"/>
    <x v="18"/>
    <s v="2022-10-23"/>
    <d v="2022-10-23T00:00:00"/>
    <d v="2023-04-15T00:00:00"/>
    <d v="2023-04-15T00:00:00"/>
    <m/>
    <s v=""/>
    <m/>
    <n v="0"/>
    <n v="1"/>
    <n v="17.600000000000001"/>
    <s v="East Africa"/>
    <m/>
    <x v="0"/>
    <x v="2"/>
    <n v="0"/>
    <s v=""/>
    <x v="0"/>
  </r>
  <r>
    <s v="DL-03415"/>
    <s v="CUST-1367"/>
    <s v="CMP-113"/>
    <x v="0"/>
    <s v="Demo"/>
    <s v="$3,637"/>
    <n v="3637"/>
    <x v="7"/>
    <x v="7"/>
    <x v="6"/>
    <s v="2023-07-29"/>
    <d v="2023-07-29T00:00:00"/>
    <m/>
    <s v=""/>
    <m/>
    <s v=""/>
    <m/>
    <n v="0"/>
    <n v="1"/>
    <n v="6.3"/>
    <s v="Middle East"/>
    <m/>
    <x v="0"/>
    <x v="0"/>
    <n v="0"/>
    <s v=""/>
    <x v="0"/>
  </r>
  <r>
    <s v="DL-03416"/>
    <s v="CUST-1485"/>
    <s v="CMP-163"/>
    <x v="3"/>
    <s v="Closed Lost"/>
    <s v="8910"/>
    <n v="8910"/>
    <x v="7"/>
    <x v="3"/>
    <x v="3"/>
    <s v="2022-10-17"/>
    <d v="2022-10-17T00:00:00"/>
    <d v="2023-03-29T00:00:00"/>
    <d v="2023-03-29T00:00:00"/>
    <d v="2022-11-21T00:00:00"/>
    <d v="2022-11-21T00:00:00"/>
    <n v="35"/>
    <n v="0"/>
    <n v="1"/>
    <n v="0.3"/>
    <s v="Middle East"/>
    <m/>
    <x v="2"/>
    <x v="2"/>
    <n v="1"/>
    <n v="-128"/>
    <x v="1"/>
  </r>
  <r>
    <s v="DL-03417"/>
    <s v="CUST-0168"/>
    <s v="CMP-239"/>
    <x v="3"/>
    <s v="Closed Won"/>
    <s v="21,637"/>
    <n v="21637"/>
    <x v="4"/>
    <x v="35"/>
    <x v="1"/>
    <s v="2023-07-18"/>
    <d v="2023-07-18T00:00:00"/>
    <d v="2023-10-14T00:00:00"/>
    <d v="2023-10-14T00:00:00"/>
    <d v="2023-11-04T00:00:00"/>
    <d v="2023-11-04T00:00:00"/>
    <n v="109"/>
    <n v="1"/>
    <n v="1"/>
    <n v="4.3"/>
    <s v="East Africa"/>
    <m/>
    <x v="1"/>
    <x v="0"/>
    <n v="1"/>
    <n v="21"/>
    <x v="1"/>
  </r>
  <r>
    <s v="DL-03418"/>
    <s v="CUST-0097"/>
    <s v="CMP-069"/>
    <x v="2"/>
    <s v="Closed Won"/>
    <s v="$30,369"/>
    <n v="30369"/>
    <x v="7"/>
    <x v="14"/>
    <x v="13"/>
    <s v="2022-11-30"/>
    <d v="2022-11-30T00:00:00"/>
    <d v="2023-03-25T00:00:00"/>
    <d v="2023-03-25T00:00:00"/>
    <d v="2023-03-05T00:00:00"/>
    <d v="2023-03-05T00:00:00"/>
    <n v="95"/>
    <n v="0"/>
    <n v="1"/>
    <n v="10.3"/>
    <s v="ANZ"/>
    <m/>
    <x v="1"/>
    <x v="0"/>
    <n v="1"/>
    <n v="-20"/>
    <x v="1"/>
  </r>
  <r>
    <s v="DL-03419"/>
    <s v="CUST-1215"/>
    <s v="CMP-351"/>
    <x v="3"/>
    <s v="Closed Lost"/>
    <s v="18K"/>
    <n v="18000"/>
    <x v="3"/>
    <x v="34"/>
    <x v="16"/>
    <s v="2022-06-01"/>
    <d v="2022-06-01T00:00:00"/>
    <d v="2022-07-26T00:00:00"/>
    <d v="2022-07-26T00:00:00"/>
    <d v="2022-11-23T00:00:00"/>
    <d v="2022-11-23T00:00:00"/>
    <n v="175"/>
    <n v="0"/>
    <n v="1"/>
    <n v="28.5"/>
    <s v="ANZ"/>
    <m/>
    <x v="2"/>
    <x v="0"/>
    <n v="1"/>
    <n v="120"/>
    <x v="0"/>
  </r>
  <r>
    <s v="DL-03420"/>
    <s v="CUST-1056"/>
    <s v=""/>
    <x v="0"/>
    <s v="Closed Lost"/>
    <s v="$9,417"/>
    <n v="9417"/>
    <x v="2"/>
    <x v="15"/>
    <x v="14"/>
    <s v="2024-01-09"/>
    <d v="2024-01-09T00:00:00"/>
    <d v="2024-04-05T00:00:00"/>
    <d v="2024-04-05T00:00:00"/>
    <d v="2024-05-17T00:00:00"/>
    <d v="2024-05-17T00:00:00"/>
    <n v="129"/>
    <n v="0"/>
    <n v="1"/>
    <n v="28.6"/>
    <s v="South Asia"/>
    <m/>
    <x v="2"/>
    <x v="1"/>
    <n v="1"/>
    <n v="42"/>
    <x v="0"/>
  </r>
  <r>
    <s v="DL-03421"/>
    <s v="CUST-0016"/>
    <s v="CMP-368"/>
    <x v="0"/>
    <s v="Negotiation"/>
    <s v="2773"/>
    <n v="2773"/>
    <x v="4"/>
    <x v="20"/>
    <x v="18"/>
    <s v="2024-10-17"/>
    <d v="2024-10-17T00:00:00"/>
    <d v="2025-02-14T00:00:00"/>
    <d v="2025-02-14T00:00:00"/>
    <m/>
    <s v=""/>
    <m/>
    <n v="0"/>
    <n v="1"/>
    <n v="29.7"/>
    <s v="East Africa"/>
    <m/>
    <x v="0"/>
    <x v="2"/>
    <n v="0"/>
    <s v=""/>
    <x v="0"/>
  </r>
  <r>
    <s v="DL-03422"/>
    <s v="CUST-1110"/>
    <s v="CMP-162"/>
    <x v="1"/>
    <s v="Demo"/>
    <s v="200545"/>
    <n v="200545"/>
    <x v="5"/>
    <x v="13"/>
    <x v="12"/>
    <s v="2022-12-14"/>
    <d v="2022-12-14T00:00:00"/>
    <m/>
    <s v=""/>
    <m/>
    <s v=""/>
    <m/>
    <n v="0"/>
    <n v="1"/>
    <n v="19.5"/>
    <s v="ANZ"/>
    <m/>
    <x v="0"/>
    <x v="2"/>
    <n v="0"/>
    <s v=""/>
    <x v="0"/>
  </r>
  <r>
    <s v="DL-03423"/>
    <s v="CUST-1000"/>
    <s v="CMP-219"/>
    <x v="2"/>
    <s v="Closed Lost"/>
    <s v="35263"/>
    <n v="35263"/>
    <x v="5"/>
    <x v="8"/>
    <x v="7"/>
    <s v="2024-10-24"/>
    <d v="2024-10-24T00:00:00"/>
    <d v="2025-02-05T00:00:00"/>
    <d v="2025-02-05T00:00:00"/>
    <d v="2025-03-02T00:00:00"/>
    <d v="2025-03-02T00:00:00"/>
    <n v="129"/>
    <n v="0"/>
    <n v="1"/>
    <m/>
    <s v="Middle East"/>
    <m/>
    <x v="2"/>
    <x v="0"/>
    <n v="1"/>
    <n v="25"/>
    <x v="1"/>
  </r>
  <r>
    <s v="DL-03424"/>
    <s v="CUST-0464"/>
    <s v="CMP-256"/>
    <x v="1"/>
    <s v="Closed Won"/>
    <s v="213743"/>
    <n v="213743"/>
    <x v="2"/>
    <x v="19"/>
    <x v="17"/>
    <s v="2022-04-17"/>
    <d v="2022-04-17T00:00:00"/>
    <d v="2022-08-12T00:00:00"/>
    <d v="2022-08-12T00:00:00"/>
    <d v="2022-08-14T00:00:00"/>
    <d v="2022-08-14T00:00:00"/>
    <n v="119"/>
    <n v="0"/>
    <n v="1"/>
    <n v="13.8"/>
    <s v="South Asia"/>
    <m/>
    <x v="1"/>
    <x v="2"/>
    <n v="1"/>
    <n v="2"/>
    <x v="1"/>
  </r>
  <r>
    <s v="DL-03425"/>
    <s v="CUST-1376"/>
    <s v="CMP-385"/>
    <x v="2"/>
    <s v="Closed Lost"/>
    <s v="27577"/>
    <n v="27577"/>
    <x v="3"/>
    <x v="16"/>
    <x v="15"/>
    <s v="2024-07-28"/>
    <d v="2024-07-28T00:00:00"/>
    <d v="2024-11-17T00:00:00"/>
    <d v="2024-11-17T00:00:00"/>
    <d v="2024-08-29T00:00:00"/>
    <d v="2024-08-29T00:00:00"/>
    <n v="32"/>
    <n v="0"/>
    <n v="1"/>
    <n v="27.1"/>
    <s v="South Asia"/>
    <m/>
    <x v="2"/>
    <x v="2"/>
    <n v="1"/>
    <n v="-80"/>
    <x v="1"/>
  </r>
  <r>
    <s v="DL-03426"/>
    <s v="CUST-0426"/>
    <s v=""/>
    <x v="0"/>
    <s v="Qualification"/>
    <s v="$3,826"/>
    <n v="3826"/>
    <x v="1"/>
    <x v="15"/>
    <x v="14"/>
    <s v="2023-10-26"/>
    <d v="2023-10-26T00:00:00"/>
    <d v="2024-04-16T00:00:00"/>
    <d v="2024-04-16T00:00:00"/>
    <m/>
    <s v=""/>
    <m/>
    <n v="0"/>
    <n v="1"/>
    <n v="30.7"/>
    <s v="South Asia"/>
    <m/>
    <x v="0"/>
    <x v="2"/>
    <n v="0"/>
    <s v=""/>
    <x v="0"/>
  </r>
  <r>
    <s v="DL-03427"/>
    <s v="CUST-1414"/>
    <s v=""/>
    <x v="0"/>
    <s v="Qualification"/>
    <s v="5K"/>
    <n v="5000"/>
    <x v="6"/>
    <x v="20"/>
    <x v="18"/>
    <s v="2024-06-18"/>
    <d v="2024-06-18T00:00:00"/>
    <d v="2024-09-06T00:00:00"/>
    <d v="2024-09-06T00:00:00"/>
    <m/>
    <s v=""/>
    <m/>
    <n v="0"/>
    <n v="1"/>
    <n v="23.1"/>
    <s v="South Asia"/>
    <m/>
    <x v="0"/>
    <x v="2"/>
    <n v="0"/>
    <s v=""/>
    <x v="0"/>
  </r>
  <r>
    <s v="DL-03428"/>
    <s v="CUST-0080"/>
    <s v=""/>
    <x v="2"/>
    <s v="Prospecting"/>
    <s v="13668"/>
    <n v="13668"/>
    <x v="1"/>
    <x v="14"/>
    <x v="13"/>
    <s v="2022-12-24"/>
    <d v="2022-12-24T00:00:00"/>
    <d v="2023-04-27T00:00:00"/>
    <d v="2023-04-27T00:00:00"/>
    <m/>
    <s v=""/>
    <m/>
    <n v="0"/>
    <n v="1"/>
    <n v="16.8"/>
    <s v="South Asia"/>
    <m/>
    <x v="0"/>
    <x v="2"/>
    <n v="0"/>
    <s v=""/>
    <x v="0"/>
  </r>
  <r>
    <s v="DL-03429"/>
    <s v="CUST-0808"/>
    <s v=""/>
    <x v="3"/>
    <s v="Closed Won"/>
    <s v="$6,204"/>
    <n v="6204"/>
    <x v="5"/>
    <x v="0"/>
    <x v="0"/>
    <s v="2022-04-23"/>
    <d v="2022-04-23T00:00:00"/>
    <d v="2022-06-12T00:00:00"/>
    <d v="2022-06-12T00:00:00"/>
    <d v="2022-09-29T00:00:00"/>
    <d v="2022-09-29T00:00:00"/>
    <n v="159"/>
    <n v="1"/>
    <n v="4"/>
    <n v="18.399999999999999"/>
    <s v="East Africa"/>
    <m/>
    <x v="1"/>
    <x v="2"/>
    <n v="1"/>
    <n v="109"/>
    <x v="0"/>
  </r>
  <r>
    <s v="DL-03430"/>
    <s v="CUST-1179"/>
    <s v="CMP-378"/>
    <x v="0"/>
    <s v="Negotiation"/>
    <s v="2K"/>
    <n v="2000"/>
    <x v="6"/>
    <x v="9"/>
    <x v="8"/>
    <s v="08/12/2023"/>
    <d v="2023-12-08T00:00:00"/>
    <d v="2024-04-14T00:00:00"/>
    <d v="2024-04-14T00:00:00"/>
    <m/>
    <s v=""/>
    <m/>
    <n v="0"/>
    <n v="1"/>
    <m/>
    <s v="ANZ"/>
    <m/>
    <x v="0"/>
    <x v="0"/>
    <n v="0"/>
    <s v=""/>
    <x v="0"/>
  </r>
  <r>
    <s v="DL-03431"/>
    <s v="CUST-0154"/>
    <s v="CMP-132"/>
    <x v="2"/>
    <s v="Proposal"/>
    <s v="10,488"/>
    <n v="10488"/>
    <x v="6"/>
    <x v="22"/>
    <x v="20"/>
    <s v="2022-07-19"/>
    <d v="2022-07-19T00:00:00"/>
    <d v="2022-10-31T00:00:00"/>
    <d v="2022-10-31T00:00:00"/>
    <m/>
    <s v=""/>
    <m/>
    <n v="0"/>
    <n v="1"/>
    <n v="5.9"/>
    <s v="South Asia"/>
    <m/>
    <x v="0"/>
    <x v="2"/>
    <n v="0"/>
    <s v=""/>
    <x v="0"/>
  </r>
  <r>
    <s v="DL-03432"/>
    <s v="CUST-1499"/>
    <s v="CMP-199"/>
    <x v="0"/>
    <s v="Prospecting"/>
    <s v="9,311"/>
    <n v="9311"/>
    <x v="4"/>
    <x v="12"/>
    <x v="11"/>
    <s v="2024-07-02"/>
    <d v="2024-07-02T00:00:00"/>
    <d v="2024-12-19T00:00:00"/>
    <d v="2024-12-19T00:00:00"/>
    <m/>
    <s v=""/>
    <m/>
    <n v="0"/>
    <n v="1"/>
    <n v="3.8"/>
    <s v="ANZ"/>
    <m/>
    <x v="0"/>
    <x v="2"/>
    <n v="0"/>
    <s v=""/>
    <x v="0"/>
  </r>
  <r>
    <s v="DL-03433"/>
    <s v="CUST-1403"/>
    <s v="CMP-038"/>
    <x v="3"/>
    <s v="Prospecting"/>
    <s v="12780"/>
    <n v="12780"/>
    <x v="2"/>
    <x v="25"/>
    <x v="21"/>
    <s v="2024-04-02"/>
    <d v="2024-04-02T00:00:00"/>
    <d v="2024-06-19T00:00:00"/>
    <d v="2024-06-19T00:00:00"/>
    <m/>
    <s v=""/>
    <m/>
    <n v="0"/>
    <n v="1"/>
    <n v="34.1"/>
    <s v="East Africa"/>
    <m/>
    <x v="0"/>
    <x v="2"/>
    <n v="0"/>
    <s v=""/>
    <x v="0"/>
  </r>
  <r>
    <s v="DL-03434"/>
    <s v="CUST-1007"/>
    <s v="CMP-103"/>
    <x v="4"/>
    <s v="Prospecting"/>
    <s v="8911"/>
    <n v="8911"/>
    <x v="1"/>
    <x v="10"/>
    <x v="9"/>
    <s v="2022-09-12"/>
    <d v="2022-09-12T00:00:00"/>
    <d v="2023-01-20T00:00:00"/>
    <d v="2023-01-20T00:00:00"/>
    <m/>
    <s v=""/>
    <m/>
    <n v="0"/>
    <n v="1"/>
    <n v="2.7"/>
    <s v="ANZ"/>
    <m/>
    <x v="0"/>
    <x v="1"/>
    <n v="0"/>
    <s v=""/>
    <x v="0"/>
  </r>
  <r>
    <s v="DL-03435"/>
    <s v="CUST-1095"/>
    <s v="CMP-084"/>
    <x v="4"/>
    <s v="Closed Lost"/>
    <s v="3,485"/>
    <n v="3485"/>
    <x v="2"/>
    <x v="5"/>
    <x v="5"/>
    <s v="2024-06-30"/>
    <d v="2024-06-30T00:00:00"/>
    <d v="2024-10-12T00:00:00"/>
    <d v="2024-10-12T00:00:00"/>
    <d v="2024-08-06T00:00:00"/>
    <d v="2024-08-06T00:00:00"/>
    <n v="37"/>
    <n v="0"/>
    <n v="1"/>
    <n v="30.4"/>
    <s v="ANZ"/>
    <m/>
    <x v="2"/>
    <x v="1"/>
    <n v="1"/>
    <n v="-67"/>
    <x v="1"/>
  </r>
  <r>
    <s v="DL-03436"/>
    <s v="CUST-0676"/>
    <s v="CMP-109"/>
    <x v="2"/>
    <s v="Closed Won"/>
    <s v="48K"/>
    <n v="48000"/>
    <x v="8"/>
    <x v="21"/>
    <x v="19"/>
    <s v="2023-01-28"/>
    <d v="2023-01-28T00:00:00"/>
    <d v="2023-03-19T00:00:00"/>
    <d v="2023-03-19T00:00:00"/>
    <d v="2023-03-15T00:00:00"/>
    <d v="2023-03-15T00:00:00"/>
    <n v="46"/>
    <n v="0"/>
    <n v="1"/>
    <n v="24.3"/>
    <s v="Middle East"/>
    <m/>
    <x v="1"/>
    <x v="2"/>
    <n v="1"/>
    <n v="-4"/>
    <x v="1"/>
  </r>
  <r>
    <s v="DL-03437"/>
    <s v="CUST-1391"/>
    <s v="CMP-062"/>
    <x v="2"/>
    <s v="Closed Won"/>
    <s v="45845"/>
    <n v="45845"/>
    <x v="7"/>
    <x v="7"/>
    <x v="6"/>
    <s v="2024-10-24"/>
    <d v="2024-10-24T00:00:00"/>
    <d v="2025-03-20T00:00:00"/>
    <d v="2025-03-20T00:00:00"/>
    <d v="2025-03-20T00:00:00"/>
    <d v="2025-03-20T00:00:00"/>
    <n v="147"/>
    <n v="0"/>
    <n v="1"/>
    <m/>
    <s v="Middle East"/>
    <m/>
    <x v="1"/>
    <x v="2"/>
    <n v="1"/>
    <n v="0"/>
    <x v="1"/>
  </r>
  <r>
    <s v="DL-03438"/>
    <s v="CUST-1046"/>
    <s v=""/>
    <x v="4"/>
    <s v="Qualification"/>
    <s v="13K"/>
    <n v="13000"/>
    <x v="5"/>
    <x v="7"/>
    <x v="6"/>
    <s v="2022-04-20"/>
    <d v="2022-04-20T00:00:00"/>
    <d v="2022-09-02T00:00:00"/>
    <d v="2022-09-02T00:00:00"/>
    <m/>
    <s v=""/>
    <m/>
    <n v="0"/>
    <n v="1"/>
    <n v="2.2999999999999998"/>
    <s v="East Africa"/>
    <m/>
    <x v="0"/>
    <x v="2"/>
    <n v="0"/>
    <s v=""/>
    <x v="0"/>
  </r>
  <r>
    <s v="DL-03439"/>
    <s v="CUST-1253"/>
    <s v="CMP-355"/>
    <x v="0"/>
    <s v="Closed Lost"/>
    <s v="7772"/>
    <n v="7772"/>
    <x v="3"/>
    <x v="4"/>
    <x v="4"/>
    <s v="2024-10-11"/>
    <d v="2024-10-11T00:00:00"/>
    <d v="2024-12-15T00:00:00"/>
    <d v="2024-12-15T00:00:00"/>
    <d v="2024-12-02T00:00:00"/>
    <d v="2024-12-02T00:00:00"/>
    <n v="52"/>
    <n v="0"/>
    <n v="1"/>
    <n v="10.8"/>
    <s v="ANZ"/>
    <m/>
    <x v="2"/>
    <x v="2"/>
    <n v="1"/>
    <n v="-13"/>
    <x v="1"/>
  </r>
  <r>
    <s v="DL-03440"/>
    <s v="CUST-0690"/>
    <s v="CMP-039"/>
    <x v="2"/>
    <s v="Qualification"/>
    <s v="35774"/>
    <n v="35774"/>
    <x v="7"/>
    <x v="18"/>
    <x v="14"/>
    <s v="2024-11-13"/>
    <d v="2024-11-13T00:00:00"/>
    <d v="2025-03-21T00:00:00"/>
    <d v="2025-03-21T00:00:00"/>
    <m/>
    <s v=""/>
    <m/>
    <n v="0"/>
    <n v="1"/>
    <n v="28.8"/>
    <s v="South Asia"/>
    <m/>
    <x v="0"/>
    <x v="0"/>
    <n v="0"/>
    <s v=""/>
    <x v="0"/>
  </r>
  <r>
    <s v="DL-03441"/>
    <s v="CUST-0289"/>
    <s v="CMP-150"/>
    <x v="1"/>
    <s v="Proposal"/>
    <s v="$123,557"/>
    <n v="123557"/>
    <x v="7"/>
    <x v="5"/>
    <x v="5"/>
    <s v="2024-07-21"/>
    <d v="2024-07-21T00:00:00"/>
    <d v="2024-09-04T00:00:00"/>
    <d v="2024-09-04T00:00:00"/>
    <m/>
    <s v=""/>
    <m/>
    <n v="0"/>
    <n v="1"/>
    <n v="3.7"/>
    <s v="ANZ"/>
    <m/>
    <x v="0"/>
    <x v="2"/>
    <n v="0"/>
    <s v=""/>
    <x v="0"/>
  </r>
  <r>
    <s v="DL-03442"/>
    <s v="CUST-1051"/>
    <s v="CMP-289"/>
    <x v="1"/>
    <s v="Proposal"/>
    <s v="79748"/>
    <n v="79748"/>
    <x v="3"/>
    <x v="8"/>
    <x v="7"/>
    <s v="2022-09-24"/>
    <d v="2022-09-24T00:00:00"/>
    <d v="2023-01-21T00:00:00"/>
    <d v="2023-01-21T00:00:00"/>
    <m/>
    <s v=""/>
    <m/>
    <n v="0"/>
    <n v="1"/>
    <n v="5.9"/>
    <s v="East Africa"/>
    <m/>
    <x v="0"/>
    <x v="0"/>
    <n v="0"/>
    <s v=""/>
    <x v="0"/>
  </r>
  <r>
    <s v="DL-03443"/>
    <s v="CUST-0463"/>
    <s v="CMP-302"/>
    <x v="4"/>
    <s v="Closed Won"/>
    <s v="12458"/>
    <n v="12458"/>
    <x v="0"/>
    <x v="13"/>
    <x v="12"/>
    <s v="2022-05-03"/>
    <d v="2022-05-03T00:00:00"/>
    <d v="2022-05-30T00:00:00"/>
    <d v="2022-05-30T00:00:00"/>
    <d v="2022-09-30T00:00:00"/>
    <d v="2022-09-30T00:00:00"/>
    <n v="150"/>
    <n v="1"/>
    <n v="2"/>
    <m/>
    <s v="East Africa"/>
    <m/>
    <x v="1"/>
    <x v="2"/>
    <n v="1"/>
    <n v="123"/>
    <x v="0"/>
  </r>
  <r>
    <s v="DL-03444"/>
    <s v="CUST-0520"/>
    <s v=""/>
    <x v="1"/>
    <s v="Demo"/>
    <s v="163101"/>
    <n v="163101"/>
    <x v="3"/>
    <x v="9"/>
    <x v="8"/>
    <s v="2024-02-22"/>
    <d v="2024-02-22T00:00:00"/>
    <d v="2024-05-24T00:00:00"/>
    <d v="2024-05-24T00:00:00"/>
    <m/>
    <s v=""/>
    <m/>
    <n v="0"/>
    <n v="1"/>
    <n v="6.2"/>
    <s v="East Africa"/>
    <m/>
    <x v="0"/>
    <x v="2"/>
    <n v="0"/>
    <s v=""/>
    <x v="0"/>
  </r>
  <r>
    <s v="DL-03445"/>
    <s v="CUST-0511"/>
    <s v="CMP-099"/>
    <x v="0"/>
    <s v="Qualification"/>
    <s v="6K"/>
    <n v="6000"/>
    <x v="2"/>
    <x v="15"/>
    <x v="14"/>
    <s v="2024-09-26"/>
    <d v="2024-09-26T00:00:00"/>
    <d v="2024-12-14T00:00:00"/>
    <d v="2024-12-14T00:00:00"/>
    <m/>
    <s v=""/>
    <m/>
    <n v="0"/>
    <n v="1"/>
    <n v="29.1"/>
    <s v="ANZ"/>
    <m/>
    <x v="0"/>
    <x v="2"/>
    <n v="0"/>
    <s v=""/>
    <x v="0"/>
  </r>
  <r>
    <s v="DL-03446"/>
    <s v="CUST-0537"/>
    <s v="CMP-014"/>
    <x v="1"/>
    <s v="Negotiation"/>
    <s v="$117,686"/>
    <n v="117686"/>
    <x v="8"/>
    <x v="13"/>
    <x v="12"/>
    <s v="2022-07-22"/>
    <d v="2022-07-22T00:00:00"/>
    <d v="2022-12-28T00:00:00"/>
    <d v="2022-12-28T00:00:00"/>
    <m/>
    <s v=""/>
    <m/>
    <n v="0"/>
    <n v="1"/>
    <n v="16.7"/>
    <s v="Southeast Asia"/>
    <m/>
    <x v="0"/>
    <x v="1"/>
    <n v="0"/>
    <s v=""/>
    <x v="0"/>
  </r>
  <r>
    <s v="DL-03447"/>
    <s v="CUST-0888"/>
    <s v="CMP-357"/>
    <x v="3"/>
    <s v="Closed Lost"/>
    <s v="15,583"/>
    <n v="15583"/>
    <x v="1"/>
    <x v="4"/>
    <x v="4"/>
    <s v="2022-05-04"/>
    <d v="2022-05-04T00:00:00"/>
    <d v="2022-06-15T00:00:00"/>
    <d v="2022-06-15T00:00:00"/>
    <d v="2022-08-20T00:00:00"/>
    <d v="2022-08-20T00:00:00"/>
    <n v="108"/>
    <n v="0"/>
    <n v="1"/>
    <n v="13.2"/>
    <s v="Middle East"/>
    <m/>
    <x v="2"/>
    <x v="2"/>
    <n v="1"/>
    <n v="66"/>
    <x v="0"/>
  </r>
  <r>
    <s v="DL-03448"/>
    <s v="CUST-1461"/>
    <s v="CMP-129"/>
    <x v="3"/>
    <s v="Proposal"/>
    <s v="$6,523"/>
    <n v="6523"/>
    <x v="8"/>
    <x v="13"/>
    <x v="12"/>
    <s v="2022-05-02"/>
    <d v="2022-05-02T00:00:00"/>
    <d v="2022-06-15T00:00:00"/>
    <d v="2022-06-15T00:00:00"/>
    <m/>
    <s v=""/>
    <m/>
    <n v="0"/>
    <n v="1"/>
    <n v="27.5"/>
    <s v="South Asia"/>
    <m/>
    <x v="0"/>
    <x v="2"/>
    <n v="0"/>
    <s v=""/>
    <x v="0"/>
  </r>
  <r>
    <s v="DL-03449"/>
    <s v="CUST-0954"/>
    <s v="CMP-258"/>
    <x v="2"/>
    <s v="Prospecting"/>
    <s v="39417"/>
    <n v="39417"/>
    <x v="4"/>
    <x v="22"/>
    <x v="20"/>
    <s v="2024-04-28"/>
    <d v="2024-04-28T00:00:00"/>
    <d v="2024-05-13T00:00:00"/>
    <d v="2024-05-13T00:00:00"/>
    <m/>
    <s v=""/>
    <m/>
    <n v="0"/>
    <n v="1"/>
    <n v="8.4"/>
    <s v="ANZ"/>
    <m/>
    <x v="0"/>
    <x v="0"/>
    <n v="0"/>
    <s v=""/>
    <x v="0"/>
  </r>
  <r>
    <s v="DL-03450"/>
    <s v="CUST-1180"/>
    <s v="CMP-271"/>
    <x v="1"/>
    <s v="Demo"/>
    <s v="75,889"/>
    <n v="75889"/>
    <x v="7"/>
    <x v="14"/>
    <x v="13"/>
    <s v="2024-08-03"/>
    <d v="2024-08-03T00:00:00"/>
    <d v="2024-11-16T00:00:00"/>
    <d v="2024-11-16T00:00:00"/>
    <m/>
    <s v=""/>
    <m/>
    <n v="0"/>
    <n v="1"/>
    <n v="28.2"/>
    <s v="ANZ"/>
    <m/>
    <x v="0"/>
    <x v="2"/>
    <n v="0"/>
    <s v=""/>
    <x v="0"/>
  </r>
  <r>
    <s v="DL-03451"/>
    <s v="CUST-0692"/>
    <s v=""/>
    <x v="4"/>
    <s v="Qualification"/>
    <s v="$10,331"/>
    <n v="10331"/>
    <x v="2"/>
    <x v="17"/>
    <x v="16"/>
    <s v="31/07/2023"/>
    <d v="2023-07-31T00:00:00"/>
    <m/>
    <s v=""/>
    <m/>
    <s v=""/>
    <m/>
    <n v="0"/>
    <n v="1"/>
    <n v="23"/>
    <s v="South Asia"/>
    <m/>
    <x v="0"/>
    <x v="2"/>
    <n v="0"/>
    <s v=""/>
    <x v="0"/>
  </r>
  <r>
    <s v="DL-03452"/>
    <s v="CUST-1164"/>
    <s v=""/>
    <x v="4"/>
    <s v="Negotiation"/>
    <s v="$2,449"/>
    <n v="2449"/>
    <x v="4"/>
    <x v="20"/>
    <x v="18"/>
    <s v="2022-10-01"/>
    <d v="2022-10-01T00:00:00"/>
    <d v="2023-03-18T00:00:00"/>
    <d v="2023-03-18T00:00:00"/>
    <m/>
    <s v=""/>
    <m/>
    <n v="0"/>
    <n v="1"/>
    <n v="6.9"/>
    <s v="Middle East"/>
    <m/>
    <x v="0"/>
    <x v="2"/>
    <n v="0"/>
    <s v=""/>
    <x v="0"/>
  </r>
  <r>
    <s v="DL-03453"/>
    <s v="CUST-0713"/>
    <s v="CMP-173"/>
    <x v="1"/>
    <s v="Qualification"/>
    <s v="$104,324"/>
    <n v="104324"/>
    <x v="6"/>
    <x v="13"/>
    <x v="12"/>
    <s v="2023-03-20"/>
    <d v="2023-03-20T00:00:00"/>
    <d v="2023-06-06T00:00:00"/>
    <d v="2023-06-06T00:00:00"/>
    <m/>
    <s v=""/>
    <m/>
    <n v="0"/>
    <n v="1"/>
    <n v="18.600000000000001"/>
    <s v="ANZ"/>
    <m/>
    <x v="0"/>
    <x v="0"/>
    <n v="0"/>
    <s v=""/>
    <x v="0"/>
  </r>
  <r>
    <s v="DL-03454"/>
    <s v="CUST-0861"/>
    <s v="CMP-341"/>
    <x v="4"/>
    <s v="Negotiation"/>
    <s v="13398"/>
    <n v="13398"/>
    <x v="4"/>
    <x v="10"/>
    <x v="9"/>
    <s v="2024-11-29"/>
    <d v="2024-11-29T00:00:00"/>
    <m/>
    <s v=""/>
    <m/>
    <s v=""/>
    <m/>
    <n v="0"/>
    <n v="1"/>
    <m/>
    <s v="East Africa"/>
    <m/>
    <x v="0"/>
    <x v="0"/>
    <n v="0"/>
    <s v=""/>
    <x v="0"/>
  </r>
  <r>
    <s v="DL-03455"/>
    <s v="CUST-0295"/>
    <s v="CMP-267"/>
    <x v="1"/>
    <s v="Closed Won"/>
    <s v="$172,411"/>
    <n v="172411"/>
    <x v="0"/>
    <x v="9"/>
    <x v="8"/>
    <s v="2023-03-12"/>
    <d v="2023-03-12T00:00:00"/>
    <d v="2023-04-07T00:00:00"/>
    <d v="2023-04-07T00:00:00"/>
    <d v="2023-08-27T00:00:00"/>
    <d v="2023-08-27T00:00:00"/>
    <n v="168"/>
    <n v="1"/>
    <n v="3"/>
    <n v="1.6"/>
    <s v="South Asia"/>
    <m/>
    <x v="1"/>
    <x v="0"/>
    <n v="1"/>
    <n v="142"/>
    <x v="0"/>
  </r>
  <r>
    <s v="DL-03456"/>
    <s v="CUST-1425"/>
    <s v="CMP-395"/>
    <x v="1"/>
    <s v="Closed Lost"/>
    <s v="$165,009"/>
    <n v="165009"/>
    <x v="0"/>
    <x v="24"/>
    <x v="15"/>
    <s v="2022-11-08"/>
    <d v="2022-11-08T00:00:00"/>
    <d v="2022-12-22T00:00:00"/>
    <d v="2022-12-22T00:00:00"/>
    <d v="2023-04-29T00:00:00"/>
    <d v="2023-04-29T00:00:00"/>
    <n v="172"/>
    <n v="0"/>
    <n v="1"/>
    <n v="32.4"/>
    <s v="ANZ"/>
    <m/>
    <x v="2"/>
    <x v="2"/>
    <n v="1"/>
    <n v="128"/>
    <x v="0"/>
  </r>
  <r>
    <s v="DL-03457"/>
    <s v="CUST-0545"/>
    <s v="CMP-268"/>
    <x v="3"/>
    <s v="Closed Won"/>
    <s v="$20,130"/>
    <n v="20130"/>
    <x v="7"/>
    <x v="8"/>
    <x v="7"/>
    <s v="2022-11-06"/>
    <d v="2022-11-06T00:00:00"/>
    <d v="2023-02-05T00:00:00"/>
    <d v="2023-02-05T00:00:00"/>
    <d v="2023-01-03T00:00:00"/>
    <d v="2023-01-03T00:00:00"/>
    <n v="58"/>
    <n v="1"/>
    <n v="2"/>
    <n v="24"/>
    <s v="ANZ"/>
    <m/>
    <x v="1"/>
    <x v="2"/>
    <n v="1"/>
    <n v="-33"/>
    <x v="1"/>
  </r>
  <r>
    <s v="DL-03458"/>
    <s v="CUST-1395"/>
    <s v=""/>
    <x v="2"/>
    <s v="Negotiation"/>
    <s v="39409"/>
    <n v="39409"/>
    <x v="1"/>
    <x v="14"/>
    <x v="13"/>
    <s v="2024-02-07"/>
    <d v="2024-02-07T00:00:00"/>
    <d v="2024-08-05T00:00:00"/>
    <d v="2024-08-05T00:00:00"/>
    <m/>
    <s v=""/>
    <m/>
    <n v="0"/>
    <n v="1"/>
    <n v="13.9"/>
    <s v="Southeast Asia"/>
    <m/>
    <x v="0"/>
    <x v="0"/>
    <n v="0"/>
    <s v=""/>
    <x v="0"/>
  </r>
  <r>
    <s v="DL-03459"/>
    <s v="CUST-0947"/>
    <s v="CMP-063"/>
    <x v="3"/>
    <s v="Qualification"/>
    <s v="7616"/>
    <n v="7616"/>
    <x v="0"/>
    <x v="17"/>
    <x v="16"/>
    <s v="16/11/2024"/>
    <d v="2024-11-16T00:00:00"/>
    <d v="2025-04-11T00:00:00"/>
    <d v="2025-04-11T00:00:00"/>
    <m/>
    <s v=""/>
    <m/>
    <n v="0"/>
    <n v="1"/>
    <n v="15.9"/>
    <s v="Middle East"/>
    <m/>
    <x v="0"/>
    <x v="0"/>
    <n v="0"/>
    <s v=""/>
    <x v="0"/>
  </r>
  <r>
    <s v="DL-03460"/>
    <s v="CUST-0505"/>
    <s v="CMP-360"/>
    <x v="3"/>
    <s v="Qualification"/>
    <s v="5,253"/>
    <n v="5253"/>
    <x v="8"/>
    <x v="7"/>
    <x v="6"/>
    <s v="2022-06-09"/>
    <d v="2022-06-09T00:00:00"/>
    <d v="2022-08-06T00:00:00"/>
    <d v="2022-08-06T00:00:00"/>
    <m/>
    <s v=""/>
    <m/>
    <n v="0"/>
    <n v="1"/>
    <n v="0.3"/>
    <s v="Middle East"/>
    <m/>
    <x v="0"/>
    <x v="1"/>
    <n v="0"/>
    <s v=""/>
    <x v="0"/>
  </r>
  <r>
    <s v="DL-03461"/>
    <s v="CUST-0756"/>
    <s v="CMP-122"/>
    <x v="3"/>
    <s v="Closed Won"/>
    <s v="$7,100"/>
    <n v="7100"/>
    <x v="4"/>
    <x v="8"/>
    <x v="7"/>
    <s v="2023-03-14"/>
    <d v="2023-03-14T00:00:00"/>
    <d v="2023-09-02T00:00:00"/>
    <d v="2023-09-02T00:00:00"/>
    <d v="2023-08-04T00:00:00"/>
    <d v="2023-08-04T00:00:00"/>
    <n v="143"/>
    <n v="1"/>
    <n v="1"/>
    <n v="17.3"/>
    <s v="ANZ"/>
    <m/>
    <x v="1"/>
    <x v="0"/>
    <n v="1"/>
    <n v="-29"/>
    <x v="1"/>
  </r>
  <r>
    <s v="DL-03462"/>
    <s v="CUST-1307"/>
    <s v="CMP-334"/>
    <x v="0"/>
    <s v="Closed Won"/>
    <s v="5,048"/>
    <n v="5048"/>
    <x v="6"/>
    <x v="12"/>
    <x v="11"/>
    <s v="28/03/2022"/>
    <d v="2022-03-28T00:00:00"/>
    <d v="2022-06-11T00:00:00"/>
    <d v="2022-06-11T00:00:00"/>
    <d v="2022-08-24T00:00:00"/>
    <d v="2022-08-24T00:00:00"/>
    <n v="149"/>
    <n v="1"/>
    <n v="4"/>
    <n v="16.100000000000001"/>
    <s v="South Asia"/>
    <m/>
    <x v="1"/>
    <x v="2"/>
    <n v="1"/>
    <n v="74"/>
    <x v="0"/>
  </r>
  <r>
    <s v="DL-03463"/>
    <s v="CUST-1020"/>
    <s v="CMP-267"/>
    <x v="1"/>
    <s v="Closed Lost"/>
    <s v="187,858"/>
    <n v="187858"/>
    <x v="4"/>
    <x v="10"/>
    <x v="9"/>
    <s v="2022-02-28"/>
    <d v="2022-02-28T00:00:00"/>
    <d v="2022-04-27T00:00:00"/>
    <d v="2022-04-27T00:00:00"/>
    <d v="2022-07-13T00:00:00"/>
    <d v="2022-07-13T00:00:00"/>
    <n v="135"/>
    <n v="0"/>
    <n v="1"/>
    <n v="31.7"/>
    <s v="East Africa"/>
    <m/>
    <x v="2"/>
    <x v="0"/>
    <n v="1"/>
    <n v="77"/>
    <x v="0"/>
  </r>
  <r>
    <s v="DL-03464"/>
    <s v="CUST-0316"/>
    <s v="CMP-242"/>
    <x v="3"/>
    <s v="Closed Won"/>
    <s v="10,488"/>
    <n v="10488"/>
    <x v="5"/>
    <x v="15"/>
    <x v="14"/>
    <s v="2022-02-27"/>
    <d v="2022-02-27T00:00:00"/>
    <d v="2022-08-25T00:00:00"/>
    <d v="2022-08-25T00:00:00"/>
    <d v="2022-04-30T00:00:00"/>
    <d v="2022-04-30T00:00:00"/>
    <n v="62"/>
    <n v="0"/>
    <n v="1"/>
    <m/>
    <s v="Southeast Asia"/>
    <m/>
    <x v="1"/>
    <x v="0"/>
    <n v="1"/>
    <n v="-117"/>
    <x v="1"/>
  </r>
  <r>
    <s v="DL-03465"/>
    <s v="CUST-0605"/>
    <s v="CMP-333"/>
    <x v="3"/>
    <s v="Negotiation"/>
    <s v="13254"/>
    <n v="13254"/>
    <x v="4"/>
    <x v="6"/>
    <x v="2"/>
    <s v="2022-06-27"/>
    <d v="2022-06-27T00:00:00"/>
    <d v="2022-10-07T00:00:00"/>
    <d v="2022-10-07T00:00:00"/>
    <m/>
    <s v=""/>
    <m/>
    <n v="0"/>
    <n v="1"/>
    <n v="21.8"/>
    <s v="ANZ"/>
    <m/>
    <x v="0"/>
    <x v="0"/>
    <n v="0"/>
    <s v=""/>
    <x v="0"/>
  </r>
  <r>
    <s v="DL-03466"/>
    <s v="CUST-1341"/>
    <s v="CMP-201"/>
    <x v="4"/>
    <s v="Demo"/>
    <s v="$13,024"/>
    <n v="13024"/>
    <x v="6"/>
    <x v="4"/>
    <x v="4"/>
    <s v="2023-12-26"/>
    <d v="2023-12-26T00:00:00"/>
    <d v="2024-04-13T00:00:00"/>
    <d v="2024-04-13T00:00:00"/>
    <m/>
    <s v=""/>
    <m/>
    <n v="0"/>
    <n v="1"/>
    <n v="30.9"/>
    <s v="Southeast Asia"/>
    <m/>
    <x v="0"/>
    <x v="2"/>
    <n v="0"/>
    <s v=""/>
    <x v="0"/>
  </r>
  <r>
    <s v="DL-03467"/>
    <s v="CUST-1132"/>
    <s v=""/>
    <x v="1"/>
    <s v="Prospecting"/>
    <s v="$138,027"/>
    <n v="138027"/>
    <x v="6"/>
    <x v="12"/>
    <x v="11"/>
    <s v="2023-12-14"/>
    <d v="2023-12-14T00:00:00"/>
    <d v="2024-03-08T00:00:00"/>
    <d v="2024-03-08T00:00:00"/>
    <m/>
    <s v=""/>
    <m/>
    <n v="0"/>
    <n v="1"/>
    <n v="33.200000000000003"/>
    <s v="Middle East"/>
    <m/>
    <x v="0"/>
    <x v="2"/>
    <n v="0"/>
    <s v=""/>
    <x v="0"/>
  </r>
  <r>
    <s v="DL-03468"/>
    <s v="CUST-0371"/>
    <s v="CMP-143"/>
    <x v="2"/>
    <s v="Negotiation"/>
    <s v="$28,128"/>
    <n v="28128"/>
    <x v="6"/>
    <x v="13"/>
    <x v="12"/>
    <s v="2022-06-26"/>
    <d v="2022-06-26T00:00:00"/>
    <d v="2022-10-22T00:00:00"/>
    <d v="2022-10-22T00:00:00"/>
    <m/>
    <s v=""/>
    <m/>
    <n v="0"/>
    <n v="1"/>
    <n v="23.3"/>
    <s v="ANZ"/>
    <m/>
    <x v="0"/>
    <x v="2"/>
    <n v="0"/>
    <s v=""/>
    <x v="0"/>
  </r>
  <r>
    <s v="DL-03469"/>
    <s v="CUST-0113"/>
    <s v="CMP-065"/>
    <x v="2"/>
    <s v="Closed Lost"/>
    <s v="$33,409"/>
    <n v="33409"/>
    <x v="3"/>
    <x v="16"/>
    <x v="15"/>
    <s v="2022-08-09"/>
    <d v="2022-08-09T00:00:00"/>
    <d v="2022-10-27T00:00:00"/>
    <d v="2022-10-27T00:00:00"/>
    <d v="2022-11-03T00:00:00"/>
    <d v="2022-11-03T00:00:00"/>
    <n v="86"/>
    <n v="0"/>
    <n v="1"/>
    <n v="22.3"/>
    <s v="Middle East"/>
    <m/>
    <x v="2"/>
    <x v="2"/>
    <n v="1"/>
    <n v="7"/>
    <x v="1"/>
  </r>
  <r>
    <s v="DL-03470"/>
    <s v="CUST-0186"/>
    <s v="CMP-388"/>
    <x v="4"/>
    <s v="Closed Lost"/>
    <s v="11,776"/>
    <n v="11776"/>
    <x v="3"/>
    <x v="17"/>
    <x v="16"/>
    <s v="2024-01-03"/>
    <d v="2024-01-03T00:00:00"/>
    <d v="2024-06-10T00:00:00"/>
    <d v="2024-06-10T00:00:00"/>
    <d v="2024-03-30T00:00:00"/>
    <d v="2024-03-30T00:00:00"/>
    <n v="87"/>
    <n v="0"/>
    <n v="1"/>
    <n v="30.8"/>
    <s v="South Asia"/>
    <m/>
    <x v="2"/>
    <x v="2"/>
    <n v="1"/>
    <n v="-72"/>
    <x v="1"/>
  </r>
  <r>
    <s v="DL-03471"/>
    <s v="CUST-0136"/>
    <s v=""/>
    <x v="0"/>
    <s v="Proposal"/>
    <s v="8,345"/>
    <n v="8345"/>
    <x v="0"/>
    <x v="8"/>
    <x v="7"/>
    <s v="2022-08-03"/>
    <d v="2022-08-03T00:00:00"/>
    <d v="2023-01-14T00:00:00"/>
    <d v="2023-01-14T00:00:00"/>
    <m/>
    <s v=""/>
    <m/>
    <n v="0"/>
    <n v="1"/>
    <n v="8.9"/>
    <s v="South Asia"/>
    <m/>
    <x v="0"/>
    <x v="2"/>
    <n v="0"/>
    <s v=""/>
    <x v="0"/>
  </r>
  <r>
    <s v="DL-03472"/>
    <s v="CUST-1076"/>
    <s v="CMP-297"/>
    <x v="3"/>
    <s v="Qualification"/>
    <s v="16,114"/>
    <n v="16114"/>
    <x v="3"/>
    <x v="12"/>
    <x v="11"/>
    <s v="2022-12-03"/>
    <d v="2022-12-03T00:00:00"/>
    <d v="2023-02-08T00:00:00"/>
    <d v="2023-02-08T00:00:00"/>
    <m/>
    <s v=""/>
    <m/>
    <n v="0"/>
    <n v="1"/>
    <n v="21.9"/>
    <s v="South Asia"/>
    <m/>
    <x v="0"/>
    <x v="0"/>
    <n v="0"/>
    <s v=""/>
    <x v="0"/>
  </r>
  <r>
    <s v="DL-03473"/>
    <s v="CUST-1171"/>
    <s v="CMP-239"/>
    <x v="2"/>
    <s v="Negotiation"/>
    <s v="38,232"/>
    <n v="38232"/>
    <x v="4"/>
    <x v="12"/>
    <x v="11"/>
    <s v="2022-05-08"/>
    <d v="2022-05-08T00:00:00"/>
    <d v="2022-08-19T00:00:00"/>
    <d v="2022-08-19T00:00:00"/>
    <m/>
    <s v=""/>
    <m/>
    <n v="0"/>
    <n v="1"/>
    <n v="5.7"/>
    <s v="Middle East"/>
    <m/>
    <x v="0"/>
    <x v="2"/>
    <n v="0"/>
    <s v=""/>
    <x v="0"/>
  </r>
  <r>
    <s v="DL-03474"/>
    <s v="CUST-0103"/>
    <s v="CMP-174"/>
    <x v="2"/>
    <s v="Closed Lost"/>
    <s v="15084"/>
    <n v="15084"/>
    <x v="0"/>
    <x v="25"/>
    <x v="21"/>
    <s v="2024-02-22"/>
    <d v="2024-02-22T00:00:00"/>
    <d v="2024-07-07T00:00:00"/>
    <d v="2024-07-07T00:00:00"/>
    <d v="2024-09-03T00:00:00"/>
    <d v="2024-09-03T00:00:00"/>
    <n v="194"/>
    <n v="0"/>
    <n v="1"/>
    <n v="11.1"/>
    <s v="Southeast Asia"/>
    <m/>
    <x v="2"/>
    <x v="0"/>
    <n v="1"/>
    <n v="58"/>
    <x v="0"/>
  </r>
  <r>
    <s v="DL-03475"/>
    <s v="CUST-1220"/>
    <s v=""/>
    <x v="4"/>
    <s v="Demo"/>
    <s v="$9,235"/>
    <n v="9235"/>
    <x v="3"/>
    <x v="17"/>
    <x v="16"/>
    <s v="2024-01-01"/>
    <d v="2024-01-01T00:00:00"/>
    <d v="2024-04-17T00:00:00"/>
    <d v="2024-04-17T00:00:00"/>
    <m/>
    <s v=""/>
    <m/>
    <n v="0"/>
    <n v="1"/>
    <n v="11.7"/>
    <s v="South Asia"/>
    <m/>
    <x v="0"/>
    <x v="1"/>
    <n v="0"/>
    <s v=""/>
    <x v="0"/>
  </r>
  <r>
    <s v="DL-03476"/>
    <s v="CUST-0201"/>
    <s v=""/>
    <x v="1"/>
    <s v="Closed Won"/>
    <s v="$169,136"/>
    <n v="169136"/>
    <x v="6"/>
    <x v="22"/>
    <x v="20"/>
    <s v="2023-12-08"/>
    <d v="2023-12-08T00:00:00"/>
    <d v="2024-01-11T00:00:00"/>
    <d v="2024-01-11T00:00:00"/>
    <d v="2024-02-03T00:00:00"/>
    <d v="2024-02-03T00:00:00"/>
    <n v="57"/>
    <n v="0"/>
    <n v="1"/>
    <n v="16.5"/>
    <s v="Southeast Asia"/>
    <m/>
    <x v="1"/>
    <x v="0"/>
    <n v="1"/>
    <n v="23"/>
    <x v="1"/>
  </r>
  <r>
    <s v="DL-03477"/>
    <s v="CUST-0736"/>
    <s v=""/>
    <x v="1"/>
    <s v="Negotiation"/>
    <s v="93,149"/>
    <n v="93149"/>
    <x v="2"/>
    <x v="11"/>
    <x v="10"/>
    <s v="2022-10-19"/>
    <d v="2022-10-19T00:00:00"/>
    <d v="2023-04-10T00:00:00"/>
    <d v="2023-04-10T00:00:00"/>
    <m/>
    <s v=""/>
    <m/>
    <n v="0"/>
    <n v="1"/>
    <n v="25.8"/>
    <s v="South Asia"/>
    <m/>
    <x v="0"/>
    <x v="2"/>
    <n v="0"/>
    <s v=""/>
    <x v="0"/>
  </r>
  <r>
    <s v="DL-03478"/>
    <s v="CUST-0807"/>
    <s v=""/>
    <x v="0"/>
    <s v="Negotiation"/>
    <s v="1978"/>
    <n v="1978"/>
    <x v="2"/>
    <x v="11"/>
    <x v="10"/>
    <s v="2024-01-12"/>
    <d v="2024-01-12T00:00:00"/>
    <d v="2024-05-26T00:00:00"/>
    <d v="2024-05-26T00:00:00"/>
    <m/>
    <s v=""/>
    <m/>
    <n v="0"/>
    <n v="1"/>
    <n v="9.9"/>
    <s v="East Africa"/>
    <m/>
    <x v="0"/>
    <x v="2"/>
    <n v="0"/>
    <s v=""/>
    <x v="0"/>
  </r>
  <r>
    <s v="DL-03479"/>
    <s v="CUST-0684"/>
    <s v=""/>
    <x v="4"/>
    <s v="Demo"/>
    <s v="8,184"/>
    <n v="8184"/>
    <x v="5"/>
    <x v="15"/>
    <x v="14"/>
    <s v="2023-02-10"/>
    <d v="2023-02-10T00:00:00"/>
    <d v="2023-07-03T00:00:00"/>
    <d v="2023-07-03T00:00:00"/>
    <m/>
    <s v=""/>
    <m/>
    <n v="0"/>
    <n v="1"/>
    <n v="18.5"/>
    <s v="Middle East"/>
    <m/>
    <x v="0"/>
    <x v="1"/>
    <n v="0"/>
    <s v=""/>
    <x v="0"/>
  </r>
  <r>
    <s v="DL-03480"/>
    <s v="CUST-0574"/>
    <s v="CMP-347"/>
    <x v="2"/>
    <s v="Proposal"/>
    <s v="23033"/>
    <n v="23033"/>
    <x v="4"/>
    <x v="16"/>
    <x v="15"/>
    <s v="2022-05-11"/>
    <d v="2022-05-11T00:00:00"/>
    <d v="2022-05-26T00:00:00"/>
    <d v="2022-05-26T00:00:00"/>
    <m/>
    <s v=""/>
    <m/>
    <n v="0"/>
    <n v="1"/>
    <n v="26.9"/>
    <s v="East Africa"/>
    <m/>
    <x v="0"/>
    <x v="0"/>
    <n v="0"/>
    <s v=""/>
    <x v="0"/>
  </r>
  <r>
    <s v="DL-03481"/>
    <s v="CUST-1006"/>
    <s v="CMP-296"/>
    <x v="4"/>
    <s v="Negotiation"/>
    <s v="4686"/>
    <n v="4686"/>
    <x v="1"/>
    <x v="14"/>
    <x v="13"/>
    <s v="2024-04-12"/>
    <d v="2024-04-12T00:00:00"/>
    <d v="2024-09-24T00:00:00"/>
    <d v="2024-09-24T00:00:00"/>
    <m/>
    <s v=""/>
    <m/>
    <n v="0"/>
    <n v="1"/>
    <n v="3.9"/>
    <s v="Southeast Asia"/>
    <m/>
    <x v="0"/>
    <x v="2"/>
    <n v="0"/>
    <s v=""/>
    <x v="0"/>
  </r>
  <r>
    <s v="DL-03482"/>
    <s v="CUST-0737"/>
    <s v="CMP-028"/>
    <x v="2"/>
    <s v="Demo"/>
    <s v="17967"/>
    <n v="17967"/>
    <x v="0"/>
    <x v="17"/>
    <x v="16"/>
    <s v="2024-01-30"/>
    <d v="2024-01-30T00:00:00"/>
    <d v="2024-06-24T00:00:00"/>
    <d v="2024-06-24T00:00:00"/>
    <m/>
    <s v=""/>
    <m/>
    <n v="0"/>
    <n v="1"/>
    <n v="32.799999999999997"/>
    <s v="South Asia"/>
    <m/>
    <x v="0"/>
    <x v="2"/>
    <n v="0"/>
    <s v=""/>
    <x v="0"/>
  </r>
  <r>
    <s v="DL-03483"/>
    <s v="CUST-0545"/>
    <s v="CMP-301"/>
    <x v="0"/>
    <s v="Closed Lost"/>
    <s v="3K"/>
    <n v="3000"/>
    <x v="1"/>
    <x v="11"/>
    <x v="10"/>
    <s v="2023-05-13"/>
    <d v="2023-05-13T00:00:00"/>
    <d v="2023-10-29T00:00:00"/>
    <d v="2023-10-29T00:00:00"/>
    <d v="2023-07-21T00:00:00"/>
    <d v="2023-07-21T00:00:00"/>
    <n v="69"/>
    <n v="0"/>
    <n v="1"/>
    <n v="35"/>
    <s v="ANZ"/>
    <m/>
    <x v="2"/>
    <x v="2"/>
    <n v="1"/>
    <n v="-100"/>
    <x v="1"/>
  </r>
  <r>
    <s v="DL-03484"/>
    <s v="CUST-1263"/>
    <s v="CMP-203"/>
    <x v="3"/>
    <s v="Closed Lost"/>
    <s v="21,543"/>
    <n v="21543"/>
    <x v="1"/>
    <x v="25"/>
    <x v="21"/>
    <s v="2022-11-26"/>
    <d v="2022-11-26T00:00:00"/>
    <d v="2023-02-22T00:00:00"/>
    <d v="2023-02-22T00:00:00"/>
    <d v="2023-03-17T00:00:00"/>
    <d v="2023-03-17T00:00:00"/>
    <n v="111"/>
    <n v="0"/>
    <n v="1"/>
    <n v="21.4"/>
    <s v="East Africa"/>
    <m/>
    <x v="2"/>
    <x v="1"/>
    <n v="1"/>
    <n v="23"/>
    <x v="1"/>
  </r>
  <r>
    <s v="DL-03485"/>
    <s v="CUST-0199"/>
    <s v="CMP-353"/>
    <x v="0"/>
    <s v="Qualification"/>
    <s v="$1,702"/>
    <n v="1702"/>
    <x v="2"/>
    <x v="21"/>
    <x v="19"/>
    <s v="2022-03-05"/>
    <d v="2022-03-05T00:00:00"/>
    <d v="2022-08-20T00:00:00"/>
    <d v="2022-08-20T00:00:00"/>
    <m/>
    <s v=""/>
    <m/>
    <n v="0"/>
    <n v="1"/>
    <n v="3.8"/>
    <s v="South Asia"/>
    <m/>
    <x v="0"/>
    <x v="0"/>
    <n v="0"/>
    <s v=""/>
    <x v="0"/>
  </r>
  <r>
    <s v="DL-03486"/>
    <s v="CUST-0624"/>
    <s v=""/>
    <x v="1"/>
    <s v="Demo"/>
    <s v="109546"/>
    <n v="109546"/>
    <x v="3"/>
    <x v="16"/>
    <x v="15"/>
    <s v="2024-09-24"/>
    <d v="2024-09-24T00:00:00"/>
    <d v="2024-12-16T00:00:00"/>
    <d v="2024-12-16T00:00:00"/>
    <m/>
    <s v=""/>
    <m/>
    <n v="0"/>
    <n v="1"/>
    <n v="2.5"/>
    <s v="ANZ"/>
    <m/>
    <x v="0"/>
    <x v="1"/>
    <n v="0"/>
    <s v=""/>
    <x v="0"/>
  </r>
  <r>
    <s v="DL-03487"/>
    <s v="CUST-0167"/>
    <s v=""/>
    <x v="0"/>
    <s v="Demo"/>
    <s v="1,568"/>
    <n v="1568"/>
    <x v="4"/>
    <x v="4"/>
    <x v="4"/>
    <s v="2023-11-29"/>
    <d v="2023-11-29T00:00:00"/>
    <d v="2024-04-02T00:00:00"/>
    <d v="2024-04-02T00:00:00"/>
    <m/>
    <s v=""/>
    <m/>
    <n v="0"/>
    <n v="1"/>
    <n v="10.8"/>
    <s v="South Asia"/>
    <m/>
    <x v="0"/>
    <x v="2"/>
    <n v="0"/>
    <s v=""/>
    <x v="0"/>
  </r>
  <r>
    <s v="DL-03488"/>
    <s v="CUST-0947"/>
    <s v="CMP-112"/>
    <x v="4"/>
    <s v="Closed Lost"/>
    <s v="11K"/>
    <n v="11000"/>
    <x v="2"/>
    <x v="30"/>
    <x v="10"/>
    <s v="2023-02-06"/>
    <d v="2023-02-06T00:00:00"/>
    <d v="2023-06-17T00:00:00"/>
    <d v="2023-06-17T00:00:00"/>
    <d v="2023-04-15T00:00:00"/>
    <d v="2023-04-15T00:00:00"/>
    <n v="68"/>
    <n v="0"/>
    <n v="1"/>
    <n v="19.899999999999999"/>
    <s v="ANZ"/>
    <m/>
    <x v="2"/>
    <x v="0"/>
    <n v="1"/>
    <n v="-63"/>
    <x v="1"/>
  </r>
  <r>
    <s v="DL-03489"/>
    <s v="CUST-0390"/>
    <s v="CMP-373"/>
    <x v="0"/>
    <s v="Closed Won"/>
    <s v="8129"/>
    <n v="8129"/>
    <x v="7"/>
    <x v="3"/>
    <x v="3"/>
    <s v="2022-10-08"/>
    <d v="2022-10-08T00:00:00"/>
    <d v="2022-12-10T00:00:00"/>
    <d v="2022-12-10T00:00:00"/>
    <d v="2023-02-18T00:00:00"/>
    <d v="2023-02-18T00:00:00"/>
    <n v="133"/>
    <n v="0"/>
    <n v="1"/>
    <m/>
    <s v="ANZ"/>
    <m/>
    <x v="1"/>
    <x v="0"/>
    <n v="1"/>
    <n v="70"/>
    <x v="0"/>
  </r>
  <r>
    <s v="DL-03490"/>
    <s v="CUST-1351"/>
    <s v="CMP-224"/>
    <x v="2"/>
    <s v="Proposal"/>
    <s v="$46,573"/>
    <n v="46573"/>
    <x v="7"/>
    <x v="12"/>
    <x v="11"/>
    <s v="2022-04-26"/>
    <d v="2022-04-26T00:00:00"/>
    <d v="2022-07-02T00:00:00"/>
    <d v="2022-07-02T00:00:00"/>
    <m/>
    <s v=""/>
    <m/>
    <n v="0"/>
    <n v="1"/>
    <n v="12.1"/>
    <s v="Middle East"/>
    <m/>
    <x v="0"/>
    <x v="2"/>
    <n v="0"/>
    <s v=""/>
    <x v="0"/>
  </r>
  <r>
    <s v="DL-03491"/>
    <s v="CUST-0231"/>
    <s v="CMP-086"/>
    <x v="0"/>
    <s v="Proposal"/>
    <s v="$1,631"/>
    <n v="1631"/>
    <x v="1"/>
    <x v="5"/>
    <x v="5"/>
    <s v="2022-09-01"/>
    <d v="2022-09-01T00:00:00"/>
    <d v="2022-11-20T00:00:00"/>
    <d v="2022-11-20T00:00:00"/>
    <m/>
    <s v=""/>
    <m/>
    <n v="0"/>
    <n v="1"/>
    <n v="13"/>
    <s v="East Africa"/>
    <m/>
    <x v="0"/>
    <x v="1"/>
    <n v="0"/>
    <s v=""/>
    <x v="0"/>
  </r>
  <r>
    <s v="DL-03492"/>
    <s v="CUST-1409"/>
    <s v="CMP-331"/>
    <x v="3"/>
    <s v="Qualification"/>
    <s v="15K"/>
    <n v="15000"/>
    <x v="0"/>
    <x v="8"/>
    <x v="7"/>
    <s v="2024-12-02"/>
    <d v="2024-12-02T00:00:00"/>
    <d v="2025-02-26T00:00:00"/>
    <d v="2025-02-26T00:00:00"/>
    <m/>
    <s v=""/>
    <m/>
    <n v="0"/>
    <n v="1"/>
    <n v="0.5"/>
    <s v="East Africa"/>
    <m/>
    <x v="0"/>
    <x v="1"/>
    <n v="0"/>
    <s v=""/>
    <x v="0"/>
  </r>
  <r>
    <s v="DL-03493"/>
    <s v="CUST-0874"/>
    <s v="CMP-268"/>
    <x v="0"/>
    <s v="Proposal"/>
    <s v="6505"/>
    <n v="6505"/>
    <x v="1"/>
    <x v="15"/>
    <x v="14"/>
    <s v="2024-11-18"/>
    <d v="2024-11-18T00:00:00"/>
    <d v="2025-03-27T00:00:00"/>
    <d v="2025-03-27T00:00:00"/>
    <m/>
    <s v=""/>
    <m/>
    <n v="0"/>
    <n v="1"/>
    <n v="17.899999999999999"/>
    <s v="East Africa"/>
    <m/>
    <x v="0"/>
    <x v="1"/>
    <n v="0"/>
    <s v=""/>
    <x v="0"/>
  </r>
  <r>
    <s v="DL-03494"/>
    <s v="CUST-1339"/>
    <s v=""/>
    <x v="2"/>
    <s v="Proposal"/>
    <s v="$43,643"/>
    <n v="43643"/>
    <x v="8"/>
    <x v="25"/>
    <x v="21"/>
    <s v="2022-11-04"/>
    <d v="2022-11-04T00:00:00"/>
    <d v="2023-02-10T00:00:00"/>
    <d v="2023-02-10T00:00:00"/>
    <m/>
    <s v=""/>
    <m/>
    <n v="0"/>
    <n v="1"/>
    <n v="23.3"/>
    <s v="ANZ"/>
    <m/>
    <x v="0"/>
    <x v="0"/>
    <n v="0"/>
    <s v=""/>
    <x v="0"/>
  </r>
  <r>
    <s v="DL-03495"/>
    <s v="CUST-0712"/>
    <s v=""/>
    <x v="3"/>
    <s v="Prospecting"/>
    <s v="16783"/>
    <n v="16783"/>
    <x v="6"/>
    <x v="16"/>
    <x v="15"/>
    <s v="2023-05-03"/>
    <d v="2023-05-03T00:00:00"/>
    <d v="2023-10-29T00:00:00"/>
    <d v="2023-10-29T00:00:00"/>
    <m/>
    <s v=""/>
    <m/>
    <n v="0"/>
    <n v="1"/>
    <n v="19.100000000000001"/>
    <s v="ANZ"/>
    <m/>
    <x v="0"/>
    <x v="0"/>
    <n v="0"/>
    <s v=""/>
    <x v="0"/>
  </r>
  <r>
    <s v="DL-03496"/>
    <s v="CUST-1453"/>
    <s v="CMP-396"/>
    <x v="2"/>
    <s v="Proposal"/>
    <s v="37305"/>
    <n v="37305"/>
    <x v="0"/>
    <x v="21"/>
    <x v="19"/>
    <s v="2023-02-04"/>
    <d v="2023-02-04T00:00:00"/>
    <m/>
    <s v=""/>
    <m/>
    <s v=""/>
    <m/>
    <n v="0"/>
    <n v="1"/>
    <n v="30.2"/>
    <s v="ANZ"/>
    <m/>
    <x v="0"/>
    <x v="1"/>
    <n v="0"/>
    <s v=""/>
    <x v="0"/>
  </r>
  <r>
    <s v="DL-03497"/>
    <s v="CUST-1338"/>
    <s v="CMP-386"/>
    <x v="1"/>
    <s v="Closed Won"/>
    <s v="136K"/>
    <n v="136000"/>
    <x v="7"/>
    <x v="22"/>
    <x v="20"/>
    <s v="2023-02-16"/>
    <d v="2023-02-16T00:00:00"/>
    <d v="2023-03-24T00:00:00"/>
    <d v="2023-03-24T00:00:00"/>
    <d v="2023-03-13T00:00:00"/>
    <d v="2023-03-13T00:00:00"/>
    <n v="25"/>
    <n v="1"/>
    <n v="4"/>
    <n v="31.2"/>
    <s v="Southeast Asia"/>
    <m/>
    <x v="1"/>
    <x v="2"/>
    <n v="1"/>
    <n v="-11"/>
    <x v="1"/>
  </r>
  <r>
    <s v="DL-03498"/>
    <s v="CUST-0225"/>
    <s v="CMP-302"/>
    <x v="4"/>
    <s v="Prospecting"/>
    <s v="$6,636"/>
    <n v="6636"/>
    <x v="1"/>
    <x v="13"/>
    <x v="12"/>
    <s v="2023-06-25"/>
    <d v="2023-06-25T00:00:00"/>
    <d v="2023-10-10T00:00:00"/>
    <d v="2023-10-10T00:00:00"/>
    <m/>
    <s v=""/>
    <m/>
    <n v="0"/>
    <n v="1"/>
    <n v="31.5"/>
    <s v="Southeast Asia"/>
    <m/>
    <x v="0"/>
    <x v="1"/>
    <n v="0"/>
    <s v=""/>
    <x v="0"/>
  </r>
  <r>
    <s v="DL-03499"/>
    <s v="CUST-1291"/>
    <s v="CMP-179"/>
    <x v="3"/>
    <s v="Proposal"/>
    <s v="10,973"/>
    <n v="10973"/>
    <x v="2"/>
    <x v="0"/>
    <x v="0"/>
    <s v="2022-01-24"/>
    <d v="2022-01-24T00:00:00"/>
    <d v="2022-07-02T00:00:00"/>
    <d v="2022-07-02T00:00:00"/>
    <m/>
    <s v=""/>
    <m/>
    <n v="0"/>
    <n v="1"/>
    <n v="27.5"/>
    <s v="South Asia"/>
    <m/>
    <x v="0"/>
    <x v="1"/>
    <n v="0"/>
    <s v=""/>
    <x v="0"/>
  </r>
  <r>
    <s v="DL-03500"/>
    <s v="CUST-1318"/>
    <s v=""/>
    <x v="3"/>
    <s v="Negotiation"/>
    <s v="$15,141"/>
    <n v="15141"/>
    <x v="3"/>
    <x v="5"/>
    <x v="5"/>
    <s v="2022-12-07"/>
    <d v="2022-12-07T00:00:00"/>
    <d v="2023-03-08T00:00:00"/>
    <d v="2023-03-08T00:00:00"/>
    <m/>
    <s v=""/>
    <m/>
    <n v="0"/>
    <n v="1"/>
    <n v="6.4"/>
    <s v="South Asia"/>
    <m/>
    <x v="0"/>
    <x v="0"/>
    <n v="0"/>
    <s v=""/>
    <x v="0"/>
  </r>
  <r>
    <s v="DL-03501"/>
    <s v="CUST-0816"/>
    <s v="CMP-248"/>
    <x v="2"/>
    <s v="Closed Lost"/>
    <s v="45,304"/>
    <n v="45304"/>
    <x v="7"/>
    <x v="19"/>
    <x v="17"/>
    <s v="2024-05-28"/>
    <d v="2024-05-28T00:00:00"/>
    <d v="2024-11-19T00:00:00"/>
    <d v="2024-11-19T00:00:00"/>
    <d v="2024-09-06T00:00:00"/>
    <d v="2024-09-06T00:00:00"/>
    <n v="101"/>
    <n v="0"/>
    <n v="1"/>
    <n v="9.9"/>
    <s v="Southeast Asia"/>
    <m/>
    <x v="2"/>
    <x v="2"/>
    <n v="1"/>
    <n v="-74"/>
    <x v="1"/>
  </r>
  <r>
    <s v="DL-03502"/>
    <s v="CUST-0946"/>
    <s v="CMP-324"/>
    <x v="0"/>
    <s v="Demo"/>
    <s v="6668"/>
    <n v="6668"/>
    <x v="0"/>
    <x v="22"/>
    <x v="20"/>
    <s v="2024-06-27"/>
    <d v="2024-06-27T00:00:00"/>
    <d v="2024-09-09T00:00:00"/>
    <d v="2024-09-09T00:00:00"/>
    <m/>
    <s v=""/>
    <m/>
    <n v="0"/>
    <n v="1"/>
    <n v="14.8"/>
    <s v="East Africa"/>
    <m/>
    <x v="0"/>
    <x v="1"/>
    <n v="0"/>
    <s v=""/>
    <x v="0"/>
  </r>
  <r>
    <s v="DL-03503"/>
    <s v="CUST-1485"/>
    <s v=""/>
    <x v="0"/>
    <s v="Closed Won"/>
    <s v="$3,930"/>
    <n v="3930"/>
    <x v="2"/>
    <x v="7"/>
    <x v="6"/>
    <s v="2023-10-30"/>
    <d v="2023-10-30T00:00:00"/>
    <d v="2023-12-09T00:00:00"/>
    <d v="2023-12-09T00:00:00"/>
    <d v="2024-01-01T00:00:00"/>
    <d v="2024-01-01T00:00:00"/>
    <n v="63"/>
    <n v="1"/>
    <n v="4"/>
    <n v="27"/>
    <s v="East Africa"/>
    <m/>
    <x v="1"/>
    <x v="2"/>
    <n v="1"/>
    <n v="23"/>
    <x v="1"/>
  </r>
  <r>
    <s v="DL-03504"/>
    <s v="CUST-0083"/>
    <s v=""/>
    <x v="2"/>
    <s v="Closed Won"/>
    <s v="$33,485"/>
    <n v="33485"/>
    <x v="3"/>
    <x v="22"/>
    <x v="20"/>
    <s v="2022-08-25"/>
    <d v="2022-08-25T00:00:00"/>
    <d v="2022-12-27T00:00:00"/>
    <d v="2022-12-27T00:00:00"/>
    <d v="2022-12-22T00:00:00"/>
    <d v="2022-12-22T00:00:00"/>
    <n v="119"/>
    <n v="1"/>
    <n v="2"/>
    <n v="28.9"/>
    <s v="South Asia"/>
    <m/>
    <x v="1"/>
    <x v="2"/>
    <n v="1"/>
    <n v="-5"/>
    <x v="1"/>
  </r>
  <r>
    <s v="DL-03505"/>
    <s v="CUST-1253"/>
    <s v=""/>
    <x v="2"/>
    <s v="Proposal"/>
    <s v="$16,241"/>
    <n v="16241"/>
    <x v="2"/>
    <x v="16"/>
    <x v="15"/>
    <s v="2024-01-15"/>
    <d v="2024-01-15T00:00:00"/>
    <d v="2024-03-15T00:00:00"/>
    <d v="2024-03-15T00:00:00"/>
    <m/>
    <s v=""/>
    <m/>
    <n v="0"/>
    <n v="1"/>
    <n v="17.3"/>
    <s v="Southeast Asia"/>
    <m/>
    <x v="0"/>
    <x v="2"/>
    <n v="0"/>
    <s v=""/>
    <x v="0"/>
  </r>
  <r>
    <s v="DL-03506"/>
    <s v="CUST-0001"/>
    <s v="CMP-060"/>
    <x v="3"/>
    <s v="Demo"/>
    <s v="4,192"/>
    <n v="4192"/>
    <x v="8"/>
    <x v="19"/>
    <x v="17"/>
    <s v="2024-04-04"/>
    <d v="2024-04-04T00:00:00"/>
    <d v="2024-08-29T00:00:00"/>
    <d v="2024-08-29T00:00:00"/>
    <m/>
    <s v=""/>
    <m/>
    <n v="0"/>
    <n v="1"/>
    <n v="30.5"/>
    <s v="East Africa"/>
    <m/>
    <x v="0"/>
    <x v="2"/>
    <n v="0"/>
    <s v=""/>
    <x v="0"/>
  </r>
  <r>
    <s v="DL-03507"/>
    <s v="CUST-0361"/>
    <s v="CMP-256"/>
    <x v="0"/>
    <s v="Closed Lost"/>
    <s v="$3,927"/>
    <n v="3927"/>
    <x v="1"/>
    <x v="0"/>
    <x v="0"/>
    <s v="2023-01-19"/>
    <d v="2023-01-19T00:00:00"/>
    <d v="2023-06-20T00:00:00"/>
    <d v="2023-06-20T00:00:00"/>
    <d v="2023-05-07T00:00:00"/>
    <d v="2023-05-07T00:00:00"/>
    <n v="108"/>
    <n v="0"/>
    <n v="1"/>
    <n v="34.700000000000003"/>
    <s v="ANZ"/>
    <m/>
    <x v="2"/>
    <x v="0"/>
    <n v="1"/>
    <n v="-44"/>
    <x v="1"/>
  </r>
  <r>
    <s v="DL-03508"/>
    <s v="CUST-0167"/>
    <s v=""/>
    <x v="1"/>
    <s v="Negotiation"/>
    <s v="$204,092"/>
    <n v="204092"/>
    <x v="7"/>
    <x v="15"/>
    <x v="14"/>
    <s v="2022-09-30"/>
    <d v="2022-09-30T00:00:00"/>
    <d v="2022-12-20T00:00:00"/>
    <d v="2022-12-20T00:00:00"/>
    <m/>
    <s v=""/>
    <m/>
    <n v="0"/>
    <n v="1"/>
    <n v="10.7"/>
    <s v="Middle East"/>
    <m/>
    <x v="0"/>
    <x v="2"/>
    <n v="0"/>
    <s v=""/>
    <x v="0"/>
  </r>
  <r>
    <s v="DL-03509"/>
    <s v="CUST-0386"/>
    <s v="CMP-351"/>
    <x v="3"/>
    <s v="Demo"/>
    <s v="$4,971"/>
    <n v="4971"/>
    <x v="8"/>
    <x v="11"/>
    <x v="10"/>
    <s v="2023-01-25"/>
    <d v="2023-01-25T00:00:00"/>
    <d v="2023-04-14T00:00:00"/>
    <d v="2023-04-14T00:00:00"/>
    <m/>
    <s v=""/>
    <m/>
    <n v="0"/>
    <n v="1"/>
    <n v="29.1"/>
    <s v="ANZ"/>
    <m/>
    <x v="0"/>
    <x v="2"/>
    <n v="0"/>
    <s v=""/>
    <x v="0"/>
  </r>
  <r>
    <s v="DL-03510"/>
    <s v="CUST-0845"/>
    <s v="CMP-272"/>
    <x v="3"/>
    <s v="Negotiation"/>
    <s v="$22,786"/>
    <n v="22786"/>
    <x v="0"/>
    <x v="11"/>
    <x v="10"/>
    <s v="2023-01-18"/>
    <d v="2023-01-18T00:00:00"/>
    <d v="2023-06-15T00:00:00"/>
    <d v="2023-06-15T00:00:00"/>
    <m/>
    <s v=""/>
    <m/>
    <n v="0"/>
    <n v="1"/>
    <n v="26.7"/>
    <s v="South Asia"/>
    <m/>
    <x v="0"/>
    <x v="0"/>
    <n v="0"/>
    <s v=""/>
    <x v="0"/>
  </r>
  <r>
    <s v="DL-03511"/>
    <s v="CUST-0367"/>
    <s v="CMP-287"/>
    <x v="4"/>
    <s v="Demo"/>
    <s v="9152"/>
    <n v="9152"/>
    <x v="5"/>
    <x v="13"/>
    <x v="12"/>
    <s v="25/02/2023"/>
    <d v="2023-02-25T00:00:00"/>
    <d v="2023-04-09T00:00:00"/>
    <d v="2023-04-09T00:00:00"/>
    <m/>
    <s v=""/>
    <m/>
    <n v="0"/>
    <n v="1"/>
    <m/>
    <s v="East Africa"/>
    <m/>
    <x v="0"/>
    <x v="2"/>
    <n v="0"/>
    <s v=""/>
    <x v="0"/>
  </r>
  <r>
    <s v="DL-03512"/>
    <s v="CUST-0747"/>
    <s v="CMP-379"/>
    <x v="4"/>
    <s v="Qualification"/>
    <s v="4,932"/>
    <n v="4932"/>
    <x v="8"/>
    <x v="1"/>
    <x v="1"/>
    <s v="2023-04-21"/>
    <d v="2023-04-21T00:00:00"/>
    <d v="2023-05-14T00:00:00"/>
    <d v="2023-05-14T00:00:00"/>
    <m/>
    <s v=""/>
    <m/>
    <n v="0"/>
    <n v="1"/>
    <n v="11.6"/>
    <s v="Middle East"/>
    <m/>
    <x v="0"/>
    <x v="0"/>
    <n v="0"/>
    <s v=""/>
    <x v="0"/>
  </r>
  <r>
    <s v="DL-03513"/>
    <s v="CUST-0763"/>
    <s v=""/>
    <x v="2"/>
    <s v="Demo"/>
    <s v="$28,179"/>
    <n v="28179"/>
    <x v="7"/>
    <x v="5"/>
    <x v="5"/>
    <s v="2024-05-18"/>
    <d v="2024-05-18T00:00:00"/>
    <d v="2024-08-11T00:00:00"/>
    <d v="2024-08-11T00:00:00"/>
    <m/>
    <s v=""/>
    <m/>
    <n v="0"/>
    <n v="1"/>
    <n v="11.7"/>
    <s v="Middle East"/>
    <m/>
    <x v="0"/>
    <x v="0"/>
    <n v="0"/>
    <s v=""/>
    <x v="0"/>
  </r>
  <r>
    <s v="DL-03514"/>
    <s v="CUST-1184"/>
    <s v=""/>
    <x v="3"/>
    <s v="Qualification"/>
    <s v="19,665"/>
    <n v="19665"/>
    <x v="0"/>
    <x v="21"/>
    <x v="19"/>
    <s v="2024-11-15"/>
    <d v="2024-11-15T00:00:00"/>
    <d v="2024-12-15T00:00:00"/>
    <d v="2024-12-15T00:00:00"/>
    <m/>
    <s v=""/>
    <m/>
    <n v="0"/>
    <n v="1"/>
    <n v="34.5"/>
    <s v="South Asia"/>
    <m/>
    <x v="0"/>
    <x v="0"/>
    <n v="0"/>
    <s v=""/>
    <x v="0"/>
  </r>
  <r>
    <s v="DL-03515"/>
    <s v="CUST-1064"/>
    <s v="CMP-072"/>
    <x v="4"/>
    <s v="Demo"/>
    <s v="14139"/>
    <n v="14139"/>
    <x v="3"/>
    <x v="6"/>
    <x v="2"/>
    <s v="2023-09-08"/>
    <d v="2023-09-08T00:00:00"/>
    <d v="2024-02-10T00:00:00"/>
    <d v="2024-02-10T00:00:00"/>
    <m/>
    <s v=""/>
    <m/>
    <n v="0"/>
    <n v="1"/>
    <m/>
    <s v="Southeast Asia"/>
    <m/>
    <x v="0"/>
    <x v="2"/>
    <n v="0"/>
    <s v=""/>
    <x v="0"/>
  </r>
  <r>
    <s v="DL-03516"/>
    <s v="CUST-0072"/>
    <s v="CMP-364"/>
    <x v="1"/>
    <s v="Closed Lost"/>
    <s v="80,841"/>
    <n v="80841"/>
    <x v="4"/>
    <x v="1"/>
    <x v="1"/>
    <s v="2024-02-24"/>
    <d v="2024-02-24T00:00:00"/>
    <m/>
    <s v=""/>
    <d v="2024-04-17T00:00:00"/>
    <d v="2024-04-17T00:00:00"/>
    <n v="53"/>
    <n v="0"/>
    <n v="1"/>
    <n v="33.5"/>
    <s v="ANZ"/>
    <m/>
    <x v="2"/>
    <x v="0"/>
    <n v="1"/>
    <s v=""/>
    <x v="0"/>
  </r>
  <r>
    <s v="DL-03517"/>
    <s v="CUST-1214"/>
    <s v=""/>
    <x v="1"/>
    <s v="Proposal"/>
    <s v="$86,446"/>
    <n v="86446"/>
    <x v="7"/>
    <x v="13"/>
    <x v="12"/>
    <s v="2023-11-06"/>
    <d v="2023-11-06T00:00:00"/>
    <d v="2024-04-21T00:00:00"/>
    <d v="2024-04-21T00:00:00"/>
    <m/>
    <s v=""/>
    <m/>
    <n v="0"/>
    <n v="1"/>
    <n v="3.7"/>
    <s v="Southeast Asia"/>
    <m/>
    <x v="0"/>
    <x v="2"/>
    <n v="0"/>
    <s v=""/>
    <x v="0"/>
  </r>
  <r>
    <s v="DL-03518"/>
    <s v="CUST-1363"/>
    <s v="CMP-093"/>
    <x v="1"/>
    <s v="Qualification"/>
    <s v="168113"/>
    <n v="168113"/>
    <x v="7"/>
    <x v="7"/>
    <x v="6"/>
    <s v="2023-09-25"/>
    <d v="2023-09-25T00:00:00"/>
    <d v="2023-12-27T00:00:00"/>
    <d v="2023-12-27T00:00:00"/>
    <m/>
    <s v=""/>
    <m/>
    <n v="0"/>
    <n v="1"/>
    <n v="14.1"/>
    <s v="South Asia"/>
    <m/>
    <x v="0"/>
    <x v="0"/>
    <n v="0"/>
    <s v=""/>
    <x v="0"/>
  </r>
  <r>
    <s v="DL-03519"/>
    <s v="CUST-1415"/>
    <s v="CMP-264"/>
    <x v="1"/>
    <s v="Closed Lost"/>
    <s v="$166,734"/>
    <n v="166734"/>
    <x v="3"/>
    <x v="14"/>
    <x v="13"/>
    <s v="2023-04-06"/>
    <d v="2023-04-06T00:00:00"/>
    <d v="2023-07-31T00:00:00"/>
    <d v="2023-07-31T00:00:00"/>
    <d v="2023-05-16T00:00:00"/>
    <d v="2023-05-16T00:00:00"/>
    <n v="40"/>
    <n v="0"/>
    <n v="1"/>
    <n v="34"/>
    <s v="Middle East"/>
    <m/>
    <x v="2"/>
    <x v="2"/>
    <n v="1"/>
    <n v="-76"/>
    <x v="1"/>
  </r>
  <r>
    <s v="DL-03520"/>
    <s v="CUST-1410"/>
    <s v="CMP-051"/>
    <x v="4"/>
    <s v="Closed Lost"/>
    <s v="$12,853"/>
    <n v="12853"/>
    <x v="3"/>
    <x v="7"/>
    <x v="6"/>
    <s v="29/11/2024"/>
    <d v="2024-11-29T00:00:00"/>
    <d v="2025-03-21T00:00:00"/>
    <d v="2025-03-21T00:00:00"/>
    <d v="2024-12-27T00:00:00"/>
    <d v="2024-12-27T00:00:00"/>
    <n v="28"/>
    <n v="0"/>
    <n v="1"/>
    <n v="2.4"/>
    <s v="South Asia"/>
    <m/>
    <x v="2"/>
    <x v="2"/>
    <n v="1"/>
    <n v="-84"/>
    <x v="1"/>
  </r>
  <r>
    <s v="DL-03521"/>
    <s v="CUST-0526"/>
    <s v="CMP-156"/>
    <x v="2"/>
    <s v="Qualification"/>
    <s v="15184"/>
    <n v="15184"/>
    <x v="8"/>
    <x v="21"/>
    <x v="19"/>
    <s v="2024-07-11"/>
    <d v="2024-07-11T00:00:00"/>
    <d v="2024-10-31T00:00:00"/>
    <d v="2024-10-31T00:00:00"/>
    <m/>
    <s v=""/>
    <m/>
    <n v="0"/>
    <n v="1"/>
    <n v="23"/>
    <s v="Southeast Asia"/>
    <m/>
    <x v="0"/>
    <x v="0"/>
    <n v="0"/>
    <s v=""/>
    <x v="0"/>
  </r>
  <r>
    <s v="DL-03522"/>
    <s v="CUST-0254"/>
    <s v="CMP-231"/>
    <x v="4"/>
    <s v="Proposal"/>
    <s v="12,023"/>
    <n v="12023"/>
    <x v="6"/>
    <x v="1"/>
    <x v="1"/>
    <s v="2024-05-19"/>
    <d v="2024-05-19T00:00:00"/>
    <d v="2024-10-29T00:00:00"/>
    <d v="2024-10-29T00:00:00"/>
    <m/>
    <s v=""/>
    <m/>
    <n v="0"/>
    <n v="1"/>
    <n v="4.3"/>
    <s v="South Asia"/>
    <m/>
    <x v="0"/>
    <x v="2"/>
    <n v="0"/>
    <s v=""/>
    <x v="0"/>
  </r>
  <r>
    <s v="DL-03523"/>
    <s v="CUST-0937"/>
    <s v=""/>
    <x v="1"/>
    <s v="Demo"/>
    <s v="$192,137"/>
    <n v="192137"/>
    <x v="8"/>
    <x v="7"/>
    <x v="6"/>
    <s v="2024-08-28"/>
    <d v="2024-08-28T00:00:00"/>
    <d v="2025-01-20T00:00:00"/>
    <d v="2025-01-20T00:00:00"/>
    <m/>
    <s v=""/>
    <m/>
    <n v="0"/>
    <n v="1"/>
    <n v="8.5"/>
    <s v="Southeast Asia"/>
    <m/>
    <x v="0"/>
    <x v="2"/>
    <n v="0"/>
    <s v=""/>
    <x v="0"/>
  </r>
  <r>
    <s v="DL-03524"/>
    <s v="CUST-1423"/>
    <s v="CMP-350"/>
    <x v="3"/>
    <s v="Prospecting"/>
    <s v="$16,450"/>
    <n v="16450"/>
    <x v="8"/>
    <x v="21"/>
    <x v="19"/>
    <s v="2022-09-12"/>
    <d v="2022-09-12T00:00:00"/>
    <d v="2022-11-12T00:00:00"/>
    <d v="2022-11-12T00:00:00"/>
    <m/>
    <s v=""/>
    <m/>
    <n v="0"/>
    <n v="1"/>
    <m/>
    <s v="Middle East"/>
    <m/>
    <x v="0"/>
    <x v="0"/>
    <n v="0"/>
    <s v=""/>
    <x v="0"/>
  </r>
  <r>
    <s v="DL-03525"/>
    <s v="CUST-1282"/>
    <s v="CMP-272"/>
    <x v="3"/>
    <s v="Proposal"/>
    <s v="10454"/>
    <n v="10454"/>
    <x v="7"/>
    <x v="9"/>
    <x v="8"/>
    <s v="2024-03-21"/>
    <d v="2024-03-21T00:00:00"/>
    <d v="2024-06-26T00:00:00"/>
    <d v="2024-06-26T00:00:00"/>
    <m/>
    <s v=""/>
    <m/>
    <n v="0"/>
    <n v="1"/>
    <m/>
    <s v="South Asia"/>
    <m/>
    <x v="0"/>
    <x v="1"/>
    <n v="0"/>
    <s v=""/>
    <x v="0"/>
  </r>
  <r>
    <s v="DL-03526"/>
    <s v="CUST-0644"/>
    <s v="CMP-055"/>
    <x v="3"/>
    <s v="Demo"/>
    <s v="8K"/>
    <n v="8000"/>
    <x v="5"/>
    <x v="7"/>
    <x v="6"/>
    <s v="2024-11-15"/>
    <d v="2024-11-15T00:00:00"/>
    <d v="2024-12-08T00:00:00"/>
    <d v="2024-12-08T00:00:00"/>
    <m/>
    <s v=""/>
    <m/>
    <n v="0"/>
    <n v="1"/>
    <n v="0.9"/>
    <s v="South Asia"/>
    <m/>
    <x v="0"/>
    <x v="1"/>
    <n v="0"/>
    <s v=""/>
    <x v="0"/>
  </r>
  <r>
    <s v="DL-03527"/>
    <s v="CUST-1197"/>
    <s v="CMP-080"/>
    <x v="3"/>
    <s v="Demo"/>
    <s v="15927"/>
    <n v="15927"/>
    <x v="7"/>
    <x v="1"/>
    <x v="1"/>
    <s v="2022-06-29"/>
    <d v="2022-06-29T00:00:00"/>
    <d v="2022-11-29T00:00:00"/>
    <d v="2022-11-29T00:00:00"/>
    <m/>
    <s v=""/>
    <m/>
    <n v="0"/>
    <n v="1"/>
    <n v="18.8"/>
    <s v="Middle East"/>
    <m/>
    <x v="0"/>
    <x v="2"/>
    <n v="0"/>
    <s v=""/>
    <x v="0"/>
  </r>
  <r>
    <s v="DL-03528"/>
    <s v="CUST-0161"/>
    <s v="CMP-043"/>
    <x v="3"/>
    <s v="Closed Won"/>
    <s v="14044"/>
    <n v="14044"/>
    <x v="1"/>
    <x v="34"/>
    <x v="16"/>
    <s v="2023-06-13"/>
    <d v="2023-06-13T00:00:00"/>
    <d v="2023-09-10T00:00:00"/>
    <d v="2023-09-10T00:00:00"/>
    <d v="2023-08-31T00:00:00"/>
    <d v="2023-08-31T00:00:00"/>
    <n v="79"/>
    <n v="0"/>
    <n v="1"/>
    <n v="13.9"/>
    <s v="East Africa"/>
    <m/>
    <x v="1"/>
    <x v="1"/>
    <n v="1"/>
    <n v="-10"/>
    <x v="1"/>
  </r>
  <r>
    <s v="DL-03529"/>
    <s v="CUST-0573"/>
    <s v="CMP-035"/>
    <x v="3"/>
    <s v="Negotiation"/>
    <s v="$12,658"/>
    <n v="12658"/>
    <x v="5"/>
    <x v="0"/>
    <x v="0"/>
    <s v="2024-07-09"/>
    <d v="2024-07-09T00:00:00"/>
    <d v="2024-09-21T00:00:00"/>
    <d v="2024-09-21T00:00:00"/>
    <m/>
    <s v=""/>
    <m/>
    <n v="0"/>
    <n v="1"/>
    <n v="12.7"/>
    <s v="South Asia"/>
    <m/>
    <x v="0"/>
    <x v="0"/>
    <n v="0"/>
    <s v=""/>
    <x v="0"/>
  </r>
  <r>
    <s v="DL-03530"/>
    <s v="CUST-0793"/>
    <s v="CMP-256"/>
    <x v="2"/>
    <s v="Negotiation"/>
    <s v="$24,064"/>
    <n v="24064"/>
    <x v="1"/>
    <x v="19"/>
    <x v="17"/>
    <s v="2022-11-29"/>
    <d v="2022-11-29T00:00:00"/>
    <d v="2023-04-18T00:00:00"/>
    <d v="2023-04-18T00:00:00"/>
    <m/>
    <s v=""/>
    <m/>
    <n v="0"/>
    <n v="1"/>
    <n v="4.5999999999999996"/>
    <s v="Middle East"/>
    <m/>
    <x v="0"/>
    <x v="0"/>
    <n v="0"/>
    <s v=""/>
    <x v="0"/>
  </r>
  <r>
    <s v="DL-03531"/>
    <s v="CUST-0187"/>
    <s v="CMP-365"/>
    <x v="3"/>
    <s v="Qualification"/>
    <s v="7101"/>
    <n v="7101"/>
    <x v="5"/>
    <x v="19"/>
    <x v="17"/>
    <s v="2024-06-28"/>
    <d v="2024-06-28T00:00:00"/>
    <d v="2024-07-22T00:00:00"/>
    <d v="2024-07-22T00:00:00"/>
    <m/>
    <s v=""/>
    <m/>
    <n v="0"/>
    <n v="1"/>
    <n v="21.3"/>
    <s v="ANZ"/>
    <m/>
    <x v="0"/>
    <x v="0"/>
    <n v="0"/>
    <s v=""/>
    <x v="0"/>
  </r>
  <r>
    <s v="DL-03532"/>
    <s v="CUST-1349"/>
    <s v=""/>
    <x v="3"/>
    <s v="Demo"/>
    <s v="5,006"/>
    <n v="5006"/>
    <x v="8"/>
    <x v="3"/>
    <x v="3"/>
    <s v="2024-07-27"/>
    <d v="2024-07-27T00:00:00"/>
    <d v="2024-11-06T00:00:00"/>
    <d v="2024-11-06T00:00:00"/>
    <m/>
    <s v=""/>
    <m/>
    <n v="0"/>
    <n v="1"/>
    <n v="19"/>
    <s v="ANZ"/>
    <m/>
    <x v="0"/>
    <x v="2"/>
    <n v="0"/>
    <s v=""/>
    <x v="0"/>
  </r>
  <r>
    <s v="DL-03533"/>
    <s v="CUST-0422"/>
    <s v=""/>
    <x v="1"/>
    <s v="Demo"/>
    <s v="92073"/>
    <n v="92073"/>
    <x v="7"/>
    <x v="16"/>
    <x v="15"/>
    <s v="2023-01-28"/>
    <d v="2023-01-28T00:00:00"/>
    <d v="2023-05-27T00:00:00"/>
    <d v="2023-05-27T00:00:00"/>
    <m/>
    <s v=""/>
    <m/>
    <n v="0"/>
    <n v="1"/>
    <n v="2"/>
    <s v="East Africa"/>
    <m/>
    <x v="0"/>
    <x v="2"/>
    <n v="0"/>
    <s v=""/>
    <x v="0"/>
  </r>
  <r>
    <s v="DL-03534"/>
    <s v="CUST-1175"/>
    <s v="CMP-008"/>
    <x v="0"/>
    <s v="Negotiation"/>
    <s v="$8,021"/>
    <n v="8021"/>
    <x v="1"/>
    <x v="7"/>
    <x v="6"/>
    <s v="2022-03-07"/>
    <d v="2022-03-07T00:00:00"/>
    <d v="2022-07-31T00:00:00"/>
    <d v="2022-07-31T00:00:00"/>
    <m/>
    <s v=""/>
    <m/>
    <n v="0"/>
    <n v="1"/>
    <n v="1.4"/>
    <s v="Middle East"/>
    <m/>
    <x v="0"/>
    <x v="1"/>
    <n v="0"/>
    <s v=""/>
    <x v="0"/>
  </r>
  <r>
    <s v="DL-03535"/>
    <s v="CUST-1352"/>
    <s v=""/>
    <x v="1"/>
    <s v="Qualification"/>
    <s v="$77,958"/>
    <n v="77958"/>
    <x v="5"/>
    <x v="10"/>
    <x v="9"/>
    <s v="2022-03-03"/>
    <d v="2022-03-03T00:00:00"/>
    <d v="2022-07-09T00:00:00"/>
    <d v="2022-07-09T00:00:00"/>
    <m/>
    <s v=""/>
    <m/>
    <n v="0"/>
    <n v="1"/>
    <n v="16"/>
    <s v="Southeast Asia"/>
    <m/>
    <x v="0"/>
    <x v="2"/>
    <n v="0"/>
    <s v=""/>
    <x v="0"/>
  </r>
  <r>
    <s v="DL-03536"/>
    <s v="CUST-1343"/>
    <s v="CMP-336"/>
    <x v="1"/>
    <s v="Qualification"/>
    <s v="103K"/>
    <n v="103000"/>
    <x v="0"/>
    <x v="22"/>
    <x v="20"/>
    <s v="2024-07-02"/>
    <d v="2024-07-02T00:00:00"/>
    <d v="2024-11-30T00:00:00"/>
    <d v="2024-11-30T00:00:00"/>
    <m/>
    <s v=""/>
    <m/>
    <n v="0"/>
    <n v="1"/>
    <n v="24.6"/>
    <s v="East Africa"/>
    <m/>
    <x v="0"/>
    <x v="0"/>
    <n v="0"/>
    <s v=""/>
    <x v="0"/>
  </r>
  <r>
    <s v="DL-03537"/>
    <s v="CUST-0017"/>
    <s v="CMP-298"/>
    <x v="1"/>
    <s v="Proposal"/>
    <s v="73395"/>
    <n v="73395"/>
    <x v="7"/>
    <x v="4"/>
    <x v="4"/>
    <s v="2024-09-03"/>
    <d v="2024-09-03T00:00:00"/>
    <d v="2024-12-23T00:00:00"/>
    <d v="2024-12-23T00:00:00"/>
    <m/>
    <s v=""/>
    <m/>
    <n v="0"/>
    <n v="1"/>
    <n v="29.7"/>
    <s v="South Asia"/>
    <m/>
    <x v="0"/>
    <x v="2"/>
    <n v="0"/>
    <s v=""/>
    <x v="0"/>
  </r>
  <r>
    <s v="DL-03538"/>
    <s v="CUST-1083"/>
    <s v="CMP-320"/>
    <x v="4"/>
    <s v="Closed Won"/>
    <s v="8588"/>
    <n v="8588"/>
    <x v="7"/>
    <x v="17"/>
    <x v="16"/>
    <s v="25/06/2022"/>
    <d v="2022-06-25T00:00:00"/>
    <d v="2022-11-14T00:00:00"/>
    <d v="2022-11-14T00:00:00"/>
    <d v="2022-12-13T00:00:00"/>
    <d v="2022-12-13T00:00:00"/>
    <n v="171"/>
    <n v="0"/>
    <n v="1"/>
    <n v="9.1"/>
    <s v="East Africa"/>
    <m/>
    <x v="1"/>
    <x v="2"/>
    <n v="1"/>
    <n v="29"/>
    <x v="1"/>
  </r>
  <r>
    <s v="DL-03539"/>
    <s v="CUST-1476"/>
    <s v="CMP-184"/>
    <x v="0"/>
    <s v="Proposal"/>
    <s v="$8,793"/>
    <n v="8793"/>
    <x v="0"/>
    <x v="3"/>
    <x v="3"/>
    <s v="2023-05-19"/>
    <d v="2023-05-19T00:00:00"/>
    <d v="2023-06-15T00:00:00"/>
    <d v="2023-06-15T00:00:00"/>
    <m/>
    <s v=""/>
    <m/>
    <n v="0"/>
    <n v="1"/>
    <n v="27.3"/>
    <s v="South Asia"/>
    <m/>
    <x v="0"/>
    <x v="0"/>
    <n v="0"/>
    <s v=""/>
    <x v="0"/>
  </r>
  <r>
    <s v="DL-03540"/>
    <s v="CUST-0304"/>
    <s v="CMP-274"/>
    <x v="2"/>
    <s v="Closed Lost"/>
    <s v="20734"/>
    <n v="20734"/>
    <x v="0"/>
    <x v="6"/>
    <x v="2"/>
    <s v="2024-09-18"/>
    <d v="2024-09-18T00:00:00"/>
    <d v="2025-01-07T00:00:00"/>
    <d v="2025-01-07T00:00:00"/>
    <d v="2024-12-23T00:00:00"/>
    <d v="2024-12-23T00:00:00"/>
    <n v="96"/>
    <n v="0"/>
    <n v="1"/>
    <n v="5.0999999999999996"/>
    <s v="ANZ"/>
    <m/>
    <x v="2"/>
    <x v="2"/>
    <n v="1"/>
    <n v="-15"/>
    <x v="1"/>
  </r>
  <r>
    <s v="DL-03541"/>
    <s v="CUST-0705"/>
    <s v=""/>
    <x v="0"/>
    <s v="Proposal"/>
    <s v="$7,256"/>
    <n v="7256"/>
    <x v="3"/>
    <x v="6"/>
    <x v="2"/>
    <s v="2023-07-04"/>
    <d v="2023-07-04T00:00:00"/>
    <d v="2023-07-25T00:00:00"/>
    <d v="2023-07-25T00:00:00"/>
    <m/>
    <s v=""/>
    <m/>
    <n v="0"/>
    <n v="1"/>
    <n v="0"/>
    <s v="ANZ"/>
    <m/>
    <x v="0"/>
    <x v="1"/>
    <n v="0"/>
    <s v=""/>
    <x v="0"/>
  </r>
  <r>
    <s v="DL-03542"/>
    <s v="CUST-0628"/>
    <s v="CMP-355"/>
    <x v="2"/>
    <s v="Demo"/>
    <s v="20,958"/>
    <n v="20958"/>
    <x v="0"/>
    <x v="4"/>
    <x v="4"/>
    <s v="2022-09-18"/>
    <d v="2022-09-18T00:00:00"/>
    <d v="2022-12-29T00:00:00"/>
    <d v="2022-12-29T00:00:00"/>
    <m/>
    <s v=""/>
    <m/>
    <n v="0"/>
    <n v="1"/>
    <n v="19.7"/>
    <s v="East Africa"/>
    <m/>
    <x v="0"/>
    <x v="2"/>
    <n v="0"/>
    <s v=""/>
    <x v="0"/>
  </r>
  <r>
    <s v="DL-03543"/>
    <s v="CUST-1397"/>
    <s v="CMP-280"/>
    <x v="2"/>
    <s v="Demo"/>
    <s v="16725"/>
    <n v="16725"/>
    <x v="1"/>
    <x v="17"/>
    <x v="16"/>
    <s v="2022-03-25"/>
    <d v="2022-03-25T00:00:00"/>
    <d v="2022-08-01T00:00:00"/>
    <d v="2022-08-01T00:00:00"/>
    <m/>
    <s v=""/>
    <m/>
    <n v="0"/>
    <n v="1"/>
    <n v="11.6"/>
    <s v="Southeast Asia"/>
    <m/>
    <x v="0"/>
    <x v="0"/>
    <n v="0"/>
    <s v=""/>
    <x v="0"/>
  </r>
  <r>
    <s v="DL-03544"/>
    <s v="CUST-1484"/>
    <s v="CMP-294"/>
    <x v="3"/>
    <s v="Proposal"/>
    <s v="17097"/>
    <n v="17097"/>
    <x v="3"/>
    <x v="11"/>
    <x v="10"/>
    <s v="2023-01-05"/>
    <d v="2023-01-05T00:00:00"/>
    <d v="2023-02-22T00:00:00"/>
    <d v="2023-02-22T00:00:00"/>
    <m/>
    <s v=""/>
    <m/>
    <n v="0"/>
    <n v="1"/>
    <n v="0.3"/>
    <s v="Southeast Asia"/>
    <m/>
    <x v="0"/>
    <x v="0"/>
    <n v="0"/>
    <s v=""/>
    <x v="0"/>
  </r>
  <r>
    <s v="DL-03545"/>
    <s v="CUST-0745"/>
    <s v=""/>
    <x v="0"/>
    <s v="Proposal"/>
    <s v="4199"/>
    <n v="4199"/>
    <x v="5"/>
    <x v="4"/>
    <x v="4"/>
    <s v="2022-12-13"/>
    <d v="2022-12-13T00:00:00"/>
    <m/>
    <s v=""/>
    <m/>
    <s v=""/>
    <m/>
    <n v="0"/>
    <n v="1"/>
    <n v="18.899999999999999"/>
    <s v="East Africa"/>
    <m/>
    <x v="0"/>
    <x v="2"/>
    <n v="0"/>
    <s v=""/>
    <x v="0"/>
  </r>
  <r>
    <s v="DL-03546"/>
    <s v="CUST-0455"/>
    <s v="CMP-217"/>
    <x v="4"/>
    <s v="Prospecting"/>
    <s v="$4,181"/>
    <n v="4181"/>
    <x v="3"/>
    <x v="0"/>
    <x v="0"/>
    <s v="2022-06-19"/>
    <d v="2022-06-19T00:00:00"/>
    <d v="2022-09-05T00:00:00"/>
    <d v="2022-09-05T00:00:00"/>
    <m/>
    <s v=""/>
    <m/>
    <n v="0"/>
    <n v="1"/>
    <n v="18.7"/>
    <s v="Southeast Asia"/>
    <m/>
    <x v="0"/>
    <x v="2"/>
    <n v="0"/>
    <s v=""/>
    <x v="0"/>
  </r>
  <r>
    <s v="DL-03547"/>
    <s v="CUST-0244"/>
    <s v="CMP-015"/>
    <x v="1"/>
    <s v="Closed Won"/>
    <s v="128,325"/>
    <n v="128325"/>
    <x v="4"/>
    <x v="11"/>
    <x v="10"/>
    <s v="2024-10-11"/>
    <d v="2024-10-11T00:00:00"/>
    <d v="2024-12-15T00:00:00"/>
    <d v="2024-12-15T00:00:00"/>
    <d v="2025-04-16T00:00:00"/>
    <d v="2025-04-16T00:00:00"/>
    <n v="187"/>
    <n v="1"/>
    <n v="4"/>
    <m/>
    <s v="Middle East"/>
    <m/>
    <x v="1"/>
    <x v="0"/>
    <n v="1"/>
    <n v="122"/>
    <x v="0"/>
  </r>
  <r>
    <s v="DL-03548"/>
    <s v="CUST-1304"/>
    <s v=""/>
    <x v="1"/>
    <s v="Closed Lost"/>
    <s v="$171,438"/>
    <n v="171438"/>
    <x v="5"/>
    <x v="25"/>
    <x v="21"/>
    <s v="2022-05-07"/>
    <d v="2022-05-07T00:00:00"/>
    <d v="2022-08-25T00:00:00"/>
    <d v="2022-08-25T00:00:00"/>
    <d v="2022-10-11T00:00:00"/>
    <d v="2022-10-11T00:00:00"/>
    <n v="157"/>
    <n v="0"/>
    <n v="1"/>
    <m/>
    <s v="ANZ"/>
    <m/>
    <x v="2"/>
    <x v="0"/>
    <n v="1"/>
    <n v="47"/>
    <x v="0"/>
  </r>
  <r>
    <s v="DL-03549"/>
    <s v="CUST-1014"/>
    <s v="CMP-032"/>
    <x v="2"/>
    <s v="Closed Won"/>
    <s v="$21,323"/>
    <n v="21323"/>
    <x v="6"/>
    <x v="8"/>
    <x v="7"/>
    <s v="2022-12-29"/>
    <d v="2022-12-29T00:00:00"/>
    <d v="2023-02-13T00:00:00"/>
    <d v="2023-02-13T00:00:00"/>
    <d v="2023-01-18T00:00:00"/>
    <d v="2023-01-18T00:00:00"/>
    <n v="20"/>
    <n v="0"/>
    <n v="1"/>
    <n v="29.8"/>
    <s v="Southeast Asia"/>
    <m/>
    <x v="1"/>
    <x v="1"/>
    <n v="1"/>
    <n v="-26"/>
    <x v="1"/>
  </r>
  <r>
    <s v="DL-03550"/>
    <s v="CUST-0488"/>
    <s v="CMP-251"/>
    <x v="4"/>
    <s v="Closed Won"/>
    <s v="13715"/>
    <n v="13715"/>
    <x v="2"/>
    <x v="25"/>
    <x v="21"/>
    <s v="2024-03-01"/>
    <d v="2024-03-01T00:00:00"/>
    <d v="2024-07-26T00:00:00"/>
    <d v="2024-07-26T00:00:00"/>
    <d v="2024-06-02T00:00:00"/>
    <d v="2024-06-02T00:00:00"/>
    <n v="93"/>
    <n v="0"/>
    <n v="1"/>
    <m/>
    <s v="East Africa"/>
    <m/>
    <x v="1"/>
    <x v="0"/>
    <n v="1"/>
    <n v="-54"/>
    <x v="1"/>
  </r>
  <r>
    <s v="DL-03551"/>
    <s v="CUST-0466"/>
    <s v="CMP-346"/>
    <x v="3"/>
    <s v="Closed Lost"/>
    <s v="$16,463"/>
    <n v="16463"/>
    <x v="2"/>
    <x v="0"/>
    <x v="0"/>
    <s v="2024-07-12"/>
    <d v="2024-07-12T00:00:00"/>
    <d v="2024-09-18T00:00:00"/>
    <d v="2024-09-18T00:00:00"/>
    <d v="2025-01-27T00:00:00"/>
    <d v="2025-01-27T00:00:00"/>
    <n v="199"/>
    <n v="0"/>
    <n v="1"/>
    <n v="5.8"/>
    <s v="South Asia"/>
    <m/>
    <x v="2"/>
    <x v="1"/>
    <n v="1"/>
    <n v="131"/>
    <x v="0"/>
  </r>
  <r>
    <s v="DL-03552"/>
    <s v="CUST-0043"/>
    <s v="CMP-275"/>
    <x v="4"/>
    <s v="Negotiation"/>
    <s v="9815"/>
    <n v="9815"/>
    <x v="3"/>
    <x v="20"/>
    <x v="18"/>
    <s v="2022-05-29"/>
    <d v="2022-05-29T00:00:00"/>
    <d v="2022-06-26T00:00:00"/>
    <d v="2022-06-26T00:00:00"/>
    <m/>
    <s v=""/>
    <m/>
    <n v="0"/>
    <n v="1"/>
    <m/>
    <s v="Southeast Asia"/>
    <m/>
    <x v="0"/>
    <x v="2"/>
    <n v="0"/>
    <s v=""/>
    <x v="0"/>
  </r>
  <r>
    <s v="DL-03553"/>
    <s v="CUST-1460"/>
    <s v="CMP-397"/>
    <x v="2"/>
    <s v="Demo"/>
    <s v="35332"/>
    <n v="35332"/>
    <x v="1"/>
    <x v="3"/>
    <x v="3"/>
    <s v="17/02/2023"/>
    <d v="2023-02-17T00:00:00"/>
    <d v="2023-06-28T00:00:00"/>
    <d v="2023-06-28T00:00:00"/>
    <m/>
    <s v=""/>
    <m/>
    <n v="0"/>
    <n v="1"/>
    <n v="8.9"/>
    <s v="ANZ"/>
    <m/>
    <x v="0"/>
    <x v="1"/>
    <n v="0"/>
    <s v=""/>
    <x v="0"/>
  </r>
  <r>
    <s v="DL-03554"/>
    <s v="CUST-1163"/>
    <s v="CMP-101"/>
    <x v="3"/>
    <s v="Qualification"/>
    <s v="18K"/>
    <n v="18000"/>
    <x v="2"/>
    <x v="8"/>
    <x v="7"/>
    <s v="2024-12-02"/>
    <d v="2024-12-02T00:00:00"/>
    <d v="2025-04-25T00:00:00"/>
    <d v="2025-04-25T00:00:00"/>
    <m/>
    <s v=""/>
    <m/>
    <n v="0"/>
    <n v="1"/>
    <n v="16.899999999999999"/>
    <s v="Southeast Asia"/>
    <m/>
    <x v="0"/>
    <x v="0"/>
    <n v="0"/>
    <s v=""/>
    <x v="0"/>
  </r>
  <r>
    <s v="DL-03555"/>
    <s v="CUST-0770"/>
    <s v="CMP-188"/>
    <x v="1"/>
    <s v="Closed Lost"/>
    <s v="$93,902"/>
    <n v="93902"/>
    <x v="3"/>
    <x v="15"/>
    <x v="14"/>
    <s v="2022-10-05"/>
    <d v="2022-10-05T00:00:00"/>
    <d v="2022-11-21T00:00:00"/>
    <d v="2022-11-21T00:00:00"/>
    <d v="2023-02-06T00:00:00"/>
    <d v="2023-02-06T00:00:00"/>
    <n v="124"/>
    <n v="0"/>
    <n v="1"/>
    <m/>
    <s v="ANZ"/>
    <m/>
    <x v="2"/>
    <x v="0"/>
    <n v="1"/>
    <n v="77"/>
    <x v="0"/>
  </r>
  <r>
    <s v="DL-03556"/>
    <s v="CUST-0180"/>
    <s v="CMP-116"/>
    <x v="4"/>
    <s v="Proposal"/>
    <s v="$3,783"/>
    <n v="3783"/>
    <x v="6"/>
    <x v="21"/>
    <x v="19"/>
    <s v="2022-03-26"/>
    <d v="2022-03-26T00:00:00"/>
    <d v="2022-05-27T00:00:00"/>
    <d v="2022-05-27T00:00:00"/>
    <m/>
    <s v=""/>
    <m/>
    <n v="0"/>
    <n v="1"/>
    <n v="16.899999999999999"/>
    <s v="Southeast Asia"/>
    <m/>
    <x v="0"/>
    <x v="2"/>
    <n v="0"/>
    <s v=""/>
    <x v="0"/>
  </r>
  <r>
    <s v="DL-03557"/>
    <s v="CUST-0873"/>
    <s v=""/>
    <x v="4"/>
    <s v="Closed Won"/>
    <s v="13934"/>
    <n v="13934"/>
    <x v="0"/>
    <x v="8"/>
    <x v="7"/>
    <s v="2022-05-07"/>
    <d v="2022-05-07T00:00:00"/>
    <d v="2022-06-24T00:00:00"/>
    <d v="2022-06-24T00:00:00"/>
    <d v="2022-10-26T00:00:00"/>
    <d v="2022-10-26T00:00:00"/>
    <n v="172"/>
    <n v="0"/>
    <n v="1"/>
    <n v="24"/>
    <s v="ANZ"/>
    <m/>
    <x v="1"/>
    <x v="1"/>
    <n v="1"/>
    <n v="124"/>
    <x v="0"/>
  </r>
  <r>
    <s v="DL-03558"/>
    <s v="CUST-0340"/>
    <s v="CMP-343"/>
    <x v="1"/>
    <s v="Qualification"/>
    <s v="$192,345"/>
    <n v="192345"/>
    <x v="8"/>
    <x v="8"/>
    <x v="7"/>
    <s v="2023-01-15"/>
    <d v="2023-01-15T00:00:00"/>
    <d v="2023-03-13T00:00:00"/>
    <d v="2023-03-13T00:00:00"/>
    <m/>
    <s v=""/>
    <m/>
    <n v="0"/>
    <n v="1"/>
    <n v="33.9"/>
    <s v="South Asia"/>
    <m/>
    <x v="0"/>
    <x v="2"/>
    <n v="0"/>
    <s v=""/>
    <x v="0"/>
  </r>
  <r>
    <s v="DL-03559"/>
    <s v="CUST-0683"/>
    <s v=""/>
    <x v="4"/>
    <s v="Closed Won"/>
    <s v="3173"/>
    <n v="3173"/>
    <x v="6"/>
    <x v="17"/>
    <x v="16"/>
    <s v="2023-07-10"/>
    <d v="2023-07-10T00:00:00"/>
    <d v="2023-10-01T00:00:00"/>
    <d v="2023-10-01T00:00:00"/>
    <d v="2023-12-10T00:00:00"/>
    <d v="2023-12-10T00:00:00"/>
    <n v="153"/>
    <n v="0"/>
    <n v="1"/>
    <n v="15.8"/>
    <s v="East Africa"/>
    <m/>
    <x v="1"/>
    <x v="1"/>
    <n v="1"/>
    <n v="70"/>
    <x v="0"/>
  </r>
  <r>
    <s v="DL-03560"/>
    <s v="CUST-0789"/>
    <s v=""/>
    <x v="4"/>
    <s v="Proposal"/>
    <s v="8924"/>
    <n v="8924"/>
    <x v="6"/>
    <x v="22"/>
    <x v="20"/>
    <s v="2022-08-05"/>
    <d v="2022-08-05T00:00:00"/>
    <d v="2022-12-17T00:00:00"/>
    <d v="2022-12-17T00:00:00"/>
    <m/>
    <s v=""/>
    <m/>
    <n v="0"/>
    <n v="1"/>
    <n v="29.5"/>
    <s v="ANZ"/>
    <m/>
    <x v="0"/>
    <x v="2"/>
    <n v="0"/>
    <s v=""/>
    <x v="0"/>
  </r>
  <r>
    <s v="DL-03561"/>
    <s v="CUST-0211"/>
    <s v="CMP-244"/>
    <x v="3"/>
    <s v="Demo"/>
    <s v="21231"/>
    <n v="21231"/>
    <x v="2"/>
    <x v="20"/>
    <x v="18"/>
    <s v="2024-06-20"/>
    <d v="2024-06-20T00:00:00"/>
    <d v="2024-12-10T00:00:00"/>
    <d v="2024-12-10T00:00:00"/>
    <m/>
    <s v=""/>
    <m/>
    <n v="0"/>
    <n v="1"/>
    <n v="11.3"/>
    <s v="Middle East"/>
    <m/>
    <x v="0"/>
    <x v="2"/>
    <n v="0"/>
    <s v=""/>
    <x v="0"/>
  </r>
  <r>
    <s v="DL-03562"/>
    <s v="CUST-1058"/>
    <s v=""/>
    <x v="2"/>
    <s v="Closed Lost"/>
    <s v="43K"/>
    <n v="43000"/>
    <x v="5"/>
    <x v="1"/>
    <x v="1"/>
    <s v="2022-09-13"/>
    <d v="2022-09-13T00:00:00"/>
    <d v="2022-12-22T00:00:00"/>
    <d v="2022-12-22T00:00:00"/>
    <d v="2022-10-22T00:00:00"/>
    <d v="2022-10-22T00:00:00"/>
    <n v="39"/>
    <n v="0"/>
    <n v="1"/>
    <n v="15.1"/>
    <s v="South Asia"/>
    <m/>
    <x v="2"/>
    <x v="2"/>
    <n v="1"/>
    <n v="-61"/>
    <x v="1"/>
  </r>
  <r>
    <s v="DL-03563"/>
    <s v="CUST-0560"/>
    <s v="CMP-029"/>
    <x v="3"/>
    <s v="Demo"/>
    <s v="11,136"/>
    <n v="11136"/>
    <x v="2"/>
    <x v="8"/>
    <x v="7"/>
    <s v="2023-04-04"/>
    <d v="2023-04-04T00:00:00"/>
    <d v="2023-08-05T00:00:00"/>
    <d v="2023-08-05T00:00:00"/>
    <m/>
    <s v=""/>
    <m/>
    <n v="0"/>
    <n v="1"/>
    <n v="12.1"/>
    <s v="ANZ"/>
    <m/>
    <x v="0"/>
    <x v="2"/>
    <n v="0"/>
    <s v=""/>
    <x v="0"/>
  </r>
  <r>
    <s v="DL-03564"/>
    <s v="CUST-0367"/>
    <s v="CMP-206"/>
    <x v="2"/>
    <s v="Closed Won"/>
    <s v="14,356"/>
    <n v="14356"/>
    <x v="7"/>
    <x v="6"/>
    <x v="2"/>
    <s v="2024-12-21"/>
    <d v="2024-12-21T00:00:00"/>
    <d v="2025-03-09T00:00:00"/>
    <d v="2025-03-09T00:00:00"/>
    <d v="2025-03-09T00:00:00"/>
    <d v="2025-03-09T00:00:00"/>
    <n v="78"/>
    <n v="1"/>
    <n v="1"/>
    <m/>
    <s v="East Africa"/>
    <m/>
    <x v="1"/>
    <x v="2"/>
    <n v="1"/>
    <n v="0"/>
    <x v="1"/>
  </r>
  <r>
    <s v="DL-03565"/>
    <s v="CUST-1236"/>
    <s v="CMP-356"/>
    <x v="0"/>
    <s v="Qualification"/>
    <s v="3,004"/>
    <n v="3004"/>
    <x v="8"/>
    <x v="4"/>
    <x v="4"/>
    <s v="2024-10-06"/>
    <d v="2024-10-06T00:00:00"/>
    <d v="2025-02-23T00:00:00"/>
    <d v="2025-02-23T00:00:00"/>
    <m/>
    <s v=""/>
    <m/>
    <n v="0"/>
    <n v="1"/>
    <m/>
    <s v="Southeast Asia"/>
    <m/>
    <x v="0"/>
    <x v="1"/>
    <n v="0"/>
    <s v=""/>
    <x v="0"/>
  </r>
  <r>
    <s v="DL-03566"/>
    <s v="CUST-0496"/>
    <s v="CMP-243"/>
    <x v="2"/>
    <s v="Qualification"/>
    <s v="$39,968"/>
    <n v="39968"/>
    <x v="7"/>
    <x v="10"/>
    <x v="9"/>
    <s v="2023-05-26"/>
    <d v="2023-05-26T00:00:00"/>
    <d v="2023-10-26T00:00:00"/>
    <d v="2023-10-26T00:00:00"/>
    <m/>
    <s v=""/>
    <m/>
    <n v="0"/>
    <n v="1"/>
    <m/>
    <s v="ANZ"/>
    <m/>
    <x v="0"/>
    <x v="0"/>
    <n v="0"/>
    <s v=""/>
    <x v="0"/>
  </r>
  <r>
    <s v="DL-03567"/>
    <s v="CUST-1316"/>
    <s v="CMP-001"/>
    <x v="2"/>
    <s v="Closed Lost"/>
    <s v="46267"/>
    <n v="46267"/>
    <x v="0"/>
    <x v="0"/>
    <x v="0"/>
    <s v="2024-04-27"/>
    <d v="2024-04-27T00:00:00"/>
    <d v="2024-07-15T00:00:00"/>
    <d v="2024-07-15T00:00:00"/>
    <d v="2024-08-12T00:00:00"/>
    <d v="2024-08-12T00:00:00"/>
    <n v="107"/>
    <n v="0"/>
    <n v="1"/>
    <m/>
    <s v="South Asia"/>
    <m/>
    <x v="2"/>
    <x v="1"/>
    <n v="1"/>
    <n v="28"/>
    <x v="1"/>
  </r>
  <r>
    <s v="DL-03568"/>
    <s v="CUST-0234"/>
    <s v="CMP-097"/>
    <x v="2"/>
    <s v="Negotiation"/>
    <s v="26098"/>
    <n v="26098"/>
    <x v="5"/>
    <x v="10"/>
    <x v="9"/>
    <s v="2023-01-03"/>
    <d v="2023-01-03T00:00:00"/>
    <d v="2023-04-29T00:00:00"/>
    <d v="2023-04-29T00:00:00"/>
    <m/>
    <s v=""/>
    <m/>
    <n v="0"/>
    <n v="1"/>
    <n v="32.299999999999997"/>
    <s v="Middle East"/>
    <m/>
    <x v="0"/>
    <x v="0"/>
    <n v="0"/>
    <s v=""/>
    <x v="0"/>
  </r>
  <r>
    <s v="DL-03569"/>
    <s v="CUST-0657"/>
    <s v="CMP-224"/>
    <x v="1"/>
    <s v="Negotiation"/>
    <s v="154147"/>
    <n v="154147"/>
    <x v="7"/>
    <x v="12"/>
    <x v="11"/>
    <s v="2024-07-05"/>
    <d v="2024-07-05T00:00:00"/>
    <d v="2024-12-16T00:00:00"/>
    <d v="2024-12-16T00:00:00"/>
    <m/>
    <s v=""/>
    <m/>
    <n v="0"/>
    <n v="1"/>
    <n v="5.6"/>
    <s v="Middle East"/>
    <m/>
    <x v="0"/>
    <x v="1"/>
    <n v="0"/>
    <s v=""/>
    <x v="0"/>
  </r>
  <r>
    <s v="DL-03570"/>
    <s v="CUST-0936"/>
    <s v="CMP-239"/>
    <x v="1"/>
    <s v="Negotiation"/>
    <s v="82791"/>
    <n v="82791"/>
    <x v="1"/>
    <x v="17"/>
    <x v="16"/>
    <s v="2023-12-19"/>
    <d v="2023-12-19T00:00:00"/>
    <d v="2024-06-03T00:00:00"/>
    <d v="2024-06-03T00:00:00"/>
    <m/>
    <s v=""/>
    <m/>
    <n v="0"/>
    <n v="1"/>
    <n v="34.4"/>
    <s v="ANZ"/>
    <m/>
    <x v="0"/>
    <x v="0"/>
    <n v="0"/>
    <s v=""/>
    <x v="0"/>
  </r>
  <r>
    <s v="DL-03571"/>
    <s v="CUST-0284"/>
    <s v="CMP-322"/>
    <x v="0"/>
    <s v="Closed Won"/>
    <s v="4903"/>
    <n v="4903"/>
    <x v="1"/>
    <x v="14"/>
    <x v="13"/>
    <s v="2022-05-04"/>
    <d v="2022-05-04T00:00:00"/>
    <d v="2022-06-03T00:00:00"/>
    <d v="2022-06-03T00:00:00"/>
    <d v="2022-09-25T00:00:00"/>
    <d v="2022-09-25T00:00:00"/>
    <n v="144"/>
    <n v="0"/>
    <n v="1"/>
    <n v="14.3"/>
    <s v="ANZ"/>
    <m/>
    <x v="1"/>
    <x v="2"/>
    <n v="1"/>
    <n v="114"/>
    <x v="0"/>
  </r>
  <r>
    <s v="DL-03572"/>
    <s v="CUST-0991"/>
    <s v="CMP-141"/>
    <x v="0"/>
    <s v="Qualification"/>
    <s v="8280"/>
    <n v="8280"/>
    <x v="0"/>
    <x v="17"/>
    <x v="16"/>
    <s v="2023-10-09"/>
    <d v="2023-10-09T00:00:00"/>
    <d v="2024-01-01T00:00:00"/>
    <d v="2024-01-01T00:00:00"/>
    <m/>
    <s v=""/>
    <m/>
    <n v="0"/>
    <n v="1"/>
    <n v="22.2"/>
    <s v="East Africa"/>
    <m/>
    <x v="0"/>
    <x v="2"/>
    <n v="0"/>
    <s v=""/>
    <x v="0"/>
  </r>
  <r>
    <s v="DL-03573"/>
    <s v="CUST-0252"/>
    <s v="CMP-218"/>
    <x v="3"/>
    <s v="Qualification"/>
    <s v="4,743"/>
    <n v="4743"/>
    <x v="7"/>
    <x v="12"/>
    <x v="11"/>
    <s v="2024-07-06"/>
    <d v="2024-07-06T00:00:00"/>
    <d v="2024-12-10T00:00:00"/>
    <d v="2024-12-10T00:00:00"/>
    <m/>
    <s v=""/>
    <m/>
    <n v="0"/>
    <n v="1"/>
    <n v="13.5"/>
    <s v="ANZ"/>
    <m/>
    <x v="0"/>
    <x v="0"/>
    <n v="0"/>
    <s v=""/>
    <x v="0"/>
  </r>
  <r>
    <s v="DL-03574"/>
    <s v="CUST-1065"/>
    <s v=""/>
    <x v="4"/>
    <s v="Negotiation"/>
    <s v="11759"/>
    <n v="11759"/>
    <x v="1"/>
    <x v="7"/>
    <x v="6"/>
    <s v="2023-10-22"/>
    <d v="2023-10-22T00:00:00"/>
    <d v="2024-01-01T00:00:00"/>
    <d v="2024-01-01T00:00:00"/>
    <m/>
    <s v=""/>
    <m/>
    <n v="0"/>
    <n v="1"/>
    <m/>
    <s v="South Asia"/>
    <m/>
    <x v="0"/>
    <x v="1"/>
    <n v="0"/>
    <s v=""/>
    <x v="0"/>
  </r>
  <r>
    <s v="DL-03575"/>
    <s v="CUST-1332"/>
    <s v="CMP-223"/>
    <x v="4"/>
    <s v="Closed Won"/>
    <s v="$4,395"/>
    <n v="4395"/>
    <x v="6"/>
    <x v="17"/>
    <x v="16"/>
    <s v="2022-10-20"/>
    <d v="2022-10-20T00:00:00"/>
    <d v="2022-11-16T00:00:00"/>
    <d v="2022-11-16T00:00:00"/>
    <d v="2023-04-26T00:00:00"/>
    <d v="2023-04-26T00:00:00"/>
    <n v="188"/>
    <n v="0"/>
    <n v="1"/>
    <n v="30.8"/>
    <s v="South Asia"/>
    <m/>
    <x v="1"/>
    <x v="1"/>
    <n v="1"/>
    <n v="161"/>
    <x v="0"/>
  </r>
  <r>
    <s v="DL-03576"/>
    <s v="CUST-0830"/>
    <s v="CMP-389"/>
    <x v="1"/>
    <s v="Prospecting"/>
    <s v="116,389"/>
    <n v="116389"/>
    <x v="2"/>
    <x v="17"/>
    <x v="16"/>
    <s v="2024-05-20"/>
    <d v="2024-05-20T00:00:00"/>
    <d v="2024-06-05T00:00:00"/>
    <d v="2024-06-05T00:00:00"/>
    <m/>
    <s v=""/>
    <m/>
    <n v="0"/>
    <n v="1"/>
    <n v="3.6"/>
    <s v="East Africa"/>
    <m/>
    <x v="0"/>
    <x v="0"/>
    <n v="0"/>
    <s v=""/>
    <x v="0"/>
  </r>
  <r>
    <s v="DL-03577"/>
    <s v="CUST-1033"/>
    <s v=""/>
    <x v="0"/>
    <s v="Proposal"/>
    <s v="2919"/>
    <n v="2919"/>
    <x v="2"/>
    <x v="0"/>
    <x v="0"/>
    <s v="2022-08-14"/>
    <d v="2022-08-14T00:00:00"/>
    <d v="2022-09-21T00:00:00"/>
    <d v="2022-09-21T00:00:00"/>
    <m/>
    <s v=""/>
    <m/>
    <n v="0"/>
    <n v="1"/>
    <n v="17.100000000000001"/>
    <s v="ANZ"/>
    <m/>
    <x v="0"/>
    <x v="0"/>
    <n v="0"/>
    <s v=""/>
    <x v="0"/>
  </r>
  <r>
    <s v="DL-03578"/>
    <s v="CUST-1076"/>
    <s v="CMP-030"/>
    <x v="3"/>
    <s v="Negotiation"/>
    <s v="$21,447"/>
    <n v="21447"/>
    <x v="8"/>
    <x v="7"/>
    <x v="6"/>
    <s v="2022-09-13"/>
    <d v="2022-09-13T00:00:00"/>
    <d v="2022-11-19T00:00:00"/>
    <d v="2022-11-19T00:00:00"/>
    <m/>
    <s v=""/>
    <m/>
    <n v="0"/>
    <n v="1"/>
    <n v="11.3"/>
    <s v="South Asia"/>
    <m/>
    <x v="0"/>
    <x v="0"/>
    <n v="0"/>
    <s v=""/>
    <x v="0"/>
  </r>
  <r>
    <s v="DL-03579"/>
    <s v="CUST-1352"/>
    <s v="CMP-245"/>
    <x v="2"/>
    <s v="Demo"/>
    <s v="$42,712"/>
    <n v="42712"/>
    <x v="7"/>
    <x v="25"/>
    <x v="21"/>
    <s v="2024-11-14"/>
    <d v="2024-11-14T00:00:00"/>
    <d v="2025-04-04T00:00:00"/>
    <d v="2025-04-04T00:00:00"/>
    <m/>
    <s v=""/>
    <m/>
    <n v="0"/>
    <n v="1"/>
    <n v="17.7"/>
    <s v="Southeast Asia"/>
    <m/>
    <x v="0"/>
    <x v="2"/>
    <n v="0"/>
    <s v=""/>
    <x v="0"/>
  </r>
  <r>
    <s v="DL-03580"/>
    <s v="CUST-1093"/>
    <s v=""/>
    <x v="4"/>
    <s v="Closed Won"/>
    <s v="$6,645"/>
    <n v="6645"/>
    <x v="2"/>
    <x v="39"/>
    <x v="3"/>
    <s v="2023-02-15"/>
    <d v="2023-02-15T00:00:00"/>
    <d v="2023-07-23T00:00:00"/>
    <d v="2023-07-23T00:00:00"/>
    <d v="2023-08-11T00:00:00"/>
    <d v="2023-08-11T00:00:00"/>
    <n v="177"/>
    <n v="0"/>
    <n v="1"/>
    <n v="11.5"/>
    <s v="East Africa"/>
    <m/>
    <x v="1"/>
    <x v="0"/>
    <n v="1"/>
    <n v="19"/>
    <x v="1"/>
  </r>
  <r>
    <s v="DL-03581"/>
    <s v="CUST-0175"/>
    <s v=""/>
    <x v="3"/>
    <s v="Prospecting"/>
    <s v="$22,429"/>
    <n v="22429"/>
    <x v="6"/>
    <x v="11"/>
    <x v="10"/>
    <s v="2022-06-08"/>
    <d v="2022-06-08T00:00:00"/>
    <d v="2022-09-19T00:00:00"/>
    <d v="2022-09-19T00:00:00"/>
    <m/>
    <s v=""/>
    <m/>
    <n v="0"/>
    <n v="1"/>
    <n v="34.1"/>
    <s v="South Asia"/>
    <m/>
    <x v="0"/>
    <x v="0"/>
    <n v="0"/>
    <s v=""/>
    <x v="0"/>
  </r>
  <r>
    <s v="DL-03582"/>
    <s v="CUST-1064"/>
    <s v="CMP-286"/>
    <x v="0"/>
    <s v="Prospecting"/>
    <s v="$2,248"/>
    <n v="2248"/>
    <x v="0"/>
    <x v="4"/>
    <x v="4"/>
    <s v="2022-01-15"/>
    <d v="2022-01-15T00:00:00"/>
    <d v="2022-04-16T00:00:00"/>
    <d v="2022-04-16T00:00:00"/>
    <m/>
    <s v=""/>
    <m/>
    <n v="0"/>
    <n v="1"/>
    <n v="30.5"/>
    <s v="Southeast Asia"/>
    <m/>
    <x v="0"/>
    <x v="2"/>
    <n v="0"/>
    <s v=""/>
    <x v="0"/>
  </r>
  <r>
    <s v="DL-03583"/>
    <s v="CUST-0353"/>
    <s v="CMP-286"/>
    <x v="2"/>
    <s v="Qualification"/>
    <s v="$21,839"/>
    <n v="21839"/>
    <x v="5"/>
    <x v="0"/>
    <x v="0"/>
    <s v="2022-09-02"/>
    <d v="2022-09-02T00:00:00"/>
    <d v="2023-02-26T00:00:00"/>
    <d v="2023-02-26T00:00:00"/>
    <m/>
    <s v=""/>
    <m/>
    <n v="0"/>
    <n v="1"/>
    <n v="18"/>
    <s v="Middle East"/>
    <m/>
    <x v="0"/>
    <x v="0"/>
    <n v="0"/>
    <s v=""/>
    <x v="0"/>
  </r>
  <r>
    <s v="DL-03584"/>
    <s v="CUST-0902"/>
    <s v=""/>
    <x v="0"/>
    <s v="Prospecting"/>
    <s v="9,439"/>
    <n v="9439"/>
    <x v="2"/>
    <x v="27"/>
    <x v="8"/>
    <s v="2022-08-29"/>
    <d v="2022-08-29T00:00:00"/>
    <d v="2023-01-29T00:00:00"/>
    <d v="2023-01-29T00:00:00"/>
    <m/>
    <s v=""/>
    <m/>
    <n v="0"/>
    <n v="1"/>
    <n v="31.8"/>
    <s v="East Africa"/>
    <m/>
    <x v="0"/>
    <x v="2"/>
    <n v="0"/>
    <s v=""/>
    <x v="0"/>
  </r>
  <r>
    <s v="DL-03585"/>
    <s v="CUST-0628"/>
    <s v="CMP-313"/>
    <x v="3"/>
    <s v="Proposal"/>
    <s v="$9,325"/>
    <n v="9325"/>
    <x v="7"/>
    <x v="13"/>
    <x v="12"/>
    <s v="2022-01-17"/>
    <d v="2022-01-17T00:00:00"/>
    <d v="2022-06-14T00:00:00"/>
    <d v="2022-06-14T00:00:00"/>
    <m/>
    <s v=""/>
    <m/>
    <n v="0"/>
    <n v="1"/>
    <n v="17.399999999999999"/>
    <s v="ANZ"/>
    <m/>
    <x v="0"/>
    <x v="2"/>
    <n v="0"/>
    <s v=""/>
    <x v="0"/>
  </r>
  <r>
    <s v="DL-03586"/>
    <s v="CUST-0610"/>
    <s v=""/>
    <x v="2"/>
    <s v="Qualification"/>
    <s v="$10,881"/>
    <n v="10881"/>
    <x v="3"/>
    <x v="6"/>
    <x v="2"/>
    <s v="2022-04-13"/>
    <d v="2022-04-13T00:00:00"/>
    <d v="2022-06-11T00:00:00"/>
    <d v="2022-06-11T00:00:00"/>
    <m/>
    <s v=""/>
    <m/>
    <n v="0"/>
    <n v="1"/>
    <n v="33.299999999999997"/>
    <s v="South Asia"/>
    <m/>
    <x v="0"/>
    <x v="2"/>
    <n v="0"/>
    <s v=""/>
    <x v="0"/>
  </r>
  <r>
    <s v="DL-03587"/>
    <s v="CUST-0028"/>
    <s v="CMP-316"/>
    <x v="1"/>
    <s v="Closed Lost"/>
    <s v="$131,487"/>
    <n v="131487"/>
    <x v="6"/>
    <x v="20"/>
    <x v="18"/>
    <s v="2024-03-18"/>
    <d v="2024-03-18T00:00:00"/>
    <d v="2024-09-05T00:00:00"/>
    <d v="2024-09-05T00:00:00"/>
    <d v="2024-06-20T00:00:00"/>
    <d v="2024-06-20T00:00:00"/>
    <n v="94"/>
    <n v="0"/>
    <n v="1"/>
    <m/>
    <s v="South Asia"/>
    <m/>
    <x v="2"/>
    <x v="1"/>
    <n v="1"/>
    <n v="-77"/>
    <x v="1"/>
  </r>
  <r>
    <s v="DL-03588"/>
    <s v="CUST-1422"/>
    <s v=""/>
    <x v="1"/>
    <s v="Qualification"/>
    <s v="$113,720"/>
    <n v="113720"/>
    <x v="6"/>
    <x v="7"/>
    <x v="6"/>
    <s v="2023-05-30"/>
    <d v="2023-05-30T00:00:00"/>
    <d v="2023-11-08T00:00:00"/>
    <d v="2023-11-08T00:00:00"/>
    <m/>
    <s v=""/>
    <m/>
    <n v="0"/>
    <n v="1"/>
    <n v="27"/>
    <s v="ANZ"/>
    <m/>
    <x v="0"/>
    <x v="2"/>
    <n v="0"/>
    <s v=""/>
    <x v="0"/>
  </r>
  <r>
    <s v="DL-03589"/>
    <s v="CUST-0215"/>
    <s v="CMP-332"/>
    <x v="3"/>
    <s v="Prospecting"/>
    <s v="$9,639"/>
    <n v="9639"/>
    <x v="2"/>
    <x v="21"/>
    <x v="19"/>
    <s v="2024-11-06"/>
    <d v="2024-11-06T00:00:00"/>
    <d v="2025-05-05T00:00:00"/>
    <d v="2025-05-05T00:00:00"/>
    <m/>
    <s v=""/>
    <m/>
    <n v="0"/>
    <n v="1"/>
    <n v="7.9"/>
    <s v="Southeast Asia"/>
    <m/>
    <x v="0"/>
    <x v="0"/>
    <n v="0"/>
    <s v=""/>
    <x v="0"/>
  </r>
  <r>
    <s v="DL-03590"/>
    <s v="CUST-0854"/>
    <s v="CMP-020"/>
    <x v="2"/>
    <s v="Qualification"/>
    <s v="$22,375"/>
    <n v="22375"/>
    <x v="2"/>
    <x v="1"/>
    <x v="1"/>
    <s v="2023-03-01"/>
    <d v="2023-03-01T00:00:00"/>
    <d v="2023-04-27T00:00:00"/>
    <d v="2023-04-27T00:00:00"/>
    <m/>
    <s v=""/>
    <m/>
    <n v="0"/>
    <n v="1"/>
    <n v="16"/>
    <s v="ANZ"/>
    <m/>
    <x v="0"/>
    <x v="2"/>
    <n v="0"/>
    <s v=""/>
    <x v="0"/>
  </r>
  <r>
    <s v="DL-03591"/>
    <s v="CUST-0096"/>
    <s v=""/>
    <x v="3"/>
    <s v="Closed Won"/>
    <s v="17K"/>
    <n v="17000"/>
    <x v="7"/>
    <x v="8"/>
    <x v="7"/>
    <s v="2022-12-06"/>
    <d v="2022-12-06T00:00:00"/>
    <d v="2023-02-27T00:00:00"/>
    <d v="2023-02-27T00:00:00"/>
    <d v="2023-03-22T00:00:00"/>
    <d v="2023-03-22T00:00:00"/>
    <n v="106"/>
    <n v="0"/>
    <n v="1"/>
    <n v="2.4"/>
    <s v="Middle East"/>
    <m/>
    <x v="1"/>
    <x v="2"/>
    <n v="1"/>
    <n v="23"/>
    <x v="1"/>
  </r>
  <r>
    <s v="DL-03592"/>
    <s v="CUST-0493"/>
    <s v="CMP-243"/>
    <x v="2"/>
    <s v="Proposal"/>
    <s v="12450"/>
    <n v="12450"/>
    <x v="8"/>
    <x v="17"/>
    <x v="16"/>
    <s v="2024-05-08"/>
    <d v="2024-05-08T00:00:00"/>
    <d v="2024-08-11T00:00:00"/>
    <d v="2024-08-11T00:00:00"/>
    <m/>
    <s v=""/>
    <m/>
    <n v="0"/>
    <n v="1"/>
    <n v="29.3"/>
    <s v="ANZ"/>
    <m/>
    <x v="0"/>
    <x v="2"/>
    <n v="0"/>
    <s v=""/>
    <x v="0"/>
  </r>
  <r>
    <s v="DL-03593"/>
    <s v="CUST-0080"/>
    <s v="CMP-395"/>
    <x v="3"/>
    <s v="Proposal"/>
    <s v="10639"/>
    <n v="10639"/>
    <x v="0"/>
    <x v="6"/>
    <x v="2"/>
    <s v="2024-11-10"/>
    <d v="2024-11-10T00:00:00"/>
    <d v="2025-01-02T00:00:00"/>
    <d v="2025-01-02T00:00:00"/>
    <m/>
    <s v=""/>
    <m/>
    <n v="0"/>
    <n v="1"/>
    <n v="0"/>
    <s v="ANZ"/>
    <m/>
    <x v="0"/>
    <x v="2"/>
    <n v="0"/>
    <s v=""/>
    <x v="0"/>
  </r>
  <r>
    <s v="DL-03594"/>
    <s v="CUST-0048"/>
    <s v=""/>
    <x v="2"/>
    <s v="Proposal"/>
    <s v="25365"/>
    <n v="25365"/>
    <x v="8"/>
    <x v="12"/>
    <x v="11"/>
    <s v="2024-12-29"/>
    <d v="2024-12-29T00:00:00"/>
    <d v="2025-04-11T00:00:00"/>
    <d v="2025-04-11T00:00:00"/>
    <m/>
    <s v=""/>
    <m/>
    <n v="0"/>
    <n v="1"/>
    <n v="18.3"/>
    <s v="East Africa"/>
    <m/>
    <x v="0"/>
    <x v="2"/>
    <n v="0"/>
    <s v=""/>
    <x v="0"/>
  </r>
  <r>
    <s v="DL-03595"/>
    <s v="CUST-1092"/>
    <s v=""/>
    <x v="3"/>
    <s v="Negotiation"/>
    <s v="$10,412"/>
    <n v="10412"/>
    <x v="0"/>
    <x v="9"/>
    <x v="8"/>
    <s v="2024-08-20"/>
    <d v="2024-08-20T00:00:00"/>
    <d v="2024-11-19T00:00:00"/>
    <d v="2024-11-19T00:00:00"/>
    <m/>
    <s v=""/>
    <m/>
    <n v="0"/>
    <n v="1"/>
    <n v="9.4"/>
    <s v="ANZ"/>
    <m/>
    <x v="0"/>
    <x v="1"/>
    <n v="0"/>
    <s v=""/>
    <x v="0"/>
  </r>
  <r>
    <s v="DL-03596"/>
    <s v="CUST-0097"/>
    <s v="CMP-262"/>
    <x v="4"/>
    <s v="Negotiation"/>
    <s v="$9,199"/>
    <n v="9199"/>
    <x v="6"/>
    <x v="1"/>
    <x v="1"/>
    <s v="2023-04-06"/>
    <d v="2023-04-06T00:00:00"/>
    <d v="2023-09-24T00:00:00"/>
    <d v="2023-09-24T00:00:00"/>
    <m/>
    <s v=""/>
    <m/>
    <n v="0"/>
    <n v="1"/>
    <n v="18.7"/>
    <s v="East Africa"/>
    <m/>
    <x v="0"/>
    <x v="0"/>
    <n v="0"/>
    <s v=""/>
    <x v="0"/>
  </r>
  <r>
    <s v="DL-03597"/>
    <s v="CUST-0982"/>
    <s v="CMP-159"/>
    <x v="4"/>
    <s v="Demo"/>
    <s v="$12,231"/>
    <n v="12231"/>
    <x v="2"/>
    <x v="4"/>
    <x v="4"/>
    <s v="2023-11-27"/>
    <d v="2023-11-27T00:00:00"/>
    <d v="2024-03-13T00:00:00"/>
    <d v="2024-03-13T00:00:00"/>
    <m/>
    <s v=""/>
    <m/>
    <n v="0"/>
    <n v="1"/>
    <n v="25"/>
    <s v="East Africa"/>
    <m/>
    <x v="0"/>
    <x v="0"/>
    <n v="0"/>
    <s v=""/>
    <x v="0"/>
  </r>
  <r>
    <s v="DL-03598"/>
    <s v="CUST-0125"/>
    <s v="CMP-117"/>
    <x v="1"/>
    <s v="Closed Lost"/>
    <s v="150754"/>
    <n v="150754"/>
    <x v="5"/>
    <x v="13"/>
    <x v="12"/>
    <s v="2024-11-28"/>
    <d v="2024-11-28T00:00:00"/>
    <d v="2025-03-12T00:00:00"/>
    <d v="2025-03-12T00:00:00"/>
    <d v="2025-04-22T00:00:00"/>
    <d v="2025-04-22T00:00:00"/>
    <n v="145"/>
    <n v="0"/>
    <n v="1"/>
    <n v="16.5"/>
    <s v="Middle East"/>
    <m/>
    <x v="2"/>
    <x v="1"/>
    <n v="1"/>
    <n v="41"/>
    <x v="0"/>
  </r>
  <r>
    <s v="DL-03599"/>
    <s v="CUST-1353"/>
    <s v="CMP-272"/>
    <x v="0"/>
    <s v="Closed Lost"/>
    <s v="$8,701"/>
    <n v="8701"/>
    <x v="0"/>
    <x v="25"/>
    <x v="21"/>
    <s v="2024-12-18"/>
    <d v="2024-12-18T00:00:00"/>
    <d v="2025-01-13T00:00:00"/>
    <d v="2025-01-13T00:00:00"/>
    <d v="2025-02-19T00:00:00"/>
    <d v="2025-02-19T00:00:00"/>
    <n v="63"/>
    <n v="0"/>
    <n v="1"/>
    <n v="14.9"/>
    <s v="East Africa"/>
    <m/>
    <x v="2"/>
    <x v="0"/>
    <n v="1"/>
    <n v="37"/>
    <x v="0"/>
  </r>
  <r>
    <s v="DL-03600"/>
    <s v="CUST-0073"/>
    <s v="CMP-021"/>
    <x v="1"/>
    <s v="Closed Lost"/>
    <s v="173,854"/>
    <n v="173854"/>
    <x v="3"/>
    <x v="5"/>
    <x v="5"/>
    <s v="2024-07-05"/>
    <d v="2024-07-05T00:00:00"/>
    <d v="2024-12-10T00:00:00"/>
    <d v="2024-12-10T00:00:00"/>
    <d v="2024-12-08T00:00:00"/>
    <d v="2024-12-08T00:00:00"/>
    <n v="156"/>
    <n v="0"/>
    <n v="1"/>
    <m/>
    <s v="Middle East"/>
    <m/>
    <x v="2"/>
    <x v="0"/>
    <n v="1"/>
    <n v="-2"/>
    <x v="1"/>
  </r>
  <r>
    <s v="DL-03601"/>
    <s v="CUST-0553"/>
    <s v="CMP-206"/>
    <x v="0"/>
    <s v="Prospecting"/>
    <s v="1846"/>
    <n v="1846"/>
    <x v="4"/>
    <x v="22"/>
    <x v="20"/>
    <s v="2022-11-16"/>
    <d v="2022-11-16T00:00:00"/>
    <d v="2023-01-22T00:00:00"/>
    <d v="2023-01-22T00:00:00"/>
    <m/>
    <s v=""/>
    <m/>
    <n v="0"/>
    <n v="1"/>
    <n v="6.9"/>
    <s v="Middle East"/>
    <m/>
    <x v="0"/>
    <x v="1"/>
    <n v="0"/>
    <s v=""/>
    <x v="0"/>
  </r>
  <r>
    <s v="DL-03602"/>
    <s v="CUST-1293"/>
    <s v="CMP-084"/>
    <x v="1"/>
    <s v="Qualification"/>
    <s v="211,547"/>
    <n v="211547"/>
    <x v="5"/>
    <x v="1"/>
    <x v="1"/>
    <s v="2023-09-21"/>
    <d v="2023-09-21T00:00:00"/>
    <d v="2023-12-29T00:00:00"/>
    <d v="2023-12-29T00:00:00"/>
    <m/>
    <s v=""/>
    <m/>
    <n v="0"/>
    <n v="1"/>
    <n v="19.100000000000001"/>
    <s v="ANZ"/>
    <m/>
    <x v="0"/>
    <x v="0"/>
    <n v="0"/>
    <s v=""/>
    <x v="0"/>
  </r>
  <r>
    <s v="DL-03603"/>
    <s v="CUST-1244"/>
    <s v="CMP-104"/>
    <x v="3"/>
    <s v="Closed Lost"/>
    <s v="14545"/>
    <n v="14545"/>
    <x v="5"/>
    <x v="22"/>
    <x v="20"/>
    <s v="2022-08-09"/>
    <d v="2022-08-09T00:00:00"/>
    <d v="2022-10-09T00:00:00"/>
    <d v="2022-10-09T00:00:00"/>
    <d v="2022-12-01T00:00:00"/>
    <d v="2022-12-01T00:00:00"/>
    <n v="114"/>
    <n v="0"/>
    <n v="1"/>
    <n v="7.2"/>
    <s v="South Asia"/>
    <m/>
    <x v="2"/>
    <x v="2"/>
    <n v="1"/>
    <n v="53"/>
    <x v="0"/>
  </r>
  <r>
    <s v="DL-03604"/>
    <s v="CUST-0713"/>
    <s v="CMP-250"/>
    <x v="0"/>
    <s v="Qualification"/>
    <s v="6K"/>
    <n v="6000"/>
    <x v="7"/>
    <x v="17"/>
    <x v="16"/>
    <s v="2024-06-21"/>
    <d v="2024-06-21T00:00:00"/>
    <d v="2024-07-16T00:00:00"/>
    <d v="2024-07-16T00:00:00"/>
    <m/>
    <s v=""/>
    <m/>
    <n v="0"/>
    <n v="1"/>
    <n v="10.9"/>
    <s v="South Asia"/>
    <m/>
    <x v="0"/>
    <x v="0"/>
    <n v="0"/>
    <s v=""/>
    <x v="0"/>
  </r>
  <r>
    <s v="DL-03605"/>
    <s v="CUST-0020"/>
    <s v=""/>
    <x v="4"/>
    <s v="Prospecting"/>
    <s v="12481"/>
    <n v="12481"/>
    <x v="5"/>
    <x v="6"/>
    <x v="2"/>
    <s v="23/05/2023"/>
    <d v="2023-05-23T00:00:00"/>
    <d v="2023-06-13T00:00:00"/>
    <d v="2023-06-13T00:00:00"/>
    <m/>
    <s v=""/>
    <m/>
    <n v="0"/>
    <n v="1"/>
    <n v="8.3000000000000007"/>
    <s v="Middle East"/>
    <m/>
    <x v="0"/>
    <x v="1"/>
    <n v="0"/>
    <s v=""/>
    <x v="0"/>
  </r>
  <r>
    <s v="DL-03606"/>
    <s v="CUST-0383"/>
    <s v="CMP-145"/>
    <x v="1"/>
    <s v="Negotiation"/>
    <s v="$84,555"/>
    <n v="84555"/>
    <x v="8"/>
    <x v="15"/>
    <x v="14"/>
    <s v="2024-04-18"/>
    <d v="2024-04-18T00:00:00"/>
    <d v="2024-07-30T00:00:00"/>
    <d v="2024-07-30T00:00:00"/>
    <m/>
    <s v=""/>
    <m/>
    <n v="0"/>
    <n v="1"/>
    <n v="18.399999999999999"/>
    <s v="ANZ"/>
    <m/>
    <x v="0"/>
    <x v="2"/>
    <n v="0"/>
    <s v=""/>
    <x v="0"/>
  </r>
  <r>
    <s v="DL-03607"/>
    <s v="CUST-0496"/>
    <s v="CMP-289"/>
    <x v="1"/>
    <s v="Demo"/>
    <s v="112913"/>
    <n v="112913"/>
    <x v="3"/>
    <x v="7"/>
    <x v="6"/>
    <s v="2022-06-09"/>
    <d v="2022-06-09T00:00:00"/>
    <d v="2022-08-20T00:00:00"/>
    <d v="2022-08-20T00:00:00"/>
    <m/>
    <s v=""/>
    <m/>
    <n v="0"/>
    <n v="1"/>
    <n v="29.4"/>
    <s v="Southeast Asia"/>
    <m/>
    <x v="0"/>
    <x v="0"/>
    <n v="0"/>
    <s v=""/>
    <x v="0"/>
  </r>
  <r>
    <s v="DL-03608"/>
    <s v="CUST-0170"/>
    <s v="CMP-344"/>
    <x v="3"/>
    <s v="Proposal"/>
    <s v="$20,538"/>
    <n v="20538"/>
    <x v="7"/>
    <x v="0"/>
    <x v="0"/>
    <s v="2023-08-24"/>
    <d v="2023-08-24T00:00:00"/>
    <d v="2023-09-21T00:00:00"/>
    <d v="2023-09-21T00:00:00"/>
    <m/>
    <s v=""/>
    <m/>
    <n v="0"/>
    <n v="1"/>
    <n v="9.5"/>
    <s v="South Asia"/>
    <m/>
    <x v="0"/>
    <x v="1"/>
    <n v="0"/>
    <s v=""/>
    <x v="0"/>
  </r>
  <r>
    <s v="DL-03609"/>
    <s v="CUST-0520"/>
    <s v=""/>
    <x v="2"/>
    <s v="Closed Lost"/>
    <s v="29812"/>
    <n v="29812"/>
    <x v="2"/>
    <x v="11"/>
    <x v="10"/>
    <s v="2022-09-19"/>
    <d v="2022-09-19T00:00:00"/>
    <d v="2023-01-31T00:00:00"/>
    <d v="2023-01-31T00:00:00"/>
    <d v="2022-12-07T00:00:00"/>
    <d v="2022-12-07T00:00:00"/>
    <n v="79"/>
    <n v="0"/>
    <n v="1"/>
    <n v="1.3"/>
    <s v="Middle East"/>
    <m/>
    <x v="2"/>
    <x v="2"/>
    <n v="1"/>
    <n v="-55"/>
    <x v="1"/>
  </r>
  <r>
    <s v="DL-03610"/>
    <s v="CUST-0123"/>
    <s v="CMP-051"/>
    <x v="3"/>
    <s v="Negotiation"/>
    <s v="$9,882"/>
    <n v="9882"/>
    <x v="5"/>
    <x v="12"/>
    <x v="11"/>
    <s v="2024-10-11"/>
    <d v="2024-10-11T00:00:00"/>
    <d v="2024-11-19T00:00:00"/>
    <d v="2024-11-19T00:00:00"/>
    <m/>
    <s v=""/>
    <m/>
    <n v="0"/>
    <n v="1"/>
    <n v="22.6"/>
    <s v="Middle East"/>
    <m/>
    <x v="0"/>
    <x v="0"/>
    <n v="0"/>
    <s v=""/>
    <x v="0"/>
  </r>
  <r>
    <s v="DL-03611"/>
    <s v="CUST-1255"/>
    <s v="CMP-281"/>
    <x v="2"/>
    <s v="Prospecting"/>
    <s v="$21,878"/>
    <n v="21878"/>
    <x v="8"/>
    <x v="16"/>
    <x v="15"/>
    <s v="2024-06-27"/>
    <d v="2024-06-27T00:00:00"/>
    <d v="2024-09-18T00:00:00"/>
    <d v="2024-09-18T00:00:00"/>
    <m/>
    <s v=""/>
    <m/>
    <n v="0"/>
    <n v="1"/>
    <n v="30.2"/>
    <s v="Middle East"/>
    <m/>
    <x v="0"/>
    <x v="0"/>
    <n v="0"/>
    <s v=""/>
    <x v="0"/>
  </r>
  <r>
    <s v="DL-03612"/>
    <s v="CUST-1255"/>
    <s v="CMP-364"/>
    <x v="4"/>
    <s v="Closed Won"/>
    <s v="8571"/>
    <n v="8571"/>
    <x v="2"/>
    <x v="1"/>
    <x v="1"/>
    <s v="14/02/2022"/>
    <d v="2022-02-14T00:00:00"/>
    <d v="2022-07-03T00:00:00"/>
    <d v="2022-07-03T00:00:00"/>
    <d v="2022-07-25T00:00:00"/>
    <d v="2022-07-25T00:00:00"/>
    <n v="161"/>
    <n v="0"/>
    <n v="1"/>
    <n v="12.4"/>
    <s v="Southeast Asia"/>
    <m/>
    <x v="1"/>
    <x v="0"/>
    <n v="1"/>
    <n v="22"/>
    <x v="1"/>
  </r>
  <r>
    <s v="DL-03613"/>
    <s v="CUST-1484"/>
    <s v=""/>
    <x v="1"/>
    <s v="Closed Lost"/>
    <s v="66K"/>
    <n v="66000"/>
    <x v="8"/>
    <x v="12"/>
    <x v="11"/>
    <s v="2023-11-15"/>
    <d v="2023-11-15T00:00:00"/>
    <d v="2024-02-09T00:00:00"/>
    <d v="2024-02-09T00:00:00"/>
    <d v="2024-01-05T00:00:00"/>
    <d v="2024-01-05T00:00:00"/>
    <n v="51"/>
    <n v="0"/>
    <n v="1"/>
    <n v="17.899999999999999"/>
    <s v="Middle East"/>
    <m/>
    <x v="2"/>
    <x v="0"/>
    <n v="1"/>
    <n v="-35"/>
    <x v="1"/>
  </r>
  <r>
    <s v="DL-03614"/>
    <s v="CUST-1286"/>
    <s v=""/>
    <x v="4"/>
    <s v="Qualification"/>
    <s v="3462"/>
    <n v="3462"/>
    <x v="1"/>
    <x v="5"/>
    <x v="5"/>
    <s v="2023-12-30"/>
    <d v="2023-12-30T00:00:00"/>
    <d v="2024-01-24T00:00:00"/>
    <d v="2024-01-24T00:00:00"/>
    <m/>
    <s v=""/>
    <m/>
    <n v="0"/>
    <n v="1"/>
    <n v="9.6"/>
    <s v="ANZ"/>
    <m/>
    <x v="0"/>
    <x v="0"/>
    <n v="0"/>
    <s v=""/>
    <x v="0"/>
  </r>
  <r>
    <s v="DL-03615"/>
    <s v="CUST-0263"/>
    <s v="CMP-327"/>
    <x v="1"/>
    <s v="Closed Lost"/>
    <s v="$162,170"/>
    <n v="162170"/>
    <x v="5"/>
    <x v="38"/>
    <x v="20"/>
    <s v="2022-08-20"/>
    <d v="2022-08-20T00:00:00"/>
    <d v="2023-01-23T00:00:00"/>
    <d v="2023-01-23T00:00:00"/>
    <d v="2023-01-08T00:00:00"/>
    <d v="2023-01-08T00:00:00"/>
    <n v="141"/>
    <n v="0"/>
    <n v="1"/>
    <n v="7.1"/>
    <s v="ANZ"/>
    <m/>
    <x v="2"/>
    <x v="2"/>
    <n v="1"/>
    <n v="-15"/>
    <x v="1"/>
  </r>
  <r>
    <s v="DL-03616"/>
    <s v="CUST-0923"/>
    <s v="CMP-390"/>
    <x v="3"/>
    <s v="Qualification"/>
    <s v="10999"/>
    <n v="10999"/>
    <x v="8"/>
    <x v="9"/>
    <x v="8"/>
    <s v="12/10/2022"/>
    <d v="2022-10-12T00:00:00"/>
    <d v="2023-01-10T00:00:00"/>
    <d v="2023-01-10T00:00:00"/>
    <m/>
    <s v=""/>
    <m/>
    <n v="0"/>
    <n v="1"/>
    <n v="0.4"/>
    <s v="ANZ"/>
    <m/>
    <x v="0"/>
    <x v="2"/>
    <n v="0"/>
    <s v=""/>
    <x v="0"/>
  </r>
  <r>
    <s v="DL-03617"/>
    <s v="CUST-0937"/>
    <s v="CMP-293"/>
    <x v="2"/>
    <s v="Closed Won"/>
    <s v="39K"/>
    <n v="39000"/>
    <x v="3"/>
    <x v="0"/>
    <x v="0"/>
    <s v="2024-07-17"/>
    <d v="2024-07-17T00:00:00"/>
    <d v="2024-09-15T00:00:00"/>
    <d v="2024-09-15T00:00:00"/>
    <d v="2024-10-04T00:00:00"/>
    <d v="2024-10-04T00:00:00"/>
    <n v="79"/>
    <n v="1"/>
    <n v="1"/>
    <n v="28.6"/>
    <s v="South Asia"/>
    <m/>
    <x v="1"/>
    <x v="2"/>
    <n v="1"/>
    <n v="19"/>
    <x v="1"/>
  </r>
  <r>
    <s v="DL-03618"/>
    <s v="CUST-0036"/>
    <s v="CMP-008"/>
    <x v="3"/>
    <s v="Closed Lost"/>
    <s v="7081"/>
    <n v="7081"/>
    <x v="8"/>
    <x v="1"/>
    <x v="1"/>
    <s v="2023-04-20"/>
    <d v="2023-04-20T00:00:00"/>
    <d v="2023-07-29T00:00:00"/>
    <d v="2023-07-29T00:00:00"/>
    <d v="2023-09-27T00:00:00"/>
    <d v="2023-09-27T00:00:00"/>
    <n v="160"/>
    <n v="0"/>
    <n v="1"/>
    <n v="31.8"/>
    <s v="Southeast Asia"/>
    <m/>
    <x v="2"/>
    <x v="2"/>
    <n v="1"/>
    <n v="60"/>
    <x v="0"/>
  </r>
  <r>
    <s v="DL-03619"/>
    <s v="CUST-0289"/>
    <s v=""/>
    <x v="1"/>
    <s v="Closed Won"/>
    <s v="112103"/>
    <n v="112103"/>
    <x v="2"/>
    <x v="8"/>
    <x v="7"/>
    <s v="2024-02-18"/>
    <d v="2024-02-18T00:00:00"/>
    <d v="2024-05-11T00:00:00"/>
    <d v="2024-05-11T00:00:00"/>
    <d v="2024-05-27T00:00:00"/>
    <d v="2024-05-27T00:00:00"/>
    <n v="99"/>
    <n v="0"/>
    <n v="1"/>
    <m/>
    <s v="East Africa"/>
    <m/>
    <x v="1"/>
    <x v="2"/>
    <n v="1"/>
    <n v="16"/>
    <x v="1"/>
  </r>
  <r>
    <s v="DL-03620"/>
    <s v="CUST-0241"/>
    <s v="CMP-389"/>
    <x v="1"/>
    <s v="Negotiation"/>
    <s v="172,338"/>
    <n v="172338"/>
    <x v="5"/>
    <x v="13"/>
    <x v="12"/>
    <s v="2023-03-08"/>
    <d v="2023-03-08T00:00:00"/>
    <d v="2023-05-01T00:00:00"/>
    <d v="2023-05-01T00:00:00"/>
    <m/>
    <s v=""/>
    <m/>
    <n v="0"/>
    <n v="1"/>
    <n v="3.4"/>
    <s v="South Asia"/>
    <m/>
    <x v="0"/>
    <x v="2"/>
    <n v="0"/>
    <s v=""/>
    <x v="0"/>
  </r>
  <r>
    <s v="DL-03621"/>
    <s v="CUST-0487"/>
    <s v=""/>
    <x v="3"/>
    <s v="Demo"/>
    <s v="18478"/>
    <n v="18478"/>
    <x v="8"/>
    <x v="6"/>
    <x v="2"/>
    <s v="2024-05-26"/>
    <d v="2024-05-26T00:00:00"/>
    <d v="2024-07-13T00:00:00"/>
    <d v="2024-07-13T00:00:00"/>
    <m/>
    <s v=""/>
    <m/>
    <n v="0"/>
    <n v="1"/>
    <n v="26.4"/>
    <s v="ANZ"/>
    <m/>
    <x v="0"/>
    <x v="2"/>
    <n v="0"/>
    <s v=""/>
    <x v="0"/>
  </r>
  <r>
    <s v="DL-03622"/>
    <s v="CUST-0973"/>
    <s v="CMP-115"/>
    <x v="2"/>
    <s v="Closed Lost"/>
    <s v="15,933"/>
    <n v="15933"/>
    <x v="2"/>
    <x v="25"/>
    <x v="21"/>
    <s v="2024-02-20"/>
    <d v="2024-02-20T00:00:00"/>
    <d v="2024-05-29T00:00:00"/>
    <d v="2024-05-29T00:00:00"/>
    <d v="2024-06-28T00:00:00"/>
    <d v="2024-06-28T00:00:00"/>
    <n v="129"/>
    <n v="0"/>
    <n v="1"/>
    <n v="21"/>
    <s v="Southeast Asia"/>
    <m/>
    <x v="2"/>
    <x v="0"/>
    <n v="1"/>
    <n v="30"/>
    <x v="1"/>
  </r>
  <r>
    <s v="DL-03623"/>
    <s v="CUST-0505"/>
    <s v="CMP-341"/>
    <x v="0"/>
    <s v="Qualification"/>
    <s v="8K"/>
    <n v="8000"/>
    <x v="2"/>
    <x v="14"/>
    <x v="13"/>
    <s v="2023-02-02"/>
    <d v="2023-02-02T00:00:00"/>
    <d v="2023-07-04T00:00:00"/>
    <d v="2023-07-04T00:00:00"/>
    <m/>
    <s v=""/>
    <m/>
    <n v="0"/>
    <n v="1"/>
    <n v="20.7"/>
    <s v="Middle East"/>
    <m/>
    <x v="0"/>
    <x v="1"/>
    <n v="0"/>
    <s v=""/>
    <x v="0"/>
  </r>
  <r>
    <s v="DL-03624"/>
    <s v="CUST-0430"/>
    <s v=""/>
    <x v="3"/>
    <s v="Closed Lost"/>
    <s v="$7,887"/>
    <n v="7887"/>
    <x v="8"/>
    <x v="16"/>
    <x v="15"/>
    <s v="30/07/2022"/>
    <d v="2022-07-30T00:00:00"/>
    <d v="2022-08-30T00:00:00"/>
    <d v="2022-08-30T00:00:00"/>
    <d v="2023-01-11T00:00:00"/>
    <d v="2023-01-11T00:00:00"/>
    <n v="165"/>
    <n v="0"/>
    <n v="1"/>
    <n v="12.6"/>
    <s v="East Africa"/>
    <m/>
    <x v="2"/>
    <x v="0"/>
    <n v="1"/>
    <n v="134"/>
    <x v="0"/>
  </r>
  <r>
    <s v="DL-03625"/>
    <s v="CUST-0313"/>
    <s v="CMP-230"/>
    <x v="1"/>
    <s v="Qualification"/>
    <s v="$59,899"/>
    <n v="59899"/>
    <x v="0"/>
    <x v="8"/>
    <x v="7"/>
    <s v="2023-12-07"/>
    <d v="2023-12-07T00:00:00"/>
    <d v="2024-04-29T00:00:00"/>
    <d v="2024-04-29T00:00:00"/>
    <m/>
    <s v=""/>
    <m/>
    <n v="0"/>
    <n v="1"/>
    <n v="26.9"/>
    <s v="Southeast Asia"/>
    <m/>
    <x v="0"/>
    <x v="2"/>
    <n v="0"/>
    <s v=""/>
    <x v="0"/>
  </r>
  <r>
    <s v="DL-03626"/>
    <s v="CUST-0127"/>
    <s v="CMP-104"/>
    <x v="1"/>
    <s v="Closed Won"/>
    <s v="134371"/>
    <n v="134371"/>
    <x v="2"/>
    <x v="15"/>
    <x v="14"/>
    <s v="2023-05-19"/>
    <d v="2023-05-19T00:00:00"/>
    <d v="2023-07-18T00:00:00"/>
    <d v="2023-07-18T00:00:00"/>
    <d v="2023-09-21T00:00:00"/>
    <d v="2023-09-21T00:00:00"/>
    <n v="125"/>
    <n v="0"/>
    <n v="1"/>
    <n v="1.4"/>
    <s v="Middle East"/>
    <m/>
    <x v="1"/>
    <x v="1"/>
    <n v="1"/>
    <n v="65"/>
    <x v="0"/>
  </r>
  <r>
    <s v="DL-03627"/>
    <s v="CUST-0996"/>
    <s v="CMP-190"/>
    <x v="0"/>
    <s v="Closed Won"/>
    <s v="$8,558"/>
    <n v="8558"/>
    <x v="3"/>
    <x v="15"/>
    <x v="14"/>
    <s v="20/03/2022"/>
    <d v="2022-03-20T00:00:00"/>
    <d v="2022-07-10T00:00:00"/>
    <d v="2022-07-10T00:00:00"/>
    <d v="2022-06-15T00:00:00"/>
    <d v="2022-06-15T00:00:00"/>
    <n v="87"/>
    <n v="1"/>
    <n v="4"/>
    <n v="21.4"/>
    <s v="South Asia"/>
    <m/>
    <x v="1"/>
    <x v="1"/>
    <n v="1"/>
    <n v="-25"/>
    <x v="1"/>
  </r>
  <r>
    <s v="DL-03628"/>
    <s v="CUST-0975"/>
    <s v="CMP-339"/>
    <x v="3"/>
    <s v="Proposal"/>
    <s v="12K"/>
    <n v="12000"/>
    <x v="1"/>
    <x v="15"/>
    <x v="14"/>
    <s v="2024-09-23"/>
    <d v="2024-09-23T00:00:00"/>
    <d v="2025-03-22T00:00:00"/>
    <d v="2025-03-22T00:00:00"/>
    <m/>
    <s v=""/>
    <m/>
    <n v="0"/>
    <n v="1"/>
    <n v="19.899999999999999"/>
    <s v="South Asia"/>
    <m/>
    <x v="0"/>
    <x v="2"/>
    <n v="0"/>
    <s v=""/>
    <x v="0"/>
  </r>
  <r>
    <s v="DL-03629"/>
    <s v="CUST-0289"/>
    <s v=""/>
    <x v="3"/>
    <s v="Prospecting"/>
    <s v="21670"/>
    <n v="21670"/>
    <x v="8"/>
    <x v="0"/>
    <x v="0"/>
    <s v="2022-11-12"/>
    <d v="2022-11-12T00:00:00"/>
    <d v="2023-03-08T00:00:00"/>
    <d v="2023-03-08T00:00:00"/>
    <m/>
    <s v=""/>
    <m/>
    <n v="0"/>
    <n v="1"/>
    <n v="11.2"/>
    <s v="Southeast Asia"/>
    <m/>
    <x v="0"/>
    <x v="2"/>
    <n v="0"/>
    <s v=""/>
    <x v="0"/>
  </r>
  <r>
    <s v="DL-03630"/>
    <s v="CUST-0468"/>
    <s v="CMP-050"/>
    <x v="1"/>
    <s v="Proposal"/>
    <s v="88709"/>
    <n v="88709"/>
    <x v="0"/>
    <x v="17"/>
    <x v="16"/>
    <s v="2024-03-20"/>
    <d v="2024-03-20T00:00:00"/>
    <d v="2024-07-26T00:00:00"/>
    <d v="2024-07-26T00:00:00"/>
    <m/>
    <s v=""/>
    <m/>
    <n v="0"/>
    <n v="1"/>
    <n v="31.8"/>
    <s v="Southeast Asia"/>
    <m/>
    <x v="0"/>
    <x v="0"/>
    <n v="0"/>
    <s v=""/>
    <x v="0"/>
  </r>
  <r>
    <s v="DL-03631"/>
    <s v="CUST-0975"/>
    <s v="CMP-003"/>
    <x v="3"/>
    <s v="Demo"/>
    <s v="$4,865"/>
    <n v="4865"/>
    <x v="0"/>
    <x v="0"/>
    <x v="0"/>
    <s v="2024-09-13"/>
    <d v="2024-09-13T00:00:00"/>
    <d v="2024-09-30T00:00:00"/>
    <d v="2024-09-30T00:00:00"/>
    <m/>
    <s v=""/>
    <m/>
    <n v="0"/>
    <n v="1"/>
    <n v="30.4"/>
    <s v="East Africa"/>
    <m/>
    <x v="0"/>
    <x v="2"/>
    <n v="0"/>
    <s v=""/>
    <x v="0"/>
  </r>
  <r>
    <s v="DL-03632"/>
    <s v="CUST-0970"/>
    <s v="CMP-235"/>
    <x v="1"/>
    <s v="Closed Lost"/>
    <s v="103075"/>
    <n v="103075"/>
    <x v="7"/>
    <x v="1"/>
    <x v="1"/>
    <s v="2022-05-20"/>
    <d v="2022-05-20T00:00:00"/>
    <d v="2022-09-03T00:00:00"/>
    <d v="2022-09-03T00:00:00"/>
    <d v="2022-11-08T00:00:00"/>
    <d v="2022-11-08T00:00:00"/>
    <n v="172"/>
    <n v="0"/>
    <n v="1"/>
    <n v="21.7"/>
    <s v="East Africa"/>
    <m/>
    <x v="2"/>
    <x v="0"/>
    <n v="1"/>
    <n v="66"/>
    <x v="0"/>
  </r>
  <r>
    <s v="DL-03633"/>
    <s v="CUST-0711"/>
    <s v="CMP-322"/>
    <x v="0"/>
    <s v="Proposal"/>
    <s v="$3,322"/>
    <n v="3322"/>
    <x v="4"/>
    <x v="7"/>
    <x v="6"/>
    <s v="2022-03-04"/>
    <d v="2022-03-04T00:00:00"/>
    <d v="2022-03-22T00:00:00"/>
    <d v="2022-03-22T00:00:00"/>
    <m/>
    <s v=""/>
    <m/>
    <n v="0"/>
    <n v="1"/>
    <n v="14"/>
    <s v="Middle East"/>
    <m/>
    <x v="0"/>
    <x v="0"/>
    <n v="0"/>
    <s v=""/>
    <x v="0"/>
  </r>
  <r>
    <s v="DL-03634"/>
    <s v="CUST-0455"/>
    <s v="CMP-186"/>
    <x v="2"/>
    <s v="Negotiation"/>
    <s v="12907"/>
    <n v="12907"/>
    <x v="0"/>
    <x v="14"/>
    <x v="13"/>
    <s v="2023-11-29"/>
    <d v="2023-11-29T00:00:00"/>
    <d v="2024-03-28T00:00:00"/>
    <d v="2024-03-28T00:00:00"/>
    <m/>
    <s v=""/>
    <m/>
    <n v="0"/>
    <n v="1"/>
    <n v="3.3"/>
    <s v="Southeast Asia"/>
    <m/>
    <x v="0"/>
    <x v="2"/>
    <n v="0"/>
    <s v=""/>
    <x v="0"/>
  </r>
  <r>
    <s v="DL-03635"/>
    <s v="CUST-0175"/>
    <s v=""/>
    <x v="2"/>
    <s v="Demo"/>
    <s v="47K"/>
    <n v="47000"/>
    <x v="5"/>
    <x v="6"/>
    <x v="2"/>
    <s v="2023-01-15"/>
    <d v="2023-01-15T00:00:00"/>
    <d v="2023-06-05T00:00:00"/>
    <d v="2023-06-05T00:00:00"/>
    <m/>
    <s v=""/>
    <m/>
    <n v="0"/>
    <n v="1"/>
    <n v="1.8"/>
    <s v="Southeast Asia"/>
    <m/>
    <x v="0"/>
    <x v="0"/>
    <n v="0"/>
    <s v=""/>
    <x v="0"/>
  </r>
  <r>
    <s v="DL-03636"/>
    <s v="CUST-1302"/>
    <s v="CMP-019"/>
    <x v="1"/>
    <s v="Closed Won"/>
    <s v="58750"/>
    <n v="58750"/>
    <x v="5"/>
    <x v="13"/>
    <x v="12"/>
    <s v="2024-12-03"/>
    <d v="2024-12-03T00:00:00"/>
    <d v="2025-05-18T00:00:00"/>
    <d v="2025-05-18T00:00:00"/>
    <d v="2025-06-15T00:00:00"/>
    <d v="2025-06-15T00:00:00"/>
    <n v="194"/>
    <n v="1"/>
    <n v="2"/>
    <n v="1.4"/>
    <s v="ANZ"/>
    <m/>
    <x v="1"/>
    <x v="0"/>
    <n v="1"/>
    <n v="28"/>
    <x v="1"/>
  </r>
  <r>
    <s v="DL-03637"/>
    <s v="CUST-0552"/>
    <s v="CMP-177"/>
    <x v="2"/>
    <s v="Closed Lost"/>
    <s v="13,207"/>
    <n v="13207"/>
    <x v="3"/>
    <x v="3"/>
    <x v="3"/>
    <s v="2022-04-17"/>
    <d v="2022-04-17T00:00:00"/>
    <d v="2022-09-14T00:00:00"/>
    <d v="2022-09-14T00:00:00"/>
    <d v="2022-07-16T00:00:00"/>
    <d v="2022-07-16T00:00:00"/>
    <n v="90"/>
    <n v="0"/>
    <n v="1"/>
    <n v="16.2"/>
    <s v="East Africa"/>
    <m/>
    <x v="2"/>
    <x v="2"/>
    <n v="1"/>
    <n v="-60"/>
    <x v="1"/>
  </r>
  <r>
    <s v="DL-03638"/>
    <s v="CUST-0130"/>
    <s v="CMP-132"/>
    <x v="3"/>
    <s v="Closed Won"/>
    <s v="$4,364"/>
    <n v="4364"/>
    <x v="6"/>
    <x v="7"/>
    <x v="6"/>
    <s v="2024-03-15"/>
    <d v="2024-03-15T00:00:00"/>
    <d v="2024-07-12T00:00:00"/>
    <d v="2024-07-12T00:00:00"/>
    <d v="2024-08-22T00:00:00"/>
    <d v="2024-08-22T00:00:00"/>
    <n v="160"/>
    <n v="0"/>
    <n v="1"/>
    <n v="23.5"/>
    <s v="South Asia"/>
    <m/>
    <x v="1"/>
    <x v="0"/>
    <n v="1"/>
    <n v="41"/>
    <x v="0"/>
  </r>
  <r>
    <s v="DL-03639"/>
    <s v="CUST-1233"/>
    <s v=""/>
    <x v="3"/>
    <s v="Closed Lost"/>
    <s v="5982"/>
    <n v="5982"/>
    <x v="3"/>
    <x v="16"/>
    <x v="15"/>
    <s v="2024-06-06"/>
    <d v="2024-06-06T00:00:00"/>
    <d v="2024-09-24T00:00:00"/>
    <d v="2024-09-24T00:00:00"/>
    <d v="2024-11-03T00:00:00"/>
    <d v="2024-11-03T00:00:00"/>
    <n v="150"/>
    <n v="0"/>
    <n v="1"/>
    <n v="17.600000000000001"/>
    <s v="Southeast Asia"/>
    <m/>
    <x v="2"/>
    <x v="2"/>
    <n v="1"/>
    <n v="40"/>
    <x v="0"/>
  </r>
  <r>
    <s v="DL-03640"/>
    <s v="CUST-0927"/>
    <s v="CMP-229"/>
    <x v="3"/>
    <s v="Proposal"/>
    <s v="14,593"/>
    <n v="14593"/>
    <x v="0"/>
    <x v="12"/>
    <x v="11"/>
    <s v="2022-02-09"/>
    <d v="2022-02-09T00:00:00"/>
    <d v="2022-06-03T00:00:00"/>
    <d v="2022-06-03T00:00:00"/>
    <m/>
    <s v=""/>
    <m/>
    <n v="0"/>
    <n v="1"/>
    <n v="5"/>
    <s v="ANZ"/>
    <m/>
    <x v="0"/>
    <x v="2"/>
    <n v="0"/>
    <s v=""/>
    <x v="0"/>
  </r>
  <r>
    <s v="DL-03641"/>
    <s v="CUST-0910"/>
    <s v="CMP-234"/>
    <x v="3"/>
    <s v="Negotiation"/>
    <s v="18K"/>
    <n v="18000"/>
    <x v="4"/>
    <x v="11"/>
    <x v="10"/>
    <s v="2024-12-21"/>
    <d v="2024-12-21T00:00:00"/>
    <d v="2025-03-11T00:00:00"/>
    <d v="2025-03-11T00:00:00"/>
    <m/>
    <s v=""/>
    <m/>
    <n v="0"/>
    <n v="1"/>
    <m/>
    <s v="ANZ"/>
    <m/>
    <x v="0"/>
    <x v="2"/>
    <n v="0"/>
    <s v=""/>
    <x v="0"/>
  </r>
  <r>
    <s v="DL-03642"/>
    <s v="CUST-1073"/>
    <s v="CMP-026"/>
    <x v="1"/>
    <s v="Proposal"/>
    <s v="$109,979"/>
    <n v="109979"/>
    <x v="4"/>
    <x v="11"/>
    <x v="10"/>
    <s v="2022-05-11"/>
    <d v="2022-05-11T00:00:00"/>
    <d v="2022-10-13T00:00:00"/>
    <d v="2022-10-13T00:00:00"/>
    <m/>
    <s v=""/>
    <m/>
    <n v="0"/>
    <n v="1"/>
    <n v="12.7"/>
    <s v="Southeast Asia"/>
    <m/>
    <x v="0"/>
    <x v="2"/>
    <n v="0"/>
    <s v=""/>
    <x v="0"/>
  </r>
  <r>
    <s v="DL-03643"/>
    <s v="CUST-1209"/>
    <s v="CMP-205"/>
    <x v="3"/>
    <s v="Qualification"/>
    <s v="21,197"/>
    <n v="21197"/>
    <x v="0"/>
    <x v="15"/>
    <x v="14"/>
    <s v="19/06/2022"/>
    <d v="2022-06-19T00:00:00"/>
    <d v="2022-08-20T00:00:00"/>
    <d v="2022-08-20T00:00:00"/>
    <m/>
    <s v=""/>
    <m/>
    <n v="0"/>
    <n v="1"/>
    <n v="15.6"/>
    <s v="Middle East"/>
    <m/>
    <x v="0"/>
    <x v="1"/>
    <n v="0"/>
    <s v=""/>
    <x v="0"/>
  </r>
  <r>
    <s v="DL-03644"/>
    <s v="CUST-0012"/>
    <s v="CMP-356"/>
    <x v="0"/>
    <s v="Prospecting"/>
    <s v="1,721"/>
    <n v="1721"/>
    <x v="8"/>
    <x v="5"/>
    <x v="5"/>
    <s v="2022-12-05"/>
    <d v="2022-12-05T00:00:00"/>
    <d v="2023-02-17T00:00:00"/>
    <d v="2023-02-17T00:00:00"/>
    <m/>
    <s v=""/>
    <m/>
    <n v="0"/>
    <n v="1"/>
    <n v="33.200000000000003"/>
    <s v="South Asia"/>
    <m/>
    <x v="0"/>
    <x v="2"/>
    <n v="0"/>
    <s v=""/>
    <x v="0"/>
  </r>
  <r>
    <s v="DL-03645"/>
    <s v="CUST-1092"/>
    <s v="CMP-032"/>
    <x v="3"/>
    <s v="Closed Won"/>
    <s v="$10,126"/>
    <n v="10126"/>
    <x v="7"/>
    <x v="6"/>
    <x v="2"/>
    <s v="2024-12-28"/>
    <d v="2024-12-28T00:00:00"/>
    <d v="2025-04-23T00:00:00"/>
    <d v="2025-04-23T00:00:00"/>
    <d v="2025-02-25T00:00:00"/>
    <d v="2025-02-25T00:00:00"/>
    <n v="59"/>
    <n v="0"/>
    <n v="1"/>
    <n v="10.9"/>
    <s v="East Africa"/>
    <m/>
    <x v="1"/>
    <x v="1"/>
    <n v="1"/>
    <n v="-57"/>
    <x v="1"/>
  </r>
  <r>
    <s v="DL-03646"/>
    <s v="CUST-0960"/>
    <s v=""/>
    <x v="4"/>
    <s v="Proposal"/>
    <s v="11119"/>
    <n v="11119"/>
    <x v="3"/>
    <x v="11"/>
    <x v="10"/>
    <s v="2022-10-30"/>
    <d v="2022-10-30T00:00:00"/>
    <d v="2023-03-28T00:00:00"/>
    <d v="2023-03-28T00:00:00"/>
    <m/>
    <s v=""/>
    <m/>
    <n v="0"/>
    <n v="1"/>
    <n v="4"/>
    <s v="South Asia"/>
    <m/>
    <x v="0"/>
    <x v="0"/>
    <n v="0"/>
    <s v=""/>
    <x v="0"/>
  </r>
  <r>
    <s v="DL-03647"/>
    <s v="CUST-1430"/>
    <s v="CMP-166"/>
    <x v="3"/>
    <s v="Closed Won"/>
    <s v="$15,256"/>
    <n v="15256"/>
    <x v="2"/>
    <x v="4"/>
    <x v="4"/>
    <s v="2024-11-03"/>
    <d v="2024-11-03T00:00:00"/>
    <d v="2024-11-28T00:00:00"/>
    <d v="2024-11-28T00:00:00"/>
    <d v="2025-04-14T00:00:00"/>
    <d v="2025-04-14T00:00:00"/>
    <n v="162"/>
    <n v="0"/>
    <n v="1"/>
    <n v="20.8"/>
    <s v="Middle East"/>
    <m/>
    <x v="1"/>
    <x v="1"/>
    <n v="1"/>
    <n v="137"/>
    <x v="0"/>
  </r>
  <r>
    <s v="DL-03648"/>
    <s v="CUST-0770"/>
    <s v="CMP-255"/>
    <x v="4"/>
    <s v="Qualification"/>
    <s v="14341"/>
    <n v="14341"/>
    <x v="5"/>
    <x v="6"/>
    <x v="2"/>
    <s v="2022-06-01"/>
    <d v="2022-06-01T00:00:00"/>
    <d v="2022-10-10T00:00:00"/>
    <d v="2022-10-10T00:00:00"/>
    <m/>
    <s v=""/>
    <m/>
    <n v="0"/>
    <n v="1"/>
    <n v="18.7"/>
    <s v="Southeast Asia"/>
    <m/>
    <x v="0"/>
    <x v="0"/>
    <n v="0"/>
    <s v=""/>
    <x v="0"/>
  </r>
  <r>
    <s v="DL-03649"/>
    <s v="CUST-0978"/>
    <s v="CMP-311"/>
    <x v="2"/>
    <s v="Closed Won"/>
    <s v="35455"/>
    <n v="35455"/>
    <x v="1"/>
    <x v="22"/>
    <x v="20"/>
    <s v="2023-02-28"/>
    <d v="2023-02-28T00:00:00"/>
    <d v="2023-05-22T00:00:00"/>
    <d v="2023-05-22T00:00:00"/>
    <d v="2023-07-13T00:00:00"/>
    <d v="2023-07-13T00:00:00"/>
    <n v="135"/>
    <n v="0"/>
    <n v="1"/>
    <n v="24.3"/>
    <s v="ANZ"/>
    <m/>
    <x v="1"/>
    <x v="0"/>
    <n v="1"/>
    <n v="52"/>
    <x v="0"/>
  </r>
  <r>
    <s v="DL-03650"/>
    <s v="CUST-0492"/>
    <s v="CMP-300"/>
    <x v="2"/>
    <s v="Demo"/>
    <s v="$33,584"/>
    <n v="33584"/>
    <x v="3"/>
    <x v="1"/>
    <x v="1"/>
    <s v="2022-03-04"/>
    <d v="2022-03-04T00:00:00"/>
    <d v="2022-04-26T00:00:00"/>
    <d v="2022-04-26T00:00:00"/>
    <m/>
    <s v=""/>
    <m/>
    <n v="0"/>
    <n v="1"/>
    <m/>
    <s v="South Asia"/>
    <m/>
    <x v="0"/>
    <x v="2"/>
    <n v="0"/>
    <s v=""/>
    <x v="0"/>
  </r>
  <r>
    <s v="DL-03651"/>
    <s v="CUST-1135"/>
    <s v="CMP-248"/>
    <x v="0"/>
    <s v="Qualification"/>
    <s v="4917"/>
    <n v="4917"/>
    <x v="4"/>
    <x v="16"/>
    <x v="15"/>
    <s v="2023-08-07"/>
    <d v="2023-08-07T00:00:00"/>
    <d v="2023-09-16T00:00:00"/>
    <d v="2023-09-16T00:00:00"/>
    <m/>
    <s v=""/>
    <m/>
    <n v="0"/>
    <n v="1"/>
    <n v="10.6"/>
    <s v="Southeast Asia"/>
    <m/>
    <x v="0"/>
    <x v="0"/>
    <n v="0"/>
    <s v=""/>
    <x v="0"/>
  </r>
  <r>
    <s v="DL-03652"/>
    <s v="CUST-0734"/>
    <s v=""/>
    <x v="4"/>
    <s v="Demo"/>
    <s v="$13,145"/>
    <n v="13145"/>
    <x v="7"/>
    <x v="3"/>
    <x v="3"/>
    <s v="2023-05-01"/>
    <d v="2023-05-01T00:00:00"/>
    <d v="2023-07-30T00:00:00"/>
    <d v="2023-07-30T00:00:00"/>
    <m/>
    <s v=""/>
    <m/>
    <n v="0"/>
    <n v="1"/>
    <n v="28.7"/>
    <s v="Middle East"/>
    <m/>
    <x v="0"/>
    <x v="1"/>
    <n v="0"/>
    <s v=""/>
    <x v="0"/>
  </r>
  <r>
    <s v="DL-03653"/>
    <s v="CUST-0081"/>
    <s v="CMP-275"/>
    <x v="2"/>
    <s v="Negotiation"/>
    <s v="13534"/>
    <n v="13534"/>
    <x v="8"/>
    <x v="10"/>
    <x v="9"/>
    <s v="2023-05-21"/>
    <d v="2023-05-21T00:00:00"/>
    <d v="2023-10-20T00:00:00"/>
    <d v="2023-10-20T00:00:00"/>
    <m/>
    <s v=""/>
    <m/>
    <n v="0"/>
    <n v="1"/>
    <n v="34.4"/>
    <s v="ANZ"/>
    <m/>
    <x v="0"/>
    <x v="2"/>
    <n v="0"/>
    <s v=""/>
    <x v="0"/>
  </r>
  <r>
    <s v="DL-03654"/>
    <s v="CUST-0657"/>
    <s v="CMP-171"/>
    <x v="3"/>
    <s v="Demo"/>
    <s v="$21,321"/>
    <n v="21321"/>
    <x v="7"/>
    <x v="25"/>
    <x v="21"/>
    <s v="2023-11-14"/>
    <d v="2023-11-14T00:00:00"/>
    <d v="2024-05-01T00:00:00"/>
    <d v="2024-05-01T00:00:00"/>
    <m/>
    <s v=""/>
    <m/>
    <n v="0"/>
    <n v="1"/>
    <n v="24.4"/>
    <s v="ANZ"/>
    <m/>
    <x v="0"/>
    <x v="1"/>
    <n v="0"/>
    <s v=""/>
    <x v="0"/>
  </r>
  <r>
    <s v="DL-03655"/>
    <s v="CUST-0050"/>
    <s v="CMP-115"/>
    <x v="2"/>
    <s v="Closed Won"/>
    <s v="13716"/>
    <n v="13716"/>
    <x v="5"/>
    <x v="8"/>
    <x v="7"/>
    <s v="2022-06-06"/>
    <d v="2022-06-06T00:00:00"/>
    <d v="2022-08-09T00:00:00"/>
    <d v="2022-08-09T00:00:00"/>
    <d v="2022-07-08T00:00:00"/>
    <d v="2022-07-08T00:00:00"/>
    <n v="32"/>
    <n v="1"/>
    <n v="3"/>
    <m/>
    <s v="Southeast Asia"/>
    <m/>
    <x v="1"/>
    <x v="2"/>
    <n v="1"/>
    <n v="-32"/>
    <x v="1"/>
  </r>
  <r>
    <s v="DL-03656"/>
    <s v="CUST-0216"/>
    <s v=""/>
    <x v="4"/>
    <s v="Closed Won"/>
    <s v="7K"/>
    <n v="7000"/>
    <x v="8"/>
    <x v="0"/>
    <x v="0"/>
    <s v="2022-04-08"/>
    <d v="2022-04-08T00:00:00"/>
    <d v="2022-05-28T00:00:00"/>
    <d v="2022-05-28T00:00:00"/>
    <d v="2022-08-06T00:00:00"/>
    <d v="2022-08-06T00:00:00"/>
    <n v="120"/>
    <n v="0"/>
    <n v="1"/>
    <n v="33"/>
    <s v="Middle East"/>
    <m/>
    <x v="1"/>
    <x v="0"/>
    <n v="1"/>
    <n v="70"/>
    <x v="0"/>
  </r>
  <r>
    <s v="DL-03657"/>
    <s v="CUST-1161"/>
    <s v=""/>
    <x v="3"/>
    <s v="Demo"/>
    <s v="9911"/>
    <n v="9911"/>
    <x v="7"/>
    <x v="19"/>
    <x v="17"/>
    <s v="2022-12-16"/>
    <d v="2022-12-16T00:00:00"/>
    <d v="2023-06-12T00:00:00"/>
    <d v="2023-06-12T00:00:00"/>
    <m/>
    <s v=""/>
    <m/>
    <n v="0"/>
    <n v="1"/>
    <n v="0.7"/>
    <s v="Middle East"/>
    <m/>
    <x v="0"/>
    <x v="2"/>
    <n v="0"/>
    <s v=""/>
    <x v="0"/>
  </r>
  <r>
    <s v="DL-03658"/>
    <s v="CUST-0278"/>
    <s v="CMP-093"/>
    <x v="1"/>
    <s v="Proposal"/>
    <s v="177223"/>
    <n v="177223"/>
    <x v="4"/>
    <x v="11"/>
    <x v="10"/>
    <s v="2023-01-10"/>
    <d v="2023-01-10T00:00:00"/>
    <d v="2023-04-10T00:00:00"/>
    <d v="2023-04-10T00:00:00"/>
    <m/>
    <s v=""/>
    <m/>
    <n v="0"/>
    <n v="1"/>
    <n v="24.1"/>
    <s v="Southeast Asia"/>
    <m/>
    <x v="0"/>
    <x v="2"/>
    <n v="0"/>
    <s v=""/>
    <x v="0"/>
  </r>
  <r>
    <s v="DL-03659"/>
    <s v="CUST-0240"/>
    <s v="CMP-138"/>
    <x v="0"/>
    <s v="Demo"/>
    <s v="$8,537"/>
    <n v="8537"/>
    <x v="4"/>
    <x v="0"/>
    <x v="0"/>
    <s v="2024-06-01"/>
    <d v="2024-06-01T00:00:00"/>
    <d v="2024-11-24T00:00:00"/>
    <d v="2024-11-24T00:00:00"/>
    <m/>
    <s v=""/>
    <m/>
    <n v="0"/>
    <n v="1"/>
    <m/>
    <s v="Middle East"/>
    <m/>
    <x v="0"/>
    <x v="2"/>
    <n v="0"/>
    <s v=""/>
    <x v="0"/>
  </r>
  <r>
    <s v="DL-03660"/>
    <s v="CUST-1089"/>
    <s v="CMP-195"/>
    <x v="3"/>
    <s v="Negotiation"/>
    <s v="$9,301"/>
    <n v="9301"/>
    <x v="5"/>
    <x v="12"/>
    <x v="11"/>
    <s v="2024-08-11"/>
    <d v="2024-08-11T00:00:00"/>
    <d v="2024-12-28T00:00:00"/>
    <d v="2024-12-28T00:00:00"/>
    <m/>
    <s v=""/>
    <m/>
    <n v="0"/>
    <n v="1"/>
    <n v="19.100000000000001"/>
    <s v="South Asia"/>
    <m/>
    <x v="0"/>
    <x v="2"/>
    <n v="0"/>
    <s v=""/>
    <x v="0"/>
  </r>
  <r>
    <s v="DL-03661"/>
    <s v="CUST-0290"/>
    <s v="CMP-056"/>
    <x v="2"/>
    <s v="Proposal"/>
    <s v="15346"/>
    <n v="15346"/>
    <x v="0"/>
    <x v="16"/>
    <x v="15"/>
    <s v="2024-01-06"/>
    <d v="2024-01-06T00:00:00"/>
    <d v="2024-02-03T00:00:00"/>
    <d v="2024-02-03T00:00:00"/>
    <m/>
    <s v=""/>
    <m/>
    <n v="0"/>
    <n v="1"/>
    <n v="23.6"/>
    <s v="Southeast Asia"/>
    <m/>
    <x v="0"/>
    <x v="2"/>
    <n v="0"/>
    <s v=""/>
    <x v="0"/>
  </r>
  <r>
    <s v="DL-03662"/>
    <s v="CUST-1172"/>
    <s v="CMP-352"/>
    <x v="4"/>
    <s v="Qualification"/>
    <s v="$11,997"/>
    <n v="11997"/>
    <x v="0"/>
    <x v="10"/>
    <x v="9"/>
    <s v="2023-07-12"/>
    <d v="2023-07-12T00:00:00"/>
    <d v="2023-12-24T00:00:00"/>
    <d v="2023-12-24T00:00:00"/>
    <m/>
    <s v=""/>
    <m/>
    <n v="0"/>
    <n v="1"/>
    <n v="13.6"/>
    <s v="East Africa"/>
    <m/>
    <x v="0"/>
    <x v="1"/>
    <n v="0"/>
    <s v=""/>
    <x v="0"/>
  </r>
  <r>
    <s v="DL-03663"/>
    <s v="CUST-0252"/>
    <s v="CMP-336"/>
    <x v="0"/>
    <s v="Closed Won"/>
    <s v="$6,378"/>
    <n v="6378"/>
    <x v="0"/>
    <x v="11"/>
    <x v="10"/>
    <s v="2024-05-27"/>
    <d v="2024-05-27T00:00:00"/>
    <d v="2024-06-29T00:00:00"/>
    <d v="2024-06-29T00:00:00"/>
    <d v="2024-07-08T00:00:00"/>
    <d v="2024-07-08T00:00:00"/>
    <n v="42"/>
    <n v="0"/>
    <n v="1"/>
    <n v="4.8"/>
    <s v="South Asia"/>
    <m/>
    <x v="1"/>
    <x v="0"/>
    <n v="1"/>
    <n v="9"/>
    <x v="1"/>
  </r>
  <r>
    <s v="DL-03664"/>
    <s v="CUST-0013"/>
    <s v=""/>
    <x v="3"/>
    <s v="Prospecting"/>
    <s v="4,737"/>
    <n v="4737"/>
    <x v="4"/>
    <x v="22"/>
    <x v="20"/>
    <s v="22/12/2024"/>
    <d v="2024-12-22T00:00:00"/>
    <d v="2025-02-28T00:00:00"/>
    <d v="2025-02-28T00:00:00"/>
    <m/>
    <s v=""/>
    <m/>
    <n v="0"/>
    <n v="1"/>
    <n v="7.9"/>
    <s v="East Africa"/>
    <m/>
    <x v="0"/>
    <x v="1"/>
    <n v="0"/>
    <s v=""/>
    <x v="0"/>
  </r>
  <r>
    <s v="DL-03665"/>
    <s v="CUST-1445"/>
    <s v=""/>
    <x v="2"/>
    <s v="Closed Won"/>
    <s v="$24,542"/>
    <n v="24542"/>
    <x v="3"/>
    <x v="9"/>
    <x v="8"/>
    <s v="2023-10-03"/>
    <d v="2023-10-03T00:00:00"/>
    <d v="2024-02-15T00:00:00"/>
    <d v="2024-02-15T00:00:00"/>
    <d v="2024-03-07T00:00:00"/>
    <d v="2024-03-07T00:00:00"/>
    <n v="156"/>
    <n v="0"/>
    <n v="1"/>
    <n v="30.2"/>
    <s v="Southeast Asia"/>
    <m/>
    <x v="1"/>
    <x v="2"/>
    <n v="1"/>
    <n v="21"/>
    <x v="1"/>
  </r>
  <r>
    <s v="DL-03666"/>
    <s v="CUST-1435"/>
    <s v=""/>
    <x v="0"/>
    <s v="Prospecting"/>
    <s v="5518"/>
    <n v="5518"/>
    <x v="3"/>
    <x v="12"/>
    <x v="11"/>
    <s v="2024-01-01"/>
    <d v="2024-01-01T00:00:00"/>
    <d v="2024-02-04T00:00:00"/>
    <d v="2024-02-04T00:00:00"/>
    <m/>
    <s v=""/>
    <m/>
    <n v="0"/>
    <n v="1"/>
    <n v="0.8"/>
    <s v="East Africa"/>
    <m/>
    <x v="0"/>
    <x v="0"/>
    <n v="0"/>
    <s v=""/>
    <x v="0"/>
  </r>
  <r>
    <s v="DL-03667"/>
    <s v="CUST-0231"/>
    <s v="CMP-060"/>
    <x v="4"/>
    <s v="Closed Won"/>
    <s v="6393"/>
    <n v="6393"/>
    <x v="5"/>
    <x v="10"/>
    <x v="9"/>
    <s v="2024-04-26"/>
    <d v="2024-04-26T00:00:00"/>
    <d v="2024-09-26T00:00:00"/>
    <d v="2024-09-26T00:00:00"/>
    <d v="2024-09-21T00:00:00"/>
    <d v="2024-09-21T00:00:00"/>
    <n v="148"/>
    <n v="0"/>
    <n v="1"/>
    <n v="21.7"/>
    <s v="South Asia"/>
    <m/>
    <x v="1"/>
    <x v="1"/>
    <n v="1"/>
    <n v="-5"/>
    <x v="1"/>
  </r>
  <r>
    <s v="DL-03668"/>
    <s v="CUST-1237"/>
    <s v="CMP-265"/>
    <x v="0"/>
    <s v="Negotiation"/>
    <s v="$8,274"/>
    <n v="8274"/>
    <x v="0"/>
    <x v="20"/>
    <x v="18"/>
    <s v="2022-04-24"/>
    <d v="2022-04-24T00:00:00"/>
    <d v="2022-06-14T00:00:00"/>
    <d v="2022-06-14T00:00:00"/>
    <m/>
    <s v=""/>
    <m/>
    <n v="0"/>
    <n v="1"/>
    <n v="33.5"/>
    <s v="South Asia"/>
    <m/>
    <x v="0"/>
    <x v="1"/>
    <n v="0"/>
    <s v=""/>
    <x v="0"/>
  </r>
  <r>
    <s v="DL-03669"/>
    <s v="CUST-1262"/>
    <s v="CMP-130"/>
    <x v="0"/>
    <s v="Qualification"/>
    <s v="8628"/>
    <n v="8628"/>
    <x v="8"/>
    <x v="16"/>
    <x v="15"/>
    <s v="2023-05-16"/>
    <d v="2023-05-16T00:00:00"/>
    <d v="2023-11-04T00:00:00"/>
    <d v="2023-11-04T00:00:00"/>
    <m/>
    <s v=""/>
    <m/>
    <n v="0"/>
    <n v="1"/>
    <n v="5.6"/>
    <s v="East Africa"/>
    <m/>
    <x v="0"/>
    <x v="1"/>
    <n v="0"/>
    <s v=""/>
    <x v="0"/>
  </r>
  <r>
    <s v="DL-03670"/>
    <s v="CUST-0579"/>
    <s v="CMP-377"/>
    <x v="2"/>
    <s v="Prospecting"/>
    <s v="33K"/>
    <n v="33000"/>
    <x v="1"/>
    <x v="6"/>
    <x v="2"/>
    <s v="2023-12-16"/>
    <d v="2023-12-16T00:00:00"/>
    <d v="2024-02-08T00:00:00"/>
    <d v="2024-02-08T00:00:00"/>
    <m/>
    <s v=""/>
    <m/>
    <n v="0"/>
    <n v="1"/>
    <n v="26.9"/>
    <s v="South Asia"/>
    <m/>
    <x v="0"/>
    <x v="2"/>
    <n v="0"/>
    <s v=""/>
    <x v="0"/>
  </r>
  <r>
    <s v="DL-03671"/>
    <s v="CUST-1425"/>
    <s v="CMP-079"/>
    <x v="4"/>
    <s v="Proposal"/>
    <s v="8080"/>
    <n v="8080"/>
    <x v="7"/>
    <x v="28"/>
    <x v="17"/>
    <s v="30/10/2024"/>
    <d v="2024-10-30T00:00:00"/>
    <d v="2024-12-13T00:00:00"/>
    <d v="2024-12-13T00:00:00"/>
    <m/>
    <s v=""/>
    <m/>
    <n v="0"/>
    <n v="1"/>
    <n v="7.5"/>
    <s v="Middle East"/>
    <m/>
    <x v="0"/>
    <x v="2"/>
    <n v="0"/>
    <s v=""/>
    <x v="0"/>
  </r>
  <r>
    <s v="DL-03672"/>
    <s v="CUST-1056"/>
    <s v=""/>
    <x v="2"/>
    <s v="Prospecting"/>
    <s v="25093"/>
    <n v="25093"/>
    <x v="5"/>
    <x v="11"/>
    <x v="10"/>
    <s v="2022-03-18"/>
    <d v="2022-03-18T00:00:00"/>
    <d v="2022-06-26T00:00:00"/>
    <d v="2022-06-26T00:00:00"/>
    <m/>
    <s v=""/>
    <m/>
    <n v="0"/>
    <n v="1"/>
    <n v="28.2"/>
    <s v="East Africa"/>
    <m/>
    <x v="0"/>
    <x v="1"/>
    <n v="0"/>
    <s v=""/>
    <x v="0"/>
  </r>
  <r>
    <s v="DL-03673"/>
    <s v="CUST-1003"/>
    <s v="CMP-190"/>
    <x v="0"/>
    <s v="Negotiation"/>
    <s v="$2,802"/>
    <n v="2802"/>
    <x v="3"/>
    <x v="4"/>
    <x v="4"/>
    <s v="2022-12-31"/>
    <d v="2022-12-31T00:00:00"/>
    <d v="2023-06-14T00:00:00"/>
    <d v="2023-06-14T00:00:00"/>
    <m/>
    <s v=""/>
    <m/>
    <n v="0"/>
    <n v="1"/>
    <n v="25.2"/>
    <s v="South Asia"/>
    <m/>
    <x v="0"/>
    <x v="2"/>
    <n v="0"/>
    <s v=""/>
    <x v="0"/>
  </r>
  <r>
    <s v="DL-03674"/>
    <s v="CUST-1382"/>
    <s v=""/>
    <x v="0"/>
    <s v="Demo"/>
    <s v="$2,506"/>
    <n v="2506"/>
    <x v="7"/>
    <x v="7"/>
    <x v="6"/>
    <s v="2022-08-02"/>
    <d v="2022-08-02T00:00:00"/>
    <d v="2022-11-10T00:00:00"/>
    <d v="2022-11-10T00:00:00"/>
    <m/>
    <s v=""/>
    <m/>
    <n v="0"/>
    <n v="1"/>
    <m/>
    <s v="Middle East"/>
    <m/>
    <x v="0"/>
    <x v="0"/>
    <n v="0"/>
    <s v=""/>
    <x v="0"/>
  </r>
  <r>
    <s v="DL-03675"/>
    <s v="CUST-1054"/>
    <s v="CMP-088"/>
    <x v="1"/>
    <s v="Proposal"/>
    <s v="$169,926"/>
    <n v="169926"/>
    <x v="1"/>
    <x v="7"/>
    <x v="6"/>
    <s v="2022-07-24"/>
    <d v="2022-07-24T00:00:00"/>
    <d v="2022-08-19T00:00:00"/>
    <d v="2022-08-19T00:00:00"/>
    <m/>
    <s v=""/>
    <m/>
    <n v="0"/>
    <n v="1"/>
    <n v="21.3"/>
    <s v="ANZ"/>
    <m/>
    <x v="0"/>
    <x v="2"/>
    <n v="0"/>
    <s v=""/>
    <x v="0"/>
  </r>
  <r>
    <s v="DL-03676"/>
    <s v="CUST-0655"/>
    <s v="CMP-285"/>
    <x v="3"/>
    <s v="Demo"/>
    <s v="20560"/>
    <n v="20560"/>
    <x v="6"/>
    <x v="8"/>
    <x v="7"/>
    <s v="2023-02-20"/>
    <d v="2023-02-20T00:00:00"/>
    <d v="2023-04-28T00:00:00"/>
    <d v="2023-04-28T00:00:00"/>
    <m/>
    <s v=""/>
    <m/>
    <n v="0"/>
    <n v="1"/>
    <n v="29"/>
    <s v="South Asia"/>
    <m/>
    <x v="0"/>
    <x v="0"/>
    <n v="0"/>
    <s v=""/>
    <x v="0"/>
  </r>
  <r>
    <s v="DL-03677"/>
    <s v="CUST-1097"/>
    <s v="CMP-337"/>
    <x v="4"/>
    <s v="Closed Lost"/>
    <s v="$7,245"/>
    <n v="7245"/>
    <x v="4"/>
    <x v="25"/>
    <x v="21"/>
    <s v="2023-11-07"/>
    <d v="2023-11-07T00:00:00"/>
    <d v="2024-04-05T00:00:00"/>
    <d v="2024-04-05T00:00:00"/>
    <d v="2024-01-01T00:00:00"/>
    <d v="2024-01-01T00:00:00"/>
    <n v="55"/>
    <n v="0"/>
    <n v="1"/>
    <n v="2.1"/>
    <s v="ANZ"/>
    <m/>
    <x v="2"/>
    <x v="0"/>
    <n v="1"/>
    <n v="-95"/>
    <x v="1"/>
  </r>
  <r>
    <s v="DL-03678"/>
    <s v="CUST-0689"/>
    <s v="CMP-178"/>
    <x v="3"/>
    <s v="Prospecting"/>
    <s v="11897"/>
    <n v="11897"/>
    <x v="6"/>
    <x v="9"/>
    <x v="8"/>
    <s v="07/07/2022"/>
    <d v="2022-07-07T00:00:00"/>
    <d v="2022-12-10T00:00:00"/>
    <d v="2022-12-10T00:00:00"/>
    <m/>
    <s v=""/>
    <m/>
    <n v="0"/>
    <n v="1"/>
    <n v="10.8"/>
    <s v="South Asia"/>
    <m/>
    <x v="0"/>
    <x v="2"/>
    <n v="0"/>
    <s v=""/>
    <x v="0"/>
  </r>
  <r>
    <s v="DL-03679"/>
    <s v="CUST-1356"/>
    <s v="CMP-253"/>
    <x v="2"/>
    <s v="Negotiation"/>
    <s v="43162"/>
    <n v="43162"/>
    <x v="4"/>
    <x v="22"/>
    <x v="20"/>
    <s v="2022-04-09"/>
    <d v="2022-04-09T00:00:00"/>
    <d v="2022-08-31T00:00:00"/>
    <d v="2022-08-31T00:00:00"/>
    <m/>
    <s v=""/>
    <m/>
    <n v="0"/>
    <n v="1"/>
    <n v="21.6"/>
    <s v="South Asia"/>
    <m/>
    <x v="0"/>
    <x v="1"/>
    <n v="0"/>
    <s v=""/>
    <x v="0"/>
  </r>
  <r>
    <s v="DL-03680"/>
    <s v="CUST-0383"/>
    <s v="CMP-329"/>
    <x v="1"/>
    <s v="Closed Won"/>
    <s v="118K"/>
    <n v="118000"/>
    <x v="0"/>
    <x v="11"/>
    <x v="10"/>
    <s v="2022-02-25"/>
    <d v="2022-02-25T00:00:00"/>
    <d v="2022-06-13T00:00:00"/>
    <d v="2022-06-13T00:00:00"/>
    <d v="2022-05-31T00:00:00"/>
    <d v="2022-05-31T00:00:00"/>
    <n v="95"/>
    <n v="0"/>
    <n v="1"/>
    <n v="21"/>
    <s v="Middle East"/>
    <m/>
    <x v="1"/>
    <x v="2"/>
    <n v="1"/>
    <n v="-13"/>
    <x v="1"/>
  </r>
  <r>
    <s v="DL-03681"/>
    <s v="CUST-0217"/>
    <s v="CMP-366"/>
    <x v="3"/>
    <s v="Proposal"/>
    <s v="19926"/>
    <n v="19926"/>
    <x v="2"/>
    <x v="16"/>
    <x v="15"/>
    <s v="2023-12-13"/>
    <d v="2023-12-13T00:00:00"/>
    <d v="2024-03-11T00:00:00"/>
    <d v="2024-03-11T00:00:00"/>
    <m/>
    <s v=""/>
    <m/>
    <n v="0"/>
    <n v="1"/>
    <n v="6.2"/>
    <s v="Southeast Asia"/>
    <m/>
    <x v="0"/>
    <x v="2"/>
    <n v="0"/>
    <s v=""/>
    <x v="0"/>
  </r>
  <r>
    <s v="DL-03682"/>
    <s v="CUST-1141"/>
    <s v=""/>
    <x v="2"/>
    <s v="Prospecting"/>
    <s v="12K"/>
    <n v="12000"/>
    <x v="5"/>
    <x v="15"/>
    <x v="14"/>
    <s v="2024-11-17"/>
    <d v="2024-11-17T00:00:00"/>
    <d v="2025-03-31T00:00:00"/>
    <d v="2025-03-31T00:00:00"/>
    <m/>
    <s v=""/>
    <m/>
    <n v="0"/>
    <n v="1"/>
    <n v="11.3"/>
    <s v="ANZ"/>
    <m/>
    <x v="0"/>
    <x v="0"/>
    <n v="0"/>
    <s v=""/>
    <x v="0"/>
  </r>
  <r>
    <s v="DL-03683"/>
    <s v="CUST-0902"/>
    <s v="CMP-057"/>
    <x v="0"/>
    <s v="Proposal"/>
    <s v="8K"/>
    <n v="8000"/>
    <x v="5"/>
    <x v="16"/>
    <x v="15"/>
    <s v="2022-12-29"/>
    <d v="2022-12-29T00:00:00"/>
    <d v="2023-05-14T00:00:00"/>
    <d v="2023-05-14T00:00:00"/>
    <m/>
    <s v=""/>
    <m/>
    <n v="0"/>
    <n v="1"/>
    <m/>
    <s v="ANZ"/>
    <m/>
    <x v="0"/>
    <x v="2"/>
    <n v="0"/>
    <s v=""/>
    <x v="0"/>
  </r>
  <r>
    <s v="DL-03684"/>
    <s v="CUST-0818"/>
    <s v=""/>
    <x v="0"/>
    <s v="Prospecting"/>
    <s v="9K"/>
    <n v="9000"/>
    <x v="4"/>
    <x v="15"/>
    <x v="14"/>
    <s v="25/01/2023"/>
    <d v="2023-01-25T00:00:00"/>
    <d v="2023-07-08T00:00:00"/>
    <d v="2023-07-08T00:00:00"/>
    <m/>
    <s v=""/>
    <m/>
    <n v="0"/>
    <n v="1"/>
    <n v="30.6"/>
    <s v="Middle East"/>
    <m/>
    <x v="0"/>
    <x v="1"/>
    <n v="0"/>
    <s v=""/>
    <x v="0"/>
  </r>
  <r>
    <s v="DL-03685"/>
    <s v="CUST-0487"/>
    <s v="CMP-259"/>
    <x v="2"/>
    <s v="Prospecting"/>
    <s v="$43,957"/>
    <n v="43957"/>
    <x v="8"/>
    <x v="9"/>
    <x v="8"/>
    <s v="19/09/2022"/>
    <d v="2022-09-19T00:00:00"/>
    <d v="2023-03-07T00:00:00"/>
    <d v="2023-03-07T00:00:00"/>
    <m/>
    <s v=""/>
    <m/>
    <n v="0"/>
    <n v="1"/>
    <n v="7.5"/>
    <s v="Southeast Asia"/>
    <m/>
    <x v="0"/>
    <x v="2"/>
    <n v="0"/>
    <s v=""/>
    <x v="0"/>
  </r>
  <r>
    <s v="DL-03686"/>
    <s v="CUST-1373"/>
    <s v="CMP-037"/>
    <x v="0"/>
    <s v="Closed Lost"/>
    <s v="$5,485"/>
    <n v="5485"/>
    <x v="2"/>
    <x v="3"/>
    <x v="3"/>
    <s v="2024-03-03"/>
    <d v="2024-03-03T00:00:00"/>
    <d v="2024-05-20T00:00:00"/>
    <d v="2024-05-20T00:00:00"/>
    <d v="2024-07-26T00:00:00"/>
    <d v="2024-07-26T00:00:00"/>
    <n v="145"/>
    <n v="0"/>
    <n v="1"/>
    <n v="23.6"/>
    <s v="East Africa"/>
    <m/>
    <x v="2"/>
    <x v="2"/>
    <n v="1"/>
    <n v="67"/>
    <x v="0"/>
  </r>
  <r>
    <s v="DL-03687"/>
    <s v="CUST-1207"/>
    <s v="CMP-266"/>
    <x v="2"/>
    <s v="Closed Won"/>
    <s v="29,107"/>
    <n v="29107"/>
    <x v="0"/>
    <x v="7"/>
    <x v="6"/>
    <s v="2022-03-18"/>
    <d v="2022-03-18T00:00:00"/>
    <d v="2022-07-03T00:00:00"/>
    <d v="2022-07-03T00:00:00"/>
    <d v="2022-07-04T00:00:00"/>
    <d v="2022-07-04T00:00:00"/>
    <n v="108"/>
    <n v="1"/>
    <n v="4"/>
    <n v="19.399999999999999"/>
    <s v="East Africa"/>
    <m/>
    <x v="1"/>
    <x v="2"/>
    <n v="1"/>
    <n v="1"/>
    <x v="1"/>
  </r>
  <r>
    <s v="DL-03688"/>
    <s v="CUST-0933"/>
    <s v="CMP-246"/>
    <x v="4"/>
    <s v="Closed Won"/>
    <s v="13K"/>
    <n v="13000"/>
    <x v="2"/>
    <x v="0"/>
    <x v="0"/>
    <s v="2023-12-08"/>
    <d v="2023-12-08T00:00:00"/>
    <d v="2024-01-02T00:00:00"/>
    <d v="2024-01-02T00:00:00"/>
    <d v="2024-02-21T00:00:00"/>
    <d v="2024-02-21T00:00:00"/>
    <n v="75"/>
    <n v="1"/>
    <n v="3"/>
    <n v="11.7"/>
    <s v="East Africa"/>
    <m/>
    <x v="1"/>
    <x v="1"/>
    <n v="1"/>
    <n v="50"/>
    <x v="0"/>
  </r>
  <r>
    <s v="DL-03689"/>
    <s v="CUST-1115"/>
    <s v="CMP-018"/>
    <x v="4"/>
    <s v="Closed Won"/>
    <s v="$5,767"/>
    <n v="5767"/>
    <x v="3"/>
    <x v="23"/>
    <x v="9"/>
    <s v="2023-09-14"/>
    <d v="2023-09-14T00:00:00"/>
    <d v="2024-02-09T00:00:00"/>
    <d v="2024-02-09T00:00:00"/>
    <d v="2023-11-16T00:00:00"/>
    <d v="2023-11-16T00:00:00"/>
    <n v="63"/>
    <n v="0"/>
    <n v="1"/>
    <n v="25"/>
    <s v="Southeast Asia"/>
    <m/>
    <x v="1"/>
    <x v="1"/>
    <n v="1"/>
    <n v="-85"/>
    <x v="1"/>
  </r>
  <r>
    <s v="DL-03690"/>
    <s v="CUST-0552"/>
    <s v="CMP-352"/>
    <x v="0"/>
    <s v="Qualification"/>
    <s v="5K"/>
    <n v="5000"/>
    <x v="5"/>
    <x v="9"/>
    <x v="8"/>
    <s v="2024-09-17"/>
    <d v="2024-09-17T00:00:00"/>
    <d v="2024-11-09T00:00:00"/>
    <d v="2024-11-09T00:00:00"/>
    <m/>
    <s v=""/>
    <m/>
    <n v="0"/>
    <n v="1"/>
    <n v="18.399999999999999"/>
    <s v="ANZ"/>
    <m/>
    <x v="0"/>
    <x v="2"/>
    <n v="0"/>
    <s v=""/>
    <x v="0"/>
  </r>
  <r>
    <s v="DL-03691"/>
    <s v="CUST-1403"/>
    <s v="CMP-037"/>
    <x v="0"/>
    <s v="Qualification"/>
    <s v="1944"/>
    <n v="1944"/>
    <x v="0"/>
    <x v="15"/>
    <x v="14"/>
    <s v="2022-02-01"/>
    <d v="2022-02-01T00:00:00"/>
    <d v="2022-07-13T00:00:00"/>
    <d v="2022-07-13T00:00:00"/>
    <m/>
    <s v=""/>
    <m/>
    <n v="0"/>
    <n v="1"/>
    <m/>
    <s v="East Africa"/>
    <m/>
    <x v="0"/>
    <x v="2"/>
    <n v="0"/>
    <s v=""/>
    <x v="0"/>
  </r>
  <r>
    <s v="DL-03692"/>
    <s v="CUST-0556"/>
    <s v="CMP-076"/>
    <x v="2"/>
    <s v="Demo"/>
    <s v="$29,495"/>
    <n v="29495"/>
    <x v="1"/>
    <x v="15"/>
    <x v="14"/>
    <s v="2023-11-13"/>
    <d v="2023-11-13T00:00:00"/>
    <d v="2024-05-02T00:00:00"/>
    <d v="2024-05-02T00:00:00"/>
    <m/>
    <s v=""/>
    <m/>
    <n v="0"/>
    <n v="1"/>
    <n v="16.600000000000001"/>
    <s v="Middle East"/>
    <m/>
    <x v="0"/>
    <x v="2"/>
    <n v="0"/>
    <s v=""/>
    <x v="0"/>
  </r>
  <r>
    <s v="DL-03693"/>
    <s v="CUST-0310"/>
    <s v=""/>
    <x v="0"/>
    <s v="Negotiation"/>
    <s v="8,234"/>
    <n v="8234"/>
    <x v="7"/>
    <x v="9"/>
    <x v="8"/>
    <s v="2024-06-29"/>
    <d v="2024-06-29T00:00:00"/>
    <d v="2024-10-29T00:00:00"/>
    <d v="2024-10-29T00:00:00"/>
    <m/>
    <s v=""/>
    <m/>
    <n v="0"/>
    <n v="1"/>
    <m/>
    <s v="Southeast Asia"/>
    <m/>
    <x v="0"/>
    <x v="0"/>
    <n v="0"/>
    <s v=""/>
    <x v="0"/>
  </r>
  <r>
    <s v="DL-03694"/>
    <s v="CUST-0313"/>
    <s v="CMP-327"/>
    <x v="1"/>
    <s v="Closed Won"/>
    <s v="$74,339"/>
    <n v="74339"/>
    <x v="8"/>
    <x v="16"/>
    <x v="15"/>
    <s v="2024-12-25"/>
    <d v="2024-12-25T00:00:00"/>
    <d v="2025-06-15T00:00:00"/>
    <d v="2025-06-15T00:00:00"/>
    <d v="2025-02-19T00:00:00"/>
    <d v="2025-02-19T00:00:00"/>
    <n v="56"/>
    <n v="1"/>
    <n v="4"/>
    <n v="18.600000000000001"/>
    <s v="ANZ"/>
    <m/>
    <x v="1"/>
    <x v="2"/>
    <n v="1"/>
    <n v="-116"/>
    <x v="1"/>
  </r>
  <r>
    <s v="DL-03695"/>
    <s v="CUST-0596"/>
    <s v="CMP-309"/>
    <x v="3"/>
    <s v="Proposal"/>
    <s v="17723"/>
    <n v="17723"/>
    <x v="7"/>
    <x v="3"/>
    <x v="3"/>
    <s v="2024-02-29"/>
    <d v="2024-02-29T00:00:00"/>
    <d v="2024-04-02T00:00:00"/>
    <d v="2024-04-02T00:00:00"/>
    <m/>
    <s v=""/>
    <m/>
    <n v="0"/>
    <n v="1"/>
    <n v="32.6"/>
    <s v="South Asia"/>
    <m/>
    <x v="0"/>
    <x v="0"/>
    <n v="0"/>
    <s v=""/>
    <x v="0"/>
  </r>
  <r>
    <s v="DL-03696"/>
    <s v="CUST-0674"/>
    <s v="CMP-045"/>
    <x v="3"/>
    <s v="Closed Lost"/>
    <s v="16,576"/>
    <n v="16576"/>
    <x v="4"/>
    <x v="10"/>
    <x v="9"/>
    <s v="2022-09-04"/>
    <d v="2022-09-04T00:00:00"/>
    <d v="2023-03-03T00:00:00"/>
    <d v="2023-03-03T00:00:00"/>
    <d v="2022-12-04T00:00:00"/>
    <d v="2022-12-04T00:00:00"/>
    <n v="91"/>
    <n v="0"/>
    <n v="1"/>
    <n v="10.7"/>
    <s v="ANZ"/>
    <m/>
    <x v="2"/>
    <x v="2"/>
    <n v="1"/>
    <n v="-89"/>
    <x v="1"/>
  </r>
  <r>
    <s v="DL-03697"/>
    <s v="CUST-0075"/>
    <s v=""/>
    <x v="2"/>
    <s v="Prospecting"/>
    <s v="14K"/>
    <n v="14000"/>
    <x v="2"/>
    <x v="7"/>
    <x v="6"/>
    <s v="2022-06-05"/>
    <d v="2022-06-05T00:00:00"/>
    <d v="2022-08-23T00:00:00"/>
    <d v="2022-08-23T00:00:00"/>
    <m/>
    <s v=""/>
    <m/>
    <n v="0"/>
    <n v="1"/>
    <m/>
    <s v="East Africa"/>
    <m/>
    <x v="0"/>
    <x v="0"/>
    <n v="0"/>
    <s v=""/>
    <x v="0"/>
  </r>
  <r>
    <s v="DL-03698"/>
    <s v="CUST-0585"/>
    <s v="CMP-013"/>
    <x v="2"/>
    <s v="Closed Lost"/>
    <s v="15169"/>
    <n v="15169"/>
    <x v="3"/>
    <x v="17"/>
    <x v="16"/>
    <s v="2023-11-02"/>
    <d v="2023-11-02T00:00:00"/>
    <d v="2024-01-30T00:00:00"/>
    <d v="2024-01-30T00:00:00"/>
    <d v="2024-04-04T00:00:00"/>
    <d v="2024-04-04T00:00:00"/>
    <n v="154"/>
    <n v="0"/>
    <n v="1"/>
    <m/>
    <s v="East Africa"/>
    <m/>
    <x v="2"/>
    <x v="0"/>
    <n v="1"/>
    <n v="65"/>
    <x v="0"/>
  </r>
  <r>
    <s v="DL-03699"/>
    <s v="CUST-0927"/>
    <s v="CMP-081"/>
    <x v="1"/>
    <s v="Qualification"/>
    <s v="123528"/>
    <n v="123528"/>
    <x v="8"/>
    <x v="10"/>
    <x v="9"/>
    <s v="2023-04-21"/>
    <d v="2023-04-21T00:00:00"/>
    <d v="2023-09-11T00:00:00"/>
    <d v="2023-09-11T00:00:00"/>
    <m/>
    <s v=""/>
    <m/>
    <n v="0"/>
    <n v="1"/>
    <n v="31.1"/>
    <s v="South Asia"/>
    <m/>
    <x v="0"/>
    <x v="2"/>
    <n v="0"/>
    <s v=""/>
    <x v="0"/>
  </r>
  <r>
    <s v="DL-03700"/>
    <s v="CUST-1286"/>
    <s v=""/>
    <x v="3"/>
    <s v="Closed Lost"/>
    <s v="7309"/>
    <n v="7309"/>
    <x v="5"/>
    <x v="13"/>
    <x v="12"/>
    <s v="2023-12-29"/>
    <d v="2023-12-29T00:00:00"/>
    <d v="2024-06-10T00:00:00"/>
    <d v="2024-06-10T00:00:00"/>
    <d v="2024-06-11T00:00:00"/>
    <d v="2024-06-11T00:00:00"/>
    <n v="165"/>
    <n v="0"/>
    <n v="1"/>
    <n v="20.6"/>
    <s v="Southeast Asia"/>
    <m/>
    <x v="2"/>
    <x v="0"/>
    <n v="1"/>
    <n v="1"/>
    <x v="1"/>
  </r>
  <r>
    <s v="DL-03701"/>
    <s v="CUST-0016"/>
    <s v=""/>
    <x v="0"/>
    <s v="Qualification"/>
    <s v="9,381"/>
    <n v="9381"/>
    <x v="6"/>
    <x v="15"/>
    <x v="14"/>
    <s v="2024-11-01"/>
    <d v="2024-11-01T00:00:00"/>
    <d v="2025-04-12T00:00:00"/>
    <d v="2025-04-12T00:00:00"/>
    <m/>
    <s v=""/>
    <m/>
    <n v="0"/>
    <n v="1"/>
    <n v="17.899999999999999"/>
    <s v="South Asia"/>
    <m/>
    <x v="0"/>
    <x v="2"/>
    <n v="0"/>
    <s v=""/>
    <x v="0"/>
  </r>
  <r>
    <s v="DL-03702"/>
    <s v="CUST-0387"/>
    <s v="CMP-241"/>
    <x v="1"/>
    <s v="Demo"/>
    <s v="$104,601"/>
    <n v="104601"/>
    <x v="5"/>
    <x v="3"/>
    <x v="3"/>
    <s v="2022-02-12"/>
    <d v="2022-02-12T00:00:00"/>
    <d v="2022-05-29T00:00:00"/>
    <d v="2022-05-29T00:00:00"/>
    <m/>
    <s v=""/>
    <m/>
    <n v="0"/>
    <n v="1"/>
    <n v="32.6"/>
    <s v="East Africa"/>
    <m/>
    <x v="0"/>
    <x v="1"/>
    <n v="0"/>
    <s v=""/>
    <x v="0"/>
  </r>
  <r>
    <s v="DL-03703"/>
    <s v="CUST-1278"/>
    <s v="CMP-108"/>
    <x v="4"/>
    <s v="Prospecting"/>
    <s v="6,825"/>
    <n v="6825"/>
    <x v="0"/>
    <x v="3"/>
    <x v="3"/>
    <s v="2023-03-08"/>
    <d v="2023-03-08T00:00:00"/>
    <d v="2023-08-20T00:00:00"/>
    <d v="2023-08-20T00:00:00"/>
    <m/>
    <s v=""/>
    <m/>
    <n v="0"/>
    <n v="1"/>
    <n v="31.4"/>
    <s v="South Asia"/>
    <m/>
    <x v="0"/>
    <x v="2"/>
    <n v="0"/>
    <s v=""/>
    <x v="0"/>
  </r>
  <r>
    <s v="DL-03704"/>
    <s v="CUST-1293"/>
    <s v="CMP-200"/>
    <x v="4"/>
    <s v="Prospecting"/>
    <s v="3653"/>
    <n v="3653"/>
    <x v="4"/>
    <x v="40"/>
    <x v="7"/>
    <s v="2022-07-31"/>
    <d v="2022-07-31T00:00:00"/>
    <d v="2022-11-06T00:00:00"/>
    <d v="2022-11-06T00:00:00"/>
    <m/>
    <s v=""/>
    <m/>
    <n v="0"/>
    <n v="1"/>
    <n v="31.1"/>
    <s v="Southeast Asia"/>
    <m/>
    <x v="0"/>
    <x v="0"/>
    <n v="0"/>
    <s v=""/>
    <x v="0"/>
  </r>
  <r>
    <s v="DL-03705"/>
    <s v="CUST-0478"/>
    <s v="CMP-383"/>
    <x v="2"/>
    <s v="Closed Lost"/>
    <s v="$23,171"/>
    <n v="23171"/>
    <x v="0"/>
    <x v="0"/>
    <x v="0"/>
    <s v="2022-01-19"/>
    <d v="2022-01-19T00:00:00"/>
    <d v="2022-05-11T00:00:00"/>
    <d v="2022-05-11T00:00:00"/>
    <d v="2022-06-27T00:00:00"/>
    <d v="2022-06-27T00:00:00"/>
    <n v="159"/>
    <n v="0"/>
    <n v="1"/>
    <n v="9.6"/>
    <s v="Southeast Asia"/>
    <m/>
    <x v="2"/>
    <x v="0"/>
    <n v="1"/>
    <n v="47"/>
    <x v="0"/>
  </r>
  <r>
    <s v="DL-03706"/>
    <s v="CUST-0211"/>
    <s v=""/>
    <x v="2"/>
    <s v="Prospecting"/>
    <s v="$19,018"/>
    <n v="19018"/>
    <x v="5"/>
    <x v="10"/>
    <x v="9"/>
    <s v="2023-12-07"/>
    <d v="2023-12-07T00:00:00"/>
    <d v="2024-02-17T00:00:00"/>
    <d v="2024-02-17T00:00:00"/>
    <m/>
    <s v=""/>
    <m/>
    <n v="0"/>
    <n v="1"/>
    <n v="30"/>
    <s v="ANZ"/>
    <m/>
    <x v="0"/>
    <x v="2"/>
    <n v="0"/>
    <s v=""/>
    <x v="0"/>
  </r>
  <r>
    <s v="DL-03707"/>
    <s v="CUST-0370"/>
    <s v="CMP-156"/>
    <x v="2"/>
    <s v="Qualification"/>
    <s v="24192"/>
    <n v="24192"/>
    <x v="7"/>
    <x v="9"/>
    <x v="8"/>
    <s v="2024-11-17"/>
    <d v="2024-11-17T00:00:00"/>
    <d v="2024-12-10T00:00:00"/>
    <d v="2024-12-10T00:00:00"/>
    <m/>
    <s v=""/>
    <m/>
    <n v="0"/>
    <n v="1"/>
    <n v="8.4"/>
    <s v="ANZ"/>
    <m/>
    <x v="0"/>
    <x v="0"/>
    <n v="0"/>
    <s v=""/>
    <x v="0"/>
  </r>
  <r>
    <s v="DL-03708"/>
    <s v="CUST-1153"/>
    <s v="CMP-381"/>
    <x v="0"/>
    <s v="Closed Won"/>
    <s v="4,875"/>
    <n v="4875"/>
    <x v="4"/>
    <x v="1"/>
    <x v="1"/>
    <s v="2023-10-19"/>
    <d v="2023-10-19T00:00:00"/>
    <d v="2023-11-22T00:00:00"/>
    <d v="2023-11-22T00:00:00"/>
    <d v="2023-12-12T00:00:00"/>
    <d v="2023-12-12T00:00:00"/>
    <n v="54"/>
    <n v="0"/>
    <n v="1"/>
    <m/>
    <s v="Middle East"/>
    <m/>
    <x v="1"/>
    <x v="0"/>
    <n v="1"/>
    <n v="20"/>
    <x v="1"/>
  </r>
  <r>
    <s v="DL-03709"/>
    <s v="CUST-0212"/>
    <s v="CMP-323"/>
    <x v="2"/>
    <s v="Closed Lost"/>
    <s v="12429"/>
    <n v="12429"/>
    <x v="5"/>
    <x v="5"/>
    <x v="5"/>
    <s v="2024-02-19"/>
    <d v="2024-02-19T00:00:00"/>
    <d v="2024-04-23T00:00:00"/>
    <d v="2024-04-23T00:00:00"/>
    <d v="2024-07-18T00:00:00"/>
    <d v="2024-07-18T00:00:00"/>
    <n v="150"/>
    <n v="0"/>
    <n v="1"/>
    <n v="30.4"/>
    <s v="Middle East"/>
    <m/>
    <x v="2"/>
    <x v="0"/>
    <n v="1"/>
    <n v="86"/>
    <x v="0"/>
  </r>
  <r>
    <s v="DL-03710"/>
    <s v="CUST-0955"/>
    <s v="CMP-015"/>
    <x v="1"/>
    <s v="Prospecting"/>
    <s v="$178,743"/>
    <n v="178743"/>
    <x v="1"/>
    <x v="9"/>
    <x v="8"/>
    <s v="2022-01-16"/>
    <d v="2022-01-16T00:00:00"/>
    <d v="2022-03-01T00:00:00"/>
    <d v="2022-03-01T00:00:00"/>
    <m/>
    <s v=""/>
    <m/>
    <n v="0"/>
    <n v="1"/>
    <n v="3.6"/>
    <s v="East Africa"/>
    <m/>
    <x v="0"/>
    <x v="2"/>
    <n v="0"/>
    <s v=""/>
    <x v="0"/>
  </r>
  <r>
    <s v="DL-03711"/>
    <s v="CUST-1145"/>
    <s v="CMP-022"/>
    <x v="3"/>
    <s v="Qualification"/>
    <s v="17,564"/>
    <n v="17564"/>
    <x v="6"/>
    <x v="25"/>
    <x v="21"/>
    <s v="2022-05-24"/>
    <d v="2022-05-24T00:00:00"/>
    <d v="2022-10-08T00:00:00"/>
    <d v="2022-10-08T00:00:00"/>
    <m/>
    <s v=""/>
    <m/>
    <n v="0"/>
    <n v="1"/>
    <n v="17.3"/>
    <s v="ANZ"/>
    <m/>
    <x v="0"/>
    <x v="2"/>
    <n v="0"/>
    <s v=""/>
    <x v="0"/>
  </r>
  <r>
    <s v="DL-03712"/>
    <s v="CUST-0835"/>
    <s v="CMP-054"/>
    <x v="2"/>
    <s v="Demo"/>
    <s v="31609"/>
    <n v="31609"/>
    <x v="4"/>
    <x v="0"/>
    <x v="0"/>
    <s v="2022-03-17"/>
    <d v="2022-03-17T00:00:00"/>
    <d v="2022-07-17T00:00:00"/>
    <d v="2022-07-17T00:00:00"/>
    <m/>
    <s v=""/>
    <m/>
    <n v="0"/>
    <n v="1"/>
    <n v="19.5"/>
    <s v="Southeast Asia"/>
    <m/>
    <x v="0"/>
    <x v="0"/>
    <n v="0"/>
    <s v=""/>
    <x v="0"/>
  </r>
  <r>
    <s v="DL-03713"/>
    <s v="CUST-0923"/>
    <s v="CMP-041"/>
    <x v="1"/>
    <s v="Negotiation"/>
    <s v="$122,184"/>
    <n v="122184"/>
    <x v="0"/>
    <x v="14"/>
    <x v="13"/>
    <s v="2024-08-16"/>
    <d v="2024-08-16T00:00:00"/>
    <d v="2024-09-14T00:00:00"/>
    <d v="2024-09-14T00:00:00"/>
    <m/>
    <s v=""/>
    <m/>
    <n v="0"/>
    <n v="1"/>
    <n v="24.3"/>
    <s v="East Africa"/>
    <m/>
    <x v="0"/>
    <x v="2"/>
    <n v="0"/>
    <s v=""/>
    <x v="0"/>
  </r>
  <r>
    <s v="DL-03714"/>
    <s v="CUST-0347"/>
    <s v=""/>
    <x v="1"/>
    <s v="Closed Won"/>
    <s v="$133,298"/>
    <n v="133298"/>
    <x v="0"/>
    <x v="13"/>
    <x v="12"/>
    <s v="2022-04-08"/>
    <d v="2022-04-08T00:00:00"/>
    <d v="2022-06-11T00:00:00"/>
    <d v="2022-06-11T00:00:00"/>
    <d v="2022-07-10T00:00:00"/>
    <d v="2022-07-10T00:00:00"/>
    <n v="93"/>
    <n v="0"/>
    <n v="1"/>
    <n v="6"/>
    <s v="South Asia"/>
    <m/>
    <x v="1"/>
    <x v="0"/>
    <n v="1"/>
    <n v="29"/>
    <x v="1"/>
  </r>
  <r>
    <s v="DL-03715"/>
    <s v="CUST-0216"/>
    <s v="CMP-021"/>
    <x v="4"/>
    <s v="Demo"/>
    <s v="$5,266"/>
    <n v="5266"/>
    <x v="1"/>
    <x v="16"/>
    <x v="15"/>
    <s v="2024-09-10"/>
    <d v="2024-09-10T00:00:00"/>
    <d v="2024-11-20T00:00:00"/>
    <d v="2024-11-20T00:00:00"/>
    <m/>
    <s v=""/>
    <m/>
    <n v="0"/>
    <n v="1"/>
    <n v="7.4"/>
    <s v="Southeast Asia"/>
    <m/>
    <x v="0"/>
    <x v="0"/>
    <n v="0"/>
    <s v=""/>
    <x v="0"/>
  </r>
  <r>
    <s v="DL-03716"/>
    <s v="CUST-1495"/>
    <s v="CMP-391"/>
    <x v="3"/>
    <s v="Prospecting"/>
    <s v="$21,002"/>
    <n v="21002"/>
    <x v="7"/>
    <x v="15"/>
    <x v="14"/>
    <s v="08/10/2022"/>
    <d v="2022-10-08T00:00:00"/>
    <d v="2023-04-03T00:00:00"/>
    <d v="2023-04-03T00:00:00"/>
    <m/>
    <s v=""/>
    <m/>
    <n v="0"/>
    <n v="1"/>
    <n v="19.7"/>
    <s v="South Asia"/>
    <m/>
    <x v="0"/>
    <x v="0"/>
    <n v="0"/>
    <s v=""/>
    <x v="0"/>
  </r>
  <r>
    <s v="DL-03717"/>
    <s v="CUST-0294"/>
    <s v="CMP-157"/>
    <x v="4"/>
    <s v="Demo"/>
    <s v="10,509"/>
    <n v="10509"/>
    <x v="3"/>
    <x v="25"/>
    <x v="21"/>
    <s v="2024-09-13"/>
    <d v="2024-09-13T00:00:00"/>
    <d v="2024-10-28T00:00:00"/>
    <d v="2024-10-28T00:00:00"/>
    <m/>
    <s v=""/>
    <m/>
    <n v="0"/>
    <n v="1"/>
    <n v="21.7"/>
    <s v="East Africa"/>
    <m/>
    <x v="0"/>
    <x v="2"/>
    <n v="0"/>
    <s v=""/>
    <x v="0"/>
  </r>
  <r>
    <s v="DL-03718"/>
    <s v="CUST-1044"/>
    <s v="CMP-233"/>
    <x v="3"/>
    <s v="Proposal"/>
    <s v="7,992"/>
    <n v="7992"/>
    <x v="2"/>
    <x v="19"/>
    <x v="17"/>
    <s v="2024-03-30"/>
    <d v="2024-03-30T00:00:00"/>
    <d v="2024-08-30T00:00:00"/>
    <d v="2024-08-30T00:00:00"/>
    <m/>
    <s v=""/>
    <m/>
    <n v="0"/>
    <n v="1"/>
    <n v="16.3"/>
    <s v="South Asia"/>
    <m/>
    <x v="0"/>
    <x v="2"/>
    <n v="0"/>
    <s v=""/>
    <x v="0"/>
  </r>
  <r>
    <s v="DL-03719"/>
    <s v="CUST-1141"/>
    <s v="CMP-146"/>
    <x v="2"/>
    <s v="Negotiation"/>
    <s v="$19,184"/>
    <n v="19184"/>
    <x v="0"/>
    <x v="6"/>
    <x v="2"/>
    <s v="2023-04-04"/>
    <d v="2023-04-04T00:00:00"/>
    <d v="2023-05-04T00:00:00"/>
    <d v="2023-05-04T00:00:00"/>
    <m/>
    <s v=""/>
    <m/>
    <n v="0"/>
    <n v="1"/>
    <n v="5.5"/>
    <s v="Southeast Asia"/>
    <m/>
    <x v="0"/>
    <x v="0"/>
    <n v="0"/>
    <s v=""/>
    <x v="0"/>
  </r>
  <r>
    <s v="DL-03720"/>
    <s v="CUST-0337"/>
    <s v="CMP-308"/>
    <x v="2"/>
    <s v="Demo"/>
    <s v="$43,101"/>
    <n v="43101"/>
    <x v="5"/>
    <x v="20"/>
    <x v="18"/>
    <s v="2024-04-04"/>
    <d v="2024-04-04T00:00:00"/>
    <d v="2024-09-23T00:00:00"/>
    <d v="2024-09-23T00:00:00"/>
    <m/>
    <s v=""/>
    <m/>
    <n v="0"/>
    <n v="1"/>
    <n v="13.3"/>
    <s v="East Africa"/>
    <m/>
    <x v="0"/>
    <x v="2"/>
    <n v="0"/>
    <s v=""/>
    <x v="0"/>
  </r>
  <r>
    <s v="DL-03721"/>
    <s v="CUST-0402"/>
    <s v=""/>
    <x v="0"/>
    <s v="Qualification"/>
    <s v="6,149"/>
    <n v="6149"/>
    <x v="5"/>
    <x v="21"/>
    <x v="19"/>
    <s v="2023-07-08"/>
    <d v="2023-07-08T00:00:00"/>
    <d v="2023-12-20T00:00:00"/>
    <d v="2023-12-20T00:00:00"/>
    <m/>
    <s v=""/>
    <m/>
    <n v="0"/>
    <n v="1"/>
    <n v="23.1"/>
    <s v="ANZ"/>
    <m/>
    <x v="0"/>
    <x v="2"/>
    <n v="0"/>
    <s v=""/>
    <x v="0"/>
  </r>
  <r>
    <s v="DL-03722"/>
    <s v="CUST-0794"/>
    <s v=""/>
    <x v="3"/>
    <s v="Negotiation"/>
    <s v="19737"/>
    <n v="19737"/>
    <x v="8"/>
    <x v="16"/>
    <x v="15"/>
    <s v="27/05/2023"/>
    <d v="2023-05-27T00:00:00"/>
    <d v="2023-11-10T00:00:00"/>
    <d v="2023-11-10T00:00:00"/>
    <m/>
    <s v=""/>
    <m/>
    <n v="0"/>
    <n v="1"/>
    <n v="17.600000000000001"/>
    <s v="Middle East"/>
    <m/>
    <x v="0"/>
    <x v="0"/>
    <n v="0"/>
    <s v=""/>
    <x v="0"/>
  </r>
  <r>
    <s v="DL-03723"/>
    <s v="CUST-0778"/>
    <s v="CMP-292"/>
    <x v="1"/>
    <s v="Prospecting"/>
    <s v="119839"/>
    <n v="119839"/>
    <x v="4"/>
    <x v="6"/>
    <x v="2"/>
    <s v="02/12/2022"/>
    <d v="2022-12-02T00:00:00"/>
    <d v="2023-02-27T00:00:00"/>
    <d v="2023-02-27T00:00:00"/>
    <m/>
    <s v=""/>
    <m/>
    <n v="0"/>
    <n v="1"/>
    <n v="1.7"/>
    <s v="Middle East"/>
    <m/>
    <x v="0"/>
    <x v="0"/>
    <n v="0"/>
    <s v=""/>
    <x v="0"/>
  </r>
  <r>
    <s v="DL-03724"/>
    <s v="CUST-1230"/>
    <s v="CMP-303"/>
    <x v="1"/>
    <s v="Proposal"/>
    <s v="152,290"/>
    <n v="152290"/>
    <x v="1"/>
    <x v="25"/>
    <x v="21"/>
    <s v="2023-10-27"/>
    <d v="2023-10-27T00:00:00"/>
    <d v="2024-02-02T00:00:00"/>
    <d v="2024-02-02T00:00:00"/>
    <m/>
    <s v=""/>
    <m/>
    <n v="0"/>
    <n v="1"/>
    <n v="15.7"/>
    <s v="East Africa"/>
    <m/>
    <x v="0"/>
    <x v="0"/>
    <n v="0"/>
    <s v=""/>
    <x v="0"/>
  </r>
  <r>
    <s v="DL-03725"/>
    <s v="CUST-0145"/>
    <s v="CMP-344"/>
    <x v="3"/>
    <s v="Proposal"/>
    <s v="9,002"/>
    <n v="9002"/>
    <x v="3"/>
    <x v="12"/>
    <x v="11"/>
    <s v="2022-11-16"/>
    <d v="2022-11-16T00:00:00"/>
    <d v="2023-05-01T00:00:00"/>
    <d v="2023-05-01T00:00:00"/>
    <m/>
    <s v=""/>
    <m/>
    <n v="0"/>
    <n v="1"/>
    <m/>
    <s v="Southeast Asia"/>
    <m/>
    <x v="0"/>
    <x v="2"/>
    <n v="0"/>
    <s v=""/>
    <x v="0"/>
  </r>
  <r>
    <s v="DL-03726"/>
    <s v="CUST-0812"/>
    <s v="CMP-304"/>
    <x v="1"/>
    <s v="Prospecting"/>
    <s v="191469"/>
    <n v="191469"/>
    <x v="3"/>
    <x v="13"/>
    <x v="12"/>
    <s v="2022-08-20"/>
    <d v="2022-08-20T00:00:00"/>
    <d v="2022-09-10T00:00:00"/>
    <d v="2022-09-10T00:00:00"/>
    <m/>
    <s v=""/>
    <m/>
    <n v="0"/>
    <n v="1"/>
    <n v="13.2"/>
    <s v="Southeast Asia"/>
    <m/>
    <x v="0"/>
    <x v="2"/>
    <n v="0"/>
    <s v=""/>
    <x v="0"/>
  </r>
  <r>
    <s v="DL-03727"/>
    <s v="CUST-1498"/>
    <s v=""/>
    <x v="4"/>
    <s v="Negotiation"/>
    <s v="6,838"/>
    <n v="6838"/>
    <x v="7"/>
    <x v="9"/>
    <x v="8"/>
    <s v="2024-03-24"/>
    <d v="2024-03-24T00:00:00"/>
    <d v="2024-05-04T00:00:00"/>
    <d v="2024-05-04T00:00:00"/>
    <m/>
    <s v=""/>
    <m/>
    <n v="0"/>
    <n v="1"/>
    <m/>
    <s v="South Asia"/>
    <m/>
    <x v="0"/>
    <x v="2"/>
    <n v="0"/>
    <s v=""/>
    <x v="0"/>
  </r>
  <r>
    <s v="DL-03728"/>
    <s v="CUST-0970"/>
    <s v=""/>
    <x v="3"/>
    <s v="Closed Lost"/>
    <s v="4,265"/>
    <n v="4265"/>
    <x v="0"/>
    <x v="22"/>
    <x v="20"/>
    <s v="2024-06-07"/>
    <d v="2024-06-07T00:00:00"/>
    <d v="2024-07-27T00:00:00"/>
    <d v="2024-07-27T00:00:00"/>
    <d v="2024-12-21T00:00:00"/>
    <d v="2024-12-21T00:00:00"/>
    <n v="197"/>
    <n v="0"/>
    <n v="1"/>
    <m/>
    <s v="East Africa"/>
    <m/>
    <x v="2"/>
    <x v="0"/>
    <n v="1"/>
    <n v="147"/>
    <x v="0"/>
  </r>
  <r>
    <s v="DL-03729"/>
    <s v="CUST-0343"/>
    <s v="CMP-190"/>
    <x v="1"/>
    <s v="Proposal"/>
    <s v="$127,613"/>
    <n v="127613"/>
    <x v="8"/>
    <x v="14"/>
    <x v="13"/>
    <s v="18/11/2024"/>
    <d v="2024-11-18T00:00:00"/>
    <d v="2025-01-10T00:00:00"/>
    <d v="2025-01-10T00:00:00"/>
    <m/>
    <s v=""/>
    <m/>
    <n v="0"/>
    <n v="1"/>
    <m/>
    <s v="Middle East"/>
    <m/>
    <x v="0"/>
    <x v="1"/>
    <n v="0"/>
    <s v=""/>
    <x v="0"/>
  </r>
  <r>
    <s v="DL-03730"/>
    <s v="CUST-1064"/>
    <s v="CMP-202"/>
    <x v="2"/>
    <s v="Negotiation"/>
    <s v="31,332"/>
    <n v="31332"/>
    <x v="5"/>
    <x v="12"/>
    <x v="11"/>
    <s v="2023-02-22"/>
    <d v="2023-02-22T00:00:00"/>
    <d v="2023-04-26T00:00:00"/>
    <d v="2023-04-26T00:00:00"/>
    <m/>
    <s v=""/>
    <m/>
    <n v="0"/>
    <n v="1"/>
    <m/>
    <s v="ANZ"/>
    <m/>
    <x v="0"/>
    <x v="2"/>
    <n v="0"/>
    <s v=""/>
    <x v="0"/>
  </r>
  <r>
    <s v="DL-03731"/>
    <s v="CUST-1183"/>
    <s v=""/>
    <x v="4"/>
    <s v="Closed Won"/>
    <s v="$14,079"/>
    <n v="14079"/>
    <x v="5"/>
    <x v="22"/>
    <x v="20"/>
    <s v="2023-06-27"/>
    <d v="2023-06-27T00:00:00"/>
    <d v="2023-10-11T00:00:00"/>
    <d v="2023-10-11T00:00:00"/>
    <d v="2023-12-19T00:00:00"/>
    <d v="2023-12-19T00:00:00"/>
    <n v="175"/>
    <n v="0"/>
    <n v="1"/>
    <n v="31.6"/>
    <s v="ANZ"/>
    <m/>
    <x v="1"/>
    <x v="1"/>
    <n v="1"/>
    <n v="69"/>
    <x v="0"/>
  </r>
  <r>
    <s v="DL-03732"/>
    <s v="CUST-1292"/>
    <s v="CMP-291"/>
    <x v="4"/>
    <s v="Qualification"/>
    <s v="11825"/>
    <n v="11825"/>
    <x v="4"/>
    <x v="0"/>
    <x v="0"/>
    <s v="2023-10-25"/>
    <d v="2023-10-25T00:00:00"/>
    <d v="2024-03-11T00:00:00"/>
    <d v="2024-03-11T00:00:00"/>
    <m/>
    <s v=""/>
    <m/>
    <n v="0"/>
    <n v="1"/>
    <n v="10.8"/>
    <s v="South Asia"/>
    <m/>
    <x v="0"/>
    <x v="2"/>
    <n v="0"/>
    <s v=""/>
    <x v="0"/>
  </r>
  <r>
    <s v="DL-03733"/>
    <s v="CUST-1212"/>
    <s v=""/>
    <x v="4"/>
    <s v="Qualification"/>
    <s v="$10,954"/>
    <n v="10954"/>
    <x v="4"/>
    <x v="0"/>
    <x v="0"/>
    <s v="2022-04-28"/>
    <d v="2022-04-28T00:00:00"/>
    <d v="2022-06-30T00:00:00"/>
    <d v="2022-06-30T00:00:00"/>
    <m/>
    <s v=""/>
    <m/>
    <n v="0"/>
    <n v="1"/>
    <n v="13.3"/>
    <s v="Southeast Asia"/>
    <m/>
    <x v="0"/>
    <x v="2"/>
    <n v="0"/>
    <s v=""/>
    <x v="0"/>
  </r>
  <r>
    <s v="DL-03734"/>
    <s v="CUST-0554"/>
    <s v="CMP-294"/>
    <x v="3"/>
    <s v="Demo"/>
    <s v="$11,911"/>
    <n v="11911"/>
    <x v="2"/>
    <x v="22"/>
    <x v="20"/>
    <s v="2022-07-02"/>
    <d v="2022-07-02T00:00:00"/>
    <d v="2022-09-01T00:00:00"/>
    <d v="2022-09-01T00:00:00"/>
    <m/>
    <s v=""/>
    <m/>
    <n v="0"/>
    <n v="1"/>
    <n v="17.899999999999999"/>
    <s v="South Asia"/>
    <m/>
    <x v="0"/>
    <x v="0"/>
    <n v="0"/>
    <s v=""/>
    <x v="0"/>
  </r>
  <r>
    <s v="DL-03735"/>
    <s v="CUST-0375"/>
    <s v="CMP-163"/>
    <x v="0"/>
    <s v="Qualification"/>
    <s v="2,590"/>
    <n v="2590"/>
    <x v="3"/>
    <x v="13"/>
    <x v="12"/>
    <s v="2023-11-20"/>
    <d v="2023-11-20T00:00:00"/>
    <d v="2024-01-19T00:00:00"/>
    <d v="2024-01-19T00:00:00"/>
    <m/>
    <s v=""/>
    <m/>
    <n v="0"/>
    <n v="1"/>
    <n v="10.3"/>
    <s v="Southeast Asia"/>
    <m/>
    <x v="0"/>
    <x v="2"/>
    <n v="0"/>
    <s v=""/>
    <x v="0"/>
  </r>
  <r>
    <s v="DL-03736"/>
    <s v="CUST-1166"/>
    <s v=""/>
    <x v="2"/>
    <s v="Prospecting"/>
    <s v="$42,431"/>
    <n v="42431"/>
    <x v="0"/>
    <x v="22"/>
    <x v="20"/>
    <s v="2022-07-17"/>
    <d v="2022-07-17T00:00:00"/>
    <d v="2022-08-16T00:00:00"/>
    <d v="2022-08-16T00:00:00"/>
    <m/>
    <s v=""/>
    <m/>
    <n v="0"/>
    <n v="1"/>
    <n v="19.2"/>
    <s v="Middle East"/>
    <m/>
    <x v="0"/>
    <x v="1"/>
    <n v="0"/>
    <s v=""/>
    <x v="0"/>
  </r>
  <r>
    <s v="DL-03737"/>
    <s v="CUST-0882"/>
    <s v=""/>
    <x v="4"/>
    <s v="Proposal"/>
    <s v="4,942"/>
    <n v="4942"/>
    <x v="6"/>
    <x v="10"/>
    <x v="9"/>
    <s v="2023-07-02"/>
    <d v="2023-07-02T00:00:00"/>
    <d v="2023-08-12T00:00:00"/>
    <d v="2023-08-12T00:00:00"/>
    <m/>
    <s v=""/>
    <m/>
    <n v="0"/>
    <n v="1"/>
    <n v="17.899999999999999"/>
    <s v="Middle East"/>
    <m/>
    <x v="0"/>
    <x v="2"/>
    <n v="0"/>
    <s v=""/>
    <x v="0"/>
  </r>
  <r>
    <s v="DL-03738"/>
    <s v="CUST-0827"/>
    <s v="CMP-180"/>
    <x v="2"/>
    <s v="Demo"/>
    <s v="28579"/>
    <n v="28579"/>
    <x v="7"/>
    <x v="13"/>
    <x v="12"/>
    <s v="2022-09-09"/>
    <d v="2022-09-09T00:00:00"/>
    <d v="2023-02-21T00:00:00"/>
    <d v="2023-02-21T00:00:00"/>
    <m/>
    <s v=""/>
    <m/>
    <n v="0"/>
    <n v="1"/>
    <n v="1.9"/>
    <s v="ANZ"/>
    <m/>
    <x v="0"/>
    <x v="1"/>
    <n v="0"/>
    <s v=""/>
    <x v="0"/>
  </r>
  <r>
    <s v="DL-03739"/>
    <s v="CUST-0303"/>
    <s v="CMP-263"/>
    <x v="3"/>
    <s v="Proposal"/>
    <s v="$7,581"/>
    <n v="7581"/>
    <x v="4"/>
    <x v="5"/>
    <x v="5"/>
    <s v="2024-07-13"/>
    <d v="2024-07-13T00:00:00"/>
    <d v="2024-10-14T00:00:00"/>
    <d v="2024-10-14T00:00:00"/>
    <m/>
    <s v=""/>
    <m/>
    <n v="0"/>
    <n v="1"/>
    <n v="4.3"/>
    <s v="East Africa"/>
    <m/>
    <x v="0"/>
    <x v="0"/>
    <n v="0"/>
    <s v=""/>
    <x v="0"/>
  </r>
  <r>
    <s v="DL-03740"/>
    <s v="CUST-0534"/>
    <s v=""/>
    <x v="1"/>
    <s v="Qualification"/>
    <s v="$131,770"/>
    <n v="131770"/>
    <x v="2"/>
    <x v="11"/>
    <x v="10"/>
    <s v="2023-06-22"/>
    <d v="2023-06-22T00:00:00"/>
    <d v="2023-10-24T00:00:00"/>
    <d v="2023-10-24T00:00:00"/>
    <m/>
    <s v=""/>
    <m/>
    <n v="0"/>
    <n v="1"/>
    <m/>
    <s v="ANZ"/>
    <m/>
    <x v="0"/>
    <x v="2"/>
    <n v="0"/>
    <s v=""/>
    <x v="0"/>
  </r>
  <r>
    <s v="DL-03741"/>
    <s v="CUST-1119"/>
    <s v="CMP-179"/>
    <x v="4"/>
    <s v="Qualification"/>
    <s v="3K"/>
    <n v="3000"/>
    <x v="4"/>
    <x v="25"/>
    <x v="21"/>
    <s v="2024-01-02"/>
    <d v="2024-01-02T00:00:00"/>
    <d v="2024-05-27T00:00:00"/>
    <d v="2024-05-27T00:00:00"/>
    <m/>
    <s v=""/>
    <m/>
    <n v="0"/>
    <n v="1"/>
    <n v="29.9"/>
    <s v="East Africa"/>
    <m/>
    <x v="0"/>
    <x v="2"/>
    <n v="0"/>
    <s v=""/>
    <x v="0"/>
  </r>
  <r>
    <s v="DL-03742"/>
    <s v="CUST-1289"/>
    <s v="CMP-285"/>
    <x v="2"/>
    <s v="Closed Won"/>
    <s v="29,553"/>
    <n v="29553"/>
    <x v="5"/>
    <x v="20"/>
    <x v="18"/>
    <s v="12/10/2022"/>
    <d v="2022-10-12T00:00:00"/>
    <d v="2023-01-22T00:00:00"/>
    <d v="2023-01-22T00:00:00"/>
    <d v="2023-01-03T00:00:00"/>
    <d v="2023-01-03T00:00:00"/>
    <n v="83"/>
    <n v="0"/>
    <n v="1"/>
    <n v="23.2"/>
    <s v="South Asia"/>
    <m/>
    <x v="1"/>
    <x v="2"/>
    <n v="1"/>
    <n v="-19"/>
    <x v="1"/>
  </r>
  <r>
    <s v="DL-03743"/>
    <s v="CUST-0336"/>
    <s v=""/>
    <x v="1"/>
    <s v="Demo"/>
    <s v="$178,115"/>
    <n v="178115"/>
    <x v="8"/>
    <x v="1"/>
    <x v="1"/>
    <s v="2024-06-27"/>
    <d v="2024-06-27T00:00:00"/>
    <d v="2024-11-21T00:00:00"/>
    <d v="2024-11-21T00:00:00"/>
    <m/>
    <s v=""/>
    <m/>
    <n v="0"/>
    <n v="1"/>
    <n v="18.7"/>
    <s v="Southeast Asia"/>
    <m/>
    <x v="0"/>
    <x v="0"/>
    <n v="0"/>
    <s v=""/>
    <x v="0"/>
  </r>
  <r>
    <s v="DL-03744"/>
    <s v="CUST-0948"/>
    <s v="CMP-318"/>
    <x v="1"/>
    <s v="Closed Lost"/>
    <s v="174599"/>
    <n v="174599"/>
    <x v="6"/>
    <x v="19"/>
    <x v="17"/>
    <s v="2023-02-01"/>
    <d v="2023-02-01T00:00:00"/>
    <m/>
    <s v=""/>
    <d v="2023-06-02T00:00:00"/>
    <d v="2023-06-02T00:00:00"/>
    <n v="121"/>
    <n v="0"/>
    <n v="1"/>
    <n v="28"/>
    <s v="Middle East"/>
    <m/>
    <x v="2"/>
    <x v="1"/>
    <n v="1"/>
    <s v=""/>
    <x v="0"/>
  </r>
  <r>
    <s v="DL-03745"/>
    <s v="CUST-0533"/>
    <s v="CMP-163"/>
    <x v="4"/>
    <s v="Proposal"/>
    <s v="8665"/>
    <n v="8665"/>
    <x v="1"/>
    <x v="25"/>
    <x v="21"/>
    <s v="2024-04-06"/>
    <d v="2024-04-06T00:00:00"/>
    <d v="2024-05-22T00:00:00"/>
    <d v="2024-05-22T00:00:00"/>
    <m/>
    <s v=""/>
    <m/>
    <n v="0"/>
    <n v="1"/>
    <n v="3.2"/>
    <s v="East Africa"/>
    <m/>
    <x v="0"/>
    <x v="2"/>
    <n v="0"/>
    <s v=""/>
    <x v="0"/>
  </r>
  <r>
    <s v="DL-03746"/>
    <s v="CUST-0422"/>
    <s v="CMP-068"/>
    <x v="3"/>
    <s v="Negotiation"/>
    <s v="$20,589"/>
    <n v="20589"/>
    <x v="1"/>
    <x v="4"/>
    <x v="4"/>
    <s v="2024-03-02"/>
    <d v="2024-03-02T00:00:00"/>
    <d v="2024-03-21T00:00:00"/>
    <d v="2024-03-21T00:00:00"/>
    <m/>
    <s v=""/>
    <m/>
    <n v="0"/>
    <n v="1"/>
    <n v="21"/>
    <s v="ANZ"/>
    <m/>
    <x v="0"/>
    <x v="2"/>
    <n v="0"/>
    <s v=""/>
    <x v="0"/>
  </r>
  <r>
    <s v="DL-03747"/>
    <s v="CUST-0124"/>
    <s v=""/>
    <x v="3"/>
    <s v="Prospecting"/>
    <s v="$9,167"/>
    <n v="9167"/>
    <x v="6"/>
    <x v="10"/>
    <x v="9"/>
    <s v="2024-07-15"/>
    <d v="2024-07-15T00:00:00"/>
    <d v="2024-11-17T00:00:00"/>
    <d v="2024-11-17T00:00:00"/>
    <m/>
    <s v=""/>
    <m/>
    <n v="0"/>
    <n v="1"/>
    <n v="1.7"/>
    <s v="South Asia"/>
    <m/>
    <x v="0"/>
    <x v="2"/>
    <n v="0"/>
    <s v=""/>
    <x v="0"/>
  </r>
  <r>
    <s v="DL-03748"/>
    <s v="CUST-0096"/>
    <s v="CMP-199"/>
    <x v="4"/>
    <s v="Negotiation"/>
    <s v="$11,433"/>
    <n v="11433"/>
    <x v="1"/>
    <x v="4"/>
    <x v="4"/>
    <s v="2023-07-31"/>
    <d v="2023-07-31T00:00:00"/>
    <d v="2023-09-25T00:00:00"/>
    <d v="2023-09-25T00:00:00"/>
    <m/>
    <s v=""/>
    <m/>
    <n v="0"/>
    <n v="1"/>
    <n v="14.2"/>
    <s v="ANZ"/>
    <m/>
    <x v="0"/>
    <x v="2"/>
    <n v="0"/>
    <s v=""/>
    <x v="0"/>
  </r>
  <r>
    <s v="DL-03749"/>
    <s v="CUST-1117"/>
    <s v=""/>
    <x v="4"/>
    <s v="Qualification"/>
    <s v="$6,170"/>
    <n v="6170"/>
    <x v="0"/>
    <x v="7"/>
    <x v="6"/>
    <s v="16/01/2024"/>
    <d v="2024-01-16T00:00:00"/>
    <m/>
    <s v=""/>
    <m/>
    <s v=""/>
    <m/>
    <n v="0"/>
    <n v="1"/>
    <n v="31.4"/>
    <s v="Middle East"/>
    <m/>
    <x v="0"/>
    <x v="2"/>
    <n v="0"/>
    <s v=""/>
    <x v="0"/>
  </r>
  <r>
    <s v="DL-03750"/>
    <s v="CUST-0231"/>
    <s v=""/>
    <x v="2"/>
    <s v="Negotiation"/>
    <s v="12698"/>
    <n v="12698"/>
    <x v="8"/>
    <x v="4"/>
    <x v="4"/>
    <s v="2022-08-12"/>
    <d v="2022-08-12T00:00:00"/>
    <d v="2022-10-02T00:00:00"/>
    <d v="2022-10-02T00:00:00"/>
    <m/>
    <s v=""/>
    <m/>
    <n v="0"/>
    <n v="1"/>
    <n v="11.7"/>
    <s v="Middle East"/>
    <m/>
    <x v="0"/>
    <x v="1"/>
    <n v="0"/>
    <s v=""/>
    <x v="0"/>
  </r>
  <r>
    <s v="DL-03751"/>
    <s v="CUST-0083"/>
    <s v="CMP-160"/>
    <x v="2"/>
    <s v="Closed Won"/>
    <s v="$17,147"/>
    <n v="17147"/>
    <x v="0"/>
    <x v="16"/>
    <x v="15"/>
    <s v="2023-10-26"/>
    <d v="2023-10-26T00:00:00"/>
    <d v="2023-11-18T00:00:00"/>
    <d v="2023-11-18T00:00:00"/>
    <d v="2024-05-05T00:00:00"/>
    <d v="2024-05-05T00:00:00"/>
    <n v="192"/>
    <n v="1"/>
    <n v="4"/>
    <n v="31.8"/>
    <s v="Southeast Asia"/>
    <m/>
    <x v="1"/>
    <x v="2"/>
    <n v="1"/>
    <n v="169"/>
    <x v="0"/>
  </r>
  <r>
    <s v="DL-03752"/>
    <s v="CUST-1231"/>
    <s v="CMP-250"/>
    <x v="0"/>
    <s v="Closed Lost"/>
    <s v="8,036"/>
    <n v="8036"/>
    <x v="0"/>
    <x v="21"/>
    <x v="19"/>
    <s v="2022-07-21"/>
    <d v="2022-07-21T00:00:00"/>
    <d v="2022-09-30T00:00:00"/>
    <d v="2022-09-30T00:00:00"/>
    <d v="2023-02-06T00:00:00"/>
    <d v="2023-02-06T00:00:00"/>
    <n v="200"/>
    <n v="0"/>
    <n v="1"/>
    <n v="9.1"/>
    <s v="East Africa"/>
    <m/>
    <x v="2"/>
    <x v="2"/>
    <n v="1"/>
    <n v="129"/>
    <x v="0"/>
  </r>
  <r>
    <s v="DL-03753"/>
    <s v="CUST-0336"/>
    <s v="CMP-303"/>
    <x v="4"/>
    <s v="Proposal"/>
    <s v="3424"/>
    <n v="3424"/>
    <x v="6"/>
    <x v="25"/>
    <x v="21"/>
    <s v="2024-11-13"/>
    <d v="2024-11-13T00:00:00"/>
    <d v="2025-02-03T00:00:00"/>
    <d v="2025-02-03T00:00:00"/>
    <m/>
    <s v=""/>
    <m/>
    <n v="0"/>
    <n v="1"/>
    <n v="19"/>
    <s v="East Africa"/>
    <m/>
    <x v="0"/>
    <x v="0"/>
    <n v="0"/>
    <s v=""/>
    <x v="0"/>
  </r>
  <r>
    <s v="DL-03754"/>
    <s v="CUST-1432"/>
    <s v=""/>
    <x v="1"/>
    <s v="Negotiation"/>
    <s v="$157,161"/>
    <n v="157161"/>
    <x v="0"/>
    <x v="4"/>
    <x v="4"/>
    <s v="2022-01-08"/>
    <d v="2022-01-08T00:00:00"/>
    <d v="2022-04-28T00:00:00"/>
    <d v="2022-04-28T00:00:00"/>
    <m/>
    <s v=""/>
    <m/>
    <n v="0"/>
    <n v="1"/>
    <n v="32.6"/>
    <s v="ANZ"/>
    <m/>
    <x v="0"/>
    <x v="2"/>
    <n v="0"/>
    <s v=""/>
    <x v="0"/>
  </r>
  <r>
    <s v="DL-03755"/>
    <s v="CUST-0556"/>
    <s v="CMP-005"/>
    <x v="2"/>
    <s v="Closed Lost"/>
    <s v="41088"/>
    <n v="41088"/>
    <x v="5"/>
    <x v="14"/>
    <x v="13"/>
    <s v="2022-06-27"/>
    <d v="2022-06-27T00:00:00"/>
    <d v="2022-09-05T00:00:00"/>
    <d v="2022-09-05T00:00:00"/>
    <d v="2022-12-08T00:00:00"/>
    <d v="2022-12-08T00:00:00"/>
    <n v="164"/>
    <n v="0"/>
    <n v="1"/>
    <n v="4"/>
    <s v="Middle East"/>
    <m/>
    <x v="2"/>
    <x v="2"/>
    <n v="1"/>
    <n v="94"/>
    <x v="0"/>
  </r>
  <r>
    <s v="DL-03756"/>
    <s v="CUST-1402"/>
    <s v="CMP-394"/>
    <x v="2"/>
    <s v="Prospecting"/>
    <s v="$31,896"/>
    <n v="31896"/>
    <x v="5"/>
    <x v="17"/>
    <x v="16"/>
    <s v="2023-12-03"/>
    <d v="2023-12-03T00:00:00"/>
    <d v="2024-03-14T00:00:00"/>
    <d v="2024-03-14T00:00:00"/>
    <m/>
    <s v=""/>
    <m/>
    <n v="0"/>
    <n v="1"/>
    <n v="32.9"/>
    <s v="Southeast Asia"/>
    <m/>
    <x v="0"/>
    <x v="1"/>
    <n v="0"/>
    <s v=""/>
    <x v="0"/>
  </r>
  <r>
    <s v="DL-03757"/>
    <s v="CUST-1311"/>
    <s v=""/>
    <x v="3"/>
    <s v="Prospecting"/>
    <s v="8K"/>
    <n v="8000"/>
    <x v="1"/>
    <x v="12"/>
    <x v="11"/>
    <s v="2023-08-21"/>
    <d v="2023-08-21T00:00:00"/>
    <d v="2024-01-29T00:00:00"/>
    <d v="2024-01-29T00:00:00"/>
    <m/>
    <s v=""/>
    <m/>
    <n v="0"/>
    <n v="1"/>
    <n v="25.2"/>
    <s v="ANZ"/>
    <m/>
    <x v="0"/>
    <x v="1"/>
    <n v="0"/>
    <s v=""/>
    <x v="0"/>
  </r>
  <r>
    <s v="DL-03758"/>
    <s v="CUST-0564"/>
    <s v="CMP-005"/>
    <x v="1"/>
    <s v="Prospecting"/>
    <s v="141053"/>
    <n v="141053"/>
    <x v="5"/>
    <x v="20"/>
    <x v="18"/>
    <s v="2024-11-28"/>
    <d v="2024-11-28T00:00:00"/>
    <d v="2025-02-23T00:00:00"/>
    <d v="2025-02-23T00:00:00"/>
    <m/>
    <s v=""/>
    <m/>
    <n v="0"/>
    <n v="1"/>
    <m/>
    <s v="East Africa"/>
    <m/>
    <x v="0"/>
    <x v="2"/>
    <n v="0"/>
    <s v=""/>
    <x v="0"/>
  </r>
  <r>
    <s v="DL-03759"/>
    <s v="CUST-0767"/>
    <s v="CMP-360"/>
    <x v="3"/>
    <s v="Closed Won"/>
    <s v="19K"/>
    <n v="19000"/>
    <x v="1"/>
    <x v="16"/>
    <x v="15"/>
    <s v="2022-11-15"/>
    <d v="2022-11-15T00:00:00"/>
    <d v="2023-04-08T00:00:00"/>
    <d v="2023-04-08T00:00:00"/>
    <d v="2023-02-10T00:00:00"/>
    <d v="2023-02-10T00:00:00"/>
    <n v="87"/>
    <n v="0"/>
    <n v="1"/>
    <m/>
    <s v="ANZ"/>
    <m/>
    <x v="1"/>
    <x v="2"/>
    <n v="1"/>
    <n v="-57"/>
    <x v="1"/>
  </r>
  <r>
    <s v="DL-03760"/>
    <s v="CUST-1258"/>
    <s v="CMP-034"/>
    <x v="0"/>
    <s v="Prospecting"/>
    <s v="1281"/>
    <n v="1281"/>
    <x v="2"/>
    <x v="8"/>
    <x v="7"/>
    <s v="2024-07-16"/>
    <d v="2024-07-16T00:00:00"/>
    <d v="2025-01-12T00:00:00"/>
    <d v="2025-01-12T00:00:00"/>
    <m/>
    <s v=""/>
    <m/>
    <n v="0"/>
    <n v="1"/>
    <n v="11.8"/>
    <s v="Middle East"/>
    <m/>
    <x v="0"/>
    <x v="0"/>
    <n v="0"/>
    <s v=""/>
    <x v="0"/>
  </r>
  <r>
    <s v="DL-03761"/>
    <s v="CUST-0227"/>
    <s v=""/>
    <x v="4"/>
    <s v="Proposal"/>
    <s v="$5,251"/>
    <n v="5251"/>
    <x v="7"/>
    <x v="14"/>
    <x v="13"/>
    <s v="09/11/2022"/>
    <d v="2022-11-09T00:00:00"/>
    <d v="2023-05-07T00:00:00"/>
    <d v="2023-05-07T00:00:00"/>
    <m/>
    <s v=""/>
    <m/>
    <n v="0"/>
    <n v="1"/>
    <n v="33.4"/>
    <s v="East Africa"/>
    <m/>
    <x v="0"/>
    <x v="2"/>
    <n v="0"/>
    <s v=""/>
    <x v="0"/>
  </r>
  <r>
    <s v="DL-03762"/>
    <s v="CUST-1198"/>
    <s v="CMP-323"/>
    <x v="0"/>
    <s v="Prospecting"/>
    <s v="4,338"/>
    <n v="4338"/>
    <x v="2"/>
    <x v="5"/>
    <x v="5"/>
    <s v="2022-11-21"/>
    <d v="2022-11-21T00:00:00"/>
    <d v="2023-03-27T00:00:00"/>
    <d v="2023-03-27T00:00:00"/>
    <m/>
    <s v=""/>
    <m/>
    <n v="0"/>
    <n v="1"/>
    <m/>
    <s v="South Asia"/>
    <m/>
    <x v="0"/>
    <x v="0"/>
    <n v="0"/>
    <s v=""/>
    <x v="0"/>
  </r>
  <r>
    <s v="DL-03763"/>
    <s v="CUST-0804"/>
    <s v="CMP-173"/>
    <x v="3"/>
    <s v="Proposal"/>
    <s v="8672"/>
    <n v="8672"/>
    <x v="3"/>
    <x v="7"/>
    <x v="6"/>
    <s v="2023-05-17"/>
    <d v="2023-05-17T00:00:00"/>
    <d v="2023-07-05T00:00:00"/>
    <d v="2023-07-05T00:00:00"/>
    <m/>
    <s v=""/>
    <m/>
    <n v="0"/>
    <n v="1"/>
    <n v="14.8"/>
    <s v="Middle East"/>
    <m/>
    <x v="0"/>
    <x v="0"/>
    <n v="0"/>
    <s v=""/>
    <x v="0"/>
  </r>
  <r>
    <s v="DL-03764"/>
    <s v="CUST-1176"/>
    <s v=""/>
    <x v="0"/>
    <s v="Closed Won"/>
    <s v="$5,257"/>
    <n v="5257"/>
    <x v="3"/>
    <x v="10"/>
    <x v="9"/>
    <s v="24/04/2022"/>
    <d v="2022-04-24T00:00:00"/>
    <d v="2022-07-22T00:00:00"/>
    <d v="2022-07-22T00:00:00"/>
    <d v="2022-08-29T00:00:00"/>
    <d v="2022-08-29T00:00:00"/>
    <n v="127"/>
    <n v="1"/>
    <n v="1"/>
    <n v="21.7"/>
    <s v="Middle East"/>
    <m/>
    <x v="1"/>
    <x v="0"/>
    <n v="1"/>
    <n v="38"/>
    <x v="0"/>
  </r>
  <r>
    <s v="DL-03765"/>
    <s v="CUST-0180"/>
    <s v="CMP-400"/>
    <x v="0"/>
    <s v="Closed Won"/>
    <s v="$8,050"/>
    <n v="8050"/>
    <x v="3"/>
    <x v="5"/>
    <x v="5"/>
    <s v="2023-03-10"/>
    <d v="2023-03-10T00:00:00"/>
    <d v="2023-04-09T00:00:00"/>
    <d v="2023-04-09T00:00:00"/>
    <d v="2023-04-23T00:00:00"/>
    <d v="2023-04-23T00:00:00"/>
    <n v="44"/>
    <n v="0"/>
    <n v="1"/>
    <n v="13.5"/>
    <s v="ANZ"/>
    <m/>
    <x v="1"/>
    <x v="2"/>
    <n v="1"/>
    <n v="14"/>
    <x v="1"/>
  </r>
  <r>
    <s v="DL-03766"/>
    <s v="CUST-1420"/>
    <s v=""/>
    <x v="0"/>
    <s v="Prospecting"/>
    <s v="$4,576"/>
    <n v="4576"/>
    <x v="2"/>
    <x v="17"/>
    <x v="16"/>
    <s v="2022-10-30"/>
    <d v="2022-10-30T00:00:00"/>
    <d v="2023-01-25T00:00:00"/>
    <d v="2023-01-25T00:00:00"/>
    <m/>
    <s v=""/>
    <m/>
    <n v="0"/>
    <n v="1"/>
    <n v="7.7"/>
    <s v="Middle East"/>
    <m/>
    <x v="0"/>
    <x v="1"/>
    <n v="0"/>
    <s v=""/>
    <x v="0"/>
  </r>
  <r>
    <s v="DL-03767"/>
    <s v="CUST-1176"/>
    <s v="CMP-204"/>
    <x v="1"/>
    <s v="Prospecting"/>
    <s v="100K"/>
    <n v="100000"/>
    <x v="7"/>
    <x v="5"/>
    <x v="5"/>
    <s v="2022-12-28"/>
    <d v="2022-12-28T00:00:00"/>
    <d v="2023-04-02T00:00:00"/>
    <d v="2023-04-02T00:00:00"/>
    <m/>
    <s v=""/>
    <m/>
    <n v="0"/>
    <n v="1"/>
    <m/>
    <s v="Middle East"/>
    <m/>
    <x v="0"/>
    <x v="0"/>
    <n v="0"/>
    <s v=""/>
    <x v="0"/>
  </r>
  <r>
    <s v="DL-03768"/>
    <s v="CUST-0302"/>
    <s v=""/>
    <x v="2"/>
    <s v="Qualification"/>
    <s v="$26,544"/>
    <n v="26544"/>
    <x v="0"/>
    <x v="5"/>
    <x v="5"/>
    <s v="2023-05-05"/>
    <d v="2023-05-05T00:00:00"/>
    <d v="2023-10-27T00:00:00"/>
    <d v="2023-10-27T00:00:00"/>
    <m/>
    <s v=""/>
    <m/>
    <n v="0"/>
    <n v="1"/>
    <m/>
    <s v="Southeast Asia"/>
    <m/>
    <x v="0"/>
    <x v="2"/>
    <n v="0"/>
    <s v=""/>
    <x v="0"/>
  </r>
  <r>
    <s v="DL-03769"/>
    <s v="CUST-0268"/>
    <s v="CMP-241"/>
    <x v="2"/>
    <s v="Prospecting"/>
    <s v="18501"/>
    <n v="18501"/>
    <x v="4"/>
    <x v="5"/>
    <x v="5"/>
    <s v="2022-12-22"/>
    <d v="2022-12-22T00:00:00"/>
    <d v="2023-01-13T00:00:00"/>
    <d v="2023-01-13T00:00:00"/>
    <m/>
    <s v=""/>
    <m/>
    <n v="0"/>
    <n v="1"/>
    <n v="31.7"/>
    <s v="Middle East"/>
    <m/>
    <x v="0"/>
    <x v="0"/>
    <n v="0"/>
    <s v=""/>
    <x v="0"/>
  </r>
  <r>
    <s v="DL-03770"/>
    <s v="CUST-0949"/>
    <s v="CMP-231"/>
    <x v="2"/>
    <s v="Closed Won"/>
    <s v="33K"/>
    <n v="33000"/>
    <x v="5"/>
    <x v="15"/>
    <x v="14"/>
    <s v="2023-10-02"/>
    <d v="2023-10-02T00:00:00"/>
    <d v="2023-12-18T00:00:00"/>
    <d v="2023-12-18T00:00:00"/>
    <d v="2024-01-16T00:00:00"/>
    <d v="2024-01-16T00:00:00"/>
    <n v="106"/>
    <n v="0"/>
    <n v="1"/>
    <n v="3.2"/>
    <s v="Southeast Asia"/>
    <m/>
    <x v="1"/>
    <x v="0"/>
    <n v="1"/>
    <n v="29"/>
    <x v="1"/>
  </r>
  <r>
    <s v="DL-03771"/>
    <s v="CUST-0883"/>
    <s v="CMP-315"/>
    <x v="4"/>
    <s v="Prospecting"/>
    <s v="6223"/>
    <n v="6223"/>
    <x v="1"/>
    <x v="16"/>
    <x v="15"/>
    <s v="2023-08-10"/>
    <d v="2023-08-10T00:00:00"/>
    <d v="2023-10-31T00:00:00"/>
    <d v="2023-10-31T00:00:00"/>
    <m/>
    <s v=""/>
    <m/>
    <n v="0"/>
    <n v="1"/>
    <n v="29.2"/>
    <s v="ANZ"/>
    <m/>
    <x v="0"/>
    <x v="1"/>
    <n v="0"/>
    <s v=""/>
    <x v="0"/>
  </r>
  <r>
    <s v="DL-03772"/>
    <s v="CUST-1080"/>
    <s v="CMP-100"/>
    <x v="4"/>
    <s v="Prospecting"/>
    <s v="3455"/>
    <n v="3455"/>
    <x v="5"/>
    <x v="7"/>
    <x v="6"/>
    <s v="2024-01-21"/>
    <d v="2024-01-21T00:00:00"/>
    <d v="2024-04-20T00:00:00"/>
    <d v="2024-04-20T00:00:00"/>
    <m/>
    <s v=""/>
    <m/>
    <n v="0"/>
    <n v="1"/>
    <n v="14.9"/>
    <s v="East Africa"/>
    <m/>
    <x v="0"/>
    <x v="2"/>
    <n v="0"/>
    <s v=""/>
    <x v="0"/>
  </r>
  <r>
    <s v="DL-03773"/>
    <s v="CUST-1460"/>
    <s v=""/>
    <x v="3"/>
    <s v="Demo"/>
    <s v="9426"/>
    <n v="9426"/>
    <x v="2"/>
    <x v="21"/>
    <x v="19"/>
    <s v="2023-04-26"/>
    <d v="2023-04-26T00:00:00"/>
    <d v="2023-06-03T00:00:00"/>
    <d v="2023-06-03T00:00:00"/>
    <m/>
    <s v=""/>
    <m/>
    <n v="0"/>
    <n v="1"/>
    <n v="30.6"/>
    <s v="Southeast Asia"/>
    <m/>
    <x v="0"/>
    <x v="1"/>
    <n v="0"/>
    <s v=""/>
    <x v="0"/>
  </r>
  <r>
    <s v="DL-03774"/>
    <s v="CUST-1349"/>
    <s v="CMP-292"/>
    <x v="0"/>
    <s v="Closed Lost"/>
    <s v="3K"/>
    <n v="3000"/>
    <x v="4"/>
    <x v="7"/>
    <x v="6"/>
    <s v="2024-02-14"/>
    <d v="2024-02-14T00:00:00"/>
    <d v="2024-06-29T00:00:00"/>
    <d v="2024-06-29T00:00:00"/>
    <d v="2024-06-15T00:00:00"/>
    <d v="2024-06-15T00:00:00"/>
    <n v="122"/>
    <n v="0"/>
    <n v="1"/>
    <n v="26.4"/>
    <s v="East Africa"/>
    <m/>
    <x v="2"/>
    <x v="2"/>
    <n v="1"/>
    <n v="-14"/>
    <x v="1"/>
  </r>
  <r>
    <s v="DL-03775"/>
    <s v="CUST-0198"/>
    <s v="CMP-141"/>
    <x v="3"/>
    <s v="Closed Lost"/>
    <s v="5627"/>
    <n v="5627"/>
    <x v="1"/>
    <x v="1"/>
    <x v="1"/>
    <s v="2022-07-30"/>
    <d v="2022-07-30T00:00:00"/>
    <d v="2022-09-28T00:00:00"/>
    <d v="2022-09-28T00:00:00"/>
    <d v="2022-10-19T00:00:00"/>
    <d v="2022-10-19T00:00:00"/>
    <n v="81"/>
    <n v="0"/>
    <n v="1"/>
    <n v="34.9"/>
    <s v="Middle East"/>
    <m/>
    <x v="2"/>
    <x v="1"/>
    <n v="1"/>
    <n v="21"/>
    <x v="1"/>
  </r>
  <r>
    <s v="DL-03776"/>
    <s v="CUST-0001"/>
    <s v="CMP-181"/>
    <x v="4"/>
    <s v="Closed Lost"/>
    <s v="9438"/>
    <n v="9438"/>
    <x v="0"/>
    <x v="21"/>
    <x v="19"/>
    <s v="2023-10-17"/>
    <d v="2023-10-17T00:00:00"/>
    <d v="2024-02-10T00:00:00"/>
    <d v="2024-02-10T00:00:00"/>
    <d v="2024-02-29T00:00:00"/>
    <d v="2024-02-29T00:00:00"/>
    <n v="135"/>
    <n v="0"/>
    <n v="1"/>
    <n v="30.1"/>
    <s v="South Asia"/>
    <m/>
    <x v="2"/>
    <x v="2"/>
    <n v="1"/>
    <n v="19"/>
    <x v="1"/>
  </r>
  <r>
    <s v="DL-03777"/>
    <s v="CUST-0392"/>
    <s v="CMP-350"/>
    <x v="1"/>
    <s v="Qualification"/>
    <s v="145K"/>
    <n v="145000"/>
    <x v="0"/>
    <x v="11"/>
    <x v="10"/>
    <s v="2023-03-15"/>
    <d v="2023-03-15T00:00:00"/>
    <d v="2023-07-01T00:00:00"/>
    <d v="2023-07-01T00:00:00"/>
    <m/>
    <s v=""/>
    <m/>
    <n v="0"/>
    <n v="1"/>
    <n v="17.600000000000001"/>
    <s v="ANZ"/>
    <m/>
    <x v="0"/>
    <x v="2"/>
    <n v="0"/>
    <s v=""/>
    <x v="0"/>
  </r>
  <r>
    <s v="DL-03778"/>
    <s v="CUST-0897"/>
    <s v="CMP-263"/>
    <x v="4"/>
    <s v="Demo"/>
    <s v="2487"/>
    <n v="2487"/>
    <x v="5"/>
    <x v="4"/>
    <x v="4"/>
    <s v="2022-08-10"/>
    <d v="2022-08-10T00:00:00"/>
    <d v="2022-12-07T00:00:00"/>
    <d v="2022-12-07T00:00:00"/>
    <m/>
    <s v=""/>
    <m/>
    <n v="0"/>
    <n v="1"/>
    <n v="0.7"/>
    <s v="Southeast Asia"/>
    <m/>
    <x v="0"/>
    <x v="2"/>
    <n v="0"/>
    <s v=""/>
    <x v="0"/>
  </r>
  <r>
    <s v="DL-03779"/>
    <s v="CUST-0296"/>
    <s v="CMP-259"/>
    <x v="0"/>
    <s v="Demo"/>
    <s v="$7,557"/>
    <n v="7557"/>
    <x v="2"/>
    <x v="21"/>
    <x v="19"/>
    <s v="2022-12-13"/>
    <d v="2022-12-13T00:00:00"/>
    <d v="2023-04-22T00:00:00"/>
    <d v="2023-04-22T00:00:00"/>
    <m/>
    <s v=""/>
    <m/>
    <n v="0"/>
    <n v="1"/>
    <n v="4"/>
    <s v="East Africa"/>
    <m/>
    <x v="0"/>
    <x v="2"/>
    <n v="0"/>
    <s v=""/>
    <x v="0"/>
  </r>
  <r>
    <s v="DL-03780"/>
    <s v="CUST-0915"/>
    <s v="CMP-115"/>
    <x v="4"/>
    <s v="Qualification"/>
    <s v="$7,272"/>
    <n v="7272"/>
    <x v="6"/>
    <x v="22"/>
    <x v="20"/>
    <s v="2022-03-05"/>
    <d v="2022-03-05T00:00:00"/>
    <d v="2022-03-21T00:00:00"/>
    <d v="2022-03-21T00:00:00"/>
    <m/>
    <s v=""/>
    <m/>
    <n v="0"/>
    <n v="1"/>
    <n v="18.600000000000001"/>
    <s v="ANZ"/>
    <m/>
    <x v="0"/>
    <x v="2"/>
    <n v="0"/>
    <s v=""/>
    <x v="0"/>
  </r>
  <r>
    <s v="DL-03781"/>
    <s v="CUST-0571"/>
    <s v=""/>
    <x v="1"/>
    <s v="Demo"/>
    <s v="$75,245"/>
    <n v="75245"/>
    <x v="0"/>
    <x v="11"/>
    <x v="10"/>
    <s v="2022-09-18"/>
    <d v="2022-09-18T00:00:00"/>
    <d v="2023-01-21T00:00:00"/>
    <d v="2023-01-21T00:00:00"/>
    <m/>
    <s v=""/>
    <m/>
    <n v="0"/>
    <n v="1"/>
    <n v="11.7"/>
    <s v="ANZ"/>
    <m/>
    <x v="0"/>
    <x v="0"/>
    <n v="0"/>
    <s v=""/>
    <x v="0"/>
  </r>
  <r>
    <s v="DL-03782"/>
    <s v="CUST-1475"/>
    <s v=""/>
    <x v="0"/>
    <s v="Closed Won"/>
    <s v="3,560"/>
    <n v="3560"/>
    <x v="7"/>
    <x v="15"/>
    <x v="14"/>
    <s v="2022-03-17"/>
    <d v="2022-03-17T00:00:00"/>
    <d v="2022-08-18T00:00:00"/>
    <d v="2022-08-18T00:00:00"/>
    <d v="2022-06-15T00:00:00"/>
    <d v="2022-06-15T00:00:00"/>
    <n v="90"/>
    <n v="0"/>
    <n v="1"/>
    <n v="9"/>
    <s v="South Asia"/>
    <m/>
    <x v="1"/>
    <x v="2"/>
    <n v="1"/>
    <n v="-64"/>
    <x v="1"/>
  </r>
  <r>
    <s v="DL-03783"/>
    <s v="CUST-1462"/>
    <s v=""/>
    <x v="1"/>
    <s v="Closed Won"/>
    <s v="103425"/>
    <n v="103425"/>
    <x v="0"/>
    <x v="19"/>
    <x v="17"/>
    <s v="2024-03-13"/>
    <d v="2024-03-13T00:00:00"/>
    <d v="2024-06-30T00:00:00"/>
    <d v="2024-06-30T00:00:00"/>
    <d v="2024-07-10T00:00:00"/>
    <d v="2024-07-10T00:00:00"/>
    <n v="119"/>
    <n v="0"/>
    <n v="1"/>
    <n v="28.7"/>
    <s v="Southeast Asia"/>
    <m/>
    <x v="1"/>
    <x v="0"/>
    <n v="1"/>
    <n v="10"/>
    <x v="1"/>
  </r>
  <r>
    <s v="DL-03784"/>
    <s v="CUST-1262"/>
    <s v="CMP-328"/>
    <x v="0"/>
    <s v="Prospecting"/>
    <s v="$2,582"/>
    <n v="2582"/>
    <x v="5"/>
    <x v="19"/>
    <x v="17"/>
    <s v="2022-05-11"/>
    <d v="2022-05-11T00:00:00"/>
    <d v="2022-06-04T00:00:00"/>
    <d v="2022-06-04T00:00:00"/>
    <m/>
    <s v=""/>
    <m/>
    <n v="0"/>
    <n v="1"/>
    <n v="6.9"/>
    <s v="ANZ"/>
    <m/>
    <x v="0"/>
    <x v="1"/>
    <n v="0"/>
    <s v=""/>
    <x v="0"/>
  </r>
  <r>
    <s v="DL-03785"/>
    <s v="CUST-1103"/>
    <s v="CMP-288"/>
    <x v="2"/>
    <s v="Closed Lost"/>
    <s v="12392"/>
    <n v="12392"/>
    <x v="7"/>
    <x v="8"/>
    <x v="7"/>
    <s v="2022-12-13"/>
    <d v="2022-12-13T00:00:00"/>
    <d v="2023-01-06T00:00:00"/>
    <d v="2023-01-06T00:00:00"/>
    <d v="2023-05-03T00:00:00"/>
    <d v="2023-05-03T00:00:00"/>
    <n v="141"/>
    <n v="0"/>
    <n v="1"/>
    <n v="19.7"/>
    <s v="Middle East"/>
    <m/>
    <x v="2"/>
    <x v="2"/>
    <n v="1"/>
    <n v="117"/>
    <x v="0"/>
  </r>
  <r>
    <s v="DL-03786"/>
    <s v="CUST-1235"/>
    <s v="CMP-137"/>
    <x v="2"/>
    <s v="Negotiation"/>
    <s v="$25,325"/>
    <n v="25325"/>
    <x v="7"/>
    <x v="9"/>
    <x v="8"/>
    <s v="24/06/2024"/>
    <d v="2024-06-24T00:00:00"/>
    <d v="2024-10-04T00:00:00"/>
    <d v="2024-10-04T00:00:00"/>
    <m/>
    <s v=""/>
    <m/>
    <n v="0"/>
    <n v="1"/>
    <n v="13.2"/>
    <s v="Southeast Asia"/>
    <m/>
    <x v="0"/>
    <x v="2"/>
    <n v="0"/>
    <s v=""/>
    <x v="0"/>
  </r>
  <r>
    <s v="DL-03787"/>
    <s v="CUST-1025"/>
    <s v="CMP-161"/>
    <x v="4"/>
    <s v="Proposal"/>
    <s v="11129"/>
    <n v="11129"/>
    <x v="1"/>
    <x v="6"/>
    <x v="2"/>
    <s v="2023-07-11"/>
    <d v="2023-07-11T00:00:00"/>
    <d v="2024-01-04T00:00:00"/>
    <d v="2024-01-04T00:00:00"/>
    <m/>
    <s v=""/>
    <m/>
    <n v="0"/>
    <n v="1"/>
    <n v="16.7"/>
    <s v="ANZ"/>
    <m/>
    <x v="0"/>
    <x v="1"/>
    <n v="0"/>
    <s v=""/>
    <x v="0"/>
  </r>
  <r>
    <s v="DL-03788"/>
    <s v="CUST-0147"/>
    <s v="CMP-352"/>
    <x v="4"/>
    <s v="Demo"/>
    <s v="$3,715"/>
    <n v="3715"/>
    <x v="4"/>
    <x v="1"/>
    <x v="1"/>
    <s v="2024-12-02"/>
    <d v="2024-12-02T00:00:00"/>
    <d v="2024-12-30T00:00:00"/>
    <d v="2024-12-30T00:00:00"/>
    <m/>
    <s v=""/>
    <m/>
    <n v="0"/>
    <n v="1"/>
    <n v="16.899999999999999"/>
    <s v="South Asia"/>
    <m/>
    <x v="0"/>
    <x v="2"/>
    <n v="0"/>
    <s v=""/>
    <x v="0"/>
  </r>
  <r>
    <s v="DL-03789"/>
    <s v="CUST-0837"/>
    <s v=""/>
    <x v="2"/>
    <s v="Proposal"/>
    <s v="$14,458"/>
    <n v="14458"/>
    <x v="7"/>
    <x v="20"/>
    <x v="18"/>
    <s v="2023-08-26"/>
    <d v="2023-08-26T00:00:00"/>
    <d v="2023-12-28T00:00:00"/>
    <d v="2023-12-28T00:00:00"/>
    <m/>
    <s v=""/>
    <m/>
    <n v="0"/>
    <n v="1"/>
    <n v="24.6"/>
    <s v="Southeast Asia"/>
    <m/>
    <x v="0"/>
    <x v="0"/>
    <n v="0"/>
    <s v=""/>
    <x v="0"/>
  </r>
  <r>
    <s v="DL-03790"/>
    <s v="CUST-0053"/>
    <s v="CMP-098"/>
    <x v="4"/>
    <s v="Demo"/>
    <s v="7643"/>
    <n v="7643"/>
    <x v="8"/>
    <x v="22"/>
    <x v="20"/>
    <s v="2022-07-21"/>
    <d v="2022-07-21T00:00:00"/>
    <d v="2022-09-06T00:00:00"/>
    <d v="2022-09-06T00:00:00"/>
    <m/>
    <s v=""/>
    <m/>
    <n v="0"/>
    <n v="1"/>
    <m/>
    <s v="Southeast Asia"/>
    <m/>
    <x v="0"/>
    <x v="2"/>
    <n v="0"/>
    <s v=""/>
    <x v="0"/>
  </r>
  <r>
    <s v="DL-03791"/>
    <s v="CUST-1106"/>
    <s v="CMP-082"/>
    <x v="2"/>
    <s v="Proposal"/>
    <s v="20K"/>
    <n v="20000"/>
    <x v="0"/>
    <x v="16"/>
    <x v="15"/>
    <s v="2024-12-09"/>
    <d v="2024-12-09T00:00:00"/>
    <d v="2025-03-25T00:00:00"/>
    <d v="2025-03-25T00:00:00"/>
    <m/>
    <s v=""/>
    <m/>
    <n v="0"/>
    <n v="1"/>
    <n v="27.7"/>
    <s v="South Asia"/>
    <m/>
    <x v="0"/>
    <x v="0"/>
    <n v="0"/>
    <s v=""/>
    <x v="0"/>
  </r>
  <r>
    <s v="DL-03792"/>
    <s v="CUST-1347"/>
    <s v=""/>
    <x v="3"/>
    <s v="Qualification"/>
    <s v="$5,508"/>
    <n v="5508"/>
    <x v="4"/>
    <x v="7"/>
    <x v="6"/>
    <s v="2023-04-18"/>
    <d v="2023-04-18T00:00:00"/>
    <d v="2023-07-26T00:00:00"/>
    <d v="2023-07-26T00:00:00"/>
    <m/>
    <s v=""/>
    <m/>
    <n v="0"/>
    <n v="1"/>
    <n v="14.7"/>
    <s v="East Africa"/>
    <m/>
    <x v="0"/>
    <x v="0"/>
    <n v="0"/>
    <s v=""/>
    <x v="0"/>
  </r>
  <r>
    <s v="DL-03793"/>
    <s v="CUST-0019"/>
    <s v="CMP-275"/>
    <x v="1"/>
    <s v="Closed Lost"/>
    <s v="$72,834"/>
    <n v="72834"/>
    <x v="8"/>
    <x v="20"/>
    <x v="18"/>
    <s v="2023-02-25"/>
    <d v="2023-02-25T00:00:00"/>
    <d v="2023-03-24T00:00:00"/>
    <d v="2023-03-24T00:00:00"/>
    <d v="2023-04-28T00:00:00"/>
    <d v="2023-04-28T00:00:00"/>
    <n v="62"/>
    <n v="0"/>
    <n v="1"/>
    <n v="3.6"/>
    <s v="East Africa"/>
    <m/>
    <x v="2"/>
    <x v="0"/>
    <n v="1"/>
    <n v="35"/>
    <x v="0"/>
  </r>
  <r>
    <s v="DL-03794"/>
    <s v="CUST-1217"/>
    <s v="CMP-340"/>
    <x v="4"/>
    <s v="Closed Won"/>
    <s v="$3,263"/>
    <n v="3263"/>
    <x v="6"/>
    <x v="14"/>
    <x v="13"/>
    <s v="2024-03-13"/>
    <d v="2024-03-13T00:00:00"/>
    <m/>
    <s v=""/>
    <d v="2024-05-04T00:00:00"/>
    <d v="2024-05-04T00:00:00"/>
    <n v="52"/>
    <n v="1"/>
    <n v="1"/>
    <n v="5.4"/>
    <s v="East Africa"/>
    <m/>
    <x v="1"/>
    <x v="0"/>
    <n v="1"/>
    <s v=""/>
    <x v="0"/>
  </r>
  <r>
    <s v="DL-03795"/>
    <s v="CUST-1335"/>
    <s v="CMP-188"/>
    <x v="1"/>
    <s v="Negotiation"/>
    <s v="$73,429"/>
    <n v="73429"/>
    <x v="0"/>
    <x v="14"/>
    <x v="13"/>
    <s v="2022-09-16"/>
    <d v="2022-09-16T00:00:00"/>
    <d v="2023-02-15T00:00:00"/>
    <d v="2023-02-15T00:00:00"/>
    <m/>
    <s v=""/>
    <m/>
    <n v="0"/>
    <n v="1"/>
    <m/>
    <s v="Southeast Asia"/>
    <m/>
    <x v="0"/>
    <x v="0"/>
    <n v="0"/>
    <s v=""/>
    <x v="0"/>
  </r>
  <r>
    <s v="DL-03796"/>
    <s v="CUST-0770"/>
    <s v="CMP-242"/>
    <x v="1"/>
    <s v="Closed Won"/>
    <s v="185745"/>
    <n v="185745"/>
    <x v="7"/>
    <x v="11"/>
    <x v="10"/>
    <s v="2022-11-14"/>
    <d v="2022-11-14T00:00:00"/>
    <d v="2023-01-10T00:00:00"/>
    <d v="2023-01-10T00:00:00"/>
    <d v="2023-02-10T00:00:00"/>
    <d v="2023-02-10T00:00:00"/>
    <n v="88"/>
    <n v="0"/>
    <n v="1"/>
    <n v="15.6"/>
    <s v="Middle East"/>
    <m/>
    <x v="1"/>
    <x v="0"/>
    <n v="1"/>
    <n v="31"/>
    <x v="0"/>
  </r>
  <r>
    <s v="DL-03797"/>
    <s v="CUST-0364"/>
    <s v=""/>
    <x v="3"/>
    <s v="Closed Won"/>
    <s v="7K"/>
    <n v="7000"/>
    <x v="8"/>
    <x v="4"/>
    <x v="4"/>
    <s v="2023-11-03"/>
    <d v="2023-11-03T00:00:00"/>
    <d v="2024-01-03T00:00:00"/>
    <d v="2024-01-03T00:00:00"/>
    <d v="2024-03-15T00:00:00"/>
    <d v="2024-03-15T00:00:00"/>
    <n v="133"/>
    <n v="1"/>
    <n v="4"/>
    <n v="4.5999999999999996"/>
    <s v="Middle East"/>
    <m/>
    <x v="1"/>
    <x v="2"/>
    <n v="1"/>
    <n v="72"/>
    <x v="0"/>
  </r>
  <r>
    <s v="DL-03798"/>
    <s v="CUST-0464"/>
    <s v=""/>
    <x v="0"/>
    <s v="Proposal"/>
    <s v="7,271"/>
    <n v="7271"/>
    <x v="3"/>
    <x v="13"/>
    <x v="12"/>
    <s v="2023-04-16"/>
    <d v="2023-04-16T00:00:00"/>
    <d v="2023-09-10T00:00:00"/>
    <d v="2023-09-10T00:00:00"/>
    <m/>
    <s v=""/>
    <m/>
    <n v="0"/>
    <n v="1"/>
    <n v="23"/>
    <s v="ANZ"/>
    <m/>
    <x v="0"/>
    <x v="2"/>
    <n v="0"/>
    <s v=""/>
    <x v="0"/>
  </r>
  <r>
    <s v="DL-03799"/>
    <s v="CUST-0376"/>
    <s v=""/>
    <x v="4"/>
    <s v="Closed Won"/>
    <s v="2551"/>
    <n v="2551"/>
    <x v="7"/>
    <x v="4"/>
    <x v="4"/>
    <s v="2023-07-31"/>
    <d v="2023-07-31T00:00:00"/>
    <d v="2023-12-04T00:00:00"/>
    <d v="2023-12-04T00:00:00"/>
    <d v="2023-10-24T00:00:00"/>
    <d v="2023-10-24T00:00:00"/>
    <n v="85"/>
    <n v="1"/>
    <n v="1"/>
    <n v="29.7"/>
    <s v="ANZ"/>
    <m/>
    <x v="1"/>
    <x v="1"/>
    <n v="1"/>
    <n v="-41"/>
    <x v="1"/>
  </r>
  <r>
    <s v="DL-03800"/>
    <s v="CUST-0761"/>
    <s v="CMP-357"/>
    <x v="3"/>
    <s v="Qualification"/>
    <s v="22,316"/>
    <n v="22316"/>
    <x v="4"/>
    <x v="25"/>
    <x v="21"/>
    <s v="2022-08-21"/>
    <d v="2022-08-21T00:00:00"/>
    <d v="2023-02-12T00:00:00"/>
    <d v="2023-02-12T00:00:00"/>
    <m/>
    <s v=""/>
    <m/>
    <n v="0"/>
    <n v="1"/>
    <n v="13.1"/>
    <s v="East Africa"/>
    <m/>
    <x v="0"/>
    <x v="0"/>
    <n v="0"/>
    <s v=""/>
    <x v="0"/>
  </r>
  <r>
    <s v="DL-03801"/>
    <s v="CUST-0591"/>
    <s v="CMP-063"/>
    <x v="4"/>
    <s v="Negotiation"/>
    <s v="$7,027"/>
    <n v="7027"/>
    <x v="3"/>
    <x v="16"/>
    <x v="15"/>
    <s v="2023-03-24"/>
    <d v="2023-03-24T00:00:00"/>
    <d v="2023-05-21T00:00:00"/>
    <d v="2023-05-21T00:00:00"/>
    <m/>
    <s v=""/>
    <m/>
    <n v="0"/>
    <n v="1"/>
    <n v="15.1"/>
    <s v="Southeast Asia"/>
    <m/>
    <x v="0"/>
    <x v="0"/>
    <n v="0"/>
    <s v=""/>
    <x v="0"/>
  </r>
  <r>
    <s v="DL-03802"/>
    <s v="CUST-0981"/>
    <s v="CMP-285"/>
    <x v="4"/>
    <s v="Closed Won"/>
    <s v="6790"/>
    <n v="6790"/>
    <x v="0"/>
    <x v="19"/>
    <x v="17"/>
    <s v="2024-05-05"/>
    <d v="2024-05-05T00:00:00"/>
    <d v="2024-07-28T00:00:00"/>
    <d v="2024-07-28T00:00:00"/>
    <d v="2024-10-01T00:00:00"/>
    <d v="2024-10-01T00:00:00"/>
    <n v="149"/>
    <n v="0"/>
    <n v="1"/>
    <n v="2"/>
    <s v="Southeast Asia"/>
    <m/>
    <x v="1"/>
    <x v="1"/>
    <n v="1"/>
    <n v="65"/>
    <x v="0"/>
  </r>
  <r>
    <s v="DL-03803"/>
    <s v="CUST-1310"/>
    <s v="CMP-085"/>
    <x v="1"/>
    <s v="Prospecting"/>
    <s v="193422"/>
    <n v="193422"/>
    <x v="0"/>
    <x v="3"/>
    <x v="3"/>
    <s v="2023-07-15"/>
    <d v="2023-07-15T00:00:00"/>
    <m/>
    <s v=""/>
    <m/>
    <s v=""/>
    <m/>
    <n v="0"/>
    <n v="1"/>
    <n v="14.9"/>
    <s v="South Asia"/>
    <m/>
    <x v="0"/>
    <x v="2"/>
    <n v="0"/>
    <s v=""/>
    <x v="0"/>
  </r>
  <r>
    <s v="DL-03804"/>
    <s v="CUST-0423"/>
    <s v=""/>
    <x v="2"/>
    <s v="Closed Lost"/>
    <s v="23046"/>
    <n v="23046"/>
    <x v="7"/>
    <x v="20"/>
    <x v="18"/>
    <s v="2022-04-24"/>
    <d v="2022-04-24T00:00:00"/>
    <d v="2022-07-08T00:00:00"/>
    <d v="2022-07-08T00:00:00"/>
    <d v="2022-08-11T00:00:00"/>
    <d v="2022-08-11T00:00:00"/>
    <n v="109"/>
    <n v="0"/>
    <n v="1"/>
    <n v="23.5"/>
    <s v="Southeast Asia"/>
    <m/>
    <x v="2"/>
    <x v="1"/>
    <n v="1"/>
    <n v="34"/>
    <x v="0"/>
  </r>
  <r>
    <s v="DL-03805"/>
    <s v="CUST-1456"/>
    <s v="CMP-111"/>
    <x v="0"/>
    <s v="Closed Won"/>
    <s v="1,565"/>
    <n v="1565"/>
    <x v="4"/>
    <x v="3"/>
    <x v="3"/>
    <s v="2023-04-08"/>
    <d v="2023-04-08T00:00:00"/>
    <d v="2023-07-18T00:00:00"/>
    <d v="2023-07-18T00:00:00"/>
    <d v="2023-10-08T00:00:00"/>
    <d v="2023-10-08T00:00:00"/>
    <n v="183"/>
    <n v="1"/>
    <n v="3"/>
    <n v="26.6"/>
    <s v="ANZ"/>
    <m/>
    <x v="1"/>
    <x v="0"/>
    <n v="1"/>
    <n v="82"/>
    <x v="0"/>
  </r>
  <r>
    <s v="DL-03806"/>
    <s v="CUST-0485"/>
    <s v=""/>
    <x v="3"/>
    <s v="Negotiation"/>
    <s v="18180"/>
    <n v="18180"/>
    <x v="2"/>
    <x v="10"/>
    <x v="9"/>
    <s v="2023-01-21"/>
    <d v="2023-01-21T00:00:00"/>
    <d v="2023-05-03T00:00:00"/>
    <d v="2023-05-03T00:00:00"/>
    <m/>
    <s v=""/>
    <m/>
    <n v="0"/>
    <n v="1"/>
    <n v="17.100000000000001"/>
    <s v="South Asia"/>
    <m/>
    <x v="0"/>
    <x v="0"/>
    <n v="0"/>
    <s v=""/>
    <x v="0"/>
  </r>
  <r>
    <s v="DL-03807"/>
    <s v="CUST-1146"/>
    <s v=""/>
    <x v="1"/>
    <s v="Closed Lost"/>
    <s v="$135,055"/>
    <n v="135055"/>
    <x v="6"/>
    <x v="21"/>
    <x v="19"/>
    <s v="2023-12-28"/>
    <d v="2023-12-28T00:00:00"/>
    <d v="2024-03-17T00:00:00"/>
    <d v="2024-03-17T00:00:00"/>
    <d v="2024-01-30T00:00:00"/>
    <d v="2024-01-30T00:00:00"/>
    <n v="33"/>
    <n v="0"/>
    <n v="1"/>
    <n v="35"/>
    <s v="Middle East"/>
    <m/>
    <x v="2"/>
    <x v="0"/>
    <n v="1"/>
    <n v="-47"/>
    <x v="1"/>
  </r>
  <r>
    <s v="DL-03808"/>
    <s v="CUST-1301"/>
    <s v="CMP-315"/>
    <x v="3"/>
    <s v="Negotiation"/>
    <s v="$18,408"/>
    <n v="18408"/>
    <x v="6"/>
    <x v="5"/>
    <x v="5"/>
    <s v="2022-05-20"/>
    <d v="2022-05-20T00:00:00"/>
    <m/>
    <s v=""/>
    <m/>
    <s v=""/>
    <m/>
    <n v="0"/>
    <n v="1"/>
    <n v="31.9"/>
    <s v="Southeast Asia"/>
    <m/>
    <x v="0"/>
    <x v="0"/>
    <n v="0"/>
    <s v=""/>
    <x v="0"/>
  </r>
  <r>
    <s v="DL-03809"/>
    <s v="CUST-0560"/>
    <s v="CMP-337"/>
    <x v="1"/>
    <s v="Negotiation"/>
    <s v="171652"/>
    <n v="171652"/>
    <x v="1"/>
    <x v="19"/>
    <x v="17"/>
    <s v="30/11/2024"/>
    <d v="2024-11-30T00:00:00"/>
    <d v="2025-01-07T00:00:00"/>
    <d v="2025-01-07T00:00:00"/>
    <m/>
    <s v=""/>
    <m/>
    <n v="0"/>
    <n v="1"/>
    <n v="12.9"/>
    <s v="Middle East"/>
    <m/>
    <x v="0"/>
    <x v="2"/>
    <n v="0"/>
    <s v=""/>
    <x v="0"/>
  </r>
  <r>
    <s v="DL-03810"/>
    <s v="CUST-1149"/>
    <s v="CMP-100"/>
    <x v="3"/>
    <s v="Closed Won"/>
    <s v="22709"/>
    <n v="22709"/>
    <x v="8"/>
    <x v="12"/>
    <x v="11"/>
    <s v="26/03/2024"/>
    <d v="2024-03-26T00:00:00"/>
    <d v="2024-07-19T00:00:00"/>
    <d v="2024-07-19T00:00:00"/>
    <d v="2024-08-01T00:00:00"/>
    <d v="2024-08-01T00:00:00"/>
    <n v="128"/>
    <n v="0"/>
    <n v="1"/>
    <n v="6.9"/>
    <s v="Middle East"/>
    <m/>
    <x v="1"/>
    <x v="1"/>
    <n v="1"/>
    <n v="13"/>
    <x v="1"/>
  </r>
  <r>
    <s v="DL-03811"/>
    <s v="CUST-0977"/>
    <s v="CMP-287"/>
    <x v="3"/>
    <s v="Proposal"/>
    <s v="5,046"/>
    <n v="5046"/>
    <x v="4"/>
    <x v="20"/>
    <x v="18"/>
    <s v="2024-11-10"/>
    <d v="2024-11-10T00:00:00"/>
    <d v="2025-01-29T00:00:00"/>
    <d v="2025-01-29T00:00:00"/>
    <m/>
    <s v=""/>
    <m/>
    <n v="0"/>
    <n v="1"/>
    <n v="29.1"/>
    <s v="East Africa"/>
    <m/>
    <x v="0"/>
    <x v="1"/>
    <n v="0"/>
    <s v=""/>
    <x v="0"/>
  </r>
  <r>
    <s v="DL-03812"/>
    <s v="CUST-0859"/>
    <s v="CMP-001"/>
    <x v="4"/>
    <s v="Prospecting"/>
    <s v="12K"/>
    <n v="12000"/>
    <x v="4"/>
    <x v="9"/>
    <x v="8"/>
    <s v="16/01/2023"/>
    <d v="2023-01-16T00:00:00"/>
    <d v="2023-02-17T00:00:00"/>
    <d v="2023-02-17T00:00:00"/>
    <m/>
    <s v=""/>
    <m/>
    <n v="0"/>
    <n v="1"/>
    <n v="3.4"/>
    <s v="ANZ"/>
    <m/>
    <x v="0"/>
    <x v="1"/>
    <n v="0"/>
    <s v=""/>
    <x v="0"/>
  </r>
  <r>
    <s v="DL-03813"/>
    <s v="CUST-0987"/>
    <s v="CMP-117"/>
    <x v="0"/>
    <s v="Negotiation"/>
    <s v="$3,590"/>
    <n v="3590"/>
    <x v="6"/>
    <x v="13"/>
    <x v="12"/>
    <s v="2023-03-21"/>
    <d v="2023-03-21T00:00:00"/>
    <d v="2023-04-15T00:00:00"/>
    <d v="2023-04-15T00:00:00"/>
    <m/>
    <s v=""/>
    <m/>
    <n v="0"/>
    <n v="1"/>
    <m/>
    <s v="Southeast Asia"/>
    <m/>
    <x v="0"/>
    <x v="0"/>
    <n v="0"/>
    <s v=""/>
    <x v="0"/>
  </r>
  <r>
    <s v="DL-03814"/>
    <s v="CUST-0849"/>
    <s v="CMP-072"/>
    <x v="2"/>
    <s v="Proposal"/>
    <s v="15721"/>
    <n v="15721"/>
    <x v="8"/>
    <x v="22"/>
    <x v="20"/>
    <s v="2023-04-19"/>
    <d v="2023-04-19T00:00:00"/>
    <d v="2023-05-14T00:00:00"/>
    <d v="2023-05-14T00:00:00"/>
    <m/>
    <s v=""/>
    <m/>
    <n v="0"/>
    <n v="1"/>
    <n v="28.6"/>
    <s v="East Africa"/>
    <m/>
    <x v="0"/>
    <x v="0"/>
    <n v="0"/>
    <s v=""/>
    <x v="0"/>
  </r>
  <r>
    <s v="DL-03815"/>
    <s v="CUST-0153"/>
    <s v="CMP-359"/>
    <x v="2"/>
    <s v="Qualification"/>
    <s v="$35,743"/>
    <n v="35743"/>
    <x v="5"/>
    <x v="22"/>
    <x v="20"/>
    <s v="2022-04-16"/>
    <d v="2022-04-16T00:00:00"/>
    <d v="2022-07-28T00:00:00"/>
    <d v="2022-07-28T00:00:00"/>
    <m/>
    <s v=""/>
    <m/>
    <n v="0"/>
    <n v="1"/>
    <n v="3.4"/>
    <s v="Middle East"/>
    <m/>
    <x v="0"/>
    <x v="2"/>
    <n v="0"/>
    <s v=""/>
    <x v="0"/>
  </r>
  <r>
    <s v="DL-03816"/>
    <s v="CUST-0612"/>
    <s v="CMP-028"/>
    <x v="2"/>
    <s v="Negotiation"/>
    <s v="12,319"/>
    <n v="12319"/>
    <x v="6"/>
    <x v="16"/>
    <x v="15"/>
    <s v="2022-08-11"/>
    <d v="2022-08-11T00:00:00"/>
    <m/>
    <s v=""/>
    <m/>
    <s v=""/>
    <m/>
    <n v="0"/>
    <n v="1"/>
    <n v="32.799999999999997"/>
    <s v="Middle East"/>
    <m/>
    <x v="0"/>
    <x v="2"/>
    <n v="0"/>
    <s v=""/>
    <x v="0"/>
  </r>
  <r>
    <s v="DL-03817"/>
    <s v="CUST-0927"/>
    <s v="CMP-140"/>
    <x v="0"/>
    <s v="Qualification"/>
    <s v="2966"/>
    <n v="2966"/>
    <x v="5"/>
    <x v="21"/>
    <x v="19"/>
    <s v="2023-09-08"/>
    <d v="2023-09-08T00:00:00"/>
    <d v="2024-01-28T00:00:00"/>
    <d v="2024-01-28T00:00:00"/>
    <m/>
    <s v=""/>
    <m/>
    <n v="0"/>
    <n v="1"/>
    <n v="31"/>
    <s v="South Asia"/>
    <m/>
    <x v="0"/>
    <x v="2"/>
    <n v="0"/>
    <s v=""/>
    <x v="0"/>
  </r>
  <r>
    <s v="DL-03818"/>
    <s v="CUST-1291"/>
    <s v=""/>
    <x v="1"/>
    <s v="Negotiation"/>
    <s v="$95,938"/>
    <n v="95938"/>
    <x v="7"/>
    <x v="25"/>
    <x v="21"/>
    <s v="2024-03-31"/>
    <d v="2024-03-31T00:00:00"/>
    <d v="2024-08-14T00:00:00"/>
    <d v="2024-08-14T00:00:00"/>
    <m/>
    <s v=""/>
    <m/>
    <n v="0"/>
    <n v="1"/>
    <m/>
    <s v="Middle East"/>
    <m/>
    <x v="0"/>
    <x v="1"/>
    <n v="0"/>
    <s v=""/>
    <x v="0"/>
  </r>
  <r>
    <s v="DL-03819"/>
    <s v="CUST-0202"/>
    <s v="CMP-003"/>
    <x v="4"/>
    <s v="Qualification"/>
    <s v="$11,469"/>
    <n v="11469"/>
    <x v="8"/>
    <x v="7"/>
    <x v="6"/>
    <s v="2024-09-28"/>
    <d v="2024-09-28T00:00:00"/>
    <d v="2024-10-29T00:00:00"/>
    <d v="2024-10-29T00:00:00"/>
    <m/>
    <s v=""/>
    <m/>
    <n v="0"/>
    <n v="1"/>
    <n v="19.399999999999999"/>
    <s v="South Asia"/>
    <m/>
    <x v="0"/>
    <x v="0"/>
    <n v="0"/>
    <s v=""/>
    <x v="0"/>
  </r>
  <r>
    <s v="DL-03820"/>
    <s v="CUST-0822"/>
    <s v=""/>
    <x v="2"/>
    <s v="Qualification"/>
    <s v="$44,692"/>
    <n v="44692"/>
    <x v="4"/>
    <x v="6"/>
    <x v="2"/>
    <s v="2023-05-14"/>
    <d v="2023-05-14T00:00:00"/>
    <d v="2023-06-08T00:00:00"/>
    <d v="2023-06-08T00:00:00"/>
    <m/>
    <s v=""/>
    <m/>
    <n v="0"/>
    <n v="1"/>
    <n v="0.3"/>
    <s v="East Africa"/>
    <m/>
    <x v="0"/>
    <x v="2"/>
    <n v="0"/>
    <s v=""/>
    <x v="0"/>
  </r>
  <r>
    <s v="DL-03821"/>
    <s v="CUST-1462"/>
    <s v="CMP-013"/>
    <x v="3"/>
    <s v="Prospecting"/>
    <s v="$5,043"/>
    <n v="5043"/>
    <x v="8"/>
    <x v="12"/>
    <x v="11"/>
    <s v="2023-09-17"/>
    <d v="2023-09-17T00:00:00"/>
    <d v="2023-10-12T00:00:00"/>
    <d v="2023-10-12T00:00:00"/>
    <m/>
    <s v=""/>
    <m/>
    <n v="0"/>
    <n v="1"/>
    <n v="5.5"/>
    <s v="East Africa"/>
    <m/>
    <x v="0"/>
    <x v="0"/>
    <n v="0"/>
    <s v=""/>
    <x v="0"/>
  </r>
  <r>
    <s v="DL-03822"/>
    <s v="CUST-1222"/>
    <s v="CMP-048"/>
    <x v="1"/>
    <s v="Demo"/>
    <s v="$133,915"/>
    <n v="133915"/>
    <x v="2"/>
    <x v="1"/>
    <x v="1"/>
    <s v="2024-08-02"/>
    <d v="2024-08-02T00:00:00"/>
    <d v="2024-12-25T00:00:00"/>
    <d v="2024-12-25T00:00:00"/>
    <m/>
    <s v=""/>
    <m/>
    <n v="0"/>
    <n v="1"/>
    <n v="9.6"/>
    <s v="ANZ"/>
    <m/>
    <x v="0"/>
    <x v="0"/>
    <n v="0"/>
    <s v=""/>
    <x v="0"/>
  </r>
  <r>
    <s v="DL-03823"/>
    <s v="CUST-0128"/>
    <s v="CMP-264"/>
    <x v="2"/>
    <s v="Proposal"/>
    <s v="$15,535"/>
    <n v="15535"/>
    <x v="1"/>
    <x v="4"/>
    <x v="4"/>
    <s v="2022-09-05"/>
    <d v="2022-09-05T00:00:00"/>
    <d v="2023-02-02T00:00:00"/>
    <d v="2023-02-02T00:00:00"/>
    <m/>
    <s v=""/>
    <m/>
    <n v="0"/>
    <n v="1"/>
    <n v="32.5"/>
    <s v="Middle East"/>
    <m/>
    <x v="0"/>
    <x v="0"/>
    <n v="0"/>
    <s v=""/>
    <x v="0"/>
  </r>
  <r>
    <s v="DL-03824"/>
    <s v="CUST-0834"/>
    <s v=""/>
    <x v="1"/>
    <s v="Closed Won"/>
    <s v="$81,682"/>
    <n v="81682"/>
    <x v="5"/>
    <x v="9"/>
    <x v="8"/>
    <s v="2022-10-03"/>
    <d v="2022-10-03T00:00:00"/>
    <m/>
    <s v=""/>
    <d v="2022-12-18T00:00:00"/>
    <d v="2022-12-18T00:00:00"/>
    <n v="76"/>
    <n v="1"/>
    <n v="2"/>
    <n v="19.7"/>
    <s v="Middle East"/>
    <m/>
    <x v="1"/>
    <x v="2"/>
    <n v="1"/>
    <s v=""/>
    <x v="0"/>
  </r>
  <r>
    <s v="DL-03825"/>
    <s v="CUST-1480"/>
    <s v="CMP-264"/>
    <x v="0"/>
    <s v="Demo"/>
    <s v="1,796"/>
    <n v="1796"/>
    <x v="5"/>
    <x v="0"/>
    <x v="0"/>
    <s v="02/12/2024"/>
    <d v="2024-12-02T00:00:00"/>
    <d v="2024-12-18T00:00:00"/>
    <d v="2024-12-18T00:00:00"/>
    <m/>
    <s v=""/>
    <m/>
    <n v="0"/>
    <n v="1"/>
    <n v="34.799999999999997"/>
    <s v="Southeast Asia"/>
    <m/>
    <x v="0"/>
    <x v="0"/>
    <n v="0"/>
    <s v=""/>
    <x v="0"/>
  </r>
  <r>
    <s v="DL-03826"/>
    <s v="CUST-0140"/>
    <s v=""/>
    <x v="4"/>
    <s v="Closed Lost"/>
    <s v="12559"/>
    <n v="12559"/>
    <x v="5"/>
    <x v="14"/>
    <x v="13"/>
    <s v="2022-08-31"/>
    <d v="2022-08-31T00:00:00"/>
    <d v="2022-12-17T00:00:00"/>
    <d v="2022-12-17T00:00:00"/>
    <d v="2023-02-01T00:00:00"/>
    <d v="2023-02-01T00:00:00"/>
    <n v="154"/>
    <n v="0"/>
    <n v="1"/>
    <n v="8.3000000000000007"/>
    <s v="East Africa"/>
    <m/>
    <x v="2"/>
    <x v="1"/>
    <n v="1"/>
    <n v="46"/>
    <x v="0"/>
  </r>
  <r>
    <s v="DL-03827"/>
    <s v="CUST-0434"/>
    <s v="CMP-344"/>
    <x v="4"/>
    <s v="Closed Won"/>
    <s v="$5,010"/>
    <n v="5010"/>
    <x v="0"/>
    <x v="14"/>
    <x v="13"/>
    <s v="2024-09-01"/>
    <d v="2024-09-01T00:00:00"/>
    <d v="2025-02-27T00:00:00"/>
    <d v="2025-02-27T00:00:00"/>
    <d v="2024-10-15T00:00:00"/>
    <d v="2024-10-15T00:00:00"/>
    <n v="44"/>
    <n v="0"/>
    <n v="1"/>
    <n v="28.5"/>
    <s v="East Africa"/>
    <m/>
    <x v="1"/>
    <x v="0"/>
    <n v="1"/>
    <n v="-135"/>
    <x v="1"/>
  </r>
  <r>
    <s v="DL-03828"/>
    <s v="CUST-0015"/>
    <s v=""/>
    <x v="1"/>
    <s v="Proposal"/>
    <s v="$131,687"/>
    <n v="131687"/>
    <x v="8"/>
    <x v="19"/>
    <x v="17"/>
    <s v="2022-05-02"/>
    <d v="2022-05-02T00:00:00"/>
    <d v="2022-10-01T00:00:00"/>
    <d v="2022-10-01T00:00:00"/>
    <m/>
    <s v=""/>
    <m/>
    <n v="0"/>
    <n v="1"/>
    <n v="25.4"/>
    <s v="South Asia"/>
    <m/>
    <x v="0"/>
    <x v="2"/>
    <n v="0"/>
    <s v=""/>
    <x v="0"/>
  </r>
  <r>
    <s v="DL-03829"/>
    <s v="CUST-0430"/>
    <s v="CMP-280"/>
    <x v="2"/>
    <s v="Demo"/>
    <s v="$32,591"/>
    <n v="32591"/>
    <x v="6"/>
    <x v="22"/>
    <x v="20"/>
    <s v="2023-04-16"/>
    <d v="2023-04-16T00:00:00"/>
    <d v="2023-08-30T00:00:00"/>
    <d v="2023-08-30T00:00:00"/>
    <m/>
    <s v=""/>
    <m/>
    <n v="0"/>
    <n v="1"/>
    <n v="2.7"/>
    <s v="East Africa"/>
    <m/>
    <x v="0"/>
    <x v="0"/>
    <n v="0"/>
    <s v=""/>
    <x v="0"/>
  </r>
  <r>
    <s v="DL-03830"/>
    <s v="CUST-1031"/>
    <s v="CMP-350"/>
    <x v="2"/>
    <s v="Demo"/>
    <s v="$19,893"/>
    <n v="19893"/>
    <x v="3"/>
    <x v="8"/>
    <x v="7"/>
    <s v="2022-10-12"/>
    <d v="2022-10-12T00:00:00"/>
    <d v="2023-01-30T00:00:00"/>
    <d v="2023-01-30T00:00:00"/>
    <m/>
    <s v=""/>
    <m/>
    <n v="0"/>
    <n v="1"/>
    <n v="28"/>
    <s v="East Africa"/>
    <m/>
    <x v="0"/>
    <x v="2"/>
    <n v="0"/>
    <s v=""/>
    <x v="0"/>
  </r>
  <r>
    <s v="DL-03831"/>
    <s v="CUST-1312"/>
    <s v=""/>
    <x v="3"/>
    <s v="Closed Won"/>
    <s v="$17,864"/>
    <n v="17864"/>
    <x v="3"/>
    <x v="9"/>
    <x v="8"/>
    <s v="2024-06-04"/>
    <d v="2024-06-04T00:00:00"/>
    <d v="2024-06-23T00:00:00"/>
    <d v="2024-06-23T00:00:00"/>
    <d v="2024-07-07T00:00:00"/>
    <d v="2024-07-07T00:00:00"/>
    <n v="33"/>
    <n v="1"/>
    <n v="3"/>
    <n v="31.5"/>
    <s v="South Asia"/>
    <m/>
    <x v="1"/>
    <x v="2"/>
    <n v="1"/>
    <n v="14"/>
    <x v="1"/>
  </r>
  <r>
    <s v="DL-03832"/>
    <s v="CUST-0550"/>
    <s v="CMP-114"/>
    <x v="4"/>
    <s v="Closed Lost"/>
    <s v="6,458"/>
    <n v="6458"/>
    <x v="1"/>
    <x v="20"/>
    <x v="18"/>
    <s v="2022-05-19"/>
    <d v="2022-05-19T00:00:00"/>
    <d v="2022-09-18T00:00:00"/>
    <d v="2022-09-18T00:00:00"/>
    <d v="2022-10-04T00:00:00"/>
    <d v="2022-10-04T00:00:00"/>
    <n v="138"/>
    <n v="0"/>
    <n v="1"/>
    <n v="10.1"/>
    <s v="South Asia"/>
    <m/>
    <x v="2"/>
    <x v="1"/>
    <n v="1"/>
    <n v="16"/>
    <x v="1"/>
  </r>
  <r>
    <s v="DL-03833"/>
    <s v="CUST-0782"/>
    <s v="CMP-221"/>
    <x v="1"/>
    <s v="Closed Won"/>
    <s v="$210,745"/>
    <n v="210745"/>
    <x v="4"/>
    <x v="9"/>
    <x v="8"/>
    <s v="2022-07-27"/>
    <d v="2022-07-27T00:00:00"/>
    <d v="2023-01-17T00:00:00"/>
    <d v="2023-01-17T00:00:00"/>
    <d v="2022-11-19T00:00:00"/>
    <d v="2022-11-19T00:00:00"/>
    <n v="115"/>
    <n v="0"/>
    <n v="1"/>
    <n v="19.8"/>
    <s v="Southeast Asia"/>
    <m/>
    <x v="1"/>
    <x v="2"/>
    <n v="1"/>
    <n v="-59"/>
    <x v="1"/>
  </r>
  <r>
    <s v="DL-03834"/>
    <s v="CUST-0486"/>
    <s v="CMP-343"/>
    <x v="1"/>
    <s v="Negotiation"/>
    <s v="$179,875"/>
    <n v="179875"/>
    <x v="6"/>
    <x v="21"/>
    <x v="19"/>
    <s v="2022-04-14"/>
    <d v="2022-04-14T00:00:00"/>
    <d v="2022-08-03T00:00:00"/>
    <d v="2022-08-03T00:00:00"/>
    <m/>
    <s v=""/>
    <m/>
    <n v="0"/>
    <n v="1"/>
    <n v="30.5"/>
    <s v="East Africa"/>
    <m/>
    <x v="0"/>
    <x v="0"/>
    <n v="0"/>
    <s v=""/>
    <x v="0"/>
  </r>
  <r>
    <s v="DL-03835"/>
    <s v="CUST-0048"/>
    <s v="CMP-334"/>
    <x v="4"/>
    <s v="Demo"/>
    <s v="$3,137"/>
    <n v="3137"/>
    <x v="6"/>
    <x v="17"/>
    <x v="16"/>
    <s v="2023-03-02"/>
    <d v="2023-03-02T00:00:00"/>
    <d v="2023-08-21T00:00:00"/>
    <d v="2023-08-21T00:00:00"/>
    <m/>
    <s v=""/>
    <m/>
    <n v="0"/>
    <n v="1"/>
    <n v="26.7"/>
    <s v="ANZ"/>
    <m/>
    <x v="0"/>
    <x v="2"/>
    <n v="0"/>
    <s v=""/>
    <x v="0"/>
  </r>
  <r>
    <s v="DL-03836"/>
    <s v="CUST-0193"/>
    <s v="CMP-285"/>
    <x v="1"/>
    <s v="Proposal"/>
    <s v="77254"/>
    <n v="77254"/>
    <x v="6"/>
    <x v="18"/>
    <x v="14"/>
    <s v="05/07/2022"/>
    <d v="2022-07-05T00:00:00"/>
    <m/>
    <s v=""/>
    <m/>
    <s v=""/>
    <m/>
    <n v="0"/>
    <n v="1"/>
    <m/>
    <s v="South Asia"/>
    <m/>
    <x v="0"/>
    <x v="2"/>
    <n v="0"/>
    <s v=""/>
    <x v="0"/>
  </r>
  <r>
    <s v="DL-03837"/>
    <s v="CUST-1037"/>
    <s v="CMP-372"/>
    <x v="2"/>
    <s v="Closed Won"/>
    <s v="$26,782"/>
    <n v="26782"/>
    <x v="7"/>
    <x v="6"/>
    <x v="2"/>
    <s v="2023-08-10"/>
    <d v="2023-08-10T00:00:00"/>
    <d v="2023-09-25T00:00:00"/>
    <d v="2023-09-25T00:00:00"/>
    <d v="2023-10-16T00:00:00"/>
    <d v="2023-10-16T00:00:00"/>
    <n v="67"/>
    <n v="0"/>
    <n v="1"/>
    <n v="13.4"/>
    <s v="ANZ"/>
    <m/>
    <x v="1"/>
    <x v="2"/>
    <n v="1"/>
    <n v="21"/>
    <x v="1"/>
  </r>
  <r>
    <s v="DL-03838"/>
    <s v="CUST-1175"/>
    <s v="CMP-280"/>
    <x v="4"/>
    <s v="Prospecting"/>
    <s v="6,444"/>
    <n v="6444"/>
    <x v="2"/>
    <x v="7"/>
    <x v="6"/>
    <s v="2023-09-08"/>
    <d v="2023-09-08T00:00:00"/>
    <d v="2024-03-04T00:00:00"/>
    <d v="2024-03-04T00:00:00"/>
    <m/>
    <s v=""/>
    <m/>
    <n v="0"/>
    <n v="1"/>
    <m/>
    <s v="Southeast Asia"/>
    <m/>
    <x v="0"/>
    <x v="1"/>
    <n v="0"/>
    <s v=""/>
    <x v="0"/>
  </r>
  <r>
    <s v="DL-03839"/>
    <s v="CUST-1283"/>
    <s v="CMP-316"/>
    <x v="4"/>
    <s v="Proposal"/>
    <s v="6,754"/>
    <n v="6754"/>
    <x v="6"/>
    <x v="12"/>
    <x v="11"/>
    <s v="2023-01-28"/>
    <d v="2023-01-28T00:00:00"/>
    <d v="2023-07-10T00:00:00"/>
    <d v="2023-07-10T00:00:00"/>
    <m/>
    <s v=""/>
    <m/>
    <n v="0"/>
    <n v="1"/>
    <n v="5.0999999999999996"/>
    <s v="Southeast Asia"/>
    <m/>
    <x v="0"/>
    <x v="0"/>
    <n v="0"/>
    <s v=""/>
    <x v="0"/>
  </r>
  <r>
    <s v="DL-03840"/>
    <s v="CUST-1194"/>
    <s v=""/>
    <x v="2"/>
    <s v="Closed Won"/>
    <s v="$20,249"/>
    <n v="20249"/>
    <x v="3"/>
    <x v="8"/>
    <x v="7"/>
    <s v="2024-10-26"/>
    <d v="2024-10-26T00:00:00"/>
    <d v="2025-01-29T00:00:00"/>
    <d v="2025-01-29T00:00:00"/>
    <d v="2024-12-31T00:00:00"/>
    <d v="2024-12-31T00:00:00"/>
    <n v="66"/>
    <n v="0"/>
    <n v="1"/>
    <n v="18.399999999999999"/>
    <s v="Southeast Asia"/>
    <m/>
    <x v="1"/>
    <x v="1"/>
    <n v="1"/>
    <n v="-29"/>
    <x v="1"/>
  </r>
  <r>
    <s v="DL-03841"/>
    <s v="CUST-0002"/>
    <s v=""/>
    <x v="2"/>
    <s v="Closed Won"/>
    <s v="$22,736"/>
    <n v="22736"/>
    <x v="2"/>
    <x v="10"/>
    <x v="9"/>
    <s v="2022-06-12"/>
    <d v="2022-06-12T00:00:00"/>
    <d v="2022-07-15T00:00:00"/>
    <d v="2022-07-15T00:00:00"/>
    <d v="2022-11-14T00:00:00"/>
    <d v="2022-11-14T00:00:00"/>
    <n v="155"/>
    <n v="1"/>
    <n v="4"/>
    <n v="32.299999999999997"/>
    <s v="Southeast Asia"/>
    <m/>
    <x v="1"/>
    <x v="1"/>
    <n v="1"/>
    <n v="122"/>
    <x v="0"/>
  </r>
  <r>
    <s v="DL-03842"/>
    <s v="CUST-1074"/>
    <s v=""/>
    <x v="0"/>
    <s v="Proposal"/>
    <s v="1,607"/>
    <n v="1607"/>
    <x v="4"/>
    <x v="25"/>
    <x v="21"/>
    <s v="2023-07-31"/>
    <d v="2023-07-31T00:00:00"/>
    <d v="2023-10-31T00:00:00"/>
    <d v="2023-10-31T00:00:00"/>
    <m/>
    <s v=""/>
    <m/>
    <n v="0"/>
    <n v="1"/>
    <n v="3.1"/>
    <s v="ANZ"/>
    <m/>
    <x v="0"/>
    <x v="1"/>
    <n v="0"/>
    <s v=""/>
    <x v="0"/>
  </r>
  <r>
    <s v="DL-03843"/>
    <s v="CUST-1106"/>
    <s v="CMP-233"/>
    <x v="3"/>
    <s v="Qualification"/>
    <s v="22180"/>
    <n v="22180"/>
    <x v="4"/>
    <x v="5"/>
    <x v="5"/>
    <s v="2024-07-07"/>
    <d v="2024-07-07T00:00:00"/>
    <d v="2024-10-24T00:00:00"/>
    <d v="2024-10-24T00:00:00"/>
    <m/>
    <s v=""/>
    <m/>
    <n v="0"/>
    <n v="1"/>
    <n v="5.6"/>
    <s v="Southeast Asia"/>
    <m/>
    <x v="0"/>
    <x v="0"/>
    <n v="0"/>
    <s v=""/>
    <x v="0"/>
  </r>
  <r>
    <s v="DL-03844"/>
    <s v="CUST-0925"/>
    <s v="CMP-238"/>
    <x v="2"/>
    <s v="Prospecting"/>
    <s v="$33,211"/>
    <n v="33211"/>
    <x v="4"/>
    <x v="11"/>
    <x v="10"/>
    <s v="2023-04-06"/>
    <d v="2023-04-06T00:00:00"/>
    <d v="2023-09-15T00:00:00"/>
    <d v="2023-09-15T00:00:00"/>
    <m/>
    <s v=""/>
    <m/>
    <n v="0"/>
    <n v="1"/>
    <n v="32.4"/>
    <s v="Southeast Asia"/>
    <m/>
    <x v="0"/>
    <x v="2"/>
    <n v="0"/>
    <s v=""/>
    <x v="0"/>
  </r>
  <r>
    <s v="DL-03845"/>
    <s v="CUST-0059"/>
    <s v="CMP-310"/>
    <x v="2"/>
    <s v="Negotiation"/>
    <s v="46945"/>
    <n v="46945"/>
    <x v="8"/>
    <x v="16"/>
    <x v="15"/>
    <s v="2024-11-24"/>
    <d v="2024-11-24T00:00:00"/>
    <d v="2025-05-14T00:00:00"/>
    <d v="2025-05-14T00:00:00"/>
    <m/>
    <s v=""/>
    <m/>
    <n v="0"/>
    <n v="1"/>
    <n v="6"/>
    <s v="ANZ"/>
    <m/>
    <x v="0"/>
    <x v="1"/>
    <n v="0"/>
    <s v=""/>
    <x v="0"/>
  </r>
  <r>
    <s v="DL-03846"/>
    <s v="CUST-0370"/>
    <s v="CMP-261"/>
    <x v="0"/>
    <s v="Proposal"/>
    <s v="$3,363"/>
    <n v="3363"/>
    <x v="7"/>
    <x v="12"/>
    <x v="11"/>
    <s v="31/12/2024"/>
    <d v="2024-12-31T00:00:00"/>
    <d v="2025-04-09T00:00:00"/>
    <d v="2025-04-09T00:00:00"/>
    <m/>
    <s v=""/>
    <m/>
    <n v="0"/>
    <n v="1"/>
    <n v="0.3"/>
    <s v="South Asia"/>
    <m/>
    <x v="0"/>
    <x v="0"/>
    <n v="0"/>
    <s v=""/>
    <x v="0"/>
  </r>
  <r>
    <s v="DL-03847"/>
    <s v="CUST-1376"/>
    <s v="CMP-011"/>
    <x v="4"/>
    <s v="Qualification"/>
    <s v="$10,899"/>
    <n v="10899"/>
    <x v="7"/>
    <x v="13"/>
    <x v="12"/>
    <s v="2024-03-20"/>
    <d v="2024-03-20T00:00:00"/>
    <d v="2024-07-14T00:00:00"/>
    <d v="2024-07-14T00:00:00"/>
    <m/>
    <s v=""/>
    <m/>
    <n v="0"/>
    <n v="1"/>
    <n v="8"/>
    <s v="South Asia"/>
    <m/>
    <x v="0"/>
    <x v="2"/>
    <n v="0"/>
    <s v=""/>
    <x v="0"/>
  </r>
  <r>
    <s v="DL-03848"/>
    <s v="CUST-0854"/>
    <s v="CMP-312"/>
    <x v="3"/>
    <s v="Proposal"/>
    <s v="$7,016"/>
    <n v="7016"/>
    <x v="3"/>
    <x v="5"/>
    <x v="5"/>
    <s v="2022-10-10"/>
    <d v="2022-10-10T00:00:00"/>
    <d v="2023-03-18T00:00:00"/>
    <d v="2023-03-18T00:00:00"/>
    <m/>
    <s v=""/>
    <m/>
    <n v="0"/>
    <n v="1"/>
    <n v="28"/>
    <s v="Southeast Asia"/>
    <m/>
    <x v="0"/>
    <x v="2"/>
    <n v="0"/>
    <s v=""/>
    <x v="0"/>
  </r>
  <r>
    <s v="DL-03849"/>
    <s v="CUST-0217"/>
    <s v="CMP-107"/>
    <x v="2"/>
    <s v="Negotiation"/>
    <s v="$34,904"/>
    <n v="34904"/>
    <x v="4"/>
    <x v="22"/>
    <x v="20"/>
    <s v="19/01/2022"/>
    <d v="2022-01-19T00:00:00"/>
    <d v="2022-02-24T00:00:00"/>
    <d v="2022-02-24T00:00:00"/>
    <m/>
    <s v=""/>
    <m/>
    <n v="0"/>
    <n v="1"/>
    <n v="14.4"/>
    <s v="Southeast Asia"/>
    <m/>
    <x v="0"/>
    <x v="2"/>
    <n v="0"/>
    <s v=""/>
    <x v="0"/>
  </r>
  <r>
    <s v="DL-03850"/>
    <s v="CUST-0564"/>
    <s v=""/>
    <x v="4"/>
    <s v="Demo"/>
    <s v="$7,433"/>
    <n v="7433"/>
    <x v="3"/>
    <x v="8"/>
    <x v="7"/>
    <s v="2022-05-19"/>
    <d v="2022-05-19T00:00:00"/>
    <d v="2022-10-11T00:00:00"/>
    <d v="2022-10-11T00:00:00"/>
    <m/>
    <s v=""/>
    <m/>
    <n v="0"/>
    <n v="1"/>
    <n v="29.1"/>
    <s v="Southeast Asia"/>
    <m/>
    <x v="0"/>
    <x v="2"/>
    <n v="0"/>
    <s v=""/>
    <x v="0"/>
  </r>
  <r>
    <s v="DL-03851"/>
    <s v="CUST-0243"/>
    <s v=""/>
    <x v="1"/>
    <s v="Closed Lost"/>
    <s v="60584"/>
    <n v="60584"/>
    <x v="7"/>
    <x v="15"/>
    <x v="14"/>
    <s v="2023-06-01"/>
    <d v="2023-06-01T00:00:00"/>
    <d v="2023-10-03T00:00:00"/>
    <d v="2023-10-03T00:00:00"/>
    <d v="2023-11-14T00:00:00"/>
    <d v="2023-11-14T00:00:00"/>
    <n v="166"/>
    <n v="0"/>
    <n v="1"/>
    <n v="28.1"/>
    <s v="Southeast Asia"/>
    <m/>
    <x v="2"/>
    <x v="2"/>
    <n v="1"/>
    <n v="42"/>
    <x v="0"/>
  </r>
  <r>
    <s v="DL-03852"/>
    <s v="CUST-0055"/>
    <s v=""/>
    <x v="3"/>
    <s v="Demo"/>
    <s v="17K"/>
    <n v="17000"/>
    <x v="4"/>
    <x v="3"/>
    <x v="3"/>
    <s v="2022-05-06"/>
    <d v="2022-05-06T00:00:00"/>
    <d v="2022-09-03T00:00:00"/>
    <d v="2022-09-03T00:00:00"/>
    <m/>
    <s v=""/>
    <m/>
    <n v="0"/>
    <n v="1"/>
    <n v="18.399999999999999"/>
    <s v="Middle East"/>
    <m/>
    <x v="0"/>
    <x v="2"/>
    <n v="0"/>
    <s v=""/>
    <x v="0"/>
  </r>
  <r>
    <s v="DL-03853"/>
    <s v="CUST-0755"/>
    <s v=""/>
    <x v="2"/>
    <s v="Qualification"/>
    <s v="19,959"/>
    <n v="19959"/>
    <x v="7"/>
    <x v="12"/>
    <x v="11"/>
    <s v="2024-07-20"/>
    <d v="2024-07-20T00:00:00"/>
    <d v="2024-11-18T00:00:00"/>
    <d v="2024-11-18T00:00:00"/>
    <m/>
    <s v=""/>
    <m/>
    <n v="0"/>
    <n v="1"/>
    <n v="16.2"/>
    <s v="Southeast Asia"/>
    <m/>
    <x v="0"/>
    <x v="0"/>
    <n v="0"/>
    <s v=""/>
    <x v="0"/>
  </r>
  <r>
    <s v="DL-03854"/>
    <s v="CUST-1341"/>
    <s v=""/>
    <x v="1"/>
    <s v="Qualification"/>
    <s v="$104,382"/>
    <n v="104382"/>
    <x v="6"/>
    <x v="14"/>
    <x v="13"/>
    <s v="2024-01-14"/>
    <d v="2024-01-14T00:00:00"/>
    <d v="2024-04-18T00:00:00"/>
    <d v="2024-04-18T00:00:00"/>
    <m/>
    <s v=""/>
    <m/>
    <n v="0"/>
    <n v="1"/>
    <n v="6"/>
    <s v="East Africa"/>
    <m/>
    <x v="0"/>
    <x v="2"/>
    <n v="0"/>
    <s v=""/>
    <x v="0"/>
  </r>
  <r>
    <s v="DL-03855"/>
    <s v="CUST-0908"/>
    <s v="CMP-314"/>
    <x v="1"/>
    <s v="Demo"/>
    <s v="207,531"/>
    <n v="207531"/>
    <x v="7"/>
    <x v="11"/>
    <x v="10"/>
    <s v="2022-09-23"/>
    <d v="2022-09-23T00:00:00"/>
    <d v="2023-02-27T00:00:00"/>
    <d v="2023-02-27T00:00:00"/>
    <m/>
    <s v=""/>
    <m/>
    <n v="0"/>
    <n v="1"/>
    <n v="13.5"/>
    <s v="East Africa"/>
    <m/>
    <x v="0"/>
    <x v="0"/>
    <n v="0"/>
    <s v=""/>
    <x v="0"/>
  </r>
  <r>
    <s v="DL-03856"/>
    <s v="CUST-0643"/>
    <s v="CMP-196"/>
    <x v="4"/>
    <s v="Negotiation"/>
    <s v="6513"/>
    <n v="6513"/>
    <x v="1"/>
    <x v="10"/>
    <x v="9"/>
    <s v="2023-02-02"/>
    <d v="2023-02-02T00:00:00"/>
    <d v="2023-06-12T00:00:00"/>
    <d v="2023-06-12T00:00:00"/>
    <m/>
    <s v=""/>
    <m/>
    <n v="0"/>
    <n v="1"/>
    <n v="23.3"/>
    <s v="ANZ"/>
    <m/>
    <x v="0"/>
    <x v="0"/>
    <n v="0"/>
    <s v=""/>
    <x v="0"/>
  </r>
  <r>
    <s v="DL-03857"/>
    <s v="CUST-0208"/>
    <s v=""/>
    <x v="1"/>
    <s v="Negotiation"/>
    <s v="$151,183"/>
    <n v="151183"/>
    <x v="8"/>
    <x v="17"/>
    <x v="16"/>
    <s v="2024-08-09"/>
    <d v="2024-08-09T00:00:00"/>
    <d v="2025-01-13T00:00:00"/>
    <d v="2025-01-13T00:00:00"/>
    <m/>
    <s v=""/>
    <m/>
    <n v="0"/>
    <n v="1"/>
    <n v="20.9"/>
    <s v="ANZ"/>
    <m/>
    <x v="0"/>
    <x v="1"/>
    <n v="0"/>
    <s v=""/>
    <x v="0"/>
  </r>
  <r>
    <s v="DL-03858"/>
    <s v="CUST-0246"/>
    <s v="CMP-159"/>
    <x v="1"/>
    <s v="Closed Lost"/>
    <s v="$85,066"/>
    <n v="85066"/>
    <x v="1"/>
    <x v="39"/>
    <x v="3"/>
    <s v="2024-11-05"/>
    <d v="2024-11-05T00:00:00"/>
    <m/>
    <s v=""/>
    <d v="2025-03-26T00:00:00"/>
    <d v="2025-03-26T00:00:00"/>
    <n v="141"/>
    <n v="0"/>
    <n v="1"/>
    <n v="32.9"/>
    <s v="ANZ"/>
    <m/>
    <x v="2"/>
    <x v="0"/>
    <n v="1"/>
    <s v=""/>
    <x v="0"/>
  </r>
  <r>
    <s v="DL-03859"/>
    <s v="CUST-0252"/>
    <s v="CMP-080"/>
    <x v="2"/>
    <s v="Demo"/>
    <s v="$35,963"/>
    <n v="35963"/>
    <x v="8"/>
    <x v="9"/>
    <x v="8"/>
    <s v="2024-09-16"/>
    <d v="2024-09-16T00:00:00"/>
    <d v="2025-01-06T00:00:00"/>
    <d v="2025-01-06T00:00:00"/>
    <m/>
    <s v=""/>
    <m/>
    <n v="0"/>
    <n v="1"/>
    <m/>
    <s v="Southeast Asia"/>
    <m/>
    <x v="0"/>
    <x v="0"/>
    <n v="0"/>
    <s v=""/>
    <x v="0"/>
  </r>
  <r>
    <s v="DL-03860"/>
    <s v="CUST-0584"/>
    <s v="CMP-126"/>
    <x v="1"/>
    <s v="Prospecting"/>
    <s v="191K"/>
    <n v="191000"/>
    <x v="2"/>
    <x v="1"/>
    <x v="1"/>
    <s v="05/08/2022"/>
    <d v="2022-08-05T00:00:00"/>
    <d v="2022-11-15T00:00:00"/>
    <d v="2022-11-15T00:00:00"/>
    <m/>
    <s v=""/>
    <m/>
    <n v="0"/>
    <n v="1"/>
    <n v="29.8"/>
    <s v="Southeast Asia"/>
    <m/>
    <x v="0"/>
    <x v="1"/>
    <n v="0"/>
    <s v=""/>
    <x v="0"/>
  </r>
  <r>
    <s v="DL-03861"/>
    <s v="CUST-1009"/>
    <s v=""/>
    <x v="0"/>
    <s v="Closed Lost"/>
    <s v="$2,619"/>
    <n v="2619"/>
    <x v="6"/>
    <x v="15"/>
    <x v="14"/>
    <s v="2023-02-21"/>
    <d v="2023-02-21T00:00:00"/>
    <d v="2023-07-17T00:00:00"/>
    <d v="2023-07-17T00:00:00"/>
    <d v="2023-05-19T00:00:00"/>
    <d v="2023-05-19T00:00:00"/>
    <n v="87"/>
    <n v="0"/>
    <n v="1"/>
    <n v="32.799999999999997"/>
    <s v="East Africa"/>
    <m/>
    <x v="2"/>
    <x v="0"/>
    <n v="1"/>
    <n v="-59"/>
    <x v="1"/>
  </r>
  <r>
    <s v="DL-03862"/>
    <s v="CUST-0983"/>
    <s v="CMP-185"/>
    <x v="1"/>
    <s v="Prospecting"/>
    <s v="$180,075"/>
    <n v="180075"/>
    <x v="3"/>
    <x v="22"/>
    <x v="20"/>
    <s v="2022-01-17"/>
    <d v="2022-01-17T00:00:00"/>
    <d v="2022-06-24T00:00:00"/>
    <d v="2022-06-24T00:00:00"/>
    <m/>
    <s v=""/>
    <m/>
    <n v="0"/>
    <n v="1"/>
    <n v="28"/>
    <s v="South Asia"/>
    <m/>
    <x v="0"/>
    <x v="1"/>
    <n v="0"/>
    <s v=""/>
    <x v="0"/>
  </r>
  <r>
    <s v="DL-03863"/>
    <s v="CUST-0328"/>
    <s v=""/>
    <x v="1"/>
    <s v="Closed Won"/>
    <s v="170333"/>
    <n v="170333"/>
    <x v="5"/>
    <x v="5"/>
    <x v="5"/>
    <s v="2023-03-22"/>
    <d v="2023-03-22T00:00:00"/>
    <d v="2023-06-09T00:00:00"/>
    <d v="2023-06-09T00:00:00"/>
    <d v="2023-08-28T00:00:00"/>
    <d v="2023-08-28T00:00:00"/>
    <n v="159"/>
    <n v="1"/>
    <n v="3"/>
    <m/>
    <s v="East Africa"/>
    <m/>
    <x v="1"/>
    <x v="0"/>
    <n v="1"/>
    <n v="80"/>
    <x v="0"/>
  </r>
  <r>
    <s v="DL-03864"/>
    <s v="CUST-1384"/>
    <s v=""/>
    <x v="4"/>
    <s v="Proposal"/>
    <s v="11062"/>
    <n v="11062"/>
    <x v="3"/>
    <x v="4"/>
    <x v="4"/>
    <s v="2024-05-05"/>
    <d v="2024-05-05T00:00:00"/>
    <m/>
    <s v=""/>
    <m/>
    <s v=""/>
    <m/>
    <n v="0"/>
    <n v="1"/>
    <n v="20.100000000000001"/>
    <s v="ANZ"/>
    <m/>
    <x v="0"/>
    <x v="0"/>
    <n v="0"/>
    <s v=""/>
    <x v="0"/>
  </r>
  <r>
    <s v="DL-03865"/>
    <s v="CUST-0366"/>
    <s v="CMP-285"/>
    <x v="1"/>
    <s v="Closed Lost"/>
    <s v="160590"/>
    <n v="160590"/>
    <x v="0"/>
    <x v="12"/>
    <x v="11"/>
    <s v="2023-03-01"/>
    <d v="2023-03-01T00:00:00"/>
    <d v="2023-04-15T00:00:00"/>
    <d v="2023-04-15T00:00:00"/>
    <d v="2023-05-21T00:00:00"/>
    <d v="2023-05-21T00:00:00"/>
    <n v="81"/>
    <n v="0"/>
    <n v="1"/>
    <n v="20.2"/>
    <s v="South Asia"/>
    <m/>
    <x v="2"/>
    <x v="2"/>
    <n v="1"/>
    <n v="36"/>
    <x v="0"/>
  </r>
  <r>
    <s v="DL-03866"/>
    <s v="CUST-0528"/>
    <s v="CMP-166"/>
    <x v="2"/>
    <s v="Demo"/>
    <s v="$20,842"/>
    <n v="20842"/>
    <x v="0"/>
    <x v="13"/>
    <x v="12"/>
    <s v="2024-01-24"/>
    <d v="2024-01-24T00:00:00"/>
    <d v="2024-03-12T00:00:00"/>
    <d v="2024-03-12T00:00:00"/>
    <m/>
    <s v=""/>
    <m/>
    <n v="0"/>
    <n v="1"/>
    <m/>
    <s v="South Asia"/>
    <m/>
    <x v="0"/>
    <x v="1"/>
    <n v="0"/>
    <s v=""/>
    <x v="0"/>
  </r>
  <r>
    <s v="DL-03867"/>
    <s v="CUST-0533"/>
    <s v="CMP-266"/>
    <x v="1"/>
    <s v="Closed Won"/>
    <s v="140789"/>
    <n v="140789"/>
    <x v="1"/>
    <x v="10"/>
    <x v="9"/>
    <s v="2022-08-28"/>
    <d v="2022-08-28T00:00:00"/>
    <d v="2022-11-26T00:00:00"/>
    <d v="2022-11-26T00:00:00"/>
    <d v="2023-03-02T00:00:00"/>
    <d v="2023-03-02T00:00:00"/>
    <n v="186"/>
    <n v="1"/>
    <n v="1"/>
    <n v="1.6"/>
    <s v="ANZ"/>
    <m/>
    <x v="1"/>
    <x v="2"/>
    <n v="1"/>
    <n v="96"/>
    <x v="0"/>
  </r>
  <r>
    <s v="DL-03868"/>
    <s v="CUST-0032"/>
    <s v="CMP-136"/>
    <x v="1"/>
    <s v="Qualification"/>
    <s v="$123,049"/>
    <n v="123049"/>
    <x v="4"/>
    <x v="19"/>
    <x v="17"/>
    <s v="2023-04-03"/>
    <d v="2023-04-03T00:00:00"/>
    <d v="2023-08-31T00:00:00"/>
    <d v="2023-08-31T00:00:00"/>
    <m/>
    <s v=""/>
    <m/>
    <n v="0"/>
    <n v="1"/>
    <n v="4.5"/>
    <s v="Middle East"/>
    <m/>
    <x v="0"/>
    <x v="0"/>
    <n v="0"/>
    <s v=""/>
    <x v="0"/>
  </r>
  <r>
    <s v="DL-03869"/>
    <s v="CUST-0569"/>
    <s v="CMP-332"/>
    <x v="1"/>
    <s v="Proposal"/>
    <s v="$134,136"/>
    <n v="134136"/>
    <x v="2"/>
    <x v="6"/>
    <x v="2"/>
    <s v="2024-03-19"/>
    <d v="2024-03-19T00:00:00"/>
    <m/>
    <s v=""/>
    <m/>
    <s v=""/>
    <m/>
    <n v="0"/>
    <n v="1"/>
    <n v="0.8"/>
    <s v="Southeast Asia"/>
    <m/>
    <x v="0"/>
    <x v="2"/>
    <n v="0"/>
    <s v=""/>
    <x v="0"/>
  </r>
  <r>
    <s v="DL-03870"/>
    <s v="CUST-0880"/>
    <s v="CMP-074"/>
    <x v="0"/>
    <s v="Prospecting"/>
    <s v="$3,851"/>
    <n v="3851"/>
    <x v="8"/>
    <x v="3"/>
    <x v="3"/>
    <s v="2023-08-19"/>
    <d v="2023-08-19T00:00:00"/>
    <d v="2024-02-04T00:00:00"/>
    <d v="2024-02-04T00:00:00"/>
    <m/>
    <s v=""/>
    <m/>
    <n v="0"/>
    <n v="1"/>
    <n v="0.5"/>
    <s v="East Africa"/>
    <m/>
    <x v="0"/>
    <x v="2"/>
    <n v="0"/>
    <s v=""/>
    <x v="0"/>
  </r>
  <r>
    <s v="DL-03871"/>
    <s v="CUST-0607"/>
    <s v=""/>
    <x v="3"/>
    <s v="Demo"/>
    <s v="8702"/>
    <n v="8702"/>
    <x v="0"/>
    <x v="21"/>
    <x v="19"/>
    <s v="2024-04-26"/>
    <d v="2024-04-26T00:00:00"/>
    <d v="2024-07-21T00:00:00"/>
    <d v="2024-07-21T00:00:00"/>
    <m/>
    <s v=""/>
    <m/>
    <n v="0"/>
    <n v="1"/>
    <n v="20.3"/>
    <s v="ANZ"/>
    <m/>
    <x v="0"/>
    <x v="2"/>
    <n v="0"/>
    <s v=""/>
    <x v="0"/>
  </r>
  <r>
    <s v="DL-03872"/>
    <s v="CUST-1180"/>
    <s v="CMP-170"/>
    <x v="4"/>
    <s v="Demo"/>
    <s v="10208"/>
    <n v="10208"/>
    <x v="7"/>
    <x v="4"/>
    <x v="4"/>
    <s v="2022-02-13"/>
    <d v="2022-02-13T00:00:00"/>
    <d v="2022-03-06T00:00:00"/>
    <d v="2022-03-06T00:00:00"/>
    <m/>
    <s v=""/>
    <m/>
    <n v="0"/>
    <n v="1"/>
    <n v="12.9"/>
    <s v="Southeast Asia"/>
    <m/>
    <x v="0"/>
    <x v="2"/>
    <n v="0"/>
    <s v=""/>
    <x v="0"/>
  </r>
  <r>
    <s v="DL-03873"/>
    <s v="CUST-0582"/>
    <s v="CMP-065"/>
    <x v="2"/>
    <s v="Negotiation"/>
    <s v="$41,278"/>
    <n v="41278"/>
    <x v="8"/>
    <x v="21"/>
    <x v="19"/>
    <s v="2023-04-08"/>
    <d v="2023-04-08T00:00:00"/>
    <d v="2023-04-23T00:00:00"/>
    <d v="2023-04-23T00:00:00"/>
    <m/>
    <s v=""/>
    <m/>
    <n v="0"/>
    <n v="1"/>
    <n v="16.2"/>
    <s v="Southeast Asia"/>
    <m/>
    <x v="0"/>
    <x v="0"/>
    <n v="0"/>
    <s v=""/>
    <x v="0"/>
  </r>
  <r>
    <s v="DL-03874"/>
    <s v="CUST-1055"/>
    <s v="CMP-105"/>
    <x v="0"/>
    <s v="Closed Won"/>
    <s v="$6,312"/>
    <n v="6312"/>
    <x v="0"/>
    <x v="5"/>
    <x v="5"/>
    <s v="2022-01-31"/>
    <d v="2022-01-31T00:00:00"/>
    <d v="2022-07-10T00:00:00"/>
    <d v="2022-07-10T00:00:00"/>
    <d v="2022-05-07T00:00:00"/>
    <d v="2022-05-07T00:00:00"/>
    <n v="96"/>
    <n v="0"/>
    <n v="1"/>
    <n v="6.6"/>
    <s v="Middle East"/>
    <m/>
    <x v="1"/>
    <x v="0"/>
    <n v="1"/>
    <n v="-64"/>
    <x v="1"/>
  </r>
  <r>
    <s v="DL-03875"/>
    <s v="CUST-0870"/>
    <s v=""/>
    <x v="4"/>
    <s v="Prospecting"/>
    <s v="3357"/>
    <n v="3357"/>
    <x v="5"/>
    <x v="4"/>
    <x v="4"/>
    <s v="2023-01-10"/>
    <d v="2023-01-10T00:00:00"/>
    <d v="2023-05-10T00:00:00"/>
    <d v="2023-05-10T00:00:00"/>
    <m/>
    <s v=""/>
    <m/>
    <n v="0"/>
    <n v="1"/>
    <n v="18.8"/>
    <s v="ANZ"/>
    <m/>
    <x v="0"/>
    <x v="2"/>
    <n v="0"/>
    <s v=""/>
    <x v="0"/>
  </r>
  <r>
    <s v="DL-03876"/>
    <s v="CUST-0427"/>
    <s v="CMP-067"/>
    <x v="1"/>
    <s v="Closed Won"/>
    <s v="122876"/>
    <n v="122876"/>
    <x v="2"/>
    <x v="20"/>
    <x v="18"/>
    <s v="2024-03-04"/>
    <d v="2024-03-04T00:00:00"/>
    <d v="2024-08-22T00:00:00"/>
    <d v="2024-08-22T00:00:00"/>
    <d v="2024-05-19T00:00:00"/>
    <d v="2024-05-19T00:00:00"/>
    <n v="76"/>
    <n v="0"/>
    <n v="1"/>
    <n v="7.1"/>
    <s v="Middle East"/>
    <m/>
    <x v="1"/>
    <x v="0"/>
    <n v="1"/>
    <n v="-95"/>
    <x v="1"/>
  </r>
  <r>
    <s v="DL-03877"/>
    <s v="CUST-0075"/>
    <s v=""/>
    <x v="1"/>
    <s v="Proposal"/>
    <s v="$141,976"/>
    <n v="141976"/>
    <x v="4"/>
    <x v="32"/>
    <x v="0"/>
    <s v="2022-10-30"/>
    <d v="2022-10-30T00:00:00"/>
    <d v="2022-12-20T00:00:00"/>
    <d v="2022-12-20T00:00:00"/>
    <m/>
    <s v=""/>
    <m/>
    <n v="0"/>
    <n v="1"/>
    <n v="24.4"/>
    <s v="Middle East"/>
    <m/>
    <x v="0"/>
    <x v="0"/>
    <n v="0"/>
    <s v=""/>
    <x v="0"/>
  </r>
  <r>
    <s v="DL-03878"/>
    <s v="CUST-0133"/>
    <s v="CMP-299"/>
    <x v="1"/>
    <s v="Prospecting"/>
    <s v="198592"/>
    <n v="198592"/>
    <x v="1"/>
    <x v="19"/>
    <x v="17"/>
    <s v="2024-11-06"/>
    <d v="2024-11-06T00:00:00"/>
    <d v="2025-02-21T00:00:00"/>
    <d v="2025-02-21T00:00:00"/>
    <m/>
    <s v=""/>
    <m/>
    <n v="0"/>
    <n v="1"/>
    <n v="4"/>
    <s v="ANZ"/>
    <m/>
    <x v="0"/>
    <x v="0"/>
    <n v="0"/>
    <s v=""/>
    <x v="0"/>
  </r>
  <r>
    <s v="DL-03879"/>
    <s v="CUST-0274"/>
    <s v=""/>
    <x v="3"/>
    <s v="Proposal"/>
    <s v="19585"/>
    <n v="19585"/>
    <x v="5"/>
    <x v="21"/>
    <x v="19"/>
    <s v="2024-08-04"/>
    <d v="2024-08-04T00:00:00"/>
    <d v="2024-12-28T00:00:00"/>
    <d v="2024-12-28T00:00:00"/>
    <m/>
    <s v=""/>
    <m/>
    <n v="0"/>
    <n v="1"/>
    <n v="7.5"/>
    <s v="East Africa"/>
    <m/>
    <x v="0"/>
    <x v="0"/>
    <n v="0"/>
    <s v=""/>
    <x v="0"/>
  </r>
  <r>
    <s v="DL-03880"/>
    <s v="CUST-0725"/>
    <s v="CMP-345"/>
    <x v="4"/>
    <s v="Closed Won"/>
    <s v="$12,313"/>
    <n v="12313"/>
    <x v="5"/>
    <x v="17"/>
    <x v="16"/>
    <s v="2024-06-30"/>
    <d v="2024-06-30T00:00:00"/>
    <d v="2024-08-05T00:00:00"/>
    <d v="2024-08-05T00:00:00"/>
    <d v="2024-10-13T00:00:00"/>
    <d v="2024-10-13T00:00:00"/>
    <n v="105"/>
    <n v="0"/>
    <n v="1"/>
    <n v="30.4"/>
    <s v="Middle East"/>
    <m/>
    <x v="1"/>
    <x v="0"/>
    <n v="1"/>
    <n v="69"/>
    <x v="0"/>
  </r>
  <r>
    <s v="DL-03881"/>
    <s v="CUST-1453"/>
    <s v="CMP-198"/>
    <x v="4"/>
    <s v="Negotiation"/>
    <s v="$9,812"/>
    <n v="9812"/>
    <x v="2"/>
    <x v="8"/>
    <x v="7"/>
    <s v="2024-09-20"/>
    <d v="2024-09-20T00:00:00"/>
    <d v="2025-02-15T00:00:00"/>
    <d v="2025-02-15T00:00:00"/>
    <m/>
    <s v=""/>
    <m/>
    <n v="0"/>
    <n v="1"/>
    <n v="5.0999999999999996"/>
    <s v="Middle East"/>
    <m/>
    <x v="0"/>
    <x v="1"/>
    <n v="0"/>
    <s v=""/>
    <x v="0"/>
  </r>
  <r>
    <s v="DL-03882"/>
    <s v="CUST-1139"/>
    <s v="CMP-388"/>
    <x v="4"/>
    <s v="Closed Won"/>
    <s v="9,577"/>
    <n v="9577"/>
    <x v="2"/>
    <x v="4"/>
    <x v="4"/>
    <s v="2023-06-12"/>
    <d v="2023-06-12T00:00:00"/>
    <d v="2023-10-11T00:00:00"/>
    <d v="2023-10-11T00:00:00"/>
    <d v="2023-09-24T00:00:00"/>
    <d v="2023-09-24T00:00:00"/>
    <n v="104"/>
    <n v="0"/>
    <n v="1"/>
    <m/>
    <s v="East Africa"/>
    <m/>
    <x v="1"/>
    <x v="2"/>
    <n v="1"/>
    <n v="-17"/>
    <x v="1"/>
  </r>
  <r>
    <s v="DL-03883"/>
    <s v="CUST-0181"/>
    <s v="CMP-178"/>
    <x v="2"/>
    <s v="Closed Lost"/>
    <s v="10531"/>
    <n v="10531"/>
    <x v="6"/>
    <x v="13"/>
    <x v="12"/>
    <s v="2023-04-26"/>
    <d v="2023-04-26T00:00:00"/>
    <d v="2023-09-10T00:00:00"/>
    <d v="2023-09-10T00:00:00"/>
    <d v="2023-10-18T00:00:00"/>
    <d v="2023-10-18T00:00:00"/>
    <n v="175"/>
    <n v="0"/>
    <n v="1"/>
    <n v="12.8"/>
    <s v="Middle East"/>
    <m/>
    <x v="2"/>
    <x v="0"/>
    <n v="1"/>
    <n v="38"/>
    <x v="0"/>
  </r>
  <r>
    <s v="DL-03884"/>
    <s v="CUST-0750"/>
    <s v="CMP-018"/>
    <x v="2"/>
    <s v="Prospecting"/>
    <s v="35,044"/>
    <n v="35044"/>
    <x v="3"/>
    <x v="17"/>
    <x v="16"/>
    <s v="2024-05-15"/>
    <d v="2024-05-15T00:00:00"/>
    <d v="2024-09-06T00:00:00"/>
    <d v="2024-09-06T00:00:00"/>
    <m/>
    <s v=""/>
    <m/>
    <n v="0"/>
    <n v="1"/>
    <n v="8.1999999999999993"/>
    <s v="ANZ"/>
    <m/>
    <x v="0"/>
    <x v="2"/>
    <n v="0"/>
    <s v=""/>
    <x v="0"/>
  </r>
  <r>
    <s v="DL-03885"/>
    <s v="CUST-0034"/>
    <s v=""/>
    <x v="4"/>
    <s v="Closed Won"/>
    <s v="4226"/>
    <n v="4226"/>
    <x v="5"/>
    <x v="13"/>
    <x v="12"/>
    <s v="2022-09-30"/>
    <d v="2022-09-30T00:00:00"/>
    <d v="2022-11-30T00:00:00"/>
    <d v="2022-11-30T00:00:00"/>
    <d v="2023-01-16T00:00:00"/>
    <d v="2023-01-16T00:00:00"/>
    <n v="108"/>
    <n v="0"/>
    <n v="1"/>
    <n v="18.399999999999999"/>
    <s v="East Africa"/>
    <m/>
    <x v="1"/>
    <x v="0"/>
    <n v="1"/>
    <n v="47"/>
    <x v="0"/>
  </r>
  <r>
    <s v="DL-03886"/>
    <s v="CUST-0771"/>
    <s v="CMP-355"/>
    <x v="1"/>
    <s v="Proposal"/>
    <s v="$67,218"/>
    <n v="67218"/>
    <x v="3"/>
    <x v="11"/>
    <x v="10"/>
    <s v="2022-02-28"/>
    <d v="2022-02-28T00:00:00"/>
    <d v="2022-06-27T00:00:00"/>
    <d v="2022-06-27T00:00:00"/>
    <m/>
    <s v=""/>
    <m/>
    <n v="0"/>
    <n v="1"/>
    <n v="4"/>
    <s v="South Asia"/>
    <m/>
    <x v="0"/>
    <x v="2"/>
    <n v="0"/>
    <s v=""/>
    <x v="0"/>
  </r>
  <r>
    <s v="DL-03887"/>
    <s v="CUST-0797"/>
    <s v=""/>
    <x v="0"/>
    <s v="Qualification"/>
    <s v="5063"/>
    <n v="5063"/>
    <x v="5"/>
    <x v="4"/>
    <x v="4"/>
    <s v="2024-05-21"/>
    <d v="2024-05-21T00:00:00"/>
    <d v="2024-09-27T00:00:00"/>
    <d v="2024-09-27T00:00:00"/>
    <m/>
    <s v=""/>
    <m/>
    <n v="0"/>
    <n v="1"/>
    <m/>
    <s v="South Asia"/>
    <m/>
    <x v="0"/>
    <x v="2"/>
    <n v="0"/>
    <s v=""/>
    <x v="0"/>
  </r>
  <r>
    <s v="DL-03888"/>
    <s v="CUST-0094"/>
    <s v="CMP-161"/>
    <x v="2"/>
    <s v="Closed Won"/>
    <s v="18913"/>
    <n v="18913"/>
    <x v="1"/>
    <x v="11"/>
    <x v="10"/>
    <s v="2024-08-26"/>
    <d v="2024-08-26T00:00:00"/>
    <d v="2025-01-17T00:00:00"/>
    <d v="2025-01-17T00:00:00"/>
    <d v="2025-02-02T00:00:00"/>
    <d v="2025-02-02T00:00:00"/>
    <n v="160"/>
    <n v="0"/>
    <n v="1"/>
    <n v="2.2999999999999998"/>
    <s v="Southeast Asia"/>
    <m/>
    <x v="1"/>
    <x v="2"/>
    <n v="1"/>
    <n v="16"/>
    <x v="1"/>
  </r>
  <r>
    <s v="DL-03889"/>
    <s v="CUST-0549"/>
    <s v=""/>
    <x v="3"/>
    <s v="Qualification"/>
    <s v="17277"/>
    <n v="17277"/>
    <x v="0"/>
    <x v="13"/>
    <x v="12"/>
    <s v="2024-03-29"/>
    <d v="2024-03-29T00:00:00"/>
    <d v="2024-07-08T00:00:00"/>
    <d v="2024-07-08T00:00:00"/>
    <m/>
    <s v=""/>
    <m/>
    <n v="0"/>
    <n v="1"/>
    <n v="18.100000000000001"/>
    <s v="ANZ"/>
    <m/>
    <x v="0"/>
    <x v="0"/>
    <n v="0"/>
    <s v=""/>
    <x v="0"/>
  </r>
  <r>
    <s v="DL-03890"/>
    <s v="CUST-0371"/>
    <s v="CMP-002"/>
    <x v="2"/>
    <s v="Closed Lost"/>
    <s v="$45,260"/>
    <n v="45260"/>
    <x v="7"/>
    <x v="20"/>
    <x v="18"/>
    <s v="2023-10-10"/>
    <d v="2023-10-10T00:00:00"/>
    <d v="2023-11-30T00:00:00"/>
    <d v="2023-11-30T00:00:00"/>
    <d v="2024-01-22T00:00:00"/>
    <d v="2024-01-22T00:00:00"/>
    <n v="104"/>
    <n v="0"/>
    <n v="1"/>
    <n v="27.3"/>
    <s v="Middle East"/>
    <m/>
    <x v="2"/>
    <x v="2"/>
    <n v="1"/>
    <n v="53"/>
    <x v="0"/>
  </r>
  <r>
    <s v="DL-03891"/>
    <s v="CUST-1061"/>
    <s v=""/>
    <x v="3"/>
    <s v="Closed Won"/>
    <s v="5903"/>
    <n v="5903"/>
    <x v="5"/>
    <x v="20"/>
    <x v="18"/>
    <s v="2023-08-22"/>
    <d v="2023-08-22T00:00:00"/>
    <d v="2023-09-24T00:00:00"/>
    <d v="2023-09-24T00:00:00"/>
    <d v="2023-12-22T00:00:00"/>
    <d v="2023-12-22T00:00:00"/>
    <n v="122"/>
    <n v="0"/>
    <n v="1"/>
    <n v="19.5"/>
    <s v="Middle East"/>
    <m/>
    <x v="1"/>
    <x v="0"/>
    <n v="1"/>
    <n v="89"/>
    <x v="0"/>
  </r>
  <r>
    <s v="DL-03892"/>
    <s v="CUST-0549"/>
    <s v=""/>
    <x v="2"/>
    <s v="Demo"/>
    <s v="10,480"/>
    <n v="10480"/>
    <x v="5"/>
    <x v="9"/>
    <x v="8"/>
    <s v="2022-09-14"/>
    <d v="2022-09-14T00:00:00"/>
    <d v="2022-12-11T00:00:00"/>
    <d v="2022-12-11T00:00:00"/>
    <m/>
    <s v=""/>
    <m/>
    <n v="0"/>
    <n v="1"/>
    <m/>
    <s v="East Africa"/>
    <m/>
    <x v="0"/>
    <x v="0"/>
    <n v="0"/>
    <s v=""/>
    <x v="0"/>
  </r>
  <r>
    <s v="DL-03893"/>
    <s v="CUST-0934"/>
    <s v="CMP-215"/>
    <x v="3"/>
    <s v="Demo"/>
    <s v="$12,219"/>
    <n v="12219"/>
    <x v="5"/>
    <x v="5"/>
    <x v="5"/>
    <s v="2024-03-16"/>
    <d v="2024-03-16T00:00:00"/>
    <d v="2024-06-25T00:00:00"/>
    <d v="2024-06-25T00:00:00"/>
    <m/>
    <s v=""/>
    <m/>
    <n v="0"/>
    <n v="1"/>
    <n v="5.3"/>
    <s v="East Africa"/>
    <m/>
    <x v="0"/>
    <x v="1"/>
    <n v="0"/>
    <s v=""/>
    <x v="0"/>
  </r>
  <r>
    <s v="DL-03894"/>
    <s v="CUST-1091"/>
    <s v=""/>
    <x v="2"/>
    <s v="Closed Won"/>
    <s v="41,978"/>
    <n v="41978"/>
    <x v="6"/>
    <x v="16"/>
    <x v="15"/>
    <s v="2023-12-24"/>
    <d v="2023-12-24T00:00:00"/>
    <d v="2024-02-15T00:00:00"/>
    <d v="2024-02-15T00:00:00"/>
    <d v="2024-06-20T00:00:00"/>
    <d v="2024-06-20T00:00:00"/>
    <n v="179"/>
    <n v="1"/>
    <n v="2"/>
    <n v="31.4"/>
    <s v="East Africa"/>
    <m/>
    <x v="1"/>
    <x v="0"/>
    <n v="1"/>
    <n v="126"/>
    <x v="0"/>
  </r>
  <r>
    <s v="DL-03895"/>
    <s v="CUST-0037"/>
    <s v="CMP-292"/>
    <x v="3"/>
    <s v="Proposal"/>
    <s v="17747"/>
    <n v="17747"/>
    <x v="2"/>
    <x v="15"/>
    <x v="14"/>
    <s v="2023-07-22"/>
    <d v="2023-07-22T00:00:00"/>
    <d v="2023-11-23T00:00:00"/>
    <d v="2023-11-23T00:00:00"/>
    <m/>
    <s v=""/>
    <m/>
    <n v="0"/>
    <n v="1"/>
    <n v="23.2"/>
    <s v="Middle East"/>
    <m/>
    <x v="0"/>
    <x v="0"/>
    <n v="0"/>
    <s v=""/>
    <x v="0"/>
  </r>
  <r>
    <s v="DL-03896"/>
    <s v="CUST-0509"/>
    <s v="CMP-174"/>
    <x v="3"/>
    <s v="Demo"/>
    <s v="$21,565"/>
    <n v="21565"/>
    <x v="0"/>
    <x v="1"/>
    <x v="1"/>
    <s v="2024-09-20"/>
    <d v="2024-09-20T00:00:00"/>
    <d v="2024-10-30T00:00:00"/>
    <d v="2024-10-30T00:00:00"/>
    <m/>
    <s v=""/>
    <m/>
    <n v="0"/>
    <n v="1"/>
    <n v="22.6"/>
    <s v="ANZ"/>
    <m/>
    <x v="0"/>
    <x v="1"/>
    <n v="0"/>
    <s v=""/>
    <x v="0"/>
  </r>
  <r>
    <s v="DL-03897"/>
    <s v="CUST-1410"/>
    <s v="CMP-331"/>
    <x v="2"/>
    <s v="Negotiation"/>
    <s v="15654"/>
    <n v="15654"/>
    <x v="1"/>
    <x v="16"/>
    <x v="15"/>
    <s v="2022-12-21"/>
    <d v="2022-12-21T00:00:00"/>
    <d v="2023-01-29T00:00:00"/>
    <d v="2023-01-29T00:00:00"/>
    <m/>
    <s v=""/>
    <m/>
    <n v="0"/>
    <n v="1"/>
    <n v="15"/>
    <s v="South Asia"/>
    <m/>
    <x v="0"/>
    <x v="2"/>
    <n v="0"/>
    <s v=""/>
    <x v="0"/>
  </r>
  <r>
    <s v="DL-03898"/>
    <s v="CUST-0026"/>
    <s v=""/>
    <x v="1"/>
    <s v="Closed Won"/>
    <s v="72771"/>
    <n v="72771"/>
    <x v="3"/>
    <x v="22"/>
    <x v="20"/>
    <s v="2024-12-18"/>
    <d v="2024-12-18T00:00:00"/>
    <d v="2025-03-06T00:00:00"/>
    <d v="2025-03-06T00:00:00"/>
    <d v="2025-05-04T00:00:00"/>
    <d v="2025-05-04T00:00:00"/>
    <n v="137"/>
    <n v="0"/>
    <n v="1"/>
    <n v="31.1"/>
    <s v="Middle East"/>
    <m/>
    <x v="1"/>
    <x v="2"/>
    <n v="1"/>
    <n v="59"/>
    <x v="0"/>
  </r>
  <r>
    <s v="DL-03899"/>
    <s v="CUST-1094"/>
    <s v=""/>
    <x v="3"/>
    <s v="Qualification"/>
    <s v="$8,849"/>
    <n v="8849"/>
    <x v="4"/>
    <x v="21"/>
    <x v="19"/>
    <s v="2024-06-08"/>
    <d v="2024-06-08T00:00:00"/>
    <d v="2024-09-04T00:00:00"/>
    <d v="2024-09-04T00:00:00"/>
    <m/>
    <s v=""/>
    <m/>
    <n v="0"/>
    <n v="1"/>
    <n v="25.8"/>
    <s v="South Asia"/>
    <m/>
    <x v="0"/>
    <x v="1"/>
    <n v="0"/>
    <s v=""/>
    <x v="0"/>
  </r>
  <r>
    <s v="DL-03900"/>
    <s v="CUST-1022"/>
    <s v="CMP-310"/>
    <x v="3"/>
    <s v="Closed Won"/>
    <s v="13724"/>
    <n v="13724"/>
    <x v="6"/>
    <x v="10"/>
    <x v="9"/>
    <s v="2023-11-18"/>
    <d v="2023-11-18T00:00:00"/>
    <d v="2024-04-12T00:00:00"/>
    <d v="2024-04-12T00:00:00"/>
    <d v="2024-02-18T00:00:00"/>
    <d v="2024-02-18T00:00:00"/>
    <n v="92"/>
    <n v="0"/>
    <n v="1"/>
    <n v="27.9"/>
    <s v="ANZ"/>
    <m/>
    <x v="1"/>
    <x v="2"/>
    <n v="1"/>
    <n v="-54"/>
    <x v="1"/>
  </r>
  <r>
    <s v="DL-03901"/>
    <s v="CUST-1143"/>
    <s v="CMP-354"/>
    <x v="0"/>
    <s v="Prospecting"/>
    <s v="7956"/>
    <n v="7956"/>
    <x v="2"/>
    <x v="9"/>
    <x v="8"/>
    <s v="2024-09-11"/>
    <d v="2024-09-11T00:00:00"/>
    <d v="2024-11-07T00:00:00"/>
    <d v="2024-11-07T00:00:00"/>
    <m/>
    <s v=""/>
    <m/>
    <n v="0"/>
    <n v="1"/>
    <n v="29.9"/>
    <s v="Middle East"/>
    <m/>
    <x v="0"/>
    <x v="2"/>
    <n v="0"/>
    <s v=""/>
    <x v="0"/>
  </r>
  <r>
    <s v="DL-03902"/>
    <s v="CUST-0467"/>
    <s v=""/>
    <x v="3"/>
    <s v="Qualification"/>
    <s v="$19,085"/>
    <n v="19085"/>
    <x v="8"/>
    <x v="22"/>
    <x v="20"/>
    <s v="2024-04-16"/>
    <d v="2024-04-16T00:00:00"/>
    <d v="2024-06-04T00:00:00"/>
    <d v="2024-06-04T00:00:00"/>
    <m/>
    <s v=""/>
    <m/>
    <n v="0"/>
    <n v="1"/>
    <n v="9.5"/>
    <s v="Middle East"/>
    <m/>
    <x v="0"/>
    <x v="2"/>
    <n v="0"/>
    <s v=""/>
    <x v="0"/>
  </r>
  <r>
    <s v="DL-03903"/>
    <s v="CUST-1185"/>
    <s v="CMP-247"/>
    <x v="2"/>
    <s v="Closed Lost"/>
    <s v="29,423"/>
    <n v="29423"/>
    <x v="7"/>
    <x v="17"/>
    <x v="16"/>
    <s v="2024-01-31"/>
    <d v="2024-01-31T00:00:00"/>
    <d v="2024-06-18T00:00:00"/>
    <d v="2024-06-18T00:00:00"/>
    <d v="2024-08-14T00:00:00"/>
    <d v="2024-08-14T00:00:00"/>
    <n v="196"/>
    <n v="0"/>
    <n v="1"/>
    <n v="15.2"/>
    <s v="South Asia"/>
    <m/>
    <x v="2"/>
    <x v="1"/>
    <n v="1"/>
    <n v="57"/>
    <x v="0"/>
  </r>
  <r>
    <s v="DL-03904"/>
    <s v="CUST-0122"/>
    <s v="CMP-124"/>
    <x v="3"/>
    <s v="Negotiation"/>
    <s v="$15,880"/>
    <n v="15880"/>
    <x v="4"/>
    <x v="16"/>
    <x v="15"/>
    <s v="2022-09-17"/>
    <d v="2022-09-17T00:00:00"/>
    <d v="2023-03-13T00:00:00"/>
    <d v="2023-03-13T00:00:00"/>
    <m/>
    <s v=""/>
    <m/>
    <n v="0"/>
    <n v="1"/>
    <n v="17.2"/>
    <s v="East Africa"/>
    <m/>
    <x v="0"/>
    <x v="2"/>
    <n v="0"/>
    <s v=""/>
    <x v="0"/>
  </r>
  <r>
    <s v="DL-03905"/>
    <s v="CUST-0880"/>
    <s v=""/>
    <x v="4"/>
    <s v="Negotiation"/>
    <s v="7K"/>
    <n v="7000"/>
    <x v="0"/>
    <x v="15"/>
    <x v="14"/>
    <s v="2022-08-18"/>
    <d v="2022-08-18T00:00:00"/>
    <d v="2022-11-25T00:00:00"/>
    <d v="2022-11-25T00:00:00"/>
    <m/>
    <s v=""/>
    <m/>
    <n v="0"/>
    <n v="1"/>
    <n v="6.8"/>
    <s v="East Africa"/>
    <m/>
    <x v="0"/>
    <x v="2"/>
    <n v="0"/>
    <s v=""/>
    <x v="0"/>
  </r>
  <r>
    <s v="DL-03906"/>
    <s v="CUST-0791"/>
    <s v="CMP-010"/>
    <x v="0"/>
    <s v="Closed Lost"/>
    <s v="$8,140"/>
    <n v="8140"/>
    <x v="6"/>
    <x v="16"/>
    <x v="15"/>
    <s v="2024-11-24"/>
    <d v="2024-11-24T00:00:00"/>
    <d v="2025-04-18T00:00:00"/>
    <d v="2025-04-18T00:00:00"/>
    <d v="2024-12-24T00:00:00"/>
    <d v="2024-12-24T00:00:00"/>
    <n v="30"/>
    <n v="0"/>
    <n v="1"/>
    <n v="10.1"/>
    <s v="East Africa"/>
    <m/>
    <x v="2"/>
    <x v="0"/>
    <n v="1"/>
    <n v="-115"/>
    <x v="1"/>
  </r>
  <r>
    <s v="DL-03907"/>
    <s v="CUST-0280"/>
    <s v=""/>
    <x v="2"/>
    <s v="Negotiation"/>
    <s v="$10,022"/>
    <n v="10022"/>
    <x v="8"/>
    <x v="5"/>
    <x v="5"/>
    <s v="2022-02-01"/>
    <d v="2022-02-01T00:00:00"/>
    <d v="2022-05-25T00:00:00"/>
    <d v="2022-05-25T00:00:00"/>
    <m/>
    <s v=""/>
    <m/>
    <n v="0"/>
    <n v="1"/>
    <n v="9.6"/>
    <s v="ANZ"/>
    <m/>
    <x v="0"/>
    <x v="2"/>
    <n v="0"/>
    <s v=""/>
    <x v="0"/>
  </r>
  <r>
    <s v="DL-03908"/>
    <s v="CUST-0484"/>
    <s v="CMP-100"/>
    <x v="3"/>
    <s v="Demo"/>
    <s v="$12,524"/>
    <n v="12524"/>
    <x v="1"/>
    <x v="8"/>
    <x v="7"/>
    <s v="2022-12-25"/>
    <d v="2022-12-25T00:00:00"/>
    <d v="2023-03-10T00:00:00"/>
    <d v="2023-03-10T00:00:00"/>
    <m/>
    <s v=""/>
    <m/>
    <n v="0"/>
    <n v="1"/>
    <m/>
    <s v="East Africa"/>
    <m/>
    <x v="0"/>
    <x v="0"/>
    <n v="0"/>
    <s v=""/>
    <x v="0"/>
  </r>
  <r>
    <s v="DL-03909"/>
    <s v="CUST-0649"/>
    <s v=""/>
    <x v="2"/>
    <s v="Closed Lost"/>
    <s v="$18,033"/>
    <n v="18033"/>
    <x v="5"/>
    <x v="4"/>
    <x v="4"/>
    <s v="2022-05-19"/>
    <d v="2022-05-19T00:00:00"/>
    <d v="2022-06-26T00:00:00"/>
    <d v="2022-06-26T00:00:00"/>
    <d v="2022-09-10T00:00:00"/>
    <d v="2022-09-10T00:00:00"/>
    <n v="114"/>
    <n v="0"/>
    <n v="1"/>
    <n v="33.4"/>
    <s v="Middle East"/>
    <m/>
    <x v="2"/>
    <x v="2"/>
    <n v="1"/>
    <n v="76"/>
    <x v="0"/>
  </r>
  <r>
    <s v="DL-03910"/>
    <s v="CUST-0691"/>
    <s v=""/>
    <x v="1"/>
    <s v="Negotiation"/>
    <s v="179073"/>
    <n v="179073"/>
    <x v="1"/>
    <x v="25"/>
    <x v="21"/>
    <s v="2022-07-31"/>
    <d v="2022-07-31T00:00:00"/>
    <d v="2022-12-13T00:00:00"/>
    <d v="2022-12-13T00:00:00"/>
    <m/>
    <s v=""/>
    <m/>
    <n v="0"/>
    <n v="1"/>
    <n v="8.4"/>
    <s v="Southeast Asia"/>
    <m/>
    <x v="0"/>
    <x v="0"/>
    <n v="0"/>
    <s v=""/>
    <x v="0"/>
  </r>
  <r>
    <s v="DL-03911"/>
    <s v="CUST-0776"/>
    <s v=""/>
    <x v="1"/>
    <s v="Qualification"/>
    <s v="50K"/>
    <n v="50000"/>
    <x v="6"/>
    <x v="5"/>
    <x v="5"/>
    <s v="2024-11-20"/>
    <d v="2024-11-20T00:00:00"/>
    <d v="2025-02-03T00:00:00"/>
    <d v="2025-02-03T00:00:00"/>
    <m/>
    <s v=""/>
    <m/>
    <n v="0"/>
    <n v="1"/>
    <n v="3.5"/>
    <s v="Middle East"/>
    <m/>
    <x v="0"/>
    <x v="1"/>
    <n v="0"/>
    <s v=""/>
    <x v="0"/>
  </r>
  <r>
    <s v="DL-03912"/>
    <s v="CUST-1429"/>
    <s v="CMP-207"/>
    <x v="0"/>
    <s v="Closed Lost"/>
    <s v="$4,795"/>
    <n v="4795"/>
    <x v="0"/>
    <x v="10"/>
    <x v="9"/>
    <s v="2023-05-03"/>
    <d v="2023-05-03T00:00:00"/>
    <d v="2023-07-13T00:00:00"/>
    <d v="2023-07-13T00:00:00"/>
    <d v="2023-09-30T00:00:00"/>
    <d v="2023-09-30T00:00:00"/>
    <n v="150"/>
    <n v="0"/>
    <n v="1"/>
    <n v="26.7"/>
    <s v="Southeast Asia"/>
    <m/>
    <x v="2"/>
    <x v="2"/>
    <n v="1"/>
    <n v="79"/>
    <x v="0"/>
  </r>
  <r>
    <s v="DL-03913"/>
    <s v="CUST-1166"/>
    <s v=""/>
    <x v="3"/>
    <s v="Proposal"/>
    <s v="7627"/>
    <n v="7627"/>
    <x v="0"/>
    <x v="25"/>
    <x v="21"/>
    <s v="2024-03-18"/>
    <d v="2024-03-18T00:00:00"/>
    <d v="2024-04-20T00:00:00"/>
    <d v="2024-04-20T00:00:00"/>
    <m/>
    <s v=""/>
    <m/>
    <n v="0"/>
    <n v="1"/>
    <m/>
    <s v="Southeast Asia"/>
    <m/>
    <x v="0"/>
    <x v="1"/>
    <n v="0"/>
    <s v=""/>
    <x v="0"/>
  </r>
  <r>
    <s v="DL-03914"/>
    <s v="CUST-0066"/>
    <s v="CMP-164"/>
    <x v="2"/>
    <s v="Negotiation"/>
    <s v="$13,154"/>
    <n v="13154"/>
    <x v="5"/>
    <x v="10"/>
    <x v="9"/>
    <s v="2022-11-09"/>
    <d v="2022-11-09T00:00:00"/>
    <d v="2023-03-16T00:00:00"/>
    <d v="2023-03-16T00:00:00"/>
    <m/>
    <s v=""/>
    <m/>
    <n v="0"/>
    <n v="1"/>
    <n v="24.8"/>
    <s v="Southeast Asia"/>
    <m/>
    <x v="0"/>
    <x v="0"/>
    <n v="0"/>
    <s v=""/>
    <x v="0"/>
  </r>
  <r>
    <s v="DL-03915"/>
    <s v="CUST-0557"/>
    <s v=""/>
    <x v="3"/>
    <s v="Closed Won"/>
    <s v="7573"/>
    <n v="7573"/>
    <x v="2"/>
    <x v="17"/>
    <x v="16"/>
    <s v="2024-05-22"/>
    <d v="2024-05-22T00:00:00"/>
    <d v="2024-06-11T00:00:00"/>
    <d v="2024-06-11T00:00:00"/>
    <d v="2024-07-28T00:00:00"/>
    <d v="2024-07-28T00:00:00"/>
    <n v="67"/>
    <n v="0"/>
    <n v="1"/>
    <n v="7.6"/>
    <s v="Southeast Asia"/>
    <m/>
    <x v="1"/>
    <x v="1"/>
    <n v="1"/>
    <n v="47"/>
    <x v="0"/>
  </r>
  <r>
    <s v="DL-03916"/>
    <s v="CUST-1159"/>
    <s v="CMP-207"/>
    <x v="1"/>
    <s v="Qualification"/>
    <s v="62607"/>
    <n v="62607"/>
    <x v="0"/>
    <x v="3"/>
    <x v="3"/>
    <s v="2024-05-19"/>
    <d v="2024-05-19T00:00:00"/>
    <d v="2024-08-31T00:00:00"/>
    <d v="2024-08-31T00:00:00"/>
    <m/>
    <s v=""/>
    <m/>
    <n v="0"/>
    <n v="1"/>
    <n v="30.2"/>
    <s v="Middle East"/>
    <m/>
    <x v="0"/>
    <x v="0"/>
    <n v="0"/>
    <s v=""/>
    <x v="0"/>
  </r>
  <r>
    <s v="DL-03917"/>
    <s v="CUST-1383"/>
    <s v=""/>
    <x v="4"/>
    <s v="Prospecting"/>
    <s v="13959"/>
    <n v="13959"/>
    <x v="2"/>
    <x v="21"/>
    <x v="19"/>
    <s v="2024-09-10"/>
    <d v="2024-09-10T00:00:00"/>
    <d v="2025-03-05T00:00:00"/>
    <d v="2025-03-05T00:00:00"/>
    <m/>
    <s v=""/>
    <m/>
    <n v="0"/>
    <n v="1"/>
    <n v="30.3"/>
    <s v="South Asia"/>
    <m/>
    <x v="0"/>
    <x v="2"/>
    <n v="0"/>
    <s v=""/>
    <x v="0"/>
  </r>
  <r>
    <s v="DL-03918"/>
    <s v="CUST-0880"/>
    <s v="CMP-017"/>
    <x v="0"/>
    <s v="Closed Won"/>
    <s v="3518"/>
    <n v="3518"/>
    <x v="8"/>
    <x v="17"/>
    <x v="16"/>
    <s v="2022-07-13"/>
    <d v="2022-07-13T00:00:00"/>
    <d v="2022-12-11T00:00:00"/>
    <d v="2022-12-11T00:00:00"/>
    <d v="2022-10-22T00:00:00"/>
    <d v="2022-10-22T00:00:00"/>
    <n v="101"/>
    <n v="0"/>
    <n v="1"/>
    <n v="9.5"/>
    <s v="East Africa"/>
    <m/>
    <x v="1"/>
    <x v="2"/>
    <n v="1"/>
    <n v="-50"/>
    <x v="1"/>
  </r>
  <r>
    <s v="DL-03919"/>
    <s v="CUST-0141"/>
    <s v="CMP-169"/>
    <x v="3"/>
    <s v="Demo"/>
    <s v="18908"/>
    <n v="18908"/>
    <x v="7"/>
    <x v="3"/>
    <x v="3"/>
    <s v="2022-02-18"/>
    <d v="2022-02-18T00:00:00"/>
    <d v="2022-07-07T00:00:00"/>
    <d v="2022-07-07T00:00:00"/>
    <m/>
    <s v=""/>
    <m/>
    <n v="0"/>
    <n v="1"/>
    <n v="14.2"/>
    <s v="East Africa"/>
    <m/>
    <x v="0"/>
    <x v="2"/>
    <n v="0"/>
    <s v=""/>
    <x v="0"/>
  </r>
  <r>
    <s v="DL-03920"/>
    <s v="CUST-0469"/>
    <s v="CMP-107"/>
    <x v="2"/>
    <s v="Prospecting"/>
    <s v="45,963"/>
    <n v="45963"/>
    <x v="5"/>
    <x v="0"/>
    <x v="0"/>
    <s v="2023-04-10"/>
    <d v="2023-04-10T00:00:00"/>
    <d v="2023-06-22T00:00:00"/>
    <d v="2023-06-22T00:00:00"/>
    <m/>
    <s v=""/>
    <m/>
    <n v="0"/>
    <n v="1"/>
    <n v="31.4"/>
    <s v="South Asia"/>
    <m/>
    <x v="0"/>
    <x v="0"/>
    <n v="0"/>
    <s v=""/>
    <x v="0"/>
  </r>
  <r>
    <s v="DL-03921"/>
    <s v="CUST-1132"/>
    <s v=""/>
    <x v="1"/>
    <s v="Demo"/>
    <s v="73526"/>
    <n v="73526"/>
    <x v="6"/>
    <x v="1"/>
    <x v="1"/>
    <s v="2022-08-19"/>
    <d v="2022-08-19T00:00:00"/>
    <d v="2022-12-07T00:00:00"/>
    <d v="2022-12-07T00:00:00"/>
    <m/>
    <s v=""/>
    <m/>
    <n v="0"/>
    <n v="1"/>
    <n v="4.2"/>
    <s v="Southeast Asia"/>
    <m/>
    <x v="0"/>
    <x v="2"/>
    <n v="0"/>
    <s v=""/>
    <x v="0"/>
  </r>
  <r>
    <s v="DL-03922"/>
    <s v="CUST-1215"/>
    <s v=""/>
    <x v="1"/>
    <s v="Proposal"/>
    <s v="$214,887"/>
    <n v="214887"/>
    <x v="4"/>
    <x v="11"/>
    <x v="10"/>
    <s v="2024-02-08"/>
    <d v="2024-02-08T00:00:00"/>
    <d v="2024-04-03T00:00:00"/>
    <d v="2024-04-03T00:00:00"/>
    <m/>
    <s v=""/>
    <m/>
    <n v="0"/>
    <n v="1"/>
    <n v="5.9"/>
    <s v="Southeast Asia"/>
    <m/>
    <x v="0"/>
    <x v="0"/>
    <n v="0"/>
    <s v=""/>
    <x v="0"/>
  </r>
  <r>
    <s v="DL-03923"/>
    <s v="CUST-0187"/>
    <s v="CMP-309"/>
    <x v="0"/>
    <s v="Qualification"/>
    <s v="7K"/>
    <n v="7000"/>
    <x v="3"/>
    <x v="14"/>
    <x v="13"/>
    <s v="2024-06-09"/>
    <d v="2024-06-09T00:00:00"/>
    <d v="2024-11-15T00:00:00"/>
    <d v="2024-11-15T00:00:00"/>
    <m/>
    <s v=""/>
    <m/>
    <n v="0"/>
    <n v="1"/>
    <n v="1.8"/>
    <s v="East Africa"/>
    <m/>
    <x v="0"/>
    <x v="0"/>
    <n v="0"/>
    <s v=""/>
    <x v="0"/>
  </r>
  <r>
    <s v="DL-03924"/>
    <s v="CUST-0747"/>
    <s v="CMP-002"/>
    <x v="2"/>
    <s v="Closed Won"/>
    <s v="46,460"/>
    <n v="46460"/>
    <x v="1"/>
    <x v="3"/>
    <x v="3"/>
    <s v="2024-12-16"/>
    <d v="2024-12-16T00:00:00"/>
    <d v="2025-03-12T00:00:00"/>
    <d v="2025-03-12T00:00:00"/>
    <d v="2025-04-08T00:00:00"/>
    <d v="2025-04-08T00:00:00"/>
    <n v="113"/>
    <n v="1"/>
    <n v="2"/>
    <n v="24.6"/>
    <s v="South Asia"/>
    <m/>
    <x v="1"/>
    <x v="0"/>
    <n v="1"/>
    <n v="27"/>
    <x v="1"/>
  </r>
  <r>
    <s v="DL-03925"/>
    <s v="CUST-0477"/>
    <s v="CMP-265"/>
    <x v="0"/>
    <s v="Proposal"/>
    <s v="$4,193"/>
    <n v="4193"/>
    <x v="0"/>
    <x v="9"/>
    <x v="8"/>
    <s v="2022-08-30"/>
    <d v="2022-08-30T00:00:00"/>
    <d v="2022-10-29T00:00:00"/>
    <d v="2022-10-29T00:00:00"/>
    <m/>
    <s v=""/>
    <m/>
    <n v="0"/>
    <n v="1"/>
    <n v="28"/>
    <s v="East Africa"/>
    <m/>
    <x v="0"/>
    <x v="2"/>
    <n v="0"/>
    <s v=""/>
    <x v="0"/>
  </r>
  <r>
    <s v="DL-03926"/>
    <s v="CUST-0952"/>
    <s v="CMP-341"/>
    <x v="4"/>
    <s v="Closed Lost"/>
    <s v="12,750"/>
    <n v="12750"/>
    <x v="7"/>
    <x v="4"/>
    <x v="4"/>
    <s v="2024-10-09"/>
    <d v="2024-10-09T00:00:00"/>
    <d v="2024-11-29T00:00:00"/>
    <d v="2024-11-29T00:00:00"/>
    <d v="2025-02-15T00:00:00"/>
    <d v="2025-02-15T00:00:00"/>
    <n v="129"/>
    <n v="0"/>
    <n v="1"/>
    <n v="7"/>
    <s v="East Africa"/>
    <m/>
    <x v="2"/>
    <x v="0"/>
    <n v="1"/>
    <n v="78"/>
    <x v="0"/>
  </r>
  <r>
    <s v="DL-03927"/>
    <s v="CUST-0147"/>
    <s v="CMP-279"/>
    <x v="0"/>
    <s v="Negotiation"/>
    <s v="2,171"/>
    <n v="2171"/>
    <x v="7"/>
    <x v="16"/>
    <x v="15"/>
    <s v="2022-01-23"/>
    <d v="2022-01-23T00:00:00"/>
    <d v="2022-07-10T00:00:00"/>
    <d v="2022-07-10T00:00:00"/>
    <m/>
    <s v=""/>
    <m/>
    <n v="0"/>
    <n v="1"/>
    <n v="6"/>
    <s v="East Africa"/>
    <m/>
    <x v="0"/>
    <x v="2"/>
    <n v="0"/>
    <s v=""/>
    <x v="0"/>
  </r>
  <r>
    <s v="DL-03928"/>
    <s v="CUST-0169"/>
    <s v="CMP-129"/>
    <x v="1"/>
    <s v="Demo"/>
    <s v="117K"/>
    <n v="117000"/>
    <x v="0"/>
    <x v="11"/>
    <x v="10"/>
    <s v="2022-06-07"/>
    <d v="2022-06-07T00:00:00"/>
    <d v="2022-10-19T00:00:00"/>
    <d v="2022-10-19T00:00:00"/>
    <m/>
    <s v=""/>
    <m/>
    <n v="0"/>
    <n v="1"/>
    <n v="30.4"/>
    <s v="Middle East"/>
    <m/>
    <x v="0"/>
    <x v="2"/>
    <n v="0"/>
    <s v=""/>
    <x v="0"/>
  </r>
  <r>
    <s v="DL-03929"/>
    <s v="CUST-0505"/>
    <s v="CMP-029"/>
    <x v="1"/>
    <s v="Demo"/>
    <s v="200776"/>
    <n v="200776"/>
    <x v="8"/>
    <x v="22"/>
    <x v="20"/>
    <s v="2024-05-27"/>
    <d v="2024-05-27T00:00:00"/>
    <d v="2024-10-20T00:00:00"/>
    <d v="2024-10-20T00:00:00"/>
    <m/>
    <s v=""/>
    <m/>
    <n v="0"/>
    <n v="1"/>
    <n v="20.399999999999999"/>
    <s v="South Asia"/>
    <m/>
    <x v="0"/>
    <x v="1"/>
    <n v="0"/>
    <s v=""/>
    <x v="0"/>
  </r>
  <r>
    <s v="DL-03930"/>
    <s v="CUST-0696"/>
    <s v="CMP-349"/>
    <x v="3"/>
    <s v="Qualification"/>
    <s v="$14,376"/>
    <n v="14376"/>
    <x v="4"/>
    <x v="16"/>
    <x v="15"/>
    <s v="2022-05-14"/>
    <d v="2022-05-14T00:00:00"/>
    <d v="2022-09-11T00:00:00"/>
    <d v="2022-09-11T00:00:00"/>
    <m/>
    <s v=""/>
    <m/>
    <n v="0"/>
    <n v="1"/>
    <n v="23.2"/>
    <s v="ANZ"/>
    <m/>
    <x v="0"/>
    <x v="2"/>
    <n v="0"/>
    <s v=""/>
    <x v="0"/>
  </r>
  <r>
    <s v="DL-03931"/>
    <s v="CUST-1456"/>
    <s v="CMP-258"/>
    <x v="1"/>
    <s v="Prospecting"/>
    <s v="118,203"/>
    <n v="118203"/>
    <x v="7"/>
    <x v="7"/>
    <x v="6"/>
    <s v="2023-06-08"/>
    <d v="2023-06-08T00:00:00"/>
    <d v="2023-07-12T00:00:00"/>
    <d v="2023-07-12T00:00:00"/>
    <m/>
    <s v=""/>
    <m/>
    <n v="0"/>
    <n v="1"/>
    <n v="15.6"/>
    <s v="East Africa"/>
    <m/>
    <x v="0"/>
    <x v="0"/>
    <n v="0"/>
    <s v=""/>
    <x v="0"/>
  </r>
  <r>
    <s v="DL-03932"/>
    <s v="CUST-0680"/>
    <s v=""/>
    <x v="3"/>
    <s v="Proposal"/>
    <s v="12,216"/>
    <n v="12216"/>
    <x v="6"/>
    <x v="6"/>
    <x v="2"/>
    <s v="2024-10-23"/>
    <d v="2024-10-23T00:00:00"/>
    <d v="2025-03-13T00:00:00"/>
    <d v="2025-03-13T00:00:00"/>
    <m/>
    <s v=""/>
    <m/>
    <n v="0"/>
    <n v="1"/>
    <n v="28.8"/>
    <s v="South Asia"/>
    <m/>
    <x v="0"/>
    <x v="2"/>
    <n v="0"/>
    <s v=""/>
    <x v="0"/>
  </r>
  <r>
    <s v="DL-03933"/>
    <s v="CUST-1238"/>
    <s v="CMP-199"/>
    <x v="1"/>
    <s v="Closed Lost"/>
    <s v="$135,680"/>
    <n v="135680"/>
    <x v="4"/>
    <x v="1"/>
    <x v="1"/>
    <s v="2024-01-08"/>
    <d v="2024-01-08T00:00:00"/>
    <d v="2024-02-27T00:00:00"/>
    <d v="2024-02-27T00:00:00"/>
    <d v="2024-05-22T00:00:00"/>
    <d v="2024-05-22T00:00:00"/>
    <n v="135"/>
    <n v="0"/>
    <n v="1"/>
    <n v="4.9000000000000004"/>
    <s v="Middle East"/>
    <m/>
    <x v="2"/>
    <x v="2"/>
    <n v="1"/>
    <n v="85"/>
    <x v="0"/>
  </r>
  <r>
    <s v="DL-03934"/>
    <s v="CUST-0565"/>
    <s v=""/>
    <x v="4"/>
    <s v="Qualification"/>
    <s v="10,197"/>
    <n v="10197"/>
    <x v="1"/>
    <x v="19"/>
    <x v="17"/>
    <s v="25/04/2024"/>
    <d v="2024-04-25T00:00:00"/>
    <d v="2024-07-19T00:00:00"/>
    <d v="2024-07-19T00:00:00"/>
    <m/>
    <s v=""/>
    <m/>
    <n v="0"/>
    <n v="1"/>
    <n v="26.3"/>
    <s v="Southeast Asia"/>
    <m/>
    <x v="0"/>
    <x v="0"/>
    <n v="0"/>
    <s v=""/>
    <x v="0"/>
  </r>
  <r>
    <s v="DL-03935"/>
    <s v="CUST-0025"/>
    <s v=""/>
    <x v="4"/>
    <s v="Proposal"/>
    <s v="3523"/>
    <n v="3523"/>
    <x v="5"/>
    <x v="5"/>
    <x v="5"/>
    <s v="18/04/2023"/>
    <d v="2023-04-18T00:00:00"/>
    <d v="2023-06-30T00:00:00"/>
    <d v="2023-06-30T00:00:00"/>
    <m/>
    <s v=""/>
    <m/>
    <n v="0"/>
    <n v="1"/>
    <n v="5.3"/>
    <s v="East Africa"/>
    <m/>
    <x v="0"/>
    <x v="0"/>
    <n v="0"/>
    <s v=""/>
    <x v="0"/>
  </r>
  <r>
    <s v="DL-03936"/>
    <s v="CUST-0410"/>
    <s v=""/>
    <x v="4"/>
    <s v="Demo"/>
    <s v="14384"/>
    <n v="14384"/>
    <x v="0"/>
    <x v="19"/>
    <x v="17"/>
    <s v="2022-02-15"/>
    <d v="2022-02-15T00:00:00"/>
    <d v="2022-03-23T00:00:00"/>
    <d v="2022-03-23T00:00:00"/>
    <m/>
    <s v=""/>
    <m/>
    <n v="0"/>
    <n v="1"/>
    <m/>
    <s v="ANZ"/>
    <m/>
    <x v="0"/>
    <x v="2"/>
    <n v="0"/>
    <s v=""/>
    <x v="0"/>
  </r>
  <r>
    <s v="DL-03937"/>
    <s v="CUST-1399"/>
    <s v="CMP-010"/>
    <x v="2"/>
    <s v="Demo"/>
    <s v="43339"/>
    <n v="43339"/>
    <x v="4"/>
    <x v="10"/>
    <x v="9"/>
    <s v="05/05/2022"/>
    <d v="2022-05-05T00:00:00"/>
    <d v="2022-06-28T00:00:00"/>
    <d v="2022-06-28T00:00:00"/>
    <m/>
    <s v=""/>
    <m/>
    <n v="0"/>
    <n v="1"/>
    <n v="17.399999999999999"/>
    <s v="Middle East"/>
    <m/>
    <x v="0"/>
    <x v="1"/>
    <n v="0"/>
    <s v=""/>
    <x v="0"/>
  </r>
  <r>
    <s v="DL-03938"/>
    <s v="CUST-0264"/>
    <s v=""/>
    <x v="3"/>
    <s v="Qualification"/>
    <s v="7347"/>
    <n v="7347"/>
    <x v="8"/>
    <x v="25"/>
    <x v="21"/>
    <s v="2024-12-26"/>
    <d v="2024-12-26T00:00:00"/>
    <d v="2025-01-25T00:00:00"/>
    <d v="2025-01-25T00:00:00"/>
    <m/>
    <s v=""/>
    <m/>
    <n v="0"/>
    <n v="1"/>
    <n v="0.7"/>
    <s v="ANZ"/>
    <m/>
    <x v="0"/>
    <x v="1"/>
    <n v="0"/>
    <s v=""/>
    <x v="0"/>
  </r>
  <r>
    <s v="DL-03939"/>
    <s v="CUST-1221"/>
    <s v="CMP-111"/>
    <x v="3"/>
    <s v="Prospecting"/>
    <s v="19K"/>
    <n v="19000"/>
    <x v="6"/>
    <x v="9"/>
    <x v="8"/>
    <s v="02/06/2023"/>
    <d v="2023-06-02T00:00:00"/>
    <d v="2023-09-14T00:00:00"/>
    <d v="2023-09-14T00:00:00"/>
    <m/>
    <s v=""/>
    <m/>
    <n v="0"/>
    <n v="1"/>
    <n v="13.5"/>
    <s v="South Asia"/>
    <m/>
    <x v="0"/>
    <x v="2"/>
    <n v="0"/>
    <s v=""/>
    <x v="0"/>
  </r>
  <r>
    <s v="DL-03940"/>
    <s v="CUST-0194"/>
    <s v="CMP-154"/>
    <x v="2"/>
    <s v="Qualification"/>
    <s v="$20,440"/>
    <n v="20440"/>
    <x v="6"/>
    <x v="14"/>
    <x v="13"/>
    <s v="2022-12-16"/>
    <d v="2022-12-16T00:00:00"/>
    <d v="2023-04-26T00:00:00"/>
    <d v="2023-04-26T00:00:00"/>
    <m/>
    <s v=""/>
    <m/>
    <n v="0"/>
    <n v="1"/>
    <n v="27.8"/>
    <s v="Southeast Asia"/>
    <m/>
    <x v="0"/>
    <x v="0"/>
    <n v="0"/>
    <s v=""/>
    <x v="0"/>
  </r>
  <r>
    <s v="DL-03941"/>
    <s v="CUST-1210"/>
    <s v="CMP-234"/>
    <x v="1"/>
    <s v="Proposal"/>
    <s v="$100,851"/>
    <n v="100851"/>
    <x v="0"/>
    <x v="25"/>
    <x v="21"/>
    <s v="2023-04-08"/>
    <d v="2023-04-08T00:00:00"/>
    <m/>
    <s v=""/>
    <m/>
    <s v=""/>
    <m/>
    <n v="0"/>
    <n v="1"/>
    <n v="9.1999999999999993"/>
    <s v="Southeast Asia"/>
    <m/>
    <x v="0"/>
    <x v="2"/>
    <n v="0"/>
    <s v=""/>
    <x v="0"/>
  </r>
  <r>
    <s v="DL-03942"/>
    <s v="CUST-1404"/>
    <s v=""/>
    <x v="4"/>
    <s v="Closed Won"/>
    <s v="3K"/>
    <n v="3000"/>
    <x v="8"/>
    <x v="15"/>
    <x v="14"/>
    <s v="2024-04-30"/>
    <d v="2024-04-30T00:00:00"/>
    <d v="2024-06-30T00:00:00"/>
    <d v="2024-06-30T00:00:00"/>
    <d v="2024-09-16T00:00:00"/>
    <d v="2024-09-16T00:00:00"/>
    <n v="139"/>
    <n v="0"/>
    <n v="1"/>
    <n v="12.2"/>
    <s v="Southeast Asia"/>
    <m/>
    <x v="1"/>
    <x v="0"/>
    <n v="1"/>
    <n v="78"/>
    <x v="0"/>
  </r>
  <r>
    <s v="DL-03943"/>
    <s v="CUST-0526"/>
    <s v="CMP-342"/>
    <x v="3"/>
    <s v="Qualification"/>
    <s v="8,457"/>
    <n v="8457"/>
    <x v="0"/>
    <x v="15"/>
    <x v="14"/>
    <s v="2022-02-23"/>
    <d v="2022-02-23T00:00:00"/>
    <d v="2022-06-03T00:00:00"/>
    <d v="2022-06-03T00:00:00"/>
    <m/>
    <s v=""/>
    <m/>
    <n v="0"/>
    <n v="1"/>
    <n v="12.9"/>
    <s v="Middle East"/>
    <m/>
    <x v="0"/>
    <x v="0"/>
    <n v="0"/>
    <s v=""/>
    <x v="0"/>
  </r>
  <r>
    <s v="DL-03944"/>
    <s v="CUST-1488"/>
    <s v="CMP-286"/>
    <x v="1"/>
    <s v="Demo"/>
    <s v="$173,278"/>
    <n v="173278"/>
    <x v="4"/>
    <x v="25"/>
    <x v="21"/>
    <s v="16/01/2023"/>
    <d v="2023-01-16T00:00:00"/>
    <d v="2023-05-26T00:00:00"/>
    <d v="2023-05-26T00:00:00"/>
    <m/>
    <s v=""/>
    <m/>
    <n v="0"/>
    <n v="1"/>
    <n v="28.3"/>
    <s v="ANZ"/>
    <m/>
    <x v="0"/>
    <x v="0"/>
    <n v="0"/>
    <s v=""/>
    <x v="0"/>
  </r>
  <r>
    <s v="DL-03945"/>
    <s v="CUST-0126"/>
    <s v="CMP-260"/>
    <x v="4"/>
    <s v="Demo"/>
    <s v="$5,736"/>
    <n v="5736"/>
    <x v="3"/>
    <x v="10"/>
    <x v="9"/>
    <s v="15/11/2022"/>
    <d v="2022-11-15T00:00:00"/>
    <d v="2023-04-28T00:00:00"/>
    <d v="2023-04-28T00:00:00"/>
    <m/>
    <s v=""/>
    <m/>
    <n v="0"/>
    <n v="1"/>
    <n v="29.9"/>
    <s v="Middle East"/>
    <m/>
    <x v="0"/>
    <x v="2"/>
    <n v="0"/>
    <s v=""/>
    <x v="0"/>
  </r>
  <r>
    <s v="DL-03946"/>
    <s v="CUST-1291"/>
    <s v="CMP-263"/>
    <x v="3"/>
    <s v="Demo"/>
    <s v="12,648"/>
    <n v="12648"/>
    <x v="1"/>
    <x v="19"/>
    <x v="17"/>
    <s v="2024-11-21"/>
    <d v="2024-11-21T00:00:00"/>
    <d v="2025-03-14T00:00:00"/>
    <d v="2025-03-14T00:00:00"/>
    <m/>
    <s v=""/>
    <m/>
    <n v="0"/>
    <n v="1"/>
    <n v="5.8"/>
    <s v="South Asia"/>
    <m/>
    <x v="0"/>
    <x v="1"/>
    <n v="0"/>
    <s v=""/>
    <x v="0"/>
  </r>
  <r>
    <s v="DL-03947"/>
    <s v="CUST-1440"/>
    <s v="CMP-142"/>
    <x v="0"/>
    <s v="Closed Lost"/>
    <s v="5,204"/>
    <n v="5204"/>
    <x v="6"/>
    <x v="10"/>
    <x v="9"/>
    <s v="2024-05-26"/>
    <d v="2024-05-26T00:00:00"/>
    <d v="2024-09-12T00:00:00"/>
    <d v="2024-09-12T00:00:00"/>
    <d v="2024-07-02T00:00:00"/>
    <d v="2024-07-02T00:00:00"/>
    <n v="37"/>
    <n v="0"/>
    <n v="1"/>
    <n v="8.1999999999999993"/>
    <s v="Southeast Asia"/>
    <m/>
    <x v="2"/>
    <x v="0"/>
    <n v="1"/>
    <n v="-72"/>
    <x v="1"/>
  </r>
  <r>
    <s v="DL-03948"/>
    <s v="CUST-0528"/>
    <s v=""/>
    <x v="3"/>
    <s v="Negotiation"/>
    <s v="$18,838"/>
    <n v="18838"/>
    <x v="8"/>
    <x v="16"/>
    <x v="15"/>
    <s v="2022-12-04"/>
    <d v="2022-12-04T00:00:00"/>
    <d v="2023-05-22T00:00:00"/>
    <d v="2023-05-22T00:00:00"/>
    <m/>
    <s v=""/>
    <m/>
    <n v="0"/>
    <n v="1"/>
    <n v="14.5"/>
    <s v="Southeast Asia"/>
    <m/>
    <x v="0"/>
    <x v="1"/>
    <n v="0"/>
    <s v=""/>
    <x v="0"/>
  </r>
  <r>
    <s v="DL-03949"/>
    <s v="CUST-1464"/>
    <s v="CMP-345"/>
    <x v="1"/>
    <s v="Closed Won"/>
    <s v="64K"/>
    <n v="64000"/>
    <x v="7"/>
    <x v="20"/>
    <x v="18"/>
    <s v="2024-01-07"/>
    <d v="2024-01-07T00:00:00"/>
    <d v="2024-05-21T00:00:00"/>
    <d v="2024-05-21T00:00:00"/>
    <d v="2024-03-19T00:00:00"/>
    <d v="2024-03-19T00:00:00"/>
    <n v="72"/>
    <n v="1"/>
    <n v="1"/>
    <n v="17.600000000000001"/>
    <s v="South Asia"/>
    <m/>
    <x v="1"/>
    <x v="2"/>
    <n v="1"/>
    <n v="-63"/>
    <x v="1"/>
  </r>
  <r>
    <s v="DL-03950"/>
    <s v="CUST-0140"/>
    <s v="CMP-259"/>
    <x v="1"/>
    <s v="Negotiation"/>
    <s v="147027"/>
    <n v="147027"/>
    <x v="5"/>
    <x v="7"/>
    <x v="6"/>
    <s v="2023-03-03"/>
    <d v="2023-03-03T00:00:00"/>
    <d v="2023-03-25T00:00:00"/>
    <d v="2023-03-25T00:00:00"/>
    <m/>
    <s v=""/>
    <m/>
    <n v="0"/>
    <n v="1"/>
    <n v="5.7"/>
    <s v="East Africa"/>
    <m/>
    <x v="0"/>
    <x v="1"/>
    <n v="0"/>
    <s v=""/>
    <x v="0"/>
  </r>
  <r>
    <s v="DL-03951"/>
    <s v="CUST-0118"/>
    <s v="CMP-022"/>
    <x v="3"/>
    <s v="Proposal"/>
    <s v="14675"/>
    <n v="14675"/>
    <x v="2"/>
    <x v="20"/>
    <x v="18"/>
    <s v="2022-05-27"/>
    <d v="2022-05-27T00:00:00"/>
    <d v="2022-10-10T00:00:00"/>
    <d v="2022-10-10T00:00:00"/>
    <m/>
    <s v=""/>
    <m/>
    <n v="0"/>
    <n v="1"/>
    <n v="10.3"/>
    <s v="South Asia"/>
    <m/>
    <x v="0"/>
    <x v="2"/>
    <n v="0"/>
    <s v=""/>
    <x v="0"/>
  </r>
  <r>
    <s v="DL-03952"/>
    <s v="CUST-0169"/>
    <s v=""/>
    <x v="4"/>
    <s v="Demo"/>
    <s v="11,286"/>
    <n v="11286"/>
    <x v="0"/>
    <x v="16"/>
    <x v="15"/>
    <s v="28/03/2024"/>
    <d v="2024-03-28T00:00:00"/>
    <d v="2024-06-06T00:00:00"/>
    <d v="2024-06-06T00:00:00"/>
    <m/>
    <s v=""/>
    <m/>
    <n v="0"/>
    <n v="1"/>
    <n v="15.2"/>
    <s v="ANZ"/>
    <m/>
    <x v="0"/>
    <x v="2"/>
    <n v="0"/>
    <s v=""/>
    <x v="0"/>
  </r>
  <r>
    <s v="DL-03953"/>
    <s v="CUST-1012"/>
    <s v="CMP-231"/>
    <x v="0"/>
    <s v="Closed Lost"/>
    <s v="3339"/>
    <n v="3339"/>
    <x v="3"/>
    <x v="4"/>
    <x v="4"/>
    <s v="2022-05-08"/>
    <d v="2022-05-08T00:00:00"/>
    <d v="2022-08-30T00:00:00"/>
    <d v="2022-08-30T00:00:00"/>
    <d v="2022-06-23T00:00:00"/>
    <d v="2022-06-23T00:00:00"/>
    <n v="46"/>
    <n v="0"/>
    <n v="1"/>
    <n v="15.7"/>
    <s v="East Africa"/>
    <m/>
    <x v="2"/>
    <x v="2"/>
    <n v="1"/>
    <n v="-68"/>
    <x v="1"/>
  </r>
  <r>
    <s v="DL-03954"/>
    <s v="CUST-1262"/>
    <s v="CMP-258"/>
    <x v="0"/>
    <s v="Qualification"/>
    <s v="$3,303"/>
    <n v="3303"/>
    <x v="2"/>
    <x v="16"/>
    <x v="15"/>
    <s v="2022-12-19"/>
    <d v="2022-12-19T00:00:00"/>
    <d v="2023-01-03T00:00:00"/>
    <d v="2023-01-03T00:00:00"/>
    <m/>
    <s v=""/>
    <m/>
    <n v="0"/>
    <n v="1"/>
    <n v="4.9000000000000004"/>
    <s v="Middle East"/>
    <m/>
    <x v="0"/>
    <x v="1"/>
    <n v="0"/>
    <s v=""/>
    <x v="0"/>
  </r>
  <r>
    <s v="DL-03955"/>
    <s v="CUST-0632"/>
    <s v="CMP-190"/>
    <x v="3"/>
    <s v="Closed Won"/>
    <s v="$5,040"/>
    <n v="5040"/>
    <x v="0"/>
    <x v="0"/>
    <x v="0"/>
    <s v="2023-04-10"/>
    <d v="2023-04-10T00:00:00"/>
    <d v="2023-09-18T00:00:00"/>
    <d v="2023-09-18T00:00:00"/>
    <d v="2023-05-10T00:00:00"/>
    <d v="2023-05-10T00:00:00"/>
    <n v="30"/>
    <n v="1"/>
    <n v="2"/>
    <n v="3.3"/>
    <s v="ANZ"/>
    <m/>
    <x v="1"/>
    <x v="2"/>
    <n v="1"/>
    <n v="-131"/>
    <x v="1"/>
  </r>
  <r>
    <s v="DL-03956"/>
    <s v="CUST-0297"/>
    <s v=""/>
    <x v="4"/>
    <s v="Closed Won"/>
    <s v="2693"/>
    <n v="2693"/>
    <x v="0"/>
    <x v="8"/>
    <x v="7"/>
    <s v="2022-11-03"/>
    <d v="2022-11-03T00:00:00"/>
    <d v="2023-02-24T00:00:00"/>
    <d v="2023-02-24T00:00:00"/>
    <d v="2022-12-09T00:00:00"/>
    <d v="2022-12-09T00:00:00"/>
    <n v="36"/>
    <n v="0"/>
    <n v="1"/>
    <n v="23.6"/>
    <s v="East Africa"/>
    <m/>
    <x v="1"/>
    <x v="2"/>
    <n v="1"/>
    <n v="-77"/>
    <x v="1"/>
  </r>
  <r>
    <s v="DL-03957"/>
    <s v="CUST-0198"/>
    <s v="CMP-034"/>
    <x v="1"/>
    <s v="Qualification"/>
    <s v="208730"/>
    <n v="208730"/>
    <x v="2"/>
    <x v="15"/>
    <x v="14"/>
    <s v="2022-01-05"/>
    <d v="2022-01-05T00:00:00"/>
    <d v="2022-04-29T00:00:00"/>
    <d v="2022-04-29T00:00:00"/>
    <m/>
    <s v=""/>
    <m/>
    <n v="0"/>
    <n v="1"/>
    <m/>
    <s v="Southeast Asia"/>
    <m/>
    <x v="0"/>
    <x v="1"/>
    <n v="0"/>
    <s v=""/>
    <x v="0"/>
  </r>
  <r>
    <s v="DL-03958"/>
    <s v="CUST-0392"/>
    <s v="CMP-012"/>
    <x v="1"/>
    <s v="Closed Won"/>
    <s v="146290"/>
    <n v="146290"/>
    <x v="6"/>
    <x v="1"/>
    <x v="1"/>
    <s v="2022-06-14"/>
    <d v="2022-06-14T00:00:00"/>
    <d v="2022-12-01T00:00:00"/>
    <d v="2022-12-01T00:00:00"/>
    <d v="2022-07-17T00:00:00"/>
    <d v="2022-07-17T00:00:00"/>
    <n v="33"/>
    <n v="0"/>
    <n v="1"/>
    <n v="23.5"/>
    <s v="ANZ"/>
    <m/>
    <x v="1"/>
    <x v="2"/>
    <n v="1"/>
    <n v="-137"/>
    <x v="1"/>
  </r>
  <r>
    <s v="DL-03959"/>
    <s v="CUST-1157"/>
    <s v="CMP-048"/>
    <x v="1"/>
    <s v="Negotiation"/>
    <s v="211359"/>
    <n v="211359"/>
    <x v="0"/>
    <x v="11"/>
    <x v="10"/>
    <s v="2023-12-16"/>
    <d v="2023-12-16T00:00:00"/>
    <d v="2024-04-16T00:00:00"/>
    <d v="2024-04-16T00:00:00"/>
    <m/>
    <s v=""/>
    <m/>
    <n v="0"/>
    <n v="1"/>
    <n v="33.1"/>
    <s v="ANZ"/>
    <m/>
    <x v="0"/>
    <x v="2"/>
    <n v="0"/>
    <s v=""/>
    <x v="0"/>
  </r>
  <r>
    <s v="DL-03960"/>
    <s v="CUST-0215"/>
    <s v=""/>
    <x v="3"/>
    <s v="Demo"/>
    <s v="$7,283"/>
    <n v="7283"/>
    <x v="6"/>
    <x v="5"/>
    <x v="5"/>
    <s v="2024-04-12"/>
    <d v="2024-04-12T00:00:00"/>
    <d v="2024-09-14T00:00:00"/>
    <d v="2024-09-14T00:00:00"/>
    <m/>
    <s v=""/>
    <m/>
    <n v="0"/>
    <n v="1"/>
    <n v="8.3000000000000007"/>
    <s v="Middle East"/>
    <m/>
    <x v="0"/>
    <x v="0"/>
    <n v="0"/>
    <s v=""/>
    <x v="0"/>
  </r>
  <r>
    <s v="DL-03961"/>
    <s v="CUST-0925"/>
    <s v=""/>
    <x v="3"/>
    <s v="Proposal"/>
    <s v="4309"/>
    <n v="4309"/>
    <x v="3"/>
    <x v="15"/>
    <x v="14"/>
    <s v="2023-09-08"/>
    <d v="2023-09-08T00:00:00"/>
    <d v="2023-10-03T00:00:00"/>
    <d v="2023-10-03T00:00:00"/>
    <m/>
    <s v=""/>
    <m/>
    <n v="0"/>
    <n v="1"/>
    <n v="25.7"/>
    <s v="South Asia"/>
    <m/>
    <x v="0"/>
    <x v="2"/>
    <n v="0"/>
    <s v=""/>
    <x v="0"/>
  </r>
  <r>
    <s v="DL-03962"/>
    <s v="CUST-0747"/>
    <s v="CMP-018"/>
    <x v="2"/>
    <s v="Demo"/>
    <s v="$27,393"/>
    <n v="27393"/>
    <x v="3"/>
    <x v="20"/>
    <x v="18"/>
    <s v="2022-08-25"/>
    <d v="2022-08-25T00:00:00"/>
    <d v="2022-11-22T00:00:00"/>
    <d v="2022-11-22T00:00:00"/>
    <m/>
    <s v=""/>
    <m/>
    <n v="0"/>
    <n v="1"/>
    <n v="8.9"/>
    <s v="Southeast Asia"/>
    <m/>
    <x v="0"/>
    <x v="0"/>
    <n v="0"/>
    <s v=""/>
    <x v="0"/>
  </r>
  <r>
    <s v="DL-03963"/>
    <s v="CUST-1428"/>
    <s v=""/>
    <x v="1"/>
    <s v="Proposal"/>
    <s v="61616"/>
    <n v="61616"/>
    <x v="1"/>
    <x v="6"/>
    <x v="2"/>
    <s v="2024-02-27"/>
    <d v="2024-02-27T00:00:00"/>
    <d v="2024-04-07T00:00:00"/>
    <d v="2024-04-07T00:00:00"/>
    <m/>
    <s v=""/>
    <m/>
    <n v="0"/>
    <n v="1"/>
    <n v="25.6"/>
    <s v="Middle East"/>
    <m/>
    <x v="0"/>
    <x v="0"/>
    <n v="0"/>
    <s v=""/>
    <x v="0"/>
  </r>
  <r>
    <s v="DL-03964"/>
    <s v="CUST-0670"/>
    <s v="CMP-053"/>
    <x v="4"/>
    <s v="Demo"/>
    <s v="14K"/>
    <n v="14000"/>
    <x v="2"/>
    <x v="8"/>
    <x v="7"/>
    <s v="2023-07-10"/>
    <d v="2023-07-10T00:00:00"/>
    <d v="2023-10-22T00:00:00"/>
    <d v="2023-10-22T00:00:00"/>
    <m/>
    <s v=""/>
    <m/>
    <n v="0"/>
    <n v="1"/>
    <m/>
    <s v="East Africa"/>
    <m/>
    <x v="0"/>
    <x v="2"/>
    <n v="0"/>
    <s v=""/>
    <x v="0"/>
  </r>
  <r>
    <s v="DL-03965"/>
    <s v="CUST-0901"/>
    <s v="CMP-284"/>
    <x v="0"/>
    <s v="Closed Lost"/>
    <s v="$7,346"/>
    <n v="7346"/>
    <x v="7"/>
    <x v="19"/>
    <x v="17"/>
    <s v="2022-02-07"/>
    <d v="2022-02-07T00:00:00"/>
    <d v="2022-08-02T00:00:00"/>
    <d v="2022-08-02T00:00:00"/>
    <d v="2022-07-03T00:00:00"/>
    <d v="2022-07-03T00:00:00"/>
    <n v="146"/>
    <n v="0"/>
    <n v="1"/>
    <n v="32.4"/>
    <s v="East Africa"/>
    <m/>
    <x v="2"/>
    <x v="0"/>
    <n v="1"/>
    <n v="-30"/>
    <x v="1"/>
  </r>
  <r>
    <s v="DL-03966"/>
    <s v="CUST-0304"/>
    <s v="CMP-206"/>
    <x v="4"/>
    <s v="Demo"/>
    <s v="$14,315"/>
    <n v="14315"/>
    <x v="7"/>
    <x v="13"/>
    <x v="12"/>
    <s v="2024-06-30"/>
    <d v="2024-06-30T00:00:00"/>
    <m/>
    <s v=""/>
    <m/>
    <s v=""/>
    <m/>
    <n v="0"/>
    <n v="1"/>
    <n v="24.2"/>
    <s v="Middle East"/>
    <m/>
    <x v="0"/>
    <x v="2"/>
    <n v="0"/>
    <s v=""/>
    <x v="0"/>
  </r>
  <r>
    <s v="DL-03967"/>
    <s v="CUST-1497"/>
    <s v=""/>
    <x v="4"/>
    <s v="Proposal"/>
    <s v="$9,928"/>
    <n v="9928"/>
    <x v="1"/>
    <x v="17"/>
    <x v="16"/>
    <s v="2023-07-26"/>
    <d v="2023-07-26T00:00:00"/>
    <d v="2024-01-04T00:00:00"/>
    <d v="2024-01-04T00:00:00"/>
    <m/>
    <s v=""/>
    <m/>
    <n v="0"/>
    <n v="1"/>
    <n v="2.6"/>
    <s v="East Africa"/>
    <m/>
    <x v="0"/>
    <x v="1"/>
    <n v="0"/>
    <s v=""/>
    <x v="0"/>
  </r>
  <r>
    <s v="DL-03968"/>
    <s v="CUST-1338"/>
    <s v="CMP-272"/>
    <x v="2"/>
    <s v="Qualification"/>
    <s v="$27,947"/>
    <n v="27947"/>
    <x v="7"/>
    <x v="1"/>
    <x v="1"/>
    <s v="2022-04-06"/>
    <d v="2022-04-06T00:00:00"/>
    <d v="2022-08-02T00:00:00"/>
    <d v="2022-08-02T00:00:00"/>
    <m/>
    <s v=""/>
    <m/>
    <n v="0"/>
    <n v="1"/>
    <n v="10.6"/>
    <s v="ANZ"/>
    <m/>
    <x v="0"/>
    <x v="2"/>
    <n v="0"/>
    <s v=""/>
    <x v="0"/>
  </r>
  <r>
    <s v="DL-03969"/>
    <s v="CUST-0318"/>
    <s v="CMP-356"/>
    <x v="0"/>
    <s v="Closed Lost"/>
    <s v="2K"/>
    <n v="2000"/>
    <x v="1"/>
    <x v="8"/>
    <x v="7"/>
    <s v="2024-12-05"/>
    <d v="2024-12-05T00:00:00"/>
    <d v="2025-04-18T00:00:00"/>
    <d v="2025-04-18T00:00:00"/>
    <d v="2025-02-01T00:00:00"/>
    <d v="2025-02-01T00:00:00"/>
    <n v="58"/>
    <n v="0"/>
    <n v="1"/>
    <n v="9.4"/>
    <s v="Southeast Asia"/>
    <m/>
    <x v="2"/>
    <x v="2"/>
    <n v="1"/>
    <n v="-76"/>
    <x v="1"/>
  </r>
  <r>
    <s v="DL-03970"/>
    <s v="CUST-1249"/>
    <s v=""/>
    <x v="0"/>
    <s v="Demo"/>
    <s v="$5,361"/>
    <n v="5361"/>
    <x v="5"/>
    <x v="1"/>
    <x v="1"/>
    <s v="2024-01-02"/>
    <d v="2024-01-02T00:00:00"/>
    <d v="2024-06-23T00:00:00"/>
    <d v="2024-06-23T00:00:00"/>
    <m/>
    <s v=""/>
    <m/>
    <n v="0"/>
    <n v="1"/>
    <n v="15.5"/>
    <s v="South Asia"/>
    <m/>
    <x v="0"/>
    <x v="0"/>
    <n v="0"/>
    <s v=""/>
    <x v="0"/>
  </r>
  <r>
    <s v="DL-03971"/>
    <s v="CUST-0043"/>
    <s v="CMP-279"/>
    <x v="3"/>
    <s v="Closed Won"/>
    <s v="23155"/>
    <n v="23155"/>
    <x v="7"/>
    <x v="13"/>
    <x v="12"/>
    <s v="2023-02-07"/>
    <d v="2023-02-07T00:00:00"/>
    <m/>
    <s v=""/>
    <d v="2023-06-25T00:00:00"/>
    <d v="2023-06-25T00:00:00"/>
    <n v="138"/>
    <n v="1"/>
    <n v="4"/>
    <n v="26.2"/>
    <s v="Middle East"/>
    <m/>
    <x v="1"/>
    <x v="2"/>
    <n v="1"/>
    <s v=""/>
    <x v="0"/>
  </r>
  <r>
    <s v="DL-03972"/>
    <s v="CUST-0390"/>
    <s v=""/>
    <x v="1"/>
    <s v="Qualification"/>
    <s v="$126,254"/>
    <n v="126254"/>
    <x v="8"/>
    <x v="8"/>
    <x v="7"/>
    <s v="18/09/2024"/>
    <d v="2024-09-18T00:00:00"/>
    <d v="2024-12-21T00:00:00"/>
    <d v="2024-12-21T00:00:00"/>
    <m/>
    <s v=""/>
    <m/>
    <n v="0"/>
    <n v="1"/>
    <n v="1.8"/>
    <s v="ANZ"/>
    <m/>
    <x v="0"/>
    <x v="0"/>
    <n v="0"/>
    <s v=""/>
    <x v="0"/>
  </r>
  <r>
    <s v="DL-03973"/>
    <s v="CUST-0979"/>
    <s v="CMP-368"/>
    <x v="4"/>
    <s v="Qualification"/>
    <s v="$14,384"/>
    <n v="14384"/>
    <x v="2"/>
    <x v="25"/>
    <x v="21"/>
    <s v="2023-09-18"/>
    <d v="2023-09-18T00:00:00"/>
    <d v="2024-01-06T00:00:00"/>
    <d v="2024-01-06T00:00:00"/>
    <m/>
    <s v=""/>
    <m/>
    <n v="0"/>
    <n v="1"/>
    <n v="16.3"/>
    <s v="Southeast Asia"/>
    <m/>
    <x v="0"/>
    <x v="2"/>
    <n v="0"/>
    <s v=""/>
    <x v="0"/>
  </r>
  <r>
    <s v="DL-03974"/>
    <s v="CUST-0723"/>
    <s v="CMP-109"/>
    <x v="3"/>
    <s v="Qualification"/>
    <s v="$18,679"/>
    <n v="18679"/>
    <x v="6"/>
    <x v="4"/>
    <x v="4"/>
    <s v="2022-04-11"/>
    <d v="2022-04-11T00:00:00"/>
    <d v="2022-08-12T00:00:00"/>
    <d v="2022-08-12T00:00:00"/>
    <m/>
    <s v=""/>
    <m/>
    <n v="0"/>
    <n v="1"/>
    <n v="7.3"/>
    <s v="Middle East"/>
    <m/>
    <x v="0"/>
    <x v="0"/>
    <n v="0"/>
    <s v=""/>
    <x v="0"/>
  </r>
  <r>
    <s v="DL-03975"/>
    <s v="CUST-0584"/>
    <s v="CMP-383"/>
    <x v="4"/>
    <s v="Prospecting"/>
    <s v="4K"/>
    <n v="4000"/>
    <x v="7"/>
    <x v="19"/>
    <x v="17"/>
    <s v="2022-03-06"/>
    <d v="2022-03-06T00:00:00"/>
    <d v="2022-08-10T00:00:00"/>
    <d v="2022-08-10T00:00:00"/>
    <m/>
    <s v=""/>
    <m/>
    <n v="0"/>
    <n v="1"/>
    <n v="25"/>
    <s v="ANZ"/>
    <m/>
    <x v="0"/>
    <x v="1"/>
    <n v="0"/>
    <s v=""/>
    <x v="0"/>
  </r>
  <r>
    <s v="DL-03976"/>
    <s v="CUST-1374"/>
    <s v="CMP-290"/>
    <x v="0"/>
    <s v="Closed Lost"/>
    <s v="$8,150"/>
    <n v="8150"/>
    <x v="3"/>
    <x v="6"/>
    <x v="2"/>
    <s v="2023-07-11"/>
    <d v="2023-07-11T00:00:00"/>
    <d v="2023-11-16T00:00:00"/>
    <d v="2023-11-16T00:00:00"/>
    <d v="2023-08-10T00:00:00"/>
    <d v="2023-08-10T00:00:00"/>
    <n v="30"/>
    <n v="0"/>
    <n v="1"/>
    <n v="0.7"/>
    <s v="South Asia"/>
    <m/>
    <x v="2"/>
    <x v="1"/>
    <n v="1"/>
    <n v="-98"/>
    <x v="1"/>
  </r>
  <r>
    <s v="DL-03977"/>
    <s v="CUST-1231"/>
    <s v="CMP-179"/>
    <x v="4"/>
    <s v="Demo"/>
    <s v="11063"/>
    <n v="11063"/>
    <x v="7"/>
    <x v="11"/>
    <x v="10"/>
    <s v="28/12/2022"/>
    <d v="2022-12-28T00:00:00"/>
    <d v="2023-05-23T00:00:00"/>
    <d v="2023-05-23T00:00:00"/>
    <m/>
    <s v=""/>
    <m/>
    <n v="0"/>
    <n v="1"/>
    <n v="31"/>
    <s v="Southeast Asia"/>
    <m/>
    <x v="0"/>
    <x v="2"/>
    <n v="0"/>
    <s v=""/>
    <x v="0"/>
  </r>
  <r>
    <s v="DL-03978"/>
    <s v="CUST-1189"/>
    <s v="CMP-037"/>
    <x v="4"/>
    <s v="Closed Lost"/>
    <s v="6037"/>
    <n v="6037"/>
    <x v="0"/>
    <x v="9"/>
    <x v="8"/>
    <s v="2024-06-04"/>
    <d v="2024-06-04T00:00:00"/>
    <d v="2024-11-19T00:00:00"/>
    <d v="2024-11-19T00:00:00"/>
    <d v="2024-11-25T00:00:00"/>
    <d v="2024-11-25T00:00:00"/>
    <n v="174"/>
    <n v="0"/>
    <n v="1"/>
    <n v="19.100000000000001"/>
    <s v="South Asia"/>
    <m/>
    <x v="2"/>
    <x v="2"/>
    <n v="1"/>
    <n v="6"/>
    <x v="1"/>
  </r>
  <r>
    <s v="DL-03979"/>
    <s v="CUST-1226"/>
    <s v="CMP-245"/>
    <x v="3"/>
    <s v="Demo"/>
    <s v="18688"/>
    <n v="18688"/>
    <x v="8"/>
    <x v="1"/>
    <x v="1"/>
    <s v="2024-12-26"/>
    <d v="2024-12-26T00:00:00"/>
    <d v="2025-01-18T00:00:00"/>
    <d v="2025-01-18T00:00:00"/>
    <m/>
    <s v=""/>
    <m/>
    <n v="0"/>
    <n v="1"/>
    <n v="1.9"/>
    <s v="Southeast Asia"/>
    <m/>
    <x v="0"/>
    <x v="2"/>
    <n v="0"/>
    <s v=""/>
    <x v="0"/>
  </r>
  <r>
    <s v="DL-03980"/>
    <s v="CUST-0990"/>
    <s v="CMP-234"/>
    <x v="0"/>
    <s v="Closed Lost"/>
    <s v="$4,870"/>
    <n v="4870"/>
    <x v="5"/>
    <x v="1"/>
    <x v="1"/>
    <s v="2023-05-12"/>
    <d v="2023-05-12T00:00:00"/>
    <d v="2023-08-05T00:00:00"/>
    <d v="2023-08-05T00:00:00"/>
    <d v="2023-07-29T00:00:00"/>
    <d v="2023-07-29T00:00:00"/>
    <n v="78"/>
    <n v="0"/>
    <n v="1"/>
    <n v="28.5"/>
    <s v="East Africa"/>
    <m/>
    <x v="2"/>
    <x v="1"/>
    <n v="1"/>
    <n v="-7"/>
    <x v="1"/>
  </r>
  <r>
    <s v="DL-03981"/>
    <s v="CUST-0992"/>
    <s v=""/>
    <x v="1"/>
    <s v="Negotiation"/>
    <s v="82619"/>
    <n v="82619"/>
    <x v="1"/>
    <x v="20"/>
    <x v="18"/>
    <s v="2024-07-06"/>
    <d v="2024-07-06T00:00:00"/>
    <d v="2024-09-10T00:00:00"/>
    <d v="2024-09-10T00:00:00"/>
    <m/>
    <s v=""/>
    <m/>
    <n v="0"/>
    <n v="1"/>
    <m/>
    <s v="ANZ"/>
    <m/>
    <x v="0"/>
    <x v="1"/>
    <n v="0"/>
    <s v=""/>
    <x v="0"/>
  </r>
  <r>
    <s v="DL-03982"/>
    <s v="CUST-0707"/>
    <s v="CMP-282"/>
    <x v="0"/>
    <s v="Proposal"/>
    <s v="$8,256"/>
    <n v="8256"/>
    <x v="1"/>
    <x v="9"/>
    <x v="8"/>
    <s v="2023-10-05"/>
    <d v="2023-10-05T00:00:00"/>
    <d v="2024-02-21T00:00:00"/>
    <d v="2024-02-21T00:00:00"/>
    <m/>
    <s v=""/>
    <m/>
    <n v="0"/>
    <n v="1"/>
    <n v="16.3"/>
    <s v="ANZ"/>
    <m/>
    <x v="0"/>
    <x v="0"/>
    <n v="0"/>
    <s v=""/>
    <x v="0"/>
  </r>
  <r>
    <s v="DL-03983"/>
    <s v="CUST-0524"/>
    <s v="CMP-353"/>
    <x v="1"/>
    <s v="Closed Lost"/>
    <s v="57471"/>
    <n v="57471"/>
    <x v="1"/>
    <x v="6"/>
    <x v="2"/>
    <s v="2023-07-27"/>
    <d v="2023-07-27T00:00:00"/>
    <d v="2023-12-12T00:00:00"/>
    <d v="2023-12-12T00:00:00"/>
    <d v="2023-09-09T00:00:00"/>
    <d v="2023-09-09T00:00:00"/>
    <n v="44"/>
    <n v="0"/>
    <n v="1"/>
    <m/>
    <s v="ANZ"/>
    <m/>
    <x v="2"/>
    <x v="0"/>
    <n v="1"/>
    <n v="-94"/>
    <x v="1"/>
  </r>
  <r>
    <s v="DL-03984"/>
    <s v="CUST-0851"/>
    <s v="CMP-152"/>
    <x v="3"/>
    <s v="Qualification"/>
    <s v="18,792"/>
    <n v="18792"/>
    <x v="2"/>
    <x v="14"/>
    <x v="13"/>
    <s v="2023-12-07"/>
    <d v="2023-12-07T00:00:00"/>
    <d v="2024-05-13T00:00:00"/>
    <d v="2024-05-13T00:00:00"/>
    <m/>
    <s v=""/>
    <m/>
    <n v="0"/>
    <n v="1"/>
    <n v="30.5"/>
    <s v="ANZ"/>
    <m/>
    <x v="0"/>
    <x v="0"/>
    <n v="0"/>
    <s v=""/>
    <x v="0"/>
  </r>
  <r>
    <s v="DL-03985"/>
    <s v="CUST-0948"/>
    <s v="CMP-219"/>
    <x v="2"/>
    <s v="Qualification"/>
    <s v="22K"/>
    <n v="22000"/>
    <x v="6"/>
    <x v="6"/>
    <x v="2"/>
    <s v="03/12/2024"/>
    <d v="2024-12-03T00:00:00"/>
    <d v="2025-05-07T00:00:00"/>
    <d v="2025-05-07T00:00:00"/>
    <m/>
    <s v=""/>
    <m/>
    <n v="0"/>
    <n v="1"/>
    <m/>
    <s v="East Africa"/>
    <m/>
    <x v="0"/>
    <x v="1"/>
    <n v="0"/>
    <s v=""/>
    <x v="0"/>
  </r>
  <r>
    <s v="DL-03986"/>
    <s v="CUST-0039"/>
    <s v=""/>
    <x v="2"/>
    <s v="Qualification"/>
    <s v="$29,276"/>
    <n v="29276"/>
    <x v="1"/>
    <x v="5"/>
    <x v="5"/>
    <s v="2022-04-28"/>
    <d v="2022-04-28T00:00:00"/>
    <d v="2022-10-03T00:00:00"/>
    <d v="2022-10-03T00:00:00"/>
    <m/>
    <s v=""/>
    <m/>
    <n v="0"/>
    <n v="1"/>
    <n v="34.5"/>
    <s v="Middle East"/>
    <m/>
    <x v="0"/>
    <x v="0"/>
    <n v="0"/>
    <s v=""/>
    <x v="0"/>
  </r>
  <r>
    <s v="DL-03987"/>
    <s v="CUST-1067"/>
    <s v="CMP-204"/>
    <x v="0"/>
    <s v="Closed Lost"/>
    <s v="$4,131"/>
    <n v="4131"/>
    <x v="3"/>
    <x v="14"/>
    <x v="13"/>
    <s v="2023-08-18"/>
    <d v="2023-08-18T00:00:00"/>
    <d v="2023-10-28T00:00:00"/>
    <d v="2023-10-28T00:00:00"/>
    <d v="2023-12-19T00:00:00"/>
    <d v="2023-12-19T00:00:00"/>
    <n v="123"/>
    <n v="0"/>
    <n v="1"/>
    <n v="19.3"/>
    <s v="Southeast Asia"/>
    <m/>
    <x v="2"/>
    <x v="2"/>
    <n v="1"/>
    <n v="52"/>
    <x v="0"/>
  </r>
  <r>
    <s v="DL-03988"/>
    <s v="CUST-1177"/>
    <s v=""/>
    <x v="0"/>
    <s v="Demo"/>
    <s v="4,401"/>
    <n v="4401"/>
    <x v="7"/>
    <x v="1"/>
    <x v="1"/>
    <s v="2024-09-23"/>
    <d v="2024-09-23T00:00:00"/>
    <d v="2024-10-14T00:00:00"/>
    <d v="2024-10-14T00:00:00"/>
    <m/>
    <s v=""/>
    <m/>
    <n v="0"/>
    <n v="1"/>
    <n v="0.4"/>
    <s v="Southeast Asia"/>
    <m/>
    <x v="0"/>
    <x v="1"/>
    <n v="0"/>
    <s v=""/>
    <x v="0"/>
  </r>
  <r>
    <s v="DL-03989"/>
    <s v="CUST-0090"/>
    <s v="CMP-127"/>
    <x v="0"/>
    <s v="Negotiation"/>
    <s v="9K"/>
    <n v="9000"/>
    <x v="2"/>
    <x v="9"/>
    <x v="8"/>
    <s v="2023-07-16"/>
    <d v="2023-07-16T00:00:00"/>
    <d v="2023-10-07T00:00:00"/>
    <d v="2023-10-07T00:00:00"/>
    <m/>
    <s v=""/>
    <m/>
    <n v="0"/>
    <n v="1"/>
    <n v="33.4"/>
    <s v="ANZ"/>
    <m/>
    <x v="0"/>
    <x v="1"/>
    <n v="0"/>
    <s v=""/>
    <x v="0"/>
  </r>
  <r>
    <s v="DL-03990"/>
    <s v="CUST-0958"/>
    <s v="CMP-210"/>
    <x v="1"/>
    <s v="Qualification"/>
    <s v="195,611"/>
    <n v="195611"/>
    <x v="5"/>
    <x v="1"/>
    <x v="1"/>
    <s v="2024-10-10"/>
    <d v="2024-10-10T00:00:00"/>
    <d v="2025-02-03T00:00:00"/>
    <d v="2025-02-03T00:00:00"/>
    <m/>
    <s v=""/>
    <m/>
    <n v="0"/>
    <n v="1"/>
    <n v="18.8"/>
    <s v="South Asia"/>
    <m/>
    <x v="0"/>
    <x v="2"/>
    <n v="0"/>
    <s v=""/>
    <x v="0"/>
  </r>
  <r>
    <s v="DL-03991"/>
    <s v="CUST-0796"/>
    <s v=""/>
    <x v="1"/>
    <s v="Closed Lost"/>
    <s v="102980"/>
    <n v="102980"/>
    <x v="2"/>
    <x v="5"/>
    <x v="5"/>
    <s v="2023-06-09"/>
    <d v="2023-06-09T00:00:00"/>
    <d v="2023-09-18T00:00:00"/>
    <d v="2023-09-18T00:00:00"/>
    <d v="2023-07-10T00:00:00"/>
    <d v="2023-07-10T00:00:00"/>
    <n v="31"/>
    <n v="0"/>
    <n v="1"/>
    <n v="13.1"/>
    <s v="ANZ"/>
    <m/>
    <x v="2"/>
    <x v="0"/>
    <n v="1"/>
    <n v="-70"/>
    <x v="1"/>
  </r>
  <r>
    <s v="DL-03992"/>
    <s v="CUST-0789"/>
    <s v=""/>
    <x v="1"/>
    <s v="Demo"/>
    <s v="163853"/>
    <n v="163853"/>
    <x v="1"/>
    <x v="1"/>
    <x v="1"/>
    <s v="2024-05-21"/>
    <d v="2024-05-21T00:00:00"/>
    <d v="2024-06-23T00:00:00"/>
    <d v="2024-06-23T00:00:00"/>
    <m/>
    <s v=""/>
    <m/>
    <n v="0"/>
    <n v="1"/>
    <n v="23.8"/>
    <s v="Southeast Asia"/>
    <m/>
    <x v="0"/>
    <x v="2"/>
    <n v="0"/>
    <s v=""/>
    <x v="0"/>
  </r>
  <r>
    <s v="DL-03993"/>
    <s v="CUST-0851"/>
    <s v="CMP-093"/>
    <x v="2"/>
    <s v="Closed Lost"/>
    <s v="38345"/>
    <n v="38345"/>
    <x v="6"/>
    <x v="28"/>
    <x v="17"/>
    <s v="2022-08-03"/>
    <d v="2022-08-03T00:00:00"/>
    <d v="2022-12-24T00:00:00"/>
    <d v="2022-12-24T00:00:00"/>
    <d v="2022-12-05T00:00:00"/>
    <d v="2022-12-05T00:00:00"/>
    <n v="124"/>
    <n v="0"/>
    <n v="1"/>
    <n v="14.3"/>
    <s v="Southeast Asia"/>
    <m/>
    <x v="2"/>
    <x v="0"/>
    <n v="1"/>
    <n v="-19"/>
    <x v="1"/>
  </r>
  <r>
    <s v="DL-03994"/>
    <s v="CUST-0426"/>
    <s v=""/>
    <x v="3"/>
    <s v="Qualification"/>
    <s v="15204"/>
    <n v="15204"/>
    <x v="2"/>
    <x v="1"/>
    <x v="1"/>
    <s v="2022-06-28"/>
    <d v="2022-06-28T00:00:00"/>
    <d v="2022-08-21T00:00:00"/>
    <d v="2022-08-21T00:00:00"/>
    <m/>
    <s v=""/>
    <m/>
    <n v="0"/>
    <n v="1"/>
    <n v="29.7"/>
    <s v="Middle East"/>
    <m/>
    <x v="0"/>
    <x v="2"/>
    <n v="0"/>
    <s v=""/>
    <x v="0"/>
  </r>
  <r>
    <s v="DL-03995"/>
    <s v="CUST-0061"/>
    <s v=""/>
    <x v="3"/>
    <s v="Proposal"/>
    <s v="$19,358"/>
    <n v="19358"/>
    <x v="8"/>
    <x v="1"/>
    <x v="1"/>
    <s v="2022-05-14"/>
    <d v="2022-05-14T00:00:00"/>
    <d v="2022-10-15T00:00:00"/>
    <d v="2022-10-15T00:00:00"/>
    <m/>
    <s v=""/>
    <m/>
    <n v="0"/>
    <n v="1"/>
    <n v="14.8"/>
    <s v="ANZ"/>
    <m/>
    <x v="0"/>
    <x v="0"/>
    <n v="0"/>
    <s v=""/>
    <x v="0"/>
  </r>
  <r>
    <s v="DL-03996"/>
    <s v="CUST-0395"/>
    <s v="CMP-346"/>
    <x v="1"/>
    <s v="Proposal"/>
    <s v="87,345"/>
    <n v="87345"/>
    <x v="0"/>
    <x v="9"/>
    <x v="8"/>
    <s v="2024-03-29"/>
    <d v="2024-03-29T00:00:00"/>
    <m/>
    <s v=""/>
    <m/>
    <s v=""/>
    <m/>
    <n v="0"/>
    <n v="1"/>
    <n v="11.6"/>
    <s v="Southeast Asia"/>
    <m/>
    <x v="0"/>
    <x v="1"/>
    <n v="0"/>
    <s v=""/>
    <x v="0"/>
  </r>
  <r>
    <s v="DL-03997"/>
    <s v="CUST-0929"/>
    <s v=""/>
    <x v="0"/>
    <s v="Negotiation"/>
    <s v="$5,631"/>
    <n v="5631"/>
    <x v="7"/>
    <x v="3"/>
    <x v="3"/>
    <s v="2023-03-12"/>
    <d v="2023-03-12T00:00:00"/>
    <d v="2023-08-23T00:00:00"/>
    <d v="2023-08-23T00:00:00"/>
    <m/>
    <s v=""/>
    <m/>
    <n v="0"/>
    <n v="1"/>
    <n v="22.7"/>
    <s v="South Asia"/>
    <m/>
    <x v="0"/>
    <x v="0"/>
    <n v="0"/>
    <s v=""/>
    <x v="0"/>
  </r>
  <r>
    <s v="DL-03998"/>
    <s v="CUST-0499"/>
    <s v="CMP-216"/>
    <x v="0"/>
    <s v="Proposal"/>
    <s v="8914"/>
    <n v="8914"/>
    <x v="8"/>
    <x v="5"/>
    <x v="5"/>
    <s v="2023-07-22"/>
    <d v="2023-07-22T00:00:00"/>
    <d v="2023-11-29T00:00:00"/>
    <d v="2023-11-29T00:00:00"/>
    <m/>
    <s v=""/>
    <m/>
    <n v="0"/>
    <n v="1"/>
    <n v="8.1999999999999993"/>
    <s v="Middle East"/>
    <m/>
    <x v="0"/>
    <x v="2"/>
    <n v="0"/>
    <s v=""/>
    <x v="0"/>
  </r>
  <r>
    <s v="DL-03999"/>
    <s v="CUST-0962"/>
    <s v=""/>
    <x v="4"/>
    <s v="Proposal"/>
    <s v="8273"/>
    <n v="8273"/>
    <x v="5"/>
    <x v="22"/>
    <x v="20"/>
    <s v="2023-05-04"/>
    <d v="2023-05-04T00:00:00"/>
    <d v="2023-08-19T00:00:00"/>
    <d v="2023-08-19T00:00:00"/>
    <m/>
    <s v=""/>
    <m/>
    <n v="0"/>
    <n v="1"/>
    <m/>
    <s v="Southeast Asia"/>
    <m/>
    <x v="0"/>
    <x v="2"/>
    <n v="0"/>
    <s v=""/>
    <x v="0"/>
  </r>
  <r>
    <s v="DL-04000"/>
    <s v="CUST-0918"/>
    <s v=""/>
    <x v="1"/>
    <s v="Demo"/>
    <s v="104206"/>
    <n v="104206"/>
    <x v="6"/>
    <x v="11"/>
    <x v="10"/>
    <s v="2024-10-29"/>
    <d v="2024-10-29T00:00:00"/>
    <m/>
    <s v=""/>
    <m/>
    <s v=""/>
    <m/>
    <n v="0"/>
    <n v="1"/>
    <n v="13.2"/>
    <s v="Middle East"/>
    <m/>
    <x v="0"/>
    <x v="2"/>
    <n v="0"/>
    <s v=""/>
    <x v="0"/>
  </r>
  <r>
    <s v="DL-04001"/>
    <s v="CUST-0623"/>
    <s v=""/>
    <x v="3"/>
    <s v="Closed Won"/>
    <s v="21725"/>
    <n v="21725"/>
    <x v="5"/>
    <x v="13"/>
    <x v="12"/>
    <s v="2024-05-21"/>
    <d v="2024-05-21T00:00:00"/>
    <d v="2024-10-08T00:00:00"/>
    <d v="2024-10-08T00:00:00"/>
    <d v="2024-12-05T00:00:00"/>
    <d v="2024-12-05T00:00:00"/>
    <n v="198"/>
    <n v="0"/>
    <n v="1"/>
    <n v="6.7"/>
    <s v="Middle East"/>
    <m/>
    <x v="1"/>
    <x v="1"/>
    <n v="1"/>
    <n v="58"/>
    <x v="0"/>
  </r>
  <r>
    <s v="DL-04002"/>
    <s v="CUST-1342"/>
    <s v=""/>
    <x v="3"/>
    <s v="Closed Lost"/>
    <s v="14729"/>
    <n v="14729"/>
    <x v="0"/>
    <x v="13"/>
    <x v="12"/>
    <s v="2023-03-20"/>
    <d v="2023-03-20T00:00:00"/>
    <d v="2023-05-12T00:00:00"/>
    <d v="2023-05-12T00:00:00"/>
    <d v="2023-08-03T00:00:00"/>
    <d v="2023-08-03T00:00:00"/>
    <n v="136"/>
    <n v="0"/>
    <n v="1"/>
    <n v="15.6"/>
    <s v="Southeast Asia"/>
    <m/>
    <x v="2"/>
    <x v="2"/>
    <n v="1"/>
    <n v="83"/>
    <x v="0"/>
  </r>
  <r>
    <s v="DL-04003"/>
    <s v="CUST-0028"/>
    <s v=""/>
    <x v="2"/>
    <s v="Demo"/>
    <s v="48K"/>
    <n v="48000"/>
    <x v="3"/>
    <x v="17"/>
    <x v="16"/>
    <s v="2022-02-24"/>
    <d v="2022-02-24T00:00:00"/>
    <d v="2022-04-28T00:00:00"/>
    <d v="2022-04-28T00:00:00"/>
    <m/>
    <s v=""/>
    <m/>
    <n v="0"/>
    <n v="1"/>
    <n v="15.4"/>
    <s v="Middle East"/>
    <m/>
    <x v="0"/>
    <x v="1"/>
    <n v="0"/>
    <s v=""/>
    <x v="0"/>
  </r>
  <r>
    <s v="DL-04004"/>
    <s v="CUST-0948"/>
    <s v="CMP-125"/>
    <x v="1"/>
    <s v="Prospecting"/>
    <s v="64961"/>
    <n v="64961"/>
    <x v="8"/>
    <x v="7"/>
    <x v="6"/>
    <s v="2023-05-04"/>
    <d v="2023-05-04T00:00:00"/>
    <d v="2023-07-10T00:00:00"/>
    <d v="2023-07-10T00:00:00"/>
    <m/>
    <s v=""/>
    <m/>
    <n v="0"/>
    <n v="1"/>
    <n v="10.199999999999999"/>
    <s v="South Asia"/>
    <m/>
    <x v="0"/>
    <x v="1"/>
    <n v="0"/>
    <s v=""/>
    <x v="0"/>
  </r>
  <r>
    <s v="DL-04005"/>
    <s v="CUST-1216"/>
    <s v=""/>
    <x v="1"/>
    <s v="Demo"/>
    <s v="155,412"/>
    <n v="155412"/>
    <x v="6"/>
    <x v="13"/>
    <x v="12"/>
    <s v="2022-01-20"/>
    <d v="2022-01-20T00:00:00"/>
    <d v="2022-04-12T00:00:00"/>
    <d v="2022-04-12T00:00:00"/>
    <m/>
    <s v=""/>
    <m/>
    <n v="0"/>
    <n v="1"/>
    <n v="6.9"/>
    <s v="South Asia"/>
    <m/>
    <x v="0"/>
    <x v="0"/>
    <n v="0"/>
    <s v=""/>
    <x v="0"/>
  </r>
  <r>
    <s v="DL-04006"/>
    <s v="CUST-0063"/>
    <s v="CMP-315"/>
    <x v="2"/>
    <s v="Demo"/>
    <s v="$11,569"/>
    <n v="11569"/>
    <x v="7"/>
    <x v="20"/>
    <x v="18"/>
    <s v="2023-01-15"/>
    <d v="2023-01-15T00:00:00"/>
    <d v="2023-06-23T00:00:00"/>
    <d v="2023-06-23T00:00:00"/>
    <m/>
    <s v=""/>
    <m/>
    <n v="0"/>
    <n v="1"/>
    <m/>
    <s v="Southeast Asia"/>
    <m/>
    <x v="0"/>
    <x v="2"/>
    <n v="0"/>
    <s v=""/>
    <x v="0"/>
  </r>
  <r>
    <s v="DL-04007"/>
    <s v="CUST-0894"/>
    <s v="CMP-061"/>
    <x v="2"/>
    <s v="Prospecting"/>
    <s v="16K"/>
    <n v="16000"/>
    <x v="0"/>
    <x v="29"/>
    <x v="5"/>
    <s v="2024-04-16"/>
    <d v="2024-04-16T00:00:00"/>
    <d v="2024-08-05T00:00:00"/>
    <d v="2024-08-05T00:00:00"/>
    <m/>
    <s v=""/>
    <m/>
    <n v="0"/>
    <n v="1"/>
    <n v="6"/>
    <s v="Southeast Asia"/>
    <m/>
    <x v="0"/>
    <x v="0"/>
    <n v="0"/>
    <s v=""/>
    <x v="0"/>
  </r>
  <r>
    <s v="DL-04008"/>
    <s v="CUST-0861"/>
    <s v="CMP-122"/>
    <x v="4"/>
    <s v="Demo"/>
    <s v="8119"/>
    <n v="8119"/>
    <x v="7"/>
    <x v="5"/>
    <x v="5"/>
    <s v="2023-10-21"/>
    <d v="2023-10-21T00:00:00"/>
    <d v="2024-04-11T00:00:00"/>
    <d v="2024-04-11T00:00:00"/>
    <m/>
    <s v=""/>
    <m/>
    <n v="0"/>
    <n v="1"/>
    <n v="23.5"/>
    <s v="ANZ"/>
    <m/>
    <x v="0"/>
    <x v="0"/>
    <n v="0"/>
    <s v=""/>
    <x v="0"/>
  </r>
  <r>
    <s v="DL-04009"/>
    <s v="CUST-1276"/>
    <s v="CMP-109"/>
    <x v="2"/>
    <s v="Negotiation"/>
    <s v="43K"/>
    <n v="43000"/>
    <x v="8"/>
    <x v="19"/>
    <x v="17"/>
    <s v="2023-06-07"/>
    <d v="2023-06-07T00:00:00"/>
    <d v="2023-09-10T00:00:00"/>
    <d v="2023-09-10T00:00:00"/>
    <m/>
    <s v=""/>
    <m/>
    <n v="0"/>
    <n v="1"/>
    <n v="6.9"/>
    <s v="South Asia"/>
    <m/>
    <x v="0"/>
    <x v="2"/>
    <n v="0"/>
    <s v=""/>
    <x v="0"/>
  </r>
  <r>
    <s v="DL-04010"/>
    <s v="CUST-1139"/>
    <s v=""/>
    <x v="1"/>
    <s v="Closed Won"/>
    <s v="$179,497"/>
    <n v="179497"/>
    <x v="5"/>
    <x v="0"/>
    <x v="0"/>
    <s v="2023-05-31"/>
    <d v="2023-05-31T00:00:00"/>
    <d v="2023-08-23T00:00:00"/>
    <d v="2023-08-23T00:00:00"/>
    <d v="2023-10-29T00:00:00"/>
    <d v="2023-10-29T00:00:00"/>
    <n v="151"/>
    <n v="1"/>
    <n v="1"/>
    <n v="19.7"/>
    <s v="Middle East"/>
    <m/>
    <x v="1"/>
    <x v="2"/>
    <n v="1"/>
    <n v="67"/>
    <x v="0"/>
  </r>
  <r>
    <s v="DL-04011"/>
    <s v="CUST-1145"/>
    <s v="CMP-274"/>
    <x v="0"/>
    <s v="Closed Won"/>
    <s v="5677"/>
    <n v="5677"/>
    <x v="6"/>
    <x v="13"/>
    <x v="12"/>
    <s v="14/06/2022"/>
    <d v="2022-06-14T00:00:00"/>
    <m/>
    <s v=""/>
    <d v="2022-12-16T00:00:00"/>
    <d v="2022-12-16T00:00:00"/>
    <n v="185"/>
    <n v="0"/>
    <n v="1"/>
    <n v="4.8"/>
    <s v="Southeast Asia"/>
    <m/>
    <x v="1"/>
    <x v="2"/>
    <n v="1"/>
    <s v=""/>
    <x v="0"/>
  </r>
  <r>
    <s v="DL-04012"/>
    <s v="CUST-0133"/>
    <s v="CMP-294"/>
    <x v="0"/>
    <s v="Prospecting"/>
    <s v="6953"/>
    <n v="6953"/>
    <x v="3"/>
    <x v="12"/>
    <x v="11"/>
    <s v="2024-01-08"/>
    <d v="2024-01-08T00:00:00"/>
    <d v="2024-05-27T00:00:00"/>
    <d v="2024-05-27T00:00:00"/>
    <m/>
    <s v=""/>
    <m/>
    <n v="0"/>
    <n v="1"/>
    <n v="16.8"/>
    <s v="East Africa"/>
    <m/>
    <x v="0"/>
    <x v="0"/>
    <n v="0"/>
    <s v=""/>
    <x v="0"/>
  </r>
  <r>
    <s v="DL-04013"/>
    <s v="CUST-0204"/>
    <s v="CMP-364"/>
    <x v="1"/>
    <s v="Closed Won"/>
    <s v="$77,439"/>
    <n v="77439"/>
    <x v="2"/>
    <x v="21"/>
    <x v="19"/>
    <s v="2023-01-04"/>
    <d v="2023-01-04T00:00:00"/>
    <d v="2023-03-01T00:00:00"/>
    <d v="2023-03-01T00:00:00"/>
    <d v="2023-04-10T00:00:00"/>
    <d v="2023-04-10T00:00:00"/>
    <n v="96"/>
    <n v="1"/>
    <n v="1"/>
    <n v="8.6999999999999993"/>
    <s v="ANZ"/>
    <m/>
    <x v="1"/>
    <x v="1"/>
    <n v="1"/>
    <n v="40"/>
    <x v="0"/>
  </r>
  <r>
    <s v="DL-04014"/>
    <s v="CUST-0505"/>
    <s v=""/>
    <x v="0"/>
    <s v="Closed Won"/>
    <s v="4263"/>
    <n v="4263"/>
    <x v="7"/>
    <x v="21"/>
    <x v="19"/>
    <s v="2024-03-17"/>
    <d v="2024-03-17T00:00:00"/>
    <m/>
    <s v=""/>
    <d v="2024-08-05T00:00:00"/>
    <d v="2024-08-05T00:00:00"/>
    <n v="141"/>
    <n v="0"/>
    <n v="1"/>
    <n v="2.8"/>
    <s v="Southeast Asia"/>
    <m/>
    <x v="1"/>
    <x v="1"/>
    <n v="1"/>
    <s v=""/>
    <x v="0"/>
  </r>
  <r>
    <s v="DL-04015"/>
    <s v="CUST-1489"/>
    <s v="CMP-301"/>
    <x v="4"/>
    <s v="Qualification"/>
    <s v="$6,119"/>
    <n v="6119"/>
    <x v="0"/>
    <x v="7"/>
    <x v="6"/>
    <s v="05/12/2022"/>
    <d v="2022-12-05T00:00:00"/>
    <d v="2023-01-26T00:00:00"/>
    <d v="2023-01-26T00:00:00"/>
    <m/>
    <s v=""/>
    <m/>
    <n v="0"/>
    <n v="1"/>
    <n v="7.1"/>
    <s v="Middle East"/>
    <m/>
    <x v="0"/>
    <x v="2"/>
    <n v="0"/>
    <s v=""/>
    <x v="0"/>
  </r>
  <r>
    <s v="DL-04016"/>
    <s v="CUST-0554"/>
    <s v="CMP-142"/>
    <x v="4"/>
    <s v="Negotiation"/>
    <s v="$8,461"/>
    <n v="8461"/>
    <x v="3"/>
    <x v="14"/>
    <x v="13"/>
    <s v="2022-04-25"/>
    <d v="2022-04-25T00:00:00"/>
    <d v="2022-07-26T00:00:00"/>
    <d v="2022-07-26T00:00:00"/>
    <m/>
    <s v=""/>
    <m/>
    <n v="0"/>
    <n v="1"/>
    <n v="22.2"/>
    <s v="East Africa"/>
    <m/>
    <x v="0"/>
    <x v="0"/>
    <n v="0"/>
    <s v=""/>
    <x v="0"/>
  </r>
  <r>
    <s v="DL-04017"/>
    <s v="CUST-1364"/>
    <s v="CMP-039"/>
    <x v="1"/>
    <s v="Proposal"/>
    <s v="$117,251"/>
    <n v="117251"/>
    <x v="4"/>
    <x v="20"/>
    <x v="18"/>
    <s v="2023-01-26"/>
    <d v="2023-01-26T00:00:00"/>
    <d v="2023-06-22T00:00:00"/>
    <d v="2023-06-22T00:00:00"/>
    <m/>
    <s v=""/>
    <m/>
    <n v="0"/>
    <n v="1"/>
    <n v="2.8"/>
    <s v="Middle East"/>
    <m/>
    <x v="0"/>
    <x v="2"/>
    <n v="0"/>
    <s v=""/>
    <x v="0"/>
  </r>
  <r>
    <s v="DL-04018"/>
    <s v="CUST-0164"/>
    <s v="CMP-197"/>
    <x v="1"/>
    <s v="Proposal"/>
    <s v="72609"/>
    <n v="72609"/>
    <x v="3"/>
    <x v="25"/>
    <x v="21"/>
    <s v="2023-07-19"/>
    <d v="2023-07-19T00:00:00"/>
    <d v="2024-01-12T00:00:00"/>
    <d v="2024-01-12T00:00:00"/>
    <m/>
    <s v=""/>
    <m/>
    <n v="0"/>
    <n v="1"/>
    <n v="13.4"/>
    <s v="ANZ"/>
    <m/>
    <x v="0"/>
    <x v="0"/>
    <n v="0"/>
    <s v=""/>
    <x v="0"/>
  </r>
  <r>
    <s v="DL-04019"/>
    <s v="CUST-0105"/>
    <s v=""/>
    <x v="2"/>
    <s v="Prospecting"/>
    <s v="17K"/>
    <n v="17000"/>
    <x v="8"/>
    <x v="19"/>
    <x v="17"/>
    <s v="2024-09-21"/>
    <d v="2024-09-21T00:00:00"/>
    <d v="2025-01-01T00:00:00"/>
    <d v="2025-01-01T00:00:00"/>
    <m/>
    <s v=""/>
    <m/>
    <n v="0"/>
    <n v="1"/>
    <n v="25.6"/>
    <s v="ANZ"/>
    <m/>
    <x v="0"/>
    <x v="2"/>
    <n v="0"/>
    <s v=""/>
    <x v="0"/>
  </r>
  <r>
    <s v="DL-04020"/>
    <s v="CUST-0197"/>
    <s v="CMP-311"/>
    <x v="4"/>
    <s v="Prospecting"/>
    <s v="$6,078"/>
    <n v="6078"/>
    <x v="0"/>
    <x v="13"/>
    <x v="12"/>
    <s v="2024-02-16"/>
    <d v="2024-02-16T00:00:00"/>
    <d v="2024-04-03T00:00:00"/>
    <d v="2024-04-03T00:00:00"/>
    <m/>
    <s v=""/>
    <m/>
    <n v="0"/>
    <n v="1"/>
    <n v="2.4"/>
    <s v="Middle East"/>
    <m/>
    <x v="0"/>
    <x v="2"/>
    <n v="0"/>
    <s v=""/>
    <x v="0"/>
  </r>
  <r>
    <s v="DL-04021"/>
    <s v="CUST-0832"/>
    <s v="CMP-333"/>
    <x v="3"/>
    <s v="Proposal"/>
    <s v="$17,626"/>
    <n v="17626"/>
    <x v="4"/>
    <x v="8"/>
    <x v="7"/>
    <s v="2023-12-30"/>
    <d v="2023-12-30T00:00:00"/>
    <d v="2024-01-14T00:00:00"/>
    <d v="2024-01-14T00:00:00"/>
    <m/>
    <s v=""/>
    <m/>
    <n v="0"/>
    <n v="1"/>
    <n v="6"/>
    <s v="Southeast Asia"/>
    <m/>
    <x v="0"/>
    <x v="2"/>
    <n v="0"/>
    <s v=""/>
    <x v="0"/>
  </r>
  <r>
    <s v="DL-04022"/>
    <s v="CUST-0140"/>
    <s v="CMP-386"/>
    <x v="2"/>
    <s v="Demo"/>
    <s v="26,122"/>
    <n v="26122"/>
    <x v="4"/>
    <x v="27"/>
    <x v="8"/>
    <s v="2022-08-07"/>
    <d v="2022-08-07T00:00:00"/>
    <d v="2022-09-28T00:00:00"/>
    <d v="2022-09-28T00:00:00"/>
    <m/>
    <s v=""/>
    <m/>
    <n v="0"/>
    <n v="1"/>
    <n v="1.1000000000000001"/>
    <s v="Southeast Asia"/>
    <m/>
    <x v="0"/>
    <x v="1"/>
    <n v="0"/>
    <s v=""/>
    <x v="0"/>
  </r>
  <r>
    <s v="DL-04023"/>
    <s v="CUST-1108"/>
    <s v=""/>
    <x v="1"/>
    <s v="Prospecting"/>
    <s v="$89,231"/>
    <n v="89231"/>
    <x v="2"/>
    <x v="11"/>
    <x v="10"/>
    <s v="2023-01-18"/>
    <d v="2023-01-18T00:00:00"/>
    <m/>
    <s v=""/>
    <m/>
    <s v=""/>
    <m/>
    <n v="0"/>
    <n v="1"/>
    <n v="6.4"/>
    <s v="ANZ"/>
    <m/>
    <x v="0"/>
    <x v="0"/>
    <n v="0"/>
    <s v=""/>
    <x v="0"/>
  </r>
  <r>
    <s v="DL-04024"/>
    <s v="CUST-0131"/>
    <s v="CMP-158"/>
    <x v="4"/>
    <s v="Prospecting"/>
    <s v="$4,910"/>
    <n v="4910"/>
    <x v="2"/>
    <x v="17"/>
    <x v="16"/>
    <s v="2023-11-02"/>
    <d v="2023-11-02T00:00:00"/>
    <d v="2024-01-20T00:00:00"/>
    <d v="2024-01-20T00:00:00"/>
    <m/>
    <s v=""/>
    <m/>
    <n v="0"/>
    <n v="1"/>
    <n v="33.6"/>
    <s v="South Asia"/>
    <m/>
    <x v="0"/>
    <x v="2"/>
    <n v="0"/>
    <s v=""/>
    <x v="0"/>
  </r>
  <r>
    <s v="DL-04025"/>
    <s v="CUST-0996"/>
    <s v=""/>
    <x v="0"/>
    <s v="Closed Lost"/>
    <s v="9K"/>
    <n v="9000"/>
    <x v="0"/>
    <x v="25"/>
    <x v="21"/>
    <s v="2024-07-28"/>
    <d v="2024-07-28T00:00:00"/>
    <d v="2024-11-20T00:00:00"/>
    <d v="2024-11-20T00:00:00"/>
    <d v="2025-01-20T00:00:00"/>
    <d v="2025-01-20T00:00:00"/>
    <n v="176"/>
    <n v="0"/>
    <n v="1"/>
    <n v="33"/>
    <s v="Southeast Asia"/>
    <m/>
    <x v="2"/>
    <x v="1"/>
    <n v="1"/>
    <n v="61"/>
    <x v="0"/>
  </r>
  <r>
    <s v="DL-04026"/>
    <s v="CUST-0590"/>
    <s v="CMP-281"/>
    <x v="2"/>
    <s v="Closed Won"/>
    <s v="$36,049"/>
    <n v="36049"/>
    <x v="7"/>
    <x v="8"/>
    <x v="7"/>
    <s v="2024-12-04"/>
    <d v="2024-12-04T00:00:00"/>
    <d v="2025-04-30T00:00:00"/>
    <d v="2025-04-30T00:00:00"/>
    <d v="2025-04-14T00:00:00"/>
    <d v="2025-04-14T00:00:00"/>
    <n v="131"/>
    <n v="0"/>
    <n v="1"/>
    <n v="5.4"/>
    <s v="Southeast Asia"/>
    <m/>
    <x v="1"/>
    <x v="1"/>
    <n v="1"/>
    <n v="-16"/>
    <x v="1"/>
  </r>
  <r>
    <s v="DL-04027"/>
    <s v="CUST-0005"/>
    <s v="CMP-041"/>
    <x v="3"/>
    <s v="Demo"/>
    <s v="12,206"/>
    <n v="12206"/>
    <x v="7"/>
    <x v="10"/>
    <x v="9"/>
    <s v="2023-03-26"/>
    <d v="2023-03-26T00:00:00"/>
    <m/>
    <s v=""/>
    <m/>
    <s v=""/>
    <m/>
    <n v="0"/>
    <n v="1"/>
    <n v="30.8"/>
    <s v="ANZ"/>
    <m/>
    <x v="0"/>
    <x v="0"/>
    <n v="0"/>
    <s v=""/>
    <x v="0"/>
  </r>
  <r>
    <s v="DL-04028"/>
    <s v="CUST-1388"/>
    <s v=""/>
    <x v="2"/>
    <s v="Closed Won"/>
    <s v="24241"/>
    <n v="24241"/>
    <x v="5"/>
    <x v="8"/>
    <x v="7"/>
    <s v="2022-09-01"/>
    <d v="2022-09-01T00:00:00"/>
    <d v="2023-02-04T00:00:00"/>
    <d v="2023-02-04T00:00:00"/>
    <d v="2022-12-08T00:00:00"/>
    <d v="2022-12-08T00:00:00"/>
    <n v="98"/>
    <n v="0"/>
    <n v="1"/>
    <n v="24.9"/>
    <s v="Middle East"/>
    <m/>
    <x v="1"/>
    <x v="0"/>
    <n v="1"/>
    <n v="-58"/>
    <x v="1"/>
  </r>
  <r>
    <s v="DL-04029"/>
    <s v="CUST-0600"/>
    <s v="CMP-001"/>
    <x v="0"/>
    <s v="Qualification"/>
    <s v="$5,843"/>
    <n v="5843"/>
    <x v="7"/>
    <x v="16"/>
    <x v="15"/>
    <s v="2022-02-17"/>
    <d v="2022-02-17T00:00:00"/>
    <d v="2022-07-14T00:00:00"/>
    <d v="2022-07-14T00:00:00"/>
    <m/>
    <s v=""/>
    <m/>
    <n v="0"/>
    <n v="1"/>
    <m/>
    <s v="East Africa"/>
    <m/>
    <x v="0"/>
    <x v="0"/>
    <n v="0"/>
    <s v=""/>
    <x v="0"/>
  </r>
  <r>
    <s v="DL-04030"/>
    <s v="CUST-0515"/>
    <s v="CMP-027"/>
    <x v="1"/>
    <s v="Closed Lost"/>
    <s v="$118,710"/>
    <n v="118710"/>
    <x v="2"/>
    <x v="6"/>
    <x v="2"/>
    <s v="2023-01-09"/>
    <d v="2023-01-09T00:00:00"/>
    <d v="2023-06-13T00:00:00"/>
    <d v="2023-06-13T00:00:00"/>
    <d v="2023-05-06T00:00:00"/>
    <d v="2023-05-06T00:00:00"/>
    <n v="117"/>
    <n v="0"/>
    <n v="1"/>
    <m/>
    <s v="ANZ"/>
    <m/>
    <x v="2"/>
    <x v="0"/>
    <n v="1"/>
    <n v="-38"/>
    <x v="1"/>
  </r>
  <r>
    <s v="DL-04031"/>
    <s v="CUST-0092"/>
    <s v="CMP-340"/>
    <x v="4"/>
    <s v="Demo"/>
    <s v="3893"/>
    <n v="3893"/>
    <x v="6"/>
    <x v="6"/>
    <x v="2"/>
    <s v="2023-10-11"/>
    <d v="2023-10-11T00:00:00"/>
    <d v="2024-01-31T00:00:00"/>
    <d v="2024-01-31T00:00:00"/>
    <m/>
    <s v=""/>
    <m/>
    <n v="0"/>
    <n v="1"/>
    <n v="22.5"/>
    <s v="Southeast Asia"/>
    <m/>
    <x v="0"/>
    <x v="2"/>
    <n v="0"/>
    <s v=""/>
    <x v="0"/>
  </r>
  <r>
    <s v="DL-04032"/>
    <s v="CUST-0373"/>
    <s v="CMP-014"/>
    <x v="3"/>
    <s v="Prospecting"/>
    <s v="23233"/>
    <n v="23233"/>
    <x v="6"/>
    <x v="3"/>
    <x v="3"/>
    <s v="2024-03-29"/>
    <d v="2024-03-29T00:00:00"/>
    <d v="2024-07-02T00:00:00"/>
    <d v="2024-07-02T00:00:00"/>
    <m/>
    <s v=""/>
    <m/>
    <n v="0"/>
    <n v="1"/>
    <n v="5.5"/>
    <s v="ANZ"/>
    <m/>
    <x v="0"/>
    <x v="0"/>
    <n v="0"/>
    <s v=""/>
    <x v="0"/>
  </r>
  <r>
    <s v="DL-04033"/>
    <s v="CUST-0470"/>
    <s v=""/>
    <x v="0"/>
    <s v="Closed Lost"/>
    <s v="$2,791"/>
    <n v="2791"/>
    <x v="6"/>
    <x v="11"/>
    <x v="10"/>
    <s v="2024-02-22"/>
    <d v="2024-02-22T00:00:00"/>
    <d v="2024-06-01T00:00:00"/>
    <d v="2024-06-01T00:00:00"/>
    <d v="2024-06-26T00:00:00"/>
    <d v="2024-06-26T00:00:00"/>
    <n v="125"/>
    <n v="0"/>
    <n v="1"/>
    <m/>
    <s v="Middle East"/>
    <m/>
    <x v="2"/>
    <x v="1"/>
    <n v="1"/>
    <n v="25"/>
    <x v="1"/>
  </r>
  <r>
    <s v="DL-04034"/>
    <s v="CUST-0661"/>
    <s v=""/>
    <x v="0"/>
    <s v="Closed Won"/>
    <s v="7279"/>
    <n v="7279"/>
    <x v="2"/>
    <x v="14"/>
    <x v="13"/>
    <s v="2023-07-01"/>
    <d v="2023-07-01T00:00:00"/>
    <d v="2023-11-21T00:00:00"/>
    <d v="2023-11-21T00:00:00"/>
    <d v="2023-09-29T00:00:00"/>
    <d v="2023-09-29T00:00:00"/>
    <n v="90"/>
    <n v="1"/>
    <n v="1"/>
    <m/>
    <s v="ANZ"/>
    <m/>
    <x v="1"/>
    <x v="2"/>
    <n v="1"/>
    <n v="-53"/>
    <x v="1"/>
  </r>
  <r>
    <s v="DL-04035"/>
    <s v="CUST-0254"/>
    <s v="CMP-031"/>
    <x v="3"/>
    <s v="Qualification"/>
    <s v="$14,871"/>
    <n v="14871"/>
    <x v="7"/>
    <x v="7"/>
    <x v="6"/>
    <s v="2024-06-29"/>
    <d v="2024-06-29T00:00:00"/>
    <d v="2024-12-25T00:00:00"/>
    <d v="2024-12-25T00:00:00"/>
    <m/>
    <s v=""/>
    <m/>
    <n v="0"/>
    <n v="1"/>
    <n v="18.2"/>
    <s v="East Africa"/>
    <m/>
    <x v="0"/>
    <x v="2"/>
    <n v="0"/>
    <s v=""/>
    <x v="0"/>
  </r>
  <r>
    <s v="DL-04036"/>
    <s v="CUST-0373"/>
    <s v=""/>
    <x v="4"/>
    <s v="Demo"/>
    <s v="13067"/>
    <n v="13067"/>
    <x v="2"/>
    <x v="17"/>
    <x v="16"/>
    <s v="2022-11-07"/>
    <d v="2022-11-07T00:00:00"/>
    <d v="2023-04-25T00:00:00"/>
    <d v="2023-04-25T00:00:00"/>
    <m/>
    <s v=""/>
    <m/>
    <n v="0"/>
    <n v="1"/>
    <n v="10.9"/>
    <s v="South Asia"/>
    <m/>
    <x v="0"/>
    <x v="0"/>
    <n v="0"/>
    <s v=""/>
    <x v="0"/>
  </r>
  <r>
    <s v="DL-04037"/>
    <s v="CUST-0210"/>
    <s v="CMP-245"/>
    <x v="2"/>
    <s v="Proposal"/>
    <s v="44252"/>
    <n v="44252"/>
    <x v="4"/>
    <x v="8"/>
    <x v="7"/>
    <s v="2024-01-13"/>
    <d v="2024-01-13T00:00:00"/>
    <d v="2024-04-29T00:00:00"/>
    <d v="2024-04-29T00:00:00"/>
    <m/>
    <s v=""/>
    <m/>
    <n v="0"/>
    <n v="1"/>
    <n v="27.1"/>
    <s v="ANZ"/>
    <m/>
    <x v="0"/>
    <x v="0"/>
    <n v="0"/>
    <s v=""/>
    <x v="0"/>
  </r>
  <r>
    <s v="DL-04038"/>
    <s v="CUST-0802"/>
    <s v="CMP-379"/>
    <x v="2"/>
    <s v="Qualification"/>
    <s v="$14,308"/>
    <n v="14308"/>
    <x v="8"/>
    <x v="13"/>
    <x v="12"/>
    <s v="2024-08-08"/>
    <d v="2024-08-08T00:00:00"/>
    <d v="2024-12-21T00:00:00"/>
    <d v="2024-12-21T00:00:00"/>
    <m/>
    <s v=""/>
    <m/>
    <n v="0"/>
    <n v="1"/>
    <n v="29.7"/>
    <s v="Southeast Asia"/>
    <m/>
    <x v="0"/>
    <x v="2"/>
    <n v="0"/>
    <s v=""/>
    <x v="0"/>
  </r>
  <r>
    <s v="DL-04039"/>
    <s v="CUST-1239"/>
    <s v="CMP-035"/>
    <x v="1"/>
    <s v="Closed Lost"/>
    <s v="87K"/>
    <n v="87000"/>
    <x v="0"/>
    <x v="5"/>
    <x v="5"/>
    <s v="2023-09-18"/>
    <d v="2023-09-18T00:00:00"/>
    <d v="2024-01-26T00:00:00"/>
    <d v="2024-01-26T00:00:00"/>
    <d v="2024-02-28T00:00:00"/>
    <d v="2024-02-28T00:00:00"/>
    <n v="163"/>
    <n v="0"/>
    <n v="1"/>
    <n v="16.5"/>
    <s v="Southeast Asia"/>
    <m/>
    <x v="2"/>
    <x v="2"/>
    <n v="1"/>
    <n v="33"/>
    <x v="0"/>
  </r>
  <r>
    <s v="DL-04040"/>
    <s v="CUST-1024"/>
    <s v="CMP-326"/>
    <x v="2"/>
    <s v="Qualification"/>
    <s v="$45,802"/>
    <n v="45802"/>
    <x v="6"/>
    <x v="9"/>
    <x v="8"/>
    <s v="2024-09-05"/>
    <d v="2024-09-05T00:00:00"/>
    <d v="2025-03-01T00:00:00"/>
    <d v="2025-03-01T00:00:00"/>
    <m/>
    <s v=""/>
    <m/>
    <n v="0"/>
    <n v="1"/>
    <n v="2.2000000000000002"/>
    <s v="Middle East"/>
    <m/>
    <x v="0"/>
    <x v="2"/>
    <n v="0"/>
    <s v=""/>
    <x v="0"/>
  </r>
  <r>
    <s v="DL-04041"/>
    <s v="CUST-0996"/>
    <s v="CMP-393"/>
    <x v="0"/>
    <s v="Qualification"/>
    <s v="$8,604"/>
    <n v="8604"/>
    <x v="3"/>
    <x v="5"/>
    <x v="5"/>
    <s v="2023-03-02"/>
    <d v="2023-03-02T00:00:00"/>
    <d v="2023-05-20T00:00:00"/>
    <d v="2023-05-20T00:00:00"/>
    <m/>
    <s v=""/>
    <m/>
    <n v="0"/>
    <n v="1"/>
    <n v="16.600000000000001"/>
    <s v="South Asia"/>
    <m/>
    <x v="0"/>
    <x v="1"/>
    <n v="0"/>
    <s v=""/>
    <x v="0"/>
  </r>
  <r>
    <s v="DL-04042"/>
    <s v="CUST-0512"/>
    <s v=""/>
    <x v="2"/>
    <s v="Proposal"/>
    <s v="31964"/>
    <n v="31964"/>
    <x v="6"/>
    <x v="1"/>
    <x v="1"/>
    <s v="2022-02-16"/>
    <d v="2022-02-16T00:00:00"/>
    <d v="2022-06-20T00:00:00"/>
    <d v="2022-06-20T00:00:00"/>
    <m/>
    <s v=""/>
    <m/>
    <n v="0"/>
    <n v="1"/>
    <n v="0.6"/>
    <s v="ANZ"/>
    <m/>
    <x v="0"/>
    <x v="2"/>
    <n v="0"/>
    <s v=""/>
    <x v="0"/>
  </r>
  <r>
    <s v="DL-04043"/>
    <s v="CUST-0675"/>
    <s v="CMP-359"/>
    <x v="4"/>
    <s v="Negotiation"/>
    <s v="12780"/>
    <n v="12780"/>
    <x v="4"/>
    <x v="5"/>
    <x v="5"/>
    <s v="2024-12-17"/>
    <d v="2024-12-17T00:00:00"/>
    <d v="2025-01-11T00:00:00"/>
    <d v="2025-01-11T00:00:00"/>
    <m/>
    <s v=""/>
    <m/>
    <n v="0"/>
    <n v="1"/>
    <n v="4.8"/>
    <s v="ANZ"/>
    <m/>
    <x v="0"/>
    <x v="2"/>
    <n v="0"/>
    <s v=""/>
    <x v="0"/>
  </r>
  <r>
    <s v="DL-04044"/>
    <s v="CUST-1008"/>
    <s v="CMP-164"/>
    <x v="2"/>
    <s v="Closed Lost"/>
    <s v="$28,484"/>
    <n v="28484"/>
    <x v="2"/>
    <x v="8"/>
    <x v="7"/>
    <s v="2024-02-26"/>
    <d v="2024-02-26T00:00:00"/>
    <d v="2024-08-12T00:00:00"/>
    <d v="2024-08-12T00:00:00"/>
    <d v="2024-08-08T00:00:00"/>
    <d v="2024-08-08T00:00:00"/>
    <n v="164"/>
    <n v="0"/>
    <n v="1"/>
    <n v="24.5"/>
    <s v="Middle East"/>
    <m/>
    <x v="2"/>
    <x v="1"/>
    <n v="1"/>
    <n v="-4"/>
    <x v="1"/>
  </r>
  <r>
    <s v="DL-04045"/>
    <s v="CUST-1279"/>
    <s v="CMP-103"/>
    <x v="0"/>
    <s v="Demo"/>
    <s v="4K"/>
    <n v="4000"/>
    <x v="2"/>
    <x v="9"/>
    <x v="8"/>
    <s v="2024-06-09"/>
    <d v="2024-06-09T00:00:00"/>
    <d v="2024-08-08T00:00:00"/>
    <d v="2024-08-08T00:00:00"/>
    <m/>
    <s v=""/>
    <m/>
    <n v="0"/>
    <n v="1"/>
    <m/>
    <s v="Southeast Asia"/>
    <m/>
    <x v="0"/>
    <x v="0"/>
    <n v="0"/>
    <s v=""/>
    <x v="0"/>
  </r>
  <r>
    <s v="DL-04046"/>
    <s v="CUST-0951"/>
    <s v=""/>
    <x v="1"/>
    <s v="Proposal"/>
    <s v="85825"/>
    <n v="85825"/>
    <x v="2"/>
    <x v="20"/>
    <x v="18"/>
    <s v="2022-01-04"/>
    <d v="2022-01-04T00:00:00"/>
    <d v="2022-01-20T00:00:00"/>
    <d v="2022-01-20T00:00:00"/>
    <m/>
    <s v=""/>
    <m/>
    <n v="0"/>
    <n v="1"/>
    <n v="11.1"/>
    <s v="East Africa"/>
    <m/>
    <x v="0"/>
    <x v="0"/>
    <n v="0"/>
    <s v=""/>
    <x v="0"/>
  </r>
  <r>
    <s v="DL-04047"/>
    <s v="CUST-0295"/>
    <s v=""/>
    <x v="2"/>
    <s v="Qualification"/>
    <s v="46K"/>
    <n v="46000"/>
    <x v="8"/>
    <x v="4"/>
    <x v="4"/>
    <s v="2022-10-24"/>
    <d v="2022-10-24T00:00:00"/>
    <d v="2023-02-03T00:00:00"/>
    <d v="2023-02-03T00:00:00"/>
    <m/>
    <s v=""/>
    <m/>
    <n v="0"/>
    <n v="1"/>
    <n v="13.1"/>
    <s v="East Africa"/>
    <m/>
    <x v="0"/>
    <x v="0"/>
    <n v="0"/>
    <s v=""/>
    <x v="0"/>
  </r>
  <r>
    <s v="DL-04048"/>
    <s v="CUST-1426"/>
    <s v="CMP-171"/>
    <x v="3"/>
    <s v="Qualification"/>
    <s v="$7,346"/>
    <n v="7346"/>
    <x v="5"/>
    <x v="6"/>
    <x v="2"/>
    <s v="2022-01-29"/>
    <d v="2022-01-29T00:00:00"/>
    <d v="2022-03-28T00:00:00"/>
    <d v="2022-03-28T00:00:00"/>
    <m/>
    <s v=""/>
    <m/>
    <n v="0"/>
    <n v="1"/>
    <m/>
    <s v="Middle East"/>
    <m/>
    <x v="0"/>
    <x v="2"/>
    <n v="0"/>
    <s v=""/>
    <x v="0"/>
  </r>
  <r>
    <s v="DL-04049"/>
    <s v="CUST-1309"/>
    <s v=""/>
    <x v="3"/>
    <s v="Demo"/>
    <s v="$7,448"/>
    <n v="7448"/>
    <x v="7"/>
    <x v="7"/>
    <x v="6"/>
    <s v="2022-05-26"/>
    <d v="2022-05-26T00:00:00"/>
    <d v="2022-08-25T00:00:00"/>
    <d v="2022-08-25T00:00:00"/>
    <m/>
    <s v=""/>
    <m/>
    <n v="0"/>
    <n v="1"/>
    <n v="33.799999999999997"/>
    <s v="South Asia"/>
    <m/>
    <x v="0"/>
    <x v="2"/>
    <n v="0"/>
    <s v=""/>
    <x v="0"/>
  </r>
  <r>
    <s v="DL-04050"/>
    <s v="CUST-0963"/>
    <s v="CMP-309"/>
    <x v="1"/>
    <s v="Proposal"/>
    <s v="165K"/>
    <n v="165000"/>
    <x v="2"/>
    <x v="9"/>
    <x v="8"/>
    <s v="2022-12-23"/>
    <d v="2022-12-23T00:00:00"/>
    <d v="2023-04-11T00:00:00"/>
    <d v="2023-04-11T00:00:00"/>
    <m/>
    <s v=""/>
    <m/>
    <n v="0"/>
    <n v="1"/>
    <n v="6"/>
    <s v="ANZ"/>
    <m/>
    <x v="0"/>
    <x v="0"/>
    <n v="0"/>
    <s v=""/>
    <x v="0"/>
  </r>
  <r>
    <s v="DL-04051"/>
    <s v="CUST-0707"/>
    <s v="CMP-270"/>
    <x v="1"/>
    <s v="Proposal"/>
    <s v="215160"/>
    <n v="215160"/>
    <x v="6"/>
    <x v="22"/>
    <x v="20"/>
    <s v="2022-06-22"/>
    <d v="2022-06-22T00:00:00"/>
    <d v="2022-11-12T00:00:00"/>
    <d v="2022-11-12T00:00:00"/>
    <m/>
    <s v=""/>
    <m/>
    <n v="0"/>
    <n v="1"/>
    <m/>
    <s v="ANZ"/>
    <m/>
    <x v="0"/>
    <x v="0"/>
    <n v="0"/>
    <s v=""/>
    <x v="0"/>
  </r>
  <r>
    <s v="DL-04052"/>
    <s v="CUST-0781"/>
    <s v="CMP-123"/>
    <x v="2"/>
    <s v="Closed Won"/>
    <s v="24287"/>
    <n v="24287"/>
    <x v="3"/>
    <x v="7"/>
    <x v="6"/>
    <s v="2022-02-25"/>
    <d v="2022-02-25T00:00:00"/>
    <d v="2022-08-09T00:00:00"/>
    <d v="2022-08-09T00:00:00"/>
    <d v="2022-05-11T00:00:00"/>
    <d v="2022-05-11T00:00:00"/>
    <n v="75"/>
    <n v="0"/>
    <n v="1"/>
    <n v="26.8"/>
    <s v="East Africa"/>
    <m/>
    <x v="1"/>
    <x v="0"/>
    <n v="1"/>
    <n v="-90"/>
    <x v="1"/>
  </r>
  <r>
    <s v="DL-04053"/>
    <s v="CUST-1427"/>
    <s v=""/>
    <x v="2"/>
    <s v="Demo"/>
    <s v="22,970"/>
    <n v="22970"/>
    <x v="0"/>
    <x v="21"/>
    <x v="19"/>
    <s v="2022-06-30"/>
    <d v="2022-06-30T00:00:00"/>
    <d v="2022-12-14T00:00:00"/>
    <d v="2022-12-14T00:00:00"/>
    <m/>
    <s v=""/>
    <m/>
    <n v="0"/>
    <n v="1"/>
    <n v="11.5"/>
    <s v="South Asia"/>
    <m/>
    <x v="0"/>
    <x v="2"/>
    <n v="0"/>
    <s v=""/>
    <x v="0"/>
  </r>
  <r>
    <s v="DL-04054"/>
    <s v="CUST-0292"/>
    <s v="CMP-394"/>
    <x v="2"/>
    <s v="Proposal"/>
    <s v="44078"/>
    <n v="44078"/>
    <x v="2"/>
    <x v="16"/>
    <x v="15"/>
    <s v="2023-04-28"/>
    <d v="2023-04-28T00:00:00"/>
    <d v="2023-09-18T00:00:00"/>
    <d v="2023-09-18T00:00:00"/>
    <m/>
    <s v=""/>
    <m/>
    <n v="0"/>
    <n v="1"/>
    <n v="26.5"/>
    <s v="Southeast Asia"/>
    <m/>
    <x v="0"/>
    <x v="0"/>
    <n v="0"/>
    <s v=""/>
    <x v="0"/>
  </r>
  <r>
    <s v="DL-04055"/>
    <s v="CUST-0711"/>
    <s v=""/>
    <x v="1"/>
    <s v="Proposal"/>
    <s v="170612"/>
    <n v="170612"/>
    <x v="0"/>
    <x v="7"/>
    <x v="6"/>
    <s v="2024-08-25"/>
    <d v="2024-08-25T00:00:00"/>
    <d v="2024-11-28T00:00:00"/>
    <d v="2024-11-28T00:00:00"/>
    <m/>
    <s v=""/>
    <m/>
    <n v="0"/>
    <n v="1"/>
    <n v="33.799999999999997"/>
    <s v="East Africa"/>
    <m/>
    <x v="0"/>
    <x v="0"/>
    <n v="0"/>
    <s v=""/>
    <x v="0"/>
  </r>
  <r>
    <s v="DL-04056"/>
    <s v="CUST-1268"/>
    <s v="CMP-195"/>
    <x v="2"/>
    <s v="Closed Won"/>
    <s v="$26,228"/>
    <n v="26228"/>
    <x v="2"/>
    <x v="17"/>
    <x v="16"/>
    <s v="2024-01-07"/>
    <d v="2024-01-07T00:00:00"/>
    <d v="2024-04-05T00:00:00"/>
    <d v="2024-04-05T00:00:00"/>
    <d v="2024-02-07T00:00:00"/>
    <d v="2024-02-07T00:00:00"/>
    <n v="31"/>
    <n v="0"/>
    <n v="1"/>
    <n v="29.3"/>
    <s v="ANZ"/>
    <m/>
    <x v="1"/>
    <x v="1"/>
    <n v="1"/>
    <n v="-58"/>
    <x v="1"/>
  </r>
  <r>
    <s v="DL-04057"/>
    <s v="CUST-0132"/>
    <s v="CMP-231"/>
    <x v="1"/>
    <s v="Proposal"/>
    <s v="85,492"/>
    <n v="85492"/>
    <x v="8"/>
    <x v="17"/>
    <x v="16"/>
    <s v="2024-03-22"/>
    <d v="2024-03-22T00:00:00"/>
    <d v="2024-05-08T00:00:00"/>
    <d v="2024-05-08T00:00:00"/>
    <m/>
    <s v=""/>
    <m/>
    <n v="0"/>
    <n v="1"/>
    <n v="23.7"/>
    <s v="Southeast Asia"/>
    <m/>
    <x v="0"/>
    <x v="1"/>
    <n v="0"/>
    <s v=""/>
    <x v="0"/>
  </r>
  <r>
    <s v="DL-04058"/>
    <s v="CUST-0989"/>
    <s v=""/>
    <x v="0"/>
    <s v="Closed Lost"/>
    <s v="$5,233"/>
    <n v="5233"/>
    <x v="1"/>
    <x v="9"/>
    <x v="8"/>
    <s v="2023-01-12"/>
    <d v="2023-01-12T00:00:00"/>
    <d v="2023-07-11T00:00:00"/>
    <d v="2023-07-11T00:00:00"/>
    <d v="2023-02-08T00:00:00"/>
    <d v="2023-02-08T00:00:00"/>
    <n v="27"/>
    <n v="0"/>
    <n v="1"/>
    <m/>
    <s v="Middle East"/>
    <m/>
    <x v="2"/>
    <x v="0"/>
    <n v="1"/>
    <n v="-153"/>
    <x v="1"/>
  </r>
  <r>
    <s v="DL-04059"/>
    <s v="CUST-0934"/>
    <s v="CMP-321"/>
    <x v="4"/>
    <s v="Closed Lost"/>
    <s v="8213"/>
    <n v="8213"/>
    <x v="7"/>
    <x v="21"/>
    <x v="19"/>
    <s v="2022-09-19"/>
    <d v="2022-09-19T00:00:00"/>
    <d v="2023-03-01T00:00:00"/>
    <d v="2023-03-01T00:00:00"/>
    <d v="2023-02-16T00:00:00"/>
    <d v="2023-02-16T00:00:00"/>
    <n v="150"/>
    <n v="0"/>
    <n v="1"/>
    <n v="27.9"/>
    <s v="South Asia"/>
    <m/>
    <x v="2"/>
    <x v="1"/>
    <n v="1"/>
    <n v="-13"/>
    <x v="1"/>
  </r>
  <r>
    <s v="DL-04060"/>
    <s v="CUST-1403"/>
    <s v="CMP-341"/>
    <x v="3"/>
    <s v="Prospecting"/>
    <s v="12,865"/>
    <n v="12865"/>
    <x v="6"/>
    <x v="14"/>
    <x v="13"/>
    <s v="2024-04-25"/>
    <d v="2024-04-25T00:00:00"/>
    <d v="2024-06-07T00:00:00"/>
    <d v="2024-06-07T00:00:00"/>
    <m/>
    <s v=""/>
    <m/>
    <n v="0"/>
    <n v="1"/>
    <n v="25.6"/>
    <s v="Middle East"/>
    <m/>
    <x v="0"/>
    <x v="2"/>
    <n v="0"/>
    <s v=""/>
    <x v="0"/>
  </r>
  <r>
    <s v="DL-04061"/>
    <s v="CUST-0034"/>
    <s v=""/>
    <x v="3"/>
    <s v="Closed Lost"/>
    <s v="8268"/>
    <n v="8268"/>
    <x v="1"/>
    <x v="22"/>
    <x v="20"/>
    <s v="2023-08-28"/>
    <d v="2023-08-28T00:00:00"/>
    <d v="2024-01-10T00:00:00"/>
    <d v="2024-01-10T00:00:00"/>
    <d v="2023-09-30T00:00:00"/>
    <d v="2023-09-30T00:00:00"/>
    <n v="33"/>
    <n v="0"/>
    <n v="1"/>
    <n v="3.3"/>
    <s v="ANZ"/>
    <m/>
    <x v="2"/>
    <x v="0"/>
    <n v="1"/>
    <n v="-102"/>
    <x v="1"/>
  </r>
  <r>
    <s v="DL-04062"/>
    <s v="CUST-1039"/>
    <s v=""/>
    <x v="2"/>
    <s v="Qualification"/>
    <s v="$30,446"/>
    <n v="30446"/>
    <x v="1"/>
    <x v="12"/>
    <x v="11"/>
    <s v="2023-03-21"/>
    <d v="2023-03-21T00:00:00"/>
    <d v="2023-07-30T00:00:00"/>
    <d v="2023-07-30T00:00:00"/>
    <m/>
    <s v=""/>
    <m/>
    <n v="0"/>
    <n v="1"/>
    <n v="31.1"/>
    <s v="ANZ"/>
    <m/>
    <x v="0"/>
    <x v="1"/>
    <n v="0"/>
    <s v=""/>
    <x v="0"/>
  </r>
  <r>
    <s v="DL-04063"/>
    <s v="CUST-0911"/>
    <s v="CMP-142"/>
    <x v="3"/>
    <s v="Proposal"/>
    <s v="6747"/>
    <n v="6747"/>
    <x v="0"/>
    <x v="8"/>
    <x v="7"/>
    <s v="14/01/2023"/>
    <d v="2023-01-14T00:00:00"/>
    <d v="2023-04-03T00:00:00"/>
    <d v="2023-04-03T00:00:00"/>
    <m/>
    <s v=""/>
    <m/>
    <n v="0"/>
    <n v="1"/>
    <n v="16.899999999999999"/>
    <s v="South Asia"/>
    <m/>
    <x v="0"/>
    <x v="2"/>
    <n v="0"/>
    <s v=""/>
    <x v="0"/>
  </r>
  <r>
    <s v="DL-04064"/>
    <s v="CUST-1145"/>
    <s v=""/>
    <x v="4"/>
    <s v="Prospecting"/>
    <s v="6,381"/>
    <n v="6381"/>
    <x v="1"/>
    <x v="0"/>
    <x v="0"/>
    <s v="2022-02-21"/>
    <d v="2022-02-21T00:00:00"/>
    <d v="2022-06-26T00:00:00"/>
    <d v="2022-06-26T00:00:00"/>
    <m/>
    <s v=""/>
    <m/>
    <n v="0"/>
    <n v="1"/>
    <n v="33.1"/>
    <s v="Middle East"/>
    <m/>
    <x v="0"/>
    <x v="2"/>
    <n v="0"/>
    <s v=""/>
    <x v="0"/>
  </r>
  <r>
    <s v="DL-04065"/>
    <s v="CUST-1064"/>
    <s v="CMP-027"/>
    <x v="3"/>
    <s v="Negotiation"/>
    <s v="$15,804"/>
    <n v="15804"/>
    <x v="2"/>
    <x v="9"/>
    <x v="8"/>
    <s v="2024-03-11"/>
    <d v="2024-03-11T00:00:00"/>
    <d v="2024-05-04T00:00:00"/>
    <d v="2024-05-04T00:00:00"/>
    <m/>
    <s v=""/>
    <m/>
    <n v="0"/>
    <n v="1"/>
    <n v="0.3"/>
    <s v="ANZ"/>
    <m/>
    <x v="0"/>
    <x v="2"/>
    <n v="0"/>
    <s v=""/>
    <x v="0"/>
  </r>
  <r>
    <s v="DL-04066"/>
    <s v="CUST-0865"/>
    <s v="CMP-186"/>
    <x v="1"/>
    <s v="Demo"/>
    <s v="167948"/>
    <n v="167948"/>
    <x v="0"/>
    <x v="7"/>
    <x v="6"/>
    <s v="2022-04-14"/>
    <d v="2022-04-14T00:00:00"/>
    <d v="2022-10-02T00:00:00"/>
    <d v="2022-10-02T00:00:00"/>
    <m/>
    <s v=""/>
    <m/>
    <n v="0"/>
    <n v="1"/>
    <n v="2.5"/>
    <s v="Southeast Asia"/>
    <m/>
    <x v="0"/>
    <x v="1"/>
    <n v="0"/>
    <s v=""/>
    <x v="0"/>
  </r>
  <r>
    <s v="DL-04067"/>
    <s v="CUST-0255"/>
    <s v="CMP-081"/>
    <x v="1"/>
    <s v="Negotiation"/>
    <s v="$173,862"/>
    <n v="173862"/>
    <x v="3"/>
    <x v="6"/>
    <x v="2"/>
    <s v="2023-10-31"/>
    <d v="2023-10-31T00:00:00"/>
    <m/>
    <s v=""/>
    <m/>
    <s v=""/>
    <m/>
    <n v="0"/>
    <n v="1"/>
    <n v="4"/>
    <s v="East Africa"/>
    <m/>
    <x v="0"/>
    <x v="0"/>
    <n v="0"/>
    <s v=""/>
    <x v="0"/>
  </r>
  <r>
    <s v="DL-04068"/>
    <s v="CUST-1311"/>
    <s v=""/>
    <x v="1"/>
    <s v="Closed Won"/>
    <s v="171,147"/>
    <n v="171147"/>
    <x v="8"/>
    <x v="18"/>
    <x v="14"/>
    <s v="07/08/2022"/>
    <d v="2022-08-07T00:00:00"/>
    <d v="2022-08-31T00:00:00"/>
    <d v="2022-08-31T00:00:00"/>
    <d v="2023-02-06T00:00:00"/>
    <d v="2023-02-06T00:00:00"/>
    <n v="183"/>
    <n v="0"/>
    <n v="1"/>
    <n v="6.9"/>
    <s v="Middle East"/>
    <m/>
    <x v="1"/>
    <x v="1"/>
    <n v="1"/>
    <n v="159"/>
    <x v="0"/>
  </r>
  <r>
    <s v="DL-04069"/>
    <s v="CUST-0630"/>
    <s v="CMP-217"/>
    <x v="2"/>
    <s v="Prospecting"/>
    <s v="41,416"/>
    <n v="41416"/>
    <x v="8"/>
    <x v="19"/>
    <x v="17"/>
    <s v="2024-03-02"/>
    <d v="2024-03-02T00:00:00"/>
    <d v="2024-06-10T00:00:00"/>
    <d v="2024-06-10T00:00:00"/>
    <m/>
    <s v=""/>
    <m/>
    <n v="0"/>
    <n v="1"/>
    <n v="7.7"/>
    <s v="ANZ"/>
    <m/>
    <x v="0"/>
    <x v="0"/>
    <n v="0"/>
    <s v=""/>
    <x v="0"/>
  </r>
  <r>
    <s v="DL-04070"/>
    <s v="CUST-1318"/>
    <s v=""/>
    <x v="2"/>
    <s v="Prospecting"/>
    <s v="18988"/>
    <n v="18988"/>
    <x v="3"/>
    <x v="16"/>
    <x v="15"/>
    <s v="2022-12-06"/>
    <d v="2022-12-06T00:00:00"/>
    <d v="2023-05-15T00:00:00"/>
    <d v="2023-05-15T00:00:00"/>
    <m/>
    <s v=""/>
    <m/>
    <n v="0"/>
    <n v="1"/>
    <n v="24.8"/>
    <s v="ANZ"/>
    <m/>
    <x v="0"/>
    <x v="0"/>
    <n v="0"/>
    <s v=""/>
    <x v="0"/>
  </r>
  <r>
    <s v="DL-04071"/>
    <s v="CUST-0082"/>
    <s v="CMP-004"/>
    <x v="4"/>
    <s v="Qualification"/>
    <s v="5,029"/>
    <n v="5029"/>
    <x v="7"/>
    <x v="15"/>
    <x v="14"/>
    <s v="26/09/2024"/>
    <d v="2024-09-26T00:00:00"/>
    <m/>
    <s v=""/>
    <m/>
    <s v=""/>
    <m/>
    <n v="0"/>
    <n v="1"/>
    <n v="22.7"/>
    <s v="Middle East"/>
    <m/>
    <x v="0"/>
    <x v="2"/>
    <n v="0"/>
    <s v=""/>
    <x v="0"/>
  </r>
  <r>
    <s v="DL-04072"/>
    <s v="CUST-0019"/>
    <s v=""/>
    <x v="1"/>
    <s v="Prospecting"/>
    <s v="$101,190"/>
    <n v="101190"/>
    <x v="0"/>
    <x v="11"/>
    <x v="10"/>
    <s v="2023-08-06"/>
    <d v="2023-08-06T00:00:00"/>
    <d v="2023-09-13T00:00:00"/>
    <d v="2023-09-13T00:00:00"/>
    <m/>
    <s v=""/>
    <m/>
    <n v="0"/>
    <n v="1"/>
    <n v="17.7"/>
    <s v="East Africa"/>
    <m/>
    <x v="0"/>
    <x v="0"/>
    <n v="0"/>
    <s v=""/>
    <x v="0"/>
  </r>
  <r>
    <s v="DL-04073"/>
    <s v="CUST-1448"/>
    <s v="CMP-330"/>
    <x v="4"/>
    <s v="Closed Won"/>
    <s v="$10,889"/>
    <n v="10889"/>
    <x v="1"/>
    <x v="11"/>
    <x v="10"/>
    <s v="2024-07-13"/>
    <d v="2024-07-13T00:00:00"/>
    <d v="2025-01-07T00:00:00"/>
    <d v="2025-01-07T00:00:00"/>
    <d v="2024-08-09T00:00:00"/>
    <d v="2024-08-09T00:00:00"/>
    <n v="27"/>
    <n v="1"/>
    <n v="2"/>
    <n v="17.899999999999999"/>
    <s v="ANZ"/>
    <m/>
    <x v="1"/>
    <x v="0"/>
    <n v="1"/>
    <n v="-151"/>
    <x v="1"/>
  </r>
  <r>
    <s v="DL-04074"/>
    <s v="CUST-0668"/>
    <s v="CMP-189"/>
    <x v="3"/>
    <s v="Prospecting"/>
    <s v="$22,703"/>
    <n v="22703"/>
    <x v="4"/>
    <x v="15"/>
    <x v="14"/>
    <s v="2024-12-27"/>
    <d v="2024-12-27T00:00:00"/>
    <d v="2025-06-17T00:00:00"/>
    <d v="2025-06-17T00:00:00"/>
    <m/>
    <s v=""/>
    <m/>
    <n v="0"/>
    <n v="1"/>
    <n v="24.1"/>
    <s v="East Africa"/>
    <m/>
    <x v="0"/>
    <x v="2"/>
    <n v="0"/>
    <s v=""/>
    <x v="0"/>
  </r>
  <r>
    <s v="DL-04075"/>
    <s v="CUST-0666"/>
    <s v="CMP-258"/>
    <x v="2"/>
    <s v="Prospecting"/>
    <s v="$13,696"/>
    <n v="13696"/>
    <x v="1"/>
    <x v="13"/>
    <x v="12"/>
    <s v="2023-01-28"/>
    <d v="2023-01-28T00:00:00"/>
    <d v="2023-04-19T00:00:00"/>
    <d v="2023-04-19T00:00:00"/>
    <m/>
    <s v=""/>
    <m/>
    <n v="0"/>
    <n v="1"/>
    <n v="9.4"/>
    <s v="Middle East"/>
    <m/>
    <x v="0"/>
    <x v="2"/>
    <n v="0"/>
    <s v=""/>
    <x v="0"/>
  </r>
  <r>
    <s v="DL-04076"/>
    <s v="CUST-0994"/>
    <s v="CMP-247"/>
    <x v="4"/>
    <s v="Demo"/>
    <s v="10K"/>
    <n v="10000"/>
    <x v="2"/>
    <x v="1"/>
    <x v="1"/>
    <s v="2022-11-28"/>
    <d v="2022-11-28T00:00:00"/>
    <d v="2023-04-08T00:00:00"/>
    <d v="2023-04-08T00:00:00"/>
    <m/>
    <s v=""/>
    <m/>
    <n v="0"/>
    <n v="1"/>
    <n v="13.5"/>
    <s v="ANZ"/>
    <m/>
    <x v="0"/>
    <x v="2"/>
    <n v="0"/>
    <s v=""/>
    <x v="0"/>
  </r>
  <r>
    <s v="DL-04077"/>
    <s v="CUST-0689"/>
    <s v="CMP-150"/>
    <x v="3"/>
    <s v="Qualification"/>
    <s v="$6,983"/>
    <n v="6983"/>
    <x v="0"/>
    <x v="21"/>
    <x v="19"/>
    <s v="2022-08-03"/>
    <d v="2022-08-03T00:00:00"/>
    <d v="2023-01-02T00:00:00"/>
    <d v="2023-01-02T00:00:00"/>
    <m/>
    <s v=""/>
    <m/>
    <n v="0"/>
    <n v="1"/>
    <n v="28.7"/>
    <s v="South Asia"/>
    <m/>
    <x v="0"/>
    <x v="2"/>
    <n v="0"/>
    <s v=""/>
    <x v="0"/>
  </r>
  <r>
    <s v="DL-04078"/>
    <s v="CUST-0240"/>
    <s v=""/>
    <x v="3"/>
    <s v="Closed Lost"/>
    <s v="22K"/>
    <n v="22000"/>
    <x v="7"/>
    <x v="4"/>
    <x v="4"/>
    <s v="2024-06-01"/>
    <d v="2024-06-01T00:00:00"/>
    <d v="2024-06-28T00:00:00"/>
    <d v="2024-06-28T00:00:00"/>
    <d v="2024-09-01T00:00:00"/>
    <d v="2024-09-01T00:00:00"/>
    <n v="92"/>
    <n v="0"/>
    <n v="1"/>
    <n v="29.2"/>
    <s v="South Asia"/>
    <m/>
    <x v="2"/>
    <x v="2"/>
    <n v="1"/>
    <n v="65"/>
    <x v="0"/>
  </r>
  <r>
    <s v="DL-04079"/>
    <s v="CUST-1492"/>
    <s v=""/>
    <x v="2"/>
    <s v="Closed Won"/>
    <s v="$10,119"/>
    <n v="10119"/>
    <x v="2"/>
    <x v="13"/>
    <x v="12"/>
    <s v="2023-11-26"/>
    <d v="2023-11-26T00:00:00"/>
    <d v="2024-04-09T00:00:00"/>
    <d v="2024-04-09T00:00:00"/>
    <d v="2024-06-05T00:00:00"/>
    <d v="2024-06-05T00:00:00"/>
    <n v="192"/>
    <n v="1"/>
    <n v="3"/>
    <n v="18.7"/>
    <s v="Southeast Asia"/>
    <m/>
    <x v="1"/>
    <x v="2"/>
    <n v="1"/>
    <n v="57"/>
    <x v="0"/>
  </r>
  <r>
    <s v="DL-04080"/>
    <s v="CUST-0995"/>
    <s v=""/>
    <x v="0"/>
    <s v="Qualification"/>
    <s v="2094"/>
    <n v="2094"/>
    <x v="4"/>
    <x v="10"/>
    <x v="9"/>
    <s v="2024-01-08"/>
    <d v="2024-01-08T00:00:00"/>
    <d v="2024-06-27T00:00:00"/>
    <d v="2024-06-27T00:00:00"/>
    <m/>
    <s v=""/>
    <m/>
    <n v="0"/>
    <n v="1"/>
    <n v="16.8"/>
    <s v="Southeast Asia"/>
    <m/>
    <x v="0"/>
    <x v="0"/>
    <n v="0"/>
    <s v=""/>
    <x v="0"/>
  </r>
  <r>
    <s v="DL-04081"/>
    <s v="CUST-0439"/>
    <s v=""/>
    <x v="3"/>
    <s v="Negotiation"/>
    <s v="$13,269"/>
    <n v="13269"/>
    <x v="7"/>
    <x v="8"/>
    <x v="7"/>
    <s v="2023-11-26"/>
    <d v="2023-11-26T00:00:00"/>
    <d v="2024-03-14T00:00:00"/>
    <d v="2024-03-14T00:00:00"/>
    <m/>
    <s v=""/>
    <m/>
    <n v="0"/>
    <n v="1"/>
    <n v="7.8"/>
    <s v="East Africa"/>
    <m/>
    <x v="0"/>
    <x v="2"/>
    <n v="0"/>
    <s v=""/>
    <x v="0"/>
  </r>
  <r>
    <s v="DL-04082"/>
    <s v="CUST-1321"/>
    <s v="CMP-101"/>
    <x v="0"/>
    <s v="Closed Won"/>
    <s v="1K"/>
    <n v="1000"/>
    <x v="1"/>
    <x v="15"/>
    <x v="14"/>
    <s v="2023-11-11"/>
    <d v="2023-11-11T00:00:00"/>
    <d v="2024-01-25T00:00:00"/>
    <d v="2024-01-25T00:00:00"/>
    <d v="2024-01-21T00:00:00"/>
    <d v="2024-01-21T00:00:00"/>
    <n v="71"/>
    <n v="0"/>
    <n v="1"/>
    <m/>
    <s v="South Asia"/>
    <m/>
    <x v="1"/>
    <x v="0"/>
    <n v="1"/>
    <n v="-4"/>
    <x v="1"/>
  </r>
  <r>
    <s v="DL-04083"/>
    <s v="CUST-0269"/>
    <s v="CMP-237"/>
    <x v="2"/>
    <s v="Prospecting"/>
    <s v="$29,396"/>
    <n v="29396"/>
    <x v="0"/>
    <x v="3"/>
    <x v="3"/>
    <s v="2022-12-21"/>
    <d v="2022-12-21T00:00:00"/>
    <d v="2023-01-26T00:00:00"/>
    <d v="2023-01-26T00:00:00"/>
    <m/>
    <s v=""/>
    <m/>
    <n v="0"/>
    <n v="1"/>
    <n v="0.2"/>
    <s v="Southeast Asia"/>
    <m/>
    <x v="0"/>
    <x v="0"/>
    <n v="0"/>
    <s v=""/>
    <x v="0"/>
  </r>
  <r>
    <s v="DL-04084"/>
    <s v="CUST-1458"/>
    <s v="CMP-010"/>
    <x v="3"/>
    <s v="Closed Lost"/>
    <s v="13584"/>
    <n v="13584"/>
    <x v="2"/>
    <x v="8"/>
    <x v="7"/>
    <s v="2023-08-30"/>
    <d v="2023-08-30T00:00:00"/>
    <d v="2023-11-16T00:00:00"/>
    <d v="2023-11-16T00:00:00"/>
    <d v="2024-01-13T00:00:00"/>
    <d v="2024-01-13T00:00:00"/>
    <n v="136"/>
    <n v="0"/>
    <n v="1"/>
    <n v="27.9"/>
    <s v="South Asia"/>
    <m/>
    <x v="2"/>
    <x v="2"/>
    <n v="1"/>
    <n v="58"/>
    <x v="0"/>
  </r>
  <r>
    <s v="DL-04085"/>
    <s v="CUST-0495"/>
    <s v="CMP-089"/>
    <x v="1"/>
    <s v="Negotiation"/>
    <s v="211K"/>
    <n v="211000"/>
    <x v="6"/>
    <x v="20"/>
    <x v="18"/>
    <s v="2023-07-21"/>
    <d v="2023-07-21T00:00:00"/>
    <d v="2023-09-03T00:00:00"/>
    <d v="2023-09-03T00:00:00"/>
    <m/>
    <s v=""/>
    <m/>
    <n v="0"/>
    <n v="1"/>
    <n v="1.1000000000000001"/>
    <s v="East Africa"/>
    <m/>
    <x v="0"/>
    <x v="2"/>
    <n v="0"/>
    <s v=""/>
    <x v="0"/>
  </r>
  <r>
    <s v="DL-04086"/>
    <s v="CUST-1080"/>
    <s v="CMP-200"/>
    <x v="0"/>
    <s v="Negotiation"/>
    <s v="4,085"/>
    <n v="4085"/>
    <x v="0"/>
    <x v="12"/>
    <x v="11"/>
    <s v="2022-09-25"/>
    <d v="2022-09-25T00:00:00"/>
    <d v="2023-01-27T00:00:00"/>
    <d v="2023-01-27T00:00:00"/>
    <m/>
    <s v=""/>
    <m/>
    <n v="0"/>
    <n v="1"/>
    <n v="22.3"/>
    <s v="ANZ"/>
    <m/>
    <x v="0"/>
    <x v="2"/>
    <n v="0"/>
    <s v=""/>
    <x v="0"/>
  </r>
  <r>
    <s v="DL-04087"/>
    <s v="CUST-0589"/>
    <s v=""/>
    <x v="2"/>
    <s v="Qualification"/>
    <s v="$16,635"/>
    <n v="16635"/>
    <x v="8"/>
    <x v="15"/>
    <x v="14"/>
    <s v="2024-11-13"/>
    <d v="2024-11-13T00:00:00"/>
    <d v="2025-04-14T00:00:00"/>
    <d v="2025-04-14T00:00:00"/>
    <m/>
    <s v=""/>
    <m/>
    <n v="0"/>
    <n v="1"/>
    <n v="5.8"/>
    <s v="South Asia"/>
    <m/>
    <x v="0"/>
    <x v="2"/>
    <n v="0"/>
    <s v=""/>
    <x v="0"/>
  </r>
  <r>
    <s v="DL-04088"/>
    <s v="CUST-0417"/>
    <s v="CMP-081"/>
    <x v="4"/>
    <s v="Closed Won"/>
    <s v="$2,538"/>
    <n v="2538"/>
    <x v="4"/>
    <x v="8"/>
    <x v="7"/>
    <s v="2023-09-01"/>
    <d v="2023-09-01T00:00:00"/>
    <d v="2023-09-19T00:00:00"/>
    <d v="2023-09-19T00:00:00"/>
    <d v="2023-12-20T00:00:00"/>
    <d v="2023-12-20T00:00:00"/>
    <n v="110"/>
    <n v="0"/>
    <n v="1"/>
    <n v="24.3"/>
    <s v="Southeast Asia"/>
    <m/>
    <x v="1"/>
    <x v="2"/>
    <n v="1"/>
    <n v="92"/>
    <x v="0"/>
  </r>
  <r>
    <s v="DL-04089"/>
    <s v="CUST-0435"/>
    <s v=""/>
    <x v="1"/>
    <s v="Closed Won"/>
    <s v="50162"/>
    <n v="50162"/>
    <x v="5"/>
    <x v="20"/>
    <x v="18"/>
    <s v="2024-04-24"/>
    <d v="2024-04-24T00:00:00"/>
    <d v="2024-10-16T00:00:00"/>
    <d v="2024-10-16T00:00:00"/>
    <d v="2024-07-24T00:00:00"/>
    <d v="2024-07-24T00:00:00"/>
    <n v="91"/>
    <n v="1"/>
    <n v="2"/>
    <n v="13.5"/>
    <s v="Southeast Asia"/>
    <m/>
    <x v="1"/>
    <x v="2"/>
    <n v="1"/>
    <n v="-84"/>
    <x v="1"/>
  </r>
  <r>
    <s v="DL-04090"/>
    <s v="CUST-0916"/>
    <s v="CMP-005"/>
    <x v="3"/>
    <s v="Prospecting"/>
    <s v="$18,104"/>
    <n v="18104"/>
    <x v="6"/>
    <x v="3"/>
    <x v="3"/>
    <s v="2024-07-15"/>
    <d v="2024-07-15T00:00:00"/>
    <m/>
    <s v=""/>
    <m/>
    <s v=""/>
    <m/>
    <n v="0"/>
    <n v="1"/>
    <n v="6.2"/>
    <s v="East Africa"/>
    <m/>
    <x v="0"/>
    <x v="2"/>
    <n v="0"/>
    <s v=""/>
    <x v="0"/>
  </r>
  <r>
    <s v="DL-04091"/>
    <s v="CUST-1396"/>
    <s v="CMP-141"/>
    <x v="3"/>
    <s v="Demo"/>
    <s v="$17,838"/>
    <n v="17838"/>
    <x v="5"/>
    <x v="6"/>
    <x v="2"/>
    <s v="2024-02-04"/>
    <d v="2024-02-04T00:00:00"/>
    <d v="2024-06-24T00:00:00"/>
    <d v="2024-06-24T00:00:00"/>
    <m/>
    <s v=""/>
    <m/>
    <n v="0"/>
    <n v="1"/>
    <n v="15.5"/>
    <s v="South Asia"/>
    <m/>
    <x v="0"/>
    <x v="2"/>
    <n v="0"/>
    <s v=""/>
    <x v="0"/>
  </r>
  <r>
    <s v="DL-04092"/>
    <s v="CUST-0772"/>
    <s v=""/>
    <x v="0"/>
    <s v="Negotiation"/>
    <s v="6,143"/>
    <n v="6143"/>
    <x v="0"/>
    <x v="14"/>
    <x v="13"/>
    <s v="2023-01-31"/>
    <d v="2023-01-31T00:00:00"/>
    <d v="2023-06-11T00:00:00"/>
    <d v="2023-06-11T00:00:00"/>
    <m/>
    <s v=""/>
    <m/>
    <n v="0"/>
    <n v="1"/>
    <n v="12.6"/>
    <s v="South Asia"/>
    <m/>
    <x v="0"/>
    <x v="2"/>
    <n v="0"/>
    <s v=""/>
    <x v="0"/>
  </r>
  <r>
    <s v="DL-04093"/>
    <s v="CUST-1285"/>
    <s v="CMP-345"/>
    <x v="1"/>
    <s v="Proposal"/>
    <s v="$172,321"/>
    <n v="172321"/>
    <x v="3"/>
    <x v="21"/>
    <x v="19"/>
    <s v="2024-08-24"/>
    <d v="2024-08-24T00:00:00"/>
    <d v="2024-10-31T00:00:00"/>
    <d v="2024-10-31T00:00:00"/>
    <m/>
    <s v=""/>
    <m/>
    <n v="0"/>
    <n v="1"/>
    <n v="20"/>
    <s v="South Asia"/>
    <m/>
    <x v="0"/>
    <x v="0"/>
    <n v="0"/>
    <s v=""/>
    <x v="0"/>
  </r>
  <r>
    <s v="DL-04094"/>
    <s v="CUST-0976"/>
    <s v="CMP-367"/>
    <x v="1"/>
    <s v="Demo"/>
    <s v="125K"/>
    <n v="125000"/>
    <x v="5"/>
    <x v="10"/>
    <x v="9"/>
    <s v="2022-03-25"/>
    <d v="2022-03-25T00:00:00"/>
    <d v="2022-05-08T00:00:00"/>
    <d v="2022-05-08T00:00:00"/>
    <m/>
    <s v=""/>
    <m/>
    <n v="0"/>
    <n v="1"/>
    <n v="33.200000000000003"/>
    <s v="South Asia"/>
    <m/>
    <x v="0"/>
    <x v="2"/>
    <n v="0"/>
    <s v=""/>
    <x v="0"/>
  </r>
  <r>
    <s v="DL-04095"/>
    <s v="CUST-1104"/>
    <s v="CMP-028"/>
    <x v="2"/>
    <s v="Negotiation"/>
    <s v="45,034"/>
    <n v="45034"/>
    <x v="6"/>
    <x v="13"/>
    <x v="12"/>
    <s v="2022-10-20"/>
    <d v="2022-10-20T00:00:00"/>
    <d v="2023-01-02T00:00:00"/>
    <d v="2023-01-02T00:00:00"/>
    <m/>
    <s v=""/>
    <m/>
    <n v="0"/>
    <n v="1"/>
    <n v="14.2"/>
    <s v="East Africa"/>
    <m/>
    <x v="0"/>
    <x v="0"/>
    <n v="0"/>
    <s v=""/>
    <x v="0"/>
  </r>
  <r>
    <s v="DL-04096"/>
    <s v="CUST-0710"/>
    <s v="CMP-076"/>
    <x v="0"/>
    <s v="Prospecting"/>
    <s v="5620"/>
    <n v="5620"/>
    <x v="5"/>
    <x v="21"/>
    <x v="19"/>
    <s v="2023-10-13"/>
    <d v="2023-10-13T00:00:00"/>
    <d v="2023-11-27T00:00:00"/>
    <d v="2023-11-27T00:00:00"/>
    <m/>
    <s v=""/>
    <m/>
    <n v="0"/>
    <n v="1"/>
    <m/>
    <s v="Southeast Asia"/>
    <m/>
    <x v="0"/>
    <x v="1"/>
    <n v="0"/>
    <s v=""/>
    <x v="0"/>
  </r>
  <r>
    <s v="DL-04097"/>
    <s v="CUST-1492"/>
    <s v="CMP-295"/>
    <x v="2"/>
    <s v="Qualification"/>
    <s v="14,931"/>
    <n v="14931"/>
    <x v="6"/>
    <x v="8"/>
    <x v="7"/>
    <s v="2022-09-01"/>
    <d v="2022-09-01T00:00:00"/>
    <d v="2022-11-17T00:00:00"/>
    <d v="2022-11-17T00:00:00"/>
    <m/>
    <s v=""/>
    <m/>
    <n v="0"/>
    <n v="1"/>
    <n v="2.5"/>
    <s v="South Asia"/>
    <m/>
    <x v="0"/>
    <x v="2"/>
    <n v="0"/>
    <s v=""/>
    <x v="0"/>
  </r>
  <r>
    <s v="DL-04098"/>
    <s v="CUST-0965"/>
    <s v=""/>
    <x v="0"/>
    <s v="Closed Lost"/>
    <s v="3K"/>
    <n v="3000"/>
    <x v="1"/>
    <x v="15"/>
    <x v="14"/>
    <s v="2022-06-10"/>
    <d v="2022-06-10T00:00:00"/>
    <d v="2022-10-22T00:00:00"/>
    <d v="2022-10-22T00:00:00"/>
    <d v="2022-10-23T00:00:00"/>
    <d v="2022-10-23T00:00:00"/>
    <n v="135"/>
    <n v="0"/>
    <n v="1"/>
    <m/>
    <s v="Middle East"/>
    <m/>
    <x v="2"/>
    <x v="1"/>
    <n v="1"/>
    <n v="1"/>
    <x v="1"/>
  </r>
  <r>
    <s v="DL-04099"/>
    <s v="CUST-0222"/>
    <s v="CMP-238"/>
    <x v="3"/>
    <s v="Negotiation"/>
    <s v="17061"/>
    <n v="17061"/>
    <x v="0"/>
    <x v="5"/>
    <x v="5"/>
    <s v="2022-07-11"/>
    <d v="2022-07-11T00:00:00"/>
    <d v="2022-12-20T00:00:00"/>
    <d v="2022-12-20T00:00:00"/>
    <m/>
    <s v=""/>
    <m/>
    <n v="0"/>
    <n v="1"/>
    <n v="19"/>
    <s v="Middle East"/>
    <m/>
    <x v="0"/>
    <x v="2"/>
    <n v="0"/>
    <s v=""/>
    <x v="0"/>
  </r>
  <r>
    <s v="DL-04100"/>
    <s v="CUST-1199"/>
    <s v="CMP-036"/>
    <x v="1"/>
    <s v="Closed Lost"/>
    <s v="$163,998"/>
    <n v="163998"/>
    <x v="3"/>
    <x v="6"/>
    <x v="2"/>
    <s v="2023-12-22"/>
    <d v="2023-12-22T00:00:00"/>
    <d v="2024-02-06T00:00:00"/>
    <d v="2024-02-06T00:00:00"/>
    <d v="2024-06-17T00:00:00"/>
    <d v="2024-06-17T00:00:00"/>
    <n v="178"/>
    <n v="0"/>
    <n v="1"/>
    <n v="13.7"/>
    <s v="Southeast Asia"/>
    <m/>
    <x v="2"/>
    <x v="0"/>
    <n v="1"/>
    <n v="132"/>
    <x v="0"/>
  </r>
  <r>
    <s v="DL-04101"/>
    <s v="CUST-0447"/>
    <s v="CMP-195"/>
    <x v="3"/>
    <s v="Proposal"/>
    <s v="$17,064"/>
    <n v="17064"/>
    <x v="4"/>
    <x v="17"/>
    <x v="16"/>
    <s v="2023-01-09"/>
    <d v="2023-01-09T00:00:00"/>
    <d v="2023-05-02T00:00:00"/>
    <d v="2023-05-02T00:00:00"/>
    <m/>
    <s v=""/>
    <m/>
    <n v="0"/>
    <n v="1"/>
    <m/>
    <s v="ANZ"/>
    <m/>
    <x v="0"/>
    <x v="0"/>
    <n v="0"/>
    <s v=""/>
    <x v="0"/>
  </r>
  <r>
    <s v="DL-04102"/>
    <s v="CUST-0262"/>
    <s v="CMP-002"/>
    <x v="0"/>
    <s v="Prospecting"/>
    <s v="$3,800"/>
    <n v="3800"/>
    <x v="8"/>
    <x v="0"/>
    <x v="0"/>
    <s v="2023-08-25"/>
    <d v="2023-08-25T00:00:00"/>
    <d v="2023-11-29T00:00:00"/>
    <d v="2023-11-29T00:00:00"/>
    <m/>
    <s v=""/>
    <m/>
    <n v="0"/>
    <n v="1"/>
    <n v="14.9"/>
    <s v="East Africa"/>
    <m/>
    <x v="0"/>
    <x v="0"/>
    <n v="0"/>
    <s v=""/>
    <x v="0"/>
  </r>
  <r>
    <s v="DL-04103"/>
    <s v="CUST-0807"/>
    <s v=""/>
    <x v="2"/>
    <s v="Proposal"/>
    <s v="21,479"/>
    <n v="21479"/>
    <x v="4"/>
    <x v="10"/>
    <x v="9"/>
    <s v="2024-03-09"/>
    <d v="2024-03-09T00:00:00"/>
    <d v="2024-07-16T00:00:00"/>
    <d v="2024-07-16T00:00:00"/>
    <m/>
    <s v=""/>
    <m/>
    <n v="0"/>
    <n v="1"/>
    <n v="7.3"/>
    <s v="ANZ"/>
    <m/>
    <x v="0"/>
    <x v="2"/>
    <n v="0"/>
    <s v=""/>
    <x v="0"/>
  </r>
  <r>
    <s v="DL-04104"/>
    <s v="CUST-0258"/>
    <s v="CMP-377"/>
    <x v="3"/>
    <s v="Proposal"/>
    <s v="21850"/>
    <n v="21850"/>
    <x v="1"/>
    <x v="1"/>
    <x v="1"/>
    <s v="2023-01-21"/>
    <d v="2023-01-21T00:00:00"/>
    <m/>
    <s v=""/>
    <m/>
    <s v=""/>
    <m/>
    <n v="0"/>
    <n v="1"/>
    <m/>
    <s v="East Africa"/>
    <m/>
    <x v="0"/>
    <x v="2"/>
    <n v="0"/>
    <s v=""/>
    <x v="0"/>
  </r>
  <r>
    <s v="DL-04105"/>
    <s v="CUST-1261"/>
    <s v="CMP-103"/>
    <x v="2"/>
    <s v="Demo"/>
    <s v="$18,621"/>
    <n v="18621"/>
    <x v="6"/>
    <x v="8"/>
    <x v="7"/>
    <s v="2022-04-12"/>
    <d v="2022-04-12T00:00:00"/>
    <m/>
    <s v=""/>
    <m/>
    <s v=""/>
    <m/>
    <n v="0"/>
    <n v="1"/>
    <n v="23.6"/>
    <s v="South Asia"/>
    <m/>
    <x v="0"/>
    <x v="1"/>
    <n v="0"/>
    <s v=""/>
    <x v="0"/>
  </r>
  <r>
    <s v="DL-04106"/>
    <s v="CUST-0288"/>
    <s v=""/>
    <x v="4"/>
    <s v="Qualification"/>
    <s v="$5,935"/>
    <n v="5935"/>
    <x v="8"/>
    <x v="5"/>
    <x v="5"/>
    <s v="2023-01-17"/>
    <d v="2023-01-17T00:00:00"/>
    <m/>
    <s v=""/>
    <m/>
    <s v=""/>
    <m/>
    <n v="0"/>
    <n v="1"/>
    <n v="21.2"/>
    <s v="Southeast Asia"/>
    <m/>
    <x v="0"/>
    <x v="1"/>
    <n v="0"/>
    <s v=""/>
    <x v="0"/>
  </r>
  <r>
    <s v="DL-04107"/>
    <s v="CUST-0332"/>
    <s v="CMP-373"/>
    <x v="3"/>
    <s v="Negotiation"/>
    <s v="4468"/>
    <n v="4468"/>
    <x v="8"/>
    <x v="21"/>
    <x v="19"/>
    <s v="2023-12-25"/>
    <d v="2023-12-25T00:00:00"/>
    <d v="2024-01-17T00:00:00"/>
    <d v="2024-01-17T00:00:00"/>
    <m/>
    <s v=""/>
    <m/>
    <n v="0"/>
    <n v="1"/>
    <n v="34.200000000000003"/>
    <s v="ANZ"/>
    <m/>
    <x v="0"/>
    <x v="2"/>
    <n v="0"/>
    <s v=""/>
    <x v="0"/>
  </r>
  <r>
    <s v="DL-04108"/>
    <s v="CUST-0960"/>
    <s v="CMP-250"/>
    <x v="3"/>
    <s v="Demo"/>
    <s v="15579"/>
    <n v="15579"/>
    <x v="6"/>
    <x v="16"/>
    <x v="15"/>
    <s v="2022-07-27"/>
    <d v="2022-07-27T00:00:00"/>
    <d v="2022-08-31T00:00:00"/>
    <d v="2022-08-31T00:00:00"/>
    <m/>
    <s v=""/>
    <m/>
    <n v="0"/>
    <n v="1"/>
    <m/>
    <s v="Southeast Asia"/>
    <m/>
    <x v="0"/>
    <x v="0"/>
    <n v="0"/>
    <s v=""/>
    <x v="0"/>
  </r>
  <r>
    <s v="DL-04109"/>
    <s v="CUST-0480"/>
    <s v=""/>
    <x v="3"/>
    <s v="Demo"/>
    <s v="13409"/>
    <n v="13409"/>
    <x v="5"/>
    <x v="14"/>
    <x v="13"/>
    <s v="2024-02-17"/>
    <d v="2024-02-17T00:00:00"/>
    <d v="2024-03-11T00:00:00"/>
    <d v="2024-03-11T00:00:00"/>
    <m/>
    <s v=""/>
    <m/>
    <n v="0"/>
    <n v="1"/>
    <n v="30.7"/>
    <s v="South Asia"/>
    <m/>
    <x v="0"/>
    <x v="0"/>
    <n v="0"/>
    <s v=""/>
    <x v="0"/>
  </r>
  <r>
    <s v="DL-04110"/>
    <s v="CUST-0590"/>
    <s v="CMP-160"/>
    <x v="1"/>
    <s v="Qualification"/>
    <s v="$56,217"/>
    <n v="56217"/>
    <x v="5"/>
    <x v="10"/>
    <x v="9"/>
    <s v="2022-08-28"/>
    <d v="2022-08-28T00:00:00"/>
    <d v="2023-02-05T00:00:00"/>
    <d v="2023-02-05T00:00:00"/>
    <m/>
    <s v=""/>
    <m/>
    <n v="0"/>
    <n v="1"/>
    <n v="34.6"/>
    <s v="Southeast Asia"/>
    <m/>
    <x v="0"/>
    <x v="1"/>
    <n v="0"/>
    <s v=""/>
    <x v="0"/>
  </r>
  <r>
    <s v="DL-04111"/>
    <s v="CUST-0075"/>
    <s v="CMP-056"/>
    <x v="2"/>
    <s v="Closed Won"/>
    <s v="14868"/>
    <n v="14868"/>
    <x v="3"/>
    <x v="12"/>
    <x v="11"/>
    <s v="2023-09-12"/>
    <d v="2023-09-12T00:00:00"/>
    <d v="2024-02-04T00:00:00"/>
    <d v="2024-02-04T00:00:00"/>
    <d v="2024-01-07T00:00:00"/>
    <d v="2024-01-07T00:00:00"/>
    <n v="117"/>
    <n v="0"/>
    <n v="1"/>
    <n v="5"/>
    <s v="Southeast Asia"/>
    <m/>
    <x v="1"/>
    <x v="0"/>
    <n v="1"/>
    <n v="-28"/>
    <x v="1"/>
  </r>
  <r>
    <s v="DL-04112"/>
    <s v="CUST-0748"/>
    <s v="CMP-055"/>
    <x v="0"/>
    <s v="Closed Won"/>
    <s v="$3,170"/>
    <n v="3170"/>
    <x v="5"/>
    <x v="10"/>
    <x v="9"/>
    <s v="2024-01-25"/>
    <d v="2024-01-25T00:00:00"/>
    <d v="2024-07-16T00:00:00"/>
    <d v="2024-07-16T00:00:00"/>
    <d v="2024-05-24T00:00:00"/>
    <d v="2024-05-24T00:00:00"/>
    <n v="120"/>
    <n v="0"/>
    <n v="1"/>
    <n v="17.399999999999999"/>
    <s v="East Africa"/>
    <m/>
    <x v="1"/>
    <x v="2"/>
    <n v="1"/>
    <n v="-53"/>
    <x v="1"/>
  </r>
  <r>
    <s v="DL-04113"/>
    <s v="CUST-0710"/>
    <s v="CMP-054"/>
    <x v="0"/>
    <s v="Demo"/>
    <s v="$7,015"/>
    <n v="7015"/>
    <x v="3"/>
    <x v="17"/>
    <x v="16"/>
    <s v="2024-07-01"/>
    <d v="2024-07-01T00:00:00"/>
    <d v="2024-09-11T00:00:00"/>
    <d v="2024-09-11T00:00:00"/>
    <m/>
    <s v=""/>
    <m/>
    <n v="0"/>
    <n v="1"/>
    <n v="32"/>
    <s v="East Africa"/>
    <m/>
    <x v="0"/>
    <x v="1"/>
    <n v="0"/>
    <s v=""/>
    <x v="0"/>
  </r>
  <r>
    <s v="DL-04114"/>
    <s v="CUST-0696"/>
    <s v="CMP-097"/>
    <x v="2"/>
    <s v="Proposal"/>
    <s v="11K"/>
    <n v="11000"/>
    <x v="7"/>
    <x v="5"/>
    <x v="5"/>
    <s v="2024-07-19"/>
    <d v="2024-07-19T00:00:00"/>
    <d v="2024-10-09T00:00:00"/>
    <d v="2024-10-09T00:00:00"/>
    <m/>
    <s v=""/>
    <m/>
    <n v="0"/>
    <n v="1"/>
    <n v="3.7"/>
    <s v="East Africa"/>
    <m/>
    <x v="0"/>
    <x v="2"/>
    <n v="0"/>
    <s v=""/>
    <x v="0"/>
  </r>
  <r>
    <s v="DL-04115"/>
    <s v="CUST-0335"/>
    <s v="CMP-115"/>
    <x v="3"/>
    <s v="Proposal"/>
    <s v="$11,647"/>
    <n v="11647"/>
    <x v="0"/>
    <x v="9"/>
    <x v="8"/>
    <s v="20/11/2024"/>
    <d v="2024-11-20T00:00:00"/>
    <d v="2025-05-15T00:00:00"/>
    <d v="2025-05-15T00:00:00"/>
    <m/>
    <s v=""/>
    <m/>
    <n v="0"/>
    <n v="1"/>
    <n v="12.1"/>
    <s v="Middle East"/>
    <m/>
    <x v="0"/>
    <x v="0"/>
    <n v="0"/>
    <s v=""/>
    <x v="0"/>
  </r>
  <r>
    <s v="DL-04116"/>
    <s v="CUST-1212"/>
    <s v=""/>
    <x v="3"/>
    <s v="Prospecting"/>
    <s v="$16,747"/>
    <n v="16747"/>
    <x v="0"/>
    <x v="17"/>
    <x v="16"/>
    <s v="2023-07-09"/>
    <d v="2023-07-09T00:00:00"/>
    <d v="2023-11-17T00:00:00"/>
    <d v="2023-11-17T00:00:00"/>
    <m/>
    <s v=""/>
    <m/>
    <n v="0"/>
    <n v="1"/>
    <n v="11.1"/>
    <s v="Southeast Asia"/>
    <m/>
    <x v="0"/>
    <x v="2"/>
    <n v="0"/>
    <s v=""/>
    <x v="0"/>
  </r>
  <r>
    <s v="DL-04117"/>
    <s v="CUST-0611"/>
    <s v="CMP-086"/>
    <x v="2"/>
    <s v="Closed Won"/>
    <s v="$41,469"/>
    <n v="41469"/>
    <x v="0"/>
    <x v="22"/>
    <x v="20"/>
    <s v="2024-01-14"/>
    <d v="2024-01-14T00:00:00"/>
    <d v="2024-04-09T00:00:00"/>
    <d v="2024-04-09T00:00:00"/>
    <d v="2024-05-15T00:00:00"/>
    <d v="2024-05-15T00:00:00"/>
    <n v="122"/>
    <n v="0"/>
    <n v="1"/>
    <n v="8.8000000000000007"/>
    <s v="Middle East"/>
    <m/>
    <x v="1"/>
    <x v="0"/>
    <n v="1"/>
    <n v="36"/>
    <x v="0"/>
  </r>
  <r>
    <s v="DL-04118"/>
    <s v="CUST-0491"/>
    <s v=""/>
    <x v="0"/>
    <s v="Closed Won"/>
    <s v="$5,620"/>
    <n v="5620"/>
    <x v="1"/>
    <x v="9"/>
    <x v="8"/>
    <s v="2022-12-14"/>
    <d v="2022-12-14T00:00:00"/>
    <d v="2023-02-24T00:00:00"/>
    <d v="2023-02-24T00:00:00"/>
    <d v="2023-03-16T00:00:00"/>
    <d v="2023-03-16T00:00:00"/>
    <n v="92"/>
    <n v="1"/>
    <n v="3"/>
    <n v="19.5"/>
    <s v="South Asia"/>
    <m/>
    <x v="1"/>
    <x v="2"/>
    <n v="1"/>
    <n v="20"/>
    <x v="1"/>
  </r>
  <r>
    <s v="DL-04119"/>
    <s v="CUST-1311"/>
    <s v="CMP-253"/>
    <x v="1"/>
    <s v="Prospecting"/>
    <s v="142,752"/>
    <n v="142752"/>
    <x v="8"/>
    <x v="10"/>
    <x v="9"/>
    <s v="2022-04-14"/>
    <d v="2022-04-14T00:00:00"/>
    <d v="2022-08-02T00:00:00"/>
    <d v="2022-08-02T00:00:00"/>
    <m/>
    <s v=""/>
    <m/>
    <n v="0"/>
    <n v="1"/>
    <n v="12.3"/>
    <s v="Southeast Asia"/>
    <m/>
    <x v="0"/>
    <x v="1"/>
    <n v="0"/>
    <s v=""/>
    <x v="0"/>
  </r>
  <r>
    <s v="DL-04120"/>
    <s v="CUST-0605"/>
    <s v="CMP-087"/>
    <x v="2"/>
    <s v="Demo"/>
    <s v="$25,657"/>
    <n v="25657"/>
    <x v="4"/>
    <x v="7"/>
    <x v="6"/>
    <s v="2023-10-12"/>
    <d v="2023-10-12T00:00:00"/>
    <d v="2023-12-18T00:00:00"/>
    <d v="2023-12-18T00:00:00"/>
    <m/>
    <s v=""/>
    <m/>
    <n v="0"/>
    <n v="1"/>
    <n v="23.8"/>
    <s v="South Asia"/>
    <m/>
    <x v="0"/>
    <x v="0"/>
    <n v="0"/>
    <s v=""/>
    <x v="0"/>
  </r>
  <r>
    <s v="DL-04121"/>
    <s v="CUST-1293"/>
    <s v="CMP-355"/>
    <x v="4"/>
    <s v="Closed Lost"/>
    <s v="$8,622"/>
    <n v="8622"/>
    <x v="0"/>
    <x v="11"/>
    <x v="10"/>
    <s v="2023-06-24"/>
    <d v="2023-06-24T00:00:00"/>
    <d v="2023-07-15T00:00:00"/>
    <d v="2023-07-15T00:00:00"/>
    <d v="2023-11-25T00:00:00"/>
    <d v="2023-11-25T00:00:00"/>
    <n v="154"/>
    <n v="0"/>
    <n v="1"/>
    <n v="26.6"/>
    <s v="South Asia"/>
    <m/>
    <x v="2"/>
    <x v="0"/>
    <n v="1"/>
    <n v="133"/>
    <x v="0"/>
  </r>
  <r>
    <s v="DL-04122"/>
    <s v="CUST-0589"/>
    <s v=""/>
    <x v="0"/>
    <s v="Negotiation"/>
    <s v="$2,973"/>
    <n v="2973"/>
    <x v="1"/>
    <x v="8"/>
    <x v="7"/>
    <s v="2023-08-15"/>
    <d v="2023-08-15T00:00:00"/>
    <d v="2023-11-24T00:00:00"/>
    <d v="2023-11-24T00:00:00"/>
    <m/>
    <s v=""/>
    <m/>
    <n v="0"/>
    <n v="1"/>
    <n v="16.3"/>
    <s v="Southeast Asia"/>
    <m/>
    <x v="0"/>
    <x v="2"/>
    <n v="0"/>
    <s v=""/>
    <x v="0"/>
  </r>
  <r>
    <s v="DL-04123"/>
    <s v="CUST-0633"/>
    <s v=""/>
    <x v="1"/>
    <s v="Negotiation"/>
    <s v="155035"/>
    <n v="155035"/>
    <x v="7"/>
    <x v="12"/>
    <x v="11"/>
    <s v="2024-02-29"/>
    <d v="2024-02-29T00:00:00"/>
    <d v="2024-04-18T00:00:00"/>
    <d v="2024-04-18T00:00:00"/>
    <m/>
    <s v=""/>
    <m/>
    <n v="0"/>
    <n v="1"/>
    <m/>
    <s v="Southeast Asia"/>
    <m/>
    <x v="0"/>
    <x v="2"/>
    <n v="0"/>
    <s v=""/>
    <x v="0"/>
  </r>
  <r>
    <s v="DL-04124"/>
    <s v="CUST-0342"/>
    <s v=""/>
    <x v="1"/>
    <s v="Demo"/>
    <s v="114027"/>
    <n v="114027"/>
    <x v="5"/>
    <x v="20"/>
    <x v="18"/>
    <s v="2024-03-21"/>
    <d v="2024-03-21T00:00:00"/>
    <d v="2024-07-18T00:00:00"/>
    <d v="2024-07-18T00:00:00"/>
    <m/>
    <s v=""/>
    <m/>
    <n v="0"/>
    <n v="1"/>
    <m/>
    <s v="South Asia"/>
    <m/>
    <x v="0"/>
    <x v="2"/>
    <n v="0"/>
    <s v=""/>
    <x v="0"/>
  </r>
  <r>
    <s v="DL-04125"/>
    <s v="CUST-1409"/>
    <s v="CMP-097"/>
    <x v="1"/>
    <s v="Closed Won"/>
    <s v="59263"/>
    <n v="59263"/>
    <x v="5"/>
    <x v="1"/>
    <x v="1"/>
    <s v="2024-02-23"/>
    <d v="2024-02-23T00:00:00"/>
    <m/>
    <s v=""/>
    <d v="2024-03-15T00:00:00"/>
    <d v="2024-03-15T00:00:00"/>
    <n v="21"/>
    <n v="0"/>
    <n v="1"/>
    <n v="2"/>
    <s v="East Africa"/>
    <m/>
    <x v="1"/>
    <x v="1"/>
    <n v="1"/>
    <s v=""/>
    <x v="0"/>
  </r>
  <r>
    <s v="DL-04126"/>
    <s v="CUST-1390"/>
    <s v="CMP-061"/>
    <x v="4"/>
    <s v="Negotiation"/>
    <s v="10,723"/>
    <n v="10723"/>
    <x v="2"/>
    <x v="31"/>
    <x v="18"/>
    <s v="2023-11-23"/>
    <d v="2023-11-23T00:00:00"/>
    <d v="2024-04-15T00:00:00"/>
    <d v="2024-04-15T00:00:00"/>
    <m/>
    <s v=""/>
    <m/>
    <n v="0"/>
    <n v="1"/>
    <n v="7"/>
    <s v="Southeast Asia"/>
    <m/>
    <x v="0"/>
    <x v="0"/>
    <n v="0"/>
    <s v=""/>
    <x v="0"/>
  </r>
  <r>
    <s v="DL-04127"/>
    <s v="CUST-0673"/>
    <s v="CMP-071"/>
    <x v="3"/>
    <s v="Demo"/>
    <s v="$6,021"/>
    <n v="6021"/>
    <x v="4"/>
    <x v="14"/>
    <x v="13"/>
    <s v="2023-08-09"/>
    <d v="2023-08-09T00:00:00"/>
    <d v="2023-10-27T00:00:00"/>
    <d v="2023-10-27T00:00:00"/>
    <m/>
    <s v=""/>
    <m/>
    <n v="0"/>
    <n v="1"/>
    <n v="32.5"/>
    <s v="Southeast Asia"/>
    <m/>
    <x v="0"/>
    <x v="0"/>
    <n v="0"/>
    <s v=""/>
    <x v="0"/>
  </r>
  <r>
    <s v="DL-04128"/>
    <s v="CUST-0507"/>
    <s v="CMP-216"/>
    <x v="1"/>
    <s v="Closed Won"/>
    <s v="82597"/>
    <n v="82597"/>
    <x v="8"/>
    <x v="42"/>
    <x v="21"/>
    <s v="2023-06-03"/>
    <d v="2023-06-03T00:00:00"/>
    <d v="2023-06-27T00:00:00"/>
    <d v="2023-06-27T00:00:00"/>
    <d v="2023-06-27T00:00:00"/>
    <d v="2023-06-27T00:00:00"/>
    <n v="24"/>
    <n v="0"/>
    <n v="1"/>
    <n v="34"/>
    <s v="East Africa"/>
    <m/>
    <x v="1"/>
    <x v="1"/>
    <n v="1"/>
    <n v="0"/>
    <x v="1"/>
  </r>
  <r>
    <s v="DL-04129"/>
    <s v="CUST-0106"/>
    <s v="CMP-359"/>
    <x v="3"/>
    <s v="Closed Won"/>
    <s v="$19,194"/>
    <n v="19194"/>
    <x v="8"/>
    <x v="25"/>
    <x v="21"/>
    <s v="2024-09-07"/>
    <d v="2024-09-07T00:00:00"/>
    <d v="2024-11-30T00:00:00"/>
    <d v="2024-11-30T00:00:00"/>
    <d v="2024-12-30T00:00:00"/>
    <d v="2024-12-30T00:00:00"/>
    <n v="114"/>
    <n v="0"/>
    <n v="1"/>
    <m/>
    <s v="ANZ"/>
    <m/>
    <x v="1"/>
    <x v="2"/>
    <n v="1"/>
    <n v="30"/>
    <x v="1"/>
  </r>
  <r>
    <s v="DL-04130"/>
    <s v="CUST-0352"/>
    <s v=""/>
    <x v="1"/>
    <s v="Proposal"/>
    <s v="49212"/>
    <n v="49212"/>
    <x v="2"/>
    <x v="4"/>
    <x v="4"/>
    <s v="2022-11-06"/>
    <d v="2022-11-06T00:00:00"/>
    <d v="2023-02-11T00:00:00"/>
    <d v="2023-02-11T00:00:00"/>
    <m/>
    <s v=""/>
    <m/>
    <n v="0"/>
    <n v="1"/>
    <n v="11.9"/>
    <s v="Southeast Asia"/>
    <m/>
    <x v="0"/>
    <x v="2"/>
    <n v="0"/>
    <s v=""/>
    <x v="0"/>
  </r>
  <r>
    <s v="DL-04131"/>
    <s v="CUST-1381"/>
    <s v="CMP-123"/>
    <x v="1"/>
    <s v="Proposal"/>
    <s v="$49,132"/>
    <n v="49132"/>
    <x v="0"/>
    <x v="6"/>
    <x v="2"/>
    <s v="2023-08-26"/>
    <d v="2023-08-26T00:00:00"/>
    <d v="2023-10-27T00:00:00"/>
    <d v="2023-10-27T00:00:00"/>
    <m/>
    <s v=""/>
    <m/>
    <n v="0"/>
    <n v="1"/>
    <m/>
    <s v="East Africa"/>
    <m/>
    <x v="0"/>
    <x v="0"/>
    <n v="0"/>
    <s v=""/>
    <x v="0"/>
  </r>
  <r>
    <s v="DL-04132"/>
    <s v="CUST-0579"/>
    <s v="CMP-290"/>
    <x v="1"/>
    <s v="Qualification"/>
    <s v="187360"/>
    <n v="187360"/>
    <x v="8"/>
    <x v="7"/>
    <x v="6"/>
    <s v="2024-08-05"/>
    <d v="2024-08-05T00:00:00"/>
    <d v="2024-09-29T00:00:00"/>
    <d v="2024-09-29T00:00:00"/>
    <m/>
    <s v=""/>
    <m/>
    <n v="0"/>
    <n v="1"/>
    <m/>
    <s v="Middle East"/>
    <m/>
    <x v="0"/>
    <x v="2"/>
    <n v="0"/>
    <s v=""/>
    <x v="0"/>
  </r>
  <r>
    <s v="DL-04133"/>
    <s v="CUST-0340"/>
    <s v=""/>
    <x v="2"/>
    <s v="Prospecting"/>
    <s v="18051"/>
    <n v="18051"/>
    <x v="0"/>
    <x v="1"/>
    <x v="1"/>
    <s v="2023-03-26"/>
    <d v="2023-03-26T00:00:00"/>
    <d v="2023-07-31T00:00:00"/>
    <d v="2023-07-31T00:00:00"/>
    <m/>
    <s v=""/>
    <m/>
    <n v="0"/>
    <n v="1"/>
    <n v="2.1"/>
    <s v="Southeast Asia"/>
    <m/>
    <x v="0"/>
    <x v="2"/>
    <n v="0"/>
    <s v=""/>
    <x v="0"/>
  </r>
  <r>
    <s v="DL-04134"/>
    <s v="CUST-0947"/>
    <s v="CMP-287"/>
    <x v="3"/>
    <s v="Closed Won"/>
    <s v="5,334"/>
    <n v="5334"/>
    <x v="0"/>
    <x v="20"/>
    <x v="18"/>
    <s v="2023-07-24"/>
    <d v="2023-07-24T00:00:00"/>
    <d v="2023-12-17T00:00:00"/>
    <d v="2023-12-17T00:00:00"/>
    <d v="2023-10-22T00:00:00"/>
    <d v="2023-10-22T00:00:00"/>
    <n v="90"/>
    <n v="0"/>
    <n v="1"/>
    <n v="27.2"/>
    <s v="Middle East"/>
    <m/>
    <x v="1"/>
    <x v="0"/>
    <n v="1"/>
    <n v="-56"/>
    <x v="1"/>
  </r>
  <r>
    <s v="DL-04135"/>
    <s v="CUST-0132"/>
    <s v="CMP-204"/>
    <x v="1"/>
    <s v="Qualification"/>
    <s v="60330"/>
    <n v="60330"/>
    <x v="7"/>
    <x v="33"/>
    <x v="6"/>
    <s v="2023-02-10"/>
    <d v="2023-02-10T00:00:00"/>
    <d v="2023-04-18T00:00:00"/>
    <d v="2023-04-18T00:00:00"/>
    <m/>
    <s v=""/>
    <m/>
    <n v="0"/>
    <n v="1"/>
    <m/>
    <s v="South Asia"/>
    <m/>
    <x v="0"/>
    <x v="1"/>
    <n v="0"/>
    <s v=""/>
    <x v="0"/>
  </r>
  <r>
    <s v="DL-04136"/>
    <s v="CUST-0306"/>
    <s v=""/>
    <x v="4"/>
    <s v="Proposal"/>
    <s v="6005"/>
    <n v="6005"/>
    <x v="0"/>
    <x v="4"/>
    <x v="4"/>
    <s v="2024-07-03"/>
    <d v="2024-07-03T00:00:00"/>
    <d v="2024-09-14T00:00:00"/>
    <d v="2024-09-14T00:00:00"/>
    <m/>
    <s v=""/>
    <m/>
    <n v="0"/>
    <n v="1"/>
    <n v="0.6"/>
    <s v="East Africa"/>
    <m/>
    <x v="0"/>
    <x v="1"/>
    <n v="0"/>
    <s v=""/>
    <x v="0"/>
  </r>
  <r>
    <s v="DL-04137"/>
    <s v="CUST-0385"/>
    <s v="CMP-362"/>
    <x v="0"/>
    <s v="Qualification"/>
    <s v="$7,815"/>
    <n v="7815"/>
    <x v="3"/>
    <x v="15"/>
    <x v="14"/>
    <s v="2022-07-02"/>
    <d v="2022-07-02T00:00:00"/>
    <d v="2022-07-23T00:00:00"/>
    <d v="2022-07-23T00:00:00"/>
    <m/>
    <s v=""/>
    <m/>
    <n v="0"/>
    <n v="1"/>
    <n v="32.799999999999997"/>
    <s v="East Africa"/>
    <m/>
    <x v="0"/>
    <x v="2"/>
    <n v="0"/>
    <s v=""/>
    <x v="0"/>
  </r>
  <r>
    <s v="DL-04138"/>
    <s v="CUST-0270"/>
    <s v="CMP-249"/>
    <x v="4"/>
    <s v="Closed Lost"/>
    <s v="12K"/>
    <n v="12000"/>
    <x v="8"/>
    <x v="25"/>
    <x v="21"/>
    <s v="2024-07-12"/>
    <d v="2024-07-12T00:00:00"/>
    <d v="2024-12-10T00:00:00"/>
    <d v="2024-12-10T00:00:00"/>
    <d v="2024-10-07T00:00:00"/>
    <d v="2024-10-07T00:00:00"/>
    <n v="87"/>
    <n v="0"/>
    <n v="1"/>
    <n v="11.5"/>
    <s v="East Africa"/>
    <m/>
    <x v="2"/>
    <x v="1"/>
    <n v="1"/>
    <n v="-64"/>
    <x v="1"/>
  </r>
  <r>
    <s v="DL-04139"/>
    <s v="CUST-0039"/>
    <s v="CMP-018"/>
    <x v="1"/>
    <s v="Closed Won"/>
    <s v="$56,113"/>
    <n v="56113"/>
    <x v="0"/>
    <x v="7"/>
    <x v="6"/>
    <s v="2024-06-24"/>
    <d v="2024-06-24T00:00:00"/>
    <d v="2024-07-29T00:00:00"/>
    <d v="2024-07-29T00:00:00"/>
    <d v="2024-07-21T00:00:00"/>
    <d v="2024-07-21T00:00:00"/>
    <n v="27"/>
    <n v="0"/>
    <n v="1"/>
    <n v="31.3"/>
    <s v="Southeast Asia"/>
    <m/>
    <x v="1"/>
    <x v="0"/>
    <n v="1"/>
    <n v="-8"/>
    <x v="1"/>
  </r>
  <r>
    <s v="DL-04140"/>
    <s v="CUST-0921"/>
    <s v=""/>
    <x v="2"/>
    <s v="Closed Lost"/>
    <s v="39,163"/>
    <n v="39163"/>
    <x v="3"/>
    <x v="8"/>
    <x v="7"/>
    <s v="12/09/2024"/>
    <d v="2024-09-12T00:00:00"/>
    <d v="2024-11-13T00:00:00"/>
    <d v="2024-11-13T00:00:00"/>
    <d v="2024-12-14T00:00:00"/>
    <d v="2024-12-14T00:00:00"/>
    <n v="93"/>
    <n v="0"/>
    <n v="1"/>
    <n v="32.700000000000003"/>
    <s v="Southeast Asia"/>
    <m/>
    <x v="2"/>
    <x v="0"/>
    <n v="1"/>
    <n v="31"/>
    <x v="0"/>
  </r>
  <r>
    <s v="DL-04141"/>
    <s v="CUST-1304"/>
    <s v="CMP-115"/>
    <x v="4"/>
    <s v="Closed Lost"/>
    <s v="$11,570"/>
    <n v="11570"/>
    <x v="6"/>
    <x v="21"/>
    <x v="19"/>
    <s v="2022-10-02"/>
    <d v="2022-10-02T00:00:00"/>
    <d v="2022-12-24T00:00:00"/>
    <d v="2022-12-24T00:00:00"/>
    <d v="2022-12-10T00:00:00"/>
    <d v="2022-12-10T00:00:00"/>
    <n v="69"/>
    <n v="0"/>
    <n v="1"/>
    <n v="15.8"/>
    <s v="ANZ"/>
    <m/>
    <x v="2"/>
    <x v="0"/>
    <n v="1"/>
    <n v="-14"/>
    <x v="1"/>
  </r>
  <r>
    <s v="DL-04142"/>
    <s v="CUST-0304"/>
    <s v="CMP-094"/>
    <x v="2"/>
    <s v="Qualification"/>
    <s v="$15,112"/>
    <n v="15112"/>
    <x v="8"/>
    <x v="1"/>
    <x v="1"/>
    <s v="2024-05-21"/>
    <d v="2024-05-21T00:00:00"/>
    <d v="2024-10-29T00:00:00"/>
    <d v="2024-10-29T00:00:00"/>
    <m/>
    <s v=""/>
    <m/>
    <n v="0"/>
    <n v="1"/>
    <n v="5.9"/>
    <s v="Southeast Asia"/>
    <m/>
    <x v="0"/>
    <x v="2"/>
    <n v="0"/>
    <s v=""/>
    <x v="0"/>
  </r>
  <r>
    <s v="DL-04143"/>
    <s v="CUST-1493"/>
    <s v=""/>
    <x v="4"/>
    <s v="Qualification"/>
    <s v="6,507"/>
    <n v="6507"/>
    <x v="6"/>
    <x v="14"/>
    <x v="13"/>
    <s v="2024-09-09"/>
    <d v="2024-09-09T00:00:00"/>
    <d v="2025-02-06T00:00:00"/>
    <d v="2025-02-06T00:00:00"/>
    <m/>
    <s v=""/>
    <m/>
    <n v="0"/>
    <n v="1"/>
    <n v="9.9"/>
    <s v="East Africa"/>
    <m/>
    <x v="0"/>
    <x v="0"/>
    <n v="0"/>
    <s v=""/>
    <x v="0"/>
  </r>
  <r>
    <s v="DL-04144"/>
    <s v="CUST-0949"/>
    <s v="CMP-200"/>
    <x v="3"/>
    <s v="Proposal"/>
    <s v="$12,366"/>
    <n v="12366"/>
    <x v="4"/>
    <x v="41"/>
    <x v="12"/>
    <s v="2023-08-16"/>
    <d v="2023-08-16T00:00:00"/>
    <d v="2023-11-26T00:00:00"/>
    <d v="2023-11-26T00:00:00"/>
    <m/>
    <s v=""/>
    <m/>
    <n v="0"/>
    <n v="1"/>
    <n v="10.9"/>
    <s v="ANZ"/>
    <m/>
    <x v="0"/>
    <x v="0"/>
    <n v="0"/>
    <s v=""/>
    <x v="0"/>
  </r>
  <r>
    <s v="DL-04145"/>
    <s v="CUST-0128"/>
    <s v="CMP-219"/>
    <x v="3"/>
    <s v="Negotiation"/>
    <s v="$13,279"/>
    <n v="13279"/>
    <x v="5"/>
    <x v="16"/>
    <x v="15"/>
    <s v="14/02/2022"/>
    <d v="2022-02-14T00:00:00"/>
    <d v="2022-07-25T00:00:00"/>
    <d v="2022-07-25T00:00:00"/>
    <m/>
    <s v=""/>
    <m/>
    <n v="0"/>
    <n v="1"/>
    <n v="19.5"/>
    <s v="ANZ"/>
    <m/>
    <x v="0"/>
    <x v="0"/>
    <n v="0"/>
    <s v=""/>
    <x v="0"/>
  </r>
  <r>
    <s v="DL-04146"/>
    <s v="CUST-1305"/>
    <s v=""/>
    <x v="2"/>
    <s v="Closed Won"/>
    <s v="34,287"/>
    <n v="34287"/>
    <x v="4"/>
    <x v="16"/>
    <x v="15"/>
    <s v="2023-06-13"/>
    <d v="2023-06-13T00:00:00"/>
    <d v="2023-08-07T00:00:00"/>
    <d v="2023-08-07T00:00:00"/>
    <d v="2023-12-05T00:00:00"/>
    <d v="2023-12-05T00:00:00"/>
    <n v="175"/>
    <n v="0"/>
    <n v="1"/>
    <m/>
    <s v="East Africa"/>
    <m/>
    <x v="1"/>
    <x v="0"/>
    <n v="1"/>
    <n v="120"/>
    <x v="0"/>
  </r>
  <r>
    <s v="DL-04147"/>
    <s v="CUST-0345"/>
    <s v="CMP-296"/>
    <x v="4"/>
    <s v="Prospecting"/>
    <s v="$8,977"/>
    <n v="8977"/>
    <x v="2"/>
    <x v="25"/>
    <x v="21"/>
    <s v="2023-04-14"/>
    <d v="2023-04-14T00:00:00"/>
    <d v="2023-08-04T00:00:00"/>
    <d v="2023-08-04T00:00:00"/>
    <m/>
    <s v=""/>
    <m/>
    <n v="0"/>
    <n v="1"/>
    <n v="27.6"/>
    <s v="Middle East"/>
    <m/>
    <x v="0"/>
    <x v="2"/>
    <n v="0"/>
    <s v=""/>
    <x v="0"/>
  </r>
  <r>
    <s v="DL-04148"/>
    <s v="CUST-0610"/>
    <s v="CMP-341"/>
    <x v="1"/>
    <s v="Closed Won"/>
    <s v="$162,213"/>
    <n v="162213"/>
    <x v="3"/>
    <x v="10"/>
    <x v="9"/>
    <s v="2023-10-10"/>
    <d v="2023-10-10T00:00:00"/>
    <d v="2023-12-17T00:00:00"/>
    <d v="2023-12-17T00:00:00"/>
    <d v="2024-01-10T00:00:00"/>
    <d v="2024-01-10T00:00:00"/>
    <n v="92"/>
    <n v="0"/>
    <n v="1"/>
    <n v="31.8"/>
    <s v="East Africa"/>
    <m/>
    <x v="1"/>
    <x v="2"/>
    <n v="1"/>
    <n v="24"/>
    <x v="1"/>
  </r>
  <r>
    <s v="DL-04149"/>
    <s v="CUST-0571"/>
    <s v="CMP-142"/>
    <x v="1"/>
    <s v="Demo"/>
    <s v="163K"/>
    <n v="163000"/>
    <x v="4"/>
    <x v="3"/>
    <x v="3"/>
    <s v="2022-07-29"/>
    <d v="2022-07-29T00:00:00"/>
    <d v="2022-08-28T00:00:00"/>
    <d v="2022-08-28T00:00:00"/>
    <m/>
    <s v=""/>
    <m/>
    <n v="0"/>
    <n v="1"/>
    <n v="14.3"/>
    <s v="Southeast Asia"/>
    <m/>
    <x v="0"/>
    <x v="0"/>
    <n v="0"/>
    <s v=""/>
    <x v="0"/>
  </r>
  <r>
    <s v="DL-04150"/>
    <s v="CUST-0315"/>
    <s v="CMP-308"/>
    <x v="3"/>
    <s v="Closed Won"/>
    <s v="$19,806"/>
    <n v="19806"/>
    <x v="1"/>
    <x v="19"/>
    <x v="17"/>
    <s v="2023-12-22"/>
    <d v="2023-12-22T00:00:00"/>
    <d v="2024-03-25T00:00:00"/>
    <d v="2024-03-25T00:00:00"/>
    <d v="2024-02-07T00:00:00"/>
    <d v="2024-02-07T00:00:00"/>
    <n v="47"/>
    <n v="0"/>
    <n v="1"/>
    <n v="19.2"/>
    <s v="South Asia"/>
    <m/>
    <x v="1"/>
    <x v="0"/>
    <n v="1"/>
    <n v="-47"/>
    <x v="1"/>
  </r>
  <r>
    <s v="DL-04151"/>
    <s v="CUST-1035"/>
    <s v="CMP-045"/>
    <x v="0"/>
    <s v="Closed Lost"/>
    <s v="8637"/>
    <n v="8637"/>
    <x v="6"/>
    <x v="20"/>
    <x v="18"/>
    <s v="2023-01-02"/>
    <d v="2023-01-02T00:00:00"/>
    <d v="2023-06-20T00:00:00"/>
    <d v="2023-06-20T00:00:00"/>
    <d v="2023-03-21T00:00:00"/>
    <d v="2023-03-21T00:00:00"/>
    <n v="78"/>
    <n v="0"/>
    <n v="1"/>
    <n v="33"/>
    <s v="South Asia"/>
    <m/>
    <x v="2"/>
    <x v="1"/>
    <n v="1"/>
    <n v="-91"/>
    <x v="1"/>
  </r>
  <r>
    <s v="DL-04152"/>
    <s v="CUST-1231"/>
    <s v="CMP-102"/>
    <x v="0"/>
    <s v="Demo"/>
    <s v="9310"/>
    <n v="9310"/>
    <x v="2"/>
    <x v="42"/>
    <x v="21"/>
    <s v="2024-11-02"/>
    <d v="2024-11-02T00:00:00"/>
    <d v="2025-01-31T00:00:00"/>
    <d v="2025-01-31T00:00:00"/>
    <m/>
    <s v=""/>
    <m/>
    <n v="0"/>
    <n v="1"/>
    <n v="21.7"/>
    <s v="Middle East"/>
    <m/>
    <x v="0"/>
    <x v="2"/>
    <n v="0"/>
    <s v=""/>
    <x v="0"/>
  </r>
  <r>
    <s v="DL-04153"/>
    <s v="CUST-0548"/>
    <s v="CMP-060"/>
    <x v="4"/>
    <s v="Negotiation"/>
    <s v="$4,268"/>
    <n v="4268"/>
    <x v="3"/>
    <x v="11"/>
    <x v="10"/>
    <s v="2024-05-20"/>
    <d v="2024-05-20T00:00:00"/>
    <d v="2024-10-14T00:00:00"/>
    <d v="2024-10-14T00:00:00"/>
    <m/>
    <s v=""/>
    <m/>
    <n v="0"/>
    <n v="1"/>
    <m/>
    <s v="ANZ"/>
    <m/>
    <x v="0"/>
    <x v="2"/>
    <n v="0"/>
    <s v=""/>
    <x v="0"/>
  </r>
  <r>
    <s v="DL-04154"/>
    <s v="CUST-0990"/>
    <s v="CMP-028"/>
    <x v="2"/>
    <s v="Proposal"/>
    <s v="$21,918"/>
    <n v="21918"/>
    <x v="4"/>
    <x v="4"/>
    <x v="4"/>
    <s v="2023-05-13"/>
    <d v="2023-05-13T00:00:00"/>
    <d v="2023-07-02T00:00:00"/>
    <d v="2023-07-02T00:00:00"/>
    <m/>
    <s v=""/>
    <m/>
    <n v="0"/>
    <n v="1"/>
    <n v="15.1"/>
    <s v="ANZ"/>
    <m/>
    <x v="0"/>
    <x v="1"/>
    <n v="0"/>
    <s v=""/>
    <x v="0"/>
  </r>
  <r>
    <s v="DL-04155"/>
    <s v="CUST-1252"/>
    <s v=""/>
    <x v="2"/>
    <s v="Closed Won"/>
    <s v="46233"/>
    <n v="46233"/>
    <x v="1"/>
    <x v="9"/>
    <x v="8"/>
    <s v="2023-06-10"/>
    <d v="2023-06-10T00:00:00"/>
    <d v="2023-11-11T00:00:00"/>
    <d v="2023-11-11T00:00:00"/>
    <d v="2023-11-06T00:00:00"/>
    <d v="2023-11-06T00:00:00"/>
    <n v="149"/>
    <n v="0"/>
    <n v="1"/>
    <n v="25.4"/>
    <s v="East Africa"/>
    <m/>
    <x v="1"/>
    <x v="2"/>
    <n v="1"/>
    <n v="-5"/>
    <x v="1"/>
  </r>
  <r>
    <s v="DL-04156"/>
    <s v="CUST-0908"/>
    <s v=""/>
    <x v="1"/>
    <s v="Qualification"/>
    <s v="59,481"/>
    <n v="59481"/>
    <x v="0"/>
    <x v="9"/>
    <x v="8"/>
    <s v="2022-01-22"/>
    <d v="2022-01-22T00:00:00"/>
    <d v="2022-04-29T00:00:00"/>
    <d v="2022-04-29T00:00:00"/>
    <m/>
    <s v=""/>
    <m/>
    <n v="0"/>
    <n v="1"/>
    <n v="30.5"/>
    <s v="East Africa"/>
    <m/>
    <x v="0"/>
    <x v="0"/>
    <n v="0"/>
    <s v=""/>
    <x v="0"/>
  </r>
  <r>
    <s v="DL-04157"/>
    <s v="CUST-0138"/>
    <s v="CMP-213"/>
    <x v="2"/>
    <s v="Qualification"/>
    <s v="$19,476"/>
    <n v="19476"/>
    <x v="4"/>
    <x v="20"/>
    <x v="18"/>
    <s v="2023-08-09"/>
    <d v="2023-08-09T00:00:00"/>
    <m/>
    <s v=""/>
    <m/>
    <s v=""/>
    <m/>
    <n v="0"/>
    <n v="1"/>
    <n v="15.7"/>
    <s v="Middle East"/>
    <m/>
    <x v="0"/>
    <x v="0"/>
    <n v="0"/>
    <s v=""/>
    <x v="0"/>
  </r>
  <r>
    <s v="DL-04158"/>
    <s v="CUST-0066"/>
    <s v="CMP-277"/>
    <x v="0"/>
    <s v="Qualification"/>
    <s v="$4,584"/>
    <n v="4584"/>
    <x v="5"/>
    <x v="12"/>
    <x v="11"/>
    <s v="2022-11-25"/>
    <d v="2022-11-25T00:00:00"/>
    <d v="2023-05-01T00:00:00"/>
    <d v="2023-05-01T00:00:00"/>
    <m/>
    <s v=""/>
    <m/>
    <n v="0"/>
    <n v="1"/>
    <n v="3.3"/>
    <s v="ANZ"/>
    <m/>
    <x v="0"/>
    <x v="0"/>
    <n v="0"/>
    <s v=""/>
    <x v="0"/>
  </r>
  <r>
    <s v="DL-04159"/>
    <s v="CUST-0060"/>
    <s v="CMP-124"/>
    <x v="2"/>
    <s v="Prospecting"/>
    <s v="$26,556"/>
    <n v="26556"/>
    <x v="5"/>
    <x v="15"/>
    <x v="14"/>
    <s v="2024-12-12"/>
    <d v="2024-12-12T00:00:00"/>
    <d v="2025-04-19T00:00:00"/>
    <d v="2025-04-19T00:00:00"/>
    <m/>
    <s v=""/>
    <m/>
    <n v="0"/>
    <n v="1"/>
    <m/>
    <s v="Southeast Asia"/>
    <m/>
    <x v="0"/>
    <x v="2"/>
    <n v="0"/>
    <s v=""/>
    <x v="0"/>
  </r>
  <r>
    <s v="DL-04160"/>
    <s v="CUST-0892"/>
    <s v="CMP-057"/>
    <x v="2"/>
    <s v="Qualification"/>
    <s v="34286"/>
    <n v="34286"/>
    <x v="4"/>
    <x v="21"/>
    <x v="19"/>
    <s v="2022-11-23"/>
    <d v="2022-11-23T00:00:00"/>
    <d v="2023-04-19T00:00:00"/>
    <d v="2023-04-19T00:00:00"/>
    <m/>
    <s v=""/>
    <m/>
    <n v="0"/>
    <n v="1"/>
    <n v="0.2"/>
    <s v="East Africa"/>
    <m/>
    <x v="0"/>
    <x v="2"/>
    <n v="0"/>
    <s v=""/>
    <x v="0"/>
  </r>
  <r>
    <s v="DL-04161"/>
    <s v="CUST-0848"/>
    <s v="CMP-127"/>
    <x v="3"/>
    <s v="Proposal"/>
    <s v="$10,325"/>
    <n v="10325"/>
    <x v="8"/>
    <x v="15"/>
    <x v="14"/>
    <s v="2024-10-13"/>
    <d v="2024-10-13T00:00:00"/>
    <d v="2024-12-23T00:00:00"/>
    <d v="2024-12-23T00:00:00"/>
    <m/>
    <s v=""/>
    <m/>
    <n v="0"/>
    <n v="1"/>
    <n v="20.399999999999999"/>
    <s v="ANZ"/>
    <m/>
    <x v="0"/>
    <x v="2"/>
    <n v="0"/>
    <s v=""/>
    <x v="0"/>
  </r>
  <r>
    <s v="DL-04162"/>
    <s v="CUST-0201"/>
    <s v="CMP-075"/>
    <x v="1"/>
    <s v="Closed Lost"/>
    <s v="$214,299"/>
    <n v="214299"/>
    <x v="0"/>
    <x v="9"/>
    <x v="8"/>
    <s v="2022-11-03"/>
    <d v="2022-11-03T00:00:00"/>
    <d v="2023-02-03T00:00:00"/>
    <d v="2023-02-03T00:00:00"/>
    <d v="2023-03-10T00:00:00"/>
    <d v="2023-03-10T00:00:00"/>
    <n v="127"/>
    <n v="0"/>
    <n v="1"/>
    <n v="30.1"/>
    <s v="East Africa"/>
    <m/>
    <x v="2"/>
    <x v="0"/>
    <n v="1"/>
    <n v="35"/>
    <x v="0"/>
  </r>
  <r>
    <s v="DL-04163"/>
    <s v="CUST-0992"/>
    <s v="CMP-214"/>
    <x v="3"/>
    <s v="Closed Lost"/>
    <s v="7K"/>
    <n v="7000"/>
    <x v="8"/>
    <x v="9"/>
    <x v="8"/>
    <s v="2024-03-31"/>
    <d v="2024-03-31T00:00:00"/>
    <m/>
    <s v=""/>
    <d v="2024-05-30T00:00:00"/>
    <d v="2024-05-30T00:00:00"/>
    <n v="60"/>
    <n v="0"/>
    <n v="1"/>
    <n v="2.6"/>
    <s v="ANZ"/>
    <m/>
    <x v="2"/>
    <x v="1"/>
    <n v="1"/>
    <s v=""/>
    <x v="0"/>
  </r>
  <r>
    <s v="DL-04164"/>
    <s v="CUST-0512"/>
    <s v="CMP-056"/>
    <x v="1"/>
    <s v="Closed Won"/>
    <s v="$152,674"/>
    <n v="152674"/>
    <x v="1"/>
    <x v="4"/>
    <x v="4"/>
    <s v="2022-09-28"/>
    <d v="2022-09-28T00:00:00"/>
    <d v="2023-03-07T00:00:00"/>
    <d v="2023-03-07T00:00:00"/>
    <d v="2022-12-22T00:00:00"/>
    <d v="2022-12-22T00:00:00"/>
    <n v="85"/>
    <n v="1"/>
    <n v="2"/>
    <n v="24.2"/>
    <s v="South Asia"/>
    <m/>
    <x v="1"/>
    <x v="2"/>
    <n v="1"/>
    <n v="-75"/>
    <x v="1"/>
  </r>
  <r>
    <s v="DL-04165"/>
    <s v="CUST-0264"/>
    <s v="CMP-067"/>
    <x v="2"/>
    <s v="Closed Lost"/>
    <s v="$42,163"/>
    <n v="42163"/>
    <x v="7"/>
    <x v="14"/>
    <x v="13"/>
    <s v="2022-08-20"/>
    <d v="2022-08-20T00:00:00"/>
    <d v="2022-09-13T00:00:00"/>
    <d v="2022-09-13T00:00:00"/>
    <d v="2022-11-20T00:00:00"/>
    <d v="2022-11-20T00:00:00"/>
    <n v="92"/>
    <n v="0"/>
    <n v="1"/>
    <n v="26.9"/>
    <s v="East Africa"/>
    <m/>
    <x v="2"/>
    <x v="1"/>
    <n v="1"/>
    <n v="68"/>
    <x v="0"/>
  </r>
  <r>
    <s v="DL-04166"/>
    <s v="CUST-0575"/>
    <s v="CMP-192"/>
    <x v="0"/>
    <s v="Qualification"/>
    <s v="7,999"/>
    <n v="7999"/>
    <x v="0"/>
    <x v="25"/>
    <x v="21"/>
    <s v="2024-04-07"/>
    <d v="2024-04-07T00:00:00"/>
    <m/>
    <s v=""/>
    <m/>
    <s v=""/>
    <m/>
    <n v="0"/>
    <n v="1"/>
    <n v="10.7"/>
    <s v="ANZ"/>
    <m/>
    <x v="0"/>
    <x v="2"/>
    <n v="0"/>
    <s v=""/>
    <x v="0"/>
  </r>
  <r>
    <s v="DL-04167"/>
    <s v="CUST-0800"/>
    <s v="CMP-001"/>
    <x v="0"/>
    <s v="Demo"/>
    <s v="7,102"/>
    <n v="7102"/>
    <x v="1"/>
    <x v="15"/>
    <x v="14"/>
    <s v="2023-08-29"/>
    <d v="2023-08-29T00:00:00"/>
    <d v="2023-09-15T00:00:00"/>
    <d v="2023-09-15T00:00:00"/>
    <m/>
    <s v=""/>
    <m/>
    <n v="0"/>
    <n v="1"/>
    <n v="25.1"/>
    <s v="ANZ"/>
    <m/>
    <x v="0"/>
    <x v="0"/>
    <n v="0"/>
    <s v=""/>
    <x v="0"/>
  </r>
  <r>
    <s v="DL-04168"/>
    <s v="CUST-0742"/>
    <s v=""/>
    <x v="1"/>
    <s v="Prospecting"/>
    <s v="172,038"/>
    <n v="172038"/>
    <x v="4"/>
    <x v="0"/>
    <x v="0"/>
    <s v="2023-09-13"/>
    <d v="2023-09-13T00:00:00"/>
    <d v="2024-02-23T00:00:00"/>
    <d v="2024-02-23T00:00:00"/>
    <m/>
    <s v=""/>
    <m/>
    <n v="0"/>
    <n v="1"/>
    <n v="8"/>
    <s v="Middle East"/>
    <m/>
    <x v="0"/>
    <x v="0"/>
    <n v="0"/>
    <s v=""/>
    <x v="0"/>
  </r>
  <r>
    <s v="DL-04169"/>
    <s v="CUST-1060"/>
    <s v=""/>
    <x v="4"/>
    <s v="Negotiation"/>
    <s v="13,646"/>
    <n v="13646"/>
    <x v="0"/>
    <x v="10"/>
    <x v="9"/>
    <s v="2023-03-16"/>
    <d v="2023-03-16T00:00:00"/>
    <d v="2023-07-31T00:00:00"/>
    <d v="2023-07-31T00:00:00"/>
    <m/>
    <s v=""/>
    <m/>
    <n v="0"/>
    <n v="1"/>
    <n v="13.9"/>
    <s v="East Africa"/>
    <m/>
    <x v="0"/>
    <x v="2"/>
    <n v="0"/>
    <s v=""/>
    <x v="0"/>
  </r>
  <r>
    <s v="DL-04170"/>
    <s v="CUST-0896"/>
    <s v="CMP-335"/>
    <x v="1"/>
    <s v="Negotiation"/>
    <s v="$61,899"/>
    <n v="61899"/>
    <x v="7"/>
    <x v="29"/>
    <x v="5"/>
    <s v="2023-06-06"/>
    <d v="2023-06-06T00:00:00"/>
    <d v="2023-10-01T00:00:00"/>
    <d v="2023-10-01T00:00:00"/>
    <m/>
    <s v=""/>
    <m/>
    <n v="0"/>
    <n v="1"/>
    <n v="6.2"/>
    <s v="Southeast Asia"/>
    <m/>
    <x v="0"/>
    <x v="2"/>
    <n v="0"/>
    <s v=""/>
    <x v="0"/>
  </r>
  <r>
    <s v="DL-04171"/>
    <s v="CUST-0828"/>
    <s v="CMP-139"/>
    <x v="0"/>
    <s v="Demo"/>
    <s v="1736"/>
    <n v="1736"/>
    <x v="4"/>
    <x v="17"/>
    <x v="16"/>
    <s v="2022-12-29"/>
    <d v="2022-12-29T00:00:00"/>
    <d v="2023-03-29T00:00:00"/>
    <d v="2023-03-29T00:00:00"/>
    <m/>
    <s v=""/>
    <m/>
    <n v="0"/>
    <n v="1"/>
    <n v="25.8"/>
    <s v="ANZ"/>
    <m/>
    <x v="0"/>
    <x v="2"/>
    <n v="0"/>
    <s v=""/>
    <x v="0"/>
  </r>
  <r>
    <s v="DL-04172"/>
    <s v="CUST-0666"/>
    <s v="CMP-164"/>
    <x v="4"/>
    <s v="Prospecting"/>
    <s v="11,542"/>
    <n v="11542"/>
    <x v="2"/>
    <x v="10"/>
    <x v="9"/>
    <s v="2022-06-21"/>
    <d v="2022-06-21T00:00:00"/>
    <d v="2022-08-21T00:00:00"/>
    <d v="2022-08-21T00:00:00"/>
    <m/>
    <s v=""/>
    <m/>
    <n v="0"/>
    <n v="1"/>
    <n v="30.7"/>
    <s v="South Asia"/>
    <m/>
    <x v="0"/>
    <x v="2"/>
    <n v="0"/>
    <s v=""/>
    <x v="0"/>
  </r>
  <r>
    <s v="DL-04173"/>
    <s v="CUST-1450"/>
    <s v=""/>
    <x v="2"/>
    <s v="Qualification"/>
    <s v="26764"/>
    <n v="26764"/>
    <x v="6"/>
    <x v="20"/>
    <x v="18"/>
    <s v="2022-08-06"/>
    <d v="2022-08-06T00:00:00"/>
    <d v="2022-12-20T00:00:00"/>
    <d v="2022-12-20T00:00:00"/>
    <m/>
    <s v=""/>
    <m/>
    <n v="0"/>
    <n v="1"/>
    <n v="3.7"/>
    <s v="Southeast Asia"/>
    <m/>
    <x v="0"/>
    <x v="2"/>
    <n v="0"/>
    <s v=""/>
    <x v="0"/>
  </r>
  <r>
    <s v="DL-04174"/>
    <s v="CUST-0592"/>
    <s v="CMP-191"/>
    <x v="0"/>
    <s v="Qualification"/>
    <s v="$3,269"/>
    <n v="3269"/>
    <x v="1"/>
    <x v="21"/>
    <x v="19"/>
    <s v="2024-10-23"/>
    <d v="2024-10-23T00:00:00"/>
    <d v="2025-03-18T00:00:00"/>
    <d v="2025-03-18T00:00:00"/>
    <m/>
    <s v=""/>
    <m/>
    <n v="0"/>
    <n v="1"/>
    <n v="24.1"/>
    <s v="ANZ"/>
    <m/>
    <x v="0"/>
    <x v="1"/>
    <n v="0"/>
    <s v=""/>
    <x v="0"/>
  </r>
  <r>
    <s v="DL-04175"/>
    <s v="CUST-1328"/>
    <s v=""/>
    <x v="4"/>
    <s v="Closed Won"/>
    <s v="$13,303"/>
    <n v="13303"/>
    <x v="5"/>
    <x v="6"/>
    <x v="2"/>
    <s v="2023-10-15"/>
    <d v="2023-10-15T00:00:00"/>
    <d v="2023-12-11T00:00:00"/>
    <d v="2023-12-11T00:00:00"/>
    <d v="2024-01-25T00:00:00"/>
    <d v="2024-01-25T00:00:00"/>
    <n v="102"/>
    <n v="0"/>
    <n v="1"/>
    <m/>
    <s v="ANZ"/>
    <m/>
    <x v="1"/>
    <x v="1"/>
    <n v="1"/>
    <n v="45"/>
    <x v="0"/>
  </r>
  <r>
    <s v="DL-04176"/>
    <s v="CUST-0902"/>
    <s v=""/>
    <x v="2"/>
    <s v="Closed Won"/>
    <s v="10881"/>
    <n v="10881"/>
    <x v="2"/>
    <x v="20"/>
    <x v="18"/>
    <s v="2024-12-11"/>
    <d v="2024-12-11T00:00:00"/>
    <d v="2025-03-07T00:00:00"/>
    <d v="2025-03-07T00:00:00"/>
    <d v="2025-04-11T00:00:00"/>
    <d v="2025-04-11T00:00:00"/>
    <n v="121"/>
    <n v="0"/>
    <n v="1"/>
    <n v="6.4"/>
    <s v="ANZ"/>
    <m/>
    <x v="1"/>
    <x v="2"/>
    <n v="1"/>
    <n v="35"/>
    <x v="0"/>
  </r>
  <r>
    <s v="DL-04177"/>
    <s v="CUST-0057"/>
    <s v="CMP-177"/>
    <x v="1"/>
    <s v="Qualification"/>
    <s v="204133"/>
    <n v="204133"/>
    <x v="6"/>
    <x v="10"/>
    <x v="9"/>
    <s v="2023-07-21"/>
    <d v="2023-07-21T00:00:00"/>
    <d v="2023-10-06T00:00:00"/>
    <d v="2023-10-06T00:00:00"/>
    <m/>
    <s v=""/>
    <m/>
    <n v="0"/>
    <n v="1"/>
    <n v="26.4"/>
    <s v="Middle East"/>
    <m/>
    <x v="0"/>
    <x v="1"/>
    <n v="0"/>
    <s v=""/>
    <x v="0"/>
  </r>
  <r>
    <s v="DL-04178"/>
    <s v="CUST-0704"/>
    <s v="CMP-215"/>
    <x v="4"/>
    <s v="Demo"/>
    <s v="$4,366"/>
    <n v="4366"/>
    <x v="4"/>
    <x v="6"/>
    <x v="2"/>
    <s v="2022-01-20"/>
    <d v="2022-01-20T00:00:00"/>
    <d v="2022-03-30T00:00:00"/>
    <d v="2022-03-30T00:00:00"/>
    <m/>
    <s v=""/>
    <m/>
    <n v="0"/>
    <n v="1"/>
    <n v="3.6"/>
    <s v="ANZ"/>
    <m/>
    <x v="0"/>
    <x v="1"/>
    <n v="0"/>
    <s v=""/>
    <x v="0"/>
  </r>
  <r>
    <s v="DL-04179"/>
    <s v="CUST-0256"/>
    <s v="CMP-038"/>
    <x v="1"/>
    <s v="Closed Won"/>
    <s v="$79,139"/>
    <n v="79139"/>
    <x v="5"/>
    <x v="20"/>
    <x v="18"/>
    <s v="2024-03-19"/>
    <d v="2024-03-19T00:00:00"/>
    <m/>
    <s v=""/>
    <d v="2024-08-25T00:00:00"/>
    <d v="2024-08-25T00:00:00"/>
    <n v="159"/>
    <n v="0"/>
    <n v="1"/>
    <n v="6.1"/>
    <s v="Middle East"/>
    <m/>
    <x v="1"/>
    <x v="0"/>
    <n v="1"/>
    <s v=""/>
    <x v="0"/>
  </r>
  <r>
    <s v="DL-04180"/>
    <s v="CUST-0887"/>
    <s v="CMP-316"/>
    <x v="3"/>
    <s v="Demo"/>
    <s v="8K"/>
    <n v="8000"/>
    <x v="1"/>
    <x v="15"/>
    <x v="14"/>
    <s v="2024-09-09"/>
    <d v="2024-09-09T00:00:00"/>
    <d v="2024-10-20T00:00:00"/>
    <d v="2024-10-20T00:00:00"/>
    <m/>
    <s v=""/>
    <m/>
    <n v="0"/>
    <n v="1"/>
    <n v="26.6"/>
    <s v="East Africa"/>
    <m/>
    <x v="0"/>
    <x v="1"/>
    <n v="0"/>
    <s v=""/>
    <x v="0"/>
  </r>
  <r>
    <s v="DL-04181"/>
    <s v="CUST-0810"/>
    <s v="CMP-221"/>
    <x v="4"/>
    <s v="Qualification"/>
    <s v="7K"/>
    <n v="7000"/>
    <x v="3"/>
    <x v="4"/>
    <x v="4"/>
    <s v="2022-02-12"/>
    <d v="2022-02-12T00:00:00"/>
    <d v="2022-08-11T00:00:00"/>
    <d v="2022-08-11T00:00:00"/>
    <m/>
    <s v=""/>
    <m/>
    <n v="0"/>
    <n v="1"/>
    <n v="4.2"/>
    <s v="East Africa"/>
    <m/>
    <x v="0"/>
    <x v="2"/>
    <n v="0"/>
    <s v=""/>
    <x v="0"/>
  </r>
  <r>
    <s v="DL-04182"/>
    <s v="CUST-1347"/>
    <s v=""/>
    <x v="0"/>
    <s v="Closed Won"/>
    <s v="3,115"/>
    <n v="3115"/>
    <x v="0"/>
    <x v="1"/>
    <x v="1"/>
    <s v="2023-03-24"/>
    <d v="2023-03-24T00:00:00"/>
    <d v="2023-08-13T00:00:00"/>
    <d v="2023-08-13T00:00:00"/>
    <d v="2023-08-17T00:00:00"/>
    <d v="2023-08-17T00:00:00"/>
    <n v="146"/>
    <n v="0"/>
    <n v="1"/>
    <n v="1.8"/>
    <s v="East Africa"/>
    <m/>
    <x v="1"/>
    <x v="0"/>
    <n v="1"/>
    <n v="4"/>
    <x v="1"/>
  </r>
  <r>
    <s v="DL-04183"/>
    <s v="CUST-0816"/>
    <s v="CMP-202"/>
    <x v="0"/>
    <s v="Closed Won"/>
    <s v="8K"/>
    <n v="8000"/>
    <x v="3"/>
    <x v="12"/>
    <x v="11"/>
    <s v="2022-06-11"/>
    <d v="2022-06-11T00:00:00"/>
    <d v="2022-07-06T00:00:00"/>
    <d v="2022-07-06T00:00:00"/>
    <d v="2022-12-12T00:00:00"/>
    <d v="2022-12-12T00:00:00"/>
    <n v="184"/>
    <n v="0"/>
    <n v="1"/>
    <m/>
    <s v="South Asia"/>
    <m/>
    <x v="1"/>
    <x v="2"/>
    <n v="1"/>
    <n v="159"/>
    <x v="0"/>
  </r>
  <r>
    <s v="DL-04184"/>
    <s v="CUST-1034"/>
    <s v="CMP-080"/>
    <x v="0"/>
    <s v="Closed Lost"/>
    <s v="6,627"/>
    <n v="6627"/>
    <x v="4"/>
    <x v="22"/>
    <x v="20"/>
    <s v="2023-04-29"/>
    <d v="2023-04-29T00:00:00"/>
    <d v="2023-10-25T00:00:00"/>
    <d v="2023-10-25T00:00:00"/>
    <d v="2023-09-05T00:00:00"/>
    <d v="2023-09-05T00:00:00"/>
    <n v="129"/>
    <n v="0"/>
    <n v="1"/>
    <n v="4.3"/>
    <s v="South Asia"/>
    <m/>
    <x v="2"/>
    <x v="1"/>
    <n v="1"/>
    <n v="-50"/>
    <x v="1"/>
  </r>
  <r>
    <s v="DL-04185"/>
    <s v="CUST-0900"/>
    <s v="CMP-349"/>
    <x v="3"/>
    <s v="Proposal"/>
    <s v="11977"/>
    <n v="11977"/>
    <x v="6"/>
    <x v="9"/>
    <x v="8"/>
    <s v="02/05/2022"/>
    <d v="2022-05-02T00:00:00"/>
    <d v="2022-10-20T00:00:00"/>
    <d v="2022-10-20T00:00:00"/>
    <m/>
    <s v=""/>
    <m/>
    <n v="0"/>
    <n v="1"/>
    <n v="9.5"/>
    <s v="Southeast Asia"/>
    <m/>
    <x v="0"/>
    <x v="2"/>
    <n v="0"/>
    <s v=""/>
    <x v="0"/>
  </r>
  <r>
    <s v="DL-04186"/>
    <s v="CUST-0402"/>
    <s v="CMP-378"/>
    <x v="3"/>
    <s v="Proposal"/>
    <s v="15476"/>
    <n v="15476"/>
    <x v="0"/>
    <x v="35"/>
    <x v="1"/>
    <s v="2023-04-24"/>
    <d v="2023-04-24T00:00:00"/>
    <d v="2023-06-06T00:00:00"/>
    <d v="2023-06-06T00:00:00"/>
    <m/>
    <s v=""/>
    <m/>
    <n v="0"/>
    <n v="1"/>
    <n v="11.6"/>
    <s v="Middle East"/>
    <m/>
    <x v="0"/>
    <x v="2"/>
    <n v="0"/>
    <s v=""/>
    <x v="0"/>
  </r>
  <r>
    <s v="DL-04187"/>
    <s v="CUST-0925"/>
    <s v="CMP-320"/>
    <x v="0"/>
    <s v="Closed Lost"/>
    <s v="8K"/>
    <n v="8000"/>
    <x v="5"/>
    <x v="9"/>
    <x v="8"/>
    <s v="2024-12-26"/>
    <d v="2024-12-26T00:00:00"/>
    <d v="2025-04-10T00:00:00"/>
    <d v="2025-04-10T00:00:00"/>
    <d v="2025-06-25T00:00:00"/>
    <d v="2025-06-25T00:00:00"/>
    <n v="181"/>
    <n v="0"/>
    <n v="1"/>
    <n v="3"/>
    <s v="Middle East"/>
    <m/>
    <x v="2"/>
    <x v="2"/>
    <n v="1"/>
    <n v="76"/>
    <x v="0"/>
  </r>
  <r>
    <s v="DL-04188"/>
    <s v="CUST-0762"/>
    <s v="CMP-237"/>
    <x v="4"/>
    <s v="Proposal"/>
    <s v="6K"/>
    <n v="6000"/>
    <x v="7"/>
    <x v="3"/>
    <x v="3"/>
    <s v="2024-08-09"/>
    <d v="2024-08-09T00:00:00"/>
    <d v="2024-11-05T00:00:00"/>
    <d v="2024-11-05T00:00:00"/>
    <m/>
    <s v=""/>
    <m/>
    <n v="0"/>
    <n v="1"/>
    <n v="6.5"/>
    <s v="East Africa"/>
    <m/>
    <x v="0"/>
    <x v="2"/>
    <n v="0"/>
    <s v=""/>
    <x v="0"/>
  </r>
  <r>
    <s v="DL-04189"/>
    <s v="CUST-0114"/>
    <s v="CMP-133"/>
    <x v="1"/>
    <s v="Proposal"/>
    <s v="203K"/>
    <n v="203000"/>
    <x v="5"/>
    <x v="22"/>
    <x v="20"/>
    <s v="2022-12-30"/>
    <d v="2022-12-30T00:00:00"/>
    <d v="2023-03-28T00:00:00"/>
    <d v="2023-03-28T00:00:00"/>
    <m/>
    <s v=""/>
    <m/>
    <n v="0"/>
    <n v="1"/>
    <n v="1.5"/>
    <s v="East Africa"/>
    <m/>
    <x v="0"/>
    <x v="1"/>
    <n v="0"/>
    <s v=""/>
    <x v="0"/>
  </r>
  <r>
    <s v="DL-04190"/>
    <s v="CUST-0235"/>
    <s v="CMP-364"/>
    <x v="3"/>
    <s v="Negotiation"/>
    <s v="9,450"/>
    <n v="9450"/>
    <x v="6"/>
    <x v="19"/>
    <x v="17"/>
    <s v="2022-07-16"/>
    <d v="2022-07-16T00:00:00"/>
    <d v="2022-08-19T00:00:00"/>
    <d v="2022-08-19T00:00:00"/>
    <m/>
    <s v=""/>
    <m/>
    <n v="0"/>
    <n v="1"/>
    <n v="33.4"/>
    <s v="Southeast Asia"/>
    <m/>
    <x v="0"/>
    <x v="2"/>
    <n v="0"/>
    <s v=""/>
    <x v="0"/>
  </r>
  <r>
    <s v="DL-04191"/>
    <s v="CUST-0158"/>
    <s v="CMP-382"/>
    <x v="1"/>
    <s v="Demo"/>
    <s v="87,939"/>
    <n v="87939"/>
    <x v="8"/>
    <x v="11"/>
    <x v="10"/>
    <s v="15/03/2024"/>
    <d v="2024-03-15T00:00:00"/>
    <d v="2024-07-27T00:00:00"/>
    <d v="2024-07-27T00:00:00"/>
    <m/>
    <s v=""/>
    <m/>
    <n v="0"/>
    <n v="1"/>
    <n v="18.3"/>
    <s v="Southeast Asia"/>
    <m/>
    <x v="0"/>
    <x v="2"/>
    <n v="0"/>
    <s v=""/>
    <x v="0"/>
  </r>
  <r>
    <s v="DL-04192"/>
    <s v="CUST-0841"/>
    <s v="CMP-344"/>
    <x v="3"/>
    <s v="Qualification"/>
    <s v="12282"/>
    <n v="12282"/>
    <x v="5"/>
    <x v="1"/>
    <x v="1"/>
    <s v="2024-06-11"/>
    <d v="2024-06-11T00:00:00"/>
    <d v="2024-07-07T00:00:00"/>
    <d v="2024-07-07T00:00:00"/>
    <m/>
    <s v=""/>
    <m/>
    <n v="0"/>
    <n v="1"/>
    <n v="23.5"/>
    <s v="East Africa"/>
    <m/>
    <x v="0"/>
    <x v="2"/>
    <n v="0"/>
    <s v=""/>
    <x v="0"/>
  </r>
  <r>
    <s v="DL-04193"/>
    <s v="CUST-1326"/>
    <s v="CMP-232"/>
    <x v="1"/>
    <s v="Closed Won"/>
    <s v="$82,685"/>
    <n v="82685"/>
    <x v="4"/>
    <x v="22"/>
    <x v="20"/>
    <s v="2022-01-11"/>
    <d v="2022-01-11T00:00:00"/>
    <m/>
    <s v=""/>
    <d v="2022-06-03T00:00:00"/>
    <d v="2022-06-03T00:00:00"/>
    <n v="143"/>
    <n v="1"/>
    <n v="2"/>
    <n v="17.899999999999999"/>
    <s v="Southeast Asia"/>
    <m/>
    <x v="1"/>
    <x v="1"/>
    <n v="1"/>
    <s v=""/>
    <x v="0"/>
  </r>
  <r>
    <s v="DL-04194"/>
    <s v="CUST-1088"/>
    <s v=""/>
    <x v="4"/>
    <s v="Proposal"/>
    <s v="12262"/>
    <n v="12262"/>
    <x v="3"/>
    <x v="25"/>
    <x v="21"/>
    <s v="2023-01-15"/>
    <d v="2023-01-15T00:00:00"/>
    <d v="2023-04-30T00:00:00"/>
    <d v="2023-04-30T00:00:00"/>
    <m/>
    <s v=""/>
    <m/>
    <n v="0"/>
    <n v="1"/>
    <m/>
    <s v="South Asia"/>
    <m/>
    <x v="0"/>
    <x v="0"/>
    <n v="0"/>
    <s v=""/>
    <x v="0"/>
  </r>
  <r>
    <s v="DL-04195"/>
    <s v="CUST-0263"/>
    <s v="CMP-330"/>
    <x v="4"/>
    <s v="Qualification"/>
    <s v="4178"/>
    <n v="4178"/>
    <x v="6"/>
    <x v="7"/>
    <x v="6"/>
    <s v="2022-03-02"/>
    <d v="2022-03-02T00:00:00"/>
    <d v="2022-06-27T00:00:00"/>
    <d v="2022-06-27T00:00:00"/>
    <m/>
    <s v=""/>
    <m/>
    <n v="0"/>
    <n v="1"/>
    <n v="5.7"/>
    <s v="ANZ"/>
    <m/>
    <x v="0"/>
    <x v="2"/>
    <n v="0"/>
    <s v=""/>
    <x v="0"/>
  </r>
  <r>
    <s v="DL-04196"/>
    <s v="CUST-0288"/>
    <s v="CMP-103"/>
    <x v="1"/>
    <s v="Negotiation"/>
    <s v="$55,969"/>
    <n v="55969"/>
    <x v="8"/>
    <x v="10"/>
    <x v="9"/>
    <s v="2022-10-17"/>
    <d v="2022-10-17T00:00:00"/>
    <d v="2022-11-17T00:00:00"/>
    <d v="2022-11-17T00:00:00"/>
    <m/>
    <s v=""/>
    <m/>
    <n v="0"/>
    <n v="1"/>
    <n v="10.6"/>
    <s v="South Asia"/>
    <m/>
    <x v="0"/>
    <x v="1"/>
    <n v="0"/>
    <s v=""/>
    <x v="0"/>
  </r>
  <r>
    <s v="DL-04197"/>
    <s v="CUST-0941"/>
    <s v=""/>
    <x v="3"/>
    <s v="Proposal"/>
    <s v="21,560"/>
    <n v="21560"/>
    <x v="6"/>
    <x v="6"/>
    <x v="2"/>
    <s v="2024-01-11"/>
    <d v="2024-01-11T00:00:00"/>
    <d v="2024-02-23T00:00:00"/>
    <d v="2024-02-23T00:00:00"/>
    <m/>
    <s v=""/>
    <m/>
    <n v="0"/>
    <n v="1"/>
    <m/>
    <s v="Middle East"/>
    <m/>
    <x v="0"/>
    <x v="0"/>
    <n v="0"/>
    <s v=""/>
    <x v="0"/>
  </r>
  <r>
    <s v="DL-04198"/>
    <s v="CUST-1007"/>
    <s v=""/>
    <x v="4"/>
    <s v="Prospecting"/>
    <s v="$4,960"/>
    <n v="4960"/>
    <x v="6"/>
    <x v="15"/>
    <x v="14"/>
    <s v="2023-05-06"/>
    <d v="2023-05-06T00:00:00"/>
    <d v="2023-08-22T00:00:00"/>
    <d v="2023-08-22T00:00:00"/>
    <m/>
    <s v=""/>
    <m/>
    <n v="0"/>
    <n v="1"/>
    <n v="14.7"/>
    <s v="South Asia"/>
    <m/>
    <x v="0"/>
    <x v="1"/>
    <n v="0"/>
    <s v=""/>
    <x v="0"/>
  </r>
  <r>
    <s v="DL-04199"/>
    <s v="CUST-0172"/>
    <s v="CMP-221"/>
    <x v="4"/>
    <s v="Demo"/>
    <s v="$6,563"/>
    <n v="6563"/>
    <x v="4"/>
    <x v="13"/>
    <x v="12"/>
    <s v="2023-02-10"/>
    <d v="2023-02-10T00:00:00"/>
    <d v="2023-03-06T00:00:00"/>
    <d v="2023-03-06T00:00:00"/>
    <m/>
    <s v=""/>
    <m/>
    <n v="0"/>
    <n v="1"/>
    <n v="2.4"/>
    <s v="South Asia"/>
    <m/>
    <x v="0"/>
    <x v="2"/>
    <n v="0"/>
    <s v=""/>
    <x v="0"/>
  </r>
  <r>
    <s v="DL-04200"/>
    <s v="CUST-0571"/>
    <s v=""/>
    <x v="0"/>
    <s v="Proposal"/>
    <s v="5835"/>
    <n v="5835"/>
    <x v="8"/>
    <x v="15"/>
    <x v="14"/>
    <s v="2023-07-28"/>
    <d v="2023-07-28T00:00:00"/>
    <d v="2023-09-04T00:00:00"/>
    <d v="2023-09-04T00:00:00"/>
    <m/>
    <s v=""/>
    <m/>
    <n v="0"/>
    <n v="1"/>
    <n v="28.8"/>
    <s v="Middle East"/>
    <m/>
    <x v="0"/>
    <x v="0"/>
    <n v="0"/>
    <s v="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7F1555-F738-4471-B59B-2435A494D6B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4:O23" firstHeaderRow="1" firstDataRow="2" firstDataCol="1"/>
  <pivotFields count="25">
    <pivotField showAll="0"/>
    <pivotField showAll="0"/>
    <pivotField showAll="0"/>
    <pivotField showAll="0">
      <items count="6">
        <item x="4"/>
        <item x="3"/>
        <item x="0"/>
        <item x="1"/>
        <item x="2"/>
        <item t="default"/>
      </items>
    </pivotField>
    <pivotField axis="axisRow" showAll="0">
      <items count="8">
        <item x="5"/>
        <item x="4"/>
        <item x="3"/>
        <item x="0"/>
        <item x="1"/>
        <item x="2"/>
        <item x="6"/>
        <item t="default"/>
      </items>
    </pivotField>
    <pivotField showAll="0"/>
    <pivotField dataField="1" numFmtId="1" showAll="0"/>
    <pivotField showAll="0"/>
    <pivotField showAll="0"/>
    <pivotField showAll="0"/>
    <pivotField showAll="0"/>
    <pivotField numFmtId="164" showAll="0">
      <items count="1071">
        <item x="322"/>
        <item x="9"/>
        <item x="426"/>
        <item x="1012"/>
        <item x="843"/>
        <item x="540"/>
        <item x="332"/>
        <item x="574"/>
        <item x="449"/>
        <item x="784"/>
        <item x="639"/>
        <item x="61"/>
        <item x="715"/>
        <item x="477"/>
        <item x="114"/>
        <item x="767"/>
        <item x="681"/>
        <item x="99"/>
        <item x="91"/>
        <item x="960"/>
        <item x="168"/>
        <item x="663"/>
        <item x="764"/>
        <item x="372"/>
        <item x="609"/>
        <item x="269"/>
        <item x="703"/>
        <item x="53"/>
        <item x="504"/>
        <item x="890"/>
        <item x="344"/>
        <item x="944"/>
        <item x="976"/>
        <item x="186"/>
        <item x="907"/>
        <item x="512"/>
        <item x="766"/>
        <item x="214"/>
        <item x="906"/>
        <item x="1024"/>
        <item x="853"/>
        <item x="1029"/>
        <item x="892"/>
        <item x="50"/>
        <item x="733"/>
        <item x="458"/>
        <item x="341"/>
        <item x="636"/>
        <item x="763"/>
        <item x="271"/>
        <item x="328"/>
        <item x="789"/>
        <item x="234"/>
        <item x="110"/>
        <item x="1055"/>
        <item x="599"/>
        <item x="197"/>
        <item x="242"/>
        <item x="729"/>
        <item x="147"/>
        <item x="134"/>
        <item x="387"/>
        <item x="475"/>
        <item x="735"/>
        <item x="861"/>
        <item x="125"/>
        <item x="228"/>
        <item x="150"/>
        <item x="650"/>
        <item x="868"/>
        <item x="360"/>
        <item x="0"/>
        <item x="498"/>
        <item x="34"/>
        <item x="483"/>
        <item x="902"/>
        <item x="928"/>
        <item x="467"/>
        <item x="158"/>
        <item x="7"/>
        <item x="349"/>
        <item x="1050"/>
        <item x="259"/>
        <item x="800"/>
        <item x="819"/>
        <item x="933"/>
        <item x="704"/>
        <item x="984"/>
        <item x="306"/>
        <item x="607"/>
        <item x="216"/>
        <item x="688"/>
        <item x="770"/>
        <item x="295"/>
        <item x="393"/>
        <item x="255"/>
        <item x="201"/>
        <item x="543"/>
        <item x="584"/>
        <item x="866"/>
        <item x="40"/>
        <item x="137"/>
        <item x="941"/>
        <item x="443"/>
        <item x="546"/>
        <item x="677"/>
        <item x="673"/>
        <item x="662"/>
        <item x="591"/>
        <item x="755"/>
        <item x="1001"/>
        <item x="854"/>
        <item x="98"/>
        <item x="674"/>
        <item x="84"/>
        <item x="576"/>
        <item x="183"/>
        <item x="212"/>
        <item x="915"/>
        <item x="486"/>
        <item x="260"/>
        <item x="842"/>
        <item x="911"/>
        <item x="531"/>
        <item x="124"/>
        <item x="707"/>
        <item x="245"/>
        <item x="856"/>
        <item x="37"/>
        <item x="389"/>
        <item x="666"/>
        <item x="118"/>
        <item x="370"/>
        <item x="678"/>
        <item x="35"/>
        <item x="1023"/>
        <item x="990"/>
        <item x="708"/>
        <item x="730"/>
        <item x="980"/>
        <item x="899"/>
        <item x="185"/>
        <item x="414"/>
        <item x="1021"/>
        <item x="181"/>
        <item x="408"/>
        <item x="1044"/>
        <item x="499"/>
        <item x="230"/>
        <item x="293"/>
        <item x="462"/>
        <item x="48"/>
        <item x="560"/>
        <item x="179"/>
        <item x="848"/>
        <item x="810"/>
        <item x="63"/>
        <item x="586"/>
        <item x="929"/>
        <item x="299"/>
        <item x="896"/>
        <item x="30"/>
        <item x="62"/>
        <item x="243"/>
        <item x="994"/>
        <item x="857"/>
        <item x="1068"/>
        <item x="292"/>
        <item x="551"/>
        <item x="1010"/>
        <item x="689"/>
        <item x="192"/>
        <item x="943"/>
        <item x="754"/>
        <item x="272"/>
        <item x="747"/>
        <item x="903"/>
        <item x="839"/>
        <item x="675"/>
        <item x="1059"/>
        <item x="227"/>
        <item x="1041"/>
        <item x="237"/>
        <item x="374"/>
        <item x="671"/>
        <item x="254"/>
        <item x="169"/>
        <item x="541"/>
        <item x="863"/>
        <item x="156"/>
        <item x="492"/>
        <item x="13"/>
        <item x="908"/>
        <item x="366"/>
        <item x="112"/>
        <item x="965"/>
        <item x="206"/>
        <item x="949"/>
        <item x="900"/>
        <item x="835"/>
        <item x="1000"/>
        <item x="833"/>
        <item x="95"/>
        <item x="926"/>
        <item x="235"/>
        <item x="384"/>
        <item x="714"/>
        <item x="710"/>
        <item x="954"/>
        <item x="434"/>
        <item x="64"/>
        <item x="756"/>
        <item x="22"/>
        <item x="85"/>
        <item x="817"/>
        <item x="1036"/>
        <item x="587"/>
        <item x="432"/>
        <item x="224"/>
        <item x="1011"/>
        <item x="659"/>
        <item x="93"/>
        <item x="610"/>
        <item x="399"/>
        <item x="11"/>
        <item x="103"/>
        <item x="479"/>
        <item x="880"/>
        <item x="120"/>
        <item x="920"/>
        <item x="410"/>
        <item x="300"/>
        <item x="914"/>
        <item x="615"/>
        <item x="745"/>
        <item x="732"/>
        <item x="279"/>
        <item x="1032"/>
        <item x="521"/>
        <item x="936"/>
        <item x="554"/>
        <item x="69"/>
        <item x="509"/>
        <item x="231"/>
        <item x="938"/>
        <item x="356"/>
        <item x="307"/>
        <item x="844"/>
        <item x="482"/>
        <item x="290"/>
        <item x="340"/>
        <item x="987"/>
        <item x="1005"/>
        <item x="77"/>
        <item x="547"/>
        <item x="176"/>
        <item x="461"/>
        <item x="909"/>
        <item x="1061"/>
        <item x="380"/>
        <item x="383"/>
        <item x="534"/>
        <item x="1035"/>
        <item x="881"/>
        <item x="572"/>
        <item x="930"/>
        <item x="111"/>
        <item x="802"/>
        <item x="89"/>
        <item x="740"/>
        <item x="613"/>
        <item x="640"/>
        <item x="667"/>
        <item x="565"/>
        <item x="690"/>
        <item x="175"/>
        <item x="244"/>
        <item x="285"/>
        <item x="113"/>
        <item x="683"/>
        <item x="549"/>
        <item x="982"/>
        <item x="28"/>
        <item x="202"/>
        <item x="765"/>
        <item x="627"/>
        <item x="403"/>
        <item x="1043"/>
        <item x="1067"/>
        <item x="648"/>
        <item x="526"/>
        <item x="581"/>
        <item x="136"/>
        <item x="873"/>
        <item x="43"/>
        <item x="1040"/>
        <item x="713"/>
        <item x="867"/>
        <item x="978"/>
        <item x="278"/>
        <item x="957"/>
        <item x="149"/>
        <item x="697"/>
        <item x="394"/>
        <item x="491"/>
        <item x="538"/>
        <item x="8"/>
        <item x="456"/>
        <item x="500"/>
        <item x="744"/>
        <item x="248"/>
        <item x="824"/>
        <item x="883"/>
        <item x="405"/>
        <item x="5"/>
        <item x="919"/>
        <item x="625"/>
        <item x="603"/>
        <item x="55"/>
        <item x="133"/>
        <item x="423"/>
        <item x="786"/>
        <item x="236"/>
        <item x="831"/>
        <item x="1048"/>
        <item x="934"/>
        <item x="700"/>
        <item x="815"/>
        <item x="166"/>
        <item x="525"/>
        <item x="840"/>
        <item x="87"/>
        <item x="286"/>
        <item x="108"/>
        <item x="594"/>
        <item x="924"/>
        <item x="761"/>
        <item x="225"/>
        <item x="590"/>
        <item x="19"/>
        <item x="424"/>
        <item x="702"/>
        <item x="921"/>
        <item x="325"/>
        <item x="967"/>
        <item x="187"/>
        <item x="144"/>
        <item x="977"/>
        <item x="140"/>
        <item x="447"/>
        <item x="468"/>
        <item x="999"/>
        <item x="1016"/>
        <item x="217"/>
        <item x="324"/>
        <item x="989"/>
        <item x="602"/>
        <item x="1002"/>
        <item x="407"/>
        <item x="101"/>
        <item x="100"/>
        <item x="816"/>
        <item x="264"/>
        <item x="381"/>
        <item x="964"/>
        <item x="277"/>
        <item x="945"/>
        <item x="291"/>
        <item x="718"/>
        <item x="412"/>
        <item x="107"/>
        <item x="910"/>
        <item x="146"/>
        <item x="276"/>
        <item x="1058"/>
        <item x="725"/>
        <item x="694"/>
        <item x="712"/>
        <item x="614"/>
        <item x="1007"/>
        <item x="795"/>
        <item x="552"/>
        <item x="311"/>
        <item x="562"/>
        <item x="788"/>
        <item x="573"/>
        <item x="1017"/>
        <item x="643"/>
        <item x="612"/>
        <item x="2"/>
        <item x="336"/>
        <item x="123"/>
        <item x="284"/>
        <item x="779"/>
        <item x="411"/>
        <item x="153"/>
        <item x="12"/>
        <item x="161"/>
        <item x="487"/>
        <item x="1051"/>
        <item x="1028"/>
        <item x="962"/>
        <item x="657"/>
        <item x="195"/>
        <item x="946"/>
        <item x="376"/>
        <item x="963"/>
        <item x="760"/>
        <item x="188"/>
        <item x="626"/>
        <item x="721"/>
        <item x="698"/>
        <item x="253"/>
        <item x="398"/>
        <item x="478"/>
        <item x="203"/>
        <item x="634"/>
        <item x="726"/>
        <item x="871"/>
        <item x="1053"/>
        <item x="207"/>
        <item x="542"/>
        <item x="595"/>
        <item x="25"/>
        <item x="561"/>
        <item x="256"/>
        <item x="711"/>
        <item x="362"/>
        <item x="347"/>
        <item x="847"/>
        <item x="102"/>
        <item x="1046"/>
        <item x="814"/>
        <item x="148"/>
        <item x="130"/>
        <item x="621"/>
        <item x="564"/>
        <item x="1018"/>
        <item x="388"/>
        <item x="771"/>
        <item x="734"/>
        <item x="75"/>
        <item x="620"/>
        <item x="431"/>
        <item x="261"/>
        <item x="751"/>
        <item x="363"/>
        <item x="691"/>
        <item x="16"/>
        <item x="36"/>
        <item x="801"/>
        <item x="981"/>
        <item x="872"/>
        <item x="600"/>
        <item x="912"/>
        <item x="606"/>
        <item x="252"/>
        <item x="316"/>
        <item x="885"/>
        <item x="371"/>
        <item x="454"/>
        <item x="811"/>
        <item x="4"/>
        <item x="769"/>
        <item x="289"/>
        <item x="577"/>
        <item x="473"/>
        <item x="193"/>
        <item x="128"/>
        <item x="361"/>
        <item x="367"/>
        <item x="339"/>
        <item x="429"/>
        <item x="517"/>
        <item x="280"/>
        <item x="836"/>
        <item x="798"/>
        <item x="720"/>
        <item x="838"/>
        <item x="927"/>
        <item x="378"/>
        <item x="731"/>
        <item x="172"/>
        <item x="296"/>
        <item x="1033"/>
        <item x="213"/>
        <item x="222"/>
        <item x="329"/>
        <item x="484"/>
        <item x="46"/>
        <item x="905"/>
        <item x="204"/>
        <item x="379"/>
        <item x="421"/>
        <item x="249"/>
        <item x="440"/>
        <item x="215"/>
        <item x="593"/>
        <item x="189"/>
        <item x="535"/>
        <item x="309"/>
        <item x="742"/>
        <item x="992"/>
        <item x="1069"/>
        <item x="308"/>
        <item x="1"/>
        <item x="749"/>
        <item x="142"/>
        <item x="524"/>
        <item x="778"/>
        <item x="180"/>
        <item x="973"/>
        <item x="174"/>
        <item x="78"/>
        <item x="436"/>
        <item x="611"/>
        <item x="917"/>
        <item x="850"/>
        <item x="834"/>
        <item x="446"/>
        <item x="54"/>
        <item x="623"/>
        <item x="958"/>
        <item x="837"/>
        <item x="494"/>
        <item x="460"/>
        <item x="1056"/>
        <item x="495"/>
        <item x="355"/>
        <item x="218"/>
        <item x="1065"/>
        <item x="522"/>
        <item x="205"/>
        <item x="1049"/>
        <item x="318"/>
        <item x="790"/>
        <item x="991"/>
        <item x="695"/>
        <item x="52"/>
        <item x="27"/>
        <item x="876"/>
        <item x="762"/>
        <item x="894"/>
        <item x="73"/>
        <item x="117"/>
        <item x="294"/>
        <item x="320"/>
        <item x="575"/>
        <item x="661"/>
        <item x="820"/>
        <item x="143"/>
        <item x="514"/>
        <item x="693"/>
        <item x="758"/>
        <item x="270"/>
        <item x="979"/>
        <item x="898"/>
        <item x="303"/>
        <item x="241"/>
        <item x="119"/>
        <item x="257"/>
        <item x="159"/>
        <item x="82"/>
        <item x="520"/>
        <item x="596"/>
        <item x="21"/>
        <item x="523"/>
        <item x="672"/>
        <item x="442"/>
        <item x="886"/>
        <item x="1020"/>
        <item x="83"/>
        <item x="481"/>
        <item x="74"/>
        <item x="409"/>
        <item x="932"/>
        <item x="151"/>
        <item x="1062"/>
        <item x="275"/>
        <item x="66"/>
        <item x="1064"/>
        <item x="825"/>
        <item x="862"/>
        <item x="687"/>
        <item x="26"/>
        <item x="510"/>
        <item x="141"/>
        <item x="465"/>
        <item x="221"/>
        <item x="313"/>
        <item x="555"/>
        <item x="1031"/>
        <item x="676"/>
        <item x="821"/>
        <item x="139"/>
        <item x="368"/>
        <item x="348"/>
        <item x="171"/>
        <item x="792"/>
        <item x="327"/>
        <item x="359"/>
        <item x="496"/>
        <item x="722"/>
        <item x="401"/>
        <item x="809"/>
        <item x="24"/>
        <item x="469"/>
        <item x="559"/>
        <item x="390"/>
        <item x="250"/>
        <item x="338"/>
        <item x="752"/>
        <item x="515"/>
        <item x="72"/>
        <item x="79"/>
        <item x="435"/>
        <item x="736"/>
        <item x="10"/>
        <item x="157"/>
        <item x="391"/>
        <item x="624"/>
        <item x="32"/>
        <item x="282"/>
        <item x="649"/>
        <item x="337"/>
        <item x="131"/>
        <item x="655"/>
        <item x="641"/>
        <item x="194"/>
        <item x="772"/>
        <item x="781"/>
        <item x="706"/>
        <item x="501"/>
        <item x="463"/>
        <item x="884"/>
        <item x="937"/>
        <item x="830"/>
        <item x="782"/>
        <item x="647"/>
        <item x="511"/>
        <item x="888"/>
        <item x="1039"/>
        <item x="345"/>
        <item x="209"/>
        <item x="913"/>
        <item x="502"/>
        <item x="314"/>
        <item x="493"/>
        <item x="956"/>
        <item x="893"/>
        <item x="874"/>
        <item x="425"/>
        <item x="533"/>
        <item x="430"/>
        <item x="68"/>
        <item x="427"/>
        <item x="92"/>
        <item x="818"/>
        <item x="452"/>
        <item x="1008"/>
        <item x="959"/>
        <item x="827"/>
        <item x="441"/>
        <item x="879"/>
        <item x="422"/>
        <item x="971"/>
        <item x="532"/>
        <item x="58"/>
        <item x="826"/>
        <item x="451"/>
        <item x="972"/>
        <item x="283"/>
        <item x="450"/>
        <item x="268"/>
        <item x="680"/>
        <item x="353"/>
        <item x="841"/>
        <item x="993"/>
        <item x="233"/>
        <item x="701"/>
        <item x="444"/>
        <item x="918"/>
        <item x="415"/>
        <item x="1027"/>
        <item x="358"/>
        <item x="439"/>
        <item x="628"/>
        <item x="395"/>
        <item x="739"/>
        <item x="682"/>
        <item x="392"/>
        <item x="536"/>
        <item x="1047"/>
        <item x="503"/>
        <item x="417"/>
        <item x="453"/>
        <item x="104"/>
        <item x="116"/>
        <item x="51"/>
        <item x="537"/>
        <item x="895"/>
        <item x="18"/>
        <item x="1015"/>
        <item x="952"/>
        <item x="699"/>
        <item x="570"/>
        <item x="488"/>
        <item x="887"/>
        <item x="813"/>
        <item x="935"/>
        <item x="208"/>
        <item x="155"/>
        <item x="955"/>
        <item x="961"/>
        <item x="891"/>
        <item x="406"/>
        <item x="696"/>
        <item x="191"/>
        <item x="335"/>
        <item x="177"/>
        <item x="386"/>
        <item x="466"/>
        <item x="849"/>
        <item x="301"/>
        <item x="969"/>
        <item x="637"/>
        <item x="951"/>
        <item x="170"/>
        <item x="33"/>
        <item x="448"/>
        <item x="464"/>
        <item x="968"/>
        <item x="1013"/>
        <item x="601"/>
        <item x="947"/>
        <item x="545"/>
        <item x="796"/>
        <item x="17"/>
        <item x="685"/>
        <item x="716"/>
        <item x="489"/>
        <item x="127"/>
        <item x="553"/>
        <item x="793"/>
        <item x="3"/>
        <item x="679"/>
        <item x="126"/>
        <item x="164"/>
        <item x="859"/>
        <item x="996"/>
        <item x="145"/>
        <item x="263"/>
        <item x="651"/>
        <item x="413"/>
        <item x="471"/>
        <item x="476"/>
        <item x="787"/>
        <item x="281"/>
        <item x="455"/>
        <item x="315"/>
        <item x="373"/>
        <item x="516"/>
        <item x="622"/>
        <item x="331"/>
        <item x="1066"/>
        <item x="940"/>
        <item x="589"/>
        <item x="803"/>
        <item x="416"/>
        <item x="1057"/>
        <item x="777"/>
        <item x="877"/>
        <item x="198"/>
        <item x="223"/>
        <item x="343"/>
        <item x="597"/>
        <item x="931"/>
        <item x="196"/>
        <item x="132"/>
        <item x="717"/>
        <item x="80"/>
        <item x="167"/>
        <item x="267"/>
        <item x="1025"/>
        <item x="986"/>
        <item x="948"/>
        <item x="44"/>
        <item x="922"/>
        <item x="165"/>
        <item x="669"/>
        <item x="23"/>
        <item x="656"/>
        <item x="76"/>
        <item x="518"/>
        <item x="1014"/>
        <item x="342"/>
        <item x="855"/>
        <item x="505"/>
        <item x="304"/>
        <item x="743"/>
        <item x="985"/>
        <item x="975"/>
        <item x="753"/>
        <item x="519"/>
        <item x="178"/>
        <item x="852"/>
        <item x="812"/>
        <item x="109"/>
        <item x="472"/>
        <item x="333"/>
        <item x="527"/>
        <item x="773"/>
        <item x="219"/>
        <item x="6"/>
        <item x="692"/>
        <item x="1037"/>
        <item x="724"/>
        <item x="563"/>
        <item x="1009"/>
        <item x="942"/>
        <item x="20"/>
        <item x="138"/>
        <item x="633"/>
        <item x="617"/>
        <item x="635"/>
        <item x="644"/>
        <item x="558"/>
        <item x="774"/>
        <item x="618"/>
        <item x="878"/>
        <item x="668"/>
        <item x="490"/>
        <item x="220"/>
        <item x="858"/>
        <item x="81"/>
        <item x="582"/>
        <item x="480"/>
        <item x="247"/>
        <item x="539"/>
        <item x="302"/>
        <item x="319"/>
        <item x="397"/>
        <item x="288"/>
        <item x="916"/>
        <item x="869"/>
        <item x="658"/>
        <item x="274"/>
        <item x="1063"/>
        <item x="686"/>
        <item x="864"/>
        <item x="346"/>
        <item x="829"/>
        <item x="645"/>
        <item x="870"/>
        <item x="365"/>
        <item x="105"/>
        <item x="897"/>
        <item x="604"/>
        <item x="513"/>
        <item x="1006"/>
        <item x="160"/>
        <item x="396"/>
        <item x="794"/>
        <item x="321"/>
        <item x="664"/>
        <item x="42"/>
        <item x="106"/>
        <item x="995"/>
        <item x="258"/>
        <item x="420"/>
        <item x="199"/>
        <item x="983"/>
        <item x="566"/>
        <item x="775"/>
        <item x="528"/>
        <item x="1004"/>
        <item x="29"/>
        <item x="569"/>
        <item x="719"/>
        <item x="750"/>
        <item x="485"/>
        <item x="970"/>
        <item x="90"/>
        <item x="865"/>
        <item x="585"/>
        <item x="240"/>
        <item x="239"/>
        <item x="1045"/>
        <item x="580"/>
        <item x="966"/>
        <item x="665"/>
        <item x="262"/>
        <item x="1038"/>
        <item x="330"/>
        <item x="1060"/>
        <item x="67"/>
        <item x="135"/>
        <item x="583"/>
        <item x="369"/>
        <item x="14"/>
        <item x="882"/>
        <item x="785"/>
        <item x="923"/>
        <item x="457"/>
        <item x="901"/>
        <item x="287"/>
        <item x="238"/>
        <item x="162"/>
        <item x="988"/>
        <item x="265"/>
        <item x="889"/>
        <item x="557"/>
        <item x="568"/>
        <item x="211"/>
        <item x="768"/>
        <item x="974"/>
        <item x="470"/>
        <item x="70"/>
        <item x="684"/>
        <item x="550"/>
        <item x="588"/>
        <item x="94"/>
        <item x="619"/>
        <item x="953"/>
        <item x="31"/>
        <item x="728"/>
        <item x="738"/>
        <item x="310"/>
        <item x="851"/>
        <item x="438"/>
        <item x="508"/>
        <item x="232"/>
        <item x="727"/>
        <item x="642"/>
        <item x="246"/>
        <item x="210"/>
        <item x="402"/>
        <item x="385"/>
        <item x="652"/>
        <item x="129"/>
        <item x="823"/>
        <item x="832"/>
        <item x="748"/>
        <item x="375"/>
        <item x="723"/>
        <item x="298"/>
        <item x="860"/>
        <item x="56"/>
        <item x="419"/>
        <item x="97"/>
        <item x="377"/>
        <item x="459"/>
        <item x="115"/>
        <item x="229"/>
        <item x="297"/>
        <item x="173"/>
        <item x="38"/>
        <item x="1022"/>
        <item x="352"/>
        <item x="354"/>
        <item x="418"/>
        <item x="226"/>
        <item x="548"/>
        <item x="997"/>
        <item x="529"/>
        <item x="759"/>
        <item x="579"/>
        <item x="646"/>
        <item x="506"/>
        <item x="47"/>
        <item x="950"/>
        <item x="200"/>
        <item x="630"/>
        <item x="629"/>
        <item x="799"/>
        <item x="670"/>
        <item x="326"/>
        <item x="152"/>
        <item x="49"/>
        <item x="544"/>
        <item x="182"/>
        <item x="904"/>
        <item x="251"/>
        <item x="638"/>
        <item x="184"/>
        <item x="806"/>
        <item x="122"/>
        <item x="59"/>
        <item x="709"/>
        <item x="404"/>
        <item x="998"/>
        <item x="437"/>
        <item x="351"/>
        <item x="845"/>
        <item x="592"/>
        <item x="741"/>
        <item x="556"/>
        <item x="305"/>
        <item x="357"/>
        <item x="757"/>
        <item x="616"/>
        <item x="1003"/>
        <item x="631"/>
        <item x="807"/>
        <item x="428"/>
        <item x="737"/>
        <item x="791"/>
        <item x="805"/>
        <item x="266"/>
        <item x="15"/>
        <item x="1030"/>
        <item x="1026"/>
        <item x="808"/>
        <item x="86"/>
        <item x="1052"/>
        <item x="598"/>
        <item x="797"/>
        <item x="60"/>
        <item x="746"/>
        <item x="608"/>
        <item x="654"/>
        <item x="846"/>
        <item x="88"/>
        <item x="776"/>
        <item x="474"/>
        <item x="939"/>
        <item x="65"/>
        <item x="39"/>
        <item x="71"/>
        <item x="925"/>
        <item x="828"/>
        <item x="433"/>
        <item x="507"/>
        <item x="323"/>
        <item x="530"/>
        <item x="822"/>
        <item x="497"/>
        <item x="875"/>
        <item x="1034"/>
        <item x="400"/>
        <item x="632"/>
        <item x="1054"/>
        <item x="605"/>
        <item x="190"/>
        <item x="783"/>
        <item x="121"/>
        <item x="445"/>
        <item x="705"/>
        <item x="653"/>
        <item x="312"/>
        <item x="578"/>
        <item x="571"/>
        <item x="317"/>
        <item x="334"/>
        <item x="1042"/>
        <item x="1019"/>
        <item x="804"/>
        <item x="41"/>
        <item x="660"/>
        <item x="96"/>
        <item x="350"/>
        <item x="273"/>
        <item x="382"/>
        <item x="163"/>
        <item x="364"/>
        <item x="780"/>
        <item x="57"/>
        <item x="567"/>
        <item x="154"/>
        <item x="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2"/>
        <item x="4"/>
        <item x="0"/>
        <item x="3"/>
        <item x="1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Deal_Value_USD Clean" fld="6" subtotal="average" baseField="4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55C285-0E24-4033-87AC-A035F00D7AA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E51" firstHeaderRow="1" firstDataRow="2" firstDataCol="1"/>
  <pivotFields count="25">
    <pivotField dataField="1" showAll="0"/>
    <pivotField showAll="0"/>
    <pivotField showAll="0"/>
    <pivotField showAll="0">
      <items count="6">
        <item x="4"/>
        <item x="3"/>
        <item x="0"/>
        <item x="1"/>
        <item x="2"/>
        <item t="default"/>
      </items>
    </pivotField>
    <pivotField showAll="0"/>
    <pivotField showAll="0"/>
    <pivotField numFmtId="1" showAll="0"/>
    <pivotField showAll="0"/>
    <pivotField showAll="0"/>
    <pivotField showAll="0"/>
    <pivotField showAll="0"/>
    <pivotField numFmtId="164" showAll="0">
      <items count="1071">
        <item x="322"/>
        <item x="9"/>
        <item x="426"/>
        <item x="1012"/>
        <item x="843"/>
        <item x="540"/>
        <item x="332"/>
        <item x="574"/>
        <item x="449"/>
        <item x="784"/>
        <item x="639"/>
        <item x="61"/>
        <item x="715"/>
        <item x="477"/>
        <item x="114"/>
        <item x="767"/>
        <item x="681"/>
        <item x="99"/>
        <item x="91"/>
        <item x="960"/>
        <item x="168"/>
        <item x="663"/>
        <item x="764"/>
        <item x="372"/>
        <item x="609"/>
        <item x="269"/>
        <item x="703"/>
        <item x="53"/>
        <item x="504"/>
        <item x="890"/>
        <item x="344"/>
        <item x="944"/>
        <item x="976"/>
        <item x="186"/>
        <item x="907"/>
        <item x="512"/>
        <item x="766"/>
        <item x="214"/>
        <item x="906"/>
        <item x="1024"/>
        <item x="853"/>
        <item x="1029"/>
        <item x="892"/>
        <item x="50"/>
        <item x="733"/>
        <item x="458"/>
        <item x="341"/>
        <item x="636"/>
        <item x="763"/>
        <item x="271"/>
        <item x="328"/>
        <item x="789"/>
        <item x="234"/>
        <item x="110"/>
        <item x="1055"/>
        <item x="599"/>
        <item x="197"/>
        <item x="242"/>
        <item x="729"/>
        <item x="147"/>
        <item x="134"/>
        <item x="387"/>
        <item x="475"/>
        <item x="735"/>
        <item x="861"/>
        <item x="125"/>
        <item x="228"/>
        <item x="150"/>
        <item x="650"/>
        <item x="868"/>
        <item x="360"/>
        <item x="0"/>
        <item x="498"/>
        <item x="34"/>
        <item x="483"/>
        <item x="902"/>
        <item x="928"/>
        <item x="467"/>
        <item x="158"/>
        <item x="7"/>
        <item x="349"/>
        <item x="1050"/>
        <item x="259"/>
        <item x="800"/>
        <item x="819"/>
        <item x="933"/>
        <item x="704"/>
        <item x="984"/>
        <item x="306"/>
        <item x="607"/>
        <item x="216"/>
        <item x="688"/>
        <item x="770"/>
        <item x="295"/>
        <item x="393"/>
        <item x="255"/>
        <item x="201"/>
        <item x="543"/>
        <item x="584"/>
        <item x="866"/>
        <item x="40"/>
        <item x="137"/>
        <item x="941"/>
        <item x="443"/>
        <item x="546"/>
        <item x="677"/>
        <item x="673"/>
        <item x="662"/>
        <item x="591"/>
        <item x="755"/>
        <item x="1001"/>
        <item x="854"/>
        <item x="98"/>
        <item x="674"/>
        <item x="84"/>
        <item x="576"/>
        <item x="183"/>
        <item x="212"/>
        <item x="915"/>
        <item x="486"/>
        <item x="260"/>
        <item x="842"/>
        <item x="911"/>
        <item x="531"/>
        <item x="124"/>
        <item x="707"/>
        <item x="245"/>
        <item x="856"/>
        <item x="37"/>
        <item x="389"/>
        <item x="666"/>
        <item x="118"/>
        <item x="370"/>
        <item x="678"/>
        <item x="35"/>
        <item x="1023"/>
        <item x="990"/>
        <item x="708"/>
        <item x="730"/>
        <item x="980"/>
        <item x="899"/>
        <item x="185"/>
        <item x="414"/>
        <item x="1021"/>
        <item x="181"/>
        <item x="408"/>
        <item x="1044"/>
        <item x="499"/>
        <item x="230"/>
        <item x="293"/>
        <item x="462"/>
        <item x="48"/>
        <item x="560"/>
        <item x="179"/>
        <item x="848"/>
        <item x="810"/>
        <item x="63"/>
        <item x="586"/>
        <item x="929"/>
        <item x="299"/>
        <item x="896"/>
        <item x="30"/>
        <item x="62"/>
        <item x="243"/>
        <item x="994"/>
        <item x="857"/>
        <item x="1068"/>
        <item x="292"/>
        <item x="551"/>
        <item x="1010"/>
        <item x="689"/>
        <item x="192"/>
        <item x="943"/>
        <item x="754"/>
        <item x="272"/>
        <item x="747"/>
        <item x="903"/>
        <item x="839"/>
        <item x="675"/>
        <item x="1059"/>
        <item x="227"/>
        <item x="1041"/>
        <item x="237"/>
        <item x="374"/>
        <item x="671"/>
        <item x="254"/>
        <item x="169"/>
        <item x="541"/>
        <item x="863"/>
        <item x="156"/>
        <item x="492"/>
        <item x="13"/>
        <item x="908"/>
        <item x="366"/>
        <item x="112"/>
        <item x="965"/>
        <item x="206"/>
        <item x="949"/>
        <item x="900"/>
        <item x="835"/>
        <item x="1000"/>
        <item x="833"/>
        <item x="95"/>
        <item x="926"/>
        <item x="235"/>
        <item x="384"/>
        <item x="714"/>
        <item x="710"/>
        <item x="954"/>
        <item x="434"/>
        <item x="64"/>
        <item x="756"/>
        <item x="22"/>
        <item x="85"/>
        <item x="817"/>
        <item x="1036"/>
        <item x="587"/>
        <item x="432"/>
        <item x="224"/>
        <item x="1011"/>
        <item x="659"/>
        <item x="93"/>
        <item x="610"/>
        <item x="399"/>
        <item x="11"/>
        <item x="103"/>
        <item x="479"/>
        <item x="880"/>
        <item x="120"/>
        <item x="920"/>
        <item x="410"/>
        <item x="300"/>
        <item x="914"/>
        <item x="615"/>
        <item x="745"/>
        <item x="732"/>
        <item x="279"/>
        <item x="1032"/>
        <item x="521"/>
        <item x="936"/>
        <item x="554"/>
        <item x="69"/>
        <item x="509"/>
        <item x="231"/>
        <item x="938"/>
        <item x="356"/>
        <item x="307"/>
        <item x="844"/>
        <item x="482"/>
        <item x="290"/>
        <item x="340"/>
        <item x="987"/>
        <item x="1005"/>
        <item x="77"/>
        <item x="547"/>
        <item x="176"/>
        <item x="461"/>
        <item x="909"/>
        <item x="1061"/>
        <item x="380"/>
        <item x="383"/>
        <item x="534"/>
        <item x="1035"/>
        <item x="881"/>
        <item x="572"/>
        <item x="930"/>
        <item x="111"/>
        <item x="802"/>
        <item x="89"/>
        <item x="740"/>
        <item x="613"/>
        <item x="640"/>
        <item x="667"/>
        <item x="565"/>
        <item x="690"/>
        <item x="175"/>
        <item x="244"/>
        <item x="285"/>
        <item x="113"/>
        <item x="683"/>
        <item x="549"/>
        <item x="982"/>
        <item x="28"/>
        <item x="202"/>
        <item x="765"/>
        <item x="627"/>
        <item x="403"/>
        <item x="1043"/>
        <item x="1067"/>
        <item x="648"/>
        <item x="526"/>
        <item x="581"/>
        <item x="136"/>
        <item x="873"/>
        <item x="43"/>
        <item x="1040"/>
        <item x="713"/>
        <item x="867"/>
        <item x="978"/>
        <item x="278"/>
        <item x="957"/>
        <item x="149"/>
        <item x="697"/>
        <item x="394"/>
        <item x="491"/>
        <item x="538"/>
        <item x="8"/>
        <item x="456"/>
        <item x="500"/>
        <item x="744"/>
        <item x="248"/>
        <item x="824"/>
        <item x="883"/>
        <item x="405"/>
        <item x="5"/>
        <item x="919"/>
        <item x="625"/>
        <item x="603"/>
        <item x="55"/>
        <item x="133"/>
        <item x="423"/>
        <item x="786"/>
        <item x="236"/>
        <item x="831"/>
        <item x="1048"/>
        <item x="934"/>
        <item x="700"/>
        <item x="815"/>
        <item x="166"/>
        <item x="525"/>
        <item x="840"/>
        <item x="87"/>
        <item x="286"/>
        <item x="108"/>
        <item x="594"/>
        <item x="924"/>
        <item x="761"/>
        <item x="225"/>
        <item x="590"/>
        <item x="19"/>
        <item x="424"/>
        <item x="702"/>
        <item x="921"/>
        <item x="325"/>
        <item x="967"/>
        <item x="187"/>
        <item x="144"/>
        <item x="977"/>
        <item x="140"/>
        <item x="447"/>
        <item x="468"/>
        <item x="999"/>
        <item x="1016"/>
        <item x="217"/>
        <item x="324"/>
        <item x="989"/>
        <item x="602"/>
        <item x="1002"/>
        <item x="407"/>
        <item x="101"/>
        <item x="100"/>
        <item x="816"/>
        <item x="264"/>
        <item x="381"/>
        <item x="964"/>
        <item x="277"/>
        <item x="945"/>
        <item x="291"/>
        <item x="718"/>
        <item x="412"/>
        <item x="107"/>
        <item x="910"/>
        <item x="146"/>
        <item x="276"/>
        <item x="1058"/>
        <item x="725"/>
        <item x="694"/>
        <item x="712"/>
        <item x="614"/>
        <item x="1007"/>
        <item x="795"/>
        <item x="552"/>
        <item x="311"/>
        <item x="562"/>
        <item x="788"/>
        <item x="573"/>
        <item x="1017"/>
        <item x="643"/>
        <item x="612"/>
        <item x="2"/>
        <item x="336"/>
        <item x="123"/>
        <item x="284"/>
        <item x="779"/>
        <item x="411"/>
        <item x="153"/>
        <item x="12"/>
        <item x="161"/>
        <item x="487"/>
        <item x="1051"/>
        <item x="1028"/>
        <item x="962"/>
        <item x="657"/>
        <item x="195"/>
        <item x="946"/>
        <item x="376"/>
        <item x="963"/>
        <item x="760"/>
        <item x="188"/>
        <item x="626"/>
        <item x="721"/>
        <item x="698"/>
        <item x="253"/>
        <item x="398"/>
        <item x="478"/>
        <item x="203"/>
        <item x="634"/>
        <item x="726"/>
        <item x="871"/>
        <item x="1053"/>
        <item x="207"/>
        <item x="542"/>
        <item x="595"/>
        <item x="25"/>
        <item x="561"/>
        <item x="256"/>
        <item x="711"/>
        <item x="362"/>
        <item x="347"/>
        <item x="847"/>
        <item x="102"/>
        <item x="1046"/>
        <item x="814"/>
        <item x="148"/>
        <item x="130"/>
        <item x="621"/>
        <item x="564"/>
        <item x="1018"/>
        <item x="388"/>
        <item x="771"/>
        <item x="734"/>
        <item x="75"/>
        <item x="620"/>
        <item x="431"/>
        <item x="261"/>
        <item x="751"/>
        <item x="363"/>
        <item x="691"/>
        <item x="16"/>
        <item x="36"/>
        <item x="801"/>
        <item x="981"/>
        <item x="872"/>
        <item x="600"/>
        <item x="912"/>
        <item x="606"/>
        <item x="252"/>
        <item x="316"/>
        <item x="885"/>
        <item x="371"/>
        <item x="454"/>
        <item x="811"/>
        <item x="4"/>
        <item x="769"/>
        <item x="289"/>
        <item x="577"/>
        <item x="473"/>
        <item x="193"/>
        <item x="128"/>
        <item x="361"/>
        <item x="367"/>
        <item x="339"/>
        <item x="429"/>
        <item x="517"/>
        <item x="280"/>
        <item x="836"/>
        <item x="798"/>
        <item x="720"/>
        <item x="838"/>
        <item x="927"/>
        <item x="378"/>
        <item x="731"/>
        <item x="172"/>
        <item x="296"/>
        <item x="1033"/>
        <item x="213"/>
        <item x="222"/>
        <item x="329"/>
        <item x="484"/>
        <item x="46"/>
        <item x="905"/>
        <item x="204"/>
        <item x="379"/>
        <item x="421"/>
        <item x="249"/>
        <item x="440"/>
        <item x="215"/>
        <item x="593"/>
        <item x="189"/>
        <item x="535"/>
        <item x="309"/>
        <item x="742"/>
        <item x="992"/>
        <item x="1069"/>
        <item x="308"/>
        <item x="1"/>
        <item x="749"/>
        <item x="142"/>
        <item x="524"/>
        <item x="778"/>
        <item x="180"/>
        <item x="973"/>
        <item x="174"/>
        <item x="78"/>
        <item x="436"/>
        <item x="611"/>
        <item x="917"/>
        <item x="850"/>
        <item x="834"/>
        <item x="446"/>
        <item x="54"/>
        <item x="623"/>
        <item x="958"/>
        <item x="837"/>
        <item x="494"/>
        <item x="460"/>
        <item x="1056"/>
        <item x="495"/>
        <item x="355"/>
        <item x="218"/>
        <item x="1065"/>
        <item x="522"/>
        <item x="205"/>
        <item x="1049"/>
        <item x="318"/>
        <item x="790"/>
        <item x="991"/>
        <item x="695"/>
        <item x="52"/>
        <item x="27"/>
        <item x="876"/>
        <item x="762"/>
        <item x="894"/>
        <item x="73"/>
        <item x="117"/>
        <item x="294"/>
        <item x="320"/>
        <item x="575"/>
        <item x="661"/>
        <item x="820"/>
        <item x="143"/>
        <item x="514"/>
        <item x="693"/>
        <item x="758"/>
        <item x="270"/>
        <item x="979"/>
        <item x="898"/>
        <item x="303"/>
        <item x="241"/>
        <item x="119"/>
        <item x="257"/>
        <item x="159"/>
        <item x="82"/>
        <item x="520"/>
        <item x="596"/>
        <item x="21"/>
        <item x="523"/>
        <item x="672"/>
        <item x="442"/>
        <item x="886"/>
        <item x="1020"/>
        <item x="83"/>
        <item x="481"/>
        <item x="74"/>
        <item x="409"/>
        <item x="932"/>
        <item x="151"/>
        <item x="1062"/>
        <item x="275"/>
        <item x="66"/>
        <item x="1064"/>
        <item x="825"/>
        <item x="862"/>
        <item x="687"/>
        <item x="26"/>
        <item x="510"/>
        <item x="141"/>
        <item x="465"/>
        <item x="221"/>
        <item x="313"/>
        <item x="555"/>
        <item x="1031"/>
        <item x="676"/>
        <item x="821"/>
        <item x="139"/>
        <item x="368"/>
        <item x="348"/>
        <item x="171"/>
        <item x="792"/>
        <item x="327"/>
        <item x="359"/>
        <item x="496"/>
        <item x="722"/>
        <item x="401"/>
        <item x="809"/>
        <item x="24"/>
        <item x="469"/>
        <item x="559"/>
        <item x="390"/>
        <item x="250"/>
        <item x="338"/>
        <item x="752"/>
        <item x="515"/>
        <item x="72"/>
        <item x="79"/>
        <item x="435"/>
        <item x="736"/>
        <item x="10"/>
        <item x="157"/>
        <item x="391"/>
        <item x="624"/>
        <item x="32"/>
        <item x="282"/>
        <item x="649"/>
        <item x="337"/>
        <item x="131"/>
        <item x="655"/>
        <item x="641"/>
        <item x="194"/>
        <item x="772"/>
        <item x="781"/>
        <item x="706"/>
        <item x="501"/>
        <item x="463"/>
        <item x="884"/>
        <item x="937"/>
        <item x="830"/>
        <item x="782"/>
        <item x="647"/>
        <item x="511"/>
        <item x="888"/>
        <item x="1039"/>
        <item x="345"/>
        <item x="209"/>
        <item x="913"/>
        <item x="502"/>
        <item x="314"/>
        <item x="493"/>
        <item x="956"/>
        <item x="893"/>
        <item x="874"/>
        <item x="425"/>
        <item x="533"/>
        <item x="430"/>
        <item x="68"/>
        <item x="427"/>
        <item x="92"/>
        <item x="818"/>
        <item x="452"/>
        <item x="1008"/>
        <item x="959"/>
        <item x="827"/>
        <item x="441"/>
        <item x="879"/>
        <item x="422"/>
        <item x="971"/>
        <item x="532"/>
        <item x="58"/>
        <item x="826"/>
        <item x="451"/>
        <item x="972"/>
        <item x="283"/>
        <item x="450"/>
        <item x="268"/>
        <item x="680"/>
        <item x="353"/>
        <item x="841"/>
        <item x="993"/>
        <item x="233"/>
        <item x="701"/>
        <item x="444"/>
        <item x="918"/>
        <item x="415"/>
        <item x="1027"/>
        <item x="358"/>
        <item x="439"/>
        <item x="628"/>
        <item x="395"/>
        <item x="739"/>
        <item x="682"/>
        <item x="392"/>
        <item x="536"/>
        <item x="1047"/>
        <item x="503"/>
        <item x="417"/>
        <item x="453"/>
        <item x="104"/>
        <item x="116"/>
        <item x="51"/>
        <item x="537"/>
        <item x="895"/>
        <item x="18"/>
        <item x="1015"/>
        <item x="952"/>
        <item x="699"/>
        <item x="570"/>
        <item x="488"/>
        <item x="887"/>
        <item x="813"/>
        <item x="935"/>
        <item x="208"/>
        <item x="155"/>
        <item x="955"/>
        <item x="961"/>
        <item x="891"/>
        <item x="406"/>
        <item x="696"/>
        <item x="191"/>
        <item x="335"/>
        <item x="177"/>
        <item x="386"/>
        <item x="466"/>
        <item x="849"/>
        <item x="301"/>
        <item x="969"/>
        <item x="637"/>
        <item x="951"/>
        <item x="170"/>
        <item x="33"/>
        <item x="448"/>
        <item x="464"/>
        <item x="968"/>
        <item x="1013"/>
        <item x="601"/>
        <item x="947"/>
        <item x="545"/>
        <item x="796"/>
        <item x="17"/>
        <item x="685"/>
        <item x="716"/>
        <item x="489"/>
        <item x="127"/>
        <item x="553"/>
        <item x="793"/>
        <item x="3"/>
        <item x="679"/>
        <item x="126"/>
        <item x="164"/>
        <item x="859"/>
        <item x="996"/>
        <item x="145"/>
        <item x="263"/>
        <item x="651"/>
        <item x="413"/>
        <item x="471"/>
        <item x="476"/>
        <item x="787"/>
        <item x="281"/>
        <item x="455"/>
        <item x="315"/>
        <item x="373"/>
        <item x="516"/>
        <item x="622"/>
        <item x="331"/>
        <item x="1066"/>
        <item x="940"/>
        <item x="589"/>
        <item x="803"/>
        <item x="416"/>
        <item x="1057"/>
        <item x="777"/>
        <item x="877"/>
        <item x="198"/>
        <item x="223"/>
        <item x="343"/>
        <item x="597"/>
        <item x="931"/>
        <item x="196"/>
        <item x="132"/>
        <item x="717"/>
        <item x="80"/>
        <item x="167"/>
        <item x="267"/>
        <item x="1025"/>
        <item x="986"/>
        <item x="948"/>
        <item x="44"/>
        <item x="922"/>
        <item x="165"/>
        <item x="669"/>
        <item x="23"/>
        <item x="656"/>
        <item x="76"/>
        <item x="518"/>
        <item x="1014"/>
        <item x="342"/>
        <item x="855"/>
        <item x="505"/>
        <item x="304"/>
        <item x="743"/>
        <item x="985"/>
        <item x="975"/>
        <item x="753"/>
        <item x="519"/>
        <item x="178"/>
        <item x="852"/>
        <item x="812"/>
        <item x="109"/>
        <item x="472"/>
        <item x="333"/>
        <item x="527"/>
        <item x="773"/>
        <item x="219"/>
        <item x="6"/>
        <item x="692"/>
        <item x="1037"/>
        <item x="724"/>
        <item x="563"/>
        <item x="1009"/>
        <item x="942"/>
        <item x="20"/>
        <item x="138"/>
        <item x="633"/>
        <item x="617"/>
        <item x="635"/>
        <item x="644"/>
        <item x="558"/>
        <item x="774"/>
        <item x="618"/>
        <item x="878"/>
        <item x="668"/>
        <item x="490"/>
        <item x="220"/>
        <item x="858"/>
        <item x="81"/>
        <item x="582"/>
        <item x="480"/>
        <item x="247"/>
        <item x="539"/>
        <item x="302"/>
        <item x="319"/>
        <item x="397"/>
        <item x="288"/>
        <item x="916"/>
        <item x="869"/>
        <item x="658"/>
        <item x="274"/>
        <item x="1063"/>
        <item x="686"/>
        <item x="864"/>
        <item x="346"/>
        <item x="829"/>
        <item x="645"/>
        <item x="870"/>
        <item x="365"/>
        <item x="105"/>
        <item x="897"/>
        <item x="604"/>
        <item x="513"/>
        <item x="1006"/>
        <item x="160"/>
        <item x="396"/>
        <item x="794"/>
        <item x="321"/>
        <item x="664"/>
        <item x="42"/>
        <item x="106"/>
        <item x="995"/>
        <item x="258"/>
        <item x="420"/>
        <item x="199"/>
        <item x="983"/>
        <item x="566"/>
        <item x="775"/>
        <item x="528"/>
        <item x="1004"/>
        <item x="29"/>
        <item x="569"/>
        <item x="719"/>
        <item x="750"/>
        <item x="485"/>
        <item x="970"/>
        <item x="90"/>
        <item x="865"/>
        <item x="585"/>
        <item x="240"/>
        <item x="239"/>
        <item x="1045"/>
        <item x="580"/>
        <item x="966"/>
        <item x="665"/>
        <item x="262"/>
        <item x="1038"/>
        <item x="330"/>
        <item x="1060"/>
        <item x="67"/>
        <item x="135"/>
        <item x="583"/>
        <item x="369"/>
        <item x="14"/>
        <item x="882"/>
        <item x="785"/>
        <item x="923"/>
        <item x="457"/>
        <item x="901"/>
        <item x="287"/>
        <item x="238"/>
        <item x="162"/>
        <item x="988"/>
        <item x="265"/>
        <item x="889"/>
        <item x="557"/>
        <item x="568"/>
        <item x="211"/>
        <item x="768"/>
        <item x="974"/>
        <item x="470"/>
        <item x="70"/>
        <item x="684"/>
        <item x="550"/>
        <item x="588"/>
        <item x="94"/>
        <item x="619"/>
        <item x="953"/>
        <item x="31"/>
        <item x="728"/>
        <item x="738"/>
        <item x="310"/>
        <item x="851"/>
        <item x="438"/>
        <item x="508"/>
        <item x="232"/>
        <item x="727"/>
        <item x="642"/>
        <item x="246"/>
        <item x="210"/>
        <item x="402"/>
        <item x="385"/>
        <item x="652"/>
        <item x="129"/>
        <item x="823"/>
        <item x="832"/>
        <item x="748"/>
        <item x="375"/>
        <item x="723"/>
        <item x="298"/>
        <item x="860"/>
        <item x="56"/>
        <item x="419"/>
        <item x="97"/>
        <item x="377"/>
        <item x="459"/>
        <item x="115"/>
        <item x="229"/>
        <item x="297"/>
        <item x="173"/>
        <item x="38"/>
        <item x="1022"/>
        <item x="352"/>
        <item x="354"/>
        <item x="418"/>
        <item x="226"/>
        <item x="548"/>
        <item x="997"/>
        <item x="529"/>
        <item x="759"/>
        <item x="579"/>
        <item x="646"/>
        <item x="506"/>
        <item x="47"/>
        <item x="950"/>
        <item x="200"/>
        <item x="630"/>
        <item x="629"/>
        <item x="799"/>
        <item x="670"/>
        <item x="326"/>
        <item x="152"/>
        <item x="49"/>
        <item x="544"/>
        <item x="182"/>
        <item x="904"/>
        <item x="251"/>
        <item x="638"/>
        <item x="184"/>
        <item x="806"/>
        <item x="122"/>
        <item x="59"/>
        <item x="709"/>
        <item x="404"/>
        <item x="998"/>
        <item x="437"/>
        <item x="351"/>
        <item x="845"/>
        <item x="592"/>
        <item x="741"/>
        <item x="556"/>
        <item x="305"/>
        <item x="357"/>
        <item x="757"/>
        <item x="616"/>
        <item x="1003"/>
        <item x="631"/>
        <item x="807"/>
        <item x="428"/>
        <item x="737"/>
        <item x="791"/>
        <item x="805"/>
        <item x="266"/>
        <item x="15"/>
        <item x="1030"/>
        <item x="1026"/>
        <item x="808"/>
        <item x="86"/>
        <item x="1052"/>
        <item x="598"/>
        <item x="797"/>
        <item x="60"/>
        <item x="746"/>
        <item x="608"/>
        <item x="654"/>
        <item x="846"/>
        <item x="88"/>
        <item x="776"/>
        <item x="474"/>
        <item x="939"/>
        <item x="65"/>
        <item x="39"/>
        <item x="71"/>
        <item x="925"/>
        <item x="828"/>
        <item x="433"/>
        <item x="507"/>
        <item x="323"/>
        <item x="530"/>
        <item x="822"/>
        <item x="497"/>
        <item x="875"/>
        <item x="1034"/>
        <item x="400"/>
        <item x="632"/>
        <item x="1054"/>
        <item x="605"/>
        <item x="190"/>
        <item x="783"/>
        <item x="121"/>
        <item x="445"/>
        <item x="705"/>
        <item x="653"/>
        <item x="312"/>
        <item x="578"/>
        <item x="571"/>
        <item x="317"/>
        <item x="334"/>
        <item x="1042"/>
        <item x="1019"/>
        <item x="804"/>
        <item x="41"/>
        <item x="660"/>
        <item x="96"/>
        <item x="350"/>
        <item x="273"/>
        <item x="382"/>
        <item x="163"/>
        <item x="364"/>
        <item x="780"/>
        <item x="57"/>
        <item x="567"/>
        <item x="154"/>
        <item x="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4"/>
    <field x="23"/>
  </rowFields>
  <rowItems count="40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22"/>
  </colFields>
  <colItems count="4">
    <i>
      <x/>
    </i>
    <i>
      <x v="1"/>
    </i>
    <i>
      <x v="2"/>
    </i>
    <i t="grand">
      <x/>
    </i>
  </colItems>
  <dataFields count="1">
    <dataField name="Count of Deal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2E2B1E-377B-410E-97B2-9741D32726D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6:AD36" firstHeaderRow="1" firstDataRow="3" firstDataCol="1"/>
  <pivotFields count="25">
    <pivotField dataField="1" showAll="0"/>
    <pivotField showAll="0"/>
    <pivotField showAll="0"/>
    <pivotField showAll="0">
      <items count="6">
        <item x="4"/>
        <item x="3"/>
        <item x="0"/>
        <item x="1"/>
        <item x="2"/>
        <item t="default"/>
      </items>
    </pivotField>
    <pivotField axis="axisRow" showAll="0">
      <items count="8">
        <item x="5"/>
        <item x="4"/>
        <item x="3"/>
        <item x="0"/>
        <item x="1"/>
        <item x="2"/>
        <item x="6"/>
        <item t="default"/>
      </items>
    </pivotField>
    <pivotField showAll="0"/>
    <pivotField numFmtId="1" showAll="0"/>
    <pivotField showAll="0"/>
    <pivotField showAll="0"/>
    <pivotField showAll="0"/>
    <pivotField showAll="0"/>
    <pivotField numFmtId="164" showAll="0">
      <items count="1071">
        <item x="322"/>
        <item x="9"/>
        <item x="426"/>
        <item x="1012"/>
        <item x="843"/>
        <item x="540"/>
        <item x="332"/>
        <item x="574"/>
        <item x="449"/>
        <item x="784"/>
        <item x="639"/>
        <item x="61"/>
        <item x="715"/>
        <item x="477"/>
        <item x="114"/>
        <item x="767"/>
        <item x="681"/>
        <item x="99"/>
        <item x="91"/>
        <item x="960"/>
        <item x="168"/>
        <item x="663"/>
        <item x="764"/>
        <item x="372"/>
        <item x="609"/>
        <item x="269"/>
        <item x="703"/>
        <item x="53"/>
        <item x="504"/>
        <item x="890"/>
        <item x="344"/>
        <item x="944"/>
        <item x="976"/>
        <item x="186"/>
        <item x="907"/>
        <item x="512"/>
        <item x="766"/>
        <item x="214"/>
        <item x="906"/>
        <item x="1024"/>
        <item x="853"/>
        <item x="1029"/>
        <item x="892"/>
        <item x="50"/>
        <item x="733"/>
        <item x="458"/>
        <item x="341"/>
        <item x="636"/>
        <item x="763"/>
        <item x="271"/>
        <item x="328"/>
        <item x="789"/>
        <item x="234"/>
        <item x="110"/>
        <item x="1055"/>
        <item x="599"/>
        <item x="197"/>
        <item x="242"/>
        <item x="729"/>
        <item x="147"/>
        <item x="134"/>
        <item x="387"/>
        <item x="475"/>
        <item x="735"/>
        <item x="861"/>
        <item x="125"/>
        <item x="228"/>
        <item x="150"/>
        <item x="650"/>
        <item x="868"/>
        <item x="360"/>
        <item x="0"/>
        <item x="498"/>
        <item x="34"/>
        <item x="483"/>
        <item x="902"/>
        <item x="928"/>
        <item x="467"/>
        <item x="158"/>
        <item x="7"/>
        <item x="349"/>
        <item x="1050"/>
        <item x="259"/>
        <item x="800"/>
        <item x="819"/>
        <item x="933"/>
        <item x="704"/>
        <item x="984"/>
        <item x="306"/>
        <item x="607"/>
        <item x="216"/>
        <item x="688"/>
        <item x="770"/>
        <item x="295"/>
        <item x="393"/>
        <item x="255"/>
        <item x="201"/>
        <item x="543"/>
        <item x="584"/>
        <item x="866"/>
        <item x="40"/>
        <item x="137"/>
        <item x="941"/>
        <item x="443"/>
        <item x="546"/>
        <item x="677"/>
        <item x="673"/>
        <item x="662"/>
        <item x="591"/>
        <item x="755"/>
        <item x="1001"/>
        <item x="854"/>
        <item x="98"/>
        <item x="674"/>
        <item x="84"/>
        <item x="576"/>
        <item x="183"/>
        <item x="212"/>
        <item x="915"/>
        <item x="486"/>
        <item x="260"/>
        <item x="842"/>
        <item x="911"/>
        <item x="531"/>
        <item x="124"/>
        <item x="707"/>
        <item x="245"/>
        <item x="856"/>
        <item x="37"/>
        <item x="389"/>
        <item x="666"/>
        <item x="118"/>
        <item x="370"/>
        <item x="678"/>
        <item x="35"/>
        <item x="1023"/>
        <item x="990"/>
        <item x="708"/>
        <item x="730"/>
        <item x="980"/>
        <item x="899"/>
        <item x="185"/>
        <item x="414"/>
        <item x="1021"/>
        <item x="181"/>
        <item x="408"/>
        <item x="1044"/>
        <item x="499"/>
        <item x="230"/>
        <item x="293"/>
        <item x="462"/>
        <item x="48"/>
        <item x="560"/>
        <item x="179"/>
        <item x="848"/>
        <item x="810"/>
        <item x="63"/>
        <item x="586"/>
        <item x="929"/>
        <item x="299"/>
        <item x="896"/>
        <item x="30"/>
        <item x="62"/>
        <item x="243"/>
        <item x="994"/>
        <item x="857"/>
        <item x="1068"/>
        <item x="292"/>
        <item x="551"/>
        <item x="1010"/>
        <item x="689"/>
        <item x="192"/>
        <item x="943"/>
        <item x="754"/>
        <item x="272"/>
        <item x="747"/>
        <item x="903"/>
        <item x="839"/>
        <item x="675"/>
        <item x="1059"/>
        <item x="227"/>
        <item x="1041"/>
        <item x="237"/>
        <item x="374"/>
        <item x="671"/>
        <item x="254"/>
        <item x="169"/>
        <item x="541"/>
        <item x="863"/>
        <item x="156"/>
        <item x="492"/>
        <item x="13"/>
        <item x="908"/>
        <item x="366"/>
        <item x="112"/>
        <item x="965"/>
        <item x="206"/>
        <item x="949"/>
        <item x="900"/>
        <item x="835"/>
        <item x="1000"/>
        <item x="833"/>
        <item x="95"/>
        <item x="926"/>
        <item x="235"/>
        <item x="384"/>
        <item x="714"/>
        <item x="710"/>
        <item x="954"/>
        <item x="434"/>
        <item x="64"/>
        <item x="756"/>
        <item x="22"/>
        <item x="85"/>
        <item x="817"/>
        <item x="1036"/>
        <item x="587"/>
        <item x="432"/>
        <item x="224"/>
        <item x="1011"/>
        <item x="659"/>
        <item x="93"/>
        <item x="610"/>
        <item x="399"/>
        <item x="11"/>
        <item x="103"/>
        <item x="479"/>
        <item x="880"/>
        <item x="120"/>
        <item x="920"/>
        <item x="410"/>
        <item x="300"/>
        <item x="914"/>
        <item x="615"/>
        <item x="745"/>
        <item x="732"/>
        <item x="279"/>
        <item x="1032"/>
        <item x="521"/>
        <item x="936"/>
        <item x="554"/>
        <item x="69"/>
        <item x="509"/>
        <item x="231"/>
        <item x="938"/>
        <item x="356"/>
        <item x="307"/>
        <item x="844"/>
        <item x="482"/>
        <item x="290"/>
        <item x="340"/>
        <item x="987"/>
        <item x="1005"/>
        <item x="77"/>
        <item x="547"/>
        <item x="176"/>
        <item x="461"/>
        <item x="909"/>
        <item x="1061"/>
        <item x="380"/>
        <item x="383"/>
        <item x="534"/>
        <item x="1035"/>
        <item x="881"/>
        <item x="572"/>
        <item x="930"/>
        <item x="111"/>
        <item x="802"/>
        <item x="89"/>
        <item x="740"/>
        <item x="613"/>
        <item x="640"/>
        <item x="667"/>
        <item x="565"/>
        <item x="690"/>
        <item x="175"/>
        <item x="244"/>
        <item x="285"/>
        <item x="113"/>
        <item x="683"/>
        <item x="549"/>
        <item x="982"/>
        <item x="28"/>
        <item x="202"/>
        <item x="765"/>
        <item x="627"/>
        <item x="403"/>
        <item x="1043"/>
        <item x="1067"/>
        <item x="648"/>
        <item x="526"/>
        <item x="581"/>
        <item x="136"/>
        <item x="873"/>
        <item x="43"/>
        <item x="1040"/>
        <item x="713"/>
        <item x="867"/>
        <item x="978"/>
        <item x="278"/>
        <item x="957"/>
        <item x="149"/>
        <item x="697"/>
        <item x="394"/>
        <item x="491"/>
        <item x="538"/>
        <item x="8"/>
        <item x="456"/>
        <item x="500"/>
        <item x="744"/>
        <item x="248"/>
        <item x="824"/>
        <item x="883"/>
        <item x="405"/>
        <item x="5"/>
        <item x="919"/>
        <item x="625"/>
        <item x="603"/>
        <item x="55"/>
        <item x="133"/>
        <item x="423"/>
        <item x="786"/>
        <item x="236"/>
        <item x="831"/>
        <item x="1048"/>
        <item x="934"/>
        <item x="700"/>
        <item x="815"/>
        <item x="166"/>
        <item x="525"/>
        <item x="840"/>
        <item x="87"/>
        <item x="286"/>
        <item x="108"/>
        <item x="594"/>
        <item x="924"/>
        <item x="761"/>
        <item x="225"/>
        <item x="590"/>
        <item x="19"/>
        <item x="424"/>
        <item x="702"/>
        <item x="921"/>
        <item x="325"/>
        <item x="967"/>
        <item x="187"/>
        <item x="144"/>
        <item x="977"/>
        <item x="140"/>
        <item x="447"/>
        <item x="468"/>
        <item x="999"/>
        <item x="1016"/>
        <item x="217"/>
        <item x="324"/>
        <item x="989"/>
        <item x="602"/>
        <item x="1002"/>
        <item x="407"/>
        <item x="101"/>
        <item x="100"/>
        <item x="816"/>
        <item x="264"/>
        <item x="381"/>
        <item x="964"/>
        <item x="277"/>
        <item x="945"/>
        <item x="291"/>
        <item x="718"/>
        <item x="412"/>
        <item x="107"/>
        <item x="910"/>
        <item x="146"/>
        <item x="276"/>
        <item x="1058"/>
        <item x="725"/>
        <item x="694"/>
        <item x="712"/>
        <item x="614"/>
        <item x="1007"/>
        <item x="795"/>
        <item x="552"/>
        <item x="311"/>
        <item x="562"/>
        <item x="788"/>
        <item x="573"/>
        <item x="1017"/>
        <item x="643"/>
        <item x="612"/>
        <item x="2"/>
        <item x="336"/>
        <item x="123"/>
        <item x="284"/>
        <item x="779"/>
        <item x="411"/>
        <item x="153"/>
        <item x="12"/>
        <item x="161"/>
        <item x="487"/>
        <item x="1051"/>
        <item x="1028"/>
        <item x="962"/>
        <item x="657"/>
        <item x="195"/>
        <item x="946"/>
        <item x="376"/>
        <item x="963"/>
        <item x="760"/>
        <item x="188"/>
        <item x="626"/>
        <item x="721"/>
        <item x="698"/>
        <item x="253"/>
        <item x="398"/>
        <item x="478"/>
        <item x="203"/>
        <item x="634"/>
        <item x="726"/>
        <item x="871"/>
        <item x="1053"/>
        <item x="207"/>
        <item x="542"/>
        <item x="595"/>
        <item x="25"/>
        <item x="561"/>
        <item x="256"/>
        <item x="711"/>
        <item x="362"/>
        <item x="347"/>
        <item x="847"/>
        <item x="102"/>
        <item x="1046"/>
        <item x="814"/>
        <item x="148"/>
        <item x="130"/>
        <item x="621"/>
        <item x="564"/>
        <item x="1018"/>
        <item x="388"/>
        <item x="771"/>
        <item x="734"/>
        <item x="75"/>
        <item x="620"/>
        <item x="431"/>
        <item x="261"/>
        <item x="751"/>
        <item x="363"/>
        <item x="691"/>
        <item x="16"/>
        <item x="36"/>
        <item x="801"/>
        <item x="981"/>
        <item x="872"/>
        <item x="600"/>
        <item x="912"/>
        <item x="606"/>
        <item x="252"/>
        <item x="316"/>
        <item x="885"/>
        <item x="371"/>
        <item x="454"/>
        <item x="811"/>
        <item x="4"/>
        <item x="769"/>
        <item x="289"/>
        <item x="577"/>
        <item x="473"/>
        <item x="193"/>
        <item x="128"/>
        <item x="361"/>
        <item x="367"/>
        <item x="339"/>
        <item x="429"/>
        <item x="517"/>
        <item x="280"/>
        <item x="836"/>
        <item x="798"/>
        <item x="720"/>
        <item x="838"/>
        <item x="927"/>
        <item x="378"/>
        <item x="731"/>
        <item x="172"/>
        <item x="296"/>
        <item x="1033"/>
        <item x="213"/>
        <item x="222"/>
        <item x="329"/>
        <item x="484"/>
        <item x="46"/>
        <item x="905"/>
        <item x="204"/>
        <item x="379"/>
        <item x="421"/>
        <item x="249"/>
        <item x="440"/>
        <item x="215"/>
        <item x="593"/>
        <item x="189"/>
        <item x="535"/>
        <item x="309"/>
        <item x="742"/>
        <item x="992"/>
        <item x="1069"/>
        <item x="308"/>
        <item x="1"/>
        <item x="749"/>
        <item x="142"/>
        <item x="524"/>
        <item x="778"/>
        <item x="180"/>
        <item x="973"/>
        <item x="174"/>
        <item x="78"/>
        <item x="436"/>
        <item x="611"/>
        <item x="917"/>
        <item x="850"/>
        <item x="834"/>
        <item x="446"/>
        <item x="54"/>
        <item x="623"/>
        <item x="958"/>
        <item x="837"/>
        <item x="494"/>
        <item x="460"/>
        <item x="1056"/>
        <item x="495"/>
        <item x="355"/>
        <item x="218"/>
        <item x="1065"/>
        <item x="522"/>
        <item x="205"/>
        <item x="1049"/>
        <item x="318"/>
        <item x="790"/>
        <item x="991"/>
        <item x="695"/>
        <item x="52"/>
        <item x="27"/>
        <item x="876"/>
        <item x="762"/>
        <item x="894"/>
        <item x="73"/>
        <item x="117"/>
        <item x="294"/>
        <item x="320"/>
        <item x="575"/>
        <item x="661"/>
        <item x="820"/>
        <item x="143"/>
        <item x="514"/>
        <item x="693"/>
        <item x="758"/>
        <item x="270"/>
        <item x="979"/>
        <item x="898"/>
        <item x="303"/>
        <item x="241"/>
        <item x="119"/>
        <item x="257"/>
        <item x="159"/>
        <item x="82"/>
        <item x="520"/>
        <item x="596"/>
        <item x="21"/>
        <item x="523"/>
        <item x="672"/>
        <item x="442"/>
        <item x="886"/>
        <item x="1020"/>
        <item x="83"/>
        <item x="481"/>
        <item x="74"/>
        <item x="409"/>
        <item x="932"/>
        <item x="151"/>
        <item x="1062"/>
        <item x="275"/>
        <item x="66"/>
        <item x="1064"/>
        <item x="825"/>
        <item x="862"/>
        <item x="687"/>
        <item x="26"/>
        <item x="510"/>
        <item x="141"/>
        <item x="465"/>
        <item x="221"/>
        <item x="313"/>
        <item x="555"/>
        <item x="1031"/>
        <item x="676"/>
        <item x="821"/>
        <item x="139"/>
        <item x="368"/>
        <item x="348"/>
        <item x="171"/>
        <item x="792"/>
        <item x="327"/>
        <item x="359"/>
        <item x="496"/>
        <item x="722"/>
        <item x="401"/>
        <item x="809"/>
        <item x="24"/>
        <item x="469"/>
        <item x="559"/>
        <item x="390"/>
        <item x="250"/>
        <item x="338"/>
        <item x="752"/>
        <item x="515"/>
        <item x="72"/>
        <item x="79"/>
        <item x="435"/>
        <item x="736"/>
        <item x="10"/>
        <item x="157"/>
        <item x="391"/>
        <item x="624"/>
        <item x="32"/>
        <item x="282"/>
        <item x="649"/>
        <item x="337"/>
        <item x="131"/>
        <item x="655"/>
        <item x="641"/>
        <item x="194"/>
        <item x="772"/>
        <item x="781"/>
        <item x="706"/>
        <item x="501"/>
        <item x="463"/>
        <item x="884"/>
        <item x="937"/>
        <item x="830"/>
        <item x="782"/>
        <item x="647"/>
        <item x="511"/>
        <item x="888"/>
        <item x="1039"/>
        <item x="345"/>
        <item x="209"/>
        <item x="913"/>
        <item x="502"/>
        <item x="314"/>
        <item x="493"/>
        <item x="956"/>
        <item x="893"/>
        <item x="874"/>
        <item x="425"/>
        <item x="533"/>
        <item x="430"/>
        <item x="68"/>
        <item x="427"/>
        <item x="92"/>
        <item x="818"/>
        <item x="452"/>
        <item x="1008"/>
        <item x="959"/>
        <item x="827"/>
        <item x="441"/>
        <item x="879"/>
        <item x="422"/>
        <item x="971"/>
        <item x="532"/>
        <item x="58"/>
        <item x="826"/>
        <item x="451"/>
        <item x="972"/>
        <item x="283"/>
        <item x="450"/>
        <item x="268"/>
        <item x="680"/>
        <item x="353"/>
        <item x="841"/>
        <item x="993"/>
        <item x="233"/>
        <item x="701"/>
        <item x="444"/>
        <item x="918"/>
        <item x="415"/>
        <item x="1027"/>
        <item x="358"/>
        <item x="439"/>
        <item x="628"/>
        <item x="395"/>
        <item x="739"/>
        <item x="682"/>
        <item x="392"/>
        <item x="536"/>
        <item x="1047"/>
        <item x="503"/>
        <item x="417"/>
        <item x="453"/>
        <item x="104"/>
        <item x="116"/>
        <item x="51"/>
        <item x="537"/>
        <item x="895"/>
        <item x="18"/>
        <item x="1015"/>
        <item x="952"/>
        <item x="699"/>
        <item x="570"/>
        <item x="488"/>
        <item x="887"/>
        <item x="813"/>
        <item x="935"/>
        <item x="208"/>
        <item x="155"/>
        <item x="955"/>
        <item x="961"/>
        <item x="891"/>
        <item x="406"/>
        <item x="696"/>
        <item x="191"/>
        <item x="335"/>
        <item x="177"/>
        <item x="386"/>
        <item x="466"/>
        <item x="849"/>
        <item x="301"/>
        <item x="969"/>
        <item x="637"/>
        <item x="951"/>
        <item x="170"/>
        <item x="33"/>
        <item x="448"/>
        <item x="464"/>
        <item x="968"/>
        <item x="1013"/>
        <item x="601"/>
        <item x="947"/>
        <item x="545"/>
        <item x="796"/>
        <item x="17"/>
        <item x="685"/>
        <item x="716"/>
        <item x="489"/>
        <item x="127"/>
        <item x="553"/>
        <item x="793"/>
        <item x="3"/>
        <item x="679"/>
        <item x="126"/>
        <item x="164"/>
        <item x="859"/>
        <item x="996"/>
        <item x="145"/>
        <item x="263"/>
        <item x="651"/>
        <item x="413"/>
        <item x="471"/>
        <item x="476"/>
        <item x="787"/>
        <item x="281"/>
        <item x="455"/>
        <item x="315"/>
        <item x="373"/>
        <item x="516"/>
        <item x="622"/>
        <item x="331"/>
        <item x="1066"/>
        <item x="940"/>
        <item x="589"/>
        <item x="803"/>
        <item x="416"/>
        <item x="1057"/>
        <item x="777"/>
        <item x="877"/>
        <item x="198"/>
        <item x="223"/>
        <item x="343"/>
        <item x="597"/>
        <item x="931"/>
        <item x="196"/>
        <item x="132"/>
        <item x="717"/>
        <item x="80"/>
        <item x="167"/>
        <item x="267"/>
        <item x="1025"/>
        <item x="986"/>
        <item x="948"/>
        <item x="44"/>
        <item x="922"/>
        <item x="165"/>
        <item x="669"/>
        <item x="23"/>
        <item x="656"/>
        <item x="76"/>
        <item x="518"/>
        <item x="1014"/>
        <item x="342"/>
        <item x="855"/>
        <item x="505"/>
        <item x="304"/>
        <item x="743"/>
        <item x="985"/>
        <item x="975"/>
        <item x="753"/>
        <item x="519"/>
        <item x="178"/>
        <item x="852"/>
        <item x="812"/>
        <item x="109"/>
        <item x="472"/>
        <item x="333"/>
        <item x="527"/>
        <item x="773"/>
        <item x="219"/>
        <item x="6"/>
        <item x="692"/>
        <item x="1037"/>
        <item x="724"/>
        <item x="563"/>
        <item x="1009"/>
        <item x="942"/>
        <item x="20"/>
        <item x="138"/>
        <item x="633"/>
        <item x="617"/>
        <item x="635"/>
        <item x="644"/>
        <item x="558"/>
        <item x="774"/>
        <item x="618"/>
        <item x="878"/>
        <item x="668"/>
        <item x="490"/>
        <item x="220"/>
        <item x="858"/>
        <item x="81"/>
        <item x="582"/>
        <item x="480"/>
        <item x="247"/>
        <item x="539"/>
        <item x="302"/>
        <item x="319"/>
        <item x="397"/>
        <item x="288"/>
        <item x="916"/>
        <item x="869"/>
        <item x="658"/>
        <item x="274"/>
        <item x="1063"/>
        <item x="686"/>
        <item x="864"/>
        <item x="346"/>
        <item x="829"/>
        <item x="645"/>
        <item x="870"/>
        <item x="365"/>
        <item x="105"/>
        <item x="897"/>
        <item x="604"/>
        <item x="513"/>
        <item x="1006"/>
        <item x="160"/>
        <item x="396"/>
        <item x="794"/>
        <item x="321"/>
        <item x="664"/>
        <item x="42"/>
        <item x="106"/>
        <item x="995"/>
        <item x="258"/>
        <item x="420"/>
        <item x="199"/>
        <item x="983"/>
        <item x="566"/>
        <item x="775"/>
        <item x="528"/>
        <item x="1004"/>
        <item x="29"/>
        <item x="569"/>
        <item x="719"/>
        <item x="750"/>
        <item x="485"/>
        <item x="970"/>
        <item x="90"/>
        <item x="865"/>
        <item x="585"/>
        <item x="240"/>
        <item x="239"/>
        <item x="1045"/>
        <item x="580"/>
        <item x="966"/>
        <item x="665"/>
        <item x="262"/>
        <item x="1038"/>
        <item x="330"/>
        <item x="1060"/>
        <item x="67"/>
        <item x="135"/>
        <item x="583"/>
        <item x="369"/>
        <item x="14"/>
        <item x="882"/>
        <item x="785"/>
        <item x="923"/>
        <item x="457"/>
        <item x="901"/>
        <item x="287"/>
        <item x="238"/>
        <item x="162"/>
        <item x="988"/>
        <item x="265"/>
        <item x="889"/>
        <item x="557"/>
        <item x="568"/>
        <item x="211"/>
        <item x="768"/>
        <item x="974"/>
        <item x="470"/>
        <item x="70"/>
        <item x="684"/>
        <item x="550"/>
        <item x="588"/>
        <item x="94"/>
        <item x="619"/>
        <item x="953"/>
        <item x="31"/>
        <item x="728"/>
        <item x="738"/>
        <item x="310"/>
        <item x="851"/>
        <item x="438"/>
        <item x="508"/>
        <item x="232"/>
        <item x="727"/>
        <item x="642"/>
        <item x="246"/>
        <item x="210"/>
        <item x="402"/>
        <item x="385"/>
        <item x="652"/>
        <item x="129"/>
        <item x="823"/>
        <item x="832"/>
        <item x="748"/>
        <item x="375"/>
        <item x="723"/>
        <item x="298"/>
        <item x="860"/>
        <item x="56"/>
        <item x="419"/>
        <item x="97"/>
        <item x="377"/>
        <item x="459"/>
        <item x="115"/>
        <item x="229"/>
        <item x="297"/>
        <item x="173"/>
        <item x="38"/>
        <item x="1022"/>
        <item x="352"/>
        <item x="354"/>
        <item x="418"/>
        <item x="226"/>
        <item x="548"/>
        <item x="997"/>
        <item x="529"/>
        <item x="759"/>
        <item x="579"/>
        <item x="646"/>
        <item x="506"/>
        <item x="47"/>
        <item x="950"/>
        <item x="200"/>
        <item x="630"/>
        <item x="629"/>
        <item x="799"/>
        <item x="670"/>
        <item x="326"/>
        <item x="152"/>
        <item x="49"/>
        <item x="544"/>
        <item x="182"/>
        <item x="904"/>
        <item x="251"/>
        <item x="638"/>
        <item x="184"/>
        <item x="806"/>
        <item x="122"/>
        <item x="59"/>
        <item x="709"/>
        <item x="404"/>
        <item x="998"/>
        <item x="437"/>
        <item x="351"/>
        <item x="845"/>
        <item x="592"/>
        <item x="741"/>
        <item x="556"/>
        <item x="305"/>
        <item x="357"/>
        <item x="757"/>
        <item x="616"/>
        <item x="1003"/>
        <item x="631"/>
        <item x="807"/>
        <item x="428"/>
        <item x="737"/>
        <item x="791"/>
        <item x="805"/>
        <item x="266"/>
        <item x="15"/>
        <item x="1030"/>
        <item x="1026"/>
        <item x="808"/>
        <item x="86"/>
        <item x="1052"/>
        <item x="598"/>
        <item x="797"/>
        <item x="60"/>
        <item x="746"/>
        <item x="608"/>
        <item x="654"/>
        <item x="846"/>
        <item x="88"/>
        <item x="776"/>
        <item x="474"/>
        <item x="939"/>
        <item x="65"/>
        <item x="39"/>
        <item x="71"/>
        <item x="925"/>
        <item x="828"/>
        <item x="433"/>
        <item x="507"/>
        <item x="323"/>
        <item x="530"/>
        <item x="822"/>
        <item x="497"/>
        <item x="875"/>
        <item x="1034"/>
        <item x="400"/>
        <item x="632"/>
        <item x="1054"/>
        <item x="605"/>
        <item x="190"/>
        <item x="783"/>
        <item x="121"/>
        <item x="445"/>
        <item x="705"/>
        <item x="653"/>
        <item x="312"/>
        <item x="578"/>
        <item x="571"/>
        <item x="317"/>
        <item x="334"/>
        <item x="1042"/>
        <item x="1019"/>
        <item x="804"/>
        <item x="41"/>
        <item x="660"/>
        <item x="96"/>
        <item x="350"/>
        <item x="273"/>
        <item x="382"/>
        <item x="163"/>
        <item x="364"/>
        <item x="780"/>
        <item x="57"/>
        <item x="567"/>
        <item x="154"/>
        <item x="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2"/>
        <item x="4"/>
        <item x="0"/>
        <item x="3"/>
        <item x="1"/>
        <item t="default"/>
      </items>
    </pivotField>
    <pivotField showAll="0"/>
    <pivotField axis="axisCol" showAll="0">
      <items count="4">
        <item x="2"/>
        <item x="0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20"/>
    <field x="22"/>
  </colFields>
  <colItems count="21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 t="grand">
      <x/>
    </i>
  </colItems>
  <dataFields count="1">
    <dataField name="Count of Deal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9CC6BB-AC50-4C28-8AF6-428FEF0A3BB2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3:E60" firstHeaderRow="1" firstDataRow="2" firstDataCol="1"/>
  <pivotFields count="27">
    <pivotField showAll="0"/>
    <pivotField showAll="0"/>
    <pivotField showAll="0"/>
    <pivotField axis="axisRow" showAll="0">
      <items count="6">
        <item x="4"/>
        <item x="3"/>
        <item x="0"/>
        <item x="1"/>
        <item x="2"/>
        <item t="default"/>
      </items>
    </pivotField>
    <pivotField showAll="0"/>
    <pivotField showAll="0"/>
    <pivotField numFmtId="1"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3"/>
  </colFields>
  <colItems count="4">
    <i>
      <x/>
    </i>
    <i>
      <x v="1"/>
    </i>
    <i>
      <x v="2"/>
    </i>
    <i t="grand">
      <x/>
    </i>
  </colItems>
  <dataFields count="1">
    <dataField name="Average of Products_Sold" fld="18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16497E-A9B0-4854-A464-41E91AA9324A}" name="PivotTable8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P1:T25" firstHeaderRow="1" firstDataRow="2" firstDataCol="1"/>
  <pivotFields count="27">
    <pivotField dataField="1"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axis="axisRow" showAll="0">
      <items count="23">
        <item x="13"/>
        <item x="9"/>
        <item x="5"/>
        <item x="1"/>
        <item x="14"/>
        <item x="11"/>
        <item x="10"/>
        <item x="4"/>
        <item x="21"/>
        <item x="19"/>
        <item x="2"/>
        <item x="12"/>
        <item x="15"/>
        <item x="16"/>
        <item x="7"/>
        <item x="0"/>
        <item x="8"/>
        <item x="20"/>
        <item x="17"/>
        <item x="3"/>
        <item x="6"/>
        <item x="18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9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22"/>
  </colFields>
  <colItems count="4">
    <i>
      <x/>
    </i>
    <i>
      <x v="1"/>
    </i>
    <i>
      <x v="2"/>
    </i>
    <i t="grand">
      <x/>
    </i>
  </colItems>
  <dataFields count="1">
    <dataField name="Count of Deal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875C80-E229-4EA8-AB80-22D3E7FBCED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E8" firstHeaderRow="1" firstDataRow="2" firstDataCol="1"/>
  <pivotFields count="25">
    <pivotField dataField="1" showAll="0"/>
    <pivotField showAll="0"/>
    <pivotField showAll="0"/>
    <pivotField axis="axisRow" showAll="0">
      <items count="6">
        <item x="4"/>
        <item x="3"/>
        <item x="0"/>
        <item x="1"/>
        <item x="2"/>
        <item t="default"/>
      </items>
    </pivotField>
    <pivotField showAll="0"/>
    <pivotField showAll="0"/>
    <pivotField numFmtId="1" showAll="0"/>
    <pivotField showAll="0"/>
    <pivotField showAll="0"/>
    <pivotField showAll="0"/>
    <pivotField showAll="0"/>
    <pivotField numFmtId="164" showAll="0">
      <items count="1071">
        <item x="322"/>
        <item x="9"/>
        <item x="426"/>
        <item x="1012"/>
        <item x="843"/>
        <item x="540"/>
        <item x="332"/>
        <item x="574"/>
        <item x="449"/>
        <item x="784"/>
        <item x="639"/>
        <item x="61"/>
        <item x="715"/>
        <item x="477"/>
        <item x="114"/>
        <item x="767"/>
        <item x="681"/>
        <item x="99"/>
        <item x="91"/>
        <item x="960"/>
        <item x="168"/>
        <item x="663"/>
        <item x="764"/>
        <item x="372"/>
        <item x="609"/>
        <item x="269"/>
        <item x="703"/>
        <item x="53"/>
        <item x="504"/>
        <item x="890"/>
        <item x="344"/>
        <item x="944"/>
        <item x="976"/>
        <item x="186"/>
        <item x="907"/>
        <item x="512"/>
        <item x="766"/>
        <item x="214"/>
        <item x="906"/>
        <item x="1024"/>
        <item x="853"/>
        <item x="1029"/>
        <item x="892"/>
        <item x="50"/>
        <item x="733"/>
        <item x="458"/>
        <item x="341"/>
        <item x="636"/>
        <item x="763"/>
        <item x="271"/>
        <item x="328"/>
        <item x="789"/>
        <item x="234"/>
        <item x="110"/>
        <item x="1055"/>
        <item x="599"/>
        <item x="197"/>
        <item x="242"/>
        <item x="729"/>
        <item x="147"/>
        <item x="134"/>
        <item x="387"/>
        <item x="475"/>
        <item x="735"/>
        <item x="861"/>
        <item x="125"/>
        <item x="228"/>
        <item x="150"/>
        <item x="650"/>
        <item x="868"/>
        <item x="360"/>
        <item x="0"/>
        <item x="498"/>
        <item x="34"/>
        <item x="483"/>
        <item x="902"/>
        <item x="928"/>
        <item x="467"/>
        <item x="158"/>
        <item x="7"/>
        <item x="349"/>
        <item x="1050"/>
        <item x="259"/>
        <item x="800"/>
        <item x="819"/>
        <item x="933"/>
        <item x="704"/>
        <item x="984"/>
        <item x="306"/>
        <item x="607"/>
        <item x="216"/>
        <item x="688"/>
        <item x="770"/>
        <item x="295"/>
        <item x="393"/>
        <item x="255"/>
        <item x="201"/>
        <item x="543"/>
        <item x="584"/>
        <item x="866"/>
        <item x="40"/>
        <item x="137"/>
        <item x="941"/>
        <item x="443"/>
        <item x="546"/>
        <item x="677"/>
        <item x="673"/>
        <item x="662"/>
        <item x="591"/>
        <item x="755"/>
        <item x="1001"/>
        <item x="854"/>
        <item x="98"/>
        <item x="674"/>
        <item x="84"/>
        <item x="576"/>
        <item x="183"/>
        <item x="212"/>
        <item x="915"/>
        <item x="486"/>
        <item x="260"/>
        <item x="842"/>
        <item x="911"/>
        <item x="531"/>
        <item x="124"/>
        <item x="707"/>
        <item x="245"/>
        <item x="856"/>
        <item x="37"/>
        <item x="389"/>
        <item x="666"/>
        <item x="118"/>
        <item x="370"/>
        <item x="678"/>
        <item x="35"/>
        <item x="1023"/>
        <item x="990"/>
        <item x="708"/>
        <item x="730"/>
        <item x="980"/>
        <item x="899"/>
        <item x="185"/>
        <item x="414"/>
        <item x="1021"/>
        <item x="181"/>
        <item x="408"/>
        <item x="1044"/>
        <item x="499"/>
        <item x="230"/>
        <item x="293"/>
        <item x="462"/>
        <item x="48"/>
        <item x="560"/>
        <item x="179"/>
        <item x="848"/>
        <item x="810"/>
        <item x="63"/>
        <item x="586"/>
        <item x="929"/>
        <item x="299"/>
        <item x="896"/>
        <item x="30"/>
        <item x="62"/>
        <item x="243"/>
        <item x="994"/>
        <item x="857"/>
        <item x="1068"/>
        <item x="292"/>
        <item x="551"/>
        <item x="1010"/>
        <item x="689"/>
        <item x="192"/>
        <item x="943"/>
        <item x="754"/>
        <item x="272"/>
        <item x="747"/>
        <item x="903"/>
        <item x="839"/>
        <item x="675"/>
        <item x="1059"/>
        <item x="227"/>
        <item x="1041"/>
        <item x="237"/>
        <item x="374"/>
        <item x="671"/>
        <item x="254"/>
        <item x="169"/>
        <item x="541"/>
        <item x="863"/>
        <item x="156"/>
        <item x="492"/>
        <item x="13"/>
        <item x="908"/>
        <item x="366"/>
        <item x="112"/>
        <item x="965"/>
        <item x="206"/>
        <item x="949"/>
        <item x="900"/>
        <item x="835"/>
        <item x="1000"/>
        <item x="833"/>
        <item x="95"/>
        <item x="926"/>
        <item x="235"/>
        <item x="384"/>
        <item x="714"/>
        <item x="710"/>
        <item x="954"/>
        <item x="434"/>
        <item x="64"/>
        <item x="756"/>
        <item x="22"/>
        <item x="85"/>
        <item x="817"/>
        <item x="1036"/>
        <item x="587"/>
        <item x="432"/>
        <item x="224"/>
        <item x="1011"/>
        <item x="659"/>
        <item x="93"/>
        <item x="610"/>
        <item x="399"/>
        <item x="11"/>
        <item x="103"/>
        <item x="479"/>
        <item x="880"/>
        <item x="120"/>
        <item x="920"/>
        <item x="410"/>
        <item x="300"/>
        <item x="914"/>
        <item x="615"/>
        <item x="745"/>
        <item x="732"/>
        <item x="279"/>
        <item x="1032"/>
        <item x="521"/>
        <item x="936"/>
        <item x="554"/>
        <item x="69"/>
        <item x="509"/>
        <item x="231"/>
        <item x="938"/>
        <item x="356"/>
        <item x="307"/>
        <item x="844"/>
        <item x="482"/>
        <item x="290"/>
        <item x="340"/>
        <item x="987"/>
        <item x="1005"/>
        <item x="77"/>
        <item x="547"/>
        <item x="176"/>
        <item x="461"/>
        <item x="909"/>
        <item x="1061"/>
        <item x="380"/>
        <item x="383"/>
        <item x="534"/>
        <item x="1035"/>
        <item x="881"/>
        <item x="572"/>
        <item x="930"/>
        <item x="111"/>
        <item x="802"/>
        <item x="89"/>
        <item x="740"/>
        <item x="613"/>
        <item x="640"/>
        <item x="667"/>
        <item x="565"/>
        <item x="690"/>
        <item x="175"/>
        <item x="244"/>
        <item x="285"/>
        <item x="113"/>
        <item x="683"/>
        <item x="549"/>
        <item x="982"/>
        <item x="28"/>
        <item x="202"/>
        <item x="765"/>
        <item x="627"/>
        <item x="403"/>
        <item x="1043"/>
        <item x="1067"/>
        <item x="648"/>
        <item x="526"/>
        <item x="581"/>
        <item x="136"/>
        <item x="873"/>
        <item x="43"/>
        <item x="1040"/>
        <item x="713"/>
        <item x="867"/>
        <item x="978"/>
        <item x="278"/>
        <item x="957"/>
        <item x="149"/>
        <item x="697"/>
        <item x="394"/>
        <item x="491"/>
        <item x="538"/>
        <item x="8"/>
        <item x="456"/>
        <item x="500"/>
        <item x="744"/>
        <item x="248"/>
        <item x="824"/>
        <item x="883"/>
        <item x="405"/>
        <item x="5"/>
        <item x="919"/>
        <item x="625"/>
        <item x="603"/>
        <item x="55"/>
        <item x="133"/>
        <item x="423"/>
        <item x="786"/>
        <item x="236"/>
        <item x="831"/>
        <item x="1048"/>
        <item x="934"/>
        <item x="700"/>
        <item x="815"/>
        <item x="166"/>
        <item x="525"/>
        <item x="840"/>
        <item x="87"/>
        <item x="286"/>
        <item x="108"/>
        <item x="594"/>
        <item x="924"/>
        <item x="761"/>
        <item x="225"/>
        <item x="590"/>
        <item x="19"/>
        <item x="424"/>
        <item x="702"/>
        <item x="921"/>
        <item x="325"/>
        <item x="967"/>
        <item x="187"/>
        <item x="144"/>
        <item x="977"/>
        <item x="140"/>
        <item x="447"/>
        <item x="468"/>
        <item x="999"/>
        <item x="1016"/>
        <item x="217"/>
        <item x="324"/>
        <item x="989"/>
        <item x="602"/>
        <item x="1002"/>
        <item x="407"/>
        <item x="101"/>
        <item x="100"/>
        <item x="816"/>
        <item x="264"/>
        <item x="381"/>
        <item x="964"/>
        <item x="277"/>
        <item x="945"/>
        <item x="291"/>
        <item x="718"/>
        <item x="412"/>
        <item x="107"/>
        <item x="910"/>
        <item x="146"/>
        <item x="276"/>
        <item x="1058"/>
        <item x="725"/>
        <item x="694"/>
        <item x="712"/>
        <item x="614"/>
        <item x="1007"/>
        <item x="795"/>
        <item x="552"/>
        <item x="311"/>
        <item x="562"/>
        <item x="788"/>
        <item x="573"/>
        <item x="1017"/>
        <item x="643"/>
        <item x="612"/>
        <item x="2"/>
        <item x="336"/>
        <item x="123"/>
        <item x="284"/>
        <item x="779"/>
        <item x="411"/>
        <item x="153"/>
        <item x="12"/>
        <item x="161"/>
        <item x="487"/>
        <item x="1051"/>
        <item x="1028"/>
        <item x="962"/>
        <item x="657"/>
        <item x="195"/>
        <item x="946"/>
        <item x="376"/>
        <item x="963"/>
        <item x="760"/>
        <item x="188"/>
        <item x="626"/>
        <item x="721"/>
        <item x="698"/>
        <item x="253"/>
        <item x="398"/>
        <item x="478"/>
        <item x="203"/>
        <item x="634"/>
        <item x="726"/>
        <item x="871"/>
        <item x="1053"/>
        <item x="207"/>
        <item x="542"/>
        <item x="595"/>
        <item x="25"/>
        <item x="561"/>
        <item x="256"/>
        <item x="711"/>
        <item x="362"/>
        <item x="347"/>
        <item x="847"/>
        <item x="102"/>
        <item x="1046"/>
        <item x="814"/>
        <item x="148"/>
        <item x="130"/>
        <item x="621"/>
        <item x="564"/>
        <item x="1018"/>
        <item x="388"/>
        <item x="771"/>
        <item x="734"/>
        <item x="75"/>
        <item x="620"/>
        <item x="431"/>
        <item x="261"/>
        <item x="751"/>
        <item x="363"/>
        <item x="691"/>
        <item x="16"/>
        <item x="36"/>
        <item x="801"/>
        <item x="981"/>
        <item x="872"/>
        <item x="600"/>
        <item x="912"/>
        <item x="606"/>
        <item x="252"/>
        <item x="316"/>
        <item x="885"/>
        <item x="371"/>
        <item x="454"/>
        <item x="811"/>
        <item x="4"/>
        <item x="769"/>
        <item x="289"/>
        <item x="577"/>
        <item x="473"/>
        <item x="193"/>
        <item x="128"/>
        <item x="361"/>
        <item x="367"/>
        <item x="339"/>
        <item x="429"/>
        <item x="517"/>
        <item x="280"/>
        <item x="836"/>
        <item x="798"/>
        <item x="720"/>
        <item x="838"/>
        <item x="927"/>
        <item x="378"/>
        <item x="731"/>
        <item x="172"/>
        <item x="296"/>
        <item x="1033"/>
        <item x="213"/>
        <item x="222"/>
        <item x="329"/>
        <item x="484"/>
        <item x="46"/>
        <item x="905"/>
        <item x="204"/>
        <item x="379"/>
        <item x="421"/>
        <item x="249"/>
        <item x="440"/>
        <item x="215"/>
        <item x="593"/>
        <item x="189"/>
        <item x="535"/>
        <item x="309"/>
        <item x="742"/>
        <item x="992"/>
        <item x="1069"/>
        <item x="308"/>
        <item x="1"/>
        <item x="749"/>
        <item x="142"/>
        <item x="524"/>
        <item x="778"/>
        <item x="180"/>
        <item x="973"/>
        <item x="174"/>
        <item x="78"/>
        <item x="436"/>
        <item x="611"/>
        <item x="917"/>
        <item x="850"/>
        <item x="834"/>
        <item x="446"/>
        <item x="54"/>
        <item x="623"/>
        <item x="958"/>
        <item x="837"/>
        <item x="494"/>
        <item x="460"/>
        <item x="1056"/>
        <item x="495"/>
        <item x="355"/>
        <item x="218"/>
        <item x="1065"/>
        <item x="522"/>
        <item x="205"/>
        <item x="1049"/>
        <item x="318"/>
        <item x="790"/>
        <item x="991"/>
        <item x="695"/>
        <item x="52"/>
        <item x="27"/>
        <item x="876"/>
        <item x="762"/>
        <item x="894"/>
        <item x="73"/>
        <item x="117"/>
        <item x="294"/>
        <item x="320"/>
        <item x="575"/>
        <item x="661"/>
        <item x="820"/>
        <item x="143"/>
        <item x="514"/>
        <item x="693"/>
        <item x="758"/>
        <item x="270"/>
        <item x="979"/>
        <item x="898"/>
        <item x="303"/>
        <item x="241"/>
        <item x="119"/>
        <item x="257"/>
        <item x="159"/>
        <item x="82"/>
        <item x="520"/>
        <item x="596"/>
        <item x="21"/>
        <item x="523"/>
        <item x="672"/>
        <item x="442"/>
        <item x="886"/>
        <item x="1020"/>
        <item x="83"/>
        <item x="481"/>
        <item x="74"/>
        <item x="409"/>
        <item x="932"/>
        <item x="151"/>
        <item x="1062"/>
        <item x="275"/>
        <item x="66"/>
        <item x="1064"/>
        <item x="825"/>
        <item x="862"/>
        <item x="687"/>
        <item x="26"/>
        <item x="510"/>
        <item x="141"/>
        <item x="465"/>
        <item x="221"/>
        <item x="313"/>
        <item x="555"/>
        <item x="1031"/>
        <item x="676"/>
        <item x="821"/>
        <item x="139"/>
        <item x="368"/>
        <item x="348"/>
        <item x="171"/>
        <item x="792"/>
        <item x="327"/>
        <item x="359"/>
        <item x="496"/>
        <item x="722"/>
        <item x="401"/>
        <item x="809"/>
        <item x="24"/>
        <item x="469"/>
        <item x="559"/>
        <item x="390"/>
        <item x="250"/>
        <item x="338"/>
        <item x="752"/>
        <item x="515"/>
        <item x="72"/>
        <item x="79"/>
        <item x="435"/>
        <item x="736"/>
        <item x="10"/>
        <item x="157"/>
        <item x="391"/>
        <item x="624"/>
        <item x="32"/>
        <item x="282"/>
        <item x="649"/>
        <item x="337"/>
        <item x="131"/>
        <item x="655"/>
        <item x="641"/>
        <item x="194"/>
        <item x="772"/>
        <item x="781"/>
        <item x="706"/>
        <item x="501"/>
        <item x="463"/>
        <item x="884"/>
        <item x="937"/>
        <item x="830"/>
        <item x="782"/>
        <item x="647"/>
        <item x="511"/>
        <item x="888"/>
        <item x="1039"/>
        <item x="345"/>
        <item x="209"/>
        <item x="913"/>
        <item x="502"/>
        <item x="314"/>
        <item x="493"/>
        <item x="956"/>
        <item x="893"/>
        <item x="874"/>
        <item x="425"/>
        <item x="533"/>
        <item x="430"/>
        <item x="68"/>
        <item x="427"/>
        <item x="92"/>
        <item x="818"/>
        <item x="452"/>
        <item x="1008"/>
        <item x="959"/>
        <item x="827"/>
        <item x="441"/>
        <item x="879"/>
        <item x="422"/>
        <item x="971"/>
        <item x="532"/>
        <item x="58"/>
        <item x="826"/>
        <item x="451"/>
        <item x="972"/>
        <item x="283"/>
        <item x="450"/>
        <item x="268"/>
        <item x="680"/>
        <item x="353"/>
        <item x="841"/>
        <item x="993"/>
        <item x="233"/>
        <item x="701"/>
        <item x="444"/>
        <item x="918"/>
        <item x="415"/>
        <item x="1027"/>
        <item x="358"/>
        <item x="439"/>
        <item x="628"/>
        <item x="395"/>
        <item x="739"/>
        <item x="682"/>
        <item x="392"/>
        <item x="536"/>
        <item x="1047"/>
        <item x="503"/>
        <item x="417"/>
        <item x="453"/>
        <item x="104"/>
        <item x="116"/>
        <item x="51"/>
        <item x="537"/>
        <item x="895"/>
        <item x="18"/>
        <item x="1015"/>
        <item x="952"/>
        <item x="699"/>
        <item x="570"/>
        <item x="488"/>
        <item x="887"/>
        <item x="813"/>
        <item x="935"/>
        <item x="208"/>
        <item x="155"/>
        <item x="955"/>
        <item x="961"/>
        <item x="891"/>
        <item x="406"/>
        <item x="696"/>
        <item x="191"/>
        <item x="335"/>
        <item x="177"/>
        <item x="386"/>
        <item x="466"/>
        <item x="849"/>
        <item x="301"/>
        <item x="969"/>
        <item x="637"/>
        <item x="951"/>
        <item x="170"/>
        <item x="33"/>
        <item x="448"/>
        <item x="464"/>
        <item x="968"/>
        <item x="1013"/>
        <item x="601"/>
        <item x="947"/>
        <item x="545"/>
        <item x="796"/>
        <item x="17"/>
        <item x="685"/>
        <item x="716"/>
        <item x="489"/>
        <item x="127"/>
        <item x="553"/>
        <item x="793"/>
        <item x="3"/>
        <item x="679"/>
        <item x="126"/>
        <item x="164"/>
        <item x="859"/>
        <item x="996"/>
        <item x="145"/>
        <item x="263"/>
        <item x="651"/>
        <item x="413"/>
        <item x="471"/>
        <item x="476"/>
        <item x="787"/>
        <item x="281"/>
        <item x="455"/>
        <item x="315"/>
        <item x="373"/>
        <item x="516"/>
        <item x="622"/>
        <item x="331"/>
        <item x="1066"/>
        <item x="940"/>
        <item x="589"/>
        <item x="803"/>
        <item x="416"/>
        <item x="1057"/>
        <item x="777"/>
        <item x="877"/>
        <item x="198"/>
        <item x="223"/>
        <item x="343"/>
        <item x="597"/>
        <item x="931"/>
        <item x="196"/>
        <item x="132"/>
        <item x="717"/>
        <item x="80"/>
        <item x="167"/>
        <item x="267"/>
        <item x="1025"/>
        <item x="986"/>
        <item x="948"/>
        <item x="44"/>
        <item x="922"/>
        <item x="165"/>
        <item x="669"/>
        <item x="23"/>
        <item x="656"/>
        <item x="76"/>
        <item x="518"/>
        <item x="1014"/>
        <item x="342"/>
        <item x="855"/>
        <item x="505"/>
        <item x="304"/>
        <item x="743"/>
        <item x="985"/>
        <item x="975"/>
        <item x="753"/>
        <item x="519"/>
        <item x="178"/>
        <item x="852"/>
        <item x="812"/>
        <item x="109"/>
        <item x="472"/>
        <item x="333"/>
        <item x="527"/>
        <item x="773"/>
        <item x="219"/>
        <item x="6"/>
        <item x="692"/>
        <item x="1037"/>
        <item x="724"/>
        <item x="563"/>
        <item x="1009"/>
        <item x="942"/>
        <item x="20"/>
        <item x="138"/>
        <item x="633"/>
        <item x="617"/>
        <item x="635"/>
        <item x="644"/>
        <item x="558"/>
        <item x="774"/>
        <item x="618"/>
        <item x="878"/>
        <item x="668"/>
        <item x="490"/>
        <item x="220"/>
        <item x="858"/>
        <item x="81"/>
        <item x="582"/>
        <item x="480"/>
        <item x="247"/>
        <item x="539"/>
        <item x="302"/>
        <item x="319"/>
        <item x="397"/>
        <item x="288"/>
        <item x="916"/>
        <item x="869"/>
        <item x="658"/>
        <item x="274"/>
        <item x="1063"/>
        <item x="686"/>
        <item x="864"/>
        <item x="346"/>
        <item x="829"/>
        <item x="645"/>
        <item x="870"/>
        <item x="365"/>
        <item x="105"/>
        <item x="897"/>
        <item x="604"/>
        <item x="513"/>
        <item x="1006"/>
        <item x="160"/>
        <item x="396"/>
        <item x="794"/>
        <item x="321"/>
        <item x="664"/>
        <item x="42"/>
        <item x="106"/>
        <item x="995"/>
        <item x="258"/>
        <item x="420"/>
        <item x="199"/>
        <item x="983"/>
        <item x="566"/>
        <item x="775"/>
        <item x="528"/>
        <item x="1004"/>
        <item x="29"/>
        <item x="569"/>
        <item x="719"/>
        <item x="750"/>
        <item x="485"/>
        <item x="970"/>
        <item x="90"/>
        <item x="865"/>
        <item x="585"/>
        <item x="240"/>
        <item x="239"/>
        <item x="1045"/>
        <item x="580"/>
        <item x="966"/>
        <item x="665"/>
        <item x="262"/>
        <item x="1038"/>
        <item x="330"/>
        <item x="1060"/>
        <item x="67"/>
        <item x="135"/>
        <item x="583"/>
        <item x="369"/>
        <item x="14"/>
        <item x="882"/>
        <item x="785"/>
        <item x="923"/>
        <item x="457"/>
        <item x="901"/>
        <item x="287"/>
        <item x="238"/>
        <item x="162"/>
        <item x="988"/>
        <item x="265"/>
        <item x="889"/>
        <item x="557"/>
        <item x="568"/>
        <item x="211"/>
        <item x="768"/>
        <item x="974"/>
        <item x="470"/>
        <item x="70"/>
        <item x="684"/>
        <item x="550"/>
        <item x="588"/>
        <item x="94"/>
        <item x="619"/>
        <item x="953"/>
        <item x="31"/>
        <item x="728"/>
        <item x="738"/>
        <item x="310"/>
        <item x="851"/>
        <item x="438"/>
        <item x="508"/>
        <item x="232"/>
        <item x="727"/>
        <item x="642"/>
        <item x="246"/>
        <item x="210"/>
        <item x="402"/>
        <item x="385"/>
        <item x="652"/>
        <item x="129"/>
        <item x="823"/>
        <item x="832"/>
        <item x="748"/>
        <item x="375"/>
        <item x="723"/>
        <item x="298"/>
        <item x="860"/>
        <item x="56"/>
        <item x="419"/>
        <item x="97"/>
        <item x="377"/>
        <item x="459"/>
        <item x="115"/>
        <item x="229"/>
        <item x="297"/>
        <item x="173"/>
        <item x="38"/>
        <item x="1022"/>
        <item x="352"/>
        <item x="354"/>
        <item x="418"/>
        <item x="226"/>
        <item x="548"/>
        <item x="997"/>
        <item x="529"/>
        <item x="759"/>
        <item x="579"/>
        <item x="646"/>
        <item x="506"/>
        <item x="47"/>
        <item x="950"/>
        <item x="200"/>
        <item x="630"/>
        <item x="629"/>
        <item x="799"/>
        <item x="670"/>
        <item x="326"/>
        <item x="152"/>
        <item x="49"/>
        <item x="544"/>
        <item x="182"/>
        <item x="904"/>
        <item x="251"/>
        <item x="638"/>
        <item x="184"/>
        <item x="806"/>
        <item x="122"/>
        <item x="59"/>
        <item x="709"/>
        <item x="404"/>
        <item x="998"/>
        <item x="437"/>
        <item x="351"/>
        <item x="845"/>
        <item x="592"/>
        <item x="741"/>
        <item x="556"/>
        <item x="305"/>
        <item x="357"/>
        <item x="757"/>
        <item x="616"/>
        <item x="1003"/>
        <item x="631"/>
        <item x="807"/>
        <item x="428"/>
        <item x="737"/>
        <item x="791"/>
        <item x="805"/>
        <item x="266"/>
        <item x="15"/>
        <item x="1030"/>
        <item x="1026"/>
        <item x="808"/>
        <item x="86"/>
        <item x="1052"/>
        <item x="598"/>
        <item x="797"/>
        <item x="60"/>
        <item x="746"/>
        <item x="608"/>
        <item x="654"/>
        <item x="846"/>
        <item x="88"/>
        <item x="776"/>
        <item x="474"/>
        <item x="939"/>
        <item x="65"/>
        <item x="39"/>
        <item x="71"/>
        <item x="925"/>
        <item x="828"/>
        <item x="433"/>
        <item x="507"/>
        <item x="323"/>
        <item x="530"/>
        <item x="822"/>
        <item x="497"/>
        <item x="875"/>
        <item x="1034"/>
        <item x="400"/>
        <item x="632"/>
        <item x="1054"/>
        <item x="605"/>
        <item x="190"/>
        <item x="783"/>
        <item x="121"/>
        <item x="445"/>
        <item x="705"/>
        <item x="653"/>
        <item x="312"/>
        <item x="578"/>
        <item x="571"/>
        <item x="317"/>
        <item x="334"/>
        <item x="1042"/>
        <item x="1019"/>
        <item x="804"/>
        <item x="41"/>
        <item x="660"/>
        <item x="96"/>
        <item x="350"/>
        <item x="273"/>
        <item x="382"/>
        <item x="163"/>
        <item x="364"/>
        <item x="780"/>
        <item x="57"/>
        <item x="567"/>
        <item x="154"/>
        <item x="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2"/>
  </colFields>
  <colItems count="4">
    <i>
      <x/>
    </i>
    <i>
      <x v="1"/>
    </i>
    <i>
      <x v="2"/>
    </i>
    <i t="grand">
      <x/>
    </i>
  </colItems>
  <dataFields count="1">
    <dataField name="Count of Deal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F058A9-9C5D-4705-A00E-5DED0BFF462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:M12" firstHeaderRow="1" firstDataRow="2" firstDataCol="1"/>
  <pivotFields count="25">
    <pivotField dataField="1" showAll="0"/>
    <pivotField showAll="0"/>
    <pivotField showAll="0"/>
    <pivotField showAll="0">
      <items count="6">
        <item x="4"/>
        <item x="3"/>
        <item x="0"/>
        <item x="1"/>
        <item x="2"/>
        <item t="default"/>
      </items>
    </pivotField>
    <pivotField showAll="0"/>
    <pivotField showAll="0"/>
    <pivotField numFmtId="1" showAll="0"/>
    <pivotField axis="axisRow" showAll="0">
      <items count="10">
        <item x="7"/>
        <item x="8"/>
        <item x="3"/>
        <item x="6"/>
        <item x="1"/>
        <item x="0"/>
        <item x="5"/>
        <item x="2"/>
        <item x="4"/>
        <item t="default"/>
      </items>
    </pivotField>
    <pivotField showAll="0"/>
    <pivotField showAll="0"/>
    <pivotField showAll="0"/>
    <pivotField numFmtId="164" showAll="0">
      <items count="1071">
        <item x="322"/>
        <item x="9"/>
        <item x="426"/>
        <item x="1012"/>
        <item x="843"/>
        <item x="540"/>
        <item x="332"/>
        <item x="574"/>
        <item x="449"/>
        <item x="784"/>
        <item x="639"/>
        <item x="61"/>
        <item x="715"/>
        <item x="477"/>
        <item x="114"/>
        <item x="767"/>
        <item x="681"/>
        <item x="99"/>
        <item x="91"/>
        <item x="960"/>
        <item x="168"/>
        <item x="663"/>
        <item x="764"/>
        <item x="372"/>
        <item x="609"/>
        <item x="269"/>
        <item x="703"/>
        <item x="53"/>
        <item x="504"/>
        <item x="890"/>
        <item x="344"/>
        <item x="944"/>
        <item x="976"/>
        <item x="186"/>
        <item x="907"/>
        <item x="512"/>
        <item x="766"/>
        <item x="214"/>
        <item x="906"/>
        <item x="1024"/>
        <item x="853"/>
        <item x="1029"/>
        <item x="892"/>
        <item x="50"/>
        <item x="733"/>
        <item x="458"/>
        <item x="341"/>
        <item x="636"/>
        <item x="763"/>
        <item x="271"/>
        <item x="328"/>
        <item x="789"/>
        <item x="234"/>
        <item x="110"/>
        <item x="1055"/>
        <item x="599"/>
        <item x="197"/>
        <item x="242"/>
        <item x="729"/>
        <item x="147"/>
        <item x="134"/>
        <item x="387"/>
        <item x="475"/>
        <item x="735"/>
        <item x="861"/>
        <item x="125"/>
        <item x="228"/>
        <item x="150"/>
        <item x="650"/>
        <item x="868"/>
        <item x="360"/>
        <item x="0"/>
        <item x="498"/>
        <item x="34"/>
        <item x="483"/>
        <item x="902"/>
        <item x="928"/>
        <item x="467"/>
        <item x="158"/>
        <item x="7"/>
        <item x="349"/>
        <item x="1050"/>
        <item x="259"/>
        <item x="800"/>
        <item x="819"/>
        <item x="933"/>
        <item x="704"/>
        <item x="984"/>
        <item x="306"/>
        <item x="607"/>
        <item x="216"/>
        <item x="688"/>
        <item x="770"/>
        <item x="295"/>
        <item x="393"/>
        <item x="255"/>
        <item x="201"/>
        <item x="543"/>
        <item x="584"/>
        <item x="866"/>
        <item x="40"/>
        <item x="137"/>
        <item x="941"/>
        <item x="443"/>
        <item x="546"/>
        <item x="677"/>
        <item x="673"/>
        <item x="662"/>
        <item x="591"/>
        <item x="755"/>
        <item x="1001"/>
        <item x="854"/>
        <item x="98"/>
        <item x="674"/>
        <item x="84"/>
        <item x="576"/>
        <item x="183"/>
        <item x="212"/>
        <item x="915"/>
        <item x="486"/>
        <item x="260"/>
        <item x="842"/>
        <item x="911"/>
        <item x="531"/>
        <item x="124"/>
        <item x="707"/>
        <item x="245"/>
        <item x="856"/>
        <item x="37"/>
        <item x="389"/>
        <item x="666"/>
        <item x="118"/>
        <item x="370"/>
        <item x="678"/>
        <item x="35"/>
        <item x="1023"/>
        <item x="990"/>
        <item x="708"/>
        <item x="730"/>
        <item x="980"/>
        <item x="899"/>
        <item x="185"/>
        <item x="414"/>
        <item x="1021"/>
        <item x="181"/>
        <item x="408"/>
        <item x="1044"/>
        <item x="499"/>
        <item x="230"/>
        <item x="293"/>
        <item x="462"/>
        <item x="48"/>
        <item x="560"/>
        <item x="179"/>
        <item x="848"/>
        <item x="810"/>
        <item x="63"/>
        <item x="586"/>
        <item x="929"/>
        <item x="299"/>
        <item x="896"/>
        <item x="30"/>
        <item x="62"/>
        <item x="243"/>
        <item x="994"/>
        <item x="857"/>
        <item x="1068"/>
        <item x="292"/>
        <item x="551"/>
        <item x="1010"/>
        <item x="689"/>
        <item x="192"/>
        <item x="943"/>
        <item x="754"/>
        <item x="272"/>
        <item x="747"/>
        <item x="903"/>
        <item x="839"/>
        <item x="675"/>
        <item x="1059"/>
        <item x="227"/>
        <item x="1041"/>
        <item x="237"/>
        <item x="374"/>
        <item x="671"/>
        <item x="254"/>
        <item x="169"/>
        <item x="541"/>
        <item x="863"/>
        <item x="156"/>
        <item x="492"/>
        <item x="13"/>
        <item x="908"/>
        <item x="366"/>
        <item x="112"/>
        <item x="965"/>
        <item x="206"/>
        <item x="949"/>
        <item x="900"/>
        <item x="835"/>
        <item x="1000"/>
        <item x="833"/>
        <item x="95"/>
        <item x="926"/>
        <item x="235"/>
        <item x="384"/>
        <item x="714"/>
        <item x="710"/>
        <item x="954"/>
        <item x="434"/>
        <item x="64"/>
        <item x="756"/>
        <item x="22"/>
        <item x="85"/>
        <item x="817"/>
        <item x="1036"/>
        <item x="587"/>
        <item x="432"/>
        <item x="224"/>
        <item x="1011"/>
        <item x="659"/>
        <item x="93"/>
        <item x="610"/>
        <item x="399"/>
        <item x="11"/>
        <item x="103"/>
        <item x="479"/>
        <item x="880"/>
        <item x="120"/>
        <item x="920"/>
        <item x="410"/>
        <item x="300"/>
        <item x="914"/>
        <item x="615"/>
        <item x="745"/>
        <item x="732"/>
        <item x="279"/>
        <item x="1032"/>
        <item x="521"/>
        <item x="936"/>
        <item x="554"/>
        <item x="69"/>
        <item x="509"/>
        <item x="231"/>
        <item x="938"/>
        <item x="356"/>
        <item x="307"/>
        <item x="844"/>
        <item x="482"/>
        <item x="290"/>
        <item x="340"/>
        <item x="987"/>
        <item x="1005"/>
        <item x="77"/>
        <item x="547"/>
        <item x="176"/>
        <item x="461"/>
        <item x="909"/>
        <item x="1061"/>
        <item x="380"/>
        <item x="383"/>
        <item x="534"/>
        <item x="1035"/>
        <item x="881"/>
        <item x="572"/>
        <item x="930"/>
        <item x="111"/>
        <item x="802"/>
        <item x="89"/>
        <item x="740"/>
        <item x="613"/>
        <item x="640"/>
        <item x="667"/>
        <item x="565"/>
        <item x="690"/>
        <item x="175"/>
        <item x="244"/>
        <item x="285"/>
        <item x="113"/>
        <item x="683"/>
        <item x="549"/>
        <item x="982"/>
        <item x="28"/>
        <item x="202"/>
        <item x="765"/>
        <item x="627"/>
        <item x="403"/>
        <item x="1043"/>
        <item x="1067"/>
        <item x="648"/>
        <item x="526"/>
        <item x="581"/>
        <item x="136"/>
        <item x="873"/>
        <item x="43"/>
        <item x="1040"/>
        <item x="713"/>
        <item x="867"/>
        <item x="978"/>
        <item x="278"/>
        <item x="957"/>
        <item x="149"/>
        <item x="697"/>
        <item x="394"/>
        <item x="491"/>
        <item x="538"/>
        <item x="8"/>
        <item x="456"/>
        <item x="500"/>
        <item x="744"/>
        <item x="248"/>
        <item x="824"/>
        <item x="883"/>
        <item x="405"/>
        <item x="5"/>
        <item x="919"/>
        <item x="625"/>
        <item x="603"/>
        <item x="55"/>
        <item x="133"/>
        <item x="423"/>
        <item x="786"/>
        <item x="236"/>
        <item x="831"/>
        <item x="1048"/>
        <item x="934"/>
        <item x="700"/>
        <item x="815"/>
        <item x="166"/>
        <item x="525"/>
        <item x="840"/>
        <item x="87"/>
        <item x="286"/>
        <item x="108"/>
        <item x="594"/>
        <item x="924"/>
        <item x="761"/>
        <item x="225"/>
        <item x="590"/>
        <item x="19"/>
        <item x="424"/>
        <item x="702"/>
        <item x="921"/>
        <item x="325"/>
        <item x="967"/>
        <item x="187"/>
        <item x="144"/>
        <item x="977"/>
        <item x="140"/>
        <item x="447"/>
        <item x="468"/>
        <item x="999"/>
        <item x="1016"/>
        <item x="217"/>
        <item x="324"/>
        <item x="989"/>
        <item x="602"/>
        <item x="1002"/>
        <item x="407"/>
        <item x="101"/>
        <item x="100"/>
        <item x="816"/>
        <item x="264"/>
        <item x="381"/>
        <item x="964"/>
        <item x="277"/>
        <item x="945"/>
        <item x="291"/>
        <item x="718"/>
        <item x="412"/>
        <item x="107"/>
        <item x="910"/>
        <item x="146"/>
        <item x="276"/>
        <item x="1058"/>
        <item x="725"/>
        <item x="694"/>
        <item x="712"/>
        <item x="614"/>
        <item x="1007"/>
        <item x="795"/>
        <item x="552"/>
        <item x="311"/>
        <item x="562"/>
        <item x="788"/>
        <item x="573"/>
        <item x="1017"/>
        <item x="643"/>
        <item x="612"/>
        <item x="2"/>
        <item x="336"/>
        <item x="123"/>
        <item x="284"/>
        <item x="779"/>
        <item x="411"/>
        <item x="153"/>
        <item x="12"/>
        <item x="161"/>
        <item x="487"/>
        <item x="1051"/>
        <item x="1028"/>
        <item x="962"/>
        <item x="657"/>
        <item x="195"/>
        <item x="946"/>
        <item x="376"/>
        <item x="963"/>
        <item x="760"/>
        <item x="188"/>
        <item x="626"/>
        <item x="721"/>
        <item x="698"/>
        <item x="253"/>
        <item x="398"/>
        <item x="478"/>
        <item x="203"/>
        <item x="634"/>
        <item x="726"/>
        <item x="871"/>
        <item x="1053"/>
        <item x="207"/>
        <item x="542"/>
        <item x="595"/>
        <item x="25"/>
        <item x="561"/>
        <item x="256"/>
        <item x="711"/>
        <item x="362"/>
        <item x="347"/>
        <item x="847"/>
        <item x="102"/>
        <item x="1046"/>
        <item x="814"/>
        <item x="148"/>
        <item x="130"/>
        <item x="621"/>
        <item x="564"/>
        <item x="1018"/>
        <item x="388"/>
        <item x="771"/>
        <item x="734"/>
        <item x="75"/>
        <item x="620"/>
        <item x="431"/>
        <item x="261"/>
        <item x="751"/>
        <item x="363"/>
        <item x="691"/>
        <item x="16"/>
        <item x="36"/>
        <item x="801"/>
        <item x="981"/>
        <item x="872"/>
        <item x="600"/>
        <item x="912"/>
        <item x="606"/>
        <item x="252"/>
        <item x="316"/>
        <item x="885"/>
        <item x="371"/>
        <item x="454"/>
        <item x="811"/>
        <item x="4"/>
        <item x="769"/>
        <item x="289"/>
        <item x="577"/>
        <item x="473"/>
        <item x="193"/>
        <item x="128"/>
        <item x="361"/>
        <item x="367"/>
        <item x="339"/>
        <item x="429"/>
        <item x="517"/>
        <item x="280"/>
        <item x="836"/>
        <item x="798"/>
        <item x="720"/>
        <item x="838"/>
        <item x="927"/>
        <item x="378"/>
        <item x="731"/>
        <item x="172"/>
        <item x="296"/>
        <item x="1033"/>
        <item x="213"/>
        <item x="222"/>
        <item x="329"/>
        <item x="484"/>
        <item x="46"/>
        <item x="905"/>
        <item x="204"/>
        <item x="379"/>
        <item x="421"/>
        <item x="249"/>
        <item x="440"/>
        <item x="215"/>
        <item x="593"/>
        <item x="189"/>
        <item x="535"/>
        <item x="309"/>
        <item x="742"/>
        <item x="992"/>
        <item x="1069"/>
        <item x="308"/>
        <item x="1"/>
        <item x="749"/>
        <item x="142"/>
        <item x="524"/>
        <item x="778"/>
        <item x="180"/>
        <item x="973"/>
        <item x="174"/>
        <item x="78"/>
        <item x="436"/>
        <item x="611"/>
        <item x="917"/>
        <item x="850"/>
        <item x="834"/>
        <item x="446"/>
        <item x="54"/>
        <item x="623"/>
        <item x="958"/>
        <item x="837"/>
        <item x="494"/>
        <item x="460"/>
        <item x="1056"/>
        <item x="495"/>
        <item x="355"/>
        <item x="218"/>
        <item x="1065"/>
        <item x="522"/>
        <item x="205"/>
        <item x="1049"/>
        <item x="318"/>
        <item x="790"/>
        <item x="991"/>
        <item x="695"/>
        <item x="52"/>
        <item x="27"/>
        <item x="876"/>
        <item x="762"/>
        <item x="894"/>
        <item x="73"/>
        <item x="117"/>
        <item x="294"/>
        <item x="320"/>
        <item x="575"/>
        <item x="661"/>
        <item x="820"/>
        <item x="143"/>
        <item x="514"/>
        <item x="693"/>
        <item x="758"/>
        <item x="270"/>
        <item x="979"/>
        <item x="898"/>
        <item x="303"/>
        <item x="241"/>
        <item x="119"/>
        <item x="257"/>
        <item x="159"/>
        <item x="82"/>
        <item x="520"/>
        <item x="596"/>
        <item x="21"/>
        <item x="523"/>
        <item x="672"/>
        <item x="442"/>
        <item x="886"/>
        <item x="1020"/>
        <item x="83"/>
        <item x="481"/>
        <item x="74"/>
        <item x="409"/>
        <item x="932"/>
        <item x="151"/>
        <item x="1062"/>
        <item x="275"/>
        <item x="66"/>
        <item x="1064"/>
        <item x="825"/>
        <item x="862"/>
        <item x="687"/>
        <item x="26"/>
        <item x="510"/>
        <item x="141"/>
        <item x="465"/>
        <item x="221"/>
        <item x="313"/>
        <item x="555"/>
        <item x="1031"/>
        <item x="676"/>
        <item x="821"/>
        <item x="139"/>
        <item x="368"/>
        <item x="348"/>
        <item x="171"/>
        <item x="792"/>
        <item x="327"/>
        <item x="359"/>
        <item x="496"/>
        <item x="722"/>
        <item x="401"/>
        <item x="809"/>
        <item x="24"/>
        <item x="469"/>
        <item x="559"/>
        <item x="390"/>
        <item x="250"/>
        <item x="338"/>
        <item x="752"/>
        <item x="515"/>
        <item x="72"/>
        <item x="79"/>
        <item x="435"/>
        <item x="736"/>
        <item x="10"/>
        <item x="157"/>
        <item x="391"/>
        <item x="624"/>
        <item x="32"/>
        <item x="282"/>
        <item x="649"/>
        <item x="337"/>
        <item x="131"/>
        <item x="655"/>
        <item x="641"/>
        <item x="194"/>
        <item x="772"/>
        <item x="781"/>
        <item x="706"/>
        <item x="501"/>
        <item x="463"/>
        <item x="884"/>
        <item x="937"/>
        <item x="830"/>
        <item x="782"/>
        <item x="647"/>
        <item x="511"/>
        <item x="888"/>
        <item x="1039"/>
        <item x="345"/>
        <item x="209"/>
        <item x="913"/>
        <item x="502"/>
        <item x="314"/>
        <item x="493"/>
        <item x="956"/>
        <item x="893"/>
        <item x="874"/>
        <item x="425"/>
        <item x="533"/>
        <item x="430"/>
        <item x="68"/>
        <item x="427"/>
        <item x="92"/>
        <item x="818"/>
        <item x="452"/>
        <item x="1008"/>
        <item x="959"/>
        <item x="827"/>
        <item x="441"/>
        <item x="879"/>
        <item x="422"/>
        <item x="971"/>
        <item x="532"/>
        <item x="58"/>
        <item x="826"/>
        <item x="451"/>
        <item x="972"/>
        <item x="283"/>
        <item x="450"/>
        <item x="268"/>
        <item x="680"/>
        <item x="353"/>
        <item x="841"/>
        <item x="993"/>
        <item x="233"/>
        <item x="701"/>
        <item x="444"/>
        <item x="918"/>
        <item x="415"/>
        <item x="1027"/>
        <item x="358"/>
        <item x="439"/>
        <item x="628"/>
        <item x="395"/>
        <item x="739"/>
        <item x="682"/>
        <item x="392"/>
        <item x="536"/>
        <item x="1047"/>
        <item x="503"/>
        <item x="417"/>
        <item x="453"/>
        <item x="104"/>
        <item x="116"/>
        <item x="51"/>
        <item x="537"/>
        <item x="895"/>
        <item x="18"/>
        <item x="1015"/>
        <item x="952"/>
        <item x="699"/>
        <item x="570"/>
        <item x="488"/>
        <item x="887"/>
        <item x="813"/>
        <item x="935"/>
        <item x="208"/>
        <item x="155"/>
        <item x="955"/>
        <item x="961"/>
        <item x="891"/>
        <item x="406"/>
        <item x="696"/>
        <item x="191"/>
        <item x="335"/>
        <item x="177"/>
        <item x="386"/>
        <item x="466"/>
        <item x="849"/>
        <item x="301"/>
        <item x="969"/>
        <item x="637"/>
        <item x="951"/>
        <item x="170"/>
        <item x="33"/>
        <item x="448"/>
        <item x="464"/>
        <item x="968"/>
        <item x="1013"/>
        <item x="601"/>
        <item x="947"/>
        <item x="545"/>
        <item x="796"/>
        <item x="17"/>
        <item x="685"/>
        <item x="716"/>
        <item x="489"/>
        <item x="127"/>
        <item x="553"/>
        <item x="793"/>
        <item x="3"/>
        <item x="679"/>
        <item x="126"/>
        <item x="164"/>
        <item x="859"/>
        <item x="996"/>
        <item x="145"/>
        <item x="263"/>
        <item x="651"/>
        <item x="413"/>
        <item x="471"/>
        <item x="476"/>
        <item x="787"/>
        <item x="281"/>
        <item x="455"/>
        <item x="315"/>
        <item x="373"/>
        <item x="516"/>
        <item x="622"/>
        <item x="331"/>
        <item x="1066"/>
        <item x="940"/>
        <item x="589"/>
        <item x="803"/>
        <item x="416"/>
        <item x="1057"/>
        <item x="777"/>
        <item x="877"/>
        <item x="198"/>
        <item x="223"/>
        <item x="343"/>
        <item x="597"/>
        <item x="931"/>
        <item x="196"/>
        <item x="132"/>
        <item x="717"/>
        <item x="80"/>
        <item x="167"/>
        <item x="267"/>
        <item x="1025"/>
        <item x="986"/>
        <item x="948"/>
        <item x="44"/>
        <item x="922"/>
        <item x="165"/>
        <item x="669"/>
        <item x="23"/>
        <item x="656"/>
        <item x="76"/>
        <item x="518"/>
        <item x="1014"/>
        <item x="342"/>
        <item x="855"/>
        <item x="505"/>
        <item x="304"/>
        <item x="743"/>
        <item x="985"/>
        <item x="975"/>
        <item x="753"/>
        <item x="519"/>
        <item x="178"/>
        <item x="852"/>
        <item x="812"/>
        <item x="109"/>
        <item x="472"/>
        <item x="333"/>
        <item x="527"/>
        <item x="773"/>
        <item x="219"/>
        <item x="6"/>
        <item x="692"/>
        <item x="1037"/>
        <item x="724"/>
        <item x="563"/>
        <item x="1009"/>
        <item x="942"/>
        <item x="20"/>
        <item x="138"/>
        <item x="633"/>
        <item x="617"/>
        <item x="635"/>
        <item x="644"/>
        <item x="558"/>
        <item x="774"/>
        <item x="618"/>
        <item x="878"/>
        <item x="668"/>
        <item x="490"/>
        <item x="220"/>
        <item x="858"/>
        <item x="81"/>
        <item x="582"/>
        <item x="480"/>
        <item x="247"/>
        <item x="539"/>
        <item x="302"/>
        <item x="319"/>
        <item x="397"/>
        <item x="288"/>
        <item x="916"/>
        <item x="869"/>
        <item x="658"/>
        <item x="274"/>
        <item x="1063"/>
        <item x="686"/>
        <item x="864"/>
        <item x="346"/>
        <item x="829"/>
        <item x="645"/>
        <item x="870"/>
        <item x="365"/>
        <item x="105"/>
        <item x="897"/>
        <item x="604"/>
        <item x="513"/>
        <item x="1006"/>
        <item x="160"/>
        <item x="396"/>
        <item x="794"/>
        <item x="321"/>
        <item x="664"/>
        <item x="42"/>
        <item x="106"/>
        <item x="995"/>
        <item x="258"/>
        <item x="420"/>
        <item x="199"/>
        <item x="983"/>
        <item x="566"/>
        <item x="775"/>
        <item x="528"/>
        <item x="1004"/>
        <item x="29"/>
        <item x="569"/>
        <item x="719"/>
        <item x="750"/>
        <item x="485"/>
        <item x="970"/>
        <item x="90"/>
        <item x="865"/>
        <item x="585"/>
        <item x="240"/>
        <item x="239"/>
        <item x="1045"/>
        <item x="580"/>
        <item x="966"/>
        <item x="665"/>
        <item x="262"/>
        <item x="1038"/>
        <item x="330"/>
        <item x="1060"/>
        <item x="67"/>
        <item x="135"/>
        <item x="583"/>
        <item x="369"/>
        <item x="14"/>
        <item x="882"/>
        <item x="785"/>
        <item x="923"/>
        <item x="457"/>
        <item x="901"/>
        <item x="287"/>
        <item x="238"/>
        <item x="162"/>
        <item x="988"/>
        <item x="265"/>
        <item x="889"/>
        <item x="557"/>
        <item x="568"/>
        <item x="211"/>
        <item x="768"/>
        <item x="974"/>
        <item x="470"/>
        <item x="70"/>
        <item x="684"/>
        <item x="550"/>
        <item x="588"/>
        <item x="94"/>
        <item x="619"/>
        <item x="953"/>
        <item x="31"/>
        <item x="728"/>
        <item x="738"/>
        <item x="310"/>
        <item x="851"/>
        <item x="438"/>
        <item x="508"/>
        <item x="232"/>
        <item x="727"/>
        <item x="642"/>
        <item x="246"/>
        <item x="210"/>
        <item x="402"/>
        <item x="385"/>
        <item x="652"/>
        <item x="129"/>
        <item x="823"/>
        <item x="832"/>
        <item x="748"/>
        <item x="375"/>
        <item x="723"/>
        <item x="298"/>
        <item x="860"/>
        <item x="56"/>
        <item x="419"/>
        <item x="97"/>
        <item x="377"/>
        <item x="459"/>
        <item x="115"/>
        <item x="229"/>
        <item x="297"/>
        <item x="173"/>
        <item x="38"/>
        <item x="1022"/>
        <item x="352"/>
        <item x="354"/>
        <item x="418"/>
        <item x="226"/>
        <item x="548"/>
        <item x="997"/>
        <item x="529"/>
        <item x="759"/>
        <item x="579"/>
        <item x="646"/>
        <item x="506"/>
        <item x="47"/>
        <item x="950"/>
        <item x="200"/>
        <item x="630"/>
        <item x="629"/>
        <item x="799"/>
        <item x="670"/>
        <item x="326"/>
        <item x="152"/>
        <item x="49"/>
        <item x="544"/>
        <item x="182"/>
        <item x="904"/>
        <item x="251"/>
        <item x="638"/>
        <item x="184"/>
        <item x="806"/>
        <item x="122"/>
        <item x="59"/>
        <item x="709"/>
        <item x="404"/>
        <item x="998"/>
        <item x="437"/>
        <item x="351"/>
        <item x="845"/>
        <item x="592"/>
        <item x="741"/>
        <item x="556"/>
        <item x="305"/>
        <item x="357"/>
        <item x="757"/>
        <item x="616"/>
        <item x="1003"/>
        <item x="631"/>
        <item x="807"/>
        <item x="428"/>
        <item x="737"/>
        <item x="791"/>
        <item x="805"/>
        <item x="266"/>
        <item x="15"/>
        <item x="1030"/>
        <item x="1026"/>
        <item x="808"/>
        <item x="86"/>
        <item x="1052"/>
        <item x="598"/>
        <item x="797"/>
        <item x="60"/>
        <item x="746"/>
        <item x="608"/>
        <item x="654"/>
        <item x="846"/>
        <item x="88"/>
        <item x="776"/>
        <item x="474"/>
        <item x="939"/>
        <item x="65"/>
        <item x="39"/>
        <item x="71"/>
        <item x="925"/>
        <item x="828"/>
        <item x="433"/>
        <item x="507"/>
        <item x="323"/>
        <item x="530"/>
        <item x="822"/>
        <item x="497"/>
        <item x="875"/>
        <item x="1034"/>
        <item x="400"/>
        <item x="632"/>
        <item x="1054"/>
        <item x="605"/>
        <item x="190"/>
        <item x="783"/>
        <item x="121"/>
        <item x="445"/>
        <item x="705"/>
        <item x="653"/>
        <item x="312"/>
        <item x="578"/>
        <item x="571"/>
        <item x="317"/>
        <item x="334"/>
        <item x="1042"/>
        <item x="1019"/>
        <item x="804"/>
        <item x="41"/>
        <item x="660"/>
        <item x="96"/>
        <item x="350"/>
        <item x="273"/>
        <item x="382"/>
        <item x="163"/>
        <item x="364"/>
        <item x="780"/>
        <item x="57"/>
        <item x="567"/>
        <item x="154"/>
        <item x="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2"/>
  </colFields>
  <colItems count="4">
    <i>
      <x/>
    </i>
    <i>
      <x v="1"/>
    </i>
    <i>
      <x v="2"/>
    </i>
    <i t="grand">
      <x/>
    </i>
  </colItems>
  <dataFields count="1">
    <dataField name="Count of Deal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2AFE6CFF-36DA-4E22-AEC6-89B8E79C4769}" autoFormatId="16" applyNumberFormats="0" applyBorderFormats="0" applyFontFormats="0" applyPatternFormats="0" applyAlignmentFormats="0" applyWidthHeightFormats="0">
  <queryTableRefresh nextId="15">
    <queryTableFields count="14">
      <queryTableField id="1" name="Customer_ID" tableColumnId="1"/>
      <queryTableField id="2" name="Company_Name" tableColumnId="2"/>
      <queryTableField id="3" name="Industry" tableColumnId="3"/>
      <queryTableField id="4" name="Company_Size" tableColumnId="4"/>
      <queryTableField id="5" name="Customer_Tier" tableColumnId="5"/>
      <queryTableField id="6" name="Region" tableColumnId="6"/>
      <queryTableField id="7" name="Onboarding_Date" tableColumnId="7"/>
      <queryTableField id="8" name="Renewal_Status" tableColumnId="8"/>
      <queryTableField id="9" name="MRR_USD" tableColumnId="9"/>
      <queryTableField id="10" name="NPS_Score" tableColumnId="10"/>
      <queryTableField id="11" name="Subscribed_Plan" tableColumnId="11"/>
      <queryTableField id="12" name="CSM_Name" tableColumnId="12"/>
      <queryTableField id="13" name="Contract_Months" tableColumnId="13"/>
      <queryTableField id="14" name="Churn_Risk_Flag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9D89054-D949-4522-BD14-0F275AA747BE}" autoFormatId="16" applyNumberFormats="0" applyBorderFormats="0" applyFontFormats="0" applyPatternFormats="0" applyAlignmentFormats="0" applyWidthHeightFormats="0">
  <queryTableRefresh nextId="17">
    <queryTableFields count="16">
      <queryTableField id="1" name="Deal_ID" tableColumnId="1"/>
      <queryTableField id="2" name="Customer_ID" tableColumnId="2"/>
      <queryTableField id="3" name="Campaign_ID" tableColumnId="3"/>
      <queryTableField id="4" name="Service_Line" tableColumnId="4"/>
      <queryTableField id="5" name="Sales_Stage" tableColumnId="5"/>
      <queryTableField id="6" name="Deal_Value_USD" tableColumnId="6"/>
      <queryTableField id="7" name="Deal_Source" tableColumnId="7"/>
      <queryTableField id="8" name="Sales_Rep_Name" tableColumnId="8"/>
      <queryTableField id="9" name="Created_Date" tableColumnId="9"/>
      <queryTableField id="10" name="Expected_Close_Date" tableColumnId="10"/>
      <queryTableField id="11" name="Closed_Date" tableColumnId="11"/>
      <queryTableField id="12" name="Days_to_Close" tableColumnId="12"/>
      <queryTableField id="13" name="Upsell_Flag" tableColumnId="13"/>
      <queryTableField id="14" name="Products_Sold" tableColumnId="14"/>
      <queryTableField id="15" name="Discount_Pct" tableColumnId="15"/>
      <queryTableField id="16" name="Region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7ECBCA-3FEC-468D-91D2-4E76EF9DF9AA}" name="Customers" displayName="Customers" ref="A1:N1521" tableType="queryTable" totalsRowShown="0">
  <autoFilter ref="A1:N1521" xr:uid="{977ECBCA-3FEC-468D-91D2-4E76EF9DF9AA}"/>
  <tableColumns count="14">
    <tableColumn id="1" xr3:uid="{963CAEFC-2772-4428-8B04-904A2E7BE5F1}" uniqueName="1" name="Customer_ID" queryTableFieldId="1" dataDxfId="32"/>
    <tableColumn id="2" xr3:uid="{7350501E-2B93-4AA4-A71D-2D91E58B1892}" uniqueName="2" name="Company_Name" queryTableFieldId="2" dataDxfId="31"/>
    <tableColumn id="3" xr3:uid="{605AD4F9-43FB-43D3-89D4-7D88BF29EEF7}" uniqueName="3" name="Industry" queryTableFieldId="3" dataDxfId="30"/>
    <tableColumn id="4" xr3:uid="{1FF18F18-ECA2-43EF-A5A5-D44C75735699}" uniqueName="4" name="Company_Size" queryTableFieldId="4" dataDxfId="29"/>
    <tableColumn id="5" xr3:uid="{AEA5978A-F8F3-4262-9E92-02CE82778391}" uniqueName="5" name="Customer_Tier" queryTableFieldId="5" dataDxfId="28"/>
    <tableColumn id="6" xr3:uid="{5C61ED47-1D4F-4059-BD82-B452BB2110E2}" uniqueName="6" name="Region" queryTableFieldId="6" dataDxfId="27"/>
    <tableColumn id="7" xr3:uid="{177BFE2C-611B-4959-A922-D04D8EB02D8D}" uniqueName="7" name="Onboarding_Date" queryTableFieldId="7" dataDxfId="26"/>
    <tableColumn id="8" xr3:uid="{06E061E6-688A-4EC6-8628-4AF813A8DB0F}" uniqueName="8" name="Renewal_Status" queryTableFieldId="8" dataDxfId="25"/>
    <tableColumn id="9" xr3:uid="{D25B3871-B960-40EC-8719-C79E8B778703}" uniqueName="9" name="MRR_USD" queryTableFieldId="9"/>
    <tableColumn id="10" xr3:uid="{F86C919B-5DE5-4427-9368-BE7C420F67DB}" uniqueName="10" name="NPS_Score" queryTableFieldId="10"/>
    <tableColumn id="11" xr3:uid="{3F95F72D-4356-4E30-8F73-66F80D90F7C0}" uniqueName="11" name="Subscribed_Plan" queryTableFieldId="11" dataDxfId="24"/>
    <tableColumn id="12" xr3:uid="{16098DE4-5DF7-4B76-AE74-5305C7D67079}" uniqueName="12" name="CSM_Name" queryTableFieldId="12" dataDxfId="23"/>
    <tableColumn id="13" xr3:uid="{EF763754-86AA-457E-8029-6C0BE51264AA}" uniqueName="13" name="Contract_Months" queryTableFieldId="13"/>
    <tableColumn id="14" xr3:uid="{12CCD779-D8F8-4A36-ABB7-0D724E0F2592}" uniqueName="14" name="Churn_Risk_Flag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74240A-5AF8-4451-BA3A-02B88625E437}" name="Sales_Pipeline" displayName="Sales_Pipeline" ref="A1:P4226" tableType="queryTable" totalsRowShown="0">
  <autoFilter ref="A1:P4226" xr:uid="{BA74240A-5AF8-4451-BA3A-02B88625E437}"/>
  <tableColumns count="16">
    <tableColumn id="1" xr3:uid="{81872738-8D87-47E6-B42A-A64EC4A24583}" uniqueName="1" name="Deal_ID" queryTableFieldId="1" dataDxfId="22"/>
    <tableColumn id="2" xr3:uid="{5B0F9D69-E1D8-46DF-A3DD-E4AB4BF24161}" uniqueName="2" name="Customer_ID" queryTableFieldId="2" dataDxfId="21"/>
    <tableColumn id="3" xr3:uid="{2272C93D-8EA4-4C77-B17C-24398C7F091D}" uniqueName="3" name="Campaign_ID" queryTableFieldId="3" dataDxfId="20"/>
    <tableColumn id="4" xr3:uid="{C470626D-AB8B-4923-B386-820B4A281605}" uniqueName="4" name="Service_Line" queryTableFieldId="4" dataDxfId="19"/>
    <tableColumn id="5" xr3:uid="{11D9F72F-15F2-4B17-8A4A-F383D7E9CE69}" uniqueName="5" name="Sales_Stage" queryTableFieldId="5" dataDxfId="18"/>
    <tableColumn id="6" xr3:uid="{A0C7D1BE-2341-46B7-85E7-1A13FBACF49E}" uniqueName="6" name="Deal_Value_USD" queryTableFieldId="6" dataDxfId="17"/>
    <tableColumn id="7" xr3:uid="{F7CD2FF1-2F4E-467E-ACE6-A436EC5DA7C8}" uniqueName="7" name="Deal_Source" queryTableFieldId="7" dataDxfId="16"/>
    <tableColumn id="8" xr3:uid="{9FA2E33B-5B10-483D-BFF7-2ED3792A6217}" uniqueName="8" name="Sales_Rep_Name" queryTableFieldId="8" dataDxfId="15"/>
    <tableColumn id="9" xr3:uid="{ABC72E89-E0FA-4340-9139-F1CF9655E777}" uniqueName="9" name="Created_Date" queryTableFieldId="9" dataDxfId="14"/>
    <tableColumn id="10" xr3:uid="{C6A36FD7-9EBF-46F8-8CEC-ED09F12CBE56}" uniqueName="10" name="Expected_Close_Date" queryTableFieldId="10" dataDxfId="13"/>
    <tableColumn id="11" xr3:uid="{5CD48E30-8CC8-4389-BA0B-7C05FA6CB83F}" uniqueName="11" name="Closed_Date" queryTableFieldId="11" dataDxfId="12"/>
    <tableColumn id="12" xr3:uid="{225A4969-BBF4-4CAB-A91B-DCF80BC46735}" uniqueName="12" name="Days_to_Close" queryTableFieldId="12"/>
    <tableColumn id="13" xr3:uid="{89AD2F20-7044-497D-A0DA-7805276A62E4}" uniqueName="13" name="Upsell_Flag" queryTableFieldId="13"/>
    <tableColumn id="14" xr3:uid="{7812E382-DB12-4C29-AB5C-6482BA394838}" uniqueName="14" name="Products_Sold" queryTableFieldId="14"/>
    <tableColumn id="15" xr3:uid="{795FFB42-794E-489E-8052-0F5333E62C20}" uniqueName="15" name="Discount_Pct" queryTableFieldId="15"/>
    <tableColumn id="16" xr3:uid="{997CDC92-DD33-471B-BBD0-B4E3BE56886D}" uniqueName="16" name="Region" queryTableFieldId="16" dataDxf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AC0EDB-09AA-4024-BFAA-563A3AC92E2B}" name="Table2" displayName="Table2" ref="A1:AA4201" totalsRowShown="0">
  <autoFilter ref="A1:AA4201" xr:uid="{D5AC0EDB-09AA-4024-BFAA-563A3AC92E2B}"/>
  <tableColumns count="27">
    <tableColumn id="1" xr3:uid="{935E0B58-BB35-4BFD-8AE6-A8699B6E4C4B}" name="Deal_ID"/>
    <tableColumn id="2" xr3:uid="{00DB389F-79A8-4B5E-A16A-92793FAB6473}" name="Customer_ID"/>
    <tableColumn id="3" xr3:uid="{7AF482A5-4EAB-4324-8FBA-EC88DC8D2B69}" name="Campaign_ID"/>
    <tableColumn id="4" xr3:uid="{F1B1C39A-A321-4FE0-ABA6-952CC432F832}" name="Service_Line"/>
    <tableColumn id="5" xr3:uid="{5E1E23A3-D7EA-4D62-87FA-622CFCA7F508}" name="Sales_Stage"/>
    <tableColumn id="6" xr3:uid="{D594F8E9-2994-4285-B718-33938A2908D7}" name="Deal_Value_USD"/>
    <tableColumn id="7" xr3:uid="{137FC3FD-A735-4CBC-ACC6-5668EC0FAE2D}" name="Deal_Value_USD Clean" dataDxfId="10">
      <calculatedColumnFormula>IF(F2="","",IF(RIGHT(UPPER(SUBSTITUTE(SUBSTITUTE(SUBSTITUTE(TRIM(F2),"$",""),",","")," ","")),1)="K",VALUE(LEFT(UPPER(SUBSTITUTE(SUBSTITUTE(SUBSTITUTE(TRIM(F2),"$",""),",","")," ","")),LEN(UPPER(SUBSTITUTE(SUBSTITUTE(SUBSTITUTE(TRIM(F2),"$",""),",","")," ","")))-1))*1000,IF(RIGHT(UPPER(SUBSTITUTE(SUBSTITUTE(SUBSTITUTE(TRIM(F2),"$",""),",","")," ","")),1)="M",VALUE(LEFT(UPPER(SUBSTITUTE(SUBSTITUTE(SUBSTITUTE(TRIM(F2),"$",""),",","")," ","")),LEN(UPPER(SUBSTITUTE(SUBSTITUTE(SUBSTITUTE(TRIM(F2),"$",""),",","")," ","")))-1))*1000000,VALUE(SUBSTITUTE(SUBSTITUTE(SUBSTITUTE(TRIM(F2),"$",""),",","")," ","")))))</calculatedColumnFormula>
    </tableColumn>
    <tableColumn id="8" xr3:uid="{6B19BED4-61B0-4740-816F-ED07B50BA91A}" name="Deal_Source"/>
    <tableColumn id="9" xr3:uid="{79E7F31E-5494-4281-888C-A7840A2E433F}" name="Sales_Rep_Name"/>
    <tableColumn id="10" xr3:uid="{AFCA0228-C197-479A-993E-CEB05526F5FA}" name="Sales_Rep_Name_Clean">
      <calculatedColumnFormula>PROPER(TRIM(I2))</calculatedColumnFormula>
    </tableColumn>
    <tableColumn id="11" xr3:uid="{6F43E29D-77FA-4A6C-A846-D6B6057C1B8D}" name="Created_Date"/>
    <tableColumn id="12" xr3:uid="{BD6356EF-FBBC-4DDB-8E6E-DB21F1545FC2}" name="Created_Date_Clean" dataDxfId="9">
      <calculatedColumnFormula>IF(K2="","",IF(ISNUMBER(K2),K2,IF(ISNUMBER(SEARCH("/",K2)),DATE(VALUE(RIGHT(K2,4)),VALUE(MID(K2,4,2)),VALUE(LEFT(K2,2))),DATE(VALUE(LEFT(K2,4)),VALUE(MID(K2,6,2)),VALUE(RIGHT(K2,2))))))</calculatedColumnFormula>
    </tableColumn>
    <tableColumn id="13" xr3:uid="{5719054A-CF5F-4D29-A34E-D4D54B61FF3A}" name="Expected_Close_Date" dataDxfId="8"/>
    <tableColumn id="22" xr3:uid="{1059E84E-FDDA-4677-986A-218B09F018BB}" name="Expected_Close_Date_Clean" dataDxfId="7">
      <calculatedColumnFormula>IF(M2="","",IF(ISNUMBER(M2),M2,IF(ISNUMBER(SEARCH("/",M2)),DATE(VALUE(RIGHT(M2,4)),VALUE(MID(M2,4,2)),VALUE(LEFT(M2,2))),DATE(VALUE(LEFT(M2,4)),VALUE(MID(M2,6,2)),VALUE(RIGHT(M2,2))))))</calculatedColumnFormula>
    </tableColumn>
    <tableColumn id="14" xr3:uid="{2C0B96FF-B730-495B-A75E-E250D982C275}" name="Closed_Date" dataDxfId="6"/>
    <tableColumn id="15" xr3:uid="{AB7571ED-4C1C-4CAC-AB2B-1CB59DABF9A8}" name="Closed_Date_Clean" dataDxfId="5">
      <calculatedColumnFormula>IF(O2="","",IF(ISNUMBER(O2),O2,DATE(VALUE(LEFT(O2,4)),VALUE(MID(O2,6,2)),VALUE(RIGHT(O2,2)))))</calculatedColumnFormula>
    </tableColumn>
    <tableColumn id="16" xr3:uid="{094C661E-D066-4EC0-AE04-571D3543F766}" name="Days_to_Close"/>
    <tableColumn id="17" xr3:uid="{6B5D11F8-425A-43E8-90F1-27788F82A95E}" name="Upsell_Flag"/>
    <tableColumn id="18" xr3:uid="{E16FBA81-ABF1-4766-B7BB-22CD09A72A48}" name="Products_Sold"/>
    <tableColumn id="19" xr3:uid="{09454BDE-D24A-434C-82D0-268307B0122F}" name="Discount_Pct"/>
    <tableColumn id="20" xr3:uid="{6AB649FA-2B40-42A8-AD0B-C9A711605748}" name="Region"/>
    <tableColumn id="21" xr3:uid="{BAF4807F-4369-4F9A-9E70-53A5C2FE5B61}" name="Deal_Value_USD_Normalized"/>
    <tableColumn id="23" xr3:uid="{15D187F5-CEEE-4548-845E-BE6B7AFC9BCB}" name="Deal_Status" dataDxfId="4">
      <calculatedColumnFormula>IF(E2="","",IF(E2="Closed Won","Won",IF(E2="Closed Lost","Lost","Open")))</calculatedColumnFormula>
    </tableColumn>
    <tableColumn id="24" xr3:uid="{E93DED84-6BFD-43B7-9B45-3F9F5B243E03}" name="Customer_Tier" dataDxfId="3">
      <calculatedColumnFormula>_xlfn.XLOOKUP(B2,'Customers'!A:A,'Customers'!E:E,"")</calculatedColumnFormula>
    </tableColumn>
    <tableColumn id="25" xr3:uid="{B0408CC8-4D2D-4B8B-93D7-735834EFAB37}" name="Closed_Deal_Flag" dataDxfId="2">
      <calculatedColumnFormula>IF(OR(W2="Won",W2="Lost"),1,0)</calculatedColumnFormula>
    </tableColumn>
    <tableColumn id="26" xr3:uid="{587E7EC2-02A0-4BAC-9A73-3049E0A5F2B6}" name="Days_Late" dataDxfId="1">
      <calculatedColumnFormula>IF(OR(N2="",P2=""),"",P2-N2)</calculatedColumnFormula>
    </tableColumn>
    <tableColumn id="27" xr3:uid="{938488B1-813A-4C21-A0AA-CAC487C8A03E}" name="Missed_30_Days" dataDxfId="0">
      <calculatedColumnFormula>IF(AND(Y2=1,Z2&gt;30),1,0)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438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2318C963-F684-46CC-ACDD-CD57CE343858}">
  <we:reference id="wa200008745" version="1.0.0.0" store="en-US" storeType="OMEX"/>
  <we:alternateReferences>
    <we:reference id="WA200008745" version="1.0.0.0" store="" storeType="OMEX"/>
  </we:alternateReferences>
  <we:properties>
    <we:property name="griddy.workbook_id.v1" value="&quot;6707eb90-925c-40a0-b6c4-7d64dcaeb96b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5BBF98FE-A485-4E98-B9C5-B8CAF7BCAE34}">
  <we:reference id="wa200005502" version="1.0.0.13" store="en-US" storeType="OMEX"/>
  <we:alternateReferences>
    <we:reference id="WA200005502" version="1.0.0.13" store="" storeType="OMEX"/>
  </we:alternateReferences>
  <we:properties>
    <we:property name="docId" value="&quot;7z80JSWrvizUt0GNHaE2v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B279A-3D6A-46DF-B98B-08C8D08AEB81}">
  <dimension ref="A1:N1521"/>
  <sheetViews>
    <sheetView topLeftCell="C1" workbookViewId="0">
      <selection activeCell="E1" sqref="E1"/>
    </sheetView>
  </sheetViews>
  <sheetFormatPr defaultRowHeight="14.4"/>
  <cols>
    <col min="1" max="1" width="14.109375" bestFit="1" customWidth="1"/>
    <col min="2" max="2" width="36.44140625" bestFit="1" customWidth="1"/>
    <col min="3" max="3" width="20.21875" bestFit="1" customWidth="1"/>
    <col min="4" max="4" width="15.6640625" bestFit="1" customWidth="1"/>
    <col min="5" max="5" width="15.5546875" bestFit="1" customWidth="1"/>
    <col min="6" max="6" width="12.88671875" bestFit="1" customWidth="1"/>
    <col min="7" max="7" width="18.21875" bestFit="1" customWidth="1"/>
    <col min="8" max="8" width="16.6640625" bestFit="1" customWidth="1"/>
    <col min="9" max="9" width="11.77734375" bestFit="1" customWidth="1"/>
    <col min="10" max="10" width="12.33203125" bestFit="1" customWidth="1"/>
    <col min="11" max="11" width="17.5546875" bestFit="1" customWidth="1"/>
    <col min="12" max="12" width="16.6640625" bestFit="1" customWidth="1"/>
    <col min="13" max="13" width="18.109375" bestFit="1" customWidth="1"/>
    <col min="14" max="14" width="17.109375" bestFit="1" customWidth="1"/>
  </cols>
  <sheetData>
    <row r="1" spans="1:14">
      <c r="A1" t="s">
        <v>1</v>
      </c>
      <c r="B1" t="s">
        <v>11380</v>
      </c>
      <c r="C1" t="s">
        <v>11381</v>
      </c>
      <c r="D1" t="s">
        <v>11382</v>
      </c>
      <c r="E1" t="s">
        <v>11383</v>
      </c>
      <c r="F1" t="s">
        <v>15</v>
      </c>
      <c r="G1" t="s">
        <v>11384</v>
      </c>
      <c r="H1" t="s">
        <v>11385</v>
      </c>
      <c r="I1" t="s">
        <v>11386</v>
      </c>
      <c r="J1" t="s">
        <v>11387</v>
      </c>
      <c r="K1" t="s">
        <v>11388</v>
      </c>
      <c r="L1" t="s">
        <v>11389</v>
      </c>
      <c r="M1" t="s">
        <v>11390</v>
      </c>
      <c r="N1" t="s">
        <v>11391</v>
      </c>
    </row>
    <row r="2" spans="1:14">
      <c r="A2" t="s">
        <v>4406</v>
      </c>
      <c r="B2" t="s">
        <v>11392</v>
      </c>
      <c r="C2" t="s">
        <v>11393</v>
      </c>
      <c r="D2" t="s">
        <v>11394</v>
      </c>
      <c r="E2" t="s">
        <v>11395</v>
      </c>
      <c r="F2" t="s">
        <v>33</v>
      </c>
      <c r="G2" t="s">
        <v>3876</v>
      </c>
      <c r="H2" t="s">
        <v>11396</v>
      </c>
      <c r="I2">
        <v>911.36</v>
      </c>
      <c r="J2">
        <v>8</v>
      </c>
      <c r="K2" t="s">
        <v>19</v>
      </c>
      <c r="L2" t="s">
        <v>11397</v>
      </c>
      <c r="M2">
        <v>24</v>
      </c>
      <c r="N2">
        <v>1</v>
      </c>
    </row>
    <row r="3" spans="1:14">
      <c r="A3" t="s">
        <v>169</v>
      </c>
      <c r="B3" t="s">
        <v>11398</v>
      </c>
      <c r="C3" t="s">
        <v>11399</v>
      </c>
      <c r="D3" t="s">
        <v>11400</v>
      </c>
      <c r="E3" t="s">
        <v>11401</v>
      </c>
      <c r="F3" t="s">
        <v>33</v>
      </c>
      <c r="G3" t="s">
        <v>8871</v>
      </c>
      <c r="H3" t="s">
        <v>11402</v>
      </c>
      <c r="I3">
        <v>10215.15</v>
      </c>
      <c r="J3">
        <v>9</v>
      </c>
      <c r="K3" t="s">
        <v>53</v>
      </c>
      <c r="L3" t="s">
        <v>11403</v>
      </c>
      <c r="M3">
        <v>24</v>
      </c>
      <c r="N3">
        <v>0</v>
      </c>
    </row>
    <row r="4" spans="1:14">
      <c r="A4" t="s">
        <v>2239</v>
      </c>
      <c r="B4" t="s">
        <v>11404</v>
      </c>
      <c r="C4" t="s">
        <v>11405</v>
      </c>
      <c r="D4" t="s">
        <v>11394</v>
      </c>
      <c r="E4" t="s">
        <v>11395</v>
      </c>
      <c r="F4" t="s">
        <v>58</v>
      </c>
      <c r="G4" t="s">
        <v>10669</v>
      </c>
      <c r="H4" t="s">
        <v>11402</v>
      </c>
      <c r="I4">
        <v>3723.34</v>
      </c>
      <c r="J4">
        <v>15</v>
      </c>
      <c r="K4" t="s">
        <v>19</v>
      </c>
      <c r="L4" t="s">
        <v>11406</v>
      </c>
      <c r="M4">
        <v>12</v>
      </c>
      <c r="N4">
        <v>0</v>
      </c>
    </row>
    <row r="5" spans="1:14">
      <c r="A5" t="s">
        <v>762</v>
      </c>
      <c r="B5" t="s">
        <v>11407</v>
      </c>
      <c r="C5" t="s">
        <v>11408</v>
      </c>
      <c r="D5" t="s">
        <v>11409</v>
      </c>
      <c r="E5" t="s">
        <v>11395</v>
      </c>
      <c r="F5" t="s">
        <v>33</v>
      </c>
      <c r="G5" t="s">
        <v>1419</v>
      </c>
      <c r="H5" t="s">
        <v>11402</v>
      </c>
      <c r="I5">
        <v>1352.5</v>
      </c>
      <c r="J5">
        <v>91</v>
      </c>
      <c r="K5" t="s">
        <v>53</v>
      </c>
      <c r="L5" t="s">
        <v>11410</v>
      </c>
      <c r="M5">
        <v>36</v>
      </c>
      <c r="N5">
        <v>0</v>
      </c>
    </row>
    <row r="6" spans="1:14">
      <c r="A6" t="s">
        <v>1247</v>
      </c>
      <c r="B6" t="s">
        <v>11411</v>
      </c>
      <c r="C6" t="s">
        <v>11412</v>
      </c>
      <c r="D6" t="s">
        <v>11400</v>
      </c>
      <c r="E6" t="s">
        <v>11413</v>
      </c>
      <c r="F6" t="s">
        <v>100</v>
      </c>
      <c r="G6" t="s">
        <v>3791</v>
      </c>
      <c r="H6" t="s">
        <v>11396</v>
      </c>
      <c r="I6">
        <v>598.27</v>
      </c>
      <c r="K6" t="s">
        <v>19</v>
      </c>
      <c r="L6" t="s">
        <v>11414</v>
      </c>
      <c r="M6">
        <v>12</v>
      </c>
      <c r="N6">
        <v>1</v>
      </c>
    </row>
    <row r="7" spans="1:14">
      <c r="A7" t="s">
        <v>6359</v>
      </c>
      <c r="B7" t="s">
        <v>11415</v>
      </c>
      <c r="C7" t="s">
        <v>11405</v>
      </c>
      <c r="D7" t="s">
        <v>11416</v>
      </c>
      <c r="E7" t="s">
        <v>11413</v>
      </c>
      <c r="F7" t="s">
        <v>33</v>
      </c>
      <c r="G7" t="s">
        <v>6488</v>
      </c>
      <c r="H7" t="s">
        <v>11402</v>
      </c>
      <c r="I7">
        <v>500.59</v>
      </c>
      <c r="J7">
        <v>59</v>
      </c>
      <c r="K7" t="s">
        <v>19</v>
      </c>
      <c r="L7" t="s">
        <v>11417</v>
      </c>
      <c r="M7">
        <v>12</v>
      </c>
      <c r="N7">
        <v>0</v>
      </c>
    </row>
    <row r="8" spans="1:14">
      <c r="A8" t="s">
        <v>4102</v>
      </c>
      <c r="B8" t="s">
        <v>11418</v>
      </c>
      <c r="C8" t="s">
        <v>11419</v>
      </c>
      <c r="D8" t="s">
        <v>11400</v>
      </c>
      <c r="E8" t="s">
        <v>11413</v>
      </c>
      <c r="F8" t="s">
        <v>42</v>
      </c>
      <c r="G8" t="s">
        <v>6695</v>
      </c>
      <c r="H8" t="s">
        <v>11420</v>
      </c>
      <c r="I8">
        <v>187.73</v>
      </c>
      <c r="J8">
        <v>40</v>
      </c>
      <c r="K8" t="s">
        <v>19</v>
      </c>
      <c r="L8" t="s">
        <v>11406</v>
      </c>
      <c r="M8">
        <v>36</v>
      </c>
      <c r="N8">
        <v>1</v>
      </c>
    </row>
    <row r="9" spans="1:14">
      <c r="A9" t="s">
        <v>2077</v>
      </c>
      <c r="B9" t="s">
        <v>11421</v>
      </c>
      <c r="C9" t="s">
        <v>11393</v>
      </c>
      <c r="D9" t="s">
        <v>11400</v>
      </c>
      <c r="E9" t="s">
        <v>11401</v>
      </c>
      <c r="F9" t="s">
        <v>100</v>
      </c>
      <c r="G9" t="s">
        <v>1223</v>
      </c>
      <c r="H9" t="s">
        <v>11402</v>
      </c>
      <c r="I9">
        <v>11040.09</v>
      </c>
      <c r="J9">
        <v>7</v>
      </c>
      <c r="K9" t="s">
        <v>37</v>
      </c>
      <c r="L9" t="s">
        <v>11422</v>
      </c>
      <c r="M9">
        <v>12</v>
      </c>
      <c r="N9">
        <v>0</v>
      </c>
    </row>
    <row r="10" spans="1:14">
      <c r="A10" t="s">
        <v>8911</v>
      </c>
      <c r="B10" t="s">
        <v>11423</v>
      </c>
      <c r="C10" t="s">
        <v>11405</v>
      </c>
      <c r="D10" t="s">
        <v>11424</v>
      </c>
      <c r="E10" t="s">
        <v>11395</v>
      </c>
      <c r="F10" t="s">
        <v>100</v>
      </c>
      <c r="G10" t="s">
        <v>10029</v>
      </c>
      <c r="H10" t="s">
        <v>11402</v>
      </c>
      <c r="I10">
        <v>1428.17</v>
      </c>
      <c r="J10">
        <v>70</v>
      </c>
      <c r="K10" t="s">
        <v>19</v>
      </c>
      <c r="L10" t="s">
        <v>11425</v>
      </c>
      <c r="M10">
        <v>12</v>
      </c>
      <c r="N10">
        <v>0</v>
      </c>
    </row>
    <row r="11" spans="1:14">
      <c r="A11" t="s">
        <v>3856</v>
      </c>
      <c r="B11" t="s">
        <v>11426</v>
      </c>
      <c r="C11" t="s">
        <v>11393</v>
      </c>
      <c r="D11" t="s">
        <v>11400</v>
      </c>
      <c r="E11" t="s">
        <v>11401</v>
      </c>
      <c r="F11" t="s">
        <v>100</v>
      </c>
      <c r="G11" t="s">
        <v>3219</v>
      </c>
      <c r="H11" t="s">
        <v>11420</v>
      </c>
      <c r="I11">
        <v>16628.009999999998</v>
      </c>
      <c r="K11" t="s">
        <v>37</v>
      </c>
      <c r="L11" t="s">
        <v>11427</v>
      </c>
      <c r="M11">
        <v>12</v>
      </c>
      <c r="N11">
        <v>1</v>
      </c>
    </row>
    <row r="12" spans="1:14">
      <c r="A12" t="s">
        <v>1260</v>
      </c>
      <c r="B12" t="s">
        <v>11428</v>
      </c>
      <c r="C12" t="s">
        <v>11429</v>
      </c>
      <c r="D12" t="s">
        <v>11424</v>
      </c>
      <c r="E12" t="s">
        <v>11395</v>
      </c>
      <c r="F12" t="s">
        <v>33</v>
      </c>
      <c r="G12" t="s">
        <v>1784</v>
      </c>
      <c r="H12" t="s">
        <v>11420</v>
      </c>
      <c r="I12">
        <v>896.91</v>
      </c>
      <c r="J12">
        <v>80</v>
      </c>
      <c r="K12" t="s">
        <v>19</v>
      </c>
      <c r="L12" t="s">
        <v>11430</v>
      </c>
      <c r="M12">
        <v>12</v>
      </c>
      <c r="N12">
        <v>1</v>
      </c>
    </row>
    <row r="13" spans="1:14">
      <c r="A13" t="s">
        <v>5419</v>
      </c>
      <c r="B13" t="s">
        <v>11431</v>
      </c>
      <c r="C13" t="s">
        <v>11432</v>
      </c>
      <c r="D13" t="s">
        <v>11424</v>
      </c>
      <c r="E13" t="s">
        <v>11395</v>
      </c>
      <c r="F13" t="s">
        <v>42</v>
      </c>
      <c r="G13" t="s">
        <v>2772</v>
      </c>
      <c r="H13" t="s">
        <v>11402</v>
      </c>
      <c r="I13">
        <v>2129.9899999999998</v>
      </c>
      <c r="J13">
        <v>59</v>
      </c>
      <c r="K13" t="s">
        <v>53</v>
      </c>
      <c r="L13" t="s">
        <v>11410</v>
      </c>
      <c r="M13">
        <v>36</v>
      </c>
      <c r="N13">
        <v>0</v>
      </c>
    </row>
    <row r="14" spans="1:14">
      <c r="A14" t="s">
        <v>3049</v>
      </c>
      <c r="B14" t="s">
        <v>11433</v>
      </c>
      <c r="C14" t="s">
        <v>11434</v>
      </c>
      <c r="D14" t="s">
        <v>11409</v>
      </c>
      <c r="E14" t="s">
        <v>11401</v>
      </c>
      <c r="F14" t="s">
        <v>33</v>
      </c>
      <c r="G14" t="s">
        <v>4968</v>
      </c>
      <c r="H14" t="s">
        <v>11420</v>
      </c>
      <c r="I14">
        <v>8467.6200000000008</v>
      </c>
      <c r="K14" t="s">
        <v>53</v>
      </c>
      <c r="L14" t="s">
        <v>11435</v>
      </c>
      <c r="M14">
        <v>12</v>
      </c>
      <c r="N14">
        <v>1</v>
      </c>
    </row>
    <row r="15" spans="1:14">
      <c r="A15" t="s">
        <v>3074</v>
      </c>
      <c r="B15" t="s">
        <v>11436</v>
      </c>
      <c r="C15" t="s">
        <v>11408</v>
      </c>
      <c r="D15" t="s">
        <v>11409</v>
      </c>
      <c r="E15" t="s">
        <v>11401</v>
      </c>
      <c r="F15" t="s">
        <v>100</v>
      </c>
      <c r="G15" t="s">
        <v>3703</v>
      </c>
      <c r="H15" t="s">
        <v>11396</v>
      </c>
      <c r="I15">
        <v>6235.8</v>
      </c>
      <c r="J15">
        <v>41</v>
      </c>
      <c r="K15" t="s">
        <v>53</v>
      </c>
      <c r="L15" t="s">
        <v>11437</v>
      </c>
      <c r="M15">
        <v>12</v>
      </c>
      <c r="N15">
        <v>1</v>
      </c>
    </row>
    <row r="16" spans="1:14">
      <c r="A16" t="s">
        <v>4205</v>
      </c>
      <c r="B16" t="s">
        <v>11438</v>
      </c>
      <c r="C16" t="s">
        <v>11439</v>
      </c>
      <c r="D16" t="s">
        <v>11409</v>
      </c>
      <c r="E16" t="s">
        <v>11395</v>
      </c>
      <c r="F16" t="s">
        <v>42</v>
      </c>
      <c r="G16" t="s">
        <v>201</v>
      </c>
      <c r="H16" t="s">
        <v>11402</v>
      </c>
      <c r="I16">
        <v>3824.74</v>
      </c>
      <c r="J16">
        <v>64</v>
      </c>
      <c r="K16" t="s">
        <v>53</v>
      </c>
      <c r="L16" t="s">
        <v>11437</v>
      </c>
      <c r="M16">
        <v>36</v>
      </c>
      <c r="N16">
        <v>0</v>
      </c>
    </row>
    <row r="17" spans="1:14">
      <c r="A17" t="s">
        <v>6673</v>
      </c>
      <c r="B17" t="s">
        <v>11440</v>
      </c>
      <c r="C17" t="s">
        <v>11399</v>
      </c>
      <c r="D17" t="s">
        <v>11424</v>
      </c>
      <c r="E17" t="s">
        <v>11395</v>
      </c>
      <c r="F17" t="s">
        <v>42</v>
      </c>
      <c r="G17" t="s">
        <v>5320</v>
      </c>
      <c r="H17" t="s">
        <v>11420</v>
      </c>
      <c r="I17">
        <v>2305.88</v>
      </c>
      <c r="K17" t="s">
        <v>53</v>
      </c>
      <c r="L17" t="s">
        <v>11441</v>
      </c>
      <c r="M17">
        <v>12</v>
      </c>
      <c r="N17">
        <v>1</v>
      </c>
    </row>
    <row r="18" spans="1:14">
      <c r="A18" t="s">
        <v>900</v>
      </c>
      <c r="B18" t="s">
        <v>11442</v>
      </c>
      <c r="C18" t="s">
        <v>11434</v>
      </c>
      <c r="D18" t="s">
        <v>11409</v>
      </c>
      <c r="E18" t="s">
        <v>11395</v>
      </c>
      <c r="F18" t="s">
        <v>25</v>
      </c>
      <c r="G18" t="s">
        <v>2528</v>
      </c>
      <c r="H18" t="s">
        <v>11420</v>
      </c>
      <c r="I18">
        <v>1422.9</v>
      </c>
      <c r="J18">
        <v>70</v>
      </c>
      <c r="K18" t="s">
        <v>19</v>
      </c>
      <c r="L18" t="s">
        <v>11414</v>
      </c>
      <c r="M18">
        <v>24</v>
      </c>
      <c r="N18">
        <v>1</v>
      </c>
    </row>
    <row r="19" spans="1:14">
      <c r="A19" t="s">
        <v>9353</v>
      </c>
      <c r="B19" t="s">
        <v>11443</v>
      </c>
      <c r="C19" t="s">
        <v>11408</v>
      </c>
      <c r="D19" t="s">
        <v>11400</v>
      </c>
      <c r="E19" t="s">
        <v>11395</v>
      </c>
      <c r="F19" t="s">
        <v>100</v>
      </c>
      <c r="G19" t="s">
        <v>1000</v>
      </c>
      <c r="H19" t="s">
        <v>11402</v>
      </c>
      <c r="I19">
        <v>1994.23</v>
      </c>
      <c r="J19">
        <v>43</v>
      </c>
      <c r="K19" t="s">
        <v>19</v>
      </c>
      <c r="L19" t="s">
        <v>11444</v>
      </c>
      <c r="M19">
        <v>12</v>
      </c>
      <c r="N19">
        <v>0</v>
      </c>
    </row>
    <row r="20" spans="1:14">
      <c r="A20" t="s">
        <v>10505</v>
      </c>
      <c r="B20" t="s">
        <v>11445</v>
      </c>
      <c r="C20" t="s">
        <v>11432</v>
      </c>
      <c r="D20" t="s">
        <v>11400</v>
      </c>
      <c r="E20" t="s">
        <v>11413</v>
      </c>
      <c r="F20" t="s">
        <v>58</v>
      </c>
      <c r="G20" t="s">
        <v>11446</v>
      </c>
      <c r="H20" t="s">
        <v>11420</v>
      </c>
      <c r="I20">
        <v>662.78</v>
      </c>
      <c r="J20">
        <v>66</v>
      </c>
      <c r="K20" t="s">
        <v>19</v>
      </c>
      <c r="L20" t="s">
        <v>11410</v>
      </c>
      <c r="M20">
        <v>36</v>
      </c>
      <c r="N20">
        <v>1</v>
      </c>
    </row>
    <row r="21" spans="1:14">
      <c r="A21" t="s">
        <v>8024</v>
      </c>
      <c r="B21" t="s">
        <v>11447</v>
      </c>
      <c r="C21" t="s">
        <v>11432</v>
      </c>
      <c r="D21" t="s">
        <v>11400</v>
      </c>
      <c r="E21" t="s">
        <v>11401</v>
      </c>
      <c r="F21" t="s">
        <v>25</v>
      </c>
      <c r="G21" t="s">
        <v>4196</v>
      </c>
      <c r="H21" t="s">
        <v>11396</v>
      </c>
      <c r="I21">
        <v>11452.76</v>
      </c>
      <c r="J21">
        <v>90</v>
      </c>
      <c r="K21" t="s">
        <v>53</v>
      </c>
      <c r="L21" t="s">
        <v>11427</v>
      </c>
      <c r="M21">
        <v>24</v>
      </c>
      <c r="N21">
        <v>1</v>
      </c>
    </row>
    <row r="22" spans="1:14">
      <c r="A22" t="s">
        <v>164</v>
      </c>
      <c r="B22" t="s">
        <v>11448</v>
      </c>
      <c r="C22" t="s">
        <v>11412</v>
      </c>
      <c r="D22" t="s">
        <v>11409</v>
      </c>
      <c r="E22" t="s">
        <v>11413</v>
      </c>
      <c r="F22" t="s">
        <v>100</v>
      </c>
      <c r="G22" t="s">
        <v>2514</v>
      </c>
      <c r="H22" t="s">
        <v>11420</v>
      </c>
      <c r="I22">
        <v>581.63</v>
      </c>
      <c r="K22" t="s">
        <v>19</v>
      </c>
      <c r="L22" t="s">
        <v>11435</v>
      </c>
      <c r="M22">
        <v>36</v>
      </c>
      <c r="N22">
        <v>1</v>
      </c>
    </row>
    <row r="23" spans="1:14">
      <c r="A23" t="s">
        <v>6648</v>
      </c>
      <c r="B23" t="s">
        <v>11449</v>
      </c>
      <c r="C23" t="s">
        <v>11419</v>
      </c>
      <c r="D23" t="s">
        <v>11416</v>
      </c>
      <c r="E23" t="s">
        <v>11413</v>
      </c>
      <c r="F23" t="s">
        <v>100</v>
      </c>
      <c r="G23" t="s">
        <v>732</v>
      </c>
      <c r="H23" t="s">
        <v>11396</v>
      </c>
      <c r="I23">
        <v>366.13</v>
      </c>
      <c r="J23">
        <v>87</v>
      </c>
      <c r="K23" t="s">
        <v>19</v>
      </c>
      <c r="L23" t="s">
        <v>11437</v>
      </c>
      <c r="M23">
        <v>12</v>
      </c>
      <c r="N23">
        <v>1</v>
      </c>
    </row>
    <row r="24" spans="1:14">
      <c r="A24" t="s">
        <v>4080</v>
      </c>
      <c r="B24" t="s">
        <v>11450</v>
      </c>
      <c r="C24" t="s">
        <v>11432</v>
      </c>
      <c r="D24" t="s">
        <v>11416</v>
      </c>
      <c r="E24" t="s">
        <v>11395</v>
      </c>
      <c r="F24" t="s">
        <v>42</v>
      </c>
      <c r="G24" t="s">
        <v>2132</v>
      </c>
      <c r="H24" t="s">
        <v>11402</v>
      </c>
      <c r="I24">
        <v>2756.73</v>
      </c>
      <c r="J24">
        <v>60</v>
      </c>
      <c r="K24" t="s">
        <v>53</v>
      </c>
      <c r="L24" t="s">
        <v>11444</v>
      </c>
      <c r="M24">
        <v>36</v>
      </c>
      <c r="N24">
        <v>0</v>
      </c>
    </row>
    <row r="25" spans="1:14">
      <c r="A25" t="s">
        <v>440</v>
      </c>
      <c r="B25" t="s">
        <v>11451</v>
      </c>
      <c r="C25" t="s">
        <v>11434</v>
      </c>
      <c r="D25" t="s">
        <v>11409</v>
      </c>
      <c r="E25" t="s">
        <v>11401</v>
      </c>
      <c r="F25" t="s">
        <v>100</v>
      </c>
      <c r="G25" t="s">
        <v>10534</v>
      </c>
      <c r="H25" t="s">
        <v>11402</v>
      </c>
      <c r="I25">
        <v>16769.740000000002</v>
      </c>
      <c r="J25">
        <v>43</v>
      </c>
      <c r="K25" t="s">
        <v>53</v>
      </c>
      <c r="L25" t="s">
        <v>11430</v>
      </c>
      <c r="M25">
        <v>12</v>
      </c>
      <c r="N25">
        <v>0</v>
      </c>
    </row>
    <row r="26" spans="1:14">
      <c r="A26" t="s">
        <v>3317</v>
      </c>
      <c r="B26" t="s">
        <v>11452</v>
      </c>
      <c r="C26" t="s">
        <v>11408</v>
      </c>
      <c r="D26" t="s">
        <v>11400</v>
      </c>
      <c r="E26" t="s">
        <v>11413</v>
      </c>
      <c r="F26" t="s">
        <v>25</v>
      </c>
      <c r="G26" t="s">
        <v>99</v>
      </c>
      <c r="H26" t="s">
        <v>11453</v>
      </c>
      <c r="I26">
        <v>639.82000000000005</v>
      </c>
      <c r="J26">
        <v>90</v>
      </c>
      <c r="K26" t="s">
        <v>19</v>
      </c>
      <c r="L26" t="s">
        <v>11410</v>
      </c>
      <c r="M26">
        <v>24</v>
      </c>
      <c r="N26">
        <v>0</v>
      </c>
    </row>
    <row r="27" spans="1:14">
      <c r="A27" t="s">
        <v>868</v>
      </c>
      <c r="B27" t="s">
        <v>11454</v>
      </c>
      <c r="C27" t="s">
        <v>11408</v>
      </c>
      <c r="D27" t="s">
        <v>11424</v>
      </c>
      <c r="E27" t="s">
        <v>11395</v>
      </c>
      <c r="F27" t="s">
        <v>58</v>
      </c>
      <c r="G27" t="s">
        <v>8677</v>
      </c>
      <c r="H27" t="s">
        <v>11402</v>
      </c>
      <c r="I27">
        <v>3936.51</v>
      </c>
      <c r="J27">
        <v>44</v>
      </c>
      <c r="K27" t="s">
        <v>53</v>
      </c>
      <c r="L27" t="s">
        <v>11422</v>
      </c>
      <c r="M27">
        <v>12</v>
      </c>
      <c r="N27">
        <v>0</v>
      </c>
    </row>
    <row r="28" spans="1:14">
      <c r="A28" t="s">
        <v>11455</v>
      </c>
      <c r="B28" t="s">
        <v>11456</v>
      </c>
      <c r="C28" t="s">
        <v>11412</v>
      </c>
      <c r="D28" t="s">
        <v>11424</v>
      </c>
      <c r="E28" t="s">
        <v>11401</v>
      </c>
      <c r="F28" t="s">
        <v>42</v>
      </c>
      <c r="G28" t="s">
        <v>3028</v>
      </c>
      <c r="H28" t="s">
        <v>11402</v>
      </c>
      <c r="I28">
        <v>6828.95</v>
      </c>
      <c r="J28">
        <v>68</v>
      </c>
      <c r="K28" t="s">
        <v>53</v>
      </c>
      <c r="L28" t="s">
        <v>11444</v>
      </c>
      <c r="M28">
        <v>12</v>
      </c>
      <c r="N28">
        <v>0</v>
      </c>
    </row>
    <row r="29" spans="1:14">
      <c r="A29" t="s">
        <v>3584</v>
      </c>
      <c r="B29" t="s">
        <v>11457</v>
      </c>
      <c r="C29" t="s">
        <v>11429</v>
      </c>
      <c r="D29" t="s">
        <v>11416</v>
      </c>
      <c r="E29" t="s">
        <v>11401</v>
      </c>
      <c r="F29" t="s">
        <v>33</v>
      </c>
      <c r="G29" t="s">
        <v>5417</v>
      </c>
      <c r="H29" t="s">
        <v>11402</v>
      </c>
      <c r="I29">
        <v>12931.22</v>
      </c>
      <c r="K29" t="s">
        <v>53</v>
      </c>
      <c r="L29" t="s">
        <v>11430</v>
      </c>
      <c r="M29">
        <v>12</v>
      </c>
      <c r="N29">
        <v>0</v>
      </c>
    </row>
    <row r="30" spans="1:14">
      <c r="A30" t="s">
        <v>971</v>
      </c>
      <c r="B30" t="s">
        <v>11458</v>
      </c>
      <c r="C30" t="s">
        <v>11393</v>
      </c>
      <c r="D30" t="s">
        <v>11394</v>
      </c>
      <c r="E30" t="s">
        <v>11413</v>
      </c>
      <c r="F30" t="s">
        <v>100</v>
      </c>
      <c r="G30" t="s">
        <v>3963</v>
      </c>
      <c r="H30" t="s">
        <v>11402</v>
      </c>
      <c r="I30">
        <v>754.52</v>
      </c>
      <c r="J30">
        <v>60</v>
      </c>
      <c r="K30" t="s">
        <v>19</v>
      </c>
      <c r="L30" t="s">
        <v>11422</v>
      </c>
      <c r="M30">
        <v>24</v>
      </c>
      <c r="N30">
        <v>0</v>
      </c>
    </row>
    <row r="31" spans="1:14">
      <c r="A31" t="s">
        <v>9227</v>
      </c>
      <c r="B31" t="s">
        <v>11459</v>
      </c>
      <c r="C31" t="s">
        <v>11399</v>
      </c>
      <c r="D31" t="s">
        <v>11394</v>
      </c>
      <c r="E31" t="s">
        <v>11395</v>
      </c>
      <c r="F31" t="s">
        <v>100</v>
      </c>
      <c r="G31" t="s">
        <v>2207</v>
      </c>
      <c r="H31" t="s">
        <v>11420</v>
      </c>
      <c r="I31">
        <v>3797.34</v>
      </c>
      <c r="J31">
        <v>22</v>
      </c>
      <c r="K31" t="s">
        <v>53</v>
      </c>
      <c r="L31" t="s">
        <v>11460</v>
      </c>
      <c r="M31">
        <v>24</v>
      </c>
      <c r="N31">
        <v>1</v>
      </c>
    </row>
    <row r="32" spans="1:14">
      <c r="A32" t="s">
        <v>4909</v>
      </c>
      <c r="B32" t="s">
        <v>11461</v>
      </c>
      <c r="C32" t="s">
        <v>11393</v>
      </c>
      <c r="D32" t="s">
        <v>11424</v>
      </c>
      <c r="E32" t="s">
        <v>11413</v>
      </c>
      <c r="F32" t="s">
        <v>58</v>
      </c>
      <c r="G32" t="s">
        <v>2464</v>
      </c>
      <c r="H32" t="s">
        <v>11420</v>
      </c>
      <c r="I32">
        <v>749.92</v>
      </c>
      <c r="J32">
        <v>42</v>
      </c>
      <c r="K32" t="s">
        <v>19</v>
      </c>
      <c r="L32" t="s">
        <v>11444</v>
      </c>
      <c r="M32">
        <v>36</v>
      </c>
      <c r="N32">
        <v>1</v>
      </c>
    </row>
    <row r="33" spans="1:14">
      <c r="A33" t="s">
        <v>6196</v>
      </c>
      <c r="B33" t="s">
        <v>11462</v>
      </c>
      <c r="C33" t="s">
        <v>11405</v>
      </c>
      <c r="D33" t="s">
        <v>11394</v>
      </c>
      <c r="E33" t="s">
        <v>11413</v>
      </c>
      <c r="F33" t="s">
        <v>25</v>
      </c>
      <c r="G33" t="s">
        <v>11463</v>
      </c>
      <c r="H33" t="s">
        <v>11420</v>
      </c>
      <c r="I33">
        <v>603.02</v>
      </c>
      <c r="J33">
        <v>1</v>
      </c>
      <c r="K33" t="s">
        <v>19</v>
      </c>
      <c r="L33" t="s">
        <v>11437</v>
      </c>
      <c r="M33">
        <v>12</v>
      </c>
      <c r="N33">
        <v>1</v>
      </c>
    </row>
    <row r="34" spans="1:14">
      <c r="A34" t="s">
        <v>6102</v>
      </c>
      <c r="B34" t="s">
        <v>11464</v>
      </c>
      <c r="C34" t="s">
        <v>11432</v>
      </c>
      <c r="D34" t="s">
        <v>11409</v>
      </c>
      <c r="E34" t="s">
        <v>11395</v>
      </c>
      <c r="F34" t="s">
        <v>100</v>
      </c>
      <c r="G34" t="s">
        <v>10359</v>
      </c>
      <c r="H34" t="s">
        <v>11420</v>
      </c>
      <c r="I34">
        <v>1391.3</v>
      </c>
      <c r="J34">
        <v>17</v>
      </c>
      <c r="K34" t="s">
        <v>53</v>
      </c>
      <c r="L34" t="s">
        <v>11427</v>
      </c>
      <c r="M34">
        <v>24</v>
      </c>
      <c r="N34">
        <v>1</v>
      </c>
    </row>
    <row r="35" spans="1:14">
      <c r="A35" t="s">
        <v>4022</v>
      </c>
      <c r="B35" t="s">
        <v>11465</v>
      </c>
      <c r="C35" t="s">
        <v>11419</v>
      </c>
      <c r="D35" t="s">
        <v>11424</v>
      </c>
      <c r="E35" t="s">
        <v>11413</v>
      </c>
      <c r="F35" t="s">
        <v>25</v>
      </c>
      <c r="G35" t="s">
        <v>822</v>
      </c>
      <c r="H35" t="s">
        <v>11420</v>
      </c>
      <c r="I35">
        <v>283.08999999999997</v>
      </c>
      <c r="J35">
        <v>46</v>
      </c>
      <c r="K35" t="s">
        <v>19</v>
      </c>
      <c r="L35" t="s">
        <v>11466</v>
      </c>
      <c r="M35">
        <v>24</v>
      </c>
      <c r="N35">
        <v>1</v>
      </c>
    </row>
    <row r="36" spans="1:14">
      <c r="A36" t="s">
        <v>1786</v>
      </c>
      <c r="B36" t="s">
        <v>11467</v>
      </c>
      <c r="C36" t="s">
        <v>11432</v>
      </c>
      <c r="D36" t="s">
        <v>11400</v>
      </c>
      <c r="E36" t="s">
        <v>11395</v>
      </c>
      <c r="F36" t="s">
        <v>25</v>
      </c>
      <c r="G36" t="s">
        <v>7837</v>
      </c>
      <c r="H36" t="s">
        <v>11453</v>
      </c>
      <c r="I36">
        <v>1744.12</v>
      </c>
      <c r="J36">
        <v>78</v>
      </c>
      <c r="K36" t="s">
        <v>53</v>
      </c>
      <c r="L36" t="s">
        <v>11430</v>
      </c>
      <c r="M36">
        <v>12</v>
      </c>
      <c r="N36">
        <v>0</v>
      </c>
    </row>
    <row r="37" spans="1:14">
      <c r="A37" t="s">
        <v>1032</v>
      </c>
      <c r="B37" t="s">
        <v>11468</v>
      </c>
      <c r="C37" t="s">
        <v>11429</v>
      </c>
      <c r="D37" t="s">
        <v>11424</v>
      </c>
      <c r="E37" t="s">
        <v>11395</v>
      </c>
      <c r="F37" t="s">
        <v>42</v>
      </c>
      <c r="G37" t="s">
        <v>312</v>
      </c>
      <c r="H37" t="s">
        <v>11402</v>
      </c>
      <c r="I37">
        <v>2520.06</v>
      </c>
      <c r="J37">
        <v>85</v>
      </c>
      <c r="K37" t="s">
        <v>53</v>
      </c>
      <c r="L37" t="s">
        <v>11417</v>
      </c>
      <c r="M37">
        <v>36</v>
      </c>
      <c r="N37">
        <v>0</v>
      </c>
    </row>
    <row r="38" spans="1:14">
      <c r="A38" t="s">
        <v>4580</v>
      </c>
      <c r="B38" t="s">
        <v>11469</v>
      </c>
      <c r="C38" t="s">
        <v>11434</v>
      </c>
      <c r="D38" t="s">
        <v>11394</v>
      </c>
      <c r="E38" t="s">
        <v>11413</v>
      </c>
      <c r="F38" t="s">
        <v>100</v>
      </c>
      <c r="G38" t="s">
        <v>5102</v>
      </c>
      <c r="H38" t="s">
        <v>11402</v>
      </c>
      <c r="I38">
        <v>453.84</v>
      </c>
      <c r="J38">
        <v>73</v>
      </c>
      <c r="K38" t="s">
        <v>19</v>
      </c>
      <c r="L38" t="s">
        <v>11410</v>
      </c>
      <c r="M38">
        <v>36</v>
      </c>
      <c r="N38">
        <v>0</v>
      </c>
    </row>
    <row r="39" spans="1:14">
      <c r="A39" t="s">
        <v>473</v>
      </c>
      <c r="B39" t="s">
        <v>11470</v>
      </c>
      <c r="C39" t="s">
        <v>11405</v>
      </c>
      <c r="D39" t="s">
        <v>11400</v>
      </c>
      <c r="E39" t="s">
        <v>11395</v>
      </c>
      <c r="F39" t="s">
        <v>42</v>
      </c>
      <c r="G39" t="s">
        <v>3505</v>
      </c>
      <c r="H39" t="s">
        <v>11402</v>
      </c>
      <c r="I39">
        <v>978.03</v>
      </c>
      <c r="J39">
        <v>16</v>
      </c>
      <c r="K39" t="s">
        <v>19</v>
      </c>
      <c r="L39" t="s">
        <v>11460</v>
      </c>
      <c r="M39">
        <v>36</v>
      </c>
      <c r="N39">
        <v>0</v>
      </c>
    </row>
    <row r="40" spans="1:14">
      <c r="A40" t="s">
        <v>4869</v>
      </c>
      <c r="B40" t="s">
        <v>11471</v>
      </c>
      <c r="C40" t="s">
        <v>11408</v>
      </c>
      <c r="D40" t="s">
        <v>11394</v>
      </c>
      <c r="E40" t="s">
        <v>11413</v>
      </c>
      <c r="F40" t="s">
        <v>42</v>
      </c>
      <c r="G40" t="s">
        <v>438</v>
      </c>
      <c r="H40" t="s">
        <v>11396</v>
      </c>
      <c r="I40">
        <v>504.82</v>
      </c>
      <c r="J40">
        <v>5</v>
      </c>
      <c r="K40" t="s">
        <v>19</v>
      </c>
      <c r="L40" t="s">
        <v>11425</v>
      </c>
      <c r="M40">
        <v>12</v>
      </c>
      <c r="N40">
        <v>1</v>
      </c>
    </row>
    <row r="41" spans="1:14">
      <c r="A41" t="s">
        <v>2679</v>
      </c>
      <c r="B41" t="s">
        <v>11472</v>
      </c>
      <c r="C41" t="s">
        <v>11412</v>
      </c>
      <c r="D41" t="s">
        <v>11409</v>
      </c>
      <c r="E41" t="s">
        <v>11395</v>
      </c>
      <c r="F41" t="s">
        <v>58</v>
      </c>
      <c r="G41" t="s">
        <v>3650</v>
      </c>
      <c r="H41" t="s">
        <v>11396</v>
      </c>
      <c r="I41">
        <v>3250.65</v>
      </c>
      <c r="J41">
        <v>93</v>
      </c>
      <c r="K41" t="s">
        <v>19</v>
      </c>
      <c r="L41" t="s">
        <v>11397</v>
      </c>
      <c r="M41">
        <v>24</v>
      </c>
      <c r="N41">
        <v>1</v>
      </c>
    </row>
    <row r="42" spans="1:14">
      <c r="A42" t="s">
        <v>4341</v>
      </c>
      <c r="B42" t="s">
        <v>11473</v>
      </c>
      <c r="C42" t="s">
        <v>11432</v>
      </c>
      <c r="D42" t="s">
        <v>11409</v>
      </c>
      <c r="E42" t="s">
        <v>11413</v>
      </c>
      <c r="F42" t="s">
        <v>58</v>
      </c>
      <c r="G42" t="s">
        <v>3370</v>
      </c>
      <c r="H42" t="s">
        <v>11453</v>
      </c>
      <c r="I42">
        <v>193.09</v>
      </c>
      <c r="K42" t="s">
        <v>19</v>
      </c>
      <c r="L42" t="s">
        <v>11414</v>
      </c>
      <c r="M42">
        <v>12</v>
      </c>
      <c r="N42">
        <v>0</v>
      </c>
    </row>
    <row r="43" spans="1:14">
      <c r="A43" t="s">
        <v>3806</v>
      </c>
      <c r="B43" t="s">
        <v>11474</v>
      </c>
      <c r="C43" t="s">
        <v>11405</v>
      </c>
      <c r="D43" t="s">
        <v>11394</v>
      </c>
      <c r="E43" t="s">
        <v>11401</v>
      </c>
      <c r="F43" t="s">
        <v>58</v>
      </c>
      <c r="G43" t="s">
        <v>3963</v>
      </c>
      <c r="H43" t="s">
        <v>11420</v>
      </c>
      <c r="I43">
        <v>11622.23</v>
      </c>
      <c r="J43">
        <v>68</v>
      </c>
      <c r="K43" t="s">
        <v>37</v>
      </c>
      <c r="L43" t="s">
        <v>11435</v>
      </c>
      <c r="M43">
        <v>24</v>
      </c>
      <c r="N43">
        <v>1</v>
      </c>
    </row>
    <row r="44" spans="1:14">
      <c r="A44" t="s">
        <v>8529</v>
      </c>
      <c r="B44" t="s">
        <v>11475</v>
      </c>
      <c r="C44" t="s">
        <v>11408</v>
      </c>
      <c r="D44" t="s">
        <v>11416</v>
      </c>
      <c r="E44" t="s">
        <v>11395</v>
      </c>
      <c r="F44" t="s">
        <v>58</v>
      </c>
      <c r="G44" t="s">
        <v>6771</v>
      </c>
      <c r="H44" t="s">
        <v>11402</v>
      </c>
      <c r="I44">
        <v>3251.37</v>
      </c>
      <c r="K44" t="s">
        <v>53</v>
      </c>
      <c r="L44" t="s">
        <v>11466</v>
      </c>
      <c r="M44">
        <v>36</v>
      </c>
      <c r="N44">
        <v>0</v>
      </c>
    </row>
    <row r="45" spans="1:14">
      <c r="A45" t="s">
        <v>314</v>
      </c>
      <c r="B45" t="s">
        <v>11476</v>
      </c>
      <c r="C45" t="s">
        <v>11429</v>
      </c>
      <c r="D45" t="s">
        <v>11394</v>
      </c>
      <c r="E45" t="s">
        <v>11395</v>
      </c>
      <c r="F45" t="s">
        <v>33</v>
      </c>
      <c r="G45" t="s">
        <v>11477</v>
      </c>
      <c r="H45" t="s">
        <v>11402</v>
      </c>
      <c r="I45">
        <v>2527.23</v>
      </c>
      <c r="J45">
        <v>96</v>
      </c>
      <c r="K45" t="s">
        <v>53</v>
      </c>
      <c r="L45" t="s">
        <v>11444</v>
      </c>
      <c r="M45">
        <v>36</v>
      </c>
      <c r="N45">
        <v>0</v>
      </c>
    </row>
    <row r="46" spans="1:14">
      <c r="A46" t="s">
        <v>8222</v>
      </c>
      <c r="B46" t="s">
        <v>11478</v>
      </c>
      <c r="C46" t="s">
        <v>11405</v>
      </c>
      <c r="D46" t="s">
        <v>11400</v>
      </c>
      <c r="E46" t="s">
        <v>11401</v>
      </c>
      <c r="F46" t="s">
        <v>25</v>
      </c>
      <c r="G46" t="s">
        <v>423</v>
      </c>
      <c r="H46" t="s">
        <v>11420</v>
      </c>
      <c r="I46">
        <v>8489.31</v>
      </c>
      <c r="J46">
        <v>38</v>
      </c>
      <c r="K46" t="s">
        <v>37</v>
      </c>
      <c r="L46" t="s">
        <v>11441</v>
      </c>
      <c r="M46">
        <v>24</v>
      </c>
      <c r="N46">
        <v>1</v>
      </c>
    </row>
    <row r="47" spans="1:14">
      <c r="A47" t="s">
        <v>7178</v>
      </c>
      <c r="B47" t="s">
        <v>11479</v>
      </c>
      <c r="C47" t="s">
        <v>11439</v>
      </c>
      <c r="D47" t="s">
        <v>11400</v>
      </c>
      <c r="E47" t="s">
        <v>11395</v>
      </c>
      <c r="F47" t="s">
        <v>33</v>
      </c>
      <c r="G47" t="s">
        <v>1532</v>
      </c>
      <c r="H47" t="s">
        <v>11420</v>
      </c>
      <c r="I47">
        <v>950.03</v>
      </c>
      <c r="J47">
        <v>44</v>
      </c>
      <c r="K47" t="s">
        <v>19</v>
      </c>
      <c r="L47" t="s">
        <v>11414</v>
      </c>
      <c r="M47">
        <v>24</v>
      </c>
      <c r="N47">
        <v>1</v>
      </c>
    </row>
    <row r="48" spans="1:14">
      <c r="A48" t="s">
        <v>265</v>
      </c>
      <c r="B48" t="s">
        <v>11480</v>
      </c>
      <c r="C48" t="s">
        <v>11432</v>
      </c>
      <c r="D48" t="s">
        <v>11416</v>
      </c>
      <c r="E48" t="s">
        <v>11401</v>
      </c>
      <c r="F48" t="s">
        <v>25</v>
      </c>
      <c r="G48" t="s">
        <v>10534</v>
      </c>
      <c r="H48" t="s">
        <v>11402</v>
      </c>
      <c r="I48">
        <v>7373.55</v>
      </c>
      <c r="J48">
        <v>28</v>
      </c>
      <c r="K48" t="s">
        <v>37</v>
      </c>
      <c r="L48" t="s">
        <v>11406</v>
      </c>
      <c r="M48">
        <v>12</v>
      </c>
      <c r="N48">
        <v>0</v>
      </c>
    </row>
    <row r="49" spans="1:14">
      <c r="A49" t="s">
        <v>4986</v>
      </c>
      <c r="B49" t="s">
        <v>11481</v>
      </c>
      <c r="C49" t="s">
        <v>11432</v>
      </c>
      <c r="D49" t="s">
        <v>11400</v>
      </c>
      <c r="E49" t="s">
        <v>11395</v>
      </c>
      <c r="F49" t="s">
        <v>100</v>
      </c>
      <c r="G49" t="s">
        <v>1992</v>
      </c>
      <c r="H49" t="s">
        <v>11402</v>
      </c>
      <c r="I49">
        <v>1856.84</v>
      </c>
      <c r="J49">
        <v>10</v>
      </c>
      <c r="K49" t="s">
        <v>19</v>
      </c>
      <c r="L49" t="s">
        <v>11417</v>
      </c>
      <c r="M49">
        <v>36</v>
      </c>
      <c r="N49">
        <v>0</v>
      </c>
    </row>
    <row r="50" spans="1:14">
      <c r="A50" t="s">
        <v>6277</v>
      </c>
      <c r="B50" t="s">
        <v>11482</v>
      </c>
      <c r="C50" t="s">
        <v>11405</v>
      </c>
      <c r="D50" t="s">
        <v>11394</v>
      </c>
      <c r="E50" t="s">
        <v>11395</v>
      </c>
      <c r="F50" t="s">
        <v>25</v>
      </c>
      <c r="G50" t="s">
        <v>4381</v>
      </c>
      <c r="H50" t="s">
        <v>11420</v>
      </c>
      <c r="I50">
        <v>3595.59</v>
      </c>
      <c r="J50">
        <v>24</v>
      </c>
      <c r="K50" t="s">
        <v>53</v>
      </c>
      <c r="L50" t="s">
        <v>11430</v>
      </c>
      <c r="M50">
        <v>12</v>
      </c>
      <c r="N50">
        <v>1</v>
      </c>
    </row>
    <row r="51" spans="1:14">
      <c r="A51" t="s">
        <v>7211</v>
      </c>
      <c r="B51" t="s">
        <v>11483</v>
      </c>
      <c r="C51" t="s">
        <v>11434</v>
      </c>
      <c r="D51" t="s">
        <v>11424</v>
      </c>
      <c r="E51" t="s">
        <v>11395</v>
      </c>
      <c r="F51" t="s">
        <v>58</v>
      </c>
      <c r="G51" t="s">
        <v>375</v>
      </c>
      <c r="H51" t="s">
        <v>11453</v>
      </c>
      <c r="I51">
        <v>1175.4100000000001</v>
      </c>
      <c r="J51">
        <v>96</v>
      </c>
      <c r="K51" t="s">
        <v>53</v>
      </c>
      <c r="L51" t="s">
        <v>11437</v>
      </c>
      <c r="M51">
        <v>24</v>
      </c>
      <c r="N51">
        <v>0</v>
      </c>
    </row>
    <row r="52" spans="1:14">
      <c r="A52" t="s">
        <v>6872</v>
      </c>
      <c r="B52" t="s">
        <v>11484</v>
      </c>
      <c r="C52" t="s">
        <v>11439</v>
      </c>
      <c r="D52" t="s">
        <v>11424</v>
      </c>
      <c r="E52" t="s">
        <v>11395</v>
      </c>
      <c r="F52" t="s">
        <v>25</v>
      </c>
      <c r="G52" t="s">
        <v>3559</v>
      </c>
      <c r="H52" t="s">
        <v>11420</v>
      </c>
      <c r="I52">
        <v>1786.95</v>
      </c>
      <c r="J52">
        <v>46</v>
      </c>
      <c r="K52" t="s">
        <v>19</v>
      </c>
      <c r="L52" t="s">
        <v>11406</v>
      </c>
      <c r="M52">
        <v>12</v>
      </c>
      <c r="N52">
        <v>1</v>
      </c>
    </row>
    <row r="53" spans="1:14">
      <c r="A53" t="s">
        <v>1286</v>
      </c>
      <c r="B53" t="s">
        <v>11485</v>
      </c>
      <c r="C53" t="s">
        <v>11419</v>
      </c>
      <c r="D53" t="s">
        <v>11424</v>
      </c>
      <c r="E53" t="s">
        <v>11395</v>
      </c>
      <c r="F53" t="s">
        <v>33</v>
      </c>
      <c r="G53" t="s">
        <v>4317</v>
      </c>
      <c r="H53" t="s">
        <v>11402</v>
      </c>
      <c r="I53">
        <v>3565.07</v>
      </c>
      <c r="J53">
        <v>94</v>
      </c>
      <c r="K53" t="s">
        <v>19</v>
      </c>
      <c r="L53" t="s">
        <v>11425</v>
      </c>
      <c r="M53">
        <v>36</v>
      </c>
      <c r="N53">
        <v>0</v>
      </c>
    </row>
    <row r="54" spans="1:14">
      <c r="A54" t="s">
        <v>2562</v>
      </c>
      <c r="B54" t="s">
        <v>11486</v>
      </c>
      <c r="C54" t="s">
        <v>11432</v>
      </c>
      <c r="D54" t="s">
        <v>11424</v>
      </c>
      <c r="E54" t="s">
        <v>11395</v>
      </c>
      <c r="F54" t="s">
        <v>33</v>
      </c>
      <c r="G54" t="s">
        <v>636</v>
      </c>
      <c r="H54" t="s">
        <v>11402</v>
      </c>
      <c r="I54">
        <v>3466.76</v>
      </c>
      <c r="J54">
        <v>63</v>
      </c>
      <c r="K54" t="s">
        <v>19</v>
      </c>
      <c r="L54" t="s">
        <v>11487</v>
      </c>
      <c r="M54">
        <v>24</v>
      </c>
      <c r="N54">
        <v>0</v>
      </c>
    </row>
    <row r="55" spans="1:14">
      <c r="A55" t="s">
        <v>8357</v>
      </c>
      <c r="B55" t="s">
        <v>11488</v>
      </c>
      <c r="C55" t="s">
        <v>11419</v>
      </c>
      <c r="D55" t="s">
        <v>11409</v>
      </c>
      <c r="E55" t="s">
        <v>11413</v>
      </c>
      <c r="F55" t="s">
        <v>33</v>
      </c>
      <c r="G55" t="s">
        <v>2461</v>
      </c>
      <c r="H55" t="s">
        <v>11402</v>
      </c>
      <c r="I55">
        <v>604.22</v>
      </c>
      <c r="J55">
        <v>62</v>
      </c>
      <c r="K55" t="s">
        <v>19</v>
      </c>
      <c r="L55" t="s">
        <v>11414</v>
      </c>
      <c r="M55">
        <v>12</v>
      </c>
      <c r="N55">
        <v>0</v>
      </c>
    </row>
    <row r="56" spans="1:14">
      <c r="A56" t="s">
        <v>3094</v>
      </c>
      <c r="B56" t="s">
        <v>11489</v>
      </c>
      <c r="C56" t="s">
        <v>11412</v>
      </c>
      <c r="D56" t="s">
        <v>11394</v>
      </c>
      <c r="E56" t="s">
        <v>11395</v>
      </c>
      <c r="F56" t="s">
        <v>58</v>
      </c>
      <c r="G56" t="s">
        <v>4167</v>
      </c>
      <c r="H56" t="s">
        <v>11420</v>
      </c>
      <c r="I56">
        <v>1017.5</v>
      </c>
      <c r="K56" t="s">
        <v>19</v>
      </c>
      <c r="L56" t="s">
        <v>11397</v>
      </c>
      <c r="M56">
        <v>12</v>
      </c>
      <c r="N56">
        <v>1</v>
      </c>
    </row>
    <row r="57" spans="1:14">
      <c r="A57" t="s">
        <v>71</v>
      </c>
      <c r="B57" t="s">
        <v>11490</v>
      </c>
      <c r="C57" t="s">
        <v>11429</v>
      </c>
      <c r="D57" t="s">
        <v>11409</v>
      </c>
      <c r="E57" t="s">
        <v>11395</v>
      </c>
      <c r="F57" t="s">
        <v>42</v>
      </c>
      <c r="G57" t="s">
        <v>7748</v>
      </c>
      <c r="H57" t="s">
        <v>11420</v>
      </c>
      <c r="I57">
        <v>837.92</v>
      </c>
      <c r="J57">
        <v>67</v>
      </c>
      <c r="K57" t="s">
        <v>19</v>
      </c>
      <c r="L57" t="s">
        <v>11427</v>
      </c>
      <c r="M57">
        <v>36</v>
      </c>
      <c r="N57">
        <v>1</v>
      </c>
    </row>
    <row r="58" spans="1:14">
      <c r="A58" t="s">
        <v>11294</v>
      </c>
      <c r="B58" t="s">
        <v>11491</v>
      </c>
      <c r="C58" t="s">
        <v>11432</v>
      </c>
      <c r="D58" t="s">
        <v>11416</v>
      </c>
      <c r="E58" t="s">
        <v>11401</v>
      </c>
      <c r="F58" t="s">
        <v>58</v>
      </c>
      <c r="G58" t="s">
        <v>2594</v>
      </c>
      <c r="H58" t="s">
        <v>11402</v>
      </c>
      <c r="I58">
        <v>6687.05</v>
      </c>
      <c r="K58" t="s">
        <v>53</v>
      </c>
      <c r="L58" t="s">
        <v>11487</v>
      </c>
      <c r="M58">
        <v>24</v>
      </c>
      <c r="N58">
        <v>0</v>
      </c>
    </row>
    <row r="59" spans="1:14">
      <c r="A59" t="s">
        <v>7904</v>
      </c>
      <c r="B59" t="s">
        <v>11492</v>
      </c>
      <c r="C59" t="s">
        <v>11432</v>
      </c>
      <c r="D59" t="s">
        <v>11409</v>
      </c>
      <c r="E59" t="s">
        <v>11413</v>
      </c>
      <c r="F59" t="s">
        <v>100</v>
      </c>
      <c r="G59" t="s">
        <v>2852</v>
      </c>
      <c r="H59" t="s">
        <v>11402</v>
      </c>
      <c r="I59">
        <v>578.83000000000004</v>
      </c>
      <c r="J59">
        <v>10</v>
      </c>
      <c r="K59" t="s">
        <v>19</v>
      </c>
      <c r="L59" t="s">
        <v>11417</v>
      </c>
      <c r="M59">
        <v>24</v>
      </c>
      <c r="N59">
        <v>0</v>
      </c>
    </row>
    <row r="60" spans="1:14">
      <c r="A60" t="s">
        <v>7556</v>
      </c>
      <c r="B60" t="s">
        <v>11493</v>
      </c>
      <c r="C60" t="s">
        <v>11439</v>
      </c>
      <c r="D60" t="s">
        <v>11409</v>
      </c>
      <c r="E60" t="s">
        <v>11401</v>
      </c>
      <c r="F60" t="s">
        <v>58</v>
      </c>
      <c r="G60" t="s">
        <v>11494</v>
      </c>
      <c r="H60" t="s">
        <v>11402</v>
      </c>
      <c r="I60">
        <v>10998.02</v>
      </c>
      <c r="J60">
        <v>55</v>
      </c>
      <c r="K60" t="s">
        <v>53</v>
      </c>
      <c r="L60" t="s">
        <v>11466</v>
      </c>
      <c r="M60">
        <v>36</v>
      </c>
      <c r="N60">
        <v>0</v>
      </c>
    </row>
    <row r="61" spans="1:14">
      <c r="A61" t="s">
        <v>2922</v>
      </c>
      <c r="B61" t="s">
        <v>11495</v>
      </c>
      <c r="C61" t="s">
        <v>11405</v>
      </c>
      <c r="D61" t="s">
        <v>11416</v>
      </c>
      <c r="E61" t="s">
        <v>11395</v>
      </c>
      <c r="F61" t="s">
        <v>100</v>
      </c>
      <c r="G61" t="s">
        <v>1828</v>
      </c>
      <c r="H61" t="s">
        <v>11453</v>
      </c>
      <c r="I61">
        <v>2990.17</v>
      </c>
      <c r="K61" t="s">
        <v>53</v>
      </c>
      <c r="L61" t="s">
        <v>11496</v>
      </c>
      <c r="M61">
        <v>24</v>
      </c>
      <c r="N61">
        <v>0</v>
      </c>
    </row>
    <row r="62" spans="1:14">
      <c r="A62" t="s">
        <v>1275</v>
      </c>
      <c r="B62" t="s">
        <v>11497</v>
      </c>
      <c r="C62" t="s">
        <v>11405</v>
      </c>
      <c r="D62" t="s">
        <v>11400</v>
      </c>
      <c r="E62" t="s">
        <v>11413</v>
      </c>
      <c r="F62" t="s">
        <v>33</v>
      </c>
      <c r="G62" t="s">
        <v>5715</v>
      </c>
      <c r="H62" t="s">
        <v>11396</v>
      </c>
      <c r="I62">
        <v>750.21</v>
      </c>
      <c r="J62">
        <v>38</v>
      </c>
      <c r="K62" t="s">
        <v>19</v>
      </c>
      <c r="L62" t="s">
        <v>11403</v>
      </c>
      <c r="M62">
        <v>36</v>
      </c>
      <c r="N62">
        <v>1</v>
      </c>
    </row>
    <row r="63" spans="1:14">
      <c r="A63" t="s">
        <v>2587</v>
      </c>
      <c r="B63" t="s">
        <v>11498</v>
      </c>
      <c r="C63" t="s">
        <v>11434</v>
      </c>
      <c r="D63" t="s">
        <v>11409</v>
      </c>
      <c r="E63" t="s">
        <v>11395</v>
      </c>
      <c r="F63" t="s">
        <v>33</v>
      </c>
      <c r="G63" t="s">
        <v>6488</v>
      </c>
      <c r="H63" t="s">
        <v>11420</v>
      </c>
      <c r="I63">
        <v>2402.54</v>
      </c>
      <c r="K63" t="s">
        <v>19</v>
      </c>
      <c r="L63" t="s">
        <v>11435</v>
      </c>
      <c r="M63">
        <v>12</v>
      </c>
      <c r="N63">
        <v>1</v>
      </c>
    </row>
    <row r="64" spans="1:14">
      <c r="A64" t="s">
        <v>3725</v>
      </c>
      <c r="B64" t="s">
        <v>11499</v>
      </c>
      <c r="C64" t="s">
        <v>11429</v>
      </c>
      <c r="D64" t="s">
        <v>11400</v>
      </c>
      <c r="E64" t="s">
        <v>11395</v>
      </c>
      <c r="F64" t="s">
        <v>42</v>
      </c>
      <c r="G64" t="s">
        <v>4988</v>
      </c>
      <c r="H64" t="s">
        <v>11402</v>
      </c>
      <c r="I64">
        <v>1674.65</v>
      </c>
      <c r="J64">
        <v>57</v>
      </c>
      <c r="K64" t="s">
        <v>19</v>
      </c>
      <c r="L64" t="s">
        <v>11425</v>
      </c>
      <c r="M64">
        <v>24</v>
      </c>
      <c r="N64">
        <v>0</v>
      </c>
    </row>
    <row r="65" spans="1:14">
      <c r="A65" t="s">
        <v>8720</v>
      </c>
      <c r="B65" t="s">
        <v>11500</v>
      </c>
      <c r="C65" t="s">
        <v>11429</v>
      </c>
      <c r="D65" t="s">
        <v>11409</v>
      </c>
      <c r="E65" t="s">
        <v>11413</v>
      </c>
      <c r="F65" t="s">
        <v>58</v>
      </c>
      <c r="G65" t="s">
        <v>2241</v>
      </c>
      <c r="H65" t="s">
        <v>11396</v>
      </c>
      <c r="I65">
        <v>599.17999999999995</v>
      </c>
      <c r="J65">
        <v>10</v>
      </c>
      <c r="K65" t="s">
        <v>19</v>
      </c>
      <c r="L65" t="s">
        <v>11444</v>
      </c>
      <c r="M65">
        <v>36</v>
      </c>
      <c r="N65">
        <v>1</v>
      </c>
    </row>
    <row r="66" spans="1:14">
      <c r="A66" t="s">
        <v>2171</v>
      </c>
      <c r="B66" t="s">
        <v>11501</v>
      </c>
      <c r="C66" t="s">
        <v>11434</v>
      </c>
      <c r="D66" t="s">
        <v>11394</v>
      </c>
      <c r="E66" t="s">
        <v>11413</v>
      </c>
      <c r="F66" t="s">
        <v>58</v>
      </c>
      <c r="G66" t="s">
        <v>3064</v>
      </c>
      <c r="H66" t="s">
        <v>11402</v>
      </c>
      <c r="I66">
        <v>632.94000000000005</v>
      </c>
      <c r="K66" t="s">
        <v>19</v>
      </c>
      <c r="L66" t="s">
        <v>11441</v>
      </c>
      <c r="M66">
        <v>24</v>
      </c>
      <c r="N66">
        <v>0</v>
      </c>
    </row>
    <row r="67" spans="1:14">
      <c r="A67" t="s">
        <v>1124</v>
      </c>
      <c r="B67" t="s">
        <v>11502</v>
      </c>
      <c r="C67" t="s">
        <v>11439</v>
      </c>
      <c r="D67" t="s">
        <v>11409</v>
      </c>
      <c r="E67" t="s">
        <v>11413</v>
      </c>
      <c r="F67" t="s">
        <v>58</v>
      </c>
      <c r="G67" t="s">
        <v>11503</v>
      </c>
      <c r="H67" t="s">
        <v>11420</v>
      </c>
      <c r="I67">
        <v>517.85</v>
      </c>
      <c r="J67">
        <v>100</v>
      </c>
      <c r="K67" t="s">
        <v>19</v>
      </c>
      <c r="L67" t="s">
        <v>11427</v>
      </c>
      <c r="M67">
        <v>24</v>
      </c>
      <c r="N67">
        <v>1</v>
      </c>
    </row>
    <row r="68" spans="1:14">
      <c r="A68" t="s">
        <v>590</v>
      </c>
      <c r="B68" t="s">
        <v>11504</v>
      </c>
      <c r="C68" t="s">
        <v>11412</v>
      </c>
      <c r="D68" t="s">
        <v>11400</v>
      </c>
      <c r="E68" t="s">
        <v>11395</v>
      </c>
      <c r="F68" t="s">
        <v>33</v>
      </c>
      <c r="G68" t="s">
        <v>2421</v>
      </c>
      <c r="H68" t="s">
        <v>11420</v>
      </c>
      <c r="I68">
        <v>1342.41</v>
      </c>
      <c r="J68">
        <v>34</v>
      </c>
      <c r="K68" t="s">
        <v>19</v>
      </c>
      <c r="L68" t="s">
        <v>11444</v>
      </c>
      <c r="M68">
        <v>12</v>
      </c>
      <c r="N68">
        <v>1</v>
      </c>
    </row>
    <row r="69" spans="1:14">
      <c r="A69" t="s">
        <v>1084</v>
      </c>
      <c r="B69" t="s">
        <v>11505</v>
      </c>
      <c r="C69" t="s">
        <v>11408</v>
      </c>
      <c r="D69" t="s">
        <v>11409</v>
      </c>
      <c r="E69" t="s">
        <v>11401</v>
      </c>
      <c r="F69" t="s">
        <v>25</v>
      </c>
      <c r="G69" t="s">
        <v>2035</v>
      </c>
      <c r="H69" t="s">
        <v>11402</v>
      </c>
      <c r="I69">
        <v>17219.11</v>
      </c>
      <c r="K69" t="s">
        <v>37</v>
      </c>
      <c r="L69" t="s">
        <v>11406</v>
      </c>
      <c r="M69">
        <v>12</v>
      </c>
      <c r="N69">
        <v>0</v>
      </c>
    </row>
    <row r="70" spans="1:14">
      <c r="A70" t="s">
        <v>1739</v>
      </c>
      <c r="B70" t="s">
        <v>11506</v>
      </c>
      <c r="C70" t="s">
        <v>11399</v>
      </c>
      <c r="D70" t="s">
        <v>11409</v>
      </c>
      <c r="E70" t="s">
        <v>11395</v>
      </c>
      <c r="F70" t="s">
        <v>25</v>
      </c>
      <c r="G70" t="s">
        <v>1337</v>
      </c>
      <c r="H70" t="s">
        <v>11396</v>
      </c>
      <c r="I70">
        <v>1854.53</v>
      </c>
      <c r="J70">
        <v>42</v>
      </c>
      <c r="K70" t="s">
        <v>53</v>
      </c>
      <c r="L70" t="s">
        <v>11422</v>
      </c>
      <c r="M70">
        <v>24</v>
      </c>
      <c r="N70">
        <v>1</v>
      </c>
    </row>
    <row r="71" spans="1:14">
      <c r="A71" t="s">
        <v>4247</v>
      </c>
      <c r="B71" t="s">
        <v>11507</v>
      </c>
      <c r="C71" t="s">
        <v>11405</v>
      </c>
      <c r="D71" t="s">
        <v>11409</v>
      </c>
      <c r="E71" t="s">
        <v>11395</v>
      </c>
      <c r="F71" t="s">
        <v>25</v>
      </c>
      <c r="G71" t="s">
        <v>4557</v>
      </c>
      <c r="H71" t="s">
        <v>11453</v>
      </c>
      <c r="I71">
        <v>1732.63</v>
      </c>
      <c r="J71">
        <v>88</v>
      </c>
      <c r="K71" t="s">
        <v>53</v>
      </c>
      <c r="L71" t="s">
        <v>11410</v>
      </c>
      <c r="M71">
        <v>24</v>
      </c>
      <c r="N71">
        <v>0</v>
      </c>
    </row>
    <row r="72" spans="1:14">
      <c r="A72" t="s">
        <v>354</v>
      </c>
      <c r="B72" t="s">
        <v>11508</v>
      </c>
      <c r="C72" t="s">
        <v>11432</v>
      </c>
      <c r="D72" t="s">
        <v>11424</v>
      </c>
      <c r="E72" t="s">
        <v>11395</v>
      </c>
      <c r="F72" t="s">
        <v>58</v>
      </c>
      <c r="G72" t="s">
        <v>2840</v>
      </c>
      <c r="H72" t="s">
        <v>11420</v>
      </c>
      <c r="I72">
        <v>2546.0100000000002</v>
      </c>
      <c r="J72">
        <v>87</v>
      </c>
      <c r="K72" t="s">
        <v>53</v>
      </c>
      <c r="L72" t="s">
        <v>11406</v>
      </c>
      <c r="M72">
        <v>36</v>
      </c>
      <c r="N72">
        <v>1</v>
      </c>
    </row>
    <row r="73" spans="1:14">
      <c r="A73" t="s">
        <v>5394</v>
      </c>
      <c r="B73" t="s">
        <v>11509</v>
      </c>
      <c r="C73" t="s">
        <v>11408</v>
      </c>
      <c r="D73" t="s">
        <v>11394</v>
      </c>
      <c r="E73" t="s">
        <v>11413</v>
      </c>
      <c r="F73" t="s">
        <v>42</v>
      </c>
      <c r="G73" t="s">
        <v>7252</v>
      </c>
      <c r="H73" t="s">
        <v>11420</v>
      </c>
      <c r="I73">
        <v>269.41000000000003</v>
      </c>
      <c r="J73">
        <v>84</v>
      </c>
      <c r="K73" t="s">
        <v>19</v>
      </c>
      <c r="L73" t="s">
        <v>11403</v>
      </c>
      <c r="M73">
        <v>12</v>
      </c>
      <c r="N73">
        <v>1</v>
      </c>
    </row>
    <row r="74" spans="1:14">
      <c r="A74" t="s">
        <v>7603</v>
      </c>
      <c r="B74" t="s">
        <v>11510</v>
      </c>
      <c r="C74" t="s">
        <v>11429</v>
      </c>
      <c r="D74" t="s">
        <v>11409</v>
      </c>
      <c r="E74" t="s">
        <v>11413</v>
      </c>
      <c r="F74" t="s">
        <v>100</v>
      </c>
      <c r="G74" t="s">
        <v>10055</v>
      </c>
      <c r="H74" t="s">
        <v>11453</v>
      </c>
      <c r="I74">
        <v>708.74</v>
      </c>
      <c r="J74">
        <v>53</v>
      </c>
      <c r="K74" t="s">
        <v>19</v>
      </c>
      <c r="L74" t="s">
        <v>11425</v>
      </c>
      <c r="M74">
        <v>36</v>
      </c>
      <c r="N74">
        <v>0</v>
      </c>
    </row>
    <row r="75" spans="1:14">
      <c r="A75" t="s">
        <v>7080</v>
      </c>
      <c r="B75" t="s">
        <v>11511</v>
      </c>
      <c r="C75" t="s">
        <v>11412</v>
      </c>
      <c r="D75" t="s">
        <v>11394</v>
      </c>
      <c r="E75" t="s">
        <v>11395</v>
      </c>
      <c r="F75" t="s">
        <v>33</v>
      </c>
      <c r="G75" t="s">
        <v>395</v>
      </c>
      <c r="H75" t="s">
        <v>11402</v>
      </c>
      <c r="I75">
        <v>2760.57</v>
      </c>
      <c r="K75" t="s">
        <v>19</v>
      </c>
      <c r="L75" t="s">
        <v>11410</v>
      </c>
      <c r="M75">
        <v>24</v>
      </c>
      <c r="N75">
        <v>0</v>
      </c>
    </row>
    <row r="76" spans="1:14">
      <c r="A76" t="s">
        <v>10302</v>
      </c>
      <c r="B76" t="s">
        <v>11512</v>
      </c>
      <c r="C76" t="s">
        <v>11412</v>
      </c>
      <c r="D76" t="s">
        <v>11424</v>
      </c>
      <c r="E76" t="s">
        <v>11413</v>
      </c>
      <c r="F76" t="s">
        <v>33</v>
      </c>
      <c r="G76" t="s">
        <v>5611</v>
      </c>
      <c r="H76" t="s">
        <v>11420</v>
      </c>
      <c r="I76">
        <v>581.37</v>
      </c>
      <c r="J76">
        <v>28</v>
      </c>
      <c r="K76" t="s">
        <v>19</v>
      </c>
      <c r="L76" t="s">
        <v>11406</v>
      </c>
      <c r="M76">
        <v>36</v>
      </c>
      <c r="N76">
        <v>1</v>
      </c>
    </row>
    <row r="77" spans="1:14">
      <c r="A77" t="s">
        <v>1771</v>
      </c>
      <c r="B77" t="s">
        <v>11513</v>
      </c>
      <c r="C77" t="s">
        <v>11439</v>
      </c>
      <c r="D77" t="s">
        <v>11416</v>
      </c>
      <c r="E77" t="s">
        <v>11395</v>
      </c>
      <c r="F77" t="s">
        <v>25</v>
      </c>
      <c r="G77" t="s">
        <v>3518</v>
      </c>
      <c r="H77" t="s">
        <v>11402</v>
      </c>
      <c r="I77">
        <v>3745.75</v>
      </c>
      <c r="K77" t="s">
        <v>53</v>
      </c>
      <c r="L77" t="s">
        <v>11397</v>
      </c>
      <c r="M77">
        <v>24</v>
      </c>
      <c r="N77">
        <v>0</v>
      </c>
    </row>
    <row r="78" spans="1:14">
      <c r="A78" t="s">
        <v>9031</v>
      </c>
      <c r="B78" t="s">
        <v>11514</v>
      </c>
      <c r="C78" t="s">
        <v>11405</v>
      </c>
      <c r="D78" t="s">
        <v>11400</v>
      </c>
      <c r="E78" t="s">
        <v>11413</v>
      </c>
      <c r="F78" t="s">
        <v>42</v>
      </c>
      <c r="G78" t="s">
        <v>7863</v>
      </c>
      <c r="H78" t="s">
        <v>11402</v>
      </c>
      <c r="I78">
        <v>587.73</v>
      </c>
      <c r="K78" t="s">
        <v>19</v>
      </c>
      <c r="L78" t="s">
        <v>11466</v>
      </c>
      <c r="M78">
        <v>12</v>
      </c>
      <c r="N78">
        <v>0</v>
      </c>
    </row>
    <row r="79" spans="1:14">
      <c r="A79" t="s">
        <v>8417</v>
      </c>
      <c r="B79" t="s">
        <v>11515</v>
      </c>
      <c r="C79" t="s">
        <v>11412</v>
      </c>
      <c r="D79" t="s">
        <v>11416</v>
      </c>
      <c r="E79" t="s">
        <v>11395</v>
      </c>
      <c r="F79" t="s">
        <v>33</v>
      </c>
      <c r="G79" t="s">
        <v>950</v>
      </c>
      <c r="H79" t="s">
        <v>11402</v>
      </c>
      <c r="I79">
        <v>2591.52</v>
      </c>
      <c r="J79">
        <v>59</v>
      </c>
      <c r="K79" t="s">
        <v>19</v>
      </c>
      <c r="L79" t="s">
        <v>11496</v>
      </c>
      <c r="M79">
        <v>12</v>
      </c>
      <c r="N79">
        <v>0</v>
      </c>
    </row>
    <row r="80" spans="1:14">
      <c r="A80" t="s">
        <v>6821</v>
      </c>
      <c r="B80" t="s">
        <v>11516</v>
      </c>
      <c r="C80" t="s">
        <v>11432</v>
      </c>
      <c r="D80" t="s">
        <v>11409</v>
      </c>
      <c r="E80" t="s">
        <v>11395</v>
      </c>
      <c r="F80" t="s">
        <v>58</v>
      </c>
      <c r="G80" t="s">
        <v>6798</v>
      </c>
      <c r="H80" t="s">
        <v>11402</v>
      </c>
      <c r="I80">
        <v>2695.05</v>
      </c>
      <c r="K80" t="s">
        <v>53</v>
      </c>
      <c r="L80" t="s">
        <v>11437</v>
      </c>
      <c r="M80">
        <v>24</v>
      </c>
      <c r="N80">
        <v>0</v>
      </c>
    </row>
    <row r="81" spans="1:14">
      <c r="A81" t="s">
        <v>1225</v>
      </c>
      <c r="B81" t="s">
        <v>11517</v>
      </c>
      <c r="C81" t="s">
        <v>11412</v>
      </c>
      <c r="D81" t="s">
        <v>11400</v>
      </c>
      <c r="E81" t="s">
        <v>11395</v>
      </c>
      <c r="F81" t="s">
        <v>58</v>
      </c>
      <c r="G81" t="s">
        <v>5666</v>
      </c>
      <c r="H81" t="s">
        <v>11402</v>
      </c>
      <c r="I81">
        <v>1843.15</v>
      </c>
      <c r="K81" t="s">
        <v>19</v>
      </c>
      <c r="L81" t="s">
        <v>11414</v>
      </c>
      <c r="M81">
        <v>36</v>
      </c>
      <c r="N81">
        <v>0</v>
      </c>
    </row>
    <row r="82" spans="1:14">
      <c r="A82" t="s">
        <v>2445</v>
      </c>
      <c r="B82" t="s">
        <v>11518</v>
      </c>
      <c r="C82" t="s">
        <v>11432</v>
      </c>
      <c r="D82" t="s">
        <v>11400</v>
      </c>
      <c r="E82" t="s">
        <v>11395</v>
      </c>
      <c r="F82" t="s">
        <v>42</v>
      </c>
      <c r="G82" t="s">
        <v>11519</v>
      </c>
      <c r="H82" t="s">
        <v>11402</v>
      </c>
      <c r="I82">
        <v>2265.15</v>
      </c>
      <c r="K82" t="s">
        <v>19</v>
      </c>
      <c r="L82" t="s">
        <v>11417</v>
      </c>
      <c r="M82">
        <v>36</v>
      </c>
      <c r="N82">
        <v>0</v>
      </c>
    </row>
    <row r="83" spans="1:14">
      <c r="A83" t="s">
        <v>2478</v>
      </c>
      <c r="B83" t="s">
        <v>11520</v>
      </c>
      <c r="C83" t="s">
        <v>11412</v>
      </c>
      <c r="D83" t="s">
        <v>11416</v>
      </c>
      <c r="E83" t="s">
        <v>11395</v>
      </c>
      <c r="F83" t="s">
        <v>25</v>
      </c>
      <c r="G83" t="s">
        <v>5381</v>
      </c>
      <c r="H83" t="s">
        <v>11420</v>
      </c>
      <c r="I83">
        <v>2434.64</v>
      </c>
      <c r="J83">
        <v>53</v>
      </c>
      <c r="K83" t="s">
        <v>19</v>
      </c>
      <c r="L83" t="s">
        <v>11441</v>
      </c>
      <c r="M83">
        <v>12</v>
      </c>
      <c r="N83">
        <v>1</v>
      </c>
    </row>
    <row r="84" spans="1:14">
      <c r="A84" t="s">
        <v>2343</v>
      </c>
      <c r="B84" t="s">
        <v>11521</v>
      </c>
      <c r="C84" t="s">
        <v>11439</v>
      </c>
      <c r="D84" t="s">
        <v>11416</v>
      </c>
      <c r="E84" t="s">
        <v>11395</v>
      </c>
      <c r="F84" t="s">
        <v>100</v>
      </c>
      <c r="G84" t="s">
        <v>7802</v>
      </c>
      <c r="H84" t="s">
        <v>11402</v>
      </c>
      <c r="I84">
        <v>1806.66</v>
      </c>
      <c r="K84" t="s">
        <v>19</v>
      </c>
      <c r="L84" t="s">
        <v>11427</v>
      </c>
      <c r="M84">
        <v>24</v>
      </c>
      <c r="N84">
        <v>0</v>
      </c>
    </row>
    <row r="85" spans="1:14">
      <c r="A85" t="s">
        <v>6354</v>
      </c>
      <c r="B85" t="s">
        <v>11522</v>
      </c>
      <c r="C85" t="s">
        <v>11432</v>
      </c>
      <c r="D85" t="s">
        <v>11400</v>
      </c>
      <c r="E85" t="s">
        <v>11413</v>
      </c>
      <c r="F85" t="s">
        <v>100</v>
      </c>
      <c r="G85" t="s">
        <v>6085</v>
      </c>
      <c r="H85" t="s">
        <v>11420</v>
      </c>
      <c r="I85">
        <v>390.94</v>
      </c>
      <c r="J85">
        <v>56</v>
      </c>
      <c r="K85" t="s">
        <v>19</v>
      </c>
      <c r="L85" t="s">
        <v>11427</v>
      </c>
      <c r="M85">
        <v>12</v>
      </c>
      <c r="N85">
        <v>1</v>
      </c>
    </row>
    <row r="86" spans="1:14">
      <c r="A86" t="s">
        <v>5126</v>
      </c>
      <c r="B86" t="s">
        <v>11523</v>
      </c>
      <c r="C86" t="s">
        <v>11408</v>
      </c>
      <c r="D86" t="s">
        <v>11416</v>
      </c>
      <c r="E86" t="s">
        <v>11395</v>
      </c>
      <c r="F86" t="s">
        <v>100</v>
      </c>
      <c r="G86" t="s">
        <v>9707</v>
      </c>
      <c r="H86" t="s">
        <v>11402</v>
      </c>
      <c r="I86">
        <v>3176.06</v>
      </c>
      <c r="J86">
        <v>98</v>
      </c>
      <c r="K86" t="s">
        <v>53</v>
      </c>
      <c r="L86" t="s">
        <v>11466</v>
      </c>
      <c r="M86">
        <v>24</v>
      </c>
      <c r="N86">
        <v>0</v>
      </c>
    </row>
    <row r="87" spans="1:14">
      <c r="A87" t="s">
        <v>9061</v>
      </c>
      <c r="B87" t="s">
        <v>11524</v>
      </c>
      <c r="C87" t="s">
        <v>11434</v>
      </c>
      <c r="D87" t="s">
        <v>11400</v>
      </c>
      <c r="E87" t="s">
        <v>11395</v>
      </c>
      <c r="F87" t="s">
        <v>58</v>
      </c>
      <c r="G87" t="s">
        <v>4968</v>
      </c>
      <c r="H87" t="s">
        <v>11402</v>
      </c>
      <c r="I87">
        <v>3967.28</v>
      </c>
      <c r="J87">
        <v>13</v>
      </c>
      <c r="K87" t="s">
        <v>53</v>
      </c>
      <c r="L87" t="s">
        <v>11422</v>
      </c>
      <c r="M87">
        <v>12</v>
      </c>
      <c r="N87">
        <v>0</v>
      </c>
    </row>
    <row r="88" spans="1:14">
      <c r="A88" t="s">
        <v>6508</v>
      </c>
      <c r="B88" t="s">
        <v>11525</v>
      </c>
      <c r="C88" t="s">
        <v>11434</v>
      </c>
      <c r="D88" t="s">
        <v>11394</v>
      </c>
      <c r="E88" t="s">
        <v>11413</v>
      </c>
      <c r="F88" t="s">
        <v>42</v>
      </c>
      <c r="G88" t="s">
        <v>5036</v>
      </c>
      <c r="H88" t="s">
        <v>11396</v>
      </c>
      <c r="I88">
        <v>265.86</v>
      </c>
      <c r="J88">
        <v>94</v>
      </c>
      <c r="K88" t="s">
        <v>19</v>
      </c>
      <c r="L88" t="s">
        <v>11441</v>
      </c>
      <c r="M88">
        <v>12</v>
      </c>
      <c r="N88">
        <v>1</v>
      </c>
    </row>
    <row r="89" spans="1:14">
      <c r="A89" t="s">
        <v>11526</v>
      </c>
      <c r="B89" t="s">
        <v>11527</v>
      </c>
      <c r="C89" t="s">
        <v>11405</v>
      </c>
      <c r="D89" t="s">
        <v>11416</v>
      </c>
      <c r="E89" t="s">
        <v>11395</v>
      </c>
      <c r="F89" t="s">
        <v>58</v>
      </c>
      <c r="G89" t="s">
        <v>2950</v>
      </c>
      <c r="H89" t="s">
        <v>11402</v>
      </c>
      <c r="I89">
        <v>2524.06</v>
      </c>
      <c r="J89">
        <v>41</v>
      </c>
      <c r="K89" t="s">
        <v>19</v>
      </c>
      <c r="L89" t="s">
        <v>11422</v>
      </c>
      <c r="M89">
        <v>36</v>
      </c>
      <c r="N89">
        <v>0</v>
      </c>
    </row>
    <row r="90" spans="1:14">
      <c r="A90" t="s">
        <v>1413</v>
      </c>
      <c r="B90" t="s">
        <v>11528</v>
      </c>
      <c r="C90" t="s">
        <v>11439</v>
      </c>
      <c r="D90" t="s">
        <v>11394</v>
      </c>
      <c r="E90" t="s">
        <v>11401</v>
      </c>
      <c r="F90" t="s">
        <v>33</v>
      </c>
      <c r="G90" t="s">
        <v>1917</v>
      </c>
      <c r="H90" t="s">
        <v>11402</v>
      </c>
      <c r="I90">
        <v>4830</v>
      </c>
      <c r="J90">
        <v>35</v>
      </c>
      <c r="K90" t="s">
        <v>37</v>
      </c>
      <c r="L90" t="s">
        <v>11444</v>
      </c>
      <c r="M90">
        <v>12</v>
      </c>
      <c r="N90">
        <v>0</v>
      </c>
    </row>
    <row r="91" spans="1:14">
      <c r="A91" t="s">
        <v>9608</v>
      </c>
      <c r="B91" t="s">
        <v>11529</v>
      </c>
      <c r="C91" t="s">
        <v>11434</v>
      </c>
      <c r="D91" t="s">
        <v>11416</v>
      </c>
      <c r="E91" t="s">
        <v>11401</v>
      </c>
      <c r="F91" t="s">
        <v>42</v>
      </c>
      <c r="G91" t="s">
        <v>1200</v>
      </c>
      <c r="H91" t="s">
        <v>11420</v>
      </c>
      <c r="I91">
        <v>12789.38</v>
      </c>
      <c r="J91">
        <v>48</v>
      </c>
      <c r="K91" t="s">
        <v>37</v>
      </c>
      <c r="L91" t="s">
        <v>11403</v>
      </c>
      <c r="M91">
        <v>36</v>
      </c>
      <c r="N91">
        <v>1</v>
      </c>
    </row>
    <row r="92" spans="1:14">
      <c r="A92" t="s">
        <v>3591</v>
      </c>
      <c r="B92" t="s">
        <v>11530</v>
      </c>
      <c r="C92" t="s">
        <v>11434</v>
      </c>
      <c r="D92" t="s">
        <v>11409</v>
      </c>
      <c r="E92" t="s">
        <v>11401</v>
      </c>
      <c r="F92" t="s">
        <v>42</v>
      </c>
      <c r="G92" t="s">
        <v>4186</v>
      </c>
      <c r="H92" t="s">
        <v>11396</v>
      </c>
      <c r="I92">
        <v>15860.34</v>
      </c>
      <c r="J92">
        <v>11</v>
      </c>
      <c r="K92" t="s">
        <v>53</v>
      </c>
      <c r="L92" t="s">
        <v>11397</v>
      </c>
      <c r="M92">
        <v>12</v>
      </c>
      <c r="N92">
        <v>1</v>
      </c>
    </row>
    <row r="93" spans="1:14">
      <c r="A93" t="s">
        <v>10999</v>
      </c>
      <c r="B93" t="s">
        <v>11531</v>
      </c>
      <c r="C93" t="s">
        <v>11432</v>
      </c>
      <c r="D93" t="s">
        <v>11416</v>
      </c>
      <c r="E93" t="s">
        <v>11395</v>
      </c>
      <c r="F93" t="s">
        <v>42</v>
      </c>
      <c r="G93" t="s">
        <v>765</v>
      </c>
      <c r="H93" t="s">
        <v>11402</v>
      </c>
      <c r="I93">
        <v>3450.7</v>
      </c>
      <c r="J93">
        <v>43</v>
      </c>
      <c r="K93" t="s">
        <v>53</v>
      </c>
      <c r="L93" t="s">
        <v>11430</v>
      </c>
      <c r="M93">
        <v>24</v>
      </c>
      <c r="N93">
        <v>0</v>
      </c>
    </row>
    <row r="94" spans="1:14">
      <c r="A94" t="s">
        <v>6449</v>
      </c>
      <c r="B94" t="s">
        <v>11532</v>
      </c>
      <c r="C94" t="s">
        <v>11399</v>
      </c>
      <c r="D94" t="s">
        <v>11394</v>
      </c>
      <c r="E94" t="s">
        <v>11413</v>
      </c>
      <c r="F94" t="s">
        <v>58</v>
      </c>
      <c r="G94" t="s">
        <v>1532</v>
      </c>
      <c r="H94" t="s">
        <v>11402</v>
      </c>
      <c r="I94">
        <v>186.97</v>
      </c>
      <c r="J94">
        <v>20</v>
      </c>
      <c r="K94" t="s">
        <v>19</v>
      </c>
      <c r="L94" t="s">
        <v>11441</v>
      </c>
      <c r="M94">
        <v>12</v>
      </c>
      <c r="N94">
        <v>0</v>
      </c>
    </row>
    <row r="95" spans="1:14">
      <c r="A95" t="s">
        <v>1016</v>
      </c>
      <c r="B95" t="s">
        <v>11533</v>
      </c>
      <c r="C95" t="s">
        <v>11393</v>
      </c>
      <c r="D95" t="s">
        <v>11424</v>
      </c>
      <c r="E95" t="s">
        <v>11395</v>
      </c>
      <c r="F95" t="s">
        <v>33</v>
      </c>
      <c r="G95" t="s">
        <v>7494</v>
      </c>
      <c r="H95" t="s">
        <v>11402</v>
      </c>
      <c r="I95">
        <v>2894.68</v>
      </c>
      <c r="K95" t="s">
        <v>53</v>
      </c>
      <c r="L95" t="s">
        <v>11460</v>
      </c>
      <c r="M95">
        <v>24</v>
      </c>
      <c r="N95">
        <v>0</v>
      </c>
    </row>
    <row r="96" spans="1:14">
      <c r="A96" t="s">
        <v>1612</v>
      </c>
      <c r="B96" t="s">
        <v>11534</v>
      </c>
      <c r="C96" t="s">
        <v>11405</v>
      </c>
      <c r="D96" t="s">
        <v>11409</v>
      </c>
      <c r="E96" t="s">
        <v>11401</v>
      </c>
      <c r="F96" t="s">
        <v>58</v>
      </c>
      <c r="G96" t="s">
        <v>6104</v>
      </c>
      <c r="H96" t="s">
        <v>11402</v>
      </c>
      <c r="I96">
        <v>5091.1400000000003</v>
      </c>
      <c r="J96">
        <v>75</v>
      </c>
      <c r="K96" t="s">
        <v>53</v>
      </c>
      <c r="L96" t="s">
        <v>11427</v>
      </c>
      <c r="M96">
        <v>12</v>
      </c>
      <c r="N96">
        <v>0</v>
      </c>
    </row>
    <row r="97" spans="1:14">
      <c r="A97" t="s">
        <v>10079</v>
      </c>
      <c r="B97" t="s">
        <v>11535</v>
      </c>
      <c r="C97" t="s">
        <v>11412</v>
      </c>
      <c r="D97" t="s">
        <v>11409</v>
      </c>
      <c r="E97" t="s">
        <v>11395</v>
      </c>
      <c r="F97" t="s">
        <v>33</v>
      </c>
      <c r="G97" t="s">
        <v>11536</v>
      </c>
      <c r="H97" t="s">
        <v>11402</v>
      </c>
      <c r="I97">
        <v>3138.44</v>
      </c>
      <c r="K97" t="s">
        <v>19</v>
      </c>
      <c r="L97" t="s">
        <v>11422</v>
      </c>
      <c r="M97">
        <v>12</v>
      </c>
      <c r="N97">
        <v>0</v>
      </c>
    </row>
    <row r="98" spans="1:14">
      <c r="A98" t="s">
        <v>3249</v>
      </c>
      <c r="B98" t="s">
        <v>11537</v>
      </c>
      <c r="C98" t="s">
        <v>11393</v>
      </c>
      <c r="D98" t="s">
        <v>11416</v>
      </c>
      <c r="E98" t="s">
        <v>11413</v>
      </c>
      <c r="F98" t="s">
        <v>58</v>
      </c>
      <c r="G98" t="s">
        <v>11538</v>
      </c>
      <c r="H98" t="s">
        <v>11420</v>
      </c>
      <c r="I98">
        <v>214.88</v>
      </c>
      <c r="J98">
        <v>44</v>
      </c>
      <c r="K98" t="s">
        <v>19</v>
      </c>
      <c r="L98" t="s">
        <v>11441</v>
      </c>
      <c r="M98">
        <v>36</v>
      </c>
      <c r="N98">
        <v>1</v>
      </c>
    </row>
    <row r="99" spans="1:14">
      <c r="A99" t="s">
        <v>11539</v>
      </c>
      <c r="B99" t="s">
        <v>11540</v>
      </c>
      <c r="C99" t="s">
        <v>11405</v>
      </c>
      <c r="D99" t="s">
        <v>11394</v>
      </c>
      <c r="E99" t="s">
        <v>11395</v>
      </c>
      <c r="F99" t="s">
        <v>58</v>
      </c>
      <c r="G99" t="s">
        <v>4443</v>
      </c>
      <c r="H99" t="s">
        <v>11420</v>
      </c>
      <c r="I99">
        <v>2028.9</v>
      </c>
      <c r="J99">
        <v>54</v>
      </c>
      <c r="K99" t="s">
        <v>53</v>
      </c>
      <c r="L99" t="s">
        <v>11435</v>
      </c>
      <c r="M99">
        <v>24</v>
      </c>
      <c r="N99">
        <v>1</v>
      </c>
    </row>
    <row r="100" spans="1:14">
      <c r="A100" t="s">
        <v>11541</v>
      </c>
      <c r="B100" t="s">
        <v>11542</v>
      </c>
      <c r="C100" t="s">
        <v>11405</v>
      </c>
      <c r="D100" t="s">
        <v>11400</v>
      </c>
      <c r="E100" t="s">
        <v>11413</v>
      </c>
      <c r="F100" t="s">
        <v>100</v>
      </c>
      <c r="G100" t="s">
        <v>1891</v>
      </c>
      <c r="H100" t="s">
        <v>11402</v>
      </c>
      <c r="I100">
        <v>758.9</v>
      </c>
      <c r="J100">
        <v>3</v>
      </c>
      <c r="K100" t="s">
        <v>19</v>
      </c>
      <c r="L100" t="s">
        <v>11437</v>
      </c>
      <c r="M100">
        <v>36</v>
      </c>
      <c r="N100">
        <v>0</v>
      </c>
    </row>
    <row r="101" spans="1:14">
      <c r="A101" t="s">
        <v>2604</v>
      </c>
      <c r="B101" t="s">
        <v>11543</v>
      </c>
      <c r="C101" t="s">
        <v>11405</v>
      </c>
      <c r="D101" t="s">
        <v>11409</v>
      </c>
      <c r="E101" t="s">
        <v>11413</v>
      </c>
      <c r="F101" t="s">
        <v>25</v>
      </c>
      <c r="G101" t="s">
        <v>1985</v>
      </c>
      <c r="H101" t="s">
        <v>11453</v>
      </c>
      <c r="I101">
        <v>768.27</v>
      </c>
      <c r="J101">
        <v>63</v>
      </c>
      <c r="K101" t="s">
        <v>19</v>
      </c>
      <c r="L101" t="s">
        <v>11430</v>
      </c>
      <c r="M101">
        <v>36</v>
      </c>
      <c r="N101">
        <v>0</v>
      </c>
    </row>
    <row r="102" spans="1:14">
      <c r="A102" t="s">
        <v>4047</v>
      </c>
      <c r="B102" t="s">
        <v>11544</v>
      </c>
      <c r="C102" t="s">
        <v>11439</v>
      </c>
      <c r="D102" t="s">
        <v>11394</v>
      </c>
      <c r="E102" t="s">
        <v>11401</v>
      </c>
      <c r="F102" t="s">
        <v>25</v>
      </c>
      <c r="G102" t="s">
        <v>11545</v>
      </c>
      <c r="H102" t="s">
        <v>11402</v>
      </c>
      <c r="I102">
        <v>15745.63</v>
      </c>
      <c r="K102" t="s">
        <v>37</v>
      </c>
      <c r="L102" t="s">
        <v>11430</v>
      </c>
      <c r="M102">
        <v>12</v>
      </c>
      <c r="N102">
        <v>0</v>
      </c>
    </row>
    <row r="103" spans="1:14">
      <c r="A103" t="s">
        <v>11546</v>
      </c>
      <c r="B103" t="s">
        <v>11547</v>
      </c>
      <c r="C103" t="s">
        <v>11412</v>
      </c>
      <c r="D103" t="s">
        <v>11394</v>
      </c>
      <c r="E103" t="s">
        <v>11413</v>
      </c>
      <c r="F103" t="s">
        <v>25</v>
      </c>
      <c r="G103" t="s">
        <v>11548</v>
      </c>
      <c r="H103" t="s">
        <v>11402</v>
      </c>
      <c r="I103">
        <v>652.5</v>
      </c>
      <c r="J103">
        <v>64</v>
      </c>
      <c r="K103" t="s">
        <v>19</v>
      </c>
      <c r="L103" t="s">
        <v>11441</v>
      </c>
      <c r="M103">
        <v>36</v>
      </c>
      <c r="N103">
        <v>0</v>
      </c>
    </row>
    <row r="104" spans="1:14">
      <c r="A104" t="s">
        <v>1399</v>
      </c>
      <c r="B104" t="s">
        <v>11549</v>
      </c>
      <c r="C104" t="s">
        <v>11439</v>
      </c>
      <c r="D104" t="s">
        <v>11400</v>
      </c>
      <c r="E104" t="s">
        <v>11413</v>
      </c>
      <c r="F104" t="s">
        <v>100</v>
      </c>
      <c r="G104" t="s">
        <v>298</v>
      </c>
      <c r="H104" t="s">
        <v>11402</v>
      </c>
      <c r="I104">
        <v>457.91</v>
      </c>
      <c r="J104">
        <v>26</v>
      </c>
      <c r="K104" t="s">
        <v>19</v>
      </c>
      <c r="L104" t="s">
        <v>11425</v>
      </c>
      <c r="M104">
        <v>24</v>
      </c>
      <c r="N104">
        <v>0</v>
      </c>
    </row>
    <row r="105" spans="1:14">
      <c r="A105" t="s">
        <v>4555</v>
      </c>
      <c r="B105" t="s">
        <v>11550</v>
      </c>
      <c r="C105" t="s">
        <v>11412</v>
      </c>
      <c r="D105" t="s">
        <v>11424</v>
      </c>
      <c r="E105" t="s">
        <v>11395</v>
      </c>
      <c r="F105" t="s">
        <v>42</v>
      </c>
      <c r="G105" t="s">
        <v>6848</v>
      </c>
      <c r="H105" t="s">
        <v>11402</v>
      </c>
      <c r="I105">
        <v>1582.34</v>
      </c>
      <c r="K105" t="s">
        <v>53</v>
      </c>
      <c r="L105" t="s">
        <v>11422</v>
      </c>
      <c r="M105">
        <v>36</v>
      </c>
      <c r="N105">
        <v>0</v>
      </c>
    </row>
    <row r="106" spans="1:14">
      <c r="A106" t="s">
        <v>3449</v>
      </c>
      <c r="B106" t="s">
        <v>11551</v>
      </c>
      <c r="C106" t="s">
        <v>11393</v>
      </c>
      <c r="D106" t="s">
        <v>11394</v>
      </c>
      <c r="E106" t="s">
        <v>11395</v>
      </c>
      <c r="F106" t="s">
        <v>58</v>
      </c>
      <c r="G106" t="s">
        <v>4174</v>
      </c>
      <c r="H106" t="s">
        <v>11402</v>
      </c>
      <c r="I106">
        <v>2388.52</v>
      </c>
      <c r="K106" t="s">
        <v>19</v>
      </c>
      <c r="L106" t="s">
        <v>11496</v>
      </c>
      <c r="M106">
        <v>24</v>
      </c>
      <c r="N106">
        <v>0</v>
      </c>
    </row>
    <row r="107" spans="1:14">
      <c r="A107" t="s">
        <v>3859</v>
      </c>
      <c r="B107" t="s">
        <v>11552</v>
      </c>
      <c r="C107" t="s">
        <v>11408</v>
      </c>
      <c r="D107" t="s">
        <v>11394</v>
      </c>
      <c r="E107" t="s">
        <v>11395</v>
      </c>
      <c r="F107" t="s">
        <v>58</v>
      </c>
      <c r="G107" t="s">
        <v>615</v>
      </c>
      <c r="H107" t="s">
        <v>11402</v>
      </c>
      <c r="I107">
        <v>1004.39</v>
      </c>
      <c r="J107">
        <v>91</v>
      </c>
      <c r="K107" t="s">
        <v>53</v>
      </c>
      <c r="L107" t="s">
        <v>11430</v>
      </c>
      <c r="M107">
        <v>24</v>
      </c>
      <c r="N107">
        <v>0</v>
      </c>
    </row>
    <row r="108" spans="1:14">
      <c r="A108" t="s">
        <v>8821</v>
      </c>
      <c r="B108" t="s">
        <v>11553</v>
      </c>
      <c r="C108" t="s">
        <v>11399</v>
      </c>
      <c r="D108" t="s">
        <v>11409</v>
      </c>
      <c r="E108" t="s">
        <v>11401</v>
      </c>
      <c r="F108" t="s">
        <v>100</v>
      </c>
      <c r="G108" t="s">
        <v>7802</v>
      </c>
      <c r="H108" t="s">
        <v>11402</v>
      </c>
      <c r="I108">
        <v>5440.67</v>
      </c>
      <c r="J108">
        <v>73</v>
      </c>
      <c r="K108" t="s">
        <v>37</v>
      </c>
      <c r="L108" t="s">
        <v>11435</v>
      </c>
      <c r="M108">
        <v>36</v>
      </c>
      <c r="N108">
        <v>0</v>
      </c>
    </row>
    <row r="109" spans="1:14">
      <c r="A109" t="s">
        <v>4208</v>
      </c>
      <c r="B109" t="s">
        <v>11554</v>
      </c>
      <c r="C109" t="s">
        <v>11399</v>
      </c>
      <c r="D109" t="s">
        <v>11394</v>
      </c>
      <c r="E109" t="s">
        <v>11395</v>
      </c>
      <c r="F109" t="s">
        <v>33</v>
      </c>
      <c r="G109" t="s">
        <v>1844</v>
      </c>
      <c r="H109" t="s">
        <v>11402</v>
      </c>
      <c r="I109">
        <v>1280.27</v>
      </c>
      <c r="J109">
        <v>4</v>
      </c>
      <c r="K109" t="s">
        <v>19</v>
      </c>
      <c r="L109" t="s">
        <v>11435</v>
      </c>
      <c r="M109">
        <v>24</v>
      </c>
      <c r="N109">
        <v>0</v>
      </c>
    </row>
    <row r="110" spans="1:14">
      <c r="A110" t="s">
        <v>5798</v>
      </c>
      <c r="B110" t="s">
        <v>11555</v>
      </c>
      <c r="C110" t="s">
        <v>11434</v>
      </c>
      <c r="D110" t="s">
        <v>11424</v>
      </c>
      <c r="E110" t="s">
        <v>11395</v>
      </c>
      <c r="F110" t="s">
        <v>58</v>
      </c>
      <c r="G110" t="s">
        <v>2421</v>
      </c>
      <c r="H110" t="s">
        <v>11402</v>
      </c>
      <c r="I110">
        <v>3686.21</v>
      </c>
      <c r="J110">
        <v>22</v>
      </c>
      <c r="K110" t="s">
        <v>53</v>
      </c>
      <c r="L110" t="s">
        <v>11403</v>
      </c>
      <c r="M110">
        <v>12</v>
      </c>
      <c r="N110">
        <v>0</v>
      </c>
    </row>
    <row r="111" spans="1:14">
      <c r="A111" t="s">
        <v>1656</v>
      </c>
      <c r="B111" t="s">
        <v>11556</v>
      </c>
      <c r="C111" t="s">
        <v>11408</v>
      </c>
      <c r="D111" t="s">
        <v>11424</v>
      </c>
      <c r="E111" t="s">
        <v>11413</v>
      </c>
      <c r="F111" t="s">
        <v>25</v>
      </c>
      <c r="G111" t="s">
        <v>6624</v>
      </c>
      <c r="H111" t="s">
        <v>11402</v>
      </c>
      <c r="I111">
        <v>240.47</v>
      </c>
      <c r="J111">
        <v>72</v>
      </c>
      <c r="K111" t="s">
        <v>19</v>
      </c>
      <c r="L111" t="s">
        <v>11406</v>
      </c>
      <c r="M111">
        <v>24</v>
      </c>
      <c r="N111">
        <v>0</v>
      </c>
    </row>
    <row r="112" spans="1:14">
      <c r="A112" t="s">
        <v>1820</v>
      </c>
      <c r="B112" t="s">
        <v>11557</v>
      </c>
      <c r="C112" t="s">
        <v>11419</v>
      </c>
      <c r="D112" t="s">
        <v>11416</v>
      </c>
      <c r="E112" t="s">
        <v>11413</v>
      </c>
      <c r="F112" t="s">
        <v>100</v>
      </c>
      <c r="G112" t="s">
        <v>4968</v>
      </c>
      <c r="H112" t="s">
        <v>11402</v>
      </c>
      <c r="I112">
        <v>752.68</v>
      </c>
      <c r="K112" t="s">
        <v>19</v>
      </c>
      <c r="L112" t="s">
        <v>11427</v>
      </c>
      <c r="M112">
        <v>24</v>
      </c>
      <c r="N112">
        <v>0</v>
      </c>
    </row>
    <row r="113" spans="1:14">
      <c r="A113" t="s">
        <v>1159</v>
      </c>
      <c r="B113" t="s">
        <v>11558</v>
      </c>
      <c r="C113" t="s">
        <v>11432</v>
      </c>
      <c r="D113" t="s">
        <v>11424</v>
      </c>
      <c r="E113" t="s">
        <v>11395</v>
      </c>
      <c r="F113" t="s">
        <v>58</v>
      </c>
      <c r="G113" t="s">
        <v>1263</v>
      </c>
      <c r="H113" t="s">
        <v>11402</v>
      </c>
      <c r="I113">
        <v>2374.4899999999998</v>
      </c>
      <c r="K113" t="s">
        <v>53</v>
      </c>
      <c r="L113" t="s">
        <v>11487</v>
      </c>
      <c r="M113">
        <v>12</v>
      </c>
      <c r="N113">
        <v>0</v>
      </c>
    </row>
    <row r="114" spans="1:14">
      <c r="A114" t="s">
        <v>518</v>
      </c>
      <c r="B114" t="s">
        <v>11559</v>
      </c>
      <c r="C114" t="s">
        <v>11405</v>
      </c>
      <c r="D114" t="s">
        <v>11400</v>
      </c>
      <c r="E114" t="s">
        <v>11395</v>
      </c>
      <c r="F114" t="s">
        <v>42</v>
      </c>
      <c r="G114" t="s">
        <v>663</v>
      </c>
      <c r="H114" t="s">
        <v>11402</v>
      </c>
      <c r="I114">
        <v>3193.28</v>
      </c>
      <c r="K114" t="s">
        <v>53</v>
      </c>
      <c r="L114" t="s">
        <v>11403</v>
      </c>
      <c r="M114">
        <v>12</v>
      </c>
      <c r="N114">
        <v>0</v>
      </c>
    </row>
    <row r="115" spans="1:14">
      <c r="A115" t="s">
        <v>1597</v>
      </c>
      <c r="B115" t="s">
        <v>11560</v>
      </c>
      <c r="C115" t="s">
        <v>11399</v>
      </c>
      <c r="D115" t="s">
        <v>11409</v>
      </c>
      <c r="E115" t="s">
        <v>11401</v>
      </c>
      <c r="F115" t="s">
        <v>33</v>
      </c>
      <c r="G115" t="s">
        <v>4460</v>
      </c>
      <c r="H115" t="s">
        <v>11396</v>
      </c>
      <c r="I115">
        <v>16964.59</v>
      </c>
      <c r="J115">
        <v>50</v>
      </c>
      <c r="K115" t="s">
        <v>53</v>
      </c>
      <c r="L115" t="s">
        <v>11410</v>
      </c>
      <c r="M115">
        <v>24</v>
      </c>
      <c r="N115">
        <v>1</v>
      </c>
    </row>
    <row r="116" spans="1:14">
      <c r="A116" t="s">
        <v>2413</v>
      </c>
      <c r="B116" t="s">
        <v>11561</v>
      </c>
      <c r="C116" t="s">
        <v>11412</v>
      </c>
      <c r="D116" t="s">
        <v>11416</v>
      </c>
      <c r="E116" t="s">
        <v>11413</v>
      </c>
      <c r="F116" t="s">
        <v>33</v>
      </c>
      <c r="G116" t="s">
        <v>6580</v>
      </c>
      <c r="H116" t="s">
        <v>11402</v>
      </c>
      <c r="I116">
        <v>173.96</v>
      </c>
      <c r="J116">
        <v>57</v>
      </c>
      <c r="K116" t="s">
        <v>19</v>
      </c>
      <c r="L116" t="s">
        <v>11466</v>
      </c>
      <c r="M116">
        <v>36</v>
      </c>
      <c r="N116">
        <v>0</v>
      </c>
    </row>
    <row r="117" spans="1:14">
      <c r="A117" t="s">
        <v>3766</v>
      </c>
      <c r="B117" t="s">
        <v>11562</v>
      </c>
      <c r="C117" t="s">
        <v>11405</v>
      </c>
      <c r="D117" t="s">
        <v>11409</v>
      </c>
      <c r="E117" t="s">
        <v>11413</v>
      </c>
      <c r="F117" t="s">
        <v>25</v>
      </c>
      <c r="G117" t="s">
        <v>10139</v>
      </c>
      <c r="H117" t="s">
        <v>11402</v>
      </c>
      <c r="I117">
        <v>210.33</v>
      </c>
      <c r="J117">
        <v>87</v>
      </c>
      <c r="K117" t="s">
        <v>19</v>
      </c>
      <c r="L117" t="s">
        <v>11437</v>
      </c>
      <c r="M117">
        <v>24</v>
      </c>
      <c r="N117">
        <v>0</v>
      </c>
    </row>
    <row r="118" spans="1:14">
      <c r="A118" t="s">
        <v>3252</v>
      </c>
      <c r="B118" t="s">
        <v>11563</v>
      </c>
      <c r="C118" t="s">
        <v>11405</v>
      </c>
      <c r="D118" t="s">
        <v>11424</v>
      </c>
      <c r="E118" t="s">
        <v>11395</v>
      </c>
      <c r="F118" t="s">
        <v>42</v>
      </c>
      <c r="G118" t="s">
        <v>11564</v>
      </c>
      <c r="H118" t="s">
        <v>11402</v>
      </c>
      <c r="I118">
        <v>3424.29</v>
      </c>
      <c r="K118" t="s">
        <v>19</v>
      </c>
      <c r="L118" t="s">
        <v>11406</v>
      </c>
      <c r="M118">
        <v>36</v>
      </c>
      <c r="N118">
        <v>0</v>
      </c>
    </row>
    <row r="119" spans="1:14">
      <c r="A119" t="s">
        <v>9126</v>
      </c>
      <c r="B119" t="s">
        <v>11565</v>
      </c>
      <c r="C119" t="s">
        <v>11405</v>
      </c>
      <c r="D119" t="s">
        <v>11394</v>
      </c>
      <c r="E119" t="s">
        <v>11395</v>
      </c>
      <c r="F119" t="s">
        <v>42</v>
      </c>
      <c r="G119" t="s">
        <v>11566</v>
      </c>
      <c r="H119" t="s">
        <v>11402</v>
      </c>
      <c r="I119">
        <v>838.26</v>
      </c>
      <c r="J119">
        <v>99</v>
      </c>
      <c r="K119" t="s">
        <v>53</v>
      </c>
      <c r="L119" t="s">
        <v>11437</v>
      </c>
      <c r="M119">
        <v>24</v>
      </c>
      <c r="N119">
        <v>0</v>
      </c>
    </row>
    <row r="120" spans="1:14">
      <c r="A120" t="s">
        <v>5648</v>
      </c>
      <c r="B120" t="s">
        <v>11567</v>
      </c>
      <c r="C120" t="s">
        <v>11412</v>
      </c>
      <c r="D120" t="s">
        <v>11400</v>
      </c>
      <c r="E120" t="s">
        <v>11395</v>
      </c>
      <c r="F120" t="s">
        <v>100</v>
      </c>
      <c r="G120" t="s">
        <v>10643</v>
      </c>
      <c r="H120" t="s">
        <v>11402</v>
      </c>
      <c r="I120">
        <v>3990.92</v>
      </c>
      <c r="J120">
        <v>25</v>
      </c>
      <c r="K120" t="s">
        <v>19</v>
      </c>
      <c r="L120" t="s">
        <v>11444</v>
      </c>
      <c r="M120">
        <v>12</v>
      </c>
      <c r="N120">
        <v>0</v>
      </c>
    </row>
    <row r="121" spans="1:14">
      <c r="A121" t="s">
        <v>5958</v>
      </c>
      <c r="B121" t="s">
        <v>11568</v>
      </c>
      <c r="C121" t="s">
        <v>11434</v>
      </c>
      <c r="D121" t="s">
        <v>11394</v>
      </c>
      <c r="E121" t="s">
        <v>11401</v>
      </c>
      <c r="F121" t="s">
        <v>58</v>
      </c>
      <c r="G121" t="s">
        <v>723</v>
      </c>
      <c r="H121" t="s">
        <v>11402</v>
      </c>
      <c r="I121">
        <v>12034.38</v>
      </c>
      <c r="J121">
        <v>92</v>
      </c>
      <c r="K121" t="s">
        <v>37</v>
      </c>
      <c r="L121" t="s">
        <v>11403</v>
      </c>
      <c r="M121">
        <v>36</v>
      </c>
      <c r="N121">
        <v>0</v>
      </c>
    </row>
    <row r="122" spans="1:14">
      <c r="A122" t="s">
        <v>3294</v>
      </c>
      <c r="B122" t="s">
        <v>11569</v>
      </c>
      <c r="C122" t="s">
        <v>11434</v>
      </c>
      <c r="D122" t="s">
        <v>11416</v>
      </c>
      <c r="E122" t="s">
        <v>11413</v>
      </c>
      <c r="F122" t="s">
        <v>33</v>
      </c>
      <c r="G122" t="s">
        <v>3265</v>
      </c>
      <c r="H122" t="s">
        <v>11453</v>
      </c>
      <c r="I122">
        <v>124.25</v>
      </c>
      <c r="J122">
        <v>79</v>
      </c>
      <c r="K122" t="s">
        <v>19</v>
      </c>
      <c r="L122" t="s">
        <v>11430</v>
      </c>
      <c r="M122">
        <v>24</v>
      </c>
      <c r="N122">
        <v>0</v>
      </c>
    </row>
    <row r="123" spans="1:14">
      <c r="A123" t="s">
        <v>7082</v>
      </c>
      <c r="B123" t="s">
        <v>11570</v>
      </c>
      <c r="C123" t="s">
        <v>11419</v>
      </c>
      <c r="D123" t="s">
        <v>11394</v>
      </c>
      <c r="E123" t="s">
        <v>11395</v>
      </c>
      <c r="F123" t="s">
        <v>58</v>
      </c>
      <c r="G123" t="s">
        <v>647</v>
      </c>
      <c r="H123" t="s">
        <v>11402</v>
      </c>
      <c r="I123">
        <v>2856.49</v>
      </c>
      <c r="J123">
        <v>67</v>
      </c>
      <c r="K123" t="s">
        <v>53</v>
      </c>
      <c r="L123" t="s">
        <v>11403</v>
      </c>
      <c r="M123">
        <v>36</v>
      </c>
      <c r="N123">
        <v>0</v>
      </c>
    </row>
    <row r="124" spans="1:14">
      <c r="A124" t="s">
        <v>8734</v>
      </c>
      <c r="B124" t="s">
        <v>11571</v>
      </c>
      <c r="C124" t="s">
        <v>11439</v>
      </c>
      <c r="D124" t="s">
        <v>11409</v>
      </c>
      <c r="E124" t="s">
        <v>11413</v>
      </c>
      <c r="F124" t="s">
        <v>25</v>
      </c>
      <c r="G124" t="s">
        <v>6021</v>
      </c>
      <c r="H124" t="s">
        <v>11402</v>
      </c>
      <c r="I124">
        <v>289.3</v>
      </c>
      <c r="K124" t="s">
        <v>19</v>
      </c>
      <c r="L124" t="s">
        <v>11427</v>
      </c>
      <c r="M124">
        <v>24</v>
      </c>
      <c r="N124">
        <v>0</v>
      </c>
    </row>
    <row r="125" spans="1:14">
      <c r="A125" t="s">
        <v>3290</v>
      </c>
      <c r="B125" t="s">
        <v>11572</v>
      </c>
      <c r="C125" t="s">
        <v>11419</v>
      </c>
      <c r="D125" t="s">
        <v>11400</v>
      </c>
      <c r="E125" t="s">
        <v>11395</v>
      </c>
      <c r="F125" t="s">
        <v>25</v>
      </c>
      <c r="G125" t="s">
        <v>1784</v>
      </c>
      <c r="H125" t="s">
        <v>11402</v>
      </c>
      <c r="I125">
        <v>1310.8</v>
      </c>
      <c r="K125" t="s">
        <v>19</v>
      </c>
      <c r="L125" t="s">
        <v>11425</v>
      </c>
      <c r="M125">
        <v>36</v>
      </c>
      <c r="N125">
        <v>0</v>
      </c>
    </row>
    <row r="126" spans="1:14">
      <c r="A126" t="s">
        <v>3529</v>
      </c>
      <c r="B126" t="s">
        <v>11573</v>
      </c>
      <c r="C126" t="s">
        <v>11405</v>
      </c>
      <c r="D126" t="s">
        <v>11400</v>
      </c>
      <c r="E126" t="s">
        <v>11401</v>
      </c>
      <c r="F126" t="s">
        <v>42</v>
      </c>
      <c r="G126" t="s">
        <v>1179</v>
      </c>
      <c r="H126" t="s">
        <v>11453</v>
      </c>
      <c r="I126">
        <v>6431.97</v>
      </c>
      <c r="J126">
        <v>30</v>
      </c>
      <c r="K126" t="s">
        <v>53</v>
      </c>
      <c r="L126" t="s">
        <v>11427</v>
      </c>
      <c r="M126">
        <v>36</v>
      </c>
      <c r="N126">
        <v>0</v>
      </c>
    </row>
    <row r="127" spans="1:14">
      <c r="A127" t="s">
        <v>1394</v>
      </c>
      <c r="B127" t="s">
        <v>11574</v>
      </c>
      <c r="C127" t="s">
        <v>11429</v>
      </c>
      <c r="D127" t="s">
        <v>11400</v>
      </c>
      <c r="E127" t="s">
        <v>11395</v>
      </c>
      <c r="F127" t="s">
        <v>33</v>
      </c>
      <c r="G127" t="s">
        <v>912</v>
      </c>
      <c r="H127" t="s">
        <v>11396</v>
      </c>
      <c r="I127">
        <v>3393.28</v>
      </c>
      <c r="K127" t="s">
        <v>53</v>
      </c>
      <c r="L127" t="s">
        <v>11430</v>
      </c>
      <c r="M127">
        <v>12</v>
      </c>
      <c r="N127">
        <v>1</v>
      </c>
    </row>
    <row r="128" spans="1:14">
      <c r="A128" t="s">
        <v>3599</v>
      </c>
      <c r="B128" t="s">
        <v>11575</v>
      </c>
      <c r="C128" t="s">
        <v>11405</v>
      </c>
      <c r="D128" t="s">
        <v>11400</v>
      </c>
      <c r="E128" t="s">
        <v>11401</v>
      </c>
      <c r="F128" t="s">
        <v>33</v>
      </c>
      <c r="G128" t="s">
        <v>7022</v>
      </c>
      <c r="H128" t="s">
        <v>11402</v>
      </c>
      <c r="I128">
        <v>16850.55</v>
      </c>
      <c r="K128" t="s">
        <v>53</v>
      </c>
      <c r="L128" t="s">
        <v>11496</v>
      </c>
      <c r="M128">
        <v>24</v>
      </c>
      <c r="N128">
        <v>0</v>
      </c>
    </row>
    <row r="129" spans="1:14">
      <c r="A129" t="s">
        <v>108</v>
      </c>
      <c r="B129" t="s">
        <v>11576</v>
      </c>
      <c r="C129" t="s">
        <v>11393</v>
      </c>
      <c r="D129" t="s">
        <v>11400</v>
      </c>
      <c r="E129" t="s">
        <v>11413</v>
      </c>
      <c r="F129" t="s">
        <v>33</v>
      </c>
      <c r="G129" t="s">
        <v>11577</v>
      </c>
      <c r="H129" t="s">
        <v>11402</v>
      </c>
      <c r="I129">
        <v>355.42</v>
      </c>
      <c r="J129">
        <v>9</v>
      </c>
      <c r="K129" t="s">
        <v>19</v>
      </c>
      <c r="L129" t="s">
        <v>11466</v>
      </c>
      <c r="M129">
        <v>24</v>
      </c>
      <c r="N129">
        <v>0</v>
      </c>
    </row>
    <row r="130" spans="1:14">
      <c r="A130" t="s">
        <v>8790</v>
      </c>
      <c r="B130" t="s">
        <v>11578</v>
      </c>
      <c r="C130" t="s">
        <v>11393</v>
      </c>
      <c r="D130" t="s">
        <v>11416</v>
      </c>
      <c r="E130" t="s">
        <v>11413</v>
      </c>
      <c r="F130" t="s">
        <v>42</v>
      </c>
      <c r="G130" t="s">
        <v>898</v>
      </c>
      <c r="H130" t="s">
        <v>11402</v>
      </c>
      <c r="I130">
        <v>322.10000000000002</v>
      </c>
      <c r="J130">
        <v>90</v>
      </c>
      <c r="K130" t="s">
        <v>19</v>
      </c>
      <c r="L130" t="s">
        <v>11435</v>
      </c>
      <c r="M130">
        <v>36</v>
      </c>
      <c r="N130">
        <v>0</v>
      </c>
    </row>
    <row r="131" spans="1:14">
      <c r="A131" t="s">
        <v>7617</v>
      </c>
      <c r="B131" t="s">
        <v>11579</v>
      </c>
      <c r="C131" t="s">
        <v>11393</v>
      </c>
      <c r="D131" t="s">
        <v>11409</v>
      </c>
      <c r="E131" t="s">
        <v>11413</v>
      </c>
      <c r="F131" t="s">
        <v>25</v>
      </c>
      <c r="G131" t="s">
        <v>2557</v>
      </c>
      <c r="H131" t="s">
        <v>11402</v>
      </c>
      <c r="I131">
        <v>610.17999999999995</v>
      </c>
      <c r="J131">
        <v>89</v>
      </c>
      <c r="K131" t="s">
        <v>19</v>
      </c>
      <c r="L131" t="s">
        <v>11460</v>
      </c>
      <c r="M131">
        <v>12</v>
      </c>
      <c r="N131">
        <v>0</v>
      </c>
    </row>
    <row r="132" spans="1:14">
      <c r="A132" t="s">
        <v>7502</v>
      </c>
      <c r="B132" t="s">
        <v>11580</v>
      </c>
      <c r="C132" t="s">
        <v>11429</v>
      </c>
      <c r="D132" t="s">
        <v>11416</v>
      </c>
      <c r="E132" t="s">
        <v>11395</v>
      </c>
      <c r="F132" t="s">
        <v>100</v>
      </c>
      <c r="G132" t="s">
        <v>2233</v>
      </c>
      <c r="H132" t="s">
        <v>11402</v>
      </c>
      <c r="I132">
        <v>3185.1</v>
      </c>
      <c r="J132">
        <v>30</v>
      </c>
      <c r="K132" t="s">
        <v>19</v>
      </c>
      <c r="L132" t="s">
        <v>11496</v>
      </c>
      <c r="M132">
        <v>36</v>
      </c>
      <c r="N132">
        <v>0</v>
      </c>
    </row>
    <row r="133" spans="1:14">
      <c r="A133" t="s">
        <v>1877</v>
      </c>
      <c r="B133" t="s">
        <v>11581</v>
      </c>
      <c r="C133" t="s">
        <v>11412</v>
      </c>
      <c r="D133" t="s">
        <v>11424</v>
      </c>
      <c r="E133" t="s">
        <v>11401</v>
      </c>
      <c r="F133" t="s">
        <v>42</v>
      </c>
      <c r="G133" t="s">
        <v>3737</v>
      </c>
      <c r="H133" t="s">
        <v>11402</v>
      </c>
      <c r="I133">
        <v>4949.13</v>
      </c>
      <c r="J133">
        <v>32</v>
      </c>
      <c r="K133" t="s">
        <v>37</v>
      </c>
      <c r="L133" t="s">
        <v>11460</v>
      </c>
      <c r="M133">
        <v>24</v>
      </c>
      <c r="N133">
        <v>0</v>
      </c>
    </row>
    <row r="134" spans="1:14">
      <c r="A134" t="s">
        <v>4371</v>
      </c>
      <c r="B134" t="s">
        <v>11582</v>
      </c>
      <c r="C134" t="s">
        <v>11432</v>
      </c>
      <c r="D134" t="s">
        <v>11416</v>
      </c>
      <c r="E134" t="s">
        <v>11413</v>
      </c>
      <c r="F134" t="s">
        <v>42</v>
      </c>
      <c r="G134" t="s">
        <v>288</v>
      </c>
      <c r="H134" t="s">
        <v>11402</v>
      </c>
      <c r="I134">
        <v>362.74</v>
      </c>
      <c r="K134" t="s">
        <v>19</v>
      </c>
      <c r="L134" t="s">
        <v>11496</v>
      </c>
      <c r="M134">
        <v>24</v>
      </c>
      <c r="N134">
        <v>0</v>
      </c>
    </row>
    <row r="135" spans="1:14">
      <c r="A135" t="s">
        <v>2221</v>
      </c>
      <c r="B135" t="s">
        <v>11583</v>
      </c>
      <c r="C135" t="s">
        <v>11399</v>
      </c>
      <c r="D135" t="s">
        <v>11424</v>
      </c>
      <c r="E135" t="s">
        <v>11413</v>
      </c>
      <c r="F135" t="s">
        <v>58</v>
      </c>
      <c r="G135" t="s">
        <v>457</v>
      </c>
      <c r="H135" t="s">
        <v>11402</v>
      </c>
      <c r="I135">
        <v>339.27</v>
      </c>
      <c r="J135">
        <v>48</v>
      </c>
      <c r="K135" t="s">
        <v>19</v>
      </c>
      <c r="L135" t="s">
        <v>11425</v>
      </c>
      <c r="M135">
        <v>12</v>
      </c>
      <c r="N135">
        <v>0</v>
      </c>
    </row>
    <row r="136" spans="1:14">
      <c r="A136" t="s">
        <v>633</v>
      </c>
      <c r="B136" t="s">
        <v>11584</v>
      </c>
      <c r="C136" t="s">
        <v>11429</v>
      </c>
      <c r="D136" t="s">
        <v>11409</v>
      </c>
      <c r="E136" t="s">
        <v>11401</v>
      </c>
      <c r="F136" t="s">
        <v>58</v>
      </c>
      <c r="G136" t="s">
        <v>5613</v>
      </c>
      <c r="H136" t="s">
        <v>11402</v>
      </c>
      <c r="I136">
        <v>16456.55</v>
      </c>
      <c r="K136" t="s">
        <v>53</v>
      </c>
      <c r="L136" t="s">
        <v>11437</v>
      </c>
      <c r="M136">
        <v>12</v>
      </c>
      <c r="N136">
        <v>0</v>
      </c>
    </row>
    <row r="137" spans="1:14">
      <c r="A137" t="s">
        <v>2943</v>
      </c>
      <c r="B137" t="s">
        <v>11585</v>
      </c>
      <c r="C137" t="s">
        <v>11439</v>
      </c>
      <c r="D137" t="s">
        <v>11400</v>
      </c>
      <c r="E137" t="s">
        <v>11395</v>
      </c>
      <c r="F137" t="s">
        <v>25</v>
      </c>
      <c r="G137" t="s">
        <v>5301</v>
      </c>
      <c r="H137" t="s">
        <v>11402</v>
      </c>
      <c r="I137">
        <v>958.83</v>
      </c>
      <c r="J137">
        <v>73</v>
      </c>
      <c r="K137" t="s">
        <v>19</v>
      </c>
      <c r="L137" t="s">
        <v>11444</v>
      </c>
      <c r="M137">
        <v>12</v>
      </c>
      <c r="N137">
        <v>0</v>
      </c>
    </row>
    <row r="138" spans="1:14">
      <c r="A138" t="s">
        <v>1036</v>
      </c>
      <c r="B138" t="s">
        <v>11586</v>
      </c>
      <c r="C138" t="s">
        <v>11432</v>
      </c>
      <c r="D138" t="s">
        <v>11394</v>
      </c>
      <c r="E138" t="s">
        <v>11401</v>
      </c>
      <c r="F138" t="s">
        <v>25</v>
      </c>
      <c r="G138" t="s">
        <v>152</v>
      </c>
      <c r="H138" t="s">
        <v>11420</v>
      </c>
      <c r="I138">
        <v>6795.45</v>
      </c>
      <c r="J138">
        <v>3</v>
      </c>
      <c r="K138" t="s">
        <v>53</v>
      </c>
      <c r="L138" t="s">
        <v>11417</v>
      </c>
      <c r="M138">
        <v>24</v>
      </c>
      <c r="N138">
        <v>1</v>
      </c>
    </row>
    <row r="139" spans="1:14">
      <c r="A139" t="s">
        <v>814</v>
      </c>
      <c r="B139" t="s">
        <v>11587</v>
      </c>
      <c r="C139" t="s">
        <v>11408</v>
      </c>
      <c r="D139" t="s">
        <v>11409</v>
      </c>
      <c r="E139" t="s">
        <v>11413</v>
      </c>
      <c r="F139" t="s">
        <v>42</v>
      </c>
      <c r="G139" t="s">
        <v>1157</v>
      </c>
      <c r="H139" t="s">
        <v>11402</v>
      </c>
      <c r="I139">
        <v>549.30999999999995</v>
      </c>
      <c r="J139">
        <v>49</v>
      </c>
      <c r="K139" t="s">
        <v>19</v>
      </c>
      <c r="L139" t="s">
        <v>11397</v>
      </c>
      <c r="M139">
        <v>12</v>
      </c>
      <c r="N139">
        <v>0</v>
      </c>
    </row>
    <row r="140" spans="1:14">
      <c r="A140" t="s">
        <v>3752</v>
      </c>
      <c r="B140" t="s">
        <v>11588</v>
      </c>
      <c r="C140" t="s">
        <v>11408</v>
      </c>
      <c r="D140" t="s">
        <v>11409</v>
      </c>
      <c r="E140" t="s">
        <v>11413</v>
      </c>
      <c r="F140" t="s">
        <v>42</v>
      </c>
      <c r="G140" t="s">
        <v>3030</v>
      </c>
      <c r="H140" t="s">
        <v>11402</v>
      </c>
      <c r="I140">
        <v>143.15</v>
      </c>
      <c r="J140">
        <v>96</v>
      </c>
      <c r="K140" t="s">
        <v>19</v>
      </c>
      <c r="L140" t="s">
        <v>11417</v>
      </c>
      <c r="M140">
        <v>36</v>
      </c>
      <c r="N140">
        <v>0</v>
      </c>
    </row>
    <row r="141" spans="1:14">
      <c r="A141" t="s">
        <v>3243</v>
      </c>
      <c r="B141" t="s">
        <v>11589</v>
      </c>
      <c r="C141" t="s">
        <v>11439</v>
      </c>
      <c r="D141" t="s">
        <v>11409</v>
      </c>
      <c r="E141" t="s">
        <v>11401</v>
      </c>
      <c r="F141" t="s">
        <v>100</v>
      </c>
      <c r="G141" t="s">
        <v>2641</v>
      </c>
      <c r="H141" t="s">
        <v>11396</v>
      </c>
      <c r="I141">
        <v>15457.67</v>
      </c>
      <c r="J141">
        <v>53</v>
      </c>
      <c r="K141" t="s">
        <v>53</v>
      </c>
      <c r="L141" t="s">
        <v>11435</v>
      </c>
      <c r="M141">
        <v>24</v>
      </c>
      <c r="N141">
        <v>1</v>
      </c>
    </row>
    <row r="142" spans="1:14">
      <c r="A142" t="s">
        <v>5327</v>
      </c>
      <c r="B142" t="s">
        <v>11590</v>
      </c>
      <c r="C142" t="s">
        <v>11432</v>
      </c>
      <c r="D142" t="s">
        <v>11394</v>
      </c>
      <c r="E142" t="s">
        <v>11395</v>
      </c>
      <c r="F142" t="s">
        <v>100</v>
      </c>
      <c r="G142" t="s">
        <v>3984</v>
      </c>
      <c r="H142" t="s">
        <v>11396</v>
      </c>
      <c r="I142">
        <v>2968.11</v>
      </c>
      <c r="J142">
        <v>79</v>
      </c>
      <c r="K142" t="s">
        <v>19</v>
      </c>
      <c r="L142" t="s">
        <v>11496</v>
      </c>
      <c r="M142">
        <v>12</v>
      </c>
      <c r="N142">
        <v>1</v>
      </c>
    </row>
    <row r="143" spans="1:14">
      <c r="A143" t="s">
        <v>5949</v>
      </c>
      <c r="B143" t="s">
        <v>11591</v>
      </c>
      <c r="C143" t="s">
        <v>11405</v>
      </c>
      <c r="D143" t="s">
        <v>11416</v>
      </c>
      <c r="E143" t="s">
        <v>11395</v>
      </c>
      <c r="F143" t="s">
        <v>58</v>
      </c>
      <c r="G143" t="s">
        <v>11592</v>
      </c>
      <c r="H143" t="s">
        <v>11420</v>
      </c>
      <c r="I143">
        <v>1446.14</v>
      </c>
      <c r="J143">
        <v>80</v>
      </c>
      <c r="K143" t="s">
        <v>19</v>
      </c>
      <c r="L143" t="s">
        <v>11410</v>
      </c>
      <c r="M143">
        <v>36</v>
      </c>
      <c r="N143">
        <v>1</v>
      </c>
    </row>
    <row r="144" spans="1:14">
      <c r="A144" t="s">
        <v>281</v>
      </c>
      <c r="B144" t="s">
        <v>11593</v>
      </c>
      <c r="C144" t="s">
        <v>11412</v>
      </c>
      <c r="D144" t="s">
        <v>11394</v>
      </c>
      <c r="E144" t="s">
        <v>11395</v>
      </c>
      <c r="F144" t="s">
        <v>42</v>
      </c>
      <c r="G144" t="s">
        <v>4639</v>
      </c>
      <c r="H144" t="s">
        <v>11402</v>
      </c>
      <c r="I144">
        <v>1683.84</v>
      </c>
      <c r="K144" t="s">
        <v>53</v>
      </c>
      <c r="L144" t="s">
        <v>11414</v>
      </c>
      <c r="M144">
        <v>24</v>
      </c>
      <c r="N144">
        <v>0</v>
      </c>
    </row>
    <row r="145" spans="1:14">
      <c r="A145" t="s">
        <v>5833</v>
      </c>
      <c r="B145" t="s">
        <v>11594</v>
      </c>
      <c r="C145" t="s">
        <v>11393</v>
      </c>
      <c r="D145" t="s">
        <v>11416</v>
      </c>
      <c r="E145" t="s">
        <v>11413</v>
      </c>
      <c r="F145" t="s">
        <v>100</v>
      </c>
      <c r="G145" t="s">
        <v>185</v>
      </c>
      <c r="H145" t="s">
        <v>11453</v>
      </c>
      <c r="I145">
        <v>170.14</v>
      </c>
      <c r="J145">
        <v>13</v>
      </c>
      <c r="K145" t="s">
        <v>19</v>
      </c>
      <c r="L145" t="s">
        <v>11422</v>
      </c>
      <c r="M145">
        <v>36</v>
      </c>
      <c r="N145">
        <v>0</v>
      </c>
    </row>
    <row r="146" spans="1:14">
      <c r="A146" t="s">
        <v>5408</v>
      </c>
      <c r="B146" t="s">
        <v>11595</v>
      </c>
      <c r="C146" t="s">
        <v>11432</v>
      </c>
      <c r="D146" t="s">
        <v>11424</v>
      </c>
      <c r="E146" t="s">
        <v>11395</v>
      </c>
      <c r="F146" t="s">
        <v>42</v>
      </c>
      <c r="G146" t="s">
        <v>2317</v>
      </c>
      <c r="H146" t="s">
        <v>11420</v>
      </c>
      <c r="I146">
        <v>919.89</v>
      </c>
      <c r="J146">
        <v>35</v>
      </c>
      <c r="K146" t="s">
        <v>19</v>
      </c>
      <c r="L146" t="s">
        <v>11460</v>
      </c>
      <c r="M146">
        <v>24</v>
      </c>
      <c r="N146">
        <v>1</v>
      </c>
    </row>
    <row r="147" spans="1:14">
      <c r="A147" t="s">
        <v>9474</v>
      </c>
      <c r="B147" t="s">
        <v>11596</v>
      </c>
      <c r="C147" t="s">
        <v>11434</v>
      </c>
      <c r="D147" t="s">
        <v>11416</v>
      </c>
      <c r="E147" t="s">
        <v>11395</v>
      </c>
      <c r="F147" t="s">
        <v>58</v>
      </c>
      <c r="G147" t="s">
        <v>7291</v>
      </c>
      <c r="H147" t="s">
        <v>11402</v>
      </c>
      <c r="I147">
        <v>1991.81</v>
      </c>
      <c r="J147">
        <v>43</v>
      </c>
      <c r="K147" t="s">
        <v>19</v>
      </c>
      <c r="L147" t="s">
        <v>11422</v>
      </c>
      <c r="M147">
        <v>24</v>
      </c>
      <c r="N147">
        <v>0</v>
      </c>
    </row>
    <row r="148" spans="1:14">
      <c r="A148" t="s">
        <v>10495</v>
      </c>
      <c r="B148" t="s">
        <v>11597</v>
      </c>
      <c r="C148" t="s">
        <v>11412</v>
      </c>
      <c r="D148" t="s">
        <v>11416</v>
      </c>
      <c r="E148" t="s">
        <v>11395</v>
      </c>
      <c r="F148" t="s">
        <v>33</v>
      </c>
      <c r="G148" t="s">
        <v>1513</v>
      </c>
      <c r="H148" t="s">
        <v>11402</v>
      </c>
      <c r="I148">
        <v>3442.63</v>
      </c>
      <c r="J148">
        <v>34</v>
      </c>
      <c r="K148" t="s">
        <v>53</v>
      </c>
      <c r="L148" t="s">
        <v>11437</v>
      </c>
      <c r="M148">
        <v>24</v>
      </c>
      <c r="N148">
        <v>0</v>
      </c>
    </row>
    <row r="149" spans="1:14">
      <c r="A149" t="s">
        <v>11598</v>
      </c>
      <c r="B149" t="s">
        <v>11599</v>
      </c>
      <c r="C149" t="s">
        <v>11432</v>
      </c>
      <c r="D149" t="s">
        <v>11409</v>
      </c>
      <c r="E149" t="s">
        <v>11413</v>
      </c>
      <c r="F149" t="s">
        <v>100</v>
      </c>
      <c r="G149" t="s">
        <v>7972</v>
      </c>
      <c r="H149" t="s">
        <v>11402</v>
      </c>
      <c r="I149">
        <v>654.04</v>
      </c>
      <c r="J149">
        <v>8</v>
      </c>
      <c r="K149" t="s">
        <v>19</v>
      </c>
      <c r="L149" t="s">
        <v>11444</v>
      </c>
      <c r="M149">
        <v>36</v>
      </c>
      <c r="N149">
        <v>0</v>
      </c>
    </row>
    <row r="150" spans="1:14">
      <c r="A150" t="s">
        <v>3937</v>
      </c>
      <c r="B150" t="s">
        <v>11600</v>
      </c>
      <c r="C150" t="s">
        <v>11399</v>
      </c>
      <c r="D150" t="s">
        <v>11416</v>
      </c>
      <c r="E150" t="s">
        <v>11395</v>
      </c>
      <c r="F150" t="s">
        <v>33</v>
      </c>
      <c r="G150" t="s">
        <v>3269</v>
      </c>
      <c r="H150" t="s">
        <v>11396</v>
      </c>
      <c r="I150">
        <v>1598.37</v>
      </c>
      <c r="K150" t="s">
        <v>19</v>
      </c>
      <c r="L150" t="s">
        <v>11437</v>
      </c>
      <c r="M150">
        <v>24</v>
      </c>
      <c r="N150">
        <v>1</v>
      </c>
    </row>
    <row r="151" spans="1:14">
      <c r="A151" t="s">
        <v>3539</v>
      </c>
      <c r="B151" t="s">
        <v>11601</v>
      </c>
      <c r="C151" t="s">
        <v>11419</v>
      </c>
      <c r="D151" t="s">
        <v>11400</v>
      </c>
      <c r="E151" t="s">
        <v>11395</v>
      </c>
      <c r="F151" t="s">
        <v>42</v>
      </c>
      <c r="G151" t="s">
        <v>4229</v>
      </c>
      <c r="H151" t="s">
        <v>11420</v>
      </c>
      <c r="I151">
        <v>1574.2</v>
      </c>
      <c r="J151">
        <v>62</v>
      </c>
      <c r="K151" t="s">
        <v>53</v>
      </c>
      <c r="L151" t="s">
        <v>11430</v>
      </c>
      <c r="M151">
        <v>36</v>
      </c>
      <c r="N151">
        <v>1</v>
      </c>
    </row>
    <row r="152" spans="1:14">
      <c r="A152" t="s">
        <v>853</v>
      </c>
      <c r="B152" t="s">
        <v>11602</v>
      </c>
      <c r="C152" t="s">
        <v>11434</v>
      </c>
      <c r="D152" t="s">
        <v>11416</v>
      </c>
      <c r="E152" t="s">
        <v>11413</v>
      </c>
      <c r="F152" t="s">
        <v>25</v>
      </c>
      <c r="G152" t="s">
        <v>49</v>
      </c>
      <c r="H152" t="s">
        <v>11402</v>
      </c>
      <c r="I152">
        <v>119.22</v>
      </c>
      <c r="J152">
        <v>6</v>
      </c>
      <c r="K152" t="s">
        <v>19</v>
      </c>
      <c r="L152" t="s">
        <v>11435</v>
      </c>
      <c r="M152">
        <v>36</v>
      </c>
      <c r="N152">
        <v>0</v>
      </c>
    </row>
    <row r="153" spans="1:14">
      <c r="A153" t="s">
        <v>11603</v>
      </c>
      <c r="B153" t="s">
        <v>11604</v>
      </c>
      <c r="C153" t="s">
        <v>11405</v>
      </c>
      <c r="D153" t="s">
        <v>11424</v>
      </c>
      <c r="E153" t="s">
        <v>11395</v>
      </c>
      <c r="F153" t="s">
        <v>42</v>
      </c>
      <c r="G153" t="s">
        <v>11564</v>
      </c>
      <c r="H153" t="s">
        <v>11396</v>
      </c>
      <c r="I153">
        <v>3256.23</v>
      </c>
      <c r="J153">
        <v>1</v>
      </c>
      <c r="K153" t="s">
        <v>53</v>
      </c>
      <c r="L153" t="s">
        <v>11496</v>
      </c>
      <c r="M153">
        <v>36</v>
      </c>
      <c r="N153">
        <v>1</v>
      </c>
    </row>
    <row r="154" spans="1:14">
      <c r="A154" t="s">
        <v>4385</v>
      </c>
      <c r="B154" t="s">
        <v>11605</v>
      </c>
      <c r="C154" t="s">
        <v>11405</v>
      </c>
      <c r="D154" t="s">
        <v>11424</v>
      </c>
      <c r="E154" t="s">
        <v>11395</v>
      </c>
      <c r="F154" t="s">
        <v>100</v>
      </c>
      <c r="G154" t="s">
        <v>4602</v>
      </c>
      <c r="H154" t="s">
        <v>11420</v>
      </c>
      <c r="I154">
        <v>3069.98</v>
      </c>
      <c r="J154">
        <v>35</v>
      </c>
      <c r="K154" t="s">
        <v>19</v>
      </c>
      <c r="L154" t="s">
        <v>11397</v>
      </c>
      <c r="M154">
        <v>24</v>
      </c>
      <c r="N154">
        <v>1</v>
      </c>
    </row>
    <row r="155" spans="1:14">
      <c r="A155" t="s">
        <v>2656</v>
      </c>
      <c r="B155" t="s">
        <v>11606</v>
      </c>
      <c r="C155" t="s">
        <v>11419</v>
      </c>
      <c r="D155" t="s">
        <v>11424</v>
      </c>
      <c r="E155" t="s">
        <v>11395</v>
      </c>
      <c r="F155" t="s">
        <v>100</v>
      </c>
      <c r="G155" t="s">
        <v>765</v>
      </c>
      <c r="H155" t="s">
        <v>11420</v>
      </c>
      <c r="I155">
        <v>823.51</v>
      </c>
      <c r="J155">
        <v>84</v>
      </c>
      <c r="K155" t="s">
        <v>19</v>
      </c>
      <c r="L155" t="s">
        <v>11425</v>
      </c>
      <c r="M155">
        <v>36</v>
      </c>
      <c r="N155">
        <v>1</v>
      </c>
    </row>
    <row r="156" spans="1:14">
      <c r="A156" t="s">
        <v>4646</v>
      </c>
      <c r="B156" t="s">
        <v>11607</v>
      </c>
      <c r="C156" t="s">
        <v>11408</v>
      </c>
      <c r="D156" t="s">
        <v>11424</v>
      </c>
      <c r="E156" t="s">
        <v>11401</v>
      </c>
      <c r="F156" t="s">
        <v>58</v>
      </c>
      <c r="G156" t="s">
        <v>11608</v>
      </c>
      <c r="H156" t="s">
        <v>11453</v>
      </c>
      <c r="I156">
        <v>12968.33</v>
      </c>
      <c r="J156">
        <v>35</v>
      </c>
      <c r="K156" t="s">
        <v>53</v>
      </c>
      <c r="L156" t="s">
        <v>11437</v>
      </c>
      <c r="M156">
        <v>12</v>
      </c>
      <c r="N156">
        <v>0</v>
      </c>
    </row>
    <row r="157" spans="1:14">
      <c r="A157" t="s">
        <v>11609</v>
      </c>
      <c r="B157" t="s">
        <v>11610</v>
      </c>
      <c r="C157" t="s">
        <v>11405</v>
      </c>
      <c r="D157" t="s">
        <v>11394</v>
      </c>
      <c r="E157" t="s">
        <v>11395</v>
      </c>
      <c r="F157" t="s">
        <v>100</v>
      </c>
      <c r="G157" t="s">
        <v>3869</v>
      </c>
      <c r="H157" t="s">
        <v>11420</v>
      </c>
      <c r="I157">
        <v>3108.11</v>
      </c>
      <c r="J157">
        <v>83</v>
      </c>
      <c r="K157" t="s">
        <v>19</v>
      </c>
      <c r="L157" t="s">
        <v>11487</v>
      </c>
      <c r="M157">
        <v>24</v>
      </c>
      <c r="N157">
        <v>1</v>
      </c>
    </row>
    <row r="158" spans="1:14">
      <c r="A158" t="s">
        <v>847</v>
      </c>
      <c r="B158" t="s">
        <v>11611</v>
      </c>
      <c r="C158" t="s">
        <v>11399</v>
      </c>
      <c r="D158" t="s">
        <v>11400</v>
      </c>
      <c r="E158" t="s">
        <v>11395</v>
      </c>
      <c r="F158" t="s">
        <v>100</v>
      </c>
      <c r="G158" t="s">
        <v>11612</v>
      </c>
      <c r="H158" t="s">
        <v>11420</v>
      </c>
      <c r="I158">
        <v>1511.56</v>
      </c>
      <c r="J158">
        <v>68</v>
      </c>
      <c r="K158" t="s">
        <v>19</v>
      </c>
      <c r="L158" t="s">
        <v>11397</v>
      </c>
      <c r="M158">
        <v>36</v>
      </c>
      <c r="N158">
        <v>1</v>
      </c>
    </row>
    <row r="159" spans="1:14">
      <c r="A159" t="s">
        <v>5561</v>
      </c>
      <c r="B159" t="s">
        <v>11613</v>
      </c>
      <c r="C159" t="s">
        <v>11393</v>
      </c>
      <c r="D159" t="s">
        <v>11400</v>
      </c>
      <c r="E159" t="s">
        <v>11395</v>
      </c>
      <c r="F159" t="s">
        <v>33</v>
      </c>
      <c r="G159" t="s">
        <v>11614</v>
      </c>
      <c r="H159" t="s">
        <v>11402</v>
      </c>
      <c r="I159">
        <v>1627.69</v>
      </c>
      <c r="K159" t="s">
        <v>53</v>
      </c>
      <c r="L159" t="s">
        <v>11410</v>
      </c>
      <c r="M159">
        <v>36</v>
      </c>
      <c r="N159">
        <v>0</v>
      </c>
    </row>
    <row r="160" spans="1:14">
      <c r="A160" t="s">
        <v>582</v>
      </c>
      <c r="B160" t="s">
        <v>11615</v>
      </c>
      <c r="C160" t="s">
        <v>11434</v>
      </c>
      <c r="D160" t="s">
        <v>11416</v>
      </c>
      <c r="E160" t="s">
        <v>11395</v>
      </c>
      <c r="F160" t="s">
        <v>25</v>
      </c>
      <c r="G160" t="s">
        <v>5837</v>
      </c>
      <c r="H160" t="s">
        <v>11402</v>
      </c>
      <c r="I160">
        <v>1633.79</v>
      </c>
      <c r="J160">
        <v>37</v>
      </c>
      <c r="K160" t="s">
        <v>53</v>
      </c>
      <c r="L160" t="s">
        <v>11430</v>
      </c>
      <c r="M160">
        <v>12</v>
      </c>
      <c r="N160">
        <v>0</v>
      </c>
    </row>
    <row r="161" spans="1:14">
      <c r="A161" t="s">
        <v>1941</v>
      </c>
      <c r="B161" t="s">
        <v>11616</v>
      </c>
      <c r="C161" t="s">
        <v>11429</v>
      </c>
      <c r="D161" t="s">
        <v>11400</v>
      </c>
      <c r="E161" t="s">
        <v>11395</v>
      </c>
      <c r="F161" t="s">
        <v>100</v>
      </c>
      <c r="G161" t="s">
        <v>1943</v>
      </c>
      <c r="H161" t="s">
        <v>11402</v>
      </c>
      <c r="I161">
        <v>1183.4100000000001</v>
      </c>
      <c r="J161">
        <v>87</v>
      </c>
      <c r="K161" t="s">
        <v>19</v>
      </c>
      <c r="L161" t="s">
        <v>11441</v>
      </c>
      <c r="M161">
        <v>12</v>
      </c>
      <c r="N161">
        <v>0</v>
      </c>
    </row>
    <row r="162" spans="1:14">
      <c r="A162" t="s">
        <v>1556</v>
      </c>
      <c r="B162" t="s">
        <v>11617</v>
      </c>
      <c r="C162" t="s">
        <v>11393</v>
      </c>
      <c r="D162" t="s">
        <v>11416</v>
      </c>
      <c r="E162" t="s">
        <v>11401</v>
      </c>
      <c r="F162" t="s">
        <v>33</v>
      </c>
      <c r="G162" t="s">
        <v>2309</v>
      </c>
      <c r="H162" t="s">
        <v>11420</v>
      </c>
      <c r="I162">
        <v>16692.689999999999</v>
      </c>
      <c r="J162">
        <v>58</v>
      </c>
      <c r="K162" t="s">
        <v>37</v>
      </c>
      <c r="L162" t="s">
        <v>11417</v>
      </c>
      <c r="M162">
        <v>24</v>
      </c>
      <c r="N162">
        <v>1</v>
      </c>
    </row>
    <row r="163" spans="1:14">
      <c r="A163" t="s">
        <v>11618</v>
      </c>
      <c r="B163" t="s">
        <v>11619</v>
      </c>
      <c r="C163" t="s">
        <v>11393</v>
      </c>
      <c r="D163" t="s">
        <v>11424</v>
      </c>
      <c r="E163" t="s">
        <v>11395</v>
      </c>
      <c r="F163" t="s">
        <v>58</v>
      </c>
      <c r="G163" t="s">
        <v>5556</v>
      </c>
      <c r="H163" t="s">
        <v>11402</v>
      </c>
      <c r="I163">
        <v>3275.34</v>
      </c>
      <c r="J163">
        <v>73</v>
      </c>
      <c r="K163" t="s">
        <v>19</v>
      </c>
      <c r="L163" t="s">
        <v>11417</v>
      </c>
      <c r="M163">
        <v>12</v>
      </c>
      <c r="N163">
        <v>0</v>
      </c>
    </row>
    <row r="164" spans="1:14">
      <c r="A164" t="s">
        <v>1874</v>
      </c>
      <c r="B164" t="s">
        <v>11620</v>
      </c>
      <c r="C164" t="s">
        <v>11432</v>
      </c>
      <c r="D164" t="s">
        <v>11409</v>
      </c>
      <c r="E164" t="s">
        <v>11395</v>
      </c>
      <c r="F164" t="s">
        <v>42</v>
      </c>
      <c r="G164" t="s">
        <v>3124</v>
      </c>
      <c r="H164" t="s">
        <v>11402</v>
      </c>
      <c r="I164">
        <v>2508.1</v>
      </c>
      <c r="J164">
        <v>93</v>
      </c>
      <c r="K164" t="s">
        <v>53</v>
      </c>
      <c r="L164" t="s">
        <v>11410</v>
      </c>
      <c r="M164">
        <v>36</v>
      </c>
      <c r="N164">
        <v>0</v>
      </c>
    </row>
    <row r="165" spans="1:14">
      <c r="A165" t="s">
        <v>1240</v>
      </c>
      <c r="B165" t="s">
        <v>11621</v>
      </c>
      <c r="C165" t="s">
        <v>11399</v>
      </c>
      <c r="D165" t="s">
        <v>11416</v>
      </c>
      <c r="E165" t="s">
        <v>11413</v>
      </c>
      <c r="F165" t="s">
        <v>33</v>
      </c>
      <c r="G165" t="s">
        <v>2119</v>
      </c>
      <c r="H165" t="s">
        <v>11402</v>
      </c>
      <c r="I165">
        <v>171.9</v>
      </c>
      <c r="J165">
        <v>64</v>
      </c>
      <c r="K165" t="s">
        <v>19</v>
      </c>
      <c r="L165" t="s">
        <v>11417</v>
      </c>
      <c r="M165">
        <v>12</v>
      </c>
      <c r="N165">
        <v>0</v>
      </c>
    </row>
    <row r="166" spans="1:14">
      <c r="A166" t="s">
        <v>2720</v>
      </c>
      <c r="B166" t="s">
        <v>11622</v>
      </c>
      <c r="C166" t="s">
        <v>11408</v>
      </c>
      <c r="D166" t="s">
        <v>11409</v>
      </c>
      <c r="E166" t="s">
        <v>11413</v>
      </c>
      <c r="F166" t="s">
        <v>100</v>
      </c>
      <c r="G166" t="s">
        <v>4020</v>
      </c>
      <c r="H166" t="s">
        <v>11402</v>
      </c>
      <c r="I166">
        <v>580.75</v>
      </c>
      <c r="J166">
        <v>17</v>
      </c>
      <c r="K166" t="s">
        <v>19</v>
      </c>
      <c r="L166" t="s">
        <v>11397</v>
      </c>
      <c r="M166">
        <v>12</v>
      </c>
      <c r="N166">
        <v>0</v>
      </c>
    </row>
    <row r="167" spans="1:14">
      <c r="A167" t="s">
        <v>4792</v>
      </c>
      <c r="B167" t="s">
        <v>11623</v>
      </c>
      <c r="C167" t="s">
        <v>11432</v>
      </c>
      <c r="D167" t="s">
        <v>11394</v>
      </c>
      <c r="E167" t="s">
        <v>11401</v>
      </c>
      <c r="F167" t="s">
        <v>33</v>
      </c>
      <c r="G167" t="s">
        <v>2152</v>
      </c>
      <c r="H167" t="s">
        <v>11402</v>
      </c>
      <c r="I167">
        <v>14277.07</v>
      </c>
      <c r="J167">
        <v>75</v>
      </c>
      <c r="K167" t="s">
        <v>37</v>
      </c>
      <c r="L167" t="s">
        <v>11397</v>
      </c>
      <c r="M167">
        <v>36</v>
      </c>
      <c r="N167">
        <v>0</v>
      </c>
    </row>
    <row r="168" spans="1:14">
      <c r="A168" t="s">
        <v>863</v>
      </c>
      <c r="B168" t="s">
        <v>11624</v>
      </c>
      <c r="C168" t="s">
        <v>11399</v>
      </c>
      <c r="D168" t="s">
        <v>11409</v>
      </c>
      <c r="E168" t="s">
        <v>11395</v>
      </c>
      <c r="F168" t="s">
        <v>25</v>
      </c>
      <c r="G168" t="s">
        <v>5168</v>
      </c>
      <c r="H168" t="s">
        <v>11402</v>
      </c>
      <c r="I168">
        <v>3982.98</v>
      </c>
      <c r="K168" t="s">
        <v>53</v>
      </c>
      <c r="L168" t="s">
        <v>11460</v>
      </c>
      <c r="M168">
        <v>36</v>
      </c>
      <c r="N168">
        <v>0</v>
      </c>
    </row>
    <row r="169" spans="1:14">
      <c r="A169" t="s">
        <v>3613</v>
      </c>
      <c r="B169" t="s">
        <v>11625</v>
      </c>
      <c r="C169" t="s">
        <v>11419</v>
      </c>
      <c r="D169" t="s">
        <v>11409</v>
      </c>
      <c r="E169" t="s">
        <v>11413</v>
      </c>
      <c r="F169" t="s">
        <v>58</v>
      </c>
      <c r="G169" t="s">
        <v>2617</v>
      </c>
      <c r="H169" t="s">
        <v>11420</v>
      </c>
      <c r="I169">
        <v>243.85</v>
      </c>
      <c r="K169" t="s">
        <v>19</v>
      </c>
      <c r="L169" t="s">
        <v>11441</v>
      </c>
      <c r="M169">
        <v>36</v>
      </c>
      <c r="N169">
        <v>1</v>
      </c>
    </row>
    <row r="170" spans="1:14">
      <c r="A170" t="s">
        <v>5294</v>
      </c>
      <c r="B170" t="s">
        <v>11626</v>
      </c>
      <c r="C170" t="s">
        <v>11439</v>
      </c>
      <c r="D170" t="s">
        <v>11424</v>
      </c>
      <c r="E170" t="s">
        <v>11395</v>
      </c>
      <c r="F170" t="s">
        <v>100</v>
      </c>
      <c r="G170" t="s">
        <v>4355</v>
      </c>
      <c r="H170" t="s">
        <v>11402</v>
      </c>
      <c r="I170">
        <v>3675.59</v>
      </c>
      <c r="J170">
        <v>65</v>
      </c>
      <c r="K170" t="s">
        <v>53</v>
      </c>
      <c r="L170" t="s">
        <v>11422</v>
      </c>
      <c r="M170">
        <v>12</v>
      </c>
      <c r="N170">
        <v>0</v>
      </c>
    </row>
    <row r="171" spans="1:14">
      <c r="A171" t="s">
        <v>2665</v>
      </c>
      <c r="B171" t="s">
        <v>11627</v>
      </c>
      <c r="C171" t="s">
        <v>11419</v>
      </c>
      <c r="D171" t="s">
        <v>11416</v>
      </c>
      <c r="E171" t="s">
        <v>11401</v>
      </c>
      <c r="F171" t="s">
        <v>100</v>
      </c>
      <c r="G171" t="s">
        <v>6198</v>
      </c>
      <c r="H171" t="s">
        <v>11396</v>
      </c>
      <c r="I171">
        <v>17623.68</v>
      </c>
      <c r="J171">
        <v>45</v>
      </c>
      <c r="K171" t="s">
        <v>53</v>
      </c>
      <c r="L171" t="s">
        <v>11496</v>
      </c>
      <c r="M171">
        <v>12</v>
      </c>
      <c r="N171">
        <v>1</v>
      </c>
    </row>
    <row r="172" spans="1:14">
      <c r="A172" t="s">
        <v>2459</v>
      </c>
      <c r="B172" t="s">
        <v>11628</v>
      </c>
      <c r="C172" t="s">
        <v>11405</v>
      </c>
      <c r="D172" t="s">
        <v>11409</v>
      </c>
      <c r="E172" t="s">
        <v>11413</v>
      </c>
      <c r="F172" t="s">
        <v>25</v>
      </c>
      <c r="G172" t="s">
        <v>8840</v>
      </c>
      <c r="H172" t="s">
        <v>11420</v>
      </c>
      <c r="I172">
        <v>734.82</v>
      </c>
      <c r="K172" t="s">
        <v>19</v>
      </c>
      <c r="L172" t="s">
        <v>11417</v>
      </c>
      <c r="M172">
        <v>36</v>
      </c>
      <c r="N172">
        <v>1</v>
      </c>
    </row>
    <row r="173" spans="1:14">
      <c r="A173" t="s">
        <v>5617</v>
      </c>
      <c r="B173" t="s">
        <v>11629</v>
      </c>
      <c r="C173" t="s">
        <v>11412</v>
      </c>
      <c r="D173" t="s">
        <v>11424</v>
      </c>
      <c r="E173" t="s">
        <v>11395</v>
      </c>
      <c r="F173" t="s">
        <v>33</v>
      </c>
      <c r="G173" t="s">
        <v>11630</v>
      </c>
      <c r="H173" t="s">
        <v>11402</v>
      </c>
      <c r="I173">
        <v>2285.69</v>
      </c>
      <c r="J173">
        <v>12</v>
      </c>
      <c r="K173" t="s">
        <v>53</v>
      </c>
      <c r="L173" t="s">
        <v>11422</v>
      </c>
      <c r="M173">
        <v>24</v>
      </c>
      <c r="N173">
        <v>0</v>
      </c>
    </row>
    <row r="174" spans="1:14">
      <c r="A174" t="s">
        <v>4096</v>
      </c>
      <c r="B174" t="s">
        <v>11631</v>
      </c>
      <c r="C174" t="s">
        <v>11434</v>
      </c>
      <c r="D174" t="s">
        <v>11409</v>
      </c>
      <c r="E174" t="s">
        <v>11395</v>
      </c>
      <c r="F174" t="s">
        <v>58</v>
      </c>
      <c r="G174" t="s">
        <v>1598</v>
      </c>
      <c r="H174" t="s">
        <v>11453</v>
      </c>
      <c r="I174">
        <v>830.95</v>
      </c>
      <c r="J174">
        <v>17</v>
      </c>
      <c r="K174" t="s">
        <v>53</v>
      </c>
      <c r="L174" t="s">
        <v>11410</v>
      </c>
      <c r="M174">
        <v>24</v>
      </c>
      <c r="N174">
        <v>0</v>
      </c>
    </row>
    <row r="175" spans="1:14">
      <c r="A175" t="s">
        <v>5505</v>
      </c>
      <c r="B175" t="s">
        <v>11632</v>
      </c>
      <c r="C175" t="s">
        <v>11429</v>
      </c>
      <c r="D175" t="s">
        <v>11424</v>
      </c>
      <c r="E175" t="s">
        <v>11413</v>
      </c>
      <c r="F175" t="s">
        <v>58</v>
      </c>
      <c r="G175" t="s">
        <v>11633</v>
      </c>
      <c r="H175" t="s">
        <v>11402</v>
      </c>
      <c r="I175">
        <v>380.54</v>
      </c>
      <c r="J175">
        <v>58</v>
      </c>
      <c r="K175" t="s">
        <v>19</v>
      </c>
      <c r="L175" t="s">
        <v>11430</v>
      </c>
      <c r="M175">
        <v>24</v>
      </c>
      <c r="N175">
        <v>0</v>
      </c>
    </row>
    <row r="176" spans="1:14">
      <c r="A176" t="s">
        <v>412</v>
      </c>
      <c r="B176" t="s">
        <v>11634</v>
      </c>
      <c r="C176" t="s">
        <v>11393</v>
      </c>
      <c r="D176" t="s">
        <v>11394</v>
      </c>
      <c r="E176" t="s">
        <v>11413</v>
      </c>
      <c r="F176" t="s">
        <v>33</v>
      </c>
      <c r="G176" t="s">
        <v>9813</v>
      </c>
      <c r="H176" t="s">
        <v>11453</v>
      </c>
      <c r="I176">
        <v>691.04</v>
      </c>
      <c r="J176">
        <v>13</v>
      </c>
      <c r="K176" t="s">
        <v>19</v>
      </c>
      <c r="L176" t="s">
        <v>11406</v>
      </c>
      <c r="M176">
        <v>12</v>
      </c>
      <c r="N176">
        <v>0</v>
      </c>
    </row>
    <row r="177" spans="1:14">
      <c r="A177" t="s">
        <v>1902</v>
      </c>
      <c r="B177" t="s">
        <v>11635</v>
      </c>
      <c r="C177" t="s">
        <v>11434</v>
      </c>
      <c r="D177" t="s">
        <v>11400</v>
      </c>
      <c r="E177" t="s">
        <v>11401</v>
      </c>
      <c r="F177" t="s">
        <v>58</v>
      </c>
      <c r="G177" t="s">
        <v>8300</v>
      </c>
      <c r="H177" t="s">
        <v>11396</v>
      </c>
      <c r="I177">
        <v>17628.22</v>
      </c>
      <c r="J177">
        <v>16</v>
      </c>
      <c r="K177" t="s">
        <v>53</v>
      </c>
      <c r="L177" t="s">
        <v>11466</v>
      </c>
      <c r="M177">
        <v>24</v>
      </c>
      <c r="N177">
        <v>1</v>
      </c>
    </row>
    <row r="178" spans="1:14">
      <c r="A178" t="s">
        <v>11636</v>
      </c>
      <c r="B178" t="s">
        <v>11637</v>
      </c>
      <c r="C178" t="s">
        <v>11412</v>
      </c>
      <c r="D178" t="s">
        <v>11424</v>
      </c>
      <c r="E178" t="s">
        <v>11401</v>
      </c>
      <c r="F178" t="s">
        <v>25</v>
      </c>
      <c r="G178" t="s">
        <v>11638</v>
      </c>
      <c r="H178" t="s">
        <v>11420</v>
      </c>
      <c r="I178">
        <v>14745.4</v>
      </c>
      <c r="J178">
        <v>73</v>
      </c>
      <c r="K178" t="s">
        <v>37</v>
      </c>
      <c r="L178" t="s">
        <v>11410</v>
      </c>
      <c r="M178">
        <v>36</v>
      </c>
      <c r="N178">
        <v>1</v>
      </c>
    </row>
    <row r="179" spans="1:14">
      <c r="A179" t="s">
        <v>5978</v>
      </c>
      <c r="B179" t="s">
        <v>11639</v>
      </c>
      <c r="C179" t="s">
        <v>11429</v>
      </c>
      <c r="D179" t="s">
        <v>11394</v>
      </c>
      <c r="E179" t="s">
        <v>11395</v>
      </c>
      <c r="F179" t="s">
        <v>42</v>
      </c>
      <c r="G179" t="s">
        <v>2489</v>
      </c>
      <c r="H179" t="s">
        <v>11402</v>
      </c>
      <c r="I179">
        <v>2923.87</v>
      </c>
      <c r="J179">
        <v>82</v>
      </c>
      <c r="K179" t="s">
        <v>53</v>
      </c>
      <c r="L179" t="s">
        <v>11427</v>
      </c>
      <c r="M179">
        <v>36</v>
      </c>
      <c r="N179">
        <v>0</v>
      </c>
    </row>
    <row r="180" spans="1:14">
      <c r="A180" t="s">
        <v>596</v>
      </c>
      <c r="B180" t="s">
        <v>11640</v>
      </c>
      <c r="C180" t="s">
        <v>11439</v>
      </c>
      <c r="D180" t="s">
        <v>11409</v>
      </c>
      <c r="E180" t="s">
        <v>11395</v>
      </c>
      <c r="F180" t="s">
        <v>42</v>
      </c>
      <c r="G180" t="s">
        <v>2494</v>
      </c>
      <c r="H180" t="s">
        <v>11396</v>
      </c>
      <c r="I180">
        <v>1826.03</v>
      </c>
      <c r="J180">
        <v>42</v>
      </c>
      <c r="K180" t="s">
        <v>53</v>
      </c>
      <c r="L180" t="s">
        <v>11414</v>
      </c>
      <c r="M180">
        <v>12</v>
      </c>
      <c r="N180">
        <v>1</v>
      </c>
    </row>
    <row r="181" spans="1:14">
      <c r="A181" t="s">
        <v>5607</v>
      </c>
      <c r="B181" t="s">
        <v>11641</v>
      </c>
      <c r="C181" t="s">
        <v>11432</v>
      </c>
      <c r="D181" t="s">
        <v>11409</v>
      </c>
      <c r="E181" t="s">
        <v>11395</v>
      </c>
      <c r="F181" t="s">
        <v>33</v>
      </c>
      <c r="G181" t="s">
        <v>11642</v>
      </c>
      <c r="H181" t="s">
        <v>11396</v>
      </c>
      <c r="I181">
        <v>2233.92</v>
      </c>
      <c r="J181">
        <v>63</v>
      </c>
      <c r="K181" t="s">
        <v>53</v>
      </c>
      <c r="L181" t="s">
        <v>11430</v>
      </c>
      <c r="M181">
        <v>36</v>
      </c>
      <c r="N181">
        <v>1</v>
      </c>
    </row>
    <row r="182" spans="1:14">
      <c r="A182" t="s">
        <v>445</v>
      </c>
      <c r="B182" t="s">
        <v>11643</v>
      </c>
      <c r="C182" t="s">
        <v>11412</v>
      </c>
      <c r="D182" t="s">
        <v>11409</v>
      </c>
      <c r="E182" t="s">
        <v>11413</v>
      </c>
      <c r="F182" t="s">
        <v>42</v>
      </c>
      <c r="G182" t="s">
        <v>2868</v>
      </c>
      <c r="H182" t="s">
        <v>11402</v>
      </c>
      <c r="I182">
        <v>163.63</v>
      </c>
      <c r="J182">
        <v>77</v>
      </c>
      <c r="K182" t="s">
        <v>19</v>
      </c>
      <c r="L182" t="s">
        <v>11414</v>
      </c>
      <c r="M182">
        <v>36</v>
      </c>
      <c r="N182">
        <v>0</v>
      </c>
    </row>
    <row r="183" spans="1:14">
      <c r="A183" t="s">
        <v>1754</v>
      </c>
      <c r="B183" t="s">
        <v>11644</v>
      </c>
      <c r="C183" t="s">
        <v>11419</v>
      </c>
      <c r="D183" t="s">
        <v>11424</v>
      </c>
      <c r="E183" t="s">
        <v>11413</v>
      </c>
      <c r="F183" t="s">
        <v>25</v>
      </c>
      <c r="G183" t="s">
        <v>10810</v>
      </c>
      <c r="H183" t="s">
        <v>11402</v>
      </c>
      <c r="I183">
        <v>418.12</v>
      </c>
      <c r="J183">
        <v>71</v>
      </c>
      <c r="K183" t="s">
        <v>19</v>
      </c>
      <c r="L183" t="s">
        <v>11397</v>
      </c>
      <c r="M183">
        <v>36</v>
      </c>
      <c r="N183">
        <v>0</v>
      </c>
    </row>
    <row r="184" spans="1:14">
      <c r="A184" t="s">
        <v>6031</v>
      </c>
      <c r="B184" t="s">
        <v>11645</v>
      </c>
      <c r="C184" t="s">
        <v>11412</v>
      </c>
      <c r="D184" t="s">
        <v>11416</v>
      </c>
      <c r="E184" t="s">
        <v>11413</v>
      </c>
      <c r="F184" t="s">
        <v>58</v>
      </c>
      <c r="G184" t="s">
        <v>146</v>
      </c>
      <c r="H184" t="s">
        <v>11420</v>
      </c>
      <c r="I184">
        <v>659.94</v>
      </c>
      <c r="J184">
        <v>70</v>
      </c>
      <c r="K184" t="s">
        <v>19</v>
      </c>
      <c r="L184" t="s">
        <v>11460</v>
      </c>
      <c r="M184">
        <v>12</v>
      </c>
      <c r="N184">
        <v>1</v>
      </c>
    </row>
    <row r="185" spans="1:14">
      <c r="A185" t="s">
        <v>4136</v>
      </c>
      <c r="B185" t="s">
        <v>11646</v>
      </c>
      <c r="C185" t="s">
        <v>11432</v>
      </c>
      <c r="D185" t="s">
        <v>11394</v>
      </c>
      <c r="E185" t="s">
        <v>11401</v>
      </c>
      <c r="F185" t="s">
        <v>25</v>
      </c>
      <c r="G185" t="s">
        <v>2579</v>
      </c>
      <c r="H185" t="s">
        <v>11402</v>
      </c>
      <c r="I185">
        <v>15930.72</v>
      </c>
      <c r="J185">
        <v>27</v>
      </c>
      <c r="K185" t="s">
        <v>37</v>
      </c>
      <c r="L185" t="s">
        <v>11410</v>
      </c>
      <c r="M185">
        <v>12</v>
      </c>
      <c r="N185">
        <v>0</v>
      </c>
    </row>
    <row r="186" spans="1:14">
      <c r="A186" t="s">
        <v>3813</v>
      </c>
      <c r="B186" t="s">
        <v>11647</v>
      </c>
      <c r="C186" t="s">
        <v>11399</v>
      </c>
      <c r="D186" t="s">
        <v>11400</v>
      </c>
      <c r="E186" t="s">
        <v>11395</v>
      </c>
      <c r="F186" t="s">
        <v>58</v>
      </c>
      <c r="G186" t="s">
        <v>2241</v>
      </c>
      <c r="H186" t="s">
        <v>11402</v>
      </c>
      <c r="I186">
        <v>2685.81</v>
      </c>
      <c r="K186" t="s">
        <v>19</v>
      </c>
      <c r="L186" t="s">
        <v>11427</v>
      </c>
      <c r="M186">
        <v>36</v>
      </c>
      <c r="N186">
        <v>0</v>
      </c>
    </row>
    <row r="187" spans="1:14">
      <c r="A187" t="s">
        <v>6889</v>
      </c>
      <c r="B187" t="s">
        <v>11648</v>
      </c>
      <c r="C187" t="s">
        <v>11439</v>
      </c>
      <c r="D187" t="s">
        <v>11409</v>
      </c>
      <c r="E187" t="s">
        <v>11395</v>
      </c>
      <c r="F187" t="s">
        <v>100</v>
      </c>
      <c r="G187" t="s">
        <v>6532</v>
      </c>
      <c r="H187" t="s">
        <v>11396</v>
      </c>
      <c r="I187">
        <v>3712.58</v>
      </c>
      <c r="J187">
        <v>88</v>
      </c>
      <c r="K187" t="s">
        <v>53</v>
      </c>
      <c r="L187" t="s">
        <v>11466</v>
      </c>
      <c r="M187">
        <v>24</v>
      </c>
      <c r="N187">
        <v>1</v>
      </c>
    </row>
    <row r="188" spans="1:14">
      <c r="A188" t="s">
        <v>2734</v>
      </c>
      <c r="B188" t="s">
        <v>11649</v>
      </c>
      <c r="C188" t="s">
        <v>11429</v>
      </c>
      <c r="D188" t="s">
        <v>11424</v>
      </c>
      <c r="E188" t="s">
        <v>11413</v>
      </c>
      <c r="F188" t="s">
        <v>100</v>
      </c>
      <c r="G188" t="s">
        <v>4325</v>
      </c>
      <c r="H188" t="s">
        <v>11453</v>
      </c>
      <c r="I188">
        <v>741.14</v>
      </c>
      <c r="J188">
        <v>97</v>
      </c>
      <c r="K188" t="s">
        <v>19</v>
      </c>
      <c r="L188" t="s">
        <v>11410</v>
      </c>
      <c r="M188">
        <v>24</v>
      </c>
      <c r="N188">
        <v>0</v>
      </c>
    </row>
    <row r="189" spans="1:14">
      <c r="A189" t="s">
        <v>11650</v>
      </c>
      <c r="B189" t="s">
        <v>11651</v>
      </c>
      <c r="C189" t="s">
        <v>11393</v>
      </c>
      <c r="D189" t="s">
        <v>11416</v>
      </c>
      <c r="E189" t="s">
        <v>11395</v>
      </c>
      <c r="F189" t="s">
        <v>42</v>
      </c>
      <c r="G189" t="s">
        <v>5022</v>
      </c>
      <c r="H189" t="s">
        <v>11396</v>
      </c>
      <c r="I189">
        <v>1756.52</v>
      </c>
      <c r="J189">
        <v>89</v>
      </c>
      <c r="K189" t="s">
        <v>19</v>
      </c>
      <c r="L189" t="s">
        <v>11425</v>
      </c>
      <c r="M189">
        <v>36</v>
      </c>
      <c r="N189">
        <v>1</v>
      </c>
    </row>
    <row r="190" spans="1:14">
      <c r="A190" t="s">
        <v>11652</v>
      </c>
      <c r="B190" t="s">
        <v>11653</v>
      </c>
      <c r="C190" t="s">
        <v>11405</v>
      </c>
      <c r="D190" t="s">
        <v>11400</v>
      </c>
      <c r="E190" t="s">
        <v>11401</v>
      </c>
      <c r="F190" t="s">
        <v>25</v>
      </c>
      <c r="G190" t="s">
        <v>11654</v>
      </c>
      <c r="H190" t="s">
        <v>11420</v>
      </c>
      <c r="I190">
        <v>17738.7</v>
      </c>
      <c r="J190">
        <v>83</v>
      </c>
      <c r="K190" t="s">
        <v>37</v>
      </c>
      <c r="L190" t="s">
        <v>11414</v>
      </c>
      <c r="M190">
        <v>36</v>
      </c>
      <c r="N190">
        <v>1</v>
      </c>
    </row>
    <row r="191" spans="1:14">
      <c r="A191" t="s">
        <v>3802</v>
      </c>
      <c r="B191" t="s">
        <v>11655</v>
      </c>
      <c r="C191" t="s">
        <v>11434</v>
      </c>
      <c r="D191" t="s">
        <v>11394</v>
      </c>
      <c r="E191" t="s">
        <v>11395</v>
      </c>
      <c r="F191" t="s">
        <v>25</v>
      </c>
      <c r="G191" t="s">
        <v>11656</v>
      </c>
      <c r="H191" t="s">
        <v>11420</v>
      </c>
      <c r="I191">
        <v>2934.9</v>
      </c>
      <c r="J191">
        <v>53</v>
      </c>
      <c r="K191" t="s">
        <v>19</v>
      </c>
      <c r="L191" t="s">
        <v>11441</v>
      </c>
      <c r="M191">
        <v>12</v>
      </c>
      <c r="N191">
        <v>1</v>
      </c>
    </row>
    <row r="192" spans="1:14">
      <c r="A192" t="s">
        <v>1681</v>
      </c>
      <c r="B192" t="s">
        <v>11657</v>
      </c>
      <c r="C192" t="s">
        <v>11399</v>
      </c>
      <c r="D192" t="s">
        <v>11409</v>
      </c>
      <c r="E192" t="s">
        <v>11395</v>
      </c>
      <c r="F192" t="s">
        <v>33</v>
      </c>
      <c r="G192" t="s">
        <v>626</v>
      </c>
      <c r="H192" t="s">
        <v>11402</v>
      </c>
      <c r="I192">
        <v>3200.59</v>
      </c>
      <c r="J192">
        <v>20</v>
      </c>
      <c r="K192" t="s">
        <v>19</v>
      </c>
      <c r="L192" t="s">
        <v>11444</v>
      </c>
      <c r="M192">
        <v>12</v>
      </c>
      <c r="N192">
        <v>0</v>
      </c>
    </row>
    <row r="193" spans="1:14">
      <c r="A193" t="s">
        <v>4789</v>
      </c>
      <c r="B193" t="s">
        <v>11658</v>
      </c>
      <c r="C193" t="s">
        <v>11408</v>
      </c>
      <c r="D193" t="s">
        <v>11416</v>
      </c>
      <c r="E193" t="s">
        <v>11395</v>
      </c>
      <c r="F193" t="s">
        <v>100</v>
      </c>
      <c r="G193" t="s">
        <v>7308</v>
      </c>
      <c r="H193" t="s">
        <v>11402</v>
      </c>
      <c r="I193">
        <v>2771.55</v>
      </c>
      <c r="J193">
        <v>86</v>
      </c>
      <c r="K193" t="s">
        <v>53</v>
      </c>
      <c r="L193" t="s">
        <v>11425</v>
      </c>
      <c r="M193">
        <v>24</v>
      </c>
      <c r="N193">
        <v>0</v>
      </c>
    </row>
    <row r="194" spans="1:14">
      <c r="A194" t="s">
        <v>1978</v>
      </c>
      <c r="B194" t="s">
        <v>11659</v>
      </c>
      <c r="C194" t="s">
        <v>11408</v>
      </c>
      <c r="D194" t="s">
        <v>11394</v>
      </c>
      <c r="E194" t="s">
        <v>11395</v>
      </c>
      <c r="F194" t="s">
        <v>42</v>
      </c>
      <c r="G194" t="s">
        <v>3319</v>
      </c>
      <c r="H194" t="s">
        <v>11396</v>
      </c>
      <c r="I194">
        <v>2992.48</v>
      </c>
      <c r="K194" t="s">
        <v>19</v>
      </c>
      <c r="L194" t="s">
        <v>11437</v>
      </c>
      <c r="M194">
        <v>36</v>
      </c>
      <c r="N194">
        <v>1</v>
      </c>
    </row>
    <row r="195" spans="1:14">
      <c r="A195" t="s">
        <v>4566</v>
      </c>
      <c r="B195" t="s">
        <v>11660</v>
      </c>
      <c r="C195" t="s">
        <v>11419</v>
      </c>
      <c r="D195" t="s">
        <v>11416</v>
      </c>
      <c r="E195" t="s">
        <v>11413</v>
      </c>
      <c r="F195" t="s">
        <v>25</v>
      </c>
      <c r="G195" t="s">
        <v>1436</v>
      </c>
      <c r="H195" t="s">
        <v>11396</v>
      </c>
      <c r="I195">
        <v>237.53</v>
      </c>
      <c r="J195">
        <v>92</v>
      </c>
      <c r="K195" t="s">
        <v>19</v>
      </c>
      <c r="L195" t="s">
        <v>11406</v>
      </c>
      <c r="M195">
        <v>12</v>
      </c>
      <c r="N195">
        <v>1</v>
      </c>
    </row>
    <row r="196" spans="1:14">
      <c r="A196" t="s">
        <v>9300</v>
      </c>
      <c r="B196" t="s">
        <v>11661</v>
      </c>
      <c r="C196" t="s">
        <v>11412</v>
      </c>
      <c r="D196" t="s">
        <v>11416</v>
      </c>
      <c r="E196" t="s">
        <v>11395</v>
      </c>
      <c r="F196" t="s">
        <v>33</v>
      </c>
      <c r="G196" t="s">
        <v>7183</v>
      </c>
      <c r="H196" t="s">
        <v>11402</v>
      </c>
      <c r="I196">
        <v>2171.23</v>
      </c>
      <c r="J196">
        <v>71</v>
      </c>
      <c r="K196" t="s">
        <v>53</v>
      </c>
      <c r="L196" t="s">
        <v>11487</v>
      </c>
      <c r="M196">
        <v>12</v>
      </c>
      <c r="N196">
        <v>0</v>
      </c>
    </row>
    <row r="197" spans="1:14">
      <c r="A197" t="s">
        <v>11662</v>
      </c>
      <c r="B197" t="s">
        <v>11663</v>
      </c>
      <c r="C197" t="s">
        <v>11393</v>
      </c>
      <c r="D197" t="s">
        <v>11394</v>
      </c>
      <c r="E197" t="s">
        <v>11413</v>
      </c>
      <c r="F197" t="s">
        <v>33</v>
      </c>
      <c r="G197" t="s">
        <v>4492</v>
      </c>
      <c r="H197" t="s">
        <v>11402</v>
      </c>
      <c r="I197">
        <v>752.67</v>
      </c>
      <c r="J197">
        <v>78</v>
      </c>
      <c r="K197" t="s">
        <v>19</v>
      </c>
      <c r="L197" t="s">
        <v>11430</v>
      </c>
      <c r="M197">
        <v>36</v>
      </c>
      <c r="N197">
        <v>0</v>
      </c>
    </row>
    <row r="198" spans="1:14">
      <c r="A198" t="s">
        <v>4980</v>
      </c>
      <c r="B198" t="s">
        <v>11664</v>
      </c>
      <c r="C198" t="s">
        <v>11412</v>
      </c>
      <c r="D198" t="s">
        <v>11424</v>
      </c>
      <c r="E198" t="s">
        <v>11395</v>
      </c>
      <c r="F198" t="s">
        <v>100</v>
      </c>
      <c r="G198" t="s">
        <v>10047</v>
      </c>
      <c r="H198" t="s">
        <v>11402</v>
      </c>
      <c r="I198">
        <v>3316.03</v>
      </c>
      <c r="J198">
        <v>20</v>
      </c>
      <c r="K198" t="s">
        <v>19</v>
      </c>
      <c r="L198" t="s">
        <v>11417</v>
      </c>
      <c r="M198">
        <v>24</v>
      </c>
      <c r="N198">
        <v>0</v>
      </c>
    </row>
    <row r="199" spans="1:14">
      <c r="A199" t="s">
        <v>5431</v>
      </c>
      <c r="B199" t="s">
        <v>11665</v>
      </c>
      <c r="C199" t="s">
        <v>11405</v>
      </c>
      <c r="D199" t="s">
        <v>11424</v>
      </c>
      <c r="E199" t="s">
        <v>11401</v>
      </c>
      <c r="F199" t="s">
        <v>25</v>
      </c>
      <c r="G199" t="s">
        <v>580</v>
      </c>
      <c r="H199" t="s">
        <v>11453</v>
      </c>
      <c r="I199">
        <v>12655.93</v>
      </c>
      <c r="J199">
        <v>60</v>
      </c>
      <c r="K199" t="s">
        <v>37</v>
      </c>
      <c r="L199" t="s">
        <v>11466</v>
      </c>
      <c r="M199">
        <v>36</v>
      </c>
      <c r="N199">
        <v>0</v>
      </c>
    </row>
    <row r="200" spans="1:14">
      <c r="A200" t="s">
        <v>5166</v>
      </c>
      <c r="B200" t="s">
        <v>11666</v>
      </c>
      <c r="C200" t="s">
        <v>11405</v>
      </c>
      <c r="D200" t="s">
        <v>11400</v>
      </c>
      <c r="E200" t="s">
        <v>11413</v>
      </c>
      <c r="F200" t="s">
        <v>100</v>
      </c>
      <c r="G200" t="s">
        <v>2852</v>
      </c>
      <c r="H200" t="s">
        <v>11420</v>
      </c>
      <c r="I200">
        <v>324.66000000000003</v>
      </c>
      <c r="J200">
        <v>14</v>
      </c>
      <c r="K200" t="s">
        <v>19</v>
      </c>
      <c r="L200" t="s">
        <v>11427</v>
      </c>
      <c r="M200">
        <v>36</v>
      </c>
      <c r="N200">
        <v>1</v>
      </c>
    </row>
    <row r="201" spans="1:14">
      <c r="A201" t="s">
        <v>4121</v>
      </c>
      <c r="B201" t="s">
        <v>11667</v>
      </c>
      <c r="C201" t="s">
        <v>11434</v>
      </c>
      <c r="D201" t="s">
        <v>11400</v>
      </c>
      <c r="E201" t="s">
        <v>11413</v>
      </c>
      <c r="F201" t="s">
        <v>100</v>
      </c>
      <c r="G201" t="s">
        <v>3602</v>
      </c>
      <c r="H201" t="s">
        <v>11402</v>
      </c>
      <c r="I201">
        <v>556.07000000000005</v>
      </c>
      <c r="J201">
        <v>41</v>
      </c>
      <c r="K201" t="s">
        <v>19</v>
      </c>
      <c r="L201" t="s">
        <v>11496</v>
      </c>
      <c r="M201">
        <v>36</v>
      </c>
      <c r="N201">
        <v>0</v>
      </c>
    </row>
    <row r="202" spans="1:14">
      <c r="A202" t="s">
        <v>4780</v>
      </c>
      <c r="B202" t="s">
        <v>11668</v>
      </c>
      <c r="C202" t="s">
        <v>11412</v>
      </c>
      <c r="D202" t="s">
        <v>11416</v>
      </c>
      <c r="E202" t="s">
        <v>11413</v>
      </c>
      <c r="F202" t="s">
        <v>33</v>
      </c>
      <c r="G202" t="s">
        <v>2139</v>
      </c>
      <c r="H202" t="s">
        <v>11396</v>
      </c>
      <c r="I202">
        <v>243.91</v>
      </c>
      <c r="J202">
        <v>89</v>
      </c>
      <c r="K202" t="s">
        <v>19</v>
      </c>
      <c r="L202" t="s">
        <v>11417</v>
      </c>
      <c r="M202">
        <v>36</v>
      </c>
      <c r="N202">
        <v>1</v>
      </c>
    </row>
    <row r="203" spans="1:14">
      <c r="A203" t="s">
        <v>538</v>
      </c>
      <c r="B203" t="s">
        <v>11669</v>
      </c>
      <c r="C203" t="s">
        <v>11399</v>
      </c>
      <c r="D203" t="s">
        <v>11409</v>
      </c>
      <c r="E203" t="s">
        <v>11413</v>
      </c>
      <c r="F203" t="s">
        <v>25</v>
      </c>
      <c r="G203" t="s">
        <v>1162</v>
      </c>
      <c r="H203" t="s">
        <v>11402</v>
      </c>
      <c r="I203">
        <v>655.95</v>
      </c>
      <c r="K203" t="s">
        <v>19</v>
      </c>
      <c r="L203" t="s">
        <v>11487</v>
      </c>
      <c r="M203">
        <v>24</v>
      </c>
      <c r="N203">
        <v>0</v>
      </c>
    </row>
    <row r="204" spans="1:14">
      <c r="A204" t="s">
        <v>11670</v>
      </c>
      <c r="B204" t="s">
        <v>11671</v>
      </c>
      <c r="C204" t="s">
        <v>11432</v>
      </c>
      <c r="D204" t="s">
        <v>11409</v>
      </c>
      <c r="E204" t="s">
        <v>11413</v>
      </c>
      <c r="F204" t="s">
        <v>25</v>
      </c>
      <c r="G204" t="s">
        <v>4057</v>
      </c>
      <c r="H204" t="s">
        <v>11402</v>
      </c>
      <c r="I204">
        <v>104.13</v>
      </c>
      <c r="J204">
        <v>92</v>
      </c>
      <c r="K204" t="s">
        <v>19</v>
      </c>
      <c r="L204" t="s">
        <v>11417</v>
      </c>
      <c r="M204">
        <v>24</v>
      </c>
      <c r="N204">
        <v>0</v>
      </c>
    </row>
    <row r="205" spans="1:14">
      <c r="A205" t="s">
        <v>5740</v>
      </c>
      <c r="B205" t="s">
        <v>11672</v>
      </c>
      <c r="C205" t="s">
        <v>11412</v>
      </c>
      <c r="D205" t="s">
        <v>11424</v>
      </c>
      <c r="E205" t="s">
        <v>11401</v>
      </c>
      <c r="F205" t="s">
        <v>25</v>
      </c>
      <c r="G205" t="s">
        <v>11673</v>
      </c>
      <c r="H205" t="s">
        <v>11396</v>
      </c>
      <c r="I205">
        <v>10127.469999999999</v>
      </c>
      <c r="J205">
        <v>50</v>
      </c>
      <c r="K205" t="s">
        <v>37</v>
      </c>
      <c r="L205" t="s">
        <v>11430</v>
      </c>
      <c r="M205">
        <v>12</v>
      </c>
      <c r="N205">
        <v>1</v>
      </c>
    </row>
    <row r="206" spans="1:14">
      <c r="A206" t="s">
        <v>4652</v>
      </c>
      <c r="B206" t="s">
        <v>11674</v>
      </c>
      <c r="C206" t="s">
        <v>11393</v>
      </c>
      <c r="D206" t="s">
        <v>11409</v>
      </c>
      <c r="E206" t="s">
        <v>11395</v>
      </c>
      <c r="F206" t="s">
        <v>100</v>
      </c>
      <c r="G206" t="s">
        <v>11675</v>
      </c>
      <c r="H206" t="s">
        <v>11402</v>
      </c>
      <c r="I206">
        <v>2967.32</v>
      </c>
      <c r="J206">
        <v>93</v>
      </c>
      <c r="K206" t="s">
        <v>53</v>
      </c>
      <c r="L206" t="s">
        <v>11425</v>
      </c>
      <c r="M206">
        <v>36</v>
      </c>
      <c r="N206">
        <v>0</v>
      </c>
    </row>
    <row r="207" spans="1:14">
      <c r="A207" t="s">
        <v>1604</v>
      </c>
      <c r="B207" t="s">
        <v>11676</v>
      </c>
      <c r="C207" t="s">
        <v>11399</v>
      </c>
      <c r="D207" t="s">
        <v>11394</v>
      </c>
      <c r="E207" t="s">
        <v>11395</v>
      </c>
      <c r="F207" t="s">
        <v>100</v>
      </c>
      <c r="G207" t="s">
        <v>4020</v>
      </c>
      <c r="H207" t="s">
        <v>11402</v>
      </c>
      <c r="I207">
        <v>1072.4100000000001</v>
      </c>
      <c r="J207">
        <v>26</v>
      </c>
      <c r="K207" t="s">
        <v>19</v>
      </c>
      <c r="L207" t="s">
        <v>11437</v>
      </c>
      <c r="M207">
        <v>24</v>
      </c>
      <c r="N207">
        <v>0</v>
      </c>
    </row>
    <row r="208" spans="1:14">
      <c r="A208" t="s">
        <v>11677</v>
      </c>
      <c r="B208" t="s">
        <v>11678</v>
      </c>
      <c r="C208" t="s">
        <v>11439</v>
      </c>
      <c r="D208" t="s">
        <v>11416</v>
      </c>
      <c r="E208" t="s">
        <v>11395</v>
      </c>
      <c r="F208" t="s">
        <v>33</v>
      </c>
      <c r="G208" t="s">
        <v>1273</v>
      </c>
      <c r="H208" t="s">
        <v>11396</v>
      </c>
      <c r="I208">
        <v>1421.84</v>
      </c>
      <c r="J208">
        <v>23</v>
      </c>
      <c r="K208" t="s">
        <v>53</v>
      </c>
      <c r="L208" t="s">
        <v>11425</v>
      </c>
      <c r="M208">
        <v>24</v>
      </c>
      <c r="N208">
        <v>1</v>
      </c>
    </row>
    <row r="209" spans="1:14">
      <c r="A209" t="s">
        <v>449</v>
      </c>
      <c r="B209" t="s">
        <v>11679</v>
      </c>
      <c r="C209" t="s">
        <v>11412</v>
      </c>
      <c r="D209" t="s">
        <v>11424</v>
      </c>
      <c r="E209" t="s">
        <v>11401</v>
      </c>
      <c r="F209" t="s">
        <v>58</v>
      </c>
      <c r="G209" t="s">
        <v>11680</v>
      </c>
      <c r="H209" t="s">
        <v>11420</v>
      </c>
      <c r="I209">
        <v>10820.67</v>
      </c>
      <c r="J209">
        <v>42</v>
      </c>
      <c r="K209" t="s">
        <v>37</v>
      </c>
      <c r="L209" t="s">
        <v>11466</v>
      </c>
      <c r="M209">
        <v>24</v>
      </c>
      <c r="N209">
        <v>1</v>
      </c>
    </row>
    <row r="210" spans="1:14">
      <c r="A210" t="s">
        <v>7622</v>
      </c>
      <c r="B210" t="s">
        <v>11484</v>
      </c>
      <c r="C210" t="s">
        <v>11405</v>
      </c>
      <c r="D210" t="s">
        <v>11424</v>
      </c>
      <c r="E210" t="s">
        <v>11395</v>
      </c>
      <c r="F210" t="s">
        <v>42</v>
      </c>
      <c r="G210" t="s">
        <v>4119</v>
      </c>
      <c r="H210" t="s">
        <v>11420</v>
      </c>
      <c r="I210">
        <v>3019.07</v>
      </c>
      <c r="J210">
        <v>19</v>
      </c>
      <c r="K210" t="s">
        <v>19</v>
      </c>
      <c r="L210" t="s">
        <v>11410</v>
      </c>
      <c r="M210">
        <v>24</v>
      </c>
      <c r="N210">
        <v>1</v>
      </c>
    </row>
    <row r="211" spans="1:14">
      <c r="A211" t="s">
        <v>9130</v>
      </c>
      <c r="B211" t="s">
        <v>11681</v>
      </c>
      <c r="C211" t="s">
        <v>11434</v>
      </c>
      <c r="D211" t="s">
        <v>11416</v>
      </c>
      <c r="E211" t="s">
        <v>11413</v>
      </c>
      <c r="F211" t="s">
        <v>33</v>
      </c>
      <c r="G211" t="s">
        <v>6637</v>
      </c>
      <c r="H211" t="s">
        <v>11402</v>
      </c>
      <c r="I211">
        <v>688.08</v>
      </c>
      <c r="J211">
        <v>17</v>
      </c>
      <c r="K211" t="s">
        <v>19</v>
      </c>
      <c r="L211" t="s">
        <v>11430</v>
      </c>
      <c r="M211">
        <v>24</v>
      </c>
      <c r="N211">
        <v>0</v>
      </c>
    </row>
    <row r="212" spans="1:14">
      <c r="A212" t="s">
        <v>8387</v>
      </c>
      <c r="B212" t="s">
        <v>11682</v>
      </c>
      <c r="C212" t="s">
        <v>11408</v>
      </c>
      <c r="D212" t="s">
        <v>11409</v>
      </c>
      <c r="E212" t="s">
        <v>11395</v>
      </c>
      <c r="F212" t="s">
        <v>100</v>
      </c>
      <c r="G212" t="s">
        <v>3988</v>
      </c>
      <c r="H212" t="s">
        <v>11420</v>
      </c>
      <c r="I212">
        <v>3493.74</v>
      </c>
      <c r="J212">
        <v>17</v>
      </c>
      <c r="K212" t="s">
        <v>53</v>
      </c>
      <c r="L212" t="s">
        <v>11487</v>
      </c>
      <c r="M212">
        <v>36</v>
      </c>
      <c r="N212">
        <v>1</v>
      </c>
    </row>
    <row r="213" spans="1:14">
      <c r="A213" t="s">
        <v>2231</v>
      </c>
      <c r="B213" t="s">
        <v>11683</v>
      </c>
      <c r="C213" t="s">
        <v>11412</v>
      </c>
      <c r="D213" t="s">
        <v>11394</v>
      </c>
      <c r="E213" t="s">
        <v>11413</v>
      </c>
      <c r="F213" t="s">
        <v>58</v>
      </c>
      <c r="G213" t="s">
        <v>3876</v>
      </c>
      <c r="H213" t="s">
        <v>11402</v>
      </c>
      <c r="I213">
        <v>507.32</v>
      </c>
      <c r="J213">
        <v>51</v>
      </c>
      <c r="K213" t="s">
        <v>19</v>
      </c>
      <c r="L213" t="s">
        <v>11460</v>
      </c>
      <c r="M213">
        <v>36</v>
      </c>
      <c r="N213">
        <v>0</v>
      </c>
    </row>
    <row r="214" spans="1:14">
      <c r="A214" t="s">
        <v>578</v>
      </c>
      <c r="B214" t="s">
        <v>11684</v>
      </c>
      <c r="C214" t="s">
        <v>11439</v>
      </c>
      <c r="D214" t="s">
        <v>11409</v>
      </c>
      <c r="E214" t="s">
        <v>11395</v>
      </c>
      <c r="F214" t="s">
        <v>33</v>
      </c>
      <c r="G214" t="s">
        <v>2056</v>
      </c>
      <c r="H214" t="s">
        <v>11453</v>
      </c>
      <c r="I214">
        <v>2686.72</v>
      </c>
      <c r="K214" t="s">
        <v>53</v>
      </c>
      <c r="L214" t="s">
        <v>11403</v>
      </c>
      <c r="M214">
        <v>24</v>
      </c>
      <c r="N214">
        <v>0</v>
      </c>
    </row>
    <row r="215" spans="1:14">
      <c r="A215" t="s">
        <v>985</v>
      </c>
      <c r="B215" t="s">
        <v>11685</v>
      </c>
      <c r="C215" t="s">
        <v>11405</v>
      </c>
      <c r="D215" t="s">
        <v>11400</v>
      </c>
      <c r="E215" t="s">
        <v>11395</v>
      </c>
      <c r="F215" t="s">
        <v>33</v>
      </c>
      <c r="G215" t="s">
        <v>2225</v>
      </c>
      <c r="H215" t="s">
        <v>11402</v>
      </c>
      <c r="I215">
        <v>1373.26</v>
      </c>
      <c r="K215" t="s">
        <v>53</v>
      </c>
      <c r="L215" t="s">
        <v>11430</v>
      </c>
      <c r="M215">
        <v>24</v>
      </c>
      <c r="N215">
        <v>0</v>
      </c>
    </row>
    <row r="216" spans="1:14">
      <c r="A216" t="s">
        <v>3847</v>
      </c>
      <c r="B216" t="s">
        <v>11686</v>
      </c>
      <c r="C216" t="s">
        <v>11419</v>
      </c>
      <c r="D216" t="s">
        <v>11416</v>
      </c>
      <c r="E216" t="s">
        <v>11413</v>
      </c>
      <c r="F216" t="s">
        <v>58</v>
      </c>
      <c r="G216" t="s">
        <v>9385</v>
      </c>
      <c r="H216" t="s">
        <v>11402</v>
      </c>
      <c r="I216">
        <v>244.74</v>
      </c>
      <c r="J216">
        <v>46</v>
      </c>
      <c r="K216" t="s">
        <v>19</v>
      </c>
      <c r="L216" t="s">
        <v>11460</v>
      </c>
      <c r="M216">
        <v>12</v>
      </c>
      <c r="N216">
        <v>0</v>
      </c>
    </row>
    <row r="217" spans="1:14">
      <c r="A217" t="s">
        <v>10219</v>
      </c>
      <c r="B217" t="s">
        <v>11687</v>
      </c>
      <c r="C217" t="s">
        <v>11434</v>
      </c>
      <c r="D217" t="s">
        <v>11394</v>
      </c>
      <c r="E217" t="s">
        <v>11413</v>
      </c>
      <c r="F217" t="s">
        <v>100</v>
      </c>
      <c r="G217" t="s">
        <v>4803</v>
      </c>
      <c r="H217" t="s">
        <v>11396</v>
      </c>
      <c r="I217">
        <v>284.32</v>
      </c>
      <c r="J217">
        <v>69</v>
      </c>
      <c r="K217" t="s">
        <v>19</v>
      </c>
      <c r="L217" t="s">
        <v>11403</v>
      </c>
      <c r="M217">
        <v>24</v>
      </c>
      <c r="N217">
        <v>1</v>
      </c>
    </row>
    <row r="218" spans="1:14">
      <c r="A218" t="s">
        <v>10272</v>
      </c>
      <c r="B218" t="s">
        <v>11688</v>
      </c>
      <c r="C218" t="s">
        <v>11412</v>
      </c>
      <c r="D218" t="s">
        <v>11400</v>
      </c>
      <c r="E218" t="s">
        <v>11395</v>
      </c>
      <c r="F218" t="s">
        <v>25</v>
      </c>
      <c r="G218" t="s">
        <v>10534</v>
      </c>
      <c r="H218" t="s">
        <v>11402</v>
      </c>
      <c r="I218">
        <v>2098.6999999999998</v>
      </c>
      <c r="J218">
        <v>44</v>
      </c>
      <c r="K218" t="s">
        <v>19</v>
      </c>
      <c r="L218" t="s">
        <v>11427</v>
      </c>
      <c r="M218">
        <v>36</v>
      </c>
      <c r="N218">
        <v>0</v>
      </c>
    </row>
    <row r="219" spans="1:14">
      <c r="A219" t="s">
        <v>6081</v>
      </c>
      <c r="B219" t="s">
        <v>11689</v>
      </c>
      <c r="C219" t="s">
        <v>11419</v>
      </c>
      <c r="D219" t="s">
        <v>11416</v>
      </c>
      <c r="E219" t="s">
        <v>11413</v>
      </c>
      <c r="F219" t="s">
        <v>33</v>
      </c>
      <c r="G219" t="s">
        <v>6559</v>
      </c>
      <c r="H219" t="s">
        <v>11402</v>
      </c>
      <c r="I219">
        <v>205.17</v>
      </c>
      <c r="J219">
        <v>20</v>
      </c>
      <c r="K219" t="s">
        <v>19</v>
      </c>
      <c r="L219" t="s">
        <v>11435</v>
      </c>
      <c r="M219">
        <v>24</v>
      </c>
      <c r="N219">
        <v>0</v>
      </c>
    </row>
    <row r="220" spans="1:14">
      <c r="A220" t="s">
        <v>2227</v>
      </c>
      <c r="B220" t="s">
        <v>11690</v>
      </c>
      <c r="C220" t="s">
        <v>11412</v>
      </c>
      <c r="D220" t="s">
        <v>11409</v>
      </c>
      <c r="E220" t="s">
        <v>11401</v>
      </c>
      <c r="F220" t="s">
        <v>42</v>
      </c>
      <c r="G220" t="s">
        <v>5461</v>
      </c>
      <c r="H220" t="s">
        <v>11402</v>
      </c>
      <c r="I220">
        <v>15667.11</v>
      </c>
      <c r="J220">
        <v>2</v>
      </c>
      <c r="K220" t="s">
        <v>37</v>
      </c>
      <c r="L220" t="s">
        <v>11496</v>
      </c>
      <c r="M220">
        <v>12</v>
      </c>
      <c r="N220">
        <v>0</v>
      </c>
    </row>
    <row r="221" spans="1:14">
      <c r="A221" t="s">
        <v>3749</v>
      </c>
      <c r="B221" t="s">
        <v>11691</v>
      </c>
      <c r="C221" t="s">
        <v>11399</v>
      </c>
      <c r="D221" t="s">
        <v>11400</v>
      </c>
      <c r="E221" t="s">
        <v>11395</v>
      </c>
      <c r="F221" t="s">
        <v>33</v>
      </c>
      <c r="G221" t="s">
        <v>1071</v>
      </c>
      <c r="H221" t="s">
        <v>11453</v>
      </c>
      <c r="I221">
        <v>2453.25</v>
      </c>
      <c r="J221">
        <v>51</v>
      </c>
      <c r="K221" t="s">
        <v>53</v>
      </c>
      <c r="L221" t="s">
        <v>11422</v>
      </c>
      <c r="M221">
        <v>12</v>
      </c>
      <c r="N221">
        <v>0</v>
      </c>
    </row>
    <row r="222" spans="1:14">
      <c r="A222" t="s">
        <v>1450</v>
      </c>
      <c r="B222" t="s">
        <v>11692</v>
      </c>
      <c r="C222" t="s">
        <v>11429</v>
      </c>
      <c r="D222" t="s">
        <v>11409</v>
      </c>
      <c r="E222" t="s">
        <v>11413</v>
      </c>
      <c r="F222" t="s">
        <v>42</v>
      </c>
      <c r="G222" t="s">
        <v>6235</v>
      </c>
      <c r="H222" t="s">
        <v>11402</v>
      </c>
      <c r="I222">
        <v>199.9</v>
      </c>
      <c r="J222">
        <v>74</v>
      </c>
      <c r="K222" t="s">
        <v>19</v>
      </c>
      <c r="L222" t="s">
        <v>11414</v>
      </c>
      <c r="M222">
        <v>24</v>
      </c>
      <c r="N222">
        <v>0</v>
      </c>
    </row>
    <row r="223" spans="1:14">
      <c r="A223" t="s">
        <v>5051</v>
      </c>
      <c r="B223" t="s">
        <v>11693</v>
      </c>
      <c r="C223" t="s">
        <v>11434</v>
      </c>
      <c r="D223" t="s">
        <v>11409</v>
      </c>
      <c r="E223" t="s">
        <v>11395</v>
      </c>
      <c r="F223" t="s">
        <v>100</v>
      </c>
      <c r="G223" t="s">
        <v>784</v>
      </c>
      <c r="H223" t="s">
        <v>11402</v>
      </c>
      <c r="I223">
        <v>1223.08</v>
      </c>
      <c r="K223" t="s">
        <v>19</v>
      </c>
      <c r="L223" t="s">
        <v>11444</v>
      </c>
      <c r="M223">
        <v>36</v>
      </c>
      <c r="N223">
        <v>0</v>
      </c>
    </row>
    <row r="224" spans="1:14">
      <c r="A224" t="s">
        <v>125</v>
      </c>
      <c r="B224" t="s">
        <v>11531</v>
      </c>
      <c r="C224" t="s">
        <v>11419</v>
      </c>
      <c r="D224" t="s">
        <v>11400</v>
      </c>
      <c r="E224" t="s">
        <v>11395</v>
      </c>
      <c r="F224" t="s">
        <v>100</v>
      </c>
      <c r="G224" t="s">
        <v>8335</v>
      </c>
      <c r="H224" t="s">
        <v>11402</v>
      </c>
      <c r="I224">
        <v>3207.63</v>
      </c>
      <c r="J224">
        <v>11</v>
      </c>
      <c r="K224" t="s">
        <v>53</v>
      </c>
      <c r="L224" t="s">
        <v>11425</v>
      </c>
      <c r="M224">
        <v>12</v>
      </c>
      <c r="N224">
        <v>0</v>
      </c>
    </row>
    <row r="225" spans="1:14">
      <c r="A225" t="s">
        <v>11694</v>
      </c>
      <c r="B225" t="s">
        <v>11695</v>
      </c>
      <c r="C225" t="s">
        <v>11432</v>
      </c>
      <c r="D225" t="s">
        <v>11400</v>
      </c>
      <c r="E225" t="s">
        <v>11413</v>
      </c>
      <c r="F225" t="s">
        <v>42</v>
      </c>
      <c r="G225" t="s">
        <v>4317</v>
      </c>
      <c r="H225" t="s">
        <v>11420</v>
      </c>
      <c r="I225">
        <v>400.27</v>
      </c>
      <c r="J225">
        <v>61</v>
      </c>
      <c r="K225" t="s">
        <v>19</v>
      </c>
      <c r="L225" t="s">
        <v>11397</v>
      </c>
      <c r="M225">
        <v>36</v>
      </c>
      <c r="N225">
        <v>1</v>
      </c>
    </row>
    <row r="226" spans="1:14">
      <c r="A226" t="s">
        <v>1363</v>
      </c>
      <c r="B226" t="s">
        <v>11696</v>
      </c>
      <c r="C226" t="s">
        <v>11429</v>
      </c>
      <c r="D226" t="s">
        <v>11394</v>
      </c>
      <c r="E226" t="s">
        <v>11401</v>
      </c>
      <c r="F226" t="s">
        <v>42</v>
      </c>
      <c r="G226" t="s">
        <v>1992</v>
      </c>
      <c r="H226" t="s">
        <v>11396</v>
      </c>
      <c r="I226">
        <v>16741.189999999999</v>
      </c>
      <c r="K226" t="s">
        <v>53</v>
      </c>
      <c r="L226" t="s">
        <v>11487</v>
      </c>
      <c r="M226">
        <v>12</v>
      </c>
      <c r="N226">
        <v>1</v>
      </c>
    </row>
    <row r="227" spans="1:14">
      <c r="A227" t="s">
        <v>1367</v>
      </c>
      <c r="B227" t="s">
        <v>11697</v>
      </c>
      <c r="C227" t="s">
        <v>11399</v>
      </c>
      <c r="D227" t="s">
        <v>11400</v>
      </c>
      <c r="E227" t="s">
        <v>11395</v>
      </c>
      <c r="F227" t="s">
        <v>100</v>
      </c>
      <c r="G227" t="s">
        <v>3330</v>
      </c>
      <c r="H227" t="s">
        <v>11402</v>
      </c>
      <c r="I227">
        <v>1457.34</v>
      </c>
      <c r="J227">
        <v>40</v>
      </c>
      <c r="K227" t="s">
        <v>53</v>
      </c>
      <c r="L227" t="s">
        <v>11444</v>
      </c>
      <c r="M227">
        <v>24</v>
      </c>
      <c r="N227">
        <v>0</v>
      </c>
    </row>
    <row r="228" spans="1:14">
      <c r="A228" t="s">
        <v>7379</v>
      </c>
      <c r="B228" t="s">
        <v>11698</v>
      </c>
      <c r="C228" t="s">
        <v>11408</v>
      </c>
      <c r="D228" t="s">
        <v>11424</v>
      </c>
      <c r="E228" t="s">
        <v>11395</v>
      </c>
      <c r="F228" t="s">
        <v>100</v>
      </c>
      <c r="G228" t="s">
        <v>3086</v>
      </c>
      <c r="H228" t="s">
        <v>11420</v>
      </c>
      <c r="I228">
        <v>3973.76</v>
      </c>
      <c r="J228">
        <v>50</v>
      </c>
      <c r="K228" t="s">
        <v>19</v>
      </c>
      <c r="L228" t="s">
        <v>11425</v>
      </c>
      <c r="M228">
        <v>36</v>
      </c>
      <c r="N228">
        <v>1</v>
      </c>
    </row>
    <row r="229" spans="1:14">
      <c r="A229" t="s">
        <v>397</v>
      </c>
      <c r="B229" t="s">
        <v>11699</v>
      </c>
      <c r="C229" t="s">
        <v>11434</v>
      </c>
      <c r="D229" t="s">
        <v>11400</v>
      </c>
      <c r="E229" t="s">
        <v>11413</v>
      </c>
      <c r="F229" t="s">
        <v>100</v>
      </c>
      <c r="G229" t="s">
        <v>2035</v>
      </c>
      <c r="H229" t="s">
        <v>11402</v>
      </c>
      <c r="I229">
        <v>341.05</v>
      </c>
      <c r="J229">
        <v>90</v>
      </c>
      <c r="K229" t="s">
        <v>19</v>
      </c>
      <c r="L229" t="s">
        <v>11466</v>
      </c>
      <c r="M229">
        <v>36</v>
      </c>
      <c r="N229">
        <v>0</v>
      </c>
    </row>
    <row r="230" spans="1:14">
      <c r="A230" t="s">
        <v>7141</v>
      </c>
      <c r="B230" t="s">
        <v>11700</v>
      </c>
      <c r="C230" t="s">
        <v>11393</v>
      </c>
      <c r="D230" t="s">
        <v>11394</v>
      </c>
      <c r="E230" t="s">
        <v>11401</v>
      </c>
      <c r="F230" t="s">
        <v>33</v>
      </c>
      <c r="G230" t="s">
        <v>1672</v>
      </c>
      <c r="H230" t="s">
        <v>11402</v>
      </c>
      <c r="I230">
        <v>11708.07</v>
      </c>
      <c r="J230">
        <v>89</v>
      </c>
      <c r="K230" t="s">
        <v>37</v>
      </c>
      <c r="L230" t="s">
        <v>11496</v>
      </c>
      <c r="M230">
        <v>24</v>
      </c>
      <c r="N230">
        <v>0</v>
      </c>
    </row>
    <row r="231" spans="1:14">
      <c r="A231" t="s">
        <v>358</v>
      </c>
      <c r="B231" t="s">
        <v>11701</v>
      </c>
      <c r="C231" t="s">
        <v>11399</v>
      </c>
      <c r="D231" t="s">
        <v>11394</v>
      </c>
      <c r="E231" t="s">
        <v>11413</v>
      </c>
      <c r="F231" t="s">
        <v>33</v>
      </c>
      <c r="G231" t="s">
        <v>1053</v>
      </c>
      <c r="H231" t="s">
        <v>11402</v>
      </c>
      <c r="I231">
        <v>144.86000000000001</v>
      </c>
      <c r="J231">
        <v>28</v>
      </c>
      <c r="K231" t="s">
        <v>19</v>
      </c>
      <c r="L231" t="s">
        <v>11403</v>
      </c>
      <c r="M231">
        <v>24</v>
      </c>
      <c r="N231">
        <v>0</v>
      </c>
    </row>
    <row r="232" spans="1:14">
      <c r="A232" t="s">
        <v>3062</v>
      </c>
      <c r="B232" t="s">
        <v>11702</v>
      </c>
      <c r="C232" t="s">
        <v>11439</v>
      </c>
      <c r="D232" t="s">
        <v>11424</v>
      </c>
      <c r="E232" t="s">
        <v>11401</v>
      </c>
      <c r="F232" t="s">
        <v>100</v>
      </c>
      <c r="G232" t="s">
        <v>1309</v>
      </c>
      <c r="H232" t="s">
        <v>11396</v>
      </c>
      <c r="I232">
        <v>12964.08</v>
      </c>
      <c r="K232" t="s">
        <v>53</v>
      </c>
      <c r="L232" t="s">
        <v>11437</v>
      </c>
      <c r="M232">
        <v>12</v>
      </c>
      <c r="N232">
        <v>1</v>
      </c>
    </row>
    <row r="233" spans="1:14">
      <c r="A233" t="s">
        <v>2054</v>
      </c>
      <c r="B233" t="s">
        <v>11703</v>
      </c>
      <c r="C233" t="s">
        <v>11439</v>
      </c>
      <c r="D233" t="s">
        <v>11400</v>
      </c>
      <c r="E233" t="s">
        <v>11401</v>
      </c>
      <c r="F233" t="s">
        <v>33</v>
      </c>
      <c r="G233" t="s">
        <v>1823</v>
      </c>
      <c r="H233" t="s">
        <v>11402</v>
      </c>
      <c r="I233">
        <v>7349.59</v>
      </c>
      <c r="J233">
        <v>0</v>
      </c>
      <c r="K233" t="s">
        <v>37</v>
      </c>
      <c r="L233" t="s">
        <v>11487</v>
      </c>
      <c r="M233">
        <v>24</v>
      </c>
      <c r="N233">
        <v>0</v>
      </c>
    </row>
    <row r="234" spans="1:14">
      <c r="A234" t="s">
        <v>4224</v>
      </c>
      <c r="B234" t="s">
        <v>11704</v>
      </c>
      <c r="C234" t="s">
        <v>11432</v>
      </c>
      <c r="D234" t="s">
        <v>11409</v>
      </c>
      <c r="E234" t="s">
        <v>11395</v>
      </c>
      <c r="F234" t="s">
        <v>100</v>
      </c>
      <c r="G234" t="s">
        <v>5458</v>
      </c>
      <c r="H234" t="s">
        <v>11396</v>
      </c>
      <c r="I234">
        <v>1019.57</v>
      </c>
      <c r="J234">
        <v>11</v>
      </c>
      <c r="K234" t="s">
        <v>19</v>
      </c>
      <c r="L234" t="s">
        <v>11397</v>
      </c>
      <c r="M234">
        <v>24</v>
      </c>
      <c r="N234">
        <v>1</v>
      </c>
    </row>
    <row r="235" spans="1:14">
      <c r="A235" t="s">
        <v>10025</v>
      </c>
      <c r="B235" t="s">
        <v>11705</v>
      </c>
      <c r="C235" t="s">
        <v>11405</v>
      </c>
      <c r="D235" t="s">
        <v>11409</v>
      </c>
      <c r="E235" t="s">
        <v>11413</v>
      </c>
      <c r="F235" t="s">
        <v>42</v>
      </c>
      <c r="G235" t="s">
        <v>11706</v>
      </c>
      <c r="H235" t="s">
        <v>11402</v>
      </c>
      <c r="I235">
        <v>454.37</v>
      </c>
      <c r="K235" t="s">
        <v>19</v>
      </c>
      <c r="L235" t="s">
        <v>11410</v>
      </c>
      <c r="M235">
        <v>12</v>
      </c>
      <c r="N235">
        <v>0</v>
      </c>
    </row>
    <row r="236" spans="1:14">
      <c r="A236" t="s">
        <v>2612</v>
      </c>
      <c r="B236" t="s">
        <v>11707</v>
      </c>
      <c r="C236" t="s">
        <v>11408</v>
      </c>
      <c r="D236" t="s">
        <v>11400</v>
      </c>
      <c r="E236" t="s">
        <v>11395</v>
      </c>
      <c r="F236" t="s">
        <v>100</v>
      </c>
      <c r="G236" t="s">
        <v>1573</v>
      </c>
      <c r="H236" t="s">
        <v>11453</v>
      </c>
      <c r="I236">
        <v>2602.14</v>
      </c>
      <c r="J236">
        <v>98</v>
      </c>
      <c r="K236" t="s">
        <v>19</v>
      </c>
      <c r="L236" t="s">
        <v>11406</v>
      </c>
      <c r="M236">
        <v>36</v>
      </c>
      <c r="N236">
        <v>0</v>
      </c>
    </row>
    <row r="237" spans="1:14">
      <c r="A237" t="s">
        <v>11708</v>
      </c>
      <c r="B237" t="s">
        <v>11709</v>
      </c>
      <c r="C237" t="s">
        <v>11429</v>
      </c>
      <c r="D237" t="s">
        <v>11394</v>
      </c>
      <c r="E237" t="s">
        <v>11401</v>
      </c>
      <c r="F237" t="s">
        <v>42</v>
      </c>
      <c r="G237" t="s">
        <v>5381</v>
      </c>
      <c r="H237" t="s">
        <v>11402</v>
      </c>
      <c r="I237">
        <v>15041.18</v>
      </c>
      <c r="J237">
        <v>28</v>
      </c>
      <c r="K237" t="s">
        <v>37</v>
      </c>
      <c r="L237" t="s">
        <v>11410</v>
      </c>
      <c r="M237">
        <v>24</v>
      </c>
      <c r="N237">
        <v>0</v>
      </c>
    </row>
    <row r="238" spans="1:14">
      <c r="A238" t="s">
        <v>7987</v>
      </c>
      <c r="B238" t="s">
        <v>11710</v>
      </c>
      <c r="C238" t="s">
        <v>11439</v>
      </c>
      <c r="D238" t="s">
        <v>11400</v>
      </c>
      <c r="E238" t="s">
        <v>11413</v>
      </c>
      <c r="F238" t="s">
        <v>58</v>
      </c>
      <c r="G238" t="s">
        <v>663</v>
      </c>
      <c r="H238" t="s">
        <v>11402</v>
      </c>
      <c r="I238">
        <v>165.11</v>
      </c>
      <c r="J238">
        <v>86</v>
      </c>
      <c r="K238" t="s">
        <v>19</v>
      </c>
      <c r="L238" t="s">
        <v>11417</v>
      </c>
      <c r="M238">
        <v>36</v>
      </c>
      <c r="N238">
        <v>0</v>
      </c>
    </row>
    <row r="239" spans="1:14">
      <c r="A239" t="s">
        <v>430</v>
      </c>
      <c r="B239" t="s">
        <v>11711</v>
      </c>
      <c r="C239" t="s">
        <v>11419</v>
      </c>
      <c r="D239" t="s">
        <v>11424</v>
      </c>
      <c r="E239" t="s">
        <v>11395</v>
      </c>
      <c r="F239" t="s">
        <v>25</v>
      </c>
      <c r="G239" t="s">
        <v>4417</v>
      </c>
      <c r="H239" t="s">
        <v>11402</v>
      </c>
      <c r="I239">
        <v>3830.78</v>
      </c>
      <c r="J239">
        <v>87</v>
      </c>
      <c r="K239" t="s">
        <v>53</v>
      </c>
      <c r="L239" t="s">
        <v>11430</v>
      </c>
      <c r="M239">
        <v>36</v>
      </c>
      <c r="N239">
        <v>0</v>
      </c>
    </row>
    <row r="240" spans="1:14">
      <c r="A240" t="s">
        <v>4762</v>
      </c>
      <c r="B240" t="s">
        <v>11712</v>
      </c>
      <c r="C240" t="s">
        <v>11405</v>
      </c>
      <c r="D240" t="s">
        <v>11424</v>
      </c>
      <c r="E240" t="s">
        <v>11395</v>
      </c>
      <c r="F240" t="s">
        <v>33</v>
      </c>
      <c r="G240" t="s">
        <v>681</v>
      </c>
      <c r="H240" t="s">
        <v>11402</v>
      </c>
      <c r="I240">
        <v>2779.51</v>
      </c>
      <c r="J240">
        <v>19</v>
      </c>
      <c r="K240" t="s">
        <v>53</v>
      </c>
      <c r="L240" t="s">
        <v>11417</v>
      </c>
      <c r="M240">
        <v>36</v>
      </c>
      <c r="N240">
        <v>0</v>
      </c>
    </row>
    <row r="241" spans="1:14">
      <c r="A241" t="s">
        <v>4109</v>
      </c>
      <c r="B241" t="s">
        <v>11713</v>
      </c>
      <c r="C241" t="s">
        <v>11419</v>
      </c>
      <c r="D241" t="s">
        <v>11400</v>
      </c>
      <c r="E241" t="s">
        <v>11395</v>
      </c>
      <c r="F241" t="s">
        <v>58</v>
      </c>
      <c r="G241" t="s">
        <v>2009</v>
      </c>
      <c r="H241" t="s">
        <v>11453</v>
      </c>
      <c r="I241">
        <v>3513.63</v>
      </c>
      <c r="J241">
        <v>47</v>
      </c>
      <c r="K241" t="s">
        <v>19</v>
      </c>
      <c r="L241" t="s">
        <v>11487</v>
      </c>
      <c r="M241">
        <v>24</v>
      </c>
      <c r="N241">
        <v>0</v>
      </c>
    </row>
    <row r="242" spans="1:14">
      <c r="A242" t="s">
        <v>7132</v>
      </c>
      <c r="B242" t="s">
        <v>11714</v>
      </c>
      <c r="C242" t="s">
        <v>11439</v>
      </c>
      <c r="D242" t="s">
        <v>11424</v>
      </c>
      <c r="E242" t="s">
        <v>11395</v>
      </c>
      <c r="F242" t="s">
        <v>42</v>
      </c>
      <c r="G242" t="s">
        <v>536</v>
      </c>
      <c r="H242" t="s">
        <v>11402</v>
      </c>
      <c r="I242">
        <v>2482.35</v>
      </c>
      <c r="J242">
        <v>54</v>
      </c>
      <c r="K242" t="s">
        <v>53</v>
      </c>
      <c r="L242" t="s">
        <v>11414</v>
      </c>
      <c r="M242">
        <v>24</v>
      </c>
      <c r="N242">
        <v>0</v>
      </c>
    </row>
    <row r="243" spans="1:14">
      <c r="A243" t="s">
        <v>11715</v>
      </c>
      <c r="B243" t="s">
        <v>11716</v>
      </c>
      <c r="C243" t="s">
        <v>11393</v>
      </c>
      <c r="D243" t="s">
        <v>11409</v>
      </c>
      <c r="E243" t="s">
        <v>11395</v>
      </c>
      <c r="F243" t="s">
        <v>58</v>
      </c>
      <c r="G243" t="s">
        <v>2498</v>
      </c>
      <c r="H243" t="s">
        <v>11402</v>
      </c>
      <c r="I243">
        <v>826.94</v>
      </c>
      <c r="J243">
        <v>86</v>
      </c>
      <c r="K243" t="s">
        <v>53</v>
      </c>
      <c r="L243" t="s">
        <v>11410</v>
      </c>
      <c r="M243">
        <v>24</v>
      </c>
      <c r="N243">
        <v>0</v>
      </c>
    </row>
    <row r="244" spans="1:14">
      <c r="A244" t="s">
        <v>2895</v>
      </c>
      <c r="B244" t="s">
        <v>11717</v>
      </c>
      <c r="C244" t="s">
        <v>11408</v>
      </c>
      <c r="D244" t="s">
        <v>11416</v>
      </c>
      <c r="E244" t="s">
        <v>11395</v>
      </c>
      <c r="F244" t="s">
        <v>100</v>
      </c>
      <c r="G244" t="s">
        <v>3030</v>
      </c>
      <c r="H244" t="s">
        <v>11402</v>
      </c>
      <c r="I244">
        <v>2761.87</v>
      </c>
      <c r="J244">
        <v>46</v>
      </c>
      <c r="K244" t="s">
        <v>19</v>
      </c>
      <c r="L244" t="s">
        <v>11437</v>
      </c>
      <c r="M244">
        <v>24</v>
      </c>
      <c r="N244">
        <v>0</v>
      </c>
    </row>
    <row r="245" spans="1:14">
      <c r="A245" t="s">
        <v>2824</v>
      </c>
      <c r="B245" t="s">
        <v>11718</v>
      </c>
      <c r="C245" t="s">
        <v>11434</v>
      </c>
      <c r="D245" t="s">
        <v>11424</v>
      </c>
      <c r="E245" t="s">
        <v>11413</v>
      </c>
      <c r="F245" t="s">
        <v>42</v>
      </c>
      <c r="G245" t="s">
        <v>647</v>
      </c>
      <c r="H245" t="s">
        <v>11420</v>
      </c>
      <c r="I245">
        <v>785.49</v>
      </c>
      <c r="J245">
        <v>87</v>
      </c>
      <c r="K245" t="s">
        <v>19</v>
      </c>
      <c r="L245" t="s">
        <v>11487</v>
      </c>
      <c r="M245">
        <v>12</v>
      </c>
      <c r="N245">
        <v>1</v>
      </c>
    </row>
    <row r="246" spans="1:14">
      <c r="A246" t="s">
        <v>1236</v>
      </c>
      <c r="B246" t="s">
        <v>11719</v>
      </c>
      <c r="C246" t="s">
        <v>11432</v>
      </c>
      <c r="D246" t="s">
        <v>11416</v>
      </c>
      <c r="E246" t="s">
        <v>11395</v>
      </c>
      <c r="F246" t="s">
        <v>33</v>
      </c>
      <c r="G246" t="s">
        <v>11720</v>
      </c>
      <c r="H246" t="s">
        <v>11402</v>
      </c>
      <c r="I246">
        <v>3378.14</v>
      </c>
      <c r="J246">
        <v>22</v>
      </c>
      <c r="K246" t="s">
        <v>53</v>
      </c>
      <c r="L246" t="s">
        <v>11414</v>
      </c>
      <c r="M246">
        <v>36</v>
      </c>
      <c r="N246">
        <v>0</v>
      </c>
    </row>
    <row r="247" spans="1:14">
      <c r="A247" t="s">
        <v>10650</v>
      </c>
      <c r="B247" t="s">
        <v>11721</v>
      </c>
      <c r="C247" t="s">
        <v>11419</v>
      </c>
      <c r="D247" t="s">
        <v>11424</v>
      </c>
      <c r="E247" t="s">
        <v>11413</v>
      </c>
      <c r="F247" t="s">
        <v>25</v>
      </c>
      <c r="G247" t="s">
        <v>11656</v>
      </c>
      <c r="H247" t="s">
        <v>11402</v>
      </c>
      <c r="I247">
        <v>169.28</v>
      </c>
      <c r="K247" t="s">
        <v>19</v>
      </c>
      <c r="L247" t="s">
        <v>11430</v>
      </c>
      <c r="M247">
        <v>36</v>
      </c>
      <c r="N247">
        <v>0</v>
      </c>
    </row>
    <row r="248" spans="1:14">
      <c r="A248" t="s">
        <v>1660</v>
      </c>
      <c r="B248" t="s">
        <v>11722</v>
      </c>
      <c r="C248" t="s">
        <v>11434</v>
      </c>
      <c r="D248" t="s">
        <v>11424</v>
      </c>
      <c r="E248" t="s">
        <v>11395</v>
      </c>
      <c r="F248" t="s">
        <v>25</v>
      </c>
      <c r="G248" t="s">
        <v>2188</v>
      </c>
      <c r="H248" t="s">
        <v>11453</v>
      </c>
      <c r="I248">
        <v>1624.69</v>
      </c>
      <c r="J248">
        <v>2</v>
      </c>
      <c r="K248" t="s">
        <v>19</v>
      </c>
      <c r="L248" t="s">
        <v>11437</v>
      </c>
      <c r="M248">
        <v>36</v>
      </c>
      <c r="N248">
        <v>0</v>
      </c>
    </row>
    <row r="249" spans="1:14">
      <c r="A249" t="s">
        <v>5554</v>
      </c>
      <c r="B249" t="s">
        <v>11723</v>
      </c>
      <c r="C249" t="s">
        <v>11439</v>
      </c>
      <c r="D249" t="s">
        <v>11416</v>
      </c>
      <c r="E249" t="s">
        <v>11395</v>
      </c>
      <c r="F249" t="s">
        <v>25</v>
      </c>
      <c r="G249" t="s">
        <v>1179</v>
      </c>
      <c r="H249" t="s">
        <v>11402</v>
      </c>
      <c r="I249">
        <v>3279.18</v>
      </c>
      <c r="J249">
        <v>57</v>
      </c>
      <c r="K249" t="s">
        <v>19</v>
      </c>
      <c r="L249" t="s">
        <v>11422</v>
      </c>
      <c r="M249">
        <v>24</v>
      </c>
      <c r="N249">
        <v>0</v>
      </c>
    </row>
    <row r="250" spans="1:14">
      <c r="A250" t="s">
        <v>2197</v>
      </c>
      <c r="B250" t="s">
        <v>11724</v>
      </c>
      <c r="C250" t="s">
        <v>11393</v>
      </c>
      <c r="D250" t="s">
        <v>11416</v>
      </c>
      <c r="E250" t="s">
        <v>11413</v>
      </c>
      <c r="F250" t="s">
        <v>25</v>
      </c>
      <c r="G250" t="s">
        <v>10144</v>
      </c>
      <c r="H250" t="s">
        <v>11420</v>
      </c>
      <c r="I250">
        <v>694.23</v>
      </c>
      <c r="K250" t="s">
        <v>19</v>
      </c>
      <c r="L250" t="s">
        <v>11435</v>
      </c>
      <c r="M250">
        <v>24</v>
      </c>
      <c r="N250">
        <v>1</v>
      </c>
    </row>
    <row r="251" spans="1:14">
      <c r="A251" t="s">
        <v>11725</v>
      </c>
      <c r="B251" t="s">
        <v>11726</v>
      </c>
      <c r="C251" t="s">
        <v>11408</v>
      </c>
      <c r="D251" t="s">
        <v>11424</v>
      </c>
      <c r="E251" t="s">
        <v>11395</v>
      </c>
      <c r="F251" t="s">
        <v>100</v>
      </c>
      <c r="G251" t="s">
        <v>9505</v>
      </c>
      <c r="H251" t="s">
        <v>11453</v>
      </c>
      <c r="I251">
        <v>3299.12</v>
      </c>
      <c r="J251">
        <v>46</v>
      </c>
      <c r="K251" t="s">
        <v>19</v>
      </c>
      <c r="L251" t="s">
        <v>11441</v>
      </c>
      <c r="M251">
        <v>12</v>
      </c>
      <c r="N251">
        <v>0</v>
      </c>
    </row>
    <row r="252" spans="1:14">
      <c r="A252" t="s">
        <v>230</v>
      </c>
      <c r="B252" t="s">
        <v>11727</v>
      </c>
      <c r="C252" t="s">
        <v>11399</v>
      </c>
      <c r="D252" t="s">
        <v>11416</v>
      </c>
      <c r="E252" t="s">
        <v>11395</v>
      </c>
      <c r="F252" t="s">
        <v>33</v>
      </c>
      <c r="G252" t="s">
        <v>2489</v>
      </c>
      <c r="H252" t="s">
        <v>11396</v>
      </c>
      <c r="I252">
        <v>3199.17</v>
      </c>
      <c r="J252">
        <v>26</v>
      </c>
      <c r="K252" t="s">
        <v>53</v>
      </c>
      <c r="L252" t="s">
        <v>11466</v>
      </c>
      <c r="M252">
        <v>12</v>
      </c>
      <c r="N252">
        <v>1</v>
      </c>
    </row>
    <row r="253" spans="1:14">
      <c r="A253" t="s">
        <v>10037</v>
      </c>
      <c r="B253" t="s">
        <v>11728</v>
      </c>
      <c r="C253" t="s">
        <v>11419</v>
      </c>
      <c r="D253" t="s">
        <v>11400</v>
      </c>
      <c r="E253" t="s">
        <v>11413</v>
      </c>
      <c r="F253" t="s">
        <v>58</v>
      </c>
      <c r="G253" t="s">
        <v>1465</v>
      </c>
      <c r="H253" t="s">
        <v>11402</v>
      </c>
      <c r="I253">
        <v>797.21</v>
      </c>
      <c r="J253">
        <v>13</v>
      </c>
      <c r="K253" t="s">
        <v>19</v>
      </c>
      <c r="L253" t="s">
        <v>11417</v>
      </c>
      <c r="M253">
        <v>36</v>
      </c>
      <c r="N253">
        <v>0</v>
      </c>
    </row>
    <row r="254" spans="1:14">
      <c r="A254" t="s">
        <v>3652</v>
      </c>
      <c r="B254" t="s">
        <v>11729</v>
      </c>
      <c r="C254" t="s">
        <v>11432</v>
      </c>
      <c r="D254" t="s">
        <v>11424</v>
      </c>
      <c r="E254" t="s">
        <v>11401</v>
      </c>
      <c r="F254" t="s">
        <v>33</v>
      </c>
      <c r="G254" t="s">
        <v>1667</v>
      </c>
      <c r="H254" t="s">
        <v>11402</v>
      </c>
      <c r="I254">
        <v>5769.76</v>
      </c>
      <c r="J254">
        <v>67</v>
      </c>
      <c r="K254" t="s">
        <v>37</v>
      </c>
      <c r="L254" t="s">
        <v>11460</v>
      </c>
      <c r="M254">
        <v>36</v>
      </c>
      <c r="N254">
        <v>0</v>
      </c>
    </row>
    <row r="255" spans="1:14">
      <c r="A255" t="s">
        <v>9925</v>
      </c>
      <c r="B255" t="s">
        <v>11730</v>
      </c>
      <c r="C255" t="s">
        <v>11434</v>
      </c>
      <c r="D255" t="s">
        <v>11409</v>
      </c>
      <c r="E255" t="s">
        <v>11395</v>
      </c>
      <c r="F255" t="s">
        <v>42</v>
      </c>
      <c r="G255" t="s">
        <v>3670</v>
      </c>
      <c r="H255" t="s">
        <v>11453</v>
      </c>
      <c r="I255">
        <v>2555.34</v>
      </c>
      <c r="J255">
        <v>17</v>
      </c>
      <c r="K255" t="s">
        <v>53</v>
      </c>
      <c r="L255" t="s">
        <v>11406</v>
      </c>
      <c r="M255">
        <v>36</v>
      </c>
      <c r="N255">
        <v>0</v>
      </c>
    </row>
    <row r="256" spans="1:14">
      <c r="A256" t="s">
        <v>7974</v>
      </c>
      <c r="B256" t="s">
        <v>11731</v>
      </c>
      <c r="C256" t="s">
        <v>11429</v>
      </c>
      <c r="D256" t="s">
        <v>11409</v>
      </c>
      <c r="E256" t="s">
        <v>11413</v>
      </c>
      <c r="F256" t="s">
        <v>100</v>
      </c>
      <c r="G256" t="s">
        <v>5404</v>
      </c>
      <c r="H256" t="s">
        <v>11402</v>
      </c>
      <c r="I256">
        <v>343.02</v>
      </c>
      <c r="J256">
        <v>69</v>
      </c>
      <c r="K256" t="s">
        <v>19</v>
      </c>
      <c r="L256" t="s">
        <v>11406</v>
      </c>
      <c r="M256">
        <v>24</v>
      </c>
      <c r="N256">
        <v>0</v>
      </c>
    </row>
    <row r="257" spans="1:14">
      <c r="A257" t="s">
        <v>6316</v>
      </c>
      <c r="B257" t="s">
        <v>11732</v>
      </c>
      <c r="C257" t="s">
        <v>11408</v>
      </c>
      <c r="D257" t="s">
        <v>11416</v>
      </c>
      <c r="E257" t="s">
        <v>11413</v>
      </c>
      <c r="F257" t="s">
        <v>25</v>
      </c>
      <c r="G257" t="s">
        <v>4933</v>
      </c>
      <c r="H257" t="s">
        <v>11396</v>
      </c>
      <c r="I257">
        <v>693.56</v>
      </c>
      <c r="J257">
        <v>44</v>
      </c>
      <c r="K257" t="s">
        <v>19</v>
      </c>
      <c r="L257" t="s">
        <v>11430</v>
      </c>
      <c r="M257">
        <v>24</v>
      </c>
      <c r="N257">
        <v>1</v>
      </c>
    </row>
    <row r="258" spans="1:14">
      <c r="A258" t="s">
        <v>6148</v>
      </c>
      <c r="B258" t="s">
        <v>11733</v>
      </c>
      <c r="C258" t="s">
        <v>11432</v>
      </c>
      <c r="D258" t="s">
        <v>11424</v>
      </c>
      <c r="E258" t="s">
        <v>11401</v>
      </c>
      <c r="F258" t="s">
        <v>100</v>
      </c>
      <c r="G258" t="s">
        <v>6436</v>
      </c>
      <c r="H258" t="s">
        <v>11402</v>
      </c>
      <c r="I258">
        <v>6639.99</v>
      </c>
      <c r="J258">
        <v>71</v>
      </c>
      <c r="K258" t="s">
        <v>37</v>
      </c>
      <c r="L258" t="s">
        <v>11496</v>
      </c>
      <c r="M258">
        <v>36</v>
      </c>
      <c r="N258">
        <v>0</v>
      </c>
    </row>
    <row r="259" spans="1:14">
      <c r="A259" t="s">
        <v>2526</v>
      </c>
      <c r="B259" t="s">
        <v>11734</v>
      </c>
      <c r="C259" t="s">
        <v>11432</v>
      </c>
      <c r="D259" t="s">
        <v>11409</v>
      </c>
      <c r="E259" t="s">
        <v>11395</v>
      </c>
      <c r="F259" t="s">
        <v>33</v>
      </c>
      <c r="G259" t="s">
        <v>11735</v>
      </c>
      <c r="H259" t="s">
        <v>11420</v>
      </c>
      <c r="I259">
        <v>2453.15</v>
      </c>
      <c r="J259">
        <v>78</v>
      </c>
      <c r="K259" t="s">
        <v>19</v>
      </c>
      <c r="L259" t="s">
        <v>11422</v>
      </c>
      <c r="M259">
        <v>36</v>
      </c>
      <c r="N259">
        <v>1</v>
      </c>
    </row>
    <row r="260" spans="1:14">
      <c r="A260" t="s">
        <v>1282</v>
      </c>
      <c r="B260" t="s">
        <v>11736</v>
      </c>
      <c r="C260" t="s">
        <v>11408</v>
      </c>
      <c r="D260" t="s">
        <v>11409</v>
      </c>
      <c r="E260" t="s">
        <v>11395</v>
      </c>
      <c r="F260" t="s">
        <v>33</v>
      </c>
      <c r="G260" t="s">
        <v>11737</v>
      </c>
      <c r="H260" t="s">
        <v>11402</v>
      </c>
      <c r="I260">
        <v>1153.1400000000001</v>
      </c>
      <c r="J260">
        <v>58</v>
      </c>
      <c r="K260" t="s">
        <v>19</v>
      </c>
      <c r="L260" t="s">
        <v>11430</v>
      </c>
      <c r="M260">
        <v>12</v>
      </c>
      <c r="N260">
        <v>0</v>
      </c>
    </row>
    <row r="261" spans="1:14">
      <c r="A261" t="s">
        <v>4347</v>
      </c>
      <c r="B261" t="s">
        <v>11738</v>
      </c>
      <c r="C261" t="s">
        <v>11393</v>
      </c>
      <c r="D261" t="s">
        <v>11394</v>
      </c>
      <c r="E261" t="s">
        <v>11413</v>
      </c>
      <c r="F261" t="s">
        <v>100</v>
      </c>
      <c r="G261" t="s">
        <v>8202</v>
      </c>
      <c r="H261" t="s">
        <v>11402</v>
      </c>
      <c r="I261">
        <v>288.44</v>
      </c>
      <c r="J261">
        <v>91</v>
      </c>
      <c r="K261" t="s">
        <v>19</v>
      </c>
      <c r="L261" t="s">
        <v>11435</v>
      </c>
      <c r="M261">
        <v>12</v>
      </c>
      <c r="N261">
        <v>0</v>
      </c>
    </row>
    <row r="262" spans="1:14">
      <c r="A262" t="s">
        <v>3274</v>
      </c>
      <c r="B262" t="s">
        <v>11739</v>
      </c>
      <c r="C262" t="s">
        <v>11419</v>
      </c>
      <c r="D262" t="s">
        <v>11416</v>
      </c>
      <c r="E262" t="s">
        <v>11413</v>
      </c>
      <c r="F262" t="s">
        <v>25</v>
      </c>
      <c r="G262" t="s">
        <v>5837</v>
      </c>
      <c r="H262" t="s">
        <v>11396</v>
      </c>
      <c r="I262">
        <v>798.57</v>
      </c>
      <c r="J262">
        <v>59</v>
      </c>
      <c r="K262" t="s">
        <v>19</v>
      </c>
      <c r="L262" t="s">
        <v>11410</v>
      </c>
      <c r="M262">
        <v>12</v>
      </c>
      <c r="N262">
        <v>1</v>
      </c>
    </row>
    <row r="263" spans="1:14">
      <c r="A263" t="s">
        <v>5768</v>
      </c>
      <c r="B263" t="s">
        <v>11740</v>
      </c>
      <c r="C263" t="s">
        <v>11393</v>
      </c>
      <c r="D263" t="s">
        <v>11394</v>
      </c>
      <c r="E263" t="s">
        <v>11413</v>
      </c>
      <c r="F263" t="s">
        <v>25</v>
      </c>
      <c r="G263" t="s">
        <v>1075</v>
      </c>
      <c r="H263" t="s">
        <v>11402</v>
      </c>
      <c r="I263">
        <v>227.12</v>
      </c>
      <c r="J263">
        <v>32</v>
      </c>
      <c r="K263" t="s">
        <v>19</v>
      </c>
      <c r="L263" t="s">
        <v>11466</v>
      </c>
      <c r="M263">
        <v>36</v>
      </c>
      <c r="N263">
        <v>0</v>
      </c>
    </row>
    <row r="264" spans="1:14">
      <c r="A264" t="s">
        <v>5344</v>
      </c>
      <c r="B264" t="s">
        <v>11741</v>
      </c>
      <c r="C264" t="s">
        <v>11419</v>
      </c>
      <c r="D264" t="s">
        <v>11416</v>
      </c>
      <c r="E264" t="s">
        <v>11395</v>
      </c>
      <c r="F264" t="s">
        <v>58</v>
      </c>
      <c r="G264" t="s">
        <v>6817</v>
      </c>
      <c r="H264" t="s">
        <v>11396</v>
      </c>
      <c r="I264">
        <v>2467.65</v>
      </c>
      <c r="J264">
        <v>26</v>
      </c>
      <c r="K264" t="s">
        <v>19</v>
      </c>
      <c r="L264" t="s">
        <v>11410</v>
      </c>
      <c r="M264">
        <v>12</v>
      </c>
      <c r="N264">
        <v>1</v>
      </c>
    </row>
    <row r="265" spans="1:14">
      <c r="A265" t="s">
        <v>2319</v>
      </c>
      <c r="B265" t="s">
        <v>11742</v>
      </c>
      <c r="C265" t="s">
        <v>11399</v>
      </c>
      <c r="D265" t="s">
        <v>11400</v>
      </c>
      <c r="E265" t="s">
        <v>11401</v>
      </c>
      <c r="F265" t="s">
        <v>100</v>
      </c>
      <c r="G265" t="s">
        <v>1419</v>
      </c>
      <c r="H265" t="s">
        <v>11420</v>
      </c>
      <c r="I265">
        <v>6782.13</v>
      </c>
      <c r="J265">
        <v>6</v>
      </c>
      <c r="K265" t="s">
        <v>37</v>
      </c>
      <c r="L265" t="s">
        <v>11466</v>
      </c>
      <c r="M265">
        <v>12</v>
      </c>
      <c r="N265">
        <v>1</v>
      </c>
    </row>
    <row r="266" spans="1:14">
      <c r="A266" t="s">
        <v>3549</v>
      </c>
      <c r="B266" t="s">
        <v>11743</v>
      </c>
      <c r="C266" t="s">
        <v>11434</v>
      </c>
      <c r="D266" t="s">
        <v>11394</v>
      </c>
      <c r="E266" t="s">
        <v>11413</v>
      </c>
      <c r="F266" t="s">
        <v>33</v>
      </c>
      <c r="G266" t="s">
        <v>3865</v>
      </c>
      <c r="H266" t="s">
        <v>11402</v>
      </c>
      <c r="I266">
        <v>652.4</v>
      </c>
      <c r="J266">
        <v>1</v>
      </c>
      <c r="K266" t="s">
        <v>19</v>
      </c>
      <c r="L266" t="s">
        <v>11444</v>
      </c>
      <c r="M266">
        <v>24</v>
      </c>
      <c r="N266">
        <v>0</v>
      </c>
    </row>
    <row r="267" spans="1:14">
      <c r="A267" t="s">
        <v>11744</v>
      </c>
      <c r="B267" t="s">
        <v>11745</v>
      </c>
      <c r="C267" t="s">
        <v>11405</v>
      </c>
      <c r="D267" t="s">
        <v>11416</v>
      </c>
      <c r="E267" t="s">
        <v>11413</v>
      </c>
      <c r="F267" t="s">
        <v>42</v>
      </c>
      <c r="G267" t="s">
        <v>3505</v>
      </c>
      <c r="H267" t="s">
        <v>11402</v>
      </c>
      <c r="I267">
        <v>778.76</v>
      </c>
      <c r="J267">
        <v>97</v>
      </c>
      <c r="K267" t="s">
        <v>19</v>
      </c>
      <c r="L267" t="s">
        <v>11397</v>
      </c>
      <c r="M267">
        <v>36</v>
      </c>
      <c r="N267">
        <v>0</v>
      </c>
    </row>
    <row r="268" spans="1:14">
      <c r="A268" t="s">
        <v>11746</v>
      </c>
      <c r="B268" t="s">
        <v>11747</v>
      </c>
      <c r="C268" t="s">
        <v>11439</v>
      </c>
      <c r="D268" t="s">
        <v>11394</v>
      </c>
      <c r="E268" t="s">
        <v>11395</v>
      </c>
      <c r="F268" t="s">
        <v>33</v>
      </c>
      <c r="G268" t="s">
        <v>11748</v>
      </c>
      <c r="H268" t="s">
        <v>11453</v>
      </c>
      <c r="I268">
        <v>3323.4</v>
      </c>
      <c r="J268">
        <v>96</v>
      </c>
      <c r="K268" t="s">
        <v>19</v>
      </c>
      <c r="L268" t="s">
        <v>11437</v>
      </c>
      <c r="M268">
        <v>12</v>
      </c>
      <c r="N268">
        <v>0</v>
      </c>
    </row>
    <row r="269" spans="1:14">
      <c r="A269" t="s">
        <v>6099</v>
      </c>
      <c r="B269" t="s">
        <v>11749</v>
      </c>
      <c r="C269" t="s">
        <v>11434</v>
      </c>
      <c r="D269" t="s">
        <v>11416</v>
      </c>
      <c r="E269" t="s">
        <v>11413</v>
      </c>
      <c r="F269" t="s">
        <v>25</v>
      </c>
      <c r="G269" t="s">
        <v>11750</v>
      </c>
      <c r="H269" t="s">
        <v>11420</v>
      </c>
      <c r="I269">
        <v>491.32</v>
      </c>
      <c r="J269">
        <v>69</v>
      </c>
      <c r="K269" t="s">
        <v>19</v>
      </c>
      <c r="L269" t="s">
        <v>11496</v>
      </c>
      <c r="M269">
        <v>36</v>
      </c>
      <c r="N269">
        <v>1</v>
      </c>
    </row>
    <row r="270" spans="1:14">
      <c r="A270" t="s">
        <v>5522</v>
      </c>
      <c r="B270" t="s">
        <v>11751</v>
      </c>
      <c r="C270" t="s">
        <v>11419</v>
      </c>
      <c r="D270" t="s">
        <v>11424</v>
      </c>
      <c r="E270" t="s">
        <v>11413</v>
      </c>
      <c r="F270" t="s">
        <v>100</v>
      </c>
      <c r="G270" t="s">
        <v>3284</v>
      </c>
      <c r="H270" t="s">
        <v>11402</v>
      </c>
      <c r="I270">
        <v>471.8</v>
      </c>
      <c r="J270">
        <v>57</v>
      </c>
      <c r="K270" t="s">
        <v>19</v>
      </c>
      <c r="L270" t="s">
        <v>11425</v>
      </c>
      <c r="M270">
        <v>24</v>
      </c>
      <c r="N270">
        <v>0</v>
      </c>
    </row>
    <row r="271" spans="1:14">
      <c r="A271" t="s">
        <v>2790</v>
      </c>
      <c r="B271" t="s">
        <v>11752</v>
      </c>
      <c r="C271" t="s">
        <v>11439</v>
      </c>
      <c r="D271" t="s">
        <v>11409</v>
      </c>
      <c r="E271" t="s">
        <v>11401</v>
      </c>
      <c r="F271" t="s">
        <v>33</v>
      </c>
      <c r="G271" t="s">
        <v>11753</v>
      </c>
      <c r="H271" t="s">
        <v>11396</v>
      </c>
      <c r="I271">
        <v>14864.23</v>
      </c>
      <c r="J271">
        <v>30</v>
      </c>
      <c r="K271" t="s">
        <v>37</v>
      </c>
      <c r="L271" t="s">
        <v>11425</v>
      </c>
      <c r="M271">
        <v>24</v>
      </c>
      <c r="N271">
        <v>1</v>
      </c>
    </row>
    <row r="272" spans="1:14">
      <c r="A272" t="s">
        <v>11754</v>
      </c>
      <c r="B272" t="s">
        <v>11755</v>
      </c>
      <c r="C272" t="s">
        <v>11419</v>
      </c>
      <c r="D272" t="s">
        <v>11400</v>
      </c>
      <c r="E272" t="s">
        <v>11413</v>
      </c>
      <c r="F272" t="s">
        <v>33</v>
      </c>
      <c r="G272" t="s">
        <v>2105</v>
      </c>
      <c r="H272" t="s">
        <v>11402</v>
      </c>
      <c r="I272">
        <v>325.42</v>
      </c>
      <c r="J272">
        <v>12</v>
      </c>
      <c r="K272" t="s">
        <v>19</v>
      </c>
      <c r="L272" t="s">
        <v>11460</v>
      </c>
      <c r="M272">
        <v>12</v>
      </c>
      <c r="N272">
        <v>0</v>
      </c>
    </row>
    <row r="273" spans="1:14">
      <c r="A273" t="s">
        <v>5598</v>
      </c>
      <c r="B273" t="s">
        <v>11756</v>
      </c>
      <c r="C273" t="s">
        <v>11399</v>
      </c>
      <c r="D273" t="s">
        <v>11416</v>
      </c>
      <c r="E273" t="s">
        <v>11395</v>
      </c>
      <c r="F273" t="s">
        <v>58</v>
      </c>
      <c r="G273" t="s">
        <v>941</v>
      </c>
      <c r="H273" t="s">
        <v>11402</v>
      </c>
      <c r="I273">
        <v>2853.61</v>
      </c>
      <c r="J273">
        <v>49</v>
      </c>
      <c r="K273" t="s">
        <v>19</v>
      </c>
      <c r="L273" t="s">
        <v>11460</v>
      </c>
      <c r="M273">
        <v>24</v>
      </c>
      <c r="N273">
        <v>0</v>
      </c>
    </row>
    <row r="274" spans="1:14">
      <c r="A274" t="s">
        <v>7912</v>
      </c>
      <c r="B274" t="s">
        <v>11757</v>
      </c>
      <c r="C274" t="s">
        <v>11412</v>
      </c>
      <c r="D274" t="s">
        <v>11394</v>
      </c>
      <c r="E274" t="s">
        <v>11413</v>
      </c>
      <c r="F274" t="s">
        <v>33</v>
      </c>
      <c r="G274" t="s">
        <v>3028</v>
      </c>
      <c r="H274" t="s">
        <v>11453</v>
      </c>
      <c r="I274">
        <v>155.97</v>
      </c>
      <c r="K274" t="s">
        <v>19</v>
      </c>
      <c r="L274" t="s">
        <v>11397</v>
      </c>
      <c r="M274">
        <v>36</v>
      </c>
      <c r="N274">
        <v>0</v>
      </c>
    </row>
    <row r="275" spans="1:14">
      <c r="A275" t="s">
        <v>775</v>
      </c>
      <c r="B275" t="s">
        <v>11758</v>
      </c>
      <c r="C275" t="s">
        <v>11429</v>
      </c>
      <c r="D275" t="s">
        <v>11424</v>
      </c>
      <c r="E275" t="s">
        <v>11413</v>
      </c>
      <c r="F275" t="s">
        <v>100</v>
      </c>
      <c r="G275" t="s">
        <v>5655</v>
      </c>
      <c r="H275" t="s">
        <v>11396</v>
      </c>
      <c r="I275">
        <v>154.55000000000001</v>
      </c>
      <c r="J275">
        <v>27</v>
      </c>
      <c r="K275" t="s">
        <v>19</v>
      </c>
      <c r="L275" t="s">
        <v>11466</v>
      </c>
      <c r="M275">
        <v>36</v>
      </c>
      <c r="N275">
        <v>1</v>
      </c>
    </row>
    <row r="276" spans="1:14">
      <c r="A276" t="s">
        <v>5011</v>
      </c>
      <c r="B276" t="s">
        <v>11759</v>
      </c>
      <c r="C276" t="s">
        <v>11432</v>
      </c>
      <c r="D276" t="s">
        <v>11416</v>
      </c>
      <c r="E276" t="s">
        <v>11401</v>
      </c>
      <c r="F276" t="s">
        <v>33</v>
      </c>
      <c r="G276" t="s">
        <v>6963</v>
      </c>
      <c r="H276" t="s">
        <v>11420</v>
      </c>
      <c r="I276">
        <v>17265.05</v>
      </c>
      <c r="J276">
        <v>71</v>
      </c>
      <c r="K276" t="s">
        <v>53</v>
      </c>
      <c r="L276" t="s">
        <v>11466</v>
      </c>
      <c r="M276">
        <v>36</v>
      </c>
      <c r="N276">
        <v>1</v>
      </c>
    </row>
    <row r="277" spans="1:14">
      <c r="A277" t="s">
        <v>2163</v>
      </c>
      <c r="B277" t="s">
        <v>11760</v>
      </c>
      <c r="C277" t="s">
        <v>11419</v>
      </c>
      <c r="D277" t="s">
        <v>11409</v>
      </c>
      <c r="E277" t="s">
        <v>11401</v>
      </c>
      <c r="F277" t="s">
        <v>58</v>
      </c>
      <c r="G277" t="s">
        <v>7802</v>
      </c>
      <c r="H277" t="s">
        <v>11402</v>
      </c>
      <c r="I277">
        <v>11065.7</v>
      </c>
      <c r="J277">
        <v>84</v>
      </c>
      <c r="K277" t="s">
        <v>53</v>
      </c>
      <c r="L277" t="s">
        <v>11397</v>
      </c>
      <c r="M277">
        <v>24</v>
      </c>
      <c r="N277">
        <v>0</v>
      </c>
    </row>
    <row r="278" spans="1:14">
      <c r="A278" t="s">
        <v>5371</v>
      </c>
      <c r="B278" t="s">
        <v>11761</v>
      </c>
      <c r="C278" t="s">
        <v>11434</v>
      </c>
      <c r="D278" t="s">
        <v>11424</v>
      </c>
      <c r="E278" t="s">
        <v>11401</v>
      </c>
      <c r="F278" t="s">
        <v>42</v>
      </c>
      <c r="G278" t="s">
        <v>2009</v>
      </c>
      <c r="H278" t="s">
        <v>11396</v>
      </c>
      <c r="I278">
        <v>8528.31</v>
      </c>
      <c r="J278">
        <v>30</v>
      </c>
      <c r="K278" t="s">
        <v>37</v>
      </c>
      <c r="L278" t="s">
        <v>11403</v>
      </c>
      <c r="M278">
        <v>36</v>
      </c>
      <c r="N278">
        <v>1</v>
      </c>
    </row>
    <row r="279" spans="1:14">
      <c r="A279" t="s">
        <v>10223</v>
      </c>
      <c r="B279" t="s">
        <v>11762</v>
      </c>
      <c r="C279" t="s">
        <v>11408</v>
      </c>
      <c r="D279" t="s">
        <v>11424</v>
      </c>
      <c r="E279" t="s">
        <v>11395</v>
      </c>
      <c r="F279" t="s">
        <v>42</v>
      </c>
      <c r="G279" t="s">
        <v>1424</v>
      </c>
      <c r="H279" t="s">
        <v>11402</v>
      </c>
      <c r="I279">
        <v>910.92</v>
      </c>
      <c r="J279">
        <v>36</v>
      </c>
      <c r="K279" t="s">
        <v>53</v>
      </c>
      <c r="L279" t="s">
        <v>11422</v>
      </c>
      <c r="M279">
        <v>12</v>
      </c>
      <c r="N279">
        <v>0</v>
      </c>
    </row>
    <row r="280" spans="1:14">
      <c r="A280" t="s">
        <v>2491</v>
      </c>
      <c r="B280" t="s">
        <v>11763</v>
      </c>
      <c r="C280" t="s">
        <v>11405</v>
      </c>
      <c r="D280" t="s">
        <v>11416</v>
      </c>
      <c r="E280" t="s">
        <v>11395</v>
      </c>
      <c r="F280" t="s">
        <v>25</v>
      </c>
      <c r="G280" t="s">
        <v>8202</v>
      </c>
      <c r="H280" t="s">
        <v>11453</v>
      </c>
      <c r="I280">
        <v>3431.48</v>
      </c>
      <c r="J280">
        <v>70</v>
      </c>
      <c r="K280" t="s">
        <v>53</v>
      </c>
      <c r="L280" t="s">
        <v>11466</v>
      </c>
      <c r="M280">
        <v>12</v>
      </c>
      <c r="N280">
        <v>0</v>
      </c>
    </row>
    <row r="281" spans="1:14">
      <c r="A281" t="s">
        <v>3390</v>
      </c>
      <c r="B281" t="s">
        <v>11764</v>
      </c>
      <c r="C281" t="s">
        <v>11393</v>
      </c>
      <c r="D281" t="s">
        <v>11416</v>
      </c>
      <c r="E281" t="s">
        <v>11395</v>
      </c>
      <c r="F281" t="s">
        <v>25</v>
      </c>
      <c r="G281" t="s">
        <v>7073</v>
      </c>
      <c r="H281" t="s">
        <v>11402</v>
      </c>
      <c r="I281">
        <v>1619.98</v>
      </c>
      <c r="K281" t="s">
        <v>19</v>
      </c>
      <c r="L281" t="s">
        <v>11437</v>
      </c>
      <c r="M281">
        <v>36</v>
      </c>
      <c r="N281">
        <v>0</v>
      </c>
    </row>
    <row r="282" spans="1:14">
      <c r="A282" t="s">
        <v>11765</v>
      </c>
      <c r="B282" t="s">
        <v>11766</v>
      </c>
      <c r="C282" t="s">
        <v>11434</v>
      </c>
      <c r="D282" t="s">
        <v>11409</v>
      </c>
      <c r="E282" t="s">
        <v>11413</v>
      </c>
      <c r="F282" t="s">
        <v>33</v>
      </c>
      <c r="G282" t="s">
        <v>11767</v>
      </c>
      <c r="H282" t="s">
        <v>11420</v>
      </c>
      <c r="I282">
        <v>503.36</v>
      </c>
      <c r="J282">
        <v>12</v>
      </c>
      <c r="K282" t="s">
        <v>19</v>
      </c>
      <c r="L282" t="s">
        <v>11460</v>
      </c>
      <c r="M282">
        <v>36</v>
      </c>
      <c r="N282">
        <v>1</v>
      </c>
    </row>
    <row r="283" spans="1:14">
      <c r="A283" t="s">
        <v>11768</v>
      </c>
      <c r="B283" t="s">
        <v>11769</v>
      </c>
      <c r="C283" t="s">
        <v>11432</v>
      </c>
      <c r="D283" t="s">
        <v>11394</v>
      </c>
      <c r="E283" t="s">
        <v>11395</v>
      </c>
      <c r="F283" t="s">
        <v>58</v>
      </c>
      <c r="G283" t="s">
        <v>3132</v>
      </c>
      <c r="H283" t="s">
        <v>11402</v>
      </c>
      <c r="I283">
        <v>3414.85</v>
      </c>
      <c r="J283">
        <v>53</v>
      </c>
      <c r="K283" t="s">
        <v>53</v>
      </c>
      <c r="L283" t="s">
        <v>11435</v>
      </c>
      <c r="M283">
        <v>36</v>
      </c>
      <c r="N283">
        <v>0</v>
      </c>
    </row>
    <row r="284" spans="1:14">
      <c r="A284" t="s">
        <v>2970</v>
      </c>
      <c r="B284" t="s">
        <v>11770</v>
      </c>
      <c r="C284" t="s">
        <v>11429</v>
      </c>
      <c r="D284" t="s">
        <v>11394</v>
      </c>
      <c r="E284" t="s">
        <v>11395</v>
      </c>
      <c r="F284" t="s">
        <v>42</v>
      </c>
      <c r="G284" t="s">
        <v>10270</v>
      </c>
      <c r="H284" t="s">
        <v>11402</v>
      </c>
      <c r="I284">
        <v>2527.7800000000002</v>
      </c>
      <c r="J284">
        <v>19</v>
      </c>
      <c r="K284" t="s">
        <v>53</v>
      </c>
      <c r="L284" t="s">
        <v>11444</v>
      </c>
      <c r="M284">
        <v>12</v>
      </c>
      <c r="N284">
        <v>0</v>
      </c>
    </row>
    <row r="285" spans="1:14">
      <c r="A285" t="s">
        <v>1379</v>
      </c>
      <c r="B285" t="s">
        <v>11771</v>
      </c>
      <c r="C285" t="s">
        <v>11432</v>
      </c>
      <c r="D285" t="s">
        <v>11409</v>
      </c>
      <c r="E285" t="s">
        <v>11395</v>
      </c>
      <c r="F285" t="s">
        <v>100</v>
      </c>
      <c r="G285" t="s">
        <v>11772</v>
      </c>
      <c r="H285" t="s">
        <v>11402</v>
      </c>
      <c r="I285">
        <v>1727.31</v>
      </c>
      <c r="J285">
        <v>50</v>
      </c>
      <c r="K285" t="s">
        <v>19</v>
      </c>
      <c r="L285" t="s">
        <v>11417</v>
      </c>
      <c r="M285">
        <v>24</v>
      </c>
      <c r="N285">
        <v>0</v>
      </c>
    </row>
    <row r="286" spans="1:14">
      <c r="A286" t="s">
        <v>402</v>
      </c>
      <c r="B286" t="s">
        <v>11773</v>
      </c>
      <c r="C286" t="s">
        <v>11399</v>
      </c>
      <c r="D286" t="s">
        <v>11400</v>
      </c>
      <c r="E286" t="s">
        <v>11395</v>
      </c>
      <c r="F286" t="s">
        <v>42</v>
      </c>
      <c r="G286" t="s">
        <v>11774</v>
      </c>
      <c r="H286" t="s">
        <v>11402</v>
      </c>
      <c r="I286">
        <v>3276.24</v>
      </c>
      <c r="J286">
        <v>16</v>
      </c>
      <c r="K286" t="s">
        <v>19</v>
      </c>
      <c r="L286" t="s">
        <v>11425</v>
      </c>
      <c r="M286">
        <v>12</v>
      </c>
      <c r="N286">
        <v>0</v>
      </c>
    </row>
    <row r="287" spans="1:14">
      <c r="A287" t="s">
        <v>3169</v>
      </c>
      <c r="B287" t="s">
        <v>11775</v>
      </c>
      <c r="C287" t="s">
        <v>11429</v>
      </c>
      <c r="D287" t="s">
        <v>11416</v>
      </c>
      <c r="E287" t="s">
        <v>11413</v>
      </c>
      <c r="F287" t="s">
        <v>100</v>
      </c>
      <c r="G287" t="s">
        <v>7678</v>
      </c>
      <c r="H287" t="s">
        <v>11402</v>
      </c>
      <c r="I287">
        <v>269.62</v>
      </c>
      <c r="J287">
        <v>34</v>
      </c>
      <c r="K287" t="s">
        <v>19</v>
      </c>
      <c r="L287" t="s">
        <v>11417</v>
      </c>
      <c r="M287">
        <v>12</v>
      </c>
      <c r="N287">
        <v>0</v>
      </c>
    </row>
    <row r="288" spans="1:14">
      <c r="A288" t="s">
        <v>3400</v>
      </c>
      <c r="B288" t="s">
        <v>11776</v>
      </c>
      <c r="C288" t="s">
        <v>11432</v>
      </c>
      <c r="D288" t="s">
        <v>11424</v>
      </c>
      <c r="E288" t="s">
        <v>11413</v>
      </c>
      <c r="F288" t="s">
        <v>25</v>
      </c>
      <c r="G288" t="s">
        <v>856</v>
      </c>
      <c r="H288" t="s">
        <v>11420</v>
      </c>
      <c r="I288">
        <v>116.94</v>
      </c>
      <c r="J288">
        <v>39</v>
      </c>
      <c r="K288" t="s">
        <v>19</v>
      </c>
      <c r="L288" t="s">
        <v>11406</v>
      </c>
      <c r="M288">
        <v>36</v>
      </c>
      <c r="N288">
        <v>1</v>
      </c>
    </row>
    <row r="289" spans="1:14">
      <c r="A289" t="s">
        <v>11152</v>
      </c>
      <c r="B289" t="s">
        <v>11777</v>
      </c>
      <c r="C289" t="s">
        <v>11399</v>
      </c>
      <c r="D289" t="s">
        <v>11416</v>
      </c>
      <c r="E289" t="s">
        <v>11401</v>
      </c>
      <c r="F289" t="s">
        <v>33</v>
      </c>
      <c r="G289" t="s">
        <v>2237</v>
      </c>
      <c r="H289" t="s">
        <v>11396</v>
      </c>
      <c r="I289">
        <v>15938.7</v>
      </c>
      <c r="K289" t="s">
        <v>37</v>
      </c>
      <c r="L289" t="s">
        <v>11444</v>
      </c>
      <c r="M289">
        <v>24</v>
      </c>
      <c r="N289">
        <v>1</v>
      </c>
    </row>
    <row r="290" spans="1:14">
      <c r="A290" t="s">
        <v>4753</v>
      </c>
      <c r="B290" t="s">
        <v>11778</v>
      </c>
      <c r="C290" t="s">
        <v>11412</v>
      </c>
      <c r="D290" t="s">
        <v>11424</v>
      </c>
      <c r="E290" t="s">
        <v>11395</v>
      </c>
      <c r="F290" t="s">
        <v>42</v>
      </c>
      <c r="G290" t="s">
        <v>11779</v>
      </c>
      <c r="H290" t="s">
        <v>11402</v>
      </c>
      <c r="I290">
        <v>2521.62</v>
      </c>
      <c r="J290">
        <v>26</v>
      </c>
      <c r="K290" t="s">
        <v>19</v>
      </c>
      <c r="L290" t="s">
        <v>11425</v>
      </c>
      <c r="M290">
        <v>24</v>
      </c>
      <c r="N290">
        <v>0</v>
      </c>
    </row>
    <row r="291" spans="1:14">
      <c r="A291" t="s">
        <v>6306</v>
      </c>
      <c r="B291" t="s">
        <v>11780</v>
      </c>
      <c r="C291" t="s">
        <v>11393</v>
      </c>
      <c r="D291" t="s">
        <v>11394</v>
      </c>
      <c r="E291" t="s">
        <v>11395</v>
      </c>
      <c r="F291" t="s">
        <v>42</v>
      </c>
      <c r="G291" t="s">
        <v>1496</v>
      </c>
      <c r="H291" t="s">
        <v>11402</v>
      </c>
      <c r="I291">
        <v>1617.46</v>
      </c>
      <c r="J291">
        <v>7</v>
      </c>
      <c r="K291" t="s">
        <v>19</v>
      </c>
      <c r="L291" t="s">
        <v>11460</v>
      </c>
      <c r="M291">
        <v>24</v>
      </c>
      <c r="N291">
        <v>0</v>
      </c>
    </row>
    <row r="292" spans="1:14">
      <c r="A292" t="s">
        <v>3403</v>
      </c>
      <c r="B292" t="s">
        <v>11781</v>
      </c>
      <c r="C292" t="s">
        <v>11399</v>
      </c>
      <c r="D292" t="s">
        <v>11394</v>
      </c>
      <c r="E292" t="s">
        <v>11401</v>
      </c>
      <c r="F292" t="s">
        <v>42</v>
      </c>
      <c r="G292" t="s">
        <v>5301</v>
      </c>
      <c r="H292" t="s">
        <v>11396</v>
      </c>
      <c r="I292">
        <v>13241.41</v>
      </c>
      <c r="K292" t="s">
        <v>53</v>
      </c>
      <c r="L292" t="s">
        <v>11435</v>
      </c>
      <c r="M292">
        <v>24</v>
      </c>
      <c r="N292">
        <v>1</v>
      </c>
    </row>
    <row r="293" spans="1:14">
      <c r="A293" t="s">
        <v>3625</v>
      </c>
      <c r="B293" t="s">
        <v>11782</v>
      </c>
      <c r="C293" t="s">
        <v>11412</v>
      </c>
      <c r="D293" t="s">
        <v>11424</v>
      </c>
      <c r="E293" t="s">
        <v>11413</v>
      </c>
      <c r="F293" t="s">
        <v>42</v>
      </c>
      <c r="G293" t="s">
        <v>1726</v>
      </c>
      <c r="H293" t="s">
        <v>11402</v>
      </c>
      <c r="I293">
        <v>239.21</v>
      </c>
      <c r="J293">
        <v>58</v>
      </c>
      <c r="K293" t="s">
        <v>19</v>
      </c>
      <c r="L293" t="s">
        <v>11460</v>
      </c>
      <c r="M293">
        <v>12</v>
      </c>
      <c r="N293">
        <v>0</v>
      </c>
    </row>
    <row r="294" spans="1:14">
      <c r="A294" t="s">
        <v>3071</v>
      </c>
      <c r="B294" t="s">
        <v>11783</v>
      </c>
      <c r="C294" t="s">
        <v>11408</v>
      </c>
      <c r="D294" t="s">
        <v>11424</v>
      </c>
      <c r="E294" t="s">
        <v>11395</v>
      </c>
      <c r="F294" t="s">
        <v>42</v>
      </c>
      <c r="G294" t="s">
        <v>695</v>
      </c>
      <c r="H294" t="s">
        <v>11402</v>
      </c>
      <c r="I294">
        <v>2989.8</v>
      </c>
      <c r="J294">
        <v>45</v>
      </c>
      <c r="K294" t="s">
        <v>53</v>
      </c>
      <c r="L294" t="s">
        <v>11414</v>
      </c>
      <c r="M294">
        <v>24</v>
      </c>
      <c r="N294">
        <v>0</v>
      </c>
    </row>
    <row r="295" spans="1:14">
      <c r="A295" t="s">
        <v>4151</v>
      </c>
      <c r="B295" t="s">
        <v>11784</v>
      </c>
      <c r="C295" t="s">
        <v>11408</v>
      </c>
      <c r="D295" t="s">
        <v>11409</v>
      </c>
      <c r="E295" t="s">
        <v>11395</v>
      </c>
      <c r="F295" t="s">
        <v>58</v>
      </c>
      <c r="G295" t="s">
        <v>5414</v>
      </c>
      <c r="H295" t="s">
        <v>11402</v>
      </c>
      <c r="I295">
        <v>1285.47</v>
      </c>
      <c r="J295">
        <v>50</v>
      </c>
      <c r="K295" t="s">
        <v>53</v>
      </c>
      <c r="L295" t="s">
        <v>11403</v>
      </c>
      <c r="M295">
        <v>36</v>
      </c>
      <c r="N295">
        <v>0</v>
      </c>
    </row>
    <row r="296" spans="1:14">
      <c r="A296" t="s">
        <v>556</v>
      </c>
      <c r="B296" t="s">
        <v>11785</v>
      </c>
      <c r="C296" t="s">
        <v>11429</v>
      </c>
      <c r="D296" t="s">
        <v>11416</v>
      </c>
      <c r="E296" t="s">
        <v>11413</v>
      </c>
      <c r="F296" t="s">
        <v>42</v>
      </c>
      <c r="G296" t="s">
        <v>6652</v>
      </c>
      <c r="H296" t="s">
        <v>11402</v>
      </c>
      <c r="I296">
        <v>318.67</v>
      </c>
      <c r="K296" t="s">
        <v>19</v>
      </c>
      <c r="L296" t="s">
        <v>11437</v>
      </c>
      <c r="M296">
        <v>36</v>
      </c>
      <c r="N296">
        <v>0</v>
      </c>
    </row>
    <row r="297" spans="1:14">
      <c r="A297" t="s">
        <v>339</v>
      </c>
      <c r="B297" t="s">
        <v>11786</v>
      </c>
      <c r="C297" t="s">
        <v>11439</v>
      </c>
      <c r="D297" t="s">
        <v>11416</v>
      </c>
      <c r="E297" t="s">
        <v>11395</v>
      </c>
      <c r="F297" t="s">
        <v>33</v>
      </c>
      <c r="G297" t="s">
        <v>2784</v>
      </c>
      <c r="H297" t="s">
        <v>11453</v>
      </c>
      <c r="I297">
        <v>3710.6</v>
      </c>
      <c r="K297" t="s">
        <v>53</v>
      </c>
      <c r="L297" t="s">
        <v>11496</v>
      </c>
      <c r="M297">
        <v>24</v>
      </c>
      <c r="N297">
        <v>0</v>
      </c>
    </row>
    <row r="298" spans="1:14">
      <c r="A298" t="s">
        <v>1637</v>
      </c>
      <c r="B298" t="s">
        <v>11787</v>
      </c>
      <c r="C298" t="s">
        <v>11439</v>
      </c>
      <c r="D298" t="s">
        <v>11394</v>
      </c>
      <c r="E298" t="s">
        <v>11395</v>
      </c>
      <c r="F298" t="s">
        <v>33</v>
      </c>
      <c r="G298" t="s">
        <v>3487</v>
      </c>
      <c r="H298" t="s">
        <v>11402</v>
      </c>
      <c r="I298">
        <v>894.35</v>
      </c>
      <c r="J298">
        <v>40</v>
      </c>
      <c r="K298" t="s">
        <v>19</v>
      </c>
      <c r="L298" t="s">
        <v>11441</v>
      </c>
      <c r="M298">
        <v>24</v>
      </c>
      <c r="N298">
        <v>0</v>
      </c>
    </row>
    <row r="299" spans="1:14">
      <c r="A299" t="s">
        <v>4885</v>
      </c>
      <c r="B299" t="s">
        <v>11788</v>
      </c>
      <c r="C299" t="s">
        <v>11408</v>
      </c>
      <c r="D299" t="s">
        <v>11416</v>
      </c>
      <c r="E299" t="s">
        <v>11401</v>
      </c>
      <c r="F299" t="s">
        <v>33</v>
      </c>
      <c r="G299" t="s">
        <v>3119</v>
      </c>
      <c r="H299" t="s">
        <v>11402</v>
      </c>
      <c r="I299">
        <v>17803.38</v>
      </c>
      <c r="J299">
        <v>78</v>
      </c>
      <c r="K299" t="s">
        <v>37</v>
      </c>
      <c r="L299" t="s">
        <v>11435</v>
      </c>
      <c r="M299">
        <v>12</v>
      </c>
      <c r="N299">
        <v>0</v>
      </c>
    </row>
    <row r="300" spans="1:14">
      <c r="A300" t="s">
        <v>6337</v>
      </c>
      <c r="B300" t="s">
        <v>11789</v>
      </c>
      <c r="C300" t="s">
        <v>11434</v>
      </c>
      <c r="D300" t="s">
        <v>11394</v>
      </c>
      <c r="E300" t="s">
        <v>11401</v>
      </c>
      <c r="F300" t="s">
        <v>42</v>
      </c>
      <c r="G300" t="s">
        <v>1992</v>
      </c>
      <c r="H300" t="s">
        <v>11420</v>
      </c>
      <c r="I300">
        <v>13968.27</v>
      </c>
      <c r="K300" t="s">
        <v>53</v>
      </c>
      <c r="L300" t="s">
        <v>11430</v>
      </c>
      <c r="M300">
        <v>24</v>
      </c>
      <c r="N300">
        <v>1</v>
      </c>
    </row>
    <row r="301" spans="1:14">
      <c r="A301" t="s">
        <v>1835</v>
      </c>
      <c r="B301" t="s">
        <v>11790</v>
      </c>
      <c r="C301" t="s">
        <v>11405</v>
      </c>
      <c r="D301" t="s">
        <v>11416</v>
      </c>
      <c r="E301" t="s">
        <v>11413</v>
      </c>
      <c r="F301" t="s">
        <v>58</v>
      </c>
      <c r="G301" t="s">
        <v>4656</v>
      </c>
      <c r="H301" t="s">
        <v>11402</v>
      </c>
      <c r="I301">
        <v>288.89999999999998</v>
      </c>
      <c r="J301">
        <v>52</v>
      </c>
      <c r="K301" t="s">
        <v>19</v>
      </c>
      <c r="L301" t="s">
        <v>11437</v>
      </c>
      <c r="M301">
        <v>12</v>
      </c>
      <c r="N301">
        <v>0</v>
      </c>
    </row>
    <row r="302" spans="1:14">
      <c r="A302" t="s">
        <v>7088</v>
      </c>
      <c r="B302" t="s">
        <v>11791</v>
      </c>
      <c r="C302" t="s">
        <v>11419</v>
      </c>
      <c r="D302" t="s">
        <v>11400</v>
      </c>
      <c r="E302" t="s">
        <v>11413</v>
      </c>
      <c r="F302" t="s">
        <v>42</v>
      </c>
      <c r="G302" t="s">
        <v>1932</v>
      </c>
      <c r="H302" t="s">
        <v>11402</v>
      </c>
      <c r="I302">
        <v>272.75</v>
      </c>
      <c r="J302">
        <v>51</v>
      </c>
      <c r="K302" t="s">
        <v>19</v>
      </c>
      <c r="L302" t="s">
        <v>11410</v>
      </c>
      <c r="M302">
        <v>24</v>
      </c>
      <c r="N302">
        <v>0</v>
      </c>
    </row>
    <row r="303" spans="1:14">
      <c r="A303" t="s">
        <v>1587</v>
      </c>
      <c r="B303" t="s">
        <v>11792</v>
      </c>
      <c r="C303" t="s">
        <v>11429</v>
      </c>
      <c r="D303" t="s">
        <v>11400</v>
      </c>
      <c r="E303" t="s">
        <v>11395</v>
      </c>
      <c r="F303" t="s">
        <v>100</v>
      </c>
      <c r="G303" t="s">
        <v>3627</v>
      </c>
      <c r="H303" t="s">
        <v>11420</v>
      </c>
      <c r="I303">
        <v>923.24</v>
      </c>
      <c r="J303">
        <v>13</v>
      </c>
      <c r="K303" t="s">
        <v>53</v>
      </c>
      <c r="L303" t="s">
        <v>11435</v>
      </c>
      <c r="M303">
        <v>36</v>
      </c>
      <c r="N303">
        <v>1</v>
      </c>
    </row>
    <row r="304" spans="1:14">
      <c r="A304" t="s">
        <v>10396</v>
      </c>
      <c r="B304" t="s">
        <v>11793</v>
      </c>
      <c r="C304" t="s">
        <v>11399</v>
      </c>
      <c r="D304" t="s">
        <v>11400</v>
      </c>
      <c r="E304" t="s">
        <v>11413</v>
      </c>
      <c r="F304" t="s">
        <v>42</v>
      </c>
      <c r="G304" t="s">
        <v>950</v>
      </c>
      <c r="H304" t="s">
        <v>11453</v>
      </c>
      <c r="I304">
        <v>232.9</v>
      </c>
      <c r="J304">
        <v>56</v>
      </c>
      <c r="K304" t="s">
        <v>19</v>
      </c>
      <c r="L304" t="s">
        <v>11422</v>
      </c>
      <c r="M304">
        <v>24</v>
      </c>
      <c r="N304">
        <v>0</v>
      </c>
    </row>
    <row r="305" spans="1:14">
      <c r="A305" t="s">
        <v>2099</v>
      </c>
      <c r="B305" t="s">
        <v>11794</v>
      </c>
      <c r="C305" t="s">
        <v>11408</v>
      </c>
      <c r="D305" t="s">
        <v>11400</v>
      </c>
      <c r="E305" t="s">
        <v>11395</v>
      </c>
      <c r="F305" t="s">
        <v>58</v>
      </c>
      <c r="G305" t="s">
        <v>3656</v>
      </c>
      <c r="H305" t="s">
        <v>11402</v>
      </c>
      <c r="I305">
        <v>3455.66</v>
      </c>
      <c r="K305" t="s">
        <v>53</v>
      </c>
      <c r="L305" t="s">
        <v>11496</v>
      </c>
      <c r="M305">
        <v>36</v>
      </c>
      <c r="N305">
        <v>0</v>
      </c>
    </row>
    <row r="306" spans="1:14">
      <c r="A306" t="s">
        <v>2831</v>
      </c>
      <c r="B306" t="s">
        <v>11795</v>
      </c>
      <c r="C306" t="s">
        <v>11439</v>
      </c>
      <c r="D306" t="s">
        <v>11416</v>
      </c>
      <c r="E306" t="s">
        <v>11401</v>
      </c>
      <c r="F306" t="s">
        <v>42</v>
      </c>
      <c r="G306" t="s">
        <v>1385</v>
      </c>
      <c r="H306" t="s">
        <v>11402</v>
      </c>
      <c r="I306">
        <v>10351.530000000001</v>
      </c>
      <c r="J306">
        <v>91</v>
      </c>
      <c r="K306" t="s">
        <v>53</v>
      </c>
      <c r="L306" t="s">
        <v>11417</v>
      </c>
      <c r="M306">
        <v>24</v>
      </c>
      <c r="N306">
        <v>0</v>
      </c>
    </row>
    <row r="307" spans="1:14">
      <c r="A307" t="s">
        <v>6474</v>
      </c>
      <c r="B307" t="s">
        <v>11796</v>
      </c>
      <c r="C307" t="s">
        <v>11393</v>
      </c>
      <c r="D307" t="s">
        <v>11394</v>
      </c>
      <c r="E307" t="s">
        <v>11401</v>
      </c>
      <c r="F307" t="s">
        <v>58</v>
      </c>
      <c r="G307" t="s">
        <v>5663</v>
      </c>
      <c r="H307" t="s">
        <v>11420</v>
      </c>
      <c r="I307">
        <v>5194.29</v>
      </c>
      <c r="J307">
        <v>90</v>
      </c>
      <c r="K307" t="s">
        <v>37</v>
      </c>
      <c r="L307" t="s">
        <v>11403</v>
      </c>
      <c r="M307">
        <v>36</v>
      </c>
      <c r="N307">
        <v>1</v>
      </c>
    </row>
    <row r="308" spans="1:14">
      <c r="A308" t="s">
        <v>4616</v>
      </c>
      <c r="B308" t="s">
        <v>11797</v>
      </c>
      <c r="C308" t="s">
        <v>11393</v>
      </c>
      <c r="D308" t="s">
        <v>11424</v>
      </c>
      <c r="E308" t="s">
        <v>11395</v>
      </c>
      <c r="F308" t="s">
        <v>100</v>
      </c>
      <c r="G308" t="s">
        <v>1405</v>
      </c>
      <c r="H308" t="s">
        <v>11402</v>
      </c>
      <c r="I308">
        <v>3580.22</v>
      </c>
      <c r="J308">
        <v>22</v>
      </c>
      <c r="K308" t="s">
        <v>53</v>
      </c>
      <c r="L308" t="s">
        <v>11441</v>
      </c>
      <c r="M308">
        <v>24</v>
      </c>
      <c r="N308">
        <v>0</v>
      </c>
    </row>
    <row r="309" spans="1:14">
      <c r="A309" t="s">
        <v>2058</v>
      </c>
      <c r="B309" t="s">
        <v>11798</v>
      </c>
      <c r="C309" t="s">
        <v>11419</v>
      </c>
      <c r="D309" t="s">
        <v>11424</v>
      </c>
      <c r="E309" t="s">
        <v>11413</v>
      </c>
      <c r="F309" t="s">
        <v>33</v>
      </c>
      <c r="G309" t="s">
        <v>3330</v>
      </c>
      <c r="H309" t="s">
        <v>11453</v>
      </c>
      <c r="I309">
        <v>102.47</v>
      </c>
      <c r="J309">
        <v>97</v>
      </c>
      <c r="K309" t="s">
        <v>19</v>
      </c>
      <c r="L309" t="s">
        <v>11430</v>
      </c>
      <c r="M309">
        <v>24</v>
      </c>
      <c r="N309">
        <v>0</v>
      </c>
    </row>
    <row r="310" spans="1:14">
      <c r="A310" t="s">
        <v>2423</v>
      </c>
      <c r="B310" t="s">
        <v>11799</v>
      </c>
      <c r="C310" t="s">
        <v>11399</v>
      </c>
      <c r="D310" t="s">
        <v>11400</v>
      </c>
      <c r="E310" t="s">
        <v>11413</v>
      </c>
      <c r="F310" t="s">
        <v>42</v>
      </c>
      <c r="G310" t="s">
        <v>1517</v>
      </c>
      <c r="H310" t="s">
        <v>11420</v>
      </c>
      <c r="I310">
        <v>417.62</v>
      </c>
      <c r="K310" t="s">
        <v>19</v>
      </c>
      <c r="L310" t="s">
        <v>11435</v>
      </c>
      <c r="M310">
        <v>36</v>
      </c>
      <c r="N310">
        <v>1</v>
      </c>
    </row>
    <row r="311" spans="1:14">
      <c r="A311" t="s">
        <v>1325</v>
      </c>
      <c r="B311" t="s">
        <v>11800</v>
      </c>
      <c r="C311" t="s">
        <v>11439</v>
      </c>
      <c r="D311" t="s">
        <v>11416</v>
      </c>
      <c r="E311" t="s">
        <v>11413</v>
      </c>
      <c r="F311" t="s">
        <v>58</v>
      </c>
      <c r="G311" t="s">
        <v>2017</v>
      </c>
      <c r="H311" t="s">
        <v>11420</v>
      </c>
      <c r="I311">
        <v>125.7</v>
      </c>
      <c r="K311" t="s">
        <v>19</v>
      </c>
      <c r="L311" t="s">
        <v>11410</v>
      </c>
      <c r="M311">
        <v>12</v>
      </c>
      <c r="N311">
        <v>1</v>
      </c>
    </row>
    <row r="312" spans="1:14">
      <c r="A312" t="s">
        <v>7096</v>
      </c>
      <c r="B312" t="s">
        <v>11801</v>
      </c>
      <c r="C312" t="s">
        <v>11432</v>
      </c>
      <c r="D312" t="s">
        <v>11416</v>
      </c>
      <c r="E312" t="s">
        <v>11413</v>
      </c>
      <c r="F312" t="s">
        <v>33</v>
      </c>
      <c r="G312" t="s">
        <v>2486</v>
      </c>
      <c r="H312" t="s">
        <v>11420</v>
      </c>
      <c r="I312">
        <v>589.89</v>
      </c>
      <c r="J312">
        <v>73</v>
      </c>
      <c r="K312" t="s">
        <v>19</v>
      </c>
      <c r="L312" t="s">
        <v>11406</v>
      </c>
      <c r="M312">
        <v>36</v>
      </c>
      <c r="N312">
        <v>1</v>
      </c>
    </row>
    <row r="313" spans="1:14">
      <c r="A313" t="s">
        <v>7961</v>
      </c>
      <c r="B313" t="s">
        <v>11802</v>
      </c>
      <c r="C313" t="s">
        <v>11399</v>
      </c>
      <c r="D313" t="s">
        <v>11394</v>
      </c>
      <c r="E313" t="s">
        <v>11395</v>
      </c>
      <c r="F313" t="s">
        <v>25</v>
      </c>
      <c r="G313" t="s">
        <v>1267</v>
      </c>
      <c r="H313" t="s">
        <v>11402</v>
      </c>
      <c r="I313">
        <v>1016.53</v>
      </c>
      <c r="K313" t="s">
        <v>53</v>
      </c>
      <c r="L313" t="s">
        <v>11422</v>
      </c>
      <c r="M313">
        <v>24</v>
      </c>
      <c r="N313">
        <v>0</v>
      </c>
    </row>
    <row r="314" spans="1:14">
      <c r="A314" t="s">
        <v>10154</v>
      </c>
      <c r="B314" t="s">
        <v>11803</v>
      </c>
      <c r="C314" t="s">
        <v>11408</v>
      </c>
      <c r="D314" t="s">
        <v>11424</v>
      </c>
      <c r="E314" t="s">
        <v>11395</v>
      </c>
      <c r="F314" t="s">
        <v>100</v>
      </c>
      <c r="G314" t="s">
        <v>1385</v>
      </c>
      <c r="H314" t="s">
        <v>11420</v>
      </c>
      <c r="I314">
        <v>2758.57</v>
      </c>
      <c r="J314">
        <v>13</v>
      </c>
      <c r="K314" t="s">
        <v>53</v>
      </c>
      <c r="L314" t="s">
        <v>11430</v>
      </c>
      <c r="M314">
        <v>36</v>
      </c>
      <c r="N314">
        <v>1</v>
      </c>
    </row>
    <row r="315" spans="1:14">
      <c r="A315" t="s">
        <v>1911</v>
      </c>
      <c r="B315" t="s">
        <v>11804</v>
      </c>
      <c r="C315" t="s">
        <v>11408</v>
      </c>
      <c r="D315" t="s">
        <v>11409</v>
      </c>
      <c r="E315" t="s">
        <v>11401</v>
      </c>
      <c r="F315" t="s">
        <v>100</v>
      </c>
      <c r="G315" t="s">
        <v>6310</v>
      </c>
      <c r="H315" t="s">
        <v>11402</v>
      </c>
      <c r="I315">
        <v>17930.34</v>
      </c>
      <c r="J315">
        <v>45</v>
      </c>
      <c r="K315" t="s">
        <v>53</v>
      </c>
      <c r="L315" t="s">
        <v>11414</v>
      </c>
      <c r="M315">
        <v>36</v>
      </c>
      <c r="N315">
        <v>0</v>
      </c>
    </row>
    <row r="316" spans="1:14">
      <c r="A316" t="s">
        <v>11240</v>
      </c>
      <c r="B316" t="s">
        <v>11805</v>
      </c>
      <c r="C316" t="s">
        <v>11419</v>
      </c>
      <c r="D316" t="s">
        <v>11416</v>
      </c>
      <c r="E316" t="s">
        <v>11413</v>
      </c>
      <c r="F316" t="s">
        <v>100</v>
      </c>
      <c r="G316" t="s">
        <v>1621</v>
      </c>
      <c r="H316" t="s">
        <v>11453</v>
      </c>
      <c r="I316">
        <v>101.11</v>
      </c>
      <c r="J316">
        <v>3</v>
      </c>
      <c r="K316" t="s">
        <v>19</v>
      </c>
      <c r="L316" t="s">
        <v>11437</v>
      </c>
      <c r="M316">
        <v>36</v>
      </c>
      <c r="N316">
        <v>0</v>
      </c>
    </row>
    <row r="317" spans="1:14">
      <c r="A317" t="s">
        <v>2741</v>
      </c>
      <c r="B317" t="s">
        <v>11806</v>
      </c>
      <c r="C317" t="s">
        <v>11432</v>
      </c>
      <c r="D317" t="s">
        <v>11394</v>
      </c>
      <c r="E317" t="s">
        <v>11413</v>
      </c>
      <c r="F317" t="s">
        <v>25</v>
      </c>
      <c r="G317" t="s">
        <v>779</v>
      </c>
      <c r="H317" t="s">
        <v>11420</v>
      </c>
      <c r="I317">
        <v>107.91</v>
      </c>
      <c r="J317">
        <v>25</v>
      </c>
      <c r="K317" t="s">
        <v>19</v>
      </c>
      <c r="L317" t="s">
        <v>11417</v>
      </c>
      <c r="M317">
        <v>24</v>
      </c>
      <c r="N317">
        <v>1</v>
      </c>
    </row>
    <row r="318" spans="1:14">
      <c r="A318" t="s">
        <v>6733</v>
      </c>
      <c r="B318" t="s">
        <v>11807</v>
      </c>
      <c r="C318" t="s">
        <v>11439</v>
      </c>
      <c r="D318" t="s">
        <v>11424</v>
      </c>
      <c r="E318" t="s">
        <v>11395</v>
      </c>
      <c r="F318" t="s">
        <v>58</v>
      </c>
      <c r="G318" t="s">
        <v>5663</v>
      </c>
      <c r="H318" t="s">
        <v>11402</v>
      </c>
      <c r="I318">
        <v>3118.07</v>
      </c>
      <c r="J318">
        <v>78</v>
      </c>
      <c r="K318" t="s">
        <v>53</v>
      </c>
      <c r="L318" t="s">
        <v>11437</v>
      </c>
      <c r="M318">
        <v>24</v>
      </c>
      <c r="N318">
        <v>0</v>
      </c>
    </row>
    <row r="319" spans="1:14">
      <c r="A319" t="s">
        <v>4749</v>
      </c>
      <c r="B319" t="s">
        <v>11808</v>
      </c>
      <c r="C319" t="s">
        <v>11419</v>
      </c>
      <c r="D319" t="s">
        <v>11409</v>
      </c>
      <c r="E319" t="s">
        <v>11395</v>
      </c>
      <c r="F319" t="s">
        <v>58</v>
      </c>
      <c r="G319" t="s">
        <v>1879</v>
      </c>
      <c r="H319" t="s">
        <v>11402</v>
      </c>
      <c r="I319">
        <v>2273.98</v>
      </c>
      <c r="K319" t="s">
        <v>19</v>
      </c>
      <c r="L319" t="s">
        <v>11441</v>
      </c>
      <c r="M319">
        <v>36</v>
      </c>
      <c r="N319">
        <v>0</v>
      </c>
    </row>
    <row r="320" spans="1:14">
      <c r="A320" t="s">
        <v>533</v>
      </c>
      <c r="B320" t="s">
        <v>11809</v>
      </c>
      <c r="C320" t="s">
        <v>11439</v>
      </c>
      <c r="D320" t="s">
        <v>11424</v>
      </c>
      <c r="E320" t="s">
        <v>11401</v>
      </c>
      <c r="F320" t="s">
        <v>100</v>
      </c>
      <c r="G320" t="s">
        <v>2564</v>
      </c>
      <c r="H320" t="s">
        <v>11420</v>
      </c>
      <c r="I320">
        <v>4262.0600000000004</v>
      </c>
      <c r="J320">
        <v>73</v>
      </c>
      <c r="K320" t="s">
        <v>53</v>
      </c>
      <c r="L320" t="s">
        <v>11417</v>
      </c>
      <c r="M320">
        <v>12</v>
      </c>
      <c r="N320">
        <v>1</v>
      </c>
    </row>
    <row r="321" spans="1:14">
      <c r="A321" t="s">
        <v>786</v>
      </c>
      <c r="B321" t="s">
        <v>11810</v>
      </c>
      <c r="C321" t="s">
        <v>11399</v>
      </c>
      <c r="D321" t="s">
        <v>11424</v>
      </c>
      <c r="E321" t="s">
        <v>11413</v>
      </c>
      <c r="F321" t="s">
        <v>42</v>
      </c>
      <c r="G321" t="s">
        <v>1532</v>
      </c>
      <c r="H321" t="s">
        <v>11402</v>
      </c>
      <c r="I321">
        <v>523.98</v>
      </c>
      <c r="K321" t="s">
        <v>19</v>
      </c>
      <c r="L321" t="s">
        <v>11410</v>
      </c>
      <c r="M321">
        <v>36</v>
      </c>
      <c r="N321">
        <v>0</v>
      </c>
    </row>
    <row r="322" spans="1:14">
      <c r="A322" t="s">
        <v>4074</v>
      </c>
      <c r="B322" t="s">
        <v>11811</v>
      </c>
      <c r="C322" t="s">
        <v>11432</v>
      </c>
      <c r="D322" t="s">
        <v>11394</v>
      </c>
      <c r="E322" t="s">
        <v>11413</v>
      </c>
      <c r="F322" t="s">
        <v>42</v>
      </c>
      <c r="G322" t="s">
        <v>2981</v>
      </c>
      <c r="H322" t="s">
        <v>11402</v>
      </c>
      <c r="I322">
        <v>765.51</v>
      </c>
      <c r="J322">
        <v>27</v>
      </c>
      <c r="K322" t="s">
        <v>19</v>
      </c>
      <c r="L322" t="s">
        <v>11466</v>
      </c>
      <c r="M322">
        <v>24</v>
      </c>
      <c r="N322">
        <v>0</v>
      </c>
    </row>
    <row r="323" spans="1:14">
      <c r="A323" t="s">
        <v>11812</v>
      </c>
      <c r="B323" t="s">
        <v>11813</v>
      </c>
      <c r="C323" t="s">
        <v>11405</v>
      </c>
      <c r="D323" t="s">
        <v>11394</v>
      </c>
      <c r="E323" t="s">
        <v>11413</v>
      </c>
      <c r="F323" t="s">
        <v>42</v>
      </c>
      <c r="G323" t="s">
        <v>11814</v>
      </c>
      <c r="H323" t="s">
        <v>11402</v>
      </c>
      <c r="I323">
        <v>450.04</v>
      </c>
      <c r="J323">
        <v>24</v>
      </c>
      <c r="K323" t="s">
        <v>19</v>
      </c>
      <c r="L323" t="s">
        <v>11414</v>
      </c>
      <c r="M323">
        <v>24</v>
      </c>
      <c r="N323">
        <v>0</v>
      </c>
    </row>
    <row r="324" spans="1:14">
      <c r="A324" t="s">
        <v>6182</v>
      </c>
      <c r="B324" t="s">
        <v>11815</v>
      </c>
      <c r="C324" t="s">
        <v>11393</v>
      </c>
      <c r="D324" t="s">
        <v>11394</v>
      </c>
      <c r="E324" t="s">
        <v>11413</v>
      </c>
      <c r="F324" t="s">
        <v>100</v>
      </c>
      <c r="G324" t="s">
        <v>1460</v>
      </c>
      <c r="H324" t="s">
        <v>11402</v>
      </c>
      <c r="I324">
        <v>125.59</v>
      </c>
      <c r="J324">
        <v>49</v>
      </c>
      <c r="K324" t="s">
        <v>19</v>
      </c>
      <c r="L324" t="s">
        <v>11427</v>
      </c>
      <c r="M324">
        <v>24</v>
      </c>
      <c r="N324">
        <v>0</v>
      </c>
    </row>
    <row r="325" spans="1:14">
      <c r="A325" t="s">
        <v>7468</v>
      </c>
      <c r="B325" t="s">
        <v>11816</v>
      </c>
      <c r="C325" t="s">
        <v>11429</v>
      </c>
      <c r="D325" t="s">
        <v>11394</v>
      </c>
      <c r="E325" t="s">
        <v>11413</v>
      </c>
      <c r="F325" t="s">
        <v>25</v>
      </c>
      <c r="G325" t="s">
        <v>4769</v>
      </c>
      <c r="H325" t="s">
        <v>11402</v>
      </c>
      <c r="I325">
        <v>636.33000000000004</v>
      </c>
      <c r="J325">
        <v>95</v>
      </c>
      <c r="K325" t="s">
        <v>19</v>
      </c>
      <c r="L325" t="s">
        <v>11437</v>
      </c>
      <c r="M325">
        <v>24</v>
      </c>
      <c r="N325">
        <v>0</v>
      </c>
    </row>
    <row r="326" spans="1:14">
      <c r="A326" t="s">
        <v>3799</v>
      </c>
      <c r="B326" t="s">
        <v>11817</v>
      </c>
      <c r="C326" t="s">
        <v>11408</v>
      </c>
      <c r="D326" t="s">
        <v>11424</v>
      </c>
      <c r="E326" t="s">
        <v>11401</v>
      </c>
      <c r="F326" t="s">
        <v>100</v>
      </c>
      <c r="G326" t="s">
        <v>457</v>
      </c>
      <c r="H326" t="s">
        <v>11420</v>
      </c>
      <c r="I326">
        <v>7817.16</v>
      </c>
      <c r="K326" t="s">
        <v>37</v>
      </c>
      <c r="L326" t="s">
        <v>11425</v>
      </c>
      <c r="M326">
        <v>36</v>
      </c>
      <c r="N326">
        <v>1</v>
      </c>
    </row>
    <row r="327" spans="1:14">
      <c r="A327" t="s">
        <v>571</v>
      </c>
      <c r="B327" t="s">
        <v>11818</v>
      </c>
      <c r="C327" t="s">
        <v>11439</v>
      </c>
      <c r="D327" t="s">
        <v>11424</v>
      </c>
      <c r="E327" t="s">
        <v>11413</v>
      </c>
      <c r="F327" t="s">
        <v>100</v>
      </c>
      <c r="G327" t="s">
        <v>457</v>
      </c>
      <c r="H327" t="s">
        <v>11453</v>
      </c>
      <c r="I327">
        <v>662.8</v>
      </c>
      <c r="J327">
        <v>73</v>
      </c>
      <c r="K327" t="s">
        <v>19</v>
      </c>
      <c r="L327" t="s">
        <v>11422</v>
      </c>
      <c r="M327">
        <v>36</v>
      </c>
      <c r="N327">
        <v>0</v>
      </c>
    </row>
    <row r="328" spans="1:14">
      <c r="A328" t="s">
        <v>2516</v>
      </c>
      <c r="B328" t="s">
        <v>11819</v>
      </c>
      <c r="C328" t="s">
        <v>11439</v>
      </c>
      <c r="D328" t="s">
        <v>11409</v>
      </c>
      <c r="E328" t="s">
        <v>11395</v>
      </c>
      <c r="F328" t="s">
        <v>58</v>
      </c>
      <c r="G328" t="s">
        <v>238</v>
      </c>
      <c r="H328" t="s">
        <v>11453</v>
      </c>
      <c r="I328">
        <v>961.46</v>
      </c>
      <c r="K328" t="s">
        <v>19</v>
      </c>
      <c r="L328" t="s">
        <v>11403</v>
      </c>
      <c r="M328">
        <v>12</v>
      </c>
      <c r="N328">
        <v>0</v>
      </c>
    </row>
    <row r="329" spans="1:14">
      <c r="A329" t="s">
        <v>1339</v>
      </c>
      <c r="B329" t="s">
        <v>11820</v>
      </c>
      <c r="C329" t="s">
        <v>11429</v>
      </c>
      <c r="D329" t="s">
        <v>11409</v>
      </c>
      <c r="E329" t="s">
        <v>11413</v>
      </c>
      <c r="F329" t="s">
        <v>100</v>
      </c>
      <c r="G329" t="s">
        <v>1737</v>
      </c>
      <c r="H329" t="s">
        <v>11396</v>
      </c>
      <c r="I329">
        <v>599.03</v>
      </c>
      <c r="K329" t="s">
        <v>19</v>
      </c>
      <c r="L329" t="s">
        <v>11406</v>
      </c>
      <c r="M329">
        <v>36</v>
      </c>
      <c r="N329">
        <v>1</v>
      </c>
    </row>
    <row r="330" spans="1:14">
      <c r="A330" t="s">
        <v>1100</v>
      </c>
      <c r="B330" t="s">
        <v>11821</v>
      </c>
      <c r="C330" t="s">
        <v>11419</v>
      </c>
      <c r="D330" t="s">
        <v>11394</v>
      </c>
      <c r="E330" t="s">
        <v>11413</v>
      </c>
      <c r="F330" t="s">
        <v>42</v>
      </c>
      <c r="G330" t="s">
        <v>5332</v>
      </c>
      <c r="H330" t="s">
        <v>11420</v>
      </c>
      <c r="I330">
        <v>425.78</v>
      </c>
      <c r="J330">
        <v>29</v>
      </c>
      <c r="K330" t="s">
        <v>19</v>
      </c>
      <c r="L330" t="s">
        <v>11487</v>
      </c>
      <c r="M330">
        <v>24</v>
      </c>
      <c r="N330">
        <v>1</v>
      </c>
    </row>
    <row r="331" spans="1:14">
      <c r="A331" t="s">
        <v>2167</v>
      </c>
      <c r="B331" t="s">
        <v>11822</v>
      </c>
      <c r="C331" t="s">
        <v>11434</v>
      </c>
      <c r="D331" t="s">
        <v>11424</v>
      </c>
      <c r="E331" t="s">
        <v>11413</v>
      </c>
      <c r="F331" t="s">
        <v>42</v>
      </c>
      <c r="G331" t="s">
        <v>9248</v>
      </c>
      <c r="H331" t="s">
        <v>11402</v>
      </c>
      <c r="I331">
        <v>346.01</v>
      </c>
      <c r="J331">
        <v>59</v>
      </c>
      <c r="K331" t="s">
        <v>19</v>
      </c>
      <c r="L331" t="s">
        <v>11397</v>
      </c>
      <c r="M331">
        <v>36</v>
      </c>
      <c r="N331">
        <v>0</v>
      </c>
    </row>
    <row r="332" spans="1:14">
      <c r="A332" t="s">
        <v>7274</v>
      </c>
      <c r="B332" t="s">
        <v>11823</v>
      </c>
      <c r="C332" t="s">
        <v>11439</v>
      </c>
      <c r="D332" t="s">
        <v>11394</v>
      </c>
      <c r="E332" t="s">
        <v>11413</v>
      </c>
      <c r="F332" t="s">
        <v>42</v>
      </c>
      <c r="G332" t="s">
        <v>4131</v>
      </c>
      <c r="H332" t="s">
        <v>11402</v>
      </c>
      <c r="I332">
        <v>489.3</v>
      </c>
      <c r="J332">
        <v>9</v>
      </c>
      <c r="K332" t="s">
        <v>19</v>
      </c>
      <c r="L332" t="s">
        <v>11403</v>
      </c>
      <c r="M332">
        <v>36</v>
      </c>
      <c r="N332">
        <v>0</v>
      </c>
    </row>
    <row r="333" spans="1:14">
      <c r="A333" t="s">
        <v>553</v>
      </c>
      <c r="B333" t="s">
        <v>11824</v>
      </c>
      <c r="C333" t="s">
        <v>11429</v>
      </c>
      <c r="D333" t="s">
        <v>11416</v>
      </c>
      <c r="E333" t="s">
        <v>11395</v>
      </c>
      <c r="F333" t="s">
        <v>100</v>
      </c>
      <c r="G333" t="s">
        <v>3381</v>
      </c>
      <c r="H333" t="s">
        <v>11402</v>
      </c>
      <c r="I333">
        <v>1890.29</v>
      </c>
      <c r="J333">
        <v>88</v>
      </c>
      <c r="K333" t="s">
        <v>19</v>
      </c>
      <c r="L333" t="s">
        <v>11410</v>
      </c>
      <c r="M333">
        <v>36</v>
      </c>
      <c r="N333">
        <v>0</v>
      </c>
    </row>
    <row r="334" spans="1:14">
      <c r="A334" t="s">
        <v>11825</v>
      </c>
      <c r="B334" t="s">
        <v>11826</v>
      </c>
      <c r="C334" t="s">
        <v>11393</v>
      </c>
      <c r="D334" t="s">
        <v>11394</v>
      </c>
      <c r="E334" t="s">
        <v>11413</v>
      </c>
      <c r="F334" t="s">
        <v>100</v>
      </c>
      <c r="G334" t="s">
        <v>1192</v>
      </c>
      <c r="H334" t="s">
        <v>11420</v>
      </c>
      <c r="I334">
        <v>424.04</v>
      </c>
      <c r="K334" t="s">
        <v>19</v>
      </c>
      <c r="L334" t="s">
        <v>11496</v>
      </c>
      <c r="M334">
        <v>24</v>
      </c>
      <c r="N334">
        <v>1</v>
      </c>
    </row>
    <row r="335" spans="1:14">
      <c r="A335" t="s">
        <v>11827</v>
      </c>
      <c r="B335" t="s">
        <v>11828</v>
      </c>
      <c r="C335" t="s">
        <v>11412</v>
      </c>
      <c r="D335" t="s">
        <v>11400</v>
      </c>
      <c r="E335" t="s">
        <v>11401</v>
      </c>
      <c r="F335" t="s">
        <v>58</v>
      </c>
      <c r="G335" t="s">
        <v>2237</v>
      </c>
      <c r="H335" t="s">
        <v>11396</v>
      </c>
      <c r="I335">
        <v>9304.75</v>
      </c>
      <c r="J335">
        <v>63</v>
      </c>
      <c r="K335" t="s">
        <v>37</v>
      </c>
      <c r="L335" t="s">
        <v>11417</v>
      </c>
      <c r="M335">
        <v>12</v>
      </c>
      <c r="N335">
        <v>1</v>
      </c>
    </row>
    <row r="336" spans="1:14">
      <c r="A336" t="s">
        <v>4857</v>
      </c>
      <c r="B336" t="s">
        <v>11829</v>
      </c>
      <c r="C336" t="s">
        <v>11429</v>
      </c>
      <c r="D336" t="s">
        <v>11394</v>
      </c>
      <c r="E336" t="s">
        <v>11413</v>
      </c>
      <c r="F336" t="s">
        <v>33</v>
      </c>
      <c r="G336" t="s">
        <v>5301</v>
      </c>
      <c r="H336" t="s">
        <v>11402</v>
      </c>
      <c r="I336">
        <v>372.99</v>
      </c>
      <c r="J336">
        <v>73</v>
      </c>
      <c r="K336" t="s">
        <v>19</v>
      </c>
      <c r="L336" t="s">
        <v>11410</v>
      </c>
      <c r="M336">
        <v>24</v>
      </c>
      <c r="N336">
        <v>0</v>
      </c>
    </row>
    <row r="337" spans="1:14">
      <c r="A337" t="s">
        <v>943</v>
      </c>
      <c r="B337" t="s">
        <v>11830</v>
      </c>
      <c r="C337" t="s">
        <v>11408</v>
      </c>
      <c r="D337" t="s">
        <v>11409</v>
      </c>
      <c r="E337" t="s">
        <v>11413</v>
      </c>
      <c r="F337" t="s">
        <v>25</v>
      </c>
      <c r="G337" t="s">
        <v>11831</v>
      </c>
      <c r="H337" t="s">
        <v>11420</v>
      </c>
      <c r="I337">
        <v>457.3</v>
      </c>
      <c r="J337">
        <v>16</v>
      </c>
      <c r="K337" t="s">
        <v>19</v>
      </c>
      <c r="L337" t="s">
        <v>11397</v>
      </c>
      <c r="M337">
        <v>36</v>
      </c>
      <c r="N337">
        <v>1</v>
      </c>
    </row>
    <row r="338" spans="1:14">
      <c r="A338" t="s">
        <v>10350</v>
      </c>
      <c r="B338" t="s">
        <v>11832</v>
      </c>
      <c r="C338" t="s">
        <v>11399</v>
      </c>
      <c r="D338" t="s">
        <v>11400</v>
      </c>
      <c r="E338" t="s">
        <v>11395</v>
      </c>
      <c r="F338" t="s">
        <v>25</v>
      </c>
      <c r="G338" t="s">
        <v>3900</v>
      </c>
      <c r="H338" t="s">
        <v>11396</v>
      </c>
      <c r="I338">
        <v>1552.77</v>
      </c>
      <c r="J338">
        <v>89</v>
      </c>
      <c r="K338" t="s">
        <v>19</v>
      </c>
      <c r="L338" t="s">
        <v>11403</v>
      </c>
      <c r="M338">
        <v>24</v>
      </c>
      <c r="N338">
        <v>1</v>
      </c>
    </row>
    <row r="339" spans="1:14">
      <c r="A339" t="s">
        <v>7591</v>
      </c>
      <c r="B339" t="s">
        <v>11833</v>
      </c>
      <c r="C339" t="s">
        <v>11439</v>
      </c>
      <c r="D339" t="s">
        <v>11416</v>
      </c>
      <c r="E339" t="s">
        <v>11413</v>
      </c>
      <c r="F339" t="s">
        <v>33</v>
      </c>
      <c r="G339" t="s">
        <v>1828</v>
      </c>
      <c r="H339" t="s">
        <v>11420</v>
      </c>
      <c r="I339">
        <v>690.33</v>
      </c>
      <c r="K339" t="s">
        <v>19</v>
      </c>
      <c r="L339" t="s">
        <v>11422</v>
      </c>
      <c r="M339">
        <v>36</v>
      </c>
      <c r="N339">
        <v>1</v>
      </c>
    </row>
    <row r="340" spans="1:14">
      <c r="A340" t="s">
        <v>2577</v>
      </c>
      <c r="B340" t="s">
        <v>11834</v>
      </c>
      <c r="C340" t="s">
        <v>11399</v>
      </c>
      <c r="D340" t="s">
        <v>11394</v>
      </c>
      <c r="E340" t="s">
        <v>11395</v>
      </c>
      <c r="F340" t="s">
        <v>58</v>
      </c>
      <c r="G340" t="s">
        <v>2229</v>
      </c>
      <c r="H340" t="s">
        <v>11402</v>
      </c>
      <c r="I340">
        <v>2197.5500000000002</v>
      </c>
      <c r="K340" t="s">
        <v>19</v>
      </c>
      <c r="L340" t="s">
        <v>11406</v>
      </c>
      <c r="M340">
        <v>36</v>
      </c>
      <c r="N340">
        <v>0</v>
      </c>
    </row>
    <row r="341" spans="1:14">
      <c r="A341" t="s">
        <v>3032</v>
      </c>
      <c r="B341" t="s">
        <v>11835</v>
      </c>
      <c r="C341" t="s">
        <v>11432</v>
      </c>
      <c r="D341" t="s">
        <v>11400</v>
      </c>
      <c r="E341" t="s">
        <v>11395</v>
      </c>
      <c r="F341" t="s">
        <v>33</v>
      </c>
      <c r="G341" t="s">
        <v>7425</v>
      </c>
      <c r="H341" t="s">
        <v>11420</v>
      </c>
      <c r="I341">
        <v>2240.15</v>
      </c>
      <c r="J341">
        <v>45</v>
      </c>
      <c r="K341" t="s">
        <v>19</v>
      </c>
      <c r="L341" t="s">
        <v>11427</v>
      </c>
      <c r="M341">
        <v>36</v>
      </c>
      <c r="N341">
        <v>1</v>
      </c>
    </row>
    <row r="342" spans="1:14">
      <c r="A342" t="s">
        <v>391</v>
      </c>
      <c r="B342" t="s">
        <v>11836</v>
      </c>
      <c r="C342" t="s">
        <v>11405</v>
      </c>
      <c r="D342" t="s">
        <v>11400</v>
      </c>
      <c r="E342" t="s">
        <v>11413</v>
      </c>
      <c r="F342" t="s">
        <v>25</v>
      </c>
      <c r="G342" t="s">
        <v>3645</v>
      </c>
      <c r="H342" t="s">
        <v>11420</v>
      </c>
      <c r="I342">
        <v>123.42</v>
      </c>
      <c r="J342">
        <v>4</v>
      </c>
      <c r="K342" t="s">
        <v>19</v>
      </c>
      <c r="L342" t="s">
        <v>11466</v>
      </c>
      <c r="M342">
        <v>36</v>
      </c>
      <c r="N342">
        <v>1</v>
      </c>
    </row>
    <row r="343" spans="1:14">
      <c r="A343" t="s">
        <v>1868</v>
      </c>
      <c r="B343" t="s">
        <v>11837</v>
      </c>
      <c r="C343" t="s">
        <v>11412</v>
      </c>
      <c r="D343" t="s">
        <v>11416</v>
      </c>
      <c r="E343" t="s">
        <v>11395</v>
      </c>
      <c r="F343" t="s">
        <v>100</v>
      </c>
      <c r="G343" t="s">
        <v>599</v>
      </c>
      <c r="H343" t="s">
        <v>11396</v>
      </c>
      <c r="I343">
        <v>2287.8000000000002</v>
      </c>
      <c r="J343">
        <v>10</v>
      </c>
      <c r="K343" t="s">
        <v>53</v>
      </c>
      <c r="L343" t="s">
        <v>11435</v>
      </c>
      <c r="M343">
        <v>24</v>
      </c>
      <c r="N343">
        <v>1</v>
      </c>
    </row>
    <row r="344" spans="1:14">
      <c r="A344" t="s">
        <v>6782</v>
      </c>
      <c r="B344" t="s">
        <v>11838</v>
      </c>
      <c r="C344" t="s">
        <v>11412</v>
      </c>
      <c r="D344" t="s">
        <v>11400</v>
      </c>
      <c r="E344" t="s">
        <v>11401</v>
      </c>
      <c r="F344" t="s">
        <v>100</v>
      </c>
      <c r="G344" t="s">
        <v>5358</v>
      </c>
      <c r="H344" t="s">
        <v>11453</v>
      </c>
      <c r="I344">
        <v>11490.47</v>
      </c>
      <c r="J344">
        <v>1</v>
      </c>
      <c r="K344" t="s">
        <v>53</v>
      </c>
      <c r="L344" t="s">
        <v>11410</v>
      </c>
      <c r="M344">
        <v>24</v>
      </c>
      <c r="N344">
        <v>0</v>
      </c>
    </row>
    <row r="345" spans="1:14">
      <c r="A345" t="s">
        <v>2095</v>
      </c>
      <c r="B345" t="s">
        <v>11839</v>
      </c>
      <c r="C345" t="s">
        <v>11408</v>
      </c>
      <c r="D345" t="s">
        <v>11424</v>
      </c>
      <c r="E345" t="s">
        <v>11401</v>
      </c>
      <c r="F345" t="s">
        <v>33</v>
      </c>
      <c r="G345" t="s">
        <v>2868</v>
      </c>
      <c r="H345" t="s">
        <v>11420</v>
      </c>
      <c r="I345">
        <v>8256.99</v>
      </c>
      <c r="J345">
        <v>100</v>
      </c>
      <c r="K345" t="s">
        <v>37</v>
      </c>
      <c r="L345" t="s">
        <v>11430</v>
      </c>
      <c r="M345">
        <v>36</v>
      </c>
      <c r="N345">
        <v>1</v>
      </c>
    </row>
    <row r="346" spans="1:14">
      <c r="A346" t="s">
        <v>11233</v>
      </c>
      <c r="B346" t="s">
        <v>11840</v>
      </c>
      <c r="C346" t="s">
        <v>11399</v>
      </c>
      <c r="D346" t="s">
        <v>11424</v>
      </c>
      <c r="E346" t="s">
        <v>11395</v>
      </c>
      <c r="F346" t="s">
        <v>100</v>
      </c>
      <c r="G346" t="s">
        <v>11841</v>
      </c>
      <c r="H346" t="s">
        <v>11402</v>
      </c>
      <c r="I346">
        <v>2417.91</v>
      </c>
      <c r="J346">
        <v>100</v>
      </c>
      <c r="K346" t="s">
        <v>53</v>
      </c>
      <c r="L346" t="s">
        <v>11487</v>
      </c>
      <c r="M346">
        <v>24</v>
      </c>
      <c r="N346">
        <v>0</v>
      </c>
    </row>
    <row r="347" spans="1:14">
      <c r="A347" t="s">
        <v>2619</v>
      </c>
      <c r="B347" t="s">
        <v>11842</v>
      </c>
      <c r="C347" t="s">
        <v>11399</v>
      </c>
      <c r="D347" t="s">
        <v>11394</v>
      </c>
      <c r="E347" t="s">
        <v>11413</v>
      </c>
      <c r="F347" t="s">
        <v>100</v>
      </c>
      <c r="G347" t="s">
        <v>6761</v>
      </c>
      <c r="H347" t="s">
        <v>11396</v>
      </c>
      <c r="I347">
        <v>561.41</v>
      </c>
      <c r="J347">
        <v>47</v>
      </c>
      <c r="K347" t="s">
        <v>19</v>
      </c>
      <c r="L347" t="s">
        <v>11435</v>
      </c>
      <c r="M347">
        <v>24</v>
      </c>
      <c r="N347">
        <v>1</v>
      </c>
    </row>
    <row r="348" spans="1:14">
      <c r="A348" t="s">
        <v>10336</v>
      </c>
      <c r="B348" t="s">
        <v>11843</v>
      </c>
      <c r="C348" t="s">
        <v>11439</v>
      </c>
      <c r="D348" t="s">
        <v>11394</v>
      </c>
      <c r="E348" t="s">
        <v>11413</v>
      </c>
      <c r="F348" t="s">
        <v>25</v>
      </c>
      <c r="G348" t="s">
        <v>5113</v>
      </c>
      <c r="H348" t="s">
        <v>11420</v>
      </c>
      <c r="I348">
        <v>675.21</v>
      </c>
      <c r="J348">
        <v>63</v>
      </c>
      <c r="K348" t="s">
        <v>19</v>
      </c>
      <c r="L348" t="s">
        <v>11403</v>
      </c>
      <c r="M348">
        <v>12</v>
      </c>
      <c r="N348">
        <v>1</v>
      </c>
    </row>
    <row r="349" spans="1:14">
      <c r="A349" t="s">
        <v>7300</v>
      </c>
      <c r="B349" t="s">
        <v>11844</v>
      </c>
      <c r="C349" t="s">
        <v>11393</v>
      </c>
      <c r="D349" t="s">
        <v>11416</v>
      </c>
      <c r="E349" t="s">
        <v>11395</v>
      </c>
      <c r="F349" t="s">
        <v>100</v>
      </c>
      <c r="G349" t="s">
        <v>2557</v>
      </c>
      <c r="H349" t="s">
        <v>11402</v>
      </c>
      <c r="I349">
        <v>1646.07</v>
      </c>
      <c r="K349" t="s">
        <v>19</v>
      </c>
      <c r="L349" t="s">
        <v>11403</v>
      </c>
      <c r="M349">
        <v>24</v>
      </c>
      <c r="N349">
        <v>0</v>
      </c>
    </row>
    <row r="350" spans="1:14">
      <c r="A350" t="s">
        <v>653</v>
      </c>
      <c r="B350" t="s">
        <v>11845</v>
      </c>
      <c r="C350" t="s">
        <v>11439</v>
      </c>
      <c r="D350" t="s">
        <v>11416</v>
      </c>
      <c r="E350" t="s">
        <v>11395</v>
      </c>
      <c r="F350" t="s">
        <v>42</v>
      </c>
      <c r="G350" t="s">
        <v>3370</v>
      </c>
      <c r="H350" t="s">
        <v>11402</v>
      </c>
      <c r="I350">
        <v>1264.48</v>
      </c>
      <c r="K350" t="s">
        <v>19</v>
      </c>
      <c r="L350" t="s">
        <v>11403</v>
      </c>
      <c r="M350">
        <v>36</v>
      </c>
      <c r="N350">
        <v>0</v>
      </c>
    </row>
    <row r="351" spans="1:14">
      <c r="A351" t="s">
        <v>4776</v>
      </c>
      <c r="B351" t="s">
        <v>11846</v>
      </c>
      <c r="C351" t="s">
        <v>11439</v>
      </c>
      <c r="D351" t="s">
        <v>11394</v>
      </c>
      <c r="E351" t="s">
        <v>11395</v>
      </c>
      <c r="F351" t="s">
        <v>58</v>
      </c>
      <c r="G351" t="s">
        <v>7294</v>
      </c>
      <c r="H351" t="s">
        <v>11402</v>
      </c>
      <c r="I351">
        <v>3501.57</v>
      </c>
      <c r="J351">
        <v>78</v>
      </c>
      <c r="K351" t="s">
        <v>19</v>
      </c>
      <c r="L351" t="s">
        <v>11410</v>
      </c>
      <c r="M351">
        <v>24</v>
      </c>
      <c r="N351">
        <v>0</v>
      </c>
    </row>
    <row r="352" spans="1:14">
      <c r="A352" t="s">
        <v>211</v>
      </c>
      <c r="B352" t="s">
        <v>11847</v>
      </c>
      <c r="C352" t="s">
        <v>11412</v>
      </c>
      <c r="D352" t="s">
        <v>11424</v>
      </c>
      <c r="E352" t="s">
        <v>11413</v>
      </c>
      <c r="F352" t="s">
        <v>100</v>
      </c>
      <c r="G352" t="s">
        <v>41</v>
      </c>
      <c r="H352" t="s">
        <v>11420</v>
      </c>
      <c r="I352">
        <v>269.26</v>
      </c>
      <c r="J352">
        <v>86</v>
      </c>
      <c r="K352" t="s">
        <v>19</v>
      </c>
      <c r="L352" t="s">
        <v>11414</v>
      </c>
      <c r="M352">
        <v>24</v>
      </c>
      <c r="N352">
        <v>1</v>
      </c>
    </row>
    <row r="353" spans="1:14">
      <c r="A353" t="s">
        <v>7792</v>
      </c>
      <c r="B353" t="s">
        <v>11848</v>
      </c>
      <c r="C353" t="s">
        <v>11393</v>
      </c>
      <c r="D353" t="s">
        <v>11424</v>
      </c>
      <c r="E353" t="s">
        <v>11395</v>
      </c>
      <c r="F353" t="s">
        <v>100</v>
      </c>
      <c r="G353" t="s">
        <v>6207</v>
      </c>
      <c r="H353" t="s">
        <v>11396</v>
      </c>
      <c r="I353">
        <v>838.28</v>
      </c>
      <c r="J353">
        <v>12</v>
      </c>
      <c r="K353" t="s">
        <v>19</v>
      </c>
      <c r="L353" t="s">
        <v>11397</v>
      </c>
      <c r="M353">
        <v>12</v>
      </c>
      <c r="N353">
        <v>1</v>
      </c>
    </row>
    <row r="354" spans="1:14">
      <c r="A354" t="s">
        <v>4261</v>
      </c>
      <c r="B354" t="s">
        <v>11849</v>
      </c>
      <c r="C354" t="s">
        <v>11408</v>
      </c>
      <c r="D354" t="s">
        <v>11416</v>
      </c>
      <c r="E354" t="s">
        <v>11413</v>
      </c>
      <c r="F354" t="s">
        <v>58</v>
      </c>
      <c r="G354" t="s">
        <v>4285</v>
      </c>
      <c r="H354" t="s">
        <v>11402</v>
      </c>
      <c r="I354">
        <v>515.9</v>
      </c>
      <c r="J354">
        <v>27</v>
      </c>
      <c r="K354" t="s">
        <v>19</v>
      </c>
      <c r="L354" t="s">
        <v>11466</v>
      </c>
      <c r="M354">
        <v>12</v>
      </c>
      <c r="N354">
        <v>0</v>
      </c>
    </row>
    <row r="355" spans="1:14">
      <c r="A355" t="s">
        <v>1519</v>
      </c>
      <c r="B355" t="s">
        <v>11850</v>
      </c>
      <c r="C355" t="s">
        <v>11393</v>
      </c>
      <c r="D355" t="s">
        <v>11409</v>
      </c>
      <c r="E355" t="s">
        <v>11401</v>
      </c>
      <c r="F355" t="s">
        <v>100</v>
      </c>
      <c r="G355" t="s">
        <v>7544</v>
      </c>
      <c r="H355" t="s">
        <v>11453</v>
      </c>
      <c r="I355">
        <v>13739.15</v>
      </c>
      <c r="J355">
        <v>32</v>
      </c>
      <c r="K355" t="s">
        <v>37</v>
      </c>
      <c r="L355" t="s">
        <v>11406</v>
      </c>
      <c r="M355">
        <v>24</v>
      </c>
      <c r="N355">
        <v>0</v>
      </c>
    </row>
    <row r="356" spans="1:14">
      <c r="A356" t="s">
        <v>76</v>
      </c>
      <c r="B356" t="s">
        <v>11851</v>
      </c>
      <c r="C356" t="s">
        <v>11434</v>
      </c>
      <c r="D356" t="s">
        <v>11424</v>
      </c>
      <c r="E356" t="s">
        <v>11413</v>
      </c>
      <c r="F356" t="s">
        <v>33</v>
      </c>
      <c r="G356" t="s">
        <v>11852</v>
      </c>
      <c r="H356" t="s">
        <v>11396</v>
      </c>
      <c r="I356">
        <v>367.96</v>
      </c>
      <c r="J356">
        <v>42</v>
      </c>
      <c r="K356" t="s">
        <v>19</v>
      </c>
      <c r="L356" t="s">
        <v>11487</v>
      </c>
      <c r="M356">
        <v>12</v>
      </c>
      <c r="N356">
        <v>1</v>
      </c>
    </row>
    <row r="357" spans="1:14">
      <c r="A357" t="s">
        <v>611</v>
      </c>
      <c r="B357" t="s">
        <v>11853</v>
      </c>
      <c r="C357" t="s">
        <v>11419</v>
      </c>
      <c r="D357" t="s">
        <v>11416</v>
      </c>
      <c r="E357" t="s">
        <v>11401</v>
      </c>
      <c r="F357" t="s">
        <v>100</v>
      </c>
      <c r="G357" t="s">
        <v>695</v>
      </c>
      <c r="H357" t="s">
        <v>11402</v>
      </c>
      <c r="I357">
        <v>6014.22</v>
      </c>
      <c r="J357">
        <v>98</v>
      </c>
      <c r="K357" t="s">
        <v>37</v>
      </c>
      <c r="L357" t="s">
        <v>11406</v>
      </c>
      <c r="M357">
        <v>36</v>
      </c>
      <c r="N357">
        <v>0</v>
      </c>
    </row>
    <row r="358" spans="1:14">
      <c r="A358" t="s">
        <v>1629</v>
      </c>
      <c r="B358" t="s">
        <v>11854</v>
      </c>
      <c r="C358" t="s">
        <v>11399</v>
      </c>
      <c r="D358" t="s">
        <v>11394</v>
      </c>
      <c r="E358" t="s">
        <v>11413</v>
      </c>
      <c r="F358" t="s">
        <v>58</v>
      </c>
      <c r="G358" t="s">
        <v>2421</v>
      </c>
      <c r="H358" t="s">
        <v>11396</v>
      </c>
      <c r="I358">
        <v>113.14</v>
      </c>
      <c r="J358">
        <v>63</v>
      </c>
      <c r="K358" t="s">
        <v>19</v>
      </c>
      <c r="L358" t="s">
        <v>11460</v>
      </c>
      <c r="M358">
        <v>36</v>
      </c>
      <c r="N358">
        <v>1</v>
      </c>
    </row>
    <row r="359" spans="1:14">
      <c r="A359" t="s">
        <v>11855</v>
      </c>
      <c r="B359" t="s">
        <v>11856</v>
      </c>
      <c r="C359" t="s">
        <v>11393</v>
      </c>
      <c r="D359" t="s">
        <v>11424</v>
      </c>
      <c r="E359" t="s">
        <v>11395</v>
      </c>
      <c r="F359" t="s">
        <v>42</v>
      </c>
      <c r="G359" t="s">
        <v>11706</v>
      </c>
      <c r="H359" t="s">
        <v>11420</v>
      </c>
      <c r="I359">
        <v>3267.17</v>
      </c>
      <c r="K359" t="s">
        <v>53</v>
      </c>
      <c r="L359" t="s">
        <v>11425</v>
      </c>
      <c r="M359">
        <v>12</v>
      </c>
      <c r="N359">
        <v>1</v>
      </c>
    </row>
    <row r="360" spans="1:14">
      <c r="A360" t="s">
        <v>3772</v>
      </c>
      <c r="B360" t="s">
        <v>11857</v>
      </c>
      <c r="C360" t="s">
        <v>11419</v>
      </c>
      <c r="D360" t="s">
        <v>11394</v>
      </c>
      <c r="E360" t="s">
        <v>11401</v>
      </c>
      <c r="F360" t="s">
        <v>100</v>
      </c>
      <c r="G360" t="s">
        <v>6164</v>
      </c>
      <c r="H360" t="s">
        <v>11402</v>
      </c>
      <c r="I360">
        <v>13545.7</v>
      </c>
      <c r="K360" t="s">
        <v>37</v>
      </c>
      <c r="L360" t="s">
        <v>11397</v>
      </c>
      <c r="M360">
        <v>36</v>
      </c>
      <c r="N360">
        <v>0</v>
      </c>
    </row>
    <row r="361" spans="1:14">
      <c r="A361" t="s">
        <v>7454</v>
      </c>
      <c r="B361" t="s">
        <v>11858</v>
      </c>
      <c r="C361" t="s">
        <v>11434</v>
      </c>
      <c r="D361" t="s">
        <v>11394</v>
      </c>
      <c r="E361" t="s">
        <v>11395</v>
      </c>
      <c r="F361" t="s">
        <v>42</v>
      </c>
      <c r="G361" t="s">
        <v>4968</v>
      </c>
      <c r="H361" t="s">
        <v>11420</v>
      </c>
      <c r="I361">
        <v>1365.18</v>
      </c>
      <c r="J361">
        <v>5</v>
      </c>
      <c r="K361" t="s">
        <v>53</v>
      </c>
      <c r="L361" t="s">
        <v>11422</v>
      </c>
      <c r="M361">
        <v>36</v>
      </c>
      <c r="N361">
        <v>1</v>
      </c>
    </row>
    <row r="362" spans="1:14">
      <c r="A362" t="s">
        <v>2503</v>
      </c>
      <c r="B362" t="s">
        <v>11859</v>
      </c>
      <c r="C362" t="s">
        <v>11412</v>
      </c>
      <c r="D362" t="s">
        <v>11424</v>
      </c>
      <c r="E362" t="s">
        <v>11413</v>
      </c>
      <c r="F362" t="s">
        <v>42</v>
      </c>
      <c r="G362" t="s">
        <v>5113</v>
      </c>
      <c r="H362" t="s">
        <v>11402</v>
      </c>
      <c r="I362">
        <v>232.63</v>
      </c>
      <c r="K362" t="s">
        <v>19</v>
      </c>
      <c r="L362" t="s">
        <v>11430</v>
      </c>
      <c r="M362">
        <v>24</v>
      </c>
      <c r="N362">
        <v>0</v>
      </c>
    </row>
    <row r="363" spans="1:14">
      <c r="A363" t="s">
        <v>3267</v>
      </c>
      <c r="B363" t="s">
        <v>11860</v>
      </c>
      <c r="C363" t="s">
        <v>11439</v>
      </c>
      <c r="D363" t="s">
        <v>11424</v>
      </c>
      <c r="E363" t="s">
        <v>11395</v>
      </c>
      <c r="F363" t="s">
        <v>42</v>
      </c>
      <c r="G363" t="s">
        <v>11007</v>
      </c>
      <c r="H363" t="s">
        <v>11396</v>
      </c>
      <c r="I363">
        <v>3893.04</v>
      </c>
      <c r="K363" t="s">
        <v>53</v>
      </c>
      <c r="L363" t="s">
        <v>11410</v>
      </c>
      <c r="M363">
        <v>36</v>
      </c>
      <c r="N363">
        <v>1</v>
      </c>
    </row>
    <row r="364" spans="1:14">
      <c r="A364" t="s">
        <v>11861</v>
      </c>
      <c r="B364" t="s">
        <v>11862</v>
      </c>
      <c r="C364" t="s">
        <v>11412</v>
      </c>
      <c r="D364" t="s">
        <v>11416</v>
      </c>
      <c r="E364" t="s">
        <v>11395</v>
      </c>
      <c r="F364" t="s">
        <v>100</v>
      </c>
      <c r="G364" t="s">
        <v>6339</v>
      </c>
      <c r="H364" t="s">
        <v>11453</v>
      </c>
      <c r="I364">
        <v>2517</v>
      </c>
      <c r="J364">
        <v>94</v>
      </c>
      <c r="K364" t="s">
        <v>53</v>
      </c>
      <c r="L364" t="s">
        <v>11460</v>
      </c>
      <c r="M364">
        <v>36</v>
      </c>
      <c r="N364">
        <v>0</v>
      </c>
    </row>
    <row r="365" spans="1:14">
      <c r="A365" t="s">
        <v>7125</v>
      </c>
      <c r="B365" t="s">
        <v>11863</v>
      </c>
      <c r="C365" t="s">
        <v>11399</v>
      </c>
      <c r="D365" t="s">
        <v>11409</v>
      </c>
      <c r="E365" t="s">
        <v>11395</v>
      </c>
      <c r="F365" t="s">
        <v>100</v>
      </c>
      <c r="G365" t="s">
        <v>2528</v>
      </c>
      <c r="H365" t="s">
        <v>11420</v>
      </c>
      <c r="I365">
        <v>845.97</v>
      </c>
      <c r="K365" t="s">
        <v>19</v>
      </c>
      <c r="L365" t="s">
        <v>11466</v>
      </c>
      <c r="M365">
        <v>24</v>
      </c>
      <c r="N365">
        <v>1</v>
      </c>
    </row>
    <row r="366" spans="1:14">
      <c r="A366" t="s">
        <v>5353</v>
      </c>
      <c r="B366" t="s">
        <v>11864</v>
      </c>
      <c r="C366" t="s">
        <v>11429</v>
      </c>
      <c r="D366" t="s">
        <v>11394</v>
      </c>
      <c r="E366" t="s">
        <v>11395</v>
      </c>
      <c r="F366" t="s">
        <v>58</v>
      </c>
      <c r="G366" t="s">
        <v>5663</v>
      </c>
      <c r="H366" t="s">
        <v>11396</v>
      </c>
      <c r="I366">
        <v>1505.83</v>
      </c>
      <c r="J366">
        <v>25</v>
      </c>
      <c r="K366" t="s">
        <v>19</v>
      </c>
      <c r="L366" t="s">
        <v>11410</v>
      </c>
      <c r="M366">
        <v>12</v>
      </c>
      <c r="N366">
        <v>1</v>
      </c>
    </row>
    <row r="367" spans="1:14">
      <c r="A367" t="s">
        <v>5002</v>
      </c>
      <c r="B367" t="s">
        <v>11865</v>
      </c>
      <c r="C367" t="s">
        <v>11429</v>
      </c>
      <c r="D367" t="s">
        <v>11400</v>
      </c>
      <c r="E367" t="s">
        <v>11395</v>
      </c>
      <c r="F367" t="s">
        <v>33</v>
      </c>
      <c r="G367" t="s">
        <v>4966</v>
      </c>
      <c r="H367" t="s">
        <v>11396</v>
      </c>
      <c r="I367">
        <v>3245.53</v>
      </c>
      <c r="J367">
        <v>75</v>
      </c>
      <c r="K367" t="s">
        <v>53</v>
      </c>
      <c r="L367" t="s">
        <v>11466</v>
      </c>
      <c r="M367">
        <v>24</v>
      </c>
      <c r="N367">
        <v>1</v>
      </c>
    </row>
    <row r="368" spans="1:14">
      <c r="A368" t="s">
        <v>6143</v>
      </c>
      <c r="B368" t="s">
        <v>11866</v>
      </c>
      <c r="C368" t="s">
        <v>11432</v>
      </c>
      <c r="D368" t="s">
        <v>11416</v>
      </c>
      <c r="E368" t="s">
        <v>11395</v>
      </c>
      <c r="F368" t="s">
        <v>25</v>
      </c>
      <c r="G368" t="s">
        <v>795</v>
      </c>
      <c r="H368" t="s">
        <v>11402</v>
      </c>
      <c r="I368">
        <v>2662.35</v>
      </c>
      <c r="K368" t="s">
        <v>19</v>
      </c>
      <c r="L368" t="s">
        <v>11496</v>
      </c>
      <c r="M368">
        <v>12</v>
      </c>
      <c r="N368">
        <v>0</v>
      </c>
    </row>
    <row r="369" spans="1:14">
      <c r="A369" t="s">
        <v>837</v>
      </c>
      <c r="B369" t="s">
        <v>11867</v>
      </c>
      <c r="C369" t="s">
        <v>11412</v>
      </c>
      <c r="D369" t="s">
        <v>11394</v>
      </c>
      <c r="E369" t="s">
        <v>11413</v>
      </c>
      <c r="F369" t="s">
        <v>58</v>
      </c>
      <c r="G369" t="s">
        <v>5515</v>
      </c>
      <c r="H369" t="s">
        <v>11420</v>
      </c>
      <c r="I369">
        <v>515.61</v>
      </c>
      <c r="J369">
        <v>36</v>
      </c>
      <c r="K369" t="s">
        <v>19</v>
      </c>
      <c r="L369" t="s">
        <v>11444</v>
      </c>
      <c r="M369">
        <v>12</v>
      </c>
      <c r="N369">
        <v>1</v>
      </c>
    </row>
    <row r="370" spans="1:14">
      <c r="A370" t="s">
        <v>4462</v>
      </c>
      <c r="B370" t="s">
        <v>11868</v>
      </c>
      <c r="C370" t="s">
        <v>11408</v>
      </c>
      <c r="D370" t="s">
        <v>11400</v>
      </c>
      <c r="E370" t="s">
        <v>11401</v>
      </c>
      <c r="F370" t="s">
        <v>42</v>
      </c>
      <c r="G370" t="s">
        <v>4345</v>
      </c>
      <c r="H370" t="s">
        <v>11402</v>
      </c>
      <c r="I370">
        <v>13683.43</v>
      </c>
      <c r="J370">
        <v>76</v>
      </c>
      <c r="K370" t="s">
        <v>53</v>
      </c>
      <c r="L370" t="s">
        <v>11417</v>
      </c>
      <c r="M370">
        <v>36</v>
      </c>
      <c r="N370">
        <v>0</v>
      </c>
    </row>
    <row r="371" spans="1:14">
      <c r="A371" t="s">
        <v>1685</v>
      </c>
      <c r="B371" t="s">
        <v>11869</v>
      </c>
      <c r="C371" t="s">
        <v>11408</v>
      </c>
      <c r="D371" t="s">
        <v>11424</v>
      </c>
      <c r="E371" t="s">
        <v>11413</v>
      </c>
      <c r="F371" t="s">
        <v>42</v>
      </c>
      <c r="G371" t="s">
        <v>5556</v>
      </c>
      <c r="H371" t="s">
        <v>11402</v>
      </c>
      <c r="I371">
        <v>790.62</v>
      </c>
      <c r="J371">
        <v>12</v>
      </c>
      <c r="K371" t="s">
        <v>19</v>
      </c>
      <c r="L371" t="s">
        <v>11406</v>
      </c>
      <c r="M371">
        <v>36</v>
      </c>
      <c r="N371">
        <v>0</v>
      </c>
    </row>
    <row r="372" spans="1:14">
      <c r="A372" t="s">
        <v>198</v>
      </c>
      <c r="B372" t="s">
        <v>11870</v>
      </c>
      <c r="C372" t="s">
        <v>11408</v>
      </c>
      <c r="D372" t="s">
        <v>11394</v>
      </c>
      <c r="E372" t="s">
        <v>11395</v>
      </c>
      <c r="F372" t="s">
        <v>33</v>
      </c>
      <c r="G372" t="s">
        <v>8217</v>
      </c>
      <c r="H372" t="s">
        <v>11420</v>
      </c>
      <c r="I372">
        <v>3899.44</v>
      </c>
      <c r="J372">
        <v>60</v>
      </c>
      <c r="K372" t="s">
        <v>53</v>
      </c>
      <c r="L372" t="s">
        <v>11460</v>
      </c>
      <c r="M372">
        <v>12</v>
      </c>
      <c r="N372">
        <v>1</v>
      </c>
    </row>
    <row r="373" spans="1:14">
      <c r="A373" t="s">
        <v>2880</v>
      </c>
      <c r="B373" t="s">
        <v>11871</v>
      </c>
      <c r="C373" t="s">
        <v>11408</v>
      </c>
      <c r="D373" t="s">
        <v>11416</v>
      </c>
      <c r="E373" t="s">
        <v>11413</v>
      </c>
      <c r="F373" t="s">
        <v>42</v>
      </c>
      <c r="G373" t="s">
        <v>1833</v>
      </c>
      <c r="H373" t="s">
        <v>11396</v>
      </c>
      <c r="I373">
        <v>630.89</v>
      </c>
      <c r="K373" t="s">
        <v>19</v>
      </c>
      <c r="L373" t="s">
        <v>11425</v>
      </c>
      <c r="M373">
        <v>12</v>
      </c>
      <c r="N373">
        <v>1</v>
      </c>
    </row>
    <row r="374" spans="1:14">
      <c r="A374" t="s">
        <v>1846</v>
      </c>
      <c r="B374" t="s">
        <v>11872</v>
      </c>
      <c r="C374" t="s">
        <v>11399</v>
      </c>
      <c r="D374" t="s">
        <v>11409</v>
      </c>
      <c r="E374" t="s">
        <v>11413</v>
      </c>
      <c r="F374" t="s">
        <v>100</v>
      </c>
      <c r="G374" t="s">
        <v>11873</v>
      </c>
      <c r="H374" t="s">
        <v>11402</v>
      </c>
      <c r="I374">
        <v>411.37</v>
      </c>
      <c r="J374">
        <v>74</v>
      </c>
      <c r="K374" t="s">
        <v>19</v>
      </c>
      <c r="L374" t="s">
        <v>11410</v>
      </c>
      <c r="M374">
        <v>12</v>
      </c>
      <c r="N374">
        <v>0</v>
      </c>
    </row>
    <row r="375" spans="1:14">
      <c r="A375" t="s">
        <v>5982</v>
      </c>
      <c r="B375" t="s">
        <v>11874</v>
      </c>
      <c r="C375" t="s">
        <v>11434</v>
      </c>
      <c r="D375" t="s">
        <v>11416</v>
      </c>
      <c r="E375" t="s">
        <v>11413</v>
      </c>
      <c r="F375" t="s">
        <v>58</v>
      </c>
      <c r="G375" t="s">
        <v>4460</v>
      </c>
      <c r="H375" t="s">
        <v>11396</v>
      </c>
      <c r="I375">
        <v>362.87</v>
      </c>
      <c r="K375" t="s">
        <v>19</v>
      </c>
      <c r="L375" t="s">
        <v>11460</v>
      </c>
      <c r="M375">
        <v>24</v>
      </c>
      <c r="N375">
        <v>1</v>
      </c>
    </row>
    <row r="376" spans="1:14">
      <c r="A376" t="s">
        <v>96</v>
      </c>
      <c r="B376" t="s">
        <v>11875</v>
      </c>
      <c r="C376" t="s">
        <v>11429</v>
      </c>
      <c r="D376" t="s">
        <v>11409</v>
      </c>
      <c r="E376" t="s">
        <v>11395</v>
      </c>
      <c r="F376" t="s">
        <v>33</v>
      </c>
      <c r="G376" t="s">
        <v>3319</v>
      </c>
      <c r="H376" t="s">
        <v>11402</v>
      </c>
      <c r="I376">
        <v>1421.3</v>
      </c>
      <c r="K376" t="s">
        <v>53</v>
      </c>
      <c r="L376" t="s">
        <v>11410</v>
      </c>
      <c r="M376">
        <v>12</v>
      </c>
      <c r="N376">
        <v>0</v>
      </c>
    </row>
    <row r="377" spans="1:14">
      <c r="A377" t="s">
        <v>2891</v>
      </c>
      <c r="B377" t="s">
        <v>11876</v>
      </c>
      <c r="C377" t="s">
        <v>11429</v>
      </c>
      <c r="D377" t="s">
        <v>11394</v>
      </c>
      <c r="E377" t="s">
        <v>11401</v>
      </c>
      <c r="F377" t="s">
        <v>25</v>
      </c>
      <c r="G377" t="s">
        <v>11877</v>
      </c>
      <c r="H377" t="s">
        <v>11402</v>
      </c>
      <c r="I377">
        <v>9855.1299999999992</v>
      </c>
      <c r="J377">
        <v>97</v>
      </c>
      <c r="K377" t="s">
        <v>53</v>
      </c>
      <c r="L377" t="s">
        <v>11496</v>
      </c>
      <c r="M377">
        <v>36</v>
      </c>
      <c r="N377">
        <v>0</v>
      </c>
    </row>
    <row r="378" spans="1:14">
      <c r="A378" t="s">
        <v>771</v>
      </c>
      <c r="B378" t="s">
        <v>11878</v>
      </c>
      <c r="C378" t="s">
        <v>11393</v>
      </c>
      <c r="D378" t="s">
        <v>11400</v>
      </c>
      <c r="E378" t="s">
        <v>11413</v>
      </c>
      <c r="F378" t="s">
        <v>100</v>
      </c>
      <c r="G378" t="s">
        <v>5397</v>
      </c>
      <c r="H378" t="s">
        <v>11402</v>
      </c>
      <c r="I378">
        <v>465.24</v>
      </c>
      <c r="J378">
        <v>27</v>
      </c>
      <c r="K378" t="s">
        <v>19</v>
      </c>
      <c r="L378" t="s">
        <v>11487</v>
      </c>
      <c r="M378">
        <v>12</v>
      </c>
      <c r="N378">
        <v>0</v>
      </c>
    </row>
    <row r="379" spans="1:14">
      <c r="A379" t="s">
        <v>4669</v>
      </c>
      <c r="B379" t="s">
        <v>11879</v>
      </c>
      <c r="C379" t="s">
        <v>11405</v>
      </c>
      <c r="D379" t="s">
        <v>11416</v>
      </c>
      <c r="E379" t="s">
        <v>11395</v>
      </c>
      <c r="F379" t="s">
        <v>25</v>
      </c>
      <c r="G379" t="s">
        <v>5225</v>
      </c>
      <c r="H379" t="s">
        <v>11453</v>
      </c>
      <c r="I379">
        <v>2693.67</v>
      </c>
      <c r="K379" t="s">
        <v>53</v>
      </c>
      <c r="L379" t="s">
        <v>11441</v>
      </c>
      <c r="M379">
        <v>12</v>
      </c>
      <c r="N379">
        <v>0</v>
      </c>
    </row>
    <row r="380" spans="1:14">
      <c r="A380" t="s">
        <v>3004</v>
      </c>
      <c r="B380" t="s">
        <v>11880</v>
      </c>
      <c r="C380" t="s">
        <v>11419</v>
      </c>
      <c r="D380" t="s">
        <v>11400</v>
      </c>
      <c r="E380" t="s">
        <v>11395</v>
      </c>
      <c r="F380" t="s">
        <v>58</v>
      </c>
      <c r="G380" t="s">
        <v>2872</v>
      </c>
      <c r="H380" t="s">
        <v>11402</v>
      </c>
      <c r="I380">
        <v>3353.66</v>
      </c>
      <c r="J380">
        <v>12</v>
      </c>
      <c r="K380" t="s">
        <v>53</v>
      </c>
      <c r="L380" t="s">
        <v>11417</v>
      </c>
      <c r="M380">
        <v>36</v>
      </c>
      <c r="N380">
        <v>0</v>
      </c>
    </row>
    <row r="381" spans="1:14">
      <c r="A381" t="s">
        <v>6953</v>
      </c>
      <c r="B381" t="s">
        <v>11881</v>
      </c>
      <c r="C381" t="s">
        <v>11432</v>
      </c>
      <c r="D381" t="s">
        <v>11416</v>
      </c>
      <c r="E381" t="s">
        <v>11413</v>
      </c>
      <c r="F381" t="s">
        <v>33</v>
      </c>
      <c r="G381" t="s">
        <v>8229</v>
      </c>
      <c r="H381" t="s">
        <v>11420</v>
      </c>
      <c r="I381">
        <v>163.51</v>
      </c>
      <c r="J381">
        <v>61</v>
      </c>
      <c r="K381" t="s">
        <v>19</v>
      </c>
      <c r="L381" t="s">
        <v>11406</v>
      </c>
      <c r="M381">
        <v>36</v>
      </c>
      <c r="N381">
        <v>1</v>
      </c>
    </row>
    <row r="382" spans="1:14">
      <c r="A382" t="s">
        <v>5713</v>
      </c>
      <c r="B382" t="s">
        <v>11882</v>
      </c>
      <c r="C382" t="s">
        <v>11399</v>
      </c>
      <c r="D382" t="s">
        <v>11409</v>
      </c>
      <c r="E382" t="s">
        <v>11413</v>
      </c>
      <c r="F382" t="s">
        <v>42</v>
      </c>
      <c r="G382" t="s">
        <v>2241</v>
      </c>
      <c r="H382" t="s">
        <v>11420</v>
      </c>
      <c r="I382">
        <v>229.46</v>
      </c>
      <c r="J382">
        <v>47</v>
      </c>
      <c r="K382" t="s">
        <v>19</v>
      </c>
      <c r="L382" t="s">
        <v>11417</v>
      </c>
      <c r="M382">
        <v>24</v>
      </c>
      <c r="N382">
        <v>1</v>
      </c>
    </row>
    <row r="383" spans="1:14">
      <c r="A383" t="s">
        <v>323</v>
      </c>
      <c r="B383" t="s">
        <v>11883</v>
      </c>
      <c r="C383" t="s">
        <v>11434</v>
      </c>
      <c r="D383" t="s">
        <v>11400</v>
      </c>
      <c r="E383" t="s">
        <v>11395</v>
      </c>
      <c r="F383" t="s">
        <v>58</v>
      </c>
      <c r="G383" t="s">
        <v>11884</v>
      </c>
      <c r="H383" t="s">
        <v>11402</v>
      </c>
      <c r="I383">
        <v>3827.51</v>
      </c>
      <c r="J383">
        <v>69</v>
      </c>
      <c r="K383" t="s">
        <v>53</v>
      </c>
      <c r="L383" t="s">
        <v>11417</v>
      </c>
      <c r="M383">
        <v>36</v>
      </c>
      <c r="N383">
        <v>0</v>
      </c>
    </row>
    <row r="384" spans="1:14">
      <c r="A384" t="s">
        <v>7042</v>
      </c>
      <c r="B384" t="s">
        <v>11885</v>
      </c>
      <c r="C384" t="s">
        <v>11399</v>
      </c>
      <c r="D384" t="s">
        <v>11400</v>
      </c>
      <c r="E384" t="s">
        <v>11395</v>
      </c>
      <c r="F384" t="s">
        <v>25</v>
      </c>
      <c r="G384" t="s">
        <v>11886</v>
      </c>
      <c r="H384" t="s">
        <v>11402</v>
      </c>
      <c r="I384">
        <v>2289.13</v>
      </c>
      <c r="K384" t="s">
        <v>53</v>
      </c>
      <c r="L384" t="s">
        <v>11425</v>
      </c>
      <c r="M384">
        <v>36</v>
      </c>
      <c r="N384">
        <v>0</v>
      </c>
    </row>
    <row r="385" spans="1:14">
      <c r="A385" t="s">
        <v>2033</v>
      </c>
      <c r="B385" t="s">
        <v>11887</v>
      </c>
      <c r="C385" t="s">
        <v>11405</v>
      </c>
      <c r="D385" t="s">
        <v>11416</v>
      </c>
      <c r="E385" t="s">
        <v>11395</v>
      </c>
      <c r="F385" t="s">
        <v>25</v>
      </c>
      <c r="G385" t="s">
        <v>9207</v>
      </c>
      <c r="H385" t="s">
        <v>11420</v>
      </c>
      <c r="I385">
        <v>3159.62</v>
      </c>
      <c r="J385">
        <v>96</v>
      </c>
      <c r="K385" t="s">
        <v>53</v>
      </c>
      <c r="L385" t="s">
        <v>11435</v>
      </c>
      <c r="M385">
        <v>24</v>
      </c>
      <c r="N385">
        <v>1</v>
      </c>
    </row>
    <row r="386" spans="1:14">
      <c r="A386" t="s">
        <v>3428</v>
      </c>
      <c r="B386" t="s">
        <v>11888</v>
      </c>
      <c r="C386" t="s">
        <v>11408</v>
      </c>
      <c r="D386" t="s">
        <v>11400</v>
      </c>
      <c r="E386" t="s">
        <v>11395</v>
      </c>
      <c r="F386" t="s">
        <v>42</v>
      </c>
      <c r="G386" t="s">
        <v>11889</v>
      </c>
      <c r="H386" t="s">
        <v>11402</v>
      </c>
      <c r="I386">
        <v>2247.71</v>
      </c>
      <c r="J386">
        <v>64</v>
      </c>
      <c r="K386" t="s">
        <v>53</v>
      </c>
      <c r="L386" t="s">
        <v>11430</v>
      </c>
      <c r="M386">
        <v>36</v>
      </c>
      <c r="N386">
        <v>0</v>
      </c>
    </row>
    <row r="387" spans="1:14">
      <c r="A387" t="s">
        <v>4457</v>
      </c>
      <c r="B387" t="s">
        <v>11890</v>
      </c>
      <c r="C387" t="s">
        <v>11439</v>
      </c>
      <c r="D387" t="s">
        <v>11424</v>
      </c>
      <c r="E387" t="s">
        <v>11395</v>
      </c>
      <c r="F387" t="s">
        <v>42</v>
      </c>
      <c r="G387" t="s">
        <v>4487</v>
      </c>
      <c r="H387" t="s">
        <v>11420</v>
      </c>
      <c r="I387">
        <v>3018.31</v>
      </c>
      <c r="J387">
        <v>8</v>
      </c>
      <c r="K387" t="s">
        <v>19</v>
      </c>
      <c r="L387" t="s">
        <v>11417</v>
      </c>
      <c r="M387">
        <v>12</v>
      </c>
      <c r="N387">
        <v>1</v>
      </c>
    </row>
    <row r="388" spans="1:14">
      <c r="A388" t="s">
        <v>2683</v>
      </c>
      <c r="B388" t="s">
        <v>11891</v>
      </c>
      <c r="C388" t="s">
        <v>11393</v>
      </c>
      <c r="D388" t="s">
        <v>11424</v>
      </c>
      <c r="E388" t="s">
        <v>11401</v>
      </c>
      <c r="F388" t="s">
        <v>58</v>
      </c>
      <c r="G388" t="s">
        <v>3988</v>
      </c>
      <c r="H388" t="s">
        <v>11402</v>
      </c>
      <c r="I388">
        <v>6071.36</v>
      </c>
      <c r="J388">
        <v>19</v>
      </c>
      <c r="K388" t="s">
        <v>37</v>
      </c>
      <c r="L388" t="s">
        <v>11422</v>
      </c>
      <c r="M388">
        <v>24</v>
      </c>
      <c r="N388">
        <v>0</v>
      </c>
    </row>
    <row r="389" spans="1:14">
      <c r="A389" t="s">
        <v>3374</v>
      </c>
      <c r="B389" t="s">
        <v>11892</v>
      </c>
      <c r="C389" t="s">
        <v>11439</v>
      </c>
      <c r="D389" t="s">
        <v>11416</v>
      </c>
      <c r="E389" t="s">
        <v>11395</v>
      </c>
      <c r="F389" t="s">
        <v>42</v>
      </c>
      <c r="G389" t="s">
        <v>1019</v>
      </c>
      <c r="H389" t="s">
        <v>11396</v>
      </c>
      <c r="I389">
        <v>868.74</v>
      </c>
      <c r="K389" t="s">
        <v>53</v>
      </c>
      <c r="L389" t="s">
        <v>11414</v>
      </c>
      <c r="M389">
        <v>36</v>
      </c>
      <c r="N389">
        <v>1</v>
      </c>
    </row>
    <row r="390" spans="1:14">
      <c r="A390" t="s">
        <v>11893</v>
      </c>
      <c r="B390" t="s">
        <v>11894</v>
      </c>
      <c r="C390" t="s">
        <v>11429</v>
      </c>
      <c r="D390" t="s">
        <v>11424</v>
      </c>
      <c r="E390" t="s">
        <v>11413</v>
      </c>
      <c r="F390" t="s">
        <v>25</v>
      </c>
      <c r="G390" t="s">
        <v>941</v>
      </c>
      <c r="H390" t="s">
        <v>11420</v>
      </c>
      <c r="I390">
        <v>689.34</v>
      </c>
      <c r="J390">
        <v>56</v>
      </c>
      <c r="K390" t="s">
        <v>19</v>
      </c>
      <c r="L390" t="s">
        <v>11422</v>
      </c>
      <c r="M390">
        <v>12</v>
      </c>
      <c r="N390">
        <v>1</v>
      </c>
    </row>
    <row r="391" spans="1:14">
      <c r="A391" t="s">
        <v>2295</v>
      </c>
      <c r="B391" t="s">
        <v>11895</v>
      </c>
      <c r="C391" t="s">
        <v>11405</v>
      </c>
      <c r="D391" t="s">
        <v>11409</v>
      </c>
      <c r="E391" t="s">
        <v>11413</v>
      </c>
      <c r="F391" t="s">
        <v>25</v>
      </c>
      <c r="G391" t="s">
        <v>7118</v>
      </c>
      <c r="H391" t="s">
        <v>11396</v>
      </c>
      <c r="I391">
        <v>203.84</v>
      </c>
      <c r="J391">
        <v>36</v>
      </c>
      <c r="K391" t="s">
        <v>19</v>
      </c>
      <c r="L391" t="s">
        <v>11496</v>
      </c>
      <c r="M391">
        <v>36</v>
      </c>
      <c r="N391">
        <v>1</v>
      </c>
    </row>
    <row r="392" spans="1:14">
      <c r="A392" t="s">
        <v>1421</v>
      </c>
      <c r="B392" t="s">
        <v>11896</v>
      </c>
      <c r="C392" t="s">
        <v>11393</v>
      </c>
      <c r="D392" t="s">
        <v>11416</v>
      </c>
      <c r="E392" t="s">
        <v>11413</v>
      </c>
      <c r="F392" t="s">
        <v>33</v>
      </c>
      <c r="G392" t="s">
        <v>6116</v>
      </c>
      <c r="H392" t="s">
        <v>11402</v>
      </c>
      <c r="I392">
        <v>321.64</v>
      </c>
      <c r="J392">
        <v>16</v>
      </c>
      <c r="K392" t="s">
        <v>19</v>
      </c>
      <c r="L392" t="s">
        <v>11496</v>
      </c>
      <c r="M392">
        <v>12</v>
      </c>
      <c r="N392">
        <v>0</v>
      </c>
    </row>
    <row r="393" spans="1:14">
      <c r="A393" t="s">
        <v>2193</v>
      </c>
      <c r="B393" t="s">
        <v>11897</v>
      </c>
      <c r="C393" t="s">
        <v>11399</v>
      </c>
      <c r="D393" t="s">
        <v>11424</v>
      </c>
      <c r="E393" t="s">
        <v>11395</v>
      </c>
      <c r="F393" t="s">
        <v>25</v>
      </c>
      <c r="G393" t="s">
        <v>9717</v>
      </c>
      <c r="H393" t="s">
        <v>11402</v>
      </c>
      <c r="I393">
        <v>1320.31</v>
      </c>
      <c r="K393" t="s">
        <v>53</v>
      </c>
      <c r="L393" t="s">
        <v>11403</v>
      </c>
      <c r="M393">
        <v>24</v>
      </c>
      <c r="N393">
        <v>0</v>
      </c>
    </row>
    <row r="394" spans="1:14">
      <c r="A394" t="s">
        <v>2406</v>
      </c>
      <c r="B394" t="s">
        <v>11898</v>
      </c>
      <c r="C394" t="s">
        <v>11419</v>
      </c>
      <c r="D394" t="s">
        <v>11424</v>
      </c>
      <c r="E394" t="s">
        <v>11395</v>
      </c>
      <c r="F394" t="s">
        <v>33</v>
      </c>
      <c r="G394" t="s">
        <v>5556</v>
      </c>
      <c r="H394" t="s">
        <v>11402</v>
      </c>
      <c r="I394">
        <v>2423.71</v>
      </c>
      <c r="J394">
        <v>82</v>
      </c>
      <c r="K394" t="s">
        <v>19</v>
      </c>
      <c r="L394" t="s">
        <v>11422</v>
      </c>
      <c r="M394">
        <v>36</v>
      </c>
      <c r="N394">
        <v>0</v>
      </c>
    </row>
    <row r="395" spans="1:14">
      <c r="A395" t="s">
        <v>5142</v>
      </c>
      <c r="B395" t="s">
        <v>11899</v>
      </c>
      <c r="C395" t="s">
        <v>11429</v>
      </c>
      <c r="D395" t="s">
        <v>11409</v>
      </c>
      <c r="E395" t="s">
        <v>11395</v>
      </c>
      <c r="F395" t="s">
        <v>25</v>
      </c>
      <c r="G395" t="s">
        <v>11900</v>
      </c>
      <c r="H395" t="s">
        <v>11402</v>
      </c>
      <c r="I395">
        <v>928.26</v>
      </c>
      <c r="J395">
        <v>86</v>
      </c>
      <c r="K395" t="s">
        <v>19</v>
      </c>
      <c r="L395" t="s">
        <v>11427</v>
      </c>
      <c r="M395">
        <v>24</v>
      </c>
      <c r="N395">
        <v>0</v>
      </c>
    </row>
    <row r="396" spans="1:14">
      <c r="A396" t="s">
        <v>9123</v>
      </c>
      <c r="B396" t="s">
        <v>11901</v>
      </c>
      <c r="C396" t="s">
        <v>11405</v>
      </c>
      <c r="D396" t="s">
        <v>11409</v>
      </c>
      <c r="E396" t="s">
        <v>11401</v>
      </c>
      <c r="F396" t="s">
        <v>25</v>
      </c>
      <c r="G396" t="s">
        <v>1170</v>
      </c>
      <c r="H396" t="s">
        <v>11420</v>
      </c>
      <c r="I396">
        <v>6732.1</v>
      </c>
      <c r="K396" t="s">
        <v>53</v>
      </c>
      <c r="L396" t="s">
        <v>11437</v>
      </c>
      <c r="M396">
        <v>12</v>
      </c>
      <c r="N396">
        <v>1</v>
      </c>
    </row>
    <row r="397" spans="1:14">
      <c r="A397" t="s">
        <v>3884</v>
      </c>
      <c r="B397" t="s">
        <v>11516</v>
      </c>
      <c r="C397" t="s">
        <v>11419</v>
      </c>
      <c r="D397" t="s">
        <v>11394</v>
      </c>
      <c r="E397" t="s">
        <v>11395</v>
      </c>
      <c r="F397" t="s">
        <v>100</v>
      </c>
      <c r="G397" t="s">
        <v>1540</v>
      </c>
      <c r="H397" t="s">
        <v>11402</v>
      </c>
      <c r="I397">
        <v>2736.25</v>
      </c>
      <c r="J397">
        <v>7</v>
      </c>
      <c r="K397" t="s">
        <v>19</v>
      </c>
      <c r="L397" t="s">
        <v>11403</v>
      </c>
      <c r="M397">
        <v>12</v>
      </c>
      <c r="N397">
        <v>0</v>
      </c>
    </row>
    <row r="398" spans="1:14">
      <c r="A398" t="s">
        <v>2190</v>
      </c>
      <c r="B398" t="s">
        <v>11902</v>
      </c>
      <c r="C398" t="s">
        <v>11432</v>
      </c>
      <c r="D398" t="s">
        <v>11424</v>
      </c>
      <c r="E398" t="s">
        <v>11395</v>
      </c>
      <c r="F398" t="s">
        <v>42</v>
      </c>
      <c r="G398" t="s">
        <v>11903</v>
      </c>
      <c r="H398" t="s">
        <v>11402</v>
      </c>
      <c r="I398">
        <v>1785.87</v>
      </c>
      <c r="J398">
        <v>57</v>
      </c>
      <c r="K398" t="s">
        <v>53</v>
      </c>
      <c r="L398" t="s">
        <v>11437</v>
      </c>
      <c r="M398">
        <v>36</v>
      </c>
      <c r="N398">
        <v>0</v>
      </c>
    </row>
    <row r="399" spans="1:14">
      <c r="A399" t="s">
        <v>7918</v>
      </c>
      <c r="B399" t="s">
        <v>11904</v>
      </c>
      <c r="C399" t="s">
        <v>11432</v>
      </c>
      <c r="D399" t="s">
        <v>11409</v>
      </c>
      <c r="E399" t="s">
        <v>11395</v>
      </c>
      <c r="F399" t="s">
        <v>25</v>
      </c>
      <c r="G399" t="s">
        <v>205</v>
      </c>
      <c r="H399" t="s">
        <v>11453</v>
      </c>
      <c r="I399">
        <v>2156.2600000000002</v>
      </c>
      <c r="K399" t="s">
        <v>53</v>
      </c>
      <c r="L399" t="s">
        <v>11444</v>
      </c>
      <c r="M399">
        <v>12</v>
      </c>
      <c r="N399">
        <v>0</v>
      </c>
    </row>
    <row r="400" spans="1:14">
      <c r="A400" t="s">
        <v>7699</v>
      </c>
      <c r="B400" t="s">
        <v>11905</v>
      </c>
      <c r="C400" t="s">
        <v>11439</v>
      </c>
      <c r="D400" t="s">
        <v>11424</v>
      </c>
      <c r="E400" t="s">
        <v>11413</v>
      </c>
      <c r="F400" t="s">
        <v>58</v>
      </c>
      <c r="G400" t="s">
        <v>1249</v>
      </c>
      <c r="H400" t="s">
        <v>11396</v>
      </c>
      <c r="I400">
        <v>161.91</v>
      </c>
      <c r="J400">
        <v>52</v>
      </c>
      <c r="K400" t="s">
        <v>19</v>
      </c>
      <c r="L400" t="s">
        <v>11441</v>
      </c>
      <c r="M400">
        <v>12</v>
      </c>
      <c r="N400">
        <v>1</v>
      </c>
    </row>
    <row r="401" spans="1:14">
      <c r="A401" t="s">
        <v>4576</v>
      </c>
      <c r="B401" t="s">
        <v>11906</v>
      </c>
      <c r="C401" t="s">
        <v>11429</v>
      </c>
      <c r="D401" t="s">
        <v>11416</v>
      </c>
      <c r="E401" t="s">
        <v>11395</v>
      </c>
      <c r="F401" t="s">
        <v>33</v>
      </c>
      <c r="G401" t="s">
        <v>3981</v>
      </c>
      <c r="H401" t="s">
        <v>11402</v>
      </c>
      <c r="I401">
        <v>2369.87</v>
      </c>
      <c r="J401">
        <v>38</v>
      </c>
      <c r="K401" t="s">
        <v>19</v>
      </c>
      <c r="L401" t="s">
        <v>11430</v>
      </c>
      <c r="M401">
        <v>36</v>
      </c>
      <c r="N401">
        <v>0</v>
      </c>
    </row>
    <row r="402" spans="1:14">
      <c r="A402" t="s">
        <v>6177</v>
      </c>
      <c r="B402" t="s">
        <v>11907</v>
      </c>
      <c r="C402" t="s">
        <v>11405</v>
      </c>
      <c r="D402" t="s">
        <v>11394</v>
      </c>
      <c r="E402" t="s">
        <v>11395</v>
      </c>
      <c r="F402" t="s">
        <v>58</v>
      </c>
      <c r="G402" t="s">
        <v>3219</v>
      </c>
      <c r="H402" t="s">
        <v>11453</v>
      </c>
      <c r="I402">
        <v>3469.58</v>
      </c>
      <c r="K402" t="s">
        <v>19</v>
      </c>
      <c r="L402" t="s">
        <v>11441</v>
      </c>
      <c r="M402">
        <v>12</v>
      </c>
      <c r="N402">
        <v>0</v>
      </c>
    </row>
    <row r="403" spans="1:14">
      <c r="A403" t="s">
        <v>2948</v>
      </c>
      <c r="B403" t="s">
        <v>11908</v>
      </c>
      <c r="C403" t="s">
        <v>11405</v>
      </c>
      <c r="D403" t="s">
        <v>11394</v>
      </c>
      <c r="E403" t="s">
        <v>11395</v>
      </c>
      <c r="F403" t="s">
        <v>58</v>
      </c>
      <c r="G403" t="s">
        <v>2910</v>
      </c>
      <c r="H403" t="s">
        <v>11453</v>
      </c>
      <c r="I403">
        <v>1013.52</v>
      </c>
      <c r="J403">
        <v>95</v>
      </c>
      <c r="K403" t="s">
        <v>19</v>
      </c>
      <c r="L403" t="s">
        <v>11441</v>
      </c>
      <c r="M403">
        <v>24</v>
      </c>
      <c r="N403">
        <v>0</v>
      </c>
    </row>
    <row r="404" spans="1:14">
      <c r="A404" t="s">
        <v>5469</v>
      </c>
      <c r="B404" t="s">
        <v>11909</v>
      </c>
      <c r="C404" t="s">
        <v>11419</v>
      </c>
      <c r="D404" t="s">
        <v>11394</v>
      </c>
      <c r="E404" t="s">
        <v>11395</v>
      </c>
      <c r="F404" t="s">
        <v>25</v>
      </c>
      <c r="G404" t="s">
        <v>2955</v>
      </c>
      <c r="H404" t="s">
        <v>11402</v>
      </c>
      <c r="I404">
        <v>1630.52</v>
      </c>
      <c r="K404" t="s">
        <v>19</v>
      </c>
      <c r="L404" t="s">
        <v>11406</v>
      </c>
      <c r="M404">
        <v>36</v>
      </c>
      <c r="N404">
        <v>0</v>
      </c>
    </row>
    <row r="405" spans="1:14">
      <c r="A405" t="s">
        <v>5920</v>
      </c>
      <c r="B405" t="s">
        <v>11910</v>
      </c>
      <c r="C405" t="s">
        <v>11393</v>
      </c>
      <c r="D405" t="s">
        <v>11394</v>
      </c>
      <c r="E405" t="s">
        <v>11413</v>
      </c>
      <c r="F405" t="s">
        <v>25</v>
      </c>
      <c r="G405" t="s">
        <v>580</v>
      </c>
      <c r="H405" t="s">
        <v>11453</v>
      </c>
      <c r="I405">
        <v>349.19</v>
      </c>
      <c r="J405">
        <v>37</v>
      </c>
      <c r="K405" t="s">
        <v>19</v>
      </c>
      <c r="L405" t="s">
        <v>11414</v>
      </c>
      <c r="M405">
        <v>12</v>
      </c>
      <c r="N405">
        <v>0</v>
      </c>
    </row>
    <row r="406" spans="1:14">
      <c r="A406" t="s">
        <v>2088</v>
      </c>
      <c r="B406" t="s">
        <v>11911</v>
      </c>
      <c r="C406" t="s">
        <v>11393</v>
      </c>
      <c r="D406" t="s">
        <v>11394</v>
      </c>
      <c r="E406" t="s">
        <v>11413</v>
      </c>
      <c r="F406" t="s">
        <v>100</v>
      </c>
      <c r="G406" t="s">
        <v>5715</v>
      </c>
      <c r="H406" t="s">
        <v>11402</v>
      </c>
      <c r="I406">
        <v>321.35000000000002</v>
      </c>
      <c r="J406">
        <v>87</v>
      </c>
      <c r="K406" t="s">
        <v>19</v>
      </c>
      <c r="L406" t="s">
        <v>11397</v>
      </c>
      <c r="M406">
        <v>12</v>
      </c>
      <c r="N406">
        <v>0</v>
      </c>
    </row>
    <row r="407" spans="1:14">
      <c r="A407" t="s">
        <v>3707</v>
      </c>
      <c r="B407" t="s">
        <v>11912</v>
      </c>
      <c r="C407" t="s">
        <v>11434</v>
      </c>
      <c r="D407" t="s">
        <v>11416</v>
      </c>
      <c r="E407" t="s">
        <v>11401</v>
      </c>
      <c r="F407" t="s">
        <v>58</v>
      </c>
      <c r="G407" t="s">
        <v>8806</v>
      </c>
      <c r="H407" t="s">
        <v>11402</v>
      </c>
      <c r="I407">
        <v>10788.59</v>
      </c>
      <c r="J407">
        <v>43</v>
      </c>
      <c r="K407" t="s">
        <v>37</v>
      </c>
      <c r="L407" t="s">
        <v>11466</v>
      </c>
      <c r="M407">
        <v>12</v>
      </c>
      <c r="N407">
        <v>0</v>
      </c>
    </row>
    <row r="408" spans="1:14">
      <c r="A408" t="s">
        <v>586</v>
      </c>
      <c r="B408" t="s">
        <v>11913</v>
      </c>
      <c r="C408" t="s">
        <v>11405</v>
      </c>
      <c r="D408" t="s">
        <v>11416</v>
      </c>
      <c r="E408" t="s">
        <v>11401</v>
      </c>
      <c r="F408" t="s">
        <v>100</v>
      </c>
      <c r="G408" t="s">
        <v>1361</v>
      </c>
      <c r="H408" t="s">
        <v>11453</v>
      </c>
      <c r="I408">
        <v>15844.98</v>
      </c>
      <c r="J408">
        <v>91</v>
      </c>
      <c r="K408" t="s">
        <v>37</v>
      </c>
      <c r="L408" t="s">
        <v>11441</v>
      </c>
      <c r="M408">
        <v>24</v>
      </c>
      <c r="N408">
        <v>0</v>
      </c>
    </row>
    <row r="409" spans="1:14">
      <c r="A409" t="s">
        <v>923</v>
      </c>
      <c r="B409" t="s">
        <v>11914</v>
      </c>
      <c r="C409" t="s">
        <v>11412</v>
      </c>
      <c r="D409" t="s">
        <v>11416</v>
      </c>
      <c r="E409" t="s">
        <v>11395</v>
      </c>
      <c r="F409" t="s">
        <v>58</v>
      </c>
      <c r="G409" t="s">
        <v>5091</v>
      </c>
      <c r="H409" t="s">
        <v>11420</v>
      </c>
      <c r="I409">
        <v>1244.8399999999999</v>
      </c>
      <c r="J409">
        <v>56</v>
      </c>
      <c r="K409" t="s">
        <v>19</v>
      </c>
      <c r="L409" t="s">
        <v>11496</v>
      </c>
      <c r="M409">
        <v>36</v>
      </c>
      <c r="N409">
        <v>1</v>
      </c>
    </row>
    <row r="410" spans="1:14">
      <c r="A410" t="s">
        <v>4169</v>
      </c>
      <c r="B410" t="s">
        <v>11915</v>
      </c>
      <c r="C410" t="s">
        <v>11412</v>
      </c>
      <c r="D410" t="s">
        <v>11416</v>
      </c>
      <c r="E410" t="s">
        <v>11395</v>
      </c>
      <c r="F410" t="s">
        <v>33</v>
      </c>
      <c r="G410" t="s">
        <v>5834</v>
      </c>
      <c r="H410" t="s">
        <v>11420</v>
      </c>
      <c r="I410">
        <v>1783.77</v>
      </c>
      <c r="K410" t="s">
        <v>53</v>
      </c>
      <c r="L410" t="s">
        <v>11441</v>
      </c>
      <c r="M410">
        <v>36</v>
      </c>
      <c r="N410">
        <v>1</v>
      </c>
    </row>
    <row r="411" spans="1:14">
      <c r="A411" t="s">
        <v>810</v>
      </c>
      <c r="B411" t="s">
        <v>11916</v>
      </c>
      <c r="C411" t="s">
        <v>11412</v>
      </c>
      <c r="D411" t="s">
        <v>11394</v>
      </c>
      <c r="E411" t="s">
        <v>11395</v>
      </c>
      <c r="F411" t="s">
        <v>58</v>
      </c>
      <c r="G411" t="s">
        <v>5896</v>
      </c>
      <c r="H411" t="s">
        <v>11402</v>
      </c>
      <c r="I411">
        <v>1428.32</v>
      </c>
      <c r="J411">
        <v>4</v>
      </c>
      <c r="K411" t="s">
        <v>53</v>
      </c>
      <c r="L411" t="s">
        <v>11430</v>
      </c>
      <c r="M411">
        <v>12</v>
      </c>
      <c r="N411">
        <v>0</v>
      </c>
    </row>
    <row r="412" spans="1:14">
      <c r="A412" t="s">
        <v>4716</v>
      </c>
      <c r="B412" t="s">
        <v>11917</v>
      </c>
      <c r="C412" t="s">
        <v>11399</v>
      </c>
      <c r="D412" t="s">
        <v>11394</v>
      </c>
      <c r="E412" t="s">
        <v>11413</v>
      </c>
      <c r="F412" t="s">
        <v>25</v>
      </c>
      <c r="G412" t="s">
        <v>11918</v>
      </c>
      <c r="H412" t="s">
        <v>11402</v>
      </c>
      <c r="I412">
        <v>186.66</v>
      </c>
      <c r="J412">
        <v>77</v>
      </c>
      <c r="K412" t="s">
        <v>19</v>
      </c>
      <c r="L412" t="s">
        <v>11496</v>
      </c>
      <c r="M412">
        <v>36</v>
      </c>
      <c r="N412">
        <v>0</v>
      </c>
    </row>
    <row r="413" spans="1:14">
      <c r="A413" t="s">
        <v>11919</v>
      </c>
      <c r="B413" t="s">
        <v>11920</v>
      </c>
      <c r="C413" t="s">
        <v>11412</v>
      </c>
      <c r="D413" t="s">
        <v>11416</v>
      </c>
      <c r="E413" t="s">
        <v>11413</v>
      </c>
      <c r="F413" t="s">
        <v>25</v>
      </c>
      <c r="G413" t="s">
        <v>5717</v>
      </c>
      <c r="H413" t="s">
        <v>11402</v>
      </c>
      <c r="I413">
        <v>698.6</v>
      </c>
      <c r="K413" t="s">
        <v>19</v>
      </c>
      <c r="L413" t="s">
        <v>11414</v>
      </c>
      <c r="M413">
        <v>36</v>
      </c>
      <c r="N413">
        <v>0</v>
      </c>
    </row>
    <row r="414" spans="1:14">
      <c r="A414" t="s">
        <v>4264</v>
      </c>
      <c r="B414" t="s">
        <v>11921</v>
      </c>
      <c r="C414" t="s">
        <v>11429</v>
      </c>
      <c r="D414" t="s">
        <v>11394</v>
      </c>
      <c r="E414" t="s">
        <v>11413</v>
      </c>
      <c r="F414" t="s">
        <v>100</v>
      </c>
      <c r="G414" t="s">
        <v>3388</v>
      </c>
      <c r="H414" t="s">
        <v>11453</v>
      </c>
      <c r="I414">
        <v>220.24</v>
      </c>
      <c r="J414">
        <v>96</v>
      </c>
      <c r="K414" t="s">
        <v>19</v>
      </c>
      <c r="L414" t="s">
        <v>11437</v>
      </c>
      <c r="M414">
        <v>36</v>
      </c>
      <c r="N414">
        <v>0</v>
      </c>
    </row>
    <row r="415" spans="1:14">
      <c r="A415" t="s">
        <v>3629</v>
      </c>
      <c r="B415" t="s">
        <v>11562</v>
      </c>
      <c r="C415" t="s">
        <v>11419</v>
      </c>
      <c r="D415" t="s">
        <v>11424</v>
      </c>
      <c r="E415" t="s">
        <v>11395</v>
      </c>
      <c r="F415" t="s">
        <v>100</v>
      </c>
      <c r="G415" t="s">
        <v>2017</v>
      </c>
      <c r="H415" t="s">
        <v>11453</v>
      </c>
      <c r="I415">
        <v>1378.72</v>
      </c>
      <c r="J415">
        <v>45</v>
      </c>
      <c r="K415" t="s">
        <v>19</v>
      </c>
      <c r="L415" t="s">
        <v>11437</v>
      </c>
      <c r="M415">
        <v>36</v>
      </c>
      <c r="N415">
        <v>0</v>
      </c>
    </row>
    <row r="416" spans="1:14">
      <c r="A416" t="s">
        <v>6484</v>
      </c>
      <c r="B416" t="s">
        <v>11922</v>
      </c>
      <c r="C416" t="s">
        <v>11412</v>
      </c>
      <c r="D416" t="s">
        <v>11424</v>
      </c>
      <c r="E416" t="s">
        <v>11401</v>
      </c>
      <c r="F416" t="s">
        <v>58</v>
      </c>
      <c r="G416" t="s">
        <v>11923</v>
      </c>
      <c r="H416" t="s">
        <v>11402</v>
      </c>
      <c r="I416">
        <v>14671.83</v>
      </c>
      <c r="J416">
        <v>90</v>
      </c>
      <c r="K416" t="s">
        <v>37</v>
      </c>
      <c r="L416" t="s">
        <v>11417</v>
      </c>
      <c r="M416">
        <v>24</v>
      </c>
      <c r="N416">
        <v>0</v>
      </c>
    </row>
    <row r="417" spans="1:14">
      <c r="A417" t="s">
        <v>8382</v>
      </c>
      <c r="B417" t="s">
        <v>11924</v>
      </c>
      <c r="C417" t="s">
        <v>11432</v>
      </c>
      <c r="D417" t="s">
        <v>11424</v>
      </c>
      <c r="E417" t="s">
        <v>11401</v>
      </c>
      <c r="F417" t="s">
        <v>42</v>
      </c>
      <c r="G417" t="s">
        <v>1891</v>
      </c>
      <c r="H417" t="s">
        <v>11420</v>
      </c>
      <c r="I417">
        <v>15775.26</v>
      </c>
      <c r="J417">
        <v>28</v>
      </c>
      <c r="K417" t="s">
        <v>53</v>
      </c>
      <c r="L417" t="s">
        <v>11441</v>
      </c>
      <c r="M417">
        <v>12</v>
      </c>
      <c r="N417">
        <v>1</v>
      </c>
    </row>
    <row r="418" spans="1:14">
      <c r="A418" t="s">
        <v>11116</v>
      </c>
      <c r="B418" t="s">
        <v>11925</v>
      </c>
      <c r="C418" t="s">
        <v>11419</v>
      </c>
      <c r="D418" t="s">
        <v>11424</v>
      </c>
      <c r="E418" t="s">
        <v>11395</v>
      </c>
      <c r="F418" t="s">
        <v>33</v>
      </c>
      <c r="G418" t="s">
        <v>4289</v>
      </c>
      <c r="H418" t="s">
        <v>11402</v>
      </c>
      <c r="I418">
        <v>1136.55</v>
      </c>
      <c r="J418">
        <v>56</v>
      </c>
      <c r="K418" t="s">
        <v>53</v>
      </c>
      <c r="L418" t="s">
        <v>11466</v>
      </c>
      <c r="M418">
        <v>12</v>
      </c>
      <c r="N418">
        <v>0</v>
      </c>
    </row>
    <row r="419" spans="1:14">
      <c r="A419" t="s">
        <v>3687</v>
      </c>
      <c r="B419" t="s">
        <v>11926</v>
      </c>
      <c r="C419" t="s">
        <v>11429</v>
      </c>
      <c r="D419" t="s">
        <v>11394</v>
      </c>
      <c r="E419" t="s">
        <v>11395</v>
      </c>
      <c r="F419" t="s">
        <v>33</v>
      </c>
      <c r="G419" t="s">
        <v>706</v>
      </c>
      <c r="H419" t="s">
        <v>11402</v>
      </c>
      <c r="I419">
        <v>1440.84</v>
      </c>
      <c r="K419" t="s">
        <v>19</v>
      </c>
      <c r="L419" t="s">
        <v>11430</v>
      </c>
      <c r="M419">
        <v>24</v>
      </c>
      <c r="N419">
        <v>0</v>
      </c>
    </row>
    <row r="420" spans="1:14">
      <c r="A420" t="s">
        <v>1342</v>
      </c>
      <c r="B420" t="s">
        <v>11927</v>
      </c>
      <c r="C420" t="s">
        <v>11429</v>
      </c>
      <c r="D420" t="s">
        <v>11400</v>
      </c>
      <c r="E420" t="s">
        <v>11413</v>
      </c>
      <c r="F420" t="s">
        <v>25</v>
      </c>
      <c r="G420" t="s">
        <v>6433</v>
      </c>
      <c r="H420" t="s">
        <v>11420</v>
      </c>
      <c r="I420">
        <v>380.16</v>
      </c>
      <c r="J420">
        <v>60</v>
      </c>
      <c r="K420" t="s">
        <v>19</v>
      </c>
      <c r="L420" t="s">
        <v>11430</v>
      </c>
      <c r="M420">
        <v>36</v>
      </c>
      <c r="N420">
        <v>1</v>
      </c>
    </row>
    <row r="421" spans="1:14">
      <c r="A421" t="s">
        <v>3684</v>
      </c>
      <c r="B421" t="s">
        <v>11928</v>
      </c>
      <c r="C421" t="s">
        <v>11419</v>
      </c>
      <c r="D421" t="s">
        <v>11394</v>
      </c>
      <c r="E421" t="s">
        <v>11401</v>
      </c>
      <c r="F421" t="s">
        <v>58</v>
      </c>
      <c r="G421" t="s">
        <v>1573</v>
      </c>
      <c r="H421" t="s">
        <v>11402</v>
      </c>
      <c r="I421">
        <v>17193.64</v>
      </c>
      <c r="K421" t="s">
        <v>37</v>
      </c>
      <c r="L421" t="s">
        <v>11417</v>
      </c>
      <c r="M421">
        <v>24</v>
      </c>
      <c r="N421">
        <v>0</v>
      </c>
    </row>
    <row r="422" spans="1:14">
      <c r="A422" t="s">
        <v>601</v>
      </c>
      <c r="B422" t="s">
        <v>11929</v>
      </c>
      <c r="C422" t="s">
        <v>11393</v>
      </c>
      <c r="D422" t="s">
        <v>11409</v>
      </c>
      <c r="E422" t="s">
        <v>11395</v>
      </c>
      <c r="F422" t="s">
        <v>100</v>
      </c>
      <c r="G422" t="s">
        <v>8871</v>
      </c>
      <c r="H422" t="s">
        <v>11402</v>
      </c>
      <c r="I422">
        <v>2794.34</v>
      </c>
      <c r="K422" t="s">
        <v>19</v>
      </c>
      <c r="L422" t="s">
        <v>11406</v>
      </c>
      <c r="M422">
        <v>12</v>
      </c>
      <c r="N422">
        <v>0</v>
      </c>
    </row>
    <row r="423" spans="1:14">
      <c r="A423" t="s">
        <v>9950</v>
      </c>
      <c r="B423" t="s">
        <v>11802</v>
      </c>
      <c r="C423" t="s">
        <v>11419</v>
      </c>
      <c r="D423" t="s">
        <v>11409</v>
      </c>
      <c r="E423" t="s">
        <v>11395</v>
      </c>
      <c r="F423" t="s">
        <v>100</v>
      </c>
      <c r="G423" t="s">
        <v>2075</v>
      </c>
      <c r="H423" t="s">
        <v>11396</v>
      </c>
      <c r="I423">
        <v>2529.69</v>
      </c>
      <c r="J423">
        <v>2</v>
      </c>
      <c r="K423" t="s">
        <v>53</v>
      </c>
      <c r="L423" t="s">
        <v>11441</v>
      </c>
      <c r="M423">
        <v>12</v>
      </c>
      <c r="N423">
        <v>1</v>
      </c>
    </row>
    <row r="424" spans="1:14">
      <c r="A424" t="s">
        <v>1967</v>
      </c>
      <c r="B424" t="s">
        <v>11930</v>
      </c>
      <c r="C424" t="s">
        <v>11434</v>
      </c>
      <c r="D424" t="s">
        <v>11409</v>
      </c>
      <c r="E424" t="s">
        <v>11401</v>
      </c>
      <c r="F424" t="s">
        <v>42</v>
      </c>
      <c r="G424" t="s">
        <v>3497</v>
      </c>
      <c r="H424" t="s">
        <v>11402</v>
      </c>
      <c r="I424">
        <v>13231.75</v>
      </c>
      <c r="K424" t="s">
        <v>37</v>
      </c>
      <c r="L424" t="s">
        <v>11430</v>
      </c>
      <c r="M424">
        <v>24</v>
      </c>
      <c r="N424">
        <v>0</v>
      </c>
    </row>
    <row r="425" spans="1:14">
      <c r="A425" t="s">
        <v>9330</v>
      </c>
      <c r="B425" t="s">
        <v>11931</v>
      </c>
      <c r="C425" t="s">
        <v>11432</v>
      </c>
      <c r="D425" t="s">
        <v>11409</v>
      </c>
      <c r="E425" t="s">
        <v>11413</v>
      </c>
      <c r="F425" t="s">
        <v>58</v>
      </c>
      <c r="G425" t="s">
        <v>157</v>
      </c>
      <c r="H425" t="s">
        <v>11420</v>
      </c>
      <c r="I425">
        <v>579.76</v>
      </c>
      <c r="J425">
        <v>73</v>
      </c>
      <c r="K425" t="s">
        <v>19</v>
      </c>
      <c r="L425" t="s">
        <v>11414</v>
      </c>
      <c r="M425">
        <v>12</v>
      </c>
      <c r="N425">
        <v>1</v>
      </c>
    </row>
    <row r="426" spans="1:14">
      <c r="A426" t="s">
        <v>11932</v>
      </c>
      <c r="B426" t="s">
        <v>11933</v>
      </c>
      <c r="C426" t="s">
        <v>11419</v>
      </c>
      <c r="D426" t="s">
        <v>11400</v>
      </c>
      <c r="E426" t="s">
        <v>11395</v>
      </c>
      <c r="F426" t="s">
        <v>42</v>
      </c>
      <c r="G426" t="s">
        <v>3800</v>
      </c>
      <c r="H426" t="s">
        <v>11396</v>
      </c>
      <c r="I426">
        <v>1710.2</v>
      </c>
      <c r="K426" t="s">
        <v>53</v>
      </c>
      <c r="L426" t="s">
        <v>11444</v>
      </c>
      <c r="M426">
        <v>24</v>
      </c>
      <c r="N426">
        <v>1</v>
      </c>
    </row>
    <row r="427" spans="1:14">
      <c r="A427" t="s">
        <v>5068</v>
      </c>
      <c r="B427" t="s">
        <v>11934</v>
      </c>
      <c r="C427" t="s">
        <v>11429</v>
      </c>
      <c r="D427" t="s">
        <v>11394</v>
      </c>
      <c r="E427" t="s">
        <v>11395</v>
      </c>
      <c r="F427" t="s">
        <v>25</v>
      </c>
      <c r="G427" t="s">
        <v>10278</v>
      </c>
      <c r="H427" t="s">
        <v>11402</v>
      </c>
      <c r="I427">
        <v>1943.57</v>
      </c>
      <c r="K427" t="s">
        <v>53</v>
      </c>
      <c r="L427" t="s">
        <v>11435</v>
      </c>
      <c r="M427">
        <v>12</v>
      </c>
      <c r="N427">
        <v>0</v>
      </c>
    </row>
    <row r="428" spans="1:14">
      <c r="A428" t="s">
        <v>368</v>
      </c>
      <c r="B428" t="s">
        <v>11935</v>
      </c>
      <c r="C428" t="s">
        <v>11429</v>
      </c>
      <c r="D428" t="s">
        <v>11394</v>
      </c>
      <c r="E428" t="s">
        <v>11413</v>
      </c>
      <c r="F428" t="s">
        <v>58</v>
      </c>
      <c r="G428" t="s">
        <v>263</v>
      </c>
      <c r="H428" t="s">
        <v>11402</v>
      </c>
      <c r="I428">
        <v>113.8</v>
      </c>
      <c r="K428" t="s">
        <v>19</v>
      </c>
      <c r="L428" t="s">
        <v>11414</v>
      </c>
      <c r="M428">
        <v>24</v>
      </c>
      <c r="N428">
        <v>0</v>
      </c>
    </row>
    <row r="429" spans="1:14">
      <c r="A429" t="s">
        <v>2703</v>
      </c>
      <c r="B429" t="s">
        <v>11936</v>
      </c>
      <c r="C429" t="s">
        <v>11419</v>
      </c>
      <c r="D429" t="s">
        <v>11400</v>
      </c>
      <c r="E429" t="s">
        <v>11401</v>
      </c>
      <c r="F429" t="s">
        <v>58</v>
      </c>
      <c r="G429" t="s">
        <v>3641</v>
      </c>
      <c r="H429" t="s">
        <v>11402</v>
      </c>
      <c r="I429">
        <v>12015.54</v>
      </c>
      <c r="K429" t="s">
        <v>37</v>
      </c>
      <c r="L429" t="s">
        <v>11410</v>
      </c>
      <c r="M429">
        <v>24</v>
      </c>
      <c r="N429">
        <v>0</v>
      </c>
    </row>
    <row r="430" spans="1:14">
      <c r="A430" t="s">
        <v>2471</v>
      </c>
      <c r="B430" t="s">
        <v>11937</v>
      </c>
      <c r="C430" t="s">
        <v>11434</v>
      </c>
      <c r="D430" t="s">
        <v>11416</v>
      </c>
      <c r="E430" t="s">
        <v>11413</v>
      </c>
      <c r="F430" t="s">
        <v>100</v>
      </c>
      <c r="G430" t="s">
        <v>7338</v>
      </c>
      <c r="H430" t="s">
        <v>11402</v>
      </c>
      <c r="I430">
        <v>447.87</v>
      </c>
      <c r="K430" t="s">
        <v>19</v>
      </c>
      <c r="L430" t="s">
        <v>11422</v>
      </c>
      <c r="M430">
        <v>24</v>
      </c>
      <c r="N430">
        <v>0</v>
      </c>
    </row>
    <row r="431" spans="1:14">
      <c r="A431" t="s">
        <v>3324</v>
      </c>
      <c r="B431" t="s">
        <v>11938</v>
      </c>
      <c r="C431" t="s">
        <v>11429</v>
      </c>
      <c r="D431" t="s">
        <v>11409</v>
      </c>
      <c r="E431" t="s">
        <v>11413</v>
      </c>
      <c r="F431" t="s">
        <v>33</v>
      </c>
      <c r="G431" t="s">
        <v>3631</v>
      </c>
      <c r="H431" t="s">
        <v>11402</v>
      </c>
      <c r="I431">
        <v>690.93</v>
      </c>
      <c r="J431">
        <v>12</v>
      </c>
      <c r="K431" t="s">
        <v>19</v>
      </c>
      <c r="L431" t="s">
        <v>11417</v>
      </c>
      <c r="M431">
        <v>36</v>
      </c>
      <c r="N431">
        <v>0</v>
      </c>
    </row>
    <row r="432" spans="1:14">
      <c r="A432" t="s">
        <v>2023</v>
      </c>
      <c r="B432" t="s">
        <v>11939</v>
      </c>
      <c r="C432" t="s">
        <v>11419</v>
      </c>
      <c r="D432" t="s">
        <v>11409</v>
      </c>
      <c r="E432" t="s">
        <v>11401</v>
      </c>
      <c r="F432" t="s">
        <v>33</v>
      </c>
      <c r="G432" t="s">
        <v>1019</v>
      </c>
      <c r="H432" t="s">
        <v>11420</v>
      </c>
      <c r="I432">
        <v>8225.86</v>
      </c>
      <c r="J432">
        <v>38</v>
      </c>
      <c r="K432" t="s">
        <v>53</v>
      </c>
      <c r="L432" t="s">
        <v>11437</v>
      </c>
      <c r="M432">
        <v>24</v>
      </c>
      <c r="N432">
        <v>1</v>
      </c>
    </row>
    <row r="433" spans="1:14">
      <c r="A433" t="s">
        <v>3906</v>
      </c>
      <c r="B433" t="s">
        <v>11940</v>
      </c>
      <c r="C433" t="s">
        <v>11429</v>
      </c>
      <c r="D433" t="s">
        <v>11400</v>
      </c>
      <c r="E433" t="s">
        <v>11395</v>
      </c>
      <c r="F433" t="s">
        <v>42</v>
      </c>
      <c r="G433" t="s">
        <v>5378</v>
      </c>
      <c r="H433" t="s">
        <v>11402</v>
      </c>
      <c r="I433">
        <v>859.53</v>
      </c>
      <c r="J433">
        <v>90</v>
      </c>
      <c r="K433" t="s">
        <v>53</v>
      </c>
      <c r="L433" t="s">
        <v>11430</v>
      </c>
      <c r="M433">
        <v>12</v>
      </c>
      <c r="N433">
        <v>0</v>
      </c>
    </row>
    <row r="434" spans="1:14">
      <c r="A434" t="s">
        <v>11941</v>
      </c>
      <c r="B434" t="s">
        <v>11942</v>
      </c>
      <c r="C434" t="s">
        <v>11419</v>
      </c>
      <c r="D434" t="s">
        <v>11424</v>
      </c>
      <c r="E434" t="s">
        <v>11401</v>
      </c>
      <c r="F434" t="s">
        <v>100</v>
      </c>
      <c r="G434" t="s">
        <v>11943</v>
      </c>
      <c r="H434" t="s">
        <v>11396</v>
      </c>
      <c r="I434">
        <v>10072.14</v>
      </c>
      <c r="J434">
        <v>72</v>
      </c>
      <c r="K434" t="s">
        <v>37</v>
      </c>
      <c r="L434" t="s">
        <v>11414</v>
      </c>
      <c r="M434">
        <v>12</v>
      </c>
      <c r="N434">
        <v>1</v>
      </c>
    </row>
    <row r="435" spans="1:14">
      <c r="A435" t="s">
        <v>6002</v>
      </c>
      <c r="B435" t="s">
        <v>11944</v>
      </c>
      <c r="C435" t="s">
        <v>11393</v>
      </c>
      <c r="D435" t="s">
        <v>11416</v>
      </c>
      <c r="E435" t="s">
        <v>11413</v>
      </c>
      <c r="F435" t="s">
        <v>33</v>
      </c>
      <c r="G435" t="s">
        <v>3153</v>
      </c>
      <c r="H435" t="s">
        <v>11402</v>
      </c>
      <c r="I435">
        <v>404.77</v>
      </c>
      <c r="J435">
        <v>40</v>
      </c>
      <c r="K435" t="s">
        <v>19</v>
      </c>
      <c r="L435" t="s">
        <v>11437</v>
      </c>
      <c r="M435">
        <v>24</v>
      </c>
      <c r="N435">
        <v>0</v>
      </c>
    </row>
    <row r="436" spans="1:14">
      <c r="A436" t="s">
        <v>4948</v>
      </c>
      <c r="B436" t="s">
        <v>11945</v>
      </c>
      <c r="C436" t="s">
        <v>11408</v>
      </c>
      <c r="D436" t="s">
        <v>11416</v>
      </c>
      <c r="E436" t="s">
        <v>11395</v>
      </c>
      <c r="F436" t="s">
        <v>25</v>
      </c>
      <c r="G436" t="s">
        <v>11654</v>
      </c>
      <c r="H436" t="s">
        <v>11402</v>
      </c>
      <c r="I436">
        <v>1163.3900000000001</v>
      </c>
      <c r="K436" t="s">
        <v>19</v>
      </c>
      <c r="L436" t="s">
        <v>11406</v>
      </c>
      <c r="M436">
        <v>24</v>
      </c>
      <c r="N436">
        <v>0</v>
      </c>
    </row>
    <row r="437" spans="1:14">
      <c r="A437" t="s">
        <v>1021</v>
      </c>
      <c r="B437" t="s">
        <v>11946</v>
      </c>
      <c r="C437" t="s">
        <v>11432</v>
      </c>
      <c r="D437" t="s">
        <v>11409</v>
      </c>
      <c r="E437" t="s">
        <v>11401</v>
      </c>
      <c r="F437" t="s">
        <v>58</v>
      </c>
      <c r="G437" t="s">
        <v>8058</v>
      </c>
      <c r="H437" t="s">
        <v>11402</v>
      </c>
      <c r="I437">
        <v>7617.56</v>
      </c>
      <c r="J437">
        <v>35</v>
      </c>
      <c r="K437" t="s">
        <v>37</v>
      </c>
      <c r="L437" t="s">
        <v>11460</v>
      </c>
      <c r="M437">
        <v>36</v>
      </c>
      <c r="N437">
        <v>0</v>
      </c>
    </row>
    <row r="438" spans="1:14">
      <c r="A438" t="s">
        <v>1311</v>
      </c>
      <c r="B438" t="s">
        <v>11947</v>
      </c>
      <c r="C438" t="s">
        <v>11399</v>
      </c>
      <c r="D438" t="s">
        <v>11394</v>
      </c>
      <c r="E438" t="s">
        <v>11395</v>
      </c>
      <c r="F438" t="s">
        <v>58</v>
      </c>
      <c r="G438" t="s">
        <v>2180</v>
      </c>
      <c r="H438" t="s">
        <v>11396</v>
      </c>
      <c r="I438">
        <v>3681.84</v>
      </c>
      <c r="J438">
        <v>52</v>
      </c>
      <c r="K438" t="s">
        <v>53</v>
      </c>
      <c r="L438" t="s">
        <v>11403</v>
      </c>
      <c r="M438">
        <v>36</v>
      </c>
      <c r="N438">
        <v>1</v>
      </c>
    </row>
    <row r="439" spans="1:14">
      <c r="A439" t="s">
        <v>7270</v>
      </c>
      <c r="B439" t="s">
        <v>11948</v>
      </c>
      <c r="C439" t="s">
        <v>11405</v>
      </c>
      <c r="D439" t="s">
        <v>11394</v>
      </c>
      <c r="E439" t="s">
        <v>11413</v>
      </c>
      <c r="F439" t="s">
        <v>100</v>
      </c>
      <c r="G439" t="s">
        <v>7183</v>
      </c>
      <c r="H439" t="s">
        <v>11402</v>
      </c>
      <c r="I439">
        <v>564.95000000000005</v>
      </c>
      <c r="J439">
        <v>74</v>
      </c>
      <c r="K439" t="s">
        <v>19</v>
      </c>
      <c r="L439" t="s">
        <v>11430</v>
      </c>
      <c r="M439">
        <v>12</v>
      </c>
      <c r="N439">
        <v>0</v>
      </c>
    </row>
    <row r="440" spans="1:14">
      <c r="A440" t="s">
        <v>8153</v>
      </c>
      <c r="B440" t="s">
        <v>11949</v>
      </c>
      <c r="C440" t="s">
        <v>11412</v>
      </c>
      <c r="D440" t="s">
        <v>11424</v>
      </c>
      <c r="E440" t="s">
        <v>11395</v>
      </c>
      <c r="F440" t="s">
        <v>25</v>
      </c>
      <c r="G440" t="s">
        <v>11950</v>
      </c>
      <c r="H440" t="s">
        <v>11402</v>
      </c>
      <c r="I440">
        <v>3194.8</v>
      </c>
      <c r="J440">
        <v>30</v>
      </c>
      <c r="K440" t="s">
        <v>53</v>
      </c>
      <c r="L440" t="s">
        <v>11444</v>
      </c>
      <c r="M440">
        <v>12</v>
      </c>
      <c r="N440">
        <v>0</v>
      </c>
    </row>
    <row r="441" spans="1:14">
      <c r="A441" t="s">
        <v>7798</v>
      </c>
      <c r="B441" t="s">
        <v>11951</v>
      </c>
      <c r="C441" t="s">
        <v>11408</v>
      </c>
      <c r="D441" t="s">
        <v>11409</v>
      </c>
      <c r="E441" t="s">
        <v>11413</v>
      </c>
      <c r="F441" t="s">
        <v>42</v>
      </c>
      <c r="G441" t="s">
        <v>438</v>
      </c>
      <c r="H441" t="s">
        <v>11402</v>
      </c>
      <c r="I441">
        <v>473.43</v>
      </c>
      <c r="J441">
        <v>89</v>
      </c>
      <c r="K441" t="s">
        <v>19</v>
      </c>
      <c r="L441" t="s">
        <v>11425</v>
      </c>
      <c r="M441">
        <v>24</v>
      </c>
      <c r="N441">
        <v>0</v>
      </c>
    </row>
    <row r="442" spans="1:14">
      <c r="A442" t="s">
        <v>4666</v>
      </c>
      <c r="B442" t="s">
        <v>11952</v>
      </c>
      <c r="C442" t="s">
        <v>11405</v>
      </c>
      <c r="D442" t="s">
        <v>11424</v>
      </c>
      <c r="E442" t="s">
        <v>11413</v>
      </c>
      <c r="F442" t="s">
        <v>33</v>
      </c>
      <c r="G442" t="s">
        <v>5258</v>
      </c>
      <c r="H442" t="s">
        <v>11402</v>
      </c>
      <c r="I442">
        <v>315.72000000000003</v>
      </c>
      <c r="J442">
        <v>82</v>
      </c>
      <c r="K442" t="s">
        <v>19</v>
      </c>
      <c r="L442" t="s">
        <v>11460</v>
      </c>
      <c r="M442">
        <v>36</v>
      </c>
      <c r="N442">
        <v>0</v>
      </c>
    </row>
    <row r="443" spans="1:14">
      <c r="A443" t="s">
        <v>1751</v>
      </c>
      <c r="B443" t="s">
        <v>11953</v>
      </c>
      <c r="C443" t="s">
        <v>11405</v>
      </c>
      <c r="D443" t="s">
        <v>11424</v>
      </c>
      <c r="E443" t="s">
        <v>11413</v>
      </c>
      <c r="F443" t="s">
        <v>100</v>
      </c>
      <c r="G443" t="s">
        <v>1683</v>
      </c>
      <c r="H443" t="s">
        <v>11453</v>
      </c>
      <c r="I443">
        <v>354</v>
      </c>
      <c r="K443" t="s">
        <v>19</v>
      </c>
      <c r="L443" t="s">
        <v>11406</v>
      </c>
      <c r="M443">
        <v>24</v>
      </c>
      <c r="N443">
        <v>0</v>
      </c>
    </row>
    <row r="444" spans="1:14">
      <c r="A444" t="s">
        <v>6846</v>
      </c>
      <c r="B444" t="s">
        <v>11954</v>
      </c>
      <c r="C444" t="s">
        <v>11432</v>
      </c>
      <c r="D444" t="s">
        <v>11424</v>
      </c>
      <c r="E444" t="s">
        <v>11395</v>
      </c>
      <c r="F444" t="s">
        <v>25</v>
      </c>
      <c r="G444" t="s">
        <v>1663</v>
      </c>
      <c r="H444" t="s">
        <v>11396</v>
      </c>
      <c r="I444">
        <v>1751.75</v>
      </c>
      <c r="J444">
        <v>20</v>
      </c>
      <c r="K444" t="s">
        <v>19</v>
      </c>
      <c r="L444" t="s">
        <v>11441</v>
      </c>
      <c r="M444">
        <v>12</v>
      </c>
      <c r="N444">
        <v>1</v>
      </c>
    </row>
    <row r="445" spans="1:14">
      <c r="A445" t="s">
        <v>660</v>
      </c>
      <c r="B445" t="s">
        <v>11955</v>
      </c>
      <c r="C445" t="s">
        <v>11412</v>
      </c>
      <c r="D445" t="s">
        <v>11409</v>
      </c>
      <c r="E445" t="s">
        <v>11413</v>
      </c>
      <c r="F445" t="s">
        <v>42</v>
      </c>
      <c r="G445" t="s">
        <v>3473</v>
      </c>
      <c r="H445" t="s">
        <v>11396</v>
      </c>
      <c r="I445">
        <v>602.16999999999996</v>
      </c>
      <c r="J445">
        <v>12</v>
      </c>
      <c r="K445" t="s">
        <v>19</v>
      </c>
      <c r="L445" t="s">
        <v>11414</v>
      </c>
      <c r="M445">
        <v>12</v>
      </c>
      <c r="N445">
        <v>1</v>
      </c>
    </row>
    <row r="446" spans="1:14">
      <c r="A446" t="s">
        <v>3974</v>
      </c>
      <c r="B446" t="s">
        <v>11956</v>
      </c>
      <c r="C446" t="s">
        <v>11429</v>
      </c>
      <c r="D446" t="s">
        <v>11400</v>
      </c>
      <c r="E446" t="s">
        <v>11413</v>
      </c>
      <c r="F446" t="s">
        <v>25</v>
      </c>
      <c r="G446" t="s">
        <v>5116</v>
      </c>
      <c r="H446" t="s">
        <v>11396</v>
      </c>
      <c r="I446">
        <v>548.96</v>
      </c>
      <c r="J446">
        <v>23</v>
      </c>
      <c r="K446" t="s">
        <v>19</v>
      </c>
      <c r="L446" t="s">
        <v>11427</v>
      </c>
      <c r="M446">
        <v>24</v>
      </c>
      <c r="N446">
        <v>1</v>
      </c>
    </row>
    <row r="447" spans="1:14">
      <c r="A447" t="s">
        <v>11957</v>
      </c>
      <c r="B447" t="s">
        <v>11958</v>
      </c>
      <c r="C447" t="s">
        <v>11408</v>
      </c>
      <c r="D447" t="s">
        <v>11424</v>
      </c>
      <c r="E447" t="s">
        <v>11395</v>
      </c>
      <c r="F447" t="s">
        <v>100</v>
      </c>
      <c r="G447" t="s">
        <v>11959</v>
      </c>
      <c r="H447" t="s">
        <v>11402</v>
      </c>
      <c r="I447">
        <v>3083.4</v>
      </c>
      <c r="J447">
        <v>98</v>
      </c>
      <c r="K447" t="s">
        <v>53</v>
      </c>
      <c r="L447" t="s">
        <v>11441</v>
      </c>
      <c r="M447">
        <v>24</v>
      </c>
      <c r="N447">
        <v>0</v>
      </c>
    </row>
    <row r="448" spans="1:14">
      <c r="A448" t="s">
        <v>7077</v>
      </c>
      <c r="B448" t="s">
        <v>11960</v>
      </c>
      <c r="C448" t="s">
        <v>11393</v>
      </c>
      <c r="D448" t="s">
        <v>11424</v>
      </c>
      <c r="E448" t="s">
        <v>11413</v>
      </c>
      <c r="F448" t="s">
        <v>33</v>
      </c>
      <c r="G448" t="s">
        <v>11654</v>
      </c>
      <c r="H448" t="s">
        <v>11402</v>
      </c>
      <c r="I448">
        <v>297.26</v>
      </c>
      <c r="J448">
        <v>10</v>
      </c>
      <c r="K448" t="s">
        <v>19</v>
      </c>
      <c r="L448" t="s">
        <v>11403</v>
      </c>
      <c r="M448">
        <v>24</v>
      </c>
      <c r="N448">
        <v>0</v>
      </c>
    </row>
    <row r="449" spans="1:14">
      <c r="A449" t="s">
        <v>11961</v>
      </c>
      <c r="B449" t="s">
        <v>11962</v>
      </c>
      <c r="C449" t="s">
        <v>11429</v>
      </c>
      <c r="D449" t="s">
        <v>11416</v>
      </c>
      <c r="E449" t="s">
        <v>11395</v>
      </c>
      <c r="F449" t="s">
        <v>58</v>
      </c>
      <c r="G449" t="s">
        <v>11963</v>
      </c>
      <c r="H449" t="s">
        <v>11420</v>
      </c>
      <c r="I449">
        <v>2758.41</v>
      </c>
      <c r="J449">
        <v>29</v>
      </c>
      <c r="K449" t="s">
        <v>19</v>
      </c>
      <c r="L449" t="s">
        <v>11437</v>
      </c>
      <c r="M449">
        <v>24</v>
      </c>
      <c r="N449">
        <v>1</v>
      </c>
    </row>
    <row r="450" spans="1:14">
      <c r="A450" t="s">
        <v>7403</v>
      </c>
      <c r="B450" t="s">
        <v>11964</v>
      </c>
      <c r="C450" t="s">
        <v>11393</v>
      </c>
      <c r="D450" t="s">
        <v>11394</v>
      </c>
      <c r="E450" t="s">
        <v>11413</v>
      </c>
      <c r="F450" t="s">
        <v>42</v>
      </c>
      <c r="G450" t="s">
        <v>414</v>
      </c>
      <c r="H450" t="s">
        <v>11402</v>
      </c>
      <c r="I450">
        <v>162.34</v>
      </c>
      <c r="J450">
        <v>47</v>
      </c>
      <c r="K450" t="s">
        <v>19</v>
      </c>
      <c r="L450" t="s">
        <v>11427</v>
      </c>
      <c r="M450">
        <v>36</v>
      </c>
      <c r="N450">
        <v>0</v>
      </c>
    </row>
    <row r="451" spans="1:14">
      <c r="A451" t="s">
        <v>7583</v>
      </c>
      <c r="B451" t="s">
        <v>11965</v>
      </c>
      <c r="C451" t="s">
        <v>11419</v>
      </c>
      <c r="D451" t="s">
        <v>11409</v>
      </c>
      <c r="E451" t="s">
        <v>11395</v>
      </c>
      <c r="F451" t="s">
        <v>58</v>
      </c>
      <c r="G451" t="s">
        <v>2152</v>
      </c>
      <c r="H451" t="s">
        <v>11402</v>
      </c>
      <c r="I451">
        <v>3558.2</v>
      </c>
      <c r="J451">
        <v>100</v>
      </c>
      <c r="K451" t="s">
        <v>19</v>
      </c>
      <c r="L451" t="s">
        <v>11403</v>
      </c>
      <c r="M451">
        <v>12</v>
      </c>
      <c r="N451">
        <v>0</v>
      </c>
    </row>
    <row r="452" spans="1:14">
      <c r="A452" t="s">
        <v>2175</v>
      </c>
      <c r="B452" t="s">
        <v>11966</v>
      </c>
      <c r="C452" t="s">
        <v>11405</v>
      </c>
      <c r="D452" t="s">
        <v>11400</v>
      </c>
      <c r="E452" t="s">
        <v>11413</v>
      </c>
      <c r="F452" t="s">
        <v>33</v>
      </c>
      <c r="G452" t="s">
        <v>152</v>
      </c>
      <c r="H452" t="s">
        <v>11420</v>
      </c>
      <c r="I452">
        <v>392.83</v>
      </c>
      <c r="J452">
        <v>52</v>
      </c>
      <c r="K452" t="s">
        <v>19</v>
      </c>
      <c r="L452" t="s">
        <v>11422</v>
      </c>
      <c r="M452">
        <v>24</v>
      </c>
      <c r="N452">
        <v>1</v>
      </c>
    </row>
    <row r="453" spans="1:14">
      <c r="A453" t="s">
        <v>9549</v>
      </c>
      <c r="B453" t="s">
        <v>11967</v>
      </c>
      <c r="C453" t="s">
        <v>11419</v>
      </c>
      <c r="D453" t="s">
        <v>11416</v>
      </c>
      <c r="E453" t="s">
        <v>11413</v>
      </c>
      <c r="F453" t="s">
        <v>25</v>
      </c>
      <c r="G453" t="s">
        <v>1496</v>
      </c>
      <c r="H453" t="s">
        <v>11402</v>
      </c>
      <c r="I453">
        <v>107.22</v>
      </c>
      <c r="J453">
        <v>17</v>
      </c>
      <c r="K453" t="s">
        <v>19</v>
      </c>
      <c r="L453" t="s">
        <v>11437</v>
      </c>
      <c r="M453">
        <v>36</v>
      </c>
      <c r="N453">
        <v>0</v>
      </c>
    </row>
    <row r="454" spans="1:14">
      <c r="A454" t="s">
        <v>3340</v>
      </c>
      <c r="B454" t="s">
        <v>11968</v>
      </c>
      <c r="C454" t="s">
        <v>11432</v>
      </c>
      <c r="D454" t="s">
        <v>11400</v>
      </c>
      <c r="E454" t="s">
        <v>11395</v>
      </c>
      <c r="F454" t="s">
        <v>25</v>
      </c>
      <c r="G454" t="s">
        <v>11969</v>
      </c>
      <c r="H454" t="s">
        <v>11402</v>
      </c>
      <c r="I454">
        <v>1865.16</v>
      </c>
      <c r="J454">
        <v>30</v>
      </c>
      <c r="K454" t="s">
        <v>19</v>
      </c>
      <c r="L454" t="s">
        <v>11460</v>
      </c>
      <c r="M454">
        <v>12</v>
      </c>
      <c r="N454">
        <v>0</v>
      </c>
    </row>
    <row r="455" spans="1:14">
      <c r="A455" t="s">
        <v>4818</v>
      </c>
      <c r="B455" t="s">
        <v>11970</v>
      </c>
      <c r="C455" t="s">
        <v>11429</v>
      </c>
      <c r="D455" t="s">
        <v>11409</v>
      </c>
      <c r="E455" t="s">
        <v>11395</v>
      </c>
      <c r="F455" t="s">
        <v>25</v>
      </c>
      <c r="G455" t="s">
        <v>5099</v>
      </c>
      <c r="H455" t="s">
        <v>11402</v>
      </c>
      <c r="I455">
        <v>3897.78</v>
      </c>
      <c r="K455" t="s">
        <v>53</v>
      </c>
      <c r="L455" t="s">
        <v>11487</v>
      </c>
      <c r="M455">
        <v>12</v>
      </c>
      <c r="N455">
        <v>0</v>
      </c>
    </row>
    <row r="456" spans="1:14">
      <c r="A456" t="s">
        <v>3482</v>
      </c>
      <c r="B456" t="s">
        <v>11971</v>
      </c>
      <c r="C456" t="s">
        <v>11434</v>
      </c>
      <c r="D456" t="s">
        <v>11409</v>
      </c>
      <c r="E456" t="s">
        <v>11395</v>
      </c>
      <c r="F456" t="s">
        <v>33</v>
      </c>
      <c r="G456" t="s">
        <v>11831</v>
      </c>
      <c r="H456" t="s">
        <v>11402</v>
      </c>
      <c r="I456">
        <v>1253.75</v>
      </c>
      <c r="J456">
        <v>14</v>
      </c>
      <c r="K456" t="s">
        <v>53</v>
      </c>
      <c r="L456" t="s">
        <v>11430</v>
      </c>
      <c r="M456">
        <v>24</v>
      </c>
      <c r="N456">
        <v>0</v>
      </c>
    </row>
    <row r="457" spans="1:14">
      <c r="A457" t="s">
        <v>4276</v>
      </c>
      <c r="B457" t="s">
        <v>11972</v>
      </c>
      <c r="C457" t="s">
        <v>11432</v>
      </c>
      <c r="D457" t="s">
        <v>11424</v>
      </c>
      <c r="E457" t="s">
        <v>11395</v>
      </c>
      <c r="F457" t="s">
        <v>25</v>
      </c>
      <c r="G457" t="s">
        <v>2105</v>
      </c>
      <c r="H457" t="s">
        <v>11453</v>
      </c>
      <c r="I457">
        <v>2454.31</v>
      </c>
      <c r="J457">
        <v>55</v>
      </c>
      <c r="K457" t="s">
        <v>19</v>
      </c>
      <c r="L457" t="s">
        <v>11430</v>
      </c>
      <c r="M457">
        <v>12</v>
      </c>
      <c r="N457">
        <v>0</v>
      </c>
    </row>
    <row r="458" spans="1:14">
      <c r="A458" t="s">
        <v>4041</v>
      </c>
      <c r="B458" t="s">
        <v>11973</v>
      </c>
      <c r="C458" t="s">
        <v>11419</v>
      </c>
      <c r="D458" t="s">
        <v>11394</v>
      </c>
      <c r="E458" t="s">
        <v>11413</v>
      </c>
      <c r="F458" t="s">
        <v>33</v>
      </c>
      <c r="G458" t="s">
        <v>11974</v>
      </c>
      <c r="H458" t="s">
        <v>11402</v>
      </c>
      <c r="I458">
        <v>429.17</v>
      </c>
      <c r="K458" t="s">
        <v>19</v>
      </c>
      <c r="L458" t="s">
        <v>11466</v>
      </c>
      <c r="M458">
        <v>24</v>
      </c>
      <c r="N458">
        <v>0</v>
      </c>
    </row>
    <row r="459" spans="1:14">
      <c r="A459" t="s">
        <v>2154</v>
      </c>
      <c r="B459" t="s">
        <v>11975</v>
      </c>
      <c r="C459" t="s">
        <v>11434</v>
      </c>
      <c r="D459" t="s">
        <v>11400</v>
      </c>
      <c r="E459" t="s">
        <v>11395</v>
      </c>
      <c r="F459" t="s">
        <v>42</v>
      </c>
      <c r="G459" t="s">
        <v>11235</v>
      </c>
      <c r="H459" t="s">
        <v>11396</v>
      </c>
      <c r="I459">
        <v>3574.01</v>
      </c>
      <c r="J459">
        <v>15</v>
      </c>
      <c r="K459" t="s">
        <v>53</v>
      </c>
      <c r="L459" t="s">
        <v>11422</v>
      </c>
      <c r="M459">
        <v>12</v>
      </c>
      <c r="N459">
        <v>1</v>
      </c>
    </row>
    <row r="460" spans="1:14">
      <c r="A460" t="s">
        <v>6697</v>
      </c>
      <c r="B460" t="s">
        <v>11976</v>
      </c>
      <c r="C460" t="s">
        <v>11439</v>
      </c>
      <c r="D460" t="s">
        <v>11424</v>
      </c>
      <c r="E460" t="s">
        <v>11395</v>
      </c>
      <c r="F460" t="s">
        <v>100</v>
      </c>
      <c r="G460" t="s">
        <v>3346</v>
      </c>
      <c r="H460" t="s">
        <v>11402</v>
      </c>
      <c r="I460">
        <v>3993.61</v>
      </c>
      <c r="J460">
        <v>0</v>
      </c>
      <c r="K460" t="s">
        <v>53</v>
      </c>
      <c r="L460" t="s">
        <v>11441</v>
      </c>
      <c r="M460">
        <v>12</v>
      </c>
      <c r="N460">
        <v>0</v>
      </c>
    </row>
    <row r="461" spans="1:14">
      <c r="A461" t="s">
        <v>1198</v>
      </c>
      <c r="B461" t="s">
        <v>11977</v>
      </c>
      <c r="C461" t="s">
        <v>11419</v>
      </c>
      <c r="D461" t="s">
        <v>11394</v>
      </c>
      <c r="E461" t="s">
        <v>11395</v>
      </c>
      <c r="F461" t="s">
        <v>25</v>
      </c>
      <c r="G461" t="s">
        <v>1465</v>
      </c>
      <c r="H461" t="s">
        <v>11453</v>
      </c>
      <c r="I461">
        <v>1190.3699999999999</v>
      </c>
      <c r="K461" t="s">
        <v>53</v>
      </c>
      <c r="L461" t="s">
        <v>11410</v>
      </c>
      <c r="M461">
        <v>12</v>
      </c>
      <c r="N461">
        <v>0</v>
      </c>
    </row>
    <row r="462" spans="1:14">
      <c r="A462" t="s">
        <v>8929</v>
      </c>
      <c r="B462" t="s">
        <v>11978</v>
      </c>
      <c r="C462" t="s">
        <v>11419</v>
      </c>
      <c r="D462" t="s">
        <v>11409</v>
      </c>
      <c r="E462" t="s">
        <v>11401</v>
      </c>
      <c r="F462" t="s">
        <v>42</v>
      </c>
      <c r="G462" t="s">
        <v>1818</v>
      </c>
      <c r="H462" t="s">
        <v>11420</v>
      </c>
      <c r="I462">
        <v>4081.28</v>
      </c>
      <c r="J462">
        <v>5</v>
      </c>
      <c r="K462" t="s">
        <v>53</v>
      </c>
      <c r="L462" t="s">
        <v>11410</v>
      </c>
      <c r="M462">
        <v>36</v>
      </c>
      <c r="N462">
        <v>1</v>
      </c>
    </row>
    <row r="463" spans="1:14">
      <c r="A463" t="s">
        <v>3445</v>
      </c>
      <c r="B463" t="s">
        <v>11979</v>
      </c>
      <c r="C463" t="s">
        <v>11429</v>
      </c>
      <c r="D463" t="s">
        <v>11416</v>
      </c>
      <c r="E463" t="s">
        <v>11395</v>
      </c>
      <c r="F463" t="s">
        <v>33</v>
      </c>
      <c r="G463" t="s">
        <v>11980</v>
      </c>
      <c r="H463" t="s">
        <v>11420</v>
      </c>
      <c r="I463">
        <v>1834.15</v>
      </c>
      <c r="J463">
        <v>7</v>
      </c>
      <c r="K463" t="s">
        <v>19</v>
      </c>
      <c r="L463" t="s">
        <v>11417</v>
      </c>
      <c r="M463">
        <v>24</v>
      </c>
      <c r="N463">
        <v>1</v>
      </c>
    </row>
    <row r="464" spans="1:14">
      <c r="A464" t="s">
        <v>3348</v>
      </c>
      <c r="B464" t="s">
        <v>11981</v>
      </c>
      <c r="C464" t="s">
        <v>11405</v>
      </c>
      <c r="D464" t="s">
        <v>11409</v>
      </c>
      <c r="E464" t="s">
        <v>11395</v>
      </c>
      <c r="F464" t="s">
        <v>58</v>
      </c>
      <c r="G464" t="s">
        <v>5400</v>
      </c>
      <c r="H464" t="s">
        <v>11402</v>
      </c>
      <c r="I464">
        <v>3294.38</v>
      </c>
      <c r="J464">
        <v>36</v>
      </c>
      <c r="K464" t="s">
        <v>53</v>
      </c>
      <c r="L464" t="s">
        <v>11466</v>
      </c>
      <c r="M464">
        <v>24</v>
      </c>
      <c r="N464">
        <v>0</v>
      </c>
    </row>
    <row r="465" spans="1:14">
      <c r="A465" t="s">
        <v>7072</v>
      </c>
      <c r="B465" t="s">
        <v>11982</v>
      </c>
      <c r="C465" t="s">
        <v>11432</v>
      </c>
      <c r="D465" t="s">
        <v>11424</v>
      </c>
      <c r="E465" t="s">
        <v>11395</v>
      </c>
      <c r="F465" t="s">
        <v>100</v>
      </c>
      <c r="G465" t="s">
        <v>2102</v>
      </c>
      <c r="H465" t="s">
        <v>11402</v>
      </c>
      <c r="I465">
        <v>1975.86</v>
      </c>
      <c r="J465">
        <v>25</v>
      </c>
      <c r="K465" t="s">
        <v>19</v>
      </c>
      <c r="L465" t="s">
        <v>11430</v>
      </c>
      <c r="M465">
        <v>24</v>
      </c>
      <c r="N465">
        <v>0</v>
      </c>
    </row>
    <row r="466" spans="1:14">
      <c r="A466" t="s">
        <v>8211</v>
      </c>
      <c r="B466" t="s">
        <v>11983</v>
      </c>
      <c r="C466" t="s">
        <v>11432</v>
      </c>
      <c r="D466" t="s">
        <v>11394</v>
      </c>
      <c r="E466" t="s">
        <v>11395</v>
      </c>
      <c r="F466" t="s">
        <v>42</v>
      </c>
      <c r="G466" t="s">
        <v>11984</v>
      </c>
      <c r="H466" t="s">
        <v>11402</v>
      </c>
      <c r="I466">
        <v>2818.2</v>
      </c>
      <c r="K466" t="s">
        <v>19</v>
      </c>
      <c r="L466" t="s">
        <v>11406</v>
      </c>
      <c r="M466">
        <v>36</v>
      </c>
      <c r="N466">
        <v>0</v>
      </c>
    </row>
    <row r="467" spans="1:14">
      <c r="A467" t="s">
        <v>8042</v>
      </c>
      <c r="B467" t="s">
        <v>11985</v>
      </c>
      <c r="C467" t="s">
        <v>11393</v>
      </c>
      <c r="D467" t="s">
        <v>11409</v>
      </c>
      <c r="E467" t="s">
        <v>11401</v>
      </c>
      <c r="F467" t="s">
        <v>100</v>
      </c>
      <c r="G467" t="s">
        <v>732</v>
      </c>
      <c r="H467" t="s">
        <v>11402</v>
      </c>
      <c r="I467">
        <v>10555.07</v>
      </c>
      <c r="J467">
        <v>10</v>
      </c>
      <c r="K467" t="s">
        <v>53</v>
      </c>
      <c r="L467" t="s">
        <v>11422</v>
      </c>
      <c r="M467">
        <v>12</v>
      </c>
      <c r="N467">
        <v>0</v>
      </c>
    </row>
    <row r="468" spans="1:14">
      <c r="A468" t="s">
        <v>1055</v>
      </c>
      <c r="B468" t="s">
        <v>11986</v>
      </c>
      <c r="C468" t="s">
        <v>11408</v>
      </c>
      <c r="D468" t="s">
        <v>11416</v>
      </c>
      <c r="E468" t="s">
        <v>11395</v>
      </c>
      <c r="F468" t="s">
        <v>100</v>
      </c>
      <c r="G468" t="s">
        <v>1397</v>
      </c>
      <c r="H468" t="s">
        <v>11402</v>
      </c>
      <c r="I468">
        <v>1044.9000000000001</v>
      </c>
      <c r="J468">
        <v>5</v>
      </c>
      <c r="K468" t="s">
        <v>19</v>
      </c>
      <c r="L468" t="s">
        <v>11441</v>
      </c>
      <c r="M468">
        <v>12</v>
      </c>
      <c r="N468">
        <v>0</v>
      </c>
    </row>
    <row r="469" spans="1:14">
      <c r="A469" t="s">
        <v>3665</v>
      </c>
      <c r="B469" t="s">
        <v>11987</v>
      </c>
      <c r="C469" t="s">
        <v>11429</v>
      </c>
      <c r="D469" t="s">
        <v>11424</v>
      </c>
      <c r="E469" t="s">
        <v>11413</v>
      </c>
      <c r="F469" t="s">
        <v>25</v>
      </c>
      <c r="G469" t="s">
        <v>438</v>
      </c>
      <c r="H469" t="s">
        <v>11396</v>
      </c>
      <c r="I469">
        <v>111.39</v>
      </c>
      <c r="K469" t="s">
        <v>19</v>
      </c>
      <c r="L469" t="s">
        <v>11496</v>
      </c>
      <c r="M469">
        <v>24</v>
      </c>
      <c r="N469">
        <v>1</v>
      </c>
    </row>
    <row r="470" spans="1:14">
      <c r="A470" t="s">
        <v>4240</v>
      </c>
      <c r="B470" t="s">
        <v>11988</v>
      </c>
      <c r="C470" t="s">
        <v>11432</v>
      </c>
      <c r="D470" t="s">
        <v>11424</v>
      </c>
      <c r="E470" t="s">
        <v>11413</v>
      </c>
      <c r="F470" t="s">
        <v>25</v>
      </c>
      <c r="G470" t="s">
        <v>4104</v>
      </c>
      <c r="H470" t="s">
        <v>11396</v>
      </c>
      <c r="I470">
        <v>414.96</v>
      </c>
      <c r="K470" t="s">
        <v>19</v>
      </c>
      <c r="L470" t="s">
        <v>11437</v>
      </c>
      <c r="M470">
        <v>12</v>
      </c>
      <c r="N470">
        <v>1</v>
      </c>
    </row>
    <row r="471" spans="1:14">
      <c r="A471" t="s">
        <v>1575</v>
      </c>
      <c r="B471" t="s">
        <v>11989</v>
      </c>
      <c r="C471" t="s">
        <v>11429</v>
      </c>
      <c r="D471" t="s">
        <v>11424</v>
      </c>
      <c r="E471" t="s">
        <v>11401</v>
      </c>
      <c r="F471" t="s">
        <v>58</v>
      </c>
      <c r="G471" t="s">
        <v>5225</v>
      </c>
      <c r="H471" t="s">
        <v>11402</v>
      </c>
      <c r="I471">
        <v>5633.5</v>
      </c>
      <c r="J471">
        <v>21</v>
      </c>
      <c r="K471" t="s">
        <v>53</v>
      </c>
      <c r="L471" t="s">
        <v>11403</v>
      </c>
      <c r="M471">
        <v>36</v>
      </c>
      <c r="N471">
        <v>0</v>
      </c>
    </row>
    <row r="472" spans="1:14">
      <c r="A472" t="s">
        <v>548</v>
      </c>
      <c r="B472" t="s">
        <v>11990</v>
      </c>
      <c r="C472" t="s">
        <v>11429</v>
      </c>
      <c r="D472" t="s">
        <v>11409</v>
      </c>
      <c r="E472" t="s">
        <v>11395</v>
      </c>
      <c r="F472" t="s">
        <v>25</v>
      </c>
      <c r="G472" t="s">
        <v>447</v>
      </c>
      <c r="H472" t="s">
        <v>11420</v>
      </c>
      <c r="I472">
        <v>3010.12</v>
      </c>
      <c r="K472" t="s">
        <v>19</v>
      </c>
      <c r="L472" t="s">
        <v>11417</v>
      </c>
      <c r="M472">
        <v>12</v>
      </c>
      <c r="N472">
        <v>1</v>
      </c>
    </row>
    <row r="473" spans="1:14">
      <c r="A473" t="s">
        <v>9669</v>
      </c>
      <c r="B473" t="s">
        <v>11991</v>
      </c>
      <c r="C473" t="s">
        <v>11405</v>
      </c>
      <c r="D473" t="s">
        <v>11394</v>
      </c>
      <c r="E473" t="s">
        <v>11395</v>
      </c>
      <c r="F473" t="s">
        <v>58</v>
      </c>
      <c r="G473" t="s">
        <v>9813</v>
      </c>
      <c r="H473" t="s">
        <v>11396</v>
      </c>
      <c r="I473">
        <v>1469.53</v>
      </c>
      <c r="J473">
        <v>83</v>
      </c>
      <c r="K473" t="s">
        <v>53</v>
      </c>
      <c r="L473" t="s">
        <v>11441</v>
      </c>
      <c r="M473">
        <v>36</v>
      </c>
      <c r="N473">
        <v>1</v>
      </c>
    </row>
    <row r="474" spans="1:14">
      <c r="A474" t="s">
        <v>5567</v>
      </c>
      <c r="B474" t="s">
        <v>11992</v>
      </c>
      <c r="C474" t="s">
        <v>11439</v>
      </c>
      <c r="D474" t="s">
        <v>11416</v>
      </c>
      <c r="E474" t="s">
        <v>11395</v>
      </c>
      <c r="F474" t="s">
        <v>58</v>
      </c>
      <c r="G474" t="s">
        <v>6936</v>
      </c>
      <c r="H474" t="s">
        <v>11402</v>
      </c>
      <c r="I474">
        <v>2150.0100000000002</v>
      </c>
      <c r="J474">
        <v>14</v>
      </c>
      <c r="K474" t="s">
        <v>53</v>
      </c>
      <c r="L474" t="s">
        <v>11406</v>
      </c>
      <c r="M474">
        <v>24</v>
      </c>
      <c r="N474">
        <v>0</v>
      </c>
    </row>
    <row r="475" spans="1:14">
      <c r="A475" t="s">
        <v>6800</v>
      </c>
      <c r="B475" t="s">
        <v>11993</v>
      </c>
      <c r="C475" t="s">
        <v>11419</v>
      </c>
      <c r="D475" t="s">
        <v>11400</v>
      </c>
      <c r="E475" t="s">
        <v>11395</v>
      </c>
      <c r="F475" t="s">
        <v>33</v>
      </c>
      <c r="G475" t="s">
        <v>8058</v>
      </c>
      <c r="H475" t="s">
        <v>11396</v>
      </c>
      <c r="I475">
        <v>2053.5500000000002</v>
      </c>
      <c r="K475" t="s">
        <v>19</v>
      </c>
      <c r="L475" t="s">
        <v>11441</v>
      </c>
      <c r="M475">
        <v>24</v>
      </c>
      <c r="N475">
        <v>1</v>
      </c>
    </row>
    <row r="476" spans="1:14">
      <c r="A476" t="s">
        <v>1097</v>
      </c>
      <c r="B476" t="s">
        <v>11994</v>
      </c>
      <c r="C476" t="s">
        <v>11429</v>
      </c>
      <c r="D476" t="s">
        <v>11400</v>
      </c>
      <c r="E476" t="s">
        <v>11395</v>
      </c>
      <c r="F476" t="s">
        <v>25</v>
      </c>
      <c r="G476" t="s">
        <v>4735</v>
      </c>
      <c r="H476" t="s">
        <v>11402</v>
      </c>
      <c r="I476">
        <v>2691.33</v>
      </c>
      <c r="K476" t="s">
        <v>19</v>
      </c>
      <c r="L476" t="s">
        <v>11435</v>
      </c>
      <c r="M476">
        <v>36</v>
      </c>
      <c r="N476">
        <v>0</v>
      </c>
    </row>
    <row r="477" spans="1:14">
      <c r="A477" t="s">
        <v>2378</v>
      </c>
      <c r="B477" t="s">
        <v>11995</v>
      </c>
      <c r="C477" t="s">
        <v>11399</v>
      </c>
      <c r="D477" t="s">
        <v>11409</v>
      </c>
      <c r="E477" t="s">
        <v>11413</v>
      </c>
      <c r="F477" t="s">
        <v>100</v>
      </c>
      <c r="G477" t="s">
        <v>6411</v>
      </c>
      <c r="H477" t="s">
        <v>11402</v>
      </c>
      <c r="I477">
        <v>553.80999999999995</v>
      </c>
      <c r="K477" t="s">
        <v>19</v>
      </c>
      <c r="L477" t="s">
        <v>11406</v>
      </c>
      <c r="M477">
        <v>36</v>
      </c>
      <c r="N477">
        <v>0</v>
      </c>
    </row>
    <row r="478" spans="1:14">
      <c r="A478" t="s">
        <v>6977</v>
      </c>
      <c r="B478" t="s">
        <v>11996</v>
      </c>
      <c r="C478" t="s">
        <v>11393</v>
      </c>
      <c r="D478" t="s">
        <v>11424</v>
      </c>
      <c r="E478" t="s">
        <v>11395</v>
      </c>
      <c r="F478" t="s">
        <v>33</v>
      </c>
      <c r="G478" t="s">
        <v>3334</v>
      </c>
      <c r="H478" t="s">
        <v>11402</v>
      </c>
      <c r="I478">
        <v>1503.05</v>
      </c>
      <c r="J478">
        <v>87</v>
      </c>
      <c r="K478" t="s">
        <v>19</v>
      </c>
      <c r="L478" t="s">
        <v>11444</v>
      </c>
      <c r="M478">
        <v>24</v>
      </c>
      <c r="N478">
        <v>0</v>
      </c>
    </row>
    <row r="479" spans="1:14">
      <c r="A479" t="s">
        <v>7550</v>
      </c>
      <c r="B479" t="s">
        <v>11997</v>
      </c>
      <c r="C479" t="s">
        <v>11432</v>
      </c>
      <c r="D479" t="s">
        <v>11409</v>
      </c>
      <c r="E479" t="s">
        <v>11413</v>
      </c>
      <c r="F479" t="s">
        <v>25</v>
      </c>
      <c r="G479" t="s">
        <v>2917</v>
      </c>
      <c r="H479" t="s">
        <v>11453</v>
      </c>
      <c r="I479">
        <v>213.42</v>
      </c>
      <c r="J479">
        <v>26</v>
      </c>
      <c r="K479" t="s">
        <v>19</v>
      </c>
      <c r="L479" t="s">
        <v>11430</v>
      </c>
      <c r="M479">
        <v>12</v>
      </c>
      <c r="N479">
        <v>0</v>
      </c>
    </row>
    <row r="480" spans="1:14">
      <c r="A480" t="s">
        <v>3526</v>
      </c>
      <c r="B480" t="s">
        <v>11998</v>
      </c>
      <c r="C480" t="s">
        <v>11393</v>
      </c>
      <c r="D480" t="s">
        <v>11400</v>
      </c>
      <c r="E480" t="s">
        <v>11413</v>
      </c>
      <c r="F480" t="s">
        <v>42</v>
      </c>
      <c r="G480" t="s">
        <v>5804</v>
      </c>
      <c r="H480" t="s">
        <v>11453</v>
      </c>
      <c r="I480">
        <v>445.61</v>
      </c>
      <c r="J480">
        <v>30</v>
      </c>
      <c r="K480" t="s">
        <v>19</v>
      </c>
      <c r="L480" t="s">
        <v>11427</v>
      </c>
      <c r="M480">
        <v>24</v>
      </c>
      <c r="N480">
        <v>0</v>
      </c>
    </row>
    <row r="481" spans="1:14">
      <c r="A481" t="s">
        <v>5771</v>
      </c>
      <c r="B481" t="s">
        <v>11999</v>
      </c>
      <c r="C481" t="s">
        <v>11434</v>
      </c>
      <c r="D481" t="s">
        <v>11416</v>
      </c>
      <c r="E481" t="s">
        <v>11413</v>
      </c>
      <c r="F481" t="s">
        <v>33</v>
      </c>
      <c r="G481" t="s">
        <v>3715</v>
      </c>
      <c r="H481" t="s">
        <v>11402</v>
      </c>
      <c r="I481">
        <v>664.77</v>
      </c>
      <c r="J481">
        <v>43</v>
      </c>
      <c r="K481" t="s">
        <v>19</v>
      </c>
      <c r="L481" t="s">
        <v>11466</v>
      </c>
      <c r="M481">
        <v>36</v>
      </c>
      <c r="N481">
        <v>0</v>
      </c>
    </row>
    <row r="482" spans="1:14">
      <c r="A482" t="s">
        <v>12000</v>
      </c>
      <c r="B482" t="s">
        <v>12001</v>
      </c>
      <c r="C482" t="s">
        <v>11408</v>
      </c>
      <c r="D482" t="s">
        <v>11424</v>
      </c>
      <c r="E482" t="s">
        <v>11395</v>
      </c>
      <c r="F482" t="s">
        <v>25</v>
      </c>
      <c r="G482" t="s">
        <v>12002</v>
      </c>
      <c r="H482" t="s">
        <v>11453</v>
      </c>
      <c r="I482">
        <v>1655.97</v>
      </c>
      <c r="J482">
        <v>19</v>
      </c>
      <c r="K482" t="s">
        <v>53</v>
      </c>
      <c r="L482" t="s">
        <v>11460</v>
      </c>
      <c r="M482">
        <v>24</v>
      </c>
      <c r="N482">
        <v>0</v>
      </c>
    </row>
    <row r="483" spans="1:14">
      <c r="A483" t="s">
        <v>4962</v>
      </c>
      <c r="B483" t="s">
        <v>12003</v>
      </c>
      <c r="C483" t="s">
        <v>11412</v>
      </c>
      <c r="D483" t="s">
        <v>11394</v>
      </c>
      <c r="E483" t="s">
        <v>11401</v>
      </c>
      <c r="F483" t="s">
        <v>100</v>
      </c>
      <c r="G483" t="s">
        <v>173</v>
      </c>
      <c r="H483" t="s">
        <v>11453</v>
      </c>
      <c r="I483">
        <v>15530.54</v>
      </c>
      <c r="J483">
        <v>5</v>
      </c>
      <c r="K483" t="s">
        <v>37</v>
      </c>
      <c r="L483" t="s">
        <v>11466</v>
      </c>
      <c r="M483">
        <v>12</v>
      </c>
      <c r="N483">
        <v>0</v>
      </c>
    </row>
    <row r="484" spans="1:14">
      <c r="A484" t="s">
        <v>5851</v>
      </c>
      <c r="B484" t="s">
        <v>12004</v>
      </c>
      <c r="C484" t="s">
        <v>11393</v>
      </c>
      <c r="D484" t="s">
        <v>11424</v>
      </c>
      <c r="E484" t="s">
        <v>11395</v>
      </c>
      <c r="F484" t="s">
        <v>42</v>
      </c>
      <c r="G484" t="s">
        <v>2511</v>
      </c>
      <c r="H484" t="s">
        <v>11396</v>
      </c>
      <c r="I484">
        <v>1117.74</v>
      </c>
      <c r="J484">
        <v>82</v>
      </c>
      <c r="K484" t="s">
        <v>53</v>
      </c>
      <c r="L484" t="s">
        <v>11466</v>
      </c>
      <c r="M484">
        <v>12</v>
      </c>
      <c r="N484">
        <v>1</v>
      </c>
    </row>
    <row r="485" spans="1:14">
      <c r="A485" t="s">
        <v>3946</v>
      </c>
      <c r="B485" t="s">
        <v>12005</v>
      </c>
      <c r="C485" t="s">
        <v>11432</v>
      </c>
      <c r="D485" t="s">
        <v>11394</v>
      </c>
      <c r="E485" t="s">
        <v>11413</v>
      </c>
      <c r="F485" t="s">
        <v>33</v>
      </c>
      <c r="G485" t="s">
        <v>4126</v>
      </c>
      <c r="H485" t="s">
        <v>11402</v>
      </c>
      <c r="I485">
        <v>453.52</v>
      </c>
      <c r="J485">
        <v>10</v>
      </c>
      <c r="K485" t="s">
        <v>19</v>
      </c>
      <c r="L485" t="s">
        <v>11397</v>
      </c>
      <c r="M485">
        <v>36</v>
      </c>
      <c r="N485">
        <v>0</v>
      </c>
    </row>
    <row r="486" spans="1:14">
      <c r="A486" t="s">
        <v>175</v>
      </c>
      <c r="B486" t="s">
        <v>12006</v>
      </c>
      <c r="C486" t="s">
        <v>11393</v>
      </c>
      <c r="D486" t="s">
        <v>11400</v>
      </c>
      <c r="E486" t="s">
        <v>11413</v>
      </c>
      <c r="F486" t="s">
        <v>42</v>
      </c>
      <c r="G486" t="s">
        <v>7624</v>
      </c>
      <c r="H486" t="s">
        <v>11396</v>
      </c>
      <c r="I486">
        <v>389.39</v>
      </c>
      <c r="J486">
        <v>52</v>
      </c>
      <c r="K486" t="s">
        <v>19</v>
      </c>
      <c r="L486" t="s">
        <v>11427</v>
      </c>
      <c r="M486">
        <v>24</v>
      </c>
      <c r="N486">
        <v>1</v>
      </c>
    </row>
    <row r="487" spans="1:14">
      <c r="A487" t="s">
        <v>5929</v>
      </c>
      <c r="B487" t="s">
        <v>12007</v>
      </c>
      <c r="C487" t="s">
        <v>11399</v>
      </c>
      <c r="D487" t="s">
        <v>11400</v>
      </c>
      <c r="E487" t="s">
        <v>11413</v>
      </c>
      <c r="F487" t="s">
        <v>58</v>
      </c>
      <c r="G487" t="s">
        <v>5113</v>
      </c>
      <c r="H487" t="s">
        <v>11402</v>
      </c>
      <c r="I487">
        <v>640.66</v>
      </c>
      <c r="K487" t="s">
        <v>19</v>
      </c>
      <c r="L487" t="s">
        <v>11444</v>
      </c>
      <c r="M487">
        <v>36</v>
      </c>
      <c r="N487">
        <v>0</v>
      </c>
    </row>
    <row r="488" spans="1:14">
      <c r="A488" t="s">
        <v>1578</v>
      </c>
      <c r="B488" t="s">
        <v>12008</v>
      </c>
      <c r="C488" t="s">
        <v>11439</v>
      </c>
      <c r="D488" t="s">
        <v>11424</v>
      </c>
      <c r="E488" t="s">
        <v>11395</v>
      </c>
      <c r="F488" t="s">
        <v>42</v>
      </c>
      <c r="G488" t="s">
        <v>8986</v>
      </c>
      <c r="H488" t="s">
        <v>11420</v>
      </c>
      <c r="I488">
        <v>3595.35</v>
      </c>
      <c r="J488">
        <v>92</v>
      </c>
      <c r="K488" t="s">
        <v>19</v>
      </c>
      <c r="L488" t="s">
        <v>11427</v>
      </c>
      <c r="M488">
        <v>24</v>
      </c>
      <c r="N488">
        <v>1</v>
      </c>
    </row>
    <row r="489" spans="1:14">
      <c r="A489" t="s">
        <v>4243</v>
      </c>
      <c r="B489" t="s">
        <v>12009</v>
      </c>
      <c r="C489" t="s">
        <v>11429</v>
      </c>
      <c r="D489" t="s">
        <v>11416</v>
      </c>
      <c r="E489" t="s">
        <v>11413</v>
      </c>
      <c r="F489" t="s">
        <v>42</v>
      </c>
      <c r="G489" t="s">
        <v>3602</v>
      </c>
      <c r="H489" t="s">
        <v>11453</v>
      </c>
      <c r="I489">
        <v>537.04999999999995</v>
      </c>
      <c r="J489">
        <v>79</v>
      </c>
      <c r="K489" t="s">
        <v>19</v>
      </c>
      <c r="L489" t="s">
        <v>11403</v>
      </c>
      <c r="M489">
        <v>12</v>
      </c>
      <c r="N489">
        <v>0</v>
      </c>
    </row>
    <row r="490" spans="1:14">
      <c r="A490" t="s">
        <v>4562</v>
      </c>
      <c r="B490" t="s">
        <v>12010</v>
      </c>
      <c r="C490" t="s">
        <v>11412</v>
      </c>
      <c r="D490" t="s">
        <v>11394</v>
      </c>
      <c r="E490" t="s">
        <v>11395</v>
      </c>
      <c r="F490" t="s">
        <v>100</v>
      </c>
      <c r="G490" t="s">
        <v>12011</v>
      </c>
      <c r="H490" t="s">
        <v>11420</v>
      </c>
      <c r="I490">
        <v>3615.6</v>
      </c>
      <c r="J490">
        <v>66</v>
      </c>
      <c r="K490" t="s">
        <v>19</v>
      </c>
      <c r="L490" t="s">
        <v>11437</v>
      </c>
      <c r="M490">
        <v>12</v>
      </c>
      <c r="N490">
        <v>1</v>
      </c>
    </row>
    <row r="491" spans="1:14">
      <c r="A491" t="s">
        <v>5262</v>
      </c>
      <c r="B491" t="s">
        <v>12012</v>
      </c>
      <c r="C491" t="s">
        <v>11408</v>
      </c>
      <c r="D491" t="s">
        <v>11400</v>
      </c>
      <c r="E491" t="s">
        <v>11395</v>
      </c>
      <c r="F491" t="s">
        <v>25</v>
      </c>
      <c r="G491" t="s">
        <v>2225</v>
      </c>
      <c r="H491" t="s">
        <v>11402</v>
      </c>
      <c r="I491">
        <v>3649.02</v>
      </c>
      <c r="J491">
        <v>69</v>
      </c>
      <c r="K491" t="s">
        <v>53</v>
      </c>
      <c r="L491" t="s">
        <v>11422</v>
      </c>
      <c r="M491">
        <v>36</v>
      </c>
      <c r="N491">
        <v>0</v>
      </c>
    </row>
    <row r="492" spans="1:14">
      <c r="A492" t="s">
        <v>478</v>
      </c>
      <c r="B492" t="s">
        <v>12013</v>
      </c>
      <c r="C492" t="s">
        <v>11439</v>
      </c>
      <c r="D492" t="s">
        <v>11394</v>
      </c>
      <c r="E492" t="s">
        <v>11395</v>
      </c>
      <c r="F492" t="s">
        <v>58</v>
      </c>
      <c r="G492" t="s">
        <v>1337</v>
      </c>
      <c r="H492" t="s">
        <v>11420</v>
      </c>
      <c r="I492">
        <v>1934.31</v>
      </c>
      <c r="J492">
        <v>6</v>
      </c>
      <c r="K492" t="s">
        <v>53</v>
      </c>
      <c r="L492" t="s">
        <v>11406</v>
      </c>
      <c r="M492">
        <v>24</v>
      </c>
      <c r="N492">
        <v>1</v>
      </c>
    </row>
    <row r="493" spans="1:14">
      <c r="A493" t="s">
        <v>3563</v>
      </c>
      <c r="B493" t="s">
        <v>12014</v>
      </c>
      <c r="C493" t="s">
        <v>11399</v>
      </c>
      <c r="D493" t="s">
        <v>11409</v>
      </c>
      <c r="E493" t="s">
        <v>11395</v>
      </c>
      <c r="F493" t="s">
        <v>25</v>
      </c>
      <c r="G493" t="s">
        <v>4537</v>
      </c>
      <c r="H493" t="s">
        <v>11453</v>
      </c>
      <c r="I493">
        <v>2609.91</v>
      </c>
      <c r="J493">
        <v>80</v>
      </c>
      <c r="K493" t="s">
        <v>53</v>
      </c>
      <c r="L493" t="s">
        <v>11397</v>
      </c>
      <c r="M493">
        <v>24</v>
      </c>
      <c r="N493">
        <v>0</v>
      </c>
    </row>
    <row r="494" spans="1:14">
      <c r="A494" t="s">
        <v>10081</v>
      </c>
      <c r="B494" t="s">
        <v>12015</v>
      </c>
      <c r="C494" t="s">
        <v>11429</v>
      </c>
      <c r="D494" t="s">
        <v>11416</v>
      </c>
      <c r="E494" t="s">
        <v>11395</v>
      </c>
      <c r="F494" t="s">
        <v>42</v>
      </c>
      <c r="G494" t="s">
        <v>6382</v>
      </c>
      <c r="H494" t="s">
        <v>11402</v>
      </c>
      <c r="I494">
        <v>2452.65</v>
      </c>
      <c r="J494">
        <v>24</v>
      </c>
      <c r="K494" t="s">
        <v>19</v>
      </c>
      <c r="L494" t="s">
        <v>11406</v>
      </c>
      <c r="M494">
        <v>12</v>
      </c>
      <c r="N494">
        <v>0</v>
      </c>
    </row>
    <row r="495" spans="1:14">
      <c r="A495" t="s">
        <v>4719</v>
      </c>
      <c r="B495" t="s">
        <v>12016</v>
      </c>
      <c r="C495" t="s">
        <v>11432</v>
      </c>
      <c r="D495" t="s">
        <v>11409</v>
      </c>
      <c r="E495" t="s">
        <v>11401</v>
      </c>
      <c r="F495" t="s">
        <v>58</v>
      </c>
      <c r="G495" t="s">
        <v>6998</v>
      </c>
      <c r="H495" t="s">
        <v>11453</v>
      </c>
      <c r="I495">
        <v>10667.54</v>
      </c>
      <c r="K495" t="s">
        <v>53</v>
      </c>
      <c r="L495" t="s">
        <v>11425</v>
      </c>
      <c r="M495">
        <v>36</v>
      </c>
      <c r="N495">
        <v>0</v>
      </c>
    </row>
    <row r="496" spans="1:14">
      <c r="A496" t="s">
        <v>11110</v>
      </c>
      <c r="B496" t="s">
        <v>12017</v>
      </c>
      <c r="C496" t="s">
        <v>11408</v>
      </c>
      <c r="D496" t="s">
        <v>11400</v>
      </c>
      <c r="E496" t="s">
        <v>11395</v>
      </c>
      <c r="F496" t="s">
        <v>42</v>
      </c>
      <c r="G496" t="s">
        <v>2788</v>
      </c>
      <c r="H496" t="s">
        <v>11402</v>
      </c>
      <c r="I496">
        <v>3779.31</v>
      </c>
      <c r="J496">
        <v>62</v>
      </c>
      <c r="K496" t="s">
        <v>19</v>
      </c>
      <c r="L496" t="s">
        <v>11496</v>
      </c>
      <c r="M496">
        <v>12</v>
      </c>
      <c r="N496">
        <v>0</v>
      </c>
    </row>
    <row r="497" spans="1:14">
      <c r="A497" t="s">
        <v>1814</v>
      </c>
      <c r="B497" t="s">
        <v>12018</v>
      </c>
      <c r="C497" t="s">
        <v>11419</v>
      </c>
      <c r="D497" t="s">
        <v>11409</v>
      </c>
      <c r="E497" t="s">
        <v>11413</v>
      </c>
      <c r="F497" t="s">
        <v>33</v>
      </c>
      <c r="G497" t="s">
        <v>5500</v>
      </c>
      <c r="H497" t="s">
        <v>11396</v>
      </c>
      <c r="I497">
        <v>182.64</v>
      </c>
      <c r="J497">
        <v>27</v>
      </c>
      <c r="K497" t="s">
        <v>19</v>
      </c>
      <c r="L497" t="s">
        <v>11496</v>
      </c>
      <c r="M497">
        <v>36</v>
      </c>
      <c r="N497">
        <v>1</v>
      </c>
    </row>
    <row r="498" spans="1:14">
      <c r="A498" t="s">
        <v>3452</v>
      </c>
      <c r="B498" t="s">
        <v>12019</v>
      </c>
      <c r="C498" t="s">
        <v>11412</v>
      </c>
      <c r="D498" t="s">
        <v>11400</v>
      </c>
      <c r="E498" t="s">
        <v>11395</v>
      </c>
      <c r="F498" t="s">
        <v>42</v>
      </c>
      <c r="G498" t="s">
        <v>3900</v>
      </c>
      <c r="H498" t="s">
        <v>11420</v>
      </c>
      <c r="I498">
        <v>928.9</v>
      </c>
      <c r="K498" t="s">
        <v>19</v>
      </c>
      <c r="L498" t="s">
        <v>11397</v>
      </c>
      <c r="M498">
        <v>24</v>
      </c>
      <c r="N498">
        <v>1</v>
      </c>
    </row>
    <row r="499" spans="1:14">
      <c r="A499" t="s">
        <v>3698</v>
      </c>
      <c r="B499" t="s">
        <v>12020</v>
      </c>
      <c r="C499" t="s">
        <v>11399</v>
      </c>
      <c r="D499" t="s">
        <v>11416</v>
      </c>
      <c r="E499" t="s">
        <v>11401</v>
      </c>
      <c r="F499" t="s">
        <v>33</v>
      </c>
      <c r="G499" t="s">
        <v>452</v>
      </c>
      <c r="H499" t="s">
        <v>11402</v>
      </c>
      <c r="I499">
        <v>16519.54</v>
      </c>
      <c r="J499">
        <v>36</v>
      </c>
      <c r="K499" t="s">
        <v>53</v>
      </c>
      <c r="L499" t="s">
        <v>11427</v>
      </c>
      <c r="M499">
        <v>12</v>
      </c>
      <c r="N499">
        <v>0</v>
      </c>
    </row>
    <row r="500" spans="1:14">
      <c r="A500" t="s">
        <v>10936</v>
      </c>
      <c r="B500" t="s">
        <v>12021</v>
      </c>
      <c r="C500" t="s">
        <v>11412</v>
      </c>
      <c r="D500" t="s">
        <v>11394</v>
      </c>
      <c r="E500" t="s">
        <v>11395</v>
      </c>
      <c r="F500" t="s">
        <v>42</v>
      </c>
      <c r="G500" t="s">
        <v>4332</v>
      </c>
      <c r="H500" t="s">
        <v>11420</v>
      </c>
      <c r="I500">
        <v>3680.92</v>
      </c>
      <c r="J500">
        <v>100</v>
      </c>
      <c r="K500" t="s">
        <v>53</v>
      </c>
      <c r="L500" t="s">
        <v>11444</v>
      </c>
      <c r="M500">
        <v>36</v>
      </c>
      <c r="N500">
        <v>1</v>
      </c>
    </row>
    <row r="501" spans="1:14">
      <c r="A501" t="s">
        <v>2973</v>
      </c>
      <c r="B501" t="s">
        <v>12022</v>
      </c>
      <c r="C501" t="s">
        <v>11419</v>
      </c>
      <c r="D501" t="s">
        <v>11409</v>
      </c>
      <c r="E501" t="s">
        <v>11401</v>
      </c>
      <c r="F501" t="s">
        <v>33</v>
      </c>
      <c r="G501" t="s">
        <v>1726</v>
      </c>
      <c r="H501" t="s">
        <v>11402</v>
      </c>
      <c r="I501">
        <v>12746.79</v>
      </c>
      <c r="J501">
        <v>79</v>
      </c>
      <c r="K501" t="s">
        <v>37</v>
      </c>
      <c r="L501" t="s">
        <v>11403</v>
      </c>
      <c r="M501">
        <v>24</v>
      </c>
      <c r="N501">
        <v>0</v>
      </c>
    </row>
    <row r="502" spans="1:14">
      <c r="A502" t="s">
        <v>12023</v>
      </c>
      <c r="B502" t="s">
        <v>12024</v>
      </c>
      <c r="C502" t="s">
        <v>11419</v>
      </c>
      <c r="D502" t="s">
        <v>11424</v>
      </c>
      <c r="E502" t="s">
        <v>11395</v>
      </c>
      <c r="F502" t="s">
        <v>58</v>
      </c>
      <c r="G502" t="s">
        <v>5036</v>
      </c>
      <c r="H502" t="s">
        <v>11402</v>
      </c>
      <c r="I502">
        <v>2816.35</v>
      </c>
      <c r="J502">
        <v>98</v>
      </c>
      <c r="K502" t="s">
        <v>53</v>
      </c>
      <c r="L502" t="s">
        <v>11425</v>
      </c>
      <c r="M502">
        <v>12</v>
      </c>
      <c r="N502">
        <v>0</v>
      </c>
    </row>
    <row r="503" spans="1:14">
      <c r="A503" t="s">
        <v>3507</v>
      </c>
      <c r="B503" t="s">
        <v>12025</v>
      </c>
      <c r="C503" t="s">
        <v>11429</v>
      </c>
      <c r="D503" t="s">
        <v>11400</v>
      </c>
      <c r="E503" t="s">
        <v>11401</v>
      </c>
      <c r="F503" t="s">
        <v>100</v>
      </c>
      <c r="G503" t="s">
        <v>12026</v>
      </c>
      <c r="H503" t="s">
        <v>11420</v>
      </c>
      <c r="I503">
        <v>6651.54</v>
      </c>
      <c r="J503">
        <v>60</v>
      </c>
      <c r="K503" t="s">
        <v>37</v>
      </c>
      <c r="L503" t="s">
        <v>11466</v>
      </c>
      <c r="M503">
        <v>36</v>
      </c>
      <c r="N503">
        <v>1</v>
      </c>
    </row>
    <row r="504" spans="1:14">
      <c r="A504" t="s">
        <v>8945</v>
      </c>
      <c r="B504" t="s">
        <v>12027</v>
      </c>
      <c r="C504" t="s">
        <v>11393</v>
      </c>
      <c r="D504" t="s">
        <v>11394</v>
      </c>
      <c r="E504" t="s">
        <v>11395</v>
      </c>
      <c r="F504" t="s">
        <v>25</v>
      </c>
      <c r="G504" t="s">
        <v>10728</v>
      </c>
      <c r="H504" t="s">
        <v>11396</v>
      </c>
      <c r="I504">
        <v>3484.54</v>
      </c>
      <c r="K504" t="s">
        <v>19</v>
      </c>
      <c r="L504" t="s">
        <v>11403</v>
      </c>
      <c r="M504">
        <v>36</v>
      </c>
      <c r="N504">
        <v>1</v>
      </c>
    </row>
    <row r="505" spans="1:14">
      <c r="A505" t="s">
        <v>720</v>
      </c>
      <c r="B505" t="s">
        <v>12028</v>
      </c>
      <c r="C505" t="s">
        <v>11399</v>
      </c>
      <c r="D505" t="s">
        <v>11424</v>
      </c>
      <c r="E505" t="s">
        <v>11395</v>
      </c>
      <c r="F505" t="s">
        <v>42</v>
      </c>
      <c r="G505" t="s">
        <v>4013</v>
      </c>
      <c r="H505" t="s">
        <v>11396</v>
      </c>
      <c r="I505">
        <v>1815.62</v>
      </c>
      <c r="K505" t="s">
        <v>53</v>
      </c>
      <c r="L505" t="s">
        <v>11425</v>
      </c>
      <c r="M505">
        <v>12</v>
      </c>
      <c r="N505">
        <v>1</v>
      </c>
    </row>
    <row r="506" spans="1:14">
      <c r="A506" t="s">
        <v>622</v>
      </c>
      <c r="B506" t="s">
        <v>12029</v>
      </c>
      <c r="C506" t="s">
        <v>11393</v>
      </c>
      <c r="D506" t="s">
        <v>11424</v>
      </c>
      <c r="E506" t="s">
        <v>11401</v>
      </c>
      <c r="F506" t="s">
        <v>58</v>
      </c>
      <c r="G506" t="s">
        <v>3219</v>
      </c>
      <c r="H506" t="s">
        <v>11402</v>
      </c>
      <c r="I506">
        <v>6368.67</v>
      </c>
      <c r="K506" t="s">
        <v>37</v>
      </c>
      <c r="L506" t="s">
        <v>11427</v>
      </c>
      <c r="M506">
        <v>36</v>
      </c>
      <c r="N506">
        <v>0</v>
      </c>
    </row>
    <row r="507" spans="1:14">
      <c r="A507" t="s">
        <v>2217</v>
      </c>
      <c r="B507" t="s">
        <v>12030</v>
      </c>
      <c r="C507" t="s">
        <v>11432</v>
      </c>
      <c r="D507" t="s">
        <v>11394</v>
      </c>
      <c r="E507" t="s">
        <v>11395</v>
      </c>
      <c r="F507" t="s">
        <v>25</v>
      </c>
      <c r="G507" t="s">
        <v>6187</v>
      </c>
      <c r="H507" t="s">
        <v>11402</v>
      </c>
      <c r="I507">
        <v>2001.64</v>
      </c>
      <c r="K507" t="s">
        <v>53</v>
      </c>
      <c r="L507" t="s">
        <v>11435</v>
      </c>
      <c r="M507">
        <v>24</v>
      </c>
      <c r="N507">
        <v>0</v>
      </c>
    </row>
    <row r="508" spans="1:14">
      <c r="A508" t="s">
        <v>3418</v>
      </c>
      <c r="B508" t="s">
        <v>12031</v>
      </c>
      <c r="C508" t="s">
        <v>11439</v>
      </c>
      <c r="D508" t="s">
        <v>11409</v>
      </c>
      <c r="E508" t="s">
        <v>11401</v>
      </c>
      <c r="F508" t="s">
        <v>58</v>
      </c>
      <c r="G508" t="s">
        <v>12032</v>
      </c>
      <c r="H508" t="s">
        <v>11402</v>
      </c>
      <c r="I508">
        <v>9699.07</v>
      </c>
      <c r="K508" t="s">
        <v>37</v>
      </c>
      <c r="L508" t="s">
        <v>11427</v>
      </c>
      <c r="M508">
        <v>24</v>
      </c>
      <c r="N508">
        <v>0</v>
      </c>
    </row>
    <row r="509" spans="1:14">
      <c r="A509" t="s">
        <v>3126</v>
      </c>
      <c r="B509" t="s">
        <v>11826</v>
      </c>
      <c r="C509" t="s">
        <v>11429</v>
      </c>
      <c r="D509" t="s">
        <v>11394</v>
      </c>
      <c r="E509" t="s">
        <v>11395</v>
      </c>
      <c r="F509" t="s">
        <v>33</v>
      </c>
      <c r="G509" t="s">
        <v>4420</v>
      </c>
      <c r="H509" t="s">
        <v>11396</v>
      </c>
      <c r="I509">
        <v>1774.76</v>
      </c>
      <c r="J509">
        <v>52</v>
      </c>
      <c r="K509" t="s">
        <v>53</v>
      </c>
      <c r="L509" t="s">
        <v>11444</v>
      </c>
      <c r="M509">
        <v>24</v>
      </c>
      <c r="N509">
        <v>1</v>
      </c>
    </row>
    <row r="510" spans="1:14">
      <c r="A510" t="s">
        <v>5661</v>
      </c>
      <c r="B510" t="s">
        <v>12033</v>
      </c>
      <c r="C510" t="s">
        <v>11393</v>
      </c>
      <c r="D510" t="s">
        <v>11416</v>
      </c>
      <c r="E510" t="s">
        <v>11401</v>
      </c>
      <c r="F510" t="s">
        <v>100</v>
      </c>
      <c r="G510" t="s">
        <v>2029</v>
      </c>
      <c r="H510" t="s">
        <v>11453</v>
      </c>
      <c r="I510">
        <v>10324.39</v>
      </c>
      <c r="K510" t="s">
        <v>53</v>
      </c>
      <c r="L510" t="s">
        <v>11496</v>
      </c>
      <c r="M510">
        <v>12</v>
      </c>
      <c r="N510">
        <v>0</v>
      </c>
    </row>
    <row r="511" spans="1:14">
      <c r="A511" t="s">
        <v>12034</v>
      </c>
      <c r="B511" t="s">
        <v>12035</v>
      </c>
      <c r="C511" t="s">
        <v>11419</v>
      </c>
      <c r="D511" t="s">
        <v>11424</v>
      </c>
      <c r="E511" t="s">
        <v>11395</v>
      </c>
      <c r="F511" t="s">
        <v>100</v>
      </c>
      <c r="G511" t="s">
        <v>1573</v>
      </c>
      <c r="H511" t="s">
        <v>11402</v>
      </c>
      <c r="I511">
        <v>1924.54</v>
      </c>
      <c r="J511">
        <v>80</v>
      </c>
      <c r="K511" t="s">
        <v>19</v>
      </c>
      <c r="L511" t="s">
        <v>11460</v>
      </c>
      <c r="M511">
        <v>12</v>
      </c>
      <c r="N511">
        <v>0</v>
      </c>
    </row>
    <row r="512" spans="1:14">
      <c r="A512" t="s">
        <v>3190</v>
      </c>
      <c r="B512" t="s">
        <v>12036</v>
      </c>
      <c r="C512" t="s">
        <v>11429</v>
      </c>
      <c r="D512" t="s">
        <v>11394</v>
      </c>
      <c r="E512" t="s">
        <v>11395</v>
      </c>
      <c r="F512" t="s">
        <v>25</v>
      </c>
      <c r="G512" t="s">
        <v>11831</v>
      </c>
      <c r="H512" t="s">
        <v>11402</v>
      </c>
      <c r="I512">
        <v>1246.8800000000001</v>
      </c>
      <c r="J512">
        <v>71</v>
      </c>
      <c r="K512" t="s">
        <v>19</v>
      </c>
      <c r="L512" t="s">
        <v>11437</v>
      </c>
      <c r="M512">
        <v>36</v>
      </c>
      <c r="N512">
        <v>0</v>
      </c>
    </row>
    <row r="513" spans="1:14">
      <c r="A513" t="s">
        <v>11023</v>
      </c>
      <c r="B513" t="s">
        <v>12037</v>
      </c>
      <c r="C513" t="s">
        <v>11434</v>
      </c>
      <c r="D513" t="s">
        <v>11424</v>
      </c>
      <c r="E513" t="s">
        <v>11395</v>
      </c>
      <c r="F513" t="s">
        <v>25</v>
      </c>
      <c r="G513" t="s">
        <v>835</v>
      </c>
      <c r="H513" t="s">
        <v>11402</v>
      </c>
      <c r="I513">
        <v>1586.97</v>
      </c>
      <c r="J513">
        <v>41</v>
      </c>
      <c r="K513" t="s">
        <v>19</v>
      </c>
      <c r="L513" t="s">
        <v>11410</v>
      </c>
      <c r="M513">
        <v>12</v>
      </c>
      <c r="N513">
        <v>0</v>
      </c>
    </row>
    <row r="514" spans="1:14">
      <c r="A514" t="s">
        <v>1703</v>
      </c>
      <c r="B514" t="s">
        <v>12038</v>
      </c>
      <c r="C514" t="s">
        <v>11393</v>
      </c>
      <c r="D514" t="s">
        <v>11394</v>
      </c>
      <c r="E514" t="s">
        <v>11413</v>
      </c>
      <c r="F514" t="s">
        <v>100</v>
      </c>
      <c r="G514" t="s">
        <v>12039</v>
      </c>
      <c r="H514" t="s">
        <v>11402</v>
      </c>
      <c r="I514">
        <v>221.48</v>
      </c>
      <c r="K514" t="s">
        <v>19</v>
      </c>
      <c r="L514" t="s">
        <v>11403</v>
      </c>
      <c r="M514">
        <v>36</v>
      </c>
      <c r="N514">
        <v>0</v>
      </c>
    </row>
    <row r="515" spans="1:14">
      <c r="A515" t="s">
        <v>8108</v>
      </c>
      <c r="B515" t="s">
        <v>12040</v>
      </c>
      <c r="C515" t="s">
        <v>11412</v>
      </c>
      <c r="D515" t="s">
        <v>11400</v>
      </c>
      <c r="E515" t="s">
        <v>11395</v>
      </c>
      <c r="F515" t="s">
        <v>58</v>
      </c>
      <c r="G515" t="s">
        <v>7160</v>
      </c>
      <c r="H515" t="s">
        <v>11420</v>
      </c>
      <c r="I515">
        <v>2951.19</v>
      </c>
      <c r="J515">
        <v>45</v>
      </c>
      <c r="K515" t="s">
        <v>19</v>
      </c>
      <c r="L515" t="s">
        <v>11397</v>
      </c>
      <c r="M515">
        <v>24</v>
      </c>
      <c r="N515">
        <v>1</v>
      </c>
    </row>
    <row r="516" spans="1:14">
      <c r="A516" t="s">
        <v>952</v>
      </c>
      <c r="B516" t="s">
        <v>12041</v>
      </c>
      <c r="C516" t="s">
        <v>11399</v>
      </c>
      <c r="D516" t="s">
        <v>11394</v>
      </c>
      <c r="E516" t="s">
        <v>11413</v>
      </c>
      <c r="F516" t="s">
        <v>42</v>
      </c>
      <c r="G516" t="s">
        <v>4317</v>
      </c>
      <c r="H516" t="s">
        <v>11402</v>
      </c>
      <c r="I516">
        <v>255.06</v>
      </c>
      <c r="J516">
        <v>2</v>
      </c>
      <c r="K516" t="s">
        <v>19</v>
      </c>
      <c r="L516" t="s">
        <v>11437</v>
      </c>
      <c r="M516">
        <v>12</v>
      </c>
      <c r="N516">
        <v>0</v>
      </c>
    </row>
    <row r="517" spans="1:14">
      <c r="A517" t="s">
        <v>3552</v>
      </c>
      <c r="B517" t="s">
        <v>12042</v>
      </c>
      <c r="C517" t="s">
        <v>11408</v>
      </c>
      <c r="D517" t="s">
        <v>11416</v>
      </c>
      <c r="E517" t="s">
        <v>11413</v>
      </c>
      <c r="F517" t="s">
        <v>33</v>
      </c>
      <c r="G517" t="s">
        <v>835</v>
      </c>
      <c r="H517" t="s">
        <v>11402</v>
      </c>
      <c r="I517">
        <v>296.52999999999997</v>
      </c>
      <c r="J517">
        <v>90</v>
      </c>
      <c r="K517" t="s">
        <v>19</v>
      </c>
      <c r="L517" t="s">
        <v>11427</v>
      </c>
      <c r="M517">
        <v>12</v>
      </c>
      <c r="N517">
        <v>0</v>
      </c>
    </row>
    <row r="518" spans="1:14">
      <c r="A518" t="s">
        <v>7187</v>
      </c>
      <c r="B518" t="s">
        <v>12043</v>
      </c>
      <c r="C518" t="s">
        <v>11432</v>
      </c>
      <c r="D518" t="s">
        <v>11394</v>
      </c>
      <c r="E518" t="s">
        <v>11395</v>
      </c>
      <c r="F518" t="s">
        <v>25</v>
      </c>
      <c r="G518" t="s">
        <v>157</v>
      </c>
      <c r="H518" t="s">
        <v>11402</v>
      </c>
      <c r="I518">
        <v>1420.06</v>
      </c>
      <c r="K518" t="s">
        <v>53</v>
      </c>
      <c r="L518" t="s">
        <v>11417</v>
      </c>
      <c r="M518">
        <v>36</v>
      </c>
      <c r="N518">
        <v>0</v>
      </c>
    </row>
    <row r="519" spans="1:14">
      <c r="A519" t="s">
        <v>7334</v>
      </c>
      <c r="B519" t="s">
        <v>12044</v>
      </c>
      <c r="C519" t="s">
        <v>11412</v>
      </c>
      <c r="D519" t="s">
        <v>11416</v>
      </c>
      <c r="E519" t="s">
        <v>11401</v>
      </c>
      <c r="F519" t="s">
        <v>25</v>
      </c>
      <c r="G519" t="s">
        <v>1249</v>
      </c>
      <c r="H519" t="s">
        <v>11402</v>
      </c>
      <c r="I519">
        <v>11323.12</v>
      </c>
      <c r="J519">
        <v>100</v>
      </c>
      <c r="K519" t="s">
        <v>37</v>
      </c>
      <c r="L519" t="s">
        <v>11425</v>
      </c>
      <c r="M519">
        <v>36</v>
      </c>
      <c r="N519">
        <v>0</v>
      </c>
    </row>
    <row r="520" spans="1:14">
      <c r="A520" t="s">
        <v>3415</v>
      </c>
      <c r="B520" t="s">
        <v>12045</v>
      </c>
      <c r="C520" t="s">
        <v>11439</v>
      </c>
      <c r="D520" t="s">
        <v>11409</v>
      </c>
      <c r="E520" t="s">
        <v>11401</v>
      </c>
      <c r="F520" t="s">
        <v>58</v>
      </c>
      <c r="G520" t="s">
        <v>1141</v>
      </c>
      <c r="H520" t="s">
        <v>11420</v>
      </c>
      <c r="I520">
        <v>13100.42</v>
      </c>
      <c r="J520">
        <v>41</v>
      </c>
      <c r="K520" t="s">
        <v>53</v>
      </c>
      <c r="L520" t="s">
        <v>11487</v>
      </c>
      <c r="M520">
        <v>12</v>
      </c>
      <c r="N520">
        <v>1</v>
      </c>
    </row>
    <row r="521" spans="1:14">
      <c r="A521" t="s">
        <v>1762</v>
      </c>
      <c r="B521" t="s">
        <v>12046</v>
      </c>
      <c r="C521" t="s">
        <v>11419</v>
      </c>
      <c r="D521" t="s">
        <v>11409</v>
      </c>
      <c r="E521" t="s">
        <v>11395</v>
      </c>
      <c r="F521" t="s">
        <v>25</v>
      </c>
      <c r="G521" t="s">
        <v>443</v>
      </c>
      <c r="H521" t="s">
        <v>11453</v>
      </c>
      <c r="I521">
        <v>1518.55</v>
      </c>
      <c r="J521">
        <v>35</v>
      </c>
      <c r="K521" t="s">
        <v>19</v>
      </c>
      <c r="L521" t="s">
        <v>11410</v>
      </c>
      <c r="M521">
        <v>12</v>
      </c>
      <c r="N521">
        <v>0</v>
      </c>
    </row>
    <row r="522" spans="1:14">
      <c r="A522" t="s">
        <v>4144</v>
      </c>
      <c r="B522" t="s">
        <v>11787</v>
      </c>
      <c r="C522" t="s">
        <v>11434</v>
      </c>
      <c r="D522" t="s">
        <v>11394</v>
      </c>
      <c r="E522" t="s">
        <v>11413</v>
      </c>
      <c r="F522" t="s">
        <v>100</v>
      </c>
      <c r="G522" t="s">
        <v>5918</v>
      </c>
      <c r="H522" t="s">
        <v>11396</v>
      </c>
      <c r="I522">
        <v>784.67</v>
      </c>
      <c r="J522">
        <v>54</v>
      </c>
      <c r="K522" t="s">
        <v>19</v>
      </c>
      <c r="L522" t="s">
        <v>11437</v>
      </c>
      <c r="M522">
        <v>12</v>
      </c>
      <c r="N522">
        <v>1</v>
      </c>
    </row>
    <row r="523" spans="1:14">
      <c r="A523" t="s">
        <v>3690</v>
      </c>
      <c r="B523" t="s">
        <v>11866</v>
      </c>
      <c r="C523" t="s">
        <v>11412</v>
      </c>
      <c r="D523" t="s">
        <v>11394</v>
      </c>
      <c r="E523" t="s">
        <v>11395</v>
      </c>
      <c r="F523" t="s">
        <v>58</v>
      </c>
      <c r="G523" t="s">
        <v>5091</v>
      </c>
      <c r="H523" t="s">
        <v>11402</v>
      </c>
      <c r="I523">
        <v>3351.11</v>
      </c>
      <c r="J523">
        <v>42</v>
      </c>
      <c r="K523" t="s">
        <v>53</v>
      </c>
      <c r="L523" t="s">
        <v>11466</v>
      </c>
      <c r="M523">
        <v>24</v>
      </c>
      <c r="N523">
        <v>0</v>
      </c>
    </row>
    <row r="524" spans="1:14">
      <c r="A524" t="s">
        <v>4502</v>
      </c>
      <c r="B524" t="s">
        <v>12047</v>
      </c>
      <c r="C524" t="s">
        <v>11434</v>
      </c>
      <c r="D524" t="s">
        <v>11394</v>
      </c>
      <c r="E524" t="s">
        <v>11413</v>
      </c>
      <c r="F524" t="s">
        <v>25</v>
      </c>
      <c r="G524" t="s">
        <v>6382</v>
      </c>
      <c r="H524" t="s">
        <v>11453</v>
      </c>
      <c r="I524">
        <v>643.02</v>
      </c>
      <c r="K524" t="s">
        <v>19</v>
      </c>
      <c r="L524" t="s">
        <v>11406</v>
      </c>
      <c r="M524">
        <v>36</v>
      </c>
      <c r="N524">
        <v>0</v>
      </c>
    </row>
    <row r="525" spans="1:14">
      <c r="A525" t="s">
        <v>2695</v>
      </c>
      <c r="B525" t="s">
        <v>12048</v>
      </c>
      <c r="C525" t="s">
        <v>11399</v>
      </c>
      <c r="D525" t="s">
        <v>11394</v>
      </c>
      <c r="E525" t="s">
        <v>11413</v>
      </c>
      <c r="F525" t="s">
        <v>42</v>
      </c>
      <c r="G525" t="s">
        <v>5951</v>
      </c>
      <c r="H525" t="s">
        <v>11420</v>
      </c>
      <c r="I525">
        <v>647.85</v>
      </c>
      <c r="J525">
        <v>7</v>
      </c>
      <c r="K525" t="s">
        <v>19</v>
      </c>
      <c r="L525" t="s">
        <v>11460</v>
      </c>
      <c r="M525">
        <v>24</v>
      </c>
      <c r="N525">
        <v>1</v>
      </c>
    </row>
    <row r="526" spans="1:14">
      <c r="A526" t="s">
        <v>2043</v>
      </c>
      <c r="B526" t="s">
        <v>12049</v>
      </c>
      <c r="C526" t="s">
        <v>11432</v>
      </c>
      <c r="D526" t="s">
        <v>11394</v>
      </c>
      <c r="E526" t="s">
        <v>11413</v>
      </c>
      <c r="F526" t="s">
        <v>58</v>
      </c>
      <c r="G526" t="s">
        <v>12050</v>
      </c>
      <c r="H526" t="s">
        <v>11402</v>
      </c>
      <c r="I526">
        <v>694.95</v>
      </c>
      <c r="K526" t="s">
        <v>19</v>
      </c>
      <c r="L526" t="s">
        <v>11435</v>
      </c>
      <c r="M526">
        <v>36</v>
      </c>
      <c r="N526">
        <v>0</v>
      </c>
    </row>
    <row r="527" spans="1:14">
      <c r="A527" t="s">
        <v>9922</v>
      </c>
      <c r="B527" t="s">
        <v>12051</v>
      </c>
      <c r="C527" t="s">
        <v>11429</v>
      </c>
      <c r="D527" t="s">
        <v>11394</v>
      </c>
      <c r="E527" t="s">
        <v>11413</v>
      </c>
      <c r="F527" t="s">
        <v>42</v>
      </c>
      <c r="G527" t="s">
        <v>1683</v>
      </c>
      <c r="H527" t="s">
        <v>11402</v>
      </c>
      <c r="I527">
        <v>534.15</v>
      </c>
      <c r="J527">
        <v>12</v>
      </c>
      <c r="K527" t="s">
        <v>19</v>
      </c>
      <c r="L527" t="s">
        <v>11406</v>
      </c>
      <c r="M527">
        <v>36</v>
      </c>
      <c r="N527">
        <v>0</v>
      </c>
    </row>
    <row r="528" spans="1:14">
      <c r="A528" t="s">
        <v>9646</v>
      </c>
      <c r="B528" t="s">
        <v>12052</v>
      </c>
      <c r="C528" t="s">
        <v>11405</v>
      </c>
      <c r="D528" t="s">
        <v>11394</v>
      </c>
      <c r="E528" t="s">
        <v>11413</v>
      </c>
      <c r="F528" t="s">
        <v>58</v>
      </c>
      <c r="G528" t="s">
        <v>362</v>
      </c>
      <c r="H528" t="s">
        <v>11402</v>
      </c>
      <c r="I528">
        <v>652.59</v>
      </c>
      <c r="J528">
        <v>24</v>
      </c>
      <c r="K528" t="s">
        <v>19</v>
      </c>
      <c r="L528" t="s">
        <v>11414</v>
      </c>
      <c r="M528">
        <v>24</v>
      </c>
      <c r="N528">
        <v>0</v>
      </c>
    </row>
    <row r="529" spans="1:14">
      <c r="A529" t="s">
        <v>8500</v>
      </c>
      <c r="B529" t="s">
        <v>12053</v>
      </c>
      <c r="C529" t="s">
        <v>11419</v>
      </c>
      <c r="D529" t="s">
        <v>11400</v>
      </c>
      <c r="E529" t="s">
        <v>11401</v>
      </c>
      <c r="F529" t="s">
        <v>42</v>
      </c>
      <c r="G529" t="s">
        <v>3981</v>
      </c>
      <c r="H529" t="s">
        <v>11396</v>
      </c>
      <c r="I529">
        <v>4846.88</v>
      </c>
      <c r="J529">
        <v>39</v>
      </c>
      <c r="K529" t="s">
        <v>53</v>
      </c>
      <c r="L529" t="s">
        <v>11422</v>
      </c>
      <c r="M529">
        <v>36</v>
      </c>
      <c r="N529">
        <v>1</v>
      </c>
    </row>
    <row r="530" spans="1:14">
      <c r="A530" t="s">
        <v>2827</v>
      </c>
      <c r="B530" t="s">
        <v>12054</v>
      </c>
      <c r="C530" t="s">
        <v>11393</v>
      </c>
      <c r="D530" t="s">
        <v>11416</v>
      </c>
      <c r="E530" t="s">
        <v>11401</v>
      </c>
      <c r="F530" t="s">
        <v>42</v>
      </c>
      <c r="G530" t="s">
        <v>2784</v>
      </c>
      <c r="H530" t="s">
        <v>11402</v>
      </c>
      <c r="I530">
        <v>17583.79</v>
      </c>
      <c r="J530">
        <v>66</v>
      </c>
      <c r="K530" t="s">
        <v>37</v>
      </c>
      <c r="L530" t="s">
        <v>11460</v>
      </c>
      <c r="M530">
        <v>12</v>
      </c>
      <c r="N530">
        <v>0</v>
      </c>
    </row>
    <row r="531" spans="1:14">
      <c r="A531" t="s">
        <v>6438</v>
      </c>
      <c r="B531" t="s">
        <v>12055</v>
      </c>
      <c r="C531" t="s">
        <v>11439</v>
      </c>
      <c r="D531" t="s">
        <v>11394</v>
      </c>
      <c r="E531" t="s">
        <v>11401</v>
      </c>
      <c r="F531" t="s">
        <v>42</v>
      </c>
      <c r="G531" t="s">
        <v>6482</v>
      </c>
      <c r="H531" t="s">
        <v>11402</v>
      </c>
      <c r="I531">
        <v>16719</v>
      </c>
      <c r="K531" t="s">
        <v>37</v>
      </c>
      <c r="L531" t="s">
        <v>11430</v>
      </c>
      <c r="M531">
        <v>36</v>
      </c>
      <c r="N531">
        <v>0</v>
      </c>
    </row>
    <row r="532" spans="1:14">
      <c r="A532" t="s">
        <v>12056</v>
      </c>
      <c r="B532" t="s">
        <v>11579</v>
      </c>
      <c r="C532" t="s">
        <v>11419</v>
      </c>
      <c r="D532" t="s">
        <v>11400</v>
      </c>
      <c r="E532" t="s">
        <v>11401</v>
      </c>
      <c r="F532" t="s">
        <v>25</v>
      </c>
      <c r="G532" t="s">
        <v>4097</v>
      </c>
      <c r="H532" t="s">
        <v>11453</v>
      </c>
      <c r="I532">
        <v>12625.44</v>
      </c>
      <c r="J532">
        <v>53</v>
      </c>
      <c r="K532" t="s">
        <v>37</v>
      </c>
      <c r="L532" t="s">
        <v>11406</v>
      </c>
      <c r="M532">
        <v>12</v>
      </c>
      <c r="N532">
        <v>0</v>
      </c>
    </row>
    <row r="533" spans="1:14">
      <c r="A533" t="s">
        <v>1349</v>
      </c>
      <c r="B533" t="s">
        <v>12057</v>
      </c>
      <c r="C533" t="s">
        <v>11399</v>
      </c>
      <c r="D533" t="s">
        <v>11416</v>
      </c>
      <c r="E533" t="s">
        <v>11413</v>
      </c>
      <c r="F533" t="s">
        <v>33</v>
      </c>
      <c r="G533" t="s">
        <v>57</v>
      </c>
      <c r="H533" t="s">
        <v>11402</v>
      </c>
      <c r="I533">
        <v>614.21</v>
      </c>
      <c r="J533">
        <v>42</v>
      </c>
      <c r="K533" t="s">
        <v>19</v>
      </c>
      <c r="L533" t="s">
        <v>11437</v>
      </c>
      <c r="M533">
        <v>24</v>
      </c>
      <c r="N533">
        <v>0</v>
      </c>
    </row>
    <row r="534" spans="1:14">
      <c r="A534" t="s">
        <v>4280</v>
      </c>
      <c r="B534" t="s">
        <v>12058</v>
      </c>
      <c r="C534" t="s">
        <v>11399</v>
      </c>
      <c r="D534" t="s">
        <v>11424</v>
      </c>
      <c r="E534" t="s">
        <v>11395</v>
      </c>
      <c r="F534" t="s">
        <v>58</v>
      </c>
      <c r="G534" t="s">
        <v>223</v>
      </c>
      <c r="H534" t="s">
        <v>11420</v>
      </c>
      <c r="I534">
        <v>1255.69</v>
      </c>
      <c r="J534">
        <v>56</v>
      </c>
      <c r="K534" t="s">
        <v>19</v>
      </c>
      <c r="L534" t="s">
        <v>11460</v>
      </c>
      <c r="M534">
        <v>12</v>
      </c>
      <c r="N534">
        <v>1</v>
      </c>
    </row>
    <row r="535" spans="1:14">
      <c r="A535" t="s">
        <v>3735</v>
      </c>
      <c r="B535" t="s">
        <v>12059</v>
      </c>
      <c r="C535" t="s">
        <v>11408</v>
      </c>
      <c r="D535" t="s">
        <v>11416</v>
      </c>
      <c r="E535" t="s">
        <v>11395</v>
      </c>
      <c r="F535" t="s">
        <v>33</v>
      </c>
      <c r="G535" t="s">
        <v>957</v>
      </c>
      <c r="H535" t="s">
        <v>11402</v>
      </c>
      <c r="I535">
        <v>3512.11</v>
      </c>
      <c r="J535">
        <v>31</v>
      </c>
      <c r="K535" t="s">
        <v>53</v>
      </c>
      <c r="L535" t="s">
        <v>11496</v>
      </c>
      <c r="M535">
        <v>24</v>
      </c>
      <c r="N535">
        <v>0</v>
      </c>
    </row>
    <row r="536" spans="1:14">
      <c r="A536" t="s">
        <v>824</v>
      </c>
      <c r="B536" t="s">
        <v>12060</v>
      </c>
      <c r="C536" t="s">
        <v>11399</v>
      </c>
      <c r="D536" t="s">
        <v>11416</v>
      </c>
      <c r="E536" t="s">
        <v>11413</v>
      </c>
      <c r="F536" t="s">
        <v>42</v>
      </c>
      <c r="G536" t="s">
        <v>2317</v>
      </c>
      <c r="H536" t="s">
        <v>11402</v>
      </c>
      <c r="I536">
        <v>755.28</v>
      </c>
      <c r="J536">
        <v>39</v>
      </c>
      <c r="K536" t="s">
        <v>19</v>
      </c>
      <c r="L536" t="s">
        <v>11397</v>
      </c>
      <c r="M536">
        <v>36</v>
      </c>
      <c r="N536">
        <v>0</v>
      </c>
    </row>
    <row r="537" spans="1:14">
      <c r="A537" t="s">
        <v>4691</v>
      </c>
      <c r="B537" t="s">
        <v>12061</v>
      </c>
      <c r="C537" t="s">
        <v>11439</v>
      </c>
      <c r="D537" t="s">
        <v>11400</v>
      </c>
      <c r="E537" t="s">
        <v>11413</v>
      </c>
      <c r="F537" t="s">
        <v>42</v>
      </c>
      <c r="G537" t="s">
        <v>8250</v>
      </c>
      <c r="H537" t="s">
        <v>11402</v>
      </c>
      <c r="I537">
        <v>717.91</v>
      </c>
      <c r="J537">
        <v>16</v>
      </c>
      <c r="K537" t="s">
        <v>19</v>
      </c>
      <c r="L537" t="s">
        <v>11425</v>
      </c>
      <c r="M537">
        <v>24</v>
      </c>
      <c r="N537">
        <v>0</v>
      </c>
    </row>
    <row r="538" spans="1:14">
      <c r="A538" t="s">
        <v>83</v>
      </c>
      <c r="B538" t="s">
        <v>12062</v>
      </c>
      <c r="C538" t="s">
        <v>11434</v>
      </c>
      <c r="D538" t="s">
        <v>11400</v>
      </c>
      <c r="E538" t="s">
        <v>11401</v>
      </c>
      <c r="F538" t="s">
        <v>42</v>
      </c>
      <c r="G538" t="s">
        <v>5099</v>
      </c>
      <c r="H538" t="s">
        <v>11453</v>
      </c>
      <c r="I538">
        <v>14683.15</v>
      </c>
      <c r="J538">
        <v>75</v>
      </c>
      <c r="K538" t="s">
        <v>53</v>
      </c>
      <c r="L538" t="s">
        <v>11444</v>
      </c>
      <c r="M538">
        <v>24</v>
      </c>
      <c r="N538">
        <v>0</v>
      </c>
    </row>
    <row r="539" spans="1:14">
      <c r="A539" t="s">
        <v>1934</v>
      </c>
      <c r="B539" t="s">
        <v>12063</v>
      </c>
      <c r="C539" t="s">
        <v>11408</v>
      </c>
      <c r="D539" t="s">
        <v>11416</v>
      </c>
      <c r="E539" t="s">
        <v>11395</v>
      </c>
      <c r="F539" t="s">
        <v>100</v>
      </c>
      <c r="G539" t="s">
        <v>5500</v>
      </c>
      <c r="H539" t="s">
        <v>11402</v>
      </c>
      <c r="I539">
        <v>3127.36</v>
      </c>
      <c r="J539">
        <v>100</v>
      </c>
      <c r="K539" t="s">
        <v>53</v>
      </c>
      <c r="L539" t="s">
        <v>11496</v>
      </c>
      <c r="M539">
        <v>36</v>
      </c>
      <c r="N539">
        <v>0</v>
      </c>
    </row>
    <row r="540" spans="1:14">
      <c r="A540" t="s">
        <v>1134</v>
      </c>
      <c r="B540" t="s">
        <v>12064</v>
      </c>
      <c r="C540" t="s">
        <v>11439</v>
      </c>
      <c r="D540" t="s">
        <v>11424</v>
      </c>
      <c r="E540" t="s">
        <v>11413</v>
      </c>
      <c r="F540" t="s">
        <v>42</v>
      </c>
      <c r="G540" t="s">
        <v>3531</v>
      </c>
      <c r="H540" t="s">
        <v>11402</v>
      </c>
      <c r="I540">
        <v>361.72</v>
      </c>
      <c r="J540">
        <v>88</v>
      </c>
      <c r="K540" t="s">
        <v>19</v>
      </c>
      <c r="L540" t="s">
        <v>11430</v>
      </c>
      <c r="M540">
        <v>24</v>
      </c>
      <c r="N540">
        <v>0</v>
      </c>
    </row>
    <row r="541" spans="1:14">
      <c r="A541" t="s">
        <v>8403</v>
      </c>
      <c r="B541" t="s">
        <v>12065</v>
      </c>
      <c r="C541" t="s">
        <v>11429</v>
      </c>
      <c r="D541" t="s">
        <v>11394</v>
      </c>
      <c r="E541" t="s">
        <v>11401</v>
      </c>
      <c r="F541" t="s">
        <v>33</v>
      </c>
      <c r="G541" t="s">
        <v>1212</v>
      </c>
      <c r="H541" t="s">
        <v>11402</v>
      </c>
      <c r="I541">
        <v>7281.38</v>
      </c>
      <c r="J541">
        <v>27</v>
      </c>
      <c r="K541" t="s">
        <v>53</v>
      </c>
      <c r="L541" t="s">
        <v>11496</v>
      </c>
      <c r="M541">
        <v>24</v>
      </c>
      <c r="N541">
        <v>0</v>
      </c>
    </row>
    <row r="542" spans="1:14">
      <c r="A542" t="s">
        <v>3878</v>
      </c>
      <c r="B542" t="s">
        <v>12066</v>
      </c>
      <c r="C542" t="s">
        <v>11412</v>
      </c>
      <c r="D542" t="s">
        <v>11416</v>
      </c>
      <c r="E542" t="s">
        <v>11413</v>
      </c>
      <c r="F542" t="s">
        <v>58</v>
      </c>
      <c r="G542" t="s">
        <v>269</v>
      </c>
      <c r="H542" t="s">
        <v>11402</v>
      </c>
      <c r="I542">
        <v>508.77</v>
      </c>
      <c r="J542">
        <v>59</v>
      </c>
      <c r="K542" t="s">
        <v>19</v>
      </c>
      <c r="L542" t="s">
        <v>11441</v>
      </c>
      <c r="M542">
        <v>24</v>
      </c>
      <c r="N542">
        <v>0</v>
      </c>
    </row>
    <row r="543" spans="1:14">
      <c r="A543" t="s">
        <v>7289</v>
      </c>
      <c r="B543" t="s">
        <v>12067</v>
      </c>
      <c r="C543" t="s">
        <v>11432</v>
      </c>
      <c r="D543" t="s">
        <v>11424</v>
      </c>
      <c r="E543" t="s">
        <v>11413</v>
      </c>
      <c r="F543" t="s">
        <v>42</v>
      </c>
      <c r="G543" t="s">
        <v>3641</v>
      </c>
      <c r="H543" t="s">
        <v>11402</v>
      </c>
      <c r="I543">
        <v>409.18</v>
      </c>
      <c r="J543">
        <v>33</v>
      </c>
      <c r="K543" t="s">
        <v>19</v>
      </c>
      <c r="L543" t="s">
        <v>11417</v>
      </c>
      <c r="M543">
        <v>24</v>
      </c>
      <c r="N543">
        <v>0</v>
      </c>
    </row>
    <row r="544" spans="1:14">
      <c r="A544" t="s">
        <v>12068</v>
      </c>
      <c r="B544" t="s">
        <v>12069</v>
      </c>
      <c r="C544" t="s">
        <v>11439</v>
      </c>
      <c r="D544" t="s">
        <v>11400</v>
      </c>
      <c r="E544" t="s">
        <v>11401</v>
      </c>
      <c r="F544" t="s">
        <v>58</v>
      </c>
      <c r="G544" t="s">
        <v>3535</v>
      </c>
      <c r="H544" t="s">
        <v>11402</v>
      </c>
      <c r="I544">
        <v>5660.23</v>
      </c>
      <c r="K544" t="s">
        <v>37</v>
      </c>
      <c r="L544" t="s">
        <v>11410</v>
      </c>
      <c r="M544">
        <v>12</v>
      </c>
      <c r="N544">
        <v>0</v>
      </c>
    </row>
    <row r="545" spans="1:14">
      <c r="A545" t="s">
        <v>300</v>
      </c>
      <c r="B545" t="s">
        <v>12070</v>
      </c>
      <c r="C545" t="s">
        <v>11408</v>
      </c>
      <c r="D545" t="s">
        <v>11424</v>
      </c>
      <c r="E545" t="s">
        <v>11401</v>
      </c>
      <c r="F545" t="s">
        <v>25</v>
      </c>
      <c r="G545" t="s">
        <v>856</v>
      </c>
      <c r="H545" t="s">
        <v>11453</v>
      </c>
      <c r="I545">
        <v>17977.669999999998</v>
      </c>
      <c r="J545">
        <v>96</v>
      </c>
      <c r="K545" t="s">
        <v>53</v>
      </c>
      <c r="L545" t="s">
        <v>11427</v>
      </c>
      <c r="M545">
        <v>24</v>
      </c>
      <c r="N545">
        <v>0</v>
      </c>
    </row>
    <row r="546" spans="1:14">
      <c r="A546" t="s">
        <v>3361</v>
      </c>
      <c r="B546" t="s">
        <v>12071</v>
      </c>
      <c r="C546" t="s">
        <v>11434</v>
      </c>
      <c r="D546" t="s">
        <v>11409</v>
      </c>
      <c r="E546" t="s">
        <v>11395</v>
      </c>
      <c r="F546" t="s">
        <v>42</v>
      </c>
      <c r="G546" t="s">
        <v>8341</v>
      </c>
      <c r="H546" t="s">
        <v>11420</v>
      </c>
      <c r="I546">
        <v>2310.41</v>
      </c>
      <c r="J546">
        <v>65</v>
      </c>
      <c r="K546" t="s">
        <v>53</v>
      </c>
      <c r="L546" t="s">
        <v>11403</v>
      </c>
      <c r="M546">
        <v>12</v>
      </c>
      <c r="N546">
        <v>1</v>
      </c>
    </row>
    <row r="547" spans="1:14">
      <c r="A547" t="s">
        <v>5894</v>
      </c>
      <c r="B547" t="s">
        <v>12072</v>
      </c>
      <c r="C547" t="s">
        <v>11405</v>
      </c>
      <c r="D547" t="s">
        <v>11409</v>
      </c>
      <c r="E547" t="s">
        <v>11413</v>
      </c>
      <c r="F547" t="s">
        <v>33</v>
      </c>
      <c r="G547" t="s">
        <v>950</v>
      </c>
      <c r="H547" t="s">
        <v>11420</v>
      </c>
      <c r="I547">
        <v>428.12</v>
      </c>
      <c r="J547">
        <v>59</v>
      </c>
      <c r="K547" t="s">
        <v>19</v>
      </c>
      <c r="L547" t="s">
        <v>11410</v>
      </c>
      <c r="M547">
        <v>12</v>
      </c>
      <c r="N547">
        <v>1</v>
      </c>
    </row>
    <row r="548" spans="1:14">
      <c r="A548" t="s">
        <v>6748</v>
      </c>
      <c r="B548" t="s">
        <v>12073</v>
      </c>
      <c r="C548" t="s">
        <v>11432</v>
      </c>
      <c r="D548" t="s">
        <v>11416</v>
      </c>
      <c r="E548" t="s">
        <v>11413</v>
      </c>
      <c r="F548" t="s">
        <v>42</v>
      </c>
      <c r="G548" t="s">
        <v>1955</v>
      </c>
      <c r="H548" t="s">
        <v>11402</v>
      </c>
      <c r="I548">
        <v>197.27</v>
      </c>
      <c r="J548">
        <v>16</v>
      </c>
      <c r="K548" t="s">
        <v>19</v>
      </c>
      <c r="L548" t="s">
        <v>11430</v>
      </c>
      <c r="M548">
        <v>36</v>
      </c>
      <c r="N548">
        <v>0</v>
      </c>
    </row>
    <row r="549" spans="1:14">
      <c r="A549" t="s">
        <v>692</v>
      </c>
      <c r="B549" t="s">
        <v>12074</v>
      </c>
      <c r="C549" t="s">
        <v>11434</v>
      </c>
      <c r="D549" t="s">
        <v>11416</v>
      </c>
      <c r="E549" t="s">
        <v>11395</v>
      </c>
      <c r="F549" t="s">
        <v>42</v>
      </c>
      <c r="G549" t="s">
        <v>2872</v>
      </c>
      <c r="H549" t="s">
        <v>11402</v>
      </c>
      <c r="I549">
        <v>3291.66</v>
      </c>
      <c r="J549">
        <v>68</v>
      </c>
      <c r="K549" t="s">
        <v>53</v>
      </c>
      <c r="L549" t="s">
        <v>11460</v>
      </c>
      <c r="M549">
        <v>12</v>
      </c>
      <c r="N549">
        <v>0</v>
      </c>
    </row>
    <row r="550" spans="1:14">
      <c r="A550" t="s">
        <v>702</v>
      </c>
      <c r="B550" t="s">
        <v>12075</v>
      </c>
      <c r="C550" t="s">
        <v>11434</v>
      </c>
      <c r="D550" t="s">
        <v>11400</v>
      </c>
      <c r="E550" t="s">
        <v>11413</v>
      </c>
      <c r="F550" t="s">
        <v>100</v>
      </c>
      <c r="G550" t="s">
        <v>3183</v>
      </c>
      <c r="H550" t="s">
        <v>11396</v>
      </c>
      <c r="I550">
        <v>786.12</v>
      </c>
      <c r="J550">
        <v>26</v>
      </c>
      <c r="K550" t="s">
        <v>19</v>
      </c>
      <c r="L550" t="s">
        <v>11425</v>
      </c>
      <c r="M550">
        <v>24</v>
      </c>
      <c r="N550">
        <v>1</v>
      </c>
    </row>
    <row r="551" spans="1:14">
      <c r="A551" t="s">
        <v>4840</v>
      </c>
      <c r="B551" t="s">
        <v>12076</v>
      </c>
      <c r="C551" t="s">
        <v>11412</v>
      </c>
      <c r="D551" t="s">
        <v>11424</v>
      </c>
      <c r="E551" t="s">
        <v>11401</v>
      </c>
      <c r="F551" t="s">
        <v>100</v>
      </c>
      <c r="G551" t="s">
        <v>1917</v>
      </c>
      <c r="H551" t="s">
        <v>11453</v>
      </c>
      <c r="I551">
        <v>5305.38</v>
      </c>
      <c r="J551">
        <v>13</v>
      </c>
      <c r="K551" t="s">
        <v>37</v>
      </c>
      <c r="L551" t="s">
        <v>11460</v>
      </c>
      <c r="M551">
        <v>36</v>
      </c>
      <c r="N551">
        <v>0</v>
      </c>
    </row>
    <row r="552" spans="1:14">
      <c r="A552" t="s">
        <v>5672</v>
      </c>
      <c r="B552" t="s">
        <v>12077</v>
      </c>
      <c r="C552" t="s">
        <v>11399</v>
      </c>
      <c r="D552" t="s">
        <v>11416</v>
      </c>
      <c r="E552" t="s">
        <v>11413</v>
      </c>
      <c r="F552" t="s">
        <v>33</v>
      </c>
      <c r="G552" t="s">
        <v>5810</v>
      </c>
      <c r="H552" t="s">
        <v>11402</v>
      </c>
      <c r="I552">
        <v>244.12</v>
      </c>
      <c r="J552">
        <v>37</v>
      </c>
      <c r="K552" t="s">
        <v>19</v>
      </c>
      <c r="L552" t="s">
        <v>11406</v>
      </c>
      <c r="M552">
        <v>12</v>
      </c>
      <c r="N552">
        <v>0</v>
      </c>
    </row>
    <row r="553" spans="1:14">
      <c r="A553" t="s">
        <v>2062</v>
      </c>
      <c r="B553" t="s">
        <v>12078</v>
      </c>
      <c r="C553" t="s">
        <v>11399</v>
      </c>
      <c r="D553" t="s">
        <v>11416</v>
      </c>
      <c r="E553" t="s">
        <v>11395</v>
      </c>
      <c r="F553" t="s">
        <v>25</v>
      </c>
      <c r="G553" t="s">
        <v>6150</v>
      </c>
      <c r="H553" t="s">
        <v>11402</v>
      </c>
      <c r="I553">
        <v>3966.7</v>
      </c>
      <c r="J553">
        <v>16</v>
      </c>
      <c r="K553" t="s">
        <v>19</v>
      </c>
      <c r="L553" t="s">
        <v>11417</v>
      </c>
      <c r="M553">
        <v>24</v>
      </c>
      <c r="N553">
        <v>0</v>
      </c>
    </row>
    <row r="554" spans="1:14">
      <c r="A554" t="s">
        <v>3078</v>
      </c>
      <c r="B554" t="s">
        <v>12079</v>
      </c>
      <c r="C554" t="s">
        <v>11405</v>
      </c>
      <c r="D554" t="s">
        <v>11416</v>
      </c>
      <c r="E554" t="s">
        <v>11401</v>
      </c>
      <c r="F554" t="s">
        <v>33</v>
      </c>
      <c r="G554" t="s">
        <v>5332</v>
      </c>
      <c r="H554" t="s">
        <v>11420</v>
      </c>
      <c r="I554">
        <v>10646.92</v>
      </c>
      <c r="J554">
        <v>77</v>
      </c>
      <c r="K554" t="s">
        <v>53</v>
      </c>
      <c r="L554" t="s">
        <v>11437</v>
      </c>
      <c r="M554">
        <v>36</v>
      </c>
      <c r="N554">
        <v>1</v>
      </c>
    </row>
    <row r="555" spans="1:14">
      <c r="A555" t="s">
        <v>2441</v>
      </c>
      <c r="B555" t="s">
        <v>12080</v>
      </c>
      <c r="C555" t="s">
        <v>11419</v>
      </c>
      <c r="D555" t="s">
        <v>11424</v>
      </c>
      <c r="E555" t="s">
        <v>11413</v>
      </c>
      <c r="F555" t="s">
        <v>33</v>
      </c>
      <c r="G555" t="s">
        <v>1788</v>
      </c>
      <c r="H555" t="s">
        <v>11402</v>
      </c>
      <c r="I555">
        <v>677.21</v>
      </c>
      <c r="J555">
        <v>77</v>
      </c>
      <c r="K555" t="s">
        <v>19</v>
      </c>
      <c r="L555" t="s">
        <v>11430</v>
      </c>
      <c r="M555">
        <v>24</v>
      </c>
      <c r="N555">
        <v>0</v>
      </c>
    </row>
    <row r="556" spans="1:14">
      <c r="A556" t="s">
        <v>3306</v>
      </c>
      <c r="B556" t="s">
        <v>12081</v>
      </c>
      <c r="C556" t="s">
        <v>11399</v>
      </c>
      <c r="D556" t="s">
        <v>11394</v>
      </c>
      <c r="E556" t="s">
        <v>11413</v>
      </c>
      <c r="F556" t="s">
        <v>25</v>
      </c>
      <c r="G556" t="s">
        <v>1879</v>
      </c>
      <c r="H556" t="s">
        <v>11402</v>
      </c>
      <c r="I556">
        <v>590.22</v>
      </c>
      <c r="J556">
        <v>91</v>
      </c>
      <c r="K556" t="s">
        <v>19</v>
      </c>
      <c r="L556" t="s">
        <v>11496</v>
      </c>
      <c r="M556">
        <v>24</v>
      </c>
      <c r="N556">
        <v>0</v>
      </c>
    </row>
    <row r="557" spans="1:14">
      <c r="A557" t="s">
        <v>4943</v>
      </c>
      <c r="B557" t="s">
        <v>12082</v>
      </c>
      <c r="C557" t="s">
        <v>11429</v>
      </c>
      <c r="D557" t="s">
        <v>11409</v>
      </c>
      <c r="E557" t="s">
        <v>11395</v>
      </c>
      <c r="F557" t="s">
        <v>42</v>
      </c>
      <c r="G557" t="s">
        <v>1683</v>
      </c>
      <c r="H557" t="s">
        <v>11402</v>
      </c>
      <c r="I557">
        <v>2619.5700000000002</v>
      </c>
      <c r="J557">
        <v>50</v>
      </c>
      <c r="K557" t="s">
        <v>53</v>
      </c>
      <c r="L557" t="s">
        <v>11435</v>
      </c>
      <c r="M557">
        <v>12</v>
      </c>
      <c r="N557">
        <v>0</v>
      </c>
    </row>
    <row r="558" spans="1:14">
      <c r="A558" t="s">
        <v>753</v>
      </c>
      <c r="B558" t="s">
        <v>12083</v>
      </c>
      <c r="C558" t="s">
        <v>11439</v>
      </c>
      <c r="D558" t="s">
        <v>11424</v>
      </c>
      <c r="E558" t="s">
        <v>11401</v>
      </c>
      <c r="F558" t="s">
        <v>58</v>
      </c>
      <c r="G558" t="s">
        <v>2245</v>
      </c>
      <c r="H558" t="s">
        <v>11453</v>
      </c>
      <c r="I558">
        <v>16722.310000000001</v>
      </c>
      <c r="J558">
        <v>52</v>
      </c>
      <c r="K558" t="s">
        <v>37</v>
      </c>
      <c r="L558" t="s">
        <v>11397</v>
      </c>
      <c r="M558">
        <v>12</v>
      </c>
      <c r="N558">
        <v>0</v>
      </c>
    </row>
    <row r="559" spans="1:14">
      <c r="A559" t="s">
        <v>1669</v>
      </c>
      <c r="B559" t="s">
        <v>12084</v>
      </c>
      <c r="C559" t="s">
        <v>11439</v>
      </c>
      <c r="D559" t="s">
        <v>11424</v>
      </c>
      <c r="E559" t="s">
        <v>11413</v>
      </c>
      <c r="F559" t="s">
        <v>42</v>
      </c>
      <c r="G559" t="s">
        <v>4119</v>
      </c>
      <c r="H559" t="s">
        <v>11402</v>
      </c>
      <c r="I559">
        <v>131.24</v>
      </c>
      <c r="K559" t="s">
        <v>19</v>
      </c>
      <c r="L559" t="s">
        <v>11403</v>
      </c>
      <c r="M559">
        <v>24</v>
      </c>
      <c r="N559">
        <v>0</v>
      </c>
    </row>
    <row r="560" spans="1:14">
      <c r="A560" t="s">
        <v>886</v>
      </c>
      <c r="B560" t="s">
        <v>12085</v>
      </c>
      <c r="C560" t="s">
        <v>11405</v>
      </c>
      <c r="D560" t="s">
        <v>11409</v>
      </c>
      <c r="E560" t="s">
        <v>11413</v>
      </c>
      <c r="F560" t="s">
        <v>58</v>
      </c>
      <c r="G560" t="s">
        <v>6207</v>
      </c>
      <c r="H560" t="s">
        <v>11420</v>
      </c>
      <c r="I560">
        <v>195.54</v>
      </c>
      <c r="K560" t="s">
        <v>19</v>
      </c>
      <c r="L560" t="s">
        <v>11406</v>
      </c>
      <c r="M560">
        <v>12</v>
      </c>
      <c r="N560">
        <v>1</v>
      </c>
    </row>
    <row r="561" spans="1:14">
      <c r="A561" t="s">
        <v>8390</v>
      </c>
      <c r="B561" t="s">
        <v>12086</v>
      </c>
      <c r="C561" t="s">
        <v>11405</v>
      </c>
      <c r="D561" t="s">
        <v>11409</v>
      </c>
      <c r="E561" t="s">
        <v>11395</v>
      </c>
      <c r="F561" t="s">
        <v>33</v>
      </c>
      <c r="G561" t="s">
        <v>1053</v>
      </c>
      <c r="H561" t="s">
        <v>11396</v>
      </c>
      <c r="I561">
        <v>1345.89</v>
      </c>
      <c r="J561">
        <v>2</v>
      </c>
      <c r="K561" t="s">
        <v>53</v>
      </c>
      <c r="L561" t="s">
        <v>11422</v>
      </c>
      <c r="M561">
        <v>12</v>
      </c>
      <c r="N561">
        <v>1</v>
      </c>
    </row>
    <row r="562" spans="1:14">
      <c r="A562" t="s">
        <v>1202</v>
      </c>
      <c r="B562" t="s">
        <v>12087</v>
      </c>
      <c r="C562" t="s">
        <v>11432</v>
      </c>
      <c r="D562" t="s">
        <v>11416</v>
      </c>
      <c r="E562" t="s">
        <v>11395</v>
      </c>
      <c r="F562" t="s">
        <v>58</v>
      </c>
      <c r="G562" t="s">
        <v>5378</v>
      </c>
      <c r="H562" t="s">
        <v>11420</v>
      </c>
      <c r="I562">
        <v>1291.19</v>
      </c>
      <c r="J562">
        <v>45</v>
      </c>
      <c r="K562" t="s">
        <v>53</v>
      </c>
      <c r="L562" t="s">
        <v>11425</v>
      </c>
      <c r="M562">
        <v>12</v>
      </c>
      <c r="N562">
        <v>1</v>
      </c>
    </row>
    <row r="563" spans="1:14">
      <c r="A563" t="s">
        <v>638</v>
      </c>
      <c r="B563" t="s">
        <v>12088</v>
      </c>
      <c r="C563" t="s">
        <v>11399</v>
      </c>
      <c r="D563" t="s">
        <v>11400</v>
      </c>
      <c r="E563" t="s">
        <v>11395</v>
      </c>
      <c r="F563" t="s">
        <v>58</v>
      </c>
      <c r="G563" t="s">
        <v>3545</v>
      </c>
      <c r="H563" t="s">
        <v>11402</v>
      </c>
      <c r="I563">
        <v>2714.26</v>
      </c>
      <c r="J563">
        <v>6</v>
      </c>
      <c r="K563" t="s">
        <v>53</v>
      </c>
      <c r="L563" t="s">
        <v>11435</v>
      </c>
      <c r="M563">
        <v>24</v>
      </c>
      <c r="N563">
        <v>0</v>
      </c>
    </row>
    <row r="564" spans="1:14">
      <c r="A564" t="s">
        <v>6471</v>
      </c>
      <c r="B564" t="s">
        <v>12089</v>
      </c>
      <c r="C564" t="s">
        <v>11405</v>
      </c>
      <c r="D564" t="s">
        <v>11394</v>
      </c>
      <c r="E564" t="s">
        <v>11395</v>
      </c>
      <c r="F564" t="s">
        <v>58</v>
      </c>
      <c r="G564" t="s">
        <v>12090</v>
      </c>
      <c r="H564" t="s">
        <v>11402</v>
      </c>
      <c r="I564">
        <v>3425.68</v>
      </c>
      <c r="J564">
        <v>87</v>
      </c>
      <c r="K564" t="s">
        <v>53</v>
      </c>
      <c r="L564" t="s">
        <v>11466</v>
      </c>
      <c r="M564">
        <v>36</v>
      </c>
      <c r="N564">
        <v>0</v>
      </c>
    </row>
    <row r="565" spans="1:14">
      <c r="A565" t="s">
        <v>2466</v>
      </c>
      <c r="B565" t="s">
        <v>12091</v>
      </c>
      <c r="C565" t="s">
        <v>11393</v>
      </c>
      <c r="D565" t="s">
        <v>11394</v>
      </c>
      <c r="E565" t="s">
        <v>11395</v>
      </c>
      <c r="F565" t="s">
        <v>42</v>
      </c>
      <c r="G565" t="s">
        <v>12092</v>
      </c>
      <c r="H565" t="s">
        <v>11402</v>
      </c>
      <c r="I565">
        <v>2598.5700000000002</v>
      </c>
      <c r="J565">
        <v>24</v>
      </c>
      <c r="K565" t="s">
        <v>19</v>
      </c>
      <c r="L565" t="s">
        <v>11441</v>
      </c>
      <c r="M565">
        <v>12</v>
      </c>
      <c r="N565">
        <v>0</v>
      </c>
    </row>
    <row r="566" spans="1:14">
      <c r="A566" t="s">
        <v>7374</v>
      </c>
      <c r="B566" t="s">
        <v>12093</v>
      </c>
      <c r="C566" t="s">
        <v>11412</v>
      </c>
      <c r="D566" t="s">
        <v>11424</v>
      </c>
      <c r="E566" t="s">
        <v>11413</v>
      </c>
      <c r="F566" t="s">
        <v>25</v>
      </c>
      <c r="G566" t="s">
        <v>7168</v>
      </c>
      <c r="H566" t="s">
        <v>11420</v>
      </c>
      <c r="I566">
        <v>108.39</v>
      </c>
      <c r="J566">
        <v>27</v>
      </c>
      <c r="K566" t="s">
        <v>19</v>
      </c>
      <c r="L566" t="s">
        <v>11487</v>
      </c>
      <c r="M566">
        <v>36</v>
      </c>
      <c r="N566">
        <v>1</v>
      </c>
    </row>
    <row r="567" spans="1:14">
      <c r="A567" t="s">
        <v>483</v>
      </c>
      <c r="B567" t="s">
        <v>12094</v>
      </c>
      <c r="C567" t="s">
        <v>11399</v>
      </c>
      <c r="D567" t="s">
        <v>11394</v>
      </c>
      <c r="E567" t="s">
        <v>11413</v>
      </c>
      <c r="F567" t="s">
        <v>33</v>
      </c>
      <c r="G567" t="s">
        <v>3645</v>
      </c>
      <c r="H567" t="s">
        <v>11420</v>
      </c>
      <c r="I567">
        <v>788.17</v>
      </c>
      <c r="J567">
        <v>13</v>
      </c>
      <c r="K567" t="s">
        <v>19</v>
      </c>
      <c r="L567" t="s">
        <v>11487</v>
      </c>
      <c r="M567">
        <v>12</v>
      </c>
      <c r="N567">
        <v>1</v>
      </c>
    </row>
    <row r="568" spans="1:14">
      <c r="A568" t="s">
        <v>3434</v>
      </c>
      <c r="B568" t="s">
        <v>12095</v>
      </c>
      <c r="C568" t="s">
        <v>11432</v>
      </c>
      <c r="D568" t="s">
        <v>11416</v>
      </c>
      <c r="E568" t="s">
        <v>11401</v>
      </c>
      <c r="F568" t="s">
        <v>25</v>
      </c>
      <c r="G568" t="s">
        <v>4623</v>
      </c>
      <c r="H568" t="s">
        <v>11453</v>
      </c>
      <c r="I568">
        <v>8451.5400000000009</v>
      </c>
      <c r="J568">
        <v>85</v>
      </c>
      <c r="K568" t="s">
        <v>53</v>
      </c>
      <c r="L568" t="s">
        <v>11427</v>
      </c>
      <c r="M568">
        <v>36</v>
      </c>
      <c r="N568">
        <v>0</v>
      </c>
    </row>
    <row r="569" spans="1:14">
      <c r="A569" t="s">
        <v>1524</v>
      </c>
      <c r="B569" t="s">
        <v>12096</v>
      </c>
      <c r="C569" t="s">
        <v>11419</v>
      </c>
      <c r="D569" t="s">
        <v>11409</v>
      </c>
      <c r="E569" t="s">
        <v>11413</v>
      </c>
      <c r="F569" t="s">
        <v>100</v>
      </c>
      <c r="G569" t="s">
        <v>5404</v>
      </c>
      <c r="H569" t="s">
        <v>11402</v>
      </c>
      <c r="I569">
        <v>593.24</v>
      </c>
      <c r="J569">
        <v>1</v>
      </c>
      <c r="K569" t="s">
        <v>19</v>
      </c>
      <c r="L569" t="s">
        <v>11422</v>
      </c>
      <c r="M569">
        <v>12</v>
      </c>
      <c r="N569">
        <v>0</v>
      </c>
    </row>
    <row r="570" spans="1:14">
      <c r="A570" t="s">
        <v>3823</v>
      </c>
      <c r="B570" t="s">
        <v>12097</v>
      </c>
      <c r="C570" t="s">
        <v>11405</v>
      </c>
      <c r="D570" t="s">
        <v>11400</v>
      </c>
      <c r="E570" t="s">
        <v>11395</v>
      </c>
      <c r="F570" t="s">
        <v>58</v>
      </c>
      <c r="G570" t="s">
        <v>747</v>
      </c>
      <c r="H570" t="s">
        <v>11402</v>
      </c>
      <c r="I570">
        <v>1446.44</v>
      </c>
      <c r="J570">
        <v>48</v>
      </c>
      <c r="K570" t="s">
        <v>53</v>
      </c>
      <c r="L570" t="s">
        <v>11435</v>
      </c>
      <c r="M570">
        <v>36</v>
      </c>
      <c r="N570">
        <v>0</v>
      </c>
    </row>
    <row r="571" spans="1:14">
      <c r="A571" t="s">
        <v>3379</v>
      </c>
      <c r="B571" t="s">
        <v>12098</v>
      </c>
      <c r="C571" t="s">
        <v>11419</v>
      </c>
      <c r="D571" t="s">
        <v>11424</v>
      </c>
      <c r="E571" t="s">
        <v>11413</v>
      </c>
      <c r="F571" t="s">
        <v>33</v>
      </c>
      <c r="G571" t="s">
        <v>1318</v>
      </c>
      <c r="H571" t="s">
        <v>11396</v>
      </c>
      <c r="I571">
        <v>127.73</v>
      </c>
      <c r="J571">
        <v>53</v>
      </c>
      <c r="K571" t="s">
        <v>19</v>
      </c>
      <c r="L571" t="s">
        <v>11427</v>
      </c>
      <c r="M571">
        <v>12</v>
      </c>
      <c r="N571">
        <v>1</v>
      </c>
    </row>
    <row r="572" spans="1:14">
      <c r="A572" t="s">
        <v>2496</v>
      </c>
      <c r="B572" t="s">
        <v>12099</v>
      </c>
      <c r="C572" t="s">
        <v>11434</v>
      </c>
      <c r="D572" t="s">
        <v>11424</v>
      </c>
      <c r="E572" t="s">
        <v>11413</v>
      </c>
      <c r="F572" t="s">
        <v>33</v>
      </c>
      <c r="G572" t="s">
        <v>1263</v>
      </c>
      <c r="H572" t="s">
        <v>11453</v>
      </c>
      <c r="I572">
        <v>565.5</v>
      </c>
      <c r="J572">
        <v>31</v>
      </c>
      <c r="K572" t="s">
        <v>19</v>
      </c>
      <c r="L572" t="s">
        <v>11403</v>
      </c>
      <c r="M572">
        <v>36</v>
      </c>
      <c r="N572">
        <v>0</v>
      </c>
    </row>
    <row r="573" spans="1:14">
      <c r="A573" t="s">
        <v>3332</v>
      </c>
      <c r="B573" t="s">
        <v>12100</v>
      </c>
      <c r="C573" t="s">
        <v>11419</v>
      </c>
      <c r="D573" t="s">
        <v>11394</v>
      </c>
      <c r="E573" t="s">
        <v>11395</v>
      </c>
      <c r="F573" t="s">
        <v>58</v>
      </c>
      <c r="G573" t="s">
        <v>2494</v>
      </c>
      <c r="H573" t="s">
        <v>11453</v>
      </c>
      <c r="I573">
        <v>966.74</v>
      </c>
      <c r="J573">
        <v>18</v>
      </c>
      <c r="K573" t="s">
        <v>53</v>
      </c>
      <c r="L573" t="s">
        <v>11417</v>
      </c>
      <c r="M573">
        <v>12</v>
      </c>
      <c r="N573">
        <v>0</v>
      </c>
    </row>
    <row r="574" spans="1:14">
      <c r="A574" t="s">
        <v>329</v>
      </c>
      <c r="B574" t="s">
        <v>12101</v>
      </c>
      <c r="C574" t="s">
        <v>11405</v>
      </c>
      <c r="D574" t="s">
        <v>11416</v>
      </c>
      <c r="E574" t="s">
        <v>11413</v>
      </c>
      <c r="F574" t="s">
        <v>100</v>
      </c>
      <c r="G574" t="s">
        <v>11642</v>
      </c>
      <c r="H574" t="s">
        <v>11402</v>
      </c>
      <c r="I574">
        <v>214.91</v>
      </c>
      <c r="J574">
        <v>25</v>
      </c>
      <c r="K574" t="s">
        <v>19</v>
      </c>
      <c r="L574" t="s">
        <v>11435</v>
      </c>
      <c r="M574">
        <v>24</v>
      </c>
      <c r="N574">
        <v>0</v>
      </c>
    </row>
    <row r="575" spans="1:14">
      <c r="A575" t="s">
        <v>3438</v>
      </c>
      <c r="B575" t="s">
        <v>12102</v>
      </c>
      <c r="C575" t="s">
        <v>11419</v>
      </c>
      <c r="D575" t="s">
        <v>11416</v>
      </c>
      <c r="E575" t="s">
        <v>11413</v>
      </c>
      <c r="F575" t="s">
        <v>25</v>
      </c>
      <c r="G575" t="s">
        <v>8300</v>
      </c>
      <c r="H575" t="s">
        <v>11402</v>
      </c>
      <c r="I575">
        <v>780.79</v>
      </c>
      <c r="J575">
        <v>50</v>
      </c>
      <c r="K575" t="s">
        <v>19</v>
      </c>
      <c r="L575" t="s">
        <v>11406</v>
      </c>
      <c r="M575">
        <v>24</v>
      </c>
      <c r="N575">
        <v>0</v>
      </c>
    </row>
    <row r="576" spans="1:14">
      <c r="A576" t="s">
        <v>4319</v>
      </c>
      <c r="B576" t="s">
        <v>12103</v>
      </c>
      <c r="C576" t="s">
        <v>11432</v>
      </c>
      <c r="D576" t="s">
        <v>11416</v>
      </c>
      <c r="E576" t="s">
        <v>11395</v>
      </c>
      <c r="F576" t="s">
        <v>42</v>
      </c>
      <c r="G576" t="s">
        <v>7022</v>
      </c>
      <c r="H576" t="s">
        <v>11402</v>
      </c>
      <c r="I576">
        <v>1066.3499999999999</v>
      </c>
      <c r="J576">
        <v>38</v>
      </c>
      <c r="K576" t="s">
        <v>53</v>
      </c>
      <c r="L576" t="s">
        <v>11425</v>
      </c>
      <c r="M576">
        <v>36</v>
      </c>
      <c r="N576">
        <v>0</v>
      </c>
    </row>
    <row r="577" spans="1:14">
      <c r="A577" t="s">
        <v>675</v>
      </c>
      <c r="B577" t="s">
        <v>12104</v>
      </c>
      <c r="C577" t="s">
        <v>11432</v>
      </c>
      <c r="D577" t="s">
        <v>11409</v>
      </c>
      <c r="E577" t="s">
        <v>11413</v>
      </c>
      <c r="F577" t="s">
        <v>25</v>
      </c>
      <c r="G577" t="s">
        <v>5116</v>
      </c>
      <c r="H577" t="s">
        <v>11420</v>
      </c>
      <c r="I577">
        <v>436.59</v>
      </c>
      <c r="K577" t="s">
        <v>19</v>
      </c>
      <c r="L577" t="s">
        <v>11437</v>
      </c>
      <c r="M577">
        <v>12</v>
      </c>
      <c r="N577">
        <v>1</v>
      </c>
    </row>
    <row r="578" spans="1:14">
      <c r="A578" t="s">
        <v>4994</v>
      </c>
      <c r="B578" t="s">
        <v>12105</v>
      </c>
      <c r="C578" t="s">
        <v>11399</v>
      </c>
      <c r="D578" t="s">
        <v>11394</v>
      </c>
      <c r="E578" t="s">
        <v>11395</v>
      </c>
      <c r="F578" t="s">
        <v>100</v>
      </c>
      <c r="G578" t="s">
        <v>6848</v>
      </c>
      <c r="H578" t="s">
        <v>11402</v>
      </c>
      <c r="I578">
        <v>3762.21</v>
      </c>
      <c r="J578">
        <v>50</v>
      </c>
      <c r="K578" t="s">
        <v>19</v>
      </c>
      <c r="L578" t="s">
        <v>11403</v>
      </c>
      <c r="M578">
        <v>24</v>
      </c>
      <c r="N578">
        <v>0</v>
      </c>
    </row>
    <row r="579" spans="1:14">
      <c r="A579" t="s">
        <v>8570</v>
      </c>
      <c r="B579" t="s">
        <v>12106</v>
      </c>
      <c r="C579" t="s">
        <v>11429</v>
      </c>
      <c r="D579" t="s">
        <v>11394</v>
      </c>
      <c r="E579" t="s">
        <v>11395</v>
      </c>
      <c r="F579" t="s">
        <v>42</v>
      </c>
      <c r="G579" t="s">
        <v>516</v>
      </c>
      <c r="H579" t="s">
        <v>11453</v>
      </c>
      <c r="I579">
        <v>2031.44</v>
      </c>
      <c r="J579">
        <v>72</v>
      </c>
      <c r="K579" t="s">
        <v>19</v>
      </c>
      <c r="L579" t="s">
        <v>11487</v>
      </c>
      <c r="M579">
        <v>36</v>
      </c>
      <c r="N579">
        <v>0</v>
      </c>
    </row>
    <row r="580" spans="1:14">
      <c r="A580" t="s">
        <v>4706</v>
      </c>
      <c r="B580" t="s">
        <v>12107</v>
      </c>
      <c r="C580" t="s">
        <v>11419</v>
      </c>
      <c r="D580" t="s">
        <v>11424</v>
      </c>
      <c r="E580" t="s">
        <v>11395</v>
      </c>
      <c r="F580" t="s">
        <v>58</v>
      </c>
      <c r="G580" t="s">
        <v>2748</v>
      </c>
      <c r="H580" t="s">
        <v>11402</v>
      </c>
      <c r="I580">
        <v>1589.73</v>
      </c>
      <c r="K580" t="s">
        <v>19</v>
      </c>
      <c r="L580" t="s">
        <v>11427</v>
      </c>
      <c r="M580">
        <v>36</v>
      </c>
      <c r="N580">
        <v>0</v>
      </c>
    </row>
    <row r="581" spans="1:14">
      <c r="A581" t="s">
        <v>5233</v>
      </c>
      <c r="B581" t="s">
        <v>12108</v>
      </c>
      <c r="C581" t="s">
        <v>11393</v>
      </c>
      <c r="D581" t="s">
        <v>11424</v>
      </c>
      <c r="E581" t="s">
        <v>11413</v>
      </c>
      <c r="F581" t="s">
        <v>100</v>
      </c>
      <c r="G581" t="s">
        <v>6834</v>
      </c>
      <c r="H581" t="s">
        <v>11402</v>
      </c>
      <c r="I581">
        <v>273.19</v>
      </c>
      <c r="J581">
        <v>74</v>
      </c>
      <c r="K581" t="s">
        <v>19</v>
      </c>
      <c r="L581" t="s">
        <v>11427</v>
      </c>
      <c r="M581">
        <v>12</v>
      </c>
      <c r="N581">
        <v>0</v>
      </c>
    </row>
    <row r="582" spans="1:14">
      <c r="A582" t="s">
        <v>12109</v>
      </c>
      <c r="B582" t="s">
        <v>12110</v>
      </c>
      <c r="C582" t="s">
        <v>11432</v>
      </c>
      <c r="D582" t="s">
        <v>11409</v>
      </c>
      <c r="E582" t="s">
        <v>11395</v>
      </c>
      <c r="F582" t="s">
        <v>100</v>
      </c>
      <c r="G582" t="s">
        <v>1082</v>
      </c>
      <c r="H582" t="s">
        <v>11402</v>
      </c>
      <c r="I582">
        <v>1404.23</v>
      </c>
      <c r="J582">
        <v>54</v>
      </c>
      <c r="K582" t="s">
        <v>19</v>
      </c>
      <c r="L582" t="s">
        <v>11487</v>
      </c>
      <c r="M582">
        <v>36</v>
      </c>
      <c r="N582">
        <v>0</v>
      </c>
    </row>
    <row r="583" spans="1:14">
      <c r="A583" t="s">
        <v>2114</v>
      </c>
      <c r="B583" t="s">
        <v>12111</v>
      </c>
      <c r="C583" t="s">
        <v>11439</v>
      </c>
      <c r="D583" t="s">
        <v>11409</v>
      </c>
      <c r="E583" t="s">
        <v>11413</v>
      </c>
      <c r="F583" t="s">
        <v>100</v>
      </c>
      <c r="G583" t="s">
        <v>2514</v>
      </c>
      <c r="H583" t="s">
        <v>11396</v>
      </c>
      <c r="I583">
        <v>747.02</v>
      </c>
      <c r="K583" t="s">
        <v>19</v>
      </c>
      <c r="L583" t="s">
        <v>11444</v>
      </c>
      <c r="M583">
        <v>24</v>
      </c>
      <c r="N583">
        <v>1</v>
      </c>
    </row>
    <row r="584" spans="1:14">
      <c r="A584" t="s">
        <v>2795</v>
      </c>
      <c r="B584" t="s">
        <v>12112</v>
      </c>
      <c r="C584" t="s">
        <v>11432</v>
      </c>
      <c r="D584" t="s">
        <v>11424</v>
      </c>
      <c r="E584" t="s">
        <v>11413</v>
      </c>
      <c r="F584" t="s">
        <v>58</v>
      </c>
      <c r="G584" t="s">
        <v>11043</v>
      </c>
      <c r="H584" t="s">
        <v>11402</v>
      </c>
      <c r="I584">
        <v>148.88999999999999</v>
      </c>
      <c r="J584">
        <v>89</v>
      </c>
      <c r="K584" t="s">
        <v>19</v>
      </c>
      <c r="L584" t="s">
        <v>11422</v>
      </c>
      <c r="M584">
        <v>36</v>
      </c>
      <c r="N584">
        <v>0</v>
      </c>
    </row>
    <row r="585" spans="1:14">
      <c r="A585" t="s">
        <v>8645</v>
      </c>
      <c r="B585" t="s">
        <v>12113</v>
      </c>
      <c r="C585" t="s">
        <v>11393</v>
      </c>
      <c r="D585" t="s">
        <v>11424</v>
      </c>
      <c r="E585" t="s">
        <v>11401</v>
      </c>
      <c r="F585" t="s">
        <v>33</v>
      </c>
      <c r="G585" t="s">
        <v>8193</v>
      </c>
      <c r="H585" t="s">
        <v>11402</v>
      </c>
      <c r="I585">
        <v>11036.59</v>
      </c>
      <c r="K585" t="s">
        <v>37</v>
      </c>
      <c r="L585" t="s">
        <v>11496</v>
      </c>
      <c r="M585">
        <v>12</v>
      </c>
      <c r="N585">
        <v>0</v>
      </c>
    </row>
    <row r="586" spans="1:14">
      <c r="A586" t="s">
        <v>4368</v>
      </c>
      <c r="B586" t="s">
        <v>12114</v>
      </c>
      <c r="C586" t="s">
        <v>11393</v>
      </c>
      <c r="D586" t="s">
        <v>11416</v>
      </c>
      <c r="E586" t="s">
        <v>11413</v>
      </c>
      <c r="F586" t="s">
        <v>25</v>
      </c>
      <c r="G586" t="s">
        <v>118</v>
      </c>
      <c r="H586" t="s">
        <v>11402</v>
      </c>
      <c r="I586">
        <v>739.08</v>
      </c>
      <c r="K586" t="s">
        <v>19</v>
      </c>
      <c r="L586" t="s">
        <v>11417</v>
      </c>
      <c r="M586">
        <v>24</v>
      </c>
      <c r="N586">
        <v>0</v>
      </c>
    </row>
    <row r="587" spans="1:14">
      <c r="A587" t="s">
        <v>1331</v>
      </c>
      <c r="B587" t="s">
        <v>12115</v>
      </c>
      <c r="C587" t="s">
        <v>11412</v>
      </c>
      <c r="D587" t="s">
        <v>11424</v>
      </c>
      <c r="E587" t="s">
        <v>11395</v>
      </c>
      <c r="F587" t="s">
        <v>58</v>
      </c>
      <c r="G587" t="s">
        <v>12116</v>
      </c>
      <c r="H587" t="s">
        <v>11402</v>
      </c>
      <c r="I587">
        <v>2352.62</v>
      </c>
      <c r="K587" t="s">
        <v>53</v>
      </c>
      <c r="L587" t="s">
        <v>11487</v>
      </c>
      <c r="M587">
        <v>12</v>
      </c>
      <c r="N587">
        <v>0</v>
      </c>
    </row>
    <row r="588" spans="1:14">
      <c r="A588" t="s">
        <v>2555</v>
      </c>
      <c r="B588" t="s">
        <v>12117</v>
      </c>
      <c r="C588" t="s">
        <v>11399</v>
      </c>
      <c r="D588" t="s">
        <v>11394</v>
      </c>
      <c r="E588" t="s">
        <v>11395</v>
      </c>
      <c r="F588" t="s">
        <v>33</v>
      </c>
      <c r="G588" t="s">
        <v>5451</v>
      </c>
      <c r="H588" t="s">
        <v>11402</v>
      </c>
      <c r="I588">
        <v>2464.2399999999998</v>
      </c>
      <c r="J588">
        <v>97</v>
      </c>
      <c r="K588" t="s">
        <v>19</v>
      </c>
      <c r="L588" t="s">
        <v>11430</v>
      </c>
      <c r="M588">
        <v>24</v>
      </c>
      <c r="N588">
        <v>0</v>
      </c>
    </row>
    <row r="589" spans="1:14">
      <c r="A589" t="s">
        <v>2182</v>
      </c>
      <c r="B589" t="s">
        <v>12118</v>
      </c>
      <c r="C589" t="s">
        <v>11434</v>
      </c>
      <c r="D589" t="s">
        <v>11424</v>
      </c>
      <c r="E589" t="s">
        <v>11395</v>
      </c>
      <c r="F589" t="s">
        <v>25</v>
      </c>
      <c r="G589" t="s">
        <v>63</v>
      </c>
      <c r="H589" t="s">
        <v>11453</v>
      </c>
      <c r="I589">
        <v>2928.25</v>
      </c>
      <c r="K589" t="s">
        <v>19</v>
      </c>
      <c r="L589" t="s">
        <v>11410</v>
      </c>
      <c r="M589">
        <v>12</v>
      </c>
      <c r="N589">
        <v>0</v>
      </c>
    </row>
    <row r="590" spans="1:14">
      <c r="A590" t="s">
        <v>4722</v>
      </c>
      <c r="B590" t="s">
        <v>12119</v>
      </c>
      <c r="C590" t="s">
        <v>11432</v>
      </c>
      <c r="D590" t="s">
        <v>11416</v>
      </c>
      <c r="E590" t="s">
        <v>11395</v>
      </c>
      <c r="F590" t="s">
        <v>58</v>
      </c>
      <c r="G590" t="s">
        <v>5022</v>
      </c>
      <c r="H590" t="s">
        <v>11402</v>
      </c>
      <c r="I590">
        <v>3843.4</v>
      </c>
      <c r="J590">
        <v>96</v>
      </c>
      <c r="K590" t="s">
        <v>19</v>
      </c>
      <c r="L590" t="s">
        <v>11406</v>
      </c>
      <c r="M590">
        <v>36</v>
      </c>
      <c r="N590">
        <v>0</v>
      </c>
    </row>
    <row r="591" spans="1:14">
      <c r="A591" t="s">
        <v>683</v>
      </c>
      <c r="B591" t="s">
        <v>12120</v>
      </c>
      <c r="C591" t="s">
        <v>11419</v>
      </c>
      <c r="D591" t="s">
        <v>11400</v>
      </c>
      <c r="E591" t="s">
        <v>11401</v>
      </c>
      <c r="F591" t="s">
        <v>42</v>
      </c>
      <c r="G591" t="s">
        <v>5301</v>
      </c>
      <c r="H591" t="s">
        <v>11453</v>
      </c>
      <c r="I591">
        <v>17405.66</v>
      </c>
      <c r="K591" t="s">
        <v>53</v>
      </c>
      <c r="L591" t="s">
        <v>11460</v>
      </c>
      <c r="M591">
        <v>36</v>
      </c>
      <c r="N591">
        <v>0</v>
      </c>
    </row>
    <row r="592" spans="1:14">
      <c r="A592" t="s">
        <v>524</v>
      </c>
      <c r="B592" t="s">
        <v>12121</v>
      </c>
      <c r="C592" t="s">
        <v>11419</v>
      </c>
      <c r="D592" t="s">
        <v>11416</v>
      </c>
      <c r="E592" t="s">
        <v>11413</v>
      </c>
      <c r="F592" t="s">
        <v>100</v>
      </c>
      <c r="G592" t="s">
        <v>4455</v>
      </c>
      <c r="H592" t="s">
        <v>11420</v>
      </c>
      <c r="I592">
        <v>156.96</v>
      </c>
      <c r="J592">
        <v>54</v>
      </c>
      <c r="K592" t="s">
        <v>19</v>
      </c>
      <c r="L592" t="s">
        <v>11466</v>
      </c>
      <c r="M592">
        <v>36</v>
      </c>
      <c r="N592">
        <v>1</v>
      </c>
    </row>
    <row r="593" spans="1:14">
      <c r="A593" t="s">
        <v>2224</v>
      </c>
      <c r="B593" t="s">
        <v>12122</v>
      </c>
      <c r="C593" t="s">
        <v>11429</v>
      </c>
      <c r="D593" t="s">
        <v>11416</v>
      </c>
      <c r="E593" t="s">
        <v>11401</v>
      </c>
      <c r="F593" t="s">
        <v>33</v>
      </c>
      <c r="G593" t="s">
        <v>2494</v>
      </c>
      <c r="H593" t="s">
        <v>11420</v>
      </c>
      <c r="I593">
        <v>15995.24</v>
      </c>
      <c r="K593" t="s">
        <v>53</v>
      </c>
      <c r="L593" t="s">
        <v>11417</v>
      </c>
      <c r="M593">
        <v>24</v>
      </c>
      <c r="N593">
        <v>1</v>
      </c>
    </row>
    <row r="594" spans="1:14">
      <c r="A594" t="s">
        <v>5442</v>
      </c>
      <c r="B594" t="s">
        <v>12123</v>
      </c>
      <c r="C594" t="s">
        <v>11439</v>
      </c>
      <c r="D594" t="s">
        <v>11409</v>
      </c>
      <c r="E594" t="s">
        <v>11395</v>
      </c>
      <c r="F594" t="s">
        <v>33</v>
      </c>
      <c r="G594" t="s">
        <v>1779</v>
      </c>
      <c r="H594" t="s">
        <v>11402</v>
      </c>
      <c r="I594">
        <v>2920.45</v>
      </c>
      <c r="J594">
        <v>30</v>
      </c>
      <c r="K594" t="s">
        <v>53</v>
      </c>
      <c r="L594" t="s">
        <v>11417</v>
      </c>
      <c r="M594">
        <v>12</v>
      </c>
      <c r="N594">
        <v>0</v>
      </c>
    </row>
    <row r="595" spans="1:14">
      <c r="A595" t="s">
        <v>5139</v>
      </c>
      <c r="B595" t="s">
        <v>12124</v>
      </c>
      <c r="C595" t="s">
        <v>11399</v>
      </c>
      <c r="D595" t="s">
        <v>11416</v>
      </c>
      <c r="E595" t="s">
        <v>11413</v>
      </c>
      <c r="F595" t="s">
        <v>25</v>
      </c>
      <c r="G595" t="s">
        <v>5931</v>
      </c>
      <c r="H595" t="s">
        <v>11402</v>
      </c>
      <c r="I595">
        <v>603.41999999999996</v>
      </c>
      <c r="J595">
        <v>85</v>
      </c>
      <c r="K595" t="s">
        <v>19</v>
      </c>
      <c r="L595" t="s">
        <v>11444</v>
      </c>
      <c r="M595">
        <v>36</v>
      </c>
      <c r="N595">
        <v>0</v>
      </c>
    </row>
    <row r="596" spans="1:14">
      <c r="A596" t="s">
        <v>290</v>
      </c>
      <c r="B596" t="s">
        <v>12125</v>
      </c>
      <c r="C596" t="s">
        <v>11419</v>
      </c>
      <c r="D596" t="s">
        <v>11394</v>
      </c>
      <c r="E596" t="s">
        <v>11395</v>
      </c>
      <c r="F596" t="s">
        <v>25</v>
      </c>
      <c r="G596" t="s">
        <v>1405</v>
      </c>
      <c r="H596" t="s">
        <v>11420</v>
      </c>
      <c r="I596">
        <v>3756.31</v>
      </c>
      <c r="J596">
        <v>8</v>
      </c>
      <c r="K596" t="s">
        <v>19</v>
      </c>
      <c r="L596" t="s">
        <v>11403</v>
      </c>
      <c r="M596">
        <v>36</v>
      </c>
      <c r="N596">
        <v>1</v>
      </c>
    </row>
    <row r="597" spans="1:14">
      <c r="A597" t="s">
        <v>2311</v>
      </c>
      <c r="B597" t="s">
        <v>12126</v>
      </c>
      <c r="C597" t="s">
        <v>11439</v>
      </c>
      <c r="D597" t="s">
        <v>11409</v>
      </c>
      <c r="E597" t="s">
        <v>11413</v>
      </c>
      <c r="F597" t="s">
        <v>33</v>
      </c>
      <c r="G597" t="s">
        <v>3522</v>
      </c>
      <c r="H597" t="s">
        <v>11402</v>
      </c>
      <c r="I597">
        <v>177.97</v>
      </c>
      <c r="J597">
        <v>43</v>
      </c>
      <c r="K597" t="s">
        <v>19</v>
      </c>
      <c r="L597" t="s">
        <v>11466</v>
      </c>
      <c r="M597">
        <v>36</v>
      </c>
      <c r="N597">
        <v>0</v>
      </c>
    </row>
    <row r="598" spans="1:14">
      <c r="A598" t="s">
        <v>12127</v>
      </c>
      <c r="B598" t="s">
        <v>12128</v>
      </c>
      <c r="C598" t="s">
        <v>11434</v>
      </c>
      <c r="D598" t="s">
        <v>11409</v>
      </c>
      <c r="E598" t="s">
        <v>11413</v>
      </c>
      <c r="F598" t="s">
        <v>100</v>
      </c>
      <c r="G598" t="s">
        <v>12129</v>
      </c>
      <c r="H598" t="s">
        <v>11402</v>
      </c>
      <c r="I598">
        <v>474.92</v>
      </c>
      <c r="J598">
        <v>49</v>
      </c>
      <c r="K598" t="s">
        <v>19</v>
      </c>
      <c r="L598" t="s">
        <v>11397</v>
      </c>
      <c r="M598">
        <v>36</v>
      </c>
      <c r="N598">
        <v>0</v>
      </c>
    </row>
    <row r="599" spans="1:14">
      <c r="A599" t="s">
        <v>5253</v>
      </c>
      <c r="B599" t="s">
        <v>12130</v>
      </c>
      <c r="C599" t="s">
        <v>11393</v>
      </c>
      <c r="D599" t="s">
        <v>11400</v>
      </c>
      <c r="E599" t="s">
        <v>11395</v>
      </c>
      <c r="F599" t="s">
        <v>100</v>
      </c>
      <c r="G599" t="s">
        <v>5179</v>
      </c>
      <c r="H599" t="s">
        <v>11402</v>
      </c>
      <c r="I599">
        <v>2522.54</v>
      </c>
      <c r="J599">
        <v>58</v>
      </c>
      <c r="K599" t="s">
        <v>19</v>
      </c>
      <c r="L599" t="s">
        <v>11435</v>
      </c>
      <c r="M599">
        <v>24</v>
      </c>
      <c r="N599">
        <v>0</v>
      </c>
    </row>
    <row r="600" spans="1:14">
      <c r="A600" t="s">
        <v>1143</v>
      </c>
      <c r="B600" t="s">
        <v>12131</v>
      </c>
      <c r="C600" t="s">
        <v>11393</v>
      </c>
      <c r="D600" t="s">
        <v>11400</v>
      </c>
      <c r="E600" t="s">
        <v>11401</v>
      </c>
      <c r="F600" t="s">
        <v>25</v>
      </c>
      <c r="G600" t="s">
        <v>988</v>
      </c>
      <c r="H600" t="s">
        <v>11396</v>
      </c>
      <c r="I600">
        <v>15588.52</v>
      </c>
      <c r="K600" t="s">
        <v>53</v>
      </c>
      <c r="L600" t="s">
        <v>11414</v>
      </c>
      <c r="M600">
        <v>36</v>
      </c>
      <c r="N600">
        <v>1</v>
      </c>
    </row>
    <row r="601" spans="1:14">
      <c r="A601" t="s">
        <v>9052</v>
      </c>
      <c r="B601" t="s">
        <v>12132</v>
      </c>
      <c r="C601" t="s">
        <v>11429</v>
      </c>
      <c r="D601" t="s">
        <v>11409</v>
      </c>
      <c r="E601" t="s">
        <v>11413</v>
      </c>
      <c r="F601" t="s">
        <v>33</v>
      </c>
      <c r="G601" t="s">
        <v>1105</v>
      </c>
      <c r="H601" t="s">
        <v>11453</v>
      </c>
      <c r="I601">
        <v>141.16999999999999</v>
      </c>
      <c r="J601">
        <v>42</v>
      </c>
      <c r="K601" t="s">
        <v>19</v>
      </c>
      <c r="L601" t="s">
        <v>11435</v>
      </c>
      <c r="M601">
        <v>36</v>
      </c>
      <c r="N601">
        <v>0</v>
      </c>
    </row>
    <row r="602" spans="1:14">
      <c r="A602" t="s">
        <v>7137</v>
      </c>
      <c r="B602" t="s">
        <v>12133</v>
      </c>
      <c r="C602" t="s">
        <v>11393</v>
      </c>
      <c r="D602" t="s">
        <v>11409</v>
      </c>
      <c r="E602" t="s">
        <v>11401</v>
      </c>
      <c r="F602" t="s">
        <v>42</v>
      </c>
      <c r="G602" t="s">
        <v>7338</v>
      </c>
      <c r="H602" t="s">
        <v>11420</v>
      </c>
      <c r="I602">
        <v>15879.26</v>
      </c>
      <c r="J602">
        <v>2</v>
      </c>
      <c r="K602" t="s">
        <v>53</v>
      </c>
      <c r="L602" t="s">
        <v>11441</v>
      </c>
      <c r="M602">
        <v>36</v>
      </c>
      <c r="N602">
        <v>1</v>
      </c>
    </row>
    <row r="603" spans="1:14">
      <c r="A603" t="s">
        <v>708</v>
      </c>
      <c r="B603" t="s">
        <v>12134</v>
      </c>
      <c r="C603" t="s">
        <v>11434</v>
      </c>
      <c r="D603" t="s">
        <v>11409</v>
      </c>
      <c r="E603" t="s">
        <v>11413</v>
      </c>
      <c r="F603" t="s">
        <v>42</v>
      </c>
      <c r="G603" t="s">
        <v>24</v>
      </c>
      <c r="H603" t="s">
        <v>11402</v>
      </c>
      <c r="I603">
        <v>587.46</v>
      </c>
      <c r="J603">
        <v>24</v>
      </c>
      <c r="K603" t="s">
        <v>19</v>
      </c>
      <c r="L603" t="s">
        <v>11466</v>
      </c>
      <c r="M603">
        <v>12</v>
      </c>
      <c r="N603">
        <v>0</v>
      </c>
    </row>
    <row r="604" spans="1:14">
      <c r="A604" t="s">
        <v>3214</v>
      </c>
      <c r="B604" t="s">
        <v>12135</v>
      </c>
      <c r="C604" t="s">
        <v>11429</v>
      </c>
      <c r="D604" t="s">
        <v>11394</v>
      </c>
      <c r="E604" t="s">
        <v>11395</v>
      </c>
      <c r="F604" t="s">
        <v>25</v>
      </c>
      <c r="G604" t="s">
        <v>11235</v>
      </c>
      <c r="H604" t="s">
        <v>11420</v>
      </c>
      <c r="I604">
        <v>2214.0300000000002</v>
      </c>
      <c r="J604">
        <v>61</v>
      </c>
      <c r="K604" t="s">
        <v>53</v>
      </c>
      <c r="L604" t="s">
        <v>11437</v>
      </c>
      <c r="M604">
        <v>12</v>
      </c>
      <c r="N604">
        <v>1</v>
      </c>
    </row>
    <row r="605" spans="1:14">
      <c r="A605" t="s">
        <v>3280</v>
      </c>
      <c r="B605" t="s">
        <v>12136</v>
      </c>
      <c r="C605" t="s">
        <v>11405</v>
      </c>
      <c r="D605" t="s">
        <v>11394</v>
      </c>
      <c r="E605" t="s">
        <v>11413</v>
      </c>
      <c r="F605" t="s">
        <v>25</v>
      </c>
      <c r="G605" t="s">
        <v>5632</v>
      </c>
      <c r="H605" t="s">
        <v>11402</v>
      </c>
      <c r="I605">
        <v>649.85</v>
      </c>
      <c r="K605" t="s">
        <v>19</v>
      </c>
      <c r="L605" t="s">
        <v>11496</v>
      </c>
      <c r="M605">
        <v>12</v>
      </c>
      <c r="N605">
        <v>0</v>
      </c>
    </row>
    <row r="606" spans="1:14">
      <c r="A606" t="s">
        <v>295</v>
      </c>
      <c r="B606" t="s">
        <v>11824</v>
      </c>
      <c r="C606" t="s">
        <v>11419</v>
      </c>
      <c r="D606" t="s">
        <v>11416</v>
      </c>
      <c r="E606" t="s">
        <v>11413</v>
      </c>
      <c r="F606" t="s">
        <v>58</v>
      </c>
      <c r="G606" t="s">
        <v>3330</v>
      </c>
      <c r="H606" t="s">
        <v>11420</v>
      </c>
      <c r="I606">
        <v>515.37</v>
      </c>
      <c r="K606" t="s">
        <v>19</v>
      </c>
      <c r="L606" t="s">
        <v>11435</v>
      </c>
      <c r="M606">
        <v>12</v>
      </c>
      <c r="N606">
        <v>1</v>
      </c>
    </row>
    <row r="607" spans="1:14">
      <c r="A607" t="s">
        <v>2333</v>
      </c>
      <c r="B607" t="s">
        <v>12137</v>
      </c>
      <c r="C607" t="s">
        <v>11432</v>
      </c>
      <c r="D607" t="s">
        <v>11409</v>
      </c>
      <c r="E607" t="s">
        <v>11395</v>
      </c>
      <c r="F607" t="s">
        <v>25</v>
      </c>
      <c r="G607" t="s">
        <v>1932</v>
      </c>
      <c r="H607" t="s">
        <v>11402</v>
      </c>
      <c r="I607">
        <v>3184.64</v>
      </c>
      <c r="J607">
        <v>99</v>
      </c>
      <c r="K607" t="s">
        <v>53</v>
      </c>
      <c r="L607" t="s">
        <v>11406</v>
      </c>
      <c r="M607">
        <v>36</v>
      </c>
      <c r="N607">
        <v>0</v>
      </c>
    </row>
    <row r="608" spans="1:14">
      <c r="A608" t="s">
        <v>1012</v>
      </c>
      <c r="B608" t="s">
        <v>12138</v>
      </c>
      <c r="C608" t="s">
        <v>11419</v>
      </c>
      <c r="D608" t="s">
        <v>11424</v>
      </c>
      <c r="E608" t="s">
        <v>11395</v>
      </c>
      <c r="F608" t="s">
        <v>58</v>
      </c>
      <c r="G608" t="s">
        <v>12139</v>
      </c>
      <c r="H608" t="s">
        <v>11402</v>
      </c>
      <c r="I608">
        <v>2852.51</v>
      </c>
      <c r="J608">
        <v>65</v>
      </c>
      <c r="K608" t="s">
        <v>19</v>
      </c>
      <c r="L608" t="s">
        <v>11487</v>
      </c>
      <c r="M608">
        <v>36</v>
      </c>
      <c r="N608">
        <v>0</v>
      </c>
    </row>
    <row r="609" spans="1:14">
      <c r="A609" t="s">
        <v>6034</v>
      </c>
      <c r="B609" t="s">
        <v>12140</v>
      </c>
      <c r="C609" t="s">
        <v>11429</v>
      </c>
      <c r="D609" t="s">
        <v>11416</v>
      </c>
      <c r="E609" t="s">
        <v>11413</v>
      </c>
      <c r="F609" t="s">
        <v>42</v>
      </c>
      <c r="G609" t="s">
        <v>2035</v>
      </c>
      <c r="H609" t="s">
        <v>11420</v>
      </c>
      <c r="I609">
        <v>308.85000000000002</v>
      </c>
      <c r="K609" t="s">
        <v>19</v>
      </c>
      <c r="L609" t="s">
        <v>11425</v>
      </c>
      <c r="M609">
        <v>12</v>
      </c>
      <c r="N609">
        <v>1</v>
      </c>
    </row>
    <row r="610" spans="1:14">
      <c r="A610" t="s">
        <v>4476</v>
      </c>
      <c r="B610" t="s">
        <v>12141</v>
      </c>
      <c r="C610" t="s">
        <v>11399</v>
      </c>
      <c r="D610" t="s">
        <v>11409</v>
      </c>
      <c r="E610" t="s">
        <v>11401</v>
      </c>
      <c r="F610" t="s">
        <v>100</v>
      </c>
      <c r="G610" t="s">
        <v>4131</v>
      </c>
      <c r="H610" t="s">
        <v>11396</v>
      </c>
      <c r="I610">
        <v>10839.89</v>
      </c>
      <c r="J610">
        <v>66</v>
      </c>
      <c r="K610" t="s">
        <v>37</v>
      </c>
      <c r="L610" t="s">
        <v>11437</v>
      </c>
      <c r="M610">
        <v>36</v>
      </c>
      <c r="N610">
        <v>1</v>
      </c>
    </row>
    <row r="611" spans="1:14">
      <c r="A611" t="s">
        <v>967</v>
      </c>
      <c r="B611" t="s">
        <v>12142</v>
      </c>
      <c r="C611" t="s">
        <v>11393</v>
      </c>
      <c r="D611" t="s">
        <v>11400</v>
      </c>
      <c r="E611" t="s">
        <v>11395</v>
      </c>
      <c r="F611" t="s">
        <v>33</v>
      </c>
      <c r="G611" t="s">
        <v>3064</v>
      </c>
      <c r="H611" t="s">
        <v>11396</v>
      </c>
      <c r="I611">
        <v>1193.74</v>
      </c>
      <c r="J611">
        <v>16</v>
      </c>
      <c r="K611" t="s">
        <v>53</v>
      </c>
      <c r="L611" t="s">
        <v>11417</v>
      </c>
      <c r="M611">
        <v>36</v>
      </c>
      <c r="N611">
        <v>1</v>
      </c>
    </row>
    <row r="612" spans="1:14">
      <c r="A612" t="s">
        <v>5282</v>
      </c>
      <c r="B612" t="s">
        <v>12143</v>
      </c>
      <c r="C612" t="s">
        <v>11399</v>
      </c>
      <c r="D612" t="s">
        <v>11394</v>
      </c>
      <c r="E612" t="s">
        <v>11413</v>
      </c>
      <c r="F612" t="s">
        <v>58</v>
      </c>
      <c r="G612" t="s">
        <v>11196</v>
      </c>
      <c r="H612" t="s">
        <v>11453</v>
      </c>
      <c r="I612">
        <v>220.12</v>
      </c>
      <c r="K612" t="s">
        <v>19</v>
      </c>
      <c r="L612" t="s">
        <v>11460</v>
      </c>
      <c r="M612">
        <v>36</v>
      </c>
      <c r="N612">
        <v>0</v>
      </c>
    </row>
    <row r="613" spans="1:14">
      <c r="A613" t="s">
        <v>10555</v>
      </c>
      <c r="B613" t="s">
        <v>12144</v>
      </c>
      <c r="C613" t="s">
        <v>11408</v>
      </c>
      <c r="D613" t="s">
        <v>11400</v>
      </c>
      <c r="E613" t="s">
        <v>11395</v>
      </c>
      <c r="F613" t="s">
        <v>42</v>
      </c>
      <c r="G613" t="s">
        <v>4443</v>
      </c>
      <c r="H613" t="s">
        <v>11420</v>
      </c>
      <c r="I613">
        <v>2472.5300000000002</v>
      </c>
      <c r="J613">
        <v>45</v>
      </c>
      <c r="K613" t="s">
        <v>53</v>
      </c>
      <c r="L613" t="s">
        <v>11466</v>
      </c>
      <c r="M613">
        <v>36</v>
      </c>
      <c r="N613">
        <v>1</v>
      </c>
    </row>
    <row r="614" spans="1:14">
      <c r="A614" t="s">
        <v>255</v>
      </c>
      <c r="B614" t="s">
        <v>12145</v>
      </c>
      <c r="C614" t="s">
        <v>11405</v>
      </c>
      <c r="D614" t="s">
        <v>11394</v>
      </c>
      <c r="E614" t="s">
        <v>11395</v>
      </c>
      <c r="F614" t="s">
        <v>33</v>
      </c>
      <c r="G614" t="s">
        <v>6187</v>
      </c>
      <c r="H614" t="s">
        <v>11396</v>
      </c>
      <c r="I614">
        <v>3863.75</v>
      </c>
      <c r="J614">
        <v>77</v>
      </c>
      <c r="K614" t="s">
        <v>19</v>
      </c>
      <c r="L614" t="s">
        <v>11487</v>
      </c>
      <c r="M614">
        <v>12</v>
      </c>
      <c r="N614">
        <v>1</v>
      </c>
    </row>
    <row r="615" spans="1:14">
      <c r="A615" t="s">
        <v>6948</v>
      </c>
      <c r="B615" t="s">
        <v>12146</v>
      </c>
      <c r="C615" t="s">
        <v>11432</v>
      </c>
      <c r="D615" t="s">
        <v>11394</v>
      </c>
      <c r="E615" t="s">
        <v>11395</v>
      </c>
      <c r="F615" t="s">
        <v>100</v>
      </c>
      <c r="G615" t="s">
        <v>3122</v>
      </c>
      <c r="H615" t="s">
        <v>11420</v>
      </c>
      <c r="I615">
        <v>1322.62</v>
      </c>
      <c r="K615" t="s">
        <v>19</v>
      </c>
      <c r="L615" t="s">
        <v>11441</v>
      </c>
      <c r="M615">
        <v>36</v>
      </c>
      <c r="N615">
        <v>1</v>
      </c>
    </row>
    <row r="616" spans="1:14">
      <c r="A616" t="s">
        <v>990</v>
      </c>
      <c r="B616" t="s">
        <v>12147</v>
      </c>
      <c r="C616" t="s">
        <v>11405</v>
      </c>
      <c r="D616" t="s">
        <v>11394</v>
      </c>
      <c r="E616" t="s">
        <v>11395</v>
      </c>
      <c r="F616" t="s">
        <v>25</v>
      </c>
      <c r="G616" t="s">
        <v>4803</v>
      </c>
      <c r="H616" t="s">
        <v>11402</v>
      </c>
      <c r="I616">
        <v>1990.86</v>
      </c>
      <c r="J616">
        <v>84</v>
      </c>
      <c r="K616" t="s">
        <v>53</v>
      </c>
      <c r="L616" t="s">
        <v>11441</v>
      </c>
      <c r="M616">
        <v>12</v>
      </c>
      <c r="N616">
        <v>0</v>
      </c>
    </row>
    <row r="617" spans="1:14">
      <c r="A617" t="s">
        <v>4805</v>
      </c>
      <c r="B617" t="s">
        <v>12148</v>
      </c>
      <c r="C617" t="s">
        <v>11432</v>
      </c>
      <c r="D617" t="s">
        <v>11409</v>
      </c>
      <c r="E617" t="s">
        <v>11395</v>
      </c>
      <c r="F617" t="s">
        <v>58</v>
      </c>
      <c r="G617" t="s">
        <v>6929</v>
      </c>
      <c r="H617" t="s">
        <v>11402</v>
      </c>
      <c r="I617">
        <v>1198.79</v>
      </c>
      <c r="J617">
        <v>14</v>
      </c>
      <c r="K617" t="s">
        <v>19</v>
      </c>
      <c r="L617" t="s">
        <v>11417</v>
      </c>
      <c r="M617">
        <v>24</v>
      </c>
      <c r="N617">
        <v>0</v>
      </c>
    </row>
    <row r="618" spans="1:14">
      <c r="A618" t="s">
        <v>4606</v>
      </c>
      <c r="B618" t="s">
        <v>12149</v>
      </c>
      <c r="C618" t="s">
        <v>11434</v>
      </c>
      <c r="D618" t="s">
        <v>11424</v>
      </c>
      <c r="E618" t="s">
        <v>11413</v>
      </c>
      <c r="F618" t="s">
        <v>25</v>
      </c>
      <c r="G618" t="s">
        <v>988</v>
      </c>
      <c r="H618" t="s">
        <v>11402</v>
      </c>
      <c r="I618">
        <v>106.9</v>
      </c>
      <c r="J618">
        <v>48</v>
      </c>
      <c r="K618" t="s">
        <v>19</v>
      </c>
      <c r="L618" t="s">
        <v>11403</v>
      </c>
      <c r="M618">
        <v>12</v>
      </c>
      <c r="N618">
        <v>0</v>
      </c>
    </row>
    <row r="619" spans="1:14">
      <c r="A619" t="s">
        <v>459</v>
      </c>
      <c r="B619" t="s">
        <v>12150</v>
      </c>
      <c r="C619" t="s">
        <v>11412</v>
      </c>
      <c r="D619" t="s">
        <v>11416</v>
      </c>
      <c r="E619" t="s">
        <v>11395</v>
      </c>
      <c r="F619" t="s">
        <v>100</v>
      </c>
      <c r="G619" t="s">
        <v>7199</v>
      </c>
      <c r="H619" t="s">
        <v>11420</v>
      </c>
      <c r="I619">
        <v>3381.75</v>
      </c>
      <c r="J619">
        <v>12</v>
      </c>
      <c r="K619" t="s">
        <v>19</v>
      </c>
      <c r="L619" t="s">
        <v>11425</v>
      </c>
      <c r="M619">
        <v>24</v>
      </c>
      <c r="N619">
        <v>1</v>
      </c>
    </row>
    <row r="620" spans="1:14">
      <c r="A620" t="s">
        <v>7085</v>
      </c>
      <c r="B620" t="s">
        <v>12151</v>
      </c>
      <c r="C620" t="s">
        <v>11399</v>
      </c>
      <c r="D620" t="s">
        <v>11416</v>
      </c>
      <c r="E620" t="s">
        <v>11413</v>
      </c>
      <c r="F620" t="s">
        <v>25</v>
      </c>
      <c r="G620" t="s">
        <v>5565</v>
      </c>
      <c r="H620" t="s">
        <v>11402</v>
      </c>
      <c r="I620">
        <v>664.26</v>
      </c>
      <c r="K620" t="s">
        <v>19</v>
      </c>
      <c r="L620" t="s">
        <v>11430</v>
      </c>
      <c r="M620">
        <v>36</v>
      </c>
      <c r="N620">
        <v>0</v>
      </c>
    </row>
    <row r="621" spans="1:14">
      <c r="A621" t="s">
        <v>749</v>
      </c>
      <c r="B621" t="s">
        <v>12152</v>
      </c>
      <c r="C621" t="s">
        <v>11399</v>
      </c>
      <c r="D621" t="s">
        <v>11400</v>
      </c>
      <c r="E621" t="s">
        <v>11395</v>
      </c>
      <c r="F621" t="s">
        <v>33</v>
      </c>
      <c r="G621" t="s">
        <v>395</v>
      </c>
      <c r="H621" t="s">
        <v>11402</v>
      </c>
      <c r="I621">
        <v>3153.35</v>
      </c>
      <c r="J621">
        <v>6</v>
      </c>
      <c r="K621" t="s">
        <v>19</v>
      </c>
      <c r="L621" t="s">
        <v>11435</v>
      </c>
      <c r="M621">
        <v>36</v>
      </c>
      <c r="N621">
        <v>0</v>
      </c>
    </row>
    <row r="622" spans="1:14">
      <c r="A622" t="s">
        <v>2268</v>
      </c>
      <c r="B622" t="s">
        <v>12153</v>
      </c>
      <c r="C622" t="s">
        <v>11419</v>
      </c>
      <c r="D622" t="s">
        <v>11416</v>
      </c>
      <c r="E622" t="s">
        <v>11395</v>
      </c>
      <c r="F622" t="s">
        <v>42</v>
      </c>
      <c r="G622" t="s">
        <v>8557</v>
      </c>
      <c r="H622" t="s">
        <v>11402</v>
      </c>
      <c r="I622">
        <v>1682.63</v>
      </c>
      <c r="J622">
        <v>54</v>
      </c>
      <c r="K622" t="s">
        <v>53</v>
      </c>
      <c r="L622" t="s">
        <v>11422</v>
      </c>
      <c r="M622">
        <v>36</v>
      </c>
      <c r="N622">
        <v>0</v>
      </c>
    </row>
    <row r="623" spans="1:14">
      <c r="A623" t="s">
        <v>6421</v>
      </c>
      <c r="B623" t="s">
        <v>12154</v>
      </c>
      <c r="C623" t="s">
        <v>11408</v>
      </c>
      <c r="D623" t="s">
        <v>11409</v>
      </c>
      <c r="E623" t="s">
        <v>11401</v>
      </c>
      <c r="F623" t="s">
        <v>25</v>
      </c>
      <c r="G623" t="s">
        <v>12155</v>
      </c>
      <c r="H623" t="s">
        <v>11402</v>
      </c>
      <c r="I623">
        <v>14219.34</v>
      </c>
      <c r="J623">
        <v>11</v>
      </c>
      <c r="K623" t="s">
        <v>37</v>
      </c>
      <c r="L623" t="s">
        <v>11417</v>
      </c>
      <c r="M623">
        <v>36</v>
      </c>
      <c r="N623">
        <v>0</v>
      </c>
    </row>
    <row r="624" spans="1:14">
      <c r="A624" t="s">
        <v>9436</v>
      </c>
      <c r="B624" t="s">
        <v>12156</v>
      </c>
      <c r="C624" t="s">
        <v>11419</v>
      </c>
      <c r="D624" t="s">
        <v>11394</v>
      </c>
      <c r="E624" t="s">
        <v>11401</v>
      </c>
      <c r="F624" t="s">
        <v>42</v>
      </c>
      <c r="G624" t="s">
        <v>4049</v>
      </c>
      <c r="H624" t="s">
        <v>11396</v>
      </c>
      <c r="I624">
        <v>10715.18</v>
      </c>
      <c r="J624">
        <v>65</v>
      </c>
      <c r="K624" t="s">
        <v>37</v>
      </c>
      <c r="L624" t="s">
        <v>11403</v>
      </c>
      <c r="M624">
        <v>12</v>
      </c>
      <c r="N624">
        <v>1</v>
      </c>
    </row>
    <row r="625" spans="1:14">
      <c r="A625" t="s">
        <v>2159</v>
      </c>
      <c r="B625" t="s">
        <v>12157</v>
      </c>
      <c r="C625" t="s">
        <v>11399</v>
      </c>
      <c r="D625" t="s">
        <v>11409</v>
      </c>
      <c r="E625" t="s">
        <v>11401</v>
      </c>
      <c r="F625" t="s">
        <v>100</v>
      </c>
      <c r="G625" t="s">
        <v>4043</v>
      </c>
      <c r="H625" t="s">
        <v>11453</v>
      </c>
      <c r="I625">
        <v>13256.44</v>
      </c>
      <c r="J625">
        <v>67</v>
      </c>
      <c r="K625" t="s">
        <v>37</v>
      </c>
      <c r="L625" t="s">
        <v>11406</v>
      </c>
      <c r="M625">
        <v>12</v>
      </c>
      <c r="N625">
        <v>0</v>
      </c>
    </row>
    <row r="626" spans="1:14">
      <c r="A626" t="s">
        <v>8406</v>
      </c>
      <c r="B626" t="s">
        <v>12158</v>
      </c>
      <c r="C626" t="s">
        <v>11439</v>
      </c>
      <c r="D626" t="s">
        <v>11416</v>
      </c>
      <c r="E626" t="s">
        <v>11395</v>
      </c>
      <c r="F626" t="s">
        <v>33</v>
      </c>
      <c r="G626" t="s">
        <v>2668</v>
      </c>
      <c r="H626" t="s">
        <v>11402</v>
      </c>
      <c r="I626">
        <v>1930.53</v>
      </c>
      <c r="J626">
        <v>6</v>
      </c>
      <c r="K626" t="s">
        <v>19</v>
      </c>
      <c r="L626" t="s">
        <v>11496</v>
      </c>
      <c r="M626">
        <v>24</v>
      </c>
      <c r="N626">
        <v>0</v>
      </c>
    </row>
    <row r="627" spans="1:14">
      <c r="A627" t="s">
        <v>3887</v>
      </c>
      <c r="B627" t="s">
        <v>12159</v>
      </c>
      <c r="C627" t="s">
        <v>11434</v>
      </c>
      <c r="D627" t="s">
        <v>11416</v>
      </c>
      <c r="E627" t="s">
        <v>11413</v>
      </c>
      <c r="F627" t="s">
        <v>100</v>
      </c>
      <c r="G627" t="s">
        <v>10714</v>
      </c>
      <c r="H627" t="s">
        <v>11402</v>
      </c>
      <c r="I627">
        <v>309.42</v>
      </c>
      <c r="J627">
        <v>37</v>
      </c>
      <c r="K627" t="s">
        <v>19</v>
      </c>
      <c r="L627" t="s">
        <v>11403</v>
      </c>
      <c r="M627">
        <v>12</v>
      </c>
      <c r="N627">
        <v>0</v>
      </c>
    </row>
    <row r="628" spans="1:14">
      <c r="A628" t="s">
        <v>3817</v>
      </c>
      <c r="B628" t="s">
        <v>12160</v>
      </c>
      <c r="C628" t="s">
        <v>11439</v>
      </c>
      <c r="D628" t="s">
        <v>11394</v>
      </c>
      <c r="E628" t="s">
        <v>11401</v>
      </c>
      <c r="F628" t="s">
        <v>42</v>
      </c>
      <c r="G628" t="s">
        <v>7160</v>
      </c>
      <c r="H628" t="s">
        <v>11402</v>
      </c>
      <c r="I628">
        <v>8980.42</v>
      </c>
      <c r="K628" t="s">
        <v>53</v>
      </c>
      <c r="L628" t="s">
        <v>11397</v>
      </c>
      <c r="M628">
        <v>12</v>
      </c>
      <c r="N628">
        <v>0</v>
      </c>
    </row>
    <row r="629" spans="1:14">
      <c r="A629" t="s">
        <v>4480</v>
      </c>
      <c r="B629" t="s">
        <v>12161</v>
      </c>
      <c r="C629" t="s">
        <v>11393</v>
      </c>
      <c r="D629" t="s">
        <v>11409</v>
      </c>
      <c r="E629" t="s">
        <v>11395</v>
      </c>
      <c r="F629" t="s">
        <v>25</v>
      </c>
      <c r="G629" t="s">
        <v>12162</v>
      </c>
      <c r="H629" t="s">
        <v>11402</v>
      </c>
      <c r="I629">
        <v>1071.18</v>
      </c>
      <c r="K629" t="s">
        <v>19</v>
      </c>
      <c r="L629" t="s">
        <v>11466</v>
      </c>
      <c r="M629">
        <v>24</v>
      </c>
      <c r="N629">
        <v>0</v>
      </c>
    </row>
    <row r="630" spans="1:14">
      <c r="A630" t="s">
        <v>3110</v>
      </c>
      <c r="B630" t="s">
        <v>12163</v>
      </c>
      <c r="C630" t="s">
        <v>11408</v>
      </c>
      <c r="D630" t="s">
        <v>11416</v>
      </c>
      <c r="E630" t="s">
        <v>11395</v>
      </c>
      <c r="F630" t="s">
        <v>42</v>
      </c>
      <c r="G630" t="s">
        <v>4887</v>
      </c>
      <c r="H630" t="s">
        <v>11402</v>
      </c>
      <c r="I630">
        <v>3655.02</v>
      </c>
      <c r="J630">
        <v>68</v>
      </c>
      <c r="K630" t="s">
        <v>53</v>
      </c>
      <c r="L630" t="s">
        <v>11406</v>
      </c>
      <c r="M630">
        <v>36</v>
      </c>
      <c r="N630">
        <v>0</v>
      </c>
    </row>
    <row r="631" spans="1:14">
      <c r="A631" t="s">
        <v>3386</v>
      </c>
      <c r="B631" t="s">
        <v>12164</v>
      </c>
      <c r="C631" t="s">
        <v>11393</v>
      </c>
      <c r="D631" t="s">
        <v>11416</v>
      </c>
      <c r="E631" t="s">
        <v>11413</v>
      </c>
      <c r="F631" t="s">
        <v>25</v>
      </c>
      <c r="G631" t="s">
        <v>5027</v>
      </c>
      <c r="H631" t="s">
        <v>11402</v>
      </c>
      <c r="I631">
        <v>709.36</v>
      </c>
      <c r="K631" t="s">
        <v>19</v>
      </c>
      <c r="L631" t="s">
        <v>11460</v>
      </c>
      <c r="M631">
        <v>12</v>
      </c>
      <c r="N631">
        <v>0</v>
      </c>
    </row>
    <row r="632" spans="1:14">
      <c r="A632" t="s">
        <v>9202</v>
      </c>
      <c r="B632" t="s">
        <v>12165</v>
      </c>
      <c r="C632" t="s">
        <v>11434</v>
      </c>
      <c r="D632" t="s">
        <v>11394</v>
      </c>
      <c r="E632" t="s">
        <v>11413</v>
      </c>
      <c r="F632" t="s">
        <v>33</v>
      </c>
      <c r="G632" t="s">
        <v>5907</v>
      </c>
      <c r="H632" t="s">
        <v>11402</v>
      </c>
      <c r="I632">
        <v>565.66999999999996</v>
      </c>
      <c r="K632" t="s">
        <v>19</v>
      </c>
      <c r="L632" t="s">
        <v>11425</v>
      </c>
      <c r="M632">
        <v>24</v>
      </c>
      <c r="N632">
        <v>0</v>
      </c>
    </row>
    <row r="633" spans="1:14">
      <c r="A633" t="s">
        <v>1087</v>
      </c>
      <c r="B633" t="s">
        <v>12166</v>
      </c>
      <c r="C633" t="s">
        <v>11393</v>
      </c>
      <c r="D633" t="s">
        <v>11424</v>
      </c>
      <c r="E633" t="s">
        <v>11395</v>
      </c>
      <c r="F633" t="s">
        <v>42</v>
      </c>
      <c r="G633" t="s">
        <v>1030</v>
      </c>
      <c r="H633" t="s">
        <v>11396</v>
      </c>
      <c r="I633">
        <v>3442.05</v>
      </c>
      <c r="K633" t="s">
        <v>53</v>
      </c>
      <c r="L633" t="s">
        <v>11427</v>
      </c>
      <c r="M633">
        <v>12</v>
      </c>
      <c r="N633">
        <v>1</v>
      </c>
    </row>
    <row r="634" spans="1:14">
      <c r="A634" t="s">
        <v>5889</v>
      </c>
      <c r="B634" t="s">
        <v>12167</v>
      </c>
      <c r="C634" t="s">
        <v>11439</v>
      </c>
      <c r="D634" t="s">
        <v>11394</v>
      </c>
      <c r="E634" t="s">
        <v>11395</v>
      </c>
      <c r="F634" t="s">
        <v>33</v>
      </c>
      <c r="G634" t="s">
        <v>1258</v>
      </c>
      <c r="H634" t="s">
        <v>11402</v>
      </c>
      <c r="I634">
        <v>3924.6</v>
      </c>
      <c r="K634" t="s">
        <v>19</v>
      </c>
      <c r="L634" t="s">
        <v>11422</v>
      </c>
      <c r="M634">
        <v>24</v>
      </c>
      <c r="N634">
        <v>0</v>
      </c>
    </row>
    <row r="635" spans="1:14">
      <c r="A635" t="s">
        <v>4905</v>
      </c>
      <c r="B635" t="s">
        <v>12168</v>
      </c>
      <c r="C635" t="s">
        <v>11432</v>
      </c>
      <c r="D635" t="s">
        <v>11416</v>
      </c>
      <c r="E635" t="s">
        <v>11401</v>
      </c>
      <c r="F635" t="s">
        <v>100</v>
      </c>
      <c r="G635" t="s">
        <v>298</v>
      </c>
      <c r="H635" t="s">
        <v>11402</v>
      </c>
      <c r="I635">
        <v>7935.94</v>
      </c>
      <c r="J635">
        <v>14</v>
      </c>
      <c r="K635" t="s">
        <v>37</v>
      </c>
      <c r="L635" t="s">
        <v>11441</v>
      </c>
      <c r="M635">
        <v>12</v>
      </c>
      <c r="N635">
        <v>0</v>
      </c>
    </row>
    <row r="636" spans="1:14">
      <c r="A636" t="s">
        <v>1467</v>
      </c>
      <c r="B636" t="s">
        <v>12169</v>
      </c>
      <c r="C636" t="s">
        <v>11412</v>
      </c>
      <c r="D636" t="s">
        <v>11400</v>
      </c>
      <c r="E636" t="s">
        <v>11401</v>
      </c>
      <c r="F636" t="s">
        <v>100</v>
      </c>
      <c r="G636" t="s">
        <v>12170</v>
      </c>
      <c r="H636" t="s">
        <v>11396</v>
      </c>
      <c r="I636">
        <v>12804.71</v>
      </c>
      <c r="J636">
        <v>19</v>
      </c>
      <c r="K636" t="s">
        <v>37</v>
      </c>
      <c r="L636" t="s">
        <v>11403</v>
      </c>
      <c r="M636">
        <v>12</v>
      </c>
      <c r="N636">
        <v>1</v>
      </c>
    </row>
    <row r="637" spans="1:14">
      <c r="A637" t="s">
        <v>9439</v>
      </c>
      <c r="B637" t="s">
        <v>12171</v>
      </c>
      <c r="C637" t="s">
        <v>11405</v>
      </c>
      <c r="D637" t="s">
        <v>11416</v>
      </c>
      <c r="E637" t="s">
        <v>11395</v>
      </c>
      <c r="F637" t="s">
        <v>42</v>
      </c>
      <c r="G637" t="s">
        <v>569</v>
      </c>
      <c r="H637" t="s">
        <v>11402</v>
      </c>
      <c r="I637">
        <v>963.06</v>
      </c>
      <c r="J637">
        <v>52</v>
      </c>
      <c r="K637" t="s">
        <v>53</v>
      </c>
      <c r="L637" t="s">
        <v>11435</v>
      </c>
      <c r="M637">
        <v>24</v>
      </c>
      <c r="N637">
        <v>0</v>
      </c>
    </row>
    <row r="638" spans="1:14">
      <c r="A638" t="s">
        <v>4178</v>
      </c>
      <c r="B638" t="s">
        <v>12172</v>
      </c>
      <c r="C638" t="s">
        <v>11399</v>
      </c>
      <c r="D638" t="s">
        <v>11400</v>
      </c>
      <c r="E638" t="s">
        <v>11401</v>
      </c>
      <c r="F638" t="s">
        <v>42</v>
      </c>
      <c r="G638" t="s">
        <v>12173</v>
      </c>
      <c r="H638" t="s">
        <v>11402</v>
      </c>
      <c r="I638">
        <v>9090.07</v>
      </c>
      <c r="J638">
        <v>44</v>
      </c>
      <c r="K638" t="s">
        <v>37</v>
      </c>
      <c r="L638" t="s">
        <v>11410</v>
      </c>
      <c r="M638">
        <v>12</v>
      </c>
      <c r="N638">
        <v>0</v>
      </c>
    </row>
    <row r="639" spans="1:14">
      <c r="A639" t="s">
        <v>1809</v>
      </c>
      <c r="B639" t="s">
        <v>12174</v>
      </c>
      <c r="C639" t="s">
        <v>11399</v>
      </c>
      <c r="D639" t="s">
        <v>11394</v>
      </c>
      <c r="E639" t="s">
        <v>11401</v>
      </c>
      <c r="F639" t="s">
        <v>25</v>
      </c>
      <c r="G639" t="s">
        <v>6065</v>
      </c>
      <c r="H639" t="s">
        <v>11402</v>
      </c>
      <c r="I639">
        <v>12491.31</v>
      </c>
      <c r="J639">
        <v>55</v>
      </c>
      <c r="K639" t="s">
        <v>53</v>
      </c>
      <c r="L639" t="s">
        <v>11397</v>
      </c>
      <c r="M639">
        <v>24</v>
      </c>
      <c r="N639">
        <v>0</v>
      </c>
    </row>
    <row r="640" spans="1:14">
      <c r="A640" t="s">
        <v>3229</v>
      </c>
      <c r="B640" t="s">
        <v>12175</v>
      </c>
      <c r="C640" t="s">
        <v>11412</v>
      </c>
      <c r="D640" t="s">
        <v>11394</v>
      </c>
      <c r="E640" t="s">
        <v>11395</v>
      </c>
      <c r="F640" t="s">
        <v>100</v>
      </c>
      <c r="G640" t="s">
        <v>3398</v>
      </c>
      <c r="H640" t="s">
        <v>11402</v>
      </c>
      <c r="I640">
        <v>3172.13</v>
      </c>
      <c r="J640">
        <v>46</v>
      </c>
      <c r="K640" t="s">
        <v>19</v>
      </c>
      <c r="L640" t="s">
        <v>11435</v>
      </c>
      <c r="M640">
        <v>36</v>
      </c>
      <c r="N640">
        <v>0</v>
      </c>
    </row>
    <row r="641" spans="1:14">
      <c r="A641" t="s">
        <v>2204</v>
      </c>
      <c r="B641" t="s">
        <v>12176</v>
      </c>
      <c r="C641" t="s">
        <v>11429</v>
      </c>
      <c r="D641" t="s">
        <v>11409</v>
      </c>
      <c r="E641" t="s">
        <v>11395</v>
      </c>
      <c r="F641" t="s">
        <v>58</v>
      </c>
      <c r="G641" t="s">
        <v>3377</v>
      </c>
      <c r="H641" t="s">
        <v>11420</v>
      </c>
      <c r="I641">
        <v>2725.87</v>
      </c>
      <c r="J641">
        <v>5</v>
      </c>
      <c r="K641" t="s">
        <v>53</v>
      </c>
      <c r="L641" t="s">
        <v>11437</v>
      </c>
      <c r="M641">
        <v>36</v>
      </c>
      <c r="N641">
        <v>1</v>
      </c>
    </row>
    <row r="642" spans="1:14">
      <c r="A642" t="s">
        <v>12177</v>
      </c>
      <c r="B642" t="s">
        <v>12178</v>
      </c>
      <c r="C642" t="s">
        <v>11412</v>
      </c>
      <c r="D642" t="s">
        <v>11394</v>
      </c>
      <c r="E642" t="s">
        <v>11413</v>
      </c>
      <c r="F642" t="s">
        <v>100</v>
      </c>
      <c r="G642" t="s">
        <v>447</v>
      </c>
      <c r="H642" t="s">
        <v>11420</v>
      </c>
      <c r="I642">
        <v>792.75</v>
      </c>
      <c r="J642">
        <v>25</v>
      </c>
      <c r="K642" t="s">
        <v>19</v>
      </c>
      <c r="L642" t="s">
        <v>11460</v>
      </c>
      <c r="M642">
        <v>12</v>
      </c>
      <c r="N642">
        <v>1</v>
      </c>
    </row>
    <row r="643" spans="1:14">
      <c r="A643" t="s">
        <v>2284</v>
      </c>
      <c r="B643" t="s">
        <v>12179</v>
      </c>
      <c r="C643" t="s">
        <v>11439</v>
      </c>
      <c r="D643" t="s">
        <v>11424</v>
      </c>
      <c r="E643" t="s">
        <v>11395</v>
      </c>
      <c r="F643" t="s">
        <v>100</v>
      </c>
      <c r="G643" t="s">
        <v>3670</v>
      </c>
      <c r="H643" t="s">
        <v>11402</v>
      </c>
      <c r="I643">
        <v>2815.57</v>
      </c>
      <c r="J643">
        <v>15</v>
      </c>
      <c r="K643" t="s">
        <v>53</v>
      </c>
      <c r="L643" t="s">
        <v>11430</v>
      </c>
      <c r="M643">
        <v>24</v>
      </c>
      <c r="N643">
        <v>0</v>
      </c>
    </row>
    <row r="644" spans="1:14">
      <c r="A644" t="s">
        <v>10645</v>
      </c>
      <c r="B644" t="s">
        <v>12180</v>
      </c>
      <c r="C644" t="s">
        <v>11439</v>
      </c>
      <c r="D644" t="s">
        <v>11394</v>
      </c>
      <c r="E644" t="s">
        <v>11413</v>
      </c>
      <c r="F644" t="s">
        <v>33</v>
      </c>
      <c r="G644" t="s">
        <v>1981</v>
      </c>
      <c r="H644" t="s">
        <v>11453</v>
      </c>
      <c r="I644">
        <v>302.76</v>
      </c>
      <c r="K644" t="s">
        <v>19</v>
      </c>
      <c r="L644" t="s">
        <v>11403</v>
      </c>
      <c r="M644">
        <v>24</v>
      </c>
      <c r="N644">
        <v>0</v>
      </c>
    </row>
    <row r="645" spans="1:14">
      <c r="A645" t="s">
        <v>9934</v>
      </c>
      <c r="B645" t="s">
        <v>12181</v>
      </c>
      <c r="C645" t="s">
        <v>11439</v>
      </c>
      <c r="D645" t="s">
        <v>11394</v>
      </c>
      <c r="E645" t="s">
        <v>11401</v>
      </c>
      <c r="F645" t="s">
        <v>33</v>
      </c>
      <c r="G645" t="s">
        <v>3238</v>
      </c>
      <c r="H645" t="s">
        <v>11402</v>
      </c>
      <c r="I645">
        <v>14911.21</v>
      </c>
      <c r="J645">
        <v>51</v>
      </c>
      <c r="K645" t="s">
        <v>37</v>
      </c>
      <c r="L645" t="s">
        <v>11496</v>
      </c>
      <c r="M645">
        <v>12</v>
      </c>
      <c r="N645">
        <v>0</v>
      </c>
    </row>
    <row r="646" spans="1:14">
      <c r="A646" t="s">
        <v>2631</v>
      </c>
      <c r="B646" t="s">
        <v>12182</v>
      </c>
      <c r="C646" t="s">
        <v>11405</v>
      </c>
      <c r="D646" t="s">
        <v>11400</v>
      </c>
      <c r="E646" t="s">
        <v>11413</v>
      </c>
      <c r="F646" t="s">
        <v>58</v>
      </c>
      <c r="G646" t="s">
        <v>201</v>
      </c>
      <c r="H646" t="s">
        <v>11402</v>
      </c>
      <c r="I646">
        <v>452.67</v>
      </c>
      <c r="J646">
        <v>92</v>
      </c>
      <c r="K646" t="s">
        <v>19</v>
      </c>
      <c r="L646" t="s">
        <v>11435</v>
      </c>
      <c r="M646">
        <v>24</v>
      </c>
      <c r="N646">
        <v>0</v>
      </c>
    </row>
    <row r="647" spans="1:14">
      <c r="A647" t="s">
        <v>277</v>
      </c>
      <c r="B647" t="s">
        <v>12183</v>
      </c>
      <c r="C647" t="s">
        <v>11439</v>
      </c>
      <c r="D647" t="s">
        <v>11394</v>
      </c>
      <c r="E647" t="s">
        <v>11395</v>
      </c>
      <c r="F647" t="s">
        <v>33</v>
      </c>
      <c r="G647" t="s">
        <v>12184</v>
      </c>
      <c r="H647" t="s">
        <v>11402</v>
      </c>
      <c r="I647">
        <v>925.09</v>
      </c>
      <c r="J647">
        <v>18</v>
      </c>
      <c r="K647" t="s">
        <v>19</v>
      </c>
      <c r="L647" t="s">
        <v>11444</v>
      </c>
      <c r="M647">
        <v>24</v>
      </c>
      <c r="N647">
        <v>0</v>
      </c>
    </row>
    <row r="648" spans="1:14">
      <c r="A648" t="s">
        <v>65</v>
      </c>
      <c r="B648" t="s">
        <v>12185</v>
      </c>
      <c r="C648" t="s">
        <v>11399</v>
      </c>
      <c r="D648" t="s">
        <v>11416</v>
      </c>
      <c r="E648" t="s">
        <v>11413</v>
      </c>
      <c r="F648" t="s">
        <v>33</v>
      </c>
      <c r="G648" t="s">
        <v>3951</v>
      </c>
      <c r="H648" t="s">
        <v>11420</v>
      </c>
      <c r="I648">
        <v>542.88</v>
      </c>
      <c r="J648">
        <v>47</v>
      </c>
      <c r="K648" t="s">
        <v>19</v>
      </c>
      <c r="L648" t="s">
        <v>11444</v>
      </c>
      <c r="M648">
        <v>24</v>
      </c>
      <c r="N648">
        <v>1</v>
      </c>
    </row>
    <row r="649" spans="1:14">
      <c r="A649" t="s">
        <v>3579</v>
      </c>
      <c r="B649" t="s">
        <v>12186</v>
      </c>
      <c r="C649" t="s">
        <v>11408</v>
      </c>
      <c r="D649" t="s">
        <v>11424</v>
      </c>
      <c r="E649" t="s">
        <v>11395</v>
      </c>
      <c r="F649" t="s">
        <v>58</v>
      </c>
      <c r="G649" t="s">
        <v>213</v>
      </c>
      <c r="H649" t="s">
        <v>11396</v>
      </c>
      <c r="I649">
        <v>1501.69</v>
      </c>
      <c r="J649">
        <v>35</v>
      </c>
      <c r="K649" t="s">
        <v>53</v>
      </c>
      <c r="L649" t="s">
        <v>11425</v>
      </c>
      <c r="M649">
        <v>36</v>
      </c>
      <c r="N649">
        <v>1</v>
      </c>
    </row>
    <row r="650" spans="1:14">
      <c r="A650" t="s">
        <v>5509</v>
      </c>
      <c r="B650" t="s">
        <v>12187</v>
      </c>
      <c r="C650" t="s">
        <v>11429</v>
      </c>
      <c r="D650" t="s">
        <v>11394</v>
      </c>
      <c r="E650" t="s">
        <v>11395</v>
      </c>
      <c r="F650" t="s">
        <v>42</v>
      </c>
      <c r="G650" t="s">
        <v>2021</v>
      </c>
      <c r="H650" t="s">
        <v>11453</v>
      </c>
      <c r="I650">
        <v>2829.78</v>
      </c>
      <c r="J650">
        <v>70</v>
      </c>
      <c r="K650" t="s">
        <v>19</v>
      </c>
      <c r="L650" t="s">
        <v>11435</v>
      </c>
      <c r="M650">
        <v>24</v>
      </c>
      <c r="N650">
        <v>0</v>
      </c>
    </row>
    <row r="651" spans="1:14">
      <c r="A651" t="s">
        <v>12188</v>
      </c>
      <c r="B651" t="s">
        <v>12189</v>
      </c>
      <c r="C651" t="s">
        <v>11429</v>
      </c>
      <c r="D651" t="s">
        <v>11409</v>
      </c>
      <c r="E651" t="s">
        <v>11395</v>
      </c>
      <c r="F651" t="s">
        <v>33</v>
      </c>
      <c r="G651" t="s">
        <v>3602</v>
      </c>
      <c r="H651" t="s">
        <v>11420</v>
      </c>
      <c r="I651">
        <v>1979.65</v>
      </c>
      <c r="K651" t="s">
        <v>53</v>
      </c>
      <c r="L651" t="s">
        <v>11406</v>
      </c>
      <c r="M651">
        <v>12</v>
      </c>
      <c r="N651">
        <v>1</v>
      </c>
    </row>
    <row r="652" spans="1:14">
      <c r="A652" t="s">
        <v>4093</v>
      </c>
      <c r="B652" t="s">
        <v>12190</v>
      </c>
      <c r="C652" t="s">
        <v>11393</v>
      </c>
      <c r="D652" t="s">
        <v>11416</v>
      </c>
      <c r="E652" t="s">
        <v>11401</v>
      </c>
      <c r="F652" t="s">
        <v>100</v>
      </c>
      <c r="G652" t="s">
        <v>1775</v>
      </c>
      <c r="H652" t="s">
        <v>11402</v>
      </c>
      <c r="I652">
        <v>7948.62</v>
      </c>
      <c r="J652">
        <v>39</v>
      </c>
      <c r="K652" t="s">
        <v>37</v>
      </c>
      <c r="L652" t="s">
        <v>11403</v>
      </c>
      <c r="M652">
        <v>36</v>
      </c>
      <c r="N652">
        <v>0</v>
      </c>
    </row>
    <row r="653" spans="1:14">
      <c r="A653" t="s">
        <v>27</v>
      </c>
      <c r="B653" t="s">
        <v>12191</v>
      </c>
      <c r="C653" t="s">
        <v>11412</v>
      </c>
      <c r="D653" t="s">
        <v>11416</v>
      </c>
      <c r="E653" t="s">
        <v>11401</v>
      </c>
      <c r="F653" t="s">
        <v>58</v>
      </c>
      <c r="G653" t="s">
        <v>3223</v>
      </c>
      <c r="H653" t="s">
        <v>11453</v>
      </c>
      <c r="I653">
        <v>17585.400000000001</v>
      </c>
      <c r="K653" t="s">
        <v>37</v>
      </c>
      <c r="L653" t="s">
        <v>11427</v>
      </c>
      <c r="M653">
        <v>36</v>
      </c>
      <c r="N653">
        <v>0</v>
      </c>
    </row>
    <row r="654" spans="1:14">
      <c r="A654" t="s">
        <v>3910</v>
      </c>
      <c r="B654" t="s">
        <v>12192</v>
      </c>
      <c r="C654" t="s">
        <v>11432</v>
      </c>
      <c r="D654" t="s">
        <v>11394</v>
      </c>
      <c r="E654" t="s">
        <v>11413</v>
      </c>
      <c r="F654" t="s">
        <v>58</v>
      </c>
      <c r="G654" t="s">
        <v>12193</v>
      </c>
      <c r="H654" t="s">
        <v>11396</v>
      </c>
      <c r="I654">
        <v>754.27</v>
      </c>
      <c r="J654">
        <v>16</v>
      </c>
      <c r="K654" t="s">
        <v>19</v>
      </c>
      <c r="L654" t="s">
        <v>11487</v>
      </c>
      <c r="M654">
        <v>12</v>
      </c>
      <c r="N654">
        <v>1</v>
      </c>
    </row>
    <row r="655" spans="1:14">
      <c r="A655" t="s">
        <v>12194</v>
      </c>
      <c r="B655" t="s">
        <v>12195</v>
      </c>
      <c r="C655" t="s">
        <v>11429</v>
      </c>
      <c r="D655" t="s">
        <v>11394</v>
      </c>
      <c r="E655" t="s">
        <v>11395</v>
      </c>
      <c r="F655" t="s">
        <v>58</v>
      </c>
      <c r="G655" t="s">
        <v>1610</v>
      </c>
      <c r="H655" t="s">
        <v>11402</v>
      </c>
      <c r="I655">
        <v>3418.42</v>
      </c>
      <c r="K655" t="s">
        <v>53</v>
      </c>
      <c r="L655" t="s">
        <v>11430</v>
      </c>
      <c r="M655">
        <v>36</v>
      </c>
      <c r="N655">
        <v>0</v>
      </c>
    </row>
    <row r="656" spans="1:14">
      <c r="A656" t="s">
        <v>1699</v>
      </c>
      <c r="B656" t="s">
        <v>12196</v>
      </c>
      <c r="C656" t="s">
        <v>11393</v>
      </c>
      <c r="D656" t="s">
        <v>11424</v>
      </c>
      <c r="E656" t="s">
        <v>11413</v>
      </c>
      <c r="F656" t="s">
        <v>25</v>
      </c>
      <c r="G656" t="s">
        <v>5461</v>
      </c>
      <c r="H656" t="s">
        <v>11402</v>
      </c>
      <c r="I656">
        <v>584.42999999999995</v>
      </c>
      <c r="J656">
        <v>80</v>
      </c>
      <c r="K656" t="s">
        <v>19</v>
      </c>
      <c r="L656" t="s">
        <v>11460</v>
      </c>
      <c r="M656">
        <v>12</v>
      </c>
      <c r="N656">
        <v>0</v>
      </c>
    </row>
    <row r="657" spans="1:14">
      <c r="A657" t="s">
        <v>1462</v>
      </c>
      <c r="B657" t="s">
        <v>12197</v>
      </c>
      <c r="C657" t="s">
        <v>11412</v>
      </c>
      <c r="D657" t="s">
        <v>11400</v>
      </c>
      <c r="E657" t="s">
        <v>11395</v>
      </c>
      <c r="F657" t="s">
        <v>42</v>
      </c>
      <c r="G657" t="s">
        <v>12198</v>
      </c>
      <c r="H657" t="s">
        <v>11402</v>
      </c>
      <c r="I657">
        <v>1525.36</v>
      </c>
      <c r="J657">
        <v>49</v>
      </c>
      <c r="K657" t="s">
        <v>19</v>
      </c>
      <c r="L657" t="s">
        <v>11435</v>
      </c>
      <c r="M657">
        <v>36</v>
      </c>
      <c r="N657">
        <v>0</v>
      </c>
    </row>
    <row r="658" spans="1:14">
      <c r="A658" t="s">
        <v>35</v>
      </c>
      <c r="B658" t="s">
        <v>12199</v>
      </c>
      <c r="C658" t="s">
        <v>11412</v>
      </c>
      <c r="D658" t="s">
        <v>11409</v>
      </c>
      <c r="E658" t="s">
        <v>11401</v>
      </c>
      <c r="F658" t="s">
        <v>33</v>
      </c>
      <c r="G658" t="s">
        <v>3900</v>
      </c>
      <c r="H658" t="s">
        <v>11453</v>
      </c>
      <c r="I658">
        <v>7945.4</v>
      </c>
      <c r="J658">
        <v>9</v>
      </c>
      <c r="K658" t="s">
        <v>37</v>
      </c>
      <c r="L658" t="s">
        <v>11397</v>
      </c>
      <c r="M658">
        <v>12</v>
      </c>
      <c r="N658">
        <v>0</v>
      </c>
    </row>
    <row r="659" spans="1:14">
      <c r="A659" t="s">
        <v>956</v>
      </c>
      <c r="B659" t="s">
        <v>12200</v>
      </c>
      <c r="C659" t="s">
        <v>11429</v>
      </c>
      <c r="D659" t="s">
        <v>11416</v>
      </c>
      <c r="E659" t="s">
        <v>11395</v>
      </c>
      <c r="F659" t="s">
        <v>33</v>
      </c>
      <c r="G659" t="s">
        <v>4257</v>
      </c>
      <c r="H659" t="s">
        <v>11420</v>
      </c>
      <c r="I659">
        <v>2974.19</v>
      </c>
      <c r="J659">
        <v>19</v>
      </c>
      <c r="K659" t="s">
        <v>19</v>
      </c>
      <c r="L659" t="s">
        <v>11422</v>
      </c>
      <c r="M659">
        <v>24</v>
      </c>
      <c r="N659">
        <v>1</v>
      </c>
    </row>
    <row r="660" spans="1:14">
      <c r="A660" t="s">
        <v>7250</v>
      </c>
      <c r="B660" t="s">
        <v>12201</v>
      </c>
      <c r="C660" t="s">
        <v>11408</v>
      </c>
      <c r="D660" t="s">
        <v>11409</v>
      </c>
      <c r="E660" t="s">
        <v>11401</v>
      </c>
      <c r="F660" t="s">
        <v>25</v>
      </c>
      <c r="G660" t="s">
        <v>1249</v>
      </c>
      <c r="H660" t="s">
        <v>11453</v>
      </c>
      <c r="I660">
        <v>15181.57</v>
      </c>
      <c r="K660" t="s">
        <v>37</v>
      </c>
      <c r="L660" t="s">
        <v>11444</v>
      </c>
      <c r="M660">
        <v>24</v>
      </c>
      <c r="N660">
        <v>0</v>
      </c>
    </row>
    <row r="661" spans="1:14">
      <c r="A661" t="s">
        <v>947</v>
      </c>
      <c r="B661" t="s">
        <v>12202</v>
      </c>
      <c r="C661" t="s">
        <v>11419</v>
      </c>
      <c r="D661" t="s">
        <v>11409</v>
      </c>
      <c r="E661" t="s">
        <v>11401</v>
      </c>
      <c r="F661" t="s">
        <v>58</v>
      </c>
      <c r="G661" t="s">
        <v>8217</v>
      </c>
      <c r="H661" t="s">
        <v>11453</v>
      </c>
      <c r="I661">
        <v>7898.67</v>
      </c>
      <c r="J661">
        <v>11</v>
      </c>
      <c r="K661" t="s">
        <v>37</v>
      </c>
      <c r="L661" t="s">
        <v>11496</v>
      </c>
      <c r="M661">
        <v>24</v>
      </c>
      <c r="N661">
        <v>0</v>
      </c>
    </row>
    <row r="662" spans="1:14">
      <c r="A662" t="s">
        <v>1498</v>
      </c>
      <c r="B662" t="s">
        <v>12203</v>
      </c>
      <c r="C662" t="s">
        <v>11419</v>
      </c>
      <c r="D662" t="s">
        <v>11409</v>
      </c>
      <c r="E662" t="s">
        <v>11395</v>
      </c>
      <c r="F662" t="s">
        <v>42</v>
      </c>
      <c r="G662" t="s">
        <v>2119</v>
      </c>
      <c r="H662" t="s">
        <v>11420</v>
      </c>
      <c r="I662">
        <v>2837.13</v>
      </c>
      <c r="J662">
        <v>17</v>
      </c>
      <c r="K662" t="s">
        <v>53</v>
      </c>
      <c r="L662" t="s">
        <v>11403</v>
      </c>
      <c r="M662">
        <v>24</v>
      </c>
      <c r="N662">
        <v>1</v>
      </c>
    </row>
    <row r="663" spans="1:14">
      <c r="A663" t="s">
        <v>4543</v>
      </c>
      <c r="B663" t="s">
        <v>12204</v>
      </c>
      <c r="C663" t="s">
        <v>11439</v>
      </c>
      <c r="D663" t="s">
        <v>11400</v>
      </c>
      <c r="E663" t="s">
        <v>11395</v>
      </c>
      <c r="F663" t="s">
        <v>42</v>
      </c>
      <c r="G663" t="s">
        <v>1184</v>
      </c>
      <c r="H663" t="s">
        <v>11402</v>
      </c>
      <c r="I663">
        <v>1067.58</v>
      </c>
      <c r="J663">
        <v>91</v>
      </c>
      <c r="K663" t="s">
        <v>53</v>
      </c>
      <c r="L663" t="s">
        <v>11417</v>
      </c>
      <c r="M663">
        <v>12</v>
      </c>
      <c r="N663">
        <v>0</v>
      </c>
    </row>
    <row r="664" spans="1:14">
      <c r="A664" t="s">
        <v>8612</v>
      </c>
      <c r="B664" t="s">
        <v>12205</v>
      </c>
      <c r="C664" t="s">
        <v>11405</v>
      </c>
      <c r="D664" t="s">
        <v>11394</v>
      </c>
      <c r="E664" t="s">
        <v>11413</v>
      </c>
      <c r="F664" t="s">
        <v>25</v>
      </c>
      <c r="G664" t="s">
        <v>7347</v>
      </c>
      <c r="H664" t="s">
        <v>11402</v>
      </c>
      <c r="I664">
        <v>177.11</v>
      </c>
      <c r="J664">
        <v>44</v>
      </c>
      <c r="K664" t="s">
        <v>19</v>
      </c>
      <c r="L664" t="s">
        <v>11422</v>
      </c>
      <c r="M664">
        <v>24</v>
      </c>
      <c r="N664">
        <v>0</v>
      </c>
    </row>
    <row r="665" spans="1:14">
      <c r="A665" t="s">
        <v>12206</v>
      </c>
      <c r="B665" t="s">
        <v>12207</v>
      </c>
      <c r="C665" t="s">
        <v>11439</v>
      </c>
      <c r="D665" t="s">
        <v>11409</v>
      </c>
      <c r="E665" t="s">
        <v>11401</v>
      </c>
      <c r="F665" t="s">
        <v>33</v>
      </c>
      <c r="G665" t="s">
        <v>2367</v>
      </c>
      <c r="H665" t="s">
        <v>11402</v>
      </c>
      <c r="I665">
        <v>5929.22</v>
      </c>
      <c r="J665">
        <v>89</v>
      </c>
      <c r="K665" t="s">
        <v>53</v>
      </c>
      <c r="L665" t="s">
        <v>11427</v>
      </c>
      <c r="M665">
        <v>36</v>
      </c>
      <c r="N665">
        <v>0</v>
      </c>
    </row>
    <row r="666" spans="1:14">
      <c r="A666" t="s">
        <v>7835</v>
      </c>
      <c r="B666" t="s">
        <v>12208</v>
      </c>
      <c r="C666" t="s">
        <v>11434</v>
      </c>
      <c r="D666" t="s">
        <v>11394</v>
      </c>
      <c r="E666" t="s">
        <v>11413</v>
      </c>
      <c r="F666" t="s">
        <v>58</v>
      </c>
      <c r="G666" t="s">
        <v>8319</v>
      </c>
      <c r="H666" t="s">
        <v>11402</v>
      </c>
      <c r="I666">
        <v>515.75</v>
      </c>
      <c r="K666" t="s">
        <v>19</v>
      </c>
      <c r="L666" t="s">
        <v>11444</v>
      </c>
      <c r="M666">
        <v>12</v>
      </c>
      <c r="N666">
        <v>0</v>
      </c>
    </row>
    <row r="667" spans="1:14">
      <c r="A667" t="s">
        <v>1494</v>
      </c>
      <c r="B667" t="s">
        <v>12209</v>
      </c>
      <c r="C667" t="s">
        <v>11399</v>
      </c>
      <c r="D667" t="s">
        <v>11400</v>
      </c>
      <c r="E667" t="s">
        <v>11395</v>
      </c>
      <c r="F667" t="s">
        <v>42</v>
      </c>
      <c r="G667" t="s">
        <v>1238</v>
      </c>
      <c r="H667" t="s">
        <v>11402</v>
      </c>
      <c r="I667">
        <v>1248.3599999999999</v>
      </c>
      <c r="J667">
        <v>67</v>
      </c>
      <c r="K667" t="s">
        <v>19</v>
      </c>
      <c r="L667" t="s">
        <v>11430</v>
      </c>
      <c r="M667">
        <v>24</v>
      </c>
      <c r="N667">
        <v>0</v>
      </c>
    </row>
    <row r="668" spans="1:14">
      <c r="A668" t="s">
        <v>130</v>
      </c>
      <c r="B668" t="s">
        <v>12210</v>
      </c>
      <c r="C668" t="s">
        <v>11419</v>
      </c>
      <c r="D668" t="s">
        <v>11394</v>
      </c>
      <c r="E668" t="s">
        <v>11413</v>
      </c>
      <c r="F668" t="s">
        <v>25</v>
      </c>
      <c r="G668" t="s">
        <v>3409</v>
      </c>
      <c r="H668" t="s">
        <v>11453</v>
      </c>
      <c r="I668">
        <v>122.48</v>
      </c>
      <c r="J668">
        <v>96</v>
      </c>
      <c r="K668" t="s">
        <v>19</v>
      </c>
      <c r="L668" t="s">
        <v>11427</v>
      </c>
      <c r="M668">
        <v>24</v>
      </c>
      <c r="N668">
        <v>0</v>
      </c>
    </row>
    <row r="669" spans="1:14">
      <c r="A669" t="s">
        <v>8239</v>
      </c>
      <c r="B669" t="s">
        <v>12211</v>
      </c>
      <c r="C669" t="s">
        <v>11419</v>
      </c>
      <c r="D669" t="s">
        <v>11400</v>
      </c>
      <c r="E669" t="s">
        <v>11395</v>
      </c>
      <c r="F669" t="s">
        <v>25</v>
      </c>
      <c r="G669" t="s">
        <v>405</v>
      </c>
      <c r="H669" t="s">
        <v>11402</v>
      </c>
      <c r="I669">
        <v>1527.41</v>
      </c>
      <c r="J669">
        <v>20</v>
      </c>
      <c r="K669" t="s">
        <v>53</v>
      </c>
      <c r="L669" t="s">
        <v>11414</v>
      </c>
      <c r="M669">
        <v>24</v>
      </c>
      <c r="N669">
        <v>0</v>
      </c>
    </row>
    <row r="670" spans="1:14">
      <c r="A670" t="s">
        <v>928</v>
      </c>
      <c r="B670" t="s">
        <v>12212</v>
      </c>
      <c r="C670" t="s">
        <v>11393</v>
      </c>
      <c r="D670" t="s">
        <v>11416</v>
      </c>
      <c r="E670" t="s">
        <v>11395</v>
      </c>
      <c r="F670" t="s">
        <v>42</v>
      </c>
      <c r="G670" t="s">
        <v>2457</v>
      </c>
      <c r="H670" t="s">
        <v>11402</v>
      </c>
      <c r="I670">
        <v>3432.02</v>
      </c>
      <c r="J670">
        <v>71</v>
      </c>
      <c r="K670" t="s">
        <v>53</v>
      </c>
      <c r="L670" t="s">
        <v>11406</v>
      </c>
      <c r="M670">
        <v>24</v>
      </c>
      <c r="N670">
        <v>0</v>
      </c>
    </row>
    <row r="671" spans="1:14">
      <c r="A671" t="s">
        <v>3163</v>
      </c>
      <c r="B671" t="s">
        <v>12213</v>
      </c>
      <c r="C671" t="s">
        <v>11432</v>
      </c>
      <c r="D671" t="s">
        <v>11409</v>
      </c>
      <c r="E671" t="s">
        <v>11395</v>
      </c>
      <c r="F671" t="s">
        <v>33</v>
      </c>
      <c r="G671" t="s">
        <v>10270</v>
      </c>
      <c r="H671" t="s">
        <v>11420</v>
      </c>
      <c r="I671">
        <v>1423.14</v>
      </c>
      <c r="K671" t="s">
        <v>19</v>
      </c>
      <c r="L671" t="s">
        <v>11410</v>
      </c>
      <c r="M671">
        <v>12</v>
      </c>
      <c r="N671">
        <v>1</v>
      </c>
    </row>
    <row r="672" spans="1:14">
      <c r="A672" t="s">
        <v>1127</v>
      </c>
      <c r="B672" t="s">
        <v>12214</v>
      </c>
      <c r="C672" t="s">
        <v>11393</v>
      </c>
      <c r="D672" t="s">
        <v>11400</v>
      </c>
      <c r="E672" t="s">
        <v>11395</v>
      </c>
      <c r="F672" t="s">
        <v>58</v>
      </c>
      <c r="G672" t="s">
        <v>706</v>
      </c>
      <c r="H672" t="s">
        <v>11402</v>
      </c>
      <c r="I672">
        <v>3711</v>
      </c>
      <c r="K672" t="s">
        <v>53</v>
      </c>
      <c r="L672" t="s">
        <v>11435</v>
      </c>
      <c r="M672">
        <v>24</v>
      </c>
      <c r="N672">
        <v>0</v>
      </c>
    </row>
    <row r="673" spans="1:14">
      <c r="A673" t="s">
        <v>3992</v>
      </c>
      <c r="B673" t="s">
        <v>12215</v>
      </c>
      <c r="C673" t="s">
        <v>11429</v>
      </c>
      <c r="D673" t="s">
        <v>11400</v>
      </c>
      <c r="E673" t="s">
        <v>11413</v>
      </c>
      <c r="F673" t="s">
        <v>58</v>
      </c>
      <c r="G673" t="s">
        <v>1401</v>
      </c>
      <c r="H673" t="s">
        <v>11402</v>
      </c>
      <c r="I673">
        <v>133.63</v>
      </c>
      <c r="J673">
        <v>11</v>
      </c>
      <c r="K673" t="s">
        <v>19</v>
      </c>
      <c r="L673" t="s">
        <v>11397</v>
      </c>
      <c r="M673">
        <v>24</v>
      </c>
      <c r="N673">
        <v>0</v>
      </c>
    </row>
    <row r="674" spans="1:14">
      <c r="A674" t="s">
        <v>7531</v>
      </c>
      <c r="B674" t="s">
        <v>12216</v>
      </c>
      <c r="C674" t="s">
        <v>11439</v>
      </c>
      <c r="D674" t="s">
        <v>11416</v>
      </c>
      <c r="E674" t="s">
        <v>11413</v>
      </c>
      <c r="F674" t="s">
        <v>25</v>
      </c>
      <c r="G674" t="s">
        <v>893</v>
      </c>
      <c r="H674" t="s">
        <v>11402</v>
      </c>
      <c r="I674">
        <v>190.66</v>
      </c>
      <c r="K674" t="s">
        <v>19</v>
      </c>
      <c r="L674" t="s">
        <v>11414</v>
      </c>
      <c r="M674">
        <v>12</v>
      </c>
      <c r="N674">
        <v>0</v>
      </c>
    </row>
    <row r="675" spans="1:14">
      <c r="A675" t="s">
        <v>8142</v>
      </c>
      <c r="B675" t="s">
        <v>12217</v>
      </c>
      <c r="C675" t="s">
        <v>11393</v>
      </c>
      <c r="D675" t="s">
        <v>11394</v>
      </c>
      <c r="E675" t="s">
        <v>11395</v>
      </c>
      <c r="F675" t="s">
        <v>100</v>
      </c>
      <c r="G675" t="s">
        <v>2917</v>
      </c>
      <c r="H675" t="s">
        <v>11420</v>
      </c>
      <c r="I675">
        <v>3526.49</v>
      </c>
      <c r="K675" t="s">
        <v>19</v>
      </c>
      <c r="L675" t="s">
        <v>11417</v>
      </c>
      <c r="M675">
        <v>36</v>
      </c>
      <c r="N675">
        <v>1</v>
      </c>
    </row>
    <row r="676" spans="1:14">
      <c r="A676" t="s">
        <v>1229</v>
      </c>
      <c r="B676" t="s">
        <v>12218</v>
      </c>
      <c r="C676" t="s">
        <v>11405</v>
      </c>
      <c r="D676" t="s">
        <v>11416</v>
      </c>
      <c r="E676" t="s">
        <v>11395</v>
      </c>
      <c r="F676" t="s">
        <v>33</v>
      </c>
      <c r="G676" t="s">
        <v>6695</v>
      </c>
      <c r="H676" t="s">
        <v>11453</v>
      </c>
      <c r="I676">
        <v>2405.1799999999998</v>
      </c>
      <c r="J676">
        <v>93</v>
      </c>
      <c r="K676" t="s">
        <v>19</v>
      </c>
      <c r="L676" t="s">
        <v>11406</v>
      </c>
      <c r="M676">
        <v>12</v>
      </c>
      <c r="N676">
        <v>0</v>
      </c>
    </row>
    <row r="677" spans="1:14">
      <c r="A677" t="s">
        <v>4272</v>
      </c>
      <c r="B677" t="s">
        <v>12219</v>
      </c>
      <c r="C677" t="s">
        <v>11434</v>
      </c>
      <c r="D677" t="s">
        <v>11400</v>
      </c>
      <c r="E677" t="s">
        <v>11395</v>
      </c>
      <c r="F677" t="s">
        <v>42</v>
      </c>
      <c r="G677" t="s">
        <v>8856</v>
      </c>
      <c r="H677" t="s">
        <v>11396</v>
      </c>
      <c r="I677">
        <v>2040.43</v>
      </c>
      <c r="J677">
        <v>26</v>
      </c>
      <c r="K677" t="s">
        <v>53</v>
      </c>
      <c r="L677" t="s">
        <v>11444</v>
      </c>
      <c r="M677">
        <v>36</v>
      </c>
      <c r="N677">
        <v>1</v>
      </c>
    </row>
    <row r="678" spans="1:14">
      <c r="A678" t="s">
        <v>7352</v>
      </c>
      <c r="B678" t="s">
        <v>12220</v>
      </c>
      <c r="C678" t="s">
        <v>11419</v>
      </c>
      <c r="D678" t="s">
        <v>11394</v>
      </c>
      <c r="E678" t="s">
        <v>11413</v>
      </c>
      <c r="F678" t="s">
        <v>58</v>
      </c>
      <c r="G678" t="s">
        <v>1010</v>
      </c>
      <c r="H678" t="s">
        <v>11402</v>
      </c>
      <c r="I678">
        <v>707.27</v>
      </c>
      <c r="J678">
        <v>100</v>
      </c>
      <c r="K678" t="s">
        <v>19</v>
      </c>
      <c r="L678" t="s">
        <v>11466</v>
      </c>
      <c r="M678">
        <v>24</v>
      </c>
      <c r="N678">
        <v>0</v>
      </c>
    </row>
    <row r="679" spans="1:14">
      <c r="A679" t="s">
        <v>7056</v>
      </c>
      <c r="B679" t="s">
        <v>12221</v>
      </c>
      <c r="C679" t="s">
        <v>11408</v>
      </c>
      <c r="D679" t="s">
        <v>11416</v>
      </c>
      <c r="E679" t="s">
        <v>11413</v>
      </c>
      <c r="F679" t="s">
        <v>58</v>
      </c>
      <c r="G679" t="s">
        <v>647</v>
      </c>
      <c r="H679" t="s">
        <v>11402</v>
      </c>
      <c r="I679">
        <v>149.79</v>
      </c>
      <c r="J679">
        <v>90</v>
      </c>
      <c r="K679" t="s">
        <v>19</v>
      </c>
      <c r="L679" t="s">
        <v>11430</v>
      </c>
      <c r="M679">
        <v>24</v>
      </c>
      <c r="N679">
        <v>0</v>
      </c>
    </row>
    <row r="680" spans="1:14">
      <c r="A680" t="s">
        <v>12222</v>
      </c>
      <c r="B680" t="s">
        <v>12223</v>
      </c>
      <c r="C680" t="s">
        <v>11419</v>
      </c>
      <c r="D680" t="s">
        <v>11416</v>
      </c>
      <c r="E680" t="s">
        <v>11395</v>
      </c>
      <c r="F680" t="s">
        <v>58</v>
      </c>
      <c r="G680" t="s">
        <v>293</v>
      </c>
      <c r="H680" t="s">
        <v>11402</v>
      </c>
      <c r="I680">
        <v>3548.81</v>
      </c>
      <c r="J680">
        <v>51</v>
      </c>
      <c r="K680" t="s">
        <v>53</v>
      </c>
      <c r="L680" t="s">
        <v>11406</v>
      </c>
      <c r="M680">
        <v>24</v>
      </c>
      <c r="N680">
        <v>0</v>
      </c>
    </row>
    <row r="681" spans="1:14">
      <c r="A681" t="s">
        <v>5038</v>
      </c>
      <c r="B681" t="s">
        <v>12224</v>
      </c>
      <c r="C681" t="s">
        <v>11429</v>
      </c>
      <c r="D681" t="s">
        <v>11424</v>
      </c>
      <c r="E681" t="s">
        <v>11395</v>
      </c>
      <c r="F681" t="s">
        <v>25</v>
      </c>
      <c r="G681" t="s">
        <v>1939</v>
      </c>
      <c r="H681" t="s">
        <v>11402</v>
      </c>
      <c r="I681">
        <v>1641.05</v>
      </c>
      <c r="K681" t="s">
        <v>53</v>
      </c>
      <c r="L681" t="s">
        <v>11435</v>
      </c>
      <c r="M681">
        <v>36</v>
      </c>
      <c r="N681">
        <v>0</v>
      </c>
    </row>
    <row r="682" spans="1:14">
      <c r="A682" t="s">
        <v>4413</v>
      </c>
      <c r="B682" t="s">
        <v>12225</v>
      </c>
      <c r="C682" t="s">
        <v>11399</v>
      </c>
      <c r="D682" t="s">
        <v>11416</v>
      </c>
      <c r="E682" t="s">
        <v>11413</v>
      </c>
      <c r="F682" t="s">
        <v>58</v>
      </c>
      <c r="G682" t="s">
        <v>3791</v>
      </c>
      <c r="H682" t="s">
        <v>11420</v>
      </c>
      <c r="I682">
        <v>697.68</v>
      </c>
      <c r="J682">
        <v>28</v>
      </c>
      <c r="K682" t="s">
        <v>19</v>
      </c>
      <c r="L682" t="s">
        <v>11417</v>
      </c>
      <c r="M682">
        <v>24</v>
      </c>
      <c r="N682">
        <v>1</v>
      </c>
    </row>
    <row r="683" spans="1:14">
      <c r="A683" t="s">
        <v>1897</v>
      </c>
      <c r="B683" t="s">
        <v>12226</v>
      </c>
      <c r="C683" t="s">
        <v>11439</v>
      </c>
      <c r="D683" t="s">
        <v>11409</v>
      </c>
      <c r="E683" t="s">
        <v>11401</v>
      </c>
      <c r="F683" t="s">
        <v>58</v>
      </c>
      <c r="G683" t="s">
        <v>5305</v>
      </c>
      <c r="H683" t="s">
        <v>11402</v>
      </c>
      <c r="I683">
        <v>17433.669999999998</v>
      </c>
      <c r="K683" t="s">
        <v>37</v>
      </c>
      <c r="L683" t="s">
        <v>11403</v>
      </c>
      <c r="M683">
        <v>24</v>
      </c>
      <c r="N683">
        <v>0</v>
      </c>
    </row>
    <row r="684" spans="1:14">
      <c r="A684" t="s">
        <v>10006</v>
      </c>
      <c r="B684" t="s">
        <v>12227</v>
      </c>
      <c r="C684" t="s">
        <v>11434</v>
      </c>
      <c r="D684" t="s">
        <v>11400</v>
      </c>
      <c r="E684" t="s">
        <v>11401</v>
      </c>
      <c r="F684" t="s">
        <v>42</v>
      </c>
      <c r="G684" t="s">
        <v>6065</v>
      </c>
      <c r="H684" t="s">
        <v>11402</v>
      </c>
      <c r="I684">
        <v>7897.25</v>
      </c>
      <c r="J684">
        <v>4</v>
      </c>
      <c r="K684" t="s">
        <v>53</v>
      </c>
      <c r="L684" t="s">
        <v>11444</v>
      </c>
      <c r="M684">
        <v>36</v>
      </c>
      <c r="N684">
        <v>0</v>
      </c>
    </row>
    <row r="685" spans="1:14">
      <c r="A685" t="s">
        <v>4958</v>
      </c>
      <c r="B685" t="s">
        <v>12228</v>
      </c>
      <c r="C685" t="s">
        <v>11429</v>
      </c>
      <c r="D685" t="s">
        <v>11394</v>
      </c>
      <c r="E685" t="s">
        <v>11401</v>
      </c>
      <c r="F685" t="s">
        <v>100</v>
      </c>
      <c r="G685" t="s">
        <v>4838</v>
      </c>
      <c r="H685" t="s">
        <v>11453</v>
      </c>
      <c r="I685">
        <v>9060.9</v>
      </c>
      <c r="J685">
        <v>55</v>
      </c>
      <c r="K685" t="s">
        <v>37</v>
      </c>
      <c r="L685" t="s">
        <v>11460</v>
      </c>
      <c r="M685">
        <v>12</v>
      </c>
      <c r="N685">
        <v>0</v>
      </c>
    </row>
    <row r="686" spans="1:14">
      <c r="A686" t="s">
        <v>781</v>
      </c>
      <c r="B686" t="s">
        <v>12229</v>
      </c>
      <c r="C686" t="s">
        <v>11432</v>
      </c>
      <c r="D686" t="s">
        <v>11424</v>
      </c>
      <c r="E686" t="s">
        <v>11401</v>
      </c>
      <c r="F686" t="s">
        <v>25</v>
      </c>
      <c r="G686" t="s">
        <v>4229</v>
      </c>
      <c r="H686" t="s">
        <v>11402</v>
      </c>
      <c r="I686">
        <v>7834.67</v>
      </c>
      <c r="J686">
        <v>10</v>
      </c>
      <c r="K686" t="s">
        <v>53</v>
      </c>
      <c r="L686" t="s">
        <v>11441</v>
      </c>
      <c r="M686">
        <v>36</v>
      </c>
      <c r="N686">
        <v>0</v>
      </c>
    </row>
    <row r="687" spans="1:14">
      <c r="A687" t="s">
        <v>6584</v>
      </c>
      <c r="B687" t="s">
        <v>12230</v>
      </c>
      <c r="C687" t="s">
        <v>11408</v>
      </c>
      <c r="D687" t="s">
        <v>11416</v>
      </c>
      <c r="E687" t="s">
        <v>11395</v>
      </c>
      <c r="F687" t="s">
        <v>58</v>
      </c>
      <c r="G687" t="s">
        <v>1170</v>
      </c>
      <c r="H687" t="s">
        <v>11402</v>
      </c>
      <c r="I687">
        <v>3882.77</v>
      </c>
      <c r="J687">
        <v>38</v>
      </c>
      <c r="K687" t="s">
        <v>19</v>
      </c>
      <c r="L687" t="s">
        <v>11441</v>
      </c>
      <c r="M687">
        <v>24</v>
      </c>
      <c r="N687">
        <v>0</v>
      </c>
    </row>
    <row r="688" spans="1:14">
      <c r="A688" t="s">
        <v>5156</v>
      </c>
      <c r="B688" t="s">
        <v>12231</v>
      </c>
      <c r="C688" t="s">
        <v>11393</v>
      </c>
      <c r="D688" t="s">
        <v>11409</v>
      </c>
      <c r="E688" t="s">
        <v>11395</v>
      </c>
      <c r="F688" t="s">
        <v>25</v>
      </c>
      <c r="G688" t="s">
        <v>6021</v>
      </c>
      <c r="H688" t="s">
        <v>11402</v>
      </c>
      <c r="I688">
        <v>831.78</v>
      </c>
      <c r="J688">
        <v>100</v>
      </c>
      <c r="K688" t="s">
        <v>53</v>
      </c>
      <c r="L688" t="s">
        <v>11417</v>
      </c>
      <c r="M688">
        <v>36</v>
      </c>
      <c r="N688">
        <v>0</v>
      </c>
    </row>
    <row r="689" spans="1:14">
      <c r="A689" t="s">
        <v>1244</v>
      </c>
      <c r="B689" t="s">
        <v>12232</v>
      </c>
      <c r="C689" t="s">
        <v>11429</v>
      </c>
      <c r="D689" t="s">
        <v>11416</v>
      </c>
      <c r="E689" t="s">
        <v>11395</v>
      </c>
      <c r="F689" t="s">
        <v>25</v>
      </c>
      <c r="G689" t="s">
        <v>5385</v>
      </c>
      <c r="H689" t="s">
        <v>11453</v>
      </c>
      <c r="I689">
        <v>3177.08</v>
      </c>
      <c r="J689">
        <v>94</v>
      </c>
      <c r="K689" t="s">
        <v>53</v>
      </c>
      <c r="L689" t="s">
        <v>11444</v>
      </c>
      <c r="M689">
        <v>24</v>
      </c>
      <c r="N689">
        <v>0</v>
      </c>
    </row>
    <row r="690" spans="1:14">
      <c r="A690" t="s">
        <v>10263</v>
      </c>
      <c r="B690" t="s">
        <v>12233</v>
      </c>
      <c r="C690" t="s">
        <v>11419</v>
      </c>
      <c r="D690" t="s">
        <v>11424</v>
      </c>
      <c r="E690" t="s">
        <v>11395</v>
      </c>
      <c r="F690" t="s">
        <v>58</v>
      </c>
      <c r="G690" t="s">
        <v>3960</v>
      </c>
      <c r="H690" t="s">
        <v>11402</v>
      </c>
      <c r="I690">
        <v>2466.21</v>
      </c>
      <c r="J690">
        <v>0</v>
      </c>
      <c r="K690" t="s">
        <v>53</v>
      </c>
      <c r="L690" t="s">
        <v>11406</v>
      </c>
      <c r="M690">
        <v>36</v>
      </c>
      <c r="N690">
        <v>0</v>
      </c>
    </row>
    <row r="691" spans="1:14">
      <c r="A691" t="s">
        <v>3263</v>
      </c>
      <c r="B691" t="s">
        <v>12234</v>
      </c>
      <c r="C691" t="s">
        <v>11412</v>
      </c>
      <c r="D691" t="s">
        <v>11394</v>
      </c>
      <c r="E691" t="s">
        <v>11413</v>
      </c>
      <c r="F691" t="s">
        <v>33</v>
      </c>
      <c r="G691" t="s">
        <v>7291</v>
      </c>
      <c r="H691" t="s">
        <v>11402</v>
      </c>
      <c r="I691">
        <v>482.26</v>
      </c>
      <c r="J691">
        <v>21</v>
      </c>
      <c r="K691" t="s">
        <v>19</v>
      </c>
      <c r="L691" t="s">
        <v>11397</v>
      </c>
      <c r="M691">
        <v>12</v>
      </c>
      <c r="N691">
        <v>0</v>
      </c>
    </row>
    <row r="692" spans="1:14">
      <c r="A692" t="s">
        <v>4445</v>
      </c>
      <c r="B692" t="s">
        <v>12235</v>
      </c>
      <c r="C692" t="s">
        <v>11429</v>
      </c>
      <c r="D692" t="s">
        <v>11394</v>
      </c>
      <c r="E692" t="s">
        <v>11413</v>
      </c>
      <c r="F692" t="s">
        <v>25</v>
      </c>
      <c r="G692" t="s">
        <v>2977</v>
      </c>
      <c r="H692" t="s">
        <v>11402</v>
      </c>
      <c r="I692">
        <v>314.88</v>
      </c>
      <c r="J692">
        <v>15</v>
      </c>
      <c r="K692" t="s">
        <v>19</v>
      </c>
      <c r="L692" t="s">
        <v>11441</v>
      </c>
      <c r="M692">
        <v>24</v>
      </c>
      <c r="N692">
        <v>0</v>
      </c>
    </row>
    <row r="693" spans="1:14">
      <c r="A693" t="s">
        <v>6005</v>
      </c>
      <c r="B693" t="s">
        <v>12236</v>
      </c>
      <c r="C693" t="s">
        <v>11439</v>
      </c>
      <c r="D693" t="s">
        <v>11409</v>
      </c>
      <c r="E693" t="s">
        <v>11395</v>
      </c>
      <c r="F693" t="s">
        <v>100</v>
      </c>
      <c r="G693" t="s">
        <v>1082</v>
      </c>
      <c r="H693" t="s">
        <v>11402</v>
      </c>
      <c r="I693">
        <v>1362.6</v>
      </c>
      <c r="J693">
        <v>54</v>
      </c>
      <c r="K693" t="s">
        <v>53</v>
      </c>
      <c r="L693" t="s">
        <v>11425</v>
      </c>
      <c r="M693">
        <v>24</v>
      </c>
      <c r="N693">
        <v>0</v>
      </c>
    </row>
    <row r="694" spans="1:14">
      <c r="A694" t="s">
        <v>7267</v>
      </c>
      <c r="B694" t="s">
        <v>12237</v>
      </c>
      <c r="C694" t="s">
        <v>11432</v>
      </c>
      <c r="D694" t="s">
        <v>11424</v>
      </c>
      <c r="E694" t="s">
        <v>11413</v>
      </c>
      <c r="F694" t="s">
        <v>100</v>
      </c>
      <c r="G694" t="s">
        <v>1141</v>
      </c>
      <c r="H694" t="s">
        <v>11396</v>
      </c>
      <c r="I694">
        <v>796.75</v>
      </c>
      <c r="K694" t="s">
        <v>19</v>
      </c>
      <c r="L694" t="s">
        <v>11441</v>
      </c>
      <c r="M694">
        <v>12</v>
      </c>
      <c r="N694">
        <v>1</v>
      </c>
    </row>
    <row r="695" spans="1:14">
      <c r="A695" t="s">
        <v>4755</v>
      </c>
      <c r="B695" t="s">
        <v>12238</v>
      </c>
      <c r="C695" t="s">
        <v>11429</v>
      </c>
      <c r="D695" t="s">
        <v>11400</v>
      </c>
      <c r="E695" t="s">
        <v>11413</v>
      </c>
      <c r="F695" t="s">
        <v>58</v>
      </c>
      <c r="G695" t="s">
        <v>4803</v>
      </c>
      <c r="H695" t="s">
        <v>11420</v>
      </c>
      <c r="I695">
        <v>122.84</v>
      </c>
      <c r="J695">
        <v>37</v>
      </c>
      <c r="K695" t="s">
        <v>19</v>
      </c>
      <c r="L695" t="s">
        <v>11435</v>
      </c>
      <c r="M695">
        <v>24</v>
      </c>
      <c r="N695">
        <v>1</v>
      </c>
    </row>
    <row r="696" spans="1:14">
      <c r="A696" t="s">
        <v>348</v>
      </c>
      <c r="B696" t="s">
        <v>12239</v>
      </c>
      <c r="C696" t="s">
        <v>11412</v>
      </c>
      <c r="D696" t="s">
        <v>11416</v>
      </c>
      <c r="E696" t="s">
        <v>11413</v>
      </c>
      <c r="F696" t="s">
        <v>42</v>
      </c>
      <c r="G696" t="s">
        <v>2258</v>
      </c>
      <c r="H696" t="s">
        <v>11453</v>
      </c>
      <c r="I696">
        <v>739.82</v>
      </c>
      <c r="J696">
        <v>52</v>
      </c>
      <c r="K696" t="s">
        <v>19</v>
      </c>
      <c r="L696" t="s">
        <v>11427</v>
      </c>
      <c r="M696">
        <v>24</v>
      </c>
      <c r="N696">
        <v>0</v>
      </c>
    </row>
    <row r="697" spans="1:14">
      <c r="A697" t="s">
        <v>6554</v>
      </c>
      <c r="B697" t="s">
        <v>12240</v>
      </c>
      <c r="C697" t="s">
        <v>11439</v>
      </c>
      <c r="D697" t="s">
        <v>11424</v>
      </c>
      <c r="E697" t="s">
        <v>11395</v>
      </c>
      <c r="F697" t="s">
        <v>25</v>
      </c>
      <c r="G697" t="s">
        <v>201</v>
      </c>
      <c r="H697" t="s">
        <v>11402</v>
      </c>
      <c r="I697">
        <v>3688.55</v>
      </c>
      <c r="K697" t="s">
        <v>53</v>
      </c>
      <c r="L697" t="s">
        <v>11441</v>
      </c>
      <c r="M697">
        <v>12</v>
      </c>
      <c r="N697">
        <v>0</v>
      </c>
    </row>
    <row r="698" spans="1:14">
      <c r="A698" t="s">
        <v>6386</v>
      </c>
      <c r="B698" t="s">
        <v>12241</v>
      </c>
      <c r="C698" t="s">
        <v>11393</v>
      </c>
      <c r="D698" t="s">
        <v>11424</v>
      </c>
      <c r="E698" t="s">
        <v>11413</v>
      </c>
      <c r="F698" t="s">
        <v>100</v>
      </c>
      <c r="G698" t="s">
        <v>4366</v>
      </c>
      <c r="H698" t="s">
        <v>11402</v>
      </c>
      <c r="I698">
        <v>219.29</v>
      </c>
      <c r="J698">
        <v>73</v>
      </c>
      <c r="K698" t="s">
        <v>19</v>
      </c>
      <c r="L698" t="s">
        <v>11425</v>
      </c>
      <c r="M698">
        <v>24</v>
      </c>
      <c r="N698">
        <v>0</v>
      </c>
    </row>
    <row r="699" spans="1:14">
      <c r="A699" t="s">
        <v>5820</v>
      </c>
      <c r="B699" t="s">
        <v>12242</v>
      </c>
      <c r="C699" t="s">
        <v>11432</v>
      </c>
      <c r="D699" t="s">
        <v>11394</v>
      </c>
      <c r="E699" t="s">
        <v>11413</v>
      </c>
      <c r="F699" t="s">
        <v>100</v>
      </c>
      <c r="G699" t="s">
        <v>1952</v>
      </c>
      <c r="H699" t="s">
        <v>11420</v>
      </c>
      <c r="I699">
        <v>784.15</v>
      </c>
      <c r="J699">
        <v>22</v>
      </c>
      <c r="K699" t="s">
        <v>19</v>
      </c>
      <c r="L699" t="s">
        <v>11414</v>
      </c>
      <c r="M699">
        <v>12</v>
      </c>
      <c r="N699">
        <v>1</v>
      </c>
    </row>
    <row r="700" spans="1:14">
      <c r="A700" t="s">
        <v>5434</v>
      </c>
      <c r="B700" t="s">
        <v>12243</v>
      </c>
      <c r="C700" t="s">
        <v>11412</v>
      </c>
      <c r="D700" t="s">
        <v>11416</v>
      </c>
      <c r="E700" t="s">
        <v>11395</v>
      </c>
      <c r="F700" t="s">
        <v>100</v>
      </c>
      <c r="G700" t="s">
        <v>1000</v>
      </c>
      <c r="H700" t="s">
        <v>11396</v>
      </c>
      <c r="I700">
        <v>3497.7</v>
      </c>
      <c r="K700" t="s">
        <v>53</v>
      </c>
      <c r="L700" t="s">
        <v>11410</v>
      </c>
      <c r="M700">
        <v>12</v>
      </c>
      <c r="N700">
        <v>1</v>
      </c>
    </row>
    <row r="701" spans="1:14">
      <c r="A701" t="s">
        <v>5964</v>
      </c>
      <c r="B701" t="s">
        <v>12244</v>
      </c>
      <c r="C701" t="s">
        <v>11399</v>
      </c>
      <c r="D701" t="s">
        <v>11409</v>
      </c>
      <c r="E701" t="s">
        <v>11395</v>
      </c>
      <c r="F701" t="s">
        <v>58</v>
      </c>
      <c r="G701" t="s">
        <v>1818</v>
      </c>
      <c r="H701" t="s">
        <v>11402</v>
      </c>
      <c r="I701">
        <v>2777.92</v>
      </c>
      <c r="J701">
        <v>69</v>
      </c>
      <c r="K701" t="s">
        <v>53</v>
      </c>
      <c r="L701" t="s">
        <v>11403</v>
      </c>
      <c r="M701">
        <v>12</v>
      </c>
      <c r="N701">
        <v>0</v>
      </c>
    </row>
    <row r="702" spans="1:14">
      <c r="A702" t="s">
        <v>12245</v>
      </c>
      <c r="B702" t="s">
        <v>12246</v>
      </c>
      <c r="C702" t="s">
        <v>11393</v>
      </c>
      <c r="D702" t="s">
        <v>11409</v>
      </c>
      <c r="E702" t="s">
        <v>11395</v>
      </c>
      <c r="F702" t="s">
        <v>25</v>
      </c>
      <c r="G702" t="s">
        <v>1389</v>
      </c>
      <c r="H702" t="s">
        <v>11453</v>
      </c>
      <c r="I702">
        <v>1750.15</v>
      </c>
      <c r="K702" t="s">
        <v>19</v>
      </c>
      <c r="L702" t="s">
        <v>11487</v>
      </c>
      <c r="M702">
        <v>36</v>
      </c>
      <c r="N702">
        <v>0</v>
      </c>
    </row>
    <row r="703" spans="1:14">
      <c r="A703" t="s">
        <v>12247</v>
      </c>
      <c r="B703" t="s">
        <v>12248</v>
      </c>
      <c r="C703" t="s">
        <v>11412</v>
      </c>
      <c r="D703" t="s">
        <v>11416</v>
      </c>
      <c r="E703" t="s">
        <v>11413</v>
      </c>
      <c r="F703" t="s">
        <v>58</v>
      </c>
      <c r="G703" t="s">
        <v>5954</v>
      </c>
      <c r="H703" t="s">
        <v>11396</v>
      </c>
      <c r="I703">
        <v>177.65</v>
      </c>
      <c r="K703" t="s">
        <v>19</v>
      </c>
      <c r="L703" t="s">
        <v>11422</v>
      </c>
      <c r="M703">
        <v>24</v>
      </c>
      <c r="N703">
        <v>1</v>
      </c>
    </row>
    <row r="704" spans="1:14">
      <c r="A704" t="s">
        <v>5318</v>
      </c>
      <c r="B704" t="s">
        <v>12249</v>
      </c>
      <c r="C704" t="s">
        <v>11412</v>
      </c>
      <c r="D704" t="s">
        <v>11394</v>
      </c>
      <c r="E704" t="s">
        <v>11413</v>
      </c>
      <c r="F704" t="s">
        <v>42</v>
      </c>
      <c r="G704" t="s">
        <v>1718</v>
      </c>
      <c r="H704" t="s">
        <v>11396</v>
      </c>
      <c r="I704">
        <v>373.56</v>
      </c>
      <c r="J704">
        <v>62</v>
      </c>
      <c r="K704" t="s">
        <v>19</v>
      </c>
      <c r="L704" t="s">
        <v>11417</v>
      </c>
      <c r="M704">
        <v>24</v>
      </c>
      <c r="N704">
        <v>1</v>
      </c>
    </row>
    <row r="705" spans="1:14">
      <c r="A705" t="s">
        <v>1546</v>
      </c>
      <c r="B705" t="s">
        <v>12250</v>
      </c>
      <c r="C705" t="s">
        <v>11412</v>
      </c>
      <c r="D705" t="s">
        <v>11416</v>
      </c>
      <c r="E705" t="s">
        <v>11401</v>
      </c>
      <c r="F705" t="s">
        <v>42</v>
      </c>
      <c r="G705" t="s">
        <v>1501</v>
      </c>
      <c r="H705" t="s">
        <v>11420</v>
      </c>
      <c r="I705">
        <v>10312.299999999999</v>
      </c>
      <c r="J705">
        <v>20</v>
      </c>
      <c r="K705" t="s">
        <v>37</v>
      </c>
      <c r="L705" t="s">
        <v>11496</v>
      </c>
      <c r="M705">
        <v>36</v>
      </c>
      <c r="N705">
        <v>1</v>
      </c>
    </row>
    <row r="706" spans="1:14">
      <c r="A706" t="s">
        <v>1553</v>
      </c>
      <c r="B706" t="s">
        <v>12251</v>
      </c>
      <c r="C706" t="s">
        <v>11429</v>
      </c>
      <c r="D706" t="s">
        <v>11394</v>
      </c>
      <c r="E706" t="s">
        <v>11401</v>
      </c>
      <c r="F706" t="s">
        <v>58</v>
      </c>
      <c r="G706" t="s">
        <v>3663</v>
      </c>
      <c r="H706" t="s">
        <v>11402</v>
      </c>
      <c r="I706">
        <v>17928.82</v>
      </c>
      <c r="J706">
        <v>76</v>
      </c>
      <c r="K706" t="s">
        <v>37</v>
      </c>
      <c r="L706" t="s">
        <v>11414</v>
      </c>
      <c r="M706">
        <v>36</v>
      </c>
      <c r="N706">
        <v>0</v>
      </c>
    </row>
    <row r="707" spans="1:14">
      <c r="A707" t="s">
        <v>1291</v>
      </c>
      <c r="B707" t="s">
        <v>12252</v>
      </c>
      <c r="C707" t="s">
        <v>11412</v>
      </c>
      <c r="D707" t="s">
        <v>11416</v>
      </c>
      <c r="E707" t="s">
        <v>11395</v>
      </c>
      <c r="F707" t="s">
        <v>100</v>
      </c>
      <c r="G707" t="s">
        <v>7281</v>
      </c>
      <c r="H707" t="s">
        <v>11402</v>
      </c>
      <c r="I707">
        <v>3235.08</v>
      </c>
      <c r="J707">
        <v>27</v>
      </c>
      <c r="K707" t="s">
        <v>53</v>
      </c>
      <c r="L707" t="s">
        <v>11437</v>
      </c>
      <c r="M707">
        <v>12</v>
      </c>
      <c r="N707">
        <v>0</v>
      </c>
    </row>
    <row r="708" spans="1:14">
      <c r="A708" t="s">
        <v>2591</v>
      </c>
      <c r="B708" t="s">
        <v>12253</v>
      </c>
      <c r="C708" t="s">
        <v>11405</v>
      </c>
      <c r="D708" t="s">
        <v>11394</v>
      </c>
      <c r="E708" t="s">
        <v>11413</v>
      </c>
      <c r="F708" t="s">
        <v>33</v>
      </c>
      <c r="G708" t="s">
        <v>631</v>
      </c>
      <c r="H708" t="s">
        <v>11402</v>
      </c>
      <c r="I708">
        <v>164.38</v>
      </c>
      <c r="J708">
        <v>90</v>
      </c>
      <c r="K708" t="s">
        <v>19</v>
      </c>
      <c r="L708" t="s">
        <v>11406</v>
      </c>
      <c r="M708">
        <v>36</v>
      </c>
      <c r="N708">
        <v>0</v>
      </c>
    </row>
    <row r="709" spans="1:14">
      <c r="A709" t="s">
        <v>6591</v>
      </c>
      <c r="B709" t="s">
        <v>12254</v>
      </c>
      <c r="C709" t="s">
        <v>11432</v>
      </c>
      <c r="D709" t="s">
        <v>11400</v>
      </c>
      <c r="E709" t="s">
        <v>11395</v>
      </c>
      <c r="F709" t="s">
        <v>42</v>
      </c>
      <c r="G709" t="s">
        <v>3392</v>
      </c>
      <c r="H709" t="s">
        <v>11402</v>
      </c>
      <c r="I709">
        <v>2998.58</v>
      </c>
      <c r="J709">
        <v>91</v>
      </c>
      <c r="K709" t="s">
        <v>19</v>
      </c>
      <c r="L709" t="s">
        <v>11466</v>
      </c>
      <c r="M709">
        <v>36</v>
      </c>
      <c r="N709">
        <v>0</v>
      </c>
    </row>
    <row r="710" spans="1:14">
      <c r="A710" t="s">
        <v>1893</v>
      </c>
      <c r="B710" t="s">
        <v>12255</v>
      </c>
      <c r="C710" t="s">
        <v>11429</v>
      </c>
      <c r="D710" t="s">
        <v>11424</v>
      </c>
      <c r="E710" t="s">
        <v>11395</v>
      </c>
      <c r="F710" t="s">
        <v>33</v>
      </c>
      <c r="G710" t="s">
        <v>3865</v>
      </c>
      <c r="H710" t="s">
        <v>11420</v>
      </c>
      <c r="I710">
        <v>2187.11</v>
      </c>
      <c r="K710" t="s">
        <v>19</v>
      </c>
      <c r="L710" t="s">
        <v>11410</v>
      </c>
      <c r="M710">
        <v>36</v>
      </c>
      <c r="N710">
        <v>1</v>
      </c>
    </row>
    <row r="711" spans="1:14">
      <c r="A711" t="s">
        <v>2298</v>
      </c>
      <c r="B711" t="s">
        <v>12256</v>
      </c>
      <c r="C711" t="s">
        <v>11432</v>
      </c>
      <c r="D711" t="s">
        <v>11409</v>
      </c>
      <c r="E711" t="s">
        <v>11401</v>
      </c>
      <c r="F711" t="s">
        <v>33</v>
      </c>
      <c r="G711" t="s">
        <v>2930</v>
      </c>
      <c r="H711" t="s">
        <v>11453</v>
      </c>
      <c r="I711">
        <v>15470.78</v>
      </c>
      <c r="J711">
        <v>57</v>
      </c>
      <c r="K711" t="s">
        <v>37</v>
      </c>
      <c r="L711" t="s">
        <v>11414</v>
      </c>
      <c r="M711">
        <v>24</v>
      </c>
      <c r="N711">
        <v>0</v>
      </c>
    </row>
    <row r="712" spans="1:14">
      <c r="A712" t="s">
        <v>8288</v>
      </c>
      <c r="B712" t="s">
        <v>12257</v>
      </c>
      <c r="C712" t="s">
        <v>11408</v>
      </c>
      <c r="D712" t="s">
        <v>11400</v>
      </c>
      <c r="E712" t="s">
        <v>11413</v>
      </c>
      <c r="F712" t="s">
        <v>100</v>
      </c>
      <c r="G712" t="s">
        <v>2575</v>
      </c>
      <c r="H712" t="s">
        <v>11402</v>
      </c>
      <c r="I712">
        <v>666.33</v>
      </c>
      <c r="J712">
        <v>54</v>
      </c>
      <c r="K712" t="s">
        <v>19</v>
      </c>
      <c r="L712" t="s">
        <v>11435</v>
      </c>
      <c r="M712">
        <v>12</v>
      </c>
      <c r="N712">
        <v>0</v>
      </c>
    </row>
    <row r="713" spans="1:14">
      <c r="A713" t="s">
        <v>2688</v>
      </c>
      <c r="B713" t="s">
        <v>12234</v>
      </c>
      <c r="C713" t="s">
        <v>11434</v>
      </c>
      <c r="D713" t="s">
        <v>11424</v>
      </c>
      <c r="E713" t="s">
        <v>11413</v>
      </c>
      <c r="F713" t="s">
        <v>33</v>
      </c>
      <c r="G713" t="s">
        <v>6580</v>
      </c>
      <c r="H713" t="s">
        <v>11402</v>
      </c>
      <c r="I713">
        <v>581.79999999999995</v>
      </c>
      <c r="J713">
        <v>91</v>
      </c>
      <c r="K713" t="s">
        <v>19</v>
      </c>
      <c r="L713" t="s">
        <v>11410</v>
      </c>
      <c r="M713">
        <v>12</v>
      </c>
      <c r="N713">
        <v>0</v>
      </c>
    </row>
    <row r="714" spans="1:14">
      <c r="A714" t="s">
        <v>914</v>
      </c>
      <c r="B714" t="s">
        <v>12258</v>
      </c>
      <c r="C714" t="s">
        <v>11432</v>
      </c>
      <c r="D714" t="s">
        <v>11424</v>
      </c>
      <c r="E714" t="s">
        <v>11413</v>
      </c>
      <c r="F714" t="s">
        <v>100</v>
      </c>
      <c r="G714" t="s">
        <v>6065</v>
      </c>
      <c r="H714" t="s">
        <v>11402</v>
      </c>
      <c r="I714">
        <v>294.63</v>
      </c>
      <c r="J714">
        <v>77</v>
      </c>
      <c r="K714" t="s">
        <v>19</v>
      </c>
      <c r="L714" t="s">
        <v>11441</v>
      </c>
      <c r="M714">
        <v>36</v>
      </c>
      <c r="N714">
        <v>0</v>
      </c>
    </row>
    <row r="715" spans="1:14">
      <c r="A715" t="s">
        <v>8854</v>
      </c>
      <c r="B715" t="s">
        <v>12259</v>
      </c>
      <c r="C715" t="s">
        <v>11434</v>
      </c>
      <c r="D715" t="s">
        <v>11424</v>
      </c>
      <c r="E715" t="s">
        <v>11395</v>
      </c>
      <c r="F715" t="s">
        <v>33</v>
      </c>
      <c r="G715" t="s">
        <v>12260</v>
      </c>
      <c r="H715" t="s">
        <v>11402</v>
      </c>
      <c r="I715">
        <v>949.73</v>
      </c>
      <c r="J715">
        <v>35</v>
      </c>
      <c r="K715" t="s">
        <v>53</v>
      </c>
      <c r="L715" t="s">
        <v>11406</v>
      </c>
      <c r="M715">
        <v>12</v>
      </c>
      <c r="N715">
        <v>0</v>
      </c>
    </row>
    <row r="716" spans="1:14">
      <c r="A716" t="s">
        <v>3617</v>
      </c>
      <c r="B716" t="s">
        <v>12261</v>
      </c>
      <c r="C716" t="s">
        <v>11429</v>
      </c>
      <c r="D716" t="s">
        <v>11409</v>
      </c>
      <c r="E716" t="s">
        <v>11395</v>
      </c>
      <c r="F716" t="s">
        <v>33</v>
      </c>
      <c r="G716" t="s">
        <v>8224</v>
      </c>
      <c r="H716" t="s">
        <v>11402</v>
      </c>
      <c r="I716">
        <v>3306.58</v>
      </c>
      <c r="J716">
        <v>73</v>
      </c>
      <c r="K716" t="s">
        <v>19</v>
      </c>
      <c r="L716" t="s">
        <v>11422</v>
      </c>
      <c r="M716">
        <v>12</v>
      </c>
      <c r="N716">
        <v>0</v>
      </c>
    </row>
    <row r="717" spans="1:14">
      <c r="A717" t="s">
        <v>5933</v>
      </c>
      <c r="B717" t="s">
        <v>12262</v>
      </c>
      <c r="C717" t="s">
        <v>11432</v>
      </c>
      <c r="D717" t="s">
        <v>11394</v>
      </c>
      <c r="E717" t="s">
        <v>11401</v>
      </c>
      <c r="F717" t="s">
        <v>100</v>
      </c>
      <c r="G717" t="s">
        <v>7341</v>
      </c>
      <c r="H717" t="s">
        <v>11402</v>
      </c>
      <c r="I717">
        <v>4227.8100000000004</v>
      </c>
      <c r="K717" t="s">
        <v>53</v>
      </c>
      <c r="L717" t="s">
        <v>11422</v>
      </c>
      <c r="M717">
        <v>24</v>
      </c>
      <c r="N717">
        <v>0</v>
      </c>
    </row>
    <row r="718" spans="1:14">
      <c r="A718" t="s">
        <v>1841</v>
      </c>
      <c r="B718" t="s">
        <v>12263</v>
      </c>
      <c r="C718" t="s">
        <v>11434</v>
      </c>
      <c r="D718" t="s">
        <v>11409</v>
      </c>
      <c r="E718" t="s">
        <v>11401</v>
      </c>
      <c r="F718" t="s">
        <v>58</v>
      </c>
      <c r="G718" t="s">
        <v>4639</v>
      </c>
      <c r="H718" t="s">
        <v>11402</v>
      </c>
      <c r="I718">
        <v>4659.0200000000004</v>
      </c>
      <c r="J718">
        <v>38</v>
      </c>
      <c r="K718" t="s">
        <v>53</v>
      </c>
      <c r="L718" t="s">
        <v>11430</v>
      </c>
      <c r="M718">
        <v>36</v>
      </c>
      <c r="N718">
        <v>0</v>
      </c>
    </row>
    <row r="719" spans="1:14">
      <c r="A719" t="s">
        <v>12264</v>
      </c>
      <c r="B719" t="s">
        <v>12265</v>
      </c>
      <c r="C719" t="s">
        <v>11412</v>
      </c>
      <c r="D719" t="s">
        <v>11424</v>
      </c>
      <c r="E719" t="s">
        <v>11395</v>
      </c>
      <c r="F719" t="s">
        <v>100</v>
      </c>
      <c r="G719" t="s">
        <v>12266</v>
      </c>
      <c r="H719" t="s">
        <v>11402</v>
      </c>
      <c r="I719">
        <v>833.27</v>
      </c>
      <c r="K719" t="s">
        <v>19</v>
      </c>
      <c r="L719" t="s">
        <v>11435</v>
      </c>
      <c r="M719">
        <v>12</v>
      </c>
      <c r="N719">
        <v>0</v>
      </c>
    </row>
    <row r="720" spans="1:14">
      <c r="A720" t="s">
        <v>12267</v>
      </c>
      <c r="B720" t="s">
        <v>11679</v>
      </c>
      <c r="C720" t="s">
        <v>11434</v>
      </c>
      <c r="D720" t="s">
        <v>11400</v>
      </c>
      <c r="E720" t="s">
        <v>11395</v>
      </c>
      <c r="F720" t="s">
        <v>58</v>
      </c>
      <c r="G720" t="s">
        <v>11545</v>
      </c>
      <c r="H720" t="s">
        <v>11402</v>
      </c>
      <c r="I720">
        <v>3626.62</v>
      </c>
      <c r="K720" t="s">
        <v>19</v>
      </c>
      <c r="L720" t="s">
        <v>11417</v>
      </c>
      <c r="M720">
        <v>24</v>
      </c>
      <c r="N720">
        <v>0</v>
      </c>
    </row>
    <row r="721" spans="1:14">
      <c r="A721" t="s">
        <v>2761</v>
      </c>
      <c r="B721" t="s">
        <v>12268</v>
      </c>
      <c r="C721" t="s">
        <v>11429</v>
      </c>
      <c r="D721" t="s">
        <v>11409</v>
      </c>
      <c r="E721" t="s">
        <v>11395</v>
      </c>
      <c r="F721" t="s">
        <v>25</v>
      </c>
      <c r="G721" t="s">
        <v>2498</v>
      </c>
      <c r="H721" t="s">
        <v>11402</v>
      </c>
      <c r="I721">
        <v>2274.2199999999998</v>
      </c>
      <c r="J721">
        <v>16</v>
      </c>
      <c r="K721" t="s">
        <v>53</v>
      </c>
      <c r="L721" t="s">
        <v>11441</v>
      </c>
      <c r="M721">
        <v>36</v>
      </c>
      <c r="N721">
        <v>0</v>
      </c>
    </row>
    <row r="722" spans="1:14">
      <c r="A722" t="s">
        <v>12269</v>
      </c>
      <c r="B722" t="s">
        <v>12270</v>
      </c>
      <c r="C722" t="s">
        <v>11412</v>
      </c>
      <c r="D722" t="s">
        <v>11400</v>
      </c>
      <c r="E722" t="s">
        <v>11401</v>
      </c>
      <c r="F722" t="s">
        <v>100</v>
      </c>
      <c r="G722" t="s">
        <v>6652</v>
      </c>
      <c r="H722" t="s">
        <v>11420</v>
      </c>
      <c r="I722">
        <v>17668.89</v>
      </c>
      <c r="J722">
        <v>41</v>
      </c>
      <c r="K722" t="s">
        <v>53</v>
      </c>
      <c r="L722" t="s">
        <v>11435</v>
      </c>
      <c r="M722">
        <v>12</v>
      </c>
      <c r="N722">
        <v>1</v>
      </c>
    </row>
    <row r="723" spans="1:14">
      <c r="A723" t="s">
        <v>3130</v>
      </c>
      <c r="B723" t="s">
        <v>12271</v>
      </c>
      <c r="C723" t="s">
        <v>11408</v>
      </c>
      <c r="D723" t="s">
        <v>11394</v>
      </c>
      <c r="E723" t="s">
        <v>11413</v>
      </c>
      <c r="F723" t="s">
        <v>25</v>
      </c>
      <c r="G723" t="s">
        <v>7347</v>
      </c>
      <c r="H723" t="s">
        <v>11402</v>
      </c>
      <c r="I723">
        <v>552.99</v>
      </c>
      <c r="J723">
        <v>26</v>
      </c>
      <c r="K723" t="s">
        <v>19</v>
      </c>
      <c r="L723" t="s">
        <v>11430</v>
      </c>
      <c r="M723">
        <v>12</v>
      </c>
      <c r="N723">
        <v>0</v>
      </c>
    </row>
    <row r="724" spans="1:14">
      <c r="A724" t="s">
        <v>1335</v>
      </c>
      <c r="B724" t="s">
        <v>12272</v>
      </c>
      <c r="C724" t="s">
        <v>11405</v>
      </c>
      <c r="D724" t="s">
        <v>11409</v>
      </c>
      <c r="E724" t="s">
        <v>11413</v>
      </c>
      <c r="F724" t="s">
        <v>42</v>
      </c>
      <c r="G724" t="s">
        <v>926</v>
      </c>
      <c r="H724" t="s">
        <v>11402</v>
      </c>
      <c r="I724">
        <v>669.8</v>
      </c>
      <c r="J724">
        <v>97</v>
      </c>
      <c r="K724" t="s">
        <v>19</v>
      </c>
      <c r="L724" t="s">
        <v>11422</v>
      </c>
      <c r="M724">
        <v>36</v>
      </c>
      <c r="N724">
        <v>0</v>
      </c>
    </row>
    <row r="725" spans="1:14">
      <c r="A725" t="s">
        <v>12273</v>
      </c>
      <c r="B725" t="s">
        <v>12274</v>
      </c>
      <c r="C725" t="s">
        <v>11393</v>
      </c>
      <c r="D725" t="s">
        <v>11400</v>
      </c>
      <c r="E725" t="s">
        <v>11395</v>
      </c>
      <c r="F725" t="s">
        <v>58</v>
      </c>
      <c r="G725" t="s">
        <v>3284</v>
      </c>
      <c r="H725" t="s">
        <v>11453</v>
      </c>
      <c r="I725">
        <v>2033.84</v>
      </c>
      <c r="K725" t="s">
        <v>53</v>
      </c>
      <c r="L725" t="s">
        <v>11403</v>
      </c>
      <c r="M725">
        <v>12</v>
      </c>
      <c r="N725">
        <v>0</v>
      </c>
    </row>
    <row r="726" spans="1:14">
      <c r="A726" t="s">
        <v>8497</v>
      </c>
      <c r="B726" t="s">
        <v>12275</v>
      </c>
      <c r="C726" t="s">
        <v>11432</v>
      </c>
      <c r="D726" t="s">
        <v>11416</v>
      </c>
      <c r="E726" t="s">
        <v>11413</v>
      </c>
      <c r="F726" t="s">
        <v>25</v>
      </c>
      <c r="G726" t="s">
        <v>559</v>
      </c>
      <c r="H726" t="s">
        <v>11420</v>
      </c>
      <c r="I726">
        <v>203.1</v>
      </c>
      <c r="J726">
        <v>13</v>
      </c>
      <c r="K726" t="s">
        <v>19</v>
      </c>
      <c r="L726" t="s">
        <v>11427</v>
      </c>
      <c r="M726">
        <v>24</v>
      </c>
      <c r="N726">
        <v>1</v>
      </c>
    </row>
    <row r="727" spans="1:14">
      <c r="A727" t="s">
        <v>3193</v>
      </c>
      <c r="B727" t="s">
        <v>12276</v>
      </c>
      <c r="C727" t="s">
        <v>11399</v>
      </c>
      <c r="D727" t="s">
        <v>11409</v>
      </c>
      <c r="E727" t="s">
        <v>11413</v>
      </c>
      <c r="F727" t="s">
        <v>100</v>
      </c>
      <c r="G727" t="s">
        <v>233</v>
      </c>
      <c r="H727" t="s">
        <v>11402</v>
      </c>
      <c r="I727">
        <v>485.21</v>
      </c>
      <c r="J727">
        <v>45</v>
      </c>
      <c r="K727" t="s">
        <v>19</v>
      </c>
      <c r="L727" t="s">
        <v>11403</v>
      </c>
      <c r="M727">
        <v>36</v>
      </c>
      <c r="N727">
        <v>0</v>
      </c>
    </row>
    <row r="728" spans="1:14">
      <c r="A728" t="s">
        <v>3088</v>
      </c>
      <c r="B728" t="s">
        <v>12277</v>
      </c>
      <c r="C728" t="s">
        <v>11434</v>
      </c>
      <c r="D728" t="s">
        <v>11394</v>
      </c>
      <c r="E728" t="s">
        <v>11413</v>
      </c>
      <c r="F728" t="s">
        <v>42</v>
      </c>
      <c r="G728" t="s">
        <v>3741</v>
      </c>
      <c r="H728" t="s">
        <v>11402</v>
      </c>
      <c r="I728">
        <v>367.77</v>
      </c>
      <c r="J728">
        <v>54</v>
      </c>
      <c r="K728" t="s">
        <v>19</v>
      </c>
      <c r="L728" t="s">
        <v>11403</v>
      </c>
      <c r="M728">
        <v>12</v>
      </c>
      <c r="N728">
        <v>0</v>
      </c>
    </row>
    <row r="729" spans="1:14">
      <c r="A729" t="s">
        <v>2647</v>
      </c>
      <c r="B729" t="s">
        <v>12278</v>
      </c>
      <c r="C729" t="s">
        <v>11439</v>
      </c>
      <c r="D729" t="s">
        <v>11400</v>
      </c>
      <c r="E729" t="s">
        <v>11395</v>
      </c>
      <c r="F729" t="s">
        <v>42</v>
      </c>
      <c r="G729" t="s">
        <v>3531</v>
      </c>
      <c r="H729" t="s">
        <v>11420</v>
      </c>
      <c r="I729">
        <v>2868.3</v>
      </c>
      <c r="J729">
        <v>14</v>
      </c>
      <c r="K729" t="s">
        <v>53</v>
      </c>
      <c r="L729" t="s">
        <v>11460</v>
      </c>
      <c r="M729">
        <v>36</v>
      </c>
      <c r="N729">
        <v>1</v>
      </c>
    </row>
    <row r="730" spans="1:14">
      <c r="A730" t="s">
        <v>3058</v>
      </c>
      <c r="B730" t="s">
        <v>12279</v>
      </c>
      <c r="C730" t="s">
        <v>11412</v>
      </c>
      <c r="D730" t="s">
        <v>11400</v>
      </c>
      <c r="E730" t="s">
        <v>11401</v>
      </c>
      <c r="F730" t="s">
        <v>58</v>
      </c>
      <c r="G730" t="s">
        <v>4115</v>
      </c>
      <c r="H730" t="s">
        <v>11420</v>
      </c>
      <c r="I730">
        <v>14021.53</v>
      </c>
      <c r="J730">
        <v>50</v>
      </c>
      <c r="K730" t="s">
        <v>37</v>
      </c>
      <c r="L730" t="s">
        <v>11487</v>
      </c>
      <c r="M730">
        <v>24</v>
      </c>
      <c r="N730">
        <v>1</v>
      </c>
    </row>
    <row r="731" spans="1:14">
      <c r="A731" t="s">
        <v>463</v>
      </c>
      <c r="B731" t="s">
        <v>12280</v>
      </c>
      <c r="C731" t="s">
        <v>11405</v>
      </c>
      <c r="D731" t="s">
        <v>11424</v>
      </c>
      <c r="E731" t="s">
        <v>11413</v>
      </c>
      <c r="F731" t="s">
        <v>25</v>
      </c>
      <c r="G731" t="s">
        <v>8527</v>
      </c>
      <c r="H731" t="s">
        <v>11396</v>
      </c>
      <c r="I731">
        <v>165.97</v>
      </c>
      <c r="J731">
        <v>64</v>
      </c>
      <c r="K731" t="s">
        <v>19</v>
      </c>
      <c r="L731" t="s">
        <v>11422</v>
      </c>
      <c r="M731">
        <v>36</v>
      </c>
      <c r="N731">
        <v>1</v>
      </c>
    </row>
    <row r="732" spans="1:14">
      <c r="A732" t="s">
        <v>4694</v>
      </c>
      <c r="B732" t="s">
        <v>12281</v>
      </c>
      <c r="C732" t="s">
        <v>11434</v>
      </c>
      <c r="D732" t="s">
        <v>11394</v>
      </c>
      <c r="E732" t="s">
        <v>11395</v>
      </c>
      <c r="F732" t="s">
        <v>33</v>
      </c>
      <c r="G732" t="s">
        <v>1389</v>
      </c>
      <c r="H732" t="s">
        <v>11402</v>
      </c>
      <c r="I732">
        <v>3879.18</v>
      </c>
      <c r="J732">
        <v>85</v>
      </c>
      <c r="K732" t="s">
        <v>19</v>
      </c>
      <c r="L732" t="s">
        <v>11427</v>
      </c>
      <c r="M732">
        <v>12</v>
      </c>
      <c r="N732">
        <v>0</v>
      </c>
    </row>
    <row r="733" spans="1:14">
      <c r="A733" t="s">
        <v>12282</v>
      </c>
      <c r="B733" t="s">
        <v>12283</v>
      </c>
      <c r="C733" t="s">
        <v>11412</v>
      </c>
      <c r="D733" t="s">
        <v>11416</v>
      </c>
      <c r="E733" t="s">
        <v>11413</v>
      </c>
      <c r="F733" t="s">
        <v>58</v>
      </c>
      <c r="G733" t="s">
        <v>3161</v>
      </c>
      <c r="H733" t="s">
        <v>11402</v>
      </c>
      <c r="I733">
        <v>100.7</v>
      </c>
      <c r="J733">
        <v>31</v>
      </c>
      <c r="K733" t="s">
        <v>19</v>
      </c>
      <c r="L733" t="s">
        <v>11427</v>
      </c>
      <c r="M733">
        <v>36</v>
      </c>
      <c r="N733">
        <v>0</v>
      </c>
    </row>
    <row r="734" spans="1:14">
      <c r="A734" t="s">
        <v>182</v>
      </c>
      <c r="B734" t="s">
        <v>12284</v>
      </c>
      <c r="C734" t="s">
        <v>11408</v>
      </c>
      <c r="D734" t="s">
        <v>11416</v>
      </c>
      <c r="E734" t="s">
        <v>11413</v>
      </c>
      <c r="F734" t="s">
        <v>100</v>
      </c>
      <c r="G734" t="s">
        <v>1676</v>
      </c>
      <c r="H734" t="s">
        <v>11402</v>
      </c>
      <c r="I734">
        <v>165.74</v>
      </c>
      <c r="J734">
        <v>38</v>
      </c>
      <c r="K734" t="s">
        <v>19</v>
      </c>
      <c r="L734" t="s">
        <v>11406</v>
      </c>
      <c r="M734">
        <v>24</v>
      </c>
      <c r="N734">
        <v>0</v>
      </c>
    </row>
    <row r="735" spans="1:14">
      <c r="A735" t="s">
        <v>5239</v>
      </c>
      <c r="B735" t="s">
        <v>12285</v>
      </c>
      <c r="C735" t="s">
        <v>11439</v>
      </c>
      <c r="D735" t="s">
        <v>11424</v>
      </c>
      <c r="E735" t="s">
        <v>11401</v>
      </c>
      <c r="F735" t="s">
        <v>42</v>
      </c>
      <c r="G735" t="s">
        <v>8272</v>
      </c>
      <c r="H735" t="s">
        <v>11402</v>
      </c>
      <c r="I735">
        <v>8936.77</v>
      </c>
      <c r="J735">
        <v>90</v>
      </c>
      <c r="K735" t="s">
        <v>53</v>
      </c>
      <c r="L735" t="s">
        <v>11466</v>
      </c>
      <c r="M735">
        <v>24</v>
      </c>
      <c r="N735">
        <v>0</v>
      </c>
    </row>
    <row r="736" spans="1:14">
      <c r="A736" t="s">
        <v>4323</v>
      </c>
      <c r="B736" t="s">
        <v>12286</v>
      </c>
      <c r="C736" t="s">
        <v>11399</v>
      </c>
      <c r="D736" t="s">
        <v>11416</v>
      </c>
      <c r="E736" t="s">
        <v>11395</v>
      </c>
      <c r="F736" t="s">
        <v>42</v>
      </c>
      <c r="G736" t="s">
        <v>3779</v>
      </c>
      <c r="H736" t="s">
        <v>11453</v>
      </c>
      <c r="I736">
        <v>1943.02</v>
      </c>
      <c r="J736">
        <v>3</v>
      </c>
      <c r="K736" t="s">
        <v>19</v>
      </c>
      <c r="L736" t="s">
        <v>11397</v>
      </c>
      <c r="M736">
        <v>12</v>
      </c>
      <c r="N736">
        <v>0</v>
      </c>
    </row>
    <row r="737" spans="1:14">
      <c r="A737" t="s">
        <v>372</v>
      </c>
      <c r="B737" t="s">
        <v>12287</v>
      </c>
      <c r="C737" t="s">
        <v>11405</v>
      </c>
      <c r="D737" t="s">
        <v>11409</v>
      </c>
      <c r="E737" t="s">
        <v>11395</v>
      </c>
      <c r="F737" t="s">
        <v>58</v>
      </c>
      <c r="G737" t="s">
        <v>3124</v>
      </c>
      <c r="H737" t="s">
        <v>11420</v>
      </c>
      <c r="I737">
        <v>2543.73</v>
      </c>
      <c r="J737">
        <v>57</v>
      </c>
      <c r="K737" t="s">
        <v>53</v>
      </c>
      <c r="L737" t="s">
        <v>11487</v>
      </c>
      <c r="M737">
        <v>36</v>
      </c>
      <c r="N737">
        <v>1</v>
      </c>
    </row>
    <row r="738" spans="1:14">
      <c r="A738" t="s">
        <v>4814</v>
      </c>
      <c r="B738" t="s">
        <v>12288</v>
      </c>
      <c r="C738" t="s">
        <v>11434</v>
      </c>
      <c r="D738" t="s">
        <v>11409</v>
      </c>
      <c r="E738" t="s">
        <v>11395</v>
      </c>
      <c r="F738" t="s">
        <v>100</v>
      </c>
      <c r="G738" t="s">
        <v>12289</v>
      </c>
      <c r="H738" t="s">
        <v>11402</v>
      </c>
      <c r="I738">
        <v>1409.83</v>
      </c>
      <c r="J738">
        <v>74</v>
      </c>
      <c r="K738" t="s">
        <v>19</v>
      </c>
      <c r="L738" t="s">
        <v>11466</v>
      </c>
      <c r="M738">
        <v>24</v>
      </c>
      <c r="N738">
        <v>0</v>
      </c>
    </row>
    <row r="739" spans="1:14">
      <c r="A739" t="s">
        <v>5079</v>
      </c>
      <c r="B739" t="s">
        <v>12290</v>
      </c>
      <c r="C739" t="s">
        <v>11429</v>
      </c>
      <c r="D739" t="s">
        <v>11424</v>
      </c>
      <c r="E739" t="s">
        <v>11401</v>
      </c>
      <c r="F739" t="s">
        <v>25</v>
      </c>
      <c r="G739" t="s">
        <v>3900</v>
      </c>
      <c r="H739" t="s">
        <v>11402</v>
      </c>
      <c r="I739">
        <v>13597.37</v>
      </c>
      <c r="J739">
        <v>59</v>
      </c>
      <c r="K739" t="s">
        <v>53</v>
      </c>
      <c r="L739" t="s">
        <v>11425</v>
      </c>
      <c r="M739">
        <v>36</v>
      </c>
      <c r="N739">
        <v>0</v>
      </c>
    </row>
    <row r="740" spans="1:14">
      <c r="A740" t="s">
        <v>2397</v>
      </c>
      <c r="B740" t="s">
        <v>12291</v>
      </c>
      <c r="C740" t="s">
        <v>11419</v>
      </c>
      <c r="D740" t="s">
        <v>11424</v>
      </c>
      <c r="E740" t="s">
        <v>11395</v>
      </c>
      <c r="F740" t="s">
        <v>58</v>
      </c>
      <c r="G740" t="s">
        <v>5666</v>
      </c>
      <c r="H740" t="s">
        <v>11402</v>
      </c>
      <c r="I740">
        <v>1495.44</v>
      </c>
      <c r="K740" t="s">
        <v>19</v>
      </c>
      <c r="L740" t="s">
        <v>11422</v>
      </c>
      <c r="M740">
        <v>12</v>
      </c>
      <c r="N740">
        <v>0</v>
      </c>
    </row>
    <row r="741" spans="1:14">
      <c r="A741" t="s">
        <v>7395</v>
      </c>
      <c r="B741" t="s">
        <v>12292</v>
      </c>
      <c r="C741" t="s">
        <v>11399</v>
      </c>
      <c r="D741" t="s">
        <v>11394</v>
      </c>
      <c r="E741" t="s">
        <v>11395</v>
      </c>
      <c r="F741" t="s">
        <v>25</v>
      </c>
      <c r="G741" t="s">
        <v>7734</v>
      </c>
      <c r="H741" t="s">
        <v>11402</v>
      </c>
      <c r="I741">
        <v>3548.83</v>
      </c>
      <c r="J741">
        <v>85</v>
      </c>
      <c r="K741" t="s">
        <v>53</v>
      </c>
      <c r="L741" t="s">
        <v>11417</v>
      </c>
      <c r="M741">
        <v>36</v>
      </c>
      <c r="N741">
        <v>0</v>
      </c>
    </row>
    <row r="742" spans="1:14">
      <c r="A742" t="s">
        <v>6909</v>
      </c>
      <c r="B742" t="s">
        <v>12293</v>
      </c>
      <c r="C742" t="s">
        <v>11405</v>
      </c>
      <c r="D742" t="s">
        <v>11409</v>
      </c>
      <c r="E742" t="s">
        <v>11413</v>
      </c>
      <c r="F742" t="s">
        <v>100</v>
      </c>
      <c r="G742" t="s">
        <v>2594</v>
      </c>
      <c r="H742" t="s">
        <v>11402</v>
      </c>
      <c r="I742">
        <v>431.22</v>
      </c>
      <c r="J742">
        <v>45</v>
      </c>
      <c r="K742" t="s">
        <v>19</v>
      </c>
      <c r="L742" t="s">
        <v>11441</v>
      </c>
      <c r="M742">
        <v>24</v>
      </c>
      <c r="N742">
        <v>0</v>
      </c>
    </row>
    <row r="743" spans="1:14">
      <c r="A743" t="s">
        <v>1998</v>
      </c>
      <c r="B743" t="s">
        <v>12294</v>
      </c>
      <c r="C743" t="s">
        <v>11412</v>
      </c>
      <c r="D743" t="s">
        <v>11424</v>
      </c>
      <c r="E743" t="s">
        <v>11413</v>
      </c>
      <c r="F743" t="s">
        <v>25</v>
      </c>
      <c r="G743" t="s">
        <v>5320</v>
      </c>
      <c r="H743" t="s">
        <v>11420</v>
      </c>
      <c r="I743">
        <v>575.25</v>
      </c>
      <c r="K743" t="s">
        <v>19</v>
      </c>
      <c r="L743" t="s">
        <v>11437</v>
      </c>
      <c r="M743">
        <v>24</v>
      </c>
      <c r="N743">
        <v>1</v>
      </c>
    </row>
    <row r="744" spans="1:14">
      <c r="A744" t="s">
        <v>12295</v>
      </c>
      <c r="B744" t="s">
        <v>12296</v>
      </c>
      <c r="C744" t="s">
        <v>11439</v>
      </c>
      <c r="D744" t="s">
        <v>11416</v>
      </c>
      <c r="E744" t="s">
        <v>11395</v>
      </c>
      <c r="F744" t="s">
        <v>25</v>
      </c>
      <c r="G744" t="s">
        <v>10441</v>
      </c>
      <c r="H744" t="s">
        <v>11420</v>
      </c>
      <c r="I744">
        <v>2810.62</v>
      </c>
      <c r="J744">
        <v>69</v>
      </c>
      <c r="K744" t="s">
        <v>19</v>
      </c>
      <c r="L744" t="s">
        <v>11466</v>
      </c>
      <c r="M744">
        <v>12</v>
      </c>
      <c r="N744">
        <v>1</v>
      </c>
    </row>
    <row r="745" spans="1:14">
      <c r="A745" t="s">
        <v>5592</v>
      </c>
      <c r="B745" t="s">
        <v>12297</v>
      </c>
      <c r="C745" t="s">
        <v>11434</v>
      </c>
      <c r="D745" t="s">
        <v>11400</v>
      </c>
      <c r="E745" t="s">
        <v>11413</v>
      </c>
      <c r="F745" t="s">
        <v>25</v>
      </c>
      <c r="G745" t="s">
        <v>1568</v>
      </c>
      <c r="H745" t="s">
        <v>11402</v>
      </c>
      <c r="I745">
        <v>773.01</v>
      </c>
      <c r="K745" t="s">
        <v>19</v>
      </c>
      <c r="L745" t="s">
        <v>11441</v>
      </c>
      <c r="M745">
        <v>12</v>
      </c>
      <c r="N745">
        <v>0</v>
      </c>
    </row>
    <row r="746" spans="1:14">
      <c r="A746" t="s">
        <v>4733</v>
      </c>
      <c r="B746" t="s">
        <v>12298</v>
      </c>
      <c r="C746" t="s">
        <v>11429</v>
      </c>
      <c r="D746" t="s">
        <v>11424</v>
      </c>
      <c r="E746" t="s">
        <v>11395</v>
      </c>
      <c r="F746" t="s">
        <v>33</v>
      </c>
      <c r="G746" t="s">
        <v>831</v>
      </c>
      <c r="H746" t="s">
        <v>11402</v>
      </c>
      <c r="I746">
        <v>2538.46</v>
      </c>
      <c r="J746">
        <v>72</v>
      </c>
      <c r="K746" t="s">
        <v>53</v>
      </c>
      <c r="L746" t="s">
        <v>11403</v>
      </c>
      <c r="M746">
        <v>12</v>
      </c>
      <c r="N746">
        <v>0</v>
      </c>
    </row>
    <row r="747" spans="1:14">
      <c r="A747" t="s">
        <v>5047</v>
      </c>
      <c r="B747" t="s">
        <v>12299</v>
      </c>
      <c r="C747" t="s">
        <v>11399</v>
      </c>
      <c r="D747" t="s">
        <v>11409</v>
      </c>
      <c r="E747" t="s">
        <v>11413</v>
      </c>
      <c r="F747" t="s">
        <v>100</v>
      </c>
      <c r="G747" t="s">
        <v>1373</v>
      </c>
      <c r="H747" t="s">
        <v>11402</v>
      </c>
      <c r="I747">
        <v>289.12</v>
      </c>
      <c r="K747" t="s">
        <v>19</v>
      </c>
      <c r="L747" t="s">
        <v>11422</v>
      </c>
      <c r="M747">
        <v>36</v>
      </c>
      <c r="N747">
        <v>0</v>
      </c>
    </row>
    <row r="748" spans="1:14">
      <c r="A748" t="s">
        <v>4038</v>
      </c>
      <c r="B748" t="s">
        <v>12300</v>
      </c>
      <c r="C748" t="s">
        <v>11434</v>
      </c>
      <c r="D748" t="s">
        <v>11394</v>
      </c>
      <c r="E748" t="s">
        <v>11413</v>
      </c>
      <c r="F748" t="s">
        <v>58</v>
      </c>
      <c r="G748" t="s">
        <v>134</v>
      </c>
      <c r="H748" t="s">
        <v>11402</v>
      </c>
      <c r="I748">
        <v>601.87</v>
      </c>
      <c r="J748">
        <v>89</v>
      </c>
      <c r="K748" t="s">
        <v>19</v>
      </c>
      <c r="L748" t="s">
        <v>11425</v>
      </c>
      <c r="M748">
        <v>36</v>
      </c>
      <c r="N748">
        <v>0</v>
      </c>
    </row>
    <row r="749" spans="1:14">
      <c r="A749" t="s">
        <v>4062</v>
      </c>
      <c r="B749" t="s">
        <v>12301</v>
      </c>
      <c r="C749" t="s">
        <v>11393</v>
      </c>
      <c r="D749" t="s">
        <v>11416</v>
      </c>
      <c r="E749" t="s">
        <v>11395</v>
      </c>
      <c r="F749" t="s">
        <v>33</v>
      </c>
      <c r="G749" t="s">
        <v>6936</v>
      </c>
      <c r="H749" t="s">
        <v>11420</v>
      </c>
      <c r="I749">
        <v>3796.9</v>
      </c>
      <c r="K749" t="s">
        <v>53</v>
      </c>
      <c r="L749" t="s">
        <v>11466</v>
      </c>
      <c r="M749">
        <v>12</v>
      </c>
      <c r="N749">
        <v>1</v>
      </c>
    </row>
    <row r="750" spans="1:14">
      <c r="A750" t="s">
        <v>4660</v>
      </c>
      <c r="B750" t="s">
        <v>12302</v>
      </c>
      <c r="C750" t="s">
        <v>11429</v>
      </c>
      <c r="D750" t="s">
        <v>11394</v>
      </c>
      <c r="E750" t="s">
        <v>11395</v>
      </c>
      <c r="F750" t="s">
        <v>100</v>
      </c>
      <c r="G750" t="s">
        <v>12303</v>
      </c>
      <c r="H750" t="s">
        <v>11402</v>
      </c>
      <c r="I750">
        <v>878.9</v>
      </c>
      <c r="J750">
        <v>64</v>
      </c>
      <c r="K750" t="s">
        <v>53</v>
      </c>
      <c r="L750" t="s">
        <v>11466</v>
      </c>
      <c r="M750">
        <v>24</v>
      </c>
      <c r="N750">
        <v>0</v>
      </c>
    </row>
    <row r="751" spans="1:14">
      <c r="A751" t="s">
        <v>5076</v>
      </c>
      <c r="B751" t="s">
        <v>12304</v>
      </c>
      <c r="C751" t="s">
        <v>11393</v>
      </c>
      <c r="D751" t="s">
        <v>11416</v>
      </c>
      <c r="E751" t="s">
        <v>11395</v>
      </c>
      <c r="F751" t="s">
        <v>100</v>
      </c>
      <c r="G751" t="s">
        <v>2050</v>
      </c>
      <c r="H751" t="s">
        <v>11420</v>
      </c>
      <c r="I751">
        <v>3549.8</v>
      </c>
      <c r="K751" t="s">
        <v>53</v>
      </c>
      <c r="L751" t="s">
        <v>11427</v>
      </c>
      <c r="M751">
        <v>12</v>
      </c>
      <c r="N751">
        <v>1</v>
      </c>
    </row>
    <row r="752" spans="1:14">
      <c r="A752" t="s">
        <v>1652</v>
      </c>
      <c r="B752" t="s">
        <v>12305</v>
      </c>
      <c r="C752" t="s">
        <v>11405</v>
      </c>
      <c r="D752" t="s">
        <v>11416</v>
      </c>
      <c r="E752" t="s">
        <v>11395</v>
      </c>
      <c r="F752" t="s">
        <v>100</v>
      </c>
      <c r="G752" t="s">
        <v>4091</v>
      </c>
      <c r="H752" t="s">
        <v>11402</v>
      </c>
      <c r="I752">
        <v>2337.4899999999998</v>
      </c>
      <c r="J752">
        <v>37</v>
      </c>
      <c r="K752" t="s">
        <v>19</v>
      </c>
      <c r="L752" t="s">
        <v>11397</v>
      </c>
      <c r="M752">
        <v>36</v>
      </c>
      <c r="N752">
        <v>0</v>
      </c>
    </row>
    <row r="753" spans="1:14">
      <c r="A753" t="s">
        <v>5368</v>
      </c>
      <c r="B753" t="s">
        <v>12306</v>
      </c>
      <c r="C753" t="s">
        <v>11432</v>
      </c>
      <c r="D753" t="s">
        <v>11394</v>
      </c>
      <c r="E753" t="s">
        <v>11413</v>
      </c>
      <c r="F753" t="s">
        <v>42</v>
      </c>
      <c r="G753" t="s">
        <v>1102</v>
      </c>
      <c r="H753" t="s">
        <v>11402</v>
      </c>
      <c r="I753">
        <v>298.39999999999998</v>
      </c>
      <c r="J753">
        <v>15</v>
      </c>
      <c r="K753" t="s">
        <v>19</v>
      </c>
      <c r="L753" t="s">
        <v>11422</v>
      </c>
      <c r="M753">
        <v>12</v>
      </c>
      <c r="N753">
        <v>0</v>
      </c>
    </row>
    <row r="754" spans="1:14">
      <c r="A754" t="s">
        <v>12307</v>
      </c>
      <c r="B754" t="s">
        <v>12308</v>
      </c>
      <c r="C754" t="s">
        <v>11429</v>
      </c>
      <c r="D754" t="s">
        <v>11409</v>
      </c>
      <c r="E754" t="s">
        <v>11395</v>
      </c>
      <c r="F754" t="s">
        <v>58</v>
      </c>
      <c r="G754" t="s">
        <v>1559</v>
      </c>
      <c r="H754" t="s">
        <v>11453</v>
      </c>
      <c r="I754">
        <v>2297.3000000000002</v>
      </c>
      <c r="J754">
        <v>92</v>
      </c>
      <c r="K754" t="s">
        <v>53</v>
      </c>
      <c r="L754" t="s">
        <v>11496</v>
      </c>
      <c r="M754">
        <v>24</v>
      </c>
      <c r="N754">
        <v>0</v>
      </c>
    </row>
    <row r="755" spans="1:14">
      <c r="A755" t="s">
        <v>1950</v>
      </c>
      <c r="B755" t="s">
        <v>12309</v>
      </c>
      <c r="C755" t="s">
        <v>11439</v>
      </c>
      <c r="D755" t="s">
        <v>11416</v>
      </c>
      <c r="E755" t="s">
        <v>11395</v>
      </c>
      <c r="F755" t="s">
        <v>25</v>
      </c>
      <c r="G755" t="s">
        <v>5931</v>
      </c>
      <c r="H755" t="s">
        <v>11402</v>
      </c>
      <c r="I755">
        <v>1000.85</v>
      </c>
      <c r="J755">
        <v>83</v>
      </c>
      <c r="K755" t="s">
        <v>19</v>
      </c>
      <c r="L755" t="s">
        <v>11406</v>
      </c>
      <c r="M755">
        <v>36</v>
      </c>
      <c r="N755">
        <v>0</v>
      </c>
    </row>
    <row r="756" spans="1:14">
      <c r="A756" t="s">
        <v>10637</v>
      </c>
      <c r="B756" t="s">
        <v>12310</v>
      </c>
      <c r="C756" t="s">
        <v>11393</v>
      </c>
      <c r="D756" t="s">
        <v>11424</v>
      </c>
      <c r="E756" t="s">
        <v>11413</v>
      </c>
      <c r="F756" t="s">
        <v>25</v>
      </c>
      <c r="G756" t="s">
        <v>540</v>
      </c>
      <c r="H756" t="s">
        <v>11453</v>
      </c>
      <c r="I756">
        <v>551.59</v>
      </c>
      <c r="J756">
        <v>48</v>
      </c>
      <c r="K756" t="s">
        <v>19</v>
      </c>
      <c r="L756" t="s">
        <v>11414</v>
      </c>
      <c r="M756">
        <v>36</v>
      </c>
      <c r="N756">
        <v>0</v>
      </c>
    </row>
    <row r="757" spans="1:14">
      <c r="A757" t="s">
        <v>3037</v>
      </c>
      <c r="B757" t="s">
        <v>12311</v>
      </c>
      <c r="C757" t="s">
        <v>11393</v>
      </c>
      <c r="D757" t="s">
        <v>11424</v>
      </c>
      <c r="E757" t="s">
        <v>11413</v>
      </c>
      <c r="F757" t="s">
        <v>100</v>
      </c>
      <c r="G757" t="s">
        <v>658</v>
      </c>
      <c r="H757" t="s">
        <v>11420</v>
      </c>
      <c r="I757">
        <v>680.92</v>
      </c>
      <c r="K757" t="s">
        <v>19</v>
      </c>
      <c r="L757" t="s">
        <v>11435</v>
      </c>
      <c r="M757">
        <v>12</v>
      </c>
      <c r="N757">
        <v>1</v>
      </c>
    </row>
    <row r="758" spans="1:14">
      <c r="A758" t="s">
        <v>5477</v>
      </c>
      <c r="B758" t="s">
        <v>12312</v>
      </c>
      <c r="C758" t="s">
        <v>11419</v>
      </c>
      <c r="D758" t="s">
        <v>11409</v>
      </c>
      <c r="E758" t="s">
        <v>11395</v>
      </c>
      <c r="F758" t="s">
        <v>25</v>
      </c>
      <c r="G758" t="s">
        <v>4968</v>
      </c>
      <c r="H758" t="s">
        <v>11396</v>
      </c>
      <c r="I758">
        <v>3735.26</v>
      </c>
      <c r="K758" t="s">
        <v>53</v>
      </c>
      <c r="L758" t="s">
        <v>11403</v>
      </c>
      <c r="M758">
        <v>24</v>
      </c>
      <c r="N758">
        <v>1</v>
      </c>
    </row>
    <row r="759" spans="1:14">
      <c r="A759" t="s">
        <v>1181</v>
      </c>
      <c r="B759" t="s">
        <v>12313</v>
      </c>
      <c r="C759" t="s">
        <v>11399</v>
      </c>
      <c r="D759" t="s">
        <v>11400</v>
      </c>
      <c r="E759" t="s">
        <v>11395</v>
      </c>
      <c r="F759" t="s">
        <v>25</v>
      </c>
      <c r="G759" t="s">
        <v>12314</v>
      </c>
      <c r="H759" t="s">
        <v>11396</v>
      </c>
      <c r="I759">
        <v>2212.89</v>
      </c>
      <c r="K759" t="s">
        <v>53</v>
      </c>
      <c r="L759" t="s">
        <v>11496</v>
      </c>
      <c r="M759">
        <v>24</v>
      </c>
      <c r="N759">
        <v>1</v>
      </c>
    </row>
    <row r="760" spans="1:14">
      <c r="A760" t="s">
        <v>3176</v>
      </c>
      <c r="B760" t="s">
        <v>12315</v>
      </c>
      <c r="C760" t="s">
        <v>11419</v>
      </c>
      <c r="D760" t="s">
        <v>11409</v>
      </c>
      <c r="E760" t="s">
        <v>11401</v>
      </c>
      <c r="F760" t="s">
        <v>33</v>
      </c>
      <c r="G760" t="s">
        <v>2551</v>
      </c>
      <c r="H760" t="s">
        <v>11402</v>
      </c>
      <c r="I760">
        <v>7534.93</v>
      </c>
      <c r="J760">
        <v>56</v>
      </c>
      <c r="K760" t="s">
        <v>37</v>
      </c>
      <c r="L760" t="s">
        <v>11437</v>
      </c>
      <c r="M760">
        <v>36</v>
      </c>
      <c r="N760">
        <v>0</v>
      </c>
    </row>
    <row r="761" spans="1:14">
      <c r="A761" t="s">
        <v>575</v>
      </c>
      <c r="B761" t="s">
        <v>12316</v>
      </c>
      <c r="C761" t="s">
        <v>11439</v>
      </c>
      <c r="D761" t="s">
        <v>11416</v>
      </c>
      <c r="E761" t="s">
        <v>11395</v>
      </c>
      <c r="F761" t="s">
        <v>58</v>
      </c>
      <c r="G761" t="s">
        <v>12317</v>
      </c>
      <c r="H761" t="s">
        <v>11453</v>
      </c>
      <c r="I761">
        <v>1107.8599999999999</v>
      </c>
      <c r="J761">
        <v>4</v>
      </c>
      <c r="K761" t="s">
        <v>53</v>
      </c>
      <c r="L761" t="s">
        <v>11397</v>
      </c>
      <c r="M761">
        <v>24</v>
      </c>
      <c r="N761">
        <v>0</v>
      </c>
    </row>
    <row r="762" spans="1:14">
      <c r="A762" t="s">
        <v>9616</v>
      </c>
      <c r="B762" t="s">
        <v>12318</v>
      </c>
      <c r="C762" t="s">
        <v>11412</v>
      </c>
      <c r="D762" t="s">
        <v>11424</v>
      </c>
      <c r="E762" t="s">
        <v>11413</v>
      </c>
      <c r="F762" t="s">
        <v>33</v>
      </c>
      <c r="G762" t="s">
        <v>4190</v>
      </c>
      <c r="H762" t="s">
        <v>11453</v>
      </c>
      <c r="I762">
        <v>549.55999999999995</v>
      </c>
      <c r="J762">
        <v>63</v>
      </c>
      <c r="K762" t="s">
        <v>19</v>
      </c>
      <c r="L762" t="s">
        <v>11430</v>
      </c>
      <c r="M762">
        <v>36</v>
      </c>
      <c r="N762">
        <v>0</v>
      </c>
    </row>
    <row r="763" spans="1:14">
      <c r="A763" t="s">
        <v>11313</v>
      </c>
      <c r="B763" t="s">
        <v>12319</v>
      </c>
      <c r="C763" t="s">
        <v>11429</v>
      </c>
      <c r="D763" t="s">
        <v>11400</v>
      </c>
      <c r="E763" t="s">
        <v>11395</v>
      </c>
      <c r="F763" t="s">
        <v>33</v>
      </c>
      <c r="G763" t="s">
        <v>12320</v>
      </c>
      <c r="H763" t="s">
        <v>11402</v>
      </c>
      <c r="I763">
        <v>2003.58</v>
      </c>
      <c r="K763" t="s">
        <v>53</v>
      </c>
      <c r="L763" t="s">
        <v>11414</v>
      </c>
      <c r="M763">
        <v>24</v>
      </c>
      <c r="N763">
        <v>0</v>
      </c>
    </row>
    <row r="764" spans="1:14">
      <c r="A764" t="s">
        <v>1963</v>
      </c>
      <c r="B764" t="s">
        <v>12321</v>
      </c>
      <c r="C764" t="s">
        <v>11419</v>
      </c>
      <c r="D764" t="s">
        <v>11416</v>
      </c>
      <c r="E764" t="s">
        <v>11413</v>
      </c>
      <c r="F764" t="s">
        <v>58</v>
      </c>
      <c r="G764" t="s">
        <v>936</v>
      </c>
      <c r="H764" t="s">
        <v>11402</v>
      </c>
      <c r="I764">
        <v>674.93</v>
      </c>
      <c r="J764">
        <v>37</v>
      </c>
      <c r="K764" t="s">
        <v>19</v>
      </c>
      <c r="L764" t="s">
        <v>11403</v>
      </c>
      <c r="M764">
        <v>36</v>
      </c>
      <c r="N764">
        <v>0</v>
      </c>
    </row>
    <row r="765" spans="1:14">
      <c r="A765" t="s">
        <v>6984</v>
      </c>
      <c r="B765" t="s">
        <v>12322</v>
      </c>
      <c r="C765" t="s">
        <v>11393</v>
      </c>
      <c r="D765" t="s">
        <v>11424</v>
      </c>
      <c r="E765" t="s">
        <v>11395</v>
      </c>
      <c r="F765" t="s">
        <v>58</v>
      </c>
      <c r="G765" t="s">
        <v>2946</v>
      </c>
      <c r="H765" t="s">
        <v>11396</v>
      </c>
      <c r="I765">
        <v>3781.79</v>
      </c>
      <c r="J765">
        <v>64</v>
      </c>
      <c r="K765" t="s">
        <v>53</v>
      </c>
      <c r="L765" t="s">
        <v>11425</v>
      </c>
      <c r="M765">
        <v>36</v>
      </c>
      <c r="N765">
        <v>1</v>
      </c>
    </row>
    <row r="766" spans="1:14">
      <c r="A766" t="s">
        <v>1716</v>
      </c>
      <c r="B766" t="s">
        <v>12323</v>
      </c>
      <c r="C766" t="s">
        <v>11429</v>
      </c>
      <c r="D766" t="s">
        <v>11409</v>
      </c>
      <c r="E766" t="s">
        <v>11395</v>
      </c>
      <c r="F766" t="s">
        <v>25</v>
      </c>
      <c r="G766" t="s">
        <v>12324</v>
      </c>
      <c r="H766" t="s">
        <v>11402</v>
      </c>
      <c r="I766">
        <v>1634.82</v>
      </c>
      <c r="J766">
        <v>42</v>
      </c>
      <c r="K766" t="s">
        <v>53</v>
      </c>
      <c r="L766" t="s">
        <v>11444</v>
      </c>
      <c r="M766">
        <v>12</v>
      </c>
      <c r="N766">
        <v>0</v>
      </c>
    </row>
    <row r="767" spans="1:14">
      <c r="A767" t="s">
        <v>1799</v>
      </c>
      <c r="B767" t="s">
        <v>12325</v>
      </c>
      <c r="C767" t="s">
        <v>11434</v>
      </c>
      <c r="D767" t="s">
        <v>11394</v>
      </c>
      <c r="E767" t="s">
        <v>11413</v>
      </c>
      <c r="F767" t="s">
        <v>33</v>
      </c>
      <c r="G767" t="s">
        <v>7714</v>
      </c>
      <c r="H767" t="s">
        <v>11453</v>
      </c>
      <c r="I767">
        <v>733.03</v>
      </c>
      <c r="J767">
        <v>89</v>
      </c>
      <c r="K767" t="s">
        <v>19</v>
      </c>
      <c r="L767" t="s">
        <v>11397</v>
      </c>
      <c r="M767">
        <v>12</v>
      </c>
      <c r="N767">
        <v>0</v>
      </c>
    </row>
    <row r="768" spans="1:14">
      <c r="A768" t="s">
        <v>5082</v>
      </c>
      <c r="B768" t="s">
        <v>12326</v>
      </c>
      <c r="C768" t="s">
        <v>11429</v>
      </c>
      <c r="D768" t="s">
        <v>11400</v>
      </c>
      <c r="E768" t="s">
        <v>11395</v>
      </c>
      <c r="F768" t="s">
        <v>58</v>
      </c>
      <c r="G768" t="s">
        <v>8275</v>
      </c>
      <c r="H768" t="s">
        <v>11453</v>
      </c>
      <c r="I768">
        <v>1665.63</v>
      </c>
      <c r="K768" t="s">
        <v>19</v>
      </c>
      <c r="L768" t="s">
        <v>11414</v>
      </c>
      <c r="M768">
        <v>12</v>
      </c>
      <c r="N768">
        <v>0</v>
      </c>
    </row>
    <row r="769" spans="1:14">
      <c r="A769" t="s">
        <v>7608</v>
      </c>
      <c r="B769" t="s">
        <v>12327</v>
      </c>
      <c r="C769" t="s">
        <v>11432</v>
      </c>
      <c r="D769" t="s">
        <v>11409</v>
      </c>
      <c r="E769" t="s">
        <v>11413</v>
      </c>
      <c r="F769" t="s">
        <v>25</v>
      </c>
      <c r="G769" t="s">
        <v>738</v>
      </c>
      <c r="H769" t="s">
        <v>11453</v>
      </c>
      <c r="I769">
        <v>115.01</v>
      </c>
      <c r="K769" t="s">
        <v>19</v>
      </c>
      <c r="L769" t="s">
        <v>11425</v>
      </c>
      <c r="M769">
        <v>36</v>
      </c>
      <c r="N769">
        <v>0</v>
      </c>
    </row>
    <row r="770" spans="1:14">
      <c r="A770" t="s">
        <v>3731</v>
      </c>
      <c r="B770" t="s">
        <v>12328</v>
      </c>
      <c r="C770" t="s">
        <v>11399</v>
      </c>
      <c r="D770" t="s">
        <v>11400</v>
      </c>
      <c r="E770" t="s">
        <v>11401</v>
      </c>
      <c r="F770" t="s">
        <v>42</v>
      </c>
      <c r="G770" t="s">
        <v>1258</v>
      </c>
      <c r="H770" t="s">
        <v>11402</v>
      </c>
      <c r="I770">
        <v>5753.32</v>
      </c>
      <c r="K770" t="s">
        <v>37</v>
      </c>
      <c r="L770" t="s">
        <v>11466</v>
      </c>
      <c r="M770">
        <v>24</v>
      </c>
      <c r="N770">
        <v>0</v>
      </c>
    </row>
    <row r="771" spans="1:14">
      <c r="A771" t="s">
        <v>2544</v>
      </c>
      <c r="B771" t="s">
        <v>12329</v>
      </c>
      <c r="C771" t="s">
        <v>11429</v>
      </c>
      <c r="D771" t="s">
        <v>11424</v>
      </c>
      <c r="E771" t="s">
        <v>11413</v>
      </c>
      <c r="F771" t="s">
        <v>25</v>
      </c>
      <c r="G771" t="s">
        <v>6304</v>
      </c>
      <c r="H771" t="s">
        <v>11453</v>
      </c>
      <c r="I771">
        <v>266.72000000000003</v>
      </c>
      <c r="J771">
        <v>11</v>
      </c>
      <c r="K771" t="s">
        <v>19</v>
      </c>
      <c r="L771" t="s">
        <v>11441</v>
      </c>
      <c r="M771">
        <v>36</v>
      </c>
      <c r="N771">
        <v>0</v>
      </c>
    </row>
    <row r="772" spans="1:14">
      <c r="A772" t="s">
        <v>5236</v>
      </c>
      <c r="B772" t="s">
        <v>12330</v>
      </c>
      <c r="C772" t="s">
        <v>11439</v>
      </c>
      <c r="D772" t="s">
        <v>11400</v>
      </c>
      <c r="E772" t="s">
        <v>11395</v>
      </c>
      <c r="F772" t="s">
        <v>58</v>
      </c>
      <c r="G772" t="s">
        <v>12331</v>
      </c>
      <c r="H772" t="s">
        <v>11420</v>
      </c>
      <c r="I772">
        <v>3400.39</v>
      </c>
      <c r="K772" t="s">
        <v>19</v>
      </c>
      <c r="L772" t="s">
        <v>11496</v>
      </c>
      <c r="M772">
        <v>24</v>
      </c>
      <c r="N772">
        <v>1</v>
      </c>
    </row>
    <row r="773" spans="1:14">
      <c r="A773" t="s">
        <v>757</v>
      </c>
      <c r="B773" t="s">
        <v>12332</v>
      </c>
      <c r="C773" t="s">
        <v>11434</v>
      </c>
      <c r="D773" t="s">
        <v>11400</v>
      </c>
      <c r="E773" t="s">
        <v>11395</v>
      </c>
      <c r="F773" t="s">
        <v>33</v>
      </c>
      <c r="G773" t="s">
        <v>3351</v>
      </c>
      <c r="H773" t="s">
        <v>11402</v>
      </c>
      <c r="I773">
        <v>2904.27</v>
      </c>
      <c r="K773" t="s">
        <v>19</v>
      </c>
      <c r="L773" t="s">
        <v>11425</v>
      </c>
      <c r="M773">
        <v>12</v>
      </c>
      <c r="N773">
        <v>0</v>
      </c>
    </row>
    <row r="774" spans="1:14">
      <c r="A774" t="s">
        <v>12333</v>
      </c>
      <c r="B774" t="s">
        <v>12334</v>
      </c>
      <c r="C774" t="s">
        <v>11434</v>
      </c>
      <c r="D774" t="s">
        <v>11416</v>
      </c>
      <c r="E774" t="s">
        <v>11401</v>
      </c>
      <c r="F774" t="s">
        <v>42</v>
      </c>
      <c r="G774" t="s">
        <v>1132</v>
      </c>
      <c r="H774" t="s">
        <v>11402</v>
      </c>
      <c r="I774">
        <v>11719.68</v>
      </c>
      <c r="J774">
        <v>83</v>
      </c>
      <c r="K774" t="s">
        <v>53</v>
      </c>
      <c r="L774" t="s">
        <v>11410</v>
      </c>
      <c r="M774">
        <v>36</v>
      </c>
      <c r="N774">
        <v>0</v>
      </c>
    </row>
    <row r="775" spans="1:14">
      <c r="A775" t="s">
        <v>2037</v>
      </c>
      <c r="B775" t="s">
        <v>12335</v>
      </c>
      <c r="C775" t="s">
        <v>11412</v>
      </c>
      <c r="D775" t="s">
        <v>11394</v>
      </c>
      <c r="E775" t="s">
        <v>11395</v>
      </c>
      <c r="F775" t="s">
        <v>25</v>
      </c>
      <c r="G775" t="s">
        <v>1990</v>
      </c>
      <c r="H775" t="s">
        <v>11453</v>
      </c>
      <c r="I775">
        <v>2355.86</v>
      </c>
      <c r="J775">
        <v>10</v>
      </c>
      <c r="K775" t="s">
        <v>53</v>
      </c>
      <c r="L775" t="s">
        <v>11414</v>
      </c>
      <c r="M775">
        <v>12</v>
      </c>
      <c r="N775">
        <v>0</v>
      </c>
    </row>
    <row r="776" spans="1:14">
      <c r="A776" t="s">
        <v>2200</v>
      </c>
      <c r="B776" t="s">
        <v>12336</v>
      </c>
      <c r="C776" t="s">
        <v>11439</v>
      </c>
      <c r="D776" t="s">
        <v>11416</v>
      </c>
      <c r="E776" t="s">
        <v>11395</v>
      </c>
      <c r="F776" t="s">
        <v>58</v>
      </c>
      <c r="G776" t="s">
        <v>609</v>
      </c>
      <c r="H776" t="s">
        <v>11396</v>
      </c>
      <c r="I776">
        <v>914.78</v>
      </c>
      <c r="J776">
        <v>30</v>
      </c>
      <c r="K776" t="s">
        <v>19</v>
      </c>
      <c r="L776" t="s">
        <v>11466</v>
      </c>
      <c r="M776">
        <v>12</v>
      </c>
      <c r="N776">
        <v>1</v>
      </c>
    </row>
    <row r="777" spans="1:14">
      <c r="A777" t="s">
        <v>3492</v>
      </c>
      <c r="B777" t="s">
        <v>12337</v>
      </c>
      <c r="C777" t="s">
        <v>11399</v>
      </c>
      <c r="D777" t="s">
        <v>11424</v>
      </c>
      <c r="E777" t="s">
        <v>11401</v>
      </c>
      <c r="F777" t="s">
        <v>25</v>
      </c>
      <c r="G777" t="s">
        <v>185</v>
      </c>
      <c r="H777" t="s">
        <v>11396</v>
      </c>
      <c r="I777">
        <v>5182.91</v>
      </c>
      <c r="J777">
        <v>35</v>
      </c>
      <c r="K777" t="s">
        <v>53</v>
      </c>
      <c r="L777" t="s">
        <v>11430</v>
      </c>
      <c r="M777">
        <v>12</v>
      </c>
      <c r="N777">
        <v>1</v>
      </c>
    </row>
    <row r="778" spans="1:14">
      <c r="A778" t="s">
        <v>8770</v>
      </c>
      <c r="B778" t="s">
        <v>12338</v>
      </c>
      <c r="C778" t="s">
        <v>11432</v>
      </c>
      <c r="D778" t="s">
        <v>11409</v>
      </c>
      <c r="E778" t="s">
        <v>11413</v>
      </c>
      <c r="F778" t="s">
        <v>58</v>
      </c>
      <c r="G778" t="s">
        <v>2152</v>
      </c>
      <c r="H778" t="s">
        <v>11402</v>
      </c>
      <c r="I778">
        <v>401.76</v>
      </c>
      <c r="J778">
        <v>6</v>
      </c>
      <c r="K778" t="s">
        <v>19</v>
      </c>
      <c r="L778" t="s">
        <v>11425</v>
      </c>
      <c r="M778">
        <v>24</v>
      </c>
      <c r="N778">
        <v>0</v>
      </c>
    </row>
    <row r="779" spans="1:14">
      <c r="A779" t="s">
        <v>3286</v>
      </c>
      <c r="B779" t="s">
        <v>12339</v>
      </c>
      <c r="C779" t="s">
        <v>11429</v>
      </c>
      <c r="D779" t="s">
        <v>11424</v>
      </c>
      <c r="E779" t="s">
        <v>11413</v>
      </c>
      <c r="F779" t="s">
        <v>25</v>
      </c>
      <c r="G779" t="s">
        <v>620</v>
      </c>
      <c r="H779" t="s">
        <v>11402</v>
      </c>
      <c r="I779">
        <v>119.14</v>
      </c>
      <c r="J779">
        <v>92</v>
      </c>
      <c r="K779" t="s">
        <v>19</v>
      </c>
      <c r="L779" t="s">
        <v>11441</v>
      </c>
      <c r="M779">
        <v>36</v>
      </c>
      <c r="N779">
        <v>0</v>
      </c>
    </row>
    <row r="780" spans="1:14">
      <c r="A780" t="s">
        <v>5072</v>
      </c>
      <c r="B780" t="s">
        <v>12340</v>
      </c>
      <c r="C780" t="s">
        <v>11399</v>
      </c>
      <c r="D780" t="s">
        <v>11394</v>
      </c>
      <c r="E780" t="s">
        <v>11395</v>
      </c>
      <c r="F780" t="s">
        <v>100</v>
      </c>
      <c r="G780" t="s">
        <v>8608</v>
      </c>
      <c r="H780" t="s">
        <v>11453</v>
      </c>
      <c r="I780">
        <v>1719.74</v>
      </c>
      <c r="J780">
        <v>68</v>
      </c>
      <c r="K780" t="s">
        <v>19</v>
      </c>
      <c r="L780" t="s">
        <v>11496</v>
      </c>
      <c r="M780">
        <v>24</v>
      </c>
      <c r="N780">
        <v>0</v>
      </c>
    </row>
    <row r="781" spans="1:14">
      <c r="A781" t="s">
        <v>3372</v>
      </c>
      <c r="B781" t="s">
        <v>12341</v>
      </c>
      <c r="C781" t="s">
        <v>11405</v>
      </c>
      <c r="D781" t="s">
        <v>11416</v>
      </c>
      <c r="E781" t="s">
        <v>11401</v>
      </c>
      <c r="F781" t="s">
        <v>58</v>
      </c>
      <c r="G781" t="s">
        <v>6815</v>
      </c>
      <c r="H781" t="s">
        <v>11453</v>
      </c>
      <c r="I781">
        <v>5197.5200000000004</v>
      </c>
      <c r="J781">
        <v>31</v>
      </c>
      <c r="K781" t="s">
        <v>53</v>
      </c>
      <c r="L781" t="s">
        <v>11410</v>
      </c>
      <c r="M781">
        <v>36</v>
      </c>
      <c r="N781">
        <v>0</v>
      </c>
    </row>
    <row r="782" spans="1:14">
      <c r="A782" t="s">
        <v>1855</v>
      </c>
      <c r="B782" t="s">
        <v>12342</v>
      </c>
      <c r="C782" t="s">
        <v>11429</v>
      </c>
      <c r="D782" t="s">
        <v>11424</v>
      </c>
      <c r="E782" t="s">
        <v>11413</v>
      </c>
      <c r="F782" t="s">
        <v>25</v>
      </c>
      <c r="G782" t="s">
        <v>5164</v>
      </c>
      <c r="H782" t="s">
        <v>11396</v>
      </c>
      <c r="I782">
        <v>667.18</v>
      </c>
      <c r="K782" t="s">
        <v>19</v>
      </c>
      <c r="L782" t="s">
        <v>11410</v>
      </c>
      <c r="M782">
        <v>24</v>
      </c>
      <c r="N782">
        <v>1</v>
      </c>
    </row>
    <row r="783" spans="1:14">
      <c r="A783" t="s">
        <v>3113</v>
      </c>
      <c r="B783" t="s">
        <v>12343</v>
      </c>
      <c r="C783" t="s">
        <v>11419</v>
      </c>
      <c r="D783" t="s">
        <v>11409</v>
      </c>
      <c r="E783" t="s">
        <v>11395</v>
      </c>
      <c r="F783" t="s">
        <v>58</v>
      </c>
      <c r="G783" t="s">
        <v>12344</v>
      </c>
      <c r="H783" t="s">
        <v>11402</v>
      </c>
      <c r="I783">
        <v>1947.92</v>
      </c>
      <c r="J783">
        <v>81</v>
      </c>
      <c r="K783" t="s">
        <v>53</v>
      </c>
      <c r="L783" t="s">
        <v>11441</v>
      </c>
      <c r="M783">
        <v>12</v>
      </c>
      <c r="N783">
        <v>0</v>
      </c>
    </row>
    <row r="784" spans="1:14">
      <c r="A784" t="s">
        <v>7465</v>
      </c>
      <c r="B784" t="s">
        <v>12345</v>
      </c>
      <c r="C784" t="s">
        <v>11412</v>
      </c>
      <c r="D784" t="s">
        <v>11424</v>
      </c>
      <c r="E784" t="s">
        <v>11413</v>
      </c>
      <c r="F784" t="s">
        <v>100</v>
      </c>
      <c r="G784" t="s">
        <v>3895</v>
      </c>
      <c r="H784" t="s">
        <v>11402</v>
      </c>
      <c r="I784">
        <v>225.86</v>
      </c>
      <c r="J784">
        <v>98</v>
      </c>
      <c r="K784" t="s">
        <v>19</v>
      </c>
      <c r="L784" t="s">
        <v>11430</v>
      </c>
      <c r="M784">
        <v>12</v>
      </c>
      <c r="N784">
        <v>0</v>
      </c>
    </row>
    <row r="785" spans="1:14">
      <c r="A785" t="s">
        <v>513</v>
      </c>
      <c r="B785" t="s">
        <v>12346</v>
      </c>
      <c r="C785" t="s">
        <v>11393</v>
      </c>
      <c r="D785" t="s">
        <v>11416</v>
      </c>
      <c r="E785" t="s">
        <v>11395</v>
      </c>
      <c r="F785" t="s">
        <v>100</v>
      </c>
      <c r="G785" t="s">
        <v>6504</v>
      </c>
      <c r="H785" t="s">
        <v>11402</v>
      </c>
      <c r="I785">
        <v>923.21</v>
      </c>
      <c r="J785">
        <v>87</v>
      </c>
      <c r="K785" t="s">
        <v>19</v>
      </c>
      <c r="L785" t="s">
        <v>11410</v>
      </c>
      <c r="M785">
        <v>12</v>
      </c>
      <c r="N785">
        <v>0</v>
      </c>
    </row>
    <row r="786" spans="1:14">
      <c r="A786" t="s">
        <v>5057</v>
      </c>
      <c r="B786" t="s">
        <v>12347</v>
      </c>
      <c r="C786" t="s">
        <v>11405</v>
      </c>
      <c r="D786" t="s">
        <v>11394</v>
      </c>
      <c r="E786" t="s">
        <v>11395</v>
      </c>
      <c r="F786" t="s">
        <v>25</v>
      </c>
      <c r="G786" t="s">
        <v>3670</v>
      </c>
      <c r="H786" t="s">
        <v>11420</v>
      </c>
      <c r="I786">
        <v>3543.97</v>
      </c>
      <c r="K786" t="s">
        <v>53</v>
      </c>
      <c r="L786" t="s">
        <v>11435</v>
      </c>
      <c r="M786">
        <v>24</v>
      </c>
      <c r="N786">
        <v>1</v>
      </c>
    </row>
    <row r="787" spans="1:14">
      <c r="A787" t="s">
        <v>819</v>
      </c>
      <c r="B787" t="s">
        <v>12348</v>
      </c>
      <c r="C787" t="s">
        <v>11439</v>
      </c>
      <c r="D787" t="s">
        <v>11409</v>
      </c>
      <c r="E787" t="s">
        <v>11413</v>
      </c>
      <c r="F787" t="s">
        <v>58</v>
      </c>
      <c r="G787" t="s">
        <v>12349</v>
      </c>
      <c r="H787" t="s">
        <v>11402</v>
      </c>
      <c r="I787">
        <v>499.26</v>
      </c>
      <c r="K787" t="s">
        <v>19</v>
      </c>
      <c r="L787" t="s">
        <v>11422</v>
      </c>
      <c r="M787">
        <v>12</v>
      </c>
      <c r="N787">
        <v>0</v>
      </c>
    </row>
    <row r="788" spans="1:14">
      <c r="A788" t="s">
        <v>1417</v>
      </c>
      <c r="B788" t="s">
        <v>12350</v>
      </c>
      <c r="C788" t="s">
        <v>11429</v>
      </c>
      <c r="D788" t="s">
        <v>11424</v>
      </c>
      <c r="E788" t="s">
        <v>11413</v>
      </c>
      <c r="F788" t="s">
        <v>25</v>
      </c>
      <c r="G788" t="s">
        <v>3670</v>
      </c>
      <c r="H788" t="s">
        <v>11420</v>
      </c>
      <c r="I788">
        <v>429.48</v>
      </c>
      <c r="J788">
        <v>37</v>
      </c>
      <c r="K788" t="s">
        <v>19</v>
      </c>
      <c r="L788" t="s">
        <v>11397</v>
      </c>
      <c r="M788">
        <v>12</v>
      </c>
      <c r="N788">
        <v>1</v>
      </c>
    </row>
    <row r="789" spans="1:14">
      <c r="A789" t="s">
        <v>7362</v>
      </c>
      <c r="B789" t="s">
        <v>12351</v>
      </c>
      <c r="C789" t="s">
        <v>11393</v>
      </c>
      <c r="D789" t="s">
        <v>11400</v>
      </c>
      <c r="E789" t="s">
        <v>11395</v>
      </c>
      <c r="F789" t="s">
        <v>58</v>
      </c>
      <c r="G789" t="s">
        <v>2425</v>
      </c>
      <c r="H789" t="s">
        <v>11396</v>
      </c>
      <c r="I789">
        <v>2434.5500000000002</v>
      </c>
      <c r="J789">
        <v>99</v>
      </c>
      <c r="K789" t="s">
        <v>19</v>
      </c>
      <c r="L789" t="s">
        <v>11437</v>
      </c>
      <c r="M789">
        <v>24</v>
      </c>
      <c r="N789">
        <v>1</v>
      </c>
    </row>
    <row r="790" spans="1:14">
      <c r="A790" t="s">
        <v>2769</v>
      </c>
      <c r="B790" t="s">
        <v>12352</v>
      </c>
      <c r="C790" t="s">
        <v>11399</v>
      </c>
      <c r="D790" t="s">
        <v>11416</v>
      </c>
      <c r="E790" t="s">
        <v>11395</v>
      </c>
      <c r="F790" t="s">
        <v>42</v>
      </c>
      <c r="G790" t="s">
        <v>2511</v>
      </c>
      <c r="H790" t="s">
        <v>11402</v>
      </c>
      <c r="I790">
        <v>1047.4000000000001</v>
      </c>
      <c r="K790" t="s">
        <v>19</v>
      </c>
      <c r="L790" t="s">
        <v>11425</v>
      </c>
      <c r="M790">
        <v>36</v>
      </c>
      <c r="N790">
        <v>0</v>
      </c>
    </row>
    <row r="791" spans="1:14">
      <c r="A791" t="s">
        <v>1407</v>
      </c>
      <c r="B791" t="s">
        <v>12353</v>
      </c>
      <c r="C791" t="s">
        <v>11439</v>
      </c>
      <c r="D791" t="s">
        <v>11394</v>
      </c>
      <c r="E791" t="s">
        <v>11395</v>
      </c>
      <c r="F791" t="s">
        <v>100</v>
      </c>
      <c r="G791" t="s">
        <v>718</v>
      </c>
      <c r="H791" t="s">
        <v>11402</v>
      </c>
      <c r="I791">
        <v>1814.21</v>
      </c>
      <c r="J791">
        <v>24</v>
      </c>
      <c r="K791" t="s">
        <v>19</v>
      </c>
      <c r="L791" t="s">
        <v>11435</v>
      </c>
      <c r="M791">
        <v>24</v>
      </c>
      <c r="N791">
        <v>0</v>
      </c>
    </row>
    <row r="792" spans="1:14">
      <c r="A792" t="s">
        <v>9584</v>
      </c>
      <c r="B792" t="s">
        <v>12354</v>
      </c>
      <c r="C792" t="s">
        <v>11434</v>
      </c>
      <c r="D792" t="s">
        <v>11416</v>
      </c>
      <c r="E792" t="s">
        <v>11413</v>
      </c>
      <c r="F792" t="s">
        <v>42</v>
      </c>
      <c r="G792" t="s">
        <v>63</v>
      </c>
      <c r="H792" t="s">
        <v>11402</v>
      </c>
      <c r="I792">
        <v>268.73</v>
      </c>
      <c r="J792">
        <v>93</v>
      </c>
      <c r="K792" t="s">
        <v>19</v>
      </c>
      <c r="L792" t="s">
        <v>11397</v>
      </c>
      <c r="M792">
        <v>12</v>
      </c>
      <c r="N792">
        <v>0</v>
      </c>
    </row>
    <row r="793" spans="1:14">
      <c r="A793" t="s">
        <v>2209</v>
      </c>
      <c r="B793" t="s">
        <v>12355</v>
      </c>
      <c r="C793" t="s">
        <v>11439</v>
      </c>
      <c r="D793" t="s">
        <v>11394</v>
      </c>
      <c r="E793" t="s">
        <v>11395</v>
      </c>
      <c r="F793" t="s">
        <v>25</v>
      </c>
      <c r="G793" t="s">
        <v>8823</v>
      </c>
      <c r="H793" t="s">
        <v>11402</v>
      </c>
      <c r="I793">
        <v>3316.17</v>
      </c>
      <c r="J793">
        <v>29</v>
      </c>
      <c r="K793" t="s">
        <v>53</v>
      </c>
      <c r="L793" t="s">
        <v>11425</v>
      </c>
      <c r="M793">
        <v>12</v>
      </c>
      <c r="N793">
        <v>0</v>
      </c>
    </row>
    <row r="794" spans="1:14">
      <c r="A794" t="s">
        <v>1073</v>
      </c>
      <c r="B794" t="s">
        <v>12356</v>
      </c>
      <c r="C794" t="s">
        <v>11432</v>
      </c>
      <c r="D794" t="s">
        <v>11400</v>
      </c>
      <c r="E794" t="s">
        <v>11413</v>
      </c>
      <c r="F794" t="s">
        <v>33</v>
      </c>
      <c r="G794" t="s">
        <v>4355</v>
      </c>
      <c r="H794" t="s">
        <v>11402</v>
      </c>
      <c r="I794">
        <v>319.69</v>
      </c>
      <c r="J794">
        <v>10</v>
      </c>
      <c r="K794" t="s">
        <v>19</v>
      </c>
      <c r="L794" t="s">
        <v>11430</v>
      </c>
      <c r="M794">
        <v>36</v>
      </c>
      <c r="N794">
        <v>0</v>
      </c>
    </row>
    <row r="795" spans="1:14">
      <c r="A795" t="s">
        <v>1503</v>
      </c>
      <c r="B795" t="s">
        <v>12357</v>
      </c>
      <c r="C795" t="s">
        <v>11405</v>
      </c>
      <c r="D795" t="s">
        <v>11416</v>
      </c>
      <c r="E795" t="s">
        <v>11413</v>
      </c>
      <c r="F795" t="s">
        <v>42</v>
      </c>
      <c r="G795" t="s">
        <v>651</v>
      </c>
      <c r="H795" t="s">
        <v>11402</v>
      </c>
      <c r="I795">
        <v>635.86</v>
      </c>
      <c r="J795">
        <v>91</v>
      </c>
      <c r="K795" t="s">
        <v>19</v>
      </c>
      <c r="L795" t="s">
        <v>11444</v>
      </c>
      <c r="M795">
        <v>12</v>
      </c>
      <c r="N795">
        <v>0</v>
      </c>
    </row>
    <row r="796" spans="1:14">
      <c r="A796" t="s">
        <v>488</v>
      </c>
      <c r="B796" t="s">
        <v>12358</v>
      </c>
      <c r="C796" t="s">
        <v>11399</v>
      </c>
      <c r="D796" t="s">
        <v>11416</v>
      </c>
      <c r="E796" t="s">
        <v>11395</v>
      </c>
      <c r="F796" t="s">
        <v>58</v>
      </c>
      <c r="G796" t="s">
        <v>3932</v>
      </c>
      <c r="H796" t="s">
        <v>11402</v>
      </c>
      <c r="I796">
        <v>2041.97</v>
      </c>
      <c r="J796">
        <v>54</v>
      </c>
      <c r="K796" t="s">
        <v>19</v>
      </c>
      <c r="L796" t="s">
        <v>11425</v>
      </c>
      <c r="M796">
        <v>12</v>
      </c>
      <c r="N796">
        <v>0</v>
      </c>
    </row>
    <row r="797" spans="1:14">
      <c r="A797" t="s">
        <v>895</v>
      </c>
      <c r="B797" t="s">
        <v>12359</v>
      </c>
      <c r="C797" t="s">
        <v>11412</v>
      </c>
      <c r="D797" t="s">
        <v>11424</v>
      </c>
      <c r="E797" t="s">
        <v>11413</v>
      </c>
      <c r="F797" t="s">
        <v>25</v>
      </c>
      <c r="G797" t="s">
        <v>2560</v>
      </c>
      <c r="H797" t="s">
        <v>11402</v>
      </c>
      <c r="I797">
        <v>605.53</v>
      </c>
      <c r="J797">
        <v>9</v>
      </c>
      <c r="K797" t="s">
        <v>19</v>
      </c>
      <c r="L797" t="s">
        <v>11406</v>
      </c>
      <c r="M797">
        <v>24</v>
      </c>
      <c r="N797">
        <v>0</v>
      </c>
    </row>
    <row r="798" spans="1:14">
      <c r="A798" t="s">
        <v>2355</v>
      </c>
      <c r="B798" t="s">
        <v>12360</v>
      </c>
      <c r="C798" t="s">
        <v>11432</v>
      </c>
      <c r="D798" t="s">
        <v>11424</v>
      </c>
      <c r="E798" t="s">
        <v>11395</v>
      </c>
      <c r="F798" t="s">
        <v>42</v>
      </c>
      <c r="G798" t="s">
        <v>594</v>
      </c>
      <c r="H798" t="s">
        <v>11402</v>
      </c>
      <c r="I798">
        <v>3251.06</v>
      </c>
      <c r="K798" t="s">
        <v>53</v>
      </c>
      <c r="L798" t="s">
        <v>11397</v>
      </c>
      <c r="M798">
        <v>36</v>
      </c>
      <c r="N798">
        <v>0</v>
      </c>
    </row>
    <row r="799" spans="1:14">
      <c r="A799" t="s">
        <v>1024</v>
      </c>
      <c r="B799" t="s">
        <v>12361</v>
      </c>
      <c r="C799" t="s">
        <v>11432</v>
      </c>
      <c r="D799" t="s">
        <v>11424</v>
      </c>
      <c r="E799" t="s">
        <v>11413</v>
      </c>
      <c r="F799" t="s">
        <v>42</v>
      </c>
      <c r="G799" t="s">
        <v>1479</v>
      </c>
      <c r="H799" t="s">
        <v>11420</v>
      </c>
      <c r="I799">
        <v>761.34</v>
      </c>
      <c r="J799">
        <v>12</v>
      </c>
      <c r="K799" t="s">
        <v>19</v>
      </c>
      <c r="L799" t="s">
        <v>11410</v>
      </c>
      <c r="M799">
        <v>12</v>
      </c>
      <c r="N799">
        <v>1</v>
      </c>
    </row>
    <row r="800" spans="1:14">
      <c r="A800" t="s">
        <v>12362</v>
      </c>
      <c r="B800" t="s">
        <v>12363</v>
      </c>
      <c r="C800" t="s">
        <v>11439</v>
      </c>
      <c r="D800" t="s">
        <v>11400</v>
      </c>
      <c r="E800" t="s">
        <v>11395</v>
      </c>
      <c r="F800" t="s">
        <v>100</v>
      </c>
      <c r="G800" t="s">
        <v>1718</v>
      </c>
      <c r="H800" t="s">
        <v>11402</v>
      </c>
      <c r="I800">
        <v>2029.02</v>
      </c>
      <c r="J800">
        <v>96</v>
      </c>
      <c r="K800" t="s">
        <v>53</v>
      </c>
      <c r="L800" t="s">
        <v>11460</v>
      </c>
      <c r="M800">
        <v>36</v>
      </c>
      <c r="N800">
        <v>0</v>
      </c>
    </row>
    <row r="801" spans="1:14">
      <c r="A801" t="s">
        <v>11274</v>
      </c>
      <c r="B801" t="s">
        <v>12364</v>
      </c>
      <c r="C801" t="s">
        <v>11405</v>
      </c>
      <c r="D801" t="s">
        <v>11409</v>
      </c>
      <c r="E801" t="s">
        <v>11413</v>
      </c>
      <c r="F801" t="s">
        <v>100</v>
      </c>
      <c r="G801" t="s">
        <v>1318</v>
      </c>
      <c r="H801" t="s">
        <v>11420</v>
      </c>
      <c r="I801">
        <v>169.63</v>
      </c>
      <c r="J801">
        <v>36</v>
      </c>
      <c r="K801" t="s">
        <v>19</v>
      </c>
      <c r="L801" t="s">
        <v>11487</v>
      </c>
      <c r="M801">
        <v>24</v>
      </c>
      <c r="N801">
        <v>1</v>
      </c>
    </row>
    <row r="802" spans="1:14">
      <c r="A802" t="s">
        <v>2534</v>
      </c>
      <c r="B802" t="s">
        <v>12365</v>
      </c>
      <c r="C802" t="s">
        <v>11393</v>
      </c>
      <c r="D802" t="s">
        <v>11424</v>
      </c>
      <c r="E802" t="s">
        <v>11395</v>
      </c>
      <c r="F802" t="s">
        <v>25</v>
      </c>
      <c r="G802" t="s">
        <v>4355</v>
      </c>
      <c r="H802" t="s">
        <v>11453</v>
      </c>
      <c r="I802">
        <v>2932.59</v>
      </c>
      <c r="K802" t="s">
        <v>53</v>
      </c>
      <c r="L802" t="s">
        <v>11427</v>
      </c>
      <c r="M802">
        <v>36</v>
      </c>
      <c r="N802">
        <v>0</v>
      </c>
    </row>
    <row r="803" spans="1:14">
      <c r="A803" t="s">
        <v>261</v>
      </c>
      <c r="B803" t="s">
        <v>11802</v>
      </c>
      <c r="C803" t="s">
        <v>11439</v>
      </c>
      <c r="D803" t="s">
        <v>11400</v>
      </c>
      <c r="E803" t="s">
        <v>11395</v>
      </c>
      <c r="F803" t="s">
        <v>33</v>
      </c>
      <c r="G803" t="s">
        <v>12366</v>
      </c>
      <c r="H803" t="s">
        <v>11396</v>
      </c>
      <c r="I803">
        <v>1982.53</v>
      </c>
      <c r="K803" t="s">
        <v>19</v>
      </c>
      <c r="L803" t="s">
        <v>11406</v>
      </c>
      <c r="M803">
        <v>36</v>
      </c>
      <c r="N803">
        <v>1</v>
      </c>
    </row>
    <row r="804" spans="1:14">
      <c r="A804" t="s">
        <v>7512</v>
      </c>
      <c r="B804" t="s">
        <v>12367</v>
      </c>
      <c r="C804" t="s">
        <v>11419</v>
      </c>
      <c r="D804" t="s">
        <v>11424</v>
      </c>
      <c r="E804" t="s">
        <v>11395</v>
      </c>
      <c r="F804" t="s">
        <v>58</v>
      </c>
      <c r="G804" t="s">
        <v>7035</v>
      </c>
      <c r="H804" t="s">
        <v>11396</v>
      </c>
      <c r="I804">
        <v>2222.1</v>
      </c>
      <c r="J804">
        <v>55</v>
      </c>
      <c r="K804" t="s">
        <v>53</v>
      </c>
      <c r="L804" t="s">
        <v>11444</v>
      </c>
      <c r="M804">
        <v>24</v>
      </c>
      <c r="N804">
        <v>1</v>
      </c>
    </row>
    <row r="805" spans="1:14">
      <c r="A805" t="s">
        <v>4531</v>
      </c>
      <c r="B805" t="s">
        <v>12368</v>
      </c>
      <c r="C805" t="s">
        <v>11412</v>
      </c>
      <c r="D805" t="s">
        <v>11424</v>
      </c>
      <c r="E805" t="s">
        <v>11413</v>
      </c>
      <c r="F805" t="s">
        <v>58</v>
      </c>
      <c r="G805" t="s">
        <v>12369</v>
      </c>
      <c r="H805" t="s">
        <v>11420</v>
      </c>
      <c r="I805">
        <v>328.98</v>
      </c>
      <c r="J805">
        <v>64</v>
      </c>
      <c r="K805" t="s">
        <v>19</v>
      </c>
      <c r="L805" t="s">
        <v>11414</v>
      </c>
      <c r="M805">
        <v>36</v>
      </c>
      <c r="N805">
        <v>1</v>
      </c>
    </row>
    <row r="806" spans="1:14">
      <c r="A806" t="s">
        <v>3543</v>
      </c>
      <c r="B806" t="s">
        <v>12370</v>
      </c>
      <c r="C806" t="s">
        <v>11434</v>
      </c>
      <c r="D806" t="s">
        <v>11394</v>
      </c>
      <c r="E806" t="s">
        <v>11395</v>
      </c>
      <c r="F806" t="s">
        <v>42</v>
      </c>
      <c r="G806" t="s">
        <v>3366</v>
      </c>
      <c r="H806" t="s">
        <v>11396</v>
      </c>
      <c r="I806">
        <v>1816.09</v>
      </c>
      <c r="K806" t="s">
        <v>53</v>
      </c>
      <c r="L806" t="s">
        <v>11427</v>
      </c>
      <c r="M806">
        <v>12</v>
      </c>
      <c r="N806">
        <v>1</v>
      </c>
    </row>
    <row r="807" spans="1:14">
      <c r="A807" t="s">
        <v>5256</v>
      </c>
      <c r="B807" t="s">
        <v>12371</v>
      </c>
      <c r="C807" t="s">
        <v>11432</v>
      </c>
      <c r="D807" t="s">
        <v>11416</v>
      </c>
      <c r="E807" t="s">
        <v>11401</v>
      </c>
      <c r="F807" t="s">
        <v>33</v>
      </c>
      <c r="G807" t="s">
        <v>5915</v>
      </c>
      <c r="H807" t="s">
        <v>11402</v>
      </c>
      <c r="I807">
        <v>6619.47</v>
      </c>
      <c r="J807">
        <v>63</v>
      </c>
      <c r="K807" t="s">
        <v>37</v>
      </c>
      <c r="L807" t="s">
        <v>11417</v>
      </c>
      <c r="M807">
        <v>36</v>
      </c>
      <c r="N807">
        <v>0</v>
      </c>
    </row>
    <row r="808" spans="1:14">
      <c r="A808" t="s">
        <v>1186</v>
      </c>
      <c r="B808" t="s">
        <v>12372</v>
      </c>
      <c r="C808" t="s">
        <v>11405</v>
      </c>
      <c r="D808" t="s">
        <v>11394</v>
      </c>
      <c r="E808" t="s">
        <v>11395</v>
      </c>
      <c r="F808" t="s">
        <v>42</v>
      </c>
      <c r="G808" t="s">
        <v>12373</v>
      </c>
      <c r="H808" t="s">
        <v>11420</v>
      </c>
      <c r="I808">
        <v>3071.97</v>
      </c>
      <c r="J808">
        <v>4</v>
      </c>
      <c r="K808" t="s">
        <v>19</v>
      </c>
      <c r="L808" t="s">
        <v>11403</v>
      </c>
      <c r="M808">
        <v>36</v>
      </c>
      <c r="N808">
        <v>1</v>
      </c>
    </row>
    <row r="809" spans="1:14">
      <c r="A809" t="s">
        <v>933</v>
      </c>
      <c r="B809" t="s">
        <v>12374</v>
      </c>
      <c r="C809" t="s">
        <v>11434</v>
      </c>
      <c r="D809" t="s">
        <v>11409</v>
      </c>
      <c r="E809" t="s">
        <v>11395</v>
      </c>
      <c r="F809" t="s">
        <v>100</v>
      </c>
      <c r="G809" t="s">
        <v>2349</v>
      </c>
      <c r="H809" t="s">
        <v>11453</v>
      </c>
      <c r="I809">
        <v>3490.21</v>
      </c>
      <c r="J809">
        <v>37</v>
      </c>
      <c r="K809" t="s">
        <v>19</v>
      </c>
      <c r="L809" t="s">
        <v>11403</v>
      </c>
      <c r="M809">
        <v>36</v>
      </c>
      <c r="N809">
        <v>0</v>
      </c>
    </row>
    <row r="810" spans="1:14">
      <c r="A810" t="s">
        <v>7128</v>
      </c>
      <c r="B810" t="s">
        <v>12375</v>
      </c>
      <c r="C810" t="s">
        <v>11419</v>
      </c>
      <c r="D810" t="s">
        <v>11424</v>
      </c>
      <c r="E810" t="s">
        <v>11395</v>
      </c>
      <c r="F810" t="s">
        <v>58</v>
      </c>
      <c r="G810" t="s">
        <v>12376</v>
      </c>
      <c r="H810" t="s">
        <v>11453</v>
      </c>
      <c r="I810">
        <v>3215.88</v>
      </c>
      <c r="J810">
        <v>36</v>
      </c>
      <c r="K810" t="s">
        <v>19</v>
      </c>
      <c r="L810" t="s">
        <v>11410</v>
      </c>
      <c r="M810">
        <v>12</v>
      </c>
      <c r="N810">
        <v>0</v>
      </c>
    </row>
    <row r="811" spans="1:14">
      <c r="A811" t="s">
        <v>1674</v>
      </c>
      <c r="B811" t="s">
        <v>12377</v>
      </c>
      <c r="C811" t="s">
        <v>11412</v>
      </c>
      <c r="D811" t="s">
        <v>11416</v>
      </c>
      <c r="E811" t="s">
        <v>11395</v>
      </c>
      <c r="F811" t="s">
        <v>42</v>
      </c>
      <c r="G811" t="s">
        <v>1231</v>
      </c>
      <c r="H811" t="s">
        <v>11402</v>
      </c>
      <c r="I811">
        <v>3030.3</v>
      </c>
      <c r="K811" t="s">
        <v>19</v>
      </c>
      <c r="L811" t="s">
        <v>11430</v>
      </c>
      <c r="M811">
        <v>36</v>
      </c>
      <c r="N811">
        <v>0</v>
      </c>
    </row>
    <row r="812" spans="1:14">
      <c r="A812" t="s">
        <v>4396</v>
      </c>
      <c r="B812" t="s">
        <v>12378</v>
      </c>
      <c r="C812" t="s">
        <v>11405</v>
      </c>
      <c r="D812" t="s">
        <v>11394</v>
      </c>
      <c r="E812" t="s">
        <v>11395</v>
      </c>
      <c r="F812" t="s">
        <v>25</v>
      </c>
      <c r="G812" t="s">
        <v>631</v>
      </c>
      <c r="H812" t="s">
        <v>11453</v>
      </c>
      <c r="I812">
        <v>3305.05</v>
      </c>
      <c r="J812">
        <v>7</v>
      </c>
      <c r="K812" t="s">
        <v>19</v>
      </c>
      <c r="L812" t="s">
        <v>11487</v>
      </c>
      <c r="M812">
        <v>36</v>
      </c>
      <c r="N812">
        <v>0</v>
      </c>
    </row>
    <row r="813" spans="1:14">
      <c r="A813" t="s">
        <v>2865</v>
      </c>
      <c r="B813" t="s">
        <v>12379</v>
      </c>
      <c r="C813" t="s">
        <v>11432</v>
      </c>
      <c r="D813" t="s">
        <v>11409</v>
      </c>
      <c r="E813" t="s">
        <v>11395</v>
      </c>
      <c r="F813" t="s">
        <v>42</v>
      </c>
      <c r="G813" t="s">
        <v>880</v>
      </c>
      <c r="H813" t="s">
        <v>11402</v>
      </c>
      <c r="I813">
        <v>2353.62</v>
      </c>
      <c r="J813">
        <v>28</v>
      </c>
      <c r="K813" t="s">
        <v>53</v>
      </c>
      <c r="L813" t="s">
        <v>11422</v>
      </c>
      <c r="M813">
        <v>24</v>
      </c>
      <c r="N813">
        <v>0</v>
      </c>
    </row>
    <row r="814" spans="1:14">
      <c r="A814" t="s">
        <v>2601</v>
      </c>
      <c r="B814" t="s">
        <v>12380</v>
      </c>
      <c r="C814" t="s">
        <v>11429</v>
      </c>
      <c r="D814" t="s">
        <v>11416</v>
      </c>
      <c r="E814" t="s">
        <v>11401</v>
      </c>
      <c r="F814" t="s">
        <v>100</v>
      </c>
      <c r="G814" t="s">
        <v>2080</v>
      </c>
      <c r="H814" t="s">
        <v>11402</v>
      </c>
      <c r="I814">
        <v>17555.580000000002</v>
      </c>
      <c r="K814" t="s">
        <v>37</v>
      </c>
      <c r="L814" t="s">
        <v>11427</v>
      </c>
      <c r="M814">
        <v>24</v>
      </c>
      <c r="N814">
        <v>0</v>
      </c>
    </row>
    <row r="815" spans="1:14">
      <c r="A815" t="s">
        <v>5402</v>
      </c>
      <c r="B815" t="s">
        <v>12381</v>
      </c>
      <c r="C815" t="s">
        <v>11434</v>
      </c>
      <c r="D815" t="s">
        <v>11424</v>
      </c>
      <c r="E815" t="s">
        <v>11413</v>
      </c>
      <c r="F815" t="s">
        <v>100</v>
      </c>
      <c r="G815" t="s">
        <v>4482</v>
      </c>
      <c r="H815" t="s">
        <v>11402</v>
      </c>
      <c r="I815">
        <v>353.47</v>
      </c>
      <c r="J815">
        <v>25</v>
      </c>
      <c r="K815" t="s">
        <v>19</v>
      </c>
      <c r="L815" t="s">
        <v>11435</v>
      </c>
      <c r="M815">
        <v>24</v>
      </c>
      <c r="N815">
        <v>0</v>
      </c>
    </row>
    <row r="816" spans="1:14">
      <c r="A816" t="s">
        <v>6912</v>
      </c>
      <c r="B816" t="s">
        <v>12382</v>
      </c>
      <c r="C816" t="s">
        <v>11434</v>
      </c>
      <c r="D816" t="s">
        <v>11424</v>
      </c>
      <c r="E816" t="s">
        <v>11395</v>
      </c>
      <c r="F816" t="s">
        <v>42</v>
      </c>
      <c r="G816" t="s">
        <v>5288</v>
      </c>
      <c r="H816" t="s">
        <v>11402</v>
      </c>
      <c r="I816">
        <v>843.65</v>
      </c>
      <c r="J816">
        <v>2</v>
      </c>
      <c r="K816" t="s">
        <v>53</v>
      </c>
      <c r="L816" t="s">
        <v>11414</v>
      </c>
      <c r="M816">
        <v>24</v>
      </c>
      <c r="N816">
        <v>0</v>
      </c>
    </row>
    <row r="817" spans="1:14">
      <c r="A817" t="s">
        <v>1306</v>
      </c>
      <c r="B817" t="s">
        <v>12383</v>
      </c>
      <c r="C817" t="s">
        <v>11399</v>
      </c>
      <c r="D817" t="s">
        <v>11416</v>
      </c>
      <c r="E817" t="s">
        <v>11395</v>
      </c>
      <c r="F817" t="s">
        <v>25</v>
      </c>
      <c r="G817" t="s">
        <v>12384</v>
      </c>
      <c r="H817" t="s">
        <v>11420</v>
      </c>
      <c r="I817">
        <v>3001.82</v>
      </c>
      <c r="J817">
        <v>4</v>
      </c>
      <c r="K817" t="s">
        <v>53</v>
      </c>
      <c r="L817" t="s">
        <v>11403</v>
      </c>
      <c r="M817">
        <v>36</v>
      </c>
      <c r="N817">
        <v>1</v>
      </c>
    </row>
    <row r="818" spans="1:14">
      <c r="A818" t="s">
        <v>3924</v>
      </c>
      <c r="B818" t="s">
        <v>12385</v>
      </c>
      <c r="C818" t="s">
        <v>11408</v>
      </c>
      <c r="D818" t="s">
        <v>11394</v>
      </c>
      <c r="E818" t="s">
        <v>11413</v>
      </c>
      <c r="F818" t="s">
        <v>58</v>
      </c>
      <c r="G818" t="s">
        <v>223</v>
      </c>
      <c r="H818" t="s">
        <v>11420</v>
      </c>
      <c r="I818">
        <v>612.85</v>
      </c>
      <c r="K818" t="s">
        <v>19</v>
      </c>
      <c r="L818" t="s">
        <v>11466</v>
      </c>
      <c r="M818">
        <v>36</v>
      </c>
      <c r="N818">
        <v>1</v>
      </c>
    </row>
    <row r="819" spans="1:14">
      <c r="A819" t="s">
        <v>60</v>
      </c>
      <c r="B819" t="s">
        <v>12386</v>
      </c>
      <c r="C819" t="s">
        <v>11432</v>
      </c>
      <c r="D819" t="s">
        <v>11416</v>
      </c>
      <c r="E819" t="s">
        <v>11401</v>
      </c>
      <c r="F819" t="s">
        <v>100</v>
      </c>
      <c r="G819" t="s">
        <v>599</v>
      </c>
      <c r="H819" t="s">
        <v>11402</v>
      </c>
      <c r="I819">
        <v>11172.98</v>
      </c>
      <c r="J819">
        <v>2</v>
      </c>
      <c r="K819" t="s">
        <v>53</v>
      </c>
      <c r="L819" t="s">
        <v>11437</v>
      </c>
      <c r="M819">
        <v>12</v>
      </c>
      <c r="N819">
        <v>0</v>
      </c>
    </row>
    <row r="820" spans="1:14">
      <c r="A820" t="s">
        <v>12387</v>
      </c>
      <c r="B820" t="s">
        <v>12388</v>
      </c>
      <c r="C820" t="s">
        <v>11429</v>
      </c>
      <c r="D820" t="s">
        <v>11409</v>
      </c>
      <c r="E820" t="s">
        <v>11413</v>
      </c>
      <c r="F820" t="s">
        <v>42</v>
      </c>
      <c r="G820" t="s">
        <v>2964</v>
      </c>
      <c r="H820" t="s">
        <v>11402</v>
      </c>
      <c r="I820">
        <v>384.43</v>
      </c>
      <c r="J820">
        <v>35</v>
      </c>
      <c r="K820" t="s">
        <v>19</v>
      </c>
      <c r="L820" t="s">
        <v>11403</v>
      </c>
      <c r="M820">
        <v>12</v>
      </c>
      <c r="N820">
        <v>0</v>
      </c>
    </row>
    <row r="821" spans="1:14">
      <c r="A821" t="s">
        <v>2117</v>
      </c>
      <c r="B821" t="s">
        <v>12389</v>
      </c>
      <c r="C821" t="s">
        <v>11432</v>
      </c>
      <c r="D821" t="s">
        <v>11424</v>
      </c>
      <c r="E821" t="s">
        <v>11413</v>
      </c>
      <c r="F821" t="s">
        <v>100</v>
      </c>
      <c r="G821" t="s">
        <v>851</v>
      </c>
      <c r="H821" t="s">
        <v>11402</v>
      </c>
      <c r="I821">
        <v>782.63</v>
      </c>
      <c r="J821">
        <v>50</v>
      </c>
      <c r="K821" t="s">
        <v>19</v>
      </c>
      <c r="L821" t="s">
        <v>11397</v>
      </c>
      <c r="M821">
        <v>24</v>
      </c>
      <c r="N821">
        <v>0</v>
      </c>
    </row>
    <row r="822" spans="1:14">
      <c r="A822" t="s">
        <v>1983</v>
      </c>
      <c r="B822" t="s">
        <v>12390</v>
      </c>
      <c r="C822" t="s">
        <v>11408</v>
      </c>
      <c r="D822" t="s">
        <v>11424</v>
      </c>
      <c r="E822" t="s">
        <v>11413</v>
      </c>
      <c r="F822" t="s">
        <v>33</v>
      </c>
      <c r="G822" t="s">
        <v>620</v>
      </c>
      <c r="H822" t="s">
        <v>11402</v>
      </c>
      <c r="I822">
        <v>492.62</v>
      </c>
      <c r="J822">
        <v>26</v>
      </c>
      <c r="K822" t="s">
        <v>19</v>
      </c>
      <c r="L822" t="s">
        <v>11435</v>
      </c>
      <c r="M822">
        <v>12</v>
      </c>
      <c r="N822">
        <v>0</v>
      </c>
    </row>
    <row r="823" spans="1:14">
      <c r="A823" t="s">
        <v>1446</v>
      </c>
      <c r="B823" t="s">
        <v>12391</v>
      </c>
      <c r="C823" t="s">
        <v>11429</v>
      </c>
      <c r="D823" t="s">
        <v>11409</v>
      </c>
      <c r="E823" t="s">
        <v>11395</v>
      </c>
      <c r="F823" t="s">
        <v>100</v>
      </c>
      <c r="G823" t="s">
        <v>965</v>
      </c>
      <c r="H823" t="s">
        <v>11396</v>
      </c>
      <c r="I823">
        <v>988.59</v>
      </c>
      <c r="K823" t="s">
        <v>19</v>
      </c>
      <c r="L823" t="s">
        <v>11410</v>
      </c>
      <c r="M823">
        <v>12</v>
      </c>
      <c r="N823">
        <v>1</v>
      </c>
    </row>
    <row r="824" spans="1:14">
      <c r="A824" t="s">
        <v>962</v>
      </c>
      <c r="B824" t="s">
        <v>12392</v>
      </c>
      <c r="C824" t="s">
        <v>11429</v>
      </c>
      <c r="D824" t="s">
        <v>11400</v>
      </c>
      <c r="E824" t="s">
        <v>11413</v>
      </c>
      <c r="F824" t="s">
        <v>42</v>
      </c>
      <c r="G824" t="s">
        <v>12393</v>
      </c>
      <c r="H824" t="s">
        <v>11420</v>
      </c>
      <c r="I824">
        <v>628.53</v>
      </c>
      <c r="J824">
        <v>62</v>
      </c>
      <c r="K824" t="s">
        <v>19</v>
      </c>
      <c r="L824" t="s">
        <v>11435</v>
      </c>
      <c r="M824">
        <v>24</v>
      </c>
      <c r="N824">
        <v>1</v>
      </c>
    </row>
    <row r="825" spans="1:14">
      <c r="A825" t="s">
        <v>767</v>
      </c>
      <c r="B825" t="s">
        <v>12394</v>
      </c>
      <c r="C825" t="s">
        <v>11419</v>
      </c>
      <c r="D825" t="s">
        <v>11400</v>
      </c>
      <c r="E825" t="s">
        <v>11413</v>
      </c>
      <c r="F825" t="s">
        <v>100</v>
      </c>
      <c r="G825" t="s">
        <v>599</v>
      </c>
      <c r="H825" t="s">
        <v>11396</v>
      </c>
      <c r="I825">
        <v>744.86</v>
      </c>
      <c r="J825">
        <v>54</v>
      </c>
      <c r="K825" t="s">
        <v>19</v>
      </c>
      <c r="L825" t="s">
        <v>11444</v>
      </c>
      <c r="M825">
        <v>12</v>
      </c>
      <c r="N825">
        <v>1</v>
      </c>
    </row>
    <row r="826" spans="1:14">
      <c r="A826" t="s">
        <v>2758</v>
      </c>
      <c r="B826" t="s">
        <v>12395</v>
      </c>
      <c r="C826" t="s">
        <v>11412</v>
      </c>
      <c r="D826" t="s">
        <v>11416</v>
      </c>
      <c r="E826" t="s">
        <v>11413</v>
      </c>
      <c r="F826" t="s">
        <v>33</v>
      </c>
      <c r="G826" t="s">
        <v>3238</v>
      </c>
      <c r="H826" t="s">
        <v>11402</v>
      </c>
      <c r="I826">
        <v>719.85</v>
      </c>
      <c r="J826">
        <v>63</v>
      </c>
      <c r="K826" t="s">
        <v>19</v>
      </c>
      <c r="L826" t="s">
        <v>11444</v>
      </c>
      <c r="M826">
        <v>36</v>
      </c>
      <c r="N826">
        <v>0</v>
      </c>
    </row>
    <row r="827" spans="1:14">
      <c r="A827" t="s">
        <v>4231</v>
      </c>
      <c r="B827" t="s">
        <v>12396</v>
      </c>
      <c r="C827" t="s">
        <v>11432</v>
      </c>
      <c r="D827" t="s">
        <v>11409</v>
      </c>
      <c r="E827" t="s">
        <v>11395</v>
      </c>
      <c r="F827" t="s">
        <v>58</v>
      </c>
      <c r="G827" t="s">
        <v>12397</v>
      </c>
      <c r="H827" t="s">
        <v>11453</v>
      </c>
      <c r="I827">
        <v>3103.82</v>
      </c>
      <c r="J827">
        <v>86</v>
      </c>
      <c r="K827" t="s">
        <v>19</v>
      </c>
      <c r="L827" t="s">
        <v>11397</v>
      </c>
      <c r="M827">
        <v>36</v>
      </c>
      <c r="N827">
        <v>0</v>
      </c>
    </row>
    <row r="828" spans="1:14">
      <c r="A828" t="s">
        <v>4876</v>
      </c>
      <c r="B828" t="s">
        <v>12398</v>
      </c>
      <c r="C828" t="s">
        <v>11393</v>
      </c>
      <c r="D828" t="s">
        <v>11424</v>
      </c>
      <c r="E828" t="s">
        <v>11401</v>
      </c>
      <c r="F828" t="s">
        <v>100</v>
      </c>
      <c r="G828" t="s">
        <v>2237</v>
      </c>
      <c r="H828" t="s">
        <v>11420</v>
      </c>
      <c r="I828">
        <v>14002.65</v>
      </c>
      <c r="J828">
        <v>66</v>
      </c>
      <c r="K828" t="s">
        <v>53</v>
      </c>
      <c r="L828" t="s">
        <v>11406</v>
      </c>
      <c r="M828">
        <v>12</v>
      </c>
      <c r="N828">
        <v>1</v>
      </c>
    </row>
    <row r="829" spans="1:14">
      <c r="A829" t="s">
        <v>712</v>
      </c>
      <c r="B829" t="s">
        <v>12399</v>
      </c>
      <c r="C829" t="s">
        <v>11393</v>
      </c>
      <c r="D829" t="s">
        <v>11416</v>
      </c>
      <c r="E829" t="s">
        <v>11395</v>
      </c>
      <c r="F829" t="s">
        <v>100</v>
      </c>
      <c r="G829" t="s">
        <v>6917</v>
      </c>
      <c r="H829" t="s">
        <v>11402</v>
      </c>
      <c r="I829">
        <v>2132.17</v>
      </c>
      <c r="J829">
        <v>19</v>
      </c>
      <c r="K829" t="s">
        <v>53</v>
      </c>
      <c r="L829" t="s">
        <v>11422</v>
      </c>
      <c r="M829">
        <v>36</v>
      </c>
      <c r="N829">
        <v>0</v>
      </c>
    </row>
    <row r="830" spans="1:14">
      <c r="A830" t="s">
        <v>377</v>
      </c>
      <c r="B830" t="s">
        <v>12400</v>
      </c>
      <c r="C830" t="s">
        <v>11412</v>
      </c>
      <c r="D830" t="s">
        <v>11400</v>
      </c>
      <c r="E830" t="s">
        <v>11395</v>
      </c>
      <c r="F830" t="s">
        <v>42</v>
      </c>
      <c r="G830" t="s">
        <v>4391</v>
      </c>
      <c r="H830" t="s">
        <v>11420</v>
      </c>
      <c r="I830">
        <v>2702.25</v>
      </c>
      <c r="K830" t="s">
        <v>53</v>
      </c>
      <c r="L830" t="s">
        <v>11397</v>
      </c>
      <c r="M830">
        <v>36</v>
      </c>
      <c r="N830">
        <v>1</v>
      </c>
    </row>
    <row r="831" spans="1:14">
      <c r="A831" t="s">
        <v>8563</v>
      </c>
      <c r="B831" t="s">
        <v>12401</v>
      </c>
      <c r="C831" t="s">
        <v>11405</v>
      </c>
      <c r="D831" t="s">
        <v>11424</v>
      </c>
      <c r="E831" t="s">
        <v>11413</v>
      </c>
      <c r="F831" t="s">
        <v>25</v>
      </c>
      <c r="G831" t="s">
        <v>3235</v>
      </c>
      <c r="H831" t="s">
        <v>11402</v>
      </c>
      <c r="I831">
        <v>610.53</v>
      </c>
      <c r="J831">
        <v>47</v>
      </c>
      <c r="K831" t="s">
        <v>19</v>
      </c>
      <c r="L831" t="s">
        <v>11487</v>
      </c>
      <c r="M831">
        <v>36</v>
      </c>
      <c r="N831">
        <v>0</v>
      </c>
    </row>
    <row r="832" spans="1:14">
      <c r="A832" t="s">
        <v>4767</v>
      </c>
      <c r="B832" t="s">
        <v>12402</v>
      </c>
      <c r="C832" t="s">
        <v>11405</v>
      </c>
      <c r="D832" t="s">
        <v>11394</v>
      </c>
      <c r="E832" t="s">
        <v>11413</v>
      </c>
      <c r="F832" t="s">
        <v>100</v>
      </c>
      <c r="G832" t="s">
        <v>12403</v>
      </c>
      <c r="H832" t="s">
        <v>11402</v>
      </c>
      <c r="I832">
        <v>224.83</v>
      </c>
      <c r="K832" t="s">
        <v>19</v>
      </c>
      <c r="L832" t="s">
        <v>11410</v>
      </c>
      <c r="M832">
        <v>36</v>
      </c>
      <c r="N832">
        <v>0</v>
      </c>
    </row>
    <row r="833" spans="1:14">
      <c r="A833" t="s">
        <v>1320</v>
      </c>
      <c r="B833" t="s">
        <v>12404</v>
      </c>
      <c r="C833" t="s">
        <v>11429</v>
      </c>
      <c r="D833" t="s">
        <v>11400</v>
      </c>
      <c r="E833" t="s">
        <v>11395</v>
      </c>
      <c r="F833" t="s">
        <v>25</v>
      </c>
      <c r="G833" t="s">
        <v>7914</v>
      </c>
      <c r="H833" t="s">
        <v>11453</v>
      </c>
      <c r="I833">
        <v>2939.19</v>
      </c>
      <c r="K833" t="s">
        <v>53</v>
      </c>
      <c r="L833" t="s">
        <v>11435</v>
      </c>
      <c r="M833">
        <v>12</v>
      </c>
      <c r="N833">
        <v>0</v>
      </c>
    </row>
    <row r="834" spans="1:14">
      <c r="A834" t="s">
        <v>102</v>
      </c>
      <c r="B834" t="s">
        <v>12405</v>
      </c>
      <c r="C834" t="s">
        <v>11429</v>
      </c>
      <c r="D834" t="s">
        <v>11416</v>
      </c>
      <c r="E834" t="s">
        <v>11395</v>
      </c>
      <c r="F834" t="s">
        <v>33</v>
      </c>
      <c r="G834" t="s">
        <v>366</v>
      </c>
      <c r="H834" t="s">
        <v>11402</v>
      </c>
      <c r="I834">
        <v>1048.92</v>
      </c>
      <c r="K834" t="s">
        <v>19</v>
      </c>
      <c r="L834" t="s">
        <v>11441</v>
      </c>
      <c r="M834">
        <v>36</v>
      </c>
      <c r="N834">
        <v>0</v>
      </c>
    </row>
    <row r="835" spans="1:14">
      <c r="A835" t="s">
        <v>5694</v>
      </c>
      <c r="B835" t="s">
        <v>12406</v>
      </c>
      <c r="C835" t="s">
        <v>11408</v>
      </c>
      <c r="D835" t="s">
        <v>11400</v>
      </c>
      <c r="E835" t="s">
        <v>11395</v>
      </c>
      <c r="F835" t="s">
        <v>58</v>
      </c>
      <c r="G835" t="s">
        <v>6652</v>
      </c>
      <c r="H835" t="s">
        <v>11402</v>
      </c>
      <c r="I835">
        <v>2033.7</v>
      </c>
      <c r="J835">
        <v>60</v>
      </c>
      <c r="K835" t="s">
        <v>19</v>
      </c>
      <c r="L835" t="s">
        <v>11414</v>
      </c>
      <c r="M835">
        <v>12</v>
      </c>
      <c r="N835">
        <v>0</v>
      </c>
    </row>
    <row r="836" spans="1:14">
      <c r="A836" t="s">
        <v>3633</v>
      </c>
      <c r="B836" t="s">
        <v>12407</v>
      </c>
      <c r="C836" t="s">
        <v>11405</v>
      </c>
      <c r="D836" t="s">
        <v>11416</v>
      </c>
      <c r="E836" t="s">
        <v>11413</v>
      </c>
      <c r="F836" t="s">
        <v>25</v>
      </c>
      <c r="G836" t="s">
        <v>5222</v>
      </c>
      <c r="H836" t="s">
        <v>11402</v>
      </c>
      <c r="I836">
        <v>409.15</v>
      </c>
      <c r="J836">
        <v>88</v>
      </c>
      <c r="K836" t="s">
        <v>19</v>
      </c>
      <c r="L836" t="s">
        <v>11425</v>
      </c>
      <c r="M836">
        <v>24</v>
      </c>
      <c r="N836">
        <v>0</v>
      </c>
    </row>
    <row r="837" spans="1:14">
      <c r="A837" t="s">
        <v>3574</v>
      </c>
      <c r="B837" t="s">
        <v>12408</v>
      </c>
      <c r="C837" t="s">
        <v>11393</v>
      </c>
      <c r="D837" t="s">
        <v>11394</v>
      </c>
      <c r="E837" t="s">
        <v>11395</v>
      </c>
      <c r="F837" t="s">
        <v>25</v>
      </c>
      <c r="G837" t="s">
        <v>5397</v>
      </c>
      <c r="H837" t="s">
        <v>11420</v>
      </c>
      <c r="I837">
        <v>3131.17</v>
      </c>
      <c r="J837">
        <v>27</v>
      </c>
      <c r="K837" t="s">
        <v>53</v>
      </c>
      <c r="L837" t="s">
        <v>11403</v>
      </c>
      <c r="M837">
        <v>24</v>
      </c>
      <c r="N837">
        <v>1</v>
      </c>
    </row>
    <row r="838" spans="1:14">
      <c r="A838" t="s">
        <v>829</v>
      </c>
      <c r="B838" t="s">
        <v>12409</v>
      </c>
      <c r="C838" t="s">
        <v>11399</v>
      </c>
      <c r="D838" t="s">
        <v>11416</v>
      </c>
      <c r="E838" t="s">
        <v>11413</v>
      </c>
      <c r="F838" t="s">
        <v>42</v>
      </c>
      <c r="G838" t="s">
        <v>580</v>
      </c>
      <c r="H838" t="s">
        <v>11402</v>
      </c>
      <c r="I838">
        <v>317.27</v>
      </c>
      <c r="J838">
        <v>12</v>
      </c>
      <c r="K838" t="s">
        <v>19</v>
      </c>
      <c r="L838" t="s">
        <v>11414</v>
      </c>
      <c r="M838">
        <v>12</v>
      </c>
      <c r="N838">
        <v>0</v>
      </c>
    </row>
    <row r="839" spans="1:14">
      <c r="A839" t="s">
        <v>454</v>
      </c>
      <c r="B839" t="s">
        <v>12410</v>
      </c>
      <c r="C839" t="s">
        <v>11399</v>
      </c>
      <c r="D839" t="s">
        <v>11424</v>
      </c>
      <c r="E839" t="s">
        <v>11401</v>
      </c>
      <c r="F839" t="s">
        <v>42</v>
      </c>
      <c r="G839" t="s">
        <v>12411</v>
      </c>
      <c r="H839" t="s">
        <v>11420</v>
      </c>
      <c r="I839">
        <v>7542.53</v>
      </c>
      <c r="K839" t="s">
        <v>37</v>
      </c>
      <c r="L839" t="s">
        <v>11430</v>
      </c>
      <c r="M839">
        <v>36</v>
      </c>
      <c r="N839">
        <v>1</v>
      </c>
    </row>
    <row r="840" spans="1:14">
      <c r="A840" t="s">
        <v>12412</v>
      </c>
      <c r="B840" t="s">
        <v>12413</v>
      </c>
      <c r="C840" t="s">
        <v>11419</v>
      </c>
      <c r="D840" t="s">
        <v>11416</v>
      </c>
      <c r="E840" t="s">
        <v>11395</v>
      </c>
      <c r="F840" t="s">
        <v>42</v>
      </c>
      <c r="G840" t="s">
        <v>4043</v>
      </c>
      <c r="H840" t="s">
        <v>11396</v>
      </c>
      <c r="I840">
        <v>3383.78</v>
      </c>
      <c r="K840" t="s">
        <v>53</v>
      </c>
      <c r="L840" t="s">
        <v>11496</v>
      </c>
      <c r="M840">
        <v>12</v>
      </c>
      <c r="N840">
        <v>1</v>
      </c>
    </row>
    <row r="841" spans="1:14">
      <c r="A841" t="s">
        <v>669</v>
      </c>
      <c r="B841" t="s">
        <v>12414</v>
      </c>
      <c r="C841" t="s">
        <v>11412</v>
      </c>
      <c r="D841" t="s">
        <v>11394</v>
      </c>
      <c r="E841" t="s">
        <v>11413</v>
      </c>
      <c r="F841" t="s">
        <v>42</v>
      </c>
      <c r="G841" t="s">
        <v>2551</v>
      </c>
      <c r="H841" t="s">
        <v>11402</v>
      </c>
      <c r="I841">
        <v>700.52</v>
      </c>
      <c r="J841">
        <v>35</v>
      </c>
      <c r="K841" t="s">
        <v>19</v>
      </c>
      <c r="L841" t="s">
        <v>11427</v>
      </c>
      <c r="M841">
        <v>24</v>
      </c>
      <c r="N841">
        <v>0</v>
      </c>
    </row>
    <row r="842" spans="1:14">
      <c r="A842" t="s">
        <v>2137</v>
      </c>
      <c r="B842" t="s">
        <v>12415</v>
      </c>
      <c r="C842" t="s">
        <v>11434</v>
      </c>
      <c r="D842" t="s">
        <v>11416</v>
      </c>
      <c r="E842" t="s">
        <v>11395</v>
      </c>
      <c r="F842" t="s">
        <v>100</v>
      </c>
      <c r="G842" t="s">
        <v>1807</v>
      </c>
      <c r="H842" t="s">
        <v>11402</v>
      </c>
      <c r="I842">
        <v>3809.74</v>
      </c>
      <c r="J842">
        <v>51</v>
      </c>
      <c r="K842" t="s">
        <v>53</v>
      </c>
      <c r="L842" t="s">
        <v>11417</v>
      </c>
      <c r="M842">
        <v>12</v>
      </c>
      <c r="N842">
        <v>0</v>
      </c>
    </row>
    <row r="843" spans="1:14">
      <c r="A843" t="s">
        <v>416</v>
      </c>
      <c r="B843" t="s">
        <v>12416</v>
      </c>
      <c r="C843" t="s">
        <v>11439</v>
      </c>
      <c r="D843" t="s">
        <v>11416</v>
      </c>
      <c r="E843" t="s">
        <v>11413</v>
      </c>
      <c r="F843" t="s">
        <v>25</v>
      </c>
      <c r="G843" t="s">
        <v>1939</v>
      </c>
      <c r="H843" t="s">
        <v>11402</v>
      </c>
      <c r="I843">
        <v>525.97</v>
      </c>
      <c r="J843">
        <v>88</v>
      </c>
      <c r="K843" t="s">
        <v>19</v>
      </c>
      <c r="L843" t="s">
        <v>11427</v>
      </c>
      <c r="M843">
        <v>24</v>
      </c>
      <c r="N843">
        <v>0</v>
      </c>
    </row>
    <row r="844" spans="1:14">
      <c r="A844" t="s">
        <v>3990</v>
      </c>
      <c r="B844" t="s">
        <v>12417</v>
      </c>
      <c r="C844" t="s">
        <v>11434</v>
      </c>
      <c r="D844" t="s">
        <v>11394</v>
      </c>
      <c r="E844" t="s">
        <v>11395</v>
      </c>
      <c r="F844" t="s">
        <v>25</v>
      </c>
      <c r="G844" t="s">
        <v>57</v>
      </c>
      <c r="H844" t="s">
        <v>11420</v>
      </c>
      <c r="I844">
        <v>2611.81</v>
      </c>
      <c r="K844" t="s">
        <v>53</v>
      </c>
      <c r="L844" t="s">
        <v>11496</v>
      </c>
      <c r="M844">
        <v>36</v>
      </c>
      <c r="N844">
        <v>1</v>
      </c>
    </row>
    <row r="845" spans="1:14">
      <c r="A845" t="s">
        <v>12418</v>
      </c>
      <c r="B845" t="s">
        <v>12419</v>
      </c>
      <c r="C845" t="s">
        <v>11434</v>
      </c>
      <c r="D845" t="s">
        <v>11400</v>
      </c>
      <c r="E845" t="s">
        <v>11413</v>
      </c>
      <c r="F845" t="s">
        <v>58</v>
      </c>
      <c r="G845" t="s">
        <v>1784</v>
      </c>
      <c r="H845" t="s">
        <v>11402</v>
      </c>
      <c r="I845">
        <v>546.55999999999995</v>
      </c>
      <c r="K845" t="s">
        <v>19</v>
      </c>
      <c r="L845" t="s">
        <v>11422</v>
      </c>
      <c r="M845">
        <v>36</v>
      </c>
      <c r="N845">
        <v>0</v>
      </c>
    </row>
    <row r="846" spans="1:14">
      <c r="A846" t="s">
        <v>2581</v>
      </c>
      <c r="B846" t="s">
        <v>12420</v>
      </c>
      <c r="C846" t="s">
        <v>11405</v>
      </c>
      <c r="D846" t="s">
        <v>11416</v>
      </c>
      <c r="E846" t="s">
        <v>11413</v>
      </c>
      <c r="F846" t="s">
        <v>25</v>
      </c>
      <c r="G846" t="s">
        <v>626</v>
      </c>
      <c r="H846" t="s">
        <v>11402</v>
      </c>
      <c r="I846">
        <v>295.27</v>
      </c>
      <c r="J846">
        <v>72</v>
      </c>
      <c r="K846" t="s">
        <v>19</v>
      </c>
      <c r="L846" t="s">
        <v>11437</v>
      </c>
      <c r="M846">
        <v>24</v>
      </c>
      <c r="N846">
        <v>0</v>
      </c>
    </row>
    <row r="847" spans="1:14">
      <c r="A847" t="s">
        <v>2272</v>
      </c>
      <c r="B847" t="s">
        <v>12421</v>
      </c>
      <c r="C847" t="s">
        <v>11393</v>
      </c>
      <c r="D847" t="s">
        <v>11424</v>
      </c>
      <c r="E847" t="s">
        <v>11413</v>
      </c>
      <c r="F847" t="s">
        <v>25</v>
      </c>
      <c r="G847" t="s">
        <v>2245</v>
      </c>
      <c r="H847" t="s">
        <v>11402</v>
      </c>
      <c r="I847">
        <v>348.61</v>
      </c>
      <c r="J847">
        <v>46</v>
      </c>
      <c r="K847" t="s">
        <v>19</v>
      </c>
      <c r="L847" t="s">
        <v>11496</v>
      </c>
      <c r="M847">
        <v>12</v>
      </c>
      <c r="N847">
        <v>0</v>
      </c>
    </row>
    <row r="848" spans="1:14">
      <c r="A848" t="s">
        <v>3678</v>
      </c>
      <c r="B848" t="s">
        <v>12422</v>
      </c>
      <c r="C848" t="s">
        <v>11429</v>
      </c>
      <c r="D848" t="s">
        <v>11409</v>
      </c>
      <c r="E848" t="s">
        <v>11395</v>
      </c>
      <c r="F848" t="s">
        <v>33</v>
      </c>
      <c r="G848" t="s">
        <v>1714</v>
      </c>
      <c r="H848" t="s">
        <v>11453</v>
      </c>
      <c r="I848">
        <v>2188.33</v>
      </c>
      <c r="J848">
        <v>82</v>
      </c>
      <c r="K848" t="s">
        <v>19</v>
      </c>
      <c r="L848" t="s">
        <v>11437</v>
      </c>
      <c r="M848">
        <v>24</v>
      </c>
      <c r="N848">
        <v>0</v>
      </c>
    </row>
    <row r="849" spans="1:14">
      <c r="A849" t="s">
        <v>1079</v>
      </c>
      <c r="B849" t="s">
        <v>12423</v>
      </c>
      <c r="C849" t="s">
        <v>11439</v>
      </c>
      <c r="D849" t="s">
        <v>11400</v>
      </c>
      <c r="E849" t="s">
        <v>11395</v>
      </c>
      <c r="F849" t="s">
        <v>25</v>
      </c>
      <c r="G849" t="s">
        <v>1663</v>
      </c>
      <c r="H849" t="s">
        <v>11402</v>
      </c>
      <c r="I849">
        <v>1498.42</v>
      </c>
      <c r="K849" t="s">
        <v>53</v>
      </c>
      <c r="L849" t="s">
        <v>11414</v>
      </c>
      <c r="M849">
        <v>36</v>
      </c>
      <c r="N849">
        <v>0</v>
      </c>
    </row>
    <row r="850" spans="1:14">
      <c r="A850" t="s">
        <v>5495</v>
      </c>
      <c r="B850" t="s">
        <v>12424</v>
      </c>
      <c r="C850" t="s">
        <v>11419</v>
      </c>
      <c r="D850" t="s">
        <v>11416</v>
      </c>
      <c r="E850" t="s">
        <v>11413</v>
      </c>
      <c r="F850" t="s">
        <v>42</v>
      </c>
      <c r="G850" t="s">
        <v>5736</v>
      </c>
      <c r="H850" t="s">
        <v>11420</v>
      </c>
      <c r="I850">
        <v>560.80999999999995</v>
      </c>
      <c r="J850">
        <v>4</v>
      </c>
      <c r="K850" t="s">
        <v>19</v>
      </c>
      <c r="L850" t="s">
        <v>11397</v>
      </c>
      <c r="M850">
        <v>12</v>
      </c>
      <c r="N850">
        <v>1</v>
      </c>
    </row>
    <row r="851" spans="1:14">
      <c r="A851" t="s">
        <v>1006</v>
      </c>
      <c r="B851" t="s">
        <v>12425</v>
      </c>
      <c r="C851" t="s">
        <v>11419</v>
      </c>
      <c r="D851" t="s">
        <v>11424</v>
      </c>
      <c r="E851" t="s">
        <v>11413</v>
      </c>
      <c r="F851" t="s">
        <v>25</v>
      </c>
      <c r="G851" t="s">
        <v>6342</v>
      </c>
      <c r="H851" t="s">
        <v>11402</v>
      </c>
      <c r="I851">
        <v>350.6</v>
      </c>
      <c r="J851">
        <v>20</v>
      </c>
      <c r="K851" t="s">
        <v>19</v>
      </c>
      <c r="L851" t="s">
        <v>11427</v>
      </c>
      <c r="M851">
        <v>24</v>
      </c>
      <c r="N851">
        <v>0</v>
      </c>
    </row>
    <row r="852" spans="1:14">
      <c r="A852" t="s">
        <v>7664</v>
      </c>
      <c r="B852" t="s">
        <v>12426</v>
      </c>
      <c r="C852" t="s">
        <v>11419</v>
      </c>
      <c r="D852" t="s">
        <v>11400</v>
      </c>
      <c r="E852" t="s">
        <v>11413</v>
      </c>
      <c r="F852" t="s">
        <v>100</v>
      </c>
      <c r="G852" t="s">
        <v>3040</v>
      </c>
      <c r="H852" t="s">
        <v>11402</v>
      </c>
      <c r="I852">
        <v>683.87</v>
      </c>
      <c r="J852">
        <v>32</v>
      </c>
      <c r="K852" t="s">
        <v>19</v>
      </c>
      <c r="L852" t="s">
        <v>11430</v>
      </c>
      <c r="M852">
        <v>36</v>
      </c>
      <c r="N852">
        <v>0</v>
      </c>
    </row>
    <row r="853" spans="1:14">
      <c r="A853" t="s">
        <v>6668</v>
      </c>
      <c r="B853" t="s">
        <v>12427</v>
      </c>
      <c r="C853" t="s">
        <v>11399</v>
      </c>
      <c r="D853" t="s">
        <v>11416</v>
      </c>
      <c r="E853" t="s">
        <v>11401</v>
      </c>
      <c r="F853" t="s">
        <v>100</v>
      </c>
      <c r="G853" t="s">
        <v>4025</v>
      </c>
      <c r="H853" t="s">
        <v>11396</v>
      </c>
      <c r="I853">
        <v>17355.75</v>
      </c>
      <c r="J853">
        <v>51</v>
      </c>
      <c r="K853" t="s">
        <v>37</v>
      </c>
      <c r="L853" t="s">
        <v>11414</v>
      </c>
      <c r="M853">
        <v>12</v>
      </c>
      <c r="N853">
        <v>1</v>
      </c>
    </row>
    <row r="854" spans="1:14">
      <c r="A854" t="s">
        <v>5290</v>
      </c>
      <c r="B854" t="s">
        <v>12428</v>
      </c>
      <c r="C854" t="s">
        <v>11429</v>
      </c>
      <c r="D854" t="s">
        <v>11400</v>
      </c>
      <c r="E854" t="s">
        <v>11401</v>
      </c>
      <c r="F854" t="s">
        <v>33</v>
      </c>
      <c r="G854" t="s">
        <v>559</v>
      </c>
      <c r="H854" t="s">
        <v>11396</v>
      </c>
      <c r="I854">
        <v>5818.47</v>
      </c>
      <c r="J854">
        <v>42</v>
      </c>
      <c r="K854" t="s">
        <v>37</v>
      </c>
      <c r="L854" t="s">
        <v>11417</v>
      </c>
      <c r="M854">
        <v>24</v>
      </c>
      <c r="N854">
        <v>1</v>
      </c>
    </row>
    <row r="855" spans="1:14">
      <c r="A855" t="s">
        <v>802</v>
      </c>
      <c r="B855" t="s">
        <v>12429</v>
      </c>
      <c r="C855" t="s">
        <v>11393</v>
      </c>
      <c r="D855" t="s">
        <v>11424</v>
      </c>
      <c r="E855" t="s">
        <v>11395</v>
      </c>
      <c r="F855" t="s">
        <v>42</v>
      </c>
      <c r="G855" t="s">
        <v>2212</v>
      </c>
      <c r="H855" t="s">
        <v>11402</v>
      </c>
      <c r="I855">
        <v>1271.97</v>
      </c>
      <c r="J855">
        <v>22</v>
      </c>
      <c r="K855" t="s">
        <v>53</v>
      </c>
      <c r="L855" t="s">
        <v>11496</v>
      </c>
      <c r="M855">
        <v>12</v>
      </c>
      <c r="N855">
        <v>0</v>
      </c>
    </row>
    <row r="856" spans="1:14">
      <c r="A856" t="s">
        <v>7312</v>
      </c>
      <c r="B856" t="s">
        <v>12430</v>
      </c>
      <c r="C856" t="s">
        <v>11432</v>
      </c>
      <c r="D856" t="s">
        <v>11394</v>
      </c>
      <c r="E856" t="s">
        <v>11413</v>
      </c>
      <c r="F856" t="s">
        <v>33</v>
      </c>
      <c r="G856" t="s">
        <v>3219</v>
      </c>
      <c r="H856" t="s">
        <v>11396</v>
      </c>
      <c r="I856">
        <v>361.98</v>
      </c>
      <c r="J856">
        <v>61</v>
      </c>
      <c r="K856" t="s">
        <v>19</v>
      </c>
      <c r="L856" t="s">
        <v>11430</v>
      </c>
      <c r="M856">
        <v>36</v>
      </c>
      <c r="N856">
        <v>1</v>
      </c>
    </row>
    <row r="857" spans="1:14">
      <c r="A857" t="s">
        <v>5362</v>
      </c>
      <c r="B857" t="s">
        <v>12431</v>
      </c>
      <c r="C857" t="s">
        <v>11405</v>
      </c>
      <c r="D857" t="s">
        <v>11409</v>
      </c>
      <c r="E857" t="s">
        <v>11413</v>
      </c>
      <c r="F857" t="s">
        <v>42</v>
      </c>
      <c r="G857" t="s">
        <v>3593</v>
      </c>
      <c r="H857" t="s">
        <v>11402</v>
      </c>
      <c r="I857">
        <v>741.86</v>
      </c>
      <c r="K857" t="s">
        <v>19</v>
      </c>
      <c r="L857" t="s">
        <v>11403</v>
      </c>
      <c r="M857">
        <v>24</v>
      </c>
      <c r="N857">
        <v>0</v>
      </c>
    </row>
    <row r="858" spans="1:14">
      <c r="A858" t="s">
        <v>566</v>
      </c>
      <c r="B858" t="s">
        <v>12432</v>
      </c>
      <c r="C858" t="s">
        <v>11432</v>
      </c>
      <c r="D858" t="s">
        <v>11400</v>
      </c>
      <c r="E858" t="s">
        <v>11413</v>
      </c>
      <c r="F858" t="s">
        <v>42</v>
      </c>
      <c r="G858" t="s">
        <v>12433</v>
      </c>
      <c r="H858" t="s">
        <v>11402</v>
      </c>
      <c r="I858">
        <v>618.29999999999995</v>
      </c>
      <c r="K858" t="s">
        <v>19</v>
      </c>
      <c r="L858" t="s">
        <v>11435</v>
      </c>
      <c r="M858">
        <v>24</v>
      </c>
      <c r="N858">
        <v>0</v>
      </c>
    </row>
    <row r="859" spans="1:14">
      <c r="A859" t="s">
        <v>5826</v>
      </c>
      <c r="B859" t="s">
        <v>12434</v>
      </c>
      <c r="C859" t="s">
        <v>11439</v>
      </c>
      <c r="D859" t="s">
        <v>11394</v>
      </c>
      <c r="E859" t="s">
        <v>11395</v>
      </c>
      <c r="F859" t="s">
        <v>100</v>
      </c>
      <c r="G859" t="s">
        <v>1981</v>
      </c>
      <c r="H859" t="s">
        <v>11453</v>
      </c>
      <c r="I859">
        <v>2865.85</v>
      </c>
      <c r="J859">
        <v>17</v>
      </c>
      <c r="K859" t="s">
        <v>53</v>
      </c>
      <c r="L859" t="s">
        <v>11437</v>
      </c>
      <c r="M859">
        <v>24</v>
      </c>
      <c r="N859">
        <v>0</v>
      </c>
    </row>
    <row r="860" spans="1:14">
      <c r="A860" t="s">
        <v>1387</v>
      </c>
      <c r="B860" t="s">
        <v>12435</v>
      </c>
      <c r="C860" t="s">
        <v>11434</v>
      </c>
      <c r="D860" t="s">
        <v>11409</v>
      </c>
      <c r="E860" t="s">
        <v>11401</v>
      </c>
      <c r="F860" t="s">
        <v>33</v>
      </c>
      <c r="G860" t="s">
        <v>2872</v>
      </c>
      <c r="H860" t="s">
        <v>11402</v>
      </c>
      <c r="I860">
        <v>13453.82</v>
      </c>
      <c r="K860" t="s">
        <v>53</v>
      </c>
      <c r="L860" t="s">
        <v>11496</v>
      </c>
      <c r="M860">
        <v>12</v>
      </c>
      <c r="N860">
        <v>0</v>
      </c>
    </row>
    <row r="861" spans="1:14">
      <c r="A861" t="s">
        <v>6078</v>
      </c>
      <c r="B861" t="s">
        <v>12436</v>
      </c>
      <c r="C861" t="s">
        <v>11439</v>
      </c>
      <c r="D861" t="s">
        <v>11394</v>
      </c>
      <c r="E861" t="s">
        <v>11395</v>
      </c>
      <c r="F861" t="s">
        <v>42</v>
      </c>
      <c r="G861" t="s">
        <v>12437</v>
      </c>
      <c r="H861" t="s">
        <v>11420</v>
      </c>
      <c r="I861">
        <v>1124.5</v>
      </c>
      <c r="K861" t="s">
        <v>53</v>
      </c>
      <c r="L861" t="s">
        <v>11496</v>
      </c>
      <c r="M861">
        <v>24</v>
      </c>
      <c r="N861">
        <v>1</v>
      </c>
    </row>
    <row r="862" spans="1:14">
      <c r="A862" t="s">
        <v>1041</v>
      </c>
      <c r="B862" t="s">
        <v>12438</v>
      </c>
      <c r="C862" t="s">
        <v>11439</v>
      </c>
      <c r="D862" t="s">
        <v>11409</v>
      </c>
      <c r="E862" t="s">
        <v>11413</v>
      </c>
      <c r="F862" t="s">
        <v>42</v>
      </c>
      <c r="G862" t="s">
        <v>3737</v>
      </c>
      <c r="H862" t="s">
        <v>11453</v>
      </c>
      <c r="I862">
        <v>381.19</v>
      </c>
      <c r="K862" t="s">
        <v>19</v>
      </c>
      <c r="L862" t="s">
        <v>11487</v>
      </c>
      <c r="M862">
        <v>36</v>
      </c>
      <c r="N862">
        <v>0</v>
      </c>
    </row>
    <row r="863" spans="1:14">
      <c r="A863" t="s">
        <v>5439</v>
      </c>
      <c r="B863" t="s">
        <v>12439</v>
      </c>
      <c r="C863" t="s">
        <v>11429</v>
      </c>
      <c r="D863" t="s">
        <v>11409</v>
      </c>
      <c r="E863" t="s">
        <v>11395</v>
      </c>
      <c r="F863" t="s">
        <v>100</v>
      </c>
      <c r="G863" t="s">
        <v>609</v>
      </c>
      <c r="H863" t="s">
        <v>11420</v>
      </c>
      <c r="I863">
        <v>3501.34</v>
      </c>
      <c r="K863" t="s">
        <v>53</v>
      </c>
      <c r="L863" t="s">
        <v>11441</v>
      </c>
      <c r="M863">
        <v>36</v>
      </c>
      <c r="N863">
        <v>1</v>
      </c>
    </row>
    <row r="864" spans="1:14">
      <c r="A864" t="s">
        <v>891</v>
      </c>
      <c r="B864" t="s">
        <v>12440</v>
      </c>
      <c r="C864" t="s">
        <v>11412</v>
      </c>
      <c r="D864" t="s">
        <v>11416</v>
      </c>
      <c r="E864" t="s">
        <v>11413</v>
      </c>
      <c r="F864" t="s">
        <v>58</v>
      </c>
      <c r="G864" t="s">
        <v>6500</v>
      </c>
      <c r="H864" t="s">
        <v>11420</v>
      </c>
      <c r="I864">
        <v>280.49</v>
      </c>
      <c r="J864">
        <v>65</v>
      </c>
      <c r="K864" t="s">
        <v>19</v>
      </c>
      <c r="L864" t="s">
        <v>11441</v>
      </c>
      <c r="M864">
        <v>12</v>
      </c>
      <c r="N864">
        <v>1</v>
      </c>
    </row>
    <row r="865" spans="1:14">
      <c r="A865" t="s">
        <v>5782</v>
      </c>
      <c r="B865" t="s">
        <v>12441</v>
      </c>
      <c r="C865" t="s">
        <v>11399</v>
      </c>
      <c r="D865" t="s">
        <v>11394</v>
      </c>
      <c r="E865" t="s">
        <v>11413</v>
      </c>
      <c r="F865" t="s">
        <v>42</v>
      </c>
      <c r="G865" t="s">
        <v>1373</v>
      </c>
      <c r="H865" t="s">
        <v>11453</v>
      </c>
      <c r="I865">
        <v>580.47</v>
      </c>
      <c r="J865">
        <v>32</v>
      </c>
      <c r="K865" t="s">
        <v>19</v>
      </c>
      <c r="L865" t="s">
        <v>11427</v>
      </c>
      <c r="M865">
        <v>36</v>
      </c>
      <c r="N865">
        <v>0</v>
      </c>
    </row>
    <row r="866" spans="1:14">
      <c r="A866" t="s">
        <v>6569</v>
      </c>
      <c r="B866" t="s">
        <v>12442</v>
      </c>
      <c r="C866" t="s">
        <v>11408</v>
      </c>
      <c r="D866" t="s">
        <v>11424</v>
      </c>
      <c r="E866" t="s">
        <v>11401</v>
      </c>
      <c r="F866" t="s">
        <v>42</v>
      </c>
      <c r="G866" t="s">
        <v>4057</v>
      </c>
      <c r="H866" t="s">
        <v>11402</v>
      </c>
      <c r="I866">
        <v>4498.6099999999997</v>
      </c>
      <c r="J866">
        <v>14</v>
      </c>
      <c r="K866" t="s">
        <v>37</v>
      </c>
      <c r="L866" t="s">
        <v>11425</v>
      </c>
      <c r="M866">
        <v>36</v>
      </c>
      <c r="N866">
        <v>0</v>
      </c>
    </row>
    <row r="867" spans="1:14">
      <c r="A867" t="s">
        <v>542</v>
      </c>
      <c r="B867" t="s">
        <v>12443</v>
      </c>
      <c r="C867" t="s">
        <v>11393</v>
      </c>
      <c r="D867" t="s">
        <v>11394</v>
      </c>
      <c r="E867" t="s">
        <v>11413</v>
      </c>
      <c r="F867" t="s">
        <v>100</v>
      </c>
      <c r="G867" t="s">
        <v>4785</v>
      </c>
      <c r="H867" t="s">
        <v>11402</v>
      </c>
      <c r="I867">
        <v>445.42</v>
      </c>
      <c r="J867">
        <v>35</v>
      </c>
      <c r="K867" t="s">
        <v>19</v>
      </c>
      <c r="L867" t="s">
        <v>11435</v>
      </c>
      <c r="M867">
        <v>36</v>
      </c>
      <c r="N867">
        <v>0</v>
      </c>
    </row>
    <row r="868" spans="1:14">
      <c r="A868" t="s">
        <v>3201</v>
      </c>
      <c r="B868" t="s">
        <v>12444</v>
      </c>
      <c r="C868" t="s">
        <v>11429</v>
      </c>
      <c r="D868" t="s">
        <v>11409</v>
      </c>
      <c r="E868" t="s">
        <v>11395</v>
      </c>
      <c r="F868" t="s">
        <v>58</v>
      </c>
      <c r="G868" t="s">
        <v>6559</v>
      </c>
      <c r="H868" t="s">
        <v>11402</v>
      </c>
      <c r="I868">
        <v>2749.93</v>
      </c>
      <c r="J868">
        <v>92</v>
      </c>
      <c r="K868" t="s">
        <v>53</v>
      </c>
      <c r="L868" t="s">
        <v>11403</v>
      </c>
      <c r="M868">
        <v>36</v>
      </c>
      <c r="N868">
        <v>0</v>
      </c>
    </row>
    <row r="869" spans="1:14">
      <c r="A869" t="s">
        <v>3668</v>
      </c>
      <c r="B869" t="s">
        <v>12445</v>
      </c>
      <c r="C869" t="s">
        <v>11412</v>
      </c>
      <c r="D869" t="s">
        <v>11424</v>
      </c>
      <c r="E869" t="s">
        <v>11395</v>
      </c>
      <c r="F869" t="s">
        <v>25</v>
      </c>
      <c r="G869" t="s">
        <v>1130</v>
      </c>
      <c r="H869" t="s">
        <v>11402</v>
      </c>
      <c r="I869">
        <v>3189.65</v>
      </c>
      <c r="J869">
        <v>92</v>
      </c>
      <c r="K869" t="s">
        <v>53</v>
      </c>
      <c r="L869" t="s">
        <v>11441</v>
      </c>
      <c r="M869">
        <v>12</v>
      </c>
      <c r="N869">
        <v>0</v>
      </c>
    </row>
    <row r="870" spans="1:14">
      <c r="A870" t="s">
        <v>2474</v>
      </c>
      <c r="B870" t="s">
        <v>12446</v>
      </c>
      <c r="C870" t="s">
        <v>11429</v>
      </c>
      <c r="D870" t="s">
        <v>11424</v>
      </c>
      <c r="E870" t="s">
        <v>11401</v>
      </c>
      <c r="F870" t="s">
        <v>25</v>
      </c>
      <c r="G870" t="s">
        <v>7678</v>
      </c>
      <c r="H870" t="s">
        <v>11396</v>
      </c>
      <c r="I870">
        <v>7412.53</v>
      </c>
      <c r="J870">
        <v>6</v>
      </c>
      <c r="K870" t="s">
        <v>53</v>
      </c>
      <c r="L870" t="s">
        <v>11437</v>
      </c>
      <c r="M870">
        <v>24</v>
      </c>
      <c r="N870">
        <v>1</v>
      </c>
    </row>
    <row r="871" spans="1:14">
      <c r="A871" t="s">
        <v>6933</v>
      </c>
      <c r="B871" t="s">
        <v>12447</v>
      </c>
      <c r="C871" t="s">
        <v>11393</v>
      </c>
      <c r="D871" t="s">
        <v>11424</v>
      </c>
      <c r="E871" t="s">
        <v>11395</v>
      </c>
      <c r="F871" t="s">
        <v>100</v>
      </c>
      <c r="G871" t="s">
        <v>12448</v>
      </c>
      <c r="H871" t="s">
        <v>11402</v>
      </c>
      <c r="I871">
        <v>1380.03</v>
      </c>
      <c r="J871">
        <v>36</v>
      </c>
      <c r="K871" t="s">
        <v>19</v>
      </c>
      <c r="L871" t="s">
        <v>11437</v>
      </c>
      <c r="M871">
        <v>12</v>
      </c>
      <c r="N871">
        <v>0</v>
      </c>
    </row>
    <row r="872" spans="1:14">
      <c r="A872" t="s">
        <v>4099</v>
      </c>
      <c r="B872" t="s">
        <v>12449</v>
      </c>
      <c r="C872" t="s">
        <v>11393</v>
      </c>
      <c r="D872" t="s">
        <v>11424</v>
      </c>
      <c r="E872" t="s">
        <v>11395</v>
      </c>
      <c r="F872" t="s">
        <v>25</v>
      </c>
      <c r="G872" t="s">
        <v>5962</v>
      </c>
      <c r="H872" t="s">
        <v>11453</v>
      </c>
      <c r="I872">
        <v>1818.11</v>
      </c>
      <c r="J872">
        <v>28</v>
      </c>
      <c r="K872" t="s">
        <v>19</v>
      </c>
      <c r="L872" t="s">
        <v>11435</v>
      </c>
      <c r="M872">
        <v>12</v>
      </c>
      <c r="N872">
        <v>0</v>
      </c>
    </row>
    <row r="873" spans="1:14">
      <c r="A873" t="s">
        <v>679</v>
      </c>
      <c r="B873" t="s">
        <v>12450</v>
      </c>
      <c r="C873" t="s">
        <v>11429</v>
      </c>
      <c r="D873" t="s">
        <v>11409</v>
      </c>
      <c r="E873" t="s">
        <v>11413</v>
      </c>
      <c r="F873" t="s">
        <v>100</v>
      </c>
      <c r="G873" t="s">
        <v>5837</v>
      </c>
      <c r="H873" t="s">
        <v>11402</v>
      </c>
      <c r="I873">
        <v>372.33</v>
      </c>
      <c r="K873" t="s">
        <v>19</v>
      </c>
      <c r="L873" t="s">
        <v>11410</v>
      </c>
      <c r="M873">
        <v>24</v>
      </c>
      <c r="N873">
        <v>0</v>
      </c>
    </row>
    <row r="874" spans="1:14">
      <c r="A874" t="s">
        <v>2288</v>
      </c>
      <c r="B874" t="s">
        <v>12451</v>
      </c>
      <c r="C874" t="s">
        <v>11393</v>
      </c>
      <c r="D874" t="s">
        <v>11409</v>
      </c>
      <c r="E874" t="s">
        <v>11401</v>
      </c>
      <c r="F874" t="s">
        <v>42</v>
      </c>
      <c r="G874" t="s">
        <v>2367</v>
      </c>
      <c r="H874" t="s">
        <v>11402</v>
      </c>
      <c r="I874">
        <v>9460.86</v>
      </c>
      <c r="K874" t="s">
        <v>37</v>
      </c>
      <c r="L874" t="s">
        <v>11430</v>
      </c>
      <c r="M874">
        <v>36</v>
      </c>
      <c r="N874">
        <v>0</v>
      </c>
    </row>
    <row r="875" spans="1:14">
      <c r="A875" t="s">
        <v>2325</v>
      </c>
      <c r="B875" t="s">
        <v>12452</v>
      </c>
      <c r="C875" t="s">
        <v>11412</v>
      </c>
      <c r="D875" t="s">
        <v>11416</v>
      </c>
      <c r="E875" t="s">
        <v>11401</v>
      </c>
      <c r="F875" t="s">
        <v>100</v>
      </c>
      <c r="G875" t="s">
        <v>1580</v>
      </c>
      <c r="H875" t="s">
        <v>11396</v>
      </c>
      <c r="I875">
        <v>10320.99</v>
      </c>
      <c r="K875" t="s">
        <v>37</v>
      </c>
      <c r="L875" t="s">
        <v>11397</v>
      </c>
      <c r="M875">
        <v>36</v>
      </c>
      <c r="N875">
        <v>1</v>
      </c>
    </row>
    <row r="876" spans="1:14">
      <c r="A876" t="s">
        <v>9371</v>
      </c>
      <c r="B876" t="s">
        <v>12453</v>
      </c>
      <c r="C876" t="s">
        <v>11399</v>
      </c>
      <c r="D876" t="s">
        <v>11424</v>
      </c>
      <c r="E876" t="s">
        <v>11413</v>
      </c>
      <c r="F876" t="s">
        <v>100</v>
      </c>
      <c r="G876" t="s">
        <v>2714</v>
      </c>
      <c r="H876" t="s">
        <v>11402</v>
      </c>
      <c r="I876">
        <v>744.82</v>
      </c>
      <c r="J876">
        <v>16</v>
      </c>
      <c r="K876" t="s">
        <v>19</v>
      </c>
      <c r="L876" t="s">
        <v>11466</v>
      </c>
      <c r="M876">
        <v>24</v>
      </c>
      <c r="N876">
        <v>0</v>
      </c>
    </row>
    <row r="877" spans="1:14">
      <c r="A877" t="s">
        <v>2243</v>
      </c>
      <c r="B877" t="s">
        <v>12454</v>
      </c>
      <c r="C877" t="s">
        <v>11412</v>
      </c>
      <c r="D877" t="s">
        <v>11400</v>
      </c>
      <c r="E877" t="s">
        <v>11395</v>
      </c>
      <c r="F877" t="s">
        <v>25</v>
      </c>
      <c r="G877" t="s">
        <v>10384</v>
      </c>
      <c r="H877" t="s">
        <v>11396</v>
      </c>
      <c r="I877">
        <v>3950.02</v>
      </c>
      <c r="J877">
        <v>51</v>
      </c>
      <c r="K877" t="s">
        <v>19</v>
      </c>
      <c r="L877" t="s">
        <v>11437</v>
      </c>
      <c r="M877">
        <v>24</v>
      </c>
      <c r="N877">
        <v>1</v>
      </c>
    </row>
    <row r="878" spans="1:14">
      <c r="A878" t="s">
        <v>4470</v>
      </c>
      <c r="B878" t="s">
        <v>12455</v>
      </c>
      <c r="C878" t="s">
        <v>11408</v>
      </c>
      <c r="D878" t="s">
        <v>11424</v>
      </c>
      <c r="E878" t="s">
        <v>11395</v>
      </c>
      <c r="F878" t="s">
        <v>25</v>
      </c>
      <c r="G878" t="s">
        <v>12456</v>
      </c>
      <c r="H878" t="s">
        <v>11453</v>
      </c>
      <c r="I878">
        <v>3872.77</v>
      </c>
      <c r="J878">
        <v>97</v>
      </c>
      <c r="K878" t="s">
        <v>19</v>
      </c>
      <c r="L878" t="s">
        <v>11435</v>
      </c>
      <c r="M878">
        <v>24</v>
      </c>
      <c r="N878">
        <v>0</v>
      </c>
    </row>
    <row r="879" spans="1:14">
      <c r="A879" t="s">
        <v>687</v>
      </c>
      <c r="B879" t="s">
        <v>12457</v>
      </c>
      <c r="C879" t="s">
        <v>11419</v>
      </c>
      <c r="D879" t="s">
        <v>11424</v>
      </c>
      <c r="E879" t="s">
        <v>11413</v>
      </c>
      <c r="F879" t="s">
        <v>42</v>
      </c>
      <c r="G879" t="s">
        <v>11136</v>
      </c>
      <c r="H879" t="s">
        <v>11402</v>
      </c>
      <c r="I879">
        <v>301.89</v>
      </c>
      <c r="J879">
        <v>68</v>
      </c>
      <c r="K879" t="s">
        <v>19</v>
      </c>
      <c r="L879" t="s">
        <v>11496</v>
      </c>
      <c r="M879">
        <v>36</v>
      </c>
      <c r="N879">
        <v>0</v>
      </c>
    </row>
    <row r="880" spans="1:14">
      <c r="A880" t="s">
        <v>1194</v>
      </c>
      <c r="B880" t="s">
        <v>12458</v>
      </c>
      <c r="C880" t="s">
        <v>11432</v>
      </c>
      <c r="D880" t="s">
        <v>11400</v>
      </c>
      <c r="E880" t="s">
        <v>11401</v>
      </c>
      <c r="F880" t="s">
        <v>42</v>
      </c>
      <c r="G880" t="s">
        <v>1082</v>
      </c>
      <c r="H880" t="s">
        <v>11402</v>
      </c>
      <c r="I880">
        <v>4406.57</v>
      </c>
      <c r="K880" t="s">
        <v>37</v>
      </c>
      <c r="L880" t="s">
        <v>11441</v>
      </c>
      <c r="M880">
        <v>12</v>
      </c>
      <c r="N880">
        <v>0</v>
      </c>
    </row>
    <row r="881" spans="1:14">
      <c r="A881" t="s">
        <v>6946</v>
      </c>
      <c r="B881" t="s">
        <v>12459</v>
      </c>
      <c r="C881" t="s">
        <v>11405</v>
      </c>
      <c r="D881" t="s">
        <v>11416</v>
      </c>
      <c r="E881" t="s">
        <v>11395</v>
      </c>
      <c r="F881" t="s">
        <v>100</v>
      </c>
      <c r="G881" t="s">
        <v>213</v>
      </c>
      <c r="H881" t="s">
        <v>11402</v>
      </c>
      <c r="I881">
        <v>1984.95</v>
      </c>
      <c r="J881">
        <v>95</v>
      </c>
      <c r="K881" t="s">
        <v>19</v>
      </c>
      <c r="L881" t="s">
        <v>11425</v>
      </c>
      <c r="M881">
        <v>36</v>
      </c>
      <c r="N881">
        <v>0</v>
      </c>
    </row>
    <row r="882" spans="1:14">
      <c r="A882" t="s">
        <v>4140</v>
      </c>
      <c r="B882" t="s">
        <v>12460</v>
      </c>
      <c r="C882" t="s">
        <v>11393</v>
      </c>
      <c r="D882" t="s">
        <v>11409</v>
      </c>
      <c r="E882" t="s">
        <v>11395</v>
      </c>
      <c r="F882" t="s">
        <v>25</v>
      </c>
      <c r="G882" t="s">
        <v>965</v>
      </c>
      <c r="H882" t="s">
        <v>11402</v>
      </c>
      <c r="I882">
        <v>3798.85</v>
      </c>
      <c r="J882">
        <v>25</v>
      </c>
      <c r="K882" t="s">
        <v>19</v>
      </c>
      <c r="L882" t="s">
        <v>11417</v>
      </c>
      <c r="M882">
        <v>12</v>
      </c>
      <c r="N882">
        <v>0</v>
      </c>
    </row>
    <row r="883" spans="1:14">
      <c r="A883" t="s">
        <v>10391</v>
      </c>
      <c r="B883" t="s">
        <v>12461</v>
      </c>
      <c r="C883" t="s">
        <v>11419</v>
      </c>
      <c r="D883" t="s">
        <v>11409</v>
      </c>
      <c r="E883" t="s">
        <v>11395</v>
      </c>
      <c r="F883" t="s">
        <v>33</v>
      </c>
      <c r="G883" t="s">
        <v>6393</v>
      </c>
      <c r="H883" t="s">
        <v>11453</v>
      </c>
      <c r="I883">
        <v>3349.61</v>
      </c>
      <c r="J883">
        <v>59</v>
      </c>
      <c r="K883" t="s">
        <v>53</v>
      </c>
      <c r="L883" t="s">
        <v>11410</v>
      </c>
      <c r="M883">
        <v>12</v>
      </c>
      <c r="N883">
        <v>0</v>
      </c>
    </row>
    <row r="884" spans="1:14">
      <c r="A884" t="s">
        <v>2584</v>
      </c>
      <c r="B884" t="s">
        <v>12462</v>
      </c>
      <c r="C884" t="s">
        <v>11412</v>
      </c>
      <c r="D884" t="s">
        <v>11394</v>
      </c>
      <c r="E884" t="s">
        <v>11401</v>
      </c>
      <c r="F884" t="s">
        <v>58</v>
      </c>
      <c r="G884" t="s">
        <v>4190</v>
      </c>
      <c r="H884" t="s">
        <v>11396</v>
      </c>
      <c r="I884">
        <v>17937.48</v>
      </c>
      <c r="K884" t="s">
        <v>53</v>
      </c>
      <c r="L884" t="s">
        <v>11487</v>
      </c>
      <c r="M884">
        <v>36</v>
      </c>
      <c r="N884">
        <v>1</v>
      </c>
    </row>
    <row r="885" spans="1:14">
      <c r="A885" t="s">
        <v>3934</v>
      </c>
      <c r="B885" t="s">
        <v>12463</v>
      </c>
      <c r="C885" t="s">
        <v>11429</v>
      </c>
      <c r="D885" t="s">
        <v>11400</v>
      </c>
      <c r="E885" t="s">
        <v>11413</v>
      </c>
      <c r="F885" t="s">
        <v>58</v>
      </c>
      <c r="G885" t="s">
        <v>8653</v>
      </c>
      <c r="H885" t="s">
        <v>11420</v>
      </c>
      <c r="I885">
        <v>305.07</v>
      </c>
      <c r="J885">
        <v>50</v>
      </c>
      <c r="K885" t="s">
        <v>19</v>
      </c>
      <c r="L885" t="s">
        <v>11397</v>
      </c>
      <c r="M885">
        <v>24</v>
      </c>
      <c r="N885">
        <v>1</v>
      </c>
    </row>
    <row r="886" spans="1:14">
      <c r="A886" t="s">
        <v>4006</v>
      </c>
      <c r="B886" t="s">
        <v>12464</v>
      </c>
      <c r="C886" t="s">
        <v>11439</v>
      </c>
      <c r="D886" t="s">
        <v>11409</v>
      </c>
      <c r="E886" t="s">
        <v>11413</v>
      </c>
      <c r="F886" t="s">
        <v>42</v>
      </c>
      <c r="G886" t="s">
        <v>7624</v>
      </c>
      <c r="H886" t="s">
        <v>11402</v>
      </c>
      <c r="I886">
        <v>283.75</v>
      </c>
      <c r="J886">
        <v>74</v>
      </c>
      <c r="K886" t="s">
        <v>19</v>
      </c>
      <c r="L886" t="s">
        <v>11496</v>
      </c>
      <c r="M886">
        <v>24</v>
      </c>
      <c r="N886">
        <v>0</v>
      </c>
    </row>
    <row r="887" spans="1:14">
      <c r="A887" t="s">
        <v>3008</v>
      </c>
      <c r="B887" t="s">
        <v>12465</v>
      </c>
      <c r="C887" t="s">
        <v>11434</v>
      </c>
      <c r="D887" t="s">
        <v>11416</v>
      </c>
      <c r="E887" t="s">
        <v>11413</v>
      </c>
      <c r="F887" t="s">
        <v>33</v>
      </c>
      <c r="G887" t="s">
        <v>433</v>
      </c>
      <c r="H887" t="s">
        <v>11402</v>
      </c>
      <c r="I887">
        <v>331.02</v>
      </c>
      <c r="K887" t="s">
        <v>19</v>
      </c>
      <c r="L887" t="s">
        <v>11435</v>
      </c>
      <c r="M887">
        <v>24</v>
      </c>
      <c r="N887">
        <v>0</v>
      </c>
    </row>
    <row r="888" spans="1:14">
      <c r="A888" t="s">
        <v>2937</v>
      </c>
      <c r="B888" t="s">
        <v>12466</v>
      </c>
      <c r="C888" t="s">
        <v>11419</v>
      </c>
      <c r="D888" t="s">
        <v>11424</v>
      </c>
      <c r="E888" t="s">
        <v>11401</v>
      </c>
      <c r="F888" t="s">
        <v>42</v>
      </c>
      <c r="G888" t="s">
        <v>594</v>
      </c>
      <c r="H888" t="s">
        <v>11402</v>
      </c>
      <c r="I888">
        <v>4500.43</v>
      </c>
      <c r="J888">
        <v>17</v>
      </c>
      <c r="K888" t="s">
        <v>53</v>
      </c>
      <c r="L888" t="s">
        <v>11427</v>
      </c>
      <c r="M888">
        <v>12</v>
      </c>
      <c r="N888">
        <v>0</v>
      </c>
    </row>
    <row r="889" spans="1:14">
      <c r="A889" t="s">
        <v>1153</v>
      </c>
      <c r="B889" t="s">
        <v>12467</v>
      </c>
      <c r="C889" t="s">
        <v>11429</v>
      </c>
      <c r="D889" t="s">
        <v>11424</v>
      </c>
      <c r="E889" t="s">
        <v>11395</v>
      </c>
      <c r="F889" t="s">
        <v>25</v>
      </c>
      <c r="G889" t="s">
        <v>81</v>
      </c>
      <c r="H889" t="s">
        <v>11402</v>
      </c>
      <c r="I889">
        <v>2828.46</v>
      </c>
      <c r="J889">
        <v>60</v>
      </c>
      <c r="K889" t="s">
        <v>19</v>
      </c>
      <c r="L889" t="s">
        <v>11444</v>
      </c>
      <c r="M889">
        <v>36</v>
      </c>
      <c r="N889">
        <v>0</v>
      </c>
    </row>
    <row r="890" spans="1:14">
      <c r="A890" t="s">
        <v>3609</v>
      </c>
      <c r="B890" t="s">
        <v>12468</v>
      </c>
      <c r="C890" t="s">
        <v>11393</v>
      </c>
      <c r="D890" t="s">
        <v>11416</v>
      </c>
      <c r="E890" t="s">
        <v>11395</v>
      </c>
      <c r="F890" t="s">
        <v>100</v>
      </c>
      <c r="G890" t="s">
        <v>3351</v>
      </c>
      <c r="H890" t="s">
        <v>11402</v>
      </c>
      <c r="I890">
        <v>1529.34</v>
      </c>
      <c r="J890">
        <v>27</v>
      </c>
      <c r="K890" t="s">
        <v>53</v>
      </c>
      <c r="L890" t="s">
        <v>11427</v>
      </c>
      <c r="M890">
        <v>24</v>
      </c>
      <c r="N890">
        <v>0</v>
      </c>
    </row>
    <row r="891" spans="1:14">
      <c r="A891" t="s">
        <v>3425</v>
      </c>
      <c r="B891" t="s">
        <v>12469</v>
      </c>
      <c r="C891" t="s">
        <v>11439</v>
      </c>
      <c r="D891" t="s">
        <v>11400</v>
      </c>
      <c r="E891" t="s">
        <v>11395</v>
      </c>
      <c r="F891" t="s">
        <v>42</v>
      </c>
      <c r="G891" t="s">
        <v>2913</v>
      </c>
      <c r="H891" t="s">
        <v>11402</v>
      </c>
      <c r="I891">
        <v>1901.48</v>
      </c>
      <c r="J891">
        <v>19</v>
      </c>
      <c r="K891" t="s">
        <v>19</v>
      </c>
      <c r="L891" t="s">
        <v>11414</v>
      </c>
      <c r="M891">
        <v>24</v>
      </c>
      <c r="N891">
        <v>0</v>
      </c>
    </row>
    <row r="892" spans="1:14">
      <c r="A892" t="s">
        <v>4515</v>
      </c>
      <c r="B892" t="s">
        <v>12470</v>
      </c>
      <c r="C892" t="s">
        <v>11419</v>
      </c>
      <c r="D892" t="s">
        <v>11416</v>
      </c>
      <c r="E892" t="s">
        <v>11395</v>
      </c>
      <c r="F892" t="s">
        <v>100</v>
      </c>
      <c r="G892" t="s">
        <v>5507</v>
      </c>
      <c r="H892" t="s">
        <v>11453</v>
      </c>
      <c r="I892">
        <v>845.54</v>
      </c>
      <c r="J892">
        <v>8</v>
      </c>
      <c r="K892" t="s">
        <v>19</v>
      </c>
      <c r="L892" t="s">
        <v>11437</v>
      </c>
      <c r="M892">
        <v>12</v>
      </c>
      <c r="N892">
        <v>0</v>
      </c>
    </row>
    <row r="893" spans="1:14">
      <c r="A893" t="s">
        <v>1148</v>
      </c>
      <c r="B893" t="s">
        <v>12471</v>
      </c>
      <c r="C893" t="s">
        <v>11429</v>
      </c>
      <c r="D893" t="s">
        <v>11394</v>
      </c>
      <c r="E893" t="s">
        <v>11395</v>
      </c>
      <c r="F893" t="s">
        <v>33</v>
      </c>
      <c r="G893" t="s">
        <v>7729</v>
      </c>
      <c r="H893" t="s">
        <v>11420</v>
      </c>
      <c r="I893">
        <v>2843.64</v>
      </c>
      <c r="J893">
        <v>1</v>
      </c>
      <c r="K893" t="s">
        <v>53</v>
      </c>
      <c r="L893" t="s">
        <v>11437</v>
      </c>
      <c r="M893">
        <v>24</v>
      </c>
      <c r="N893">
        <v>1</v>
      </c>
    </row>
    <row r="894" spans="1:14">
      <c r="A894" t="s">
        <v>1851</v>
      </c>
      <c r="B894" t="s">
        <v>12472</v>
      </c>
      <c r="C894" t="s">
        <v>11432</v>
      </c>
      <c r="D894" t="s">
        <v>11394</v>
      </c>
      <c r="E894" t="s">
        <v>11395</v>
      </c>
      <c r="F894" t="s">
        <v>25</v>
      </c>
      <c r="G894" t="s">
        <v>12473</v>
      </c>
      <c r="H894" t="s">
        <v>11420</v>
      </c>
      <c r="I894">
        <v>2511.21</v>
      </c>
      <c r="J894">
        <v>94</v>
      </c>
      <c r="K894" t="s">
        <v>53</v>
      </c>
      <c r="L894" t="s">
        <v>11460</v>
      </c>
      <c r="M894">
        <v>24</v>
      </c>
      <c r="N894">
        <v>1</v>
      </c>
    </row>
    <row r="895" spans="1:14">
      <c r="A895" t="s">
        <v>7804</v>
      </c>
      <c r="B895" t="s">
        <v>11659</v>
      </c>
      <c r="C895" t="s">
        <v>11405</v>
      </c>
      <c r="D895" t="s">
        <v>11416</v>
      </c>
      <c r="E895" t="s">
        <v>11413</v>
      </c>
      <c r="F895" t="s">
        <v>25</v>
      </c>
      <c r="G895" t="s">
        <v>9214</v>
      </c>
      <c r="H895" t="s">
        <v>11420</v>
      </c>
      <c r="I895">
        <v>555.57000000000005</v>
      </c>
      <c r="J895">
        <v>31</v>
      </c>
      <c r="K895" t="s">
        <v>19</v>
      </c>
      <c r="L895" t="s">
        <v>11496</v>
      </c>
      <c r="M895">
        <v>12</v>
      </c>
      <c r="N895">
        <v>1</v>
      </c>
    </row>
    <row r="896" spans="1:14">
      <c r="A896" t="s">
        <v>3356</v>
      </c>
      <c r="B896" t="s">
        <v>12474</v>
      </c>
      <c r="C896" t="s">
        <v>11408</v>
      </c>
      <c r="D896" t="s">
        <v>11400</v>
      </c>
      <c r="E896" t="s">
        <v>11401</v>
      </c>
      <c r="F896" t="s">
        <v>25</v>
      </c>
      <c r="G896" t="s">
        <v>3505</v>
      </c>
      <c r="H896" t="s">
        <v>11396</v>
      </c>
      <c r="I896">
        <v>16844.54</v>
      </c>
      <c r="J896">
        <v>16</v>
      </c>
      <c r="K896" t="s">
        <v>37</v>
      </c>
      <c r="L896" t="s">
        <v>11437</v>
      </c>
      <c r="M896">
        <v>12</v>
      </c>
      <c r="N896">
        <v>1</v>
      </c>
    </row>
    <row r="897" spans="1:14">
      <c r="A897" t="s">
        <v>5159</v>
      </c>
      <c r="B897" t="s">
        <v>12475</v>
      </c>
      <c r="C897" t="s">
        <v>11429</v>
      </c>
      <c r="D897" t="s">
        <v>11409</v>
      </c>
      <c r="E897" t="s">
        <v>11395</v>
      </c>
      <c r="F897" t="s">
        <v>42</v>
      </c>
      <c r="G897" t="s">
        <v>1090</v>
      </c>
      <c r="H897" t="s">
        <v>11396</v>
      </c>
      <c r="I897">
        <v>1820.35</v>
      </c>
      <c r="K897" t="s">
        <v>19</v>
      </c>
      <c r="L897" t="s">
        <v>11466</v>
      </c>
      <c r="M897">
        <v>24</v>
      </c>
      <c r="N897">
        <v>1</v>
      </c>
    </row>
    <row r="898" spans="1:14">
      <c r="A898" t="s">
        <v>493</v>
      </c>
      <c r="B898" t="s">
        <v>12476</v>
      </c>
      <c r="C898" t="s">
        <v>11405</v>
      </c>
      <c r="D898" t="s">
        <v>11394</v>
      </c>
      <c r="E898" t="s">
        <v>11395</v>
      </c>
      <c r="F898" t="s">
        <v>100</v>
      </c>
      <c r="G898" t="s">
        <v>2858</v>
      </c>
      <c r="H898" t="s">
        <v>11402</v>
      </c>
      <c r="I898">
        <v>2621.85</v>
      </c>
      <c r="J898">
        <v>74</v>
      </c>
      <c r="K898" t="s">
        <v>53</v>
      </c>
      <c r="L898" t="s">
        <v>11406</v>
      </c>
      <c r="M898">
        <v>36</v>
      </c>
      <c r="N898">
        <v>0</v>
      </c>
    </row>
    <row r="899" spans="1:14">
      <c r="A899" t="s">
        <v>381</v>
      </c>
      <c r="B899" t="s">
        <v>12477</v>
      </c>
      <c r="C899" t="s">
        <v>11429</v>
      </c>
      <c r="D899" t="s">
        <v>11409</v>
      </c>
      <c r="E899" t="s">
        <v>11395</v>
      </c>
      <c r="F899" t="s">
        <v>58</v>
      </c>
      <c r="G899" t="s">
        <v>1833</v>
      </c>
      <c r="H899" t="s">
        <v>11420</v>
      </c>
      <c r="I899">
        <v>2376.34</v>
      </c>
      <c r="J899">
        <v>22</v>
      </c>
      <c r="K899" t="s">
        <v>19</v>
      </c>
      <c r="L899" t="s">
        <v>11414</v>
      </c>
      <c r="M899">
        <v>24</v>
      </c>
      <c r="N899">
        <v>1</v>
      </c>
    </row>
    <row r="900" spans="1:14">
      <c r="A900" t="s">
        <v>8731</v>
      </c>
      <c r="B900" t="s">
        <v>12478</v>
      </c>
      <c r="C900" t="s">
        <v>11408</v>
      </c>
      <c r="D900" t="s">
        <v>11424</v>
      </c>
      <c r="E900" t="s">
        <v>11395</v>
      </c>
      <c r="F900" t="s">
        <v>100</v>
      </c>
      <c r="G900" t="s">
        <v>5577</v>
      </c>
      <c r="H900" t="s">
        <v>11420</v>
      </c>
      <c r="I900">
        <v>2409.8000000000002</v>
      </c>
      <c r="J900">
        <v>80</v>
      </c>
      <c r="K900" t="s">
        <v>53</v>
      </c>
      <c r="L900" t="s">
        <v>11430</v>
      </c>
      <c r="M900">
        <v>12</v>
      </c>
      <c r="N900">
        <v>1</v>
      </c>
    </row>
    <row r="901" spans="1:14">
      <c r="A901" t="s">
        <v>7216</v>
      </c>
      <c r="B901" t="s">
        <v>12479</v>
      </c>
      <c r="C901" t="s">
        <v>11439</v>
      </c>
      <c r="D901" t="s">
        <v>11409</v>
      </c>
      <c r="E901" t="s">
        <v>11395</v>
      </c>
      <c r="F901" t="s">
        <v>42</v>
      </c>
      <c r="G901" t="s">
        <v>205</v>
      </c>
      <c r="H901" t="s">
        <v>11396</v>
      </c>
      <c r="I901">
        <v>2953.52</v>
      </c>
      <c r="J901">
        <v>12</v>
      </c>
      <c r="K901" t="s">
        <v>19</v>
      </c>
      <c r="L901" t="s">
        <v>11410</v>
      </c>
      <c r="M901">
        <v>36</v>
      </c>
      <c r="N901">
        <v>1</v>
      </c>
    </row>
    <row r="902" spans="1:14">
      <c r="A902" t="s">
        <v>4739</v>
      </c>
      <c r="B902" t="s">
        <v>12480</v>
      </c>
      <c r="C902" t="s">
        <v>11393</v>
      </c>
      <c r="D902" t="s">
        <v>11416</v>
      </c>
      <c r="E902" t="s">
        <v>11413</v>
      </c>
      <c r="F902" t="s">
        <v>58</v>
      </c>
      <c r="G902" t="s">
        <v>4420</v>
      </c>
      <c r="H902" t="s">
        <v>11402</v>
      </c>
      <c r="I902">
        <v>313.77</v>
      </c>
      <c r="J902">
        <v>98</v>
      </c>
      <c r="K902" t="s">
        <v>19</v>
      </c>
      <c r="L902" t="s">
        <v>11422</v>
      </c>
      <c r="M902">
        <v>36</v>
      </c>
      <c r="N902">
        <v>0</v>
      </c>
    </row>
    <row r="903" spans="1:14">
      <c r="A903" t="s">
        <v>10063</v>
      </c>
      <c r="B903" t="s">
        <v>12481</v>
      </c>
      <c r="C903" t="s">
        <v>11393</v>
      </c>
      <c r="D903" t="s">
        <v>11424</v>
      </c>
      <c r="E903" t="s">
        <v>11395</v>
      </c>
      <c r="F903" t="s">
        <v>33</v>
      </c>
      <c r="G903" t="s">
        <v>2739</v>
      </c>
      <c r="H903" t="s">
        <v>11396</v>
      </c>
      <c r="I903">
        <v>3527.54</v>
      </c>
      <c r="J903">
        <v>78</v>
      </c>
      <c r="K903" t="s">
        <v>19</v>
      </c>
      <c r="L903" t="s">
        <v>11414</v>
      </c>
      <c r="M903">
        <v>24</v>
      </c>
      <c r="N903">
        <v>1</v>
      </c>
    </row>
    <row r="904" spans="1:14">
      <c r="A904" t="s">
        <v>3834</v>
      </c>
      <c r="B904" t="s">
        <v>12482</v>
      </c>
      <c r="C904" t="s">
        <v>11432</v>
      </c>
      <c r="D904" t="s">
        <v>11424</v>
      </c>
      <c r="E904" t="s">
        <v>11413</v>
      </c>
      <c r="F904" t="s">
        <v>33</v>
      </c>
      <c r="G904" t="s">
        <v>1249</v>
      </c>
      <c r="H904" t="s">
        <v>11453</v>
      </c>
      <c r="I904">
        <v>684.11</v>
      </c>
      <c r="J904">
        <v>47</v>
      </c>
      <c r="K904" t="s">
        <v>19</v>
      </c>
      <c r="L904" t="s">
        <v>11397</v>
      </c>
      <c r="M904">
        <v>36</v>
      </c>
      <c r="N904">
        <v>0</v>
      </c>
    </row>
    <row r="905" spans="1:14">
      <c r="A905" t="s">
        <v>7774</v>
      </c>
      <c r="B905" t="s">
        <v>12483</v>
      </c>
      <c r="C905" t="s">
        <v>11408</v>
      </c>
      <c r="D905" t="s">
        <v>11409</v>
      </c>
      <c r="E905" t="s">
        <v>11413</v>
      </c>
      <c r="F905" t="s">
        <v>100</v>
      </c>
      <c r="G905" t="s">
        <v>695</v>
      </c>
      <c r="H905" t="s">
        <v>11402</v>
      </c>
      <c r="I905">
        <v>757.99</v>
      </c>
      <c r="J905">
        <v>7</v>
      </c>
      <c r="K905" t="s">
        <v>19</v>
      </c>
      <c r="L905" t="s">
        <v>11444</v>
      </c>
      <c r="M905">
        <v>24</v>
      </c>
      <c r="N905">
        <v>0</v>
      </c>
    </row>
    <row r="906" spans="1:14">
      <c r="A906" t="s">
        <v>4084</v>
      </c>
      <c r="B906" t="s">
        <v>12484</v>
      </c>
      <c r="C906" t="s">
        <v>11399</v>
      </c>
      <c r="D906" t="s">
        <v>11416</v>
      </c>
      <c r="E906" t="s">
        <v>11395</v>
      </c>
      <c r="F906" t="s">
        <v>33</v>
      </c>
      <c r="G906" t="s">
        <v>2489</v>
      </c>
      <c r="H906" t="s">
        <v>11402</v>
      </c>
      <c r="I906">
        <v>1995.12</v>
      </c>
      <c r="J906">
        <v>41</v>
      </c>
      <c r="K906" t="s">
        <v>19</v>
      </c>
      <c r="L906" t="s">
        <v>11410</v>
      </c>
      <c r="M906">
        <v>36</v>
      </c>
      <c r="N906">
        <v>0</v>
      </c>
    </row>
    <row r="907" spans="1:14">
      <c r="A907" t="s">
        <v>1206</v>
      </c>
      <c r="B907" t="s">
        <v>12485</v>
      </c>
      <c r="C907" t="s">
        <v>11405</v>
      </c>
      <c r="D907" t="s">
        <v>11416</v>
      </c>
      <c r="E907" t="s">
        <v>11395</v>
      </c>
      <c r="F907" t="s">
        <v>100</v>
      </c>
      <c r="G907" t="s">
        <v>1676</v>
      </c>
      <c r="H907" t="s">
        <v>11402</v>
      </c>
      <c r="I907">
        <v>1038.17</v>
      </c>
      <c r="J907">
        <v>20</v>
      </c>
      <c r="K907" t="s">
        <v>19</v>
      </c>
      <c r="L907" t="s">
        <v>11430</v>
      </c>
      <c r="M907">
        <v>12</v>
      </c>
      <c r="N907">
        <v>0</v>
      </c>
    </row>
    <row r="908" spans="1:14">
      <c r="A908" t="s">
        <v>8150</v>
      </c>
      <c r="B908" t="s">
        <v>12486</v>
      </c>
      <c r="C908" t="s">
        <v>11432</v>
      </c>
      <c r="D908" t="s">
        <v>11409</v>
      </c>
      <c r="E908" t="s">
        <v>11413</v>
      </c>
      <c r="F908" t="s">
        <v>33</v>
      </c>
      <c r="G908" t="s">
        <v>647</v>
      </c>
      <c r="H908" t="s">
        <v>11420</v>
      </c>
      <c r="I908">
        <v>141.52000000000001</v>
      </c>
      <c r="J908">
        <v>7</v>
      </c>
      <c r="K908" t="s">
        <v>19</v>
      </c>
      <c r="L908" t="s">
        <v>11425</v>
      </c>
      <c r="M908">
        <v>24</v>
      </c>
      <c r="N908">
        <v>1</v>
      </c>
    </row>
    <row r="909" spans="1:14">
      <c r="A909" t="s">
        <v>7228</v>
      </c>
      <c r="B909" t="s">
        <v>12487</v>
      </c>
      <c r="C909" t="s">
        <v>11408</v>
      </c>
      <c r="D909" t="s">
        <v>11394</v>
      </c>
      <c r="E909" t="s">
        <v>11413</v>
      </c>
      <c r="F909" t="s">
        <v>42</v>
      </c>
      <c r="G909" t="s">
        <v>1992</v>
      </c>
      <c r="H909" t="s">
        <v>11402</v>
      </c>
      <c r="I909">
        <v>784.03</v>
      </c>
      <c r="J909">
        <v>93</v>
      </c>
      <c r="K909" t="s">
        <v>19</v>
      </c>
      <c r="L909" t="s">
        <v>11444</v>
      </c>
      <c r="M909">
        <v>36</v>
      </c>
      <c r="N909">
        <v>0</v>
      </c>
    </row>
    <row r="910" spans="1:14">
      <c r="A910" t="s">
        <v>1046</v>
      </c>
      <c r="B910" t="s">
        <v>12488</v>
      </c>
      <c r="C910" t="s">
        <v>11405</v>
      </c>
      <c r="D910" t="s">
        <v>11400</v>
      </c>
      <c r="E910" t="s">
        <v>11401</v>
      </c>
      <c r="F910" t="s">
        <v>58</v>
      </c>
      <c r="G910" t="s">
        <v>3238</v>
      </c>
      <c r="H910" t="s">
        <v>11420</v>
      </c>
      <c r="I910">
        <v>14679.02</v>
      </c>
      <c r="J910">
        <v>33</v>
      </c>
      <c r="K910" t="s">
        <v>53</v>
      </c>
      <c r="L910" t="s">
        <v>11427</v>
      </c>
      <c r="M910">
        <v>12</v>
      </c>
      <c r="N910">
        <v>1</v>
      </c>
    </row>
    <row r="911" spans="1:14">
      <c r="A911" t="s">
        <v>4425</v>
      </c>
      <c r="B911" t="s">
        <v>12489</v>
      </c>
      <c r="C911" t="s">
        <v>11412</v>
      </c>
      <c r="D911" t="s">
        <v>11424</v>
      </c>
      <c r="E911" t="s">
        <v>11395</v>
      </c>
      <c r="F911" t="s">
        <v>25</v>
      </c>
      <c r="G911" t="s">
        <v>6493</v>
      </c>
      <c r="H911" t="s">
        <v>11396</v>
      </c>
      <c r="I911">
        <v>1487.4</v>
      </c>
      <c r="J911">
        <v>41</v>
      </c>
      <c r="K911" t="s">
        <v>19</v>
      </c>
      <c r="L911" t="s">
        <v>11397</v>
      </c>
      <c r="M911">
        <v>24</v>
      </c>
      <c r="N911">
        <v>1</v>
      </c>
    </row>
    <row r="912" spans="1:14">
      <c r="A912" t="s">
        <v>9145</v>
      </c>
      <c r="B912" t="s">
        <v>12490</v>
      </c>
      <c r="C912" t="s">
        <v>11408</v>
      </c>
      <c r="D912" t="s">
        <v>11424</v>
      </c>
      <c r="E912" t="s">
        <v>11395</v>
      </c>
      <c r="F912" t="s">
        <v>100</v>
      </c>
      <c r="G912" t="s">
        <v>5027</v>
      </c>
      <c r="H912" t="s">
        <v>11402</v>
      </c>
      <c r="I912">
        <v>2855.17</v>
      </c>
      <c r="K912" t="s">
        <v>19</v>
      </c>
      <c r="L912" t="s">
        <v>11460</v>
      </c>
      <c r="M912">
        <v>36</v>
      </c>
      <c r="N912">
        <v>0</v>
      </c>
    </row>
    <row r="913" spans="1:14">
      <c r="A913" t="s">
        <v>12491</v>
      </c>
      <c r="B913" t="s">
        <v>12492</v>
      </c>
      <c r="C913" t="s">
        <v>11439</v>
      </c>
      <c r="D913" t="s">
        <v>11424</v>
      </c>
      <c r="E913" t="s">
        <v>11413</v>
      </c>
      <c r="F913" t="s">
        <v>58</v>
      </c>
      <c r="G913" t="s">
        <v>466</v>
      </c>
      <c r="H913" t="s">
        <v>11402</v>
      </c>
      <c r="I913">
        <v>452.95</v>
      </c>
      <c r="J913">
        <v>41</v>
      </c>
      <c r="K913" t="s">
        <v>19</v>
      </c>
      <c r="L913" t="s">
        <v>11422</v>
      </c>
      <c r="M913">
        <v>36</v>
      </c>
      <c r="N913">
        <v>0</v>
      </c>
    </row>
    <row r="914" spans="1:14">
      <c r="A914" t="s">
        <v>3336</v>
      </c>
      <c r="B914" t="s">
        <v>12493</v>
      </c>
      <c r="C914" t="s">
        <v>11412</v>
      </c>
      <c r="D914" t="s">
        <v>11394</v>
      </c>
      <c r="E914" t="s">
        <v>11395</v>
      </c>
      <c r="F914" t="s">
        <v>100</v>
      </c>
      <c r="G914" t="s">
        <v>1170</v>
      </c>
      <c r="H914" t="s">
        <v>11396</v>
      </c>
      <c r="I914">
        <v>2501.64</v>
      </c>
      <c r="J914">
        <v>65</v>
      </c>
      <c r="K914" t="s">
        <v>53</v>
      </c>
      <c r="L914" t="s">
        <v>11406</v>
      </c>
      <c r="M914">
        <v>36</v>
      </c>
      <c r="N914">
        <v>1</v>
      </c>
    </row>
    <row r="915" spans="1:14">
      <c r="A915" t="s">
        <v>3015</v>
      </c>
      <c r="B915" t="s">
        <v>12494</v>
      </c>
      <c r="C915" t="s">
        <v>11405</v>
      </c>
      <c r="D915" t="s">
        <v>11394</v>
      </c>
      <c r="E915" t="s">
        <v>11413</v>
      </c>
      <c r="F915" t="s">
        <v>42</v>
      </c>
      <c r="G915" t="s">
        <v>4131</v>
      </c>
      <c r="H915" t="s">
        <v>11402</v>
      </c>
      <c r="I915">
        <v>716.38</v>
      </c>
      <c r="J915">
        <v>94</v>
      </c>
      <c r="K915" t="s">
        <v>19</v>
      </c>
      <c r="L915" t="s">
        <v>11417</v>
      </c>
      <c r="M915">
        <v>12</v>
      </c>
      <c r="N915">
        <v>0</v>
      </c>
    </row>
    <row r="916" spans="1:14">
      <c r="A916" t="s">
        <v>8331</v>
      </c>
      <c r="B916" t="s">
        <v>12495</v>
      </c>
      <c r="C916" t="s">
        <v>11434</v>
      </c>
      <c r="D916" t="s">
        <v>11409</v>
      </c>
      <c r="E916" t="s">
        <v>11395</v>
      </c>
      <c r="F916" t="s">
        <v>100</v>
      </c>
      <c r="G916" t="s">
        <v>1066</v>
      </c>
      <c r="H916" t="s">
        <v>11396</v>
      </c>
      <c r="I916">
        <v>2183.67</v>
      </c>
      <c r="J916">
        <v>2</v>
      </c>
      <c r="K916" t="s">
        <v>19</v>
      </c>
      <c r="L916" t="s">
        <v>11427</v>
      </c>
      <c r="M916">
        <v>36</v>
      </c>
      <c r="N916">
        <v>1</v>
      </c>
    </row>
    <row r="917" spans="1:14">
      <c r="A917" t="s">
        <v>3055</v>
      </c>
      <c r="B917" t="s">
        <v>12301</v>
      </c>
      <c r="C917" t="s">
        <v>11399</v>
      </c>
      <c r="D917" t="s">
        <v>11394</v>
      </c>
      <c r="E917" t="s">
        <v>11395</v>
      </c>
      <c r="F917" t="s">
        <v>33</v>
      </c>
      <c r="G917" t="s">
        <v>1267</v>
      </c>
      <c r="H917" t="s">
        <v>11402</v>
      </c>
      <c r="I917">
        <v>1513.25</v>
      </c>
      <c r="J917">
        <v>86</v>
      </c>
      <c r="K917" t="s">
        <v>19</v>
      </c>
      <c r="L917" t="s">
        <v>11437</v>
      </c>
      <c r="M917">
        <v>36</v>
      </c>
      <c r="N917">
        <v>0</v>
      </c>
    </row>
    <row r="918" spans="1:14">
      <c r="A918" t="s">
        <v>3764</v>
      </c>
      <c r="B918" t="s">
        <v>11493</v>
      </c>
      <c r="C918" t="s">
        <v>11429</v>
      </c>
      <c r="D918" t="s">
        <v>11416</v>
      </c>
      <c r="E918" t="s">
        <v>11395</v>
      </c>
      <c r="F918" t="s">
        <v>33</v>
      </c>
      <c r="G918" t="s">
        <v>10410</v>
      </c>
      <c r="H918" t="s">
        <v>11402</v>
      </c>
      <c r="I918">
        <v>1122.8699999999999</v>
      </c>
      <c r="J918">
        <v>68</v>
      </c>
      <c r="K918" t="s">
        <v>53</v>
      </c>
      <c r="L918" t="s">
        <v>11444</v>
      </c>
      <c r="M918">
        <v>36</v>
      </c>
      <c r="N918">
        <v>0</v>
      </c>
    </row>
    <row r="919" spans="1:14">
      <c r="A919" t="s">
        <v>2011</v>
      </c>
      <c r="B919" t="s">
        <v>12496</v>
      </c>
      <c r="C919" t="s">
        <v>11412</v>
      </c>
      <c r="D919" t="s">
        <v>11424</v>
      </c>
      <c r="E919" t="s">
        <v>11395</v>
      </c>
      <c r="F919" t="s">
        <v>25</v>
      </c>
      <c r="G919" t="s">
        <v>4492</v>
      </c>
      <c r="H919" t="s">
        <v>11402</v>
      </c>
      <c r="I919">
        <v>1769.37</v>
      </c>
      <c r="K919" t="s">
        <v>53</v>
      </c>
      <c r="L919" t="s">
        <v>11437</v>
      </c>
      <c r="M919">
        <v>24</v>
      </c>
      <c r="N919">
        <v>0</v>
      </c>
    </row>
    <row r="920" spans="1:14">
      <c r="A920" t="s">
        <v>842</v>
      </c>
      <c r="B920" t="s">
        <v>12497</v>
      </c>
      <c r="C920" t="s">
        <v>11419</v>
      </c>
      <c r="D920" t="s">
        <v>11394</v>
      </c>
      <c r="E920" t="s">
        <v>11413</v>
      </c>
      <c r="F920" t="s">
        <v>42</v>
      </c>
      <c r="G920" t="s">
        <v>1465</v>
      </c>
      <c r="H920" t="s">
        <v>11396</v>
      </c>
      <c r="I920">
        <v>617.94000000000005</v>
      </c>
      <c r="K920" t="s">
        <v>19</v>
      </c>
      <c r="L920" t="s">
        <v>11403</v>
      </c>
      <c r="M920">
        <v>12</v>
      </c>
      <c r="N920">
        <v>1</v>
      </c>
    </row>
    <row r="921" spans="1:14">
      <c r="A921" t="s">
        <v>6900</v>
      </c>
      <c r="B921" t="s">
        <v>12498</v>
      </c>
      <c r="C921" t="s">
        <v>11432</v>
      </c>
      <c r="D921" t="s">
        <v>11400</v>
      </c>
      <c r="E921" t="s">
        <v>11413</v>
      </c>
      <c r="F921" t="s">
        <v>58</v>
      </c>
      <c r="G921" t="s">
        <v>4107</v>
      </c>
      <c r="H921" t="s">
        <v>11402</v>
      </c>
      <c r="I921">
        <v>504.81</v>
      </c>
      <c r="K921" t="s">
        <v>19</v>
      </c>
      <c r="L921" t="s">
        <v>11466</v>
      </c>
      <c r="M921">
        <v>24</v>
      </c>
      <c r="N921">
        <v>0</v>
      </c>
    </row>
    <row r="922" spans="1:14">
      <c r="A922" t="s">
        <v>11219</v>
      </c>
      <c r="B922" t="s">
        <v>12499</v>
      </c>
      <c r="C922" t="s">
        <v>11434</v>
      </c>
      <c r="D922" t="s">
        <v>11424</v>
      </c>
      <c r="E922" t="s">
        <v>11413</v>
      </c>
      <c r="F922" t="s">
        <v>42</v>
      </c>
      <c r="G922" t="s">
        <v>856</v>
      </c>
      <c r="H922" t="s">
        <v>11402</v>
      </c>
      <c r="I922">
        <v>454.84</v>
      </c>
      <c r="K922" t="s">
        <v>19</v>
      </c>
      <c r="L922" t="s">
        <v>11406</v>
      </c>
      <c r="M922">
        <v>12</v>
      </c>
      <c r="N922">
        <v>0</v>
      </c>
    </row>
    <row r="923" spans="1:14">
      <c r="A923" t="s">
        <v>4845</v>
      </c>
      <c r="B923" t="s">
        <v>12500</v>
      </c>
      <c r="C923" t="s">
        <v>11432</v>
      </c>
      <c r="D923" t="s">
        <v>11409</v>
      </c>
      <c r="E923" t="s">
        <v>11413</v>
      </c>
      <c r="F923" t="s">
        <v>58</v>
      </c>
      <c r="G923" t="s">
        <v>1179</v>
      </c>
      <c r="H923" t="s">
        <v>11402</v>
      </c>
      <c r="I923">
        <v>145.71</v>
      </c>
      <c r="K923" t="s">
        <v>19</v>
      </c>
      <c r="L923" t="s">
        <v>11403</v>
      </c>
      <c r="M923">
        <v>24</v>
      </c>
      <c r="N923">
        <v>0</v>
      </c>
    </row>
    <row r="924" spans="1:14">
      <c r="A924" t="s">
        <v>10133</v>
      </c>
      <c r="B924" t="s">
        <v>12462</v>
      </c>
      <c r="C924" t="s">
        <v>11408</v>
      </c>
      <c r="D924" t="s">
        <v>11424</v>
      </c>
      <c r="E924" t="s">
        <v>11395</v>
      </c>
      <c r="F924" t="s">
        <v>58</v>
      </c>
      <c r="G924" t="s">
        <v>7366</v>
      </c>
      <c r="H924" t="s">
        <v>11402</v>
      </c>
      <c r="I924">
        <v>829.68</v>
      </c>
      <c r="J924">
        <v>66</v>
      </c>
      <c r="K924" t="s">
        <v>19</v>
      </c>
      <c r="L924" t="s">
        <v>11460</v>
      </c>
      <c r="M924">
        <v>12</v>
      </c>
      <c r="N924">
        <v>0</v>
      </c>
    </row>
    <row r="925" spans="1:14">
      <c r="A925" t="s">
        <v>3520</v>
      </c>
      <c r="B925" t="s">
        <v>12501</v>
      </c>
      <c r="C925" t="s">
        <v>11405</v>
      </c>
      <c r="D925" t="s">
        <v>11424</v>
      </c>
      <c r="E925" t="s">
        <v>11413</v>
      </c>
      <c r="F925" t="s">
        <v>25</v>
      </c>
      <c r="G925" t="s">
        <v>414</v>
      </c>
      <c r="H925" t="s">
        <v>11402</v>
      </c>
      <c r="I925">
        <v>220.69</v>
      </c>
      <c r="J925">
        <v>66</v>
      </c>
      <c r="K925" t="s">
        <v>19</v>
      </c>
      <c r="L925" t="s">
        <v>11397</v>
      </c>
      <c r="M925">
        <v>12</v>
      </c>
      <c r="N925">
        <v>0</v>
      </c>
    </row>
    <row r="926" spans="1:14">
      <c r="A926" t="s">
        <v>10617</v>
      </c>
      <c r="B926" t="s">
        <v>12502</v>
      </c>
      <c r="C926" t="s">
        <v>11399</v>
      </c>
      <c r="D926" t="s">
        <v>11409</v>
      </c>
      <c r="E926" t="s">
        <v>11395</v>
      </c>
      <c r="F926" t="s">
        <v>33</v>
      </c>
      <c r="G926" t="s">
        <v>3053</v>
      </c>
      <c r="H926" t="s">
        <v>11402</v>
      </c>
      <c r="I926">
        <v>3492.56</v>
      </c>
      <c r="J926">
        <v>79</v>
      </c>
      <c r="K926" t="s">
        <v>53</v>
      </c>
      <c r="L926" t="s">
        <v>11410</v>
      </c>
      <c r="M926">
        <v>12</v>
      </c>
      <c r="N926">
        <v>0</v>
      </c>
    </row>
    <row r="927" spans="1:14">
      <c r="A927" t="s">
        <v>2952</v>
      </c>
      <c r="B927" t="s">
        <v>12503</v>
      </c>
      <c r="C927" t="s">
        <v>11399</v>
      </c>
      <c r="D927" t="s">
        <v>11416</v>
      </c>
      <c r="E927" t="s">
        <v>11395</v>
      </c>
      <c r="F927" t="s">
        <v>42</v>
      </c>
      <c r="G927" t="s">
        <v>1844</v>
      </c>
      <c r="H927" t="s">
        <v>11396</v>
      </c>
      <c r="I927">
        <v>3112.07</v>
      </c>
      <c r="K927" t="s">
        <v>53</v>
      </c>
      <c r="L927" t="s">
        <v>11397</v>
      </c>
      <c r="M927">
        <v>12</v>
      </c>
      <c r="N927">
        <v>1</v>
      </c>
    </row>
    <row r="928" spans="1:14">
      <c r="A928" t="s">
        <v>4879</v>
      </c>
      <c r="B928" t="s">
        <v>12504</v>
      </c>
      <c r="C928" t="s">
        <v>11412</v>
      </c>
      <c r="D928" t="s">
        <v>11394</v>
      </c>
      <c r="E928" t="s">
        <v>11395</v>
      </c>
      <c r="F928" t="s">
        <v>42</v>
      </c>
      <c r="G928" t="s">
        <v>2501</v>
      </c>
      <c r="H928" t="s">
        <v>11396</v>
      </c>
      <c r="I928">
        <v>2517.5300000000002</v>
      </c>
      <c r="J928">
        <v>17</v>
      </c>
      <c r="K928" t="s">
        <v>53</v>
      </c>
      <c r="L928" t="s">
        <v>11422</v>
      </c>
      <c r="M928">
        <v>24</v>
      </c>
      <c r="N928">
        <v>1</v>
      </c>
    </row>
    <row r="929" spans="1:14">
      <c r="A929" t="s">
        <v>5486</v>
      </c>
      <c r="B929" t="s">
        <v>12505</v>
      </c>
      <c r="C929" t="s">
        <v>11408</v>
      </c>
      <c r="D929" t="s">
        <v>11416</v>
      </c>
      <c r="E929" t="s">
        <v>11395</v>
      </c>
      <c r="F929" t="s">
        <v>25</v>
      </c>
      <c r="G929" t="s">
        <v>2349</v>
      </c>
      <c r="H929" t="s">
        <v>11453</v>
      </c>
      <c r="I929">
        <v>2938.98</v>
      </c>
      <c r="J929">
        <v>12</v>
      </c>
      <c r="K929" t="s">
        <v>53</v>
      </c>
      <c r="L929" t="s">
        <v>11444</v>
      </c>
      <c r="M929">
        <v>12</v>
      </c>
      <c r="N929">
        <v>0</v>
      </c>
    </row>
    <row r="930" spans="1:14">
      <c r="A930" t="s">
        <v>10933</v>
      </c>
      <c r="B930" t="s">
        <v>12506</v>
      </c>
      <c r="C930" t="s">
        <v>11393</v>
      </c>
      <c r="D930" t="s">
        <v>11416</v>
      </c>
      <c r="E930" t="s">
        <v>11413</v>
      </c>
      <c r="F930" t="s">
        <v>58</v>
      </c>
      <c r="G930" t="s">
        <v>12507</v>
      </c>
      <c r="H930" t="s">
        <v>11402</v>
      </c>
      <c r="I930">
        <v>720.84</v>
      </c>
      <c r="J930">
        <v>13</v>
      </c>
      <c r="K930" t="s">
        <v>19</v>
      </c>
      <c r="L930" t="s">
        <v>11496</v>
      </c>
      <c r="M930">
        <v>36</v>
      </c>
      <c r="N930">
        <v>0</v>
      </c>
    </row>
    <row r="931" spans="1:14">
      <c r="A931" t="s">
        <v>8958</v>
      </c>
      <c r="B931" t="s">
        <v>12508</v>
      </c>
      <c r="C931" t="s">
        <v>11434</v>
      </c>
      <c r="D931" t="s">
        <v>11409</v>
      </c>
      <c r="E931" t="s">
        <v>11401</v>
      </c>
      <c r="F931" t="s">
        <v>100</v>
      </c>
      <c r="G931" t="s">
        <v>6382</v>
      </c>
      <c r="H931" t="s">
        <v>11453</v>
      </c>
      <c r="I931">
        <v>7734.16</v>
      </c>
      <c r="J931">
        <v>16</v>
      </c>
      <c r="K931" t="s">
        <v>53</v>
      </c>
      <c r="L931" t="s">
        <v>11444</v>
      </c>
      <c r="M931">
        <v>36</v>
      </c>
      <c r="N931">
        <v>0</v>
      </c>
    </row>
    <row r="932" spans="1:14">
      <c r="A932" t="s">
        <v>9216</v>
      </c>
      <c r="B932" t="s">
        <v>12509</v>
      </c>
      <c r="C932" t="s">
        <v>11399</v>
      </c>
      <c r="D932" t="s">
        <v>11409</v>
      </c>
      <c r="E932" t="s">
        <v>11395</v>
      </c>
      <c r="F932" t="s">
        <v>58</v>
      </c>
      <c r="G932" t="s">
        <v>3865</v>
      </c>
      <c r="H932" t="s">
        <v>11402</v>
      </c>
      <c r="I932">
        <v>1257.45</v>
      </c>
      <c r="J932">
        <v>4</v>
      </c>
      <c r="K932" t="s">
        <v>53</v>
      </c>
      <c r="L932" t="s">
        <v>11496</v>
      </c>
      <c r="M932">
        <v>24</v>
      </c>
      <c r="N932">
        <v>0</v>
      </c>
    </row>
    <row r="933" spans="1:14">
      <c r="A933" t="s">
        <v>3710</v>
      </c>
      <c r="B933" t="s">
        <v>12510</v>
      </c>
      <c r="C933" t="s">
        <v>11429</v>
      </c>
      <c r="D933" t="s">
        <v>11409</v>
      </c>
      <c r="E933" t="s">
        <v>11413</v>
      </c>
      <c r="F933" t="s">
        <v>42</v>
      </c>
      <c r="G933" t="s">
        <v>1969</v>
      </c>
      <c r="H933" t="s">
        <v>11420</v>
      </c>
      <c r="I933">
        <v>671.89</v>
      </c>
      <c r="J933">
        <v>73</v>
      </c>
      <c r="K933" t="s">
        <v>19</v>
      </c>
      <c r="L933" t="s">
        <v>11406</v>
      </c>
      <c r="M933">
        <v>36</v>
      </c>
      <c r="N933">
        <v>1</v>
      </c>
    </row>
    <row r="934" spans="1:14">
      <c r="A934" t="s">
        <v>5162</v>
      </c>
      <c r="B934" t="s">
        <v>12511</v>
      </c>
      <c r="C934" t="s">
        <v>11419</v>
      </c>
      <c r="D934" t="s">
        <v>11394</v>
      </c>
      <c r="E934" t="s">
        <v>11401</v>
      </c>
      <c r="F934" t="s">
        <v>25</v>
      </c>
      <c r="G934" t="s">
        <v>3028</v>
      </c>
      <c r="H934" t="s">
        <v>11453</v>
      </c>
      <c r="I934">
        <v>8721.56</v>
      </c>
      <c r="J934">
        <v>23</v>
      </c>
      <c r="K934" t="s">
        <v>53</v>
      </c>
      <c r="L934" t="s">
        <v>11425</v>
      </c>
      <c r="M934">
        <v>24</v>
      </c>
      <c r="N934">
        <v>0</v>
      </c>
    </row>
    <row r="935" spans="1:14">
      <c r="A935" t="s">
        <v>5603</v>
      </c>
      <c r="B935" t="s">
        <v>12512</v>
      </c>
      <c r="C935" t="s">
        <v>11434</v>
      </c>
      <c r="D935" t="s">
        <v>11400</v>
      </c>
      <c r="E935" t="s">
        <v>11401</v>
      </c>
      <c r="F935" t="s">
        <v>25</v>
      </c>
      <c r="G935" t="s">
        <v>4482</v>
      </c>
      <c r="H935" t="s">
        <v>11402</v>
      </c>
      <c r="I935">
        <v>4355.8</v>
      </c>
      <c r="K935" t="s">
        <v>37</v>
      </c>
      <c r="L935" t="s">
        <v>11406</v>
      </c>
      <c r="M935">
        <v>12</v>
      </c>
      <c r="N935">
        <v>0</v>
      </c>
    </row>
    <row r="936" spans="1:14">
      <c r="A936" t="s">
        <v>4866</v>
      </c>
      <c r="B936" t="s">
        <v>12513</v>
      </c>
      <c r="C936" t="s">
        <v>11408</v>
      </c>
      <c r="D936" t="s">
        <v>11416</v>
      </c>
      <c r="E936" t="s">
        <v>11395</v>
      </c>
      <c r="F936" t="s">
        <v>25</v>
      </c>
      <c r="G936" t="s">
        <v>81</v>
      </c>
      <c r="H936" t="s">
        <v>11420</v>
      </c>
      <c r="I936">
        <v>3806.56</v>
      </c>
      <c r="J936">
        <v>64</v>
      </c>
      <c r="K936" t="s">
        <v>53</v>
      </c>
      <c r="L936" t="s">
        <v>11444</v>
      </c>
      <c r="M936">
        <v>36</v>
      </c>
      <c r="N936">
        <v>1</v>
      </c>
    </row>
    <row r="937" spans="1:14">
      <c r="A937" t="s">
        <v>9283</v>
      </c>
      <c r="B937" t="s">
        <v>12514</v>
      </c>
      <c r="C937" t="s">
        <v>11399</v>
      </c>
      <c r="D937" t="s">
        <v>11416</v>
      </c>
      <c r="E937" t="s">
        <v>11413</v>
      </c>
      <c r="F937" t="s">
        <v>25</v>
      </c>
      <c r="G937" t="s">
        <v>6963</v>
      </c>
      <c r="H937" t="s">
        <v>11402</v>
      </c>
      <c r="I937">
        <v>701.95</v>
      </c>
      <c r="K937" t="s">
        <v>19</v>
      </c>
      <c r="L937" t="s">
        <v>11425</v>
      </c>
      <c r="M937">
        <v>12</v>
      </c>
      <c r="N937">
        <v>0</v>
      </c>
    </row>
    <row r="938" spans="1:14">
      <c r="A938" t="s">
        <v>154</v>
      </c>
      <c r="B938" t="s">
        <v>12515</v>
      </c>
      <c r="C938" t="s">
        <v>11439</v>
      </c>
      <c r="D938" t="s">
        <v>11416</v>
      </c>
      <c r="E938" t="s">
        <v>11395</v>
      </c>
      <c r="F938" t="s">
        <v>25</v>
      </c>
      <c r="G938" t="s">
        <v>4328</v>
      </c>
      <c r="H938" t="s">
        <v>11402</v>
      </c>
      <c r="I938">
        <v>2829.8</v>
      </c>
      <c r="J938">
        <v>79</v>
      </c>
      <c r="K938" t="s">
        <v>53</v>
      </c>
      <c r="L938" t="s">
        <v>11425</v>
      </c>
      <c r="M938">
        <v>36</v>
      </c>
      <c r="N938">
        <v>0</v>
      </c>
    </row>
    <row r="939" spans="1:14">
      <c r="A939" t="s">
        <v>6250</v>
      </c>
      <c r="B939" t="s">
        <v>12516</v>
      </c>
      <c r="C939" t="s">
        <v>11405</v>
      </c>
      <c r="D939" t="s">
        <v>11424</v>
      </c>
      <c r="E939" t="s">
        <v>11413</v>
      </c>
      <c r="F939" t="s">
        <v>58</v>
      </c>
      <c r="G939" t="s">
        <v>243</v>
      </c>
      <c r="H939" t="s">
        <v>11402</v>
      </c>
      <c r="I939">
        <v>372.84</v>
      </c>
      <c r="K939" t="s">
        <v>19</v>
      </c>
      <c r="L939" t="s">
        <v>11406</v>
      </c>
      <c r="M939">
        <v>24</v>
      </c>
      <c r="N939">
        <v>0</v>
      </c>
    </row>
    <row r="940" spans="1:14">
      <c r="A940" t="s">
        <v>159</v>
      </c>
      <c r="B940" t="s">
        <v>12517</v>
      </c>
      <c r="C940" t="s">
        <v>11408</v>
      </c>
      <c r="D940" t="s">
        <v>11394</v>
      </c>
      <c r="E940" t="s">
        <v>11413</v>
      </c>
      <c r="F940" t="s">
        <v>58</v>
      </c>
      <c r="G940" t="s">
        <v>1833</v>
      </c>
      <c r="H940" t="s">
        <v>11420</v>
      </c>
      <c r="I940">
        <v>246.13</v>
      </c>
      <c r="J940">
        <v>93</v>
      </c>
      <c r="K940" t="s">
        <v>19</v>
      </c>
      <c r="L940" t="s">
        <v>11460</v>
      </c>
      <c r="M940">
        <v>24</v>
      </c>
      <c r="N940">
        <v>1</v>
      </c>
    </row>
    <row r="941" spans="1:14">
      <c r="A941" t="s">
        <v>1476</v>
      </c>
      <c r="B941" t="s">
        <v>12518</v>
      </c>
      <c r="C941" t="s">
        <v>11419</v>
      </c>
      <c r="D941" t="s">
        <v>11416</v>
      </c>
      <c r="E941" t="s">
        <v>11395</v>
      </c>
      <c r="F941" t="s">
        <v>33</v>
      </c>
      <c r="G941" t="s">
        <v>41</v>
      </c>
      <c r="H941" t="s">
        <v>11420</v>
      </c>
      <c r="I941">
        <v>2051.1999999999998</v>
      </c>
      <c r="J941">
        <v>24</v>
      </c>
      <c r="K941" t="s">
        <v>19</v>
      </c>
      <c r="L941" t="s">
        <v>11417</v>
      </c>
      <c r="M941">
        <v>12</v>
      </c>
      <c r="N941">
        <v>1</v>
      </c>
    </row>
    <row r="942" spans="1:14">
      <c r="A942" t="s">
        <v>5118</v>
      </c>
      <c r="B942" t="s">
        <v>12519</v>
      </c>
      <c r="C942" t="s">
        <v>11408</v>
      </c>
      <c r="D942" t="s">
        <v>11416</v>
      </c>
      <c r="E942" t="s">
        <v>11413</v>
      </c>
      <c r="F942" t="s">
        <v>42</v>
      </c>
      <c r="G942" t="s">
        <v>5549</v>
      </c>
      <c r="H942" t="s">
        <v>11420</v>
      </c>
      <c r="I942">
        <v>570.62</v>
      </c>
      <c r="J942">
        <v>26</v>
      </c>
      <c r="K942" t="s">
        <v>19</v>
      </c>
      <c r="L942" t="s">
        <v>11410</v>
      </c>
      <c r="M942">
        <v>12</v>
      </c>
      <c r="N942">
        <v>1</v>
      </c>
    </row>
    <row r="943" spans="1:14">
      <c r="A943" t="s">
        <v>5356</v>
      </c>
      <c r="B943" t="s">
        <v>12520</v>
      </c>
      <c r="C943" t="s">
        <v>11439</v>
      </c>
      <c r="D943" t="s">
        <v>11424</v>
      </c>
      <c r="E943" t="s">
        <v>11395</v>
      </c>
      <c r="F943" t="s">
        <v>100</v>
      </c>
      <c r="G943" t="s">
        <v>253</v>
      </c>
      <c r="H943" t="s">
        <v>11420</v>
      </c>
      <c r="I943">
        <v>1542.98</v>
      </c>
      <c r="J943">
        <v>56</v>
      </c>
      <c r="K943" t="s">
        <v>53</v>
      </c>
      <c r="L943" t="s">
        <v>11425</v>
      </c>
      <c r="M943">
        <v>36</v>
      </c>
      <c r="N943">
        <v>1</v>
      </c>
    </row>
    <row r="944" spans="1:14">
      <c r="A944" t="s">
        <v>905</v>
      </c>
      <c r="B944" t="s">
        <v>12521</v>
      </c>
      <c r="C944" t="s">
        <v>11393</v>
      </c>
      <c r="D944" t="s">
        <v>11394</v>
      </c>
      <c r="E944" t="s">
        <v>11413</v>
      </c>
      <c r="F944" t="s">
        <v>25</v>
      </c>
      <c r="G944" t="s">
        <v>3269</v>
      </c>
      <c r="H944" t="s">
        <v>11453</v>
      </c>
      <c r="I944">
        <v>367.05</v>
      </c>
      <c r="K944" t="s">
        <v>19</v>
      </c>
      <c r="L944" t="s">
        <v>11441</v>
      </c>
      <c r="M944">
        <v>36</v>
      </c>
      <c r="N944">
        <v>0</v>
      </c>
    </row>
    <row r="945" spans="1:14">
      <c r="A945" t="s">
        <v>2455</v>
      </c>
      <c r="B945" t="s">
        <v>12522</v>
      </c>
      <c r="C945" t="s">
        <v>11419</v>
      </c>
      <c r="D945" t="s">
        <v>11424</v>
      </c>
      <c r="E945" t="s">
        <v>11413</v>
      </c>
      <c r="F945" t="s">
        <v>33</v>
      </c>
      <c r="G945" t="s">
        <v>12523</v>
      </c>
      <c r="H945" t="s">
        <v>11453</v>
      </c>
      <c r="I945">
        <v>522.32000000000005</v>
      </c>
      <c r="J945">
        <v>76</v>
      </c>
      <c r="K945" t="s">
        <v>19</v>
      </c>
      <c r="L945" t="s">
        <v>11430</v>
      </c>
      <c r="M945">
        <v>36</v>
      </c>
      <c r="N945">
        <v>0</v>
      </c>
    </row>
    <row r="946" spans="1:14">
      <c r="A946" t="s">
        <v>2854</v>
      </c>
      <c r="B946" t="s">
        <v>12524</v>
      </c>
      <c r="C946" t="s">
        <v>11432</v>
      </c>
      <c r="D946" t="s">
        <v>11394</v>
      </c>
      <c r="E946" t="s">
        <v>11395</v>
      </c>
      <c r="F946" t="s">
        <v>58</v>
      </c>
      <c r="G946" t="s">
        <v>2139</v>
      </c>
      <c r="H946" t="s">
        <v>11396</v>
      </c>
      <c r="I946">
        <v>3143.82</v>
      </c>
      <c r="J946">
        <v>32</v>
      </c>
      <c r="K946" t="s">
        <v>19</v>
      </c>
      <c r="L946" t="s">
        <v>11441</v>
      </c>
      <c r="M946">
        <v>36</v>
      </c>
      <c r="N946">
        <v>1</v>
      </c>
    </row>
    <row r="947" spans="1:14">
      <c r="A947" t="s">
        <v>2940</v>
      </c>
      <c r="B947" t="s">
        <v>12525</v>
      </c>
      <c r="C947" t="s">
        <v>11434</v>
      </c>
      <c r="D947" t="s">
        <v>11394</v>
      </c>
      <c r="E947" t="s">
        <v>11401</v>
      </c>
      <c r="F947" t="s">
        <v>58</v>
      </c>
      <c r="G947" t="s">
        <v>5804</v>
      </c>
      <c r="H947" t="s">
        <v>11402</v>
      </c>
      <c r="I947">
        <v>12200.98</v>
      </c>
      <c r="J947">
        <v>28</v>
      </c>
      <c r="K947" t="s">
        <v>53</v>
      </c>
      <c r="L947" t="s">
        <v>11466</v>
      </c>
      <c r="M947">
        <v>36</v>
      </c>
      <c r="N947">
        <v>0</v>
      </c>
    </row>
    <row r="948" spans="1:14">
      <c r="A948" t="s">
        <v>8818</v>
      </c>
      <c r="B948" t="s">
        <v>12526</v>
      </c>
      <c r="C948" t="s">
        <v>11429</v>
      </c>
      <c r="D948" t="s">
        <v>11400</v>
      </c>
      <c r="E948" t="s">
        <v>11413</v>
      </c>
      <c r="F948" t="s">
        <v>42</v>
      </c>
      <c r="G948" t="s">
        <v>2161</v>
      </c>
      <c r="H948" t="s">
        <v>11453</v>
      </c>
      <c r="I948">
        <v>367.81</v>
      </c>
      <c r="K948" t="s">
        <v>19</v>
      </c>
      <c r="L948" t="s">
        <v>11466</v>
      </c>
      <c r="M948">
        <v>12</v>
      </c>
      <c r="N948">
        <v>0</v>
      </c>
    </row>
    <row r="949" spans="1:14">
      <c r="A949" t="s">
        <v>2252</v>
      </c>
      <c r="B949" t="s">
        <v>12527</v>
      </c>
      <c r="C949" t="s">
        <v>11405</v>
      </c>
      <c r="D949" t="s">
        <v>11424</v>
      </c>
      <c r="E949" t="s">
        <v>11401</v>
      </c>
      <c r="F949" t="s">
        <v>100</v>
      </c>
      <c r="G949" t="s">
        <v>2486</v>
      </c>
      <c r="H949" t="s">
        <v>11420</v>
      </c>
      <c r="I949">
        <v>15413.97</v>
      </c>
      <c r="J949">
        <v>91</v>
      </c>
      <c r="K949" t="s">
        <v>53</v>
      </c>
      <c r="L949" t="s">
        <v>11406</v>
      </c>
      <c r="M949">
        <v>24</v>
      </c>
      <c r="N949">
        <v>1</v>
      </c>
    </row>
    <row r="950" spans="1:14">
      <c r="A950" t="s">
        <v>2835</v>
      </c>
      <c r="B950" t="s">
        <v>12528</v>
      </c>
      <c r="C950" t="s">
        <v>11439</v>
      </c>
      <c r="D950" t="s">
        <v>11394</v>
      </c>
      <c r="E950" t="s">
        <v>11413</v>
      </c>
      <c r="F950" t="s">
        <v>42</v>
      </c>
      <c r="G950" t="s">
        <v>1797</v>
      </c>
      <c r="H950" t="s">
        <v>11396</v>
      </c>
      <c r="I950">
        <v>402.26</v>
      </c>
      <c r="J950">
        <v>3</v>
      </c>
      <c r="K950" t="s">
        <v>19</v>
      </c>
      <c r="L950" t="s">
        <v>11427</v>
      </c>
      <c r="M950">
        <v>36</v>
      </c>
      <c r="N950">
        <v>1</v>
      </c>
    </row>
    <row r="951" spans="1:14">
      <c r="A951" t="s">
        <v>468</v>
      </c>
      <c r="B951" t="s">
        <v>12529</v>
      </c>
      <c r="C951" t="s">
        <v>11412</v>
      </c>
      <c r="D951" t="s">
        <v>11424</v>
      </c>
      <c r="E951" t="s">
        <v>11413</v>
      </c>
      <c r="F951" t="s">
        <v>42</v>
      </c>
      <c r="G951" t="s">
        <v>12331</v>
      </c>
      <c r="H951" t="s">
        <v>11402</v>
      </c>
      <c r="I951">
        <v>723.66</v>
      </c>
      <c r="J951">
        <v>45</v>
      </c>
      <c r="K951" t="s">
        <v>19</v>
      </c>
      <c r="L951" t="s">
        <v>11397</v>
      </c>
      <c r="M951">
        <v>12</v>
      </c>
      <c r="N951">
        <v>0</v>
      </c>
    </row>
    <row r="952" spans="1:14">
      <c r="A952" t="s">
        <v>6594</v>
      </c>
      <c r="B952" t="s">
        <v>12530</v>
      </c>
      <c r="C952" t="s">
        <v>11399</v>
      </c>
      <c r="D952" t="s">
        <v>11424</v>
      </c>
      <c r="E952" t="s">
        <v>11413</v>
      </c>
      <c r="F952" t="s">
        <v>42</v>
      </c>
      <c r="G952" t="s">
        <v>2498</v>
      </c>
      <c r="H952" t="s">
        <v>11402</v>
      </c>
      <c r="I952">
        <v>655.55</v>
      </c>
      <c r="J952">
        <v>26</v>
      </c>
      <c r="K952" t="s">
        <v>19</v>
      </c>
      <c r="L952" t="s">
        <v>11403</v>
      </c>
      <c r="M952">
        <v>24</v>
      </c>
      <c r="N952">
        <v>0</v>
      </c>
    </row>
    <row r="953" spans="1:14">
      <c r="A953" t="s">
        <v>1278</v>
      </c>
      <c r="B953" t="s">
        <v>12531</v>
      </c>
      <c r="C953" t="s">
        <v>11393</v>
      </c>
      <c r="D953" t="s">
        <v>11409</v>
      </c>
      <c r="E953" t="s">
        <v>11413</v>
      </c>
      <c r="F953" t="s">
        <v>58</v>
      </c>
      <c r="G953" t="s">
        <v>1551</v>
      </c>
      <c r="H953" t="s">
        <v>11402</v>
      </c>
      <c r="I953">
        <v>663.61</v>
      </c>
      <c r="K953" t="s">
        <v>19</v>
      </c>
      <c r="L953" t="s">
        <v>11466</v>
      </c>
      <c r="M953">
        <v>36</v>
      </c>
      <c r="N953">
        <v>0</v>
      </c>
    </row>
    <row r="954" spans="1:14">
      <c r="A954" t="s">
        <v>4077</v>
      </c>
      <c r="B954" t="s">
        <v>12532</v>
      </c>
      <c r="C954" t="s">
        <v>11432</v>
      </c>
      <c r="D954" t="s">
        <v>11424</v>
      </c>
      <c r="E954" t="s">
        <v>11413</v>
      </c>
      <c r="F954" t="s">
        <v>100</v>
      </c>
      <c r="G954" t="s">
        <v>1358</v>
      </c>
      <c r="H954" t="s">
        <v>11396</v>
      </c>
      <c r="I954">
        <v>241.5</v>
      </c>
      <c r="J954">
        <v>90</v>
      </c>
      <c r="K954" t="s">
        <v>19</v>
      </c>
      <c r="L954" t="s">
        <v>11406</v>
      </c>
      <c r="M954">
        <v>24</v>
      </c>
      <c r="N954">
        <v>1</v>
      </c>
    </row>
    <row r="955" spans="1:14">
      <c r="A955" t="s">
        <v>508</v>
      </c>
      <c r="B955" t="s">
        <v>12533</v>
      </c>
      <c r="C955" t="s">
        <v>11393</v>
      </c>
      <c r="D955" t="s">
        <v>11424</v>
      </c>
      <c r="E955" t="s">
        <v>11413</v>
      </c>
      <c r="F955" t="s">
        <v>58</v>
      </c>
      <c r="G955" t="s">
        <v>4626</v>
      </c>
      <c r="H955" t="s">
        <v>11402</v>
      </c>
      <c r="I955">
        <v>454.28</v>
      </c>
      <c r="J955">
        <v>82</v>
      </c>
      <c r="K955" t="s">
        <v>19</v>
      </c>
      <c r="L955" t="s">
        <v>11403</v>
      </c>
      <c r="M955">
        <v>36</v>
      </c>
      <c r="N955">
        <v>0</v>
      </c>
    </row>
    <row r="956" spans="1:14">
      <c r="A956" t="s">
        <v>8047</v>
      </c>
      <c r="B956" t="s">
        <v>12534</v>
      </c>
      <c r="C956" t="s">
        <v>11405</v>
      </c>
      <c r="D956" t="s">
        <v>11394</v>
      </c>
      <c r="E956" t="s">
        <v>11395</v>
      </c>
      <c r="F956" t="s">
        <v>58</v>
      </c>
      <c r="G956" t="s">
        <v>5222</v>
      </c>
      <c r="H956" t="s">
        <v>11453</v>
      </c>
      <c r="I956">
        <v>2094.84</v>
      </c>
      <c r="J956">
        <v>33</v>
      </c>
      <c r="K956" t="s">
        <v>19</v>
      </c>
      <c r="L956" t="s">
        <v>11425</v>
      </c>
      <c r="M956">
        <v>24</v>
      </c>
      <c r="N956">
        <v>0</v>
      </c>
    </row>
    <row r="957" spans="1:14">
      <c r="A957" t="s">
        <v>7144</v>
      </c>
      <c r="B957" t="s">
        <v>12535</v>
      </c>
      <c r="C957" t="s">
        <v>11432</v>
      </c>
      <c r="D957" t="s">
        <v>11394</v>
      </c>
      <c r="E957" t="s">
        <v>11413</v>
      </c>
      <c r="F957" t="s">
        <v>25</v>
      </c>
      <c r="G957" t="s">
        <v>1361</v>
      </c>
      <c r="H957" t="s">
        <v>11402</v>
      </c>
      <c r="I957">
        <v>799.61</v>
      </c>
      <c r="J957">
        <v>56</v>
      </c>
      <c r="K957" t="s">
        <v>19</v>
      </c>
      <c r="L957" t="s">
        <v>11425</v>
      </c>
      <c r="M957">
        <v>12</v>
      </c>
      <c r="N957">
        <v>0</v>
      </c>
    </row>
    <row r="958" spans="1:14">
      <c r="A958" t="s">
        <v>6459</v>
      </c>
      <c r="B958" t="s">
        <v>12536</v>
      </c>
      <c r="C958" t="s">
        <v>11408</v>
      </c>
      <c r="D958" t="s">
        <v>11394</v>
      </c>
      <c r="E958" t="s">
        <v>11401</v>
      </c>
      <c r="F958" t="s">
        <v>42</v>
      </c>
      <c r="G958" t="s">
        <v>2152</v>
      </c>
      <c r="H958" t="s">
        <v>11453</v>
      </c>
      <c r="I958">
        <v>7434.92</v>
      </c>
      <c r="J958">
        <v>28</v>
      </c>
      <c r="K958" t="s">
        <v>37</v>
      </c>
      <c r="L958" t="s">
        <v>11444</v>
      </c>
      <c r="M958">
        <v>12</v>
      </c>
      <c r="N958">
        <v>0</v>
      </c>
    </row>
    <row r="959" spans="1:14">
      <c r="A959" t="s">
        <v>425</v>
      </c>
      <c r="B959" t="s">
        <v>12537</v>
      </c>
      <c r="C959" t="s">
        <v>11399</v>
      </c>
      <c r="D959" t="s">
        <v>11400</v>
      </c>
      <c r="E959" t="s">
        <v>11395</v>
      </c>
      <c r="F959" t="s">
        <v>42</v>
      </c>
      <c r="G959" t="s">
        <v>461</v>
      </c>
      <c r="H959" t="s">
        <v>11420</v>
      </c>
      <c r="I959">
        <v>3994.79</v>
      </c>
      <c r="J959">
        <v>24</v>
      </c>
      <c r="K959" t="s">
        <v>19</v>
      </c>
      <c r="L959" t="s">
        <v>11403</v>
      </c>
      <c r="M959">
        <v>36</v>
      </c>
      <c r="N959">
        <v>1</v>
      </c>
    </row>
    <row r="960" spans="1:14">
      <c r="A960" t="s">
        <v>498</v>
      </c>
      <c r="B960" t="s">
        <v>12538</v>
      </c>
      <c r="C960" t="s">
        <v>11434</v>
      </c>
      <c r="D960" t="s">
        <v>11424</v>
      </c>
      <c r="E960" t="s">
        <v>11395</v>
      </c>
      <c r="F960" t="s">
        <v>42</v>
      </c>
      <c r="G960" t="s">
        <v>4317</v>
      </c>
      <c r="H960" t="s">
        <v>11453</v>
      </c>
      <c r="I960">
        <v>1551.06</v>
      </c>
      <c r="J960">
        <v>69</v>
      </c>
      <c r="K960" t="s">
        <v>53</v>
      </c>
      <c r="L960" t="s">
        <v>11410</v>
      </c>
      <c r="M960">
        <v>36</v>
      </c>
      <c r="N960">
        <v>0</v>
      </c>
    </row>
    <row r="961" spans="1:14">
      <c r="A961" t="s">
        <v>1974</v>
      </c>
      <c r="B961" t="s">
        <v>12539</v>
      </c>
      <c r="C961" t="s">
        <v>11439</v>
      </c>
      <c r="D961" t="s">
        <v>11400</v>
      </c>
      <c r="E961" t="s">
        <v>11413</v>
      </c>
      <c r="F961" t="s">
        <v>33</v>
      </c>
      <c r="G961" t="s">
        <v>2126</v>
      </c>
      <c r="H961" t="s">
        <v>11396</v>
      </c>
      <c r="I961">
        <v>455.22</v>
      </c>
      <c r="J961">
        <v>60</v>
      </c>
      <c r="K961" t="s">
        <v>19</v>
      </c>
      <c r="L961" t="s">
        <v>11435</v>
      </c>
      <c r="M961">
        <v>36</v>
      </c>
      <c r="N961">
        <v>1</v>
      </c>
    </row>
    <row r="962" spans="1:14">
      <c r="A962" t="s">
        <v>4628</v>
      </c>
      <c r="B962" t="s">
        <v>12540</v>
      </c>
      <c r="C962" t="s">
        <v>11439</v>
      </c>
      <c r="D962" t="s">
        <v>11416</v>
      </c>
      <c r="E962" t="s">
        <v>11413</v>
      </c>
      <c r="F962" t="s">
        <v>42</v>
      </c>
      <c r="G962" t="s">
        <v>5164</v>
      </c>
      <c r="H962" t="s">
        <v>11402</v>
      </c>
      <c r="I962">
        <v>533.16</v>
      </c>
      <c r="J962">
        <v>63</v>
      </c>
      <c r="K962" t="s">
        <v>19</v>
      </c>
      <c r="L962" t="s">
        <v>11496</v>
      </c>
      <c r="M962">
        <v>12</v>
      </c>
      <c r="N962">
        <v>0</v>
      </c>
    </row>
    <row r="963" spans="1:14">
      <c r="A963" t="s">
        <v>6424</v>
      </c>
      <c r="B963" t="s">
        <v>12541</v>
      </c>
      <c r="C963" t="s">
        <v>11439</v>
      </c>
      <c r="D963" t="s">
        <v>11394</v>
      </c>
      <c r="E963" t="s">
        <v>11395</v>
      </c>
      <c r="F963" t="s">
        <v>25</v>
      </c>
      <c r="G963" t="s">
        <v>2913</v>
      </c>
      <c r="H963" t="s">
        <v>11402</v>
      </c>
      <c r="I963">
        <v>2982.42</v>
      </c>
      <c r="K963" t="s">
        <v>19</v>
      </c>
      <c r="L963" t="s">
        <v>11487</v>
      </c>
      <c r="M963">
        <v>36</v>
      </c>
      <c r="N963">
        <v>0</v>
      </c>
    </row>
    <row r="964" spans="1:14">
      <c r="A964" t="s">
        <v>3853</v>
      </c>
      <c r="B964" t="s">
        <v>12542</v>
      </c>
      <c r="C964" t="s">
        <v>11429</v>
      </c>
      <c r="D964" t="s">
        <v>11409</v>
      </c>
      <c r="E964" t="s">
        <v>11413</v>
      </c>
      <c r="F964" t="s">
        <v>42</v>
      </c>
      <c r="G964" t="s">
        <v>140</v>
      </c>
      <c r="H964" t="s">
        <v>11402</v>
      </c>
      <c r="I964">
        <v>377.37</v>
      </c>
      <c r="J964">
        <v>84</v>
      </c>
      <c r="K964" t="s">
        <v>19</v>
      </c>
      <c r="L964" t="s">
        <v>11410</v>
      </c>
      <c r="M964">
        <v>12</v>
      </c>
      <c r="N964">
        <v>0</v>
      </c>
    </row>
    <row r="965" spans="1:14">
      <c r="A965" t="s">
        <v>2134</v>
      </c>
      <c r="B965" t="s">
        <v>12543</v>
      </c>
      <c r="C965" t="s">
        <v>11439</v>
      </c>
      <c r="D965" t="s">
        <v>11409</v>
      </c>
      <c r="E965" t="s">
        <v>11413</v>
      </c>
      <c r="F965" t="s">
        <v>33</v>
      </c>
      <c r="G965" t="s">
        <v>3611</v>
      </c>
      <c r="H965" t="s">
        <v>11420</v>
      </c>
      <c r="I965">
        <v>320.12</v>
      </c>
      <c r="K965" t="s">
        <v>19</v>
      </c>
      <c r="L965" t="s">
        <v>11397</v>
      </c>
      <c r="M965">
        <v>36</v>
      </c>
      <c r="N965">
        <v>1</v>
      </c>
    </row>
    <row r="966" spans="1:14">
      <c r="A966" t="s">
        <v>1766</v>
      </c>
      <c r="B966" t="s">
        <v>12544</v>
      </c>
      <c r="C966" t="s">
        <v>11412</v>
      </c>
      <c r="D966" t="s">
        <v>11400</v>
      </c>
      <c r="E966" t="s">
        <v>11401</v>
      </c>
      <c r="F966" t="s">
        <v>58</v>
      </c>
      <c r="G966" t="s">
        <v>10377</v>
      </c>
      <c r="H966" t="s">
        <v>11402</v>
      </c>
      <c r="I966">
        <v>6724.67</v>
      </c>
      <c r="J966">
        <v>76</v>
      </c>
      <c r="K966" t="s">
        <v>37</v>
      </c>
      <c r="L966" t="s">
        <v>11496</v>
      </c>
      <c r="M966">
        <v>12</v>
      </c>
      <c r="N966">
        <v>0</v>
      </c>
    </row>
    <row r="967" spans="1:14">
      <c r="A967" t="s">
        <v>2635</v>
      </c>
      <c r="B967" t="s">
        <v>12545</v>
      </c>
      <c r="C967" t="s">
        <v>11419</v>
      </c>
      <c r="D967" t="s">
        <v>11394</v>
      </c>
      <c r="E967" t="s">
        <v>11395</v>
      </c>
      <c r="F967" t="s">
        <v>25</v>
      </c>
      <c r="G967" t="s">
        <v>12546</v>
      </c>
      <c r="H967" t="s">
        <v>11402</v>
      </c>
      <c r="I967">
        <v>3042.97</v>
      </c>
      <c r="J967">
        <v>87</v>
      </c>
      <c r="K967" t="s">
        <v>19</v>
      </c>
      <c r="L967" t="s">
        <v>11403</v>
      </c>
      <c r="M967">
        <v>36</v>
      </c>
      <c r="N967">
        <v>0</v>
      </c>
    </row>
    <row r="968" spans="1:14">
      <c r="A968" t="s">
        <v>6938</v>
      </c>
      <c r="B968" t="s">
        <v>12547</v>
      </c>
      <c r="C968" t="s">
        <v>11434</v>
      </c>
      <c r="D968" t="s">
        <v>11416</v>
      </c>
      <c r="E968" t="s">
        <v>11401</v>
      </c>
      <c r="F968" t="s">
        <v>58</v>
      </c>
      <c r="G968" t="s">
        <v>3138</v>
      </c>
      <c r="H968" t="s">
        <v>11420</v>
      </c>
      <c r="I968">
        <v>16306.9</v>
      </c>
      <c r="K968" t="s">
        <v>53</v>
      </c>
      <c r="L968" t="s">
        <v>11403</v>
      </c>
      <c r="M968">
        <v>12</v>
      </c>
      <c r="N968">
        <v>1</v>
      </c>
    </row>
    <row r="969" spans="1:14">
      <c r="A969" t="s">
        <v>4549</v>
      </c>
      <c r="B969" t="s">
        <v>12548</v>
      </c>
      <c r="C969" t="s">
        <v>11412</v>
      </c>
      <c r="D969" t="s">
        <v>11424</v>
      </c>
      <c r="E969" t="s">
        <v>11413</v>
      </c>
      <c r="F969" t="s">
        <v>42</v>
      </c>
      <c r="G969" t="s">
        <v>12549</v>
      </c>
      <c r="H969" t="s">
        <v>11402</v>
      </c>
      <c r="I969">
        <v>715.51</v>
      </c>
      <c r="J969">
        <v>7</v>
      </c>
      <c r="K969" t="s">
        <v>19</v>
      </c>
      <c r="L969" t="s">
        <v>11397</v>
      </c>
      <c r="M969">
        <v>12</v>
      </c>
      <c r="N969">
        <v>0</v>
      </c>
    </row>
    <row r="970" spans="1:14">
      <c r="A970" t="s">
        <v>858</v>
      </c>
      <c r="B970" t="s">
        <v>12550</v>
      </c>
      <c r="C970" t="s">
        <v>11439</v>
      </c>
      <c r="D970" t="s">
        <v>11394</v>
      </c>
      <c r="E970" t="s">
        <v>11395</v>
      </c>
      <c r="F970" t="s">
        <v>58</v>
      </c>
      <c r="G970" t="s">
        <v>12551</v>
      </c>
      <c r="H970" t="s">
        <v>11402</v>
      </c>
      <c r="I970">
        <v>3696.46</v>
      </c>
      <c r="J970">
        <v>72</v>
      </c>
      <c r="K970" t="s">
        <v>53</v>
      </c>
      <c r="L970" t="s">
        <v>11496</v>
      </c>
      <c r="M970">
        <v>12</v>
      </c>
      <c r="N970">
        <v>0</v>
      </c>
    </row>
    <row r="971" spans="1:14">
      <c r="A971" t="s">
        <v>5721</v>
      </c>
      <c r="B971" t="s">
        <v>12552</v>
      </c>
      <c r="C971" t="s">
        <v>11419</v>
      </c>
      <c r="D971" t="s">
        <v>11416</v>
      </c>
      <c r="E971" t="s">
        <v>11413</v>
      </c>
      <c r="F971" t="s">
        <v>100</v>
      </c>
      <c r="G971" t="s">
        <v>4417</v>
      </c>
      <c r="H971" t="s">
        <v>11402</v>
      </c>
      <c r="I971">
        <v>578.23</v>
      </c>
      <c r="J971">
        <v>19</v>
      </c>
      <c r="K971" t="s">
        <v>19</v>
      </c>
      <c r="L971" t="s">
        <v>11406</v>
      </c>
      <c r="M971">
        <v>36</v>
      </c>
      <c r="N971">
        <v>0</v>
      </c>
    </row>
    <row r="972" spans="1:14">
      <c r="A972" t="s">
        <v>4783</v>
      </c>
      <c r="B972" t="s">
        <v>12553</v>
      </c>
      <c r="C972" t="s">
        <v>11393</v>
      </c>
      <c r="D972" t="s">
        <v>11400</v>
      </c>
      <c r="E972" t="s">
        <v>11395</v>
      </c>
      <c r="F972" t="s">
        <v>33</v>
      </c>
      <c r="G972" t="s">
        <v>2977</v>
      </c>
      <c r="H972" t="s">
        <v>11402</v>
      </c>
      <c r="I972">
        <v>924.08</v>
      </c>
      <c r="K972" t="s">
        <v>53</v>
      </c>
      <c r="L972" t="s">
        <v>11422</v>
      </c>
      <c r="M972">
        <v>24</v>
      </c>
      <c r="N972">
        <v>0</v>
      </c>
    </row>
    <row r="973" spans="1:14">
      <c r="A973" t="s">
        <v>3557</v>
      </c>
      <c r="B973" t="s">
        <v>12554</v>
      </c>
      <c r="C973" t="s">
        <v>11393</v>
      </c>
      <c r="D973" t="s">
        <v>11400</v>
      </c>
      <c r="E973" t="s">
        <v>11401</v>
      </c>
      <c r="F973" t="s">
        <v>100</v>
      </c>
      <c r="G973" t="s">
        <v>5679</v>
      </c>
      <c r="H973" t="s">
        <v>11402</v>
      </c>
      <c r="I973">
        <v>12449.05</v>
      </c>
      <c r="J973">
        <v>78</v>
      </c>
      <c r="K973" t="s">
        <v>53</v>
      </c>
      <c r="L973" t="s">
        <v>11425</v>
      </c>
      <c r="M973">
        <v>24</v>
      </c>
      <c r="N973">
        <v>0</v>
      </c>
    </row>
    <row r="974" spans="1:14">
      <c r="A974" t="s">
        <v>3986</v>
      </c>
      <c r="B974" t="s">
        <v>12555</v>
      </c>
      <c r="C974" t="s">
        <v>11412</v>
      </c>
      <c r="D974" t="s">
        <v>11400</v>
      </c>
      <c r="E974" t="s">
        <v>11413</v>
      </c>
      <c r="F974" t="s">
        <v>58</v>
      </c>
      <c r="G974" t="s">
        <v>4673</v>
      </c>
      <c r="H974" t="s">
        <v>11402</v>
      </c>
      <c r="I974">
        <v>772.27</v>
      </c>
      <c r="K974" t="s">
        <v>19</v>
      </c>
      <c r="L974" t="s">
        <v>11460</v>
      </c>
      <c r="M974">
        <v>24</v>
      </c>
      <c r="N974">
        <v>0</v>
      </c>
    </row>
    <row r="975" spans="1:14">
      <c r="A975" t="s">
        <v>6525</v>
      </c>
      <c r="B975" t="s">
        <v>12556</v>
      </c>
      <c r="C975" t="s">
        <v>11419</v>
      </c>
      <c r="D975" t="s">
        <v>11400</v>
      </c>
      <c r="E975" t="s">
        <v>11413</v>
      </c>
      <c r="F975" t="s">
        <v>58</v>
      </c>
      <c r="G975" t="s">
        <v>6310</v>
      </c>
      <c r="H975" t="s">
        <v>11420</v>
      </c>
      <c r="I975">
        <v>324.39</v>
      </c>
      <c r="J975">
        <v>67</v>
      </c>
      <c r="K975" t="s">
        <v>19</v>
      </c>
      <c r="L975" t="s">
        <v>11425</v>
      </c>
      <c r="M975">
        <v>36</v>
      </c>
      <c r="N975">
        <v>1</v>
      </c>
    </row>
    <row r="976" spans="1:14">
      <c r="A976" t="s">
        <v>1915</v>
      </c>
      <c r="B976" t="s">
        <v>12557</v>
      </c>
      <c r="C976" t="s">
        <v>11434</v>
      </c>
      <c r="D976" t="s">
        <v>11416</v>
      </c>
      <c r="E976" t="s">
        <v>11395</v>
      </c>
      <c r="F976" t="s">
        <v>42</v>
      </c>
      <c r="G976" t="s">
        <v>4420</v>
      </c>
      <c r="H976" t="s">
        <v>11453</v>
      </c>
      <c r="I976">
        <v>2164.2199999999998</v>
      </c>
      <c r="K976" t="s">
        <v>19</v>
      </c>
      <c r="L976" t="s">
        <v>11427</v>
      </c>
      <c r="M976">
        <v>24</v>
      </c>
      <c r="N976">
        <v>0</v>
      </c>
    </row>
    <row r="977" spans="1:14">
      <c r="A977" t="s">
        <v>3221</v>
      </c>
      <c r="B977" t="s">
        <v>12558</v>
      </c>
      <c r="C977" t="s">
        <v>11439</v>
      </c>
      <c r="D977" t="s">
        <v>11409</v>
      </c>
      <c r="E977" t="s">
        <v>11395</v>
      </c>
      <c r="F977" t="s">
        <v>100</v>
      </c>
      <c r="G977" t="s">
        <v>3762</v>
      </c>
      <c r="H977" t="s">
        <v>11453</v>
      </c>
      <c r="I977">
        <v>3266.37</v>
      </c>
      <c r="J977">
        <v>98</v>
      </c>
      <c r="K977" t="s">
        <v>53</v>
      </c>
      <c r="L977" t="s">
        <v>11414</v>
      </c>
      <c r="M977">
        <v>12</v>
      </c>
      <c r="N977">
        <v>0</v>
      </c>
    </row>
    <row r="978" spans="1:14">
      <c r="A978" t="s">
        <v>3485</v>
      </c>
      <c r="B978" t="s">
        <v>12559</v>
      </c>
      <c r="C978" t="s">
        <v>11412</v>
      </c>
      <c r="D978" t="s">
        <v>11424</v>
      </c>
      <c r="E978" t="s">
        <v>11401</v>
      </c>
      <c r="F978" t="s">
        <v>100</v>
      </c>
      <c r="G978" t="s">
        <v>5027</v>
      </c>
      <c r="H978" t="s">
        <v>11402</v>
      </c>
      <c r="I978">
        <v>12973.05</v>
      </c>
      <c r="K978" t="s">
        <v>37</v>
      </c>
      <c r="L978" t="s">
        <v>11460</v>
      </c>
      <c r="M978">
        <v>24</v>
      </c>
      <c r="N978">
        <v>0</v>
      </c>
    </row>
    <row r="979" spans="1:14">
      <c r="A979" t="s">
        <v>1645</v>
      </c>
      <c r="B979" t="s">
        <v>12560</v>
      </c>
      <c r="C979" t="s">
        <v>11434</v>
      </c>
      <c r="D979" t="s">
        <v>11400</v>
      </c>
      <c r="E979" t="s">
        <v>11413</v>
      </c>
      <c r="F979" t="s">
        <v>58</v>
      </c>
      <c r="G979" t="s">
        <v>152</v>
      </c>
      <c r="H979" t="s">
        <v>11453</v>
      </c>
      <c r="I979">
        <v>616.98</v>
      </c>
      <c r="K979" t="s">
        <v>19</v>
      </c>
      <c r="L979" t="s">
        <v>11460</v>
      </c>
      <c r="M979">
        <v>12</v>
      </c>
      <c r="N979">
        <v>0</v>
      </c>
    </row>
    <row r="980" spans="1:14">
      <c r="A980" t="s">
        <v>6457</v>
      </c>
      <c r="B980" t="s">
        <v>12561</v>
      </c>
      <c r="C980" t="s">
        <v>11393</v>
      </c>
      <c r="D980" t="s">
        <v>11416</v>
      </c>
      <c r="E980" t="s">
        <v>11395</v>
      </c>
      <c r="F980" t="s">
        <v>25</v>
      </c>
      <c r="G980" t="s">
        <v>2772</v>
      </c>
      <c r="H980" t="s">
        <v>11402</v>
      </c>
      <c r="I980">
        <v>2627.67</v>
      </c>
      <c r="K980" t="s">
        <v>19</v>
      </c>
      <c r="L980" t="s">
        <v>11437</v>
      </c>
      <c r="M980">
        <v>36</v>
      </c>
      <c r="N980">
        <v>0</v>
      </c>
    </row>
    <row r="981" spans="1:14">
      <c r="A981" t="s">
        <v>1442</v>
      </c>
      <c r="B981" t="s">
        <v>12562</v>
      </c>
      <c r="C981" t="s">
        <v>11408</v>
      </c>
      <c r="D981" t="s">
        <v>11394</v>
      </c>
      <c r="E981" t="s">
        <v>11395</v>
      </c>
      <c r="F981" t="s">
        <v>33</v>
      </c>
      <c r="G981" t="s">
        <v>531</v>
      </c>
      <c r="H981" t="s">
        <v>11396</v>
      </c>
      <c r="I981">
        <v>3950.09</v>
      </c>
      <c r="J981">
        <v>49</v>
      </c>
      <c r="K981" t="s">
        <v>19</v>
      </c>
      <c r="L981" t="s">
        <v>11403</v>
      </c>
      <c r="M981">
        <v>12</v>
      </c>
      <c r="N981">
        <v>1</v>
      </c>
    </row>
    <row r="982" spans="1:14">
      <c r="A982" t="s">
        <v>2430</v>
      </c>
      <c r="B982" t="s">
        <v>12563</v>
      </c>
      <c r="C982" t="s">
        <v>11429</v>
      </c>
      <c r="D982" t="s">
        <v>11416</v>
      </c>
      <c r="E982" t="s">
        <v>11401</v>
      </c>
      <c r="F982" t="s">
        <v>100</v>
      </c>
      <c r="G982" t="s">
        <v>7272</v>
      </c>
      <c r="H982" t="s">
        <v>11453</v>
      </c>
      <c r="I982">
        <v>13525.54</v>
      </c>
      <c r="J982">
        <v>90</v>
      </c>
      <c r="K982" t="s">
        <v>53</v>
      </c>
      <c r="L982" t="s">
        <v>11437</v>
      </c>
      <c r="M982">
        <v>36</v>
      </c>
      <c r="N982">
        <v>0</v>
      </c>
    </row>
    <row r="983" spans="1:14">
      <c r="A983" t="s">
        <v>7037</v>
      </c>
      <c r="B983" t="s">
        <v>12564</v>
      </c>
      <c r="C983" t="s">
        <v>11408</v>
      </c>
      <c r="D983" t="s">
        <v>11409</v>
      </c>
      <c r="E983" t="s">
        <v>11413</v>
      </c>
      <c r="F983" t="s">
        <v>58</v>
      </c>
      <c r="G983" t="s">
        <v>3024</v>
      </c>
      <c r="H983" t="s">
        <v>11402</v>
      </c>
      <c r="I983">
        <v>689.84</v>
      </c>
      <c r="K983" t="s">
        <v>19</v>
      </c>
      <c r="L983" t="s">
        <v>11487</v>
      </c>
      <c r="M983">
        <v>36</v>
      </c>
      <c r="N983">
        <v>0</v>
      </c>
    </row>
    <row r="984" spans="1:14">
      <c r="A984" t="s">
        <v>4746</v>
      </c>
      <c r="B984" t="s">
        <v>12180</v>
      </c>
      <c r="C984" t="s">
        <v>11432</v>
      </c>
      <c r="D984" t="s">
        <v>11394</v>
      </c>
      <c r="E984" t="s">
        <v>11401</v>
      </c>
      <c r="F984" t="s">
        <v>42</v>
      </c>
      <c r="G984" t="s">
        <v>1329</v>
      </c>
      <c r="H984" t="s">
        <v>11402</v>
      </c>
      <c r="I984">
        <v>12926.36</v>
      </c>
      <c r="J984">
        <v>14</v>
      </c>
      <c r="K984" t="s">
        <v>53</v>
      </c>
      <c r="L984" t="s">
        <v>11417</v>
      </c>
      <c r="M984">
        <v>12</v>
      </c>
      <c r="N984">
        <v>0</v>
      </c>
    </row>
    <row r="985" spans="1:14">
      <c r="A985" t="s">
        <v>4374</v>
      </c>
      <c r="B985" t="s">
        <v>12565</v>
      </c>
      <c r="C985" t="s">
        <v>11393</v>
      </c>
      <c r="D985" t="s">
        <v>11424</v>
      </c>
      <c r="E985" t="s">
        <v>11395</v>
      </c>
      <c r="F985" t="s">
        <v>42</v>
      </c>
      <c r="G985" t="s">
        <v>7481</v>
      </c>
      <c r="H985" t="s">
        <v>11402</v>
      </c>
      <c r="I985">
        <v>2624.35</v>
      </c>
      <c r="J985">
        <v>13</v>
      </c>
      <c r="K985" t="s">
        <v>19</v>
      </c>
      <c r="L985" t="s">
        <v>11437</v>
      </c>
      <c r="M985">
        <v>12</v>
      </c>
      <c r="N985">
        <v>0</v>
      </c>
    </row>
    <row r="986" spans="1:14">
      <c r="A986" t="s">
        <v>1233</v>
      </c>
      <c r="B986" t="s">
        <v>12566</v>
      </c>
      <c r="C986" t="s">
        <v>11419</v>
      </c>
      <c r="D986" t="s">
        <v>11416</v>
      </c>
      <c r="E986" t="s">
        <v>11413</v>
      </c>
      <c r="F986" t="s">
        <v>33</v>
      </c>
      <c r="G986" t="s">
        <v>2380</v>
      </c>
      <c r="H986" t="s">
        <v>11402</v>
      </c>
      <c r="I986">
        <v>176.54</v>
      </c>
      <c r="K986" t="s">
        <v>19</v>
      </c>
      <c r="L986" t="s">
        <v>11496</v>
      </c>
      <c r="M986">
        <v>12</v>
      </c>
      <c r="N986">
        <v>0</v>
      </c>
    </row>
    <row r="987" spans="1:14">
      <c r="A987" t="s">
        <v>2121</v>
      </c>
      <c r="B987" t="s">
        <v>12567</v>
      </c>
      <c r="C987" t="s">
        <v>11412</v>
      </c>
      <c r="D987" t="s">
        <v>11416</v>
      </c>
      <c r="E987" t="s">
        <v>11413</v>
      </c>
      <c r="F987" t="s">
        <v>42</v>
      </c>
      <c r="G987" t="s">
        <v>7678</v>
      </c>
      <c r="H987" t="s">
        <v>11396</v>
      </c>
      <c r="I987">
        <v>409.42</v>
      </c>
      <c r="K987" t="s">
        <v>19</v>
      </c>
      <c r="L987" t="s">
        <v>11437</v>
      </c>
      <c r="M987">
        <v>36</v>
      </c>
      <c r="N987">
        <v>1</v>
      </c>
    </row>
    <row r="988" spans="1:14">
      <c r="A988" t="s">
        <v>6133</v>
      </c>
      <c r="B988" t="s">
        <v>12568</v>
      </c>
      <c r="C988" t="s">
        <v>11429</v>
      </c>
      <c r="D988" t="s">
        <v>11394</v>
      </c>
      <c r="E988" t="s">
        <v>11413</v>
      </c>
      <c r="F988" t="s">
        <v>33</v>
      </c>
      <c r="G988" t="s">
        <v>146</v>
      </c>
      <c r="H988" t="s">
        <v>11402</v>
      </c>
      <c r="I988">
        <v>222.87</v>
      </c>
      <c r="J988">
        <v>59</v>
      </c>
      <c r="K988" t="s">
        <v>19</v>
      </c>
      <c r="L988" t="s">
        <v>11403</v>
      </c>
      <c r="M988">
        <v>24</v>
      </c>
      <c r="N988">
        <v>0</v>
      </c>
    </row>
    <row r="989" spans="1:14">
      <c r="A989" t="s">
        <v>2040</v>
      </c>
      <c r="B989" t="s">
        <v>12569</v>
      </c>
      <c r="C989" t="s">
        <v>11408</v>
      </c>
      <c r="D989" t="s">
        <v>11400</v>
      </c>
      <c r="E989" t="s">
        <v>11395</v>
      </c>
      <c r="F989" t="s">
        <v>58</v>
      </c>
      <c r="G989" t="s">
        <v>99</v>
      </c>
      <c r="H989" t="s">
        <v>11402</v>
      </c>
      <c r="I989">
        <v>2905.64</v>
      </c>
      <c r="K989" t="s">
        <v>19</v>
      </c>
      <c r="L989" t="s">
        <v>11417</v>
      </c>
      <c r="M989">
        <v>12</v>
      </c>
      <c r="N989">
        <v>0</v>
      </c>
    </row>
    <row r="990" spans="1:14">
      <c r="A990" t="s">
        <v>6620</v>
      </c>
      <c r="B990" t="s">
        <v>12570</v>
      </c>
      <c r="C990" t="s">
        <v>11408</v>
      </c>
      <c r="D990" t="s">
        <v>11400</v>
      </c>
      <c r="E990" t="s">
        <v>11413</v>
      </c>
      <c r="F990" t="s">
        <v>33</v>
      </c>
      <c r="G990" t="s">
        <v>1010</v>
      </c>
      <c r="H990" t="s">
        <v>11402</v>
      </c>
      <c r="I990">
        <v>177.96</v>
      </c>
      <c r="J990">
        <v>8</v>
      </c>
      <c r="K990" t="s">
        <v>19</v>
      </c>
      <c r="L990" t="s">
        <v>11496</v>
      </c>
      <c r="M990">
        <v>36</v>
      </c>
      <c r="N990">
        <v>0</v>
      </c>
    </row>
    <row r="991" spans="1:14">
      <c r="A991" t="s">
        <v>2072</v>
      </c>
      <c r="B991" t="s">
        <v>12571</v>
      </c>
      <c r="C991" t="s">
        <v>11434</v>
      </c>
      <c r="D991" t="s">
        <v>11394</v>
      </c>
      <c r="E991" t="s">
        <v>11401</v>
      </c>
      <c r="F991" t="s">
        <v>33</v>
      </c>
      <c r="G991" t="s">
        <v>12572</v>
      </c>
      <c r="H991" t="s">
        <v>11402</v>
      </c>
      <c r="I991">
        <v>9336.99</v>
      </c>
      <c r="K991" t="s">
        <v>53</v>
      </c>
      <c r="L991" t="s">
        <v>11466</v>
      </c>
      <c r="M991">
        <v>12</v>
      </c>
      <c r="N991">
        <v>0</v>
      </c>
    </row>
    <row r="992" spans="1:14">
      <c r="A992" t="s">
        <v>3368</v>
      </c>
      <c r="B992" t="s">
        <v>12573</v>
      </c>
      <c r="C992" t="s">
        <v>11399</v>
      </c>
      <c r="D992" t="s">
        <v>11400</v>
      </c>
      <c r="E992" t="s">
        <v>11395</v>
      </c>
      <c r="F992" t="s">
        <v>100</v>
      </c>
      <c r="G992" t="s">
        <v>12574</v>
      </c>
      <c r="H992" t="s">
        <v>11396</v>
      </c>
      <c r="I992">
        <v>2324.5700000000002</v>
      </c>
      <c r="J992">
        <v>73</v>
      </c>
      <c r="K992" t="s">
        <v>19</v>
      </c>
      <c r="L992" t="s">
        <v>11403</v>
      </c>
      <c r="M992">
        <v>24</v>
      </c>
      <c r="N992">
        <v>1</v>
      </c>
    </row>
    <row r="993" spans="1:14">
      <c r="A993" t="s">
        <v>3897</v>
      </c>
      <c r="B993" t="s">
        <v>12575</v>
      </c>
      <c r="C993" t="s">
        <v>11405</v>
      </c>
      <c r="D993" t="s">
        <v>11409</v>
      </c>
      <c r="E993" t="s">
        <v>11401</v>
      </c>
      <c r="F993" t="s">
        <v>100</v>
      </c>
      <c r="G993" t="s">
        <v>1573</v>
      </c>
      <c r="H993" t="s">
        <v>11453</v>
      </c>
      <c r="I993">
        <v>10369.780000000001</v>
      </c>
      <c r="J993">
        <v>19</v>
      </c>
      <c r="K993" t="s">
        <v>53</v>
      </c>
      <c r="L993" t="s">
        <v>11435</v>
      </c>
      <c r="M993">
        <v>12</v>
      </c>
      <c r="N993">
        <v>0</v>
      </c>
    </row>
    <row r="994" spans="1:14">
      <c r="A994" t="s">
        <v>12576</v>
      </c>
      <c r="B994" t="s">
        <v>11493</v>
      </c>
      <c r="C994" t="s">
        <v>11393</v>
      </c>
      <c r="D994" t="s">
        <v>11409</v>
      </c>
      <c r="E994" t="s">
        <v>11395</v>
      </c>
      <c r="F994" t="s">
        <v>25</v>
      </c>
      <c r="G994" t="s">
        <v>4574</v>
      </c>
      <c r="H994" t="s">
        <v>11396</v>
      </c>
      <c r="I994">
        <v>2181.56</v>
      </c>
      <c r="J994">
        <v>38</v>
      </c>
      <c r="K994" t="s">
        <v>19</v>
      </c>
      <c r="L994" t="s">
        <v>11441</v>
      </c>
      <c r="M994">
        <v>36</v>
      </c>
      <c r="N994">
        <v>1</v>
      </c>
    </row>
    <row r="995" spans="1:14">
      <c r="A995" t="s">
        <v>6795</v>
      </c>
      <c r="B995" t="s">
        <v>12577</v>
      </c>
      <c r="C995" t="s">
        <v>11405</v>
      </c>
      <c r="D995" t="s">
        <v>11409</v>
      </c>
      <c r="E995" t="s">
        <v>11395</v>
      </c>
      <c r="F995" t="s">
        <v>33</v>
      </c>
      <c r="G995" t="s">
        <v>2645</v>
      </c>
      <c r="H995" t="s">
        <v>11402</v>
      </c>
      <c r="I995">
        <v>2098.54</v>
      </c>
      <c r="J995">
        <v>53</v>
      </c>
      <c r="K995" t="s">
        <v>19</v>
      </c>
      <c r="L995" t="s">
        <v>11406</v>
      </c>
      <c r="M995">
        <v>24</v>
      </c>
      <c r="N995">
        <v>0</v>
      </c>
    </row>
    <row r="996" spans="1:14">
      <c r="A996" t="s">
        <v>1485</v>
      </c>
      <c r="B996" t="s">
        <v>12578</v>
      </c>
      <c r="C996" t="s">
        <v>11434</v>
      </c>
      <c r="D996" t="s">
        <v>11424</v>
      </c>
      <c r="E996" t="s">
        <v>11413</v>
      </c>
      <c r="F996" t="s">
        <v>42</v>
      </c>
      <c r="G996" t="s">
        <v>671</v>
      </c>
      <c r="H996" t="s">
        <v>11402</v>
      </c>
      <c r="I996">
        <v>251.87</v>
      </c>
      <c r="J996">
        <v>24</v>
      </c>
      <c r="K996" t="s">
        <v>19</v>
      </c>
      <c r="L996" t="s">
        <v>11406</v>
      </c>
      <c r="M996">
        <v>36</v>
      </c>
      <c r="N996">
        <v>0</v>
      </c>
    </row>
    <row r="997" spans="1:14">
      <c r="A997" t="s">
        <v>7359</v>
      </c>
      <c r="B997" t="s">
        <v>12579</v>
      </c>
      <c r="C997" t="s">
        <v>11432</v>
      </c>
      <c r="D997" t="s">
        <v>11424</v>
      </c>
      <c r="E997" t="s">
        <v>11401</v>
      </c>
      <c r="F997" t="s">
        <v>25</v>
      </c>
      <c r="G997" t="s">
        <v>162</v>
      </c>
      <c r="H997" t="s">
        <v>11402</v>
      </c>
      <c r="I997">
        <v>11599.6</v>
      </c>
      <c r="J997">
        <v>57</v>
      </c>
      <c r="K997" t="s">
        <v>53</v>
      </c>
      <c r="L997" t="s">
        <v>11460</v>
      </c>
      <c r="M997">
        <v>12</v>
      </c>
      <c r="N997">
        <v>0</v>
      </c>
    </row>
    <row r="998" spans="1:14">
      <c r="A998" t="s">
        <v>7851</v>
      </c>
      <c r="B998" t="s">
        <v>12580</v>
      </c>
      <c r="C998" t="s">
        <v>11439</v>
      </c>
      <c r="D998" t="s">
        <v>11416</v>
      </c>
      <c r="E998" t="s">
        <v>11395</v>
      </c>
      <c r="F998" t="s">
        <v>42</v>
      </c>
      <c r="G998" t="s">
        <v>1333</v>
      </c>
      <c r="H998" t="s">
        <v>11402</v>
      </c>
      <c r="I998">
        <v>2217.54</v>
      </c>
      <c r="J998">
        <v>88</v>
      </c>
      <c r="K998" t="s">
        <v>53</v>
      </c>
      <c r="L998" t="s">
        <v>11487</v>
      </c>
      <c r="M998">
        <v>36</v>
      </c>
      <c r="N998">
        <v>0</v>
      </c>
    </row>
    <row r="999" spans="1:14">
      <c r="A999" t="s">
        <v>1117</v>
      </c>
      <c r="B999" t="s">
        <v>12581</v>
      </c>
      <c r="C999" t="s">
        <v>11393</v>
      </c>
      <c r="D999" t="s">
        <v>11409</v>
      </c>
      <c r="E999" t="s">
        <v>11395</v>
      </c>
      <c r="F999" t="s">
        <v>100</v>
      </c>
      <c r="G999" t="s">
        <v>738</v>
      </c>
      <c r="H999" t="s">
        <v>11402</v>
      </c>
      <c r="I999">
        <v>1812.77</v>
      </c>
      <c r="J999">
        <v>31</v>
      </c>
      <c r="K999" t="s">
        <v>53</v>
      </c>
      <c r="L999" t="s">
        <v>11430</v>
      </c>
      <c r="M999">
        <v>24</v>
      </c>
      <c r="N999">
        <v>0</v>
      </c>
    </row>
    <row r="1000" spans="1:14">
      <c r="A1000" t="s">
        <v>5726</v>
      </c>
      <c r="B1000" t="s">
        <v>12582</v>
      </c>
      <c r="C1000" t="s">
        <v>11429</v>
      </c>
      <c r="D1000" t="s">
        <v>11400</v>
      </c>
      <c r="E1000" t="s">
        <v>11413</v>
      </c>
      <c r="F1000" t="s">
        <v>58</v>
      </c>
      <c r="G1000" t="s">
        <v>12583</v>
      </c>
      <c r="H1000" t="s">
        <v>11402</v>
      </c>
      <c r="I1000">
        <v>115.03</v>
      </c>
      <c r="J1000">
        <v>6</v>
      </c>
      <c r="K1000" t="s">
        <v>19</v>
      </c>
      <c r="L1000" t="s">
        <v>11410</v>
      </c>
      <c r="M1000">
        <v>24</v>
      </c>
      <c r="N1000">
        <v>0</v>
      </c>
    </row>
    <row r="1001" spans="1:14">
      <c r="A1001" t="s">
        <v>2506</v>
      </c>
      <c r="B1001" t="s">
        <v>12584</v>
      </c>
      <c r="C1001" t="s">
        <v>11393</v>
      </c>
      <c r="D1001" t="s">
        <v>11416</v>
      </c>
      <c r="E1001" t="s">
        <v>11413</v>
      </c>
      <c r="F1001" t="s">
        <v>25</v>
      </c>
      <c r="G1001" t="s">
        <v>12585</v>
      </c>
      <c r="H1001" t="s">
        <v>11420</v>
      </c>
      <c r="I1001">
        <v>320.85000000000002</v>
      </c>
      <c r="K1001" t="s">
        <v>19</v>
      </c>
      <c r="L1001" t="s">
        <v>11422</v>
      </c>
      <c r="M1001">
        <v>24</v>
      </c>
      <c r="N1001">
        <v>1</v>
      </c>
    </row>
    <row r="1002" spans="1:14">
      <c r="A1002" t="s">
        <v>4253</v>
      </c>
      <c r="B1002" t="s">
        <v>12586</v>
      </c>
      <c r="C1002" t="s">
        <v>11439</v>
      </c>
      <c r="D1002" t="s">
        <v>11416</v>
      </c>
      <c r="E1002" t="s">
        <v>11401</v>
      </c>
      <c r="F1002" t="s">
        <v>33</v>
      </c>
      <c r="G1002" t="s">
        <v>205</v>
      </c>
      <c r="H1002" t="s">
        <v>11402</v>
      </c>
      <c r="I1002">
        <v>12656.04</v>
      </c>
      <c r="J1002">
        <v>20</v>
      </c>
      <c r="K1002" t="s">
        <v>53</v>
      </c>
      <c r="L1002" t="s">
        <v>11487</v>
      </c>
      <c r="M1002">
        <v>36</v>
      </c>
      <c r="N1002">
        <v>0</v>
      </c>
    </row>
    <row r="1003" spans="1:14">
      <c r="A1003" t="s">
        <v>1429</v>
      </c>
      <c r="B1003" t="s">
        <v>12587</v>
      </c>
      <c r="C1003" t="s">
        <v>11405</v>
      </c>
      <c r="D1003" t="s">
        <v>11394</v>
      </c>
      <c r="E1003" t="s">
        <v>11413</v>
      </c>
      <c r="F1003" t="s">
        <v>33</v>
      </c>
      <c r="G1003" t="s">
        <v>884</v>
      </c>
      <c r="H1003" t="s">
        <v>11396</v>
      </c>
      <c r="I1003">
        <v>194.92</v>
      </c>
      <c r="J1003">
        <v>48</v>
      </c>
      <c r="K1003" t="s">
        <v>19</v>
      </c>
      <c r="L1003" t="s">
        <v>11496</v>
      </c>
      <c r="M1003">
        <v>12</v>
      </c>
      <c r="N1003">
        <v>1</v>
      </c>
    </row>
    <row r="1004" spans="1:14">
      <c r="A1004" t="s">
        <v>2672</v>
      </c>
      <c r="B1004" t="s">
        <v>12588</v>
      </c>
      <c r="C1004" t="s">
        <v>11434</v>
      </c>
      <c r="D1004" t="s">
        <v>11409</v>
      </c>
      <c r="E1004" t="s">
        <v>11395</v>
      </c>
      <c r="F1004" t="s">
        <v>100</v>
      </c>
      <c r="G1004" t="s">
        <v>2421</v>
      </c>
      <c r="H1004" t="s">
        <v>11453</v>
      </c>
      <c r="I1004">
        <v>3904.95</v>
      </c>
      <c r="K1004" t="s">
        <v>19</v>
      </c>
      <c r="L1004" t="s">
        <v>11417</v>
      </c>
      <c r="M1004">
        <v>24</v>
      </c>
      <c r="N1004">
        <v>0</v>
      </c>
    </row>
    <row r="1005" spans="1:14">
      <c r="A1005" t="s">
        <v>12589</v>
      </c>
      <c r="B1005" t="s">
        <v>12590</v>
      </c>
      <c r="C1005" t="s">
        <v>11393</v>
      </c>
      <c r="D1005" t="s">
        <v>11400</v>
      </c>
      <c r="E1005" t="s">
        <v>11413</v>
      </c>
      <c r="F1005" t="s">
        <v>25</v>
      </c>
      <c r="G1005" t="s">
        <v>4049</v>
      </c>
      <c r="H1005" t="s">
        <v>11402</v>
      </c>
      <c r="I1005">
        <v>795.03</v>
      </c>
      <c r="J1005">
        <v>85</v>
      </c>
      <c r="K1005" t="s">
        <v>19</v>
      </c>
      <c r="L1005" t="s">
        <v>11422</v>
      </c>
      <c r="M1005">
        <v>36</v>
      </c>
      <c r="N1005">
        <v>0</v>
      </c>
    </row>
    <row r="1006" spans="1:14">
      <c r="A1006" t="s">
        <v>250</v>
      </c>
      <c r="B1006" t="s">
        <v>12591</v>
      </c>
      <c r="C1006" t="s">
        <v>11412</v>
      </c>
      <c r="D1006" t="s">
        <v>11424</v>
      </c>
      <c r="E1006" t="s">
        <v>11395</v>
      </c>
      <c r="F1006" t="s">
        <v>100</v>
      </c>
      <c r="G1006" t="s">
        <v>5666</v>
      </c>
      <c r="H1006" t="s">
        <v>11420</v>
      </c>
      <c r="I1006">
        <v>2689.03</v>
      </c>
      <c r="J1006">
        <v>21</v>
      </c>
      <c r="K1006" t="s">
        <v>19</v>
      </c>
      <c r="L1006" t="s">
        <v>11437</v>
      </c>
      <c r="M1006">
        <v>36</v>
      </c>
      <c r="N1006">
        <v>1</v>
      </c>
    </row>
    <row r="1007" spans="1:14">
      <c r="A1007" t="s">
        <v>4826</v>
      </c>
      <c r="B1007" t="s">
        <v>12592</v>
      </c>
      <c r="C1007" t="s">
        <v>11439</v>
      </c>
      <c r="D1007" t="s">
        <v>11394</v>
      </c>
      <c r="E1007" t="s">
        <v>11395</v>
      </c>
      <c r="F1007" t="s">
        <v>42</v>
      </c>
      <c r="G1007" t="s">
        <v>457</v>
      </c>
      <c r="H1007" t="s">
        <v>11402</v>
      </c>
      <c r="I1007">
        <v>1564.17</v>
      </c>
      <c r="J1007">
        <v>39</v>
      </c>
      <c r="K1007" t="s">
        <v>19</v>
      </c>
      <c r="L1007" t="s">
        <v>11410</v>
      </c>
      <c r="M1007">
        <v>12</v>
      </c>
      <c r="N1007">
        <v>0</v>
      </c>
    </row>
    <row r="1008" spans="1:14">
      <c r="A1008" t="s">
        <v>5465</v>
      </c>
      <c r="B1008" t="s">
        <v>12593</v>
      </c>
      <c r="C1008" t="s">
        <v>11419</v>
      </c>
      <c r="D1008" t="s">
        <v>11394</v>
      </c>
      <c r="E1008" t="s">
        <v>11401</v>
      </c>
      <c r="F1008" t="s">
        <v>25</v>
      </c>
      <c r="G1008" t="s">
        <v>12594</v>
      </c>
      <c r="H1008" t="s">
        <v>11453</v>
      </c>
      <c r="I1008">
        <v>16971.63</v>
      </c>
      <c r="J1008">
        <v>1</v>
      </c>
      <c r="K1008" t="s">
        <v>37</v>
      </c>
      <c r="L1008" t="s">
        <v>11422</v>
      </c>
      <c r="M1008">
        <v>24</v>
      </c>
      <c r="N1008">
        <v>0</v>
      </c>
    </row>
    <row r="1009" spans="1:14">
      <c r="A1009" t="s">
        <v>3533</v>
      </c>
      <c r="B1009" t="s">
        <v>12595</v>
      </c>
      <c r="C1009" t="s">
        <v>11419</v>
      </c>
      <c r="D1009" t="s">
        <v>11409</v>
      </c>
      <c r="E1009" t="s">
        <v>11401</v>
      </c>
      <c r="F1009" t="s">
        <v>42</v>
      </c>
      <c r="G1009" t="s">
        <v>2868</v>
      </c>
      <c r="H1009" t="s">
        <v>11402</v>
      </c>
      <c r="I1009">
        <v>9251.99</v>
      </c>
      <c r="J1009">
        <v>46</v>
      </c>
      <c r="K1009" t="s">
        <v>53</v>
      </c>
      <c r="L1009" t="s">
        <v>11441</v>
      </c>
      <c r="M1009">
        <v>36</v>
      </c>
      <c r="N1009">
        <v>0</v>
      </c>
    </row>
    <row r="1010" spans="1:14">
      <c r="A1010" t="s">
        <v>4935</v>
      </c>
      <c r="B1010" t="s">
        <v>12596</v>
      </c>
      <c r="C1010" t="s">
        <v>11434</v>
      </c>
      <c r="D1010" t="s">
        <v>11424</v>
      </c>
      <c r="E1010" t="s">
        <v>11413</v>
      </c>
      <c r="F1010" t="s">
        <v>100</v>
      </c>
      <c r="G1010" t="s">
        <v>111</v>
      </c>
      <c r="H1010" t="s">
        <v>11402</v>
      </c>
      <c r="I1010">
        <v>739.35</v>
      </c>
      <c r="K1010" t="s">
        <v>19</v>
      </c>
      <c r="L1010" t="s">
        <v>11414</v>
      </c>
      <c r="M1010">
        <v>12</v>
      </c>
      <c r="N1010">
        <v>0</v>
      </c>
    </row>
    <row r="1011" spans="1:14">
      <c r="A1011" t="s">
        <v>12597</v>
      </c>
      <c r="B1011" t="s">
        <v>12598</v>
      </c>
      <c r="C1011" t="s">
        <v>11393</v>
      </c>
      <c r="D1011" t="s">
        <v>11394</v>
      </c>
      <c r="E1011" t="s">
        <v>11395</v>
      </c>
      <c r="F1011" t="s">
        <v>33</v>
      </c>
      <c r="G1011" t="s">
        <v>2668</v>
      </c>
      <c r="H1011" t="s">
        <v>11402</v>
      </c>
      <c r="I1011">
        <v>2630.11</v>
      </c>
      <c r="K1011" t="s">
        <v>53</v>
      </c>
      <c r="L1011" t="s">
        <v>11427</v>
      </c>
      <c r="M1011">
        <v>36</v>
      </c>
      <c r="N1011">
        <v>0</v>
      </c>
    </row>
    <row r="1012" spans="1:14">
      <c r="A1012" t="s">
        <v>3172</v>
      </c>
      <c r="B1012" t="s">
        <v>12599</v>
      </c>
      <c r="C1012" t="s">
        <v>11434</v>
      </c>
      <c r="D1012" t="s">
        <v>11400</v>
      </c>
      <c r="E1012" t="s">
        <v>11413</v>
      </c>
      <c r="F1012" t="s">
        <v>58</v>
      </c>
      <c r="G1012" t="s">
        <v>5629</v>
      </c>
      <c r="H1012" t="s">
        <v>11453</v>
      </c>
      <c r="I1012">
        <v>778.38</v>
      </c>
      <c r="J1012">
        <v>80</v>
      </c>
      <c r="K1012" t="s">
        <v>19</v>
      </c>
      <c r="L1012" t="s">
        <v>11466</v>
      </c>
      <c r="M1012">
        <v>12</v>
      </c>
      <c r="N1012">
        <v>0</v>
      </c>
    </row>
    <row r="1013" spans="1:14">
      <c r="A1013" t="s">
        <v>1570</v>
      </c>
      <c r="B1013" t="s">
        <v>12600</v>
      </c>
      <c r="C1013" t="s">
        <v>11405</v>
      </c>
      <c r="D1013" t="s">
        <v>11394</v>
      </c>
      <c r="E1013" t="s">
        <v>11395</v>
      </c>
      <c r="F1013" t="s">
        <v>33</v>
      </c>
      <c r="G1013" t="s">
        <v>3505</v>
      </c>
      <c r="H1013" t="s">
        <v>11402</v>
      </c>
      <c r="I1013">
        <v>2185.5</v>
      </c>
      <c r="J1013">
        <v>87</v>
      </c>
      <c r="K1013" t="s">
        <v>53</v>
      </c>
      <c r="L1013" t="s">
        <v>11417</v>
      </c>
      <c r="M1013">
        <v>24</v>
      </c>
      <c r="N1013">
        <v>0</v>
      </c>
    </row>
    <row r="1014" spans="1:14">
      <c r="A1014" t="s">
        <v>12601</v>
      </c>
      <c r="B1014" t="s">
        <v>12602</v>
      </c>
      <c r="C1014" t="s">
        <v>11439</v>
      </c>
      <c r="D1014" t="s">
        <v>11416</v>
      </c>
      <c r="E1014" t="s">
        <v>11395</v>
      </c>
      <c r="F1014" t="s">
        <v>42</v>
      </c>
      <c r="G1014" t="s">
        <v>4131</v>
      </c>
      <c r="H1014" t="s">
        <v>11453</v>
      </c>
      <c r="I1014">
        <v>2737.47</v>
      </c>
      <c r="J1014">
        <v>23</v>
      </c>
      <c r="K1014" t="s">
        <v>53</v>
      </c>
      <c r="L1014" t="s">
        <v>11406</v>
      </c>
      <c r="M1014">
        <v>12</v>
      </c>
      <c r="N1014">
        <v>0</v>
      </c>
    </row>
    <row r="1015" spans="1:14">
      <c r="A1015" t="s">
        <v>1454</v>
      </c>
      <c r="B1015" t="s">
        <v>12603</v>
      </c>
      <c r="C1015" t="s">
        <v>11412</v>
      </c>
      <c r="D1015" t="s">
        <v>11416</v>
      </c>
      <c r="E1015" t="s">
        <v>11401</v>
      </c>
      <c r="F1015" t="s">
        <v>33</v>
      </c>
      <c r="G1015" t="s">
        <v>3030</v>
      </c>
      <c r="H1015" t="s">
        <v>11402</v>
      </c>
      <c r="I1015">
        <v>17618.13</v>
      </c>
      <c r="K1015" t="s">
        <v>37</v>
      </c>
      <c r="L1015" t="s">
        <v>11437</v>
      </c>
      <c r="M1015">
        <v>12</v>
      </c>
      <c r="N1015">
        <v>0</v>
      </c>
    </row>
    <row r="1016" spans="1:14">
      <c r="A1016" t="s">
        <v>2915</v>
      </c>
      <c r="B1016" t="s">
        <v>12604</v>
      </c>
      <c r="C1016" t="s">
        <v>11405</v>
      </c>
      <c r="D1016" t="s">
        <v>11416</v>
      </c>
      <c r="E1016" t="s">
        <v>11413</v>
      </c>
      <c r="F1016" t="s">
        <v>42</v>
      </c>
      <c r="G1016" t="s">
        <v>4229</v>
      </c>
      <c r="H1016" t="s">
        <v>11402</v>
      </c>
      <c r="I1016">
        <v>388.6</v>
      </c>
      <c r="J1016">
        <v>81</v>
      </c>
      <c r="K1016" t="s">
        <v>19</v>
      </c>
      <c r="L1016" t="s">
        <v>11487</v>
      </c>
      <c r="M1016">
        <v>24</v>
      </c>
      <c r="N1016">
        <v>0</v>
      </c>
    </row>
    <row r="1017" spans="1:14">
      <c r="A1017" t="s">
        <v>2351</v>
      </c>
      <c r="B1017" t="s">
        <v>12605</v>
      </c>
      <c r="C1017" t="s">
        <v>11439</v>
      </c>
      <c r="D1017" t="s">
        <v>11394</v>
      </c>
      <c r="E1017" t="s">
        <v>11395</v>
      </c>
      <c r="F1017" t="s">
        <v>25</v>
      </c>
      <c r="G1017" t="s">
        <v>3128</v>
      </c>
      <c r="H1017" t="s">
        <v>11402</v>
      </c>
      <c r="I1017">
        <v>1000.91</v>
      </c>
      <c r="J1017">
        <v>44</v>
      </c>
      <c r="K1017" t="s">
        <v>53</v>
      </c>
      <c r="L1017" t="s">
        <v>11441</v>
      </c>
      <c r="M1017">
        <v>12</v>
      </c>
      <c r="N1017">
        <v>0</v>
      </c>
    </row>
    <row r="1018" spans="1:14">
      <c r="A1018" t="s">
        <v>235</v>
      </c>
      <c r="B1018" t="s">
        <v>12606</v>
      </c>
      <c r="C1018" t="s">
        <v>11419</v>
      </c>
      <c r="D1018" t="s">
        <v>11394</v>
      </c>
      <c r="E1018" t="s">
        <v>11401</v>
      </c>
      <c r="F1018" t="s">
        <v>58</v>
      </c>
      <c r="G1018" t="s">
        <v>457</v>
      </c>
      <c r="H1018" t="s">
        <v>11453</v>
      </c>
      <c r="I1018">
        <v>9060.7199999999993</v>
      </c>
      <c r="J1018">
        <v>87</v>
      </c>
      <c r="K1018" t="s">
        <v>37</v>
      </c>
      <c r="L1018" t="s">
        <v>11487</v>
      </c>
      <c r="M1018">
        <v>36</v>
      </c>
      <c r="N1018">
        <v>0</v>
      </c>
    </row>
    <row r="1019" spans="1:14">
      <c r="A1019" t="s">
        <v>3321</v>
      </c>
      <c r="B1019" t="s">
        <v>12607</v>
      </c>
      <c r="C1019" t="s">
        <v>11419</v>
      </c>
      <c r="D1019" t="s">
        <v>11424</v>
      </c>
      <c r="E1019" t="s">
        <v>11395</v>
      </c>
      <c r="F1019" t="s">
        <v>42</v>
      </c>
      <c r="G1019" t="s">
        <v>4317</v>
      </c>
      <c r="H1019" t="s">
        <v>11396</v>
      </c>
      <c r="I1019">
        <v>1803.12</v>
      </c>
      <c r="J1019">
        <v>95</v>
      </c>
      <c r="K1019" t="s">
        <v>53</v>
      </c>
      <c r="L1019" t="s">
        <v>11460</v>
      </c>
      <c r="M1019">
        <v>36</v>
      </c>
      <c r="N1019">
        <v>1</v>
      </c>
    </row>
    <row r="1020" spans="1:14">
      <c r="A1020" t="s">
        <v>6159</v>
      </c>
      <c r="B1020" t="s">
        <v>12608</v>
      </c>
      <c r="C1020" t="s">
        <v>11419</v>
      </c>
      <c r="D1020" t="s">
        <v>11409</v>
      </c>
      <c r="E1020" t="s">
        <v>11401</v>
      </c>
      <c r="F1020" t="s">
        <v>25</v>
      </c>
      <c r="G1020" t="s">
        <v>540</v>
      </c>
      <c r="H1020" t="s">
        <v>11453</v>
      </c>
      <c r="I1020">
        <v>9645.3799999999992</v>
      </c>
      <c r="J1020">
        <v>59</v>
      </c>
      <c r="K1020" t="s">
        <v>37</v>
      </c>
      <c r="L1020" t="s">
        <v>11403</v>
      </c>
      <c r="M1020">
        <v>24</v>
      </c>
      <c r="N1020">
        <v>0</v>
      </c>
    </row>
    <row r="1021" spans="1:14">
      <c r="A1021" t="s">
        <v>2817</v>
      </c>
      <c r="B1021" t="s">
        <v>12609</v>
      </c>
      <c r="C1021" t="s">
        <v>11393</v>
      </c>
      <c r="D1021" t="s">
        <v>11424</v>
      </c>
      <c r="E1021" t="s">
        <v>11413</v>
      </c>
      <c r="F1021" t="s">
        <v>42</v>
      </c>
      <c r="G1021" t="s">
        <v>7832</v>
      </c>
      <c r="H1021" t="s">
        <v>11402</v>
      </c>
      <c r="I1021">
        <v>109.77</v>
      </c>
      <c r="K1021" t="s">
        <v>19</v>
      </c>
      <c r="L1021" t="s">
        <v>11496</v>
      </c>
      <c r="M1021">
        <v>12</v>
      </c>
      <c r="N1021">
        <v>0</v>
      </c>
    </row>
    <row r="1022" spans="1:14">
      <c r="A1022" t="s">
        <v>12610</v>
      </c>
      <c r="B1022" t="s">
        <v>12611</v>
      </c>
      <c r="C1022" t="s">
        <v>11432</v>
      </c>
      <c r="D1022" t="s">
        <v>11409</v>
      </c>
      <c r="E1022" t="s">
        <v>11395</v>
      </c>
      <c r="F1022" t="s">
        <v>33</v>
      </c>
      <c r="G1022" t="s">
        <v>4505</v>
      </c>
      <c r="H1022" t="s">
        <v>11402</v>
      </c>
      <c r="I1022">
        <v>2055.14</v>
      </c>
      <c r="J1022">
        <v>38</v>
      </c>
      <c r="K1022" t="s">
        <v>19</v>
      </c>
      <c r="L1022" t="s">
        <v>11435</v>
      </c>
      <c r="M1022">
        <v>12</v>
      </c>
      <c r="N1022">
        <v>0</v>
      </c>
    </row>
    <row r="1023" spans="1:14">
      <c r="A1023" t="s">
        <v>1302</v>
      </c>
      <c r="B1023" t="s">
        <v>12612</v>
      </c>
      <c r="C1023" t="s">
        <v>11419</v>
      </c>
      <c r="D1023" t="s">
        <v>11409</v>
      </c>
      <c r="E1023" t="s">
        <v>11395</v>
      </c>
      <c r="F1023" t="s">
        <v>42</v>
      </c>
      <c r="G1023" t="s">
        <v>1614</v>
      </c>
      <c r="H1023" t="s">
        <v>11402</v>
      </c>
      <c r="I1023">
        <v>2930.53</v>
      </c>
      <c r="J1023">
        <v>45</v>
      </c>
      <c r="K1023" t="s">
        <v>53</v>
      </c>
      <c r="L1023" t="s">
        <v>11410</v>
      </c>
      <c r="M1023">
        <v>36</v>
      </c>
      <c r="N1023">
        <v>0</v>
      </c>
    </row>
    <row r="1024" spans="1:14">
      <c r="A1024" t="s">
        <v>8895</v>
      </c>
      <c r="B1024" t="s">
        <v>12613</v>
      </c>
      <c r="C1024" t="s">
        <v>11408</v>
      </c>
      <c r="D1024" t="s">
        <v>11416</v>
      </c>
      <c r="E1024" t="s">
        <v>11413</v>
      </c>
      <c r="F1024" t="s">
        <v>33</v>
      </c>
      <c r="G1024" t="s">
        <v>3531</v>
      </c>
      <c r="H1024" t="s">
        <v>11396</v>
      </c>
      <c r="I1024">
        <v>391.44</v>
      </c>
      <c r="J1024">
        <v>1</v>
      </c>
      <c r="K1024" t="s">
        <v>19</v>
      </c>
      <c r="L1024" t="s">
        <v>11410</v>
      </c>
      <c r="M1024">
        <v>36</v>
      </c>
      <c r="N1024">
        <v>1</v>
      </c>
    </row>
    <row r="1025" spans="1:14">
      <c r="A1025" t="s">
        <v>5886</v>
      </c>
      <c r="B1025" t="s">
        <v>12614</v>
      </c>
      <c r="C1025" t="s">
        <v>11429</v>
      </c>
      <c r="D1025" t="s">
        <v>11409</v>
      </c>
      <c r="E1025" t="s">
        <v>11395</v>
      </c>
      <c r="F1025" t="s">
        <v>100</v>
      </c>
      <c r="G1025" t="s">
        <v>2693</v>
      </c>
      <c r="H1025" t="s">
        <v>11402</v>
      </c>
      <c r="I1025">
        <v>1891.51</v>
      </c>
      <c r="J1025">
        <v>47</v>
      </c>
      <c r="K1025" t="s">
        <v>53</v>
      </c>
      <c r="L1025" t="s">
        <v>11397</v>
      </c>
      <c r="M1025">
        <v>36</v>
      </c>
      <c r="N1025">
        <v>0</v>
      </c>
    </row>
    <row r="1026" spans="1:14">
      <c r="A1026" t="s">
        <v>7928</v>
      </c>
      <c r="B1026" t="s">
        <v>12615</v>
      </c>
      <c r="C1026" t="s">
        <v>11412</v>
      </c>
      <c r="D1026" t="s">
        <v>11394</v>
      </c>
      <c r="E1026" t="s">
        <v>11401</v>
      </c>
      <c r="F1026" t="s">
        <v>42</v>
      </c>
      <c r="G1026" t="s">
        <v>1580</v>
      </c>
      <c r="H1026" t="s">
        <v>11402</v>
      </c>
      <c r="I1026">
        <v>8566.81</v>
      </c>
      <c r="J1026">
        <v>29</v>
      </c>
      <c r="K1026" t="s">
        <v>53</v>
      </c>
      <c r="L1026" t="s">
        <v>11430</v>
      </c>
      <c r="M1026">
        <v>24</v>
      </c>
      <c r="N1026">
        <v>0</v>
      </c>
    </row>
    <row r="1027" spans="1:14">
      <c r="A1027" t="s">
        <v>4133</v>
      </c>
      <c r="B1027" t="s">
        <v>12616</v>
      </c>
      <c r="C1027" t="s">
        <v>11429</v>
      </c>
      <c r="D1027" t="s">
        <v>11424</v>
      </c>
      <c r="E1027" t="s">
        <v>11413</v>
      </c>
      <c r="F1027" t="s">
        <v>33</v>
      </c>
      <c r="G1027" t="s">
        <v>118</v>
      </c>
      <c r="H1027" t="s">
        <v>11402</v>
      </c>
      <c r="I1027">
        <v>542.88</v>
      </c>
      <c r="J1027">
        <v>29</v>
      </c>
      <c r="K1027" t="s">
        <v>19</v>
      </c>
      <c r="L1027" t="s">
        <v>11435</v>
      </c>
      <c r="M1027">
        <v>24</v>
      </c>
      <c r="N1027">
        <v>0</v>
      </c>
    </row>
    <row r="1028" spans="1:14">
      <c r="A1028" t="s">
        <v>1426</v>
      </c>
      <c r="B1028" t="s">
        <v>12617</v>
      </c>
      <c r="C1028" t="s">
        <v>11399</v>
      </c>
      <c r="D1028" t="s">
        <v>11424</v>
      </c>
      <c r="E1028" t="s">
        <v>11401</v>
      </c>
      <c r="F1028" t="s">
        <v>100</v>
      </c>
      <c r="G1028" t="s">
        <v>5846</v>
      </c>
      <c r="H1028" t="s">
        <v>11396</v>
      </c>
      <c r="I1028">
        <v>12730.5</v>
      </c>
      <c r="J1028">
        <v>10</v>
      </c>
      <c r="K1028" t="s">
        <v>53</v>
      </c>
      <c r="L1028" t="s">
        <v>11487</v>
      </c>
      <c r="M1028">
        <v>12</v>
      </c>
      <c r="N1028">
        <v>1</v>
      </c>
    </row>
    <row r="1029" spans="1:14">
      <c r="A1029" t="s">
        <v>120</v>
      </c>
      <c r="B1029" t="s">
        <v>12618</v>
      </c>
      <c r="C1029" t="s">
        <v>11405</v>
      </c>
      <c r="D1029" t="s">
        <v>11424</v>
      </c>
      <c r="E1029" t="s">
        <v>11413</v>
      </c>
      <c r="F1029" t="s">
        <v>33</v>
      </c>
      <c r="G1029" t="s">
        <v>12619</v>
      </c>
      <c r="H1029" t="s">
        <v>11402</v>
      </c>
      <c r="I1029">
        <v>272.61</v>
      </c>
      <c r="K1029" t="s">
        <v>19</v>
      </c>
      <c r="L1029" t="s">
        <v>11430</v>
      </c>
      <c r="M1029">
        <v>36</v>
      </c>
      <c r="N1029">
        <v>0</v>
      </c>
    </row>
    <row r="1030" spans="1:14">
      <c r="A1030" t="s">
        <v>2573</v>
      </c>
      <c r="B1030" t="s">
        <v>12532</v>
      </c>
      <c r="C1030" t="s">
        <v>11408</v>
      </c>
      <c r="D1030" t="s">
        <v>11424</v>
      </c>
      <c r="E1030" t="s">
        <v>11401</v>
      </c>
      <c r="F1030" t="s">
        <v>42</v>
      </c>
      <c r="G1030" t="s">
        <v>2180</v>
      </c>
      <c r="H1030" t="s">
        <v>11402</v>
      </c>
      <c r="I1030">
        <v>15537.91</v>
      </c>
      <c r="K1030" t="s">
        <v>37</v>
      </c>
      <c r="L1030" t="s">
        <v>11422</v>
      </c>
      <c r="M1030">
        <v>36</v>
      </c>
      <c r="N1030">
        <v>0</v>
      </c>
    </row>
    <row r="1031" spans="1:14">
      <c r="A1031" t="s">
        <v>3713</v>
      </c>
      <c r="B1031" t="s">
        <v>12620</v>
      </c>
      <c r="C1031" t="s">
        <v>11405</v>
      </c>
      <c r="D1031" t="s">
        <v>11400</v>
      </c>
      <c r="E1031" t="s">
        <v>11401</v>
      </c>
      <c r="F1031" t="s">
        <v>100</v>
      </c>
      <c r="G1031" t="s">
        <v>7486</v>
      </c>
      <c r="H1031" t="s">
        <v>11402</v>
      </c>
      <c r="I1031">
        <v>13809.05</v>
      </c>
      <c r="K1031" t="s">
        <v>37</v>
      </c>
      <c r="L1031" t="s">
        <v>11444</v>
      </c>
      <c r="M1031">
        <v>24</v>
      </c>
      <c r="N1031">
        <v>0</v>
      </c>
    </row>
    <row r="1032" spans="1:14">
      <c r="A1032" t="s">
        <v>3240</v>
      </c>
      <c r="B1032" t="s">
        <v>12621</v>
      </c>
      <c r="C1032" t="s">
        <v>11432</v>
      </c>
      <c r="D1032" t="s">
        <v>11394</v>
      </c>
      <c r="E1032" t="s">
        <v>11395</v>
      </c>
      <c r="F1032" t="s">
        <v>25</v>
      </c>
      <c r="G1032" t="s">
        <v>5212</v>
      </c>
      <c r="H1032" t="s">
        <v>11453</v>
      </c>
      <c r="I1032">
        <v>2229.39</v>
      </c>
      <c r="J1032">
        <v>48</v>
      </c>
      <c r="K1032" t="s">
        <v>19</v>
      </c>
      <c r="L1032" t="s">
        <v>11410</v>
      </c>
      <c r="M1032">
        <v>12</v>
      </c>
      <c r="N1032">
        <v>0</v>
      </c>
    </row>
    <row r="1033" spans="1:14">
      <c r="A1033" t="s">
        <v>1665</v>
      </c>
      <c r="B1033" t="s">
        <v>12622</v>
      </c>
      <c r="C1033" t="s">
        <v>11419</v>
      </c>
      <c r="D1033" t="s">
        <v>11424</v>
      </c>
      <c r="E1033" t="s">
        <v>11401</v>
      </c>
      <c r="F1033" t="s">
        <v>33</v>
      </c>
      <c r="G1033" t="s">
        <v>7192</v>
      </c>
      <c r="H1033" t="s">
        <v>11402</v>
      </c>
      <c r="I1033">
        <v>12210.72</v>
      </c>
      <c r="J1033">
        <v>41</v>
      </c>
      <c r="K1033" t="s">
        <v>37</v>
      </c>
      <c r="L1033" t="s">
        <v>11460</v>
      </c>
      <c r="M1033">
        <v>24</v>
      </c>
      <c r="N1033">
        <v>0</v>
      </c>
    </row>
    <row r="1034" spans="1:14">
      <c r="A1034" t="s">
        <v>3781</v>
      </c>
      <c r="B1034" t="s">
        <v>12623</v>
      </c>
      <c r="C1034" t="s">
        <v>11434</v>
      </c>
      <c r="D1034" t="s">
        <v>11416</v>
      </c>
      <c r="E1034" t="s">
        <v>11413</v>
      </c>
      <c r="F1034" t="s">
        <v>25</v>
      </c>
      <c r="G1034" t="s">
        <v>3593</v>
      </c>
      <c r="H1034" t="s">
        <v>11420</v>
      </c>
      <c r="I1034">
        <v>540.22</v>
      </c>
      <c r="J1034">
        <v>82</v>
      </c>
      <c r="K1034" t="s">
        <v>19</v>
      </c>
      <c r="L1034" t="s">
        <v>11410</v>
      </c>
      <c r="M1034">
        <v>36</v>
      </c>
      <c r="N1034">
        <v>1</v>
      </c>
    </row>
    <row r="1035" spans="1:14">
      <c r="A1035" t="s">
        <v>4915</v>
      </c>
      <c r="B1035" t="s">
        <v>12624</v>
      </c>
      <c r="C1035" t="s">
        <v>11399</v>
      </c>
      <c r="D1035" t="s">
        <v>11424</v>
      </c>
      <c r="E1035" t="s">
        <v>11401</v>
      </c>
      <c r="F1035" t="s">
        <v>25</v>
      </c>
      <c r="G1035" t="s">
        <v>466</v>
      </c>
      <c r="H1035" t="s">
        <v>11402</v>
      </c>
      <c r="I1035">
        <v>11163.92</v>
      </c>
      <c r="J1035">
        <v>92</v>
      </c>
      <c r="K1035" t="s">
        <v>37</v>
      </c>
      <c r="L1035" t="s">
        <v>11430</v>
      </c>
      <c r="M1035">
        <v>12</v>
      </c>
      <c r="N1035">
        <v>0</v>
      </c>
    </row>
    <row r="1036" spans="1:14">
      <c r="A1036" t="s">
        <v>3136</v>
      </c>
      <c r="B1036" t="s">
        <v>12625</v>
      </c>
      <c r="C1036" t="s">
        <v>11393</v>
      </c>
      <c r="D1036" t="s">
        <v>11416</v>
      </c>
      <c r="E1036" t="s">
        <v>11401</v>
      </c>
      <c r="F1036" t="s">
        <v>58</v>
      </c>
      <c r="G1036" t="s">
        <v>2443</v>
      </c>
      <c r="H1036" t="s">
        <v>11420</v>
      </c>
      <c r="I1036">
        <v>5286.03</v>
      </c>
      <c r="J1036">
        <v>46</v>
      </c>
      <c r="K1036" t="s">
        <v>53</v>
      </c>
      <c r="L1036" t="s">
        <v>11417</v>
      </c>
      <c r="M1036">
        <v>24</v>
      </c>
      <c r="N1036">
        <v>1</v>
      </c>
    </row>
    <row r="1037" spans="1:14">
      <c r="A1037" t="s">
        <v>12626</v>
      </c>
      <c r="B1037" t="s">
        <v>12627</v>
      </c>
      <c r="C1037" t="s">
        <v>11412</v>
      </c>
      <c r="D1037" t="s">
        <v>11409</v>
      </c>
      <c r="E1037" t="s">
        <v>11413</v>
      </c>
      <c r="F1037" t="s">
        <v>42</v>
      </c>
      <c r="G1037" t="s">
        <v>6088</v>
      </c>
      <c r="H1037" t="s">
        <v>11402</v>
      </c>
      <c r="I1037">
        <v>652.80999999999995</v>
      </c>
      <c r="J1037">
        <v>88</v>
      </c>
      <c r="K1037" t="s">
        <v>19</v>
      </c>
      <c r="L1037" t="s">
        <v>11437</v>
      </c>
      <c r="M1037">
        <v>24</v>
      </c>
      <c r="N1037">
        <v>0</v>
      </c>
    </row>
    <row r="1038" spans="1:14">
      <c r="A1038" t="s">
        <v>10600</v>
      </c>
      <c r="B1038" t="s">
        <v>12628</v>
      </c>
      <c r="C1038" t="s">
        <v>11408</v>
      </c>
      <c r="D1038" t="s">
        <v>11416</v>
      </c>
      <c r="E1038" t="s">
        <v>11395</v>
      </c>
      <c r="F1038" t="s">
        <v>33</v>
      </c>
      <c r="G1038" t="s">
        <v>1071</v>
      </c>
      <c r="H1038" t="s">
        <v>11420</v>
      </c>
      <c r="I1038">
        <v>967.95</v>
      </c>
      <c r="J1038">
        <v>89</v>
      </c>
      <c r="K1038" t="s">
        <v>53</v>
      </c>
      <c r="L1038" t="s">
        <v>11460</v>
      </c>
      <c r="M1038">
        <v>12</v>
      </c>
      <c r="N1038">
        <v>1</v>
      </c>
    </row>
    <row r="1039" spans="1:14">
      <c r="A1039" t="s">
        <v>8875</v>
      </c>
      <c r="B1039" t="s">
        <v>12629</v>
      </c>
      <c r="C1039" t="s">
        <v>11393</v>
      </c>
      <c r="D1039" t="s">
        <v>11416</v>
      </c>
      <c r="E1039" t="s">
        <v>11395</v>
      </c>
      <c r="F1039" t="s">
        <v>100</v>
      </c>
      <c r="G1039" t="s">
        <v>5210</v>
      </c>
      <c r="H1039" t="s">
        <v>11396</v>
      </c>
      <c r="I1039">
        <v>2944.84</v>
      </c>
      <c r="J1039">
        <v>2</v>
      </c>
      <c r="K1039" t="s">
        <v>19</v>
      </c>
      <c r="L1039" t="s">
        <v>11430</v>
      </c>
      <c r="M1039">
        <v>12</v>
      </c>
      <c r="N1039">
        <v>1</v>
      </c>
    </row>
    <row r="1040" spans="1:14">
      <c r="A1040" t="s">
        <v>744</v>
      </c>
      <c r="B1040" t="s">
        <v>12630</v>
      </c>
      <c r="C1040" t="s">
        <v>11432</v>
      </c>
      <c r="D1040" t="s">
        <v>11400</v>
      </c>
      <c r="E1040" t="s">
        <v>11401</v>
      </c>
      <c r="F1040" t="s">
        <v>58</v>
      </c>
      <c r="G1040" t="s">
        <v>5655</v>
      </c>
      <c r="H1040" t="s">
        <v>11402</v>
      </c>
      <c r="I1040">
        <v>7213.08</v>
      </c>
      <c r="K1040" t="s">
        <v>37</v>
      </c>
      <c r="L1040" t="s">
        <v>11397</v>
      </c>
      <c r="M1040">
        <v>36</v>
      </c>
      <c r="N1040">
        <v>0</v>
      </c>
    </row>
    <row r="1041" spans="1:14">
      <c r="A1041" t="s">
        <v>6168</v>
      </c>
      <c r="B1041" t="s">
        <v>12631</v>
      </c>
      <c r="C1041" t="s">
        <v>11393</v>
      </c>
      <c r="D1041" t="s">
        <v>11409</v>
      </c>
      <c r="E1041" t="s">
        <v>11401</v>
      </c>
      <c r="F1041" t="s">
        <v>33</v>
      </c>
      <c r="G1041" t="s">
        <v>6123</v>
      </c>
      <c r="H1041" t="s">
        <v>11453</v>
      </c>
      <c r="I1041">
        <v>14419.55</v>
      </c>
      <c r="J1041">
        <v>36</v>
      </c>
      <c r="K1041" t="s">
        <v>53</v>
      </c>
      <c r="L1041" t="s">
        <v>11414</v>
      </c>
      <c r="M1041">
        <v>24</v>
      </c>
      <c r="N1041">
        <v>0</v>
      </c>
    </row>
    <row r="1042" spans="1:14">
      <c r="A1042" t="s">
        <v>8804</v>
      </c>
      <c r="B1042" t="s">
        <v>12632</v>
      </c>
      <c r="C1042" t="s">
        <v>11405</v>
      </c>
      <c r="D1042" t="s">
        <v>11400</v>
      </c>
      <c r="E1042" t="s">
        <v>11413</v>
      </c>
      <c r="F1042" t="s">
        <v>25</v>
      </c>
      <c r="G1042" t="s">
        <v>12011</v>
      </c>
      <c r="H1042" t="s">
        <v>11453</v>
      </c>
      <c r="I1042">
        <v>374.84</v>
      </c>
      <c r="J1042">
        <v>83</v>
      </c>
      <c r="K1042" t="s">
        <v>19</v>
      </c>
      <c r="L1042" t="s">
        <v>11406</v>
      </c>
      <c r="M1042">
        <v>36</v>
      </c>
      <c r="N1042">
        <v>0</v>
      </c>
    </row>
    <row r="1043" spans="1:14">
      <c r="A1043" t="s">
        <v>3411</v>
      </c>
      <c r="B1043" t="s">
        <v>12633</v>
      </c>
      <c r="C1043" t="s">
        <v>11439</v>
      </c>
      <c r="D1043" t="s">
        <v>11409</v>
      </c>
      <c r="E1043" t="s">
        <v>11395</v>
      </c>
      <c r="F1043" t="s">
        <v>33</v>
      </c>
      <c r="G1043" t="s">
        <v>12634</v>
      </c>
      <c r="H1043" t="s">
        <v>11402</v>
      </c>
      <c r="I1043">
        <v>1141.53</v>
      </c>
      <c r="J1043">
        <v>26</v>
      </c>
      <c r="K1043" t="s">
        <v>19</v>
      </c>
      <c r="L1043" t="s">
        <v>11437</v>
      </c>
      <c r="M1043">
        <v>36</v>
      </c>
      <c r="N1043">
        <v>0</v>
      </c>
    </row>
    <row r="1044" spans="1:14">
      <c r="A1044" t="s">
        <v>12635</v>
      </c>
      <c r="B1044" t="s">
        <v>12636</v>
      </c>
      <c r="C1044" t="s">
        <v>11434</v>
      </c>
      <c r="D1044" t="s">
        <v>11409</v>
      </c>
      <c r="E1044" t="s">
        <v>11413</v>
      </c>
      <c r="F1044" t="s">
        <v>58</v>
      </c>
      <c r="G1044" t="s">
        <v>6342</v>
      </c>
      <c r="H1044" t="s">
        <v>11420</v>
      </c>
      <c r="I1044">
        <v>719.07</v>
      </c>
      <c r="J1044">
        <v>32</v>
      </c>
      <c r="K1044" t="s">
        <v>19</v>
      </c>
      <c r="L1044" t="s">
        <v>11422</v>
      </c>
      <c r="M1044">
        <v>12</v>
      </c>
      <c r="N1044">
        <v>1</v>
      </c>
    </row>
    <row r="1045" spans="1:14">
      <c r="A1045" t="s">
        <v>1383</v>
      </c>
      <c r="B1045" t="s">
        <v>12637</v>
      </c>
      <c r="C1045" t="s">
        <v>11393</v>
      </c>
      <c r="D1045" t="s">
        <v>11424</v>
      </c>
      <c r="E1045" t="s">
        <v>11395</v>
      </c>
      <c r="F1045" t="s">
        <v>33</v>
      </c>
      <c r="G1045" t="s">
        <v>1166</v>
      </c>
      <c r="H1045" t="s">
        <v>11402</v>
      </c>
      <c r="I1045">
        <v>1847.55</v>
      </c>
      <c r="J1045">
        <v>50</v>
      </c>
      <c r="K1045" t="s">
        <v>53</v>
      </c>
      <c r="L1045" t="s">
        <v>11430</v>
      </c>
      <c r="M1045">
        <v>24</v>
      </c>
      <c r="N1045">
        <v>0</v>
      </c>
    </row>
    <row r="1046" spans="1:14">
      <c r="A1046" t="s">
        <v>793</v>
      </c>
      <c r="B1046" t="s">
        <v>12638</v>
      </c>
      <c r="C1046" t="s">
        <v>11408</v>
      </c>
      <c r="D1046" t="s">
        <v>11416</v>
      </c>
      <c r="E1046" t="s">
        <v>11413</v>
      </c>
      <c r="F1046" t="s">
        <v>58</v>
      </c>
      <c r="G1046" t="s">
        <v>2901</v>
      </c>
      <c r="H1046" t="s">
        <v>11402</v>
      </c>
      <c r="I1046">
        <v>121.84</v>
      </c>
      <c r="J1046">
        <v>6</v>
      </c>
      <c r="K1046" t="s">
        <v>19</v>
      </c>
      <c r="L1046" t="s">
        <v>11427</v>
      </c>
      <c r="M1046">
        <v>24</v>
      </c>
      <c r="N1046">
        <v>0</v>
      </c>
    </row>
    <row r="1047" spans="1:14">
      <c r="A1047" t="s">
        <v>1633</v>
      </c>
      <c r="B1047" t="s">
        <v>12639</v>
      </c>
      <c r="C1047" t="s">
        <v>11429</v>
      </c>
      <c r="D1047" t="s">
        <v>11416</v>
      </c>
      <c r="E1047" t="s">
        <v>11395</v>
      </c>
      <c r="F1047" t="s">
        <v>58</v>
      </c>
      <c r="G1047" t="s">
        <v>626</v>
      </c>
      <c r="H1047" t="s">
        <v>11420</v>
      </c>
      <c r="I1047">
        <v>3907.01</v>
      </c>
      <c r="J1047">
        <v>94</v>
      </c>
      <c r="K1047" t="s">
        <v>53</v>
      </c>
      <c r="L1047" t="s">
        <v>11487</v>
      </c>
      <c r="M1047">
        <v>24</v>
      </c>
      <c r="N1047">
        <v>1</v>
      </c>
    </row>
    <row r="1048" spans="1:14">
      <c r="A1048" t="s">
        <v>1564</v>
      </c>
      <c r="B1048" t="s">
        <v>12640</v>
      </c>
      <c r="C1048" t="s">
        <v>11408</v>
      </c>
      <c r="D1048" t="s">
        <v>11394</v>
      </c>
      <c r="E1048" t="s">
        <v>11401</v>
      </c>
      <c r="F1048" t="s">
        <v>58</v>
      </c>
      <c r="G1048" t="s">
        <v>822</v>
      </c>
      <c r="H1048" t="s">
        <v>11402</v>
      </c>
      <c r="I1048">
        <v>17051.439999999999</v>
      </c>
      <c r="K1048" t="s">
        <v>37</v>
      </c>
      <c r="L1048" t="s">
        <v>11430</v>
      </c>
      <c r="M1048">
        <v>12</v>
      </c>
      <c r="N1048">
        <v>0</v>
      </c>
    </row>
    <row r="1049" spans="1:14">
      <c r="A1049" t="s">
        <v>3256</v>
      </c>
      <c r="B1049" t="s">
        <v>12641</v>
      </c>
      <c r="C1049" t="s">
        <v>11412</v>
      </c>
      <c r="D1049" t="s">
        <v>11416</v>
      </c>
      <c r="E1049" t="s">
        <v>11395</v>
      </c>
      <c r="F1049" t="s">
        <v>42</v>
      </c>
      <c r="G1049" t="s">
        <v>2494</v>
      </c>
      <c r="H1049" t="s">
        <v>11420</v>
      </c>
      <c r="I1049">
        <v>1674.03</v>
      </c>
      <c r="J1049">
        <v>2</v>
      </c>
      <c r="K1049" t="s">
        <v>19</v>
      </c>
      <c r="L1049" t="s">
        <v>11417</v>
      </c>
      <c r="M1049">
        <v>36</v>
      </c>
      <c r="N1049">
        <v>1</v>
      </c>
    </row>
    <row r="1050" spans="1:14">
      <c r="A1050" t="s">
        <v>12642</v>
      </c>
      <c r="B1050" t="s">
        <v>12643</v>
      </c>
      <c r="C1050" t="s">
        <v>11405</v>
      </c>
      <c r="D1050" t="s">
        <v>11394</v>
      </c>
      <c r="E1050" t="s">
        <v>11413</v>
      </c>
      <c r="F1050" t="s">
        <v>42</v>
      </c>
      <c r="G1050" t="s">
        <v>1913</v>
      </c>
      <c r="H1050" t="s">
        <v>11402</v>
      </c>
      <c r="I1050">
        <v>402.74</v>
      </c>
      <c r="K1050" t="s">
        <v>19</v>
      </c>
      <c r="L1050" t="s">
        <v>11460</v>
      </c>
      <c r="M1050">
        <v>36</v>
      </c>
      <c r="N1050">
        <v>0</v>
      </c>
    </row>
    <row r="1051" spans="1:14">
      <c r="A1051" t="s">
        <v>8869</v>
      </c>
      <c r="B1051" t="s">
        <v>12644</v>
      </c>
      <c r="C1051" t="s">
        <v>11408</v>
      </c>
      <c r="D1051" t="s">
        <v>11424</v>
      </c>
      <c r="E1051" t="s">
        <v>11401</v>
      </c>
      <c r="F1051" t="s">
        <v>42</v>
      </c>
      <c r="G1051" t="s">
        <v>7993</v>
      </c>
      <c r="H1051" t="s">
        <v>11402</v>
      </c>
      <c r="I1051">
        <v>7807.47</v>
      </c>
      <c r="K1051" t="s">
        <v>53</v>
      </c>
      <c r="L1051" t="s">
        <v>11427</v>
      </c>
      <c r="M1051">
        <v>36</v>
      </c>
      <c r="N1051">
        <v>0</v>
      </c>
    </row>
    <row r="1052" spans="1:14">
      <c r="A1052" t="s">
        <v>9760</v>
      </c>
      <c r="B1052" t="s">
        <v>12645</v>
      </c>
      <c r="C1052" t="s">
        <v>11429</v>
      </c>
      <c r="D1052" t="s">
        <v>11409</v>
      </c>
      <c r="E1052" t="s">
        <v>11413</v>
      </c>
      <c r="F1052" t="s">
        <v>100</v>
      </c>
      <c r="G1052" t="s">
        <v>559</v>
      </c>
      <c r="H1052" t="s">
        <v>11396</v>
      </c>
      <c r="I1052">
        <v>600.9</v>
      </c>
      <c r="K1052" t="s">
        <v>19</v>
      </c>
      <c r="L1052" t="s">
        <v>11417</v>
      </c>
      <c r="M1052">
        <v>36</v>
      </c>
      <c r="N1052">
        <v>1</v>
      </c>
    </row>
    <row r="1053" spans="1:14">
      <c r="A1053" t="s">
        <v>1641</v>
      </c>
      <c r="B1053" t="s">
        <v>12646</v>
      </c>
      <c r="C1053" t="s">
        <v>11419</v>
      </c>
      <c r="D1053" t="s">
        <v>11400</v>
      </c>
      <c r="E1053" t="s">
        <v>11413</v>
      </c>
      <c r="F1053" t="s">
        <v>33</v>
      </c>
      <c r="G1053" t="s">
        <v>6332</v>
      </c>
      <c r="H1053" t="s">
        <v>11402</v>
      </c>
      <c r="I1053">
        <v>485.72</v>
      </c>
      <c r="J1053">
        <v>18</v>
      </c>
      <c r="K1053" t="s">
        <v>19</v>
      </c>
      <c r="L1053" t="s">
        <v>11441</v>
      </c>
      <c r="M1053">
        <v>12</v>
      </c>
      <c r="N1053">
        <v>0</v>
      </c>
    </row>
    <row r="1054" spans="1:14">
      <c r="A1054" t="s">
        <v>2361</v>
      </c>
      <c r="B1054" t="s">
        <v>12647</v>
      </c>
      <c r="C1054" t="s">
        <v>11434</v>
      </c>
      <c r="D1054" t="s">
        <v>11409</v>
      </c>
      <c r="E1054" t="s">
        <v>11395</v>
      </c>
      <c r="F1054" t="s">
        <v>25</v>
      </c>
      <c r="G1054" t="s">
        <v>1784</v>
      </c>
      <c r="H1054" t="s">
        <v>11396</v>
      </c>
      <c r="I1054">
        <v>3205.31</v>
      </c>
      <c r="K1054" t="s">
        <v>19</v>
      </c>
      <c r="L1054" t="s">
        <v>11397</v>
      </c>
      <c r="M1054">
        <v>24</v>
      </c>
      <c r="N1054">
        <v>1</v>
      </c>
    </row>
    <row r="1055" spans="1:14">
      <c r="A1055" t="s">
        <v>10257</v>
      </c>
      <c r="B1055" t="s">
        <v>11938</v>
      </c>
      <c r="C1055" t="s">
        <v>11408</v>
      </c>
      <c r="D1055" t="s">
        <v>11416</v>
      </c>
      <c r="E1055" t="s">
        <v>11395</v>
      </c>
      <c r="F1055" t="s">
        <v>25</v>
      </c>
      <c r="G1055" t="s">
        <v>6254</v>
      </c>
      <c r="H1055" t="s">
        <v>11402</v>
      </c>
      <c r="I1055">
        <v>3211.85</v>
      </c>
      <c r="J1055">
        <v>87</v>
      </c>
      <c r="K1055" t="s">
        <v>53</v>
      </c>
      <c r="L1055" t="s">
        <v>11410</v>
      </c>
      <c r="M1055">
        <v>36</v>
      </c>
      <c r="N1055">
        <v>0</v>
      </c>
    </row>
    <row r="1056" spans="1:14">
      <c r="A1056" t="s">
        <v>6808</v>
      </c>
      <c r="B1056" t="s">
        <v>12648</v>
      </c>
      <c r="C1056" t="s">
        <v>11393</v>
      </c>
      <c r="D1056" t="s">
        <v>11400</v>
      </c>
      <c r="E1056" t="s">
        <v>11413</v>
      </c>
      <c r="F1056" t="s">
        <v>25</v>
      </c>
      <c r="G1056" t="s">
        <v>4149</v>
      </c>
      <c r="H1056" t="s">
        <v>11396</v>
      </c>
      <c r="I1056">
        <v>695.77</v>
      </c>
      <c r="K1056" t="s">
        <v>19</v>
      </c>
      <c r="L1056" t="s">
        <v>11403</v>
      </c>
      <c r="M1056">
        <v>12</v>
      </c>
      <c r="N1056">
        <v>1</v>
      </c>
    </row>
    <row r="1057" spans="1:14">
      <c r="A1057" t="s">
        <v>3117</v>
      </c>
      <c r="B1057" t="s">
        <v>12649</v>
      </c>
      <c r="C1057" t="s">
        <v>11412</v>
      </c>
      <c r="D1057" t="s">
        <v>11400</v>
      </c>
      <c r="E1057" t="s">
        <v>11401</v>
      </c>
      <c r="F1057" t="s">
        <v>100</v>
      </c>
      <c r="G1057" t="s">
        <v>9082</v>
      </c>
      <c r="H1057" t="s">
        <v>11420</v>
      </c>
      <c r="I1057">
        <v>7566.04</v>
      </c>
      <c r="J1057">
        <v>70</v>
      </c>
      <c r="K1057" t="s">
        <v>37</v>
      </c>
      <c r="L1057" t="s">
        <v>11435</v>
      </c>
      <c r="M1057">
        <v>36</v>
      </c>
      <c r="N1057">
        <v>1</v>
      </c>
    </row>
    <row r="1058" spans="1:14">
      <c r="A1058" t="s">
        <v>3181</v>
      </c>
      <c r="B1058" t="s">
        <v>12650</v>
      </c>
      <c r="C1058" t="s">
        <v>11434</v>
      </c>
      <c r="D1058" t="s">
        <v>11409</v>
      </c>
      <c r="E1058" t="s">
        <v>11395</v>
      </c>
      <c r="F1058" t="s">
        <v>58</v>
      </c>
      <c r="G1058" t="s">
        <v>6627</v>
      </c>
      <c r="H1058" t="s">
        <v>11396</v>
      </c>
      <c r="I1058">
        <v>2555.04</v>
      </c>
      <c r="J1058">
        <v>50</v>
      </c>
      <c r="K1058" t="s">
        <v>19</v>
      </c>
      <c r="L1058" t="s">
        <v>11435</v>
      </c>
      <c r="M1058">
        <v>36</v>
      </c>
      <c r="N1058">
        <v>1</v>
      </c>
    </row>
    <row r="1059" spans="1:14">
      <c r="A1059" t="s">
        <v>2926</v>
      </c>
      <c r="B1059" t="s">
        <v>12651</v>
      </c>
      <c r="C1059" t="s">
        <v>11432</v>
      </c>
      <c r="D1059" t="s">
        <v>11394</v>
      </c>
      <c r="E1059" t="s">
        <v>11395</v>
      </c>
      <c r="F1059" t="s">
        <v>33</v>
      </c>
      <c r="G1059" t="s">
        <v>5404</v>
      </c>
      <c r="H1059" t="s">
        <v>11402</v>
      </c>
      <c r="I1059">
        <v>3020.62</v>
      </c>
      <c r="J1059">
        <v>96</v>
      </c>
      <c r="K1059" t="s">
        <v>53</v>
      </c>
      <c r="L1059" t="s">
        <v>11414</v>
      </c>
      <c r="M1059">
        <v>12</v>
      </c>
      <c r="N1059">
        <v>0</v>
      </c>
    </row>
    <row r="1060" spans="1:14">
      <c r="A1060" t="s">
        <v>716</v>
      </c>
      <c r="B1060" t="s">
        <v>12652</v>
      </c>
      <c r="C1060" t="s">
        <v>11412</v>
      </c>
      <c r="D1060" t="s">
        <v>11424</v>
      </c>
      <c r="E1060" t="s">
        <v>11413</v>
      </c>
      <c r="F1060" t="s">
        <v>33</v>
      </c>
      <c r="G1060" t="s">
        <v>1436</v>
      </c>
      <c r="H1060" t="s">
        <v>11396</v>
      </c>
      <c r="I1060">
        <v>479.38</v>
      </c>
      <c r="K1060" t="s">
        <v>19</v>
      </c>
      <c r="L1060" t="s">
        <v>11427</v>
      </c>
      <c r="M1060">
        <v>12</v>
      </c>
      <c r="N1060">
        <v>1</v>
      </c>
    </row>
    <row r="1061" spans="1:14">
      <c r="A1061" t="s">
        <v>3739</v>
      </c>
      <c r="B1061" t="s">
        <v>12653</v>
      </c>
      <c r="C1061" t="s">
        <v>11412</v>
      </c>
      <c r="D1061" t="s">
        <v>11416</v>
      </c>
      <c r="E1061" t="s">
        <v>11395</v>
      </c>
      <c r="F1061" t="s">
        <v>33</v>
      </c>
      <c r="G1061" t="s">
        <v>3715</v>
      </c>
      <c r="H1061" t="s">
        <v>11402</v>
      </c>
      <c r="I1061">
        <v>1610.99</v>
      </c>
      <c r="J1061">
        <v>15</v>
      </c>
      <c r="K1061" t="s">
        <v>19</v>
      </c>
      <c r="L1061" t="s">
        <v>11403</v>
      </c>
      <c r="M1061">
        <v>12</v>
      </c>
      <c r="N1061">
        <v>0</v>
      </c>
    </row>
    <row r="1062" spans="1:14">
      <c r="A1062" t="s">
        <v>4675</v>
      </c>
      <c r="B1062" t="s">
        <v>12654</v>
      </c>
      <c r="C1062" t="s">
        <v>11408</v>
      </c>
      <c r="D1062" t="s">
        <v>11424</v>
      </c>
      <c r="E1062" t="s">
        <v>11413</v>
      </c>
      <c r="F1062" t="s">
        <v>42</v>
      </c>
      <c r="G1062" t="s">
        <v>3680</v>
      </c>
      <c r="H1062" t="s">
        <v>11402</v>
      </c>
      <c r="I1062">
        <v>512.78</v>
      </c>
      <c r="J1062">
        <v>61</v>
      </c>
      <c r="K1062" t="s">
        <v>19</v>
      </c>
      <c r="L1062" t="s">
        <v>11430</v>
      </c>
      <c r="M1062">
        <v>12</v>
      </c>
      <c r="N1062">
        <v>0</v>
      </c>
    </row>
    <row r="1063" spans="1:14">
      <c r="A1063" t="s">
        <v>7033</v>
      </c>
      <c r="B1063" t="s">
        <v>12655</v>
      </c>
      <c r="C1063" t="s">
        <v>11434</v>
      </c>
      <c r="D1063" t="s">
        <v>11394</v>
      </c>
      <c r="E1063" t="s">
        <v>11401</v>
      </c>
      <c r="F1063" t="s">
        <v>25</v>
      </c>
      <c r="G1063" t="s">
        <v>663</v>
      </c>
      <c r="H1063" t="s">
        <v>11396</v>
      </c>
      <c r="I1063">
        <v>14540.85</v>
      </c>
      <c r="K1063" t="s">
        <v>53</v>
      </c>
      <c r="L1063" t="s">
        <v>11430</v>
      </c>
      <c r="M1063">
        <v>12</v>
      </c>
      <c r="N1063">
        <v>1</v>
      </c>
    </row>
    <row r="1064" spans="1:14">
      <c r="A1064" t="s">
        <v>5260</v>
      </c>
      <c r="B1064" t="s">
        <v>12656</v>
      </c>
      <c r="C1064" t="s">
        <v>11419</v>
      </c>
      <c r="D1064" t="s">
        <v>11394</v>
      </c>
      <c r="E1064" t="s">
        <v>11401</v>
      </c>
      <c r="F1064" t="s">
        <v>42</v>
      </c>
      <c r="G1064" t="s">
        <v>7642</v>
      </c>
      <c r="H1064" t="s">
        <v>11402</v>
      </c>
      <c r="I1064">
        <v>14139.9</v>
      </c>
      <c r="J1064">
        <v>91</v>
      </c>
      <c r="K1064" t="s">
        <v>37</v>
      </c>
      <c r="L1064" t="s">
        <v>11406</v>
      </c>
      <c r="M1064">
        <v>24</v>
      </c>
      <c r="N1064">
        <v>0</v>
      </c>
    </row>
    <row r="1065" spans="1:14">
      <c r="A1065" t="s">
        <v>3746</v>
      </c>
      <c r="B1065" t="s">
        <v>12657</v>
      </c>
      <c r="C1065" t="s">
        <v>11405</v>
      </c>
      <c r="D1065" t="s">
        <v>11400</v>
      </c>
      <c r="E1065" t="s">
        <v>11395</v>
      </c>
      <c r="F1065" t="s">
        <v>42</v>
      </c>
      <c r="G1065" t="s">
        <v>6283</v>
      </c>
      <c r="H1065" t="s">
        <v>11420</v>
      </c>
      <c r="I1065">
        <v>3052.93</v>
      </c>
      <c r="J1065">
        <v>57</v>
      </c>
      <c r="K1065" t="s">
        <v>19</v>
      </c>
      <c r="L1065" t="s">
        <v>11466</v>
      </c>
      <c r="M1065">
        <v>12</v>
      </c>
      <c r="N1065">
        <v>1</v>
      </c>
    </row>
    <row r="1066" spans="1:14">
      <c r="A1066" t="s">
        <v>1370</v>
      </c>
      <c r="B1066" t="s">
        <v>12658</v>
      </c>
      <c r="C1066" t="s">
        <v>11429</v>
      </c>
      <c r="D1066" t="s">
        <v>11394</v>
      </c>
      <c r="E1066" t="s">
        <v>11401</v>
      </c>
      <c r="F1066" t="s">
        <v>100</v>
      </c>
      <c r="G1066" t="s">
        <v>12659</v>
      </c>
      <c r="H1066" t="s">
        <v>11402</v>
      </c>
      <c r="I1066">
        <v>7846.38</v>
      </c>
      <c r="K1066" t="s">
        <v>37</v>
      </c>
      <c r="L1066" t="s">
        <v>11487</v>
      </c>
      <c r="M1066">
        <v>36</v>
      </c>
      <c r="N1066">
        <v>0</v>
      </c>
    </row>
    <row r="1067" spans="1:14">
      <c r="A1067" t="s">
        <v>12660</v>
      </c>
      <c r="B1067" t="s">
        <v>12661</v>
      </c>
      <c r="C1067" t="s">
        <v>11439</v>
      </c>
      <c r="D1067" t="s">
        <v>11409</v>
      </c>
      <c r="E1067" t="s">
        <v>11395</v>
      </c>
      <c r="F1067" t="s">
        <v>33</v>
      </c>
      <c r="G1067" t="s">
        <v>118</v>
      </c>
      <c r="H1067" t="s">
        <v>11396</v>
      </c>
      <c r="I1067">
        <v>927.41</v>
      </c>
      <c r="J1067">
        <v>76</v>
      </c>
      <c r="K1067" t="s">
        <v>53</v>
      </c>
      <c r="L1067" t="s">
        <v>11444</v>
      </c>
      <c r="M1067">
        <v>12</v>
      </c>
      <c r="N1067">
        <v>1</v>
      </c>
    </row>
    <row r="1068" spans="1:14">
      <c r="A1068" t="s">
        <v>89</v>
      </c>
      <c r="B1068" t="s">
        <v>12662</v>
      </c>
      <c r="C1068" t="s">
        <v>11419</v>
      </c>
      <c r="D1068" t="s">
        <v>11416</v>
      </c>
      <c r="E1068" t="s">
        <v>11395</v>
      </c>
      <c r="F1068" t="s">
        <v>58</v>
      </c>
      <c r="G1068" t="s">
        <v>3319</v>
      </c>
      <c r="H1068" t="s">
        <v>11396</v>
      </c>
      <c r="I1068">
        <v>3697.31</v>
      </c>
      <c r="J1068">
        <v>98</v>
      </c>
      <c r="K1068" t="s">
        <v>19</v>
      </c>
      <c r="L1068" t="s">
        <v>11496</v>
      </c>
      <c r="M1068">
        <v>12</v>
      </c>
      <c r="N1068">
        <v>1</v>
      </c>
    </row>
    <row r="1069" spans="1:14">
      <c r="A1069" t="s">
        <v>225</v>
      </c>
      <c r="B1069" t="s">
        <v>12663</v>
      </c>
      <c r="C1069" t="s">
        <v>11429</v>
      </c>
      <c r="D1069" t="s">
        <v>11409</v>
      </c>
      <c r="E1069" t="s">
        <v>11395</v>
      </c>
      <c r="F1069" t="s">
        <v>33</v>
      </c>
      <c r="G1069" t="s">
        <v>1132</v>
      </c>
      <c r="H1069" t="s">
        <v>11420</v>
      </c>
      <c r="I1069">
        <v>3717.3</v>
      </c>
      <c r="J1069">
        <v>12</v>
      </c>
      <c r="K1069" t="s">
        <v>53</v>
      </c>
      <c r="L1069" t="s">
        <v>11427</v>
      </c>
      <c r="M1069">
        <v>24</v>
      </c>
      <c r="N1069">
        <v>1</v>
      </c>
    </row>
    <row r="1070" spans="1:14">
      <c r="A1070" t="s">
        <v>8147</v>
      </c>
      <c r="B1070" t="s">
        <v>12664</v>
      </c>
      <c r="C1070" t="s">
        <v>11432</v>
      </c>
      <c r="D1070" t="s">
        <v>11394</v>
      </c>
      <c r="E1070" t="s">
        <v>11395</v>
      </c>
      <c r="F1070" t="s">
        <v>100</v>
      </c>
      <c r="G1070" t="s">
        <v>389</v>
      </c>
      <c r="H1070" t="s">
        <v>11420</v>
      </c>
      <c r="I1070">
        <v>1140.25</v>
      </c>
      <c r="K1070" t="s">
        <v>19</v>
      </c>
      <c r="L1070" t="s">
        <v>11425</v>
      </c>
      <c r="M1070">
        <v>36</v>
      </c>
      <c r="N1070">
        <v>1</v>
      </c>
    </row>
    <row r="1071" spans="1:14">
      <c r="A1071" t="s">
        <v>435</v>
      </c>
      <c r="B1071" t="s">
        <v>12665</v>
      </c>
      <c r="C1071" t="s">
        <v>11412</v>
      </c>
      <c r="D1071" t="s">
        <v>11394</v>
      </c>
      <c r="E1071" t="s">
        <v>11413</v>
      </c>
      <c r="F1071" t="s">
        <v>25</v>
      </c>
      <c r="G1071" t="s">
        <v>2981</v>
      </c>
      <c r="H1071" t="s">
        <v>11402</v>
      </c>
      <c r="I1071">
        <v>380.93</v>
      </c>
      <c r="J1071">
        <v>31</v>
      </c>
      <c r="K1071" t="s">
        <v>19</v>
      </c>
      <c r="L1071" t="s">
        <v>11466</v>
      </c>
      <c r="M1071">
        <v>12</v>
      </c>
      <c r="N1071">
        <v>0</v>
      </c>
    </row>
    <row r="1072" spans="1:14">
      <c r="A1072" t="s">
        <v>976</v>
      </c>
      <c r="B1072" t="s">
        <v>12666</v>
      </c>
      <c r="C1072" t="s">
        <v>11429</v>
      </c>
      <c r="D1072" t="s">
        <v>11416</v>
      </c>
      <c r="E1072" t="s">
        <v>11395</v>
      </c>
      <c r="F1072" t="s">
        <v>33</v>
      </c>
      <c r="G1072" t="s">
        <v>3602</v>
      </c>
      <c r="H1072" t="s">
        <v>11402</v>
      </c>
      <c r="I1072">
        <v>2583.58</v>
      </c>
      <c r="K1072" t="s">
        <v>53</v>
      </c>
      <c r="L1072" t="s">
        <v>11441</v>
      </c>
      <c r="M1072">
        <v>12</v>
      </c>
      <c r="N1072">
        <v>0</v>
      </c>
    </row>
    <row r="1073" spans="1:14">
      <c r="A1073" t="s">
        <v>1720</v>
      </c>
      <c r="B1073" t="s">
        <v>12667</v>
      </c>
      <c r="C1073" t="s">
        <v>11405</v>
      </c>
      <c r="D1073" t="s">
        <v>11416</v>
      </c>
      <c r="E1073" t="s">
        <v>11395</v>
      </c>
      <c r="F1073" t="s">
        <v>33</v>
      </c>
      <c r="G1073" t="s">
        <v>1513</v>
      </c>
      <c r="H1073" t="s">
        <v>11420</v>
      </c>
      <c r="I1073">
        <v>835.82</v>
      </c>
      <c r="J1073">
        <v>7</v>
      </c>
      <c r="K1073" t="s">
        <v>53</v>
      </c>
      <c r="L1073" t="s">
        <v>11466</v>
      </c>
      <c r="M1073">
        <v>36</v>
      </c>
      <c r="N1073">
        <v>1</v>
      </c>
    </row>
    <row r="1074" spans="1:14">
      <c r="A1074" t="s">
        <v>1352</v>
      </c>
      <c r="B1074" t="s">
        <v>12668</v>
      </c>
      <c r="C1074" t="s">
        <v>11429</v>
      </c>
      <c r="D1074" t="s">
        <v>11400</v>
      </c>
      <c r="E1074" t="s">
        <v>11395</v>
      </c>
      <c r="F1074" t="s">
        <v>58</v>
      </c>
      <c r="G1074" t="s">
        <v>4158</v>
      </c>
      <c r="H1074" t="s">
        <v>11402</v>
      </c>
      <c r="I1074">
        <v>3746.34</v>
      </c>
      <c r="J1074">
        <v>61</v>
      </c>
      <c r="K1074" t="s">
        <v>53</v>
      </c>
      <c r="L1074" t="s">
        <v>11430</v>
      </c>
      <c r="M1074">
        <v>24</v>
      </c>
      <c r="N1074">
        <v>0</v>
      </c>
    </row>
    <row r="1075" spans="1:14">
      <c r="A1075" t="s">
        <v>10611</v>
      </c>
      <c r="B1075" t="s">
        <v>12669</v>
      </c>
      <c r="C1075" t="s">
        <v>11412</v>
      </c>
      <c r="D1075" t="s">
        <v>11416</v>
      </c>
      <c r="E1075" t="s">
        <v>11401</v>
      </c>
      <c r="F1075" t="s">
        <v>42</v>
      </c>
      <c r="G1075" t="s">
        <v>795</v>
      </c>
      <c r="H1075" t="s">
        <v>11402</v>
      </c>
      <c r="I1075">
        <v>15254.18</v>
      </c>
      <c r="J1075">
        <v>18</v>
      </c>
      <c r="K1075" t="s">
        <v>37</v>
      </c>
      <c r="L1075" t="s">
        <v>11417</v>
      </c>
      <c r="M1075">
        <v>24</v>
      </c>
      <c r="N1075">
        <v>0</v>
      </c>
    </row>
    <row r="1076" spans="1:14">
      <c r="A1076" t="s">
        <v>2810</v>
      </c>
      <c r="B1076" t="s">
        <v>12670</v>
      </c>
      <c r="C1076" t="s">
        <v>11412</v>
      </c>
      <c r="D1076" t="s">
        <v>11400</v>
      </c>
      <c r="E1076" t="s">
        <v>11413</v>
      </c>
      <c r="F1076" t="s">
        <v>33</v>
      </c>
      <c r="G1076" t="s">
        <v>1924</v>
      </c>
      <c r="H1076" t="s">
        <v>11402</v>
      </c>
      <c r="I1076">
        <v>537.94000000000005</v>
      </c>
      <c r="K1076" t="s">
        <v>19</v>
      </c>
      <c r="L1076" t="s">
        <v>11460</v>
      </c>
      <c r="M1076">
        <v>24</v>
      </c>
      <c r="N1076">
        <v>0</v>
      </c>
    </row>
    <row r="1077" spans="1:14">
      <c r="A1077" t="s">
        <v>9823</v>
      </c>
      <c r="B1077" t="s">
        <v>12671</v>
      </c>
      <c r="C1077" t="s">
        <v>11434</v>
      </c>
      <c r="D1077" t="s">
        <v>11409</v>
      </c>
      <c r="E1077" t="s">
        <v>11413</v>
      </c>
      <c r="F1077" t="s">
        <v>58</v>
      </c>
      <c r="G1077" t="s">
        <v>111</v>
      </c>
      <c r="H1077" t="s">
        <v>11453</v>
      </c>
      <c r="I1077">
        <v>373.54</v>
      </c>
      <c r="J1077">
        <v>77</v>
      </c>
      <c r="K1077" t="s">
        <v>19</v>
      </c>
      <c r="L1077" t="s">
        <v>11444</v>
      </c>
      <c r="M1077">
        <v>24</v>
      </c>
      <c r="N1077">
        <v>0</v>
      </c>
    </row>
    <row r="1078" spans="1:14">
      <c r="A1078" t="s">
        <v>8783</v>
      </c>
      <c r="B1078" t="s">
        <v>12672</v>
      </c>
      <c r="C1078" t="s">
        <v>11439</v>
      </c>
      <c r="D1078" t="s">
        <v>11409</v>
      </c>
      <c r="E1078" t="s">
        <v>11413</v>
      </c>
      <c r="F1078" t="s">
        <v>33</v>
      </c>
      <c r="G1078" t="s">
        <v>3158</v>
      </c>
      <c r="H1078" t="s">
        <v>11402</v>
      </c>
      <c r="I1078">
        <v>641.16999999999996</v>
      </c>
      <c r="K1078" t="s">
        <v>19</v>
      </c>
      <c r="L1078" t="s">
        <v>11417</v>
      </c>
      <c r="M1078">
        <v>36</v>
      </c>
      <c r="N1078">
        <v>0</v>
      </c>
    </row>
    <row r="1079" spans="1:14">
      <c r="A1079" t="s">
        <v>1269</v>
      </c>
      <c r="B1079" t="s">
        <v>12673</v>
      </c>
      <c r="C1079" t="s">
        <v>11393</v>
      </c>
      <c r="D1079" t="s">
        <v>11394</v>
      </c>
      <c r="E1079" t="s">
        <v>11413</v>
      </c>
      <c r="F1079" t="s">
        <v>25</v>
      </c>
      <c r="G1079" t="s">
        <v>1318</v>
      </c>
      <c r="H1079" t="s">
        <v>11402</v>
      </c>
      <c r="I1079">
        <v>664.77</v>
      </c>
      <c r="J1079">
        <v>43</v>
      </c>
      <c r="K1079" t="s">
        <v>19</v>
      </c>
      <c r="L1079" t="s">
        <v>11422</v>
      </c>
      <c r="M1079">
        <v>24</v>
      </c>
      <c r="N1079">
        <v>0</v>
      </c>
    </row>
    <row r="1080" spans="1:14">
      <c r="A1080" t="s">
        <v>12674</v>
      </c>
      <c r="B1080" t="s">
        <v>12675</v>
      </c>
      <c r="C1080" t="s">
        <v>11432</v>
      </c>
      <c r="D1080" t="s">
        <v>11400</v>
      </c>
      <c r="E1080" t="s">
        <v>11413</v>
      </c>
      <c r="F1080" t="s">
        <v>100</v>
      </c>
      <c r="G1080" t="s">
        <v>540</v>
      </c>
      <c r="H1080" t="s">
        <v>11420</v>
      </c>
      <c r="I1080">
        <v>650.07000000000005</v>
      </c>
      <c r="J1080">
        <v>17</v>
      </c>
      <c r="K1080" t="s">
        <v>19</v>
      </c>
      <c r="L1080" t="s">
        <v>11430</v>
      </c>
      <c r="M1080">
        <v>24</v>
      </c>
      <c r="N1080">
        <v>1</v>
      </c>
    </row>
    <row r="1081" spans="1:14">
      <c r="A1081" t="s">
        <v>2842</v>
      </c>
      <c r="B1081" t="s">
        <v>12676</v>
      </c>
      <c r="C1081" t="s">
        <v>11429</v>
      </c>
      <c r="D1081" t="s">
        <v>11394</v>
      </c>
      <c r="E1081" t="s">
        <v>11395</v>
      </c>
      <c r="F1081" t="s">
        <v>25</v>
      </c>
      <c r="G1081" t="s">
        <v>732</v>
      </c>
      <c r="H1081" t="s">
        <v>11402</v>
      </c>
      <c r="I1081">
        <v>1724.63</v>
      </c>
      <c r="J1081">
        <v>65</v>
      </c>
      <c r="K1081" t="s">
        <v>19</v>
      </c>
      <c r="L1081" t="s">
        <v>11435</v>
      </c>
      <c r="M1081">
        <v>36</v>
      </c>
      <c r="N1081">
        <v>0</v>
      </c>
    </row>
    <row r="1082" spans="1:14">
      <c r="A1082" t="s">
        <v>3097</v>
      </c>
      <c r="B1082" t="s">
        <v>12677</v>
      </c>
      <c r="C1082" t="s">
        <v>11408</v>
      </c>
      <c r="D1082" t="s">
        <v>11416</v>
      </c>
      <c r="E1082" t="s">
        <v>11395</v>
      </c>
      <c r="F1082" t="s">
        <v>25</v>
      </c>
      <c r="G1082" t="s">
        <v>2380</v>
      </c>
      <c r="H1082" t="s">
        <v>11402</v>
      </c>
      <c r="I1082">
        <v>2712.83</v>
      </c>
      <c r="J1082">
        <v>85</v>
      </c>
      <c r="K1082" t="s">
        <v>53</v>
      </c>
      <c r="L1082" t="s">
        <v>11422</v>
      </c>
      <c r="M1082">
        <v>12</v>
      </c>
      <c r="N1082">
        <v>0</v>
      </c>
    </row>
    <row r="1083" spans="1:14">
      <c r="A1083" t="s">
        <v>5882</v>
      </c>
      <c r="B1083" t="s">
        <v>12678</v>
      </c>
      <c r="C1083" t="s">
        <v>11434</v>
      </c>
      <c r="D1083" t="s">
        <v>11400</v>
      </c>
      <c r="E1083" t="s">
        <v>11395</v>
      </c>
      <c r="F1083" t="s">
        <v>100</v>
      </c>
      <c r="G1083" t="s">
        <v>2304</v>
      </c>
      <c r="H1083" t="s">
        <v>11402</v>
      </c>
      <c r="I1083">
        <v>2464.36</v>
      </c>
      <c r="J1083">
        <v>15</v>
      </c>
      <c r="K1083" t="s">
        <v>19</v>
      </c>
      <c r="L1083" t="s">
        <v>11435</v>
      </c>
      <c r="M1083">
        <v>12</v>
      </c>
      <c r="N1083">
        <v>0</v>
      </c>
    </row>
    <row r="1084" spans="1:14">
      <c r="A1084" t="s">
        <v>3465</v>
      </c>
      <c r="B1084" t="s">
        <v>12679</v>
      </c>
      <c r="C1084" t="s">
        <v>11434</v>
      </c>
      <c r="D1084" t="s">
        <v>11416</v>
      </c>
      <c r="E1084" t="s">
        <v>11395</v>
      </c>
      <c r="F1084" t="s">
        <v>42</v>
      </c>
      <c r="G1084" t="s">
        <v>3680</v>
      </c>
      <c r="H1084" t="s">
        <v>11402</v>
      </c>
      <c r="I1084">
        <v>1666.37</v>
      </c>
      <c r="J1084">
        <v>72</v>
      </c>
      <c r="K1084" t="s">
        <v>19</v>
      </c>
      <c r="L1084" t="s">
        <v>11444</v>
      </c>
      <c r="M1084">
        <v>24</v>
      </c>
      <c r="N1084">
        <v>0</v>
      </c>
    </row>
    <row r="1085" spans="1:14">
      <c r="A1085" t="s">
        <v>2519</v>
      </c>
      <c r="B1085" t="s">
        <v>12680</v>
      </c>
      <c r="C1085" t="s">
        <v>11408</v>
      </c>
      <c r="D1085" t="s">
        <v>11394</v>
      </c>
      <c r="E1085" t="s">
        <v>11395</v>
      </c>
      <c r="F1085" t="s">
        <v>42</v>
      </c>
      <c r="G1085" t="s">
        <v>1797</v>
      </c>
      <c r="H1085" t="s">
        <v>11402</v>
      </c>
      <c r="I1085">
        <v>1012.95</v>
      </c>
      <c r="J1085">
        <v>32</v>
      </c>
      <c r="K1085" t="s">
        <v>19</v>
      </c>
      <c r="L1085" t="s">
        <v>11425</v>
      </c>
      <c r="M1085">
        <v>36</v>
      </c>
      <c r="N1085">
        <v>0</v>
      </c>
    </row>
    <row r="1086" spans="1:14">
      <c r="A1086" t="s">
        <v>4182</v>
      </c>
      <c r="B1086" t="s">
        <v>12681</v>
      </c>
      <c r="C1086" t="s">
        <v>11439</v>
      </c>
      <c r="D1086" t="s">
        <v>11400</v>
      </c>
      <c r="E1086" t="s">
        <v>11395</v>
      </c>
      <c r="F1086" t="s">
        <v>42</v>
      </c>
      <c r="G1086" t="s">
        <v>6817</v>
      </c>
      <c r="H1086" t="s">
        <v>11453</v>
      </c>
      <c r="I1086">
        <v>2809.96</v>
      </c>
      <c r="J1086">
        <v>62</v>
      </c>
      <c r="K1086" t="s">
        <v>19</v>
      </c>
      <c r="L1086" t="s">
        <v>11441</v>
      </c>
      <c r="M1086">
        <v>24</v>
      </c>
      <c r="N1086">
        <v>0</v>
      </c>
    </row>
    <row r="1087" spans="1:14">
      <c r="A1087" t="s">
        <v>7049</v>
      </c>
      <c r="B1087" t="s">
        <v>12682</v>
      </c>
      <c r="C1087" t="s">
        <v>11393</v>
      </c>
      <c r="D1087" t="s">
        <v>11416</v>
      </c>
      <c r="E1087" t="s">
        <v>11401</v>
      </c>
      <c r="F1087" t="s">
        <v>58</v>
      </c>
      <c r="G1087" t="s">
        <v>573</v>
      </c>
      <c r="H1087" t="s">
        <v>11453</v>
      </c>
      <c r="I1087">
        <v>4574.4799999999996</v>
      </c>
      <c r="J1087">
        <v>8</v>
      </c>
      <c r="K1087" t="s">
        <v>53</v>
      </c>
      <c r="L1087" t="s">
        <v>11444</v>
      </c>
      <c r="M1087">
        <v>12</v>
      </c>
      <c r="N1087">
        <v>0</v>
      </c>
    </row>
    <row r="1088" spans="1:14">
      <c r="A1088" t="s">
        <v>6140</v>
      </c>
      <c r="B1088" t="s">
        <v>12683</v>
      </c>
      <c r="C1088" t="s">
        <v>11432</v>
      </c>
      <c r="D1088" t="s">
        <v>11416</v>
      </c>
      <c r="E1088" t="s">
        <v>11395</v>
      </c>
      <c r="F1088" t="s">
        <v>58</v>
      </c>
      <c r="G1088" t="s">
        <v>3346</v>
      </c>
      <c r="H1088" t="s">
        <v>11402</v>
      </c>
      <c r="I1088">
        <v>1156.58</v>
      </c>
      <c r="J1088">
        <v>79</v>
      </c>
      <c r="K1088" t="s">
        <v>19</v>
      </c>
      <c r="L1088" t="s">
        <v>11441</v>
      </c>
      <c r="M1088">
        <v>12</v>
      </c>
      <c r="N1088">
        <v>0</v>
      </c>
    </row>
    <row r="1089" spans="1:14">
      <c r="A1089" t="s">
        <v>4619</v>
      </c>
      <c r="B1089" t="s">
        <v>12346</v>
      </c>
      <c r="C1089" t="s">
        <v>11429</v>
      </c>
      <c r="D1089" t="s">
        <v>11400</v>
      </c>
      <c r="E1089" t="s">
        <v>11413</v>
      </c>
      <c r="F1089" t="s">
        <v>100</v>
      </c>
      <c r="G1089" t="s">
        <v>893</v>
      </c>
      <c r="H1089" t="s">
        <v>11420</v>
      </c>
      <c r="I1089">
        <v>688.54</v>
      </c>
      <c r="K1089" t="s">
        <v>19</v>
      </c>
      <c r="L1089" t="s">
        <v>11435</v>
      </c>
      <c r="M1089">
        <v>12</v>
      </c>
      <c r="N1089">
        <v>1</v>
      </c>
    </row>
    <row r="1090" spans="1:14">
      <c r="A1090" t="s">
        <v>7787</v>
      </c>
      <c r="B1090" t="s">
        <v>12684</v>
      </c>
      <c r="C1090" t="s">
        <v>11432</v>
      </c>
      <c r="D1090" t="s">
        <v>11416</v>
      </c>
      <c r="E1090" t="s">
        <v>11395</v>
      </c>
      <c r="F1090" t="s">
        <v>100</v>
      </c>
      <c r="G1090" t="s">
        <v>2901</v>
      </c>
      <c r="H1090" t="s">
        <v>11402</v>
      </c>
      <c r="I1090">
        <v>2627.97</v>
      </c>
      <c r="K1090" t="s">
        <v>19</v>
      </c>
      <c r="L1090" t="s">
        <v>11430</v>
      </c>
      <c r="M1090">
        <v>12</v>
      </c>
      <c r="N1090">
        <v>0</v>
      </c>
    </row>
    <row r="1091" spans="1:14">
      <c r="A1091" t="s">
        <v>1538</v>
      </c>
      <c r="B1091" t="s">
        <v>12685</v>
      </c>
      <c r="C1091" t="s">
        <v>11432</v>
      </c>
      <c r="D1091" t="s">
        <v>11416</v>
      </c>
      <c r="E1091" t="s">
        <v>11401</v>
      </c>
      <c r="F1091" t="s">
        <v>33</v>
      </c>
      <c r="G1091" t="s">
        <v>3994</v>
      </c>
      <c r="H1091" t="s">
        <v>11453</v>
      </c>
      <c r="I1091">
        <v>16846.759999999998</v>
      </c>
      <c r="K1091" t="s">
        <v>37</v>
      </c>
      <c r="L1091" t="s">
        <v>11422</v>
      </c>
      <c r="M1091">
        <v>24</v>
      </c>
      <c r="N1091">
        <v>0</v>
      </c>
    </row>
    <row r="1092" spans="1:14">
      <c r="A1092" t="s">
        <v>5200</v>
      </c>
      <c r="B1092" t="s">
        <v>12686</v>
      </c>
      <c r="C1092" t="s">
        <v>11429</v>
      </c>
      <c r="D1092" t="s">
        <v>11409</v>
      </c>
      <c r="E1092" t="s">
        <v>11413</v>
      </c>
      <c r="F1092" t="s">
        <v>42</v>
      </c>
      <c r="G1092" t="s">
        <v>162</v>
      </c>
      <c r="H1092" t="s">
        <v>11396</v>
      </c>
      <c r="I1092">
        <v>385.97</v>
      </c>
      <c r="J1092">
        <v>56</v>
      </c>
      <c r="K1092" t="s">
        <v>19</v>
      </c>
      <c r="L1092" t="s">
        <v>11403</v>
      </c>
      <c r="M1092">
        <v>12</v>
      </c>
      <c r="N1092">
        <v>1</v>
      </c>
    </row>
    <row r="1093" spans="1:14">
      <c r="A1093" t="s">
        <v>642</v>
      </c>
      <c r="B1093" t="s">
        <v>12687</v>
      </c>
      <c r="C1093" t="s">
        <v>11408</v>
      </c>
      <c r="D1093" t="s">
        <v>11416</v>
      </c>
      <c r="E1093" t="s">
        <v>11401</v>
      </c>
      <c r="F1093" t="s">
        <v>42</v>
      </c>
      <c r="G1093" t="s">
        <v>3607</v>
      </c>
      <c r="H1093" t="s">
        <v>11402</v>
      </c>
      <c r="I1093">
        <v>8509.1200000000008</v>
      </c>
      <c r="J1093">
        <v>63</v>
      </c>
      <c r="K1093" t="s">
        <v>53</v>
      </c>
      <c r="L1093" t="s">
        <v>11406</v>
      </c>
      <c r="M1093">
        <v>36</v>
      </c>
      <c r="N1093">
        <v>0</v>
      </c>
    </row>
    <row r="1094" spans="1:14">
      <c r="A1094" t="s">
        <v>10053</v>
      </c>
      <c r="B1094" t="s">
        <v>12688</v>
      </c>
      <c r="C1094" t="s">
        <v>11393</v>
      </c>
      <c r="D1094" t="s">
        <v>11394</v>
      </c>
      <c r="E1094" t="s">
        <v>11413</v>
      </c>
      <c r="F1094" t="s">
        <v>100</v>
      </c>
      <c r="G1094" t="s">
        <v>5683</v>
      </c>
      <c r="H1094" t="s">
        <v>11402</v>
      </c>
      <c r="I1094">
        <v>651.65</v>
      </c>
      <c r="J1094">
        <v>26</v>
      </c>
      <c r="K1094" t="s">
        <v>19</v>
      </c>
      <c r="L1094" t="s">
        <v>11403</v>
      </c>
      <c r="M1094">
        <v>24</v>
      </c>
      <c r="N1094">
        <v>0</v>
      </c>
    </row>
    <row r="1095" spans="1:14">
      <c r="A1095" t="s">
        <v>2092</v>
      </c>
      <c r="B1095" t="s">
        <v>12689</v>
      </c>
      <c r="C1095" t="s">
        <v>11408</v>
      </c>
      <c r="D1095" t="s">
        <v>11416</v>
      </c>
      <c r="E1095" t="s">
        <v>11401</v>
      </c>
      <c r="F1095" t="s">
        <v>42</v>
      </c>
      <c r="G1095" t="s">
        <v>1891</v>
      </c>
      <c r="H1095" t="s">
        <v>11453</v>
      </c>
      <c r="I1095">
        <v>13610.89</v>
      </c>
      <c r="J1095">
        <v>72</v>
      </c>
      <c r="K1095" t="s">
        <v>37</v>
      </c>
      <c r="L1095" t="s">
        <v>11406</v>
      </c>
      <c r="M1095">
        <v>36</v>
      </c>
      <c r="N1095">
        <v>0</v>
      </c>
    </row>
    <row r="1096" spans="1:14">
      <c r="A1096" t="s">
        <v>1649</v>
      </c>
      <c r="B1096" t="s">
        <v>12690</v>
      </c>
      <c r="C1096" t="s">
        <v>11432</v>
      </c>
      <c r="D1096" t="s">
        <v>11400</v>
      </c>
      <c r="E1096" t="s">
        <v>11401</v>
      </c>
      <c r="F1096" t="s">
        <v>25</v>
      </c>
      <c r="G1096" t="s">
        <v>2188</v>
      </c>
      <c r="H1096" t="s">
        <v>11402</v>
      </c>
      <c r="I1096">
        <v>14138.5</v>
      </c>
      <c r="K1096" t="s">
        <v>53</v>
      </c>
      <c r="L1096" t="s">
        <v>11397</v>
      </c>
      <c r="M1096">
        <v>12</v>
      </c>
      <c r="N1096">
        <v>0</v>
      </c>
    </row>
    <row r="1097" spans="1:14">
      <c r="A1097" t="s">
        <v>9106</v>
      </c>
      <c r="B1097" t="s">
        <v>12691</v>
      </c>
      <c r="C1097" t="s">
        <v>11408</v>
      </c>
      <c r="D1097" t="s">
        <v>11409</v>
      </c>
      <c r="E1097" t="s">
        <v>11413</v>
      </c>
      <c r="F1097" t="s">
        <v>33</v>
      </c>
      <c r="G1097" t="s">
        <v>11043</v>
      </c>
      <c r="H1097" t="s">
        <v>11420</v>
      </c>
      <c r="I1097">
        <v>462.02</v>
      </c>
      <c r="K1097" t="s">
        <v>19</v>
      </c>
      <c r="L1097" t="s">
        <v>11403</v>
      </c>
      <c r="M1097">
        <v>24</v>
      </c>
      <c r="N1097">
        <v>1</v>
      </c>
    </row>
    <row r="1098" spans="1:14">
      <c r="A1098" t="s">
        <v>3789</v>
      </c>
      <c r="B1098" t="s">
        <v>12692</v>
      </c>
      <c r="C1098" t="s">
        <v>11405</v>
      </c>
      <c r="D1098" t="s">
        <v>11394</v>
      </c>
      <c r="E1098" t="s">
        <v>11413</v>
      </c>
      <c r="F1098" t="s">
        <v>33</v>
      </c>
      <c r="G1098" t="s">
        <v>1170</v>
      </c>
      <c r="H1098" t="s">
        <v>11420</v>
      </c>
      <c r="I1098">
        <v>275.27</v>
      </c>
      <c r="J1098">
        <v>67</v>
      </c>
      <c r="K1098" t="s">
        <v>19</v>
      </c>
      <c r="L1098" t="s">
        <v>11444</v>
      </c>
      <c r="M1098">
        <v>24</v>
      </c>
      <c r="N1098">
        <v>1</v>
      </c>
    </row>
    <row r="1099" spans="1:14">
      <c r="A1099" t="s">
        <v>2147</v>
      </c>
      <c r="B1099" t="s">
        <v>12693</v>
      </c>
      <c r="C1099" t="s">
        <v>11432</v>
      </c>
      <c r="D1099" t="s">
        <v>11424</v>
      </c>
      <c r="E1099" t="s">
        <v>11395</v>
      </c>
      <c r="F1099" t="s">
        <v>33</v>
      </c>
      <c r="G1099" t="s">
        <v>681</v>
      </c>
      <c r="H1099" t="s">
        <v>11402</v>
      </c>
      <c r="I1099">
        <v>1013.69</v>
      </c>
      <c r="J1099">
        <v>11</v>
      </c>
      <c r="K1099" t="s">
        <v>53</v>
      </c>
      <c r="L1099" t="s">
        <v>11422</v>
      </c>
      <c r="M1099">
        <v>36</v>
      </c>
      <c r="N1099">
        <v>0</v>
      </c>
    </row>
    <row r="1100" spans="1:14">
      <c r="A1100" t="s">
        <v>1265</v>
      </c>
      <c r="B1100" t="s">
        <v>12694</v>
      </c>
      <c r="C1100" t="s">
        <v>11432</v>
      </c>
      <c r="D1100" t="s">
        <v>11416</v>
      </c>
      <c r="E1100" t="s">
        <v>11395</v>
      </c>
      <c r="F1100" t="s">
        <v>33</v>
      </c>
      <c r="G1100" t="s">
        <v>4057</v>
      </c>
      <c r="H1100" t="s">
        <v>11402</v>
      </c>
      <c r="I1100">
        <v>3080.09</v>
      </c>
      <c r="K1100" t="s">
        <v>19</v>
      </c>
      <c r="L1100" t="s">
        <v>11496</v>
      </c>
      <c r="M1100">
        <v>36</v>
      </c>
      <c r="N1100">
        <v>0</v>
      </c>
    </row>
    <row r="1101" spans="1:14">
      <c r="A1101" t="s">
        <v>6008</v>
      </c>
      <c r="B1101" t="s">
        <v>12695</v>
      </c>
      <c r="C1101" t="s">
        <v>11419</v>
      </c>
      <c r="D1101" t="s">
        <v>11400</v>
      </c>
      <c r="E1101" t="s">
        <v>11395</v>
      </c>
      <c r="F1101" t="s">
        <v>25</v>
      </c>
      <c r="G1101" t="s">
        <v>965</v>
      </c>
      <c r="H1101" t="s">
        <v>11402</v>
      </c>
      <c r="I1101">
        <v>1397.78</v>
      </c>
      <c r="K1101" t="s">
        <v>53</v>
      </c>
      <c r="L1101" t="s">
        <v>11487</v>
      </c>
      <c r="M1101">
        <v>36</v>
      </c>
      <c r="N1101">
        <v>0</v>
      </c>
    </row>
    <row r="1102" spans="1:14">
      <c r="A1102" t="s">
        <v>5902</v>
      </c>
      <c r="B1102" t="s">
        <v>12696</v>
      </c>
      <c r="C1102" t="s">
        <v>11439</v>
      </c>
      <c r="D1102" t="s">
        <v>11400</v>
      </c>
      <c r="E1102" t="s">
        <v>11395</v>
      </c>
      <c r="F1102" t="s">
        <v>58</v>
      </c>
      <c r="G1102" t="s">
        <v>1540</v>
      </c>
      <c r="H1102" t="s">
        <v>11402</v>
      </c>
      <c r="I1102">
        <v>1298.9100000000001</v>
      </c>
      <c r="J1102">
        <v>16</v>
      </c>
      <c r="K1102" t="s">
        <v>19</v>
      </c>
      <c r="L1102" t="s">
        <v>11487</v>
      </c>
      <c r="M1102">
        <v>24</v>
      </c>
      <c r="N1102">
        <v>0</v>
      </c>
    </row>
    <row r="1103" spans="1:14">
      <c r="A1103" t="s">
        <v>8465</v>
      </c>
      <c r="B1103" t="s">
        <v>12697</v>
      </c>
      <c r="C1103" t="s">
        <v>11393</v>
      </c>
      <c r="D1103" t="s">
        <v>11394</v>
      </c>
      <c r="E1103" t="s">
        <v>11401</v>
      </c>
      <c r="F1103" t="s">
        <v>33</v>
      </c>
      <c r="G1103" t="s">
        <v>6116</v>
      </c>
      <c r="H1103" t="s">
        <v>11396</v>
      </c>
      <c r="I1103">
        <v>4939.04</v>
      </c>
      <c r="K1103" t="s">
        <v>53</v>
      </c>
      <c r="L1103" t="s">
        <v>11406</v>
      </c>
      <c r="M1103">
        <v>36</v>
      </c>
      <c r="N1103">
        <v>1</v>
      </c>
    </row>
    <row r="1104" spans="1:14">
      <c r="A1104" t="s">
        <v>271</v>
      </c>
      <c r="B1104" t="s">
        <v>12698</v>
      </c>
      <c r="C1104" t="s">
        <v>11432</v>
      </c>
      <c r="D1104" t="s">
        <v>11400</v>
      </c>
      <c r="E1104" t="s">
        <v>11395</v>
      </c>
      <c r="F1104" t="s">
        <v>100</v>
      </c>
      <c r="G1104" t="s">
        <v>5632</v>
      </c>
      <c r="H1104" t="s">
        <v>11402</v>
      </c>
      <c r="I1104">
        <v>3878.74</v>
      </c>
      <c r="J1104">
        <v>66</v>
      </c>
      <c r="K1104" t="s">
        <v>19</v>
      </c>
      <c r="L1104" t="s">
        <v>11487</v>
      </c>
      <c r="M1104">
        <v>36</v>
      </c>
      <c r="N1104">
        <v>0</v>
      </c>
    </row>
    <row r="1105" spans="1:14">
      <c r="A1105" t="s">
        <v>5774</v>
      </c>
      <c r="B1105" t="s">
        <v>12699</v>
      </c>
      <c r="C1105" t="s">
        <v>11393</v>
      </c>
      <c r="D1105" t="s">
        <v>11400</v>
      </c>
      <c r="E1105" t="s">
        <v>11413</v>
      </c>
      <c r="F1105" t="s">
        <v>42</v>
      </c>
      <c r="G1105" t="s">
        <v>700</v>
      </c>
      <c r="H1105" t="s">
        <v>11402</v>
      </c>
      <c r="I1105">
        <v>519.86</v>
      </c>
      <c r="J1105">
        <v>47</v>
      </c>
      <c r="K1105" t="s">
        <v>19</v>
      </c>
      <c r="L1105" t="s">
        <v>11441</v>
      </c>
      <c r="M1105">
        <v>24</v>
      </c>
      <c r="N1105">
        <v>0</v>
      </c>
    </row>
    <row r="1106" spans="1:14">
      <c r="A1106" t="s">
        <v>12700</v>
      </c>
      <c r="B1106" t="s">
        <v>12701</v>
      </c>
      <c r="C1106" t="s">
        <v>11434</v>
      </c>
      <c r="D1106" t="s">
        <v>11394</v>
      </c>
      <c r="E1106" t="s">
        <v>11413</v>
      </c>
      <c r="F1106" t="s">
        <v>25</v>
      </c>
      <c r="G1106" t="s">
        <v>1602</v>
      </c>
      <c r="H1106" t="s">
        <v>11402</v>
      </c>
      <c r="I1106">
        <v>404.88</v>
      </c>
      <c r="J1106">
        <v>81</v>
      </c>
      <c r="K1106" t="s">
        <v>19</v>
      </c>
      <c r="L1106" t="s">
        <v>11444</v>
      </c>
      <c r="M1106">
        <v>36</v>
      </c>
      <c r="N1106">
        <v>0</v>
      </c>
    </row>
    <row r="1107" spans="1:14">
      <c r="A1107" t="s">
        <v>5190</v>
      </c>
      <c r="B1107" t="s">
        <v>12638</v>
      </c>
      <c r="C1107" t="s">
        <v>11432</v>
      </c>
      <c r="D1107" t="s">
        <v>11416</v>
      </c>
      <c r="E1107" t="s">
        <v>11413</v>
      </c>
      <c r="F1107" t="s">
        <v>33</v>
      </c>
      <c r="G1107" t="s">
        <v>4751</v>
      </c>
      <c r="H1107" t="s">
        <v>11453</v>
      </c>
      <c r="I1107">
        <v>277.04000000000002</v>
      </c>
      <c r="J1107">
        <v>51</v>
      </c>
      <c r="K1107" t="s">
        <v>19</v>
      </c>
      <c r="L1107" t="s">
        <v>11397</v>
      </c>
      <c r="M1107">
        <v>12</v>
      </c>
      <c r="N1107">
        <v>0</v>
      </c>
    </row>
    <row r="1108" spans="1:14">
      <c r="A1108" t="s">
        <v>3785</v>
      </c>
      <c r="B1108" t="s">
        <v>12702</v>
      </c>
      <c r="C1108" t="s">
        <v>11432</v>
      </c>
      <c r="D1108" t="s">
        <v>11394</v>
      </c>
      <c r="E1108" t="s">
        <v>11413</v>
      </c>
      <c r="F1108" t="s">
        <v>33</v>
      </c>
      <c r="G1108" t="s">
        <v>1614</v>
      </c>
      <c r="H1108" t="s">
        <v>11420</v>
      </c>
      <c r="I1108">
        <v>170.9</v>
      </c>
      <c r="K1108" t="s">
        <v>19</v>
      </c>
      <c r="L1108" t="s">
        <v>11403</v>
      </c>
      <c r="M1108">
        <v>36</v>
      </c>
      <c r="N1108">
        <v>1</v>
      </c>
    </row>
    <row r="1109" spans="1:14">
      <c r="A1109" t="s">
        <v>6502</v>
      </c>
      <c r="B1109" t="s">
        <v>12703</v>
      </c>
      <c r="C1109" t="s">
        <v>11412</v>
      </c>
      <c r="D1109" t="s">
        <v>11400</v>
      </c>
      <c r="E1109" t="s">
        <v>11413</v>
      </c>
      <c r="F1109" t="s">
        <v>25</v>
      </c>
      <c r="G1109" t="s">
        <v>1179</v>
      </c>
      <c r="H1109" t="s">
        <v>11420</v>
      </c>
      <c r="I1109">
        <v>128.37</v>
      </c>
      <c r="K1109" t="s">
        <v>19</v>
      </c>
      <c r="L1109" t="s">
        <v>11437</v>
      </c>
      <c r="M1109">
        <v>24</v>
      </c>
      <c r="N1109">
        <v>1</v>
      </c>
    </row>
    <row r="1110" spans="1:14">
      <c r="A1110" t="s">
        <v>2801</v>
      </c>
      <c r="B1110" t="s">
        <v>12704</v>
      </c>
      <c r="C1110" t="s">
        <v>11393</v>
      </c>
      <c r="D1110" t="s">
        <v>11394</v>
      </c>
      <c r="E1110" t="s">
        <v>11395</v>
      </c>
      <c r="F1110" t="s">
        <v>58</v>
      </c>
      <c r="G1110" t="s">
        <v>988</v>
      </c>
      <c r="H1110" t="s">
        <v>11420</v>
      </c>
      <c r="I1110">
        <v>991.64</v>
      </c>
      <c r="J1110">
        <v>65</v>
      </c>
      <c r="K1110" t="s">
        <v>19</v>
      </c>
      <c r="L1110" t="s">
        <v>11427</v>
      </c>
      <c r="M1110">
        <v>24</v>
      </c>
      <c r="N1110">
        <v>1</v>
      </c>
    </row>
    <row r="1111" spans="1:14">
      <c r="A1111" t="s">
        <v>998</v>
      </c>
      <c r="B1111" t="s">
        <v>12705</v>
      </c>
      <c r="C1111" t="s">
        <v>11429</v>
      </c>
      <c r="D1111" t="s">
        <v>11409</v>
      </c>
      <c r="E1111" t="s">
        <v>11395</v>
      </c>
      <c r="F1111" t="s">
        <v>25</v>
      </c>
      <c r="G1111" t="s">
        <v>476</v>
      </c>
      <c r="H1111" t="s">
        <v>11402</v>
      </c>
      <c r="I1111">
        <v>3363.92</v>
      </c>
      <c r="K1111" t="s">
        <v>19</v>
      </c>
      <c r="L1111" t="s">
        <v>11430</v>
      </c>
      <c r="M1111">
        <v>24</v>
      </c>
      <c r="N1111">
        <v>0</v>
      </c>
    </row>
    <row r="1112" spans="1:14">
      <c r="A1112" t="s">
        <v>8657</v>
      </c>
      <c r="B1112" t="s">
        <v>12706</v>
      </c>
      <c r="C1112" t="s">
        <v>11399</v>
      </c>
      <c r="D1112" t="s">
        <v>11400</v>
      </c>
      <c r="E1112" t="s">
        <v>11395</v>
      </c>
      <c r="F1112" t="s">
        <v>100</v>
      </c>
      <c r="G1112" t="s">
        <v>11814</v>
      </c>
      <c r="H1112" t="s">
        <v>11453</v>
      </c>
      <c r="I1112">
        <v>3785.43</v>
      </c>
      <c r="J1112">
        <v>48</v>
      </c>
      <c r="K1112" t="s">
        <v>19</v>
      </c>
      <c r="L1112" t="s">
        <v>11487</v>
      </c>
      <c r="M1112">
        <v>12</v>
      </c>
      <c r="N1112">
        <v>0</v>
      </c>
    </row>
    <row r="1113" spans="1:14">
      <c r="A1113" t="s">
        <v>12707</v>
      </c>
      <c r="B1113" t="s">
        <v>12638</v>
      </c>
      <c r="C1113" t="s">
        <v>11405</v>
      </c>
      <c r="D1113" t="s">
        <v>11394</v>
      </c>
      <c r="E1113" t="s">
        <v>11395</v>
      </c>
      <c r="F1113" t="s">
        <v>100</v>
      </c>
      <c r="G1113" t="s">
        <v>1683</v>
      </c>
      <c r="H1113" t="s">
        <v>11402</v>
      </c>
      <c r="I1113">
        <v>940.84</v>
      </c>
      <c r="J1113">
        <v>1</v>
      </c>
      <c r="K1113" t="s">
        <v>53</v>
      </c>
      <c r="L1113" t="s">
        <v>11441</v>
      </c>
      <c r="M1113">
        <v>36</v>
      </c>
      <c r="N1113">
        <v>0</v>
      </c>
    </row>
    <row r="1114" spans="1:14">
      <c r="A1114" t="s">
        <v>2002</v>
      </c>
      <c r="B1114" t="s">
        <v>12708</v>
      </c>
      <c r="C1114" t="s">
        <v>11393</v>
      </c>
      <c r="D1114" t="s">
        <v>11409</v>
      </c>
      <c r="E1114" t="s">
        <v>11413</v>
      </c>
      <c r="F1114" t="s">
        <v>100</v>
      </c>
      <c r="G1114" t="s">
        <v>3711</v>
      </c>
      <c r="H1114" t="s">
        <v>11453</v>
      </c>
      <c r="I1114">
        <v>100.4</v>
      </c>
      <c r="J1114">
        <v>8</v>
      </c>
      <c r="K1114" t="s">
        <v>19</v>
      </c>
      <c r="L1114" t="s">
        <v>11487</v>
      </c>
      <c r="M1114">
        <v>36</v>
      </c>
      <c r="N1114">
        <v>0</v>
      </c>
    </row>
    <row r="1115" spans="1:14">
      <c r="A1115" t="s">
        <v>2347</v>
      </c>
      <c r="B1115" t="s">
        <v>12709</v>
      </c>
      <c r="C1115" t="s">
        <v>11412</v>
      </c>
      <c r="D1115" t="s">
        <v>11416</v>
      </c>
      <c r="E1115" t="s">
        <v>11395</v>
      </c>
      <c r="F1115" t="s">
        <v>42</v>
      </c>
      <c r="G1115" t="s">
        <v>1146</v>
      </c>
      <c r="H1115" t="s">
        <v>11453</v>
      </c>
      <c r="I1115">
        <v>2379.14</v>
      </c>
      <c r="J1115">
        <v>10</v>
      </c>
      <c r="K1115" t="s">
        <v>19</v>
      </c>
      <c r="L1115" t="s">
        <v>11397</v>
      </c>
      <c r="M1115">
        <v>24</v>
      </c>
      <c r="N1115">
        <v>0</v>
      </c>
    </row>
    <row r="1116" spans="1:14">
      <c r="A1116" t="s">
        <v>7859</v>
      </c>
      <c r="B1116" t="s">
        <v>12710</v>
      </c>
      <c r="C1116" t="s">
        <v>11408</v>
      </c>
      <c r="D1116" t="s">
        <v>11400</v>
      </c>
      <c r="E1116" t="s">
        <v>11401</v>
      </c>
      <c r="F1116" t="s">
        <v>100</v>
      </c>
      <c r="G1116" t="s">
        <v>1595</v>
      </c>
      <c r="H1116" t="s">
        <v>11396</v>
      </c>
      <c r="I1116">
        <v>8628.4</v>
      </c>
      <c r="J1116">
        <v>85</v>
      </c>
      <c r="K1116" t="s">
        <v>37</v>
      </c>
      <c r="L1116" t="s">
        <v>11414</v>
      </c>
      <c r="M1116">
        <v>36</v>
      </c>
      <c r="N1116">
        <v>1</v>
      </c>
    </row>
    <row r="1117" spans="1:14">
      <c r="A1117" t="s">
        <v>6855</v>
      </c>
      <c r="B1117" t="s">
        <v>12711</v>
      </c>
      <c r="C1117" t="s">
        <v>11429</v>
      </c>
      <c r="D1117" t="s">
        <v>11416</v>
      </c>
      <c r="E1117" t="s">
        <v>11413</v>
      </c>
      <c r="F1117" t="s">
        <v>33</v>
      </c>
      <c r="G1117" t="s">
        <v>4812</v>
      </c>
      <c r="H1117" t="s">
        <v>11402</v>
      </c>
      <c r="I1117">
        <v>329.71</v>
      </c>
      <c r="J1117">
        <v>65</v>
      </c>
      <c r="K1117" t="s">
        <v>19</v>
      </c>
      <c r="L1117" t="s">
        <v>11460</v>
      </c>
      <c r="M1117">
        <v>36</v>
      </c>
      <c r="N1117">
        <v>0</v>
      </c>
    </row>
    <row r="1118" spans="1:14">
      <c r="A1118" t="s">
        <v>3516</v>
      </c>
      <c r="B1118" t="s">
        <v>12712</v>
      </c>
      <c r="C1118" t="s">
        <v>11408</v>
      </c>
      <c r="D1118" t="s">
        <v>11394</v>
      </c>
      <c r="E1118" t="s">
        <v>11395</v>
      </c>
      <c r="F1118" t="s">
        <v>33</v>
      </c>
      <c r="G1118" t="s">
        <v>4138</v>
      </c>
      <c r="H1118" t="s">
        <v>11396</v>
      </c>
      <c r="I1118">
        <v>3618.39</v>
      </c>
      <c r="J1118">
        <v>31</v>
      </c>
      <c r="K1118" t="s">
        <v>53</v>
      </c>
      <c r="L1118" t="s">
        <v>11466</v>
      </c>
      <c r="M1118">
        <v>36</v>
      </c>
      <c r="N1118">
        <v>1</v>
      </c>
    </row>
    <row r="1119" spans="1:14">
      <c r="A1119" t="s">
        <v>3967</v>
      </c>
      <c r="B1119" t="s">
        <v>12713</v>
      </c>
      <c r="C1119" t="s">
        <v>11434</v>
      </c>
      <c r="D1119" t="s">
        <v>11409</v>
      </c>
      <c r="E1119" t="s">
        <v>11413</v>
      </c>
      <c r="F1119" t="s">
        <v>42</v>
      </c>
      <c r="G1119" t="s">
        <v>4398</v>
      </c>
      <c r="H1119" t="s">
        <v>11402</v>
      </c>
      <c r="I1119">
        <v>269.75</v>
      </c>
      <c r="J1119">
        <v>79</v>
      </c>
      <c r="K1119" t="s">
        <v>19</v>
      </c>
      <c r="L1119" t="s">
        <v>11410</v>
      </c>
      <c r="M1119">
        <v>12</v>
      </c>
      <c r="N1119">
        <v>0</v>
      </c>
    </row>
    <row r="1120" spans="1:14">
      <c r="A1120" t="s">
        <v>343</v>
      </c>
      <c r="B1120" t="s">
        <v>12714</v>
      </c>
      <c r="C1120" t="s">
        <v>11432</v>
      </c>
      <c r="D1120" t="s">
        <v>11416</v>
      </c>
      <c r="E1120" t="s">
        <v>11395</v>
      </c>
      <c r="F1120" t="s">
        <v>42</v>
      </c>
      <c r="G1120" t="s">
        <v>1948</v>
      </c>
      <c r="H1120" t="s">
        <v>11402</v>
      </c>
      <c r="I1120">
        <v>1985.22</v>
      </c>
      <c r="J1120">
        <v>39</v>
      </c>
      <c r="K1120" t="s">
        <v>19</v>
      </c>
      <c r="L1120" t="s">
        <v>11403</v>
      </c>
      <c r="M1120">
        <v>36</v>
      </c>
      <c r="N1120">
        <v>0</v>
      </c>
    </row>
    <row r="1121" spans="1:14">
      <c r="A1121" t="s">
        <v>7181</v>
      </c>
      <c r="B1121" t="s">
        <v>12715</v>
      </c>
      <c r="C1121" t="s">
        <v>11432</v>
      </c>
      <c r="D1121" t="s">
        <v>11416</v>
      </c>
      <c r="E1121" t="s">
        <v>11413</v>
      </c>
      <c r="F1121" t="s">
        <v>25</v>
      </c>
      <c r="G1121" t="s">
        <v>2852</v>
      </c>
      <c r="H1121" t="s">
        <v>11402</v>
      </c>
      <c r="I1121">
        <v>211.43</v>
      </c>
      <c r="K1121" t="s">
        <v>19</v>
      </c>
      <c r="L1121" t="s">
        <v>11466</v>
      </c>
      <c r="M1121">
        <v>12</v>
      </c>
      <c r="N1121">
        <v>0</v>
      </c>
    </row>
    <row r="1122" spans="1:14">
      <c r="A1122" t="s">
        <v>12716</v>
      </c>
      <c r="B1122" t="s">
        <v>12717</v>
      </c>
      <c r="C1122" t="s">
        <v>11399</v>
      </c>
      <c r="D1122" t="s">
        <v>11416</v>
      </c>
      <c r="E1122" t="s">
        <v>11413</v>
      </c>
      <c r="F1122" t="s">
        <v>100</v>
      </c>
      <c r="G1122" t="s">
        <v>4257</v>
      </c>
      <c r="H1122" t="s">
        <v>11402</v>
      </c>
      <c r="I1122">
        <v>779.04</v>
      </c>
      <c r="J1122">
        <v>89</v>
      </c>
      <c r="K1122" t="s">
        <v>19</v>
      </c>
      <c r="L1122" t="s">
        <v>11427</v>
      </c>
      <c r="M1122">
        <v>24</v>
      </c>
      <c r="N1122">
        <v>0</v>
      </c>
    </row>
    <row r="1123" spans="1:14">
      <c r="A1123" t="s">
        <v>407</v>
      </c>
      <c r="B1123" t="s">
        <v>12718</v>
      </c>
      <c r="C1123" t="s">
        <v>11393</v>
      </c>
      <c r="D1123" t="s">
        <v>11424</v>
      </c>
      <c r="E1123" t="s">
        <v>11413</v>
      </c>
      <c r="F1123" t="s">
        <v>25</v>
      </c>
      <c r="G1123" t="s">
        <v>8871</v>
      </c>
      <c r="H1123" t="s">
        <v>11396</v>
      </c>
      <c r="I1123">
        <v>350.08</v>
      </c>
      <c r="K1123" t="s">
        <v>19</v>
      </c>
      <c r="L1123" t="s">
        <v>11422</v>
      </c>
      <c r="M1123">
        <v>24</v>
      </c>
      <c r="N1123">
        <v>1</v>
      </c>
    </row>
    <row r="1124" spans="1:14">
      <c r="A1124" t="s">
        <v>6693</v>
      </c>
      <c r="B1124" t="s">
        <v>12719</v>
      </c>
      <c r="C1124" t="s">
        <v>11429</v>
      </c>
      <c r="D1124" t="s">
        <v>11394</v>
      </c>
      <c r="E1124" t="s">
        <v>11413</v>
      </c>
      <c r="F1124" t="s">
        <v>58</v>
      </c>
      <c r="G1124" t="s">
        <v>5864</v>
      </c>
      <c r="H1124" t="s">
        <v>11453</v>
      </c>
      <c r="I1124">
        <v>652.67999999999995</v>
      </c>
      <c r="J1124">
        <v>50</v>
      </c>
      <c r="K1124" t="s">
        <v>19</v>
      </c>
      <c r="L1124" t="s">
        <v>11466</v>
      </c>
      <c r="M1124">
        <v>24</v>
      </c>
      <c r="N1124">
        <v>0</v>
      </c>
    </row>
    <row r="1125" spans="1:14">
      <c r="A1125" t="s">
        <v>4312</v>
      </c>
      <c r="B1125" t="s">
        <v>12720</v>
      </c>
      <c r="C1125" t="s">
        <v>11429</v>
      </c>
      <c r="D1125" t="s">
        <v>11400</v>
      </c>
      <c r="E1125" t="s">
        <v>11395</v>
      </c>
      <c r="F1125" t="s">
        <v>58</v>
      </c>
      <c r="G1125" t="s">
        <v>3593</v>
      </c>
      <c r="H1125" t="s">
        <v>11402</v>
      </c>
      <c r="I1125">
        <v>2279.48</v>
      </c>
      <c r="J1125">
        <v>33</v>
      </c>
      <c r="K1125" t="s">
        <v>53</v>
      </c>
      <c r="L1125" t="s">
        <v>11430</v>
      </c>
      <c r="M1125">
        <v>36</v>
      </c>
      <c r="N1125">
        <v>0</v>
      </c>
    </row>
    <row r="1126" spans="1:14">
      <c r="A1126" t="s">
        <v>1825</v>
      </c>
      <c r="B1126" t="s">
        <v>12721</v>
      </c>
      <c r="C1126" t="s">
        <v>11408</v>
      </c>
      <c r="D1126" t="s">
        <v>11394</v>
      </c>
      <c r="E1126" t="s">
        <v>11395</v>
      </c>
      <c r="F1126" t="s">
        <v>42</v>
      </c>
      <c r="G1126" t="s">
        <v>4097</v>
      </c>
      <c r="H1126" t="s">
        <v>11402</v>
      </c>
      <c r="I1126">
        <v>2312.5100000000002</v>
      </c>
      <c r="J1126">
        <v>57</v>
      </c>
      <c r="K1126" t="s">
        <v>19</v>
      </c>
      <c r="L1126" t="s">
        <v>11422</v>
      </c>
      <c r="M1126">
        <v>36</v>
      </c>
      <c r="N1126">
        <v>0</v>
      </c>
    </row>
    <row r="1127" spans="1:14">
      <c r="A1127" t="s">
        <v>2870</v>
      </c>
      <c r="B1127" t="s">
        <v>12722</v>
      </c>
      <c r="C1127" t="s">
        <v>11432</v>
      </c>
      <c r="D1127" t="s">
        <v>11409</v>
      </c>
      <c r="E1127" t="s">
        <v>11401</v>
      </c>
      <c r="F1127" t="s">
        <v>33</v>
      </c>
      <c r="G1127" t="s">
        <v>3865</v>
      </c>
      <c r="H1127" t="s">
        <v>11402</v>
      </c>
      <c r="I1127">
        <v>8572.5400000000009</v>
      </c>
      <c r="K1127" t="s">
        <v>37</v>
      </c>
      <c r="L1127" t="s">
        <v>11460</v>
      </c>
      <c r="M1127">
        <v>12</v>
      </c>
      <c r="N1127">
        <v>0</v>
      </c>
    </row>
    <row r="1128" spans="1:14">
      <c r="A1128" t="s">
        <v>12723</v>
      </c>
      <c r="B1128" t="s">
        <v>12724</v>
      </c>
      <c r="C1128" t="s">
        <v>11412</v>
      </c>
      <c r="D1128" t="s">
        <v>11416</v>
      </c>
      <c r="E1128" t="s">
        <v>11413</v>
      </c>
      <c r="F1128" t="s">
        <v>58</v>
      </c>
      <c r="G1128" t="s">
        <v>4578</v>
      </c>
      <c r="H1128" t="s">
        <v>11420</v>
      </c>
      <c r="I1128">
        <v>297.73</v>
      </c>
      <c r="J1128">
        <v>42</v>
      </c>
      <c r="K1128" t="s">
        <v>19</v>
      </c>
      <c r="L1128" t="s">
        <v>11430</v>
      </c>
      <c r="M1128">
        <v>24</v>
      </c>
      <c r="N1128">
        <v>1</v>
      </c>
    </row>
    <row r="1129" spans="1:14">
      <c r="A1129" t="s">
        <v>1214</v>
      </c>
      <c r="B1129" t="s">
        <v>12725</v>
      </c>
      <c r="C1129" t="s">
        <v>11439</v>
      </c>
      <c r="D1129" t="s">
        <v>11400</v>
      </c>
      <c r="E1129" t="s">
        <v>11413</v>
      </c>
      <c r="F1129" t="s">
        <v>25</v>
      </c>
      <c r="G1129" t="s">
        <v>1333</v>
      </c>
      <c r="H1129" t="s">
        <v>11453</v>
      </c>
      <c r="I1129">
        <v>559.33000000000004</v>
      </c>
      <c r="K1129" t="s">
        <v>19</v>
      </c>
      <c r="L1129" t="s">
        <v>11397</v>
      </c>
      <c r="M1129">
        <v>12</v>
      </c>
      <c r="N1129">
        <v>0</v>
      </c>
    </row>
    <row r="1130" spans="1:14">
      <c r="A1130" t="s">
        <v>1837</v>
      </c>
      <c r="B1130" t="s">
        <v>12726</v>
      </c>
      <c r="C1130" t="s">
        <v>11408</v>
      </c>
      <c r="D1130" t="s">
        <v>11409</v>
      </c>
      <c r="E1130" t="s">
        <v>11395</v>
      </c>
      <c r="F1130" t="s">
        <v>33</v>
      </c>
      <c r="G1130" t="s">
        <v>1797</v>
      </c>
      <c r="H1130" t="s">
        <v>11420</v>
      </c>
      <c r="I1130">
        <v>2071.9699999999998</v>
      </c>
      <c r="J1130">
        <v>90</v>
      </c>
      <c r="K1130" t="s">
        <v>19</v>
      </c>
      <c r="L1130" t="s">
        <v>11444</v>
      </c>
      <c r="M1130">
        <v>24</v>
      </c>
      <c r="N1130">
        <v>1</v>
      </c>
    </row>
    <row r="1131" spans="1:14">
      <c r="A1131" t="s">
        <v>4697</v>
      </c>
      <c r="B1131" t="s">
        <v>12727</v>
      </c>
      <c r="C1131" t="s">
        <v>11432</v>
      </c>
      <c r="D1131" t="s">
        <v>11424</v>
      </c>
      <c r="E1131" t="s">
        <v>11401</v>
      </c>
      <c r="F1131" t="s">
        <v>100</v>
      </c>
      <c r="G1131" t="s">
        <v>7972</v>
      </c>
      <c r="H1131" t="s">
        <v>11402</v>
      </c>
      <c r="I1131">
        <v>14964.89</v>
      </c>
      <c r="K1131" t="s">
        <v>53</v>
      </c>
      <c r="L1131" t="s">
        <v>11410</v>
      </c>
      <c r="M1131">
        <v>12</v>
      </c>
      <c r="N1131">
        <v>0</v>
      </c>
    </row>
    <row r="1132" spans="1:14">
      <c r="A1132" t="s">
        <v>1298</v>
      </c>
      <c r="B1132" t="s">
        <v>12728</v>
      </c>
      <c r="C1132" t="s">
        <v>11393</v>
      </c>
      <c r="D1132" t="s">
        <v>11416</v>
      </c>
      <c r="E1132" t="s">
        <v>11413</v>
      </c>
      <c r="F1132" t="s">
        <v>100</v>
      </c>
      <c r="G1132" t="s">
        <v>1936</v>
      </c>
      <c r="H1132" t="s">
        <v>11402</v>
      </c>
      <c r="I1132">
        <v>241.58</v>
      </c>
      <c r="J1132">
        <v>23</v>
      </c>
      <c r="K1132" t="s">
        <v>19</v>
      </c>
      <c r="L1132" t="s">
        <v>11397</v>
      </c>
      <c r="M1132">
        <v>36</v>
      </c>
      <c r="N1132">
        <v>0</v>
      </c>
    </row>
    <row r="1133" spans="1:14">
      <c r="A1133" t="s">
        <v>3831</v>
      </c>
      <c r="B1133" t="s">
        <v>12729</v>
      </c>
      <c r="C1133" t="s">
        <v>11429</v>
      </c>
      <c r="D1133" t="s">
        <v>11424</v>
      </c>
      <c r="E1133" t="s">
        <v>11395</v>
      </c>
      <c r="F1133" t="s">
        <v>25</v>
      </c>
      <c r="G1133" t="s">
        <v>2327</v>
      </c>
      <c r="H1133" t="s">
        <v>11396</v>
      </c>
      <c r="I1133">
        <v>3901.68</v>
      </c>
      <c r="J1133">
        <v>25</v>
      </c>
      <c r="K1133" t="s">
        <v>19</v>
      </c>
      <c r="L1133" t="s">
        <v>11414</v>
      </c>
      <c r="M1133">
        <v>24</v>
      </c>
      <c r="N1133">
        <v>1</v>
      </c>
    </row>
    <row r="1134" spans="1:14">
      <c r="A1134" t="s">
        <v>113</v>
      </c>
      <c r="B1134" t="s">
        <v>12730</v>
      </c>
      <c r="C1134" t="s">
        <v>11439</v>
      </c>
      <c r="D1134" t="s">
        <v>11400</v>
      </c>
      <c r="E1134" t="s">
        <v>11395</v>
      </c>
      <c r="F1134" t="s">
        <v>100</v>
      </c>
      <c r="G1134" t="s">
        <v>209</v>
      </c>
      <c r="H1134" t="s">
        <v>11402</v>
      </c>
      <c r="I1134">
        <v>3839.41</v>
      </c>
      <c r="K1134" t="s">
        <v>19</v>
      </c>
      <c r="L1134" t="s">
        <v>11425</v>
      </c>
      <c r="M1134">
        <v>24</v>
      </c>
      <c r="N1134">
        <v>0</v>
      </c>
    </row>
    <row r="1135" spans="1:14">
      <c r="A1135" t="s">
        <v>6956</v>
      </c>
      <c r="B1135" t="s">
        <v>12731</v>
      </c>
      <c r="C1135" t="s">
        <v>11434</v>
      </c>
      <c r="D1135" t="s">
        <v>11394</v>
      </c>
      <c r="E1135" t="s">
        <v>11401</v>
      </c>
      <c r="F1135" t="s">
        <v>42</v>
      </c>
      <c r="G1135" t="s">
        <v>2858</v>
      </c>
      <c r="H1135" t="s">
        <v>11396</v>
      </c>
      <c r="I1135">
        <v>10643.25</v>
      </c>
      <c r="J1135">
        <v>53</v>
      </c>
      <c r="K1135" t="s">
        <v>37</v>
      </c>
      <c r="L1135" t="s">
        <v>11410</v>
      </c>
      <c r="M1135">
        <v>36</v>
      </c>
      <c r="N1135">
        <v>1</v>
      </c>
    </row>
    <row r="1136" spans="1:14">
      <c r="A1136" t="s">
        <v>10208</v>
      </c>
      <c r="B1136" t="s">
        <v>12732</v>
      </c>
      <c r="C1136" t="s">
        <v>11408</v>
      </c>
      <c r="D1136" t="s">
        <v>11424</v>
      </c>
      <c r="E1136" t="s">
        <v>11413</v>
      </c>
      <c r="F1136" t="s">
        <v>58</v>
      </c>
      <c r="G1136" t="s">
        <v>69</v>
      </c>
      <c r="H1136" t="s">
        <v>11453</v>
      </c>
      <c r="I1136">
        <v>277.89999999999998</v>
      </c>
      <c r="K1136" t="s">
        <v>19</v>
      </c>
      <c r="L1136" t="s">
        <v>11460</v>
      </c>
      <c r="M1136">
        <v>12</v>
      </c>
      <c r="N1136">
        <v>0</v>
      </c>
    </row>
    <row r="1137" spans="1:14">
      <c r="A1137" t="s">
        <v>12733</v>
      </c>
      <c r="B1137" t="s">
        <v>12734</v>
      </c>
      <c r="C1137" t="s">
        <v>11419</v>
      </c>
      <c r="D1137" t="s">
        <v>11416</v>
      </c>
      <c r="E1137" t="s">
        <v>11395</v>
      </c>
      <c r="F1137" t="s">
        <v>42</v>
      </c>
      <c r="G1137" t="s">
        <v>2924</v>
      </c>
      <c r="H1137" t="s">
        <v>11453</v>
      </c>
      <c r="I1137">
        <v>3367.65</v>
      </c>
      <c r="J1137">
        <v>35</v>
      </c>
      <c r="K1137" t="s">
        <v>19</v>
      </c>
      <c r="L1137" t="s">
        <v>11427</v>
      </c>
      <c r="M1137">
        <v>36</v>
      </c>
      <c r="N1137">
        <v>0</v>
      </c>
    </row>
    <row r="1138" spans="1:14">
      <c r="A1138" t="s">
        <v>12735</v>
      </c>
      <c r="B1138" t="s">
        <v>12736</v>
      </c>
      <c r="C1138" t="s">
        <v>11408</v>
      </c>
      <c r="D1138" t="s">
        <v>11400</v>
      </c>
      <c r="E1138" t="s">
        <v>11395</v>
      </c>
      <c r="F1138" t="s">
        <v>58</v>
      </c>
      <c r="G1138" t="s">
        <v>2286</v>
      </c>
      <c r="H1138" t="s">
        <v>11402</v>
      </c>
      <c r="I1138">
        <v>2916.12</v>
      </c>
      <c r="J1138">
        <v>36</v>
      </c>
      <c r="K1138" t="s">
        <v>53</v>
      </c>
      <c r="L1138" t="s">
        <v>11403</v>
      </c>
      <c r="M1138">
        <v>36</v>
      </c>
      <c r="N1138">
        <v>0</v>
      </c>
    </row>
    <row r="1139" spans="1:14">
      <c r="A1139" t="s">
        <v>6272</v>
      </c>
      <c r="B1139" t="s">
        <v>12737</v>
      </c>
      <c r="C1139" t="s">
        <v>11393</v>
      </c>
      <c r="D1139" t="s">
        <v>11400</v>
      </c>
      <c r="E1139" t="s">
        <v>11401</v>
      </c>
      <c r="F1139" t="s">
        <v>33</v>
      </c>
      <c r="G1139" t="s">
        <v>2633</v>
      </c>
      <c r="H1139" t="s">
        <v>11402</v>
      </c>
      <c r="I1139">
        <v>13055.8</v>
      </c>
      <c r="K1139" t="s">
        <v>37</v>
      </c>
      <c r="L1139" t="s">
        <v>11487</v>
      </c>
      <c r="M1139">
        <v>12</v>
      </c>
      <c r="N1139">
        <v>0</v>
      </c>
    </row>
    <row r="1140" spans="1:14">
      <c r="A1140" t="s">
        <v>10702</v>
      </c>
      <c r="B1140" t="s">
        <v>12738</v>
      </c>
      <c r="C1140" t="s">
        <v>11408</v>
      </c>
      <c r="D1140" t="s">
        <v>11409</v>
      </c>
      <c r="E1140" t="s">
        <v>11395</v>
      </c>
      <c r="F1140" t="s">
        <v>33</v>
      </c>
      <c r="G1140" t="s">
        <v>2524</v>
      </c>
      <c r="H1140" t="s">
        <v>11420</v>
      </c>
      <c r="I1140">
        <v>1956.57</v>
      </c>
      <c r="J1140">
        <v>97</v>
      </c>
      <c r="K1140" t="s">
        <v>19</v>
      </c>
      <c r="L1140" t="s">
        <v>11425</v>
      </c>
      <c r="M1140">
        <v>36</v>
      </c>
      <c r="N1140">
        <v>1</v>
      </c>
    </row>
    <row r="1141" spans="1:14">
      <c r="A1141" t="s">
        <v>4591</v>
      </c>
      <c r="B1141" t="s">
        <v>12739</v>
      </c>
      <c r="C1141" t="s">
        <v>11412</v>
      </c>
      <c r="D1141" t="s">
        <v>11394</v>
      </c>
      <c r="E1141" t="s">
        <v>11401</v>
      </c>
      <c r="F1141" t="s">
        <v>33</v>
      </c>
      <c r="G1141" t="s">
        <v>1077</v>
      </c>
      <c r="H1141" t="s">
        <v>11453</v>
      </c>
      <c r="I1141">
        <v>17350.2</v>
      </c>
      <c r="J1141">
        <v>8</v>
      </c>
      <c r="K1141" t="s">
        <v>53</v>
      </c>
      <c r="L1141" t="s">
        <v>11496</v>
      </c>
      <c r="M1141">
        <v>12</v>
      </c>
      <c r="N1141">
        <v>0</v>
      </c>
    </row>
    <row r="1142" spans="1:14">
      <c r="A1142" t="s">
        <v>10275</v>
      </c>
      <c r="B1142" t="s">
        <v>12740</v>
      </c>
      <c r="C1142" t="s">
        <v>11434</v>
      </c>
      <c r="D1142" t="s">
        <v>11394</v>
      </c>
      <c r="E1142" t="s">
        <v>11413</v>
      </c>
      <c r="F1142" t="s">
        <v>100</v>
      </c>
      <c r="G1142" t="s">
        <v>3611</v>
      </c>
      <c r="H1142" t="s">
        <v>11402</v>
      </c>
      <c r="I1142">
        <v>457.55</v>
      </c>
      <c r="J1142">
        <v>61</v>
      </c>
      <c r="K1142" t="s">
        <v>19</v>
      </c>
      <c r="L1142" t="s">
        <v>11417</v>
      </c>
      <c r="M1142">
        <v>24</v>
      </c>
      <c r="N1142">
        <v>0</v>
      </c>
    </row>
    <row r="1143" spans="1:14">
      <c r="A1143" t="s">
        <v>3442</v>
      </c>
      <c r="B1143" t="s">
        <v>12741</v>
      </c>
      <c r="C1143" t="s">
        <v>11434</v>
      </c>
      <c r="D1143" t="s">
        <v>11416</v>
      </c>
      <c r="E1143" t="s">
        <v>11395</v>
      </c>
      <c r="F1143" t="s">
        <v>42</v>
      </c>
      <c r="G1143" t="s">
        <v>2920</v>
      </c>
      <c r="H1143" t="s">
        <v>11453</v>
      </c>
      <c r="I1143">
        <v>3121.01</v>
      </c>
      <c r="J1143">
        <v>79</v>
      </c>
      <c r="K1143" t="s">
        <v>53</v>
      </c>
      <c r="L1143" t="s">
        <v>11417</v>
      </c>
      <c r="M1143">
        <v>12</v>
      </c>
      <c r="N1143">
        <v>0</v>
      </c>
    </row>
    <row r="1144" spans="1:14">
      <c r="A1144" t="s">
        <v>10743</v>
      </c>
      <c r="B1144" t="s">
        <v>12742</v>
      </c>
      <c r="C1144" t="s">
        <v>11393</v>
      </c>
      <c r="D1144" t="s">
        <v>11400</v>
      </c>
      <c r="E1144" t="s">
        <v>11395</v>
      </c>
      <c r="F1144" t="s">
        <v>100</v>
      </c>
      <c r="G1144" t="s">
        <v>6304</v>
      </c>
      <c r="H1144" t="s">
        <v>11453</v>
      </c>
      <c r="I1144">
        <v>2821.02</v>
      </c>
      <c r="J1144">
        <v>3</v>
      </c>
      <c r="K1144" t="s">
        <v>19</v>
      </c>
      <c r="L1144" t="s">
        <v>11441</v>
      </c>
      <c r="M1144">
        <v>12</v>
      </c>
      <c r="N1144">
        <v>0</v>
      </c>
    </row>
    <row r="1145" spans="1:14">
      <c r="A1145" t="s">
        <v>4795</v>
      </c>
      <c r="B1145" t="s">
        <v>12743</v>
      </c>
      <c r="C1145" t="s">
        <v>11432</v>
      </c>
      <c r="D1145" t="s">
        <v>11416</v>
      </c>
      <c r="E1145" t="s">
        <v>11395</v>
      </c>
      <c r="F1145" t="s">
        <v>33</v>
      </c>
      <c r="G1145" t="s">
        <v>5758</v>
      </c>
      <c r="H1145" t="s">
        <v>11402</v>
      </c>
      <c r="I1145">
        <v>2676.33</v>
      </c>
      <c r="K1145" t="s">
        <v>53</v>
      </c>
      <c r="L1145" t="s">
        <v>11430</v>
      </c>
      <c r="M1145">
        <v>36</v>
      </c>
      <c r="N1145">
        <v>0</v>
      </c>
    </row>
    <row r="1146" spans="1:14">
      <c r="A1146" t="s">
        <v>192</v>
      </c>
      <c r="B1146" t="s">
        <v>12744</v>
      </c>
      <c r="C1146" t="s">
        <v>11432</v>
      </c>
      <c r="D1146" t="s">
        <v>11424</v>
      </c>
      <c r="E1146" t="s">
        <v>11395</v>
      </c>
      <c r="F1146" t="s">
        <v>25</v>
      </c>
      <c r="G1146" t="s">
        <v>6817</v>
      </c>
      <c r="H1146" t="s">
        <v>11402</v>
      </c>
      <c r="I1146">
        <v>1401.86</v>
      </c>
      <c r="J1146">
        <v>73</v>
      </c>
      <c r="K1146" t="s">
        <v>19</v>
      </c>
      <c r="L1146" t="s">
        <v>11410</v>
      </c>
      <c r="M1146">
        <v>24</v>
      </c>
      <c r="N1146">
        <v>0</v>
      </c>
    </row>
    <row r="1147" spans="1:14">
      <c r="A1147" t="s">
        <v>4441</v>
      </c>
      <c r="B1147" t="s">
        <v>12745</v>
      </c>
      <c r="C1147" t="s">
        <v>11399</v>
      </c>
      <c r="D1147" t="s">
        <v>11424</v>
      </c>
      <c r="E1147" t="s">
        <v>11413</v>
      </c>
      <c r="F1147" t="s">
        <v>42</v>
      </c>
      <c r="G1147" t="s">
        <v>5305</v>
      </c>
      <c r="H1147" t="s">
        <v>11402</v>
      </c>
      <c r="I1147">
        <v>464.36</v>
      </c>
      <c r="K1147" t="s">
        <v>19</v>
      </c>
      <c r="L1147" t="s">
        <v>11430</v>
      </c>
      <c r="M1147">
        <v>24</v>
      </c>
      <c r="N1147">
        <v>0</v>
      </c>
    </row>
    <row r="1148" spans="1:14">
      <c r="A1148" t="s">
        <v>5412</v>
      </c>
      <c r="B1148" t="s">
        <v>12746</v>
      </c>
      <c r="C1148" t="s">
        <v>11439</v>
      </c>
      <c r="D1148" t="s">
        <v>11424</v>
      </c>
      <c r="E1148" t="s">
        <v>11413</v>
      </c>
      <c r="F1148" t="s">
        <v>58</v>
      </c>
      <c r="G1148" t="s">
        <v>3631</v>
      </c>
      <c r="H1148" t="s">
        <v>11396</v>
      </c>
      <c r="I1148">
        <v>546.66</v>
      </c>
      <c r="J1148">
        <v>31</v>
      </c>
      <c r="K1148" t="s">
        <v>19</v>
      </c>
      <c r="L1148" t="s">
        <v>11422</v>
      </c>
      <c r="M1148">
        <v>12</v>
      </c>
      <c r="N1148">
        <v>1</v>
      </c>
    </row>
    <row r="1149" spans="1:14">
      <c r="A1149" t="s">
        <v>2675</v>
      </c>
      <c r="B1149" t="s">
        <v>12747</v>
      </c>
      <c r="C1149" t="s">
        <v>11399</v>
      </c>
      <c r="D1149" t="s">
        <v>11424</v>
      </c>
      <c r="E1149" t="s">
        <v>11395</v>
      </c>
      <c r="F1149" t="s">
        <v>33</v>
      </c>
      <c r="G1149" t="s">
        <v>9813</v>
      </c>
      <c r="H1149" t="s">
        <v>11402</v>
      </c>
      <c r="I1149">
        <v>1289.72</v>
      </c>
      <c r="K1149" t="s">
        <v>53</v>
      </c>
      <c r="L1149" t="s">
        <v>11414</v>
      </c>
      <c r="M1149">
        <v>24</v>
      </c>
      <c r="N1149">
        <v>0</v>
      </c>
    </row>
    <row r="1150" spans="1:14">
      <c r="A1150" t="s">
        <v>6071</v>
      </c>
      <c r="B1150" t="s">
        <v>12748</v>
      </c>
      <c r="C1150" t="s">
        <v>11408</v>
      </c>
      <c r="D1150" t="s">
        <v>11424</v>
      </c>
      <c r="E1150" t="s">
        <v>11401</v>
      </c>
      <c r="F1150" t="s">
        <v>42</v>
      </c>
      <c r="G1150" t="s">
        <v>12749</v>
      </c>
      <c r="H1150" t="s">
        <v>11402</v>
      </c>
      <c r="I1150">
        <v>6586.87</v>
      </c>
      <c r="K1150" t="s">
        <v>37</v>
      </c>
      <c r="L1150" t="s">
        <v>11397</v>
      </c>
      <c r="M1150">
        <v>12</v>
      </c>
      <c r="N1150">
        <v>0</v>
      </c>
    </row>
    <row r="1151" spans="1:14">
      <c r="A1151" t="s">
        <v>6326</v>
      </c>
      <c r="B1151" t="s">
        <v>12750</v>
      </c>
      <c r="C1151" t="s">
        <v>11408</v>
      </c>
      <c r="D1151" t="s">
        <v>11424</v>
      </c>
      <c r="E1151" t="s">
        <v>11401</v>
      </c>
      <c r="F1151" t="s">
        <v>25</v>
      </c>
      <c r="G1151" t="s">
        <v>1296</v>
      </c>
      <c r="H1151" t="s">
        <v>11420</v>
      </c>
      <c r="I1151">
        <v>12151.19</v>
      </c>
      <c r="J1151">
        <v>10</v>
      </c>
      <c r="K1151" t="s">
        <v>53</v>
      </c>
      <c r="L1151" t="s">
        <v>11422</v>
      </c>
      <c r="M1151">
        <v>36</v>
      </c>
      <c r="N1151">
        <v>1</v>
      </c>
    </row>
    <row r="1152" spans="1:14">
      <c r="A1152" t="s">
        <v>2643</v>
      </c>
      <c r="B1152" t="s">
        <v>12751</v>
      </c>
      <c r="C1152" t="s">
        <v>11412</v>
      </c>
      <c r="D1152" t="s">
        <v>11400</v>
      </c>
      <c r="E1152" t="s">
        <v>11401</v>
      </c>
      <c r="F1152" t="s">
        <v>100</v>
      </c>
      <c r="G1152" t="s">
        <v>7832</v>
      </c>
      <c r="H1152" t="s">
        <v>11402</v>
      </c>
      <c r="I1152">
        <v>11733.13</v>
      </c>
      <c r="K1152" t="s">
        <v>53</v>
      </c>
      <c r="L1152" t="s">
        <v>11460</v>
      </c>
      <c r="M1152">
        <v>24</v>
      </c>
      <c r="N1152">
        <v>0</v>
      </c>
    </row>
    <row r="1153" spans="1:14">
      <c r="A1153" t="s">
        <v>5020</v>
      </c>
      <c r="B1153" t="s">
        <v>12752</v>
      </c>
      <c r="C1153" t="s">
        <v>11432</v>
      </c>
      <c r="D1153" t="s">
        <v>11394</v>
      </c>
      <c r="E1153" t="s">
        <v>11395</v>
      </c>
      <c r="F1153" t="s">
        <v>25</v>
      </c>
      <c r="G1153" t="s">
        <v>5164</v>
      </c>
      <c r="H1153" t="s">
        <v>11402</v>
      </c>
      <c r="I1153">
        <v>1101.81</v>
      </c>
      <c r="K1153" t="s">
        <v>19</v>
      </c>
      <c r="L1153" t="s">
        <v>11460</v>
      </c>
      <c r="M1153">
        <v>24</v>
      </c>
      <c r="N1153">
        <v>0</v>
      </c>
    </row>
    <row r="1154" spans="1:14">
      <c r="A1154" t="s">
        <v>8745</v>
      </c>
      <c r="B1154" t="s">
        <v>12753</v>
      </c>
      <c r="C1154" t="s">
        <v>11432</v>
      </c>
      <c r="D1154" t="s">
        <v>11400</v>
      </c>
      <c r="E1154" t="s">
        <v>11413</v>
      </c>
      <c r="F1154" t="s">
        <v>58</v>
      </c>
      <c r="G1154" t="s">
        <v>9385</v>
      </c>
      <c r="H1154" t="s">
        <v>11453</v>
      </c>
      <c r="I1154">
        <v>726.52</v>
      </c>
      <c r="K1154" t="s">
        <v>19</v>
      </c>
      <c r="L1154" t="s">
        <v>11496</v>
      </c>
      <c r="M1154">
        <v>36</v>
      </c>
      <c r="N1154">
        <v>0</v>
      </c>
    </row>
    <row r="1155" spans="1:14">
      <c r="A1155" t="s">
        <v>1051</v>
      </c>
      <c r="B1155" t="s">
        <v>12754</v>
      </c>
      <c r="C1155" t="s">
        <v>11412</v>
      </c>
      <c r="D1155" t="s">
        <v>11394</v>
      </c>
      <c r="E1155" t="s">
        <v>11395</v>
      </c>
      <c r="F1155" t="s">
        <v>42</v>
      </c>
      <c r="G1155" t="s">
        <v>4417</v>
      </c>
      <c r="H1155" t="s">
        <v>11402</v>
      </c>
      <c r="I1155">
        <v>3161.16</v>
      </c>
      <c r="J1155">
        <v>87</v>
      </c>
      <c r="K1155" t="s">
        <v>19</v>
      </c>
      <c r="L1155" t="s">
        <v>11427</v>
      </c>
      <c r="M1155">
        <v>36</v>
      </c>
      <c r="N1155">
        <v>0</v>
      </c>
    </row>
    <row r="1156" spans="1:14">
      <c r="A1156" t="s">
        <v>3471</v>
      </c>
      <c r="B1156" t="s">
        <v>12755</v>
      </c>
      <c r="C1156" t="s">
        <v>11408</v>
      </c>
      <c r="D1156" t="s">
        <v>11400</v>
      </c>
      <c r="E1156" t="s">
        <v>11413</v>
      </c>
      <c r="F1156" t="s">
        <v>33</v>
      </c>
      <c r="G1156" t="s">
        <v>288</v>
      </c>
      <c r="H1156" t="s">
        <v>11402</v>
      </c>
      <c r="I1156">
        <v>247.71</v>
      </c>
      <c r="J1156">
        <v>85</v>
      </c>
      <c r="K1156" t="s">
        <v>19</v>
      </c>
      <c r="L1156" t="s">
        <v>11397</v>
      </c>
      <c r="M1156">
        <v>12</v>
      </c>
      <c r="N1156">
        <v>0</v>
      </c>
    </row>
    <row r="1157" spans="1:14">
      <c r="A1157" t="s">
        <v>2737</v>
      </c>
      <c r="B1157" t="s">
        <v>12756</v>
      </c>
      <c r="C1157" t="s">
        <v>11429</v>
      </c>
      <c r="D1157" t="s">
        <v>11409</v>
      </c>
      <c r="E1157" t="s">
        <v>11395</v>
      </c>
      <c r="F1157" t="s">
        <v>100</v>
      </c>
      <c r="G1157" t="s">
        <v>2169</v>
      </c>
      <c r="H1157" t="s">
        <v>11420</v>
      </c>
      <c r="I1157">
        <v>3646.62</v>
      </c>
      <c r="J1157">
        <v>90</v>
      </c>
      <c r="K1157" t="s">
        <v>19</v>
      </c>
      <c r="L1157" t="s">
        <v>11427</v>
      </c>
      <c r="M1157">
        <v>12</v>
      </c>
      <c r="N1157">
        <v>1</v>
      </c>
    </row>
    <row r="1158" spans="1:14">
      <c r="A1158" t="s">
        <v>1987</v>
      </c>
      <c r="B1158" t="s">
        <v>12757</v>
      </c>
      <c r="C1158" t="s">
        <v>11405</v>
      </c>
      <c r="D1158" t="s">
        <v>11424</v>
      </c>
      <c r="E1158" t="s">
        <v>11395</v>
      </c>
      <c r="F1158" t="s">
        <v>33</v>
      </c>
      <c r="G1158" t="s">
        <v>2659</v>
      </c>
      <c r="H1158" t="s">
        <v>11420</v>
      </c>
      <c r="I1158">
        <v>1183.93</v>
      </c>
      <c r="J1158">
        <v>85</v>
      </c>
      <c r="K1158" t="s">
        <v>53</v>
      </c>
      <c r="L1158" t="s">
        <v>11435</v>
      </c>
      <c r="M1158">
        <v>12</v>
      </c>
      <c r="N1158">
        <v>1</v>
      </c>
    </row>
    <row r="1159" spans="1:14">
      <c r="A1159" t="s">
        <v>4362</v>
      </c>
      <c r="B1159" t="s">
        <v>12758</v>
      </c>
      <c r="C1159" t="s">
        <v>11412</v>
      </c>
      <c r="D1159" t="s">
        <v>11409</v>
      </c>
      <c r="E1159" t="s">
        <v>11395</v>
      </c>
      <c r="F1159" t="s">
        <v>33</v>
      </c>
      <c r="G1159" t="s">
        <v>3124</v>
      </c>
      <c r="H1159" t="s">
        <v>11453</v>
      </c>
      <c r="I1159">
        <v>2638.64</v>
      </c>
      <c r="K1159" t="s">
        <v>53</v>
      </c>
      <c r="L1159" t="s">
        <v>11427</v>
      </c>
      <c r="M1159">
        <v>24</v>
      </c>
      <c r="N1159">
        <v>0</v>
      </c>
    </row>
    <row r="1160" spans="1:14">
      <c r="A1160" t="s">
        <v>10773</v>
      </c>
      <c r="B1160" t="s">
        <v>12759</v>
      </c>
      <c r="C1160" t="s">
        <v>11405</v>
      </c>
      <c r="D1160" t="s">
        <v>11409</v>
      </c>
      <c r="E1160" t="s">
        <v>11413</v>
      </c>
      <c r="F1160" t="s">
        <v>33</v>
      </c>
      <c r="G1160" t="s">
        <v>2195</v>
      </c>
      <c r="H1160" t="s">
        <v>11396</v>
      </c>
      <c r="I1160">
        <v>708.16</v>
      </c>
      <c r="J1160">
        <v>41</v>
      </c>
      <c r="K1160" t="s">
        <v>19</v>
      </c>
      <c r="L1160" t="s">
        <v>11414</v>
      </c>
      <c r="M1160">
        <v>36</v>
      </c>
      <c r="N1160">
        <v>1</v>
      </c>
    </row>
    <row r="1161" spans="1:14">
      <c r="A1161" t="s">
        <v>8348</v>
      </c>
      <c r="B1161" t="s">
        <v>12760</v>
      </c>
      <c r="C1161" t="s">
        <v>11405</v>
      </c>
      <c r="D1161" t="s">
        <v>11416</v>
      </c>
      <c r="E1161" t="s">
        <v>11401</v>
      </c>
      <c r="F1161" t="s">
        <v>33</v>
      </c>
      <c r="G1161" t="s">
        <v>3762</v>
      </c>
      <c r="H1161" t="s">
        <v>11396</v>
      </c>
      <c r="I1161">
        <v>16013.59</v>
      </c>
      <c r="K1161" t="s">
        <v>53</v>
      </c>
      <c r="L1161" t="s">
        <v>11487</v>
      </c>
      <c r="M1161">
        <v>24</v>
      </c>
      <c r="N1161">
        <v>1</v>
      </c>
    </row>
    <row r="1162" spans="1:14">
      <c r="A1162" t="s">
        <v>8129</v>
      </c>
      <c r="B1162" t="s">
        <v>12761</v>
      </c>
      <c r="C1162" t="s">
        <v>11399</v>
      </c>
      <c r="D1162" t="s">
        <v>11409</v>
      </c>
      <c r="E1162" t="s">
        <v>11395</v>
      </c>
      <c r="F1162" t="s">
        <v>42</v>
      </c>
      <c r="G1162" t="s">
        <v>4328</v>
      </c>
      <c r="H1162" t="s">
        <v>11453</v>
      </c>
      <c r="I1162">
        <v>990.7</v>
      </c>
      <c r="J1162">
        <v>58</v>
      </c>
      <c r="K1162" t="s">
        <v>53</v>
      </c>
      <c r="L1162" t="s">
        <v>11441</v>
      </c>
      <c r="M1162">
        <v>12</v>
      </c>
      <c r="N1162">
        <v>0</v>
      </c>
    </row>
    <row r="1163" spans="1:14">
      <c r="A1163" t="s">
        <v>4473</v>
      </c>
      <c r="B1163" t="s">
        <v>12762</v>
      </c>
      <c r="C1163" t="s">
        <v>11393</v>
      </c>
      <c r="D1163" t="s">
        <v>11424</v>
      </c>
      <c r="E1163" t="s">
        <v>11395</v>
      </c>
      <c r="F1163" t="s">
        <v>25</v>
      </c>
      <c r="G1163" t="s">
        <v>4557</v>
      </c>
      <c r="H1163" t="s">
        <v>11402</v>
      </c>
      <c r="I1163">
        <v>3314.22</v>
      </c>
      <c r="K1163" t="s">
        <v>19</v>
      </c>
      <c r="L1163" t="s">
        <v>11397</v>
      </c>
      <c r="M1163">
        <v>24</v>
      </c>
      <c r="N1163">
        <v>0</v>
      </c>
    </row>
    <row r="1164" spans="1:14">
      <c r="A1164" t="s">
        <v>697</v>
      </c>
      <c r="B1164" t="s">
        <v>12763</v>
      </c>
      <c r="C1164" t="s">
        <v>11419</v>
      </c>
      <c r="D1164" t="s">
        <v>11416</v>
      </c>
      <c r="E1164" t="s">
        <v>11413</v>
      </c>
      <c r="F1164" t="s">
        <v>25</v>
      </c>
      <c r="G1164" t="s">
        <v>3354</v>
      </c>
      <c r="H1164" t="s">
        <v>11402</v>
      </c>
      <c r="I1164">
        <v>212.32</v>
      </c>
      <c r="J1164">
        <v>28</v>
      </c>
      <c r="K1164" t="s">
        <v>19</v>
      </c>
      <c r="L1164" t="s">
        <v>11427</v>
      </c>
      <c r="M1164">
        <v>12</v>
      </c>
      <c r="N1164">
        <v>0</v>
      </c>
    </row>
    <row r="1165" spans="1:14">
      <c r="A1165" t="s">
        <v>9780</v>
      </c>
      <c r="B1165" t="s">
        <v>12764</v>
      </c>
      <c r="C1165" t="s">
        <v>11432</v>
      </c>
      <c r="D1165" t="s">
        <v>11416</v>
      </c>
      <c r="E1165" t="s">
        <v>11395</v>
      </c>
      <c r="F1165" t="s">
        <v>100</v>
      </c>
      <c r="G1165" t="s">
        <v>32</v>
      </c>
      <c r="H1165" t="s">
        <v>11402</v>
      </c>
      <c r="I1165">
        <v>1656.56</v>
      </c>
      <c r="J1165">
        <v>47</v>
      </c>
      <c r="K1165" t="s">
        <v>53</v>
      </c>
      <c r="L1165" t="s">
        <v>11487</v>
      </c>
      <c r="M1165">
        <v>36</v>
      </c>
      <c r="N1165">
        <v>0</v>
      </c>
    </row>
    <row r="1166" spans="1:14">
      <c r="A1166" t="s">
        <v>5131</v>
      </c>
      <c r="B1166" t="s">
        <v>12765</v>
      </c>
      <c r="C1166" t="s">
        <v>11408</v>
      </c>
      <c r="D1166" t="s">
        <v>11409</v>
      </c>
      <c r="E1166" t="s">
        <v>11413</v>
      </c>
      <c r="F1166" t="s">
        <v>58</v>
      </c>
      <c r="G1166" t="s">
        <v>4482</v>
      </c>
      <c r="H1166" t="s">
        <v>11453</v>
      </c>
      <c r="I1166">
        <v>268.86</v>
      </c>
      <c r="J1166">
        <v>36</v>
      </c>
      <c r="K1166" t="s">
        <v>19</v>
      </c>
      <c r="L1166" t="s">
        <v>11425</v>
      </c>
      <c r="M1166">
        <v>36</v>
      </c>
      <c r="N1166">
        <v>0</v>
      </c>
    </row>
    <row r="1167" spans="1:14">
      <c r="A1167" t="s">
        <v>10388</v>
      </c>
      <c r="B1167" t="s">
        <v>12766</v>
      </c>
      <c r="C1167" t="s">
        <v>11439</v>
      </c>
      <c r="D1167" t="s">
        <v>11416</v>
      </c>
      <c r="E1167" t="s">
        <v>11401</v>
      </c>
      <c r="F1167" t="s">
        <v>42</v>
      </c>
      <c r="G1167" t="s">
        <v>5099</v>
      </c>
      <c r="H1167" t="s">
        <v>11402</v>
      </c>
      <c r="I1167">
        <v>4273.9799999999996</v>
      </c>
      <c r="J1167">
        <v>98</v>
      </c>
      <c r="K1167" t="s">
        <v>53</v>
      </c>
      <c r="L1167" t="s">
        <v>11410</v>
      </c>
      <c r="M1167">
        <v>12</v>
      </c>
      <c r="N1167">
        <v>0</v>
      </c>
    </row>
    <row r="1168" spans="1:14">
      <c r="A1168" t="s">
        <v>5764</v>
      </c>
      <c r="B1168" t="s">
        <v>12767</v>
      </c>
      <c r="C1168" t="s">
        <v>11393</v>
      </c>
      <c r="D1168" t="s">
        <v>11394</v>
      </c>
      <c r="E1168" t="s">
        <v>11395</v>
      </c>
      <c r="F1168" t="s">
        <v>25</v>
      </c>
      <c r="G1168" t="s">
        <v>1044</v>
      </c>
      <c r="H1168" t="s">
        <v>11402</v>
      </c>
      <c r="I1168">
        <v>3374.7</v>
      </c>
      <c r="J1168">
        <v>75</v>
      </c>
      <c r="K1168" t="s">
        <v>19</v>
      </c>
      <c r="L1168" t="s">
        <v>11397</v>
      </c>
      <c r="M1168">
        <v>12</v>
      </c>
      <c r="N1168">
        <v>0</v>
      </c>
    </row>
    <row r="1169" spans="1:14">
      <c r="A1169" t="s">
        <v>12768</v>
      </c>
      <c r="B1169" t="s">
        <v>12769</v>
      </c>
      <c r="C1169" t="s">
        <v>11429</v>
      </c>
      <c r="D1169" t="s">
        <v>11416</v>
      </c>
      <c r="E1169" t="s">
        <v>11395</v>
      </c>
      <c r="F1169" t="s">
        <v>33</v>
      </c>
      <c r="G1169" t="s">
        <v>12770</v>
      </c>
      <c r="H1169" t="s">
        <v>11402</v>
      </c>
      <c r="I1169">
        <v>2308.4299999999998</v>
      </c>
      <c r="J1169">
        <v>30</v>
      </c>
      <c r="K1169" t="s">
        <v>19</v>
      </c>
      <c r="L1169" t="s">
        <v>11435</v>
      </c>
      <c r="M1169">
        <v>24</v>
      </c>
      <c r="N1169">
        <v>0</v>
      </c>
    </row>
    <row r="1170" spans="1:14">
      <c r="A1170" t="s">
        <v>2928</v>
      </c>
      <c r="B1170" t="s">
        <v>12389</v>
      </c>
      <c r="C1170" t="s">
        <v>11399</v>
      </c>
      <c r="D1170" t="s">
        <v>11394</v>
      </c>
      <c r="E1170" t="s">
        <v>11401</v>
      </c>
      <c r="F1170" t="s">
        <v>58</v>
      </c>
      <c r="G1170" t="s">
        <v>870</v>
      </c>
      <c r="H1170" t="s">
        <v>11402</v>
      </c>
      <c r="I1170">
        <v>16131.72</v>
      </c>
      <c r="J1170">
        <v>26</v>
      </c>
      <c r="K1170" t="s">
        <v>37</v>
      </c>
      <c r="L1170" t="s">
        <v>11466</v>
      </c>
      <c r="M1170">
        <v>36</v>
      </c>
      <c r="N1170">
        <v>0</v>
      </c>
    </row>
    <row r="1171" spans="1:14">
      <c r="A1171" t="s">
        <v>6025</v>
      </c>
      <c r="B1171" t="s">
        <v>12771</v>
      </c>
      <c r="C1171" t="s">
        <v>11439</v>
      </c>
      <c r="D1171" t="s">
        <v>11409</v>
      </c>
      <c r="E1171" t="s">
        <v>11395</v>
      </c>
      <c r="F1171" t="s">
        <v>33</v>
      </c>
      <c r="G1171" t="s">
        <v>3880</v>
      </c>
      <c r="H1171" t="s">
        <v>11402</v>
      </c>
      <c r="I1171">
        <v>1109.94</v>
      </c>
      <c r="K1171" t="s">
        <v>19</v>
      </c>
      <c r="L1171" t="s">
        <v>11466</v>
      </c>
      <c r="M1171">
        <v>24</v>
      </c>
      <c r="N1171">
        <v>0</v>
      </c>
    </row>
    <row r="1172" spans="1:14">
      <c r="A1172" t="s">
        <v>8515</v>
      </c>
      <c r="B1172" t="s">
        <v>12772</v>
      </c>
      <c r="C1172" t="s">
        <v>11419</v>
      </c>
      <c r="D1172" t="s">
        <v>11416</v>
      </c>
      <c r="E1172" t="s">
        <v>11395</v>
      </c>
      <c r="F1172" t="s">
        <v>58</v>
      </c>
      <c r="G1172" t="s">
        <v>3405</v>
      </c>
      <c r="H1172" t="s">
        <v>11420</v>
      </c>
      <c r="I1172">
        <v>1099.23</v>
      </c>
      <c r="J1172">
        <v>32</v>
      </c>
      <c r="K1172" t="s">
        <v>53</v>
      </c>
      <c r="L1172" t="s">
        <v>11460</v>
      </c>
      <c r="M1172">
        <v>24</v>
      </c>
      <c r="N1172">
        <v>1</v>
      </c>
    </row>
    <row r="1173" spans="1:14">
      <c r="A1173" t="s">
        <v>2365</v>
      </c>
      <c r="B1173" t="s">
        <v>12773</v>
      </c>
      <c r="C1173" t="s">
        <v>11439</v>
      </c>
      <c r="D1173" t="s">
        <v>11416</v>
      </c>
      <c r="E1173" t="s">
        <v>11401</v>
      </c>
      <c r="F1173" t="s">
        <v>58</v>
      </c>
      <c r="G1173" t="s">
        <v>209</v>
      </c>
      <c r="H1173" t="s">
        <v>11396</v>
      </c>
      <c r="I1173">
        <v>7029.02</v>
      </c>
      <c r="J1173">
        <v>52</v>
      </c>
      <c r="K1173" t="s">
        <v>37</v>
      </c>
      <c r="L1173" t="s">
        <v>11417</v>
      </c>
      <c r="M1173">
        <v>36</v>
      </c>
      <c r="N1173">
        <v>1</v>
      </c>
    </row>
    <row r="1174" spans="1:14">
      <c r="A1174" t="s">
        <v>4552</v>
      </c>
      <c r="B1174" t="s">
        <v>12774</v>
      </c>
      <c r="C1174" t="s">
        <v>11429</v>
      </c>
      <c r="D1174" t="s">
        <v>11424</v>
      </c>
      <c r="E1174" t="s">
        <v>11395</v>
      </c>
      <c r="F1174" t="s">
        <v>58</v>
      </c>
      <c r="G1174" t="s">
        <v>1397</v>
      </c>
      <c r="H1174" t="s">
        <v>11453</v>
      </c>
      <c r="I1174">
        <v>3210.65</v>
      </c>
      <c r="J1174">
        <v>71</v>
      </c>
      <c r="K1174" t="s">
        <v>53</v>
      </c>
      <c r="L1174" t="s">
        <v>11466</v>
      </c>
      <c r="M1174">
        <v>36</v>
      </c>
      <c r="N1174">
        <v>0</v>
      </c>
    </row>
    <row r="1175" spans="1:14">
      <c r="A1175" t="s">
        <v>1744</v>
      </c>
      <c r="B1175" t="s">
        <v>12775</v>
      </c>
      <c r="C1175" t="s">
        <v>11408</v>
      </c>
      <c r="D1175" t="s">
        <v>11416</v>
      </c>
      <c r="E1175" t="s">
        <v>11395</v>
      </c>
      <c r="F1175" t="s">
        <v>33</v>
      </c>
      <c r="G1175" t="s">
        <v>6738</v>
      </c>
      <c r="H1175" t="s">
        <v>11396</v>
      </c>
      <c r="I1175">
        <v>3143.81</v>
      </c>
      <c r="J1175">
        <v>25</v>
      </c>
      <c r="K1175" t="s">
        <v>53</v>
      </c>
      <c r="L1175" t="s">
        <v>11444</v>
      </c>
      <c r="M1175">
        <v>24</v>
      </c>
      <c r="N1175">
        <v>1</v>
      </c>
    </row>
    <row r="1176" spans="1:14">
      <c r="A1176" t="s">
        <v>5992</v>
      </c>
      <c r="B1176" t="s">
        <v>12776</v>
      </c>
      <c r="C1176" t="s">
        <v>11419</v>
      </c>
      <c r="D1176" t="s">
        <v>11416</v>
      </c>
      <c r="E1176" t="s">
        <v>11401</v>
      </c>
      <c r="F1176" t="s">
        <v>100</v>
      </c>
      <c r="G1176" t="s">
        <v>12777</v>
      </c>
      <c r="H1176" t="s">
        <v>11420</v>
      </c>
      <c r="I1176">
        <v>14136.87</v>
      </c>
      <c r="J1176">
        <v>46</v>
      </c>
      <c r="K1176" t="s">
        <v>53</v>
      </c>
      <c r="L1176" t="s">
        <v>11441</v>
      </c>
      <c r="M1176">
        <v>12</v>
      </c>
      <c r="N1176">
        <v>1</v>
      </c>
    </row>
    <row r="1177" spans="1:14">
      <c r="A1177" t="s">
        <v>4053</v>
      </c>
      <c r="B1177" t="s">
        <v>12778</v>
      </c>
      <c r="C1177" t="s">
        <v>11393</v>
      </c>
      <c r="D1177" t="s">
        <v>11409</v>
      </c>
      <c r="E1177" t="s">
        <v>11413</v>
      </c>
      <c r="F1177" t="s">
        <v>42</v>
      </c>
      <c r="G1177" t="s">
        <v>1788</v>
      </c>
      <c r="H1177" t="s">
        <v>11402</v>
      </c>
      <c r="I1177">
        <v>222.57</v>
      </c>
      <c r="K1177" t="s">
        <v>19</v>
      </c>
      <c r="L1177" t="s">
        <v>11437</v>
      </c>
      <c r="M1177">
        <v>12</v>
      </c>
      <c r="N1177">
        <v>0</v>
      </c>
    </row>
    <row r="1178" spans="1:14">
      <c r="A1178" t="s">
        <v>3958</v>
      </c>
      <c r="B1178" t="s">
        <v>12779</v>
      </c>
      <c r="C1178" t="s">
        <v>11412</v>
      </c>
      <c r="D1178" t="s">
        <v>11409</v>
      </c>
      <c r="E1178" t="s">
        <v>11401</v>
      </c>
      <c r="F1178" t="s">
        <v>33</v>
      </c>
      <c r="G1178" t="s">
        <v>594</v>
      </c>
      <c r="H1178" t="s">
        <v>11402</v>
      </c>
      <c r="I1178">
        <v>11283.67</v>
      </c>
      <c r="J1178">
        <v>71</v>
      </c>
      <c r="K1178" t="s">
        <v>53</v>
      </c>
      <c r="L1178" t="s">
        <v>11406</v>
      </c>
      <c r="M1178">
        <v>12</v>
      </c>
      <c r="N1178">
        <v>0</v>
      </c>
    </row>
    <row r="1179" spans="1:14">
      <c r="A1179" t="s">
        <v>7640</v>
      </c>
      <c r="B1179" t="s">
        <v>12780</v>
      </c>
      <c r="C1179" t="s">
        <v>11429</v>
      </c>
      <c r="D1179" t="s">
        <v>11400</v>
      </c>
      <c r="E1179" t="s">
        <v>11395</v>
      </c>
      <c r="F1179" t="s">
        <v>100</v>
      </c>
      <c r="G1179" t="s">
        <v>5288</v>
      </c>
      <c r="H1179" t="s">
        <v>11402</v>
      </c>
      <c r="I1179">
        <v>2755.04</v>
      </c>
      <c r="J1179">
        <v>56</v>
      </c>
      <c r="K1179" t="s">
        <v>19</v>
      </c>
      <c r="L1179" t="s">
        <v>11437</v>
      </c>
      <c r="M1179">
        <v>36</v>
      </c>
      <c r="N1179">
        <v>0</v>
      </c>
    </row>
    <row r="1180" spans="1:14">
      <c r="A1180" t="s">
        <v>4612</v>
      </c>
      <c r="B1180" t="s">
        <v>12781</v>
      </c>
      <c r="C1180" t="s">
        <v>11399</v>
      </c>
      <c r="D1180" t="s">
        <v>11416</v>
      </c>
      <c r="E1180" t="s">
        <v>11413</v>
      </c>
      <c r="F1180" t="s">
        <v>42</v>
      </c>
      <c r="G1180" t="s">
        <v>269</v>
      </c>
      <c r="H1180" t="s">
        <v>11402</v>
      </c>
      <c r="I1180">
        <v>749.07</v>
      </c>
      <c r="K1180" t="s">
        <v>19</v>
      </c>
      <c r="L1180" t="s">
        <v>11460</v>
      </c>
      <c r="M1180">
        <v>12</v>
      </c>
      <c r="N1180">
        <v>0</v>
      </c>
    </row>
    <row r="1181" spans="1:14">
      <c r="A1181" t="s">
        <v>3571</v>
      </c>
      <c r="B1181" t="s">
        <v>12782</v>
      </c>
      <c r="C1181" t="s">
        <v>11439</v>
      </c>
      <c r="D1181" t="s">
        <v>11394</v>
      </c>
      <c r="E1181" t="s">
        <v>11395</v>
      </c>
      <c r="F1181" t="s">
        <v>100</v>
      </c>
      <c r="G1181" t="s">
        <v>5461</v>
      </c>
      <c r="H1181" t="s">
        <v>11420</v>
      </c>
      <c r="I1181">
        <v>3079.84</v>
      </c>
      <c r="K1181" t="s">
        <v>53</v>
      </c>
      <c r="L1181" t="s">
        <v>11425</v>
      </c>
      <c r="M1181">
        <v>12</v>
      </c>
      <c r="N1181">
        <v>1</v>
      </c>
    </row>
    <row r="1182" spans="1:14">
      <c r="A1182" t="s">
        <v>4710</v>
      </c>
      <c r="B1182" t="s">
        <v>12783</v>
      </c>
      <c r="C1182" t="s">
        <v>11405</v>
      </c>
      <c r="D1182" t="s">
        <v>11394</v>
      </c>
      <c r="E1182" t="s">
        <v>11413</v>
      </c>
      <c r="F1182" t="s">
        <v>100</v>
      </c>
      <c r="G1182" t="s">
        <v>1969</v>
      </c>
      <c r="H1182" t="s">
        <v>11453</v>
      </c>
      <c r="I1182">
        <v>269.05</v>
      </c>
      <c r="K1182" t="s">
        <v>19</v>
      </c>
      <c r="L1182" t="s">
        <v>11487</v>
      </c>
      <c r="M1182">
        <v>24</v>
      </c>
      <c r="N1182">
        <v>0</v>
      </c>
    </row>
    <row r="1183" spans="1:14">
      <c r="A1183" t="s">
        <v>4351</v>
      </c>
      <c r="B1183" t="s">
        <v>12784</v>
      </c>
      <c r="C1183" t="s">
        <v>11393</v>
      </c>
      <c r="D1183" t="s">
        <v>11416</v>
      </c>
      <c r="E1183" t="s">
        <v>11413</v>
      </c>
      <c r="F1183" t="s">
        <v>58</v>
      </c>
      <c r="G1183" t="s">
        <v>1397</v>
      </c>
      <c r="H1183" t="s">
        <v>11396</v>
      </c>
      <c r="I1183">
        <v>197.8</v>
      </c>
      <c r="J1183">
        <v>28</v>
      </c>
      <c r="K1183" t="s">
        <v>19</v>
      </c>
      <c r="L1183" t="s">
        <v>11414</v>
      </c>
      <c r="M1183">
        <v>12</v>
      </c>
      <c r="N1183">
        <v>1</v>
      </c>
    </row>
    <row r="1184" spans="1:14">
      <c r="A1184" t="s">
        <v>1804</v>
      </c>
      <c r="B1184" t="s">
        <v>12785</v>
      </c>
      <c r="C1184" t="s">
        <v>11412</v>
      </c>
      <c r="D1184" t="s">
        <v>11409</v>
      </c>
      <c r="E1184" t="s">
        <v>11401</v>
      </c>
      <c r="F1184" t="s">
        <v>100</v>
      </c>
      <c r="G1184" t="s">
        <v>5045</v>
      </c>
      <c r="H1184" t="s">
        <v>11402</v>
      </c>
      <c r="I1184">
        <v>6304.88</v>
      </c>
      <c r="J1184">
        <v>35</v>
      </c>
      <c r="K1184" t="s">
        <v>53</v>
      </c>
      <c r="L1184" t="s">
        <v>11427</v>
      </c>
      <c r="M1184">
        <v>12</v>
      </c>
      <c r="N1184">
        <v>0</v>
      </c>
    </row>
    <row r="1185" spans="1:14">
      <c r="A1185" t="s">
        <v>6517</v>
      </c>
      <c r="B1185" t="s">
        <v>12786</v>
      </c>
      <c r="C1185" t="s">
        <v>11399</v>
      </c>
      <c r="D1185" t="s">
        <v>11394</v>
      </c>
      <c r="E1185" t="s">
        <v>11413</v>
      </c>
      <c r="F1185" t="s">
        <v>58</v>
      </c>
      <c r="G1185" t="s">
        <v>1939</v>
      </c>
      <c r="H1185" t="s">
        <v>11396</v>
      </c>
      <c r="I1185">
        <v>665.58</v>
      </c>
      <c r="K1185" t="s">
        <v>19</v>
      </c>
      <c r="L1185" t="s">
        <v>11430</v>
      </c>
      <c r="M1185">
        <v>12</v>
      </c>
      <c r="N1185">
        <v>1</v>
      </c>
    </row>
    <row r="1186" spans="1:14">
      <c r="A1186" t="s">
        <v>4188</v>
      </c>
      <c r="B1186" t="s">
        <v>12787</v>
      </c>
      <c r="C1186" t="s">
        <v>11439</v>
      </c>
      <c r="D1186" t="s">
        <v>11424</v>
      </c>
      <c r="E1186" t="s">
        <v>11401</v>
      </c>
      <c r="F1186" t="s">
        <v>58</v>
      </c>
      <c r="G1186" t="s">
        <v>7624</v>
      </c>
      <c r="H1186" t="s">
        <v>11453</v>
      </c>
      <c r="I1186">
        <v>4361.78</v>
      </c>
      <c r="K1186" t="s">
        <v>53</v>
      </c>
      <c r="L1186" t="s">
        <v>11403</v>
      </c>
      <c r="M1186">
        <v>36</v>
      </c>
      <c r="N1186">
        <v>0</v>
      </c>
    </row>
    <row r="1187" spans="1:14">
      <c r="A1187" t="s">
        <v>3953</v>
      </c>
      <c r="B1187" t="s">
        <v>12788</v>
      </c>
      <c r="C1187" t="s">
        <v>11439</v>
      </c>
      <c r="D1187" t="s">
        <v>11424</v>
      </c>
      <c r="E1187" t="s">
        <v>11401</v>
      </c>
      <c r="F1187" t="s">
        <v>25</v>
      </c>
      <c r="G1187" t="s">
        <v>2075</v>
      </c>
      <c r="H1187" t="s">
        <v>11402</v>
      </c>
      <c r="I1187">
        <v>6071.21</v>
      </c>
      <c r="J1187">
        <v>85</v>
      </c>
      <c r="K1187" t="s">
        <v>53</v>
      </c>
      <c r="L1187" t="s">
        <v>11422</v>
      </c>
      <c r="M1187">
        <v>24</v>
      </c>
      <c r="N1187">
        <v>0</v>
      </c>
    </row>
    <row r="1188" spans="1:14">
      <c r="A1188" t="s">
        <v>1724</v>
      </c>
      <c r="B1188" t="s">
        <v>12789</v>
      </c>
      <c r="C1188" t="s">
        <v>11412</v>
      </c>
      <c r="D1188" t="s">
        <v>11416</v>
      </c>
      <c r="E1188" t="s">
        <v>11413</v>
      </c>
      <c r="F1188" t="s">
        <v>33</v>
      </c>
      <c r="G1188" t="s">
        <v>765</v>
      </c>
      <c r="H1188" t="s">
        <v>11402</v>
      </c>
      <c r="I1188">
        <v>651.82000000000005</v>
      </c>
      <c r="J1188">
        <v>40</v>
      </c>
      <c r="K1188" t="s">
        <v>19</v>
      </c>
      <c r="L1188" t="s">
        <v>11414</v>
      </c>
      <c r="M1188">
        <v>24</v>
      </c>
      <c r="N1188">
        <v>0</v>
      </c>
    </row>
    <row r="1189" spans="1:14">
      <c r="A1189" t="s">
        <v>628</v>
      </c>
      <c r="B1189" t="s">
        <v>12790</v>
      </c>
      <c r="C1189" t="s">
        <v>11399</v>
      </c>
      <c r="D1189" t="s">
        <v>11400</v>
      </c>
      <c r="E1189" t="s">
        <v>11413</v>
      </c>
      <c r="F1189" t="s">
        <v>58</v>
      </c>
      <c r="G1189" t="s">
        <v>2924</v>
      </c>
      <c r="H1189" t="s">
        <v>11453</v>
      </c>
      <c r="I1189">
        <v>364.53</v>
      </c>
      <c r="J1189">
        <v>81</v>
      </c>
      <c r="K1189" t="s">
        <v>19</v>
      </c>
      <c r="L1189" t="s">
        <v>11414</v>
      </c>
      <c r="M1189">
        <v>24</v>
      </c>
      <c r="N1189">
        <v>0</v>
      </c>
    </row>
    <row r="1190" spans="1:14">
      <c r="A1190" t="s">
        <v>44</v>
      </c>
      <c r="B1190" t="s">
        <v>12791</v>
      </c>
      <c r="C1190" t="s">
        <v>11432</v>
      </c>
      <c r="D1190" t="s">
        <v>11409</v>
      </c>
      <c r="E1190" t="s">
        <v>11395</v>
      </c>
      <c r="F1190" t="s">
        <v>100</v>
      </c>
      <c r="G1190" t="s">
        <v>1419</v>
      </c>
      <c r="H1190" t="s">
        <v>11402</v>
      </c>
      <c r="I1190">
        <v>1662.11</v>
      </c>
      <c r="J1190">
        <v>29</v>
      </c>
      <c r="K1190" t="s">
        <v>19</v>
      </c>
      <c r="L1190" t="s">
        <v>11460</v>
      </c>
      <c r="M1190">
        <v>24</v>
      </c>
      <c r="N1190">
        <v>0</v>
      </c>
    </row>
    <row r="1191" spans="1:14">
      <c r="A1191" t="s">
        <v>220</v>
      </c>
      <c r="B1191" t="s">
        <v>12792</v>
      </c>
      <c r="C1191" t="s">
        <v>11393</v>
      </c>
      <c r="D1191" t="s">
        <v>11400</v>
      </c>
      <c r="E1191" t="s">
        <v>11395</v>
      </c>
      <c r="F1191" t="s">
        <v>42</v>
      </c>
      <c r="G1191" t="s">
        <v>12793</v>
      </c>
      <c r="H1191" t="s">
        <v>11420</v>
      </c>
      <c r="I1191">
        <v>2800.05</v>
      </c>
      <c r="J1191">
        <v>6</v>
      </c>
      <c r="K1191" t="s">
        <v>53</v>
      </c>
      <c r="L1191" t="s">
        <v>11441</v>
      </c>
      <c r="M1191">
        <v>36</v>
      </c>
      <c r="N1191">
        <v>1</v>
      </c>
    </row>
    <row r="1192" spans="1:14">
      <c r="A1192" t="s">
        <v>4216</v>
      </c>
      <c r="B1192" t="s">
        <v>12794</v>
      </c>
      <c r="C1192" t="s">
        <v>11439</v>
      </c>
      <c r="D1192" t="s">
        <v>11409</v>
      </c>
      <c r="E1192" t="s">
        <v>11413</v>
      </c>
      <c r="F1192" t="s">
        <v>100</v>
      </c>
      <c r="G1192" t="s">
        <v>1179</v>
      </c>
      <c r="H1192" t="s">
        <v>11402</v>
      </c>
      <c r="I1192">
        <v>537.08000000000004</v>
      </c>
      <c r="K1192" t="s">
        <v>19</v>
      </c>
      <c r="L1192" t="s">
        <v>11444</v>
      </c>
      <c r="M1192">
        <v>12</v>
      </c>
      <c r="N1192">
        <v>0</v>
      </c>
    </row>
    <row r="1193" spans="1:14">
      <c r="A1193" t="s">
        <v>7795</v>
      </c>
      <c r="B1193" t="s">
        <v>12795</v>
      </c>
      <c r="C1193" t="s">
        <v>11399</v>
      </c>
      <c r="D1193" t="s">
        <v>11394</v>
      </c>
      <c r="E1193" t="s">
        <v>11395</v>
      </c>
      <c r="F1193" t="s">
        <v>42</v>
      </c>
      <c r="G1193" t="s">
        <v>7642</v>
      </c>
      <c r="H1193" t="s">
        <v>11402</v>
      </c>
      <c r="I1193">
        <v>2578.54</v>
      </c>
      <c r="J1193">
        <v>67</v>
      </c>
      <c r="K1193" t="s">
        <v>19</v>
      </c>
      <c r="L1193" t="s">
        <v>11487</v>
      </c>
      <c r="M1193">
        <v>36</v>
      </c>
      <c r="N1193">
        <v>0</v>
      </c>
    </row>
    <row r="1194" spans="1:14">
      <c r="A1194" t="s">
        <v>8691</v>
      </c>
      <c r="B1194" t="s">
        <v>12796</v>
      </c>
      <c r="C1194" t="s">
        <v>11419</v>
      </c>
      <c r="D1194" t="s">
        <v>11409</v>
      </c>
      <c r="E1194" t="s">
        <v>11401</v>
      </c>
      <c r="F1194" t="s">
        <v>33</v>
      </c>
      <c r="G1194" t="s">
        <v>950</v>
      </c>
      <c r="H1194" t="s">
        <v>11420</v>
      </c>
      <c r="I1194">
        <v>6627.58</v>
      </c>
      <c r="K1194" t="s">
        <v>53</v>
      </c>
      <c r="L1194" t="s">
        <v>11435</v>
      </c>
      <c r="M1194">
        <v>12</v>
      </c>
      <c r="N1194">
        <v>1</v>
      </c>
    </row>
    <row r="1195" spans="1:14">
      <c r="A1195" t="s">
        <v>1092</v>
      </c>
      <c r="B1195" t="s">
        <v>12797</v>
      </c>
      <c r="C1195" t="s">
        <v>11393</v>
      </c>
      <c r="D1195" t="s">
        <v>11409</v>
      </c>
      <c r="E1195" t="s">
        <v>11401</v>
      </c>
      <c r="F1195" t="s">
        <v>100</v>
      </c>
      <c r="G1195" t="s">
        <v>1913</v>
      </c>
      <c r="H1195" t="s">
        <v>11402</v>
      </c>
      <c r="I1195">
        <v>11999.89</v>
      </c>
      <c r="J1195">
        <v>85</v>
      </c>
      <c r="K1195" t="s">
        <v>53</v>
      </c>
      <c r="L1195" t="s">
        <v>11441</v>
      </c>
      <c r="M1195">
        <v>24</v>
      </c>
      <c r="N1195">
        <v>0</v>
      </c>
    </row>
    <row r="1196" spans="1:14">
      <c r="A1196" t="s">
        <v>2861</v>
      </c>
      <c r="B1196" t="s">
        <v>12798</v>
      </c>
      <c r="C1196" t="s">
        <v>11405</v>
      </c>
      <c r="D1196" t="s">
        <v>11409</v>
      </c>
      <c r="E1196" t="s">
        <v>11395</v>
      </c>
      <c r="F1196" t="s">
        <v>33</v>
      </c>
      <c r="G1196" t="s">
        <v>6780</v>
      </c>
      <c r="H1196" t="s">
        <v>11396</v>
      </c>
      <c r="I1196">
        <v>2178.84</v>
      </c>
      <c r="J1196">
        <v>13</v>
      </c>
      <c r="K1196" t="s">
        <v>19</v>
      </c>
      <c r="L1196" t="s">
        <v>11417</v>
      </c>
      <c r="M1196">
        <v>24</v>
      </c>
      <c r="N1196">
        <v>1</v>
      </c>
    </row>
    <row r="1197" spans="1:14">
      <c r="A1197" t="s">
        <v>5530</v>
      </c>
      <c r="B1197" t="s">
        <v>12799</v>
      </c>
      <c r="C1197" t="s">
        <v>11432</v>
      </c>
      <c r="D1197" t="s">
        <v>11424</v>
      </c>
      <c r="E1197" t="s">
        <v>11413</v>
      </c>
      <c r="F1197" t="s">
        <v>42</v>
      </c>
      <c r="G1197" t="s">
        <v>11136</v>
      </c>
      <c r="H1197" t="s">
        <v>11396</v>
      </c>
      <c r="I1197">
        <v>630.36</v>
      </c>
      <c r="J1197">
        <v>5</v>
      </c>
      <c r="K1197" t="s">
        <v>19</v>
      </c>
      <c r="L1197" t="s">
        <v>11397</v>
      </c>
      <c r="M1197">
        <v>24</v>
      </c>
      <c r="N1197">
        <v>1</v>
      </c>
    </row>
    <row r="1198" spans="1:14">
      <c r="A1198" t="s">
        <v>3890</v>
      </c>
      <c r="B1198" t="s">
        <v>12800</v>
      </c>
      <c r="C1198" t="s">
        <v>11393</v>
      </c>
      <c r="D1198" t="s">
        <v>11424</v>
      </c>
      <c r="E1198" t="s">
        <v>11395</v>
      </c>
      <c r="F1198" t="s">
        <v>33</v>
      </c>
      <c r="G1198" t="s">
        <v>243</v>
      </c>
      <c r="H1198" t="s">
        <v>11420</v>
      </c>
      <c r="I1198">
        <v>2939.73</v>
      </c>
      <c r="J1198">
        <v>60</v>
      </c>
      <c r="K1198" t="s">
        <v>19</v>
      </c>
      <c r="L1198" t="s">
        <v>11487</v>
      </c>
      <c r="M1198">
        <v>24</v>
      </c>
      <c r="N1198">
        <v>1</v>
      </c>
    </row>
    <row r="1199" spans="1:14">
      <c r="A1199" t="s">
        <v>1793</v>
      </c>
      <c r="B1199" t="s">
        <v>12801</v>
      </c>
      <c r="C1199" t="s">
        <v>11439</v>
      </c>
      <c r="D1199" t="s">
        <v>11400</v>
      </c>
      <c r="E1199" t="s">
        <v>11413</v>
      </c>
      <c r="F1199" t="s">
        <v>58</v>
      </c>
      <c r="G1199" t="s">
        <v>2241</v>
      </c>
      <c r="H1199" t="s">
        <v>11402</v>
      </c>
      <c r="I1199">
        <v>269.01</v>
      </c>
      <c r="J1199">
        <v>89</v>
      </c>
      <c r="K1199" t="s">
        <v>19</v>
      </c>
      <c r="L1199" t="s">
        <v>11487</v>
      </c>
      <c r="M1199">
        <v>24</v>
      </c>
      <c r="N1199">
        <v>0</v>
      </c>
    </row>
    <row r="1200" spans="1:14">
      <c r="A1200" t="s">
        <v>2265</v>
      </c>
      <c r="B1200" t="s">
        <v>12802</v>
      </c>
      <c r="C1200" t="s">
        <v>11393</v>
      </c>
      <c r="D1200" t="s">
        <v>11409</v>
      </c>
      <c r="E1200" t="s">
        <v>11413</v>
      </c>
      <c r="F1200" t="s">
        <v>100</v>
      </c>
      <c r="G1200" t="s">
        <v>3593</v>
      </c>
      <c r="H1200" t="s">
        <v>11420</v>
      </c>
      <c r="I1200">
        <v>337.95</v>
      </c>
      <c r="J1200">
        <v>37</v>
      </c>
      <c r="K1200" t="s">
        <v>19</v>
      </c>
      <c r="L1200" t="s">
        <v>11422</v>
      </c>
      <c r="M1200">
        <v>12</v>
      </c>
      <c r="N1200">
        <v>1</v>
      </c>
    </row>
    <row r="1201" spans="1:14">
      <c r="A1201" t="s">
        <v>2639</v>
      </c>
      <c r="B1201" t="s">
        <v>12803</v>
      </c>
      <c r="C1201" t="s">
        <v>11405</v>
      </c>
      <c r="D1201" t="s">
        <v>11416</v>
      </c>
      <c r="E1201" t="s">
        <v>11401</v>
      </c>
      <c r="F1201" t="s">
        <v>25</v>
      </c>
      <c r="G1201" t="s">
        <v>6304</v>
      </c>
      <c r="H1201" t="s">
        <v>11402</v>
      </c>
      <c r="I1201">
        <v>8411.0300000000007</v>
      </c>
      <c r="K1201" t="s">
        <v>37</v>
      </c>
      <c r="L1201" t="s">
        <v>11444</v>
      </c>
      <c r="M1201">
        <v>12</v>
      </c>
      <c r="N1201">
        <v>0</v>
      </c>
    </row>
    <row r="1202" spans="1:14">
      <c r="A1202" t="s">
        <v>2903</v>
      </c>
      <c r="B1202" t="s">
        <v>12804</v>
      </c>
      <c r="C1202" t="s">
        <v>11429</v>
      </c>
      <c r="D1202" t="s">
        <v>11409</v>
      </c>
      <c r="E1202" t="s">
        <v>11413</v>
      </c>
      <c r="F1202" t="s">
        <v>100</v>
      </c>
      <c r="G1202" t="s">
        <v>57</v>
      </c>
      <c r="H1202" t="s">
        <v>11396</v>
      </c>
      <c r="I1202">
        <v>481.06</v>
      </c>
      <c r="J1202">
        <v>77</v>
      </c>
      <c r="K1202" t="s">
        <v>19</v>
      </c>
      <c r="L1202" t="s">
        <v>11417</v>
      </c>
      <c r="M1202">
        <v>36</v>
      </c>
      <c r="N1202">
        <v>1</v>
      </c>
    </row>
    <row r="1203" spans="1:14">
      <c r="A1203" t="s">
        <v>4713</v>
      </c>
      <c r="B1203" t="s">
        <v>12805</v>
      </c>
      <c r="C1203" t="s">
        <v>11419</v>
      </c>
      <c r="D1203" t="s">
        <v>11416</v>
      </c>
      <c r="E1203" t="s">
        <v>11395</v>
      </c>
      <c r="F1203" t="s">
        <v>33</v>
      </c>
      <c r="G1203" t="s">
        <v>1062</v>
      </c>
      <c r="H1203" t="s">
        <v>11453</v>
      </c>
      <c r="I1203">
        <v>925.48</v>
      </c>
      <c r="J1203">
        <v>52</v>
      </c>
      <c r="K1203" t="s">
        <v>53</v>
      </c>
      <c r="L1203" t="s">
        <v>11417</v>
      </c>
      <c r="M1203">
        <v>36</v>
      </c>
      <c r="N1203">
        <v>0</v>
      </c>
    </row>
    <row r="1204" spans="1:14">
      <c r="A1204" t="s">
        <v>1168</v>
      </c>
      <c r="B1204" t="s">
        <v>12806</v>
      </c>
      <c r="C1204" t="s">
        <v>11419</v>
      </c>
      <c r="D1204" t="s">
        <v>11424</v>
      </c>
      <c r="E1204" t="s">
        <v>11395</v>
      </c>
      <c r="F1204" t="s">
        <v>42</v>
      </c>
      <c r="G1204" t="s">
        <v>1598</v>
      </c>
      <c r="H1204" t="s">
        <v>11402</v>
      </c>
      <c r="I1204">
        <v>2103.0300000000002</v>
      </c>
      <c r="J1204">
        <v>70</v>
      </c>
      <c r="K1204" t="s">
        <v>53</v>
      </c>
      <c r="L1204" t="s">
        <v>11427</v>
      </c>
      <c r="M1204">
        <v>12</v>
      </c>
      <c r="N1204">
        <v>0</v>
      </c>
    </row>
    <row r="1205" spans="1:14">
      <c r="A1205" t="s">
        <v>240</v>
      </c>
      <c r="B1205" t="s">
        <v>12807</v>
      </c>
      <c r="C1205" t="s">
        <v>11399</v>
      </c>
      <c r="D1205" t="s">
        <v>11394</v>
      </c>
      <c r="E1205" t="s">
        <v>11395</v>
      </c>
      <c r="F1205" t="s">
        <v>100</v>
      </c>
      <c r="G1205" t="s">
        <v>3119</v>
      </c>
      <c r="H1205" t="s">
        <v>11402</v>
      </c>
      <c r="I1205">
        <v>2559.17</v>
      </c>
      <c r="J1205">
        <v>76</v>
      </c>
      <c r="K1205" t="s">
        <v>53</v>
      </c>
      <c r="L1205" t="s">
        <v>11435</v>
      </c>
      <c r="M1205">
        <v>36</v>
      </c>
      <c r="N1205">
        <v>0</v>
      </c>
    </row>
    <row r="1206" spans="1:14">
      <c r="A1206" t="s">
        <v>7316</v>
      </c>
      <c r="B1206" t="s">
        <v>12808</v>
      </c>
      <c r="C1206" t="s">
        <v>11419</v>
      </c>
      <c r="D1206" t="s">
        <v>11409</v>
      </c>
      <c r="E1206" t="s">
        <v>11395</v>
      </c>
      <c r="F1206" t="s">
        <v>25</v>
      </c>
      <c r="G1206" t="s">
        <v>3723</v>
      </c>
      <c r="H1206" t="s">
        <v>11453</v>
      </c>
      <c r="I1206">
        <v>1183.04</v>
      </c>
      <c r="J1206">
        <v>92</v>
      </c>
      <c r="K1206" t="s">
        <v>53</v>
      </c>
      <c r="L1206" t="s">
        <v>11437</v>
      </c>
      <c r="M1206">
        <v>24</v>
      </c>
      <c r="N1206">
        <v>0</v>
      </c>
    </row>
    <row r="1207" spans="1:14">
      <c r="A1207" t="s">
        <v>1210</v>
      </c>
      <c r="B1207" t="s">
        <v>12809</v>
      </c>
      <c r="C1207" t="s">
        <v>11434</v>
      </c>
      <c r="D1207" t="s">
        <v>11416</v>
      </c>
      <c r="E1207" t="s">
        <v>11395</v>
      </c>
      <c r="F1207" t="s">
        <v>58</v>
      </c>
      <c r="G1207" t="s">
        <v>6559</v>
      </c>
      <c r="H1207" t="s">
        <v>11402</v>
      </c>
      <c r="I1207">
        <v>1194.1600000000001</v>
      </c>
      <c r="J1207">
        <v>67</v>
      </c>
      <c r="K1207" t="s">
        <v>19</v>
      </c>
      <c r="L1207" t="s">
        <v>11466</v>
      </c>
      <c r="M1207">
        <v>36</v>
      </c>
      <c r="N1207">
        <v>0</v>
      </c>
    </row>
    <row r="1208" spans="1:14">
      <c r="A1208" t="s">
        <v>665</v>
      </c>
      <c r="B1208" t="s">
        <v>12810</v>
      </c>
      <c r="C1208" t="s">
        <v>11405</v>
      </c>
      <c r="D1208" t="s">
        <v>11409</v>
      </c>
      <c r="E1208" t="s">
        <v>11395</v>
      </c>
      <c r="F1208" t="s">
        <v>100</v>
      </c>
      <c r="G1208" t="s">
        <v>2913</v>
      </c>
      <c r="H1208" t="s">
        <v>11402</v>
      </c>
      <c r="I1208">
        <v>1245.74</v>
      </c>
      <c r="J1208">
        <v>52</v>
      </c>
      <c r="K1208" t="s">
        <v>53</v>
      </c>
      <c r="L1208" t="s">
        <v>11437</v>
      </c>
      <c r="M1208">
        <v>36</v>
      </c>
      <c r="N1208">
        <v>0</v>
      </c>
    </row>
    <row r="1209" spans="1:14">
      <c r="A1209" t="s">
        <v>3084</v>
      </c>
      <c r="B1209" t="s">
        <v>11691</v>
      </c>
      <c r="C1209" t="s">
        <v>11393</v>
      </c>
      <c r="D1209" t="s">
        <v>11394</v>
      </c>
      <c r="E1209" t="s">
        <v>11395</v>
      </c>
      <c r="F1209" t="s">
        <v>33</v>
      </c>
      <c r="G1209" t="s">
        <v>128</v>
      </c>
      <c r="H1209" t="s">
        <v>11402</v>
      </c>
      <c r="I1209">
        <v>1045.58</v>
      </c>
      <c r="J1209">
        <v>32</v>
      </c>
      <c r="K1209" t="s">
        <v>19</v>
      </c>
      <c r="L1209" t="s">
        <v>11444</v>
      </c>
      <c r="M1209">
        <v>36</v>
      </c>
      <c r="N1209">
        <v>0</v>
      </c>
    </row>
    <row r="1210" spans="1:14">
      <c r="A1210" t="s">
        <v>1542</v>
      </c>
      <c r="B1210" t="s">
        <v>12811</v>
      </c>
      <c r="C1210" t="s">
        <v>11399</v>
      </c>
      <c r="D1210" t="s">
        <v>11424</v>
      </c>
      <c r="E1210" t="s">
        <v>11401</v>
      </c>
      <c r="F1210" t="s">
        <v>58</v>
      </c>
      <c r="G1210" t="s">
        <v>1853</v>
      </c>
      <c r="H1210" t="s">
        <v>11402</v>
      </c>
      <c r="I1210">
        <v>17098.29</v>
      </c>
      <c r="K1210" t="s">
        <v>37</v>
      </c>
      <c r="L1210" t="s">
        <v>11414</v>
      </c>
      <c r="M1210">
        <v>36</v>
      </c>
      <c r="N1210">
        <v>0</v>
      </c>
    </row>
    <row r="1211" spans="1:14">
      <c r="A1211" t="s">
        <v>3843</v>
      </c>
      <c r="B1211" t="s">
        <v>12812</v>
      </c>
      <c r="C1211" t="s">
        <v>11393</v>
      </c>
      <c r="D1211" t="s">
        <v>11409</v>
      </c>
      <c r="E1211" t="s">
        <v>11395</v>
      </c>
      <c r="F1211" t="s">
        <v>58</v>
      </c>
      <c r="G1211" t="s">
        <v>12813</v>
      </c>
      <c r="H1211" t="s">
        <v>11402</v>
      </c>
      <c r="I1211">
        <v>3968.83</v>
      </c>
      <c r="J1211">
        <v>66</v>
      </c>
      <c r="K1211" t="s">
        <v>19</v>
      </c>
      <c r="L1211" t="s">
        <v>11403</v>
      </c>
      <c r="M1211">
        <v>24</v>
      </c>
      <c r="N1211">
        <v>0</v>
      </c>
    </row>
    <row r="1212" spans="1:14">
      <c r="A1212" t="s">
        <v>2907</v>
      </c>
      <c r="B1212" t="s">
        <v>12814</v>
      </c>
      <c r="C1212" t="s">
        <v>11412</v>
      </c>
      <c r="D1212" t="s">
        <v>11394</v>
      </c>
      <c r="E1212" t="s">
        <v>11401</v>
      </c>
      <c r="F1212" t="s">
        <v>42</v>
      </c>
      <c r="G1212" t="s">
        <v>3219</v>
      </c>
      <c r="H1212" t="s">
        <v>11402</v>
      </c>
      <c r="I1212">
        <v>17164.330000000002</v>
      </c>
      <c r="K1212" t="s">
        <v>37</v>
      </c>
      <c r="L1212" t="s">
        <v>11437</v>
      </c>
      <c r="M1212">
        <v>24</v>
      </c>
      <c r="N1212">
        <v>0</v>
      </c>
    </row>
    <row r="1213" spans="1:14">
      <c r="A1213" t="s">
        <v>4298</v>
      </c>
      <c r="B1213" t="s">
        <v>12815</v>
      </c>
      <c r="C1213" t="s">
        <v>11434</v>
      </c>
      <c r="D1213" t="s">
        <v>11394</v>
      </c>
      <c r="E1213" t="s">
        <v>11395</v>
      </c>
      <c r="F1213" t="s">
        <v>42</v>
      </c>
      <c r="G1213" t="s">
        <v>32</v>
      </c>
      <c r="H1213" t="s">
        <v>11402</v>
      </c>
      <c r="I1213">
        <v>1148.08</v>
      </c>
      <c r="J1213">
        <v>80</v>
      </c>
      <c r="K1213" t="s">
        <v>19</v>
      </c>
      <c r="L1213" t="s">
        <v>11425</v>
      </c>
      <c r="M1213">
        <v>36</v>
      </c>
      <c r="N1213">
        <v>0</v>
      </c>
    </row>
    <row r="1214" spans="1:14">
      <c r="A1214" t="s">
        <v>6431</v>
      </c>
      <c r="B1214" t="s">
        <v>12816</v>
      </c>
      <c r="C1214" t="s">
        <v>11429</v>
      </c>
      <c r="D1214" t="s">
        <v>11416</v>
      </c>
      <c r="E1214" t="s">
        <v>11413</v>
      </c>
      <c r="F1214" t="s">
        <v>100</v>
      </c>
      <c r="G1214" t="s">
        <v>3593</v>
      </c>
      <c r="H1214" t="s">
        <v>11396</v>
      </c>
      <c r="I1214">
        <v>128.24</v>
      </c>
      <c r="J1214">
        <v>30</v>
      </c>
      <c r="K1214" t="s">
        <v>19</v>
      </c>
      <c r="L1214" t="s">
        <v>11414</v>
      </c>
      <c r="M1214">
        <v>24</v>
      </c>
      <c r="N1214">
        <v>1</v>
      </c>
    </row>
    <row r="1215" spans="1:14">
      <c r="A1215" t="s">
        <v>1190</v>
      </c>
      <c r="B1215" t="s">
        <v>12817</v>
      </c>
      <c r="C1215" t="s">
        <v>11434</v>
      </c>
      <c r="D1215" t="s">
        <v>11424</v>
      </c>
      <c r="E1215" t="s">
        <v>11395</v>
      </c>
      <c r="F1215" t="s">
        <v>33</v>
      </c>
      <c r="G1215" t="s">
        <v>2913</v>
      </c>
      <c r="H1215" t="s">
        <v>11453</v>
      </c>
      <c r="I1215">
        <v>3157.31</v>
      </c>
      <c r="K1215" t="s">
        <v>53</v>
      </c>
      <c r="L1215" t="s">
        <v>11437</v>
      </c>
      <c r="M1215">
        <v>12</v>
      </c>
      <c r="N1215">
        <v>0</v>
      </c>
    </row>
    <row r="1216" spans="1:14">
      <c r="A1216" t="s">
        <v>7755</v>
      </c>
      <c r="B1216" t="s">
        <v>12818</v>
      </c>
      <c r="C1216" t="s">
        <v>11429</v>
      </c>
      <c r="D1216" t="s">
        <v>11394</v>
      </c>
      <c r="E1216" t="s">
        <v>11413</v>
      </c>
      <c r="F1216" t="s">
        <v>58</v>
      </c>
      <c r="G1216" t="s">
        <v>11566</v>
      </c>
      <c r="H1216" t="s">
        <v>11402</v>
      </c>
      <c r="I1216">
        <v>585.78</v>
      </c>
      <c r="J1216">
        <v>77</v>
      </c>
      <c r="K1216" t="s">
        <v>19</v>
      </c>
      <c r="L1216" t="s">
        <v>11417</v>
      </c>
      <c r="M1216">
        <v>24</v>
      </c>
      <c r="N1216">
        <v>0</v>
      </c>
    </row>
    <row r="1217" spans="1:14">
      <c r="A1217" t="s">
        <v>1923</v>
      </c>
      <c r="B1217" t="s">
        <v>12819</v>
      </c>
      <c r="C1217" t="s">
        <v>11393</v>
      </c>
      <c r="D1217" t="s">
        <v>11394</v>
      </c>
      <c r="E1217" t="s">
        <v>11413</v>
      </c>
      <c r="F1217" t="s">
        <v>42</v>
      </c>
      <c r="G1217" t="s">
        <v>3122</v>
      </c>
      <c r="H1217" t="s">
        <v>11402</v>
      </c>
      <c r="I1217">
        <v>629.35</v>
      </c>
      <c r="J1217">
        <v>90</v>
      </c>
      <c r="K1217" t="s">
        <v>19</v>
      </c>
      <c r="L1217" t="s">
        <v>11403</v>
      </c>
      <c r="M1217">
        <v>36</v>
      </c>
      <c r="N1217">
        <v>0</v>
      </c>
    </row>
    <row r="1218" spans="1:14">
      <c r="A1218" t="s">
        <v>10508</v>
      </c>
      <c r="B1218" t="s">
        <v>12820</v>
      </c>
      <c r="C1218" t="s">
        <v>11439</v>
      </c>
      <c r="D1218" t="s">
        <v>11400</v>
      </c>
      <c r="E1218" t="s">
        <v>11413</v>
      </c>
      <c r="F1218" t="s">
        <v>100</v>
      </c>
      <c r="G1218" t="s">
        <v>7291</v>
      </c>
      <c r="H1218" t="s">
        <v>11420</v>
      </c>
      <c r="I1218">
        <v>786.87</v>
      </c>
      <c r="K1218" t="s">
        <v>19</v>
      </c>
      <c r="L1218" t="s">
        <v>11444</v>
      </c>
      <c r="M1218">
        <v>36</v>
      </c>
      <c r="N1218">
        <v>1</v>
      </c>
    </row>
    <row r="1219" spans="1:14">
      <c r="A1219" t="s">
        <v>8343</v>
      </c>
      <c r="B1219" t="s">
        <v>12821</v>
      </c>
      <c r="C1219" t="s">
        <v>11429</v>
      </c>
      <c r="D1219" t="s">
        <v>11409</v>
      </c>
      <c r="E1219" t="s">
        <v>11395</v>
      </c>
      <c r="F1219" t="s">
        <v>100</v>
      </c>
      <c r="G1219" t="s">
        <v>5577</v>
      </c>
      <c r="H1219" t="s">
        <v>11420</v>
      </c>
      <c r="I1219">
        <v>1742.1</v>
      </c>
      <c r="J1219">
        <v>98</v>
      </c>
      <c r="K1219" t="s">
        <v>19</v>
      </c>
      <c r="L1219" t="s">
        <v>11437</v>
      </c>
      <c r="M1219">
        <v>12</v>
      </c>
      <c r="N1219">
        <v>1</v>
      </c>
    </row>
    <row r="1220" spans="1:14">
      <c r="A1220" t="s">
        <v>4059</v>
      </c>
      <c r="B1220" t="s">
        <v>12822</v>
      </c>
      <c r="C1220" t="s">
        <v>11412</v>
      </c>
      <c r="D1220" t="s">
        <v>11416</v>
      </c>
      <c r="E1220" t="s">
        <v>11401</v>
      </c>
      <c r="F1220" t="s">
        <v>33</v>
      </c>
      <c r="G1220" t="s">
        <v>5855</v>
      </c>
      <c r="H1220" t="s">
        <v>11396</v>
      </c>
      <c r="I1220">
        <v>10018.24</v>
      </c>
      <c r="J1220">
        <v>72</v>
      </c>
      <c r="K1220" t="s">
        <v>37</v>
      </c>
      <c r="L1220" t="s">
        <v>11441</v>
      </c>
      <c r="M1220">
        <v>36</v>
      </c>
      <c r="N1220">
        <v>1</v>
      </c>
    </row>
    <row r="1221" spans="1:14">
      <c r="A1221" t="s">
        <v>4402</v>
      </c>
      <c r="B1221" t="s">
        <v>12823</v>
      </c>
      <c r="C1221" t="s">
        <v>11439</v>
      </c>
      <c r="D1221" t="s">
        <v>11409</v>
      </c>
      <c r="E1221" t="s">
        <v>11401</v>
      </c>
      <c r="F1221" t="s">
        <v>33</v>
      </c>
      <c r="G1221" t="s">
        <v>106</v>
      </c>
      <c r="H1221" t="s">
        <v>11402</v>
      </c>
      <c r="I1221">
        <v>9847.85</v>
      </c>
      <c r="J1221">
        <v>3</v>
      </c>
      <c r="K1221" t="s">
        <v>37</v>
      </c>
      <c r="L1221" t="s">
        <v>11437</v>
      </c>
      <c r="M1221">
        <v>24</v>
      </c>
      <c r="N1221">
        <v>0</v>
      </c>
    </row>
    <row r="1222" spans="1:14">
      <c r="A1222" t="s">
        <v>8887</v>
      </c>
      <c r="B1222" t="s">
        <v>12824</v>
      </c>
      <c r="C1222" t="s">
        <v>11405</v>
      </c>
      <c r="D1222" t="s">
        <v>11400</v>
      </c>
      <c r="E1222" t="s">
        <v>11395</v>
      </c>
      <c r="F1222" t="s">
        <v>100</v>
      </c>
      <c r="G1222" t="s">
        <v>10047</v>
      </c>
      <c r="H1222" t="s">
        <v>11420</v>
      </c>
      <c r="I1222">
        <v>3705.15</v>
      </c>
      <c r="J1222">
        <v>83</v>
      </c>
      <c r="K1222" t="s">
        <v>53</v>
      </c>
      <c r="L1222" t="s">
        <v>11425</v>
      </c>
      <c r="M1222">
        <v>12</v>
      </c>
      <c r="N1222">
        <v>1</v>
      </c>
    </row>
    <row r="1223" spans="1:14">
      <c r="A1223" t="s">
        <v>2932</v>
      </c>
      <c r="B1223" t="s">
        <v>12825</v>
      </c>
      <c r="C1223" t="s">
        <v>11408</v>
      </c>
      <c r="D1223" t="s">
        <v>11394</v>
      </c>
      <c r="E1223" t="s">
        <v>11413</v>
      </c>
      <c r="F1223" t="s">
        <v>25</v>
      </c>
      <c r="G1223" t="s">
        <v>8736</v>
      </c>
      <c r="H1223" t="s">
        <v>11420</v>
      </c>
      <c r="I1223">
        <v>787.12</v>
      </c>
      <c r="J1223">
        <v>88</v>
      </c>
      <c r="K1223" t="s">
        <v>19</v>
      </c>
      <c r="L1223" t="s">
        <v>11410</v>
      </c>
      <c r="M1223">
        <v>12</v>
      </c>
      <c r="N1223">
        <v>1</v>
      </c>
    </row>
    <row r="1224" spans="1:14">
      <c r="A1224" t="s">
        <v>3217</v>
      </c>
      <c r="B1224" t="s">
        <v>12826</v>
      </c>
      <c r="C1224" t="s">
        <v>11393</v>
      </c>
      <c r="D1224" t="s">
        <v>11409</v>
      </c>
      <c r="E1224" t="s">
        <v>11413</v>
      </c>
      <c r="F1224" t="s">
        <v>100</v>
      </c>
      <c r="G1224" t="s">
        <v>4420</v>
      </c>
      <c r="H1224" t="s">
        <v>11420</v>
      </c>
      <c r="I1224">
        <v>403.9</v>
      </c>
      <c r="K1224" t="s">
        <v>19</v>
      </c>
      <c r="L1224" t="s">
        <v>11403</v>
      </c>
      <c r="M1224">
        <v>24</v>
      </c>
      <c r="N1224">
        <v>1</v>
      </c>
    </row>
    <row r="1225" spans="1:14">
      <c r="A1225" t="s">
        <v>6452</v>
      </c>
      <c r="B1225" t="s">
        <v>12827</v>
      </c>
      <c r="C1225" t="s">
        <v>11412</v>
      </c>
      <c r="D1225" t="s">
        <v>11416</v>
      </c>
      <c r="E1225" t="s">
        <v>11401</v>
      </c>
      <c r="F1225" t="s">
        <v>58</v>
      </c>
      <c r="G1225" t="s">
        <v>11656</v>
      </c>
      <c r="H1225" t="s">
        <v>11402</v>
      </c>
      <c r="I1225">
        <v>13408.16</v>
      </c>
      <c r="J1225">
        <v>87</v>
      </c>
      <c r="K1225" t="s">
        <v>37</v>
      </c>
      <c r="L1225" t="s">
        <v>11414</v>
      </c>
      <c r="M1225">
        <v>24</v>
      </c>
      <c r="N1225">
        <v>0</v>
      </c>
    </row>
    <row r="1226" spans="1:14">
      <c r="A1226" t="s">
        <v>1251</v>
      </c>
      <c r="B1226" t="s">
        <v>12828</v>
      </c>
      <c r="C1226" t="s">
        <v>11412</v>
      </c>
      <c r="D1226" t="s">
        <v>11424</v>
      </c>
      <c r="E1226" t="s">
        <v>11413</v>
      </c>
      <c r="F1226" t="s">
        <v>33</v>
      </c>
      <c r="G1226" t="s">
        <v>1208</v>
      </c>
      <c r="H1226" t="s">
        <v>11402</v>
      </c>
      <c r="I1226">
        <v>268.42</v>
      </c>
      <c r="J1226">
        <v>98</v>
      </c>
      <c r="K1226" t="s">
        <v>19</v>
      </c>
      <c r="L1226" t="s">
        <v>11460</v>
      </c>
      <c r="M1226">
        <v>12</v>
      </c>
      <c r="N1226">
        <v>0</v>
      </c>
    </row>
    <row r="1227" spans="1:14">
      <c r="A1227" t="s">
        <v>9560</v>
      </c>
      <c r="B1227" t="s">
        <v>12829</v>
      </c>
      <c r="C1227" t="s">
        <v>11393</v>
      </c>
      <c r="D1227" t="s">
        <v>11409</v>
      </c>
      <c r="E1227" t="s">
        <v>11395</v>
      </c>
      <c r="F1227" t="s">
        <v>33</v>
      </c>
      <c r="G1227" t="s">
        <v>1293</v>
      </c>
      <c r="H1227" t="s">
        <v>11396</v>
      </c>
      <c r="I1227">
        <v>2189.59</v>
      </c>
      <c r="K1227" t="s">
        <v>19</v>
      </c>
      <c r="L1227" t="s">
        <v>11417</v>
      </c>
      <c r="M1227">
        <v>12</v>
      </c>
      <c r="N1227">
        <v>1</v>
      </c>
    </row>
    <row r="1228" spans="1:14">
      <c r="A1228" t="s">
        <v>9499</v>
      </c>
      <c r="B1228" t="s">
        <v>12830</v>
      </c>
      <c r="C1228" t="s">
        <v>11432</v>
      </c>
      <c r="D1228" t="s">
        <v>11400</v>
      </c>
      <c r="E1228" t="s">
        <v>11413</v>
      </c>
      <c r="F1228" t="s">
        <v>33</v>
      </c>
      <c r="G1228" t="s">
        <v>12831</v>
      </c>
      <c r="H1228" t="s">
        <v>11402</v>
      </c>
      <c r="I1228">
        <v>528.32000000000005</v>
      </c>
      <c r="K1228" t="s">
        <v>19</v>
      </c>
      <c r="L1228" t="s">
        <v>11403</v>
      </c>
      <c r="M1228">
        <v>36</v>
      </c>
      <c r="N1228">
        <v>0</v>
      </c>
    </row>
    <row r="1229" spans="1:14">
      <c r="A1229" t="s">
        <v>2744</v>
      </c>
      <c r="B1229" t="s">
        <v>12832</v>
      </c>
      <c r="C1229" t="s">
        <v>11408</v>
      </c>
      <c r="D1229" t="s">
        <v>11394</v>
      </c>
      <c r="E1229" t="s">
        <v>11413</v>
      </c>
      <c r="F1229" t="s">
        <v>25</v>
      </c>
      <c r="G1229" t="s">
        <v>732</v>
      </c>
      <c r="H1229" t="s">
        <v>11396</v>
      </c>
      <c r="I1229">
        <v>324.97000000000003</v>
      </c>
      <c r="J1229">
        <v>58</v>
      </c>
      <c r="K1229" t="s">
        <v>19</v>
      </c>
      <c r="L1229" t="s">
        <v>11414</v>
      </c>
      <c r="M1229">
        <v>12</v>
      </c>
      <c r="N1229">
        <v>1</v>
      </c>
    </row>
    <row r="1230" spans="1:14">
      <c r="A1230" t="s">
        <v>12833</v>
      </c>
      <c r="B1230" t="s">
        <v>12834</v>
      </c>
      <c r="C1230" t="s">
        <v>11419</v>
      </c>
      <c r="D1230" t="s">
        <v>11409</v>
      </c>
      <c r="E1230" t="s">
        <v>11395</v>
      </c>
      <c r="F1230" t="s">
        <v>33</v>
      </c>
      <c r="G1230" t="s">
        <v>5417</v>
      </c>
      <c r="H1230" t="s">
        <v>11402</v>
      </c>
      <c r="I1230">
        <v>1695.36</v>
      </c>
      <c r="J1230">
        <v>2</v>
      </c>
      <c r="K1230" t="s">
        <v>19</v>
      </c>
      <c r="L1230" t="s">
        <v>11406</v>
      </c>
      <c r="M1230">
        <v>36</v>
      </c>
      <c r="N1230">
        <v>0</v>
      </c>
    </row>
    <row r="1231" spans="1:14">
      <c r="A1231" t="s">
        <v>5707</v>
      </c>
      <c r="B1231" t="s">
        <v>12835</v>
      </c>
      <c r="C1231" t="s">
        <v>11393</v>
      </c>
      <c r="D1231" t="s">
        <v>11394</v>
      </c>
      <c r="E1231" t="s">
        <v>11413</v>
      </c>
      <c r="F1231" t="s">
        <v>42</v>
      </c>
      <c r="G1231" t="s">
        <v>957</v>
      </c>
      <c r="H1231" t="s">
        <v>11402</v>
      </c>
      <c r="I1231">
        <v>704.11</v>
      </c>
      <c r="K1231" t="s">
        <v>19</v>
      </c>
      <c r="L1231" t="s">
        <v>11397</v>
      </c>
      <c r="M1231">
        <v>12</v>
      </c>
      <c r="N1231">
        <v>0</v>
      </c>
    </row>
    <row r="1232" spans="1:14">
      <c r="A1232" t="s">
        <v>203</v>
      </c>
      <c r="B1232" t="s">
        <v>12836</v>
      </c>
      <c r="C1232" t="s">
        <v>11412</v>
      </c>
      <c r="D1232" t="s">
        <v>11409</v>
      </c>
      <c r="E1232" t="s">
        <v>11395</v>
      </c>
      <c r="F1232" t="s">
        <v>42</v>
      </c>
      <c r="G1232" t="s">
        <v>3392</v>
      </c>
      <c r="H1232" t="s">
        <v>11402</v>
      </c>
      <c r="I1232">
        <v>1315.11</v>
      </c>
      <c r="J1232">
        <v>89</v>
      </c>
      <c r="K1232" t="s">
        <v>53</v>
      </c>
      <c r="L1232" t="s">
        <v>11487</v>
      </c>
      <c r="M1232">
        <v>12</v>
      </c>
      <c r="N1232">
        <v>0</v>
      </c>
    </row>
    <row r="1233" spans="1:14">
      <c r="A1233" t="s">
        <v>5999</v>
      </c>
      <c r="B1233" t="s">
        <v>12837</v>
      </c>
      <c r="C1233" t="s">
        <v>11439</v>
      </c>
      <c r="D1233" t="s">
        <v>11400</v>
      </c>
      <c r="E1233" t="s">
        <v>11395</v>
      </c>
      <c r="F1233" t="s">
        <v>25</v>
      </c>
      <c r="G1233" t="s">
        <v>12373</v>
      </c>
      <c r="H1233" t="s">
        <v>11402</v>
      </c>
      <c r="I1233">
        <v>2252.37</v>
      </c>
      <c r="J1233">
        <v>11</v>
      </c>
      <c r="K1233" t="s">
        <v>19</v>
      </c>
      <c r="L1233" t="s">
        <v>11397</v>
      </c>
      <c r="M1233">
        <v>36</v>
      </c>
      <c r="N1233">
        <v>0</v>
      </c>
    </row>
    <row r="1234" spans="1:14">
      <c r="A1234" t="s">
        <v>6736</v>
      </c>
      <c r="B1234" t="s">
        <v>12838</v>
      </c>
      <c r="C1234" t="s">
        <v>11405</v>
      </c>
      <c r="D1234" t="s">
        <v>11424</v>
      </c>
      <c r="E1234" t="s">
        <v>11395</v>
      </c>
      <c r="F1234" t="s">
        <v>42</v>
      </c>
      <c r="G1234" t="s">
        <v>3988</v>
      </c>
      <c r="H1234" t="s">
        <v>11453</v>
      </c>
      <c r="I1234">
        <v>2285.62</v>
      </c>
      <c r="J1234">
        <v>26</v>
      </c>
      <c r="K1234" t="s">
        <v>53</v>
      </c>
      <c r="L1234" t="s">
        <v>11466</v>
      </c>
      <c r="M1234">
        <v>12</v>
      </c>
      <c r="N1234">
        <v>0</v>
      </c>
    </row>
    <row r="1235" spans="1:14">
      <c r="A1235" t="s">
        <v>1064</v>
      </c>
      <c r="B1235" t="s">
        <v>12839</v>
      </c>
      <c r="C1235" t="s">
        <v>11399</v>
      </c>
      <c r="D1235" t="s">
        <v>11409</v>
      </c>
      <c r="E1235" t="s">
        <v>11413</v>
      </c>
      <c r="F1235" t="s">
        <v>58</v>
      </c>
      <c r="G1235" t="s">
        <v>1212</v>
      </c>
      <c r="H1235" t="s">
        <v>11402</v>
      </c>
      <c r="I1235">
        <v>459.31</v>
      </c>
      <c r="J1235">
        <v>85</v>
      </c>
      <c r="K1235" t="s">
        <v>19</v>
      </c>
      <c r="L1235" t="s">
        <v>11430</v>
      </c>
      <c r="M1235">
        <v>36</v>
      </c>
      <c r="N1235">
        <v>0</v>
      </c>
    </row>
    <row r="1236" spans="1:14">
      <c r="A1236" t="s">
        <v>10489</v>
      </c>
      <c r="B1236" t="s">
        <v>12840</v>
      </c>
      <c r="C1236" t="s">
        <v>11434</v>
      </c>
      <c r="D1236" t="s">
        <v>11409</v>
      </c>
      <c r="E1236" t="s">
        <v>11395</v>
      </c>
      <c r="F1236" t="s">
        <v>58</v>
      </c>
      <c r="G1236" t="s">
        <v>5758</v>
      </c>
      <c r="H1236" t="s">
        <v>11402</v>
      </c>
      <c r="I1236">
        <v>2937.2</v>
      </c>
      <c r="J1236">
        <v>37</v>
      </c>
      <c r="K1236" t="s">
        <v>53</v>
      </c>
      <c r="L1236" t="s">
        <v>11496</v>
      </c>
      <c r="M1236">
        <v>36</v>
      </c>
      <c r="N1236">
        <v>0</v>
      </c>
    </row>
    <row r="1237" spans="1:14">
      <c r="A1237" t="s">
        <v>3309</v>
      </c>
      <c r="B1237" t="s">
        <v>12841</v>
      </c>
      <c r="C1237" t="s">
        <v>11393</v>
      </c>
      <c r="D1237" t="s">
        <v>11409</v>
      </c>
      <c r="E1237" t="s">
        <v>11401</v>
      </c>
      <c r="F1237" t="s">
        <v>25</v>
      </c>
      <c r="G1237" t="s">
        <v>4571</v>
      </c>
      <c r="H1237" t="s">
        <v>11396</v>
      </c>
      <c r="I1237">
        <v>10036.24</v>
      </c>
      <c r="J1237">
        <v>36</v>
      </c>
      <c r="K1237" t="s">
        <v>37</v>
      </c>
      <c r="L1237" t="s">
        <v>11406</v>
      </c>
      <c r="M1237">
        <v>12</v>
      </c>
      <c r="N1237">
        <v>1</v>
      </c>
    </row>
    <row r="1238" spans="1:14">
      <c r="A1238" t="s">
        <v>2731</v>
      </c>
      <c r="B1238" t="s">
        <v>12842</v>
      </c>
      <c r="C1238" t="s">
        <v>11412</v>
      </c>
      <c r="D1238" t="s">
        <v>11409</v>
      </c>
      <c r="E1238" t="s">
        <v>11401</v>
      </c>
      <c r="F1238" t="s">
        <v>42</v>
      </c>
      <c r="G1238" t="s">
        <v>3951</v>
      </c>
      <c r="H1238" t="s">
        <v>11402</v>
      </c>
      <c r="I1238">
        <v>10484.870000000001</v>
      </c>
      <c r="K1238" t="s">
        <v>37</v>
      </c>
      <c r="L1238" t="s">
        <v>11496</v>
      </c>
      <c r="M1238">
        <v>12</v>
      </c>
      <c r="N1238">
        <v>0</v>
      </c>
    </row>
    <row r="1239" spans="1:14">
      <c r="A1239" t="s">
        <v>9681</v>
      </c>
      <c r="B1239" t="s">
        <v>12843</v>
      </c>
      <c r="C1239" t="s">
        <v>11393</v>
      </c>
      <c r="D1239" t="s">
        <v>11394</v>
      </c>
      <c r="E1239" t="s">
        <v>11395</v>
      </c>
      <c r="F1239" t="s">
        <v>42</v>
      </c>
      <c r="G1239" t="s">
        <v>1431</v>
      </c>
      <c r="H1239" t="s">
        <v>11402</v>
      </c>
      <c r="I1239">
        <v>1383.65</v>
      </c>
      <c r="J1239">
        <v>80</v>
      </c>
      <c r="K1239" t="s">
        <v>19</v>
      </c>
      <c r="L1239" t="s">
        <v>11496</v>
      </c>
      <c r="M1239">
        <v>36</v>
      </c>
      <c r="N1239">
        <v>0</v>
      </c>
    </row>
    <row r="1240" spans="1:14">
      <c r="A1240" t="s">
        <v>872</v>
      </c>
      <c r="B1240" t="s">
        <v>12844</v>
      </c>
      <c r="C1240" t="s">
        <v>11419</v>
      </c>
      <c r="D1240" t="s">
        <v>11400</v>
      </c>
      <c r="E1240" t="s">
        <v>11395</v>
      </c>
      <c r="F1240" t="s">
        <v>42</v>
      </c>
      <c r="G1240" t="s">
        <v>6350</v>
      </c>
      <c r="H1240" t="s">
        <v>11396</v>
      </c>
      <c r="I1240">
        <v>1541.21</v>
      </c>
      <c r="J1240">
        <v>69</v>
      </c>
      <c r="K1240" t="s">
        <v>53</v>
      </c>
      <c r="L1240" t="s">
        <v>11414</v>
      </c>
      <c r="M1240">
        <v>12</v>
      </c>
      <c r="N1240">
        <v>1</v>
      </c>
    </row>
    <row r="1241" spans="1:14">
      <c r="A1241" t="s">
        <v>4999</v>
      </c>
      <c r="B1241" t="s">
        <v>12845</v>
      </c>
      <c r="C1241" t="s">
        <v>11434</v>
      </c>
      <c r="D1241" t="s">
        <v>11409</v>
      </c>
      <c r="E1241" t="s">
        <v>11395</v>
      </c>
      <c r="F1241" t="s">
        <v>58</v>
      </c>
      <c r="G1241" t="s">
        <v>4673</v>
      </c>
      <c r="H1241" t="s">
        <v>11396</v>
      </c>
      <c r="I1241">
        <v>3871.26</v>
      </c>
      <c r="J1241">
        <v>2</v>
      </c>
      <c r="K1241" t="s">
        <v>19</v>
      </c>
      <c r="L1241" t="s">
        <v>11403</v>
      </c>
      <c r="M1241">
        <v>36</v>
      </c>
      <c r="N1241">
        <v>1</v>
      </c>
    </row>
    <row r="1242" spans="1:14">
      <c r="A1242" t="s">
        <v>12846</v>
      </c>
      <c r="B1242" t="s">
        <v>12847</v>
      </c>
      <c r="C1242" t="s">
        <v>11412</v>
      </c>
      <c r="D1242" t="s">
        <v>11409</v>
      </c>
      <c r="E1242" t="s">
        <v>11401</v>
      </c>
      <c r="F1242" t="s">
        <v>42</v>
      </c>
      <c r="G1242" t="s">
        <v>12848</v>
      </c>
      <c r="H1242" t="s">
        <v>11396</v>
      </c>
      <c r="I1242">
        <v>10950.5</v>
      </c>
      <c r="J1242">
        <v>51</v>
      </c>
      <c r="K1242" t="s">
        <v>37</v>
      </c>
      <c r="L1242" t="s">
        <v>11427</v>
      </c>
      <c r="M1242">
        <v>24</v>
      </c>
      <c r="N1242">
        <v>1</v>
      </c>
    </row>
    <row r="1243" spans="1:14">
      <c r="A1243" t="s">
        <v>9418</v>
      </c>
      <c r="B1243" t="s">
        <v>12849</v>
      </c>
      <c r="C1243" t="s">
        <v>11432</v>
      </c>
      <c r="D1243" t="s">
        <v>11400</v>
      </c>
      <c r="E1243" t="s">
        <v>11395</v>
      </c>
      <c r="F1243" t="s">
        <v>33</v>
      </c>
      <c r="G1243" t="s">
        <v>5113</v>
      </c>
      <c r="H1243" t="s">
        <v>11402</v>
      </c>
      <c r="I1243">
        <v>1516.51</v>
      </c>
      <c r="J1243">
        <v>44</v>
      </c>
      <c r="K1243" t="s">
        <v>53</v>
      </c>
      <c r="L1243" t="s">
        <v>11417</v>
      </c>
      <c r="M1243">
        <v>24</v>
      </c>
      <c r="N1243">
        <v>0</v>
      </c>
    </row>
    <row r="1244" spans="1:14">
      <c r="A1244" t="s">
        <v>3211</v>
      </c>
      <c r="B1244" t="s">
        <v>12850</v>
      </c>
      <c r="C1244" t="s">
        <v>11434</v>
      </c>
      <c r="D1244" t="s">
        <v>11394</v>
      </c>
      <c r="E1244" t="s">
        <v>11395</v>
      </c>
      <c r="F1244" t="s">
        <v>25</v>
      </c>
      <c r="G1244" t="s">
        <v>7743</v>
      </c>
      <c r="H1244" t="s">
        <v>11453</v>
      </c>
      <c r="I1244">
        <v>2997.59</v>
      </c>
      <c r="J1244">
        <v>51</v>
      </c>
      <c r="K1244" t="s">
        <v>53</v>
      </c>
      <c r="L1244" t="s">
        <v>11414</v>
      </c>
      <c r="M1244">
        <v>36</v>
      </c>
      <c r="N1244">
        <v>0</v>
      </c>
    </row>
    <row r="1245" spans="1:14">
      <c r="A1245" t="s">
        <v>3148</v>
      </c>
      <c r="B1245" t="s">
        <v>12851</v>
      </c>
      <c r="C1245" t="s">
        <v>11393</v>
      </c>
      <c r="D1245" t="s">
        <v>11394</v>
      </c>
      <c r="E1245" t="s">
        <v>11395</v>
      </c>
      <c r="F1245" t="s">
        <v>100</v>
      </c>
      <c r="G1245" t="s">
        <v>4238</v>
      </c>
      <c r="H1245" t="s">
        <v>11402</v>
      </c>
      <c r="I1245">
        <v>2261.52</v>
      </c>
      <c r="J1245">
        <v>76</v>
      </c>
      <c r="K1245" t="s">
        <v>19</v>
      </c>
      <c r="L1245" t="s">
        <v>11435</v>
      </c>
      <c r="M1245">
        <v>24</v>
      </c>
      <c r="N1245">
        <v>0</v>
      </c>
    </row>
    <row r="1246" spans="1:14">
      <c r="A1246" t="s">
        <v>7059</v>
      </c>
      <c r="B1246" t="s">
        <v>12852</v>
      </c>
      <c r="C1246" t="s">
        <v>11439</v>
      </c>
      <c r="D1246" t="s">
        <v>11424</v>
      </c>
      <c r="E1246" t="s">
        <v>11401</v>
      </c>
      <c r="F1246" t="s">
        <v>100</v>
      </c>
      <c r="G1246" t="s">
        <v>3926</v>
      </c>
      <c r="H1246" t="s">
        <v>11402</v>
      </c>
      <c r="I1246">
        <v>16490.47</v>
      </c>
      <c r="J1246">
        <v>4</v>
      </c>
      <c r="K1246" t="s">
        <v>37</v>
      </c>
      <c r="L1246" t="s">
        <v>11435</v>
      </c>
      <c r="M1246">
        <v>36</v>
      </c>
      <c r="N1246">
        <v>0</v>
      </c>
    </row>
    <row r="1247" spans="1:14">
      <c r="A1247" t="s">
        <v>7122</v>
      </c>
      <c r="B1247" t="s">
        <v>12853</v>
      </c>
      <c r="C1247" t="s">
        <v>11432</v>
      </c>
      <c r="D1247" t="s">
        <v>11400</v>
      </c>
      <c r="E1247" t="s">
        <v>11413</v>
      </c>
      <c r="F1247" t="s">
        <v>25</v>
      </c>
      <c r="G1247" t="s">
        <v>12854</v>
      </c>
      <c r="H1247" t="s">
        <v>11420</v>
      </c>
      <c r="I1247">
        <v>308.7</v>
      </c>
      <c r="J1247">
        <v>77</v>
      </c>
      <c r="K1247" t="s">
        <v>19</v>
      </c>
      <c r="L1247" t="s">
        <v>11417</v>
      </c>
      <c r="M1247">
        <v>24</v>
      </c>
      <c r="N1247">
        <v>1</v>
      </c>
    </row>
    <row r="1248" spans="1:14">
      <c r="A1248" t="s">
        <v>6610</v>
      </c>
      <c r="B1248" t="s">
        <v>12855</v>
      </c>
      <c r="C1248" t="s">
        <v>11439</v>
      </c>
      <c r="D1248" t="s">
        <v>11400</v>
      </c>
      <c r="E1248" t="s">
        <v>11401</v>
      </c>
      <c r="F1248" t="s">
        <v>42</v>
      </c>
      <c r="G1248" t="s">
        <v>1917</v>
      </c>
      <c r="H1248" t="s">
        <v>11453</v>
      </c>
      <c r="I1248">
        <v>13733.93</v>
      </c>
      <c r="K1248" t="s">
        <v>37</v>
      </c>
      <c r="L1248" t="s">
        <v>11435</v>
      </c>
      <c r="M1248">
        <v>36</v>
      </c>
      <c r="N1248">
        <v>0</v>
      </c>
    </row>
    <row r="1249" spans="1:14">
      <c r="A1249" t="s">
        <v>7644</v>
      </c>
      <c r="B1249" t="s">
        <v>11904</v>
      </c>
      <c r="C1249" t="s">
        <v>11432</v>
      </c>
      <c r="D1249" t="s">
        <v>11409</v>
      </c>
      <c r="E1249" t="s">
        <v>11413</v>
      </c>
      <c r="F1249" t="s">
        <v>33</v>
      </c>
      <c r="G1249" t="s">
        <v>7743</v>
      </c>
      <c r="H1249" t="s">
        <v>11420</v>
      </c>
      <c r="I1249">
        <v>118.35</v>
      </c>
      <c r="K1249" t="s">
        <v>19</v>
      </c>
      <c r="L1249" t="s">
        <v>11417</v>
      </c>
      <c r="M1249">
        <v>36</v>
      </c>
      <c r="N1249">
        <v>1</v>
      </c>
    </row>
    <row r="1250" spans="1:14">
      <c r="A1250" t="s">
        <v>2292</v>
      </c>
      <c r="B1250" t="s">
        <v>12856</v>
      </c>
      <c r="C1250" t="s">
        <v>11419</v>
      </c>
      <c r="D1250" t="s">
        <v>11409</v>
      </c>
      <c r="E1250" t="s">
        <v>11413</v>
      </c>
      <c r="F1250" t="s">
        <v>100</v>
      </c>
      <c r="G1250" t="s">
        <v>1921</v>
      </c>
      <c r="H1250" t="s">
        <v>11402</v>
      </c>
      <c r="I1250">
        <v>699.92</v>
      </c>
      <c r="J1250">
        <v>73</v>
      </c>
      <c r="K1250" t="s">
        <v>19</v>
      </c>
      <c r="L1250" t="s">
        <v>11444</v>
      </c>
      <c r="M1250">
        <v>12</v>
      </c>
      <c r="N1250">
        <v>0</v>
      </c>
    </row>
    <row r="1251" spans="1:14">
      <c r="A1251" t="s">
        <v>1534</v>
      </c>
      <c r="B1251" t="s">
        <v>12857</v>
      </c>
      <c r="C1251" t="s">
        <v>11429</v>
      </c>
      <c r="D1251" t="s">
        <v>11416</v>
      </c>
      <c r="E1251" t="s">
        <v>11395</v>
      </c>
      <c r="F1251" t="s">
        <v>42</v>
      </c>
      <c r="G1251" t="s">
        <v>12858</v>
      </c>
      <c r="H1251" t="s">
        <v>11420</v>
      </c>
      <c r="I1251">
        <v>1818.41</v>
      </c>
      <c r="K1251" t="s">
        <v>53</v>
      </c>
      <c r="L1251" t="s">
        <v>11435</v>
      </c>
      <c r="M1251">
        <v>24</v>
      </c>
      <c r="N1251">
        <v>1</v>
      </c>
    </row>
    <row r="1252" spans="1:14">
      <c r="A1252" t="s">
        <v>1747</v>
      </c>
      <c r="B1252" t="s">
        <v>12859</v>
      </c>
      <c r="C1252" t="s">
        <v>11408</v>
      </c>
      <c r="D1252" t="s">
        <v>11394</v>
      </c>
      <c r="E1252" t="s">
        <v>11395</v>
      </c>
      <c r="F1252" t="s">
        <v>25</v>
      </c>
      <c r="G1252" t="s">
        <v>1436</v>
      </c>
      <c r="H1252" t="s">
        <v>11402</v>
      </c>
      <c r="I1252">
        <v>2782.53</v>
      </c>
      <c r="K1252" t="s">
        <v>53</v>
      </c>
      <c r="L1252" t="s">
        <v>11427</v>
      </c>
      <c r="M1252">
        <v>36</v>
      </c>
      <c r="N1252">
        <v>0</v>
      </c>
    </row>
    <row r="1253" spans="1:14">
      <c r="A1253" t="s">
        <v>4982</v>
      </c>
      <c r="B1253" t="s">
        <v>11887</v>
      </c>
      <c r="C1253" t="s">
        <v>11408</v>
      </c>
      <c r="D1253" t="s">
        <v>11400</v>
      </c>
      <c r="E1253" t="s">
        <v>11395</v>
      </c>
      <c r="F1253" t="s">
        <v>33</v>
      </c>
      <c r="G1253" t="s">
        <v>3447</v>
      </c>
      <c r="H1253" t="s">
        <v>11396</v>
      </c>
      <c r="I1253">
        <v>1658.63</v>
      </c>
      <c r="J1253">
        <v>23</v>
      </c>
      <c r="K1253" t="s">
        <v>19</v>
      </c>
      <c r="L1253" t="s">
        <v>11406</v>
      </c>
      <c r="M1253">
        <v>36</v>
      </c>
      <c r="N1253">
        <v>1</v>
      </c>
    </row>
    <row r="1254" spans="1:14">
      <c r="A1254" t="s">
        <v>2373</v>
      </c>
      <c r="B1254" t="s">
        <v>12860</v>
      </c>
      <c r="C1254" t="s">
        <v>11393</v>
      </c>
      <c r="D1254" t="s">
        <v>11424</v>
      </c>
      <c r="E1254" t="s">
        <v>11395</v>
      </c>
      <c r="F1254" t="s">
        <v>100</v>
      </c>
      <c r="G1254" t="s">
        <v>5855</v>
      </c>
      <c r="H1254" t="s">
        <v>11402</v>
      </c>
      <c r="I1254">
        <v>3845.25</v>
      </c>
      <c r="J1254">
        <v>87</v>
      </c>
      <c r="K1254" t="s">
        <v>19</v>
      </c>
      <c r="L1254" t="s">
        <v>11403</v>
      </c>
      <c r="M1254">
        <v>12</v>
      </c>
      <c r="N1254">
        <v>0</v>
      </c>
    </row>
    <row r="1255" spans="1:14">
      <c r="A1255" t="s">
        <v>8067</v>
      </c>
      <c r="B1255" t="s">
        <v>12861</v>
      </c>
      <c r="C1255" t="s">
        <v>11405</v>
      </c>
      <c r="D1255" t="s">
        <v>11400</v>
      </c>
      <c r="E1255" t="s">
        <v>11413</v>
      </c>
      <c r="F1255" t="s">
        <v>100</v>
      </c>
      <c r="G1255" t="s">
        <v>12862</v>
      </c>
      <c r="H1255" t="s">
        <v>11402</v>
      </c>
      <c r="I1255">
        <v>282.51</v>
      </c>
      <c r="J1255">
        <v>87</v>
      </c>
      <c r="K1255" t="s">
        <v>19</v>
      </c>
      <c r="L1255" t="s">
        <v>11496</v>
      </c>
      <c r="M1255">
        <v>36</v>
      </c>
      <c r="N1255">
        <v>0</v>
      </c>
    </row>
    <row r="1256" spans="1:14">
      <c r="A1256" t="s">
        <v>9252</v>
      </c>
      <c r="B1256" t="s">
        <v>12863</v>
      </c>
      <c r="C1256" t="s">
        <v>11419</v>
      </c>
      <c r="D1256" t="s">
        <v>11416</v>
      </c>
      <c r="E1256" t="s">
        <v>11413</v>
      </c>
      <c r="F1256" t="s">
        <v>25</v>
      </c>
      <c r="G1256" t="s">
        <v>3762</v>
      </c>
      <c r="H1256" t="s">
        <v>11420</v>
      </c>
      <c r="I1256">
        <v>382.56</v>
      </c>
      <c r="J1256">
        <v>75</v>
      </c>
      <c r="K1256" t="s">
        <v>19</v>
      </c>
      <c r="L1256" t="s">
        <v>11410</v>
      </c>
      <c r="M1256">
        <v>36</v>
      </c>
      <c r="N1256">
        <v>1</v>
      </c>
    </row>
    <row r="1257" spans="1:14">
      <c r="A1257" t="s">
        <v>3863</v>
      </c>
      <c r="B1257" t="s">
        <v>12864</v>
      </c>
      <c r="C1257" t="s">
        <v>11434</v>
      </c>
      <c r="D1257" t="s">
        <v>11394</v>
      </c>
      <c r="E1257" t="s">
        <v>11395</v>
      </c>
      <c r="F1257" t="s">
        <v>33</v>
      </c>
      <c r="G1257" t="s">
        <v>4055</v>
      </c>
      <c r="H1257" t="s">
        <v>11402</v>
      </c>
      <c r="I1257">
        <v>2591.79</v>
      </c>
      <c r="J1257">
        <v>50</v>
      </c>
      <c r="K1257" t="s">
        <v>53</v>
      </c>
      <c r="L1257" t="s">
        <v>11430</v>
      </c>
      <c r="M1257">
        <v>36</v>
      </c>
      <c r="N1257">
        <v>0</v>
      </c>
    </row>
    <row r="1258" spans="1:14">
      <c r="A1258" t="s">
        <v>12865</v>
      </c>
      <c r="B1258" t="s">
        <v>12866</v>
      </c>
      <c r="C1258" t="s">
        <v>11432</v>
      </c>
      <c r="D1258" t="s">
        <v>11400</v>
      </c>
      <c r="E1258" t="s">
        <v>11413</v>
      </c>
      <c r="F1258" t="s">
        <v>25</v>
      </c>
      <c r="G1258" t="s">
        <v>4751</v>
      </c>
      <c r="H1258" t="s">
        <v>11396</v>
      </c>
      <c r="I1258">
        <v>641.1</v>
      </c>
      <c r="J1258">
        <v>36</v>
      </c>
      <c r="K1258" t="s">
        <v>19</v>
      </c>
      <c r="L1258" t="s">
        <v>11427</v>
      </c>
      <c r="M1258">
        <v>12</v>
      </c>
      <c r="N1258">
        <v>1</v>
      </c>
    </row>
    <row r="1259" spans="1:14">
      <c r="A1259" t="s">
        <v>17</v>
      </c>
      <c r="B1259" t="s">
        <v>12867</v>
      </c>
      <c r="C1259" t="s">
        <v>11429</v>
      </c>
      <c r="D1259" t="s">
        <v>11394</v>
      </c>
      <c r="E1259" t="s">
        <v>11413</v>
      </c>
      <c r="F1259" t="s">
        <v>100</v>
      </c>
      <c r="G1259" t="s">
        <v>765</v>
      </c>
      <c r="H1259" t="s">
        <v>11453</v>
      </c>
      <c r="I1259">
        <v>179.24</v>
      </c>
      <c r="J1259">
        <v>61</v>
      </c>
      <c r="K1259" t="s">
        <v>19</v>
      </c>
      <c r="L1259" t="s">
        <v>11460</v>
      </c>
      <c r="M1259">
        <v>12</v>
      </c>
      <c r="N1259">
        <v>0</v>
      </c>
    </row>
    <row r="1260" spans="1:14">
      <c r="A1260" t="s">
        <v>12868</v>
      </c>
      <c r="B1260" t="s">
        <v>12869</v>
      </c>
      <c r="C1260" t="s">
        <v>11434</v>
      </c>
      <c r="D1260" t="s">
        <v>11400</v>
      </c>
      <c r="E1260" t="s">
        <v>11395</v>
      </c>
      <c r="F1260" t="s">
        <v>33</v>
      </c>
      <c r="G1260" t="s">
        <v>5164</v>
      </c>
      <c r="H1260" t="s">
        <v>11402</v>
      </c>
      <c r="I1260">
        <v>1965.52</v>
      </c>
      <c r="K1260" t="s">
        <v>19</v>
      </c>
      <c r="L1260" t="s">
        <v>11422</v>
      </c>
      <c r="M1260">
        <v>24</v>
      </c>
      <c r="N1260">
        <v>0</v>
      </c>
    </row>
    <row r="1261" spans="1:14">
      <c r="A1261" t="s">
        <v>876</v>
      </c>
      <c r="B1261" t="s">
        <v>12870</v>
      </c>
      <c r="C1261" t="s">
        <v>11434</v>
      </c>
      <c r="D1261" t="s">
        <v>11416</v>
      </c>
      <c r="E1261" t="s">
        <v>11395</v>
      </c>
      <c r="F1261" t="s">
        <v>58</v>
      </c>
      <c r="G1261" t="s">
        <v>9413</v>
      </c>
      <c r="H1261" t="s">
        <v>11402</v>
      </c>
      <c r="I1261">
        <v>3635.52</v>
      </c>
      <c r="J1261">
        <v>53</v>
      </c>
      <c r="K1261" t="s">
        <v>53</v>
      </c>
      <c r="L1261" t="s">
        <v>11435</v>
      </c>
      <c r="M1261">
        <v>24</v>
      </c>
      <c r="N1261">
        <v>0</v>
      </c>
    </row>
    <row r="1262" spans="1:14">
      <c r="A1262" t="s">
        <v>2857</v>
      </c>
      <c r="B1262" t="s">
        <v>12871</v>
      </c>
      <c r="C1262" t="s">
        <v>11434</v>
      </c>
      <c r="D1262" t="s">
        <v>11394</v>
      </c>
      <c r="E1262" t="s">
        <v>11401</v>
      </c>
      <c r="F1262" t="s">
        <v>58</v>
      </c>
      <c r="G1262" t="s">
        <v>243</v>
      </c>
      <c r="H1262" t="s">
        <v>11453</v>
      </c>
      <c r="I1262">
        <v>6095.61</v>
      </c>
      <c r="J1262">
        <v>82</v>
      </c>
      <c r="K1262" t="s">
        <v>53</v>
      </c>
      <c r="L1262" t="s">
        <v>11417</v>
      </c>
      <c r="M1262">
        <v>12</v>
      </c>
      <c r="N1262">
        <v>0</v>
      </c>
    </row>
    <row r="1263" spans="1:14">
      <c r="A1263" t="s">
        <v>4951</v>
      </c>
      <c r="B1263" t="s">
        <v>12872</v>
      </c>
      <c r="C1263" t="s">
        <v>11393</v>
      </c>
      <c r="D1263" t="s">
        <v>11409</v>
      </c>
      <c r="E1263" t="s">
        <v>11401</v>
      </c>
      <c r="F1263" t="s">
        <v>42</v>
      </c>
      <c r="G1263" t="s">
        <v>7678</v>
      </c>
      <c r="H1263" t="s">
        <v>11453</v>
      </c>
      <c r="I1263">
        <v>13745.1</v>
      </c>
      <c r="K1263" t="s">
        <v>37</v>
      </c>
      <c r="L1263" t="s">
        <v>11444</v>
      </c>
      <c r="M1263">
        <v>24</v>
      </c>
      <c r="N1263">
        <v>0</v>
      </c>
    </row>
    <row r="1264" spans="1:14">
      <c r="A1264" t="s">
        <v>9847</v>
      </c>
      <c r="B1264" t="s">
        <v>12873</v>
      </c>
      <c r="C1264" t="s">
        <v>11434</v>
      </c>
      <c r="D1264" t="s">
        <v>11416</v>
      </c>
      <c r="E1264" t="s">
        <v>11401</v>
      </c>
      <c r="F1264" t="s">
        <v>33</v>
      </c>
      <c r="G1264" t="s">
        <v>1718</v>
      </c>
      <c r="H1264" t="s">
        <v>11420</v>
      </c>
      <c r="I1264">
        <v>14737.8</v>
      </c>
      <c r="J1264">
        <v>51</v>
      </c>
      <c r="K1264" t="s">
        <v>37</v>
      </c>
      <c r="L1264" t="s">
        <v>11410</v>
      </c>
      <c r="M1264">
        <v>36</v>
      </c>
      <c r="N1264">
        <v>1</v>
      </c>
    </row>
    <row r="1265" spans="1:14">
      <c r="A1265" t="s">
        <v>7065</v>
      </c>
      <c r="B1265" t="s">
        <v>12874</v>
      </c>
      <c r="C1265" t="s">
        <v>11432</v>
      </c>
      <c r="D1265" t="s">
        <v>11409</v>
      </c>
      <c r="E1265" t="s">
        <v>11413</v>
      </c>
      <c r="F1265" t="s">
        <v>58</v>
      </c>
      <c r="G1265" t="s">
        <v>658</v>
      </c>
      <c r="H1265" t="s">
        <v>11396</v>
      </c>
      <c r="I1265">
        <v>454.51</v>
      </c>
      <c r="J1265">
        <v>96</v>
      </c>
      <c r="K1265" t="s">
        <v>19</v>
      </c>
      <c r="L1265" t="s">
        <v>11487</v>
      </c>
      <c r="M1265">
        <v>24</v>
      </c>
      <c r="N1265">
        <v>1</v>
      </c>
    </row>
    <row r="1266" spans="1:14">
      <c r="A1266" t="s">
        <v>6836</v>
      </c>
      <c r="B1266" t="s">
        <v>12875</v>
      </c>
      <c r="C1266" t="s">
        <v>11393</v>
      </c>
      <c r="D1266" t="s">
        <v>11409</v>
      </c>
      <c r="E1266" t="s">
        <v>11395</v>
      </c>
      <c r="F1266" t="s">
        <v>25</v>
      </c>
      <c r="G1266" t="s">
        <v>5611</v>
      </c>
      <c r="H1266" t="s">
        <v>11396</v>
      </c>
      <c r="I1266">
        <v>2941.81</v>
      </c>
      <c r="J1266">
        <v>69</v>
      </c>
      <c r="K1266" t="s">
        <v>19</v>
      </c>
      <c r="L1266" t="s">
        <v>11397</v>
      </c>
      <c r="M1266">
        <v>24</v>
      </c>
      <c r="N1266">
        <v>1</v>
      </c>
    </row>
    <row r="1267" spans="1:14">
      <c r="A1267" t="s">
        <v>5681</v>
      </c>
      <c r="B1267" t="s">
        <v>12876</v>
      </c>
      <c r="C1267" t="s">
        <v>11429</v>
      </c>
      <c r="D1267" t="s">
        <v>11424</v>
      </c>
      <c r="E1267" t="s">
        <v>11413</v>
      </c>
      <c r="F1267" t="s">
        <v>33</v>
      </c>
      <c r="G1267" t="s">
        <v>3035</v>
      </c>
      <c r="H1267" t="s">
        <v>11453</v>
      </c>
      <c r="I1267">
        <v>737.34</v>
      </c>
      <c r="K1267" t="s">
        <v>19</v>
      </c>
      <c r="L1267" t="s">
        <v>11410</v>
      </c>
      <c r="M1267">
        <v>12</v>
      </c>
      <c r="N1267">
        <v>0</v>
      </c>
    </row>
    <row r="1268" spans="1:14">
      <c r="A1268" t="s">
        <v>3344</v>
      </c>
      <c r="B1268" t="s">
        <v>11493</v>
      </c>
      <c r="C1268" t="s">
        <v>11399</v>
      </c>
      <c r="D1268" t="s">
        <v>11394</v>
      </c>
      <c r="E1268" t="s">
        <v>11395</v>
      </c>
      <c r="F1268" t="s">
        <v>58</v>
      </c>
      <c r="G1268" t="s">
        <v>5629</v>
      </c>
      <c r="H1268" t="s">
        <v>11402</v>
      </c>
      <c r="I1268">
        <v>1534.63</v>
      </c>
      <c r="J1268">
        <v>82</v>
      </c>
      <c r="K1268" t="s">
        <v>53</v>
      </c>
      <c r="L1268" t="s">
        <v>11435</v>
      </c>
      <c r="M1268">
        <v>12</v>
      </c>
      <c r="N1268">
        <v>0</v>
      </c>
    </row>
    <row r="1269" spans="1:14">
      <c r="A1269" t="s">
        <v>1481</v>
      </c>
      <c r="B1269" t="s">
        <v>12558</v>
      </c>
      <c r="C1269" t="s">
        <v>11412</v>
      </c>
      <c r="D1269" t="s">
        <v>11424</v>
      </c>
      <c r="E1269" t="s">
        <v>11401</v>
      </c>
      <c r="F1269" t="s">
        <v>25</v>
      </c>
      <c r="G1269" t="s">
        <v>3815</v>
      </c>
      <c r="H1269" t="s">
        <v>11402</v>
      </c>
      <c r="I1269">
        <v>10727.41</v>
      </c>
      <c r="J1269">
        <v>66</v>
      </c>
      <c r="K1269" t="s">
        <v>53</v>
      </c>
      <c r="L1269" t="s">
        <v>11425</v>
      </c>
      <c r="M1269">
        <v>36</v>
      </c>
      <c r="N1269">
        <v>0</v>
      </c>
    </row>
    <row r="1270" spans="1:14">
      <c r="A1270" t="s">
        <v>1931</v>
      </c>
      <c r="B1270" t="s">
        <v>12877</v>
      </c>
      <c r="C1270" t="s">
        <v>11412</v>
      </c>
      <c r="D1270" t="s">
        <v>11424</v>
      </c>
      <c r="E1270" t="s">
        <v>11395</v>
      </c>
      <c r="F1270" t="s">
        <v>25</v>
      </c>
      <c r="G1270" t="s">
        <v>7481</v>
      </c>
      <c r="H1270" t="s">
        <v>11402</v>
      </c>
      <c r="I1270">
        <v>2025.82</v>
      </c>
      <c r="J1270">
        <v>75</v>
      </c>
      <c r="K1270" t="s">
        <v>19</v>
      </c>
      <c r="L1270" t="s">
        <v>11444</v>
      </c>
      <c r="M1270">
        <v>24</v>
      </c>
      <c r="N1270">
        <v>0</v>
      </c>
    </row>
    <row r="1271" spans="1:14">
      <c r="A1271" t="s">
        <v>1695</v>
      </c>
      <c r="B1271" t="s">
        <v>12878</v>
      </c>
      <c r="C1271" t="s">
        <v>11405</v>
      </c>
      <c r="D1271" t="s">
        <v>11409</v>
      </c>
      <c r="E1271" t="s">
        <v>11395</v>
      </c>
      <c r="F1271" t="s">
        <v>42</v>
      </c>
      <c r="G1271" t="s">
        <v>751</v>
      </c>
      <c r="H1271" t="s">
        <v>11402</v>
      </c>
      <c r="I1271">
        <v>3838.26</v>
      </c>
      <c r="J1271">
        <v>82</v>
      </c>
      <c r="K1271" t="s">
        <v>53</v>
      </c>
      <c r="L1271" t="s">
        <v>11444</v>
      </c>
      <c r="M1271">
        <v>24</v>
      </c>
      <c r="N1271">
        <v>0</v>
      </c>
    </row>
    <row r="1272" spans="1:14">
      <c r="A1272" t="s">
        <v>6297</v>
      </c>
      <c r="B1272" t="s">
        <v>12879</v>
      </c>
      <c r="C1272" t="s">
        <v>11393</v>
      </c>
      <c r="D1272" t="s">
        <v>11424</v>
      </c>
      <c r="E1272" t="s">
        <v>11395</v>
      </c>
      <c r="F1272" t="s">
        <v>25</v>
      </c>
      <c r="G1272" t="s">
        <v>6914</v>
      </c>
      <c r="H1272" t="s">
        <v>11402</v>
      </c>
      <c r="I1272">
        <v>1499</v>
      </c>
      <c r="J1272">
        <v>22</v>
      </c>
      <c r="K1272" t="s">
        <v>53</v>
      </c>
      <c r="L1272" t="s">
        <v>11444</v>
      </c>
      <c r="M1272">
        <v>12</v>
      </c>
      <c r="N1272">
        <v>0</v>
      </c>
    </row>
    <row r="1273" spans="1:14">
      <c r="A1273" t="s">
        <v>6175</v>
      </c>
      <c r="B1273" t="s">
        <v>12880</v>
      </c>
      <c r="C1273" t="s">
        <v>11393</v>
      </c>
      <c r="D1273" t="s">
        <v>11416</v>
      </c>
      <c r="E1273" t="s">
        <v>11395</v>
      </c>
      <c r="F1273" t="s">
        <v>100</v>
      </c>
      <c r="G1273" t="s">
        <v>1010</v>
      </c>
      <c r="H1273" t="s">
        <v>11420</v>
      </c>
      <c r="I1273">
        <v>2806.12</v>
      </c>
      <c r="K1273" t="s">
        <v>19</v>
      </c>
      <c r="L1273" t="s">
        <v>11427</v>
      </c>
      <c r="M1273">
        <v>12</v>
      </c>
      <c r="N1273">
        <v>1</v>
      </c>
    </row>
    <row r="1274" spans="1:14">
      <c r="A1274" t="s">
        <v>136</v>
      </c>
      <c r="B1274" t="s">
        <v>12881</v>
      </c>
      <c r="C1274" t="s">
        <v>11432</v>
      </c>
      <c r="D1274" t="s">
        <v>11424</v>
      </c>
      <c r="E1274" t="s">
        <v>11401</v>
      </c>
      <c r="F1274" t="s">
        <v>42</v>
      </c>
      <c r="G1274" t="s">
        <v>7670</v>
      </c>
      <c r="H1274" t="s">
        <v>11420</v>
      </c>
      <c r="I1274">
        <v>8830.1</v>
      </c>
      <c r="J1274">
        <v>68</v>
      </c>
      <c r="K1274" t="s">
        <v>53</v>
      </c>
      <c r="L1274" t="s">
        <v>11403</v>
      </c>
      <c r="M1274">
        <v>36</v>
      </c>
      <c r="N1274">
        <v>1</v>
      </c>
    </row>
    <row r="1275" spans="1:14">
      <c r="A1275" t="s">
        <v>9024</v>
      </c>
      <c r="B1275" t="s">
        <v>12882</v>
      </c>
      <c r="C1275" t="s">
        <v>11419</v>
      </c>
      <c r="D1275" t="s">
        <v>11416</v>
      </c>
      <c r="E1275" t="s">
        <v>11395</v>
      </c>
      <c r="F1275" t="s">
        <v>33</v>
      </c>
      <c r="G1275" t="s">
        <v>3359</v>
      </c>
      <c r="H1275" t="s">
        <v>11402</v>
      </c>
      <c r="I1275">
        <v>1633.09</v>
      </c>
      <c r="J1275">
        <v>46</v>
      </c>
      <c r="K1275" t="s">
        <v>19</v>
      </c>
      <c r="L1275" t="s">
        <v>11430</v>
      </c>
      <c r="M1275">
        <v>12</v>
      </c>
      <c r="N1275">
        <v>0</v>
      </c>
    </row>
    <row r="1276" spans="1:14">
      <c r="A1276" t="s">
        <v>12883</v>
      </c>
      <c r="B1276" t="s">
        <v>12884</v>
      </c>
      <c r="C1276" t="s">
        <v>11429</v>
      </c>
      <c r="D1276" t="s">
        <v>11394</v>
      </c>
      <c r="E1276" t="s">
        <v>11395</v>
      </c>
      <c r="F1276" t="s">
        <v>25</v>
      </c>
      <c r="G1276" t="s">
        <v>6187</v>
      </c>
      <c r="H1276" t="s">
        <v>11402</v>
      </c>
      <c r="I1276">
        <v>3281.66</v>
      </c>
      <c r="J1276">
        <v>85</v>
      </c>
      <c r="K1276" t="s">
        <v>19</v>
      </c>
      <c r="L1276" t="s">
        <v>11425</v>
      </c>
      <c r="M1276">
        <v>12</v>
      </c>
      <c r="N1276">
        <v>0</v>
      </c>
    </row>
    <row r="1277" spans="1:14">
      <c r="A1277" t="s">
        <v>6399</v>
      </c>
      <c r="B1277" t="s">
        <v>12885</v>
      </c>
      <c r="C1277" t="s">
        <v>11432</v>
      </c>
      <c r="D1277" t="s">
        <v>11394</v>
      </c>
      <c r="E1277" t="s">
        <v>11395</v>
      </c>
      <c r="F1277" t="s">
        <v>100</v>
      </c>
      <c r="G1277" t="s">
        <v>263</v>
      </c>
      <c r="H1277" t="s">
        <v>11402</v>
      </c>
      <c r="I1277">
        <v>1186.98</v>
      </c>
      <c r="J1277">
        <v>60</v>
      </c>
      <c r="K1277" t="s">
        <v>19</v>
      </c>
      <c r="L1277" t="s">
        <v>11437</v>
      </c>
      <c r="M1277">
        <v>12</v>
      </c>
      <c r="N1277">
        <v>0</v>
      </c>
    </row>
    <row r="1278" spans="1:14">
      <c r="A1278" t="s">
        <v>1790</v>
      </c>
      <c r="B1278" t="s">
        <v>12886</v>
      </c>
      <c r="C1278" t="s">
        <v>11405</v>
      </c>
      <c r="D1278" t="s">
        <v>11400</v>
      </c>
      <c r="E1278" t="s">
        <v>11395</v>
      </c>
      <c r="F1278" t="s">
        <v>100</v>
      </c>
      <c r="G1278" t="s">
        <v>7914</v>
      </c>
      <c r="H1278" t="s">
        <v>11396</v>
      </c>
      <c r="I1278">
        <v>893.65</v>
      </c>
      <c r="J1278">
        <v>23</v>
      </c>
      <c r="K1278" t="s">
        <v>53</v>
      </c>
      <c r="L1278" t="s">
        <v>11441</v>
      </c>
      <c r="M1278">
        <v>12</v>
      </c>
      <c r="N1278">
        <v>1</v>
      </c>
    </row>
    <row r="1279" spans="1:14">
      <c r="A1279" t="s">
        <v>51</v>
      </c>
      <c r="B1279" t="s">
        <v>12887</v>
      </c>
      <c r="C1279" t="s">
        <v>11432</v>
      </c>
      <c r="D1279" t="s">
        <v>11424</v>
      </c>
      <c r="E1279" t="s">
        <v>11395</v>
      </c>
      <c r="F1279" t="s">
        <v>100</v>
      </c>
      <c r="G1279" t="s">
        <v>6223</v>
      </c>
      <c r="H1279" t="s">
        <v>11402</v>
      </c>
      <c r="I1279">
        <v>2562.11</v>
      </c>
      <c r="J1279">
        <v>30</v>
      </c>
      <c r="K1279" t="s">
        <v>19</v>
      </c>
      <c r="L1279" t="s">
        <v>11397</v>
      </c>
      <c r="M1279">
        <v>36</v>
      </c>
      <c r="N1279">
        <v>0</v>
      </c>
    </row>
    <row r="1280" spans="1:14">
      <c r="A1280" t="s">
        <v>4422</v>
      </c>
      <c r="B1280" t="s">
        <v>12888</v>
      </c>
      <c r="C1280" t="s">
        <v>11429</v>
      </c>
      <c r="D1280" t="s">
        <v>11400</v>
      </c>
      <c r="E1280" t="s">
        <v>11413</v>
      </c>
      <c r="F1280" t="s">
        <v>33</v>
      </c>
      <c r="G1280" t="s">
        <v>5210</v>
      </c>
      <c r="H1280" t="s">
        <v>11402</v>
      </c>
      <c r="I1280">
        <v>392.51</v>
      </c>
      <c r="J1280">
        <v>62</v>
      </c>
      <c r="K1280" t="s">
        <v>19</v>
      </c>
      <c r="L1280" t="s">
        <v>11430</v>
      </c>
      <c r="M1280">
        <v>12</v>
      </c>
      <c r="N1280">
        <v>0</v>
      </c>
    </row>
    <row r="1281" spans="1:14">
      <c r="A1281" t="s">
        <v>797</v>
      </c>
      <c r="B1281" t="s">
        <v>12889</v>
      </c>
      <c r="C1281" t="s">
        <v>11432</v>
      </c>
      <c r="D1281" t="s">
        <v>11424</v>
      </c>
      <c r="E1281" t="s">
        <v>11395</v>
      </c>
      <c r="F1281" t="s">
        <v>33</v>
      </c>
      <c r="G1281" t="s">
        <v>12890</v>
      </c>
      <c r="H1281" t="s">
        <v>11402</v>
      </c>
      <c r="I1281">
        <v>3569.39</v>
      </c>
      <c r="J1281">
        <v>73</v>
      </c>
      <c r="K1281" t="s">
        <v>19</v>
      </c>
      <c r="L1281" t="s">
        <v>11466</v>
      </c>
      <c r="M1281">
        <v>12</v>
      </c>
      <c r="N1281">
        <v>0</v>
      </c>
    </row>
    <row r="1282" spans="1:14">
      <c r="A1282" t="s">
        <v>1177</v>
      </c>
      <c r="B1282" t="s">
        <v>12891</v>
      </c>
      <c r="C1282" t="s">
        <v>11429</v>
      </c>
      <c r="D1282" t="s">
        <v>11400</v>
      </c>
      <c r="E1282" t="s">
        <v>11401</v>
      </c>
      <c r="F1282" t="s">
        <v>42</v>
      </c>
      <c r="G1282" t="s">
        <v>2924</v>
      </c>
      <c r="H1282" t="s">
        <v>11402</v>
      </c>
      <c r="I1282">
        <v>4978.3500000000004</v>
      </c>
      <c r="J1282">
        <v>7</v>
      </c>
      <c r="K1282" t="s">
        <v>53</v>
      </c>
      <c r="L1282" t="s">
        <v>11414</v>
      </c>
      <c r="M1282">
        <v>24</v>
      </c>
      <c r="N1282">
        <v>0</v>
      </c>
    </row>
    <row r="1283" spans="1:14">
      <c r="A1283" t="s">
        <v>6875</v>
      </c>
      <c r="B1283" t="s">
        <v>12892</v>
      </c>
      <c r="C1283" t="s">
        <v>11405</v>
      </c>
      <c r="D1283" t="s">
        <v>11409</v>
      </c>
      <c r="E1283" t="s">
        <v>11401</v>
      </c>
      <c r="F1283" t="s">
        <v>25</v>
      </c>
      <c r="G1283" t="s">
        <v>7734</v>
      </c>
      <c r="H1283" t="s">
        <v>11420</v>
      </c>
      <c r="I1283">
        <v>16809.73</v>
      </c>
      <c r="K1283" t="s">
        <v>37</v>
      </c>
      <c r="L1283" t="s">
        <v>11466</v>
      </c>
      <c r="M1283">
        <v>12</v>
      </c>
      <c r="N1283">
        <v>1</v>
      </c>
    </row>
    <row r="1284" spans="1:14">
      <c r="A1284" t="s">
        <v>1511</v>
      </c>
      <c r="B1284" t="s">
        <v>12893</v>
      </c>
      <c r="C1284" t="s">
        <v>11432</v>
      </c>
      <c r="D1284" t="s">
        <v>11394</v>
      </c>
      <c r="E1284" t="s">
        <v>11413</v>
      </c>
      <c r="F1284" t="s">
        <v>100</v>
      </c>
      <c r="G1284" t="s">
        <v>926</v>
      </c>
      <c r="H1284" t="s">
        <v>11453</v>
      </c>
      <c r="I1284">
        <v>285.72000000000003</v>
      </c>
      <c r="J1284">
        <v>70</v>
      </c>
      <c r="K1284" t="s">
        <v>19</v>
      </c>
      <c r="L1284" t="s">
        <v>11414</v>
      </c>
      <c r="M1284">
        <v>36</v>
      </c>
      <c r="N1284">
        <v>0</v>
      </c>
    </row>
    <row r="1285" spans="1:14">
      <c r="A1285" t="s">
        <v>285</v>
      </c>
      <c r="B1285" t="s">
        <v>12894</v>
      </c>
      <c r="C1285" t="s">
        <v>11429</v>
      </c>
      <c r="D1285" t="s">
        <v>11409</v>
      </c>
      <c r="E1285" t="s">
        <v>11395</v>
      </c>
      <c r="F1285" t="s">
        <v>25</v>
      </c>
      <c r="G1285" t="s">
        <v>6393</v>
      </c>
      <c r="H1285" t="s">
        <v>11396</v>
      </c>
      <c r="I1285">
        <v>3055.85</v>
      </c>
      <c r="J1285">
        <v>47</v>
      </c>
      <c r="K1285" t="s">
        <v>19</v>
      </c>
      <c r="L1285" t="s">
        <v>11496</v>
      </c>
      <c r="M1285">
        <v>12</v>
      </c>
      <c r="N1285">
        <v>1</v>
      </c>
    </row>
    <row r="1286" spans="1:14">
      <c r="A1286" t="s">
        <v>4287</v>
      </c>
      <c r="B1286" t="s">
        <v>12895</v>
      </c>
      <c r="C1286" t="s">
        <v>11432</v>
      </c>
      <c r="D1286" t="s">
        <v>11394</v>
      </c>
      <c r="E1286" t="s">
        <v>11413</v>
      </c>
      <c r="F1286" t="s">
        <v>58</v>
      </c>
      <c r="G1286" t="s">
        <v>12896</v>
      </c>
      <c r="H1286" t="s">
        <v>11453</v>
      </c>
      <c r="I1286">
        <v>265.39999999999998</v>
      </c>
      <c r="K1286" t="s">
        <v>19</v>
      </c>
      <c r="L1286" t="s">
        <v>11466</v>
      </c>
      <c r="M1286">
        <v>24</v>
      </c>
      <c r="N1286">
        <v>0</v>
      </c>
    </row>
    <row r="1287" spans="1:14">
      <c r="A1287" t="s">
        <v>10129</v>
      </c>
      <c r="B1287" t="s">
        <v>12897</v>
      </c>
      <c r="C1287" t="s">
        <v>11393</v>
      </c>
      <c r="D1287" t="s">
        <v>11416</v>
      </c>
      <c r="E1287" t="s">
        <v>11413</v>
      </c>
      <c r="F1287" t="s">
        <v>100</v>
      </c>
      <c r="G1287" t="s">
        <v>751</v>
      </c>
      <c r="H1287" t="s">
        <v>11402</v>
      </c>
      <c r="I1287">
        <v>645.26</v>
      </c>
      <c r="J1287">
        <v>82</v>
      </c>
      <c r="K1287" t="s">
        <v>19</v>
      </c>
      <c r="L1287" t="s">
        <v>11427</v>
      </c>
      <c r="M1287">
        <v>12</v>
      </c>
      <c r="N1287">
        <v>0</v>
      </c>
    </row>
    <row r="1288" spans="1:14">
      <c r="A1288" t="s">
        <v>2306</v>
      </c>
      <c r="B1288" t="s">
        <v>12898</v>
      </c>
      <c r="C1288" t="s">
        <v>11419</v>
      </c>
      <c r="D1288" t="s">
        <v>11424</v>
      </c>
      <c r="E1288" t="s">
        <v>11413</v>
      </c>
      <c r="F1288" t="s">
        <v>100</v>
      </c>
      <c r="G1288" t="s">
        <v>12899</v>
      </c>
      <c r="H1288" t="s">
        <v>11396</v>
      </c>
      <c r="I1288">
        <v>738.16</v>
      </c>
      <c r="J1288">
        <v>73</v>
      </c>
      <c r="K1288" t="s">
        <v>19</v>
      </c>
      <c r="L1288" t="s">
        <v>11417</v>
      </c>
      <c r="M1288">
        <v>12</v>
      </c>
      <c r="N1288">
        <v>1</v>
      </c>
    </row>
    <row r="1289" spans="1:14">
      <c r="A1289" t="s">
        <v>8679</v>
      </c>
      <c r="B1289" t="s">
        <v>12900</v>
      </c>
      <c r="C1289" t="s">
        <v>11419</v>
      </c>
      <c r="D1289" t="s">
        <v>11394</v>
      </c>
      <c r="E1289" t="s">
        <v>11413</v>
      </c>
      <c r="F1289" t="s">
        <v>100</v>
      </c>
      <c r="G1289" t="s">
        <v>12901</v>
      </c>
      <c r="H1289" t="s">
        <v>11402</v>
      </c>
      <c r="I1289">
        <v>543.29999999999995</v>
      </c>
      <c r="J1289">
        <v>93</v>
      </c>
      <c r="K1289" t="s">
        <v>19</v>
      </c>
      <c r="L1289" t="s">
        <v>11496</v>
      </c>
      <c r="M1289">
        <v>12</v>
      </c>
      <c r="N1289">
        <v>0</v>
      </c>
    </row>
    <row r="1290" spans="1:14">
      <c r="A1290" t="s">
        <v>4925</v>
      </c>
      <c r="B1290" t="s">
        <v>12902</v>
      </c>
      <c r="C1290" t="s">
        <v>11419</v>
      </c>
      <c r="D1290" t="s">
        <v>11409</v>
      </c>
      <c r="E1290" t="s">
        <v>11395</v>
      </c>
      <c r="F1290" t="s">
        <v>42</v>
      </c>
      <c r="G1290" t="s">
        <v>5715</v>
      </c>
      <c r="H1290" t="s">
        <v>11402</v>
      </c>
      <c r="I1290">
        <v>2738.68</v>
      </c>
      <c r="J1290">
        <v>95</v>
      </c>
      <c r="K1290" t="s">
        <v>53</v>
      </c>
      <c r="L1290" t="s">
        <v>11466</v>
      </c>
      <c r="M1290">
        <v>24</v>
      </c>
      <c r="N1290">
        <v>0</v>
      </c>
    </row>
    <row r="1291" spans="1:14">
      <c r="A1291" t="s">
        <v>2276</v>
      </c>
      <c r="B1291" t="s">
        <v>12903</v>
      </c>
      <c r="C1291" t="s">
        <v>11393</v>
      </c>
      <c r="D1291" t="s">
        <v>11416</v>
      </c>
      <c r="E1291" t="s">
        <v>11395</v>
      </c>
      <c r="F1291" t="s">
        <v>58</v>
      </c>
      <c r="G1291" t="s">
        <v>6361</v>
      </c>
      <c r="H1291" t="s">
        <v>11402</v>
      </c>
      <c r="I1291">
        <v>1235.1600000000001</v>
      </c>
      <c r="J1291">
        <v>43</v>
      </c>
      <c r="K1291" t="s">
        <v>19</v>
      </c>
      <c r="L1291" t="s">
        <v>11435</v>
      </c>
      <c r="M1291">
        <v>12</v>
      </c>
      <c r="N1291">
        <v>0</v>
      </c>
    </row>
    <row r="1292" spans="1:14">
      <c r="A1292" t="s">
        <v>5541</v>
      </c>
      <c r="B1292" t="s">
        <v>12904</v>
      </c>
      <c r="C1292" t="s">
        <v>11405</v>
      </c>
      <c r="D1292" t="s">
        <v>11394</v>
      </c>
      <c r="E1292" t="s">
        <v>11401</v>
      </c>
      <c r="F1292" t="s">
        <v>25</v>
      </c>
      <c r="G1292" t="s">
        <v>2421</v>
      </c>
      <c r="H1292" t="s">
        <v>11402</v>
      </c>
      <c r="I1292">
        <v>6917.63</v>
      </c>
      <c r="K1292" t="s">
        <v>53</v>
      </c>
      <c r="L1292" t="s">
        <v>11422</v>
      </c>
      <c r="M1292">
        <v>36</v>
      </c>
      <c r="N1292">
        <v>0</v>
      </c>
    </row>
    <row r="1293" spans="1:14">
      <c r="A1293" t="s">
        <v>2627</v>
      </c>
      <c r="B1293" t="s">
        <v>12905</v>
      </c>
      <c r="C1293" t="s">
        <v>11408</v>
      </c>
      <c r="D1293" t="s">
        <v>11416</v>
      </c>
      <c r="E1293" t="s">
        <v>11395</v>
      </c>
      <c r="F1293" t="s">
        <v>58</v>
      </c>
      <c r="G1293" t="s">
        <v>1663</v>
      </c>
      <c r="H1293" t="s">
        <v>11396</v>
      </c>
      <c r="I1293">
        <v>2985.73</v>
      </c>
      <c r="J1293">
        <v>80</v>
      </c>
      <c r="K1293" t="s">
        <v>19</v>
      </c>
      <c r="L1293" t="s">
        <v>11427</v>
      </c>
      <c r="M1293">
        <v>36</v>
      </c>
      <c r="N1293">
        <v>1</v>
      </c>
    </row>
    <row r="1294" spans="1:14">
      <c r="A1294" t="s">
        <v>10103</v>
      </c>
      <c r="B1294" t="s">
        <v>12906</v>
      </c>
      <c r="C1294" t="s">
        <v>11393</v>
      </c>
      <c r="D1294" t="s">
        <v>11416</v>
      </c>
      <c r="E1294" t="s">
        <v>11413</v>
      </c>
      <c r="F1294" t="s">
        <v>100</v>
      </c>
      <c r="G1294" t="s">
        <v>3650</v>
      </c>
      <c r="H1294" t="s">
        <v>11402</v>
      </c>
      <c r="I1294">
        <v>676.27</v>
      </c>
      <c r="J1294">
        <v>24</v>
      </c>
      <c r="K1294" t="s">
        <v>19</v>
      </c>
      <c r="L1294" t="s">
        <v>11397</v>
      </c>
      <c r="M1294">
        <v>36</v>
      </c>
      <c r="N1294">
        <v>0</v>
      </c>
    </row>
    <row r="1295" spans="1:14">
      <c r="A1295" t="s">
        <v>12907</v>
      </c>
      <c r="B1295" t="s">
        <v>12908</v>
      </c>
      <c r="C1295" t="s">
        <v>11412</v>
      </c>
      <c r="D1295" t="s">
        <v>11394</v>
      </c>
      <c r="E1295" t="s">
        <v>11413</v>
      </c>
      <c r="F1295" t="s">
        <v>33</v>
      </c>
      <c r="G1295" t="s">
        <v>6917</v>
      </c>
      <c r="H1295" t="s">
        <v>11420</v>
      </c>
      <c r="I1295">
        <v>189.74</v>
      </c>
      <c r="J1295">
        <v>88</v>
      </c>
      <c r="K1295" t="s">
        <v>19</v>
      </c>
      <c r="L1295" t="s">
        <v>11466</v>
      </c>
      <c r="M1295">
        <v>12</v>
      </c>
      <c r="N1295">
        <v>1</v>
      </c>
    </row>
    <row r="1296" spans="1:14">
      <c r="A1296" t="s">
        <v>5574</v>
      </c>
      <c r="B1296" t="s">
        <v>12909</v>
      </c>
      <c r="C1296" t="s">
        <v>11412</v>
      </c>
      <c r="D1296" t="s">
        <v>11416</v>
      </c>
      <c r="E1296" t="s">
        <v>11395</v>
      </c>
      <c r="F1296" t="s">
        <v>25</v>
      </c>
      <c r="G1296" t="s">
        <v>856</v>
      </c>
      <c r="H1296" t="s">
        <v>11402</v>
      </c>
      <c r="I1296">
        <v>1845.24</v>
      </c>
      <c r="J1296">
        <v>46</v>
      </c>
      <c r="K1296" t="s">
        <v>53</v>
      </c>
      <c r="L1296" t="s">
        <v>11437</v>
      </c>
      <c r="M1296">
        <v>12</v>
      </c>
      <c r="N1296">
        <v>0</v>
      </c>
    </row>
    <row r="1297" spans="1:14">
      <c r="A1297" t="s">
        <v>4001</v>
      </c>
      <c r="B1297" t="s">
        <v>12910</v>
      </c>
      <c r="C1297" t="s">
        <v>11412</v>
      </c>
      <c r="D1297" t="s">
        <v>11416</v>
      </c>
      <c r="E1297" t="s">
        <v>11395</v>
      </c>
      <c r="F1297" t="s">
        <v>58</v>
      </c>
      <c r="G1297" t="s">
        <v>7366</v>
      </c>
      <c r="H1297" t="s">
        <v>11453</v>
      </c>
      <c r="I1297">
        <v>2151.87</v>
      </c>
      <c r="J1297">
        <v>46</v>
      </c>
      <c r="K1297" t="s">
        <v>19</v>
      </c>
      <c r="L1297" t="s">
        <v>11435</v>
      </c>
      <c r="M1297">
        <v>36</v>
      </c>
      <c r="N1297">
        <v>0</v>
      </c>
    </row>
    <row r="1298" spans="1:14">
      <c r="A1298" t="s">
        <v>7856</v>
      </c>
      <c r="B1298" t="s">
        <v>12911</v>
      </c>
      <c r="C1298" t="s">
        <v>11399</v>
      </c>
      <c r="D1298" t="s">
        <v>11416</v>
      </c>
      <c r="E1298" t="s">
        <v>11413</v>
      </c>
      <c r="F1298" t="s">
        <v>100</v>
      </c>
      <c r="G1298" t="s">
        <v>12912</v>
      </c>
      <c r="H1298" t="s">
        <v>11420</v>
      </c>
      <c r="I1298">
        <v>774.8</v>
      </c>
      <c r="K1298" t="s">
        <v>19</v>
      </c>
      <c r="L1298" t="s">
        <v>11441</v>
      </c>
      <c r="M1298">
        <v>12</v>
      </c>
      <c r="N1298">
        <v>1</v>
      </c>
    </row>
    <row r="1299" spans="1:14">
      <c r="A1299" t="s">
        <v>1471</v>
      </c>
      <c r="B1299" t="s">
        <v>12913</v>
      </c>
      <c r="C1299" t="s">
        <v>11408</v>
      </c>
      <c r="D1299" t="s">
        <v>11400</v>
      </c>
      <c r="E1299" t="s">
        <v>11395</v>
      </c>
      <c r="F1299" t="s">
        <v>58</v>
      </c>
      <c r="G1299" t="s">
        <v>2309</v>
      </c>
      <c r="H1299" t="s">
        <v>11453</v>
      </c>
      <c r="I1299">
        <v>1307.52</v>
      </c>
      <c r="J1299">
        <v>87</v>
      </c>
      <c r="K1299" t="s">
        <v>53</v>
      </c>
      <c r="L1299" t="s">
        <v>11435</v>
      </c>
      <c r="M1299">
        <v>36</v>
      </c>
      <c r="N1299">
        <v>0</v>
      </c>
    </row>
    <row r="1300" spans="1:14">
      <c r="A1300" t="s">
        <v>12914</v>
      </c>
      <c r="B1300" t="s">
        <v>12915</v>
      </c>
      <c r="C1300" t="s">
        <v>11408</v>
      </c>
      <c r="D1300" t="s">
        <v>11394</v>
      </c>
      <c r="E1300" t="s">
        <v>11395</v>
      </c>
      <c r="F1300" t="s">
        <v>33</v>
      </c>
      <c r="G1300" t="s">
        <v>812</v>
      </c>
      <c r="H1300" t="s">
        <v>11420</v>
      </c>
      <c r="I1300">
        <v>3705.54</v>
      </c>
      <c r="J1300">
        <v>51</v>
      </c>
      <c r="K1300" t="s">
        <v>19</v>
      </c>
      <c r="L1300" t="s">
        <v>11397</v>
      </c>
      <c r="M1300">
        <v>24</v>
      </c>
      <c r="N1300">
        <v>1</v>
      </c>
    </row>
    <row r="1301" spans="1:14">
      <c r="A1301" t="s">
        <v>334</v>
      </c>
      <c r="B1301" t="s">
        <v>12916</v>
      </c>
      <c r="C1301" t="s">
        <v>11408</v>
      </c>
      <c r="D1301" t="s">
        <v>11400</v>
      </c>
      <c r="E1301" t="s">
        <v>11413</v>
      </c>
      <c r="F1301" t="s">
        <v>58</v>
      </c>
      <c r="G1301" t="s">
        <v>4317</v>
      </c>
      <c r="H1301" t="s">
        <v>11420</v>
      </c>
      <c r="I1301">
        <v>798.63</v>
      </c>
      <c r="J1301">
        <v>47</v>
      </c>
      <c r="K1301" t="s">
        <v>19</v>
      </c>
      <c r="L1301" t="s">
        <v>11435</v>
      </c>
      <c r="M1301">
        <v>24</v>
      </c>
      <c r="N1301">
        <v>1</v>
      </c>
    </row>
    <row r="1302" spans="1:14">
      <c r="A1302" t="s">
        <v>2416</v>
      </c>
      <c r="B1302" t="s">
        <v>12917</v>
      </c>
      <c r="C1302" t="s">
        <v>11412</v>
      </c>
      <c r="D1302" t="s">
        <v>11416</v>
      </c>
      <c r="E1302" t="s">
        <v>11413</v>
      </c>
      <c r="F1302" t="s">
        <v>25</v>
      </c>
      <c r="G1302" t="s">
        <v>1706</v>
      </c>
      <c r="H1302" t="s">
        <v>11402</v>
      </c>
      <c r="I1302">
        <v>488.46</v>
      </c>
      <c r="K1302" t="s">
        <v>19</v>
      </c>
      <c r="L1302" t="s">
        <v>11460</v>
      </c>
      <c r="M1302">
        <v>12</v>
      </c>
      <c r="N1302">
        <v>0</v>
      </c>
    </row>
    <row r="1303" spans="1:14">
      <c r="A1303" t="s">
        <v>10176</v>
      </c>
      <c r="B1303" t="s">
        <v>12918</v>
      </c>
      <c r="C1303" t="s">
        <v>11432</v>
      </c>
      <c r="D1303" t="s">
        <v>11400</v>
      </c>
      <c r="E1303" t="s">
        <v>11413</v>
      </c>
      <c r="F1303" t="s">
        <v>33</v>
      </c>
      <c r="G1303" t="s">
        <v>3366</v>
      </c>
      <c r="H1303" t="s">
        <v>11402</v>
      </c>
      <c r="I1303">
        <v>760.25</v>
      </c>
      <c r="J1303">
        <v>62</v>
      </c>
      <c r="K1303" t="s">
        <v>19</v>
      </c>
      <c r="L1303" t="s">
        <v>11425</v>
      </c>
      <c r="M1303">
        <v>12</v>
      </c>
      <c r="N1303">
        <v>0</v>
      </c>
    </row>
    <row r="1304" spans="1:14">
      <c r="A1304" t="s">
        <v>2548</v>
      </c>
      <c r="B1304" t="s">
        <v>12919</v>
      </c>
      <c r="C1304" t="s">
        <v>11434</v>
      </c>
      <c r="D1304" t="s">
        <v>11409</v>
      </c>
      <c r="E1304" t="s">
        <v>11413</v>
      </c>
      <c r="F1304" t="s">
        <v>58</v>
      </c>
      <c r="G1304" t="s">
        <v>9717</v>
      </c>
      <c r="H1304" t="s">
        <v>11396</v>
      </c>
      <c r="I1304">
        <v>175.73</v>
      </c>
      <c r="J1304">
        <v>43</v>
      </c>
      <c r="K1304" t="s">
        <v>19</v>
      </c>
      <c r="L1304" t="s">
        <v>11417</v>
      </c>
      <c r="M1304">
        <v>12</v>
      </c>
      <c r="N1304">
        <v>1</v>
      </c>
    </row>
    <row r="1305" spans="1:14">
      <c r="A1305" t="s">
        <v>2522</v>
      </c>
      <c r="B1305" t="s">
        <v>12920</v>
      </c>
      <c r="C1305" t="s">
        <v>11432</v>
      </c>
      <c r="D1305" t="s">
        <v>11409</v>
      </c>
      <c r="E1305" t="s">
        <v>11413</v>
      </c>
      <c r="F1305" t="s">
        <v>58</v>
      </c>
      <c r="G1305" t="s">
        <v>12921</v>
      </c>
      <c r="H1305" t="s">
        <v>11420</v>
      </c>
      <c r="I1305">
        <v>332.5</v>
      </c>
      <c r="J1305">
        <v>6</v>
      </c>
      <c r="K1305" t="s">
        <v>19</v>
      </c>
      <c r="L1305" t="s">
        <v>11397</v>
      </c>
      <c r="M1305">
        <v>36</v>
      </c>
      <c r="N1305">
        <v>1</v>
      </c>
    </row>
    <row r="1306" spans="1:14">
      <c r="A1306" t="s">
        <v>215</v>
      </c>
      <c r="B1306" t="s">
        <v>12922</v>
      </c>
      <c r="C1306" t="s">
        <v>11419</v>
      </c>
      <c r="D1306" t="s">
        <v>11424</v>
      </c>
      <c r="E1306" t="s">
        <v>11413</v>
      </c>
      <c r="F1306" t="s">
        <v>33</v>
      </c>
      <c r="G1306" t="s">
        <v>1643</v>
      </c>
      <c r="H1306" t="s">
        <v>11402</v>
      </c>
      <c r="I1306">
        <v>237.59</v>
      </c>
      <c r="J1306">
        <v>2</v>
      </c>
      <c r="K1306" t="s">
        <v>19</v>
      </c>
      <c r="L1306" t="s">
        <v>11397</v>
      </c>
      <c r="M1306">
        <v>36</v>
      </c>
      <c r="N1306">
        <v>0</v>
      </c>
    </row>
    <row r="1307" spans="1:14">
      <c r="A1307" t="s">
        <v>2048</v>
      </c>
      <c r="B1307" t="s">
        <v>12923</v>
      </c>
      <c r="C1307" t="s">
        <v>11434</v>
      </c>
      <c r="D1307" t="s">
        <v>11409</v>
      </c>
      <c r="E1307" t="s">
        <v>11395</v>
      </c>
      <c r="F1307" t="s">
        <v>42</v>
      </c>
      <c r="G1307" t="s">
        <v>8193</v>
      </c>
      <c r="H1307" t="s">
        <v>11402</v>
      </c>
      <c r="I1307">
        <v>894.99</v>
      </c>
      <c r="J1307">
        <v>15</v>
      </c>
      <c r="K1307" t="s">
        <v>19</v>
      </c>
      <c r="L1307" t="s">
        <v>11437</v>
      </c>
      <c r="M1307">
        <v>36</v>
      </c>
      <c r="N1307">
        <v>0</v>
      </c>
    </row>
    <row r="1308" spans="1:14">
      <c r="A1308" t="s">
        <v>6576</v>
      </c>
      <c r="B1308" t="s">
        <v>12924</v>
      </c>
      <c r="C1308" t="s">
        <v>11405</v>
      </c>
      <c r="D1308" t="s">
        <v>11400</v>
      </c>
      <c r="E1308" t="s">
        <v>11395</v>
      </c>
      <c r="F1308" t="s">
        <v>42</v>
      </c>
      <c r="G1308" t="s">
        <v>11136</v>
      </c>
      <c r="H1308" t="s">
        <v>11453</v>
      </c>
      <c r="I1308">
        <v>2206.3200000000002</v>
      </c>
      <c r="K1308" t="s">
        <v>19</v>
      </c>
      <c r="L1308" t="s">
        <v>11441</v>
      </c>
      <c r="M1308">
        <v>12</v>
      </c>
      <c r="N1308">
        <v>0</v>
      </c>
    </row>
    <row r="1309" spans="1:14">
      <c r="A1309" t="s">
        <v>4200</v>
      </c>
      <c r="B1309" t="s">
        <v>12925</v>
      </c>
      <c r="C1309" t="s">
        <v>11429</v>
      </c>
      <c r="D1309" t="s">
        <v>11394</v>
      </c>
      <c r="E1309" t="s">
        <v>11395</v>
      </c>
      <c r="F1309" t="s">
        <v>100</v>
      </c>
      <c r="G1309" t="s">
        <v>6652</v>
      </c>
      <c r="H1309" t="s">
        <v>11420</v>
      </c>
      <c r="I1309">
        <v>2320.0100000000002</v>
      </c>
      <c r="K1309" t="s">
        <v>19</v>
      </c>
      <c r="L1309" t="s">
        <v>11403</v>
      </c>
      <c r="M1309">
        <v>24</v>
      </c>
      <c r="N1309">
        <v>1</v>
      </c>
    </row>
    <row r="1310" spans="1:14">
      <c r="A1310" t="s">
        <v>4637</v>
      </c>
      <c r="B1310" t="s">
        <v>12926</v>
      </c>
      <c r="C1310" t="s">
        <v>11408</v>
      </c>
      <c r="D1310" t="s">
        <v>11424</v>
      </c>
      <c r="E1310" t="s">
        <v>11395</v>
      </c>
      <c r="F1310" t="s">
        <v>100</v>
      </c>
      <c r="G1310" t="s">
        <v>3518</v>
      </c>
      <c r="H1310" t="s">
        <v>11396</v>
      </c>
      <c r="I1310">
        <v>961.85</v>
      </c>
      <c r="K1310" t="s">
        <v>19</v>
      </c>
      <c r="L1310" t="s">
        <v>11466</v>
      </c>
      <c r="M1310">
        <v>24</v>
      </c>
      <c r="N1310">
        <v>1</v>
      </c>
    </row>
    <row r="1311" spans="1:14">
      <c r="A1311" t="s">
        <v>1864</v>
      </c>
      <c r="B1311" t="s">
        <v>12927</v>
      </c>
      <c r="C1311" t="s">
        <v>11408</v>
      </c>
      <c r="D1311" t="s">
        <v>11400</v>
      </c>
      <c r="E1311" t="s">
        <v>11395</v>
      </c>
      <c r="F1311" t="s">
        <v>33</v>
      </c>
      <c r="G1311" t="s">
        <v>5884</v>
      </c>
      <c r="H1311" t="s">
        <v>11420</v>
      </c>
      <c r="I1311">
        <v>3425.75</v>
      </c>
      <c r="J1311">
        <v>72</v>
      </c>
      <c r="K1311" t="s">
        <v>19</v>
      </c>
      <c r="L1311" t="s">
        <v>11427</v>
      </c>
      <c r="M1311">
        <v>24</v>
      </c>
      <c r="N1311">
        <v>1</v>
      </c>
    </row>
    <row r="1312" spans="1:14">
      <c r="A1312" t="s">
        <v>645</v>
      </c>
      <c r="B1312" t="s">
        <v>12928</v>
      </c>
      <c r="C1312" t="s">
        <v>11412</v>
      </c>
      <c r="D1312" t="s">
        <v>11424</v>
      </c>
      <c r="E1312" t="s">
        <v>11401</v>
      </c>
      <c r="F1312" t="s">
        <v>33</v>
      </c>
      <c r="G1312" t="s">
        <v>6055</v>
      </c>
      <c r="H1312" t="s">
        <v>11420</v>
      </c>
      <c r="I1312">
        <v>4530.57</v>
      </c>
      <c r="J1312">
        <v>75</v>
      </c>
      <c r="K1312" t="s">
        <v>53</v>
      </c>
      <c r="L1312" t="s">
        <v>11403</v>
      </c>
      <c r="M1312">
        <v>36</v>
      </c>
      <c r="N1312">
        <v>1</v>
      </c>
    </row>
    <row r="1313" spans="1:14">
      <c r="A1313" t="s">
        <v>4896</v>
      </c>
      <c r="B1313" t="s">
        <v>12929</v>
      </c>
      <c r="C1313" t="s">
        <v>11419</v>
      </c>
      <c r="D1313" t="s">
        <v>11416</v>
      </c>
      <c r="E1313" t="s">
        <v>11395</v>
      </c>
      <c r="F1313" t="s">
        <v>58</v>
      </c>
      <c r="G1313" t="s">
        <v>6817</v>
      </c>
      <c r="H1313" t="s">
        <v>11402</v>
      </c>
      <c r="I1313">
        <v>1184.8900000000001</v>
      </c>
      <c r="J1313">
        <v>53</v>
      </c>
      <c r="K1313" t="s">
        <v>19</v>
      </c>
      <c r="L1313" t="s">
        <v>11466</v>
      </c>
      <c r="M1313">
        <v>24</v>
      </c>
      <c r="N1313">
        <v>0</v>
      </c>
    </row>
    <row r="1314" spans="1:14">
      <c r="A1314" t="s">
        <v>5802</v>
      </c>
      <c r="B1314" t="s">
        <v>12930</v>
      </c>
      <c r="C1314" t="s">
        <v>11412</v>
      </c>
      <c r="D1314" t="s">
        <v>11416</v>
      </c>
      <c r="E1314" t="s">
        <v>11413</v>
      </c>
      <c r="F1314" t="s">
        <v>33</v>
      </c>
      <c r="G1314" t="s">
        <v>4455</v>
      </c>
      <c r="H1314" t="s">
        <v>11402</v>
      </c>
      <c r="I1314">
        <v>435.92</v>
      </c>
      <c r="J1314">
        <v>34</v>
      </c>
      <c r="K1314" t="s">
        <v>19</v>
      </c>
      <c r="L1314" t="s">
        <v>11410</v>
      </c>
      <c r="M1314">
        <v>24</v>
      </c>
      <c r="N1314">
        <v>0</v>
      </c>
    </row>
    <row r="1315" spans="1:14">
      <c r="A1315" t="s">
        <v>1907</v>
      </c>
      <c r="B1315" t="s">
        <v>12931</v>
      </c>
      <c r="C1315" t="s">
        <v>11439</v>
      </c>
      <c r="D1315" t="s">
        <v>11400</v>
      </c>
      <c r="E1315" t="s">
        <v>11395</v>
      </c>
      <c r="F1315" t="s">
        <v>100</v>
      </c>
      <c r="G1315" t="s">
        <v>11035</v>
      </c>
      <c r="H1315" t="s">
        <v>11453</v>
      </c>
      <c r="I1315">
        <v>3986.15</v>
      </c>
      <c r="J1315">
        <v>57</v>
      </c>
      <c r="K1315" t="s">
        <v>53</v>
      </c>
      <c r="L1315" t="s">
        <v>11487</v>
      </c>
      <c r="M1315">
        <v>12</v>
      </c>
      <c r="N1315">
        <v>0</v>
      </c>
    </row>
    <row r="1316" spans="1:14">
      <c r="A1316" t="s">
        <v>3893</v>
      </c>
      <c r="B1316" t="s">
        <v>12932</v>
      </c>
      <c r="C1316" t="s">
        <v>11393</v>
      </c>
      <c r="D1316" t="s">
        <v>11394</v>
      </c>
      <c r="E1316" t="s">
        <v>11395</v>
      </c>
      <c r="F1316" t="s">
        <v>33</v>
      </c>
      <c r="G1316" t="s">
        <v>12933</v>
      </c>
      <c r="H1316" t="s">
        <v>11402</v>
      </c>
      <c r="I1316">
        <v>3693.04</v>
      </c>
      <c r="K1316" t="s">
        <v>19</v>
      </c>
      <c r="L1316" t="s">
        <v>11460</v>
      </c>
      <c r="M1316">
        <v>12</v>
      </c>
      <c r="N1316">
        <v>0</v>
      </c>
    </row>
    <row r="1317" spans="1:14">
      <c r="A1317" t="s">
        <v>725</v>
      </c>
      <c r="B1317" t="s">
        <v>12934</v>
      </c>
      <c r="C1317" t="s">
        <v>11399</v>
      </c>
      <c r="D1317" t="s">
        <v>11424</v>
      </c>
      <c r="E1317" t="s">
        <v>11401</v>
      </c>
      <c r="F1317" t="s">
        <v>58</v>
      </c>
      <c r="G1317" t="s">
        <v>1492</v>
      </c>
      <c r="H1317" t="s">
        <v>11453</v>
      </c>
      <c r="I1317">
        <v>17212</v>
      </c>
      <c r="K1317" t="s">
        <v>53</v>
      </c>
      <c r="L1317" t="s">
        <v>11444</v>
      </c>
      <c r="M1317">
        <v>12</v>
      </c>
      <c r="N1317">
        <v>0</v>
      </c>
    </row>
    <row r="1318" spans="1:14">
      <c r="A1318" t="s">
        <v>187</v>
      </c>
      <c r="B1318" t="s">
        <v>12935</v>
      </c>
      <c r="C1318" t="s">
        <v>11419</v>
      </c>
      <c r="D1318" t="s">
        <v>11394</v>
      </c>
      <c r="E1318" t="s">
        <v>11401</v>
      </c>
      <c r="F1318" t="s">
        <v>100</v>
      </c>
      <c r="G1318" t="s">
        <v>1676</v>
      </c>
      <c r="H1318" t="s">
        <v>11453</v>
      </c>
      <c r="I1318">
        <v>16989.25</v>
      </c>
      <c r="K1318" t="s">
        <v>37</v>
      </c>
      <c r="L1318" t="s">
        <v>11425</v>
      </c>
      <c r="M1318">
        <v>24</v>
      </c>
      <c r="N1318">
        <v>0</v>
      </c>
    </row>
    <row r="1319" spans="1:14">
      <c r="A1319" t="s">
        <v>1515</v>
      </c>
      <c r="B1319" t="s">
        <v>12936</v>
      </c>
      <c r="C1319" t="s">
        <v>11408</v>
      </c>
      <c r="D1319" t="s">
        <v>11400</v>
      </c>
      <c r="E1319" t="s">
        <v>11413</v>
      </c>
      <c r="F1319" t="s">
        <v>33</v>
      </c>
      <c r="G1319" t="s">
        <v>1617</v>
      </c>
      <c r="H1319" t="s">
        <v>11402</v>
      </c>
      <c r="I1319">
        <v>716.12</v>
      </c>
      <c r="J1319">
        <v>45</v>
      </c>
      <c r="K1319" t="s">
        <v>19</v>
      </c>
      <c r="L1319" t="s">
        <v>11406</v>
      </c>
      <c r="M1319">
        <v>36</v>
      </c>
      <c r="N1319">
        <v>0</v>
      </c>
    </row>
    <row r="1320" spans="1:14">
      <c r="A1320" t="s">
        <v>2566</v>
      </c>
      <c r="B1320" t="s">
        <v>12937</v>
      </c>
      <c r="C1320" t="s">
        <v>11399</v>
      </c>
      <c r="D1320" t="s">
        <v>11400</v>
      </c>
      <c r="E1320" t="s">
        <v>11401</v>
      </c>
      <c r="F1320" t="s">
        <v>33</v>
      </c>
      <c r="G1320" t="s">
        <v>2625</v>
      </c>
      <c r="H1320" t="s">
        <v>11402</v>
      </c>
      <c r="I1320">
        <v>4655.51</v>
      </c>
      <c r="J1320">
        <v>60</v>
      </c>
      <c r="K1320" t="s">
        <v>37</v>
      </c>
      <c r="L1320" t="s">
        <v>11496</v>
      </c>
      <c r="M1320">
        <v>12</v>
      </c>
      <c r="N1320">
        <v>0</v>
      </c>
    </row>
    <row r="1321" spans="1:14">
      <c r="A1321" t="s">
        <v>12938</v>
      </c>
      <c r="B1321" t="s">
        <v>12939</v>
      </c>
      <c r="C1321" t="s">
        <v>11412</v>
      </c>
      <c r="D1321" t="s">
        <v>11424</v>
      </c>
      <c r="E1321" t="s">
        <v>11413</v>
      </c>
      <c r="F1321" t="s">
        <v>100</v>
      </c>
      <c r="G1321" t="s">
        <v>9994</v>
      </c>
      <c r="H1321" t="s">
        <v>11420</v>
      </c>
      <c r="I1321">
        <v>158.82</v>
      </c>
      <c r="J1321">
        <v>20</v>
      </c>
      <c r="K1321" t="s">
        <v>19</v>
      </c>
      <c r="L1321" t="s">
        <v>11487</v>
      </c>
      <c r="M1321">
        <v>12</v>
      </c>
      <c r="N1321">
        <v>1</v>
      </c>
    </row>
    <row r="1322" spans="1:14">
      <c r="A1322" t="s">
        <v>11104</v>
      </c>
      <c r="B1322" t="s">
        <v>12940</v>
      </c>
      <c r="C1322" t="s">
        <v>11432</v>
      </c>
      <c r="D1322" t="s">
        <v>11400</v>
      </c>
      <c r="E1322" t="s">
        <v>11413</v>
      </c>
      <c r="F1322" t="s">
        <v>100</v>
      </c>
      <c r="G1322" t="s">
        <v>1592</v>
      </c>
      <c r="H1322" t="s">
        <v>11396</v>
      </c>
      <c r="I1322">
        <v>505.02</v>
      </c>
      <c r="K1322" t="s">
        <v>19</v>
      </c>
      <c r="L1322" t="s">
        <v>11460</v>
      </c>
      <c r="M1322">
        <v>24</v>
      </c>
      <c r="N1322">
        <v>1</v>
      </c>
    </row>
    <row r="1323" spans="1:14">
      <c r="A1323" t="s">
        <v>7828</v>
      </c>
      <c r="B1323" t="s">
        <v>12941</v>
      </c>
      <c r="C1323" t="s">
        <v>11434</v>
      </c>
      <c r="D1323" t="s">
        <v>11416</v>
      </c>
      <c r="E1323" t="s">
        <v>11413</v>
      </c>
      <c r="F1323" t="s">
        <v>58</v>
      </c>
      <c r="G1323" t="s">
        <v>6318</v>
      </c>
      <c r="H1323" t="s">
        <v>11402</v>
      </c>
      <c r="I1323">
        <v>506.68</v>
      </c>
      <c r="J1323">
        <v>14</v>
      </c>
      <c r="K1323" t="s">
        <v>19</v>
      </c>
      <c r="L1323" t="s">
        <v>11430</v>
      </c>
      <c r="M1323">
        <v>36</v>
      </c>
      <c r="N1323">
        <v>0</v>
      </c>
    </row>
    <row r="1324" spans="1:14">
      <c r="A1324" t="s">
        <v>1120</v>
      </c>
      <c r="B1324" t="s">
        <v>12942</v>
      </c>
      <c r="C1324" t="s">
        <v>11393</v>
      </c>
      <c r="D1324" t="s">
        <v>11409</v>
      </c>
      <c r="E1324" t="s">
        <v>11401</v>
      </c>
      <c r="F1324" t="s">
        <v>25</v>
      </c>
      <c r="G1324" t="s">
        <v>1536</v>
      </c>
      <c r="H1324" t="s">
        <v>11420</v>
      </c>
      <c r="I1324">
        <v>11814.63</v>
      </c>
      <c r="J1324">
        <v>42</v>
      </c>
      <c r="K1324" t="s">
        <v>53</v>
      </c>
      <c r="L1324" t="s">
        <v>11466</v>
      </c>
      <c r="M1324">
        <v>24</v>
      </c>
      <c r="N1324">
        <v>1</v>
      </c>
    </row>
    <row r="1325" spans="1:14">
      <c r="A1325" t="s">
        <v>4164</v>
      </c>
      <c r="B1325" t="s">
        <v>12943</v>
      </c>
      <c r="C1325" t="s">
        <v>11432</v>
      </c>
      <c r="D1325" t="s">
        <v>11416</v>
      </c>
      <c r="E1325" t="s">
        <v>11395</v>
      </c>
      <c r="F1325" t="s">
        <v>25</v>
      </c>
      <c r="G1325" t="s">
        <v>12944</v>
      </c>
      <c r="H1325" t="s">
        <v>11420</v>
      </c>
      <c r="I1325">
        <v>2149.2199999999998</v>
      </c>
      <c r="J1325">
        <v>81</v>
      </c>
      <c r="K1325" t="s">
        <v>19</v>
      </c>
      <c r="L1325" t="s">
        <v>11403</v>
      </c>
      <c r="M1325">
        <v>36</v>
      </c>
      <c r="N1325">
        <v>1</v>
      </c>
    </row>
    <row r="1326" spans="1:14">
      <c r="A1326" t="s">
        <v>12945</v>
      </c>
      <c r="B1326" t="s">
        <v>12946</v>
      </c>
      <c r="C1326" t="s">
        <v>11408</v>
      </c>
      <c r="D1326" t="s">
        <v>11400</v>
      </c>
      <c r="E1326" t="s">
        <v>11413</v>
      </c>
      <c r="F1326" t="s">
        <v>42</v>
      </c>
      <c r="G1326" t="s">
        <v>1465</v>
      </c>
      <c r="H1326" t="s">
        <v>11402</v>
      </c>
      <c r="I1326">
        <v>206.18</v>
      </c>
      <c r="K1326" t="s">
        <v>19</v>
      </c>
      <c r="L1326" t="s">
        <v>11466</v>
      </c>
      <c r="M1326">
        <v>24</v>
      </c>
      <c r="N1326">
        <v>0</v>
      </c>
    </row>
    <row r="1327" spans="1:14">
      <c r="A1327" t="s">
        <v>2698</v>
      </c>
      <c r="B1327" t="s">
        <v>12947</v>
      </c>
      <c r="C1327" t="s">
        <v>11434</v>
      </c>
      <c r="D1327" t="s">
        <v>11400</v>
      </c>
      <c r="E1327" t="s">
        <v>11401</v>
      </c>
      <c r="F1327" t="s">
        <v>33</v>
      </c>
      <c r="G1327" t="s">
        <v>3700</v>
      </c>
      <c r="H1327" t="s">
        <v>11402</v>
      </c>
      <c r="I1327">
        <v>11653.97</v>
      </c>
      <c r="J1327">
        <v>0</v>
      </c>
      <c r="K1327" t="s">
        <v>37</v>
      </c>
      <c r="L1327" t="s">
        <v>11487</v>
      </c>
      <c r="M1327">
        <v>36</v>
      </c>
      <c r="N1327">
        <v>0</v>
      </c>
    </row>
    <row r="1328" spans="1:14">
      <c r="A1328" t="s">
        <v>9466</v>
      </c>
      <c r="B1328" t="s">
        <v>12948</v>
      </c>
      <c r="C1328" t="s">
        <v>11439</v>
      </c>
      <c r="D1328" t="s">
        <v>11416</v>
      </c>
      <c r="E1328" t="s">
        <v>11395</v>
      </c>
      <c r="F1328" t="s">
        <v>100</v>
      </c>
      <c r="G1328" t="s">
        <v>9082</v>
      </c>
      <c r="H1328" t="s">
        <v>11402</v>
      </c>
      <c r="I1328">
        <v>1627.3</v>
      </c>
      <c r="K1328" t="s">
        <v>19</v>
      </c>
      <c r="L1328" t="s">
        <v>11417</v>
      </c>
      <c r="M1328">
        <v>24</v>
      </c>
      <c r="N1328">
        <v>0</v>
      </c>
    </row>
    <row r="1329" spans="1:14">
      <c r="A1329" t="s">
        <v>3012</v>
      </c>
      <c r="B1329" t="s">
        <v>12949</v>
      </c>
      <c r="C1329" t="s">
        <v>11412</v>
      </c>
      <c r="D1329" t="s">
        <v>11394</v>
      </c>
      <c r="E1329" t="s">
        <v>11401</v>
      </c>
      <c r="F1329" t="s">
        <v>25</v>
      </c>
      <c r="G1329" t="s">
        <v>223</v>
      </c>
      <c r="H1329" t="s">
        <v>11396</v>
      </c>
      <c r="I1329">
        <v>12210.97</v>
      </c>
      <c r="J1329">
        <v>96</v>
      </c>
      <c r="K1329" t="s">
        <v>37</v>
      </c>
      <c r="L1329" t="s">
        <v>11397</v>
      </c>
      <c r="M1329">
        <v>36</v>
      </c>
      <c r="N1329">
        <v>1</v>
      </c>
    </row>
    <row r="1330" spans="1:14">
      <c r="A1330" t="s">
        <v>2260</v>
      </c>
      <c r="B1330" t="s">
        <v>12950</v>
      </c>
      <c r="C1330" t="s">
        <v>11429</v>
      </c>
      <c r="D1330" t="s">
        <v>11416</v>
      </c>
      <c r="E1330" t="s">
        <v>11413</v>
      </c>
      <c r="F1330" t="s">
        <v>33</v>
      </c>
      <c r="G1330" t="s">
        <v>3258</v>
      </c>
      <c r="H1330" t="s">
        <v>11402</v>
      </c>
      <c r="I1330">
        <v>432.58</v>
      </c>
      <c r="K1330" t="s">
        <v>19</v>
      </c>
      <c r="L1330" t="s">
        <v>11496</v>
      </c>
      <c r="M1330">
        <v>12</v>
      </c>
      <c r="N1330">
        <v>0</v>
      </c>
    </row>
    <row r="1331" spans="1:14">
      <c r="A1331" t="s">
        <v>2960</v>
      </c>
      <c r="B1331" t="s">
        <v>12951</v>
      </c>
      <c r="C1331" t="s">
        <v>11408</v>
      </c>
      <c r="D1331" t="s">
        <v>11424</v>
      </c>
      <c r="E1331" t="s">
        <v>11413</v>
      </c>
      <c r="F1331" t="s">
        <v>100</v>
      </c>
      <c r="G1331" t="s">
        <v>12349</v>
      </c>
      <c r="H1331" t="s">
        <v>11402</v>
      </c>
      <c r="I1331">
        <v>681.04</v>
      </c>
      <c r="J1331">
        <v>2</v>
      </c>
      <c r="K1331" t="s">
        <v>19</v>
      </c>
      <c r="L1331" t="s">
        <v>11487</v>
      </c>
      <c r="M1331">
        <v>24</v>
      </c>
      <c r="N1331">
        <v>0</v>
      </c>
    </row>
    <row r="1332" spans="1:14">
      <c r="A1332" t="s">
        <v>2786</v>
      </c>
      <c r="B1332" t="s">
        <v>12952</v>
      </c>
      <c r="C1332" t="s">
        <v>11408</v>
      </c>
      <c r="D1332" t="s">
        <v>11394</v>
      </c>
      <c r="E1332" t="s">
        <v>11413</v>
      </c>
      <c r="F1332" t="s">
        <v>100</v>
      </c>
      <c r="G1332" t="s">
        <v>12303</v>
      </c>
      <c r="H1332" t="s">
        <v>11420</v>
      </c>
      <c r="I1332">
        <v>711.13</v>
      </c>
      <c r="J1332">
        <v>89</v>
      </c>
      <c r="K1332" t="s">
        <v>19</v>
      </c>
      <c r="L1332" t="s">
        <v>11441</v>
      </c>
      <c r="M1332">
        <v>24</v>
      </c>
      <c r="N1332">
        <v>1</v>
      </c>
    </row>
    <row r="1333" spans="1:14">
      <c r="A1333" t="s">
        <v>3022</v>
      </c>
      <c r="B1333" t="s">
        <v>12953</v>
      </c>
      <c r="C1333" t="s">
        <v>11419</v>
      </c>
      <c r="D1333" t="s">
        <v>11409</v>
      </c>
      <c r="E1333" t="s">
        <v>11401</v>
      </c>
      <c r="F1333" t="s">
        <v>58</v>
      </c>
      <c r="G1333" t="s">
        <v>2241</v>
      </c>
      <c r="H1333" t="s">
        <v>11420</v>
      </c>
      <c r="I1333">
        <v>12323.66</v>
      </c>
      <c r="J1333">
        <v>73</v>
      </c>
      <c r="K1333" t="s">
        <v>37</v>
      </c>
      <c r="L1333" t="s">
        <v>11425</v>
      </c>
      <c r="M1333">
        <v>36</v>
      </c>
      <c r="N1333">
        <v>1</v>
      </c>
    </row>
    <row r="1334" spans="1:14">
      <c r="A1334" t="s">
        <v>4559</v>
      </c>
      <c r="B1334" t="s">
        <v>12954</v>
      </c>
      <c r="C1334" t="s">
        <v>11399</v>
      </c>
      <c r="D1334" t="s">
        <v>11409</v>
      </c>
      <c r="E1334" t="s">
        <v>11395</v>
      </c>
      <c r="F1334" t="s">
        <v>42</v>
      </c>
      <c r="G1334" t="s">
        <v>9235</v>
      </c>
      <c r="H1334" t="s">
        <v>11402</v>
      </c>
      <c r="I1334">
        <v>1054.78</v>
      </c>
      <c r="J1334">
        <v>34</v>
      </c>
      <c r="K1334" t="s">
        <v>53</v>
      </c>
      <c r="L1334" t="s">
        <v>11435</v>
      </c>
      <c r="M1334">
        <v>24</v>
      </c>
      <c r="N1334">
        <v>0</v>
      </c>
    </row>
    <row r="1335" spans="1:14">
      <c r="A1335" t="s">
        <v>6769</v>
      </c>
      <c r="B1335" t="s">
        <v>12955</v>
      </c>
      <c r="C1335" t="s">
        <v>11432</v>
      </c>
      <c r="D1335" t="s">
        <v>11409</v>
      </c>
      <c r="E1335" t="s">
        <v>11395</v>
      </c>
      <c r="F1335" t="s">
        <v>25</v>
      </c>
      <c r="G1335" t="s">
        <v>419</v>
      </c>
      <c r="H1335" t="s">
        <v>11420</v>
      </c>
      <c r="I1335">
        <v>2775.7</v>
      </c>
      <c r="J1335">
        <v>31</v>
      </c>
      <c r="K1335" t="s">
        <v>19</v>
      </c>
      <c r="L1335" t="s">
        <v>11425</v>
      </c>
      <c r="M1335">
        <v>24</v>
      </c>
      <c r="N1335">
        <v>1</v>
      </c>
    </row>
    <row r="1336" spans="1:14">
      <c r="A1336" t="s">
        <v>10511</v>
      </c>
      <c r="B1336" t="s">
        <v>12956</v>
      </c>
      <c r="C1336" t="s">
        <v>11439</v>
      </c>
      <c r="D1336" t="s">
        <v>11409</v>
      </c>
      <c r="E1336" t="s">
        <v>11413</v>
      </c>
      <c r="F1336" t="s">
        <v>100</v>
      </c>
      <c r="G1336" t="s">
        <v>5358</v>
      </c>
      <c r="H1336" t="s">
        <v>11396</v>
      </c>
      <c r="I1336">
        <v>329.13</v>
      </c>
      <c r="K1336" t="s">
        <v>19</v>
      </c>
      <c r="L1336" t="s">
        <v>11460</v>
      </c>
      <c r="M1336">
        <v>12</v>
      </c>
      <c r="N1336">
        <v>1</v>
      </c>
    </row>
    <row r="1337" spans="1:14">
      <c r="A1337" t="s">
        <v>319</v>
      </c>
      <c r="B1337" t="s">
        <v>12957</v>
      </c>
      <c r="C1337" t="s">
        <v>11393</v>
      </c>
      <c r="D1337" t="s">
        <v>11400</v>
      </c>
      <c r="E1337" t="s">
        <v>11395</v>
      </c>
      <c r="F1337" t="s">
        <v>33</v>
      </c>
      <c r="G1337" t="s">
        <v>4439</v>
      </c>
      <c r="H1337" t="s">
        <v>11396</v>
      </c>
      <c r="I1337">
        <v>3982.99</v>
      </c>
      <c r="K1337" t="s">
        <v>19</v>
      </c>
      <c r="L1337" t="s">
        <v>11460</v>
      </c>
      <c r="M1337">
        <v>24</v>
      </c>
      <c r="N1337">
        <v>1</v>
      </c>
    </row>
    <row r="1338" spans="1:14">
      <c r="A1338" t="s">
        <v>2418</v>
      </c>
      <c r="B1338" t="s">
        <v>12958</v>
      </c>
      <c r="C1338" t="s">
        <v>11419</v>
      </c>
      <c r="D1338" t="s">
        <v>11394</v>
      </c>
      <c r="E1338" t="s">
        <v>11395</v>
      </c>
      <c r="F1338" t="s">
        <v>42</v>
      </c>
      <c r="G1338" t="s">
        <v>3370</v>
      </c>
      <c r="H1338" t="s">
        <v>11402</v>
      </c>
      <c r="I1338">
        <v>2707.22</v>
      </c>
      <c r="J1338">
        <v>96</v>
      </c>
      <c r="K1338" t="s">
        <v>19</v>
      </c>
      <c r="L1338" t="s">
        <v>11437</v>
      </c>
      <c r="M1338">
        <v>24</v>
      </c>
      <c r="N1338">
        <v>0</v>
      </c>
    </row>
    <row r="1339" spans="1:14">
      <c r="A1339" t="s">
        <v>2302</v>
      </c>
      <c r="B1339" t="s">
        <v>12959</v>
      </c>
      <c r="C1339" t="s">
        <v>11432</v>
      </c>
      <c r="D1339" t="s">
        <v>11416</v>
      </c>
      <c r="E1339" t="s">
        <v>11395</v>
      </c>
      <c r="F1339" t="s">
        <v>58</v>
      </c>
      <c r="G1339" t="s">
        <v>7258</v>
      </c>
      <c r="H1339" t="s">
        <v>11402</v>
      </c>
      <c r="I1339">
        <v>2718.38</v>
      </c>
      <c r="J1339">
        <v>48</v>
      </c>
      <c r="K1339" t="s">
        <v>53</v>
      </c>
      <c r="L1339" t="s">
        <v>11427</v>
      </c>
      <c r="M1339">
        <v>36</v>
      </c>
      <c r="N1339">
        <v>0</v>
      </c>
    </row>
    <row r="1340" spans="1:14">
      <c r="A1340" t="s">
        <v>9866</v>
      </c>
      <c r="B1340" t="s">
        <v>12960</v>
      </c>
      <c r="C1340" t="s">
        <v>11429</v>
      </c>
      <c r="D1340" t="s">
        <v>11424</v>
      </c>
      <c r="E1340" t="s">
        <v>11413</v>
      </c>
      <c r="F1340" t="s">
        <v>33</v>
      </c>
      <c r="G1340" t="s">
        <v>5807</v>
      </c>
      <c r="H1340" t="s">
        <v>11420</v>
      </c>
      <c r="I1340">
        <v>225.25</v>
      </c>
      <c r="J1340">
        <v>37</v>
      </c>
      <c r="K1340" t="s">
        <v>19</v>
      </c>
      <c r="L1340" t="s">
        <v>11487</v>
      </c>
      <c r="M1340">
        <v>36</v>
      </c>
      <c r="N1340">
        <v>1</v>
      </c>
    </row>
    <row r="1341" spans="1:14">
      <c r="A1341" t="s">
        <v>7190</v>
      </c>
      <c r="B1341" t="s">
        <v>12961</v>
      </c>
      <c r="C1341" t="s">
        <v>11429</v>
      </c>
      <c r="D1341" t="s">
        <v>11409</v>
      </c>
      <c r="E1341" t="s">
        <v>11395</v>
      </c>
      <c r="F1341" t="s">
        <v>42</v>
      </c>
      <c r="G1341" t="s">
        <v>1358</v>
      </c>
      <c r="H1341" t="s">
        <v>11402</v>
      </c>
      <c r="I1341">
        <v>2194.5700000000002</v>
      </c>
      <c r="K1341" t="s">
        <v>19</v>
      </c>
      <c r="L1341" t="s">
        <v>11410</v>
      </c>
      <c r="M1341">
        <v>24</v>
      </c>
      <c r="N1341">
        <v>0</v>
      </c>
    </row>
    <row r="1342" spans="1:14">
      <c r="A1342" t="s">
        <v>1490</v>
      </c>
      <c r="B1342" t="s">
        <v>12962</v>
      </c>
      <c r="C1342" t="s">
        <v>11419</v>
      </c>
      <c r="D1342" t="s">
        <v>11409</v>
      </c>
      <c r="E1342" t="s">
        <v>11395</v>
      </c>
      <c r="F1342" t="s">
        <v>25</v>
      </c>
      <c r="G1342" t="s">
        <v>1714</v>
      </c>
      <c r="H1342" t="s">
        <v>11420</v>
      </c>
      <c r="I1342">
        <v>3304.05</v>
      </c>
      <c r="J1342">
        <v>39</v>
      </c>
      <c r="K1342" t="s">
        <v>53</v>
      </c>
      <c r="L1342" t="s">
        <v>11437</v>
      </c>
      <c r="M1342">
        <v>36</v>
      </c>
      <c r="N1342">
        <v>1</v>
      </c>
    </row>
    <row r="1343" spans="1:14">
      <c r="A1343" t="s">
        <v>2850</v>
      </c>
      <c r="B1343" t="s">
        <v>12963</v>
      </c>
      <c r="C1343" t="s">
        <v>11399</v>
      </c>
      <c r="D1343" t="s">
        <v>11409</v>
      </c>
      <c r="E1343" t="s">
        <v>11395</v>
      </c>
      <c r="F1343" t="s">
        <v>33</v>
      </c>
      <c r="G1343" t="s">
        <v>400</v>
      </c>
      <c r="H1343" t="s">
        <v>11402</v>
      </c>
      <c r="I1343">
        <v>3356.58</v>
      </c>
      <c r="J1343">
        <v>48</v>
      </c>
      <c r="K1343" t="s">
        <v>53</v>
      </c>
      <c r="L1343" t="s">
        <v>11441</v>
      </c>
      <c r="M1343">
        <v>24</v>
      </c>
      <c r="N1343">
        <v>0</v>
      </c>
    </row>
    <row r="1344" spans="1:14">
      <c r="A1344" t="s">
        <v>1528</v>
      </c>
      <c r="B1344" t="s">
        <v>12964</v>
      </c>
      <c r="C1344" t="s">
        <v>11399</v>
      </c>
      <c r="D1344" t="s">
        <v>11394</v>
      </c>
      <c r="E1344" t="s">
        <v>11413</v>
      </c>
      <c r="F1344" t="s">
        <v>42</v>
      </c>
      <c r="G1344" t="s">
        <v>1058</v>
      </c>
      <c r="H1344" t="s">
        <v>11420</v>
      </c>
      <c r="I1344">
        <v>260.23</v>
      </c>
      <c r="K1344" t="s">
        <v>19</v>
      </c>
      <c r="L1344" t="s">
        <v>11496</v>
      </c>
      <c r="M1344">
        <v>12</v>
      </c>
      <c r="N1344">
        <v>1</v>
      </c>
    </row>
    <row r="1345" spans="1:14">
      <c r="A1345" t="s">
        <v>3101</v>
      </c>
      <c r="B1345" t="s">
        <v>12965</v>
      </c>
      <c r="C1345" t="s">
        <v>11393</v>
      </c>
      <c r="D1345" t="s">
        <v>11424</v>
      </c>
      <c r="E1345" t="s">
        <v>11395</v>
      </c>
      <c r="F1345" t="s">
        <v>33</v>
      </c>
      <c r="G1345" t="s">
        <v>2250</v>
      </c>
      <c r="H1345" t="s">
        <v>11402</v>
      </c>
      <c r="I1345">
        <v>3885.87</v>
      </c>
      <c r="K1345" t="s">
        <v>19</v>
      </c>
      <c r="L1345" t="s">
        <v>11422</v>
      </c>
      <c r="M1345">
        <v>24</v>
      </c>
      <c r="N1345">
        <v>0</v>
      </c>
    </row>
    <row r="1346" spans="1:14">
      <c r="A1346" t="s">
        <v>833</v>
      </c>
      <c r="B1346" t="s">
        <v>12966</v>
      </c>
      <c r="C1346" t="s">
        <v>11434</v>
      </c>
      <c r="D1346" t="s">
        <v>11400</v>
      </c>
      <c r="E1346" t="s">
        <v>11413</v>
      </c>
      <c r="F1346" t="s">
        <v>58</v>
      </c>
      <c r="G1346" t="s">
        <v>12967</v>
      </c>
      <c r="H1346" t="s">
        <v>11402</v>
      </c>
      <c r="I1346">
        <v>296.64999999999998</v>
      </c>
      <c r="K1346" t="s">
        <v>19</v>
      </c>
      <c r="L1346" t="s">
        <v>11425</v>
      </c>
      <c r="M1346">
        <v>36</v>
      </c>
      <c r="N1346">
        <v>0</v>
      </c>
    </row>
    <row r="1347" spans="1:14">
      <c r="A1347" t="s">
        <v>1403</v>
      </c>
      <c r="B1347" t="s">
        <v>12968</v>
      </c>
      <c r="C1347" t="s">
        <v>11399</v>
      </c>
      <c r="D1347" t="s">
        <v>11394</v>
      </c>
      <c r="E1347" t="s">
        <v>11395</v>
      </c>
      <c r="F1347" t="s">
        <v>100</v>
      </c>
      <c r="G1347" t="s">
        <v>12969</v>
      </c>
      <c r="H1347" t="s">
        <v>11420</v>
      </c>
      <c r="I1347">
        <v>3942.33</v>
      </c>
      <c r="J1347">
        <v>61</v>
      </c>
      <c r="K1347" t="s">
        <v>53</v>
      </c>
      <c r="L1347" t="s">
        <v>11437</v>
      </c>
      <c r="M1347">
        <v>12</v>
      </c>
      <c r="N1347">
        <v>1</v>
      </c>
    </row>
    <row r="1348" spans="1:14">
      <c r="A1348" t="s">
        <v>1919</v>
      </c>
      <c r="B1348" t="s">
        <v>11988</v>
      </c>
      <c r="C1348" t="s">
        <v>11429</v>
      </c>
      <c r="D1348" t="s">
        <v>11424</v>
      </c>
      <c r="E1348" t="s">
        <v>11413</v>
      </c>
      <c r="F1348" t="s">
        <v>42</v>
      </c>
      <c r="G1348" t="s">
        <v>2387</v>
      </c>
      <c r="H1348" t="s">
        <v>11402</v>
      </c>
      <c r="I1348">
        <v>661.34</v>
      </c>
      <c r="K1348" t="s">
        <v>19</v>
      </c>
      <c r="L1348" t="s">
        <v>11487</v>
      </c>
      <c r="M1348">
        <v>12</v>
      </c>
      <c r="N1348">
        <v>0</v>
      </c>
    </row>
    <row r="1349" spans="1:14">
      <c r="A1349" t="s">
        <v>12970</v>
      </c>
      <c r="B1349" t="s">
        <v>12648</v>
      </c>
      <c r="C1349" t="s">
        <v>11432</v>
      </c>
      <c r="D1349" t="s">
        <v>11394</v>
      </c>
      <c r="E1349" t="s">
        <v>11413</v>
      </c>
      <c r="F1349" t="s">
        <v>33</v>
      </c>
      <c r="G1349" t="s">
        <v>12793</v>
      </c>
      <c r="H1349" t="s">
        <v>11402</v>
      </c>
      <c r="I1349">
        <v>242.72</v>
      </c>
      <c r="J1349">
        <v>32</v>
      </c>
      <c r="K1349" t="s">
        <v>19</v>
      </c>
      <c r="L1349" t="s">
        <v>11410</v>
      </c>
      <c r="M1349">
        <v>12</v>
      </c>
      <c r="N1349">
        <v>0</v>
      </c>
    </row>
    <row r="1350" spans="1:14">
      <c r="A1350" t="s">
        <v>207</v>
      </c>
      <c r="B1350" t="s">
        <v>12971</v>
      </c>
      <c r="C1350" t="s">
        <v>11429</v>
      </c>
      <c r="D1350" t="s">
        <v>11409</v>
      </c>
      <c r="E1350" t="s">
        <v>11395</v>
      </c>
      <c r="F1350" t="s">
        <v>100</v>
      </c>
      <c r="G1350" t="s">
        <v>12972</v>
      </c>
      <c r="H1350" t="s">
        <v>11402</v>
      </c>
      <c r="I1350">
        <v>3420.8</v>
      </c>
      <c r="J1350">
        <v>21</v>
      </c>
      <c r="K1350" t="s">
        <v>19</v>
      </c>
      <c r="L1350" t="s">
        <v>11414</v>
      </c>
      <c r="M1350">
        <v>12</v>
      </c>
      <c r="N1350">
        <v>0</v>
      </c>
    </row>
    <row r="1351" spans="1:14">
      <c r="A1351" t="s">
        <v>3302</v>
      </c>
      <c r="B1351" t="s">
        <v>12973</v>
      </c>
      <c r="C1351" t="s">
        <v>11412</v>
      </c>
      <c r="D1351" t="s">
        <v>11400</v>
      </c>
      <c r="E1351" t="s">
        <v>11395</v>
      </c>
      <c r="F1351" t="s">
        <v>33</v>
      </c>
      <c r="G1351" t="s">
        <v>1676</v>
      </c>
      <c r="H1351" t="s">
        <v>11402</v>
      </c>
      <c r="I1351">
        <v>3350.13</v>
      </c>
      <c r="K1351" t="s">
        <v>19</v>
      </c>
      <c r="L1351" t="s">
        <v>11487</v>
      </c>
      <c r="M1351">
        <v>24</v>
      </c>
      <c r="N1351">
        <v>0</v>
      </c>
    </row>
    <row r="1352" spans="1:14">
      <c r="A1352" t="s">
        <v>1926</v>
      </c>
      <c r="B1352" t="s">
        <v>12974</v>
      </c>
      <c r="C1352" t="s">
        <v>11408</v>
      </c>
      <c r="D1352" t="s">
        <v>11409</v>
      </c>
      <c r="E1352" t="s">
        <v>11395</v>
      </c>
      <c r="F1352" t="s">
        <v>25</v>
      </c>
      <c r="G1352" t="s">
        <v>5066</v>
      </c>
      <c r="H1352" t="s">
        <v>11402</v>
      </c>
      <c r="I1352">
        <v>3616.17</v>
      </c>
      <c r="K1352" t="s">
        <v>53</v>
      </c>
      <c r="L1352" t="s">
        <v>11444</v>
      </c>
      <c r="M1352">
        <v>36</v>
      </c>
      <c r="N1352">
        <v>0</v>
      </c>
    </row>
    <row r="1353" spans="1:14">
      <c r="A1353" t="s">
        <v>6205</v>
      </c>
      <c r="B1353" t="s">
        <v>12975</v>
      </c>
      <c r="C1353" t="s">
        <v>11408</v>
      </c>
      <c r="D1353" t="s">
        <v>11400</v>
      </c>
      <c r="E1353" t="s">
        <v>11395</v>
      </c>
      <c r="F1353" t="s">
        <v>100</v>
      </c>
      <c r="G1353" t="s">
        <v>2910</v>
      </c>
      <c r="H1353" t="s">
        <v>11453</v>
      </c>
      <c r="I1353">
        <v>2982.95</v>
      </c>
      <c r="J1353">
        <v>79</v>
      </c>
      <c r="K1353" t="s">
        <v>53</v>
      </c>
      <c r="L1353" t="s">
        <v>11406</v>
      </c>
      <c r="M1353">
        <v>24</v>
      </c>
      <c r="N1353">
        <v>0</v>
      </c>
    </row>
    <row r="1354" spans="1:14">
      <c r="A1354" t="s">
        <v>10096</v>
      </c>
      <c r="B1354" t="s">
        <v>12976</v>
      </c>
      <c r="C1354" t="s">
        <v>11432</v>
      </c>
      <c r="D1354" t="s">
        <v>11416</v>
      </c>
      <c r="E1354" t="s">
        <v>11413</v>
      </c>
      <c r="F1354" t="s">
        <v>33</v>
      </c>
      <c r="G1354" t="s">
        <v>5385</v>
      </c>
      <c r="H1354" t="s">
        <v>11420</v>
      </c>
      <c r="I1354">
        <v>619.58000000000004</v>
      </c>
      <c r="J1354">
        <v>62</v>
      </c>
      <c r="K1354" t="s">
        <v>19</v>
      </c>
      <c r="L1354" t="s">
        <v>11425</v>
      </c>
      <c r="M1354">
        <v>36</v>
      </c>
      <c r="N1354">
        <v>1</v>
      </c>
    </row>
    <row r="1355" spans="1:14">
      <c r="A1355" t="s">
        <v>9476</v>
      </c>
      <c r="B1355" t="s">
        <v>12977</v>
      </c>
      <c r="C1355" t="s">
        <v>11393</v>
      </c>
      <c r="D1355" t="s">
        <v>11394</v>
      </c>
      <c r="E1355" t="s">
        <v>11413</v>
      </c>
      <c r="F1355" t="s">
        <v>42</v>
      </c>
      <c r="G1355" t="s">
        <v>8557</v>
      </c>
      <c r="H1355" t="s">
        <v>11420</v>
      </c>
      <c r="I1355">
        <v>142.54</v>
      </c>
      <c r="J1355">
        <v>8</v>
      </c>
      <c r="K1355" t="s">
        <v>19</v>
      </c>
      <c r="L1355" t="s">
        <v>11435</v>
      </c>
      <c r="M1355">
        <v>12</v>
      </c>
      <c r="N1355">
        <v>1</v>
      </c>
    </row>
    <row r="1356" spans="1:14">
      <c r="A1356" t="s">
        <v>910</v>
      </c>
      <c r="B1356" t="s">
        <v>12978</v>
      </c>
      <c r="C1356" t="s">
        <v>11405</v>
      </c>
      <c r="D1356" t="s">
        <v>11394</v>
      </c>
      <c r="E1356" t="s">
        <v>11413</v>
      </c>
      <c r="F1356" t="s">
        <v>42</v>
      </c>
      <c r="G1356" t="s">
        <v>12979</v>
      </c>
      <c r="H1356" t="s">
        <v>11453</v>
      </c>
      <c r="I1356">
        <v>327.5</v>
      </c>
      <c r="J1356">
        <v>69</v>
      </c>
      <c r="K1356" t="s">
        <v>19</v>
      </c>
      <c r="L1356" t="s">
        <v>11487</v>
      </c>
      <c r="M1356">
        <v>36</v>
      </c>
      <c r="N1356">
        <v>0</v>
      </c>
    </row>
    <row r="1357" spans="1:14">
      <c r="A1357" t="s">
        <v>980</v>
      </c>
      <c r="B1357" t="s">
        <v>12980</v>
      </c>
      <c r="C1357" t="s">
        <v>11434</v>
      </c>
      <c r="D1357" t="s">
        <v>11416</v>
      </c>
      <c r="E1357" t="s">
        <v>11401</v>
      </c>
      <c r="F1357" t="s">
        <v>25</v>
      </c>
      <c r="G1357" t="s">
        <v>12981</v>
      </c>
      <c r="H1357" t="s">
        <v>11453</v>
      </c>
      <c r="I1357">
        <v>13800.07</v>
      </c>
      <c r="J1357">
        <v>81</v>
      </c>
      <c r="K1357" t="s">
        <v>37</v>
      </c>
      <c r="L1357" t="s">
        <v>11403</v>
      </c>
      <c r="M1357">
        <v>24</v>
      </c>
      <c r="N1357">
        <v>0</v>
      </c>
    </row>
    <row r="1358" spans="1:14">
      <c r="A1358" t="s">
        <v>4302</v>
      </c>
      <c r="B1358" t="s">
        <v>11983</v>
      </c>
      <c r="C1358" t="s">
        <v>11408</v>
      </c>
      <c r="D1358" t="s">
        <v>11400</v>
      </c>
      <c r="E1358" t="s">
        <v>11395</v>
      </c>
      <c r="F1358" t="s">
        <v>58</v>
      </c>
      <c r="G1358" t="s">
        <v>3060</v>
      </c>
      <c r="H1358" t="s">
        <v>11453</v>
      </c>
      <c r="I1358">
        <v>1692.33</v>
      </c>
      <c r="J1358">
        <v>32</v>
      </c>
      <c r="K1358" t="s">
        <v>19</v>
      </c>
      <c r="L1358" t="s">
        <v>11487</v>
      </c>
      <c r="M1358">
        <v>24</v>
      </c>
      <c r="N1358">
        <v>0</v>
      </c>
    </row>
    <row r="1359" spans="1:14">
      <c r="A1359" t="s">
        <v>4923</v>
      </c>
      <c r="B1359" t="s">
        <v>12982</v>
      </c>
      <c r="C1359" t="s">
        <v>11439</v>
      </c>
      <c r="D1359" t="s">
        <v>11416</v>
      </c>
      <c r="E1359" t="s">
        <v>11395</v>
      </c>
      <c r="F1359" t="s">
        <v>100</v>
      </c>
      <c r="G1359" t="s">
        <v>201</v>
      </c>
      <c r="H1359" t="s">
        <v>11402</v>
      </c>
      <c r="I1359">
        <v>2728.86</v>
      </c>
      <c r="J1359">
        <v>27</v>
      </c>
      <c r="K1359" t="s">
        <v>53</v>
      </c>
      <c r="L1359" t="s">
        <v>11427</v>
      </c>
      <c r="M1359">
        <v>36</v>
      </c>
      <c r="N1359">
        <v>0</v>
      </c>
    </row>
    <row r="1360" spans="1:14">
      <c r="A1360" t="s">
        <v>245</v>
      </c>
      <c r="B1360" t="s">
        <v>12983</v>
      </c>
      <c r="C1360" t="s">
        <v>11434</v>
      </c>
      <c r="D1360" t="s">
        <v>11416</v>
      </c>
      <c r="E1360" t="s">
        <v>11413</v>
      </c>
      <c r="F1360" t="s">
        <v>100</v>
      </c>
      <c r="G1360" t="s">
        <v>5549</v>
      </c>
      <c r="H1360" t="s">
        <v>11402</v>
      </c>
      <c r="I1360">
        <v>451.64</v>
      </c>
      <c r="J1360">
        <v>84</v>
      </c>
      <c r="K1360" t="s">
        <v>19</v>
      </c>
      <c r="L1360" t="s">
        <v>11441</v>
      </c>
      <c r="M1360">
        <v>36</v>
      </c>
      <c r="N1360">
        <v>0</v>
      </c>
    </row>
    <row r="1361" spans="1:14">
      <c r="A1361" t="s">
        <v>2247</v>
      </c>
      <c r="B1361" t="s">
        <v>12598</v>
      </c>
      <c r="C1361" t="s">
        <v>11393</v>
      </c>
      <c r="D1361" t="s">
        <v>11400</v>
      </c>
      <c r="E1361" t="s">
        <v>11395</v>
      </c>
      <c r="F1361" t="s">
        <v>58</v>
      </c>
      <c r="G1361" t="s">
        <v>3053</v>
      </c>
      <c r="H1361" t="s">
        <v>11402</v>
      </c>
      <c r="I1361">
        <v>2652.08</v>
      </c>
      <c r="J1361">
        <v>17</v>
      </c>
      <c r="K1361" t="s">
        <v>53</v>
      </c>
      <c r="L1361" t="s">
        <v>11487</v>
      </c>
      <c r="M1361">
        <v>24</v>
      </c>
      <c r="N1361">
        <v>0</v>
      </c>
    </row>
    <row r="1362" spans="1:14">
      <c r="A1362" t="s">
        <v>1112</v>
      </c>
      <c r="B1362" t="s">
        <v>12984</v>
      </c>
      <c r="C1362" t="s">
        <v>11408</v>
      </c>
      <c r="D1362" t="s">
        <v>11409</v>
      </c>
      <c r="E1362" t="s">
        <v>11401</v>
      </c>
      <c r="F1362" t="s">
        <v>33</v>
      </c>
      <c r="G1362" t="s">
        <v>4735</v>
      </c>
      <c r="H1362" t="s">
        <v>11396</v>
      </c>
      <c r="I1362">
        <v>17810.939999999999</v>
      </c>
      <c r="J1362">
        <v>69</v>
      </c>
      <c r="K1362" t="s">
        <v>53</v>
      </c>
      <c r="L1362" t="s">
        <v>11487</v>
      </c>
      <c r="M1362">
        <v>12</v>
      </c>
      <c r="N1362">
        <v>1</v>
      </c>
    </row>
    <row r="1363" spans="1:14">
      <c r="A1363" t="s">
        <v>8173</v>
      </c>
      <c r="B1363" t="s">
        <v>12985</v>
      </c>
      <c r="C1363" t="s">
        <v>11405</v>
      </c>
      <c r="D1363" t="s">
        <v>11400</v>
      </c>
      <c r="E1363" t="s">
        <v>11413</v>
      </c>
      <c r="F1363" t="s">
        <v>33</v>
      </c>
      <c r="G1363" t="s">
        <v>1196</v>
      </c>
      <c r="H1363" t="s">
        <v>11402</v>
      </c>
      <c r="I1363">
        <v>266.79000000000002</v>
      </c>
      <c r="K1363" t="s">
        <v>19</v>
      </c>
      <c r="L1363" t="s">
        <v>11425</v>
      </c>
      <c r="M1363">
        <v>24</v>
      </c>
      <c r="N1363">
        <v>0</v>
      </c>
    </row>
    <row r="1364" spans="1:14">
      <c r="A1364" t="s">
        <v>2451</v>
      </c>
      <c r="B1364" t="s">
        <v>12986</v>
      </c>
      <c r="C1364" t="s">
        <v>11393</v>
      </c>
      <c r="D1364" t="s">
        <v>11400</v>
      </c>
      <c r="E1364" t="s">
        <v>11413</v>
      </c>
      <c r="F1364" t="s">
        <v>33</v>
      </c>
      <c r="G1364" t="s">
        <v>4111</v>
      </c>
      <c r="H1364" t="s">
        <v>11402</v>
      </c>
      <c r="I1364">
        <v>134.56</v>
      </c>
      <c r="K1364" t="s">
        <v>19</v>
      </c>
      <c r="L1364" t="s">
        <v>11496</v>
      </c>
      <c r="M1364">
        <v>12</v>
      </c>
      <c r="N1364">
        <v>0</v>
      </c>
    </row>
    <row r="1365" spans="1:14">
      <c r="A1365" t="s">
        <v>3918</v>
      </c>
      <c r="B1365" t="s">
        <v>12987</v>
      </c>
      <c r="C1365" t="s">
        <v>11412</v>
      </c>
      <c r="D1365" t="s">
        <v>11394</v>
      </c>
      <c r="E1365" t="s">
        <v>11395</v>
      </c>
      <c r="F1365" t="s">
        <v>33</v>
      </c>
      <c r="G1365" t="s">
        <v>12988</v>
      </c>
      <c r="H1365" t="s">
        <v>11402</v>
      </c>
      <c r="I1365">
        <v>1001.7</v>
      </c>
      <c r="K1365" t="s">
        <v>19</v>
      </c>
      <c r="L1365" t="s">
        <v>11403</v>
      </c>
      <c r="M1365">
        <v>12</v>
      </c>
      <c r="N1365">
        <v>0</v>
      </c>
    </row>
    <row r="1366" spans="1:14">
      <c r="A1366" t="s">
        <v>7507</v>
      </c>
      <c r="B1366" t="s">
        <v>12989</v>
      </c>
      <c r="C1366" t="s">
        <v>11399</v>
      </c>
      <c r="D1366" t="s">
        <v>11400</v>
      </c>
      <c r="E1366" t="s">
        <v>11413</v>
      </c>
      <c r="F1366" t="s">
        <v>100</v>
      </c>
      <c r="G1366" t="s">
        <v>5378</v>
      </c>
      <c r="H1366" t="s">
        <v>11453</v>
      </c>
      <c r="I1366">
        <v>573.71</v>
      </c>
      <c r="J1366">
        <v>91</v>
      </c>
      <c r="K1366" t="s">
        <v>19</v>
      </c>
      <c r="L1366" t="s">
        <v>11425</v>
      </c>
      <c r="M1366">
        <v>12</v>
      </c>
      <c r="N1366">
        <v>0</v>
      </c>
    </row>
    <row r="1367" spans="1:14">
      <c r="A1367" t="s">
        <v>9362</v>
      </c>
      <c r="B1367" t="s">
        <v>12990</v>
      </c>
      <c r="C1367" t="s">
        <v>11405</v>
      </c>
      <c r="D1367" t="s">
        <v>11424</v>
      </c>
      <c r="E1367" t="s">
        <v>11395</v>
      </c>
      <c r="F1367" t="s">
        <v>42</v>
      </c>
      <c r="G1367" t="s">
        <v>6742</v>
      </c>
      <c r="H1367" t="s">
        <v>11402</v>
      </c>
      <c r="I1367">
        <v>3118.42</v>
      </c>
      <c r="J1367">
        <v>70</v>
      </c>
      <c r="K1367" t="s">
        <v>19</v>
      </c>
      <c r="L1367" t="s">
        <v>11435</v>
      </c>
      <c r="M1367">
        <v>36</v>
      </c>
      <c r="N1367">
        <v>0</v>
      </c>
    </row>
    <row r="1368" spans="1:14">
      <c r="A1368" t="s">
        <v>7234</v>
      </c>
      <c r="B1368" t="s">
        <v>12991</v>
      </c>
      <c r="C1368" t="s">
        <v>11429</v>
      </c>
      <c r="D1368" t="s">
        <v>11400</v>
      </c>
      <c r="E1368" t="s">
        <v>11413</v>
      </c>
      <c r="F1368" t="s">
        <v>58</v>
      </c>
      <c r="G1368" t="s">
        <v>10728</v>
      </c>
      <c r="H1368" t="s">
        <v>11402</v>
      </c>
      <c r="I1368">
        <v>625.75</v>
      </c>
      <c r="J1368">
        <v>70</v>
      </c>
      <c r="K1368" t="s">
        <v>19</v>
      </c>
      <c r="L1368" t="s">
        <v>11410</v>
      </c>
      <c r="M1368">
        <v>24</v>
      </c>
      <c r="N1368">
        <v>0</v>
      </c>
    </row>
    <row r="1369" spans="1:14">
      <c r="A1369" t="s">
        <v>1957</v>
      </c>
      <c r="B1369" t="s">
        <v>12284</v>
      </c>
      <c r="C1369" t="s">
        <v>11429</v>
      </c>
      <c r="D1369" t="s">
        <v>11424</v>
      </c>
      <c r="E1369" t="s">
        <v>11401</v>
      </c>
      <c r="F1369" t="s">
        <v>58</v>
      </c>
      <c r="G1369" t="s">
        <v>12992</v>
      </c>
      <c r="H1369" t="s">
        <v>11396</v>
      </c>
      <c r="I1369">
        <v>17924.189999999999</v>
      </c>
      <c r="J1369">
        <v>58</v>
      </c>
      <c r="K1369" t="s">
        <v>53</v>
      </c>
      <c r="L1369" t="s">
        <v>11496</v>
      </c>
      <c r="M1369">
        <v>12</v>
      </c>
      <c r="N1369">
        <v>1</v>
      </c>
    </row>
    <row r="1370" spans="1:14">
      <c r="A1370" t="s">
        <v>2014</v>
      </c>
      <c r="B1370" t="s">
        <v>12993</v>
      </c>
      <c r="C1370" t="s">
        <v>11408</v>
      </c>
      <c r="D1370" t="s">
        <v>11424</v>
      </c>
      <c r="E1370" t="s">
        <v>11395</v>
      </c>
      <c r="F1370" t="s">
        <v>100</v>
      </c>
      <c r="G1370" t="s">
        <v>4268</v>
      </c>
      <c r="H1370" t="s">
        <v>11402</v>
      </c>
      <c r="I1370">
        <v>862.54</v>
      </c>
      <c r="K1370" t="s">
        <v>19</v>
      </c>
      <c r="L1370" t="s">
        <v>11403</v>
      </c>
      <c r="M1370">
        <v>24</v>
      </c>
      <c r="N1370">
        <v>0</v>
      </c>
    </row>
    <row r="1371" spans="1:14">
      <c r="A1371" t="s">
        <v>1781</v>
      </c>
      <c r="B1371" t="s">
        <v>12994</v>
      </c>
      <c r="C1371" t="s">
        <v>11412</v>
      </c>
      <c r="D1371" t="s">
        <v>11394</v>
      </c>
      <c r="E1371" t="s">
        <v>11413</v>
      </c>
      <c r="F1371" t="s">
        <v>42</v>
      </c>
      <c r="G1371" t="s">
        <v>4760</v>
      </c>
      <c r="H1371" t="s">
        <v>11396</v>
      </c>
      <c r="I1371">
        <v>596.27</v>
      </c>
      <c r="J1371">
        <v>90</v>
      </c>
      <c r="K1371" t="s">
        <v>19</v>
      </c>
      <c r="L1371" t="s">
        <v>11422</v>
      </c>
      <c r="M1371">
        <v>12</v>
      </c>
      <c r="N1371">
        <v>1</v>
      </c>
    </row>
    <row r="1372" spans="1:14">
      <c r="A1372" t="s">
        <v>6702</v>
      </c>
      <c r="B1372" t="s">
        <v>12995</v>
      </c>
      <c r="C1372" t="s">
        <v>11439</v>
      </c>
      <c r="D1372" t="s">
        <v>11424</v>
      </c>
      <c r="E1372" t="s">
        <v>11395</v>
      </c>
      <c r="F1372" t="s">
        <v>58</v>
      </c>
      <c r="G1372" t="s">
        <v>880</v>
      </c>
      <c r="H1372" t="s">
        <v>11453</v>
      </c>
      <c r="I1372">
        <v>2692.74</v>
      </c>
      <c r="K1372" t="s">
        <v>53</v>
      </c>
      <c r="L1372" t="s">
        <v>11414</v>
      </c>
      <c r="M1372">
        <v>36</v>
      </c>
      <c r="N1372">
        <v>0</v>
      </c>
    </row>
    <row r="1373" spans="1:14">
      <c r="A1373" t="s">
        <v>2448</v>
      </c>
      <c r="B1373" t="s">
        <v>12996</v>
      </c>
      <c r="C1373" t="s">
        <v>11439</v>
      </c>
      <c r="D1373" t="s">
        <v>11416</v>
      </c>
      <c r="E1373" t="s">
        <v>11395</v>
      </c>
      <c r="F1373" t="s">
        <v>42</v>
      </c>
      <c r="G1373" t="s">
        <v>4398</v>
      </c>
      <c r="H1373" t="s">
        <v>11402</v>
      </c>
      <c r="I1373">
        <v>1250.6500000000001</v>
      </c>
      <c r="J1373">
        <v>68</v>
      </c>
      <c r="K1373" t="s">
        <v>19</v>
      </c>
      <c r="L1373" t="s">
        <v>11496</v>
      </c>
      <c r="M1373">
        <v>24</v>
      </c>
      <c r="N1373">
        <v>0</v>
      </c>
    </row>
    <row r="1374" spans="1:14">
      <c r="A1374" t="s">
        <v>4019</v>
      </c>
      <c r="B1374" t="s">
        <v>11905</v>
      </c>
      <c r="C1374" t="s">
        <v>11399</v>
      </c>
      <c r="D1374" t="s">
        <v>11400</v>
      </c>
      <c r="E1374" t="s">
        <v>11395</v>
      </c>
      <c r="F1374" t="s">
        <v>33</v>
      </c>
      <c r="G1374" t="s">
        <v>7743</v>
      </c>
      <c r="H1374" t="s">
        <v>11420</v>
      </c>
      <c r="I1374">
        <v>3672.66</v>
      </c>
      <c r="K1374" t="s">
        <v>19</v>
      </c>
      <c r="L1374" t="s">
        <v>11417</v>
      </c>
      <c r="M1374">
        <v>24</v>
      </c>
      <c r="N1374">
        <v>1</v>
      </c>
    </row>
    <row r="1375" spans="1:14">
      <c r="A1375" t="s">
        <v>938</v>
      </c>
      <c r="B1375" t="s">
        <v>12997</v>
      </c>
      <c r="C1375" t="s">
        <v>11429</v>
      </c>
      <c r="D1375" t="s">
        <v>11409</v>
      </c>
      <c r="E1375" t="s">
        <v>11401</v>
      </c>
      <c r="F1375" t="s">
        <v>33</v>
      </c>
      <c r="G1375" t="s">
        <v>5258</v>
      </c>
      <c r="H1375" t="s">
        <v>11402</v>
      </c>
      <c r="I1375">
        <v>10362.59</v>
      </c>
      <c r="K1375" t="s">
        <v>37</v>
      </c>
      <c r="L1375" t="s">
        <v>11444</v>
      </c>
      <c r="M1375">
        <v>12</v>
      </c>
      <c r="N1375">
        <v>0</v>
      </c>
    </row>
    <row r="1376" spans="1:14">
      <c r="A1376" t="s">
        <v>4293</v>
      </c>
      <c r="B1376" t="s">
        <v>12998</v>
      </c>
      <c r="C1376" t="s">
        <v>11393</v>
      </c>
      <c r="D1376" t="s">
        <v>11409</v>
      </c>
      <c r="E1376" t="s">
        <v>11401</v>
      </c>
      <c r="F1376" t="s">
        <v>25</v>
      </c>
      <c r="G1376" t="s">
        <v>7425</v>
      </c>
      <c r="H1376" t="s">
        <v>11420</v>
      </c>
      <c r="I1376">
        <v>12082.37</v>
      </c>
      <c r="J1376">
        <v>23</v>
      </c>
      <c r="K1376" t="s">
        <v>53</v>
      </c>
      <c r="L1376" t="s">
        <v>11417</v>
      </c>
      <c r="M1376">
        <v>36</v>
      </c>
      <c r="N1376">
        <v>1</v>
      </c>
    </row>
    <row r="1377" spans="1:14">
      <c r="A1377" t="s">
        <v>2596</v>
      </c>
      <c r="B1377" t="s">
        <v>12999</v>
      </c>
      <c r="C1377" t="s">
        <v>11429</v>
      </c>
      <c r="D1377" t="s">
        <v>11424</v>
      </c>
      <c r="E1377" t="s">
        <v>11395</v>
      </c>
      <c r="F1377" t="s">
        <v>33</v>
      </c>
      <c r="G1377" t="s">
        <v>5108</v>
      </c>
      <c r="H1377" t="s">
        <v>11402</v>
      </c>
      <c r="I1377">
        <v>1873.97</v>
      </c>
      <c r="J1377">
        <v>40</v>
      </c>
      <c r="K1377" t="s">
        <v>53</v>
      </c>
      <c r="L1377" t="s">
        <v>11406</v>
      </c>
      <c r="M1377">
        <v>24</v>
      </c>
      <c r="N1377">
        <v>0</v>
      </c>
    </row>
    <row r="1378" spans="1:14">
      <c r="A1378" t="s">
        <v>7013</v>
      </c>
      <c r="B1378" t="s">
        <v>13000</v>
      </c>
      <c r="C1378" t="s">
        <v>11412</v>
      </c>
      <c r="D1378" t="s">
        <v>11416</v>
      </c>
      <c r="E1378" t="s">
        <v>11395</v>
      </c>
      <c r="F1378" t="s">
        <v>42</v>
      </c>
      <c r="G1378" t="s">
        <v>9556</v>
      </c>
      <c r="H1378" t="s">
        <v>11402</v>
      </c>
      <c r="I1378">
        <v>1038.81</v>
      </c>
      <c r="J1378">
        <v>69</v>
      </c>
      <c r="K1378" t="s">
        <v>53</v>
      </c>
      <c r="L1378" t="s">
        <v>11487</v>
      </c>
      <c r="M1378">
        <v>12</v>
      </c>
      <c r="N1378">
        <v>0</v>
      </c>
    </row>
    <row r="1379" spans="1:14">
      <c r="A1379" t="s">
        <v>9306</v>
      </c>
      <c r="B1379" t="s">
        <v>13001</v>
      </c>
      <c r="C1379" t="s">
        <v>11429</v>
      </c>
      <c r="D1379" t="s">
        <v>11409</v>
      </c>
      <c r="E1379" t="s">
        <v>11413</v>
      </c>
      <c r="F1379" t="s">
        <v>33</v>
      </c>
      <c r="G1379" t="s">
        <v>728</v>
      </c>
      <c r="H1379" t="s">
        <v>11402</v>
      </c>
      <c r="I1379">
        <v>522.21</v>
      </c>
      <c r="J1379">
        <v>61</v>
      </c>
      <c r="K1379" t="s">
        <v>19</v>
      </c>
      <c r="L1379" t="s">
        <v>11406</v>
      </c>
      <c r="M1379">
        <v>12</v>
      </c>
      <c r="N1379">
        <v>0</v>
      </c>
    </row>
    <row r="1380" spans="1:14">
      <c r="A1380" t="s">
        <v>7371</v>
      </c>
      <c r="B1380" t="s">
        <v>13002</v>
      </c>
      <c r="C1380" t="s">
        <v>11408</v>
      </c>
      <c r="D1380" t="s">
        <v>11424</v>
      </c>
      <c r="E1380" t="s">
        <v>11395</v>
      </c>
      <c r="F1380" t="s">
        <v>25</v>
      </c>
      <c r="G1380" t="s">
        <v>4760</v>
      </c>
      <c r="H1380" t="s">
        <v>11396</v>
      </c>
      <c r="I1380">
        <v>1909.16</v>
      </c>
      <c r="J1380">
        <v>37</v>
      </c>
      <c r="K1380" t="s">
        <v>53</v>
      </c>
      <c r="L1380" t="s">
        <v>11410</v>
      </c>
      <c r="M1380">
        <v>24</v>
      </c>
      <c r="N1380">
        <v>1</v>
      </c>
    </row>
    <row r="1381" spans="1:14">
      <c r="A1381" t="s">
        <v>3502</v>
      </c>
      <c r="B1381" t="s">
        <v>13003</v>
      </c>
      <c r="C1381" t="s">
        <v>11393</v>
      </c>
      <c r="D1381" t="s">
        <v>11394</v>
      </c>
      <c r="E1381" t="s">
        <v>11401</v>
      </c>
      <c r="F1381" t="s">
        <v>100</v>
      </c>
      <c r="G1381" t="s">
        <v>7366</v>
      </c>
      <c r="H1381" t="s">
        <v>11396</v>
      </c>
      <c r="I1381">
        <v>10957.23</v>
      </c>
      <c r="J1381">
        <v>0</v>
      </c>
      <c r="K1381" t="s">
        <v>37</v>
      </c>
      <c r="L1381" t="s">
        <v>11460</v>
      </c>
      <c r="M1381">
        <v>12</v>
      </c>
      <c r="N1381">
        <v>1</v>
      </c>
    </row>
    <row r="1382" spans="1:14">
      <c r="A1382" t="s">
        <v>6778</v>
      </c>
      <c r="B1382" t="s">
        <v>13004</v>
      </c>
      <c r="C1382" t="s">
        <v>11405</v>
      </c>
      <c r="D1382" t="s">
        <v>11424</v>
      </c>
      <c r="E1382" t="s">
        <v>11413</v>
      </c>
      <c r="F1382" t="s">
        <v>42</v>
      </c>
      <c r="G1382" t="s">
        <v>3265</v>
      </c>
      <c r="H1382" t="s">
        <v>11402</v>
      </c>
      <c r="I1382">
        <v>247.89</v>
      </c>
      <c r="J1382">
        <v>17</v>
      </c>
      <c r="K1382" t="s">
        <v>19</v>
      </c>
      <c r="L1382" t="s">
        <v>11496</v>
      </c>
      <c r="M1382">
        <v>36</v>
      </c>
      <c r="N1382">
        <v>0</v>
      </c>
    </row>
    <row r="1383" spans="1:14">
      <c r="A1383" t="s">
        <v>1438</v>
      </c>
      <c r="B1383" t="s">
        <v>13005</v>
      </c>
      <c r="C1383" t="s">
        <v>11439</v>
      </c>
      <c r="D1383" t="s">
        <v>11400</v>
      </c>
      <c r="E1383" t="s">
        <v>11413</v>
      </c>
      <c r="F1383" t="s">
        <v>25</v>
      </c>
      <c r="G1383" t="s">
        <v>8275</v>
      </c>
      <c r="H1383" t="s">
        <v>11396</v>
      </c>
      <c r="I1383">
        <v>103.54</v>
      </c>
      <c r="J1383">
        <v>11</v>
      </c>
      <c r="K1383" t="s">
        <v>19</v>
      </c>
      <c r="L1383" t="s">
        <v>11496</v>
      </c>
      <c r="M1383">
        <v>36</v>
      </c>
      <c r="N1383">
        <v>1</v>
      </c>
    </row>
    <row r="1384" spans="1:14">
      <c r="A1384" t="s">
        <v>4330</v>
      </c>
      <c r="B1384" t="s">
        <v>13006</v>
      </c>
      <c r="C1384" t="s">
        <v>11419</v>
      </c>
      <c r="D1384" t="s">
        <v>11416</v>
      </c>
      <c r="E1384" t="s">
        <v>11395</v>
      </c>
      <c r="F1384" t="s">
        <v>58</v>
      </c>
      <c r="G1384" t="s">
        <v>228</v>
      </c>
      <c r="H1384" t="s">
        <v>11402</v>
      </c>
      <c r="I1384">
        <v>3813.11</v>
      </c>
      <c r="K1384" t="s">
        <v>19</v>
      </c>
      <c r="L1384" t="s">
        <v>11427</v>
      </c>
      <c r="M1384">
        <v>24</v>
      </c>
      <c r="N1384">
        <v>0</v>
      </c>
    </row>
    <row r="1385" spans="1:14">
      <c r="A1385" t="s">
        <v>5898</v>
      </c>
      <c r="B1385" t="s">
        <v>13007</v>
      </c>
      <c r="C1385" t="s">
        <v>11434</v>
      </c>
      <c r="D1385" t="s">
        <v>11400</v>
      </c>
      <c r="E1385" t="s">
        <v>11413</v>
      </c>
      <c r="F1385" t="s">
        <v>58</v>
      </c>
      <c r="G1385" t="s">
        <v>13008</v>
      </c>
      <c r="H1385" t="s">
        <v>11402</v>
      </c>
      <c r="I1385">
        <v>100.72</v>
      </c>
      <c r="J1385">
        <v>22</v>
      </c>
      <c r="K1385" t="s">
        <v>19</v>
      </c>
      <c r="L1385" t="s">
        <v>11417</v>
      </c>
      <c r="M1385">
        <v>24</v>
      </c>
      <c r="N1385">
        <v>0</v>
      </c>
    </row>
    <row r="1386" spans="1:14">
      <c r="A1386" t="s">
        <v>5551</v>
      </c>
      <c r="B1386" t="s">
        <v>13009</v>
      </c>
      <c r="C1386" t="s">
        <v>11412</v>
      </c>
      <c r="D1386" t="s">
        <v>11394</v>
      </c>
      <c r="E1386" t="s">
        <v>11401</v>
      </c>
      <c r="F1386" t="s">
        <v>25</v>
      </c>
      <c r="G1386" t="s">
        <v>2641</v>
      </c>
      <c r="H1386" t="s">
        <v>11396</v>
      </c>
      <c r="I1386">
        <v>10168.24</v>
      </c>
      <c r="K1386" t="s">
        <v>37</v>
      </c>
      <c r="L1386" t="s">
        <v>11460</v>
      </c>
      <c r="M1386">
        <v>24</v>
      </c>
      <c r="N1386">
        <v>1</v>
      </c>
    </row>
    <row r="1387" spans="1:14">
      <c r="A1387" t="s">
        <v>306</v>
      </c>
      <c r="B1387" t="s">
        <v>13010</v>
      </c>
      <c r="C1387" t="s">
        <v>11432</v>
      </c>
      <c r="D1387" t="s">
        <v>11400</v>
      </c>
      <c r="E1387" t="s">
        <v>11395</v>
      </c>
      <c r="F1387" t="s">
        <v>25</v>
      </c>
      <c r="G1387" t="s">
        <v>13011</v>
      </c>
      <c r="H1387" t="s">
        <v>11453</v>
      </c>
      <c r="I1387">
        <v>1620.56</v>
      </c>
      <c r="J1387">
        <v>89</v>
      </c>
      <c r="K1387" t="s">
        <v>53</v>
      </c>
      <c r="L1387" t="s">
        <v>11414</v>
      </c>
      <c r="M1387">
        <v>36</v>
      </c>
      <c r="N1387">
        <v>0</v>
      </c>
    </row>
    <row r="1388" spans="1:14">
      <c r="A1388" t="s">
        <v>1028</v>
      </c>
      <c r="B1388" t="s">
        <v>13012</v>
      </c>
      <c r="C1388" t="s">
        <v>11439</v>
      </c>
      <c r="D1388" t="s">
        <v>11424</v>
      </c>
      <c r="E1388" t="s">
        <v>11413</v>
      </c>
      <c r="F1388" t="s">
        <v>25</v>
      </c>
      <c r="G1388" t="s">
        <v>2641</v>
      </c>
      <c r="H1388" t="s">
        <v>11402</v>
      </c>
      <c r="I1388">
        <v>497.24</v>
      </c>
      <c r="K1388" t="s">
        <v>19</v>
      </c>
      <c r="L1388" t="s">
        <v>11441</v>
      </c>
      <c r="M1388">
        <v>24</v>
      </c>
      <c r="N1388">
        <v>0</v>
      </c>
    </row>
    <row r="1389" spans="1:14">
      <c r="A1389" t="s">
        <v>4220</v>
      </c>
      <c r="B1389" t="s">
        <v>11660</v>
      </c>
      <c r="C1389" t="s">
        <v>11408</v>
      </c>
      <c r="D1389" t="s">
        <v>11424</v>
      </c>
      <c r="E1389" t="s">
        <v>11413</v>
      </c>
      <c r="F1389" t="s">
        <v>42</v>
      </c>
      <c r="G1389" t="s">
        <v>13013</v>
      </c>
      <c r="H1389" t="s">
        <v>11396</v>
      </c>
      <c r="I1389">
        <v>161.66</v>
      </c>
      <c r="J1389">
        <v>79</v>
      </c>
      <c r="K1389" t="s">
        <v>19</v>
      </c>
      <c r="L1389" t="s">
        <v>11430</v>
      </c>
      <c r="M1389">
        <v>12</v>
      </c>
      <c r="N1389">
        <v>1</v>
      </c>
    </row>
    <row r="1390" spans="1:14">
      <c r="A1390" t="s">
        <v>13014</v>
      </c>
      <c r="B1390" t="s">
        <v>13015</v>
      </c>
      <c r="C1390" t="s">
        <v>11439</v>
      </c>
      <c r="D1390" t="s">
        <v>11394</v>
      </c>
      <c r="E1390" t="s">
        <v>11401</v>
      </c>
      <c r="F1390" t="s">
        <v>33</v>
      </c>
      <c r="G1390" t="s">
        <v>118</v>
      </c>
      <c r="H1390" t="s">
        <v>11396</v>
      </c>
      <c r="I1390">
        <v>4497.3</v>
      </c>
      <c r="K1390" t="s">
        <v>53</v>
      </c>
      <c r="L1390" t="s">
        <v>11425</v>
      </c>
      <c r="M1390">
        <v>36</v>
      </c>
      <c r="N1390">
        <v>1</v>
      </c>
    </row>
    <row r="1391" spans="1:14">
      <c r="A1391" t="s">
        <v>4596</v>
      </c>
      <c r="B1391" t="s">
        <v>13016</v>
      </c>
      <c r="C1391" t="s">
        <v>11405</v>
      </c>
      <c r="D1391" t="s">
        <v>11416</v>
      </c>
      <c r="E1391" t="s">
        <v>11413</v>
      </c>
      <c r="F1391" t="s">
        <v>58</v>
      </c>
      <c r="G1391" t="s">
        <v>1568</v>
      </c>
      <c r="H1391" t="s">
        <v>11402</v>
      </c>
      <c r="I1391">
        <v>717.15</v>
      </c>
      <c r="J1391">
        <v>93</v>
      </c>
      <c r="K1391" t="s">
        <v>19</v>
      </c>
      <c r="L1391" t="s">
        <v>11414</v>
      </c>
      <c r="M1391">
        <v>12</v>
      </c>
      <c r="N1391">
        <v>0</v>
      </c>
    </row>
    <row r="1392" spans="1:14">
      <c r="A1392" t="s">
        <v>3647</v>
      </c>
      <c r="B1392" t="s">
        <v>11738</v>
      </c>
      <c r="C1392" t="s">
        <v>11393</v>
      </c>
      <c r="D1392" t="s">
        <v>11409</v>
      </c>
      <c r="E1392" t="s">
        <v>11395</v>
      </c>
      <c r="F1392" t="s">
        <v>100</v>
      </c>
      <c r="G1392" t="s">
        <v>747</v>
      </c>
      <c r="H1392" t="s">
        <v>11402</v>
      </c>
      <c r="I1392">
        <v>2546.14</v>
      </c>
      <c r="J1392">
        <v>4</v>
      </c>
      <c r="K1392" t="s">
        <v>19</v>
      </c>
      <c r="L1392" t="s">
        <v>11437</v>
      </c>
      <c r="M1392">
        <v>36</v>
      </c>
      <c r="N1392">
        <v>0</v>
      </c>
    </row>
    <row r="1393" spans="1:14">
      <c r="A1393" t="s">
        <v>3850</v>
      </c>
      <c r="B1393" t="s">
        <v>13017</v>
      </c>
      <c r="C1393" t="s">
        <v>11408</v>
      </c>
      <c r="D1393" t="s">
        <v>11424</v>
      </c>
      <c r="E1393" t="s">
        <v>11401</v>
      </c>
      <c r="F1393" t="s">
        <v>100</v>
      </c>
      <c r="G1393" t="s">
        <v>1676</v>
      </c>
      <c r="H1393" t="s">
        <v>11402</v>
      </c>
      <c r="I1393">
        <v>6476.27</v>
      </c>
      <c r="J1393">
        <v>29</v>
      </c>
      <c r="K1393" t="s">
        <v>53</v>
      </c>
      <c r="L1393" t="s">
        <v>11403</v>
      </c>
      <c r="M1393">
        <v>12</v>
      </c>
      <c r="N1393">
        <v>0</v>
      </c>
    </row>
    <row r="1394" spans="1:14">
      <c r="A1394" t="s">
        <v>1945</v>
      </c>
      <c r="B1394" t="s">
        <v>13018</v>
      </c>
      <c r="C1394" t="s">
        <v>11434</v>
      </c>
      <c r="D1394" t="s">
        <v>11424</v>
      </c>
      <c r="E1394" t="s">
        <v>11401</v>
      </c>
      <c r="F1394" t="s">
        <v>58</v>
      </c>
      <c r="G1394" t="s">
        <v>3602</v>
      </c>
      <c r="H1394" t="s">
        <v>11453</v>
      </c>
      <c r="I1394">
        <v>13865.63</v>
      </c>
      <c r="J1394">
        <v>50</v>
      </c>
      <c r="K1394" t="s">
        <v>53</v>
      </c>
      <c r="L1394" t="s">
        <v>11397</v>
      </c>
      <c r="M1394">
        <v>12</v>
      </c>
      <c r="N1394">
        <v>0</v>
      </c>
    </row>
    <row r="1395" spans="1:14">
      <c r="A1395" t="s">
        <v>9049</v>
      </c>
      <c r="B1395" t="s">
        <v>13019</v>
      </c>
      <c r="C1395" t="s">
        <v>11432</v>
      </c>
      <c r="D1395" t="s">
        <v>11416</v>
      </c>
      <c r="E1395" t="s">
        <v>11395</v>
      </c>
      <c r="F1395" t="s">
        <v>33</v>
      </c>
      <c r="G1395" t="s">
        <v>870</v>
      </c>
      <c r="H1395" t="s">
        <v>11396</v>
      </c>
      <c r="I1395">
        <v>2701.01</v>
      </c>
      <c r="J1395">
        <v>69</v>
      </c>
      <c r="K1395" t="s">
        <v>19</v>
      </c>
      <c r="L1395" t="s">
        <v>11466</v>
      </c>
      <c r="M1395">
        <v>12</v>
      </c>
      <c r="N1395">
        <v>1</v>
      </c>
    </row>
    <row r="1396" spans="1:14">
      <c r="A1396" t="s">
        <v>9794</v>
      </c>
      <c r="B1396" t="s">
        <v>13020</v>
      </c>
      <c r="C1396" t="s">
        <v>11408</v>
      </c>
      <c r="D1396" t="s">
        <v>11394</v>
      </c>
      <c r="E1396" t="s">
        <v>11413</v>
      </c>
      <c r="F1396" t="s">
        <v>100</v>
      </c>
      <c r="G1396" t="s">
        <v>11566</v>
      </c>
      <c r="H1396" t="s">
        <v>11402</v>
      </c>
      <c r="I1396">
        <v>158.33000000000001</v>
      </c>
      <c r="J1396">
        <v>12</v>
      </c>
      <c r="K1396" t="s">
        <v>19</v>
      </c>
      <c r="L1396" t="s">
        <v>11466</v>
      </c>
      <c r="M1396">
        <v>36</v>
      </c>
      <c r="N1396">
        <v>0</v>
      </c>
    </row>
    <row r="1397" spans="1:14">
      <c r="A1397" t="s">
        <v>1871</v>
      </c>
      <c r="B1397" t="s">
        <v>13021</v>
      </c>
      <c r="C1397" t="s">
        <v>11399</v>
      </c>
      <c r="D1397" t="s">
        <v>11416</v>
      </c>
      <c r="E1397" t="s">
        <v>11395</v>
      </c>
      <c r="F1397" t="s">
        <v>25</v>
      </c>
      <c r="G1397" t="s">
        <v>4602</v>
      </c>
      <c r="H1397" t="s">
        <v>11453</v>
      </c>
      <c r="I1397">
        <v>2982.33</v>
      </c>
      <c r="K1397" t="s">
        <v>53</v>
      </c>
      <c r="L1397" t="s">
        <v>11496</v>
      </c>
      <c r="M1397">
        <v>36</v>
      </c>
      <c r="N1397">
        <v>0</v>
      </c>
    </row>
    <row r="1398" spans="1:14">
      <c r="A1398" t="s">
        <v>2898</v>
      </c>
      <c r="B1398" t="s">
        <v>13022</v>
      </c>
      <c r="C1398" t="s">
        <v>11429</v>
      </c>
      <c r="D1398" t="s">
        <v>11424</v>
      </c>
      <c r="E1398" t="s">
        <v>11413</v>
      </c>
      <c r="F1398" t="s">
        <v>33</v>
      </c>
      <c r="G1398" t="s">
        <v>63</v>
      </c>
      <c r="H1398" t="s">
        <v>11453</v>
      </c>
      <c r="I1398">
        <v>589.04</v>
      </c>
      <c r="K1398" t="s">
        <v>19</v>
      </c>
      <c r="L1398" t="s">
        <v>11417</v>
      </c>
      <c r="M1398">
        <v>36</v>
      </c>
      <c r="N1398">
        <v>0</v>
      </c>
    </row>
    <row r="1399" spans="1:14">
      <c r="A1399" t="s">
        <v>2483</v>
      </c>
      <c r="B1399" t="s">
        <v>13023</v>
      </c>
      <c r="C1399" t="s">
        <v>11419</v>
      </c>
      <c r="D1399" t="s">
        <v>11424</v>
      </c>
      <c r="E1399" t="s">
        <v>11395</v>
      </c>
      <c r="F1399" t="s">
        <v>100</v>
      </c>
      <c r="G1399" t="s">
        <v>7729</v>
      </c>
      <c r="H1399" t="s">
        <v>11402</v>
      </c>
      <c r="I1399">
        <v>1305.31</v>
      </c>
      <c r="K1399" t="s">
        <v>53</v>
      </c>
      <c r="L1399" t="s">
        <v>11417</v>
      </c>
      <c r="M1399">
        <v>24</v>
      </c>
      <c r="N1399">
        <v>0</v>
      </c>
    </row>
    <row r="1400" spans="1:14">
      <c r="A1400" t="s">
        <v>2322</v>
      </c>
      <c r="B1400" t="s">
        <v>13024</v>
      </c>
      <c r="C1400" t="s">
        <v>11405</v>
      </c>
      <c r="D1400" t="s">
        <v>11416</v>
      </c>
      <c r="E1400" t="s">
        <v>11401</v>
      </c>
      <c r="F1400" t="s">
        <v>25</v>
      </c>
      <c r="G1400" t="s">
        <v>7914</v>
      </c>
      <c r="H1400" t="s">
        <v>11420</v>
      </c>
      <c r="I1400">
        <v>12234.81</v>
      </c>
      <c r="J1400">
        <v>56</v>
      </c>
      <c r="K1400" t="s">
        <v>53</v>
      </c>
      <c r="L1400" t="s">
        <v>11460</v>
      </c>
      <c r="M1400">
        <v>24</v>
      </c>
      <c r="N1400">
        <v>1</v>
      </c>
    </row>
    <row r="1401" spans="1:14">
      <c r="A1401" t="s">
        <v>3757</v>
      </c>
      <c r="B1401" t="s">
        <v>13025</v>
      </c>
      <c r="C1401" t="s">
        <v>11419</v>
      </c>
      <c r="D1401" t="s">
        <v>11394</v>
      </c>
      <c r="E1401" t="s">
        <v>11395</v>
      </c>
      <c r="F1401" t="s">
        <v>42</v>
      </c>
      <c r="G1401" t="s">
        <v>140</v>
      </c>
      <c r="H1401" t="s">
        <v>11402</v>
      </c>
      <c r="I1401">
        <v>2703.87</v>
      </c>
      <c r="J1401">
        <v>6</v>
      </c>
      <c r="K1401" t="s">
        <v>19</v>
      </c>
      <c r="L1401" t="s">
        <v>11427</v>
      </c>
      <c r="M1401">
        <v>12</v>
      </c>
      <c r="N1401">
        <v>0</v>
      </c>
    </row>
    <row r="1402" spans="1:14">
      <c r="A1402" t="s">
        <v>5785</v>
      </c>
      <c r="B1402" t="s">
        <v>13026</v>
      </c>
      <c r="C1402" t="s">
        <v>11412</v>
      </c>
      <c r="D1402" t="s">
        <v>11394</v>
      </c>
      <c r="E1402" t="s">
        <v>11395</v>
      </c>
      <c r="F1402" t="s">
        <v>58</v>
      </c>
      <c r="G1402" t="s">
        <v>695</v>
      </c>
      <c r="H1402" t="s">
        <v>11420</v>
      </c>
      <c r="I1402">
        <v>1491.94</v>
      </c>
      <c r="J1402">
        <v>38</v>
      </c>
      <c r="K1402" t="s">
        <v>53</v>
      </c>
      <c r="L1402" t="s">
        <v>11437</v>
      </c>
      <c r="M1402">
        <v>36</v>
      </c>
      <c r="N1402">
        <v>1</v>
      </c>
    </row>
    <row r="1403" spans="1:14">
      <c r="A1403" t="s">
        <v>10431</v>
      </c>
      <c r="B1403" t="s">
        <v>11931</v>
      </c>
      <c r="C1403" t="s">
        <v>11412</v>
      </c>
      <c r="D1403" t="s">
        <v>11394</v>
      </c>
      <c r="E1403" t="s">
        <v>11401</v>
      </c>
      <c r="F1403" t="s">
        <v>25</v>
      </c>
      <c r="G1403" t="s">
        <v>7863</v>
      </c>
      <c r="H1403" t="s">
        <v>11402</v>
      </c>
      <c r="I1403">
        <v>7003.18</v>
      </c>
      <c r="J1403">
        <v>5</v>
      </c>
      <c r="K1403" t="s">
        <v>53</v>
      </c>
      <c r="L1403" t="s">
        <v>11417</v>
      </c>
      <c r="M1403">
        <v>12</v>
      </c>
      <c r="N1403">
        <v>0</v>
      </c>
    </row>
    <row r="1404" spans="1:14">
      <c r="A1404" t="s">
        <v>3875</v>
      </c>
      <c r="B1404" t="s">
        <v>13027</v>
      </c>
      <c r="C1404" t="s">
        <v>11429</v>
      </c>
      <c r="D1404" t="s">
        <v>11394</v>
      </c>
      <c r="E1404" t="s">
        <v>11395</v>
      </c>
      <c r="F1404" t="s">
        <v>33</v>
      </c>
      <c r="G1404" t="s">
        <v>8823</v>
      </c>
      <c r="H1404" t="s">
        <v>11420</v>
      </c>
      <c r="I1404">
        <v>3654.1</v>
      </c>
      <c r="J1404">
        <v>69</v>
      </c>
      <c r="K1404" t="s">
        <v>53</v>
      </c>
      <c r="L1404" t="s">
        <v>11397</v>
      </c>
      <c r="M1404">
        <v>36</v>
      </c>
      <c r="N1404">
        <v>1</v>
      </c>
    </row>
    <row r="1405" spans="1:14">
      <c r="A1405" t="s">
        <v>1068</v>
      </c>
      <c r="B1405" t="s">
        <v>13028</v>
      </c>
      <c r="C1405" t="s">
        <v>11393</v>
      </c>
      <c r="D1405" t="s">
        <v>11394</v>
      </c>
      <c r="E1405" t="s">
        <v>11413</v>
      </c>
      <c r="F1405" t="s">
        <v>25</v>
      </c>
      <c r="G1405" t="s">
        <v>13029</v>
      </c>
      <c r="H1405" t="s">
        <v>11402</v>
      </c>
      <c r="I1405">
        <v>774.63</v>
      </c>
      <c r="J1405">
        <v>72</v>
      </c>
      <c r="K1405" t="s">
        <v>19</v>
      </c>
      <c r="L1405" t="s">
        <v>11427</v>
      </c>
      <c r="M1405">
        <v>24</v>
      </c>
      <c r="N1405">
        <v>0</v>
      </c>
    </row>
    <row r="1406" spans="1:14">
      <c r="A1406" t="s">
        <v>2329</v>
      </c>
      <c r="B1406" t="s">
        <v>13030</v>
      </c>
      <c r="C1406" t="s">
        <v>11439</v>
      </c>
      <c r="D1406" t="s">
        <v>11394</v>
      </c>
      <c r="E1406" t="s">
        <v>11395</v>
      </c>
      <c r="F1406" t="s">
        <v>58</v>
      </c>
      <c r="G1406" t="s">
        <v>419</v>
      </c>
      <c r="H1406" t="s">
        <v>11402</v>
      </c>
      <c r="I1406">
        <v>1640.86</v>
      </c>
      <c r="J1406">
        <v>99</v>
      </c>
      <c r="K1406" t="s">
        <v>53</v>
      </c>
      <c r="L1406" t="s">
        <v>11430</v>
      </c>
      <c r="M1406">
        <v>36</v>
      </c>
      <c r="N1406">
        <v>0</v>
      </c>
    </row>
    <row r="1407" spans="1:14">
      <c r="A1407" t="s">
        <v>5685</v>
      </c>
      <c r="B1407" t="s">
        <v>13031</v>
      </c>
      <c r="C1407" t="s">
        <v>11393</v>
      </c>
      <c r="D1407" t="s">
        <v>11416</v>
      </c>
      <c r="E1407" t="s">
        <v>11401</v>
      </c>
      <c r="F1407" t="s">
        <v>33</v>
      </c>
      <c r="G1407" t="s">
        <v>2950</v>
      </c>
      <c r="H1407" t="s">
        <v>11402</v>
      </c>
      <c r="I1407">
        <v>13784.45</v>
      </c>
      <c r="J1407">
        <v>47</v>
      </c>
      <c r="K1407" t="s">
        <v>37</v>
      </c>
      <c r="L1407" t="s">
        <v>11427</v>
      </c>
      <c r="M1407">
        <v>24</v>
      </c>
      <c r="N1407">
        <v>0</v>
      </c>
    </row>
    <row r="1408" spans="1:14">
      <c r="A1408" t="s">
        <v>4863</v>
      </c>
      <c r="B1408" t="s">
        <v>13032</v>
      </c>
      <c r="C1408" t="s">
        <v>11432</v>
      </c>
      <c r="D1408" t="s">
        <v>11416</v>
      </c>
      <c r="E1408" t="s">
        <v>11413</v>
      </c>
      <c r="F1408" t="s">
        <v>25</v>
      </c>
      <c r="G1408" t="s">
        <v>10359</v>
      </c>
      <c r="H1408" t="s">
        <v>11402</v>
      </c>
      <c r="I1408">
        <v>343.56</v>
      </c>
      <c r="K1408" t="s">
        <v>19</v>
      </c>
      <c r="L1408" t="s">
        <v>11403</v>
      </c>
      <c r="M1408">
        <v>24</v>
      </c>
      <c r="N1408">
        <v>0</v>
      </c>
    </row>
    <row r="1409" spans="1:14">
      <c r="A1409" t="s">
        <v>2434</v>
      </c>
      <c r="B1409" t="s">
        <v>13033</v>
      </c>
      <c r="C1409" t="s">
        <v>11432</v>
      </c>
      <c r="D1409" t="s">
        <v>11416</v>
      </c>
      <c r="E1409" t="s">
        <v>11395</v>
      </c>
      <c r="F1409" t="s">
        <v>25</v>
      </c>
      <c r="G1409" t="s">
        <v>2425</v>
      </c>
      <c r="H1409" t="s">
        <v>11402</v>
      </c>
      <c r="I1409">
        <v>2662.76</v>
      </c>
      <c r="J1409">
        <v>80</v>
      </c>
      <c r="K1409" t="s">
        <v>53</v>
      </c>
      <c r="L1409" t="s">
        <v>11435</v>
      </c>
      <c r="M1409">
        <v>12</v>
      </c>
      <c r="N1409">
        <v>0</v>
      </c>
    </row>
    <row r="1410" spans="1:14">
      <c r="A1410" t="s">
        <v>7068</v>
      </c>
      <c r="B1410" t="s">
        <v>12035</v>
      </c>
      <c r="C1410" t="s">
        <v>11412</v>
      </c>
      <c r="D1410" t="s">
        <v>11394</v>
      </c>
      <c r="E1410" t="s">
        <v>11401</v>
      </c>
      <c r="F1410" t="s">
        <v>58</v>
      </c>
      <c r="G1410" t="s">
        <v>3473</v>
      </c>
      <c r="H1410" t="s">
        <v>11420</v>
      </c>
      <c r="I1410">
        <v>13004.11</v>
      </c>
      <c r="K1410" t="s">
        <v>37</v>
      </c>
      <c r="L1410" t="s">
        <v>11397</v>
      </c>
      <c r="M1410">
        <v>12</v>
      </c>
      <c r="N1410">
        <v>1</v>
      </c>
    </row>
    <row r="1411" spans="1:14">
      <c r="A1411" t="s">
        <v>2369</v>
      </c>
      <c r="B1411" t="s">
        <v>13034</v>
      </c>
      <c r="C1411" t="s">
        <v>11439</v>
      </c>
      <c r="D1411" t="s">
        <v>11400</v>
      </c>
      <c r="E1411" t="s">
        <v>11395</v>
      </c>
      <c r="F1411" t="s">
        <v>42</v>
      </c>
      <c r="G1411" t="s">
        <v>5611</v>
      </c>
      <c r="H1411" t="s">
        <v>11402</v>
      </c>
      <c r="I1411">
        <v>3636.48</v>
      </c>
      <c r="K1411" t="s">
        <v>19</v>
      </c>
      <c r="L1411" t="s">
        <v>11406</v>
      </c>
      <c r="M1411">
        <v>12</v>
      </c>
      <c r="N1411">
        <v>0</v>
      </c>
    </row>
    <row r="1412" spans="1:14">
      <c r="A1412" t="s">
        <v>5587</v>
      </c>
      <c r="B1412" t="s">
        <v>13035</v>
      </c>
      <c r="C1412" t="s">
        <v>11429</v>
      </c>
      <c r="D1412" t="s">
        <v>11394</v>
      </c>
      <c r="E1412" t="s">
        <v>11395</v>
      </c>
      <c r="F1412" t="s">
        <v>25</v>
      </c>
      <c r="G1412" t="s">
        <v>1779</v>
      </c>
      <c r="H1412" t="s">
        <v>11453</v>
      </c>
      <c r="I1412">
        <v>3755.29</v>
      </c>
      <c r="J1412">
        <v>58</v>
      </c>
      <c r="K1412" t="s">
        <v>19</v>
      </c>
      <c r="L1412" t="s">
        <v>11410</v>
      </c>
      <c r="M1412">
        <v>36</v>
      </c>
      <c r="N1412">
        <v>0</v>
      </c>
    </row>
    <row r="1413" spans="1:14">
      <c r="A1413" t="s">
        <v>7580</v>
      </c>
      <c r="B1413" t="s">
        <v>12392</v>
      </c>
      <c r="C1413" t="s">
        <v>11412</v>
      </c>
      <c r="D1413" t="s">
        <v>11416</v>
      </c>
      <c r="E1413" t="s">
        <v>11401</v>
      </c>
      <c r="F1413" t="s">
        <v>100</v>
      </c>
      <c r="G1413" t="s">
        <v>3473</v>
      </c>
      <c r="H1413" t="s">
        <v>11402</v>
      </c>
      <c r="I1413">
        <v>6344.82</v>
      </c>
      <c r="J1413">
        <v>5</v>
      </c>
      <c r="K1413" t="s">
        <v>37</v>
      </c>
      <c r="L1413" t="s">
        <v>11441</v>
      </c>
      <c r="M1413">
        <v>36</v>
      </c>
      <c r="N1413">
        <v>0</v>
      </c>
    </row>
    <row r="1414" spans="1:14">
      <c r="A1414" t="s">
        <v>7923</v>
      </c>
      <c r="B1414" t="s">
        <v>13036</v>
      </c>
      <c r="C1414" t="s">
        <v>11393</v>
      </c>
      <c r="D1414" t="s">
        <v>11394</v>
      </c>
      <c r="E1414" t="s">
        <v>11395</v>
      </c>
      <c r="F1414" t="s">
        <v>33</v>
      </c>
      <c r="G1414" t="s">
        <v>11235</v>
      </c>
      <c r="H1414" t="s">
        <v>11402</v>
      </c>
      <c r="I1414">
        <v>1048.76</v>
      </c>
      <c r="J1414">
        <v>59</v>
      </c>
      <c r="K1414" t="s">
        <v>53</v>
      </c>
      <c r="L1414" t="s">
        <v>11444</v>
      </c>
      <c r="M1414">
        <v>12</v>
      </c>
      <c r="N1414">
        <v>0</v>
      </c>
    </row>
    <row r="1415" spans="1:14">
      <c r="A1415" t="s">
        <v>1315</v>
      </c>
      <c r="B1415" t="s">
        <v>13037</v>
      </c>
      <c r="C1415" t="s">
        <v>11412</v>
      </c>
      <c r="D1415" t="s">
        <v>11394</v>
      </c>
      <c r="E1415" t="s">
        <v>11395</v>
      </c>
      <c r="F1415" t="s">
        <v>25</v>
      </c>
      <c r="G1415" t="s">
        <v>3060</v>
      </c>
      <c r="H1415" t="s">
        <v>11420</v>
      </c>
      <c r="I1415">
        <v>2562.34</v>
      </c>
      <c r="J1415">
        <v>23</v>
      </c>
      <c r="K1415" t="s">
        <v>53</v>
      </c>
      <c r="L1415" t="s">
        <v>11466</v>
      </c>
      <c r="M1415">
        <v>36</v>
      </c>
      <c r="N1415">
        <v>1</v>
      </c>
    </row>
    <row r="1416" spans="1:14">
      <c r="A1416" t="s">
        <v>9176</v>
      </c>
      <c r="B1416" t="s">
        <v>13038</v>
      </c>
      <c r="C1416" t="s">
        <v>11393</v>
      </c>
      <c r="D1416" t="s">
        <v>11394</v>
      </c>
      <c r="E1416" t="s">
        <v>11395</v>
      </c>
      <c r="F1416" t="s">
        <v>25</v>
      </c>
      <c r="G1416" t="s">
        <v>6220</v>
      </c>
      <c r="H1416" t="s">
        <v>11396</v>
      </c>
      <c r="I1416">
        <v>2471.21</v>
      </c>
      <c r="K1416" t="s">
        <v>19</v>
      </c>
      <c r="L1416" t="s">
        <v>11466</v>
      </c>
      <c r="M1416">
        <v>24</v>
      </c>
      <c r="N1416">
        <v>1</v>
      </c>
    </row>
    <row r="1417" spans="1:14">
      <c r="A1417" t="s">
        <v>5387</v>
      </c>
      <c r="B1417" t="s">
        <v>13039</v>
      </c>
      <c r="C1417" t="s">
        <v>11412</v>
      </c>
      <c r="D1417" t="s">
        <v>11400</v>
      </c>
      <c r="E1417" t="s">
        <v>11395</v>
      </c>
      <c r="F1417" t="s">
        <v>42</v>
      </c>
      <c r="G1417" t="s">
        <v>375</v>
      </c>
      <c r="H1417" t="s">
        <v>11402</v>
      </c>
      <c r="I1417">
        <v>2561.92</v>
      </c>
      <c r="J1417">
        <v>93</v>
      </c>
      <c r="K1417" t="s">
        <v>19</v>
      </c>
      <c r="L1417" t="s">
        <v>11406</v>
      </c>
      <c r="M1417">
        <v>36</v>
      </c>
      <c r="N1417">
        <v>0</v>
      </c>
    </row>
    <row r="1418" spans="1:14">
      <c r="A1418" t="s">
        <v>5177</v>
      </c>
      <c r="B1418" t="s">
        <v>12649</v>
      </c>
      <c r="C1418" t="s">
        <v>11393</v>
      </c>
      <c r="D1418" t="s">
        <v>11394</v>
      </c>
      <c r="E1418" t="s">
        <v>11413</v>
      </c>
      <c r="F1418" t="s">
        <v>42</v>
      </c>
      <c r="G1418" t="s">
        <v>4639</v>
      </c>
      <c r="H1418" t="s">
        <v>11420</v>
      </c>
      <c r="I1418">
        <v>625.29</v>
      </c>
      <c r="J1418">
        <v>98</v>
      </c>
      <c r="K1418" t="s">
        <v>19</v>
      </c>
      <c r="L1418" t="s">
        <v>11430</v>
      </c>
      <c r="M1418">
        <v>36</v>
      </c>
      <c r="N1418">
        <v>1</v>
      </c>
    </row>
    <row r="1419" spans="1:14">
      <c r="A1419" t="s">
        <v>5474</v>
      </c>
      <c r="B1419" t="s">
        <v>13040</v>
      </c>
      <c r="C1419" t="s">
        <v>11429</v>
      </c>
      <c r="D1419" t="s">
        <v>11416</v>
      </c>
      <c r="E1419" t="s">
        <v>11401</v>
      </c>
      <c r="F1419" t="s">
        <v>58</v>
      </c>
      <c r="G1419" t="s">
        <v>2617</v>
      </c>
      <c r="H1419" t="s">
        <v>11420</v>
      </c>
      <c r="I1419">
        <v>6164.02</v>
      </c>
      <c r="J1419">
        <v>74</v>
      </c>
      <c r="K1419" t="s">
        <v>37</v>
      </c>
      <c r="L1419" t="s">
        <v>11414</v>
      </c>
      <c r="M1419">
        <v>24</v>
      </c>
      <c r="N1419">
        <v>1</v>
      </c>
    </row>
    <row r="1420" spans="1:14">
      <c r="A1420" t="s">
        <v>6690</v>
      </c>
      <c r="B1420" t="s">
        <v>13041</v>
      </c>
      <c r="C1420" t="s">
        <v>11408</v>
      </c>
      <c r="D1420" t="s">
        <v>11394</v>
      </c>
      <c r="E1420" t="s">
        <v>11413</v>
      </c>
      <c r="F1420" t="s">
        <v>58</v>
      </c>
      <c r="G1420" t="s">
        <v>983</v>
      </c>
      <c r="H1420" t="s">
        <v>11420</v>
      </c>
      <c r="I1420">
        <v>433.74</v>
      </c>
      <c r="K1420" t="s">
        <v>19</v>
      </c>
      <c r="L1420" t="s">
        <v>11422</v>
      </c>
      <c r="M1420">
        <v>36</v>
      </c>
      <c r="N1420">
        <v>1</v>
      </c>
    </row>
    <row r="1421" spans="1:14">
      <c r="A1421" t="s">
        <v>4172</v>
      </c>
      <c r="B1421" t="s">
        <v>13042</v>
      </c>
      <c r="C1421" t="s">
        <v>11405</v>
      </c>
      <c r="D1421" t="s">
        <v>11416</v>
      </c>
      <c r="E1421" t="s">
        <v>11401</v>
      </c>
      <c r="F1421" t="s">
        <v>33</v>
      </c>
      <c r="G1421" t="s">
        <v>812</v>
      </c>
      <c r="H1421" t="s">
        <v>11402</v>
      </c>
      <c r="I1421">
        <v>10821.85</v>
      </c>
      <c r="K1421" t="s">
        <v>37</v>
      </c>
      <c r="L1421" t="s">
        <v>11414</v>
      </c>
      <c r="M1421">
        <v>36</v>
      </c>
      <c r="N1421">
        <v>0</v>
      </c>
    </row>
    <row r="1422" spans="1:14">
      <c r="A1422" t="s">
        <v>730</v>
      </c>
      <c r="B1422" t="s">
        <v>13043</v>
      </c>
      <c r="C1422" t="s">
        <v>11432</v>
      </c>
      <c r="D1422" t="s">
        <v>11424</v>
      </c>
      <c r="E1422" t="s">
        <v>11395</v>
      </c>
      <c r="F1422" t="s">
        <v>100</v>
      </c>
      <c r="G1422" t="s">
        <v>5022</v>
      </c>
      <c r="H1422" t="s">
        <v>11420</v>
      </c>
      <c r="I1422">
        <v>2954</v>
      </c>
      <c r="J1422">
        <v>94</v>
      </c>
      <c r="K1422" t="s">
        <v>53</v>
      </c>
      <c r="L1422" t="s">
        <v>11444</v>
      </c>
      <c r="M1422">
        <v>12</v>
      </c>
      <c r="N1422">
        <v>1</v>
      </c>
    </row>
    <row r="1423" spans="1:14">
      <c r="A1423" t="s">
        <v>561</v>
      </c>
      <c r="B1423" t="s">
        <v>13044</v>
      </c>
      <c r="C1423" t="s">
        <v>11399</v>
      </c>
      <c r="D1423" t="s">
        <v>11424</v>
      </c>
      <c r="E1423" t="s">
        <v>11395</v>
      </c>
      <c r="F1423" t="s">
        <v>33</v>
      </c>
      <c r="G1423" t="s">
        <v>1212</v>
      </c>
      <c r="H1423" t="s">
        <v>11402</v>
      </c>
      <c r="I1423">
        <v>2204.5</v>
      </c>
      <c r="J1423">
        <v>45</v>
      </c>
      <c r="K1423" t="s">
        <v>53</v>
      </c>
      <c r="L1423" t="s">
        <v>11466</v>
      </c>
      <c r="M1423">
        <v>12</v>
      </c>
      <c r="N1423">
        <v>0</v>
      </c>
    </row>
    <row r="1424" spans="1:14">
      <c r="A1424" t="s">
        <v>5029</v>
      </c>
      <c r="B1424" t="s">
        <v>13045</v>
      </c>
      <c r="C1424" t="s">
        <v>11405</v>
      </c>
      <c r="D1424" t="s">
        <v>11394</v>
      </c>
      <c r="E1424" t="s">
        <v>11413</v>
      </c>
      <c r="F1424" t="s">
        <v>33</v>
      </c>
      <c r="G1424" t="s">
        <v>13046</v>
      </c>
      <c r="H1424" t="s">
        <v>11402</v>
      </c>
      <c r="I1424">
        <v>132.91999999999999</v>
      </c>
      <c r="J1424">
        <v>32</v>
      </c>
      <c r="K1424" t="s">
        <v>19</v>
      </c>
      <c r="L1424" t="s">
        <v>11460</v>
      </c>
      <c r="M1424">
        <v>24</v>
      </c>
      <c r="N1424">
        <v>0</v>
      </c>
    </row>
    <row r="1425" spans="1:14">
      <c r="A1425" t="s">
        <v>4771</v>
      </c>
      <c r="B1425" t="s">
        <v>13047</v>
      </c>
      <c r="C1425" t="s">
        <v>11429</v>
      </c>
      <c r="D1425" t="s">
        <v>11416</v>
      </c>
      <c r="E1425" t="s">
        <v>11395</v>
      </c>
      <c r="F1425" t="s">
        <v>42</v>
      </c>
      <c r="G1425" t="s">
        <v>11630</v>
      </c>
      <c r="H1425" t="s">
        <v>11402</v>
      </c>
      <c r="I1425">
        <v>2670.6</v>
      </c>
      <c r="K1425" t="s">
        <v>53</v>
      </c>
      <c r="L1425" t="s">
        <v>11417</v>
      </c>
      <c r="M1425">
        <v>36</v>
      </c>
      <c r="N1425">
        <v>0</v>
      </c>
    </row>
    <row r="1426" spans="1:14">
      <c r="A1426" t="s">
        <v>7761</v>
      </c>
      <c r="B1426" t="s">
        <v>13048</v>
      </c>
      <c r="C1426" t="s">
        <v>11393</v>
      </c>
      <c r="D1426" t="s">
        <v>11400</v>
      </c>
      <c r="E1426" t="s">
        <v>11395</v>
      </c>
      <c r="F1426" t="s">
        <v>58</v>
      </c>
      <c r="G1426" t="s">
        <v>3024</v>
      </c>
      <c r="H1426" t="s">
        <v>11396</v>
      </c>
      <c r="I1426">
        <v>3930.5</v>
      </c>
      <c r="J1426">
        <v>9</v>
      </c>
      <c r="K1426" t="s">
        <v>19</v>
      </c>
      <c r="L1426" t="s">
        <v>11460</v>
      </c>
      <c r="M1426">
        <v>12</v>
      </c>
      <c r="N1426">
        <v>1</v>
      </c>
    </row>
    <row r="1427" spans="1:14">
      <c r="A1427" t="s">
        <v>4758</v>
      </c>
      <c r="B1427" t="s">
        <v>13049</v>
      </c>
      <c r="C1427" t="s">
        <v>11439</v>
      </c>
      <c r="D1427" t="s">
        <v>11416</v>
      </c>
      <c r="E1427" t="s">
        <v>11395</v>
      </c>
      <c r="F1427" t="s">
        <v>58</v>
      </c>
      <c r="G1427" t="s">
        <v>5414</v>
      </c>
      <c r="H1427" t="s">
        <v>11402</v>
      </c>
      <c r="I1427">
        <v>3494.87</v>
      </c>
      <c r="J1427">
        <v>94</v>
      </c>
      <c r="K1427" t="s">
        <v>19</v>
      </c>
      <c r="L1427" t="s">
        <v>11417</v>
      </c>
      <c r="M1427">
        <v>36</v>
      </c>
      <c r="N1427">
        <v>0</v>
      </c>
    </row>
    <row r="1428" spans="1:14">
      <c r="A1428" t="s">
        <v>3328</v>
      </c>
      <c r="B1428" t="s">
        <v>13050</v>
      </c>
      <c r="C1428" t="s">
        <v>11393</v>
      </c>
      <c r="D1428" t="s">
        <v>11416</v>
      </c>
      <c r="E1428" t="s">
        <v>11395</v>
      </c>
      <c r="F1428" t="s">
        <v>100</v>
      </c>
      <c r="G1428" t="s">
        <v>4851</v>
      </c>
      <c r="H1428" t="s">
        <v>11402</v>
      </c>
      <c r="I1428">
        <v>1179.25</v>
      </c>
      <c r="K1428" t="s">
        <v>53</v>
      </c>
      <c r="L1428" t="s">
        <v>11397</v>
      </c>
      <c r="M1428">
        <v>24</v>
      </c>
      <c r="N1428">
        <v>0</v>
      </c>
    </row>
    <row r="1429" spans="1:14">
      <c r="A1429" t="s">
        <v>6775</v>
      </c>
      <c r="B1429" t="s">
        <v>13051</v>
      </c>
      <c r="C1429" t="s">
        <v>11434</v>
      </c>
      <c r="D1429" t="s">
        <v>11409</v>
      </c>
      <c r="E1429" t="s">
        <v>11413</v>
      </c>
      <c r="F1429" t="s">
        <v>42</v>
      </c>
      <c r="G1429" t="s">
        <v>1373</v>
      </c>
      <c r="H1429" t="s">
        <v>11453</v>
      </c>
      <c r="I1429">
        <v>128.41</v>
      </c>
      <c r="J1429">
        <v>29</v>
      </c>
      <c r="K1429" t="s">
        <v>19</v>
      </c>
      <c r="L1429" t="s">
        <v>11417</v>
      </c>
      <c r="M1429">
        <v>36</v>
      </c>
      <c r="N1429">
        <v>0</v>
      </c>
    </row>
    <row r="1430" spans="1:14">
      <c r="A1430" t="s">
        <v>994</v>
      </c>
      <c r="B1430" t="s">
        <v>13052</v>
      </c>
      <c r="C1430" t="s">
        <v>11432</v>
      </c>
      <c r="D1430" t="s">
        <v>11424</v>
      </c>
      <c r="E1430" t="s">
        <v>11395</v>
      </c>
      <c r="F1430" t="s">
        <v>25</v>
      </c>
      <c r="G1430" t="s">
        <v>747</v>
      </c>
      <c r="H1430" t="s">
        <v>11402</v>
      </c>
      <c r="I1430">
        <v>3241.81</v>
      </c>
      <c r="J1430">
        <v>32</v>
      </c>
      <c r="K1430" t="s">
        <v>53</v>
      </c>
      <c r="L1430" t="s">
        <v>11406</v>
      </c>
      <c r="M1430">
        <v>24</v>
      </c>
      <c r="N1430">
        <v>0</v>
      </c>
    </row>
    <row r="1431" spans="1:14">
      <c r="A1431" t="s">
        <v>2314</v>
      </c>
      <c r="B1431" t="s">
        <v>13053</v>
      </c>
      <c r="C1431" t="s">
        <v>11405</v>
      </c>
      <c r="D1431" t="s">
        <v>11424</v>
      </c>
      <c r="E1431" t="s">
        <v>11401</v>
      </c>
      <c r="F1431" t="s">
        <v>100</v>
      </c>
      <c r="G1431" t="s">
        <v>3398</v>
      </c>
      <c r="H1431" t="s">
        <v>11402</v>
      </c>
      <c r="I1431">
        <v>9835.65</v>
      </c>
      <c r="J1431">
        <v>1</v>
      </c>
      <c r="K1431" t="s">
        <v>53</v>
      </c>
      <c r="L1431" t="s">
        <v>11496</v>
      </c>
      <c r="M1431">
        <v>24</v>
      </c>
      <c r="N1431">
        <v>0</v>
      </c>
    </row>
    <row r="1432" spans="1:14">
      <c r="A1432" t="s">
        <v>6961</v>
      </c>
      <c r="B1432" t="s">
        <v>13054</v>
      </c>
      <c r="C1432" t="s">
        <v>11393</v>
      </c>
      <c r="D1432" t="s">
        <v>11409</v>
      </c>
      <c r="E1432" t="s">
        <v>11413</v>
      </c>
      <c r="F1432" t="s">
        <v>33</v>
      </c>
      <c r="G1432" t="s">
        <v>5225</v>
      </c>
      <c r="H1432" t="s">
        <v>11402</v>
      </c>
      <c r="I1432">
        <v>306.86</v>
      </c>
      <c r="J1432">
        <v>18</v>
      </c>
      <c r="K1432" t="s">
        <v>19</v>
      </c>
      <c r="L1432" t="s">
        <v>11444</v>
      </c>
      <c r="M1432">
        <v>36</v>
      </c>
      <c r="N1432">
        <v>0</v>
      </c>
    </row>
    <row r="1433" spans="1:14">
      <c r="A1433" t="s">
        <v>3313</v>
      </c>
      <c r="B1433" t="s">
        <v>13055</v>
      </c>
      <c r="C1433" t="s">
        <v>11439</v>
      </c>
      <c r="D1433" t="s">
        <v>11424</v>
      </c>
      <c r="E1433" t="s">
        <v>11395</v>
      </c>
      <c r="F1433" t="s">
        <v>25</v>
      </c>
      <c r="G1433" t="s">
        <v>7252</v>
      </c>
      <c r="H1433" t="s">
        <v>11420</v>
      </c>
      <c r="I1433">
        <v>3520.48</v>
      </c>
      <c r="J1433">
        <v>81</v>
      </c>
      <c r="K1433" t="s">
        <v>53</v>
      </c>
      <c r="L1433" t="s">
        <v>11425</v>
      </c>
      <c r="M1433">
        <v>36</v>
      </c>
      <c r="N1433">
        <v>1</v>
      </c>
    </row>
    <row r="1434" spans="1:14">
      <c r="A1434" t="s">
        <v>5518</v>
      </c>
      <c r="B1434" t="s">
        <v>13056</v>
      </c>
      <c r="C1434" t="s">
        <v>11429</v>
      </c>
      <c r="D1434" t="s">
        <v>11400</v>
      </c>
      <c r="E1434" t="s">
        <v>11413</v>
      </c>
      <c r="F1434" t="s">
        <v>58</v>
      </c>
      <c r="G1434" t="s">
        <v>5066</v>
      </c>
      <c r="H1434" t="s">
        <v>11402</v>
      </c>
      <c r="I1434">
        <v>547.63</v>
      </c>
      <c r="J1434">
        <v>92</v>
      </c>
      <c r="K1434" t="s">
        <v>19</v>
      </c>
      <c r="L1434" t="s">
        <v>11403</v>
      </c>
      <c r="M1434">
        <v>24</v>
      </c>
      <c r="N1434">
        <v>0</v>
      </c>
    </row>
    <row r="1435" spans="1:14">
      <c r="A1435" t="s">
        <v>734</v>
      </c>
      <c r="B1435" t="s">
        <v>13057</v>
      </c>
      <c r="C1435" t="s">
        <v>11439</v>
      </c>
      <c r="D1435" t="s">
        <v>11424</v>
      </c>
      <c r="E1435" t="s">
        <v>11395</v>
      </c>
      <c r="F1435" t="s">
        <v>33</v>
      </c>
      <c r="G1435" t="s">
        <v>8275</v>
      </c>
      <c r="H1435" t="s">
        <v>11453</v>
      </c>
      <c r="I1435">
        <v>3965.84</v>
      </c>
      <c r="K1435" t="s">
        <v>53</v>
      </c>
      <c r="L1435" t="s">
        <v>11397</v>
      </c>
      <c r="M1435">
        <v>36</v>
      </c>
      <c r="N1435">
        <v>0</v>
      </c>
    </row>
    <row r="1436" spans="1:14">
      <c r="A1436" t="s">
        <v>6109</v>
      </c>
      <c r="B1436" t="s">
        <v>13058</v>
      </c>
      <c r="C1436" t="s">
        <v>11439</v>
      </c>
      <c r="D1436" t="s">
        <v>11416</v>
      </c>
      <c r="E1436" t="s">
        <v>11413</v>
      </c>
      <c r="F1436" t="s">
        <v>33</v>
      </c>
      <c r="G1436" t="s">
        <v>6666</v>
      </c>
      <c r="H1436" t="s">
        <v>11402</v>
      </c>
      <c r="I1436">
        <v>670.67</v>
      </c>
      <c r="J1436">
        <v>88</v>
      </c>
      <c r="K1436" t="s">
        <v>19</v>
      </c>
      <c r="L1436" t="s">
        <v>11397</v>
      </c>
      <c r="M1436">
        <v>36</v>
      </c>
      <c r="N1436">
        <v>0</v>
      </c>
    </row>
    <row r="1437" spans="1:14">
      <c r="A1437" t="s">
        <v>4930</v>
      </c>
      <c r="B1437" t="s">
        <v>13059</v>
      </c>
      <c r="C1437" t="s">
        <v>11432</v>
      </c>
      <c r="D1437" t="s">
        <v>11394</v>
      </c>
      <c r="E1437" t="s">
        <v>11413</v>
      </c>
      <c r="F1437" t="s">
        <v>25</v>
      </c>
      <c r="G1437" t="s">
        <v>835</v>
      </c>
      <c r="H1437" t="s">
        <v>11402</v>
      </c>
      <c r="I1437">
        <v>426.83</v>
      </c>
      <c r="J1437">
        <v>93</v>
      </c>
      <c r="K1437" t="s">
        <v>19</v>
      </c>
      <c r="L1437" t="s">
        <v>11430</v>
      </c>
      <c r="M1437">
        <v>24</v>
      </c>
      <c r="N1437">
        <v>0</v>
      </c>
    </row>
    <row r="1438" spans="1:14">
      <c r="A1438" t="s">
        <v>7727</v>
      </c>
      <c r="B1438" t="s">
        <v>13060</v>
      </c>
      <c r="C1438" t="s">
        <v>11432</v>
      </c>
      <c r="D1438" t="s">
        <v>11400</v>
      </c>
      <c r="E1438" t="s">
        <v>11395</v>
      </c>
      <c r="F1438" t="s">
        <v>25</v>
      </c>
      <c r="G1438" t="s">
        <v>1807</v>
      </c>
      <c r="H1438" t="s">
        <v>11453</v>
      </c>
      <c r="I1438">
        <v>2834.33</v>
      </c>
      <c r="J1438">
        <v>25</v>
      </c>
      <c r="K1438" t="s">
        <v>53</v>
      </c>
      <c r="L1438" t="s">
        <v>11441</v>
      </c>
      <c r="M1438">
        <v>24</v>
      </c>
      <c r="N1438">
        <v>0</v>
      </c>
    </row>
    <row r="1439" spans="1:14">
      <c r="A1439" t="s">
        <v>2778</v>
      </c>
      <c r="B1439" t="s">
        <v>13061</v>
      </c>
      <c r="C1439" t="s">
        <v>11408</v>
      </c>
      <c r="D1439" t="s">
        <v>11409</v>
      </c>
      <c r="E1439" t="s">
        <v>11401</v>
      </c>
      <c r="F1439" t="s">
        <v>42</v>
      </c>
      <c r="G1439" t="s">
        <v>2387</v>
      </c>
      <c r="H1439" t="s">
        <v>11396</v>
      </c>
      <c r="I1439">
        <v>9352.31</v>
      </c>
      <c r="J1439">
        <v>8</v>
      </c>
      <c r="K1439" t="s">
        <v>53</v>
      </c>
      <c r="L1439" t="s">
        <v>11444</v>
      </c>
      <c r="M1439">
        <v>12</v>
      </c>
      <c r="N1439">
        <v>1</v>
      </c>
    </row>
    <row r="1440" spans="1:14">
      <c r="A1440" t="s">
        <v>3383</v>
      </c>
      <c r="B1440" t="s">
        <v>13062</v>
      </c>
      <c r="C1440" t="s">
        <v>11408</v>
      </c>
      <c r="D1440" t="s">
        <v>11424</v>
      </c>
      <c r="E1440" t="s">
        <v>11395</v>
      </c>
      <c r="F1440" t="s">
        <v>58</v>
      </c>
      <c r="G1440" t="s">
        <v>6164</v>
      </c>
      <c r="H1440" t="s">
        <v>11402</v>
      </c>
      <c r="I1440">
        <v>1862.53</v>
      </c>
      <c r="J1440">
        <v>79</v>
      </c>
      <c r="K1440" t="s">
        <v>19</v>
      </c>
      <c r="L1440" t="s">
        <v>11414</v>
      </c>
      <c r="M1440">
        <v>12</v>
      </c>
      <c r="N1440">
        <v>0</v>
      </c>
    </row>
    <row r="1441" spans="1:14">
      <c r="A1441" t="s">
        <v>2623</v>
      </c>
      <c r="B1441" t="s">
        <v>13063</v>
      </c>
      <c r="C1441" t="s">
        <v>11393</v>
      </c>
      <c r="D1441" t="s">
        <v>11409</v>
      </c>
      <c r="E1441" t="s">
        <v>11413</v>
      </c>
      <c r="F1441" t="s">
        <v>100</v>
      </c>
      <c r="G1441" t="s">
        <v>1010</v>
      </c>
      <c r="H1441" t="s">
        <v>11453</v>
      </c>
      <c r="I1441">
        <v>503</v>
      </c>
      <c r="J1441">
        <v>50</v>
      </c>
      <c r="K1441" t="s">
        <v>19</v>
      </c>
      <c r="L1441" t="s">
        <v>11496</v>
      </c>
      <c r="M1441">
        <v>12</v>
      </c>
      <c r="N1441">
        <v>0</v>
      </c>
    </row>
    <row r="1442" spans="1:14">
      <c r="A1442" t="s">
        <v>2109</v>
      </c>
      <c r="B1442" t="s">
        <v>13064</v>
      </c>
      <c r="C1442" t="s">
        <v>11405</v>
      </c>
      <c r="D1442" t="s">
        <v>11394</v>
      </c>
      <c r="E1442" t="s">
        <v>11401</v>
      </c>
      <c r="F1442" t="s">
        <v>42</v>
      </c>
      <c r="G1442" t="s">
        <v>2494</v>
      </c>
      <c r="H1442" t="s">
        <v>11402</v>
      </c>
      <c r="I1442">
        <v>9151.2000000000007</v>
      </c>
      <c r="J1442">
        <v>91</v>
      </c>
      <c r="K1442" t="s">
        <v>37</v>
      </c>
      <c r="L1442" t="s">
        <v>11487</v>
      </c>
      <c r="M1442">
        <v>12</v>
      </c>
      <c r="N1442">
        <v>0</v>
      </c>
    </row>
    <row r="1443" spans="1:14">
      <c r="A1443" t="s">
        <v>2382</v>
      </c>
      <c r="B1443" t="s">
        <v>13065</v>
      </c>
      <c r="C1443" t="s">
        <v>11408</v>
      </c>
      <c r="D1443" t="s">
        <v>11394</v>
      </c>
      <c r="E1443" t="s">
        <v>11413</v>
      </c>
      <c r="F1443" t="s">
        <v>25</v>
      </c>
      <c r="G1443" t="s">
        <v>2748</v>
      </c>
      <c r="H1443" t="s">
        <v>11402</v>
      </c>
      <c r="I1443">
        <v>654.85</v>
      </c>
      <c r="J1443">
        <v>20</v>
      </c>
      <c r="K1443" t="s">
        <v>19</v>
      </c>
      <c r="L1443" t="s">
        <v>11422</v>
      </c>
      <c r="M1443">
        <v>24</v>
      </c>
      <c r="N1443">
        <v>0</v>
      </c>
    </row>
    <row r="1444" spans="1:14">
      <c r="A1444" t="s">
        <v>8673</v>
      </c>
      <c r="B1444" t="s">
        <v>13066</v>
      </c>
      <c r="C1444" t="s">
        <v>11405</v>
      </c>
      <c r="D1444" t="s">
        <v>11394</v>
      </c>
      <c r="E1444" t="s">
        <v>11395</v>
      </c>
      <c r="F1444" t="s">
        <v>42</v>
      </c>
      <c r="G1444" t="s">
        <v>2930</v>
      </c>
      <c r="H1444" t="s">
        <v>11420</v>
      </c>
      <c r="I1444">
        <v>2265.27</v>
      </c>
      <c r="J1444">
        <v>13</v>
      </c>
      <c r="K1444" t="s">
        <v>53</v>
      </c>
      <c r="L1444" t="s">
        <v>11427</v>
      </c>
      <c r="M1444">
        <v>36</v>
      </c>
      <c r="N1444">
        <v>1</v>
      </c>
    </row>
    <row r="1445" spans="1:14">
      <c r="A1445" t="s">
        <v>7812</v>
      </c>
      <c r="B1445" t="s">
        <v>13067</v>
      </c>
      <c r="C1445" t="s">
        <v>11412</v>
      </c>
      <c r="D1445" t="s">
        <v>11409</v>
      </c>
      <c r="E1445" t="s">
        <v>11413</v>
      </c>
      <c r="F1445" t="s">
        <v>100</v>
      </c>
      <c r="G1445" t="s">
        <v>8341</v>
      </c>
      <c r="H1445" t="s">
        <v>11402</v>
      </c>
      <c r="I1445">
        <v>752.34</v>
      </c>
      <c r="J1445">
        <v>10</v>
      </c>
      <c r="K1445" t="s">
        <v>19</v>
      </c>
      <c r="L1445" t="s">
        <v>11417</v>
      </c>
      <c r="M1445">
        <v>36</v>
      </c>
      <c r="N1445">
        <v>0</v>
      </c>
    </row>
    <row r="1446" spans="1:14">
      <c r="A1446" t="s">
        <v>5153</v>
      </c>
      <c r="B1446" t="s">
        <v>13068</v>
      </c>
      <c r="C1446" t="s">
        <v>11393</v>
      </c>
      <c r="D1446" t="s">
        <v>11416</v>
      </c>
      <c r="E1446" t="s">
        <v>11395</v>
      </c>
      <c r="F1446" t="s">
        <v>25</v>
      </c>
      <c r="G1446" t="s">
        <v>1188</v>
      </c>
      <c r="H1446" t="s">
        <v>11402</v>
      </c>
      <c r="I1446">
        <v>3668.04</v>
      </c>
      <c r="J1446">
        <v>55</v>
      </c>
      <c r="K1446" t="s">
        <v>19</v>
      </c>
      <c r="L1446" t="s">
        <v>11487</v>
      </c>
      <c r="M1446">
        <v>24</v>
      </c>
      <c r="N1446">
        <v>0</v>
      </c>
    </row>
    <row r="1447" spans="1:14">
      <c r="A1447" t="s">
        <v>2716</v>
      </c>
      <c r="B1447" t="s">
        <v>13069</v>
      </c>
      <c r="C1447" t="s">
        <v>11419</v>
      </c>
      <c r="D1447" t="s">
        <v>11394</v>
      </c>
      <c r="E1447" t="s">
        <v>11413</v>
      </c>
      <c r="F1447" t="s">
        <v>58</v>
      </c>
      <c r="G1447" t="s">
        <v>1358</v>
      </c>
      <c r="H1447" t="s">
        <v>11453</v>
      </c>
      <c r="I1447">
        <v>708.79</v>
      </c>
      <c r="K1447" t="s">
        <v>19</v>
      </c>
      <c r="L1447" t="s">
        <v>11410</v>
      </c>
      <c r="M1447">
        <v>36</v>
      </c>
      <c r="N1447">
        <v>0</v>
      </c>
    </row>
    <row r="1448" spans="1:14">
      <c r="A1448" t="s">
        <v>421</v>
      </c>
      <c r="B1448" t="s">
        <v>13070</v>
      </c>
      <c r="C1448" t="s">
        <v>11405</v>
      </c>
      <c r="D1448" t="s">
        <v>11409</v>
      </c>
      <c r="E1448" t="s">
        <v>11401</v>
      </c>
      <c r="F1448" t="s">
        <v>42</v>
      </c>
      <c r="G1448" t="s">
        <v>233</v>
      </c>
      <c r="H1448" t="s">
        <v>11402</v>
      </c>
      <c r="I1448">
        <v>13547.56</v>
      </c>
      <c r="J1448">
        <v>52</v>
      </c>
      <c r="K1448" t="s">
        <v>53</v>
      </c>
      <c r="L1448" t="s">
        <v>11427</v>
      </c>
      <c r="M1448">
        <v>12</v>
      </c>
      <c r="N1448">
        <v>0</v>
      </c>
    </row>
    <row r="1449" spans="1:14">
      <c r="A1449" t="s">
        <v>2846</v>
      </c>
      <c r="B1449" t="s">
        <v>13071</v>
      </c>
      <c r="C1449" t="s">
        <v>11399</v>
      </c>
      <c r="D1449" t="s">
        <v>11394</v>
      </c>
      <c r="E1449" t="s">
        <v>11413</v>
      </c>
      <c r="F1449" t="s">
        <v>25</v>
      </c>
      <c r="G1449" t="s">
        <v>7220</v>
      </c>
      <c r="H1449" t="s">
        <v>11402</v>
      </c>
      <c r="I1449">
        <v>475.91</v>
      </c>
      <c r="J1449">
        <v>3</v>
      </c>
      <c r="K1449" t="s">
        <v>19</v>
      </c>
      <c r="L1449" t="s">
        <v>11410</v>
      </c>
      <c r="M1449">
        <v>36</v>
      </c>
      <c r="N1449">
        <v>0</v>
      </c>
    </row>
    <row r="1450" spans="1:14">
      <c r="A1450" t="s">
        <v>1582</v>
      </c>
      <c r="B1450" t="s">
        <v>13072</v>
      </c>
      <c r="C1450" t="s">
        <v>11399</v>
      </c>
      <c r="D1450" t="s">
        <v>11394</v>
      </c>
      <c r="E1450" t="s">
        <v>11395</v>
      </c>
      <c r="F1450" t="s">
        <v>58</v>
      </c>
      <c r="G1450" t="s">
        <v>4088</v>
      </c>
      <c r="H1450" t="s">
        <v>11396</v>
      </c>
      <c r="I1450">
        <v>1370.18</v>
      </c>
      <c r="K1450" t="s">
        <v>53</v>
      </c>
      <c r="L1450" t="s">
        <v>11410</v>
      </c>
      <c r="M1450">
        <v>24</v>
      </c>
      <c r="N1450">
        <v>1</v>
      </c>
    </row>
    <row r="1451" spans="1:14">
      <c r="A1451" t="s">
        <v>5242</v>
      </c>
      <c r="B1451" t="s">
        <v>13073</v>
      </c>
      <c r="C1451" t="s">
        <v>11405</v>
      </c>
      <c r="D1451" t="s">
        <v>11394</v>
      </c>
      <c r="E1451" t="s">
        <v>11395</v>
      </c>
      <c r="F1451" t="s">
        <v>42</v>
      </c>
      <c r="G1451" t="s">
        <v>11841</v>
      </c>
      <c r="H1451" t="s">
        <v>11402</v>
      </c>
      <c r="I1451">
        <v>2635.73</v>
      </c>
      <c r="J1451">
        <v>15</v>
      </c>
      <c r="K1451" t="s">
        <v>53</v>
      </c>
      <c r="L1451" t="s">
        <v>11403</v>
      </c>
      <c r="M1451">
        <v>36</v>
      </c>
      <c r="N1451">
        <v>0</v>
      </c>
    </row>
    <row r="1452" spans="1:14">
      <c r="A1452" t="s">
        <v>649</v>
      </c>
      <c r="B1452" t="s">
        <v>13074</v>
      </c>
      <c r="C1452" t="s">
        <v>11412</v>
      </c>
      <c r="D1452" t="s">
        <v>11409</v>
      </c>
      <c r="E1452" t="s">
        <v>11401</v>
      </c>
      <c r="F1452" t="s">
        <v>33</v>
      </c>
      <c r="G1452" t="s">
        <v>13075</v>
      </c>
      <c r="H1452" t="s">
        <v>11402</v>
      </c>
      <c r="I1452">
        <v>9293.17</v>
      </c>
      <c r="J1452">
        <v>44</v>
      </c>
      <c r="K1452" t="s">
        <v>37</v>
      </c>
      <c r="L1452" t="s">
        <v>11414</v>
      </c>
      <c r="M1452">
        <v>24</v>
      </c>
      <c r="N1452">
        <v>0</v>
      </c>
    </row>
    <row r="1453" spans="1:14">
      <c r="A1453" t="s">
        <v>13076</v>
      </c>
      <c r="B1453" t="s">
        <v>13077</v>
      </c>
      <c r="C1453" t="s">
        <v>11399</v>
      </c>
      <c r="D1453" t="s">
        <v>11400</v>
      </c>
      <c r="E1453" t="s">
        <v>11401</v>
      </c>
      <c r="F1453" t="s">
        <v>33</v>
      </c>
      <c r="G1453" t="s">
        <v>11772</v>
      </c>
      <c r="H1453" t="s">
        <v>11396</v>
      </c>
      <c r="I1453">
        <v>14977.3</v>
      </c>
      <c r="K1453" t="s">
        <v>53</v>
      </c>
      <c r="L1453" t="s">
        <v>11397</v>
      </c>
      <c r="M1453">
        <v>36</v>
      </c>
      <c r="N1453">
        <v>1</v>
      </c>
    </row>
    <row r="1454" spans="1:14">
      <c r="A1454" t="s">
        <v>5691</v>
      </c>
      <c r="B1454" t="s">
        <v>13078</v>
      </c>
      <c r="C1454" t="s">
        <v>11405</v>
      </c>
      <c r="D1454" t="s">
        <v>11416</v>
      </c>
      <c r="E1454" t="s">
        <v>11401</v>
      </c>
      <c r="F1454" t="s">
        <v>33</v>
      </c>
      <c r="G1454" t="s">
        <v>1592</v>
      </c>
      <c r="H1454" t="s">
        <v>11396</v>
      </c>
      <c r="I1454">
        <v>10197.719999999999</v>
      </c>
      <c r="J1454">
        <v>89</v>
      </c>
      <c r="K1454" t="s">
        <v>37</v>
      </c>
      <c r="L1454" t="s">
        <v>11427</v>
      </c>
      <c r="M1454">
        <v>24</v>
      </c>
      <c r="N1454">
        <v>1</v>
      </c>
    </row>
    <row r="1455" spans="1:14">
      <c r="A1455" t="s">
        <v>1433</v>
      </c>
      <c r="B1455" t="s">
        <v>13079</v>
      </c>
      <c r="C1455" t="s">
        <v>11419</v>
      </c>
      <c r="D1455" t="s">
        <v>11416</v>
      </c>
      <c r="E1455" t="s">
        <v>11413</v>
      </c>
      <c r="F1455" t="s">
        <v>25</v>
      </c>
      <c r="G1455" t="s">
        <v>99</v>
      </c>
      <c r="H1455" t="s">
        <v>11402</v>
      </c>
      <c r="I1455">
        <v>160.97999999999999</v>
      </c>
      <c r="J1455">
        <v>44</v>
      </c>
      <c r="K1455" t="s">
        <v>19</v>
      </c>
      <c r="L1455" t="s">
        <v>11403</v>
      </c>
      <c r="M1455">
        <v>12</v>
      </c>
      <c r="N1455">
        <v>0</v>
      </c>
    </row>
    <row r="1456" spans="1:14">
      <c r="A1456" t="s">
        <v>9602</v>
      </c>
      <c r="B1456" t="s">
        <v>13080</v>
      </c>
      <c r="C1456" t="s">
        <v>11439</v>
      </c>
      <c r="D1456" t="s">
        <v>11409</v>
      </c>
      <c r="E1456" t="s">
        <v>11395</v>
      </c>
      <c r="F1456" t="s">
        <v>58</v>
      </c>
      <c r="G1456" t="s">
        <v>791</v>
      </c>
      <c r="H1456" t="s">
        <v>11420</v>
      </c>
      <c r="I1456">
        <v>3321.32</v>
      </c>
      <c r="K1456" t="s">
        <v>53</v>
      </c>
      <c r="L1456" t="s">
        <v>11437</v>
      </c>
      <c r="M1456">
        <v>24</v>
      </c>
      <c r="N1456">
        <v>1</v>
      </c>
    </row>
    <row r="1457" spans="1:14">
      <c r="A1457" t="s">
        <v>5428</v>
      </c>
      <c r="B1457" t="s">
        <v>13081</v>
      </c>
      <c r="C1457" t="s">
        <v>11399</v>
      </c>
      <c r="D1457" t="s">
        <v>11409</v>
      </c>
      <c r="E1457" t="s">
        <v>11413</v>
      </c>
      <c r="F1457" t="s">
        <v>58</v>
      </c>
      <c r="G1457" t="s">
        <v>5629</v>
      </c>
      <c r="H1457" t="s">
        <v>11402</v>
      </c>
      <c r="I1457">
        <v>691.73</v>
      </c>
      <c r="J1457">
        <v>70</v>
      </c>
      <c r="K1457" t="s">
        <v>19</v>
      </c>
      <c r="L1457" t="s">
        <v>11417</v>
      </c>
      <c r="M1457">
        <v>24</v>
      </c>
      <c r="N1457">
        <v>0</v>
      </c>
    </row>
    <row r="1458" spans="1:14">
      <c r="A1458" t="s">
        <v>6285</v>
      </c>
      <c r="B1458" t="s">
        <v>11738</v>
      </c>
      <c r="C1458" t="s">
        <v>11432</v>
      </c>
      <c r="D1458" t="s">
        <v>11424</v>
      </c>
      <c r="E1458" t="s">
        <v>11395</v>
      </c>
      <c r="F1458" t="s">
        <v>100</v>
      </c>
      <c r="G1458" t="s">
        <v>6150</v>
      </c>
      <c r="H1458" t="s">
        <v>11402</v>
      </c>
      <c r="I1458">
        <v>1440.97</v>
      </c>
      <c r="J1458">
        <v>56</v>
      </c>
      <c r="K1458" t="s">
        <v>53</v>
      </c>
      <c r="L1458" t="s">
        <v>11444</v>
      </c>
      <c r="M1458">
        <v>12</v>
      </c>
      <c r="N1458">
        <v>0</v>
      </c>
    </row>
    <row r="1459" spans="1:14">
      <c r="A1459" t="s">
        <v>7349</v>
      </c>
      <c r="B1459" t="s">
        <v>13082</v>
      </c>
      <c r="C1459" t="s">
        <v>11405</v>
      </c>
      <c r="D1459" t="s">
        <v>11416</v>
      </c>
      <c r="E1459" t="s">
        <v>11395</v>
      </c>
      <c r="F1459" t="s">
        <v>33</v>
      </c>
      <c r="G1459" t="s">
        <v>2029</v>
      </c>
      <c r="H1459" t="s">
        <v>11420</v>
      </c>
      <c r="I1459">
        <v>854.04</v>
      </c>
      <c r="J1459">
        <v>13</v>
      </c>
      <c r="K1459" t="s">
        <v>19</v>
      </c>
      <c r="L1459" t="s">
        <v>11487</v>
      </c>
      <c r="M1459">
        <v>12</v>
      </c>
      <c r="N1459">
        <v>1</v>
      </c>
    </row>
    <row r="1460" spans="1:14">
      <c r="A1460" t="s">
        <v>5857</v>
      </c>
      <c r="B1460" t="s">
        <v>13083</v>
      </c>
      <c r="C1460" t="s">
        <v>11429</v>
      </c>
      <c r="D1460" t="s">
        <v>11416</v>
      </c>
      <c r="E1460" t="s">
        <v>11413</v>
      </c>
      <c r="F1460" t="s">
        <v>33</v>
      </c>
      <c r="G1460" t="s">
        <v>10384</v>
      </c>
      <c r="H1460" t="s">
        <v>11402</v>
      </c>
      <c r="I1460">
        <v>140.01</v>
      </c>
      <c r="J1460">
        <v>23</v>
      </c>
      <c r="K1460" t="s">
        <v>19</v>
      </c>
      <c r="L1460" t="s">
        <v>11437</v>
      </c>
      <c r="M1460">
        <v>24</v>
      </c>
      <c r="N1460">
        <v>0</v>
      </c>
    </row>
    <row r="1461" spans="1:14">
      <c r="A1461" t="s">
        <v>2723</v>
      </c>
      <c r="B1461" t="s">
        <v>13084</v>
      </c>
      <c r="C1461" t="s">
        <v>11432</v>
      </c>
      <c r="D1461" t="s">
        <v>11416</v>
      </c>
      <c r="E1461" t="s">
        <v>11401</v>
      </c>
      <c r="F1461" t="s">
        <v>42</v>
      </c>
      <c r="G1461" t="s">
        <v>2139</v>
      </c>
      <c r="H1461" t="s">
        <v>11402</v>
      </c>
      <c r="I1461">
        <v>13068.56</v>
      </c>
      <c r="K1461" t="s">
        <v>53</v>
      </c>
      <c r="L1461" t="s">
        <v>11430</v>
      </c>
      <c r="M1461">
        <v>24</v>
      </c>
      <c r="N1461">
        <v>0</v>
      </c>
    </row>
    <row r="1462" spans="1:14">
      <c r="A1462" t="s">
        <v>4849</v>
      </c>
      <c r="B1462" t="s">
        <v>13085</v>
      </c>
      <c r="C1462" t="s">
        <v>11405</v>
      </c>
      <c r="D1462" t="s">
        <v>11394</v>
      </c>
      <c r="E1462" t="s">
        <v>11395</v>
      </c>
      <c r="F1462" t="s">
        <v>42</v>
      </c>
      <c r="G1462" t="s">
        <v>3017</v>
      </c>
      <c r="H1462" t="s">
        <v>11396</v>
      </c>
      <c r="I1462">
        <v>3839.29</v>
      </c>
      <c r="K1462" t="s">
        <v>19</v>
      </c>
      <c r="L1462" t="s">
        <v>11444</v>
      </c>
      <c r="M1462">
        <v>12</v>
      </c>
      <c r="N1462">
        <v>1</v>
      </c>
    </row>
    <row r="1463" spans="1:14">
      <c r="A1463" t="s">
        <v>10482</v>
      </c>
      <c r="B1463" t="s">
        <v>13086</v>
      </c>
      <c r="C1463" t="s">
        <v>11412</v>
      </c>
      <c r="D1463" t="s">
        <v>11416</v>
      </c>
      <c r="E1463" t="s">
        <v>11413</v>
      </c>
      <c r="F1463" t="s">
        <v>42</v>
      </c>
      <c r="G1463" t="s">
        <v>6761</v>
      </c>
      <c r="H1463" t="s">
        <v>11402</v>
      </c>
      <c r="I1463">
        <v>649.17999999999995</v>
      </c>
      <c r="K1463" t="s">
        <v>19</v>
      </c>
      <c r="L1463" t="s">
        <v>11397</v>
      </c>
      <c r="M1463">
        <v>24</v>
      </c>
      <c r="N1463">
        <v>0</v>
      </c>
    </row>
    <row r="1464" spans="1:14">
      <c r="A1464" t="s">
        <v>529</v>
      </c>
      <c r="B1464" t="s">
        <v>13087</v>
      </c>
      <c r="C1464" t="s">
        <v>11408</v>
      </c>
      <c r="D1464" t="s">
        <v>11409</v>
      </c>
      <c r="E1464" t="s">
        <v>11413</v>
      </c>
      <c r="F1464" t="s">
        <v>58</v>
      </c>
      <c r="G1464" t="s">
        <v>573</v>
      </c>
      <c r="H1464" t="s">
        <v>11420</v>
      </c>
      <c r="I1464">
        <v>659.5</v>
      </c>
      <c r="J1464">
        <v>80</v>
      </c>
      <c r="K1464" t="s">
        <v>19</v>
      </c>
      <c r="L1464" t="s">
        <v>11417</v>
      </c>
      <c r="M1464">
        <v>24</v>
      </c>
      <c r="N1464">
        <v>1</v>
      </c>
    </row>
    <row r="1465" spans="1:14">
      <c r="A1465" t="s">
        <v>2124</v>
      </c>
      <c r="B1465" t="s">
        <v>13088</v>
      </c>
      <c r="C1465" t="s">
        <v>11408</v>
      </c>
      <c r="D1465" t="s">
        <v>11394</v>
      </c>
      <c r="E1465" t="s">
        <v>11395</v>
      </c>
      <c r="F1465" t="s">
        <v>58</v>
      </c>
      <c r="G1465" t="s">
        <v>466</v>
      </c>
      <c r="H1465" t="s">
        <v>11420</v>
      </c>
      <c r="I1465">
        <v>1855.83</v>
      </c>
      <c r="K1465" t="s">
        <v>53</v>
      </c>
      <c r="L1465" t="s">
        <v>11403</v>
      </c>
      <c r="M1465">
        <v>36</v>
      </c>
      <c r="N1465">
        <v>1</v>
      </c>
    </row>
    <row r="1466" spans="1:14">
      <c r="A1466" t="s">
        <v>605</v>
      </c>
      <c r="B1466" t="s">
        <v>13089</v>
      </c>
      <c r="C1466" t="s">
        <v>11429</v>
      </c>
      <c r="D1466" t="s">
        <v>11424</v>
      </c>
      <c r="E1466" t="s">
        <v>11401</v>
      </c>
      <c r="F1466" t="s">
        <v>42</v>
      </c>
      <c r="G1466" t="s">
        <v>2617</v>
      </c>
      <c r="H1466" t="s">
        <v>11396</v>
      </c>
      <c r="I1466">
        <v>4842.7700000000004</v>
      </c>
      <c r="J1466">
        <v>0</v>
      </c>
      <c r="K1466" t="s">
        <v>37</v>
      </c>
      <c r="L1466" t="s">
        <v>11487</v>
      </c>
      <c r="M1466">
        <v>12</v>
      </c>
      <c r="N1466">
        <v>1</v>
      </c>
    </row>
    <row r="1467" spans="1:14">
      <c r="A1467" t="s">
        <v>7564</v>
      </c>
      <c r="B1467" t="s">
        <v>13090</v>
      </c>
      <c r="C1467" t="s">
        <v>11393</v>
      </c>
      <c r="D1467" t="s">
        <v>11394</v>
      </c>
      <c r="E1467" t="s">
        <v>11395</v>
      </c>
      <c r="F1467" t="s">
        <v>58</v>
      </c>
      <c r="G1467" t="s">
        <v>861</v>
      </c>
      <c r="H1467" t="s">
        <v>11402</v>
      </c>
      <c r="I1467">
        <v>1235.06</v>
      </c>
      <c r="K1467" t="s">
        <v>19</v>
      </c>
      <c r="L1467" t="s">
        <v>11417</v>
      </c>
      <c r="M1467">
        <v>12</v>
      </c>
      <c r="N1467">
        <v>0</v>
      </c>
    </row>
    <row r="1468" spans="1:14">
      <c r="A1468" t="s">
        <v>1728</v>
      </c>
      <c r="B1468" t="s">
        <v>13091</v>
      </c>
      <c r="C1468" t="s">
        <v>11432</v>
      </c>
      <c r="D1468" t="s">
        <v>11400</v>
      </c>
      <c r="E1468" t="s">
        <v>11413</v>
      </c>
      <c r="F1468" t="s">
        <v>42</v>
      </c>
      <c r="G1468" t="s">
        <v>5962</v>
      </c>
      <c r="H1468" t="s">
        <v>11420</v>
      </c>
      <c r="I1468">
        <v>384.19</v>
      </c>
      <c r="J1468">
        <v>72</v>
      </c>
      <c r="K1468" t="s">
        <v>19</v>
      </c>
      <c r="L1468" t="s">
        <v>11437</v>
      </c>
      <c r="M1468">
        <v>12</v>
      </c>
      <c r="N1468">
        <v>1</v>
      </c>
    </row>
    <row r="1469" spans="1:14">
      <c r="A1469" t="s">
        <v>13092</v>
      </c>
      <c r="B1469" t="s">
        <v>13093</v>
      </c>
      <c r="C1469" t="s">
        <v>11419</v>
      </c>
      <c r="D1469" t="s">
        <v>11409</v>
      </c>
      <c r="E1469" t="s">
        <v>11413</v>
      </c>
      <c r="F1469" t="s">
        <v>33</v>
      </c>
      <c r="G1469" t="s">
        <v>866</v>
      </c>
      <c r="H1469" t="s">
        <v>11453</v>
      </c>
      <c r="I1469">
        <v>229.76</v>
      </c>
      <c r="J1469">
        <v>56</v>
      </c>
      <c r="K1469" t="s">
        <v>19</v>
      </c>
      <c r="L1469" t="s">
        <v>11406</v>
      </c>
      <c r="M1469">
        <v>24</v>
      </c>
      <c r="N1469">
        <v>0</v>
      </c>
    </row>
    <row r="1470" spans="1:14">
      <c r="A1470" t="s">
        <v>9532</v>
      </c>
      <c r="B1470" t="s">
        <v>13094</v>
      </c>
      <c r="C1470" t="s">
        <v>11439</v>
      </c>
      <c r="D1470" t="s">
        <v>11400</v>
      </c>
      <c r="E1470" t="s">
        <v>11413</v>
      </c>
      <c r="F1470" t="s">
        <v>100</v>
      </c>
      <c r="G1470" t="s">
        <v>1828</v>
      </c>
      <c r="H1470" t="s">
        <v>11402</v>
      </c>
      <c r="I1470">
        <v>266.06</v>
      </c>
      <c r="J1470">
        <v>81</v>
      </c>
      <c r="K1470" t="s">
        <v>19</v>
      </c>
      <c r="L1470" t="s">
        <v>11437</v>
      </c>
      <c r="M1470">
        <v>12</v>
      </c>
      <c r="N1470">
        <v>0</v>
      </c>
    </row>
    <row r="1471" spans="1:14">
      <c r="A1471" t="s">
        <v>3672</v>
      </c>
      <c r="B1471" t="s">
        <v>13095</v>
      </c>
      <c r="C1471" t="s">
        <v>11432</v>
      </c>
      <c r="D1471" t="s">
        <v>11424</v>
      </c>
      <c r="E1471" t="s">
        <v>11395</v>
      </c>
      <c r="F1471" t="s">
        <v>25</v>
      </c>
      <c r="G1471" t="s">
        <v>13096</v>
      </c>
      <c r="H1471" t="s">
        <v>11402</v>
      </c>
      <c r="I1471">
        <v>3120.26</v>
      </c>
      <c r="J1471">
        <v>74</v>
      </c>
      <c r="K1471" t="s">
        <v>53</v>
      </c>
      <c r="L1471" t="s">
        <v>11435</v>
      </c>
      <c r="M1471">
        <v>12</v>
      </c>
      <c r="N1471">
        <v>0</v>
      </c>
    </row>
    <row r="1472" spans="1:14">
      <c r="A1472" t="s">
        <v>1861</v>
      </c>
      <c r="B1472" t="s">
        <v>13097</v>
      </c>
      <c r="C1472" t="s">
        <v>11393</v>
      </c>
      <c r="D1472" t="s">
        <v>11394</v>
      </c>
      <c r="E1472" t="s">
        <v>11413</v>
      </c>
      <c r="F1472" t="s">
        <v>100</v>
      </c>
      <c r="G1472" t="s">
        <v>3815</v>
      </c>
      <c r="H1472" t="s">
        <v>11402</v>
      </c>
      <c r="I1472">
        <v>344.37</v>
      </c>
      <c r="J1472">
        <v>48</v>
      </c>
      <c r="K1472" t="s">
        <v>19</v>
      </c>
      <c r="L1472" t="s">
        <v>11406</v>
      </c>
      <c r="M1472">
        <v>24</v>
      </c>
      <c r="N1472">
        <v>0</v>
      </c>
    </row>
    <row r="1473" spans="1:14">
      <c r="A1473" t="s">
        <v>2650</v>
      </c>
      <c r="B1473" t="s">
        <v>13098</v>
      </c>
      <c r="C1473" t="s">
        <v>11399</v>
      </c>
      <c r="D1473" t="s">
        <v>11394</v>
      </c>
      <c r="E1473" t="s">
        <v>11395</v>
      </c>
      <c r="F1473" t="s">
        <v>33</v>
      </c>
      <c r="G1473" t="s">
        <v>5837</v>
      </c>
      <c r="H1473" t="s">
        <v>11402</v>
      </c>
      <c r="I1473">
        <v>1779.75</v>
      </c>
      <c r="J1473">
        <v>69</v>
      </c>
      <c r="K1473" t="s">
        <v>19</v>
      </c>
      <c r="L1473" t="s">
        <v>11430</v>
      </c>
      <c r="M1473">
        <v>24</v>
      </c>
      <c r="N1473">
        <v>0</v>
      </c>
    </row>
    <row r="1474" spans="1:14">
      <c r="A1474" t="s">
        <v>2814</v>
      </c>
      <c r="B1474" t="s">
        <v>13099</v>
      </c>
      <c r="C1474" t="s">
        <v>11419</v>
      </c>
      <c r="D1474" t="s">
        <v>11400</v>
      </c>
      <c r="E1474" t="s">
        <v>11395</v>
      </c>
      <c r="F1474" t="s">
        <v>42</v>
      </c>
      <c r="G1474" t="s">
        <v>540</v>
      </c>
      <c r="H1474" t="s">
        <v>11453</v>
      </c>
      <c r="I1474">
        <v>2143.33</v>
      </c>
      <c r="J1474">
        <v>25</v>
      </c>
      <c r="K1474" t="s">
        <v>19</v>
      </c>
      <c r="L1474" t="s">
        <v>11441</v>
      </c>
      <c r="M1474">
        <v>36</v>
      </c>
      <c r="N1474">
        <v>0</v>
      </c>
    </row>
    <row r="1475" spans="1:14">
      <c r="A1475" t="s">
        <v>5844</v>
      </c>
      <c r="B1475" t="s">
        <v>13100</v>
      </c>
      <c r="C1475" t="s">
        <v>11408</v>
      </c>
      <c r="D1475" t="s">
        <v>11424</v>
      </c>
      <c r="E1475" t="s">
        <v>11413</v>
      </c>
      <c r="F1475" t="s">
        <v>58</v>
      </c>
      <c r="G1475" t="s">
        <v>4717</v>
      </c>
      <c r="H1475" t="s">
        <v>11402</v>
      </c>
      <c r="I1475">
        <v>589.32000000000005</v>
      </c>
      <c r="J1475">
        <v>60</v>
      </c>
      <c r="K1475" t="s">
        <v>19</v>
      </c>
      <c r="L1475" t="s">
        <v>11487</v>
      </c>
      <c r="M1475">
        <v>36</v>
      </c>
      <c r="N1475">
        <v>0</v>
      </c>
    </row>
    <row r="1476" spans="1:14">
      <c r="A1476" t="s">
        <v>5839</v>
      </c>
      <c r="B1476" t="s">
        <v>13101</v>
      </c>
      <c r="C1476" t="s">
        <v>11393</v>
      </c>
      <c r="D1476" t="s">
        <v>11409</v>
      </c>
      <c r="E1476" t="s">
        <v>11395</v>
      </c>
      <c r="F1476" t="s">
        <v>42</v>
      </c>
      <c r="G1476" t="s">
        <v>13102</v>
      </c>
      <c r="H1476" t="s">
        <v>11420</v>
      </c>
      <c r="I1476">
        <v>2880.24</v>
      </c>
      <c r="J1476">
        <v>17</v>
      </c>
      <c r="K1476" t="s">
        <v>19</v>
      </c>
      <c r="L1476" t="s">
        <v>11435</v>
      </c>
      <c r="M1476">
        <v>24</v>
      </c>
      <c r="N1476">
        <v>1</v>
      </c>
    </row>
    <row r="1477" spans="1:14">
      <c r="A1477" t="s">
        <v>4678</v>
      </c>
      <c r="B1477" t="s">
        <v>13103</v>
      </c>
      <c r="C1477" t="s">
        <v>11434</v>
      </c>
      <c r="D1477" t="s">
        <v>11400</v>
      </c>
      <c r="E1477" t="s">
        <v>11413</v>
      </c>
      <c r="F1477" t="s">
        <v>42</v>
      </c>
      <c r="G1477" t="s">
        <v>13104</v>
      </c>
      <c r="H1477" t="s">
        <v>11402</v>
      </c>
      <c r="I1477">
        <v>177.09</v>
      </c>
      <c r="J1477">
        <v>67</v>
      </c>
      <c r="K1477" t="s">
        <v>19</v>
      </c>
      <c r="L1477" t="s">
        <v>11437</v>
      </c>
      <c r="M1477">
        <v>24</v>
      </c>
      <c r="N1477">
        <v>0</v>
      </c>
    </row>
    <row r="1478" spans="1:14">
      <c r="A1478" t="s">
        <v>8468</v>
      </c>
      <c r="B1478" t="s">
        <v>13105</v>
      </c>
      <c r="C1478" t="s">
        <v>11412</v>
      </c>
      <c r="D1478" t="s">
        <v>11424</v>
      </c>
      <c r="E1478" t="s">
        <v>11413</v>
      </c>
      <c r="F1478" t="s">
        <v>100</v>
      </c>
      <c r="G1478" t="s">
        <v>11035</v>
      </c>
      <c r="H1478" t="s">
        <v>11420</v>
      </c>
      <c r="I1478">
        <v>491.71</v>
      </c>
      <c r="J1478">
        <v>72</v>
      </c>
      <c r="K1478" t="s">
        <v>19</v>
      </c>
      <c r="L1478" t="s">
        <v>11397</v>
      </c>
      <c r="M1478">
        <v>24</v>
      </c>
      <c r="N1478">
        <v>1</v>
      </c>
    </row>
    <row r="1479" spans="1:14">
      <c r="A1479" t="s">
        <v>4568</v>
      </c>
      <c r="B1479" t="s">
        <v>13106</v>
      </c>
      <c r="C1479" t="s">
        <v>11432</v>
      </c>
      <c r="D1479" t="s">
        <v>11416</v>
      </c>
      <c r="E1479" t="s">
        <v>11401</v>
      </c>
      <c r="F1479" t="s">
        <v>25</v>
      </c>
      <c r="G1479" t="s">
        <v>293</v>
      </c>
      <c r="H1479" t="s">
        <v>11402</v>
      </c>
      <c r="I1479">
        <v>16615.77</v>
      </c>
      <c r="J1479">
        <v>37</v>
      </c>
      <c r="K1479" t="s">
        <v>53</v>
      </c>
      <c r="L1479" t="s">
        <v>11487</v>
      </c>
      <c r="M1479">
        <v>12</v>
      </c>
      <c r="N1479">
        <v>0</v>
      </c>
    </row>
    <row r="1480" spans="1:14">
      <c r="A1480" t="s">
        <v>13107</v>
      </c>
      <c r="B1480" t="s">
        <v>13108</v>
      </c>
      <c r="C1480" t="s">
        <v>11408</v>
      </c>
      <c r="D1480" t="s">
        <v>11400</v>
      </c>
      <c r="E1480" t="s">
        <v>11395</v>
      </c>
      <c r="F1480" t="s">
        <v>58</v>
      </c>
      <c r="G1480" t="s">
        <v>2212</v>
      </c>
      <c r="H1480" t="s">
        <v>11420</v>
      </c>
      <c r="I1480">
        <v>1582.68</v>
      </c>
      <c r="J1480">
        <v>77</v>
      </c>
      <c r="K1480" t="s">
        <v>19</v>
      </c>
      <c r="L1480" t="s">
        <v>11487</v>
      </c>
      <c r="M1480">
        <v>36</v>
      </c>
      <c r="N1480">
        <v>1</v>
      </c>
    </row>
    <row r="1481" spans="1:14">
      <c r="A1481" t="s">
        <v>7890</v>
      </c>
      <c r="B1481" t="s">
        <v>13109</v>
      </c>
      <c r="C1481" t="s">
        <v>11405</v>
      </c>
      <c r="D1481" t="s">
        <v>11400</v>
      </c>
      <c r="E1481" t="s">
        <v>11413</v>
      </c>
      <c r="F1481" t="s">
        <v>25</v>
      </c>
      <c r="G1481" t="s">
        <v>2981</v>
      </c>
      <c r="H1481" t="s">
        <v>11402</v>
      </c>
      <c r="I1481">
        <v>631.35</v>
      </c>
      <c r="K1481" t="s">
        <v>19</v>
      </c>
      <c r="L1481" t="s">
        <v>11444</v>
      </c>
      <c r="M1481">
        <v>12</v>
      </c>
      <c r="N1481">
        <v>0</v>
      </c>
    </row>
    <row r="1482" spans="1:14">
      <c r="A1482" t="s">
        <v>4066</v>
      </c>
      <c r="B1482" t="s">
        <v>13110</v>
      </c>
      <c r="C1482" t="s">
        <v>11434</v>
      </c>
      <c r="D1482" t="s">
        <v>11400</v>
      </c>
      <c r="E1482" t="s">
        <v>11395</v>
      </c>
      <c r="F1482" t="s">
        <v>42</v>
      </c>
      <c r="G1482" t="s">
        <v>1329</v>
      </c>
      <c r="H1482" t="s">
        <v>11402</v>
      </c>
      <c r="I1482">
        <v>3792.57</v>
      </c>
      <c r="J1482">
        <v>73</v>
      </c>
      <c r="K1482" t="s">
        <v>19</v>
      </c>
      <c r="L1482" t="s">
        <v>11466</v>
      </c>
      <c r="M1482">
        <v>12</v>
      </c>
      <c r="N1482">
        <v>0</v>
      </c>
    </row>
    <row r="1483" spans="1:14">
      <c r="A1483" t="s">
        <v>1600</v>
      </c>
      <c r="B1483" t="s">
        <v>13111</v>
      </c>
      <c r="C1483" t="s">
        <v>11399</v>
      </c>
      <c r="D1483" t="s">
        <v>11400</v>
      </c>
      <c r="E1483" t="s">
        <v>11395</v>
      </c>
      <c r="F1483" t="s">
        <v>42</v>
      </c>
      <c r="G1483" t="s">
        <v>13112</v>
      </c>
      <c r="H1483" t="s">
        <v>11402</v>
      </c>
      <c r="I1483">
        <v>3553.35</v>
      </c>
      <c r="K1483" t="s">
        <v>19</v>
      </c>
      <c r="L1483" t="s">
        <v>11422</v>
      </c>
      <c r="M1483">
        <v>36</v>
      </c>
      <c r="N1483">
        <v>0</v>
      </c>
    </row>
    <row r="1484" spans="1:14">
      <c r="A1484" t="s">
        <v>5106</v>
      </c>
      <c r="B1484" t="s">
        <v>12673</v>
      </c>
      <c r="C1484" t="s">
        <v>11408</v>
      </c>
      <c r="D1484" t="s">
        <v>11409</v>
      </c>
      <c r="E1484" t="s">
        <v>11401</v>
      </c>
      <c r="F1484" t="s">
        <v>25</v>
      </c>
      <c r="G1484" t="s">
        <v>3423</v>
      </c>
      <c r="H1484" t="s">
        <v>11420</v>
      </c>
      <c r="I1484">
        <v>16028.01</v>
      </c>
      <c r="K1484" t="s">
        <v>37</v>
      </c>
      <c r="L1484" t="s">
        <v>11460</v>
      </c>
      <c r="M1484">
        <v>24</v>
      </c>
      <c r="N1484">
        <v>1</v>
      </c>
    </row>
    <row r="1485" spans="1:14">
      <c r="A1485" t="s">
        <v>1256</v>
      </c>
      <c r="B1485" t="s">
        <v>13113</v>
      </c>
      <c r="C1485" t="s">
        <v>11432</v>
      </c>
      <c r="D1485" t="s">
        <v>11424</v>
      </c>
      <c r="E1485" t="s">
        <v>11413</v>
      </c>
      <c r="F1485" t="s">
        <v>42</v>
      </c>
      <c r="G1485" t="s">
        <v>13114</v>
      </c>
      <c r="H1485" t="s">
        <v>11420</v>
      </c>
      <c r="I1485">
        <v>256.41000000000003</v>
      </c>
      <c r="K1485" t="s">
        <v>19</v>
      </c>
      <c r="L1485" t="s">
        <v>11397</v>
      </c>
      <c r="M1485">
        <v>12</v>
      </c>
      <c r="N1485">
        <v>1</v>
      </c>
    </row>
    <row r="1486" spans="1:14">
      <c r="A1486" t="s">
        <v>148</v>
      </c>
      <c r="B1486" t="s">
        <v>13115</v>
      </c>
      <c r="C1486" t="s">
        <v>11412</v>
      </c>
      <c r="D1486" t="s">
        <v>11416</v>
      </c>
      <c r="E1486" t="s">
        <v>11395</v>
      </c>
      <c r="F1486" t="s">
        <v>42</v>
      </c>
      <c r="G1486" t="s">
        <v>1551</v>
      </c>
      <c r="H1486" t="s">
        <v>11396</v>
      </c>
      <c r="I1486">
        <v>2492.0500000000002</v>
      </c>
      <c r="J1486">
        <v>76</v>
      </c>
      <c r="K1486" t="s">
        <v>19</v>
      </c>
      <c r="L1486" t="s">
        <v>11410</v>
      </c>
      <c r="M1486">
        <v>36</v>
      </c>
      <c r="N1486">
        <v>1</v>
      </c>
    </row>
    <row r="1487" spans="1:14">
      <c r="A1487" t="s">
        <v>9658</v>
      </c>
      <c r="B1487" t="s">
        <v>13116</v>
      </c>
      <c r="C1487" t="s">
        <v>11419</v>
      </c>
      <c r="D1487" t="s">
        <v>11394</v>
      </c>
      <c r="E1487" t="s">
        <v>11395</v>
      </c>
      <c r="F1487" t="s">
        <v>100</v>
      </c>
      <c r="G1487" t="s">
        <v>2086</v>
      </c>
      <c r="H1487" t="s">
        <v>11396</v>
      </c>
      <c r="I1487">
        <v>3752.63</v>
      </c>
      <c r="J1487">
        <v>78</v>
      </c>
      <c r="K1487" t="s">
        <v>53</v>
      </c>
      <c r="L1487" t="s">
        <v>11487</v>
      </c>
      <c r="M1487">
        <v>36</v>
      </c>
      <c r="N1487">
        <v>1</v>
      </c>
    </row>
    <row r="1488" spans="1:14">
      <c r="A1488" t="s">
        <v>3298</v>
      </c>
      <c r="B1488" t="s">
        <v>13117</v>
      </c>
      <c r="C1488" t="s">
        <v>11408</v>
      </c>
      <c r="D1488" t="s">
        <v>11416</v>
      </c>
      <c r="E1488" t="s">
        <v>11395</v>
      </c>
      <c r="F1488" t="s">
        <v>25</v>
      </c>
      <c r="G1488" t="s">
        <v>9813</v>
      </c>
      <c r="H1488" t="s">
        <v>11402</v>
      </c>
      <c r="I1488">
        <v>1070.8499999999999</v>
      </c>
      <c r="J1488">
        <v>28</v>
      </c>
      <c r="K1488" t="s">
        <v>19</v>
      </c>
      <c r="L1488" t="s">
        <v>11460</v>
      </c>
      <c r="M1488">
        <v>12</v>
      </c>
      <c r="N1488">
        <v>0</v>
      </c>
    </row>
    <row r="1489" spans="1:14">
      <c r="A1489" t="s">
        <v>2530</v>
      </c>
      <c r="B1489" t="s">
        <v>13118</v>
      </c>
      <c r="C1489" t="s">
        <v>11393</v>
      </c>
      <c r="D1489" t="s">
        <v>11416</v>
      </c>
      <c r="E1489" t="s">
        <v>11413</v>
      </c>
      <c r="F1489" t="s">
        <v>42</v>
      </c>
      <c r="G1489" t="s">
        <v>370</v>
      </c>
      <c r="H1489" t="s">
        <v>11396</v>
      </c>
      <c r="I1489">
        <v>123.44</v>
      </c>
      <c r="J1489">
        <v>31</v>
      </c>
      <c r="K1489" t="s">
        <v>19</v>
      </c>
      <c r="L1489" t="s">
        <v>11422</v>
      </c>
      <c r="M1489">
        <v>12</v>
      </c>
      <c r="N1489">
        <v>1</v>
      </c>
    </row>
    <row r="1490" spans="1:14">
      <c r="A1490" t="s">
        <v>8630</v>
      </c>
      <c r="B1490" t="s">
        <v>13119</v>
      </c>
      <c r="C1490" t="s">
        <v>11405</v>
      </c>
      <c r="D1490" t="s">
        <v>11394</v>
      </c>
      <c r="E1490" t="s">
        <v>11395</v>
      </c>
      <c r="F1490" t="s">
        <v>58</v>
      </c>
      <c r="G1490" t="s">
        <v>6936</v>
      </c>
      <c r="H1490" t="s">
        <v>11402</v>
      </c>
      <c r="I1490">
        <v>2654.23</v>
      </c>
      <c r="K1490" t="s">
        <v>19</v>
      </c>
      <c r="L1490" t="s">
        <v>11425</v>
      </c>
      <c r="M1490">
        <v>12</v>
      </c>
      <c r="N1490">
        <v>0</v>
      </c>
    </row>
    <row r="1491" spans="1:14">
      <c r="A1491" t="s">
        <v>1107</v>
      </c>
      <c r="B1491" t="s">
        <v>13120</v>
      </c>
      <c r="C1491" t="s">
        <v>11434</v>
      </c>
      <c r="D1491" t="s">
        <v>11416</v>
      </c>
      <c r="E1491" t="s">
        <v>11401</v>
      </c>
      <c r="F1491" t="s">
        <v>100</v>
      </c>
      <c r="G1491" t="s">
        <v>4055</v>
      </c>
      <c r="H1491" t="s">
        <v>11396</v>
      </c>
      <c r="I1491">
        <v>17429.689999999999</v>
      </c>
      <c r="J1491">
        <v>19</v>
      </c>
      <c r="K1491" t="s">
        <v>37</v>
      </c>
      <c r="L1491" t="s">
        <v>11430</v>
      </c>
      <c r="M1491">
        <v>24</v>
      </c>
      <c r="N1491">
        <v>1</v>
      </c>
    </row>
    <row r="1492" spans="1:14">
      <c r="A1492" t="s">
        <v>6200</v>
      </c>
      <c r="B1492" t="s">
        <v>13121</v>
      </c>
      <c r="C1492" t="s">
        <v>11412</v>
      </c>
      <c r="D1492" t="s">
        <v>11409</v>
      </c>
      <c r="E1492" t="s">
        <v>11413</v>
      </c>
      <c r="F1492" t="s">
        <v>25</v>
      </c>
      <c r="G1492" t="s">
        <v>926</v>
      </c>
      <c r="H1492" t="s">
        <v>11402</v>
      </c>
      <c r="I1492">
        <v>689.03</v>
      </c>
      <c r="J1492">
        <v>7</v>
      </c>
      <c r="K1492" t="s">
        <v>19</v>
      </c>
      <c r="L1492" t="s">
        <v>11460</v>
      </c>
      <c r="M1492">
        <v>12</v>
      </c>
      <c r="N1492">
        <v>0</v>
      </c>
    </row>
    <row r="1493" spans="1:14">
      <c r="A1493" t="s">
        <v>6320</v>
      </c>
      <c r="B1493" t="s">
        <v>13122</v>
      </c>
      <c r="C1493" t="s">
        <v>11439</v>
      </c>
      <c r="D1493" t="s">
        <v>11400</v>
      </c>
      <c r="E1493" t="s">
        <v>11395</v>
      </c>
      <c r="F1493" t="s">
        <v>25</v>
      </c>
      <c r="G1493" t="s">
        <v>1130</v>
      </c>
      <c r="H1493" t="s">
        <v>11402</v>
      </c>
      <c r="I1493">
        <v>3205.14</v>
      </c>
      <c r="K1493" t="s">
        <v>53</v>
      </c>
      <c r="L1493" t="s">
        <v>11437</v>
      </c>
      <c r="M1493">
        <v>12</v>
      </c>
      <c r="N1493">
        <v>0</v>
      </c>
    </row>
    <row r="1494" spans="1:14">
      <c r="A1494" t="s">
        <v>6445</v>
      </c>
      <c r="B1494" t="s">
        <v>13123</v>
      </c>
      <c r="C1494" t="s">
        <v>11393</v>
      </c>
      <c r="D1494" t="s">
        <v>11400</v>
      </c>
      <c r="E1494" t="s">
        <v>11413</v>
      </c>
      <c r="F1494" t="s">
        <v>33</v>
      </c>
      <c r="G1494" t="s">
        <v>2464</v>
      </c>
      <c r="H1494" t="s">
        <v>11402</v>
      </c>
      <c r="I1494">
        <v>380.89</v>
      </c>
      <c r="J1494">
        <v>13</v>
      </c>
      <c r="K1494" t="s">
        <v>19</v>
      </c>
      <c r="L1494" t="s">
        <v>11435</v>
      </c>
      <c r="M1494">
        <v>12</v>
      </c>
      <c r="N1494">
        <v>0</v>
      </c>
    </row>
    <row r="1495" spans="1:14">
      <c r="A1495" t="s">
        <v>617</v>
      </c>
      <c r="B1495" t="s">
        <v>11775</v>
      </c>
      <c r="C1495" t="s">
        <v>11408</v>
      </c>
      <c r="D1495" t="s">
        <v>11409</v>
      </c>
      <c r="E1495" t="s">
        <v>11395</v>
      </c>
      <c r="F1495" t="s">
        <v>42</v>
      </c>
      <c r="G1495" t="s">
        <v>13124</v>
      </c>
      <c r="H1495" t="s">
        <v>11420</v>
      </c>
      <c r="I1495">
        <v>2945.05</v>
      </c>
      <c r="J1495">
        <v>54</v>
      </c>
      <c r="K1495" t="s">
        <v>19</v>
      </c>
      <c r="L1495" t="s">
        <v>11427</v>
      </c>
      <c r="M1495">
        <v>24</v>
      </c>
      <c r="N1495">
        <v>1</v>
      </c>
    </row>
    <row r="1496" spans="1:14">
      <c r="A1496" t="s">
        <v>4123</v>
      </c>
      <c r="B1496" t="s">
        <v>13125</v>
      </c>
      <c r="C1496" t="s">
        <v>11393</v>
      </c>
      <c r="D1496" t="s">
        <v>11409</v>
      </c>
      <c r="E1496" t="s">
        <v>11413</v>
      </c>
      <c r="F1496" t="s">
        <v>100</v>
      </c>
      <c r="G1496" t="s">
        <v>173</v>
      </c>
      <c r="H1496" t="s">
        <v>11396</v>
      </c>
      <c r="I1496">
        <v>274.39</v>
      </c>
      <c r="K1496" t="s">
        <v>19</v>
      </c>
      <c r="L1496" t="s">
        <v>11397</v>
      </c>
      <c r="M1496">
        <v>12</v>
      </c>
      <c r="N1496">
        <v>1</v>
      </c>
    </row>
    <row r="1497" spans="1:14">
      <c r="A1497" t="s">
        <v>387</v>
      </c>
      <c r="B1497" t="s">
        <v>13126</v>
      </c>
      <c r="C1497" t="s">
        <v>11393</v>
      </c>
      <c r="D1497" t="s">
        <v>11416</v>
      </c>
      <c r="E1497" t="s">
        <v>11413</v>
      </c>
      <c r="F1497" t="s">
        <v>100</v>
      </c>
      <c r="G1497" t="s">
        <v>4639</v>
      </c>
      <c r="H1497" t="s">
        <v>11396</v>
      </c>
      <c r="I1497">
        <v>219.44</v>
      </c>
      <c r="J1497">
        <v>3</v>
      </c>
      <c r="K1497" t="s">
        <v>19</v>
      </c>
      <c r="L1497" t="s">
        <v>11460</v>
      </c>
      <c r="M1497">
        <v>12</v>
      </c>
      <c r="N1497">
        <v>1</v>
      </c>
    </row>
    <row r="1498" spans="1:14">
      <c r="A1498" t="s">
        <v>2727</v>
      </c>
      <c r="B1498" t="s">
        <v>13127</v>
      </c>
      <c r="C1498" t="s">
        <v>11419</v>
      </c>
      <c r="D1498" t="s">
        <v>11394</v>
      </c>
      <c r="E1498" t="s">
        <v>11401</v>
      </c>
      <c r="F1498" t="s">
        <v>100</v>
      </c>
      <c r="G1498" t="s">
        <v>11943</v>
      </c>
      <c r="H1498" t="s">
        <v>11453</v>
      </c>
      <c r="I1498">
        <v>14788.02</v>
      </c>
      <c r="J1498">
        <v>11</v>
      </c>
      <c r="K1498" t="s">
        <v>37</v>
      </c>
      <c r="L1498" t="s">
        <v>11496</v>
      </c>
      <c r="M1498">
        <v>36</v>
      </c>
      <c r="N1498">
        <v>0</v>
      </c>
    </row>
    <row r="1499" spans="1:14">
      <c r="A1499" t="s">
        <v>1375</v>
      </c>
      <c r="B1499" t="s">
        <v>13128</v>
      </c>
      <c r="C1499" t="s">
        <v>11408</v>
      </c>
      <c r="D1499" t="s">
        <v>11394</v>
      </c>
      <c r="E1499" t="s">
        <v>11395</v>
      </c>
      <c r="F1499" t="s">
        <v>25</v>
      </c>
      <c r="G1499" t="s">
        <v>4439</v>
      </c>
      <c r="H1499" t="s">
        <v>11453</v>
      </c>
      <c r="I1499">
        <v>2123.48</v>
      </c>
      <c r="J1499">
        <v>33</v>
      </c>
      <c r="K1499" t="s">
        <v>19</v>
      </c>
      <c r="L1499" t="s">
        <v>11466</v>
      </c>
      <c r="M1499">
        <v>24</v>
      </c>
      <c r="N1499">
        <v>0</v>
      </c>
    </row>
    <row r="1500" spans="1:14">
      <c r="A1500" t="s">
        <v>142</v>
      </c>
      <c r="B1500" t="s">
        <v>13129</v>
      </c>
      <c r="C1500" t="s">
        <v>11419</v>
      </c>
      <c r="D1500" t="s">
        <v>11424</v>
      </c>
      <c r="E1500" t="s">
        <v>11395</v>
      </c>
      <c r="F1500" t="s">
        <v>25</v>
      </c>
      <c r="G1500" t="s">
        <v>13130</v>
      </c>
      <c r="H1500" t="s">
        <v>11396</v>
      </c>
      <c r="I1500">
        <v>2722.3</v>
      </c>
      <c r="J1500">
        <v>23</v>
      </c>
      <c r="K1500" t="s">
        <v>53</v>
      </c>
      <c r="L1500" t="s">
        <v>11403</v>
      </c>
      <c r="M1500">
        <v>24</v>
      </c>
      <c r="N1500">
        <v>1</v>
      </c>
    </row>
    <row r="1501" spans="1:14">
      <c r="A1501" t="s">
        <v>3205</v>
      </c>
      <c r="B1501" t="s">
        <v>13131</v>
      </c>
      <c r="C1501" t="s">
        <v>11405</v>
      </c>
      <c r="D1501" t="s">
        <v>11400</v>
      </c>
      <c r="E1501" t="s">
        <v>11413</v>
      </c>
      <c r="F1501" t="s">
        <v>42</v>
      </c>
      <c r="G1501" t="s">
        <v>3219</v>
      </c>
      <c r="H1501" t="s">
        <v>11402</v>
      </c>
      <c r="I1501">
        <v>203.84</v>
      </c>
      <c r="J1501">
        <v>64</v>
      </c>
      <c r="K1501" t="s">
        <v>19</v>
      </c>
      <c r="L1501" t="s">
        <v>11496</v>
      </c>
      <c r="M1501">
        <v>12</v>
      </c>
      <c r="N1501">
        <v>0</v>
      </c>
    </row>
    <row r="1502" spans="1:14">
      <c r="A1502" t="s">
        <v>2343</v>
      </c>
      <c r="B1502" t="s">
        <v>11521</v>
      </c>
      <c r="C1502" t="s">
        <v>11439</v>
      </c>
      <c r="D1502" t="s">
        <v>11416</v>
      </c>
      <c r="E1502" t="s">
        <v>11395</v>
      </c>
      <c r="F1502" t="s">
        <v>100</v>
      </c>
      <c r="G1502" t="s">
        <v>7802</v>
      </c>
      <c r="H1502" t="s">
        <v>11402</v>
      </c>
      <c r="I1502">
        <v>1806.66</v>
      </c>
      <c r="K1502" t="s">
        <v>19</v>
      </c>
      <c r="L1502" t="s">
        <v>11427</v>
      </c>
      <c r="M1502">
        <v>24</v>
      </c>
      <c r="N1502">
        <v>0</v>
      </c>
    </row>
    <row r="1503" spans="1:14">
      <c r="A1503" t="s">
        <v>1793</v>
      </c>
      <c r="B1503" t="s">
        <v>12801</v>
      </c>
      <c r="C1503" t="s">
        <v>11439</v>
      </c>
      <c r="D1503" t="s">
        <v>11400</v>
      </c>
      <c r="E1503" t="s">
        <v>11413</v>
      </c>
      <c r="F1503" t="s">
        <v>58</v>
      </c>
      <c r="G1503" t="s">
        <v>2241</v>
      </c>
      <c r="H1503" t="s">
        <v>11402</v>
      </c>
      <c r="I1503">
        <v>269.01</v>
      </c>
      <c r="J1503">
        <v>89</v>
      </c>
      <c r="K1503" t="s">
        <v>19</v>
      </c>
      <c r="L1503" t="s">
        <v>11487</v>
      </c>
      <c r="M1503">
        <v>24</v>
      </c>
      <c r="N1503">
        <v>0</v>
      </c>
    </row>
    <row r="1504" spans="1:14">
      <c r="A1504" t="s">
        <v>2369</v>
      </c>
      <c r="B1504" t="s">
        <v>13034</v>
      </c>
      <c r="C1504" t="s">
        <v>11439</v>
      </c>
      <c r="D1504" t="s">
        <v>11400</v>
      </c>
      <c r="E1504" t="s">
        <v>11395</v>
      </c>
      <c r="F1504" t="s">
        <v>42</v>
      </c>
      <c r="G1504" t="s">
        <v>5611</v>
      </c>
      <c r="H1504" t="s">
        <v>11402</v>
      </c>
      <c r="I1504">
        <v>3636.48</v>
      </c>
      <c r="K1504" t="s">
        <v>19</v>
      </c>
      <c r="L1504" t="s">
        <v>11406</v>
      </c>
      <c r="M1504">
        <v>12</v>
      </c>
      <c r="N1504">
        <v>0</v>
      </c>
    </row>
    <row r="1505" spans="1:14">
      <c r="A1505" t="s">
        <v>5318</v>
      </c>
      <c r="B1505" t="s">
        <v>12249</v>
      </c>
      <c r="C1505" t="s">
        <v>11412</v>
      </c>
      <c r="D1505" t="s">
        <v>11394</v>
      </c>
      <c r="E1505" t="s">
        <v>11413</v>
      </c>
      <c r="F1505" t="s">
        <v>42</v>
      </c>
      <c r="G1505" t="s">
        <v>1718</v>
      </c>
      <c r="H1505" t="s">
        <v>11396</v>
      </c>
      <c r="I1505">
        <v>373.56</v>
      </c>
      <c r="J1505">
        <v>62</v>
      </c>
      <c r="K1505" t="s">
        <v>19</v>
      </c>
      <c r="L1505" t="s">
        <v>11417</v>
      </c>
      <c r="M1505">
        <v>24</v>
      </c>
      <c r="N1505">
        <v>1</v>
      </c>
    </row>
    <row r="1506" spans="1:14">
      <c r="A1506" t="s">
        <v>1407</v>
      </c>
      <c r="B1506" t="s">
        <v>12353</v>
      </c>
      <c r="C1506" t="s">
        <v>11439</v>
      </c>
      <c r="D1506" t="s">
        <v>11394</v>
      </c>
      <c r="E1506" t="s">
        <v>11395</v>
      </c>
      <c r="F1506" t="s">
        <v>100</v>
      </c>
      <c r="G1506" t="s">
        <v>718</v>
      </c>
      <c r="H1506" t="s">
        <v>11402</v>
      </c>
      <c r="I1506">
        <v>1814.21</v>
      </c>
      <c r="J1506">
        <v>24</v>
      </c>
      <c r="K1506" t="s">
        <v>19</v>
      </c>
      <c r="L1506" t="s">
        <v>11435</v>
      </c>
      <c r="M1506">
        <v>24</v>
      </c>
      <c r="N1506">
        <v>0</v>
      </c>
    </row>
    <row r="1507" spans="1:14">
      <c r="A1507" t="s">
        <v>933</v>
      </c>
      <c r="B1507" t="s">
        <v>12374</v>
      </c>
      <c r="C1507" t="s">
        <v>11434</v>
      </c>
      <c r="D1507" t="s">
        <v>11409</v>
      </c>
      <c r="E1507" t="s">
        <v>11395</v>
      </c>
      <c r="F1507" t="s">
        <v>100</v>
      </c>
      <c r="G1507" t="s">
        <v>2349</v>
      </c>
      <c r="H1507" t="s">
        <v>11453</v>
      </c>
      <c r="I1507">
        <v>3490.21</v>
      </c>
      <c r="J1507">
        <v>37</v>
      </c>
      <c r="K1507" t="s">
        <v>19</v>
      </c>
      <c r="L1507" t="s">
        <v>11403</v>
      </c>
      <c r="M1507">
        <v>36</v>
      </c>
      <c r="N1507">
        <v>0</v>
      </c>
    </row>
    <row r="1508" spans="1:14">
      <c r="A1508" t="s">
        <v>2092</v>
      </c>
      <c r="B1508" t="s">
        <v>12689</v>
      </c>
      <c r="C1508" t="s">
        <v>11408</v>
      </c>
      <c r="D1508" t="s">
        <v>11416</v>
      </c>
      <c r="E1508" t="s">
        <v>11401</v>
      </c>
      <c r="F1508" t="s">
        <v>42</v>
      </c>
      <c r="G1508" t="s">
        <v>1891</v>
      </c>
      <c r="H1508" t="s">
        <v>11453</v>
      </c>
      <c r="I1508">
        <v>13610.89</v>
      </c>
      <c r="J1508">
        <v>72</v>
      </c>
      <c r="K1508" t="s">
        <v>37</v>
      </c>
      <c r="L1508" t="s">
        <v>11406</v>
      </c>
      <c r="M1508">
        <v>36</v>
      </c>
      <c r="N1508">
        <v>0</v>
      </c>
    </row>
    <row r="1509" spans="1:14">
      <c r="A1509" t="s">
        <v>8570</v>
      </c>
      <c r="B1509" t="s">
        <v>12106</v>
      </c>
      <c r="C1509" t="s">
        <v>11429</v>
      </c>
      <c r="D1509" t="s">
        <v>11394</v>
      </c>
      <c r="E1509" t="s">
        <v>11395</v>
      </c>
      <c r="F1509" t="s">
        <v>42</v>
      </c>
      <c r="G1509" t="s">
        <v>516</v>
      </c>
      <c r="H1509" t="s">
        <v>11453</v>
      </c>
      <c r="I1509">
        <v>2031.44</v>
      </c>
      <c r="J1509">
        <v>72</v>
      </c>
      <c r="K1509" t="s">
        <v>19</v>
      </c>
      <c r="L1509" t="s">
        <v>11487</v>
      </c>
      <c r="M1509">
        <v>36</v>
      </c>
      <c r="N1509">
        <v>0</v>
      </c>
    </row>
    <row r="1510" spans="1:14">
      <c r="A1510" t="s">
        <v>2723</v>
      </c>
      <c r="B1510" t="s">
        <v>13084</v>
      </c>
      <c r="C1510" t="s">
        <v>11432</v>
      </c>
      <c r="D1510" t="s">
        <v>11416</v>
      </c>
      <c r="E1510" t="s">
        <v>11401</v>
      </c>
      <c r="F1510" t="s">
        <v>42</v>
      </c>
      <c r="G1510" t="s">
        <v>2139</v>
      </c>
      <c r="H1510" t="s">
        <v>11402</v>
      </c>
      <c r="I1510">
        <v>13068.56</v>
      </c>
      <c r="K1510" t="s">
        <v>53</v>
      </c>
      <c r="L1510" t="s">
        <v>11430</v>
      </c>
      <c r="M1510">
        <v>24</v>
      </c>
      <c r="N1510">
        <v>0</v>
      </c>
    </row>
    <row r="1511" spans="1:14">
      <c r="A1511" t="s">
        <v>3690</v>
      </c>
      <c r="B1511" t="s">
        <v>11866</v>
      </c>
      <c r="C1511" t="s">
        <v>11412</v>
      </c>
      <c r="D1511" t="s">
        <v>11394</v>
      </c>
      <c r="E1511" t="s">
        <v>11395</v>
      </c>
      <c r="F1511" t="s">
        <v>58</v>
      </c>
      <c r="G1511" t="s">
        <v>5091</v>
      </c>
      <c r="H1511" t="s">
        <v>11402</v>
      </c>
      <c r="I1511">
        <v>3351.11</v>
      </c>
      <c r="J1511">
        <v>42</v>
      </c>
      <c r="K1511" t="s">
        <v>53</v>
      </c>
      <c r="L1511" t="s">
        <v>11466</v>
      </c>
      <c r="M1511">
        <v>24</v>
      </c>
      <c r="N1511">
        <v>0</v>
      </c>
    </row>
    <row r="1512" spans="1:14">
      <c r="A1512" t="s">
        <v>744</v>
      </c>
      <c r="B1512" t="s">
        <v>12630</v>
      </c>
      <c r="C1512" t="s">
        <v>11432</v>
      </c>
      <c r="D1512" t="s">
        <v>11400</v>
      </c>
      <c r="E1512" t="s">
        <v>11401</v>
      </c>
      <c r="F1512" t="s">
        <v>58</v>
      </c>
      <c r="G1512" t="s">
        <v>5655</v>
      </c>
      <c r="H1512" t="s">
        <v>11402</v>
      </c>
      <c r="I1512">
        <v>7213.08</v>
      </c>
      <c r="K1512" t="s">
        <v>37</v>
      </c>
      <c r="L1512" t="s">
        <v>11397</v>
      </c>
      <c r="M1512">
        <v>36</v>
      </c>
      <c r="N1512">
        <v>0</v>
      </c>
    </row>
    <row r="1513" spans="1:14">
      <c r="A1513" t="s">
        <v>148</v>
      </c>
      <c r="B1513" t="s">
        <v>13115</v>
      </c>
      <c r="C1513" t="s">
        <v>11412</v>
      </c>
      <c r="D1513" t="s">
        <v>11416</v>
      </c>
      <c r="E1513" t="s">
        <v>11395</v>
      </c>
      <c r="F1513" t="s">
        <v>42</v>
      </c>
      <c r="G1513" t="s">
        <v>1551</v>
      </c>
      <c r="H1513" t="s">
        <v>11396</v>
      </c>
      <c r="I1513">
        <v>2492.0500000000002</v>
      </c>
      <c r="J1513">
        <v>76</v>
      </c>
      <c r="K1513" t="s">
        <v>19</v>
      </c>
      <c r="L1513" t="s">
        <v>11410</v>
      </c>
      <c r="M1513">
        <v>36</v>
      </c>
      <c r="N1513">
        <v>1</v>
      </c>
    </row>
    <row r="1514" spans="1:14">
      <c r="A1514" t="s">
        <v>1587</v>
      </c>
      <c r="B1514" t="s">
        <v>11792</v>
      </c>
      <c r="C1514" t="s">
        <v>11429</v>
      </c>
      <c r="D1514" t="s">
        <v>11400</v>
      </c>
      <c r="E1514" t="s">
        <v>11395</v>
      </c>
      <c r="F1514" t="s">
        <v>100</v>
      </c>
      <c r="G1514" t="s">
        <v>3627</v>
      </c>
      <c r="H1514" t="s">
        <v>11420</v>
      </c>
      <c r="I1514">
        <v>923.24</v>
      </c>
      <c r="J1514">
        <v>13</v>
      </c>
      <c r="K1514" t="s">
        <v>53</v>
      </c>
      <c r="L1514" t="s">
        <v>11435</v>
      </c>
      <c r="M1514">
        <v>36</v>
      </c>
      <c r="N1514">
        <v>1</v>
      </c>
    </row>
    <row r="1515" spans="1:14">
      <c r="A1515" t="s">
        <v>3418</v>
      </c>
      <c r="B1515" t="s">
        <v>12031</v>
      </c>
      <c r="C1515" t="s">
        <v>11439</v>
      </c>
      <c r="D1515" t="s">
        <v>11409</v>
      </c>
      <c r="E1515" t="s">
        <v>11401</v>
      </c>
      <c r="F1515" t="s">
        <v>58</v>
      </c>
      <c r="G1515" t="s">
        <v>12032</v>
      </c>
      <c r="H1515" t="s">
        <v>11402</v>
      </c>
      <c r="I1515">
        <v>9699.07</v>
      </c>
      <c r="K1515" t="s">
        <v>37</v>
      </c>
      <c r="L1515" t="s">
        <v>11427</v>
      </c>
      <c r="M1515">
        <v>24</v>
      </c>
      <c r="N1515">
        <v>0</v>
      </c>
    </row>
    <row r="1516" spans="1:14">
      <c r="A1516" t="s">
        <v>1485</v>
      </c>
      <c r="B1516" t="s">
        <v>12578</v>
      </c>
      <c r="C1516" t="s">
        <v>11434</v>
      </c>
      <c r="D1516" t="s">
        <v>11424</v>
      </c>
      <c r="E1516" t="s">
        <v>11413</v>
      </c>
      <c r="F1516" t="s">
        <v>42</v>
      </c>
      <c r="G1516" t="s">
        <v>671</v>
      </c>
      <c r="H1516" t="s">
        <v>11402</v>
      </c>
      <c r="I1516">
        <v>251.87</v>
      </c>
      <c r="J1516">
        <v>24</v>
      </c>
      <c r="K1516" t="s">
        <v>19</v>
      </c>
      <c r="L1516" t="s">
        <v>11406</v>
      </c>
      <c r="M1516">
        <v>36</v>
      </c>
      <c r="N1516">
        <v>0</v>
      </c>
    </row>
    <row r="1517" spans="1:14">
      <c r="A1517" t="s">
        <v>3190</v>
      </c>
      <c r="B1517" t="s">
        <v>12036</v>
      </c>
      <c r="C1517" t="s">
        <v>11429</v>
      </c>
      <c r="D1517" t="s">
        <v>11394</v>
      </c>
      <c r="E1517" t="s">
        <v>11395</v>
      </c>
      <c r="F1517" t="s">
        <v>25</v>
      </c>
      <c r="G1517" t="s">
        <v>11831</v>
      </c>
      <c r="H1517" t="s">
        <v>11402</v>
      </c>
      <c r="I1517">
        <v>1246.8800000000001</v>
      </c>
      <c r="J1517">
        <v>71</v>
      </c>
      <c r="K1517" t="s">
        <v>19</v>
      </c>
      <c r="L1517" t="s">
        <v>11437</v>
      </c>
      <c r="M1517">
        <v>36</v>
      </c>
      <c r="N1517">
        <v>0</v>
      </c>
    </row>
    <row r="1518" spans="1:14">
      <c r="A1518" t="s">
        <v>4287</v>
      </c>
      <c r="B1518" t="s">
        <v>12895</v>
      </c>
      <c r="C1518" t="s">
        <v>11432</v>
      </c>
      <c r="D1518" t="s">
        <v>11394</v>
      </c>
      <c r="E1518" t="s">
        <v>11413</v>
      </c>
      <c r="F1518" t="s">
        <v>58</v>
      </c>
      <c r="G1518" t="s">
        <v>12896</v>
      </c>
      <c r="H1518" t="s">
        <v>11453</v>
      </c>
      <c r="I1518">
        <v>265.39999999999998</v>
      </c>
      <c r="K1518" t="s">
        <v>19</v>
      </c>
      <c r="L1518" t="s">
        <v>11466</v>
      </c>
      <c r="M1518">
        <v>24</v>
      </c>
      <c r="N1518">
        <v>0</v>
      </c>
    </row>
    <row r="1519" spans="1:14">
      <c r="A1519" t="s">
        <v>3428</v>
      </c>
      <c r="B1519" t="s">
        <v>11888</v>
      </c>
      <c r="C1519" t="s">
        <v>11408</v>
      </c>
      <c r="D1519" t="s">
        <v>11400</v>
      </c>
      <c r="E1519" t="s">
        <v>11395</v>
      </c>
      <c r="F1519" t="s">
        <v>42</v>
      </c>
      <c r="G1519" t="s">
        <v>11889</v>
      </c>
      <c r="H1519" t="s">
        <v>11402</v>
      </c>
      <c r="I1519">
        <v>2247.71</v>
      </c>
      <c r="J1519">
        <v>64</v>
      </c>
      <c r="K1519" t="s">
        <v>53</v>
      </c>
      <c r="L1519" t="s">
        <v>11430</v>
      </c>
      <c r="M1519">
        <v>36</v>
      </c>
      <c r="N1519">
        <v>0</v>
      </c>
    </row>
    <row r="1520" spans="1:14">
      <c r="A1520" t="s">
        <v>10617</v>
      </c>
      <c r="B1520" t="s">
        <v>12502</v>
      </c>
      <c r="C1520" t="s">
        <v>11399</v>
      </c>
      <c r="D1520" t="s">
        <v>11409</v>
      </c>
      <c r="E1520" t="s">
        <v>11395</v>
      </c>
      <c r="F1520" t="s">
        <v>33</v>
      </c>
      <c r="G1520" t="s">
        <v>3053</v>
      </c>
      <c r="H1520" t="s">
        <v>11402</v>
      </c>
      <c r="I1520">
        <v>3492.56</v>
      </c>
      <c r="J1520">
        <v>79</v>
      </c>
      <c r="K1520" t="s">
        <v>53</v>
      </c>
      <c r="L1520" t="s">
        <v>11410</v>
      </c>
      <c r="M1520">
        <v>12</v>
      </c>
      <c r="N1520">
        <v>0</v>
      </c>
    </row>
    <row r="1521" spans="1:14">
      <c r="A1521" t="s">
        <v>5992</v>
      </c>
      <c r="B1521" t="s">
        <v>12776</v>
      </c>
      <c r="C1521" t="s">
        <v>11419</v>
      </c>
      <c r="D1521" t="s">
        <v>11416</v>
      </c>
      <c r="E1521" t="s">
        <v>11401</v>
      </c>
      <c r="F1521" t="s">
        <v>100</v>
      </c>
      <c r="G1521" t="s">
        <v>12777</v>
      </c>
      <c r="H1521" t="s">
        <v>11420</v>
      </c>
      <c r="I1521">
        <v>14136.87</v>
      </c>
      <c r="J1521">
        <v>46</v>
      </c>
      <c r="K1521" t="s">
        <v>53</v>
      </c>
      <c r="L1521" t="s">
        <v>11441</v>
      </c>
      <c r="M1521">
        <v>12</v>
      </c>
      <c r="N152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6CD78-2F41-418C-B5C6-EFAA37B4CD98}">
  <dimension ref="A1:P4226"/>
  <sheetViews>
    <sheetView workbookViewId="0">
      <selection activeCell="D18" sqref="D18"/>
    </sheetView>
  </sheetViews>
  <sheetFormatPr defaultRowHeight="14.4"/>
  <cols>
    <col min="1" max="1" width="9.6640625" bestFit="1" customWidth="1"/>
    <col min="2" max="2" width="14.109375" bestFit="1" customWidth="1"/>
    <col min="3" max="3" width="14.44140625" bestFit="1" customWidth="1"/>
    <col min="4" max="4" width="17.5546875" bestFit="1" customWidth="1"/>
    <col min="5" max="5" width="13.109375" bestFit="1" customWidth="1"/>
    <col min="6" max="6" width="17.33203125" bestFit="1" customWidth="1"/>
    <col min="7" max="7" width="16.6640625" bestFit="1" customWidth="1"/>
    <col min="8" max="8" width="17.77734375" bestFit="1" customWidth="1"/>
    <col min="9" max="9" width="14.6640625" bestFit="1" customWidth="1"/>
    <col min="10" max="10" width="21.44140625" bestFit="1" customWidth="1"/>
    <col min="11" max="11" width="13.6640625" bestFit="1" customWidth="1"/>
    <col min="12" max="12" width="15.5546875" bestFit="1" customWidth="1"/>
    <col min="13" max="13" width="12.6640625" bestFit="1" customWidth="1"/>
    <col min="14" max="14" width="15.44140625" bestFit="1" customWidth="1"/>
    <col min="15" max="15" width="14.21875" bestFit="1" customWidth="1"/>
    <col min="16" max="16" width="12.8867187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7902</v>
      </c>
      <c r="G2" t="s">
        <v>22</v>
      </c>
      <c r="H2" t="s">
        <v>23</v>
      </c>
      <c r="I2" t="s">
        <v>24</v>
      </c>
      <c r="J2" s="1">
        <v>44803</v>
      </c>
      <c r="K2" s="1"/>
      <c r="M2">
        <v>0</v>
      </c>
      <c r="N2">
        <v>1</v>
      </c>
      <c r="O2">
        <v>3.6</v>
      </c>
      <c r="P2" t="s">
        <v>25</v>
      </c>
    </row>
    <row r="3" spans="1:16">
      <c r="A3" t="s">
        <v>26</v>
      </c>
      <c r="B3" t="s">
        <v>27</v>
      </c>
      <c r="C3" t="s">
        <v>18</v>
      </c>
      <c r="D3" t="s">
        <v>19</v>
      </c>
      <c r="E3" t="s">
        <v>28</v>
      </c>
      <c r="F3">
        <v>3000</v>
      </c>
      <c r="G3" t="s">
        <v>30</v>
      </c>
      <c r="H3" t="s">
        <v>31</v>
      </c>
      <c r="I3" t="s">
        <v>32</v>
      </c>
      <c r="J3" s="1">
        <v>45144</v>
      </c>
      <c r="K3" s="1"/>
      <c r="M3">
        <v>0</v>
      </c>
      <c r="N3">
        <v>1</v>
      </c>
      <c r="O3">
        <v>12.6</v>
      </c>
      <c r="P3" t="s">
        <v>33</v>
      </c>
    </row>
    <row r="4" spans="1:16">
      <c r="A4" t="s">
        <v>34</v>
      </c>
      <c r="B4" t="s">
        <v>35</v>
      </c>
      <c r="C4" t="s">
        <v>36</v>
      </c>
      <c r="D4" t="s">
        <v>37</v>
      </c>
      <c r="E4" t="s">
        <v>20</v>
      </c>
      <c r="F4">
        <v>81996</v>
      </c>
      <c r="G4" t="s">
        <v>39</v>
      </c>
      <c r="H4" t="s">
        <v>40</v>
      </c>
      <c r="I4" t="s">
        <v>41</v>
      </c>
      <c r="J4" s="1">
        <v>45054</v>
      </c>
      <c r="K4" s="1"/>
      <c r="M4">
        <v>0</v>
      </c>
      <c r="N4">
        <v>1</v>
      </c>
      <c r="P4" t="s">
        <v>42</v>
      </c>
    </row>
    <row r="5" spans="1:16">
      <c r="A5" t="s">
        <v>43</v>
      </c>
      <c r="B5" t="s">
        <v>44</v>
      </c>
      <c r="C5" t="s">
        <v>18</v>
      </c>
      <c r="D5" t="s">
        <v>37</v>
      </c>
      <c r="E5" t="s">
        <v>45</v>
      </c>
      <c r="F5">
        <v>151127</v>
      </c>
      <c r="G5" t="s">
        <v>47</v>
      </c>
      <c r="H5" t="s">
        <v>48</v>
      </c>
      <c r="I5" t="s">
        <v>49</v>
      </c>
      <c r="J5" s="1">
        <v>45472</v>
      </c>
      <c r="K5" s="1"/>
      <c r="M5">
        <v>0</v>
      </c>
      <c r="N5">
        <v>1</v>
      </c>
      <c r="O5">
        <v>2.5</v>
      </c>
      <c r="P5" t="s">
        <v>42</v>
      </c>
    </row>
    <row r="6" spans="1:16">
      <c r="A6" t="s">
        <v>50</v>
      </c>
      <c r="B6" t="s">
        <v>51</v>
      </c>
      <c r="C6" t="s">
        <v>52</v>
      </c>
      <c r="D6" t="s">
        <v>53</v>
      </c>
      <c r="E6" t="s">
        <v>54</v>
      </c>
      <c r="F6">
        <v>19891</v>
      </c>
      <c r="G6" t="s">
        <v>56</v>
      </c>
      <c r="H6" t="s">
        <v>31</v>
      </c>
      <c r="I6" t="s">
        <v>57</v>
      </c>
      <c r="J6" s="1">
        <v>45181</v>
      </c>
      <c r="K6" s="1"/>
      <c r="M6">
        <v>0</v>
      </c>
      <c r="N6">
        <v>1</v>
      </c>
      <c r="O6">
        <v>27.8</v>
      </c>
      <c r="P6" t="s">
        <v>58</v>
      </c>
    </row>
    <row r="7" spans="1:16">
      <c r="A7" t="s">
        <v>59</v>
      </c>
      <c r="B7" t="s">
        <v>60</v>
      </c>
      <c r="C7" t="s">
        <v>18</v>
      </c>
      <c r="D7" t="s">
        <v>37</v>
      </c>
      <c r="E7" t="s">
        <v>28</v>
      </c>
      <c r="F7">
        <v>73353</v>
      </c>
      <c r="G7" t="s">
        <v>30</v>
      </c>
      <c r="H7" t="s">
        <v>62</v>
      </c>
      <c r="I7" t="s">
        <v>63</v>
      </c>
      <c r="J7" s="1">
        <v>44917</v>
      </c>
      <c r="K7" s="1"/>
      <c r="M7">
        <v>0</v>
      </c>
      <c r="N7">
        <v>1</v>
      </c>
      <c r="O7">
        <v>30.3</v>
      </c>
      <c r="P7" t="s">
        <v>33</v>
      </c>
    </row>
    <row r="8" spans="1:16">
      <c r="A8" t="s">
        <v>64</v>
      </c>
      <c r="B8" t="s">
        <v>65</v>
      </c>
      <c r="C8" t="s">
        <v>18</v>
      </c>
      <c r="D8" t="s">
        <v>66</v>
      </c>
      <c r="E8" t="s">
        <v>54</v>
      </c>
      <c r="F8">
        <v>7000</v>
      </c>
      <c r="G8" t="s">
        <v>39</v>
      </c>
      <c r="H8" t="s">
        <v>68</v>
      </c>
      <c r="I8" t="s">
        <v>69</v>
      </c>
      <c r="J8" s="1">
        <v>45488</v>
      </c>
      <c r="K8" s="1"/>
      <c r="M8">
        <v>0</v>
      </c>
      <c r="N8">
        <v>1</v>
      </c>
      <c r="P8" t="s">
        <v>25</v>
      </c>
    </row>
    <row r="9" spans="1:16">
      <c r="A9" t="s">
        <v>70</v>
      </c>
      <c r="B9" t="s">
        <v>71</v>
      </c>
      <c r="C9" t="s">
        <v>18</v>
      </c>
      <c r="D9" t="s">
        <v>66</v>
      </c>
      <c r="E9" t="s">
        <v>54</v>
      </c>
      <c r="F9">
        <v>4000</v>
      </c>
      <c r="G9" t="s">
        <v>56</v>
      </c>
      <c r="H9" t="s">
        <v>73</v>
      </c>
      <c r="I9" t="s">
        <v>74</v>
      </c>
      <c r="J9" s="1">
        <v>44716</v>
      </c>
      <c r="K9" s="1"/>
      <c r="M9">
        <v>0</v>
      </c>
      <c r="N9">
        <v>1</v>
      </c>
      <c r="O9">
        <v>5.5</v>
      </c>
      <c r="P9" t="s">
        <v>33</v>
      </c>
    </row>
    <row r="10" spans="1:16">
      <c r="A10" t="s">
        <v>75</v>
      </c>
      <c r="B10" t="s">
        <v>76</v>
      </c>
      <c r="C10" t="s">
        <v>77</v>
      </c>
      <c r="D10" t="s">
        <v>19</v>
      </c>
      <c r="E10" t="s">
        <v>54</v>
      </c>
      <c r="F10">
        <v>8506</v>
      </c>
      <c r="G10" t="s">
        <v>79</v>
      </c>
      <c r="H10" t="s">
        <v>80</v>
      </c>
      <c r="I10" t="s">
        <v>81</v>
      </c>
      <c r="J10" s="1">
        <v>45028</v>
      </c>
      <c r="K10" s="1"/>
      <c r="M10">
        <v>0</v>
      </c>
      <c r="N10">
        <v>1</v>
      </c>
      <c r="O10">
        <v>14.1</v>
      </c>
      <c r="P10" t="s">
        <v>58</v>
      </c>
    </row>
    <row r="11" spans="1:16">
      <c r="A11" t="s">
        <v>82</v>
      </c>
      <c r="B11" t="s">
        <v>83</v>
      </c>
      <c r="C11" t="s">
        <v>84</v>
      </c>
      <c r="D11" t="s">
        <v>66</v>
      </c>
      <c r="E11" t="s">
        <v>28</v>
      </c>
      <c r="F11">
        <v>4469</v>
      </c>
      <c r="G11" t="s">
        <v>39</v>
      </c>
      <c r="H11" t="s">
        <v>86</v>
      </c>
      <c r="I11" t="s">
        <v>87</v>
      </c>
      <c r="J11" s="1">
        <v>44723</v>
      </c>
      <c r="K11" s="1"/>
      <c r="M11">
        <v>0</v>
      </c>
      <c r="N11">
        <v>1</v>
      </c>
      <c r="O11">
        <v>32</v>
      </c>
      <c r="P11" t="s">
        <v>33</v>
      </c>
    </row>
    <row r="12" spans="1:16">
      <c r="A12" t="s">
        <v>88</v>
      </c>
      <c r="B12" t="s">
        <v>89</v>
      </c>
      <c r="C12" t="s">
        <v>90</v>
      </c>
      <c r="D12" t="s">
        <v>37</v>
      </c>
      <c r="E12" t="s">
        <v>91</v>
      </c>
      <c r="F12">
        <v>178212</v>
      </c>
      <c r="G12" t="s">
        <v>39</v>
      </c>
      <c r="H12" t="s">
        <v>93</v>
      </c>
      <c r="I12" t="s">
        <v>94</v>
      </c>
      <c r="J12" s="1">
        <v>45324</v>
      </c>
      <c r="K12" s="1">
        <v>45273</v>
      </c>
      <c r="L12">
        <v>75</v>
      </c>
      <c r="M12">
        <v>1</v>
      </c>
      <c r="N12">
        <v>2</v>
      </c>
      <c r="O12">
        <v>3.9</v>
      </c>
      <c r="P12" t="s">
        <v>33</v>
      </c>
    </row>
    <row r="13" spans="1:16">
      <c r="A13" t="s">
        <v>95</v>
      </c>
      <c r="B13" t="s">
        <v>96</v>
      </c>
      <c r="C13" t="s">
        <v>18</v>
      </c>
      <c r="D13" t="s">
        <v>19</v>
      </c>
      <c r="E13" t="s">
        <v>54</v>
      </c>
      <c r="F13">
        <v>3564</v>
      </c>
      <c r="G13" t="s">
        <v>22</v>
      </c>
      <c r="H13" t="s">
        <v>98</v>
      </c>
      <c r="I13" t="s">
        <v>99</v>
      </c>
      <c r="J13" s="1">
        <v>44937</v>
      </c>
      <c r="K13" s="1"/>
      <c r="M13">
        <v>0</v>
      </c>
      <c r="N13">
        <v>1</v>
      </c>
      <c r="O13">
        <v>19.899999999999999</v>
      </c>
      <c r="P13" t="s">
        <v>100</v>
      </c>
    </row>
    <row r="14" spans="1:16">
      <c r="A14" t="s">
        <v>101</v>
      </c>
      <c r="B14" t="s">
        <v>102</v>
      </c>
      <c r="C14" t="s">
        <v>103</v>
      </c>
      <c r="D14" t="s">
        <v>66</v>
      </c>
      <c r="E14" t="s">
        <v>20</v>
      </c>
      <c r="F14">
        <v>5862</v>
      </c>
      <c r="G14" t="s">
        <v>79</v>
      </c>
      <c r="H14" t="s">
        <v>105</v>
      </c>
      <c r="I14" t="s">
        <v>106</v>
      </c>
      <c r="J14" s="1">
        <v>44998</v>
      </c>
      <c r="K14" s="1"/>
      <c r="M14">
        <v>0</v>
      </c>
      <c r="N14">
        <v>1</v>
      </c>
      <c r="O14">
        <v>15.1</v>
      </c>
      <c r="P14" t="s">
        <v>33</v>
      </c>
    </row>
    <row r="15" spans="1:16">
      <c r="A15" t="s">
        <v>107</v>
      </c>
      <c r="B15" t="s">
        <v>108</v>
      </c>
      <c r="C15" t="s">
        <v>109</v>
      </c>
      <c r="D15" t="s">
        <v>19</v>
      </c>
      <c r="E15" t="s">
        <v>54</v>
      </c>
      <c r="F15">
        <v>1000</v>
      </c>
      <c r="G15" t="s">
        <v>56</v>
      </c>
      <c r="H15" t="s">
        <v>31</v>
      </c>
      <c r="I15" t="s">
        <v>111</v>
      </c>
      <c r="J15" s="1">
        <v>44857</v>
      </c>
      <c r="K15" s="1"/>
      <c r="M15">
        <v>0</v>
      </c>
      <c r="N15">
        <v>1</v>
      </c>
      <c r="O15">
        <v>9.5</v>
      </c>
      <c r="P15" t="s">
        <v>58</v>
      </c>
    </row>
    <row r="16" spans="1:16">
      <c r="A16" t="s">
        <v>112</v>
      </c>
      <c r="B16" t="s">
        <v>113</v>
      </c>
      <c r="C16" t="s">
        <v>114</v>
      </c>
      <c r="D16" t="s">
        <v>53</v>
      </c>
      <c r="E16" t="s">
        <v>115</v>
      </c>
      <c r="F16">
        <v>24887</v>
      </c>
      <c r="G16" t="s">
        <v>30</v>
      </c>
      <c r="H16" t="s">
        <v>117</v>
      </c>
      <c r="I16" t="s">
        <v>118</v>
      </c>
      <c r="J16" s="1">
        <v>45541</v>
      </c>
      <c r="K16" s="1">
        <v>45616</v>
      </c>
      <c r="L16">
        <v>131</v>
      </c>
      <c r="M16">
        <v>0</v>
      </c>
      <c r="N16">
        <v>1</v>
      </c>
      <c r="O16">
        <v>32.700000000000003</v>
      </c>
      <c r="P16" t="s">
        <v>33</v>
      </c>
    </row>
    <row r="17" spans="1:16">
      <c r="A17" t="s">
        <v>119</v>
      </c>
      <c r="B17" t="s">
        <v>120</v>
      </c>
      <c r="C17" t="s">
        <v>121</v>
      </c>
      <c r="D17" t="s">
        <v>66</v>
      </c>
      <c r="E17" t="s">
        <v>115</v>
      </c>
      <c r="F17">
        <v>10459</v>
      </c>
      <c r="G17" t="s">
        <v>56</v>
      </c>
      <c r="H17" t="s">
        <v>73</v>
      </c>
      <c r="I17" t="s">
        <v>123</v>
      </c>
      <c r="J17" s="1">
        <v>45773</v>
      </c>
      <c r="K17" s="1">
        <v>45720</v>
      </c>
      <c r="L17">
        <v>123</v>
      </c>
      <c r="M17">
        <v>0</v>
      </c>
      <c r="N17">
        <v>1</v>
      </c>
      <c r="O17">
        <v>6.2</v>
      </c>
      <c r="P17" t="s">
        <v>25</v>
      </c>
    </row>
    <row r="18" spans="1:16">
      <c r="A18" t="s">
        <v>124</v>
      </c>
      <c r="B18" t="s">
        <v>125</v>
      </c>
      <c r="C18" t="s">
        <v>103</v>
      </c>
      <c r="D18" t="s">
        <v>19</v>
      </c>
      <c r="E18" t="s">
        <v>115</v>
      </c>
      <c r="F18">
        <v>7222</v>
      </c>
      <c r="G18" t="s">
        <v>56</v>
      </c>
      <c r="H18" t="s">
        <v>127</v>
      </c>
      <c r="I18" t="s">
        <v>128</v>
      </c>
      <c r="J18" s="1">
        <v>45177</v>
      </c>
      <c r="K18" s="1">
        <v>45101</v>
      </c>
      <c r="L18">
        <v>77</v>
      </c>
      <c r="M18">
        <v>0</v>
      </c>
      <c r="N18">
        <v>1</v>
      </c>
      <c r="O18">
        <v>12.2</v>
      </c>
      <c r="P18" t="s">
        <v>58</v>
      </c>
    </row>
    <row r="19" spans="1:16">
      <c r="A19" t="s">
        <v>129</v>
      </c>
      <c r="B19" t="s">
        <v>130</v>
      </c>
      <c r="C19" t="s">
        <v>131</v>
      </c>
      <c r="D19" t="s">
        <v>19</v>
      </c>
      <c r="E19" t="s">
        <v>54</v>
      </c>
      <c r="F19">
        <v>8134</v>
      </c>
      <c r="G19" t="s">
        <v>47</v>
      </c>
      <c r="H19" t="s">
        <v>133</v>
      </c>
      <c r="I19" t="s">
        <v>134</v>
      </c>
      <c r="J19" s="1">
        <v>45497</v>
      </c>
      <c r="K19" s="1"/>
      <c r="M19">
        <v>0</v>
      </c>
      <c r="N19">
        <v>1</v>
      </c>
      <c r="P19" t="s">
        <v>33</v>
      </c>
    </row>
    <row r="20" spans="1:16">
      <c r="A20" t="s">
        <v>135</v>
      </c>
      <c r="B20" t="s">
        <v>136</v>
      </c>
      <c r="C20" t="s">
        <v>137</v>
      </c>
      <c r="D20" t="s">
        <v>53</v>
      </c>
      <c r="E20" t="s">
        <v>28</v>
      </c>
      <c r="F20">
        <v>46846</v>
      </c>
      <c r="G20" t="s">
        <v>47</v>
      </c>
      <c r="H20" t="s">
        <v>139</v>
      </c>
      <c r="I20" t="s">
        <v>140</v>
      </c>
      <c r="J20" s="1">
        <v>45434</v>
      </c>
      <c r="K20" s="1"/>
      <c r="M20">
        <v>0</v>
      </c>
      <c r="N20">
        <v>1</v>
      </c>
      <c r="O20">
        <v>18.899999999999999</v>
      </c>
      <c r="P20" t="s">
        <v>58</v>
      </c>
    </row>
    <row r="21" spans="1:16">
      <c r="A21" t="s">
        <v>141</v>
      </c>
      <c r="B21" t="s">
        <v>142</v>
      </c>
      <c r="C21" t="s">
        <v>143</v>
      </c>
      <c r="D21" t="s">
        <v>53</v>
      </c>
      <c r="E21" t="s">
        <v>91</v>
      </c>
      <c r="F21">
        <v>33087</v>
      </c>
      <c r="G21" t="s">
        <v>39</v>
      </c>
      <c r="H21" t="s">
        <v>145</v>
      </c>
      <c r="I21" t="s">
        <v>146</v>
      </c>
      <c r="J21" s="1">
        <v>44950</v>
      </c>
      <c r="K21" s="1">
        <v>45045</v>
      </c>
      <c r="L21">
        <v>134</v>
      </c>
      <c r="M21">
        <v>1</v>
      </c>
      <c r="N21">
        <v>2</v>
      </c>
      <c r="O21">
        <v>12</v>
      </c>
      <c r="P21" t="s">
        <v>58</v>
      </c>
    </row>
    <row r="22" spans="1:16">
      <c r="A22" t="s">
        <v>147</v>
      </c>
      <c r="B22" t="s">
        <v>148</v>
      </c>
      <c r="C22" t="s">
        <v>149</v>
      </c>
      <c r="D22" t="s">
        <v>37</v>
      </c>
      <c r="E22" t="s">
        <v>115</v>
      </c>
      <c r="F22">
        <v>119072</v>
      </c>
      <c r="G22" t="s">
        <v>151</v>
      </c>
      <c r="H22" t="s">
        <v>23</v>
      </c>
      <c r="I22" t="s">
        <v>152</v>
      </c>
      <c r="J22" s="1">
        <v>45497</v>
      </c>
      <c r="K22" s="1">
        <v>45537</v>
      </c>
      <c r="L22">
        <v>132</v>
      </c>
      <c r="M22">
        <v>0</v>
      </c>
      <c r="N22">
        <v>1</v>
      </c>
      <c r="O22">
        <v>20.100000000000001</v>
      </c>
      <c r="P22" t="s">
        <v>100</v>
      </c>
    </row>
    <row r="23" spans="1:16">
      <c r="A23" t="s">
        <v>153</v>
      </c>
      <c r="B23" t="s">
        <v>154</v>
      </c>
      <c r="C23" t="s">
        <v>18</v>
      </c>
      <c r="D23" t="s">
        <v>37</v>
      </c>
      <c r="E23" t="s">
        <v>20</v>
      </c>
      <c r="F23">
        <v>116146</v>
      </c>
      <c r="G23" t="s">
        <v>47</v>
      </c>
      <c r="H23" t="s">
        <v>156</v>
      </c>
      <c r="I23" t="s">
        <v>157</v>
      </c>
      <c r="J23" s="1">
        <v>45289</v>
      </c>
      <c r="K23" s="1"/>
      <c r="M23">
        <v>0</v>
      </c>
      <c r="N23">
        <v>1</v>
      </c>
      <c r="O23">
        <v>21.3</v>
      </c>
      <c r="P23" t="s">
        <v>42</v>
      </c>
    </row>
    <row r="24" spans="1:16">
      <c r="A24" t="s">
        <v>158</v>
      </c>
      <c r="B24" t="s">
        <v>159</v>
      </c>
      <c r="C24" t="s">
        <v>18</v>
      </c>
      <c r="D24" t="s">
        <v>66</v>
      </c>
      <c r="E24" t="s">
        <v>115</v>
      </c>
      <c r="F24">
        <v>23944</v>
      </c>
      <c r="G24" t="s">
        <v>161</v>
      </c>
      <c r="H24" t="s">
        <v>73</v>
      </c>
      <c r="I24" t="s">
        <v>162</v>
      </c>
      <c r="J24" s="1">
        <v>44944</v>
      </c>
      <c r="K24" s="1">
        <v>44867</v>
      </c>
      <c r="L24">
        <v>87</v>
      </c>
      <c r="M24">
        <v>0</v>
      </c>
      <c r="N24">
        <v>1</v>
      </c>
      <c r="P24" t="s">
        <v>100</v>
      </c>
    </row>
    <row r="25" spans="1:16">
      <c r="A25" t="s">
        <v>163</v>
      </c>
      <c r="B25" t="s">
        <v>164</v>
      </c>
      <c r="C25" t="s">
        <v>165</v>
      </c>
      <c r="D25" t="s">
        <v>37</v>
      </c>
      <c r="E25" t="s">
        <v>115</v>
      </c>
      <c r="F25">
        <v>115000</v>
      </c>
      <c r="G25" t="s">
        <v>22</v>
      </c>
      <c r="H25" t="s">
        <v>98</v>
      </c>
      <c r="I25" t="s">
        <v>167</v>
      </c>
      <c r="J25" s="1"/>
      <c r="K25" s="1">
        <v>45533</v>
      </c>
      <c r="L25">
        <v>159</v>
      </c>
      <c r="M25">
        <v>0</v>
      </c>
      <c r="N25">
        <v>1</v>
      </c>
      <c r="O25">
        <v>6.3</v>
      </c>
      <c r="P25" t="s">
        <v>58</v>
      </c>
    </row>
    <row r="26" spans="1:16">
      <c r="A26" t="s">
        <v>168</v>
      </c>
      <c r="B26" t="s">
        <v>169</v>
      </c>
      <c r="C26" t="s">
        <v>170</v>
      </c>
      <c r="D26" t="s">
        <v>66</v>
      </c>
      <c r="E26" t="s">
        <v>115</v>
      </c>
      <c r="F26">
        <v>17202</v>
      </c>
      <c r="G26" t="s">
        <v>172</v>
      </c>
      <c r="H26" t="s">
        <v>73</v>
      </c>
      <c r="I26" t="s">
        <v>173</v>
      </c>
      <c r="J26" s="1">
        <v>45261</v>
      </c>
      <c r="K26" s="1">
        <v>45327</v>
      </c>
      <c r="L26">
        <v>141</v>
      </c>
      <c r="M26">
        <v>0</v>
      </c>
      <c r="N26">
        <v>1</v>
      </c>
      <c r="O26">
        <v>9.1999999999999993</v>
      </c>
      <c r="P26" t="s">
        <v>42</v>
      </c>
    </row>
    <row r="27" spans="1:16">
      <c r="A27" t="s">
        <v>174</v>
      </c>
      <c r="B27" t="s">
        <v>175</v>
      </c>
      <c r="C27" t="s">
        <v>176</v>
      </c>
      <c r="D27" t="s">
        <v>19</v>
      </c>
      <c r="E27" t="s">
        <v>177</v>
      </c>
      <c r="F27">
        <v>1586</v>
      </c>
      <c r="G27" t="s">
        <v>47</v>
      </c>
      <c r="H27" t="s">
        <v>179</v>
      </c>
      <c r="I27" t="s">
        <v>180</v>
      </c>
      <c r="J27" s="1">
        <v>45111</v>
      </c>
      <c r="K27" s="1"/>
      <c r="M27">
        <v>0</v>
      </c>
      <c r="N27">
        <v>1</v>
      </c>
      <c r="O27">
        <v>14.1</v>
      </c>
      <c r="P27" t="s">
        <v>33</v>
      </c>
    </row>
    <row r="28" spans="1:16">
      <c r="A28" t="s">
        <v>181</v>
      </c>
      <c r="B28" t="s">
        <v>182</v>
      </c>
      <c r="C28" t="s">
        <v>18</v>
      </c>
      <c r="D28" t="s">
        <v>183</v>
      </c>
      <c r="E28" t="s">
        <v>54</v>
      </c>
      <c r="F28">
        <v>8000</v>
      </c>
      <c r="G28" t="s">
        <v>172</v>
      </c>
      <c r="H28" t="s">
        <v>156</v>
      </c>
      <c r="I28" t="s">
        <v>185</v>
      </c>
      <c r="J28" s="1">
        <v>45307</v>
      </c>
      <c r="K28" s="1"/>
      <c r="M28">
        <v>0</v>
      </c>
      <c r="N28">
        <v>1</v>
      </c>
      <c r="O28">
        <v>32</v>
      </c>
      <c r="P28" t="s">
        <v>42</v>
      </c>
    </row>
    <row r="29" spans="1:16">
      <c r="A29" t="s">
        <v>186</v>
      </c>
      <c r="B29" t="s">
        <v>187</v>
      </c>
      <c r="C29" t="s">
        <v>18</v>
      </c>
      <c r="D29" t="s">
        <v>19</v>
      </c>
      <c r="E29" t="s">
        <v>45</v>
      </c>
      <c r="F29">
        <v>8919</v>
      </c>
      <c r="G29" t="s">
        <v>56</v>
      </c>
      <c r="H29" t="s">
        <v>189</v>
      </c>
      <c r="I29" t="s">
        <v>190</v>
      </c>
      <c r="J29" s="1">
        <v>45196</v>
      </c>
      <c r="K29" s="1"/>
      <c r="M29">
        <v>0</v>
      </c>
      <c r="N29">
        <v>1</v>
      </c>
      <c r="P29" t="s">
        <v>25</v>
      </c>
    </row>
    <row r="30" spans="1:16">
      <c r="A30" t="s">
        <v>191</v>
      </c>
      <c r="B30" t="s">
        <v>192</v>
      </c>
      <c r="C30" t="s">
        <v>193</v>
      </c>
      <c r="D30" t="s">
        <v>183</v>
      </c>
      <c r="E30" t="s">
        <v>91</v>
      </c>
      <c r="F30">
        <v>11849</v>
      </c>
      <c r="G30" t="s">
        <v>161</v>
      </c>
      <c r="H30" t="s">
        <v>195</v>
      </c>
      <c r="I30" t="s">
        <v>196</v>
      </c>
      <c r="J30" s="1">
        <v>44949</v>
      </c>
      <c r="K30" s="1">
        <v>45028</v>
      </c>
      <c r="L30">
        <v>176</v>
      </c>
      <c r="M30">
        <v>0</v>
      </c>
      <c r="N30">
        <v>1</v>
      </c>
      <c r="O30">
        <v>30.5</v>
      </c>
      <c r="P30" t="s">
        <v>33</v>
      </c>
    </row>
    <row r="31" spans="1:16">
      <c r="A31" t="s">
        <v>197</v>
      </c>
      <c r="B31" t="s">
        <v>198</v>
      </c>
      <c r="C31" t="s">
        <v>199</v>
      </c>
      <c r="D31" t="s">
        <v>19</v>
      </c>
      <c r="E31" t="s">
        <v>20</v>
      </c>
      <c r="F31">
        <v>7862</v>
      </c>
      <c r="G31" t="s">
        <v>161</v>
      </c>
      <c r="H31" t="s">
        <v>68</v>
      </c>
      <c r="I31" t="s">
        <v>201</v>
      </c>
      <c r="J31" s="1">
        <v>45555</v>
      </c>
      <c r="K31" s="1"/>
      <c r="M31">
        <v>0</v>
      </c>
      <c r="N31">
        <v>1</v>
      </c>
      <c r="O31">
        <v>13.6</v>
      </c>
      <c r="P31" t="s">
        <v>25</v>
      </c>
    </row>
    <row r="32" spans="1:16">
      <c r="A32" t="s">
        <v>202</v>
      </c>
      <c r="B32" t="s">
        <v>203</v>
      </c>
      <c r="C32" t="s">
        <v>18</v>
      </c>
      <c r="D32" t="s">
        <v>183</v>
      </c>
      <c r="E32" t="s">
        <v>54</v>
      </c>
      <c r="F32">
        <v>14033</v>
      </c>
      <c r="G32" t="s">
        <v>22</v>
      </c>
      <c r="H32" t="s">
        <v>68</v>
      </c>
      <c r="I32" t="s">
        <v>205</v>
      </c>
      <c r="J32" s="1">
        <v>44833</v>
      </c>
      <c r="K32" s="1"/>
      <c r="M32">
        <v>0</v>
      </c>
      <c r="N32">
        <v>1</v>
      </c>
      <c r="O32">
        <v>5.8</v>
      </c>
      <c r="P32" t="s">
        <v>33</v>
      </c>
    </row>
    <row r="33" spans="1:16">
      <c r="A33" t="s">
        <v>206</v>
      </c>
      <c r="B33" t="s">
        <v>207</v>
      </c>
      <c r="C33" t="s">
        <v>208</v>
      </c>
      <c r="D33" t="s">
        <v>53</v>
      </c>
      <c r="E33" t="s">
        <v>115</v>
      </c>
      <c r="F33">
        <v>28595</v>
      </c>
      <c r="G33" t="s">
        <v>22</v>
      </c>
      <c r="H33" t="s">
        <v>133</v>
      </c>
      <c r="I33" t="s">
        <v>209</v>
      </c>
      <c r="J33" s="1">
        <v>45594</v>
      </c>
      <c r="K33" s="1">
        <v>45669</v>
      </c>
      <c r="L33">
        <v>159</v>
      </c>
      <c r="M33">
        <v>0</v>
      </c>
      <c r="N33">
        <v>1</v>
      </c>
      <c r="O33">
        <v>25.6</v>
      </c>
      <c r="P33" t="s">
        <v>25</v>
      </c>
    </row>
    <row r="34" spans="1:16">
      <c r="A34" t="s">
        <v>210</v>
      </c>
      <c r="B34" t="s">
        <v>211</v>
      </c>
      <c r="C34" t="s">
        <v>18</v>
      </c>
      <c r="D34" t="s">
        <v>53</v>
      </c>
      <c r="E34" t="s">
        <v>20</v>
      </c>
      <c r="F34">
        <v>13494</v>
      </c>
      <c r="G34" t="s">
        <v>79</v>
      </c>
      <c r="H34" t="s">
        <v>31</v>
      </c>
      <c r="I34" t="s">
        <v>213</v>
      </c>
      <c r="J34" s="1">
        <v>45345</v>
      </c>
      <c r="K34" s="1"/>
      <c r="M34">
        <v>0</v>
      </c>
      <c r="N34">
        <v>1</v>
      </c>
      <c r="P34" t="s">
        <v>58</v>
      </c>
    </row>
    <row r="35" spans="1:16">
      <c r="A35" t="s">
        <v>214</v>
      </c>
      <c r="B35" t="s">
        <v>215</v>
      </c>
      <c r="C35" t="s">
        <v>216</v>
      </c>
      <c r="D35" t="s">
        <v>19</v>
      </c>
      <c r="E35" t="s">
        <v>54</v>
      </c>
      <c r="F35">
        <v>6564</v>
      </c>
      <c r="G35" t="s">
        <v>22</v>
      </c>
      <c r="H35" t="s">
        <v>156</v>
      </c>
      <c r="I35" t="s">
        <v>218</v>
      </c>
      <c r="J35" s="1">
        <v>45362</v>
      </c>
      <c r="K35" s="1"/>
      <c r="M35">
        <v>0</v>
      </c>
      <c r="N35">
        <v>1</v>
      </c>
      <c r="O35">
        <v>30.6</v>
      </c>
      <c r="P35" t="s">
        <v>42</v>
      </c>
    </row>
    <row r="36" spans="1:16">
      <c r="A36" t="s">
        <v>219</v>
      </c>
      <c r="B36" t="s">
        <v>220</v>
      </c>
      <c r="C36" t="s">
        <v>221</v>
      </c>
      <c r="D36" t="s">
        <v>37</v>
      </c>
      <c r="E36" t="s">
        <v>91</v>
      </c>
      <c r="F36">
        <v>104006</v>
      </c>
      <c r="G36" t="s">
        <v>47</v>
      </c>
      <c r="H36" t="s">
        <v>73</v>
      </c>
      <c r="I36" t="s">
        <v>223</v>
      </c>
      <c r="J36" s="1"/>
      <c r="K36" s="1">
        <v>44706</v>
      </c>
      <c r="L36">
        <v>69</v>
      </c>
      <c r="M36">
        <v>1</v>
      </c>
      <c r="N36">
        <v>2</v>
      </c>
      <c r="O36">
        <v>14.7</v>
      </c>
      <c r="P36" t="s">
        <v>33</v>
      </c>
    </row>
    <row r="37" spans="1:16">
      <c r="A37" t="s">
        <v>224</v>
      </c>
      <c r="B37" t="s">
        <v>225</v>
      </c>
      <c r="C37" t="s">
        <v>226</v>
      </c>
      <c r="D37" t="s">
        <v>66</v>
      </c>
      <c r="E37" t="s">
        <v>115</v>
      </c>
      <c r="F37">
        <v>10794</v>
      </c>
      <c r="G37" t="s">
        <v>39</v>
      </c>
      <c r="H37" t="s">
        <v>98</v>
      </c>
      <c r="I37" t="s">
        <v>228</v>
      </c>
      <c r="J37" s="1">
        <v>44855</v>
      </c>
      <c r="K37" s="1">
        <v>44723</v>
      </c>
      <c r="L37">
        <v>22</v>
      </c>
      <c r="M37">
        <v>0</v>
      </c>
      <c r="N37">
        <v>1</v>
      </c>
      <c r="O37">
        <v>10</v>
      </c>
      <c r="P37" t="s">
        <v>58</v>
      </c>
    </row>
    <row r="38" spans="1:16">
      <c r="A38" t="s">
        <v>229</v>
      </c>
      <c r="B38" t="s">
        <v>230</v>
      </c>
      <c r="C38" t="s">
        <v>18</v>
      </c>
      <c r="D38" t="s">
        <v>183</v>
      </c>
      <c r="E38" t="s">
        <v>91</v>
      </c>
      <c r="F38">
        <v>8191</v>
      </c>
      <c r="G38" t="s">
        <v>39</v>
      </c>
      <c r="H38" t="s">
        <v>232</v>
      </c>
      <c r="I38" t="s">
        <v>233</v>
      </c>
      <c r="J38" s="1">
        <v>45171</v>
      </c>
      <c r="K38" s="1">
        <v>45176</v>
      </c>
      <c r="L38">
        <v>151</v>
      </c>
      <c r="M38">
        <v>0</v>
      </c>
      <c r="N38">
        <v>1</v>
      </c>
      <c r="O38">
        <v>3.8</v>
      </c>
      <c r="P38" t="s">
        <v>25</v>
      </c>
    </row>
    <row r="39" spans="1:16">
      <c r="A39" t="s">
        <v>234</v>
      </c>
      <c r="B39" t="s">
        <v>235</v>
      </c>
      <c r="C39" t="s">
        <v>18</v>
      </c>
      <c r="D39" t="s">
        <v>19</v>
      </c>
      <c r="E39" t="s">
        <v>91</v>
      </c>
      <c r="F39">
        <v>9490</v>
      </c>
      <c r="G39" t="s">
        <v>47</v>
      </c>
      <c r="H39" t="s">
        <v>237</v>
      </c>
      <c r="I39" t="s">
        <v>238</v>
      </c>
      <c r="J39" s="1">
        <v>44811</v>
      </c>
      <c r="K39" s="1">
        <v>44869</v>
      </c>
      <c r="L39">
        <v>174</v>
      </c>
      <c r="M39">
        <v>0</v>
      </c>
      <c r="N39">
        <v>1</v>
      </c>
      <c r="O39">
        <v>31.1</v>
      </c>
      <c r="P39" t="s">
        <v>25</v>
      </c>
    </row>
    <row r="40" spans="1:16">
      <c r="A40" t="s">
        <v>239</v>
      </c>
      <c r="B40" t="s">
        <v>240</v>
      </c>
      <c r="C40" t="s">
        <v>241</v>
      </c>
      <c r="D40" t="s">
        <v>66</v>
      </c>
      <c r="E40" t="s">
        <v>20</v>
      </c>
      <c r="F40">
        <v>8249</v>
      </c>
      <c r="G40" t="s">
        <v>151</v>
      </c>
      <c r="H40" t="s">
        <v>98</v>
      </c>
      <c r="I40" t="s">
        <v>243</v>
      </c>
      <c r="J40" s="1">
        <v>45618</v>
      </c>
      <c r="K40" s="1"/>
      <c r="M40">
        <v>0</v>
      </c>
      <c r="N40">
        <v>1</v>
      </c>
      <c r="O40">
        <v>23.9</v>
      </c>
      <c r="P40" t="s">
        <v>100</v>
      </c>
    </row>
    <row r="41" spans="1:16">
      <c r="A41" t="s">
        <v>244</v>
      </c>
      <c r="B41" t="s">
        <v>245</v>
      </c>
      <c r="C41" t="s">
        <v>246</v>
      </c>
      <c r="D41" t="s">
        <v>66</v>
      </c>
      <c r="E41" t="s">
        <v>54</v>
      </c>
      <c r="F41">
        <v>19440</v>
      </c>
      <c r="G41" t="s">
        <v>79</v>
      </c>
      <c r="H41" t="s">
        <v>31</v>
      </c>
      <c r="I41" t="s">
        <v>248</v>
      </c>
      <c r="J41" s="1">
        <v>45787</v>
      </c>
      <c r="K41" s="1"/>
      <c r="M41">
        <v>0</v>
      </c>
      <c r="N41">
        <v>1</v>
      </c>
      <c r="O41">
        <v>20.399999999999999</v>
      </c>
      <c r="P41" t="s">
        <v>25</v>
      </c>
    </row>
    <row r="42" spans="1:16">
      <c r="A42" t="s">
        <v>249</v>
      </c>
      <c r="B42" t="s">
        <v>250</v>
      </c>
      <c r="C42" t="s">
        <v>251</v>
      </c>
      <c r="D42" t="s">
        <v>37</v>
      </c>
      <c r="E42" t="s">
        <v>20</v>
      </c>
      <c r="F42">
        <v>78097</v>
      </c>
      <c r="G42" t="s">
        <v>161</v>
      </c>
      <c r="H42" t="s">
        <v>80</v>
      </c>
      <c r="I42" t="s">
        <v>253</v>
      </c>
      <c r="J42" s="1">
        <v>44831</v>
      </c>
      <c r="K42" s="1"/>
      <c r="M42">
        <v>0</v>
      </c>
      <c r="N42">
        <v>1</v>
      </c>
      <c r="O42">
        <v>18.899999999999999</v>
      </c>
      <c r="P42" t="s">
        <v>58</v>
      </c>
    </row>
    <row r="43" spans="1:16">
      <c r="A43" t="s">
        <v>254</v>
      </c>
      <c r="B43" t="s">
        <v>255</v>
      </c>
      <c r="C43" t="s">
        <v>256</v>
      </c>
      <c r="D43" t="s">
        <v>66</v>
      </c>
      <c r="E43" t="s">
        <v>28</v>
      </c>
      <c r="F43">
        <v>9704</v>
      </c>
      <c r="G43" t="s">
        <v>47</v>
      </c>
      <c r="H43" t="s">
        <v>258</v>
      </c>
      <c r="I43" t="s">
        <v>259</v>
      </c>
      <c r="J43" s="1">
        <v>45744</v>
      </c>
      <c r="K43" s="1"/>
      <c r="M43">
        <v>0</v>
      </c>
      <c r="N43">
        <v>1</v>
      </c>
      <c r="O43">
        <v>27.6</v>
      </c>
      <c r="P43" t="s">
        <v>33</v>
      </c>
    </row>
    <row r="44" spans="1:16">
      <c r="A44" t="s">
        <v>260</v>
      </c>
      <c r="B44" t="s">
        <v>261</v>
      </c>
      <c r="C44" t="s">
        <v>18</v>
      </c>
      <c r="D44" t="s">
        <v>66</v>
      </c>
      <c r="E44" t="s">
        <v>45</v>
      </c>
      <c r="F44">
        <v>20918</v>
      </c>
      <c r="G44" t="s">
        <v>30</v>
      </c>
      <c r="H44" t="s">
        <v>73</v>
      </c>
      <c r="I44" t="s">
        <v>263</v>
      </c>
      <c r="J44" s="1">
        <v>45486</v>
      </c>
      <c r="K44" s="1"/>
      <c r="M44">
        <v>0</v>
      </c>
      <c r="N44">
        <v>1</v>
      </c>
      <c r="O44">
        <v>21.3</v>
      </c>
      <c r="P44" t="s">
        <v>25</v>
      </c>
    </row>
    <row r="45" spans="1:16">
      <c r="A45" t="s">
        <v>264</v>
      </c>
      <c r="B45" t="s">
        <v>265</v>
      </c>
      <c r="C45" t="s">
        <v>266</v>
      </c>
      <c r="D45" t="s">
        <v>66</v>
      </c>
      <c r="E45" t="s">
        <v>20</v>
      </c>
      <c r="F45">
        <v>15030</v>
      </c>
      <c r="G45" t="s">
        <v>30</v>
      </c>
      <c r="H45" t="s">
        <v>268</v>
      </c>
      <c r="I45" t="s">
        <v>269</v>
      </c>
      <c r="J45" s="1">
        <v>44987</v>
      </c>
      <c r="K45" s="1"/>
      <c r="M45">
        <v>0</v>
      </c>
      <c r="N45">
        <v>1</v>
      </c>
      <c r="O45">
        <v>7.7</v>
      </c>
      <c r="P45" t="s">
        <v>25</v>
      </c>
    </row>
    <row r="46" spans="1:16">
      <c r="A46" t="s">
        <v>270</v>
      </c>
      <c r="B46" t="s">
        <v>271</v>
      </c>
      <c r="C46" t="s">
        <v>272</v>
      </c>
      <c r="D46" t="s">
        <v>19</v>
      </c>
      <c r="E46" t="s">
        <v>91</v>
      </c>
      <c r="F46">
        <v>1367</v>
      </c>
      <c r="G46" t="s">
        <v>47</v>
      </c>
      <c r="H46" t="s">
        <v>274</v>
      </c>
      <c r="I46" t="s">
        <v>275</v>
      </c>
      <c r="J46" s="1">
        <v>45416</v>
      </c>
      <c r="K46" s="1">
        <v>45539</v>
      </c>
      <c r="L46">
        <v>169</v>
      </c>
      <c r="M46">
        <v>1</v>
      </c>
      <c r="N46">
        <v>2</v>
      </c>
      <c r="O46">
        <v>33.5</v>
      </c>
      <c r="P46" t="s">
        <v>25</v>
      </c>
    </row>
    <row r="47" spans="1:16">
      <c r="A47" t="s">
        <v>276</v>
      </c>
      <c r="B47" t="s">
        <v>277</v>
      </c>
      <c r="C47" t="s">
        <v>18</v>
      </c>
      <c r="D47" t="s">
        <v>37</v>
      </c>
      <c r="E47" t="s">
        <v>177</v>
      </c>
      <c r="F47">
        <v>181996</v>
      </c>
      <c r="G47" t="s">
        <v>39</v>
      </c>
      <c r="H47" t="s">
        <v>98</v>
      </c>
      <c r="I47" t="s">
        <v>279</v>
      </c>
      <c r="J47" s="1"/>
      <c r="K47" s="1"/>
      <c r="M47">
        <v>0</v>
      </c>
      <c r="N47">
        <v>1</v>
      </c>
      <c r="O47">
        <v>11.5</v>
      </c>
      <c r="P47" t="s">
        <v>42</v>
      </c>
    </row>
    <row r="48" spans="1:16">
      <c r="A48" t="s">
        <v>280</v>
      </c>
      <c r="B48" t="s">
        <v>281</v>
      </c>
      <c r="C48" t="s">
        <v>282</v>
      </c>
      <c r="D48" t="s">
        <v>37</v>
      </c>
      <c r="E48" t="s">
        <v>115</v>
      </c>
      <c r="F48">
        <v>61249</v>
      </c>
      <c r="G48" t="s">
        <v>172</v>
      </c>
      <c r="H48" t="s">
        <v>133</v>
      </c>
      <c r="I48" t="s">
        <v>201</v>
      </c>
      <c r="J48" s="1">
        <v>45607</v>
      </c>
      <c r="K48" s="1">
        <v>45584</v>
      </c>
      <c r="L48">
        <v>122</v>
      </c>
      <c r="M48">
        <v>0</v>
      </c>
      <c r="N48">
        <v>1</v>
      </c>
      <c r="O48">
        <v>19.899999999999999</v>
      </c>
      <c r="P48" t="s">
        <v>58</v>
      </c>
    </row>
    <row r="49" spans="1:16">
      <c r="A49" t="s">
        <v>284</v>
      </c>
      <c r="B49" t="s">
        <v>285</v>
      </c>
      <c r="C49" t="s">
        <v>286</v>
      </c>
      <c r="D49" t="s">
        <v>37</v>
      </c>
      <c r="E49" t="s">
        <v>28</v>
      </c>
      <c r="F49">
        <v>62439</v>
      </c>
      <c r="G49" t="s">
        <v>39</v>
      </c>
      <c r="H49" t="s">
        <v>258</v>
      </c>
      <c r="I49" t="s">
        <v>288</v>
      </c>
      <c r="J49" s="1">
        <v>45179</v>
      </c>
      <c r="K49" s="1"/>
      <c r="M49">
        <v>0</v>
      </c>
      <c r="N49">
        <v>1</v>
      </c>
      <c r="O49">
        <v>8.4</v>
      </c>
      <c r="P49" t="s">
        <v>58</v>
      </c>
    </row>
    <row r="50" spans="1:16">
      <c r="A50" t="s">
        <v>289</v>
      </c>
      <c r="B50" t="s">
        <v>290</v>
      </c>
      <c r="C50" t="s">
        <v>291</v>
      </c>
      <c r="D50" t="s">
        <v>53</v>
      </c>
      <c r="E50" t="s">
        <v>54</v>
      </c>
      <c r="F50">
        <v>16578</v>
      </c>
      <c r="G50" t="s">
        <v>151</v>
      </c>
      <c r="H50" t="s">
        <v>117</v>
      </c>
      <c r="I50" t="s">
        <v>293</v>
      </c>
      <c r="J50" s="1">
        <v>45612</v>
      </c>
      <c r="K50" s="1"/>
      <c r="M50">
        <v>0</v>
      </c>
      <c r="N50">
        <v>1</v>
      </c>
      <c r="O50">
        <v>14.8</v>
      </c>
      <c r="P50" t="s">
        <v>25</v>
      </c>
    </row>
    <row r="51" spans="1:16">
      <c r="A51" t="s">
        <v>294</v>
      </c>
      <c r="B51" t="s">
        <v>295</v>
      </c>
      <c r="C51" t="s">
        <v>296</v>
      </c>
      <c r="D51" t="s">
        <v>53</v>
      </c>
      <c r="E51" t="s">
        <v>28</v>
      </c>
      <c r="F51">
        <v>10943</v>
      </c>
      <c r="G51" t="s">
        <v>39</v>
      </c>
      <c r="H51" t="s">
        <v>156</v>
      </c>
      <c r="I51" t="s">
        <v>298</v>
      </c>
      <c r="J51" s="1">
        <v>44851</v>
      </c>
      <c r="K51" s="1"/>
      <c r="M51">
        <v>0</v>
      </c>
      <c r="N51">
        <v>1</v>
      </c>
      <c r="O51">
        <v>11.3</v>
      </c>
      <c r="P51" t="s">
        <v>25</v>
      </c>
    </row>
    <row r="52" spans="1:16">
      <c r="A52" t="s">
        <v>299</v>
      </c>
      <c r="B52" t="s">
        <v>300</v>
      </c>
      <c r="C52" t="s">
        <v>301</v>
      </c>
      <c r="D52" t="s">
        <v>19</v>
      </c>
      <c r="E52" t="s">
        <v>115</v>
      </c>
      <c r="F52">
        <v>9433</v>
      </c>
      <c r="G52" t="s">
        <v>22</v>
      </c>
      <c r="H52" t="s">
        <v>303</v>
      </c>
      <c r="I52" t="s">
        <v>304</v>
      </c>
      <c r="J52" s="1">
        <v>45617</v>
      </c>
      <c r="K52" s="1">
        <v>45639</v>
      </c>
      <c r="L52">
        <v>73</v>
      </c>
      <c r="M52">
        <v>0</v>
      </c>
      <c r="N52">
        <v>1</v>
      </c>
      <c r="O52">
        <v>14.8</v>
      </c>
      <c r="P52" t="s">
        <v>25</v>
      </c>
    </row>
    <row r="53" spans="1:16">
      <c r="A53" t="s">
        <v>305</v>
      </c>
      <c r="B53" t="s">
        <v>306</v>
      </c>
      <c r="C53" t="s">
        <v>307</v>
      </c>
      <c r="D53" t="s">
        <v>37</v>
      </c>
      <c r="E53" t="s">
        <v>28</v>
      </c>
      <c r="F53">
        <v>145000</v>
      </c>
      <c r="G53" t="s">
        <v>172</v>
      </c>
      <c r="H53" t="s">
        <v>105</v>
      </c>
      <c r="I53" t="s">
        <v>309</v>
      </c>
      <c r="J53" s="1">
        <v>44632</v>
      </c>
      <c r="K53" s="1"/>
      <c r="M53">
        <v>0</v>
      </c>
      <c r="N53">
        <v>1</v>
      </c>
      <c r="O53">
        <v>14.1</v>
      </c>
      <c r="P53" t="s">
        <v>58</v>
      </c>
    </row>
    <row r="54" spans="1:16">
      <c r="A54" t="s">
        <v>310</v>
      </c>
      <c r="B54" t="s">
        <v>76</v>
      </c>
      <c r="C54" t="s">
        <v>18</v>
      </c>
      <c r="D54" t="s">
        <v>66</v>
      </c>
      <c r="E54" t="s">
        <v>28</v>
      </c>
      <c r="F54">
        <v>5882</v>
      </c>
      <c r="G54" t="s">
        <v>79</v>
      </c>
      <c r="H54" t="s">
        <v>62</v>
      </c>
      <c r="I54" t="s">
        <v>312</v>
      </c>
      <c r="J54" s="1">
        <v>45379</v>
      </c>
      <c r="K54" s="1"/>
      <c r="M54">
        <v>0</v>
      </c>
      <c r="N54">
        <v>1</v>
      </c>
      <c r="O54">
        <v>31.2</v>
      </c>
      <c r="P54" t="s">
        <v>25</v>
      </c>
    </row>
    <row r="55" spans="1:16">
      <c r="A55" t="s">
        <v>313</v>
      </c>
      <c r="B55" t="s">
        <v>314</v>
      </c>
      <c r="C55" t="s">
        <v>315</v>
      </c>
      <c r="D55" t="s">
        <v>183</v>
      </c>
      <c r="E55" t="s">
        <v>91</v>
      </c>
      <c r="F55">
        <v>11707</v>
      </c>
      <c r="G55" t="s">
        <v>172</v>
      </c>
      <c r="H55" t="s">
        <v>268</v>
      </c>
      <c r="I55" t="s">
        <v>317</v>
      </c>
      <c r="J55" s="1">
        <v>45139</v>
      </c>
      <c r="K55" s="1">
        <v>45189</v>
      </c>
      <c r="L55">
        <v>73</v>
      </c>
      <c r="M55">
        <v>0</v>
      </c>
      <c r="N55">
        <v>1</v>
      </c>
      <c r="O55">
        <v>26.6</v>
      </c>
      <c r="P55" t="s">
        <v>100</v>
      </c>
    </row>
    <row r="56" spans="1:16">
      <c r="A56" t="s">
        <v>318</v>
      </c>
      <c r="B56" t="s">
        <v>319</v>
      </c>
      <c r="C56" t="s">
        <v>18</v>
      </c>
      <c r="D56" t="s">
        <v>37</v>
      </c>
      <c r="E56" t="s">
        <v>115</v>
      </c>
      <c r="F56">
        <v>187339</v>
      </c>
      <c r="G56" t="s">
        <v>56</v>
      </c>
      <c r="H56" t="s">
        <v>68</v>
      </c>
      <c r="I56" t="s">
        <v>321</v>
      </c>
      <c r="J56" s="1">
        <v>44607</v>
      </c>
      <c r="K56" s="1">
        <v>44769</v>
      </c>
      <c r="L56">
        <v>179</v>
      </c>
      <c r="M56">
        <v>0</v>
      </c>
      <c r="N56">
        <v>1</v>
      </c>
      <c r="O56">
        <v>32</v>
      </c>
      <c r="P56" t="s">
        <v>42</v>
      </c>
    </row>
    <row r="57" spans="1:16">
      <c r="A57" t="s">
        <v>322</v>
      </c>
      <c r="B57" t="s">
        <v>323</v>
      </c>
      <c r="C57" t="s">
        <v>324</v>
      </c>
      <c r="D57" t="s">
        <v>66</v>
      </c>
      <c r="E57" t="s">
        <v>177</v>
      </c>
      <c r="F57">
        <v>4983</v>
      </c>
      <c r="G57" t="s">
        <v>30</v>
      </c>
      <c r="H57" t="s">
        <v>326</v>
      </c>
      <c r="I57" t="s">
        <v>327</v>
      </c>
      <c r="J57" s="1">
        <v>45172</v>
      </c>
      <c r="K57" s="1"/>
      <c r="M57">
        <v>0</v>
      </c>
      <c r="N57">
        <v>1</v>
      </c>
      <c r="O57">
        <v>21.4</v>
      </c>
      <c r="P57" t="s">
        <v>33</v>
      </c>
    </row>
    <row r="58" spans="1:16">
      <c r="A58" t="s">
        <v>328</v>
      </c>
      <c r="B58" t="s">
        <v>329</v>
      </c>
      <c r="C58" t="s">
        <v>330</v>
      </c>
      <c r="D58" t="s">
        <v>19</v>
      </c>
      <c r="E58" t="s">
        <v>45</v>
      </c>
      <c r="F58">
        <v>3474</v>
      </c>
      <c r="G58" t="s">
        <v>47</v>
      </c>
      <c r="H58" t="s">
        <v>105</v>
      </c>
      <c r="I58" t="s">
        <v>332</v>
      </c>
      <c r="J58" s="1">
        <v>44964</v>
      </c>
      <c r="K58" s="1"/>
      <c r="M58">
        <v>0</v>
      </c>
      <c r="N58">
        <v>1</v>
      </c>
      <c r="P58" t="s">
        <v>25</v>
      </c>
    </row>
    <row r="59" spans="1:16">
      <c r="A59" t="s">
        <v>333</v>
      </c>
      <c r="B59" t="s">
        <v>334</v>
      </c>
      <c r="C59" t="s">
        <v>114</v>
      </c>
      <c r="D59" t="s">
        <v>53</v>
      </c>
      <c r="E59" t="s">
        <v>177</v>
      </c>
      <c r="F59">
        <v>15399</v>
      </c>
      <c r="G59" t="s">
        <v>79</v>
      </c>
      <c r="H59" t="s">
        <v>336</v>
      </c>
      <c r="I59" t="s">
        <v>337</v>
      </c>
      <c r="J59" s="1">
        <v>45614</v>
      </c>
      <c r="K59" s="1"/>
      <c r="M59">
        <v>0</v>
      </c>
      <c r="N59">
        <v>1</v>
      </c>
      <c r="O59">
        <v>20.100000000000001</v>
      </c>
      <c r="P59" t="s">
        <v>42</v>
      </c>
    </row>
    <row r="60" spans="1:16">
      <c r="A60" t="s">
        <v>338</v>
      </c>
      <c r="B60" t="s">
        <v>339</v>
      </c>
      <c r="C60" t="s">
        <v>18</v>
      </c>
      <c r="D60" t="s">
        <v>53</v>
      </c>
      <c r="E60" t="s">
        <v>54</v>
      </c>
      <c r="F60">
        <v>41412</v>
      </c>
      <c r="G60" t="s">
        <v>79</v>
      </c>
      <c r="H60" t="s">
        <v>93</v>
      </c>
      <c r="I60" t="s">
        <v>341</v>
      </c>
      <c r="J60" s="1">
        <v>45718</v>
      </c>
      <c r="K60" s="1"/>
      <c r="M60">
        <v>0</v>
      </c>
      <c r="N60">
        <v>1</v>
      </c>
      <c r="P60" t="s">
        <v>42</v>
      </c>
    </row>
    <row r="61" spans="1:16">
      <c r="A61" t="s">
        <v>342</v>
      </c>
      <c r="B61" t="s">
        <v>343</v>
      </c>
      <c r="C61" t="s">
        <v>344</v>
      </c>
      <c r="D61" t="s">
        <v>183</v>
      </c>
      <c r="E61" t="s">
        <v>28</v>
      </c>
      <c r="F61">
        <v>11753</v>
      </c>
      <c r="G61" t="s">
        <v>30</v>
      </c>
      <c r="H61" t="s">
        <v>303</v>
      </c>
      <c r="I61" t="s">
        <v>346</v>
      </c>
      <c r="J61" s="1">
        <v>45369</v>
      </c>
      <c r="K61" s="1"/>
      <c r="M61">
        <v>0</v>
      </c>
      <c r="N61">
        <v>1</v>
      </c>
      <c r="O61">
        <v>2.5</v>
      </c>
      <c r="P61" t="s">
        <v>100</v>
      </c>
    </row>
    <row r="62" spans="1:16">
      <c r="A62" t="s">
        <v>347</v>
      </c>
      <c r="B62" t="s">
        <v>348</v>
      </c>
      <c r="C62" t="s">
        <v>349</v>
      </c>
      <c r="D62" t="s">
        <v>183</v>
      </c>
      <c r="E62" t="s">
        <v>28</v>
      </c>
      <c r="F62">
        <v>5321</v>
      </c>
      <c r="G62" t="s">
        <v>161</v>
      </c>
      <c r="H62" t="s">
        <v>351</v>
      </c>
      <c r="I62" t="s">
        <v>352</v>
      </c>
      <c r="J62" s="1">
        <v>45734</v>
      </c>
      <c r="K62" s="1"/>
      <c r="M62">
        <v>0</v>
      </c>
      <c r="N62">
        <v>1</v>
      </c>
      <c r="O62">
        <v>0.9</v>
      </c>
      <c r="P62" t="s">
        <v>33</v>
      </c>
    </row>
    <row r="63" spans="1:16">
      <c r="A63" t="s">
        <v>353</v>
      </c>
      <c r="B63" t="s">
        <v>354</v>
      </c>
      <c r="C63" t="s">
        <v>165</v>
      </c>
      <c r="D63" t="s">
        <v>183</v>
      </c>
      <c r="E63" t="s">
        <v>177</v>
      </c>
      <c r="F63">
        <v>8071</v>
      </c>
      <c r="G63" t="s">
        <v>22</v>
      </c>
      <c r="H63" t="s">
        <v>268</v>
      </c>
      <c r="I63" t="s">
        <v>356</v>
      </c>
      <c r="J63" s="1">
        <v>45719</v>
      </c>
      <c r="K63" s="1"/>
      <c r="M63">
        <v>0</v>
      </c>
      <c r="N63">
        <v>1</v>
      </c>
      <c r="P63" t="s">
        <v>25</v>
      </c>
    </row>
    <row r="64" spans="1:16">
      <c r="A64" t="s">
        <v>357</v>
      </c>
      <c r="B64" t="s">
        <v>358</v>
      </c>
      <c r="C64" t="s">
        <v>359</v>
      </c>
      <c r="D64" t="s">
        <v>183</v>
      </c>
      <c r="E64" t="s">
        <v>45</v>
      </c>
      <c r="F64">
        <v>7857</v>
      </c>
      <c r="G64" t="s">
        <v>30</v>
      </c>
      <c r="H64" t="s">
        <v>361</v>
      </c>
      <c r="I64" t="s">
        <v>362</v>
      </c>
      <c r="J64" s="1">
        <v>44693</v>
      </c>
      <c r="K64" s="1"/>
      <c r="M64">
        <v>0</v>
      </c>
      <c r="N64">
        <v>1</v>
      </c>
      <c r="O64">
        <v>34.200000000000003</v>
      </c>
      <c r="P64" t="s">
        <v>33</v>
      </c>
    </row>
    <row r="65" spans="1:16">
      <c r="A65" t="s">
        <v>363</v>
      </c>
      <c r="B65" t="s">
        <v>339</v>
      </c>
      <c r="C65" t="s">
        <v>364</v>
      </c>
      <c r="D65" t="s">
        <v>19</v>
      </c>
      <c r="E65" t="s">
        <v>20</v>
      </c>
      <c r="F65">
        <v>2392</v>
      </c>
      <c r="G65" t="s">
        <v>151</v>
      </c>
      <c r="H65" t="s">
        <v>127</v>
      </c>
      <c r="I65" t="s">
        <v>366</v>
      </c>
      <c r="J65" s="1">
        <v>44749</v>
      </c>
      <c r="K65" s="1"/>
      <c r="M65">
        <v>0</v>
      </c>
      <c r="N65">
        <v>1</v>
      </c>
      <c r="O65">
        <v>10.7</v>
      </c>
      <c r="P65" t="s">
        <v>42</v>
      </c>
    </row>
    <row r="66" spans="1:16">
      <c r="A66" t="s">
        <v>367</v>
      </c>
      <c r="B66" t="s">
        <v>368</v>
      </c>
      <c r="C66" t="s">
        <v>18</v>
      </c>
      <c r="D66" t="s">
        <v>53</v>
      </c>
      <c r="E66" t="s">
        <v>28</v>
      </c>
      <c r="F66">
        <v>35000</v>
      </c>
      <c r="G66" t="s">
        <v>161</v>
      </c>
      <c r="H66" t="s">
        <v>232</v>
      </c>
      <c r="I66" t="s">
        <v>370</v>
      </c>
      <c r="J66" s="1">
        <v>44814</v>
      </c>
      <c r="K66" s="1"/>
      <c r="M66">
        <v>0</v>
      </c>
      <c r="N66">
        <v>1</v>
      </c>
      <c r="O66">
        <v>0.8</v>
      </c>
      <c r="P66" t="s">
        <v>25</v>
      </c>
    </row>
    <row r="67" spans="1:16">
      <c r="A67" t="s">
        <v>371</v>
      </c>
      <c r="B67" t="s">
        <v>372</v>
      </c>
      <c r="C67" t="s">
        <v>18</v>
      </c>
      <c r="D67" t="s">
        <v>66</v>
      </c>
      <c r="E67" t="s">
        <v>28</v>
      </c>
      <c r="F67">
        <v>5768</v>
      </c>
      <c r="G67" t="s">
        <v>22</v>
      </c>
      <c r="H67" t="s">
        <v>374</v>
      </c>
      <c r="I67" t="s">
        <v>375</v>
      </c>
      <c r="J67" s="1">
        <v>44874</v>
      </c>
      <c r="K67" s="1"/>
      <c r="M67">
        <v>0</v>
      </c>
      <c r="N67">
        <v>1</v>
      </c>
      <c r="O67">
        <v>18.8</v>
      </c>
      <c r="P67" t="s">
        <v>42</v>
      </c>
    </row>
    <row r="68" spans="1:16">
      <c r="A68" t="s">
        <v>376</v>
      </c>
      <c r="B68" t="s">
        <v>377</v>
      </c>
      <c r="C68" t="s">
        <v>18</v>
      </c>
      <c r="D68" t="s">
        <v>37</v>
      </c>
      <c r="E68" t="s">
        <v>91</v>
      </c>
      <c r="F68">
        <v>161310</v>
      </c>
      <c r="G68" t="s">
        <v>172</v>
      </c>
      <c r="H68" t="s">
        <v>139</v>
      </c>
      <c r="I68" t="s">
        <v>379</v>
      </c>
      <c r="J68" s="1">
        <v>45747</v>
      </c>
      <c r="K68" s="1">
        <v>45649</v>
      </c>
      <c r="L68">
        <v>35</v>
      </c>
      <c r="M68">
        <v>0</v>
      </c>
      <c r="N68">
        <v>1</v>
      </c>
      <c r="O68">
        <v>17.5</v>
      </c>
      <c r="P68" t="s">
        <v>100</v>
      </c>
    </row>
    <row r="69" spans="1:16">
      <c r="A69" t="s">
        <v>380</v>
      </c>
      <c r="B69" t="s">
        <v>381</v>
      </c>
      <c r="C69" t="s">
        <v>382</v>
      </c>
      <c r="D69" t="s">
        <v>66</v>
      </c>
      <c r="E69" t="s">
        <v>115</v>
      </c>
      <c r="F69">
        <v>16000</v>
      </c>
      <c r="G69" t="s">
        <v>22</v>
      </c>
      <c r="H69" t="s">
        <v>384</v>
      </c>
      <c r="I69" t="s">
        <v>385</v>
      </c>
      <c r="J69" s="1">
        <v>45195</v>
      </c>
      <c r="K69" s="1">
        <v>45190</v>
      </c>
      <c r="L69">
        <v>31</v>
      </c>
      <c r="M69">
        <v>0</v>
      </c>
      <c r="N69">
        <v>1</v>
      </c>
      <c r="O69">
        <v>1.8</v>
      </c>
      <c r="P69" t="s">
        <v>33</v>
      </c>
    </row>
    <row r="70" spans="1:16">
      <c r="A70" t="s">
        <v>386</v>
      </c>
      <c r="B70" t="s">
        <v>387</v>
      </c>
      <c r="C70" t="s">
        <v>18</v>
      </c>
      <c r="D70" t="s">
        <v>53</v>
      </c>
      <c r="E70" t="s">
        <v>91</v>
      </c>
      <c r="F70">
        <v>45871</v>
      </c>
      <c r="G70" t="s">
        <v>161</v>
      </c>
      <c r="H70" t="s">
        <v>68</v>
      </c>
      <c r="I70" t="s">
        <v>389</v>
      </c>
      <c r="J70" s="1">
        <v>45536</v>
      </c>
      <c r="K70" s="1">
        <v>45647</v>
      </c>
      <c r="L70">
        <v>166</v>
      </c>
      <c r="M70">
        <v>0</v>
      </c>
      <c r="N70">
        <v>1</v>
      </c>
      <c r="O70">
        <v>14.4</v>
      </c>
      <c r="P70" t="s">
        <v>58</v>
      </c>
    </row>
    <row r="71" spans="1:16">
      <c r="A71" t="s">
        <v>390</v>
      </c>
      <c r="B71" t="s">
        <v>391</v>
      </c>
      <c r="C71" t="s">
        <v>392</v>
      </c>
      <c r="D71" t="s">
        <v>53</v>
      </c>
      <c r="E71" t="s">
        <v>91</v>
      </c>
      <c r="F71">
        <v>9657</v>
      </c>
      <c r="G71" t="s">
        <v>47</v>
      </c>
      <c r="H71" t="s">
        <v>394</v>
      </c>
      <c r="I71" t="s">
        <v>395</v>
      </c>
      <c r="J71" s="1"/>
      <c r="K71" s="1">
        <v>45260</v>
      </c>
      <c r="L71">
        <v>25</v>
      </c>
      <c r="M71">
        <v>1</v>
      </c>
      <c r="N71">
        <v>4</v>
      </c>
      <c r="O71">
        <v>8.6999999999999993</v>
      </c>
      <c r="P71" t="s">
        <v>42</v>
      </c>
    </row>
    <row r="72" spans="1:16">
      <c r="A72" t="s">
        <v>396</v>
      </c>
      <c r="B72" t="s">
        <v>397</v>
      </c>
      <c r="C72" t="s">
        <v>398</v>
      </c>
      <c r="D72" t="s">
        <v>66</v>
      </c>
      <c r="E72" t="s">
        <v>45</v>
      </c>
      <c r="F72">
        <v>8743</v>
      </c>
      <c r="G72" t="s">
        <v>172</v>
      </c>
      <c r="H72" t="s">
        <v>80</v>
      </c>
      <c r="I72" t="s">
        <v>400</v>
      </c>
      <c r="J72" s="1"/>
      <c r="K72" s="1"/>
      <c r="M72">
        <v>0</v>
      </c>
      <c r="N72">
        <v>1</v>
      </c>
      <c r="O72">
        <v>33.4</v>
      </c>
      <c r="P72" t="s">
        <v>33</v>
      </c>
    </row>
    <row r="73" spans="1:16">
      <c r="A73" t="s">
        <v>401</v>
      </c>
      <c r="B73" t="s">
        <v>402</v>
      </c>
      <c r="C73" t="s">
        <v>403</v>
      </c>
      <c r="D73" t="s">
        <v>183</v>
      </c>
      <c r="E73" t="s">
        <v>177</v>
      </c>
      <c r="F73">
        <v>11000</v>
      </c>
      <c r="G73" t="s">
        <v>47</v>
      </c>
      <c r="H73" t="s">
        <v>105</v>
      </c>
      <c r="I73" t="s">
        <v>405</v>
      </c>
      <c r="J73" s="1"/>
      <c r="K73" s="1"/>
      <c r="M73">
        <v>0</v>
      </c>
      <c r="N73">
        <v>1</v>
      </c>
      <c r="O73">
        <v>27.8</v>
      </c>
      <c r="P73" t="s">
        <v>58</v>
      </c>
    </row>
    <row r="74" spans="1:16">
      <c r="A74" t="s">
        <v>406</v>
      </c>
      <c r="B74" t="s">
        <v>407</v>
      </c>
      <c r="C74" t="s">
        <v>18</v>
      </c>
      <c r="D74" t="s">
        <v>183</v>
      </c>
      <c r="E74" t="s">
        <v>28</v>
      </c>
      <c r="F74">
        <v>5728</v>
      </c>
      <c r="G74" t="s">
        <v>79</v>
      </c>
      <c r="H74" t="s">
        <v>409</v>
      </c>
      <c r="I74" t="s">
        <v>410</v>
      </c>
      <c r="J74" s="1">
        <v>45742</v>
      </c>
      <c r="K74" s="1"/>
      <c r="M74">
        <v>0</v>
      </c>
      <c r="N74">
        <v>1</v>
      </c>
      <c r="O74">
        <v>3.4</v>
      </c>
      <c r="P74" t="s">
        <v>58</v>
      </c>
    </row>
    <row r="75" spans="1:16">
      <c r="A75" t="s">
        <v>411</v>
      </c>
      <c r="B75" t="s">
        <v>412</v>
      </c>
      <c r="C75" t="s">
        <v>18</v>
      </c>
      <c r="D75" t="s">
        <v>37</v>
      </c>
      <c r="E75" t="s">
        <v>45</v>
      </c>
      <c r="F75">
        <v>73214</v>
      </c>
      <c r="G75" t="s">
        <v>172</v>
      </c>
      <c r="H75" t="s">
        <v>93</v>
      </c>
      <c r="I75" t="s">
        <v>414</v>
      </c>
      <c r="J75" s="1">
        <v>45371</v>
      </c>
      <c r="K75" s="1"/>
      <c r="M75">
        <v>0</v>
      </c>
      <c r="N75">
        <v>1</v>
      </c>
      <c r="P75" t="s">
        <v>33</v>
      </c>
    </row>
    <row r="76" spans="1:16">
      <c r="A76" t="s">
        <v>415</v>
      </c>
      <c r="B76" t="s">
        <v>416</v>
      </c>
      <c r="C76" t="s">
        <v>417</v>
      </c>
      <c r="D76" t="s">
        <v>19</v>
      </c>
      <c r="E76" t="s">
        <v>28</v>
      </c>
      <c r="F76">
        <v>8451</v>
      </c>
      <c r="G76" t="s">
        <v>39</v>
      </c>
      <c r="H76" t="s">
        <v>105</v>
      </c>
      <c r="I76" t="s">
        <v>419</v>
      </c>
      <c r="J76" s="1">
        <v>45173</v>
      </c>
      <c r="K76" s="1"/>
      <c r="M76">
        <v>0</v>
      </c>
      <c r="N76">
        <v>1</v>
      </c>
      <c r="O76">
        <v>3.3</v>
      </c>
      <c r="P76" t="s">
        <v>58</v>
      </c>
    </row>
    <row r="77" spans="1:16">
      <c r="A77" t="s">
        <v>420</v>
      </c>
      <c r="B77" t="s">
        <v>421</v>
      </c>
      <c r="C77" t="s">
        <v>18</v>
      </c>
      <c r="D77" t="s">
        <v>66</v>
      </c>
      <c r="E77" t="s">
        <v>115</v>
      </c>
      <c r="F77">
        <v>23350</v>
      </c>
      <c r="G77" t="s">
        <v>172</v>
      </c>
      <c r="H77" t="s">
        <v>127</v>
      </c>
      <c r="I77" t="s">
        <v>423</v>
      </c>
      <c r="J77" s="1">
        <v>45268</v>
      </c>
      <c r="K77" s="1">
        <v>45308</v>
      </c>
      <c r="L77">
        <v>155</v>
      </c>
      <c r="M77">
        <v>0</v>
      </c>
      <c r="N77">
        <v>1</v>
      </c>
      <c r="O77">
        <v>12.1</v>
      </c>
      <c r="P77" t="s">
        <v>25</v>
      </c>
    </row>
    <row r="78" spans="1:16">
      <c r="A78" t="s">
        <v>424</v>
      </c>
      <c r="B78" t="s">
        <v>425</v>
      </c>
      <c r="C78" t="s">
        <v>426</v>
      </c>
      <c r="D78" t="s">
        <v>53</v>
      </c>
      <c r="E78" t="s">
        <v>91</v>
      </c>
      <c r="F78">
        <v>22827</v>
      </c>
      <c r="G78" t="s">
        <v>161</v>
      </c>
      <c r="H78" t="s">
        <v>93</v>
      </c>
      <c r="I78" t="s">
        <v>428</v>
      </c>
      <c r="J78" s="1">
        <v>45034</v>
      </c>
      <c r="K78" s="1">
        <v>45077</v>
      </c>
      <c r="L78">
        <v>60</v>
      </c>
      <c r="M78">
        <v>0</v>
      </c>
      <c r="N78">
        <v>1</v>
      </c>
      <c r="O78">
        <v>34.700000000000003</v>
      </c>
      <c r="P78" t="s">
        <v>25</v>
      </c>
    </row>
    <row r="79" spans="1:16">
      <c r="A79" t="s">
        <v>429</v>
      </c>
      <c r="B79" t="s">
        <v>430</v>
      </c>
      <c r="C79" t="s">
        <v>18</v>
      </c>
      <c r="D79" t="s">
        <v>183</v>
      </c>
      <c r="E79" t="s">
        <v>115</v>
      </c>
      <c r="F79">
        <v>3773</v>
      </c>
      <c r="G79" t="s">
        <v>30</v>
      </c>
      <c r="H79" t="s">
        <v>432</v>
      </c>
      <c r="I79" t="s">
        <v>433</v>
      </c>
      <c r="J79" s="1">
        <v>45509</v>
      </c>
      <c r="K79" s="1">
        <v>45452</v>
      </c>
      <c r="L79">
        <v>76</v>
      </c>
      <c r="M79">
        <v>0</v>
      </c>
      <c r="N79">
        <v>1</v>
      </c>
      <c r="O79">
        <v>1.9</v>
      </c>
      <c r="P79" t="s">
        <v>33</v>
      </c>
    </row>
    <row r="80" spans="1:16">
      <c r="A80" t="s">
        <v>434</v>
      </c>
      <c r="B80" t="s">
        <v>435</v>
      </c>
      <c r="C80" t="s">
        <v>436</v>
      </c>
      <c r="D80" t="s">
        <v>53</v>
      </c>
      <c r="E80" t="s">
        <v>28</v>
      </c>
      <c r="F80">
        <v>31403</v>
      </c>
      <c r="G80" t="s">
        <v>151</v>
      </c>
      <c r="H80" t="s">
        <v>258</v>
      </c>
      <c r="I80" t="s">
        <v>438</v>
      </c>
      <c r="J80" s="1">
        <v>44997</v>
      </c>
      <c r="K80" s="1"/>
      <c r="M80">
        <v>0</v>
      </c>
      <c r="N80">
        <v>1</v>
      </c>
      <c r="O80">
        <v>12.3</v>
      </c>
      <c r="P80" t="s">
        <v>100</v>
      </c>
    </row>
    <row r="81" spans="1:16">
      <c r="A81" t="s">
        <v>439</v>
      </c>
      <c r="B81" t="s">
        <v>440</v>
      </c>
      <c r="C81" t="s">
        <v>441</v>
      </c>
      <c r="D81" t="s">
        <v>183</v>
      </c>
      <c r="E81" t="s">
        <v>91</v>
      </c>
      <c r="F81">
        <v>6144</v>
      </c>
      <c r="G81" t="s">
        <v>39</v>
      </c>
      <c r="H81" t="s">
        <v>232</v>
      </c>
      <c r="I81" t="s">
        <v>443</v>
      </c>
      <c r="J81" s="1">
        <v>45184</v>
      </c>
      <c r="K81" s="1">
        <v>45147</v>
      </c>
      <c r="L81">
        <v>56</v>
      </c>
      <c r="M81">
        <v>0</v>
      </c>
      <c r="N81">
        <v>1</v>
      </c>
      <c r="O81">
        <v>14.7</v>
      </c>
      <c r="P81" t="s">
        <v>58</v>
      </c>
    </row>
    <row r="82" spans="1:16">
      <c r="A82" t="s">
        <v>444</v>
      </c>
      <c r="B82" t="s">
        <v>445</v>
      </c>
      <c r="C82" t="s">
        <v>344</v>
      </c>
      <c r="D82" t="s">
        <v>37</v>
      </c>
      <c r="E82" t="s">
        <v>177</v>
      </c>
      <c r="F82">
        <v>130625</v>
      </c>
      <c r="G82" t="s">
        <v>161</v>
      </c>
      <c r="H82" t="s">
        <v>133</v>
      </c>
      <c r="I82" t="s">
        <v>447</v>
      </c>
      <c r="J82" s="1">
        <v>45270</v>
      </c>
      <c r="K82" s="1"/>
      <c r="M82">
        <v>0</v>
      </c>
      <c r="N82">
        <v>1</v>
      </c>
      <c r="P82" t="s">
        <v>33</v>
      </c>
    </row>
    <row r="83" spans="1:16">
      <c r="A83" t="s">
        <v>448</v>
      </c>
      <c r="B83" t="s">
        <v>449</v>
      </c>
      <c r="C83" t="s">
        <v>450</v>
      </c>
      <c r="D83" t="s">
        <v>53</v>
      </c>
      <c r="E83" t="s">
        <v>91</v>
      </c>
      <c r="F83">
        <v>42136</v>
      </c>
      <c r="G83" t="s">
        <v>30</v>
      </c>
      <c r="H83" t="s">
        <v>409</v>
      </c>
      <c r="I83" t="s">
        <v>452</v>
      </c>
      <c r="J83" s="1">
        <v>45478</v>
      </c>
      <c r="K83" s="1">
        <v>45562</v>
      </c>
      <c r="L83">
        <v>198</v>
      </c>
      <c r="M83">
        <v>0</v>
      </c>
      <c r="N83">
        <v>1</v>
      </c>
      <c r="O83">
        <v>33.299999999999997</v>
      </c>
      <c r="P83" t="s">
        <v>100</v>
      </c>
    </row>
    <row r="84" spans="1:16">
      <c r="A84" t="s">
        <v>453</v>
      </c>
      <c r="B84" t="s">
        <v>454</v>
      </c>
      <c r="C84" t="s">
        <v>455</v>
      </c>
      <c r="D84" t="s">
        <v>66</v>
      </c>
      <c r="E84" t="s">
        <v>28</v>
      </c>
      <c r="F84">
        <v>15000</v>
      </c>
      <c r="G84" t="s">
        <v>79</v>
      </c>
      <c r="H84" t="s">
        <v>62</v>
      </c>
      <c r="I84" t="s">
        <v>457</v>
      </c>
      <c r="J84" s="1"/>
      <c r="K84" s="1"/>
      <c r="M84">
        <v>0</v>
      </c>
      <c r="N84">
        <v>1</v>
      </c>
      <c r="O84">
        <v>14.4</v>
      </c>
      <c r="P84" t="s">
        <v>100</v>
      </c>
    </row>
    <row r="85" spans="1:16">
      <c r="A85" t="s">
        <v>458</v>
      </c>
      <c r="B85" t="s">
        <v>459</v>
      </c>
      <c r="C85" t="s">
        <v>84</v>
      </c>
      <c r="D85" t="s">
        <v>53</v>
      </c>
      <c r="E85" t="s">
        <v>177</v>
      </c>
      <c r="F85">
        <v>43342</v>
      </c>
      <c r="G85" t="s">
        <v>161</v>
      </c>
      <c r="H85" t="s">
        <v>156</v>
      </c>
      <c r="I85" t="s">
        <v>461</v>
      </c>
      <c r="J85" s="1">
        <v>45575</v>
      </c>
      <c r="K85" s="1"/>
      <c r="M85">
        <v>0</v>
      </c>
      <c r="N85">
        <v>1</v>
      </c>
      <c r="P85" t="s">
        <v>25</v>
      </c>
    </row>
    <row r="86" spans="1:16">
      <c r="A86" t="s">
        <v>462</v>
      </c>
      <c r="B86" t="s">
        <v>463</v>
      </c>
      <c r="C86" t="s">
        <v>464</v>
      </c>
      <c r="D86" t="s">
        <v>53</v>
      </c>
      <c r="E86" t="s">
        <v>54</v>
      </c>
      <c r="F86">
        <v>34284</v>
      </c>
      <c r="G86" t="s">
        <v>30</v>
      </c>
      <c r="H86" t="s">
        <v>274</v>
      </c>
      <c r="I86" t="s">
        <v>466</v>
      </c>
      <c r="J86" s="1">
        <v>45187</v>
      </c>
      <c r="K86" s="1"/>
      <c r="M86">
        <v>0</v>
      </c>
      <c r="N86">
        <v>1</v>
      </c>
      <c r="O86">
        <v>24.9</v>
      </c>
      <c r="P86" t="s">
        <v>58</v>
      </c>
    </row>
    <row r="87" spans="1:16">
      <c r="A87" t="s">
        <v>467</v>
      </c>
      <c r="B87" t="s">
        <v>468</v>
      </c>
      <c r="C87" t="s">
        <v>469</v>
      </c>
      <c r="D87" t="s">
        <v>53</v>
      </c>
      <c r="E87" t="s">
        <v>45</v>
      </c>
      <c r="F87">
        <v>28817</v>
      </c>
      <c r="G87" t="s">
        <v>39</v>
      </c>
      <c r="H87" t="s">
        <v>68</v>
      </c>
      <c r="I87" t="s">
        <v>471</v>
      </c>
      <c r="J87" s="1">
        <v>45210</v>
      </c>
      <c r="K87" s="1"/>
      <c r="M87">
        <v>0</v>
      </c>
      <c r="N87">
        <v>1</v>
      </c>
      <c r="O87">
        <v>18.5</v>
      </c>
      <c r="P87" t="s">
        <v>42</v>
      </c>
    </row>
    <row r="88" spans="1:16">
      <c r="A88" t="s">
        <v>472</v>
      </c>
      <c r="B88" t="s">
        <v>473</v>
      </c>
      <c r="C88" t="s">
        <v>474</v>
      </c>
      <c r="D88" t="s">
        <v>37</v>
      </c>
      <c r="E88" t="s">
        <v>91</v>
      </c>
      <c r="F88">
        <v>80940</v>
      </c>
      <c r="G88" t="s">
        <v>22</v>
      </c>
      <c r="H88" t="s">
        <v>98</v>
      </c>
      <c r="I88" t="s">
        <v>476</v>
      </c>
      <c r="J88" s="1">
        <v>45234</v>
      </c>
      <c r="K88" s="1">
        <v>45265</v>
      </c>
      <c r="L88">
        <v>67</v>
      </c>
      <c r="M88">
        <v>1</v>
      </c>
      <c r="N88">
        <v>1</v>
      </c>
      <c r="O88">
        <v>4.0999999999999996</v>
      </c>
      <c r="P88" t="s">
        <v>100</v>
      </c>
    </row>
    <row r="89" spans="1:16">
      <c r="A89" t="s">
        <v>477</v>
      </c>
      <c r="B89" t="s">
        <v>478</v>
      </c>
      <c r="C89" t="s">
        <v>479</v>
      </c>
      <c r="D89" t="s">
        <v>183</v>
      </c>
      <c r="E89" t="s">
        <v>177</v>
      </c>
      <c r="F89">
        <v>4832</v>
      </c>
      <c r="G89" t="s">
        <v>172</v>
      </c>
      <c r="H89" t="s">
        <v>374</v>
      </c>
      <c r="I89" t="s">
        <v>481</v>
      </c>
      <c r="J89" s="1">
        <v>44747</v>
      </c>
      <c r="K89" s="1"/>
      <c r="M89">
        <v>0</v>
      </c>
      <c r="N89">
        <v>1</v>
      </c>
      <c r="O89">
        <v>15.6</v>
      </c>
      <c r="P89" t="s">
        <v>58</v>
      </c>
    </row>
    <row r="90" spans="1:16">
      <c r="A90" t="s">
        <v>482</v>
      </c>
      <c r="B90" t="s">
        <v>483</v>
      </c>
      <c r="C90" t="s">
        <v>484</v>
      </c>
      <c r="D90" t="s">
        <v>19</v>
      </c>
      <c r="E90" t="s">
        <v>115</v>
      </c>
      <c r="F90">
        <v>7502</v>
      </c>
      <c r="G90" t="s">
        <v>56</v>
      </c>
      <c r="H90" t="s">
        <v>86</v>
      </c>
      <c r="I90" t="s">
        <v>486</v>
      </c>
      <c r="J90" s="1">
        <v>44821</v>
      </c>
      <c r="K90" s="1">
        <v>44920</v>
      </c>
      <c r="L90">
        <v>139</v>
      </c>
      <c r="M90">
        <v>0</v>
      </c>
      <c r="N90">
        <v>1</v>
      </c>
      <c r="O90">
        <v>26.7</v>
      </c>
      <c r="P90" t="s">
        <v>58</v>
      </c>
    </row>
    <row r="91" spans="1:16">
      <c r="A91" t="s">
        <v>487</v>
      </c>
      <c r="B91" t="s">
        <v>488</v>
      </c>
      <c r="C91" t="s">
        <v>489</v>
      </c>
      <c r="D91" t="s">
        <v>53</v>
      </c>
      <c r="E91" t="s">
        <v>91</v>
      </c>
      <c r="F91">
        <v>20000</v>
      </c>
      <c r="G91" t="s">
        <v>161</v>
      </c>
      <c r="H91" t="s">
        <v>117</v>
      </c>
      <c r="I91" t="s">
        <v>491</v>
      </c>
      <c r="J91" s="1">
        <v>45688</v>
      </c>
      <c r="K91" s="1">
        <v>45783</v>
      </c>
      <c r="L91">
        <v>182</v>
      </c>
      <c r="M91">
        <v>0</v>
      </c>
      <c r="N91">
        <v>1</v>
      </c>
      <c r="O91">
        <v>18.3</v>
      </c>
      <c r="P91" t="s">
        <v>58</v>
      </c>
    </row>
    <row r="92" spans="1:16">
      <c r="A92" t="s">
        <v>492</v>
      </c>
      <c r="B92" t="s">
        <v>493</v>
      </c>
      <c r="C92" t="s">
        <v>494</v>
      </c>
      <c r="D92" t="s">
        <v>37</v>
      </c>
      <c r="E92" t="s">
        <v>177</v>
      </c>
      <c r="F92">
        <v>141762</v>
      </c>
      <c r="G92" t="s">
        <v>172</v>
      </c>
      <c r="H92" t="s">
        <v>195</v>
      </c>
      <c r="I92" t="s">
        <v>496</v>
      </c>
      <c r="J92" s="1">
        <v>45030</v>
      </c>
      <c r="K92" s="1"/>
      <c r="M92">
        <v>0</v>
      </c>
      <c r="N92">
        <v>1</v>
      </c>
      <c r="O92">
        <v>0.1</v>
      </c>
      <c r="P92" t="s">
        <v>58</v>
      </c>
    </row>
    <row r="93" spans="1:16">
      <c r="A93" t="s">
        <v>497</v>
      </c>
      <c r="B93" t="s">
        <v>498</v>
      </c>
      <c r="C93" t="s">
        <v>499</v>
      </c>
      <c r="D93" t="s">
        <v>19</v>
      </c>
      <c r="E93" t="s">
        <v>115</v>
      </c>
      <c r="F93">
        <v>2000</v>
      </c>
      <c r="G93" t="s">
        <v>22</v>
      </c>
      <c r="H93" t="s">
        <v>501</v>
      </c>
      <c r="I93" t="s">
        <v>502</v>
      </c>
      <c r="J93" s="1">
        <v>45664</v>
      </c>
      <c r="K93" s="1">
        <v>45681</v>
      </c>
      <c r="L93">
        <v>71</v>
      </c>
      <c r="M93">
        <v>0</v>
      </c>
      <c r="N93">
        <v>1</v>
      </c>
      <c r="O93">
        <v>23.7</v>
      </c>
      <c r="P93" t="s">
        <v>42</v>
      </c>
    </row>
    <row r="94" spans="1:16">
      <c r="A94" t="s">
        <v>503</v>
      </c>
      <c r="B94" t="s">
        <v>250</v>
      </c>
      <c r="C94" t="s">
        <v>504</v>
      </c>
      <c r="D94" t="s">
        <v>19</v>
      </c>
      <c r="E94" t="s">
        <v>28</v>
      </c>
      <c r="F94">
        <v>5901</v>
      </c>
      <c r="G94" t="s">
        <v>47</v>
      </c>
      <c r="H94" t="s">
        <v>506</v>
      </c>
      <c r="I94" t="s">
        <v>461</v>
      </c>
      <c r="J94" s="1">
        <v>45436</v>
      </c>
      <c r="K94" s="1"/>
      <c r="M94">
        <v>0</v>
      </c>
      <c r="N94">
        <v>1</v>
      </c>
      <c r="P94" t="s">
        <v>25</v>
      </c>
    </row>
    <row r="95" spans="1:16">
      <c r="A95" t="s">
        <v>507</v>
      </c>
      <c r="B95" t="s">
        <v>508</v>
      </c>
      <c r="C95" t="s">
        <v>509</v>
      </c>
      <c r="D95" t="s">
        <v>66</v>
      </c>
      <c r="E95" t="s">
        <v>45</v>
      </c>
      <c r="F95">
        <v>7951</v>
      </c>
      <c r="G95" t="s">
        <v>30</v>
      </c>
      <c r="H95" t="s">
        <v>93</v>
      </c>
      <c r="I95" t="s">
        <v>511</v>
      </c>
      <c r="J95" s="1">
        <v>44900</v>
      </c>
      <c r="K95" s="1"/>
      <c r="M95">
        <v>0</v>
      </c>
      <c r="N95">
        <v>1</v>
      </c>
      <c r="O95">
        <v>28.8</v>
      </c>
      <c r="P95" t="s">
        <v>42</v>
      </c>
    </row>
    <row r="96" spans="1:16">
      <c r="A96" t="s">
        <v>512</v>
      </c>
      <c r="B96" t="s">
        <v>513</v>
      </c>
      <c r="C96" t="s">
        <v>514</v>
      </c>
      <c r="D96" t="s">
        <v>66</v>
      </c>
      <c r="E96" t="s">
        <v>54</v>
      </c>
      <c r="F96">
        <v>17518</v>
      </c>
      <c r="G96" t="s">
        <v>47</v>
      </c>
      <c r="H96" t="s">
        <v>156</v>
      </c>
      <c r="I96" t="s">
        <v>516</v>
      </c>
      <c r="J96" s="1">
        <v>45594</v>
      </c>
      <c r="K96" s="1"/>
      <c r="M96">
        <v>0</v>
      </c>
      <c r="N96">
        <v>1</v>
      </c>
      <c r="O96">
        <v>4.0999999999999996</v>
      </c>
      <c r="P96" t="s">
        <v>33</v>
      </c>
    </row>
    <row r="97" spans="1:16">
      <c r="A97" t="s">
        <v>517</v>
      </c>
      <c r="B97" t="s">
        <v>518</v>
      </c>
      <c r="C97" t="s">
        <v>519</v>
      </c>
      <c r="D97" t="s">
        <v>19</v>
      </c>
      <c r="E97" t="s">
        <v>91</v>
      </c>
      <c r="F97">
        <v>3028</v>
      </c>
      <c r="G97" t="s">
        <v>79</v>
      </c>
      <c r="H97" t="s">
        <v>521</v>
      </c>
      <c r="I97" t="s">
        <v>522</v>
      </c>
      <c r="J97" s="1">
        <v>44729</v>
      </c>
      <c r="K97" s="1">
        <v>44641</v>
      </c>
      <c r="L97">
        <v>60</v>
      </c>
      <c r="M97">
        <v>1</v>
      </c>
      <c r="N97">
        <v>2</v>
      </c>
      <c r="O97">
        <v>24.6</v>
      </c>
      <c r="P97" t="s">
        <v>33</v>
      </c>
    </row>
    <row r="98" spans="1:16">
      <c r="A98" t="s">
        <v>523</v>
      </c>
      <c r="B98" t="s">
        <v>524</v>
      </c>
      <c r="C98" t="s">
        <v>525</v>
      </c>
      <c r="D98" t="s">
        <v>66</v>
      </c>
      <c r="E98" t="s">
        <v>91</v>
      </c>
      <c r="F98">
        <v>19000</v>
      </c>
      <c r="G98" t="s">
        <v>172</v>
      </c>
      <c r="H98" t="s">
        <v>527</v>
      </c>
      <c r="I98" t="s">
        <v>486</v>
      </c>
      <c r="J98" s="1">
        <v>44815</v>
      </c>
      <c r="K98" s="1">
        <v>44881</v>
      </c>
      <c r="L98">
        <v>100</v>
      </c>
      <c r="M98">
        <v>0</v>
      </c>
      <c r="N98">
        <v>1</v>
      </c>
      <c r="P98" t="s">
        <v>25</v>
      </c>
    </row>
    <row r="99" spans="1:16">
      <c r="A99" t="s">
        <v>528</v>
      </c>
      <c r="B99" t="s">
        <v>529</v>
      </c>
      <c r="C99" t="s">
        <v>450</v>
      </c>
      <c r="D99" t="s">
        <v>66</v>
      </c>
      <c r="E99" t="s">
        <v>115</v>
      </c>
      <c r="F99">
        <v>8347</v>
      </c>
      <c r="G99" t="s">
        <v>79</v>
      </c>
      <c r="H99" t="s">
        <v>237</v>
      </c>
      <c r="I99" t="s">
        <v>531</v>
      </c>
      <c r="J99" s="1"/>
      <c r="K99" s="1">
        <v>45261</v>
      </c>
      <c r="L99">
        <v>24</v>
      </c>
      <c r="M99">
        <v>0</v>
      </c>
      <c r="N99">
        <v>1</v>
      </c>
      <c r="O99">
        <v>28.7</v>
      </c>
      <c r="P99" t="s">
        <v>42</v>
      </c>
    </row>
    <row r="100" spans="1:16">
      <c r="A100" t="s">
        <v>532</v>
      </c>
      <c r="B100" t="s">
        <v>533</v>
      </c>
      <c r="C100" t="s">
        <v>534</v>
      </c>
      <c r="D100" t="s">
        <v>183</v>
      </c>
      <c r="E100" t="s">
        <v>28</v>
      </c>
      <c r="F100">
        <v>4041</v>
      </c>
      <c r="G100" t="s">
        <v>39</v>
      </c>
      <c r="H100" t="s">
        <v>268</v>
      </c>
      <c r="I100" t="s">
        <v>536</v>
      </c>
      <c r="J100" s="1">
        <v>44918</v>
      </c>
      <c r="K100" s="1"/>
      <c r="M100">
        <v>0</v>
      </c>
      <c r="N100">
        <v>1</v>
      </c>
      <c r="P100" t="s">
        <v>100</v>
      </c>
    </row>
    <row r="101" spans="1:16">
      <c r="A101" t="s">
        <v>537</v>
      </c>
      <c r="B101" t="s">
        <v>538</v>
      </c>
      <c r="C101" t="s">
        <v>103</v>
      </c>
      <c r="D101" t="s">
        <v>37</v>
      </c>
      <c r="E101" t="s">
        <v>54</v>
      </c>
      <c r="F101">
        <v>75010</v>
      </c>
      <c r="G101" t="s">
        <v>30</v>
      </c>
      <c r="H101" t="s">
        <v>237</v>
      </c>
      <c r="I101" t="s">
        <v>540</v>
      </c>
      <c r="J101" s="1">
        <v>45526</v>
      </c>
      <c r="K101" s="1"/>
      <c r="M101">
        <v>0</v>
      </c>
      <c r="N101">
        <v>1</v>
      </c>
      <c r="O101">
        <v>27.5</v>
      </c>
      <c r="P101" t="s">
        <v>25</v>
      </c>
    </row>
    <row r="102" spans="1:16">
      <c r="A102" t="s">
        <v>541</v>
      </c>
      <c r="B102" t="s">
        <v>542</v>
      </c>
      <c r="C102" t="s">
        <v>543</v>
      </c>
      <c r="D102" t="s">
        <v>183</v>
      </c>
      <c r="E102" t="s">
        <v>28</v>
      </c>
      <c r="F102">
        <v>2728</v>
      </c>
      <c r="G102" t="s">
        <v>151</v>
      </c>
      <c r="H102" t="s">
        <v>545</v>
      </c>
      <c r="I102" t="s">
        <v>546</v>
      </c>
      <c r="J102" s="1">
        <v>44913</v>
      </c>
      <c r="K102" s="1"/>
      <c r="M102">
        <v>0</v>
      </c>
      <c r="N102">
        <v>1</v>
      </c>
      <c r="O102">
        <v>12.7</v>
      </c>
      <c r="P102" t="s">
        <v>100</v>
      </c>
    </row>
    <row r="103" spans="1:16">
      <c r="A103" t="s">
        <v>547</v>
      </c>
      <c r="B103" t="s">
        <v>548</v>
      </c>
      <c r="C103" t="s">
        <v>549</v>
      </c>
      <c r="D103" t="s">
        <v>183</v>
      </c>
      <c r="E103" t="s">
        <v>20</v>
      </c>
      <c r="F103">
        <v>2591</v>
      </c>
      <c r="G103" t="s">
        <v>151</v>
      </c>
      <c r="H103" t="s">
        <v>73</v>
      </c>
      <c r="I103" t="s">
        <v>551</v>
      </c>
      <c r="J103" s="1">
        <v>45775</v>
      </c>
      <c r="K103" s="1"/>
      <c r="M103">
        <v>0</v>
      </c>
      <c r="N103">
        <v>1</v>
      </c>
      <c r="O103">
        <v>2.6</v>
      </c>
      <c r="P103" t="s">
        <v>33</v>
      </c>
    </row>
    <row r="104" spans="1:16">
      <c r="A104" t="s">
        <v>552</v>
      </c>
      <c r="B104" t="s">
        <v>553</v>
      </c>
      <c r="C104" t="s">
        <v>18</v>
      </c>
      <c r="D104" t="s">
        <v>66</v>
      </c>
      <c r="E104" t="s">
        <v>177</v>
      </c>
      <c r="F104">
        <v>7393</v>
      </c>
      <c r="G104" t="s">
        <v>79</v>
      </c>
      <c r="H104" t="s">
        <v>237</v>
      </c>
      <c r="I104" t="s">
        <v>118</v>
      </c>
      <c r="J104" s="1">
        <v>45576</v>
      </c>
      <c r="K104" s="1"/>
      <c r="M104">
        <v>0</v>
      </c>
      <c r="N104">
        <v>1</v>
      </c>
      <c r="O104">
        <v>15.7</v>
      </c>
      <c r="P104" t="s">
        <v>42</v>
      </c>
    </row>
    <row r="105" spans="1:16">
      <c r="A105" t="s">
        <v>555</v>
      </c>
      <c r="B105" t="s">
        <v>556</v>
      </c>
      <c r="C105" t="s">
        <v>557</v>
      </c>
      <c r="D105" t="s">
        <v>183</v>
      </c>
      <c r="E105" t="s">
        <v>115</v>
      </c>
      <c r="F105">
        <v>7411</v>
      </c>
      <c r="G105" t="s">
        <v>56</v>
      </c>
      <c r="H105" t="s">
        <v>232</v>
      </c>
      <c r="I105" t="s">
        <v>559</v>
      </c>
      <c r="J105" s="1">
        <v>45705</v>
      </c>
      <c r="K105" s="1">
        <v>45691</v>
      </c>
      <c r="L105">
        <v>155</v>
      </c>
      <c r="M105">
        <v>0</v>
      </c>
      <c r="N105">
        <v>1</v>
      </c>
      <c r="O105">
        <v>15.1</v>
      </c>
      <c r="P105" t="s">
        <v>42</v>
      </c>
    </row>
    <row r="106" spans="1:16">
      <c r="A106" t="s">
        <v>560</v>
      </c>
      <c r="B106" t="s">
        <v>561</v>
      </c>
      <c r="C106" t="s">
        <v>562</v>
      </c>
      <c r="D106" t="s">
        <v>19</v>
      </c>
      <c r="E106" t="s">
        <v>91</v>
      </c>
      <c r="F106">
        <v>7028</v>
      </c>
      <c r="G106" t="s">
        <v>172</v>
      </c>
      <c r="H106" t="s">
        <v>80</v>
      </c>
      <c r="I106" t="s">
        <v>564</v>
      </c>
      <c r="J106" s="1">
        <v>44754</v>
      </c>
      <c r="K106" s="1">
        <v>44787</v>
      </c>
      <c r="L106">
        <v>108</v>
      </c>
      <c r="M106">
        <v>0</v>
      </c>
      <c r="N106">
        <v>1</v>
      </c>
      <c r="O106">
        <v>24.1</v>
      </c>
      <c r="P106" t="s">
        <v>42</v>
      </c>
    </row>
    <row r="107" spans="1:16">
      <c r="A107" t="s">
        <v>565</v>
      </c>
      <c r="B107" t="s">
        <v>566</v>
      </c>
      <c r="C107" t="s">
        <v>567</v>
      </c>
      <c r="D107" t="s">
        <v>19</v>
      </c>
      <c r="E107" t="s">
        <v>115</v>
      </c>
      <c r="F107">
        <v>3839</v>
      </c>
      <c r="G107" t="s">
        <v>161</v>
      </c>
      <c r="H107" t="s">
        <v>62</v>
      </c>
      <c r="I107" t="s">
        <v>569</v>
      </c>
      <c r="J107" s="1">
        <v>44677</v>
      </c>
      <c r="K107" s="1">
        <v>44614</v>
      </c>
      <c r="L107">
        <v>34</v>
      </c>
      <c r="M107">
        <v>0</v>
      </c>
      <c r="N107">
        <v>1</v>
      </c>
      <c r="O107">
        <v>25.8</v>
      </c>
      <c r="P107" t="s">
        <v>25</v>
      </c>
    </row>
    <row r="108" spans="1:16">
      <c r="A108" t="s">
        <v>570</v>
      </c>
      <c r="B108" t="s">
        <v>571</v>
      </c>
      <c r="C108" t="s">
        <v>18</v>
      </c>
      <c r="D108" t="s">
        <v>183</v>
      </c>
      <c r="E108" t="s">
        <v>91</v>
      </c>
      <c r="F108">
        <v>8122</v>
      </c>
      <c r="G108" t="s">
        <v>151</v>
      </c>
      <c r="H108" t="s">
        <v>68</v>
      </c>
      <c r="I108" t="s">
        <v>573</v>
      </c>
      <c r="J108" s="1">
        <v>44980</v>
      </c>
      <c r="K108" s="1">
        <v>45004</v>
      </c>
      <c r="L108">
        <v>72</v>
      </c>
      <c r="M108">
        <v>1</v>
      </c>
      <c r="N108">
        <v>2</v>
      </c>
      <c r="O108">
        <v>6.1</v>
      </c>
      <c r="P108" t="s">
        <v>58</v>
      </c>
    </row>
    <row r="109" spans="1:16">
      <c r="A109" t="s">
        <v>574</v>
      </c>
      <c r="B109" t="s">
        <v>575</v>
      </c>
      <c r="C109" t="s">
        <v>18</v>
      </c>
      <c r="D109" t="s">
        <v>183</v>
      </c>
      <c r="E109" t="s">
        <v>28</v>
      </c>
      <c r="F109">
        <v>9801</v>
      </c>
      <c r="G109" t="s">
        <v>22</v>
      </c>
      <c r="H109" t="s">
        <v>133</v>
      </c>
      <c r="I109" t="s">
        <v>63</v>
      </c>
      <c r="J109" s="1">
        <v>44928</v>
      </c>
      <c r="K109" s="1"/>
      <c r="M109">
        <v>0</v>
      </c>
      <c r="N109">
        <v>1</v>
      </c>
      <c r="O109">
        <v>29.3</v>
      </c>
      <c r="P109" t="s">
        <v>25</v>
      </c>
    </row>
    <row r="110" spans="1:16">
      <c r="A110" t="s">
        <v>577</v>
      </c>
      <c r="B110" t="s">
        <v>578</v>
      </c>
      <c r="C110" t="s">
        <v>18</v>
      </c>
      <c r="D110" t="s">
        <v>183</v>
      </c>
      <c r="E110" t="s">
        <v>115</v>
      </c>
      <c r="F110">
        <v>11362</v>
      </c>
      <c r="G110" t="s">
        <v>151</v>
      </c>
      <c r="H110" t="s">
        <v>73</v>
      </c>
      <c r="I110" t="s">
        <v>580</v>
      </c>
      <c r="J110" s="1">
        <v>45091</v>
      </c>
      <c r="K110" s="1">
        <v>44954</v>
      </c>
      <c r="L110">
        <v>23</v>
      </c>
      <c r="M110">
        <v>0</v>
      </c>
      <c r="N110">
        <v>1</v>
      </c>
      <c r="O110">
        <v>3.3</v>
      </c>
      <c r="P110" t="s">
        <v>42</v>
      </c>
    </row>
    <row r="111" spans="1:16">
      <c r="A111" t="s">
        <v>581</v>
      </c>
      <c r="B111" t="s">
        <v>582</v>
      </c>
      <c r="C111" t="s">
        <v>18</v>
      </c>
      <c r="D111" t="s">
        <v>19</v>
      </c>
      <c r="E111" t="s">
        <v>28</v>
      </c>
      <c r="F111">
        <v>7972</v>
      </c>
      <c r="G111" t="s">
        <v>151</v>
      </c>
      <c r="H111" t="s">
        <v>258</v>
      </c>
      <c r="I111" t="s">
        <v>584</v>
      </c>
      <c r="J111" s="1">
        <v>45068</v>
      </c>
      <c r="K111" s="1"/>
      <c r="M111">
        <v>0</v>
      </c>
      <c r="N111">
        <v>1</v>
      </c>
      <c r="O111">
        <v>27.2</v>
      </c>
      <c r="P111" t="s">
        <v>58</v>
      </c>
    </row>
    <row r="112" spans="1:16">
      <c r="A112" t="s">
        <v>585</v>
      </c>
      <c r="B112" t="s">
        <v>586</v>
      </c>
      <c r="C112" t="s">
        <v>18</v>
      </c>
      <c r="D112" t="s">
        <v>53</v>
      </c>
      <c r="E112" t="s">
        <v>177</v>
      </c>
      <c r="F112">
        <v>42740</v>
      </c>
      <c r="G112" t="s">
        <v>47</v>
      </c>
      <c r="H112" t="s">
        <v>31</v>
      </c>
      <c r="I112" t="s">
        <v>588</v>
      </c>
      <c r="J112" s="1">
        <v>44952</v>
      </c>
      <c r="K112" s="1"/>
      <c r="M112">
        <v>0</v>
      </c>
      <c r="N112">
        <v>1</v>
      </c>
      <c r="O112">
        <v>15.5</v>
      </c>
      <c r="P112" t="s">
        <v>33</v>
      </c>
    </row>
    <row r="113" spans="1:16">
      <c r="A113" t="s">
        <v>589</v>
      </c>
      <c r="B113" t="s">
        <v>590</v>
      </c>
      <c r="C113" t="s">
        <v>591</v>
      </c>
      <c r="D113" t="s">
        <v>183</v>
      </c>
      <c r="E113" t="s">
        <v>91</v>
      </c>
      <c r="F113">
        <v>10000</v>
      </c>
      <c r="G113" t="s">
        <v>161</v>
      </c>
      <c r="H113" t="s">
        <v>593</v>
      </c>
      <c r="I113" t="s">
        <v>594</v>
      </c>
      <c r="J113" s="1">
        <v>45433</v>
      </c>
      <c r="K113" s="1">
        <v>45476</v>
      </c>
      <c r="L113">
        <v>198</v>
      </c>
      <c r="M113">
        <v>0</v>
      </c>
      <c r="N113">
        <v>1</v>
      </c>
      <c r="O113">
        <v>25.8</v>
      </c>
      <c r="P113" t="s">
        <v>42</v>
      </c>
    </row>
    <row r="114" spans="1:16">
      <c r="A114" t="s">
        <v>595</v>
      </c>
      <c r="B114" t="s">
        <v>596</v>
      </c>
      <c r="C114" t="s">
        <v>597</v>
      </c>
      <c r="D114" t="s">
        <v>53</v>
      </c>
      <c r="E114" t="s">
        <v>115</v>
      </c>
      <c r="F114">
        <v>11884</v>
      </c>
      <c r="G114" t="s">
        <v>22</v>
      </c>
      <c r="H114" t="s">
        <v>237</v>
      </c>
      <c r="I114" t="s">
        <v>599</v>
      </c>
      <c r="J114" s="1">
        <v>45563</v>
      </c>
      <c r="K114" s="1">
        <v>45626</v>
      </c>
      <c r="L114">
        <v>185</v>
      </c>
      <c r="M114">
        <v>0</v>
      </c>
      <c r="N114">
        <v>1</v>
      </c>
      <c r="O114">
        <v>11.6</v>
      </c>
      <c r="P114" t="s">
        <v>25</v>
      </c>
    </row>
    <row r="115" spans="1:16">
      <c r="A115" t="s">
        <v>600</v>
      </c>
      <c r="B115" t="s">
        <v>601</v>
      </c>
      <c r="C115" t="s">
        <v>18</v>
      </c>
      <c r="D115" t="s">
        <v>66</v>
      </c>
      <c r="E115" t="s">
        <v>28</v>
      </c>
      <c r="F115">
        <v>9748</v>
      </c>
      <c r="G115" t="s">
        <v>161</v>
      </c>
      <c r="H115" t="s">
        <v>48</v>
      </c>
      <c r="I115" t="s">
        <v>603</v>
      </c>
      <c r="J115" s="1">
        <v>45593</v>
      </c>
      <c r="K115" s="1"/>
      <c r="M115">
        <v>0</v>
      </c>
      <c r="N115">
        <v>1</v>
      </c>
      <c r="O115">
        <v>26.4</v>
      </c>
      <c r="P115" t="s">
        <v>100</v>
      </c>
    </row>
    <row r="116" spans="1:16">
      <c r="A116" t="s">
        <v>604</v>
      </c>
      <c r="B116" t="s">
        <v>605</v>
      </c>
      <c r="C116" t="s">
        <v>606</v>
      </c>
      <c r="D116" t="s">
        <v>19</v>
      </c>
      <c r="E116" t="s">
        <v>28</v>
      </c>
      <c r="F116">
        <v>7681</v>
      </c>
      <c r="G116" t="s">
        <v>30</v>
      </c>
      <c r="H116" t="s">
        <v>608</v>
      </c>
      <c r="I116" t="s">
        <v>609</v>
      </c>
      <c r="J116" s="1">
        <v>45034</v>
      </c>
      <c r="K116" s="1"/>
      <c r="M116">
        <v>0</v>
      </c>
      <c r="N116">
        <v>1</v>
      </c>
      <c r="P116" t="s">
        <v>58</v>
      </c>
    </row>
    <row r="117" spans="1:16">
      <c r="A117" t="s">
        <v>610</v>
      </c>
      <c r="B117" t="s">
        <v>611</v>
      </c>
      <c r="C117" t="s">
        <v>612</v>
      </c>
      <c r="D117" t="s">
        <v>53</v>
      </c>
      <c r="E117" t="s">
        <v>54</v>
      </c>
      <c r="F117">
        <v>18996</v>
      </c>
      <c r="G117" t="s">
        <v>56</v>
      </c>
      <c r="H117" t="s">
        <v>614</v>
      </c>
      <c r="I117" t="s">
        <v>615</v>
      </c>
      <c r="J117" s="1">
        <v>44959</v>
      </c>
      <c r="K117" s="1"/>
      <c r="M117">
        <v>0</v>
      </c>
      <c r="N117">
        <v>1</v>
      </c>
      <c r="O117">
        <v>31.7</v>
      </c>
      <c r="P117" t="s">
        <v>58</v>
      </c>
    </row>
    <row r="118" spans="1:16">
      <c r="A118" t="s">
        <v>616</v>
      </c>
      <c r="B118" t="s">
        <v>617</v>
      </c>
      <c r="C118" t="s">
        <v>18</v>
      </c>
      <c r="D118" t="s">
        <v>53</v>
      </c>
      <c r="E118" t="s">
        <v>115</v>
      </c>
      <c r="F118">
        <v>31906</v>
      </c>
      <c r="G118" t="s">
        <v>79</v>
      </c>
      <c r="H118" t="s">
        <v>619</v>
      </c>
      <c r="I118" t="s">
        <v>620</v>
      </c>
      <c r="J118" s="1">
        <v>45549</v>
      </c>
      <c r="K118" s="1">
        <v>45464</v>
      </c>
      <c r="L118">
        <v>73</v>
      </c>
      <c r="M118">
        <v>0</v>
      </c>
      <c r="N118">
        <v>1</v>
      </c>
      <c r="O118">
        <v>21.8</v>
      </c>
      <c r="P118" t="s">
        <v>33</v>
      </c>
    </row>
    <row r="119" spans="1:16">
      <c r="A119" t="s">
        <v>621</v>
      </c>
      <c r="B119" t="s">
        <v>622</v>
      </c>
      <c r="C119" t="s">
        <v>623</v>
      </c>
      <c r="D119" t="s">
        <v>183</v>
      </c>
      <c r="E119" t="s">
        <v>115</v>
      </c>
      <c r="F119">
        <v>6561</v>
      </c>
      <c r="G119" t="s">
        <v>39</v>
      </c>
      <c r="H119" t="s">
        <v>625</v>
      </c>
      <c r="I119" t="s">
        <v>626</v>
      </c>
      <c r="J119" s="1">
        <v>44768</v>
      </c>
      <c r="K119" s="1">
        <v>44695</v>
      </c>
      <c r="L119">
        <v>79</v>
      </c>
      <c r="M119">
        <v>0</v>
      </c>
      <c r="N119">
        <v>1</v>
      </c>
      <c r="O119">
        <v>4.3</v>
      </c>
      <c r="P119" t="s">
        <v>58</v>
      </c>
    </row>
    <row r="120" spans="1:16">
      <c r="A120" t="s">
        <v>627</v>
      </c>
      <c r="B120" t="s">
        <v>628</v>
      </c>
      <c r="C120" t="s">
        <v>629</v>
      </c>
      <c r="D120" t="s">
        <v>19</v>
      </c>
      <c r="E120" t="s">
        <v>28</v>
      </c>
      <c r="F120">
        <v>9192</v>
      </c>
      <c r="G120" t="s">
        <v>161</v>
      </c>
      <c r="H120" t="s">
        <v>62</v>
      </c>
      <c r="I120" t="s">
        <v>631</v>
      </c>
      <c r="J120" s="1">
        <v>44913</v>
      </c>
      <c r="K120" s="1"/>
      <c r="M120">
        <v>0</v>
      </c>
      <c r="N120">
        <v>1</v>
      </c>
      <c r="P120" t="s">
        <v>25</v>
      </c>
    </row>
    <row r="121" spans="1:16">
      <c r="A121" t="s">
        <v>632</v>
      </c>
      <c r="B121" t="s">
        <v>633</v>
      </c>
      <c r="C121" t="s">
        <v>634</v>
      </c>
      <c r="D121" t="s">
        <v>19</v>
      </c>
      <c r="E121" t="s">
        <v>54</v>
      </c>
      <c r="F121">
        <v>6122</v>
      </c>
      <c r="G121" t="s">
        <v>79</v>
      </c>
      <c r="H121" t="s">
        <v>93</v>
      </c>
      <c r="I121" t="s">
        <v>636</v>
      </c>
      <c r="J121" s="1">
        <v>44891</v>
      </c>
      <c r="K121" s="1"/>
      <c r="M121">
        <v>0</v>
      </c>
      <c r="N121">
        <v>1</v>
      </c>
      <c r="O121">
        <v>8</v>
      </c>
      <c r="P121" t="s">
        <v>33</v>
      </c>
    </row>
    <row r="122" spans="1:16">
      <c r="A122" t="s">
        <v>637</v>
      </c>
      <c r="B122" t="s">
        <v>638</v>
      </c>
      <c r="C122" t="s">
        <v>639</v>
      </c>
      <c r="D122" t="s">
        <v>183</v>
      </c>
      <c r="E122" t="s">
        <v>54</v>
      </c>
      <c r="F122">
        <v>10814</v>
      </c>
      <c r="G122" t="s">
        <v>172</v>
      </c>
      <c r="H122" t="s">
        <v>93</v>
      </c>
      <c r="I122" t="s">
        <v>196</v>
      </c>
      <c r="J122" s="1">
        <v>44975</v>
      </c>
      <c r="K122" s="1"/>
      <c r="M122">
        <v>0</v>
      </c>
      <c r="N122">
        <v>1</v>
      </c>
      <c r="O122">
        <v>28.3</v>
      </c>
      <c r="P122" t="s">
        <v>33</v>
      </c>
    </row>
    <row r="123" spans="1:16">
      <c r="A123" t="s">
        <v>641</v>
      </c>
      <c r="B123" t="s">
        <v>642</v>
      </c>
      <c r="C123" t="s">
        <v>18</v>
      </c>
      <c r="D123" t="s">
        <v>37</v>
      </c>
      <c r="E123" t="s">
        <v>54</v>
      </c>
      <c r="F123">
        <v>166465</v>
      </c>
      <c r="G123" t="s">
        <v>30</v>
      </c>
      <c r="H123" t="s">
        <v>593</v>
      </c>
      <c r="I123" t="s">
        <v>496</v>
      </c>
      <c r="J123" s="1">
        <v>44975</v>
      </c>
      <c r="K123" s="1"/>
      <c r="M123">
        <v>0</v>
      </c>
      <c r="N123">
        <v>1</v>
      </c>
      <c r="O123">
        <v>12.4</v>
      </c>
      <c r="P123" t="s">
        <v>33</v>
      </c>
    </row>
    <row r="124" spans="1:16">
      <c r="A124" t="s">
        <v>644</v>
      </c>
      <c r="B124" t="s">
        <v>645</v>
      </c>
      <c r="C124" t="s">
        <v>646</v>
      </c>
      <c r="D124" t="s">
        <v>19</v>
      </c>
      <c r="E124" t="s">
        <v>54</v>
      </c>
      <c r="F124">
        <v>3000</v>
      </c>
      <c r="G124" t="s">
        <v>151</v>
      </c>
      <c r="H124" t="s">
        <v>80</v>
      </c>
      <c r="I124" t="s">
        <v>647</v>
      </c>
      <c r="J124" s="1">
        <v>44895</v>
      </c>
      <c r="K124" s="1"/>
      <c r="M124">
        <v>0</v>
      </c>
      <c r="N124">
        <v>1</v>
      </c>
      <c r="O124">
        <v>25.9</v>
      </c>
      <c r="P124" t="s">
        <v>100</v>
      </c>
    </row>
    <row r="125" spans="1:16">
      <c r="A125" t="s">
        <v>648</v>
      </c>
      <c r="B125" t="s">
        <v>649</v>
      </c>
      <c r="C125" t="s">
        <v>18</v>
      </c>
      <c r="D125" t="s">
        <v>37</v>
      </c>
      <c r="E125" t="s">
        <v>20</v>
      </c>
      <c r="F125">
        <v>98822</v>
      </c>
      <c r="G125" t="s">
        <v>161</v>
      </c>
      <c r="H125" t="s">
        <v>361</v>
      </c>
      <c r="I125" t="s">
        <v>651</v>
      </c>
      <c r="J125" s="1"/>
      <c r="K125" s="1"/>
      <c r="M125">
        <v>0</v>
      </c>
      <c r="N125">
        <v>1</v>
      </c>
      <c r="O125">
        <v>17.2</v>
      </c>
      <c r="P125" t="s">
        <v>33</v>
      </c>
    </row>
    <row r="126" spans="1:16">
      <c r="A126" t="s">
        <v>652</v>
      </c>
      <c r="B126" t="s">
        <v>653</v>
      </c>
      <c r="C126" t="s">
        <v>654</v>
      </c>
      <c r="D126" t="s">
        <v>66</v>
      </c>
      <c r="E126" t="s">
        <v>20</v>
      </c>
      <c r="F126">
        <v>6985</v>
      </c>
      <c r="G126" t="s">
        <v>172</v>
      </c>
      <c r="H126" t="s">
        <v>139</v>
      </c>
      <c r="I126" t="s">
        <v>564</v>
      </c>
      <c r="J126" s="1">
        <v>44832</v>
      </c>
      <c r="K126" s="1"/>
      <c r="M126">
        <v>0</v>
      </c>
      <c r="N126">
        <v>1</v>
      </c>
      <c r="O126">
        <v>33.6</v>
      </c>
      <c r="P126" t="s">
        <v>100</v>
      </c>
    </row>
    <row r="127" spans="1:16">
      <c r="A127" t="s">
        <v>656</v>
      </c>
      <c r="B127" t="s">
        <v>372</v>
      </c>
      <c r="C127" t="s">
        <v>307</v>
      </c>
      <c r="D127" t="s">
        <v>66</v>
      </c>
      <c r="E127" t="s">
        <v>28</v>
      </c>
      <c r="F127">
        <v>6353</v>
      </c>
      <c r="G127" t="s">
        <v>172</v>
      </c>
      <c r="H127" t="s">
        <v>31</v>
      </c>
      <c r="I127" t="s">
        <v>658</v>
      </c>
      <c r="J127" s="1">
        <v>45559</v>
      </c>
      <c r="K127" s="1"/>
      <c r="M127">
        <v>0</v>
      </c>
      <c r="N127">
        <v>1</v>
      </c>
      <c r="O127">
        <v>9.3000000000000007</v>
      </c>
      <c r="P127" t="s">
        <v>33</v>
      </c>
    </row>
    <row r="128" spans="1:16">
      <c r="A128" t="s">
        <v>659</v>
      </c>
      <c r="B128" t="s">
        <v>660</v>
      </c>
      <c r="C128" t="s">
        <v>661</v>
      </c>
      <c r="D128" t="s">
        <v>37</v>
      </c>
      <c r="E128" t="s">
        <v>91</v>
      </c>
      <c r="F128">
        <v>49449</v>
      </c>
      <c r="G128" t="s">
        <v>22</v>
      </c>
      <c r="H128" t="s">
        <v>105</v>
      </c>
      <c r="I128" t="s">
        <v>663</v>
      </c>
      <c r="J128" s="1">
        <v>45340</v>
      </c>
      <c r="K128" s="1">
        <v>45468</v>
      </c>
      <c r="L128">
        <v>189</v>
      </c>
      <c r="M128">
        <v>0</v>
      </c>
      <c r="N128">
        <v>1</v>
      </c>
      <c r="O128">
        <v>14.2</v>
      </c>
      <c r="P128" t="s">
        <v>100</v>
      </c>
    </row>
    <row r="129" spans="1:16">
      <c r="A129" t="s">
        <v>664</v>
      </c>
      <c r="B129" t="s">
        <v>665</v>
      </c>
      <c r="C129" t="s">
        <v>18</v>
      </c>
      <c r="D129" t="s">
        <v>37</v>
      </c>
      <c r="E129" t="s">
        <v>115</v>
      </c>
      <c r="F129">
        <v>63000</v>
      </c>
      <c r="G129" t="s">
        <v>151</v>
      </c>
      <c r="H129" t="s">
        <v>258</v>
      </c>
      <c r="I129" t="s">
        <v>667</v>
      </c>
      <c r="J129" s="1">
        <v>45181</v>
      </c>
      <c r="K129" s="1">
        <v>45145</v>
      </c>
      <c r="L129">
        <v>23</v>
      </c>
      <c r="M129">
        <v>0</v>
      </c>
      <c r="N129">
        <v>1</v>
      </c>
      <c r="O129">
        <v>21.2</v>
      </c>
      <c r="P129" t="s">
        <v>42</v>
      </c>
    </row>
    <row r="130" spans="1:16">
      <c r="A130" t="s">
        <v>668</v>
      </c>
      <c r="B130" t="s">
        <v>669</v>
      </c>
      <c r="C130" t="s">
        <v>103</v>
      </c>
      <c r="D130" t="s">
        <v>183</v>
      </c>
      <c r="E130" t="s">
        <v>45</v>
      </c>
      <c r="F130">
        <v>8127</v>
      </c>
      <c r="G130" t="s">
        <v>161</v>
      </c>
      <c r="H130" t="s">
        <v>98</v>
      </c>
      <c r="I130" t="s">
        <v>671</v>
      </c>
      <c r="J130" s="1"/>
      <c r="K130" s="1"/>
      <c r="M130">
        <v>0</v>
      </c>
      <c r="N130">
        <v>1</v>
      </c>
      <c r="P130" t="s">
        <v>100</v>
      </c>
    </row>
    <row r="131" spans="1:16">
      <c r="A131" t="s">
        <v>672</v>
      </c>
      <c r="B131" t="s">
        <v>575</v>
      </c>
      <c r="C131" t="s">
        <v>591</v>
      </c>
      <c r="D131" t="s">
        <v>53</v>
      </c>
      <c r="E131" t="s">
        <v>28</v>
      </c>
      <c r="F131">
        <v>24281</v>
      </c>
      <c r="G131" t="s">
        <v>30</v>
      </c>
      <c r="H131" t="s">
        <v>127</v>
      </c>
      <c r="I131" t="s">
        <v>428</v>
      </c>
      <c r="J131" s="1">
        <v>45043</v>
      </c>
      <c r="K131" s="1"/>
      <c r="M131">
        <v>0</v>
      </c>
      <c r="N131">
        <v>1</v>
      </c>
      <c r="O131">
        <v>0.7</v>
      </c>
      <c r="P131" t="s">
        <v>58</v>
      </c>
    </row>
    <row r="132" spans="1:16">
      <c r="A132" t="s">
        <v>674</v>
      </c>
      <c r="B132" t="s">
        <v>675</v>
      </c>
      <c r="C132" t="s">
        <v>18</v>
      </c>
      <c r="D132" t="s">
        <v>183</v>
      </c>
      <c r="E132" t="s">
        <v>45</v>
      </c>
      <c r="F132">
        <v>5021</v>
      </c>
      <c r="G132" t="s">
        <v>39</v>
      </c>
      <c r="H132" t="s">
        <v>98</v>
      </c>
      <c r="I132" t="s">
        <v>677</v>
      </c>
      <c r="J132" s="1"/>
      <c r="K132" s="1"/>
      <c r="M132">
        <v>0</v>
      </c>
      <c r="N132">
        <v>1</v>
      </c>
      <c r="O132">
        <v>20</v>
      </c>
      <c r="P132" t="s">
        <v>42</v>
      </c>
    </row>
    <row r="133" spans="1:16">
      <c r="A133" t="s">
        <v>678</v>
      </c>
      <c r="B133" t="s">
        <v>679</v>
      </c>
      <c r="C133" t="s">
        <v>18</v>
      </c>
      <c r="D133" t="s">
        <v>53</v>
      </c>
      <c r="E133" t="s">
        <v>91</v>
      </c>
      <c r="F133">
        <v>10077</v>
      </c>
      <c r="G133" t="s">
        <v>22</v>
      </c>
      <c r="H133" t="s">
        <v>73</v>
      </c>
      <c r="I133" t="s">
        <v>681</v>
      </c>
      <c r="J133" s="1">
        <v>44969</v>
      </c>
      <c r="K133" s="1">
        <v>44839</v>
      </c>
      <c r="L133">
        <v>43</v>
      </c>
      <c r="M133">
        <v>0</v>
      </c>
      <c r="N133">
        <v>1</v>
      </c>
      <c r="O133">
        <v>10.5</v>
      </c>
      <c r="P133" t="s">
        <v>25</v>
      </c>
    </row>
    <row r="134" spans="1:16">
      <c r="A134" t="s">
        <v>682</v>
      </c>
      <c r="B134" t="s">
        <v>683</v>
      </c>
      <c r="C134" t="s">
        <v>18</v>
      </c>
      <c r="D134" t="s">
        <v>19</v>
      </c>
      <c r="E134" t="s">
        <v>115</v>
      </c>
      <c r="F134">
        <v>4240</v>
      </c>
      <c r="G134" t="s">
        <v>56</v>
      </c>
      <c r="H134" t="s">
        <v>23</v>
      </c>
      <c r="I134" t="s">
        <v>685</v>
      </c>
      <c r="J134" s="1">
        <v>45656</v>
      </c>
      <c r="K134" s="1">
        <v>45830</v>
      </c>
      <c r="L134">
        <v>197</v>
      </c>
      <c r="M134">
        <v>0</v>
      </c>
      <c r="N134">
        <v>1</v>
      </c>
      <c r="O134">
        <v>7.3</v>
      </c>
      <c r="P134" t="s">
        <v>58</v>
      </c>
    </row>
    <row r="135" spans="1:16">
      <c r="A135" t="s">
        <v>686</v>
      </c>
      <c r="B135" t="s">
        <v>687</v>
      </c>
      <c r="C135" t="s">
        <v>688</v>
      </c>
      <c r="D135" t="s">
        <v>19</v>
      </c>
      <c r="E135" t="s">
        <v>28</v>
      </c>
      <c r="F135">
        <v>6000</v>
      </c>
      <c r="G135" t="s">
        <v>161</v>
      </c>
      <c r="H135" t="s">
        <v>268</v>
      </c>
      <c r="I135" t="s">
        <v>690</v>
      </c>
      <c r="J135" s="1">
        <v>45633</v>
      </c>
      <c r="K135" s="1"/>
      <c r="M135">
        <v>0</v>
      </c>
      <c r="N135">
        <v>1</v>
      </c>
      <c r="O135">
        <v>6.4</v>
      </c>
      <c r="P135" t="s">
        <v>42</v>
      </c>
    </row>
    <row r="136" spans="1:16">
      <c r="A136" t="s">
        <v>691</v>
      </c>
      <c r="B136" t="s">
        <v>692</v>
      </c>
      <c r="C136" t="s">
        <v>693</v>
      </c>
      <c r="D136" t="s">
        <v>19</v>
      </c>
      <c r="E136" t="s">
        <v>91</v>
      </c>
      <c r="F136">
        <v>5408</v>
      </c>
      <c r="G136" t="s">
        <v>30</v>
      </c>
      <c r="H136" t="s">
        <v>68</v>
      </c>
      <c r="I136" t="s">
        <v>695</v>
      </c>
      <c r="J136" s="1">
        <v>45044</v>
      </c>
      <c r="K136" s="1">
        <v>44986</v>
      </c>
      <c r="L136">
        <v>22</v>
      </c>
      <c r="M136">
        <v>1</v>
      </c>
      <c r="N136">
        <v>3</v>
      </c>
      <c r="O136">
        <v>27</v>
      </c>
      <c r="P136" t="s">
        <v>33</v>
      </c>
    </row>
    <row r="137" spans="1:16">
      <c r="A137" t="s">
        <v>696</v>
      </c>
      <c r="B137" t="s">
        <v>697</v>
      </c>
      <c r="C137" t="s">
        <v>698</v>
      </c>
      <c r="D137" t="s">
        <v>19</v>
      </c>
      <c r="E137" t="s">
        <v>54</v>
      </c>
      <c r="F137">
        <v>6683</v>
      </c>
      <c r="G137" t="s">
        <v>47</v>
      </c>
      <c r="H137" t="s">
        <v>31</v>
      </c>
      <c r="I137" t="s">
        <v>700</v>
      </c>
      <c r="J137" s="1">
        <v>44706</v>
      </c>
      <c r="K137" s="1"/>
      <c r="M137">
        <v>0</v>
      </c>
      <c r="N137">
        <v>1</v>
      </c>
      <c r="O137">
        <v>7.9</v>
      </c>
      <c r="P137" t="s">
        <v>42</v>
      </c>
    </row>
    <row r="138" spans="1:16">
      <c r="A138" t="s">
        <v>701</v>
      </c>
      <c r="B138" t="s">
        <v>702</v>
      </c>
      <c r="C138" t="s">
        <v>703</v>
      </c>
      <c r="D138" t="s">
        <v>53</v>
      </c>
      <c r="E138" t="s">
        <v>45</v>
      </c>
      <c r="F138">
        <v>31932</v>
      </c>
      <c r="G138" t="s">
        <v>79</v>
      </c>
      <c r="H138" t="s">
        <v>705</v>
      </c>
      <c r="I138" t="s">
        <v>706</v>
      </c>
      <c r="J138" s="1">
        <v>44779</v>
      </c>
      <c r="K138" s="1"/>
      <c r="M138">
        <v>0</v>
      </c>
      <c r="N138">
        <v>1</v>
      </c>
      <c r="P138" t="s">
        <v>42</v>
      </c>
    </row>
    <row r="139" spans="1:16">
      <c r="A139" t="s">
        <v>707</v>
      </c>
      <c r="B139" t="s">
        <v>708</v>
      </c>
      <c r="C139" t="s">
        <v>18</v>
      </c>
      <c r="D139" t="s">
        <v>53</v>
      </c>
      <c r="E139" t="s">
        <v>28</v>
      </c>
      <c r="F139">
        <v>12762</v>
      </c>
      <c r="G139" t="s">
        <v>172</v>
      </c>
      <c r="H139" t="s">
        <v>156</v>
      </c>
      <c r="I139" t="s">
        <v>710</v>
      </c>
      <c r="J139" s="1">
        <v>45434</v>
      </c>
      <c r="K139" s="1"/>
      <c r="M139">
        <v>0</v>
      </c>
      <c r="N139">
        <v>1</v>
      </c>
      <c r="O139">
        <v>9</v>
      </c>
      <c r="P139" t="s">
        <v>42</v>
      </c>
    </row>
    <row r="140" spans="1:16">
      <c r="A140" t="s">
        <v>711</v>
      </c>
      <c r="B140" t="s">
        <v>712</v>
      </c>
      <c r="C140" t="s">
        <v>18</v>
      </c>
      <c r="D140" t="s">
        <v>66</v>
      </c>
      <c r="E140" t="s">
        <v>115</v>
      </c>
      <c r="F140">
        <v>20256</v>
      </c>
      <c r="G140" t="s">
        <v>22</v>
      </c>
      <c r="H140" t="s">
        <v>145</v>
      </c>
      <c r="I140" t="s">
        <v>714</v>
      </c>
      <c r="J140" s="1"/>
      <c r="K140" s="1">
        <v>45360</v>
      </c>
      <c r="L140">
        <v>35</v>
      </c>
      <c r="M140">
        <v>0</v>
      </c>
      <c r="N140">
        <v>1</v>
      </c>
      <c r="O140">
        <v>5.2</v>
      </c>
      <c r="P140" t="s">
        <v>58</v>
      </c>
    </row>
    <row r="141" spans="1:16">
      <c r="A141" t="s">
        <v>715</v>
      </c>
      <c r="B141" t="s">
        <v>716</v>
      </c>
      <c r="C141" t="s">
        <v>121</v>
      </c>
      <c r="D141" t="s">
        <v>37</v>
      </c>
      <c r="E141" t="s">
        <v>54</v>
      </c>
      <c r="F141">
        <v>109041</v>
      </c>
      <c r="G141" t="s">
        <v>47</v>
      </c>
      <c r="H141" t="s">
        <v>432</v>
      </c>
      <c r="I141" t="s">
        <v>718</v>
      </c>
      <c r="J141" s="1"/>
      <c r="K141" s="1"/>
      <c r="M141">
        <v>0</v>
      </c>
      <c r="N141">
        <v>1</v>
      </c>
      <c r="O141">
        <v>31.5</v>
      </c>
      <c r="P141" t="s">
        <v>42</v>
      </c>
    </row>
    <row r="142" spans="1:16">
      <c r="A142" t="s">
        <v>719</v>
      </c>
      <c r="B142" t="s">
        <v>720</v>
      </c>
      <c r="C142" t="s">
        <v>721</v>
      </c>
      <c r="D142" t="s">
        <v>53</v>
      </c>
      <c r="E142" t="s">
        <v>45</v>
      </c>
      <c r="F142">
        <v>36512</v>
      </c>
      <c r="G142" t="s">
        <v>47</v>
      </c>
      <c r="H142" t="s">
        <v>93</v>
      </c>
      <c r="I142" t="s">
        <v>723</v>
      </c>
      <c r="J142" s="1">
        <v>45571</v>
      </c>
      <c r="K142" s="1"/>
      <c r="M142">
        <v>0</v>
      </c>
      <c r="N142">
        <v>1</v>
      </c>
      <c r="O142">
        <v>4.7</v>
      </c>
      <c r="P142" t="s">
        <v>42</v>
      </c>
    </row>
    <row r="143" spans="1:16">
      <c r="A143" t="s">
        <v>724</v>
      </c>
      <c r="B143" t="s">
        <v>725</v>
      </c>
      <c r="C143" t="s">
        <v>726</v>
      </c>
      <c r="D143" t="s">
        <v>37</v>
      </c>
      <c r="E143" t="s">
        <v>91</v>
      </c>
      <c r="F143">
        <v>132400</v>
      </c>
      <c r="G143" t="s">
        <v>151</v>
      </c>
      <c r="H143" t="s">
        <v>80</v>
      </c>
      <c r="I143" t="s">
        <v>728</v>
      </c>
      <c r="J143" s="1">
        <v>45176</v>
      </c>
      <c r="K143" s="1">
        <v>45039</v>
      </c>
      <c r="L143">
        <v>31</v>
      </c>
      <c r="M143">
        <v>0</v>
      </c>
      <c r="N143">
        <v>1</v>
      </c>
      <c r="O143">
        <v>26.3</v>
      </c>
      <c r="P143" t="s">
        <v>33</v>
      </c>
    </row>
    <row r="144" spans="1:16">
      <c r="A144" t="s">
        <v>729</v>
      </c>
      <c r="B144" t="s">
        <v>730</v>
      </c>
      <c r="C144" t="s">
        <v>18</v>
      </c>
      <c r="D144" t="s">
        <v>66</v>
      </c>
      <c r="E144" t="s">
        <v>91</v>
      </c>
      <c r="F144">
        <v>20000</v>
      </c>
      <c r="G144" t="s">
        <v>172</v>
      </c>
      <c r="H144" t="s">
        <v>731</v>
      </c>
      <c r="I144" t="s">
        <v>732</v>
      </c>
      <c r="J144" s="1">
        <v>45226</v>
      </c>
      <c r="K144" s="1">
        <v>45389</v>
      </c>
      <c r="L144">
        <v>183</v>
      </c>
      <c r="M144">
        <v>1</v>
      </c>
      <c r="N144">
        <v>2</v>
      </c>
      <c r="P144" t="s">
        <v>100</v>
      </c>
    </row>
    <row r="145" spans="1:16">
      <c r="A145" t="s">
        <v>733</v>
      </c>
      <c r="B145" t="s">
        <v>734</v>
      </c>
      <c r="C145" t="s">
        <v>735</v>
      </c>
      <c r="D145" t="s">
        <v>19</v>
      </c>
      <c r="E145" t="s">
        <v>28</v>
      </c>
      <c r="F145">
        <v>2929</v>
      </c>
      <c r="G145" t="s">
        <v>39</v>
      </c>
      <c r="H145" t="s">
        <v>737</v>
      </c>
      <c r="I145" t="s">
        <v>738</v>
      </c>
      <c r="J145" s="1">
        <v>45394</v>
      </c>
      <c r="K145" s="1"/>
      <c r="M145">
        <v>0</v>
      </c>
      <c r="N145">
        <v>1</v>
      </c>
      <c r="O145">
        <v>5.7</v>
      </c>
      <c r="P145" t="s">
        <v>58</v>
      </c>
    </row>
    <row r="146" spans="1:16">
      <c r="A146" t="s">
        <v>739</v>
      </c>
      <c r="B146" t="s">
        <v>44</v>
      </c>
      <c r="C146" t="s">
        <v>740</v>
      </c>
      <c r="D146" t="s">
        <v>66</v>
      </c>
      <c r="E146" t="s">
        <v>177</v>
      </c>
      <c r="F146">
        <v>14000</v>
      </c>
      <c r="G146" t="s">
        <v>172</v>
      </c>
      <c r="H146" t="s">
        <v>62</v>
      </c>
      <c r="I146" t="s">
        <v>742</v>
      </c>
      <c r="J146" s="1">
        <v>45011</v>
      </c>
      <c r="K146" s="1"/>
      <c r="M146">
        <v>0</v>
      </c>
      <c r="N146">
        <v>1</v>
      </c>
      <c r="O146">
        <v>33.799999999999997</v>
      </c>
      <c r="P146" t="s">
        <v>42</v>
      </c>
    </row>
    <row r="147" spans="1:16">
      <c r="A147" t="s">
        <v>743</v>
      </c>
      <c r="B147" t="s">
        <v>744</v>
      </c>
      <c r="C147" t="s">
        <v>745</v>
      </c>
      <c r="D147" t="s">
        <v>19</v>
      </c>
      <c r="E147" t="s">
        <v>28</v>
      </c>
      <c r="F147">
        <v>2932</v>
      </c>
      <c r="G147" t="s">
        <v>79</v>
      </c>
      <c r="H147" t="s">
        <v>62</v>
      </c>
      <c r="I147" t="s">
        <v>747</v>
      </c>
      <c r="J147" s="1">
        <v>44775</v>
      </c>
      <c r="K147" s="1"/>
      <c r="M147">
        <v>0</v>
      </c>
      <c r="N147">
        <v>1</v>
      </c>
      <c r="O147">
        <v>23.3</v>
      </c>
      <c r="P147" t="s">
        <v>33</v>
      </c>
    </row>
    <row r="148" spans="1:16">
      <c r="A148" t="s">
        <v>748</v>
      </c>
      <c r="B148" t="s">
        <v>749</v>
      </c>
      <c r="C148" t="s">
        <v>606</v>
      </c>
      <c r="D148" t="s">
        <v>66</v>
      </c>
      <c r="E148" t="s">
        <v>91</v>
      </c>
      <c r="F148">
        <v>4146</v>
      </c>
      <c r="G148" t="s">
        <v>22</v>
      </c>
      <c r="H148" t="s">
        <v>86</v>
      </c>
      <c r="I148" t="s">
        <v>751</v>
      </c>
      <c r="J148" s="1">
        <v>45542</v>
      </c>
      <c r="K148" s="1">
        <v>45589</v>
      </c>
      <c r="L148">
        <v>107</v>
      </c>
      <c r="M148">
        <v>0</v>
      </c>
      <c r="N148">
        <v>1</v>
      </c>
      <c r="P148" t="s">
        <v>100</v>
      </c>
    </row>
    <row r="149" spans="1:16">
      <c r="A149" t="s">
        <v>752</v>
      </c>
      <c r="B149" t="s">
        <v>753</v>
      </c>
      <c r="C149" t="s">
        <v>36</v>
      </c>
      <c r="D149" t="s">
        <v>53</v>
      </c>
      <c r="E149" t="s">
        <v>28</v>
      </c>
      <c r="F149">
        <v>39659</v>
      </c>
      <c r="G149" t="s">
        <v>172</v>
      </c>
      <c r="H149" t="s">
        <v>156</v>
      </c>
      <c r="I149" t="s">
        <v>755</v>
      </c>
      <c r="J149" s="1">
        <v>44896</v>
      </c>
      <c r="K149" s="1"/>
      <c r="M149">
        <v>0</v>
      </c>
      <c r="N149">
        <v>1</v>
      </c>
      <c r="O149">
        <v>18.899999999999999</v>
      </c>
      <c r="P149" t="s">
        <v>58</v>
      </c>
    </row>
    <row r="150" spans="1:16">
      <c r="A150" t="s">
        <v>756</v>
      </c>
      <c r="B150" t="s">
        <v>757</v>
      </c>
      <c r="C150" t="s">
        <v>758</v>
      </c>
      <c r="D150" t="s">
        <v>37</v>
      </c>
      <c r="E150" t="s">
        <v>20</v>
      </c>
      <c r="F150">
        <v>65296</v>
      </c>
      <c r="G150" t="s">
        <v>22</v>
      </c>
      <c r="H150" t="s">
        <v>232</v>
      </c>
      <c r="I150" t="s">
        <v>760</v>
      </c>
      <c r="J150" s="1">
        <v>44747</v>
      </c>
      <c r="K150" s="1"/>
      <c r="M150">
        <v>0</v>
      </c>
      <c r="N150">
        <v>1</v>
      </c>
      <c r="O150">
        <v>20.3</v>
      </c>
      <c r="P150" t="s">
        <v>100</v>
      </c>
    </row>
    <row r="151" spans="1:16">
      <c r="A151" t="s">
        <v>761</v>
      </c>
      <c r="B151" t="s">
        <v>762</v>
      </c>
      <c r="C151" t="s">
        <v>763</v>
      </c>
      <c r="D151" t="s">
        <v>53</v>
      </c>
      <c r="E151" t="s">
        <v>115</v>
      </c>
      <c r="F151">
        <v>33823</v>
      </c>
      <c r="G151" t="s">
        <v>151</v>
      </c>
      <c r="H151" t="s">
        <v>268</v>
      </c>
      <c r="I151" t="s">
        <v>765</v>
      </c>
      <c r="J151" s="1">
        <v>45433</v>
      </c>
      <c r="K151" s="1">
        <v>45557</v>
      </c>
      <c r="L151">
        <v>151</v>
      </c>
      <c r="M151">
        <v>0</v>
      </c>
      <c r="N151">
        <v>1</v>
      </c>
      <c r="P151" t="s">
        <v>58</v>
      </c>
    </row>
    <row r="152" spans="1:16">
      <c r="A152" t="s">
        <v>766</v>
      </c>
      <c r="B152" t="s">
        <v>767</v>
      </c>
      <c r="C152" t="s">
        <v>315</v>
      </c>
      <c r="D152" t="s">
        <v>53</v>
      </c>
      <c r="E152" t="s">
        <v>28</v>
      </c>
      <c r="F152">
        <v>41950</v>
      </c>
      <c r="G152" t="s">
        <v>39</v>
      </c>
      <c r="H152" t="s">
        <v>361</v>
      </c>
      <c r="I152" t="s">
        <v>769</v>
      </c>
      <c r="J152" s="1">
        <v>45196</v>
      </c>
      <c r="K152" s="1"/>
      <c r="M152">
        <v>0</v>
      </c>
      <c r="N152">
        <v>1</v>
      </c>
      <c r="O152">
        <v>0.7</v>
      </c>
      <c r="P152" t="s">
        <v>25</v>
      </c>
    </row>
    <row r="153" spans="1:16">
      <c r="A153" t="s">
        <v>770</v>
      </c>
      <c r="B153" t="s">
        <v>771</v>
      </c>
      <c r="C153" t="s">
        <v>18</v>
      </c>
      <c r="D153" t="s">
        <v>183</v>
      </c>
      <c r="E153" t="s">
        <v>20</v>
      </c>
      <c r="F153">
        <v>11030</v>
      </c>
      <c r="G153" t="s">
        <v>22</v>
      </c>
      <c r="H153" t="s">
        <v>527</v>
      </c>
      <c r="I153" t="s">
        <v>773</v>
      </c>
      <c r="J153" s="1">
        <v>44905</v>
      </c>
      <c r="K153" s="1"/>
      <c r="M153">
        <v>0</v>
      </c>
      <c r="N153">
        <v>1</v>
      </c>
      <c r="O153">
        <v>6</v>
      </c>
      <c r="P153" t="s">
        <v>100</v>
      </c>
    </row>
    <row r="154" spans="1:16">
      <c r="A154" t="s">
        <v>774</v>
      </c>
      <c r="B154" t="s">
        <v>775</v>
      </c>
      <c r="C154" t="s">
        <v>776</v>
      </c>
      <c r="D154" t="s">
        <v>19</v>
      </c>
      <c r="E154" t="s">
        <v>177</v>
      </c>
      <c r="F154">
        <v>9552</v>
      </c>
      <c r="G154" t="s">
        <v>22</v>
      </c>
      <c r="H154" t="s">
        <v>778</v>
      </c>
      <c r="I154" t="s">
        <v>779</v>
      </c>
      <c r="J154" s="1">
        <v>45002</v>
      </c>
      <c r="K154" s="1"/>
      <c r="M154">
        <v>0</v>
      </c>
      <c r="N154">
        <v>1</v>
      </c>
      <c r="O154">
        <v>7.6</v>
      </c>
      <c r="P154" t="s">
        <v>33</v>
      </c>
    </row>
    <row r="155" spans="1:16">
      <c r="A155" t="s">
        <v>780</v>
      </c>
      <c r="B155" t="s">
        <v>781</v>
      </c>
      <c r="C155" t="s">
        <v>782</v>
      </c>
      <c r="D155" t="s">
        <v>66</v>
      </c>
      <c r="E155" t="s">
        <v>20</v>
      </c>
      <c r="F155">
        <v>20134</v>
      </c>
      <c r="G155" t="s">
        <v>47</v>
      </c>
      <c r="H155" t="s">
        <v>48</v>
      </c>
      <c r="I155" t="s">
        <v>784</v>
      </c>
      <c r="J155" s="1">
        <v>45217</v>
      </c>
      <c r="K155" s="1"/>
      <c r="M155">
        <v>0</v>
      </c>
      <c r="N155">
        <v>1</v>
      </c>
      <c r="O155">
        <v>23</v>
      </c>
      <c r="P155" t="s">
        <v>100</v>
      </c>
    </row>
    <row r="156" spans="1:16">
      <c r="A156" t="s">
        <v>785</v>
      </c>
      <c r="B156" t="s">
        <v>786</v>
      </c>
      <c r="C156" t="s">
        <v>18</v>
      </c>
      <c r="D156" t="s">
        <v>53</v>
      </c>
      <c r="E156" t="s">
        <v>28</v>
      </c>
      <c r="F156">
        <v>41200</v>
      </c>
      <c r="G156" t="s">
        <v>56</v>
      </c>
      <c r="H156" t="s">
        <v>274</v>
      </c>
      <c r="I156" t="s">
        <v>620</v>
      </c>
      <c r="J156" s="1">
        <v>45421</v>
      </c>
      <c r="K156" s="1"/>
      <c r="M156">
        <v>0</v>
      </c>
      <c r="N156">
        <v>1</v>
      </c>
      <c r="O156">
        <v>13.2</v>
      </c>
      <c r="P156" t="s">
        <v>25</v>
      </c>
    </row>
    <row r="157" spans="1:16">
      <c r="A157" t="s">
        <v>788</v>
      </c>
      <c r="B157" t="s">
        <v>27</v>
      </c>
      <c r="C157" t="s">
        <v>789</v>
      </c>
      <c r="D157" t="s">
        <v>53</v>
      </c>
      <c r="E157" t="s">
        <v>91</v>
      </c>
      <c r="F157">
        <v>28847</v>
      </c>
      <c r="G157" t="s">
        <v>79</v>
      </c>
      <c r="H157" t="s">
        <v>98</v>
      </c>
      <c r="I157" t="s">
        <v>791</v>
      </c>
      <c r="J157" s="1">
        <v>45236</v>
      </c>
      <c r="K157" s="1">
        <v>45199</v>
      </c>
      <c r="L157">
        <v>114</v>
      </c>
      <c r="M157">
        <v>0</v>
      </c>
      <c r="N157">
        <v>1</v>
      </c>
      <c r="P157" t="s">
        <v>25</v>
      </c>
    </row>
    <row r="158" spans="1:16">
      <c r="A158" t="s">
        <v>792</v>
      </c>
      <c r="B158" t="s">
        <v>793</v>
      </c>
      <c r="C158" t="s">
        <v>509</v>
      </c>
      <c r="D158" t="s">
        <v>66</v>
      </c>
      <c r="E158" t="s">
        <v>177</v>
      </c>
      <c r="F158">
        <v>22757</v>
      </c>
      <c r="G158" t="s">
        <v>161</v>
      </c>
      <c r="H158" t="s">
        <v>105</v>
      </c>
      <c r="I158" t="s">
        <v>795</v>
      </c>
      <c r="J158" s="1">
        <v>45181</v>
      </c>
      <c r="K158" s="1"/>
      <c r="M158">
        <v>0</v>
      </c>
      <c r="N158">
        <v>1</v>
      </c>
      <c r="O158">
        <v>33.6</v>
      </c>
      <c r="P158" t="s">
        <v>42</v>
      </c>
    </row>
    <row r="159" spans="1:16">
      <c r="A159" t="s">
        <v>796</v>
      </c>
      <c r="B159" t="s">
        <v>797</v>
      </c>
      <c r="C159" t="s">
        <v>798</v>
      </c>
      <c r="D159" t="s">
        <v>66</v>
      </c>
      <c r="E159" t="s">
        <v>54</v>
      </c>
      <c r="F159">
        <v>6352</v>
      </c>
      <c r="G159" t="s">
        <v>22</v>
      </c>
      <c r="H159" t="s">
        <v>127</v>
      </c>
      <c r="I159" t="s">
        <v>800</v>
      </c>
      <c r="J159" s="1">
        <v>44998</v>
      </c>
      <c r="K159" s="1"/>
      <c r="M159">
        <v>0</v>
      </c>
      <c r="N159">
        <v>1</v>
      </c>
      <c r="O159">
        <v>18.399999999999999</v>
      </c>
      <c r="P159" t="s">
        <v>33</v>
      </c>
    </row>
    <row r="160" spans="1:16">
      <c r="A160" t="s">
        <v>801</v>
      </c>
      <c r="B160" t="s">
        <v>802</v>
      </c>
      <c r="C160" t="s">
        <v>803</v>
      </c>
      <c r="D160" t="s">
        <v>183</v>
      </c>
      <c r="E160" t="s">
        <v>45</v>
      </c>
      <c r="F160">
        <v>10000</v>
      </c>
      <c r="G160" t="s">
        <v>47</v>
      </c>
      <c r="H160" t="s">
        <v>105</v>
      </c>
      <c r="I160" t="s">
        <v>804</v>
      </c>
      <c r="J160" s="1">
        <v>45502</v>
      </c>
      <c r="K160" s="1"/>
      <c r="M160">
        <v>0</v>
      </c>
      <c r="N160">
        <v>1</v>
      </c>
      <c r="O160">
        <v>5.4</v>
      </c>
      <c r="P160" t="s">
        <v>100</v>
      </c>
    </row>
    <row r="161" spans="1:16">
      <c r="A161" t="s">
        <v>805</v>
      </c>
      <c r="B161" t="s">
        <v>35</v>
      </c>
      <c r="C161" t="s">
        <v>806</v>
      </c>
      <c r="D161" t="s">
        <v>66</v>
      </c>
      <c r="E161" t="s">
        <v>91</v>
      </c>
      <c r="F161">
        <v>11192</v>
      </c>
      <c r="G161" t="s">
        <v>39</v>
      </c>
      <c r="H161" t="s">
        <v>361</v>
      </c>
      <c r="I161" t="s">
        <v>808</v>
      </c>
      <c r="J161" s="1">
        <v>44963</v>
      </c>
      <c r="K161" s="1">
        <v>45028</v>
      </c>
      <c r="L161">
        <v>83</v>
      </c>
      <c r="M161">
        <v>1</v>
      </c>
      <c r="N161">
        <v>2</v>
      </c>
      <c r="O161">
        <v>1.7</v>
      </c>
      <c r="P161" t="s">
        <v>33</v>
      </c>
    </row>
    <row r="162" spans="1:16">
      <c r="A162" t="s">
        <v>809</v>
      </c>
      <c r="B162" t="s">
        <v>810</v>
      </c>
      <c r="C162" t="s">
        <v>18</v>
      </c>
      <c r="D162" t="s">
        <v>66</v>
      </c>
      <c r="E162" t="s">
        <v>28</v>
      </c>
      <c r="F162">
        <v>3690</v>
      </c>
      <c r="G162" t="s">
        <v>56</v>
      </c>
      <c r="H162" t="s">
        <v>62</v>
      </c>
      <c r="I162" t="s">
        <v>812</v>
      </c>
      <c r="J162" s="1"/>
      <c r="K162" s="1"/>
      <c r="M162">
        <v>0</v>
      </c>
      <c r="N162">
        <v>1</v>
      </c>
      <c r="O162">
        <v>34.299999999999997</v>
      </c>
      <c r="P162" t="s">
        <v>100</v>
      </c>
    </row>
    <row r="163" spans="1:16">
      <c r="A163" t="s">
        <v>813</v>
      </c>
      <c r="B163" t="s">
        <v>814</v>
      </c>
      <c r="C163" t="s">
        <v>815</v>
      </c>
      <c r="D163" t="s">
        <v>37</v>
      </c>
      <c r="E163" t="s">
        <v>91</v>
      </c>
      <c r="F163">
        <v>98487</v>
      </c>
      <c r="G163" t="s">
        <v>56</v>
      </c>
      <c r="H163" t="s">
        <v>98</v>
      </c>
      <c r="I163" t="s">
        <v>817</v>
      </c>
      <c r="J163" s="1">
        <v>45154</v>
      </c>
      <c r="K163" s="1">
        <v>45153</v>
      </c>
      <c r="L163">
        <v>146</v>
      </c>
      <c r="M163">
        <v>1</v>
      </c>
      <c r="N163">
        <v>4</v>
      </c>
      <c r="O163">
        <v>4.5999999999999996</v>
      </c>
      <c r="P163" t="s">
        <v>25</v>
      </c>
    </row>
    <row r="164" spans="1:16">
      <c r="A164" t="s">
        <v>818</v>
      </c>
      <c r="B164" t="s">
        <v>819</v>
      </c>
      <c r="C164" t="s">
        <v>820</v>
      </c>
      <c r="D164" t="s">
        <v>37</v>
      </c>
      <c r="E164" t="s">
        <v>177</v>
      </c>
      <c r="F164">
        <v>57343</v>
      </c>
      <c r="G164" t="s">
        <v>30</v>
      </c>
      <c r="H164" t="s">
        <v>86</v>
      </c>
      <c r="I164" t="s">
        <v>822</v>
      </c>
      <c r="J164" s="1">
        <v>44972</v>
      </c>
      <c r="K164" s="1"/>
      <c r="M164">
        <v>0</v>
      </c>
      <c r="N164">
        <v>1</v>
      </c>
      <c r="O164">
        <v>1.1000000000000001</v>
      </c>
      <c r="P164" t="s">
        <v>58</v>
      </c>
    </row>
    <row r="165" spans="1:16">
      <c r="A165" t="s">
        <v>823</v>
      </c>
      <c r="B165" t="s">
        <v>824</v>
      </c>
      <c r="C165" t="s">
        <v>825</v>
      </c>
      <c r="D165" t="s">
        <v>66</v>
      </c>
      <c r="E165" t="s">
        <v>115</v>
      </c>
      <c r="F165">
        <v>16840</v>
      </c>
      <c r="G165" t="s">
        <v>39</v>
      </c>
      <c r="H165" t="s">
        <v>127</v>
      </c>
      <c r="I165" t="s">
        <v>827</v>
      </c>
      <c r="J165" s="1">
        <v>44748</v>
      </c>
      <c r="K165" s="1">
        <v>44652</v>
      </c>
      <c r="L165">
        <v>21</v>
      </c>
      <c r="M165">
        <v>0</v>
      </c>
      <c r="N165">
        <v>1</v>
      </c>
      <c r="O165">
        <v>3</v>
      </c>
      <c r="P165" t="s">
        <v>58</v>
      </c>
    </row>
    <row r="166" spans="1:16">
      <c r="A166" t="s">
        <v>828</v>
      </c>
      <c r="B166" t="s">
        <v>829</v>
      </c>
      <c r="C166" t="s">
        <v>18</v>
      </c>
      <c r="D166" t="s">
        <v>183</v>
      </c>
      <c r="E166" t="s">
        <v>45</v>
      </c>
      <c r="F166">
        <v>12595</v>
      </c>
      <c r="G166" t="s">
        <v>172</v>
      </c>
      <c r="H166" t="s">
        <v>139</v>
      </c>
      <c r="I166" t="s">
        <v>831</v>
      </c>
      <c r="J166" s="1">
        <v>45234</v>
      </c>
      <c r="K166" s="1"/>
      <c r="M166">
        <v>0</v>
      </c>
      <c r="N166">
        <v>1</v>
      </c>
      <c r="O166">
        <v>10.8</v>
      </c>
      <c r="P166" t="s">
        <v>33</v>
      </c>
    </row>
    <row r="167" spans="1:16">
      <c r="A167" t="s">
        <v>832</v>
      </c>
      <c r="B167" t="s">
        <v>833</v>
      </c>
      <c r="C167" t="s">
        <v>18</v>
      </c>
      <c r="D167" t="s">
        <v>53</v>
      </c>
      <c r="E167" t="s">
        <v>28</v>
      </c>
      <c r="F167">
        <v>29000</v>
      </c>
      <c r="G167" t="s">
        <v>161</v>
      </c>
      <c r="H167" t="s">
        <v>409</v>
      </c>
      <c r="I167" t="s">
        <v>835</v>
      </c>
      <c r="J167" s="1">
        <v>45598</v>
      </c>
      <c r="K167" s="1"/>
      <c r="M167">
        <v>0</v>
      </c>
      <c r="N167">
        <v>1</v>
      </c>
      <c r="P167" t="s">
        <v>100</v>
      </c>
    </row>
    <row r="168" spans="1:16">
      <c r="A168" t="s">
        <v>836</v>
      </c>
      <c r="B168" t="s">
        <v>837</v>
      </c>
      <c r="C168" t="s">
        <v>838</v>
      </c>
      <c r="D168" t="s">
        <v>19</v>
      </c>
      <c r="E168" t="s">
        <v>177</v>
      </c>
      <c r="F168">
        <v>5531</v>
      </c>
      <c r="G168" t="s">
        <v>161</v>
      </c>
      <c r="H168" t="s">
        <v>62</v>
      </c>
      <c r="I168" t="s">
        <v>840</v>
      </c>
      <c r="J168" s="1"/>
      <c r="K168" s="1"/>
      <c r="M168">
        <v>0</v>
      </c>
      <c r="N168">
        <v>1</v>
      </c>
      <c r="O168">
        <v>10.4</v>
      </c>
      <c r="P168" t="s">
        <v>25</v>
      </c>
    </row>
    <row r="169" spans="1:16">
      <c r="A169" t="s">
        <v>841</v>
      </c>
      <c r="B169" t="s">
        <v>842</v>
      </c>
      <c r="C169" t="s">
        <v>639</v>
      </c>
      <c r="D169" t="s">
        <v>37</v>
      </c>
      <c r="E169" t="s">
        <v>28</v>
      </c>
      <c r="F169">
        <v>117885</v>
      </c>
      <c r="G169" t="s">
        <v>151</v>
      </c>
      <c r="H169" t="s">
        <v>844</v>
      </c>
      <c r="I169" t="s">
        <v>845</v>
      </c>
      <c r="J169" s="1">
        <v>45728</v>
      </c>
      <c r="K169" s="1"/>
      <c r="M169">
        <v>0</v>
      </c>
      <c r="N169">
        <v>1</v>
      </c>
      <c r="O169">
        <v>2.2999999999999998</v>
      </c>
      <c r="P169" t="s">
        <v>42</v>
      </c>
    </row>
    <row r="170" spans="1:16">
      <c r="A170" t="s">
        <v>846</v>
      </c>
      <c r="B170" t="s">
        <v>847</v>
      </c>
      <c r="C170" t="s">
        <v>848</v>
      </c>
      <c r="D170" t="s">
        <v>66</v>
      </c>
      <c r="E170" t="s">
        <v>45</v>
      </c>
      <c r="F170">
        <v>5432</v>
      </c>
      <c r="G170" t="s">
        <v>47</v>
      </c>
      <c r="H170" t="s">
        <v>850</v>
      </c>
      <c r="I170" t="s">
        <v>851</v>
      </c>
      <c r="J170" s="1">
        <v>45350</v>
      </c>
      <c r="K170" s="1"/>
      <c r="M170">
        <v>0</v>
      </c>
      <c r="N170">
        <v>1</v>
      </c>
      <c r="P170" t="s">
        <v>25</v>
      </c>
    </row>
    <row r="171" spans="1:16">
      <c r="A171" t="s">
        <v>852</v>
      </c>
      <c r="B171" t="s">
        <v>853</v>
      </c>
      <c r="C171" t="s">
        <v>854</v>
      </c>
      <c r="D171" t="s">
        <v>66</v>
      </c>
      <c r="E171" t="s">
        <v>91</v>
      </c>
      <c r="F171">
        <v>10147</v>
      </c>
      <c r="G171" t="s">
        <v>172</v>
      </c>
      <c r="H171" t="s">
        <v>274</v>
      </c>
      <c r="I171" t="s">
        <v>856</v>
      </c>
      <c r="J171" s="1">
        <v>44838</v>
      </c>
      <c r="K171" s="1">
        <v>44935</v>
      </c>
      <c r="L171">
        <v>178</v>
      </c>
      <c r="M171">
        <v>0</v>
      </c>
      <c r="N171">
        <v>1</v>
      </c>
      <c r="O171">
        <v>12.8</v>
      </c>
      <c r="P171" t="s">
        <v>58</v>
      </c>
    </row>
    <row r="172" spans="1:16">
      <c r="A172" t="s">
        <v>857</v>
      </c>
      <c r="B172" t="s">
        <v>858</v>
      </c>
      <c r="C172" t="s">
        <v>562</v>
      </c>
      <c r="D172" t="s">
        <v>19</v>
      </c>
      <c r="E172" t="s">
        <v>45</v>
      </c>
      <c r="F172">
        <v>3879</v>
      </c>
      <c r="G172" t="s">
        <v>151</v>
      </c>
      <c r="H172" t="s">
        <v>860</v>
      </c>
      <c r="I172" t="s">
        <v>861</v>
      </c>
      <c r="J172" s="1">
        <v>45352</v>
      </c>
      <c r="K172" s="1"/>
      <c r="M172">
        <v>0</v>
      </c>
      <c r="N172">
        <v>1</v>
      </c>
      <c r="O172">
        <v>0.6</v>
      </c>
      <c r="P172" t="s">
        <v>100</v>
      </c>
    </row>
    <row r="173" spans="1:16">
      <c r="A173" t="s">
        <v>862</v>
      </c>
      <c r="B173" t="s">
        <v>863</v>
      </c>
      <c r="C173" t="s">
        <v>864</v>
      </c>
      <c r="D173" t="s">
        <v>66</v>
      </c>
      <c r="E173" t="s">
        <v>45</v>
      </c>
      <c r="F173">
        <v>8466</v>
      </c>
      <c r="G173" t="s">
        <v>56</v>
      </c>
      <c r="H173" t="s">
        <v>105</v>
      </c>
      <c r="I173" t="s">
        <v>866</v>
      </c>
      <c r="J173" s="1">
        <v>44797</v>
      </c>
      <c r="K173" s="1"/>
      <c r="M173">
        <v>0</v>
      </c>
      <c r="N173">
        <v>1</v>
      </c>
      <c r="O173">
        <v>24</v>
      </c>
      <c r="P173" t="s">
        <v>42</v>
      </c>
    </row>
    <row r="174" spans="1:16">
      <c r="A174" t="s">
        <v>867</v>
      </c>
      <c r="B174" t="s">
        <v>868</v>
      </c>
      <c r="C174" t="s">
        <v>18</v>
      </c>
      <c r="D174" t="s">
        <v>53</v>
      </c>
      <c r="E174" t="s">
        <v>54</v>
      </c>
      <c r="F174">
        <v>36174</v>
      </c>
      <c r="G174" t="s">
        <v>30</v>
      </c>
      <c r="H174" t="s">
        <v>62</v>
      </c>
      <c r="I174" t="s">
        <v>870</v>
      </c>
      <c r="J174" s="1">
        <v>45207</v>
      </c>
      <c r="K174" s="1"/>
      <c r="M174">
        <v>0</v>
      </c>
      <c r="N174">
        <v>1</v>
      </c>
      <c r="O174">
        <v>25.3</v>
      </c>
      <c r="P174" t="s">
        <v>58</v>
      </c>
    </row>
    <row r="175" spans="1:16">
      <c r="A175" t="s">
        <v>871</v>
      </c>
      <c r="B175" t="s">
        <v>872</v>
      </c>
      <c r="C175" t="s">
        <v>18</v>
      </c>
      <c r="D175" t="s">
        <v>183</v>
      </c>
      <c r="E175" t="s">
        <v>54</v>
      </c>
      <c r="F175">
        <v>8249</v>
      </c>
      <c r="G175" t="s">
        <v>151</v>
      </c>
      <c r="H175" t="s">
        <v>80</v>
      </c>
      <c r="I175" t="s">
        <v>874</v>
      </c>
      <c r="J175" s="1">
        <v>45615</v>
      </c>
      <c r="K175" s="1"/>
      <c r="M175">
        <v>0</v>
      </c>
      <c r="N175">
        <v>1</v>
      </c>
      <c r="P175" t="s">
        <v>58</v>
      </c>
    </row>
    <row r="176" spans="1:16">
      <c r="A176" t="s">
        <v>875</v>
      </c>
      <c r="B176" t="s">
        <v>876</v>
      </c>
      <c r="C176" t="s">
        <v>877</v>
      </c>
      <c r="D176" t="s">
        <v>19</v>
      </c>
      <c r="E176" t="s">
        <v>28</v>
      </c>
      <c r="F176">
        <v>6918</v>
      </c>
      <c r="G176" t="s">
        <v>79</v>
      </c>
      <c r="H176" t="s">
        <v>879</v>
      </c>
      <c r="I176" t="s">
        <v>880</v>
      </c>
      <c r="J176" s="1">
        <v>45084</v>
      </c>
      <c r="K176" s="1"/>
      <c r="M176">
        <v>0</v>
      </c>
      <c r="N176">
        <v>1</v>
      </c>
      <c r="O176">
        <v>3.4</v>
      </c>
      <c r="P176" t="s">
        <v>58</v>
      </c>
    </row>
    <row r="177" spans="1:16">
      <c r="A177" t="s">
        <v>881</v>
      </c>
      <c r="B177" t="s">
        <v>60</v>
      </c>
      <c r="C177" t="s">
        <v>882</v>
      </c>
      <c r="D177" t="s">
        <v>53</v>
      </c>
      <c r="E177" t="s">
        <v>177</v>
      </c>
      <c r="F177">
        <v>40270</v>
      </c>
      <c r="G177" t="s">
        <v>22</v>
      </c>
      <c r="H177" t="s">
        <v>268</v>
      </c>
      <c r="I177" t="s">
        <v>884</v>
      </c>
      <c r="J177" s="1">
        <v>45548</v>
      </c>
      <c r="K177" s="1"/>
      <c r="M177">
        <v>0</v>
      </c>
      <c r="N177">
        <v>1</v>
      </c>
      <c r="O177">
        <v>11</v>
      </c>
      <c r="P177" t="s">
        <v>42</v>
      </c>
    </row>
    <row r="178" spans="1:16">
      <c r="A178" t="s">
        <v>885</v>
      </c>
      <c r="B178" t="s">
        <v>886</v>
      </c>
      <c r="C178" t="s">
        <v>887</v>
      </c>
      <c r="D178" t="s">
        <v>37</v>
      </c>
      <c r="E178" t="s">
        <v>91</v>
      </c>
      <c r="F178">
        <v>162054</v>
      </c>
      <c r="G178" t="s">
        <v>79</v>
      </c>
      <c r="H178" t="s">
        <v>133</v>
      </c>
      <c r="I178" t="s">
        <v>889</v>
      </c>
      <c r="J178" s="1">
        <v>45701</v>
      </c>
      <c r="K178" s="1">
        <v>45721</v>
      </c>
      <c r="L178">
        <v>70</v>
      </c>
      <c r="M178">
        <v>1</v>
      </c>
      <c r="N178">
        <v>1</v>
      </c>
      <c r="O178">
        <v>10.1</v>
      </c>
      <c r="P178" t="s">
        <v>33</v>
      </c>
    </row>
    <row r="179" spans="1:16">
      <c r="A179" t="s">
        <v>890</v>
      </c>
      <c r="B179" t="s">
        <v>891</v>
      </c>
      <c r="C179" t="s">
        <v>208</v>
      </c>
      <c r="D179" t="s">
        <v>183</v>
      </c>
      <c r="E179" t="s">
        <v>91</v>
      </c>
      <c r="F179">
        <v>13474</v>
      </c>
      <c r="G179" t="s">
        <v>39</v>
      </c>
      <c r="H179" t="s">
        <v>127</v>
      </c>
      <c r="I179" t="s">
        <v>893</v>
      </c>
      <c r="J179" s="1">
        <v>45349</v>
      </c>
      <c r="K179" s="1">
        <v>45449</v>
      </c>
      <c r="L179">
        <v>118</v>
      </c>
      <c r="M179">
        <v>1</v>
      </c>
      <c r="N179">
        <v>3</v>
      </c>
      <c r="O179">
        <v>0.6</v>
      </c>
      <c r="P179" t="s">
        <v>58</v>
      </c>
    </row>
    <row r="180" spans="1:16">
      <c r="A180" t="s">
        <v>894</v>
      </c>
      <c r="B180" t="s">
        <v>895</v>
      </c>
      <c r="C180" t="s">
        <v>745</v>
      </c>
      <c r="D180" t="s">
        <v>66</v>
      </c>
      <c r="E180" t="s">
        <v>54</v>
      </c>
      <c r="F180">
        <v>8469</v>
      </c>
      <c r="G180" t="s">
        <v>161</v>
      </c>
      <c r="H180" t="s">
        <v>897</v>
      </c>
      <c r="I180" t="s">
        <v>898</v>
      </c>
      <c r="J180" s="1"/>
      <c r="K180" s="1"/>
      <c r="M180">
        <v>0</v>
      </c>
      <c r="N180">
        <v>1</v>
      </c>
      <c r="O180">
        <v>25.6</v>
      </c>
      <c r="P180" t="s">
        <v>42</v>
      </c>
    </row>
    <row r="181" spans="1:16">
      <c r="A181" t="s">
        <v>899</v>
      </c>
      <c r="B181" t="s">
        <v>900</v>
      </c>
      <c r="C181" t="s">
        <v>901</v>
      </c>
      <c r="D181" t="s">
        <v>66</v>
      </c>
      <c r="E181" t="s">
        <v>28</v>
      </c>
      <c r="F181">
        <v>4797</v>
      </c>
      <c r="G181" t="s">
        <v>22</v>
      </c>
      <c r="H181" t="s">
        <v>274</v>
      </c>
      <c r="I181" t="s">
        <v>903</v>
      </c>
      <c r="J181" s="1"/>
      <c r="K181" s="1"/>
      <c r="M181">
        <v>0</v>
      </c>
      <c r="N181">
        <v>1</v>
      </c>
      <c r="P181" t="s">
        <v>33</v>
      </c>
    </row>
    <row r="182" spans="1:16">
      <c r="A182" t="s">
        <v>904</v>
      </c>
      <c r="B182" t="s">
        <v>905</v>
      </c>
      <c r="C182" t="s">
        <v>906</v>
      </c>
      <c r="D182" t="s">
        <v>37</v>
      </c>
      <c r="E182" t="s">
        <v>28</v>
      </c>
      <c r="F182">
        <v>55000</v>
      </c>
      <c r="G182" t="s">
        <v>161</v>
      </c>
      <c r="H182" t="s">
        <v>68</v>
      </c>
      <c r="I182" t="s">
        <v>908</v>
      </c>
      <c r="J182" s="1">
        <v>45516</v>
      </c>
      <c r="K182" s="1"/>
      <c r="M182">
        <v>0</v>
      </c>
      <c r="N182">
        <v>1</v>
      </c>
      <c r="O182">
        <v>4.7</v>
      </c>
      <c r="P182" t="s">
        <v>42</v>
      </c>
    </row>
    <row r="183" spans="1:16">
      <c r="A183" t="s">
        <v>909</v>
      </c>
      <c r="B183" t="s">
        <v>910</v>
      </c>
      <c r="C183" t="s">
        <v>18</v>
      </c>
      <c r="D183" t="s">
        <v>37</v>
      </c>
      <c r="E183" t="s">
        <v>177</v>
      </c>
      <c r="F183">
        <v>164505</v>
      </c>
      <c r="G183" t="s">
        <v>79</v>
      </c>
      <c r="H183" t="s">
        <v>93</v>
      </c>
      <c r="I183" t="s">
        <v>912</v>
      </c>
      <c r="J183" s="1">
        <v>45210</v>
      </c>
      <c r="K183" s="1"/>
      <c r="M183">
        <v>0</v>
      </c>
      <c r="N183">
        <v>1</v>
      </c>
      <c r="P183" t="s">
        <v>100</v>
      </c>
    </row>
    <row r="184" spans="1:16">
      <c r="A184" t="s">
        <v>913</v>
      </c>
      <c r="B184" t="s">
        <v>914</v>
      </c>
      <c r="C184" t="s">
        <v>915</v>
      </c>
      <c r="D184" t="s">
        <v>37</v>
      </c>
      <c r="E184" t="s">
        <v>28</v>
      </c>
      <c r="F184">
        <v>148315</v>
      </c>
      <c r="G184" t="s">
        <v>79</v>
      </c>
      <c r="H184" t="s">
        <v>86</v>
      </c>
      <c r="I184" t="s">
        <v>615</v>
      </c>
      <c r="J184" s="1">
        <v>44958</v>
      </c>
      <c r="K184" s="1"/>
      <c r="M184">
        <v>0</v>
      </c>
      <c r="N184">
        <v>1</v>
      </c>
      <c r="P184" t="s">
        <v>58</v>
      </c>
    </row>
    <row r="185" spans="1:16">
      <c r="A185" t="s">
        <v>917</v>
      </c>
      <c r="B185" t="s">
        <v>829</v>
      </c>
      <c r="C185" t="s">
        <v>918</v>
      </c>
      <c r="D185" t="s">
        <v>19</v>
      </c>
      <c r="E185" t="s">
        <v>91</v>
      </c>
      <c r="F185">
        <v>3689</v>
      </c>
      <c r="G185" t="s">
        <v>30</v>
      </c>
      <c r="H185" t="s">
        <v>920</v>
      </c>
      <c r="I185" t="s">
        <v>921</v>
      </c>
      <c r="J185" s="1">
        <v>44637</v>
      </c>
      <c r="K185" s="1">
        <v>44706</v>
      </c>
      <c r="L185">
        <v>123</v>
      </c>
      <c r="M185">
        <v>1</v>
      </c>
      <c r="N185">
        <v>2</v>
      </c>
      <c r="O185">
        <v>12.4</v>
      </c>
      <c r="P185" t="s">
        <v>58</v>
      </c>
    </row>
    <row r="186" spans="1:16">
      <c r="A186" t="s">
        <v>922</v>
      </c>
      <c r="B186" t="s">
        <v>923</v>
      </c>
      <c r="C186" t="s">
        <v>924</v>
      </c>
      <c r="D186" t="s">
        <v>19</v>
      </c>
      <c r="E186" t="s">
        <v>45</v>
      </c>
      <c r="F186">
        <v>3855</v>
      </c>
      <c r="G186" t="s">
        <v>56</v>
      </c>
      <c r="H186" t="s">
        <v>117</v>
      </c>
      <c r="I186" t="s">
        <v>926</v>
      </c>
      <c r="J186" s="1">
        <v>44903</v>
      </c>
      <c r="K186" s="1"/>
      <c r="M186">
        <v>0</v>
      </c>
      <c r="N186">
        <v>1</v>
      </c>
      <c r="O186">
        <v>2.2000000000000002</v>
      </c>
      <c r="P186" t="s">
        <v>33</v>
      </c>
    </row>
    <row r="187" spans="1:16">
      <c r="A187" t="s">
        <v>927</v>
      </c>
      <c r="B187" t="s">
        <v>928</v>
      </c>
      <c r="C187" t="s">
        <v>929</v>
      </c>
      <c r="D187" t="s">
        <v>37</v>
      </c>
      <c r="E187" t="s">
        <v>28</v>
      </c>
      <c r="F187">
        <v>83917</v>
      </c>
      <c r="G187" t="s">
        <v>79</v>
      </c>
      <c r="H187" t="s">
        <v>98</v>
      </c>
      <c r="I187" t="s">
        <v>931</v>
      </c>
      <c r="J187" s="1">
        <v>45406</v>
      </c>
      <c r="K187" s="1"/>
      <c r="M187">
        <v>0</v>
      </c>
      <c r="N187">
        <v>1</v>
      </c>
      <c r="O187">
        <v>34.6</v>
      </c>
      <c r="P187" t="s">
        <v>42</v>
      </c>
    </row>
    <row r="188" spans="1:16">
      <c r="A188" t="s">
        <v>932</v>
      </c>
      <c r="B188" t="s">
        <v>933</v>
      </c>
      <c r="C188" t="s">
        <v>934</v>
      </c>
      <c r="D188" t="s">
        <v>19</v>
      </c>
      <c r="E188" t="s">
        <v>91</v>
      </c>
      <c r="F188">
        <v>8320</v>
      </c>
      <c r="G188" t="s">
        <v>172</v>
      </c>
      <c r="H188" t="s">
        <v>93</v>
      </c>
      <c r="I188" t="s">
        <v>936</v>
      </c>
      <c r="J188" s="1">
        <v>45246</v>
      </c>
      <c r="K188" s="1">
        <v>45296</v>
      </c>
      <c r="L188">
        <v>119</v>
      </c>
      <c r="M188">
        <v>0</v>
      </c>
      <c r="N188">
        <v>1</v>
      </c>
      <c r="O188">
        <v>19.399999999999999</v>
      </c>
      <c r="P188" t="s">
        <v>42</v>
      </c>
    </row>
    <row r="189" spans="1:16">
      <c r="A189" t="s">
        <v>937</v>
      </c>
      <c r="B189" t="s">
        <v>938</v>
      </c>
      <c r="C189" t="s">
        <v>939</v>
      </c>
      <c r="D189" t="s">
        <v>66</v>
      </c>
      <c r="E189" t="s">
        <v>28</v>
      </c>
      <c r="F189">
        <v>23873</v>
      </c>
      <c r="G189" t="s">
        <v>172</v>
      </c>
      <c r="H189" t="s">
        <v>274</v>
      </c>
      <c r="I189" t="s">
        <v>941</v>
      </c>
      <c r="J189" s="1">
        <v>45195</v>
      </c>
      <c r="K189" s="1"/>
      <c r="M189">
        <v>0</v>
      </c>
      <c r="N189">
        <v>1</v>
      </c>
      <c r="O189">
        <v>3.1</v>
      </c>
      <c r="P189" t="s">
        <v>58</v>
      </c>
    </row>
    <row r="190" spans="1:16">
      <c r="A190" t="s">
        <v>942</v>
      </c>
      <c r="B190" t="s">
        <v>943</v>
      </c>
      <c r="C190" t="s">
        <v>18</v>
      </c>
      <c r="D190" t="s">
        <v>19</v>
      </c>
      <c r="E190" t="s">
        <v>20</v>
      </c>
      <c r="F190">
        <v>2986</v>
      </c>
      <c r="G190" t="s">
        <v>39</v>
      </c>
      <c r="H190" t="s">
        <v>133</v>
      </c>
      <c r="I190" t="s">
        <v>945</v>
      </c>
      <c r="J190" s="1">
        <v>45611</v>
      </c>
      <c r="K190" s="1"/>
      <c r="M190">
        <v>0</v>
      </c>
      <c r="N190">
        <v>1</v>
      </c>
      <c r="O190">
        <v>30.1</v>
      </c>
      <c r="P190" t="s">
        <v>100</v>
      </c>
    </row>
    <row r="191" spans="1:16">
      <c r="A191" t="s">
        <v>946</v>
      </c>
      <c r="B191" t="s">
        <v>947</v>
      </c>
      <c r="C191" t="s">
        <v>948</v>
      </c>
      <c r="D191" t="s">
        <v>53</v>
      </c>
      <c r="E191" t="s">
        <v>91</v>
      </c>
      <c r="F191">
        <v>15949</v>
      </c>
      <c r="G191" t="s">
        <v>39</v>
      </c>
      <c r="H191" t="s">
        <v>23</v>
      </c>
      <c r="I191" t="s">
        <v>950</v>
      </c>
      <c r="J191" s="1">
        <v>45165</v>
      </c>
      <c r="K191" s="1">
        <v>45150</v>
      </c>
      <c r="L191">
        <v>60</v>
      </c>
      <c r="M191">
        <v>1</v>
      </c>
      <c r="N191">
        <v>3</v>
      </c>
      <c r="P191" t="s">
        <v>58</v>
      </c>
    </row>
    <row r="192" spans="1:16">
      <c r="A192" t="s">
        <v>951</v>
      </c>
      <c r="B192" t="s">
        <v>952</v>
      </c>
      <c r="C192" t="s">
        <v>489</v>
      </c>
      <c r="D192" t="s">
        <v>19</v>
      </c>
      <c r="E192" t="s">
        <v>45</v>
      </c>
      <c r="F192">
        <v>2984</v>
      </c>
      <c r="G192" t="s">
        <v>56</v>
      </c>
      <c r="H192" t="s">
        <v>68</v>
      </c>
      <c r="I192" t="s">
        <v>954</v>
      </c>
      <c r="J192" s="1">
        <v>44878</v>
      </c>
      <c r="K192" s="1"/>
      <c r="M192">
        <v>0</v>
      </c>
      <c r="N192">
        <v>1</v>
      </c>
      <c r="O192">
        <v>18.399999999999999</v>
      </c>
      <c r="P192" t="s">
        <v>42</v>
      </c>
    </row>
    <row r="193" spans="1:16">
      <c r="A193" t="s">
        <v>955</v>
      </c>
      <c r="B193" t="s">
        <v>956</v>
      </c>
      <c r="C193" t="s">
        <v>18</v>
      </c>
      <c r="D193" t="s">
        <v>19</v>
      </c>
      <c r="E193" t="s">
        <v>54</v>
      </c>
      <c r="F193">
        <v>4000</v>
      </c>
      <c r="G193" t="s">
        <v>79</v>
      </c>
      <c r="H193" t="s">
        <v>232</v>
      </c>
      <c r="I193" t="s">
        <v>957</v>
      </c>
      <c r="J193" s="1">
        <v>45638</v>
      </c>
      <c r="K193" s="1"/>
      <c r="M193">
        <v>0</v>
      </c>
      <c r="N193">
        <v>1</v>
      </c>
      <c r="O193">
        <v>7.1</v>
      </c>
      <c r="P193" t="s">
        <v>42</v>
      </c>
    </row>
    <row r="194" spans="1:16">
      <c r="A194" t="s">
        <v>958</v>
      </c>
      <c r="B194" t="s">
        <v>720</v>
      </c>
      <c r="C194" t="s">
        <v>315</v>
      </c>
      <c r="D194" t="s">
        <v>53</v>
      </c>
      <c r="E194" t="s">
        <v>20</v>
      </c>
      <c r="F194">
        <v>28522</v>
      </c>
      <c r="G194" t="s">
        <v>30</v>
      </c>
      <c r="H194" t="s">
        <v>139</v>
      </c>
      <c r="I194" t="s">
        <v>960</v>
      </c>
      <c r="J194" s="1">
        <v>44894</v>
      </c>
      <c r="K194" s="1"/>
      <c r="M194">
        <v>0</v>
      </c>
      <c r="N194">
        <v>1</v>
      </c>
      <c r="O194">
        <v>2.6</v>
      </c>
      <c r="P194" t="s">
        <v>58</v>
      </c>
    </row>
    <row r="195" spans="1:16">
      <c r="A195" t="s">
        <v>961</v>
      </c>
      <c r="B195" t="s">
        <v>962</v>
      </c>
      <c r="C195" t="s">
        <v>963</v>
      </c>
      <c r="D195" t="s">
        <v>37</v>
      </c>
      <c r="E195" t="s">
        <v>91</v>
      </c>
      <c r="F195">
        <v>56796</v>
      </c>
      <c r="G195" t="s">
        <v>151</v>
      </c>
      <c r="H195" t="s">
        <v>778</v>
      </c>
      <c r="I195" t="s">
        <v>965</v>
      </c>
      <c r="J195" s="1">
        <v>45325</v>
      </c>
      <c r="K195" s="1">
        <v>45402</v>
      </c>
      <c r="L195">
        <v>100</v>
      </c>
      <c r="M195">
        <v>1</v>
      </c>
      <c r="N195">
        <v>3</v>
      </c>
      <c r="O195">
        <v>4.7</v>
      </c>
      <c r="P195" t="s">
        <v>42</v>
      </c>
    </row>
    <row r="196" spans="1:16">
      <c r="A196" t="s">
        <v>966</v>
      </c>
      <c r="B196" t="s">
        <v>967</v>
      </c>
      <c r="C196" t="s">
        <v>968</v>
      </c>
      <c r="D196" t="s">
        <v>19</v>
      </c>
      <c r="E196" t="s">
        <v>177</v>
      </c>
      <c r="F196">
        <v>5175</v>
      </c>
      <c r="G196" t="s">
        <v>47</v>
      </c>
      <c r="H196" t="s">
        <v>593</v>
      </c>
      <c r="I196" t="s">
        <v>263</v>
      </c>
      <c r="J196" s="1">
        <v>45595</v>
      </c>
      <c r="K196" s="1"/>
      <c r="M196">
        <v>0</v>
      </c>
      <c r="N196">
        <v>1</v>
      </c>
      <c r="O196">
        <v>15.9</v>
      </c>
      <c r="P196" t="s">
        <v>42</v>
      </c>
    </row>
    <row r="197" spans="1:16">
      <c r="A197" t="s">
        <v>970</v>
      </c>
      <c r="B197" t="s">
        <v>971</v>
      </c>
      <c r="C197" t="s">
        <v>972</v>
      </c>
      <c r="D197" t="s">
        <v>19</v>
      </c>
      <c r="E197" t="s">
        <v>177</v>
      </c>
      <c r="F197">
        <v>8617</v>
      </c>
      <c r="G197" t="s">
        <v>39</v>
      </c>
      <c r="H197" t="s">
        <v>73</v>
      </c>
      <c r="I197" t="s">
        <v>974</v>
      </c>
      <c r="J197" s="1">
        <v>45508</v>
      </c>
      <c r="K197" s="1"/>
      <c r="M197">
        <v>0</v>
      </c>
      <c r="N197">
        <v>1</v>
      </c>
      <c r="O197">
        <v>9.9</v>
      </c>
      <c r="P197" t="s">
        <v>100</v>
      </c>
    </row>
    <row r="198" spans="1:16">
      <c r="A198" t="s">
        <v>975</v>
      </c>
      <c r="B198" t="s">
        <v>976</v>
      </c>
      <c r="C198" t="s">
        <v>18</v>
      </c>
      <c r="D198" t="s">
        <v>53</v>
      </c>
      <c r="E198" t="s">
        <v>115</v>
      </c>
      <c r="F198">
        <v>19495</v>
      </c>
      <c r="G198" t="s">
        <v>47</v>
      </c>
      <c r="H198" t="s">
        <v>105</v>
      </c>
      <c r="I198" t="s">
        <v>978</v>
      </c>
      <c r="J198" s="1">
        <v>44864</v>
      </c>
      <c r="K198" s="1">
        <v>44890</v>
      </c>
      <c r="L198">
        <v>170</v>
      </c>
      <c r="M198">
        <v>0</v>
      </c>
      <c r="N198">
        <v>1</v>
      </c>
      <c r="O198">
        <v>25.9</v>
      </c>
      <c r="P198" t="s">
        <v>25</v>
      </c>
    </row>
    <row r="199" spans="1:16">
      <c r="A199" t="s">
        <v>979</v>
      </c>
      <c r="B199" t="s">
        <v>980</v>
      </c>
      <c r="C199" t="s">
        <v>981</v>
      </c>
      <c r="D199" t="s">
        <v>53</v>
      </c>
      <c r="E199" t="s">
        <v>177</v>
      </c>
      <c r="F199">
        <v>43898</v>
      </c>
      <c r="G199" t="s">
        <v>39</v>
      </c>
      <c r="H199" t="s">
        <v>139</v>
      </c>
      <c r="I199" t="s">
        <v>983</v>
      </c>
      <c r="J199" s="1">
        <v>45128</v>
      </c>
      <c r="K199" s="1"/>
      <c r="M199">
        <v>0</v>
      </c>
      <c r="N199">
        <v>1</v>
      </c>
      <c r="O199">
        <v>19.2</v>
      </c>
      <c r="P199" t="s">
        <v>58</v>
      </c>
    </row>
    <row r="200" spans="1:16">
      <c r="A200" t="s">
        <v>984</v>
      </c>
      <c r="B200" t="s">
        <v>985</v>
      </c>
      <c r="C200" t="s">
        <v>986</v>
      </c>
      <c r="D200" t="s">
        <v>37</v>
      </c>
      <c r="E200" t="s">
        <v>20</v>
      </c>
      <c r="F200">
        <v>78652</v>
      </c>
      <c r="G200" t="s">
        <v>172</v>
      </c>
      <c r="H200" t="s">
        <v>506</v>
      </c>
      <c r="I200" t="s">
        <v>988</v>
      </c>
      <c r="J200" s="1">
        <v>44767</v>
      </c>
      <c r="K200" s="1"/>
      <c r="M200">
        <v>0</v>
      </c>
      <c r="N200">
        <v>1</v>
      </c>
      <c r="O200">
        <v>6.8</v>
      </c>
      <c r="P200" t="s">
        <v>25</v>
      </c>
    </row>
    <row r="201" spans="1:16">
      <c r="A201" t="s">
        <v>989</v>
      </c>
      <c r="B201" t="s">
        <v>990</v>
      </c>
      <c r="C201" t="s">
        <v>18</v>
      </c>
      <c r="D201" t="s">
        <v>53</v>
      </c>
      <c r="E201" t="s">
        <v>91</v>
      </c>
      <c r="F201">
        <v>12066</v>
      </c>
      <c r="G201" t="s">
        <v>30</v>
      </c>
      <c r="H201" t="s">
        <v>232</v>
      </c>
      <c r="I201" t="s">
        <v>992</v>
      </c>
      <c r="J201" s="1">
        <v>45711</v>
      </c>
      <c r="K201" s="1">
        <v>45620</v>
      </c>
      <c r="L201">
        <v>52</v>
      </c>
      <c r="M201">
        <v>1</v>
      </c>
      <c r="N201">
        <v>4</v>
      </c>
      <c r="O201">
        <v>2</v>
      </c>
      <c r="P201" t="s">
        <v>100</v>
      </c>
    </row>
    <row r="202" spans="1:16">
      <c r="A202" t="s">
        <v>993</v>
      </c>
      <c r="B202" t="s">
        <v>994</v>
      </c>
      <c r="C202" t="s">
        <v>995</v>
      </c>
      <c r="D202" t="s">
        <v>19</v>
      </c>
      <c r="E202" t="s">
        <v>115</v>
      </c>
      <c r="F202">
        <v>4487</v>
      </c>
      <c r="G202" t="s">
        <v>56</v>
      </c>
      <c r="H202" t="s">
        <v>156</v>
      </c>
      <c r="I202" t="s">
        <v>190</v>
      </c>
      <c r="J202" s="1">
        <v>45215</v>
      </c>
      <c r="K202" s="1">
        <v>45312</v>
      </c>
      <c r="L202">
        <v>195</v>
      </c>
      <c r="M202">
        <v>0</v>
      </c>
      <c r="N202">
        <v>1</v>
      </c>
      <c r="O202">
        <v>15.5</v>
      </c>
      <c r="P202" t="s">
        <v>33</v>
      </c>
    </row>
    <row r="203" spans="1:16">
      <c r="A203" t="s">
        <v>997</v>
      </c>
      <c r="B203" t="s">
        <v>998</v>
      </c>
      <c r="C203" t="s">
        <v>324</v>
      </c>
      <c r="D203" t="s">
        <v>53</v>
      </c>
      <c r="E203" t="s">
        <v>115</v>
      </c>
      <c r="F203">
        <v>31639</v>
      </c>
      <c r="G203" t="s">
        <v>47</v>
      </c>
      <c r="H203" t="s">
        <v>127</v>
      </c>
      <c r="I203" t="s">
        <v>1000</v>
      </c>
      <c r="J203" s="1">
        <v>44719</v>
      </c>
      <c r="K203" s="1">
        <v>44736</v>
      </c>
      <c r="L203">
        <v>53</v>
      </c>
      <c r="M203">
        <v>0</v>
      </c>
      <c r="N203">
        <v>1</v>
      </c>
      <c r="O203">
        <v>0.3</v>
      </c>
      <c r="P203" t="s">
        <v>42</v>
      </c>
    </row>
    <row r="204" spans="1:16">
      <c r="A204" t="s">
        <v>1001</v>
      </c>
      <c r="B204" t="s">
        <v>102</v>
      </c>
      <c r="C204" t="s">
        <v>1002</v>
      </c>
      <c r="D204" t="s">
        <v>37</v>
      </c>
      <c r="E204" t="s">
        <v>54</v>
      </c>
      <c r="F204">
        <v>107146</v>
      </c>
      <c r="G204" t="s">
        <v>172</v>
      </c>
      <c r="H204" t="s">
        <v>237</v>
      </c>
      <c r="I204" t="s">
        <v>1004</v>
      </c>
      <c r="J204" s="1">
        <v>45631</v>
      </c>
      <c r="K204" s="1"/>
      <c r="M204">
        <v>0</v>
      </c>
      <c r="N204">
        <v>1</v>
      </c>
      <c r="P204" t="s">
        <v>42</v>
      </c>
    </row>
    <row r="205" spans="1:16">
      <c r="A205" t="s">
        <v>1005</v>
      </c>
      <c r="B205" t="s">
        <v>1006</v>
      </c>
      <c r="C205" t="s">
        <v>1007</v>
      </c>
      <c r="D205" t="s">
        <v>66</v>
      </c>
      <c r="E205" t="s">
        <v>91</v>
      </c>
      <c r="F205">
        <v>12060</v>
      </c>
      <c r="G205" t="s">
        <v>79</v>
      </c>
      <c r="H205" t="s">
        <v>1009</v>
      </c>
      <c r="I205" t="s">
        <v>1010</v>
      </c>
      <c r="J205" s="1">
        <v>44806</v>
      </c>
      <c r="K205" s="1">
        <v>44772</v>
      </c>
      <c r="L205">
        <v>64</v>
      </c>
      <c r="M205">
        <v>0</v>
      </c>
      <c r="N205">
        <v>1</v>
      </c>
      <c r="O205">
        <v>30.2</v>
      </c>
      <c r="P205" t="s">
        <v>100</v>
      </c>
    </row>
    <row r="206" spans="1:16">
      <c r="A206" t="s">
        <v>1011</v>
      </c>
      <c r="B206" t="s">
        <v>1012</v>
      </c>
      <c r="C206" t="s">
        <v>18</v>
      </c>
      <c r="D206" t="s">
        <v>19</v>
      </c>
      <c r="E206" t="s">
        <v>177</v>
      </c>
      <c r="F206">
        <v>5505</v>
      </c>
      <c r="G206" t="s">
        <v>56</v>
      </c>
      <c r="H206" t="s">
        <v>73</v>
      </c>
      <c r="I206" t="s">
        <v>1014</v>
      </c>
      <c r="J206" s="1">
        <v>44692</v>
      </c>
      <c r="K206" s="1"/>
      <c r="M206">
        <v>0</v>
      </c>
      <c r="N206">
        <v>1</v>
      </c>
      <c r="O206">
        <v>30.4</v>
      </c>
      <c r="P206" t="s">
        <v>33</v>
      </c>
    </row>
    <row r="207" spans="1:16">
      <c r="A207" t="s">
        <v>1015</v>
      </c>
      <c r="B207" t="s">
        <v>1016</v>
      </c>
      <c r="C207" t="s">
        <v>1017</v>
      </c>
      <c r="D207" t="s">
        <v>66</v>
      </c>
      <c r="E207" t="s">
        <v>54</v>
      </c>
      <c r="F207">
        <v>4522</v>
      </c>
      <c r="G207" t="s">
        <v>79</v>
      </c>
      <c r="H207" t="s">
        <v>127</v>
      </c>
      <c r="I207" t="s">
        <v>1019</v>
      </c>
      <c r="J207" s="1">
        <v>44944</v>
      </c>
      <c r="K207" s="1"/>
      <c r="M207">
        <v>0</v>
      </c>
      <c r="N207">
        <v>1</v>
      </c>
      <c r="O207">
        <v>25.8</v>
      </c>
      <c r="P207" t="s">
        <v>25</v>
      </c>
    </row>
    <row r="208" spans="1:16">
      <c r="A208" t="s">
        <v>1020</v>
      </c>
      <c r="B208" t="s">
        <v>1021</v>
      </c>
      <c r="C208" t="s">
        <v>646</v>
      </c>
      <c r="D208" t="s">
        <v>37</v>
      </c>
      <c r="E208" t="s">
        <v>20</v>
      </c>
      <c r="F208">
        <v>148191</v>
      </c>
      <c r="G208" t="s">
        <v>151</v>
      </c>
      <c r="H208" t="s">
        <v>105</v>
      </c>
      <c r="I208" t="s">
        <v>559</v>
      </c>
      <c r="J208" s="1">
        <v>45698</v>
      </c>
      <c r="K208" s="1"/>
      <c r="M208">
        <v>0</v>
      </c>
      <c r="N208">
        <v>1</v>
      </c>
      <c r="O208">
        <v>4.7</v>
      </c>
      <c r="P208" t="s">
        <v>58</v>
      </c>
    </row>
    <row r="209" spans="1:16">
      <c r="A209" t="s">
        <v>1023</v>
      </c>
      <c r="B209" t="s">
        <v>1024</v>
      </c>
      <c r="C209" t="s">
        <v>272</v>
      </c>
      <c r="D209" t="s">
        <v>66</v>
      </c>
      <c r="E209" t="s">
        <v>54</v>
      </c>
      <c r="F209">
        <v>10820</v>
      </c>
      <c r="G209" t="s">
        <v>151</v>
      </c>
      <c r="H209" t="s">
        <v>920</v>
      </c>
      <c r="I209" t="s">
        <v>1026</v>
      </c>
      <c r="J209" s="1">
        <v>45121</v>
      </c>
      <c r="K209" s="1"/>
      <c r="M209">
        <v>0</v>
      </c>
      <c r="N209">
        <v>1</v>
      </c>
      <c r="O209">
        <v>17.8</v>
      </c>
      <c r="P209" t="s">
        <v>33</v>
      </c>
    </row>
    <row r="210" spans="1:16">
      <c r="A210" t="s">
        <v>1027</v>
      </c>
      <c r="B210" t="s">
        <v>1028</v>
      </c>
      <c r="C210" t="s">
        <v>18</v>
      </c>
      <c r="D210" t="s">
        <v>19</v>
      </c>
      <c r="E210" t="s">
        <v>115</v>
      </c>
      <c r="F210">
        <v>3470</v>
      </c>
      <c r="G210" t="s">
        <v>172</v>
      </c>
      <c r="H210" t="s">
        <v>303</v>
      </c>
      <c r="I210" t="s">
        <v>1030</v>
      </c>
      <c r="J210" s="1">
        <v>45101</v>
      </c>
      <c r="K210" s="1">
        <v>45118</v>
      </c>
      <c r="L210">
        <v>43</v>
      </c>
      <c r="M210">
        <v>0</v>
      </c>
      <c r="N210">
        <v>1</v>
      </c>
      <c r="O210">
        <v>12.4</v>
      </c>
      <c r="P210" t="s">
        <v>100</v>
      </c>
    </row>
    <row r="211" spans="1:16">
      <c r="A211" t="s">
        <v>1031</v>
      </c>
      <c r="B211" t="s">
        <v>1032</v>
      </c>
      <c r="C211" t="s">
        <v>1033</v>
      </c>
      <c r="D211" t="s">
        <v>183</v>
      </c>
      <c r="E211" t="s">
        <v>177</v>
      </c>
      <c r="F211">
        <v>9162</v>
      </c>
      <c r="G211" t="s">
        <v>79</v>
      </c>
      <c r="H211" t="s">
        <v>625</v>
      </c>
      <c r="I211" t="s">
        <v>111</v>
      </c>
      <c r="J211" s="1">
        <v>44891</v>
      </c>
      <c r="K211" s="1"/>
      <c r="M211">
        <v>0</v>
      </c>
      <c r="N211">
        <v>1</v>
      </c>
      <c r="O211">
        <v>18.600000000000001</v>
      </c>
      <c r="P211" t="s">
        <v>58</v>
      </c>
    </row>
    <row r="212" spans="1:16">
      <c r="A212" t="s">
        <v>1035</v>
      </c>
      <c r="B212" t="s">
        <v>1036</v>
      </c>
      <c r="C212" t="s">
        <v>1037</v>
      </c>
      <c r="D212" t="s">
        <v>66</v>
      </c>
      <c r="E212" t="s">
        <v>115</v>
      </c>
      <c r="F212">
        <v>18994</v>
      </c>
      <c r="G212" t="s">
        <v>79</v>
      </c>
      <c r="H212" t="s">
        <v>394</v>
      </c>
      <c r="I212" t="s">
        <v>1039</v>
      </c>
      <c r="J212" s="1">
        <v>45801</v>
      </c>
      <c r="K212" s="1">
        <v>45815</v>
      </c>
      <c r="L212">
        <v>184</v>
      </c>
      <c r="M212">
        <v>0</v>
      </c>
      <c r="N212">
        <v>1</v>
      </c>
      <c r="O212">
        <v>18.2</v>
      </c>
      <c r="P212" t="s">
        <v>25</v>
      </c>
    </row>
    <row r="213" spans="1:16">
      <c r="A213" t="s">
        <v>1040</v>
      </c>
      <c r="B213" t="s">
        <v>1041</v>
      </c>
      <c r="C213" t="s">
        <v>1042</v>
      </c>
      <c r="D213" t="s">
        <v>53</v>
      </c>
      <c r="E213" t="s">
        <v>177</v>
      </c>
      <c r="F213">
        <v>37347</v>
      </c>
      <c r="G213" t="s">
        <v>56</v>
      </c>
      <c r="H213" t="s">
        <v>31</v>
      </c>
      <c r="I213" t="s">
        <v>1044</v>
      </c>
      <c r="J213" s="1">
        <v>45474</v>
      </c>
      <c r="K213" s="1"/>
      <c r="M213">
        <v>0</v>
      </c>
      <c r="N213">
        <v>1</v>
      </c>
      <c r="O213">
        <v>5.8</v>
      </c>
      <c r="P213" t="s">
        <v>100</v>
      </c>
    </row>
    <row r="214" spans="1:16">
      <c r="A214" t="s">
        <v>1045</v>
      </c>
      <c r="B214" t="s">
        <v>1046</v>
      </c>
      <c r="C214" t="s">
        <v>1047</v>
      </c>
      <c r="D214" t="s">
        <v>53</v>
      </c>
      <c r="E214" t="s">
        <v>91</v>
      </c>
      <c r="F214">
        <v>23866</v>
      </c>
      <c r="G214" t="s">
        <v>39</v>
      </c>
      <c r="H214" t="s">
        <v>237</v>
      </c>
      <c r="I214" t="s">
        <v>1049</v>
      </c>
      <c r="J214" s="1">
        <v>44889</v>
      </c>
      <c r="K214" s="1">
        <v>44782</v>
      </c>
      <c r="L214">
        <v>43</v>
      </c>
      <c r="M214">
        <v>0</v>
      </c>
      <c r="N214">
        <v>1</v>
      </c>
      <c r="O214">
        <v>17.5</v>
      </c>
      <c r="P214" t="s">
        <v>25</v>
      </c>
    </row>
    <row r="215" spans="1:16">
      <c r="A215" t="s">
        <v>1050</v>
      </c>
      <c r="B215" t="s">
        <v>1051</v>
      </c>
      <c r="C215" t="s">
        <v>18</v>
      </c>
      <c r="D215" t="s">
        <v>37</v>
      </c>
      <c r="E215" t="s">
        <v>28</v>
      </c>
      <c r="F215">
        <v>70430</v>
      </c>
      <c r="G215" t="s">
        <v>172</v>
      </c>
      <c r="H215" t="s">
        <v>105</v>
      </c>
      <c r="I215" t="s">
        <v>1053</v>
      </c>
      <c r="J215" s="1">
        <v>45115</v>
      </c>
      <c r="K215" s="1"/>
      <c r="M215">
        <v>0</v>
      </c>
      <c r="N215">
        <v>1</v>
      </c>
      <c r="O215">
        <v>4.2</v>
      </c>
      <c r="P215" t="s">
        <v>33</v>
      </c>
    </row>
    <row r="216" spans="1:16">
      <c r="A216" t="s">
        <v>1054</v>
      </c>
      <c r="B216" t="s">
        <v>1055</v>
      </c>
      <c r="C216" t="s">
        <v>1056</v>
      </c>
      <c r="D216" t="s">
        <v>183</v>
      </c>
      <c r="E216" t="s">
        <v>20</v>
      </c>
      <c r="F216">
        <v>12287</v>
      </c>
      <c r="G216" t="s">
        <v>151</v>
      </c>
      <c r="H216" t="s">
        <v>98</v>
      </c>
      <c r="I216" t="s">
        <v>1058</v>
      </c>
      <c r="J216" s="1">
        <v>45362</v>
      </c>
      <c r="K216" s="1"/>
      <c r="M216">
        <v>0</v>
      </c>
      <c r="N216">
        <v>1</v>
      </c>
      <c r="O216">
        <v>15.7</v>
      </c>
      <c r="P216" t="s">
        <v>42</v>
      </c>
    </row>
    <row r="217" spans="1:16">
      <c r="A217" t="s">
        <v>1059</v>
      </c>
      <c r="B217" t="s">
        <v>220</v>
      </c>
      <c r="C217" t="s">
        <v>1060</v>
      </c>
      <c r="D217" t="s">
        <v>37</v>
      </c>
      <c r="E217" t="s">
        <v>91</v>
      </c>
      <c r="F217">
        <v>147683</v>
      </c>
      <c r="G217" t="s">
        <v>22</v>
      </c>
      <c r="H217" t="s">
        <v>93</v>
      </c>
      <c r="I217" t="s">
        <v>1062</v>
      </c>
      <c r="J217" s="1">
        <v>45130</v>
      </c>
      <c r="K217" s="1">
        <v>45171</v>
      </c>
      <c r="L217">
        <v>195</v>
      </c>
      <c r="M217">
        <v>1</v>
      </c>
      <c r="N217">
        <v>4</v>
      </c>
      <c r="O217">
        <v>26.2</v>
      </c>
      <c r="P217" t="s">
        <v>58</v>
      </c>
    </row>
    <row r="218" spans="1:16">
      <c r="A218" t="s">
        <v>1063</v>
      </c>
      <c r="B218" t="s">
        <v>1064</v>
      </c>
      <c r="C218" t="s">
        <v>256</v>
      </c>
      <c r="D218" t="s">
        <v>19</v>
      </c>
      <c r="E218" t="s">
        <v>28</v>
      </c>
      <c r="F218">
        <v>2608</v>
      </c>
      <c r="G218" t="s">
        <v>79</v>
      </c>
      <c r="H218" t="s">
        <v>145</v>
      </c>
      <c r="I218" t="s">
        <v>1066</v>
      </c>
      <c r="J218" s="1">
        <v>45429</v>
      </c>
      <c r="K218" s="1"/>
      <c r="M218">
        <v>0</v>
      </c>
      <c r="N218">
        <v>1</v>
      </c>
      <c r="O218">
        <v>19.3</v>
      </c>
      <c r="P218" t="s">
        <v>33</v>
      </c>
    </row>
    <row r="219" spans="1:16">
      <c r="A219" t="s">
        <v>1067</v>
      </c>
      <c r="B219" t="s">
        <v>1068</v>
      </c>
      <c r="C219" t="s">
        <v>1069</v>
      </c>
      <c r="D219" t="s">
        <v>183</v>
      </c>
      <c r="E219" t="s">
        <v>54</v>
      </c>
      <c r="F219">
        <v>9984</v>
      </c>
      <c r="G219" t="s">
        <v>30</v>
      </c>
      <c r="H219" t="s">
        <v>68</v>
      </c>
      <c r="I219" t="s">
        <v>1071</v>
      </c>
      <c r="J219" s="1">
        <v>44656</v>
      </c>
      <c r="K219" s="1"/>
      <c r="M219">
        <v>0</v>
      </c>
      <c r="N219">
        <v>1</v>
      </c>
      <c r="P219" t="s">
        <v>100</v>
      </c>
    </row>
    <row r="220" spans="1:16">
      <c r="A220" t="s">
        <v>1072</v>
      </c>
      <c r="B220" t="s">
        <v>1073</v>
      </c>
      <c r="C220" t="s">
        <v>18</v>
      </c>
      <c r="D220" t="s">
        <v>19</v>
      </c>
      <c r="E220" t="s">
        <v>28</v>
      </c>
      <c r="F220">
        <v>7208</v>
      </c>
      <c r="G220" t="s">
        <v>30</v>
      </c>
      <c r="H220" t="s">
        <v>274</v>
      </c>
      <c r="I220" t="s">
        <v>1075</v>
      </c>
      <c r="J220" s="1"/>
      <c r="K220" s="1"/>
      <c r="M220">
        <v>0</v>
      </c>
      <c r="N220">
        <v>1</v>
      </c>
      <c r="O220">
        <v>4.0999999999999996</v>
      </c>
      <c r="P220" t="s">
        <v>33</v>
      </c>
    </row>
    <row r="221" spans="1:16">
      <c r="A221" t="s">
        <v>1076</v>
      </c>
      <c r="B221" t="s">
        <v>556</v>
      </c>
      <c r="C221" t="s">
        <v>721</v>
      </c>
      <c r="D221" t="s">
        <v>183</v>
      </c>
      <c r="E221" t="s">
        <v>28</v>
      </c>
      <c r="F221">
        <v>10000</v>
      </c>
      <c r="G221" t="s">
        <v>56</v>
      </c>
      <c r="H221" t="s">
        <v>68</v>
      </c>
      <c r="I221" t="s">
        <v>1077</v>
      </c>
      <c r="J221" s="1">
        <v>45587</v>
      </c>
      <c r="K221" s="1"/>
      <c r="M221">
        <v>0</v>
      </c>
      <c r="N221">
        <v>1</v>
      </c>
      <c r="O221">
        <v>8.5</v>
      </c>
      <c r="P221" t="s">
        <v>42</v>
      </c>
    </row>
    <row r="222" spans="1:16">
      <c r="A222" t="s">
        <v>1078</v>
      </c>
      <c r="B222" t="s">
        <v>1079</v>
      </c>
      <c r="C222" t="s">
        <v>1080</v>
      </c>
      <c r="D222" t="s">
        <v>66</v>
      </c>
      <c r="E222" t="s">
        <v>91</v>
      </c>
      <c r="F222">
        <v>12622</v>
      </c>
      <c r="G222" t="s">
        <v>56</v>
      </c>
      <c r="H222" t="s">
        <v>40</v>
      </c>
      <c r="I222" t="s">
        <v>1082</v>
      </c>
      <c r="J222" s="1">
        <v>45617</v>
      </c>
      <c r="K222" s="1">
        <v>45747</v>
      </c>
      <c r="L222">
        <v>188</v>
      </c>
      <c r="M222">
        <v>0</v>
      </c>
      <c r="N222">
        <v>1</v>
      </c>
      <c r="O222">
        <v>7.6</v>
      </c>
      <c r="P222" t="s">
        <v>25</v>
      </c>
    </row>
    <row r="223" spans="1:16">
      <c r="A223" t="s">
        <v>1083</v>
      </c>
      <c r="B223" t="s">
        <v>1084</v>
      </c>
      <c r="C223" t="s">
        <v>18</v>
      </c>
      <c r="D223" t="s">
        <v>37</v>
      </c>
      <c r="E223" t="s">
        <v>177</v>
      </c>
      <c r="F223">
        <v>134785</v>
      </c>
      <c r="G223" t="s">
        <v>22</v>
      </c>
      <c r="H223" t="s">
        <v>80</v>
      </c>
      <c r="I223" t="s">
        <v>428</v>
      </c>
      <c r="J223" s="1">
        <v>45103</v>
      </c>
      <c r="K223" s="1"/>
      <c r="M223">
        <v>0</v>
      </c>
      <c r="N223">
        <v>1</v>
      </c>
      <c r="O223">
        <v>10.9</v>
      </c>
      <c r="P223" t="s">
        <v>58</v>
      </c>
    </row>
    <row r="224" spans="1:16">
      <c r="A224" t="s">
        <v>1086</v>
      </c>
      <c r="B224" t="s">
        <v>1087</v>
      </c>
      <c r="C224" t="s">
        <v>1088</v>
      </c>
      <c r="D224" t="s">
        <v>183</v>
      </c>
      <c r="E224" t="s">
        <v>115</v>
      </c>
      <c r="F224">
        <v>4781</v>
      </c>
      <c r="G224" t="s">
        <v>22</v>
      </c>
      <c r="H224" t="s">
        <v>127</v>
      </c>
      <c r="I224" t="s">
        <v>1090</v>
      </c>
      <c r="J224" s="1">
        <v>44790</v>
      </c>
      <c r="K224" s="1">
        <v>44842</v>
      </c>
      <c r="L224">
        <v>180</v>
      </c>
      <c r="M224">
        <v>0</v>
      </c>
      <c r="N224">
        <v>1</v>
      </c>
      <c r="O224">
        <v>26.3</v>
      </c>
      <c r="P224" t="s">
        <v>58</v>
      </c>
    </row>
    <row r="225" spans="1:16">
      <c r="A225" t="s">
        <v>1091</v>
      </c>
      <c r="B225" t="s">
        <v>1092</v>
      </c>
      <c r="C225" t="s">
        <v>364</v>
      </c>
      <c r="D225" t="s">
        <v>183</v>
      </c>
      <c r="E225" t="s">
        <v>115</v>
      </c>
      <c r="F225">
        <v>5185</v>
      </c>
      <c r="G225" t="s">
        <v>47</v>
      </c>
      <c r="H225" t="s">
        <v>1094</v>
      </c>
      <c r="I225" t="s">
        <v>1095</v>
      </c>
      <c r="J225" s="1">
        <v>45028</v>
      </c>
      <c r="K225" s="1">
        <v>44982</v>
      </c>
      <c r="L225">
        <v>129</v>
      </c>
      <c r="M225">
        <v>0</v>
      </c>
      <c r="N225">
        <v>1</v>
      </c>
      <c r="O225">
        <v>17.899999999999999</v>
      </c>
      <c r="P225" t="s">
        <v>25</v>
      </c>
    </row>
    <row r="226" spans="1:16">
      <c r="A226" t="s">
        <v>1096</v>
      </c>
      <c r="B226" t="s">
        <v>1097</v>
      </c>
      <c r="C226" t="s">
        <v>1098</v>
      </c>
      <c r="D226" t="s">
        <v>183</v>
      </c>
      <c r="E226" t="s">
        <v>91</v>
      </c>
      <c r="F226">
        <v>14000</v>
      </c>
      <c r="G226" t="s">
        <v>39</v>
      </c>
      <c r="H226" t="s">
        <v>920</v>
      </c>
      <c r="I226" t="s">
        <v>728</v>
      </c>
      <c r="J226" s="1">
        <v>45145</v>
      </c>
      <c r="K226" s="1">
        <v>45155</v>
      </c>
      <c r="L226">
        <v>147</v>
      </c>
      <c r="M226">
        <v>0</v>
      </c>
      <c r="N226">
        <v>1</v>
      </c>
      <c r="P226" t="s">
        <v>25</v>
      </c>
    </row>
    <row r="227" spans="1:16">
      <c r="A227" t="s">
        <v>1099</v>
      </c>
      <c r="B227" t="s">
        <v>1100</v>
      </c>
      <c r="C227" t="s">
        <v>18</v>
      </c>
      <c r="D227" t="s">
        <v>66</v>
      </c>
      <c r="E227" t="s">
        <v>115</v>
      </c>
      <c r="F227">
        <v>18098</v>
      </c>
      <c r="G227" t="s">
        <v>30</v>
      </c>
      <c r="H227" t="s">
        <v>117</v>
      </c>
      <c r="I227" t="s">
        <v>1102</v>
      </c>
      <c r="J227" s="1">
        <v>45025</v>
      </c>
      <c r="K227" s="1">
        <v>45102</v>
      </c>
      <c r="L227">
        <v>114</v>
      </c>
      <c r="M227">
        <v>0</v>
      </c>
      <c r="N227">
        <v>1</v>
      </c>
      <c r="O227">
        <v>32.299999999999997</v>
      </c>
      <c r="P227" t="s">
        <v>33</v>
      </c>
    </row>
    <row r="228" spans="1:16">
      <c r="A228" t="s">
        <v>1103</v>
      </c>
      <c r="B228" t="s">
        <v>990</v>
      </c>
      <c r="C228" t="s">
        <v>398</v>
      </c>
      <c r="D228" t="s">
        <v>19</v>
      </c>
      <c r="E228" t="s">
        <v>54</v>
      </c>
      <c r="F228">
        <v>6097</v>
      </c>
      <c r="G228" t="s">
        <v>161</v>
      </c>
      <c r="H228" t="s">
        <v>258</v>
      </c>
      <c r="I228" t="s">
        <v>1105</v>
      </c>
      <c r="J228" s="1">
        <v>45089</v>
      </c>
      <c r="K228" s="1"/>
      <c r="M228">
        <v>0</v>
      </c>
      <c r="N228">
        <v>1</v>
      </c>
      <c r="O228">
        <v>31.9</v>
      </c>
      <c r="P228" t="s">
        <v>25</v>
      </c>
    </row>
    <row r="229" spans="1:16">
      <c r="A229" t="s">
        <v>1106</v>
      </c>
      <c r="B229" t="s">
        <v>1107</v>
      </c>
      <c r="C229" t="s">
        <v>1108</v>
      </c>
      <c r="D229" t="s">
        <v>19</v>
      </c>
      <c r="E229" t="s">
        <v>54</v>
      </c>
      <c r="F229">
        <v>7422</v>
      </c>
      <c r="G229" t="s">
        <v>161</v>
      </c>
      <c r="H229" t="s">
        <v>361</v>
      </c>
      <c r="I229" t="s">
        <v>1110</v>
      </c>
      <c r="J229" s="1">
        <v>45281</v>
      </c>
      <c r="K229" s="1"/>
      <c r="M229">
        <v>0</v>
      </c>
      <c r="N229">
        <v>1</v>
      </c>
      <c r="P229" t="s">
        <v>33</v>
      </c>
    </row>
    <row r="230" spans="1:16">
      <c r="A230" t="s">
        <v>1111</v>
      </c>
      <c r="B230" t="s">
        <v>1112</v>
      </c>
      <c r="C230" t="s">
        <v>1113</v>
      </c>
      <c r="D230" t="s">
        <v>19</v>
      </c>
      <c r="E230" t="s">
        <v>54</v>
      </c>
      <c r="F230">
        <v>3114</v>
      </c>
      <c r="G230" t="s">
        <v>172</v>
      </c>
      <c r="H230" t="s">
        <v>258</v>
      </c>
      <c r="I230" t="s">
        <v>1115</v>
      </c>
      <c r="J230" s="1">
        <v>44849</v>
      </c>
      <c r="K230" s="1"/>
      <c r="M230">
        <v>0</v>
      </c>
      <c r="N230">
        <v>1</v>
      </c>
      <c r="O230">
        <v>13.5</v>
      </c>
      <c r="P230" t="s">
        <v>100</v>
      </c>
    </row>
    <row r="231" spans="1:16">
      <c r="A231" t="s">
        <v>1116</v>
      </c>
      <c r="B231" t="s">
        <v>1117</v>
      </c>
      <c r="C231" t="s">
        <v>441</v>
      </c>
      <c r="D231" t="s">
        <v>183</v>
      </c>
      <c r="E231" t="s">
        <v>54</v>
      </c>
      <c r="F231">
        <v>10373</v>
      </c>
      <c r="G231" t="s">
        <v>30</v>
      </c>
      <c r="H231" t="s">
        <v>105</v>
      </c>
      <c r="I231" t="s">
        <v>423</v>
      </c>
      <c r="J231" s="1">
        <v>45219</v>
      </c>
      <c r="K231" s="1"/>
      <c r="M231">
        <v>0</v>
      </c>
      <c r="N231">
        <v>1</v>
      </c>
      <c r="O231">
        <v>1</v>
      </c>
      <c r="P231" t="s">
        <v>58</v>
      </c>
    </row>
    <row r="232" spans="1:16">
      <c r="A232" t="s">
        <v>1119</v>
      </c>
      <c r="B232" t="s">
        <v>1120</v>
      </c>
      <c r="C232" t="s">
        <v>1121</v>
      </c>
      <c r="D232" t="s">
        <v>66</v>
      </c>
      <c r="E232" t="s">
        <v>54</v>
      </c>
      <c r="F232">
        <v>6111</v>
      </c>
      <c r="G232" t="s">
        <v>30</v>
      </c>
      <c r="H232" t="s">
        <v>268</v>
      </c>
      <c r="I232" t="s">
        <v>405</v>
      </c>
      <c r="J232" s="1">
        <v>45624</v>
      </c>
      <c r="K232" s="1"/>
      <c r="M232">
        <v>0</v>
      </c>
      <c r="N232">
        <v>1</v>
      </c>
      <c r="P232" t="s">
        <v>33</v>
      </c>
    </row>
    <row r="233" spans="1:16">
      <c r="A233" t="s">
        <v>1123</v>
      </c>
      <c r="B233" t="s">
        <v>1124</v>
      </c>
      <c r="C233" t="s">
        <v>18</v>
      </c>
      <c r="D233" t="s">
        <v>53</v>
      </c>
      <c r="E233" t="s">
        <v>91</v>
      </c>
      <c r="F233">
        <v>12379</v>
      </c>
      <c r="G233" t="s">
        <v>30</v>
      </c>
      <c r="H233" t="s">
        <v>127</v>
      </c>
      <c r="I233" t="s">
        <v>866</v>
      </c>
      <c r="J233" s="1">
        <v>44770</v>
      </c>
      <c r="K233" s="1">
        <v>44804</v>
      </c>
      <c r="L233">
        <v>161</v>
      </c>
      <c r="M233">
        <v>1</v>
      </c>
      <c r="N233">
        <v>4</v>
      </c>
      <c r="O233">
        <v>17.100000000000001</v>
      </c>
      <c r="P233" t="s">
        <v>42</v>
      </c>
    </row>
    <row r="234" spans="1:16">
      <c r="A234" t="s">
        <v>1126</v>
      </c>
      <c r="B234" t="s">
        <v>1127</v>
      </c>
      <c r="C234" t="s">
        <v>1128</v>
      </c>
      <c r="D234" t="s">
        <v>53</v>
      </c>
      <c r="E234" t="s">
        <v>20</v>
      </c>
      <c r="F234">
        <v>19020</v>
      </c>
      <c r="G234" t="s">
        <v>79</v>
      </c>
      <c r="H234" t="s">
        <v>237</v>
      </c>
      <c r="I234" t="s">
        <v>1130</v>
      </c>
      <c r="J234" s="1">
        <v>45025</v>
      </c>
      <c r="K234" s="1"/>
      <c r="M234">
        <v>0</v>
      </c>
      <c r="N234">
        <v>1</v>
      </c>
      <c r="O234">
        <v>29.8</v>
      </c>
      <c r="P234" t="s">
        <v>33</v>
      </c>
    </row>
    <row r="235" spans="1:16">
      <c r="A235" t="s">
        <v>1131</v>
      </c>
      <c r="B235" t="s">
        <v>757</v>
      </c>
      <c r="C235" t="s">
        <v>18</v>
      </c>
      <c r="D235" t="s">
        <v>19</v>
      </c>
      <c r="E235" t="s">
        <v>45</v>
      </c>
      <c r="F235">
        <v>7000</v>
      </c>
      <c r="G235" t="s">
        <v>39</v>
      </c>
      <c r="H235" t="s">
        <v>68</v>
      </c>
      <c r="I235" t="s">
        <v>1132</v>
      </c>
      <c r="J235" s="1">
        <v>45463</v>
      </c>
      <c r="K235" s="1"/>
      <c r="M235">
        <v>0</v>
      </c>
      <c r="N235">
        <v>1</v>
      </c>
      <c r="O235">
        <v>12.5</v>
      </c>
      <c r="P235" t="s">
        <v>42</v>
      </c>
    </row>
    <row r="236" spans="1:16">
      <c r="A236" t="s">
        <v>1133</v>
      </c>
      <c r="B236" t="s">
        <v>1134</v>
      </c>
      <c r="C236" t="s">
        <v>1135</v>
      </c>
      <c r="D236" t="s">
        <v>19</v>
      </c>
      <c r="E236" t="s">
        <v>54</v>
      </c>
      <c r="F236">
        <v>1221</v>
      </c>
      <c r="G236" t="s">
        <v>151</v>
      </c>
      <c r="H236" t="s">
        <v>274</v>
      </c>
      <c r="I236" t="s">
        <v>1137</v>
      </c>
      <c r="J236" s="1">
        <v>45324</v>
      </c>
      <c r="K236" s="1"/>
      <c r="M236">
        <v>0</v>
      </c>
      <c r="N236">
        <v>1</v>
      </c>
      <c r="O236">
        <v>25.5</v>
      </c>
      <c r="P236" t="s">
        <v>25</v>
      </c>
    </row>
    <row r="237" spans="1:16">
      <c r="A237" t="s">
        <v>1138</v>
      </c>
      <c r="B237" t="s">
        <v>60</v>
      </c>
      <c r="C237" t="s">
        <v>1139</v>
      </c>
      <c r="D237" t="s">
        <v>183</v>
      </c>
      <c r="E237" t="s">
        <v>177</v>
      </c>
      <c r="F237">
        <v>11460</v>
      </c>
      <c r="G237" t="s">
        <v>172</v>
      </c>
      <c r="H237" t="s">
        <v>336</v>
      </c>
      <c r="I237" t="s">
        <v>1141</v>
      </c>
      <c r="J237" s="1">
        <v>45553</v>
      </c>
      <c r="K237" s="1"/>
      <c r="M237">
        <v>0</v>
      </c>
      <c r="N237">
        <v>1</v>
      </c>
      <c r="O237">
        <v>12.6</v>
      </c>
      <c r="P237" t="s">
        <v>25</v>
      </c>
    </row>
    <row r="238" spans="1:16">
      <c r="A238" t="s">
        <v>1142</v>
      </c>
      <c r="B238" t="s">
        <v>1143</v>
      </c>
      <c r="C238" t="s">
        <v>1144</v>
      </c>
      <c r="D238" t="s">
        <v>66</v>
      </c>
      <c r="E238" t="s">
        <v>91</v>
      </c>
      <c r="F238">
        <v>14330</v>
      </c>
      <c r="G238" t="s">
        <v>30</v>
      </c>
      <c r="H238" t="s">
        <v>145</v>
      </c>
      <c r="I238" t="s">
        <v>1146</v>
      </c>
      <c r="J238" s="1">
        <v>45595</v>
      </c>
      <c r="K238" s="1">
        <v>45553</v>
      </c>
      <c r="L238">
        <v>54</v>
      </c>
      <c r="M238">
        <v>0</v>
      </c>
      <c r="N238">
        <v>1</v>
      </c>
      <c r="P238" t="s">
        <v>42</v>
      </c>
    </row>
    <row r="239" spans="1:16">
      <c r="A239" t="s">
        <v>1147</v>
      </c>
      <c r="B239" t="s">
        <v>1148</v>
      </c>
      <c r="C239" t="s">
        <v>1149</v>
      </c>
      <c r="D239" t="s">
        <v>183</v>
      </c>
      <c r="E239" t="s">
        <v>45</v>
      </c>
      <c r="F239">
        <v>3598</v>
      </c>
      <c r="G239" t="s">
        <v>56</v>
      </c>
      <c r="H239" t="s">
        <v>98</v>
      </c>
      <c r="I239" t="s">
        <v>1151</v>
      </c>
      <c r="J239" s="1">
        <v>44821</v>
      </c>
      <c r="K239" s="1"/>
      <c r="M239">
        <v>0</v>
      </c>
      <c r="N239">
        <v>1</v>
      </c>
      <c r="O239">
        <v>3</v>
      </c>
      <c r="P239" t="s">
        <v>58</v>
      </c>
    </row>
    <row r="240" spans="1:16">
      <c r="A240" t="s">
        <v>1152</v>
      </c>
      <c r="B240" t="s">
        <v>1153</v>
      </c>
      <c r="C240" t="s">
        <v>18</v>
      </c>
      <c r="D240" t="s">
        <v>183</v>
      </c>
      <c r="E240" t="s">
        <v>28</v>
      </c>
      <c r="F240">
        <v>8986</v>
      </c>
      <c r="G240" t="s">
        <v>30</v>
      </c>
      <c r="H240" t="s">
        <v>93</v>
      </c>
      <c r="I240" t="s">
        <v>978</v>
      </c>
      <c r="J240" s="1">
        <v>44892</v>
      </c>
      <c r="K240" s="1"/>
      <c r="M240">
        <v>0</v>
      </c>
      <c r="N240">
        <v>1</v>
      </c>
      <c r="O240">
        <v>22.1</v>
      </c>
      <c r="P240" t="s">
        <v>42</v>
      </c>
    </row>
    <row r="241" spans="1:16">
      <c r="A241" t="s">
        <v>1155</v>
      </c>
      <c r="B241" t="s">
        <v>102</v>
      </c>
      <c r="C241" t="s">
        <v>1108</v>
      </c>
      <c r="D241" t="s">
        <v>66</v>
      </c>
      <c r="E241" t="s">
        <v>20</v>
      </c>
      <c r="F241">
        <v>22459</v>
      </c>
      <c r="G241" t="s">
        <v>151</v>
      </c>
      <c r="H241" t="s">
        <v>127</v>
      </c>
      <c r="I241" t="s">
        <v>1157</v>
      </c>
      <c r="J241" s="1">
        <v>45172</v>
      </c>
      <c r="K241" s="1"/>
      <c r="M241">
        <v>0</v>
      </c>
      <c r="N241">
        <v>1</v>
      </c>
      <c r="O241">
        <v>6.3</v>
      </c>
      <c r="P241" t="s">
        <v>58</v>
      </c>
    </row>
    <row r="242" spans="1:16">
      <c r="A242" t="s">
        <v>1158</v>
      </c>
      <c r="B242" t="s">
        <v>1159</v>
      </c>
      <c r="C242" t="s">
        <v>1160</v>
      </c>
      <c r="D242" t="s">
        <v>53</v>
      </c>
      <c r="E242" t="s">
        <v>115</v>
      </c>
      <c r="F242">
        <v>35530</v>
      </c>
      <c r="G242" t="s">
        <v>39</v>
      </c>
      <c r="H242" t="s">
        <v>232</v>
      </c>
      <c r="I242" t="s">
        <v>1162</v>
      </c>
      <c r="J242" s="1">
        <v>44650</v>
      </c>
      <c r="K242" s="1">
        <v>44644</v>
      </c>
      <c r="L242">
        <v>44</v>
      </c>
      <c r="M242">
        <v>0</v>
      </c>
      <c r="N242">
        <v>1</v>
      </c>
      <c r="O242">
        <v>3.4</v>
      </c>
      <c r="P242" t="s">
        <v>42</v>
      </c>
    </row>
    <row r="243" spans="1:16">
      <c r="A243" t="s">
        <v>1163</v>
      </c>
      <c r="B243" t="s">
        <v>277</v>
      </c>
      <c r="C243" t="s">
        <v>1164</v>
      </c>
      <c r="D243" t="s">
        <v>19</v>
      </c>
      <c r="E243" t="s">
        <v>177</v>
      </c>
      <c r="F243">
        <v>2928</v>
      </c>
      <c r="G243" t="s">
        <v>30</v>
      </c>
      <c r="H243" t="s">
        <v>274</v>
      </c>
      <c r="I243" t="s">
        <v>1166</v>
      </c>
      <c r="J243" s="1">
        <v>45124</v>
      </c>
      <c r="K243" s="1"/>
      <c r="M243">
        <v>0</v>
      </c>
      <c r="N243">
        <v>1</v>
      </c>
      <c r="O243">
        <v>29.9</v>
      </c>
      <c r="P243" t="s">
        <v>33</v>
      </c>
    </row>
    <row r="244" spans="1:16">
      <c r="A244" t="s">
        <v>1167</v>
      </c>
      <c r="B244" t="s">
        <v>1168</v>
      </c>
      <c r="C244" t="s">
        <v>18</v>
      </c>
      <c r="D244" t="s">
        <v>53</v>
      </c>
      <c r="E244" t="s">
        <v>177</v>
      </c>
      <c r="F244">
        <v>42253</v>
      </c>
      <c r="G244" t="s">
        <v>30</v>
      </c>
      <c r="H244" t="s">
        <v>303</v>
      </c>
      <c r="I244" t="s">
        <v>1170</v>
      </c>
      <c r="J244" s="1">
        <v>44724</v>
      </c>
      <c r="K244" s="1"/>
      <c r="M244">
        <v>0</v>
      </c>
      <c r="N244">
        <v>1</v>
      </c>
      <c r="O244">
        <v>10.7</v>
      </c>
      <c r="P244" t="s">
        <v>33</v>
      </c>
    </row>
    <row r="245" spans="1:16">
      <c r="A245" t="s">
        <v>1171</v>
      </c>
      <c r="B245" t="s">
        <v>716</v>
      </c>
      <c r="C245" t="s">
        <v>1172</v>
      </c>
      <c r="D245" t="s">
        <v>183</v>
      </c>
      <c r="E245" t="s">
        <v>115</v>
      </c>
      <c r="F245">
        <v>10551</v>
      </c>
      <c r="G245" t="s">
        <v>22</v>
      </c>
      <c r="H245" t="s">
        <v>73</v>
      </c>
      <c r="I245" t="s">
        <v>152</v>
      </c>
      <c r="J245" s="1">
        <v>45475</v>
      </c>
      <c r="K245" s="1">
        <v>45553</v>
      </c>
      <c r="L245">
        <v>148</v>
      </c>
      <c r="M245">
        <v>0</v>
      </c>
      <c r="N245">
        <v>1</v>
      </c>
      <c r="O245">
        <v>14</v>
      </c>
      <c r="P245" t="s">
        <v>42</v>
      </c>
    </row>
    <row r="246" spans="1:16">
      <c r="A246" t="s">
        <v>1174</v>
      </c>
      <c r="B246" t="s">
        <v>76</v>
      </c>
      <c r="C246" t="s">
        <v>18</v>
      </c>
      <c r="D246" t="s">
        <v>37</v>
      </c>
      <c r="E246" t="s">
        <v>20</v>
      </c>
      <c r="F246">
        <v>89582</v>
      </c>
      <c r="G246" t="s">
        <v>39</v>
      </c>
      <c r="H246" t="s">
        <v>139</v>
      </c>
      <c r="I246" t="s">
        <v>1132</v>
      </c>
      <c r="J246" s="1">
        <v>45469</v>
      </c>
      <c r="K246" s="1"/>
      <c r="M246">
        <v>0</v>
      </c>
      <c r="N246">
        <v>1</v>
      </c>
      <c r="O246">
        <v>21.9</v>
      </c>
      <c r="P246" t="s">
        <v>100</v>
      </c>
    </row>
    <row r="247" spans="1:16">
      <c r="A247" t="s">
        <v>1176</v>
      </c>
      <c r="B247" t="s">
        <v>1177</v>
      </c>
      <c r="C247" t="s">
        <v>417</v>
      </c>
      <c r="D247" t="s">
        <v>37</v>
      </c>
      <c r="E247" t="s">
        <v>177</v>
      </c>
      <c r="F247">
        <v>215542</v>
      </c>
      <c r="G247" t="s">
        <v>47</v>
      </c>
      <c r="H247" t="s">
        <v>68</v>
      </c>
      <c r="I247" t="s">
        <v>1179</v>
      </c>
      <c r="J247" s="1">
        <v>45043</v>
      </c>
      <c r="K247" s="1"/>
      <c r="M247">
        <v>0</v>
      </c>
      <c r="N247">
        <v>1</v>
      </c>
      <c r="O247">
        <v>11.6</v>
      </c>
      <c r="P247" t="s">
        <v>42</v>
      </c>
    </row>
    <row r="248" spans="1:16">
      <c r="A248" t="s">
        <v>1180</v>
      </c>
      <c r="B248" t="s">
        <v>1181</v>
      </c>
      <c r="C248" t="s">
        <v>1182</v>
      </c>
      <c r="D248" t="s">
        <v>53</v>
      </c>
      <c r="E248" t="s">
        <v>115</v>
      </c>
      <c r="F248">
        <v>27752</v>
      </c>
      <c r="G248" t="s">
        <v>172</v>
      </c>
      <c r="H248" t="s">
        <v>98</v>
      </c>
      <c r="I248" t="s">
        <v>1184</v>
      </c>
      <c r="J248" s="1">
        <v>45178</v>
      </c>
      <c r="K248" s="1">
        <v>45275</v>
      </c>
      <c r="L248">
        <v>168</v>
      </c>
      <c r="M248">
        <v>0</v>
      </c>
      <c r="N248">
        <v>1</v>
      </c>
      <c r="O248">
        <v>24.4</v>
      </c>
      <c r="P248" t="s">
        <v>25</v>
      </c>
    </row>
    <row r="249" spans="1:16">
      <c r="A249" t="s">
        <v>1185</v>
      </c>
      <c r="B249" t="s">
        <v>1186</v>
      </c>
      <c r="C249" t="s">
        <v>1187</v>
      </c>
      <c r="D249" t="s">
        <v>183</v>
      </c>
      <c r="E249" t="s">
        <v>91</v>
      </c>
      <c r="F249">
        <v>4000</v>
      </c>
      <c r="G249" t="s">
        <v>56</v>
      </c>
      <c r="H249" t="s">
        <v>232</v>
      </c>
      <c r="I249" t="s">
        <v>1188</v>
      </c>
      <c r="J249" s="1">
        <v>45559</v>
      </c>
      <c r="K249" s="1">
        <v>45503</v>
      </c>
      <c r="L249">
        <v>106</v>
      </c>
      <c r="M249">
        <v>0</v>
      </c>
      <c r="N249">
        <v>1</v>
      </c>
      <c r="O249">
        <v>5.4</v>
      </c>
      <c r="P249" t="s">
        <v>42</v>
      </c>
    </row>
    <row r="250" spans="1:16">
      <c r="A250" t="s">
        <v>1189</v>
      </c>
      <c r="B250" t="s">
        <v>1190</v>
      </c>
      <c r="C250" t="s">
        <v>307</v>
      </c>
      <c r="D250" t="s">
        <v>53</v>
      </c>
      <c r="E250" t="s">
        <v>54</v>
      </c>
      <c r="F250">
        <v>46114</v>
      </c>
      <c r="G250" t="s">
        <v>161</v>
      </c>
      <c r="H250" t="s">
        <v>133</v>
      </c>
      <c r="I250" t="s">
        <v>1192</v>
      </c>
      <c r="J250" s="1">
        <v>45573</v>
      </c>
      <c r="K250" s="1"/>
      <c r="M250">
        <v>0</v>
      </c>
      <c r="N250">
        <v>1</v>
      </c>
      <c r="O250">
        <v>11.3</v>
      </c>
      <c r="P250" t="s">
        <v>100</v>
      </c>
    </row>
    <row r="251" spans="1:16">
      <c r="A251" t="s">
        <v>1193</v>
      </c>
      <c r="B251" t="s">
        <v>1194</v>
      </c>
      <c r="C251" t="s">
        <v>18</v>
      </c>
      <c r="D251" t="s">
        <v>53</v>
      </c>
      <c r="E251" t="s">
        <v>20</v>
      </c>
      <c r="F251">
        <v>31000</v>
      </c>
      <c r="G251" t="s">
        <v>151</v>
      </c>
      <c r="H251" t="s">
        <v>139</v>
      </c>
      <c r="I251" t="s">
        <v>1196</v>
      </c>
      <c r="J251" s="1">
        <v>45243</v>
      </c>
      <c r="K251" s="1"/>
      <c r="M251">
        <v>0</v>
      </c>
      <c r="N251">
        <v>1</v>
      </c>
      <c r="O251">
        <v>26.3</v>
      </c>
      <c r="P251" t="s">
        <v>58</v>
      </c>
    </row>
    <row r="252" spans="1:16">
      <c r="A252" t="s">
        <v>1197</v>
      </c>
      <c r="B252" t="s">
        <v>1198</v>
      </c>
      <c r="C252" t="s">
        <v>995</v>
      </c>
      <c r="D252" t="s">
        <v>66</v>
      </c>
      <c r="E252" t="s">
        <v>45</v>
      </c>
      <c r="F252">
        <v>4071</v>
      </c>
      <c r="G252" t="s">
        <v>39</v>
      </c>
      <c r="H252" t="s">
        <v>80</v>
      </c>
      <c r="I252" t="s">
        <v>1200</v>
      </c>
      <c r="J252" s="1">
        <v>45199</v>
      </c>
      <c r="K252" s="1"/>
      <c r="M252">
        <v>0</v>
      </c>
      <c r="N252">
        <v>1</v>
      </c>
      <c r="O252">
        <v>2.1</v>
      </c>
      <c r="P252" t="s">
        <v>58</v>
      </c>
    </row>
    <row r="253" spans="1:16">
      <c r="A253" t="s">
        <v>1201</v>
      </c>
      <c r="B253" t="s">
        <v>1202</v>
      </c>
      <c r="C253" t="s">
        <v>1203</v>
      </c>
      <c r="D253" t="s">
        <v>66</v>
      </c>
      <c r="E253" t="s">
        <v>20</v>
      </c>
      <c r="F253">
        <v>11487</v>
      </c>
      <c r="G253" t="s">
        <v>47</v>
      </c>
      <c r="H253" t="s">
        <v>336</v>
      </c>
      <c r="I253" t="s">
        <v>647</v>
      </c>
      <c r="J253" s="1">
        <v>44916</v>
      </c>
      <c r="K253" s="1"/>
      <c r="M253">
        <v>0</v>
      </c>
      <c r="N253">
        <v>1</v>
      </c>
      <c r="O253">
        <v>34.299999999999997</v>
      </c>
      <c r="P253" t="s">
        <v>100</v>
      </c>
    </row>
    <row r="254" spans="1:16">
      <c r="A254" t="s">
        <v>1205</v>
      </c>
      <c r="B254" t="s">
        <v>1206</v>
      </c>
      <c r="C254" t="s">
        <v>18</v>
      </c>
      <c r="D254" t="s">
        <v>183</v>
      </c>
      <c r="E254" t="s">
        <v>177</v>
      </c>
      <c r="F254">
        <v>12509</v>
      </c>
      <c r="G254" t="s">
        <v>79</v>
      </c>
      <c r="H254" t="s">
        <v>127</v>
      </c>
      <c r="I254" t="s">
        <v>1208</v>
      </c>
      <c r="J254" s="1">
        <v>45475</v>
      </c>
      <c r="K254" s="1"/>
      <c r="M254">
        <v>0</v>
      </c>
      <c r="N254">
        <v>1</v>
      </c>
      <c r="O254">
        <v>28.6</v>
      </c>
      <c r="P254" t="s">
        <v>100</v>
      </c>
    </row>
    <row r="255" spans="1:16">
      <c r="A255" t="s">
        <v>1209</v>
      </c>
      <c r="B255" t="s">
        <v>1210</v>
      </c>
      <c r="C255" t="s">
        <v>344</v>
      </c>
      <c r="D255" t="s">
        <v>37</v>
      </c>
      <c r="E255" t="s">
        <v>45</v>
      </c>
      <c r="F255">
        <v>78496</v>
      </c>
      <c r="G255" t="s">
        <v>39</v>
      </c>
      <c r="H255" t="s">
        <v>105</v>
      </c>
      <c r="I255" t="s">
        <v>1212</v>
      </c>
      <c r="J255" s="1">
        <v>44899</v>
      </c>
      <c r="K255" s="1"/>
      <c r="M255">
        <v>0</v>
      </c>
      <c r="N255">
        <v>1</v>
      </c>
      <c r="P255" t="s">
        <v>58</v>
      </c>
    </row>
    <row r="256" spans="1:16">
      <c r="A256" t="s">
        <v>1213</v>
      </c>
      <c r="B256" t="s">
        <v>1214</v>
      </c>
      <c r="C256" t="s">
        <v>18</v>
      </c>
      <c r="D256" t="s">
        <v>53</v>
      </c>
      <c r="E256" t="s">
        <v>177</v>
      </c>
      <c r="F256">
        <v>23036</v>
      </c>
      <c r="G256" t="s">
        <v>56</v>
      </c>
      <c r="H256" t="s">
        <v>62</v>
      </c>
      <c r="I256" t="s">
        <v>1216</v>
      </c>
      <c r="J256" s="1">
        <v>44931</v>
      </c>
      <c r="K256" s="1"/>
      <c r="M256">
        <v>0</v>
      </c>
      <c r="N256">
        <v>1</v>
      </c>
      <c r="O256">
        <v>27.2</v>
      </c>
      <c r="P256" t="s">
        <v>100</v>
      </c>
    </row>
    <row r="257" spans="1:16">
      <c r="A257" t="s">
        <v>1217</v>
      </c>
      <c r="B257" t="s">
        <v>863</v>
      </c>
      <c r="C257" t="s">
        <v>1218</v>
      </c>
      <c r="D257" t="s">
        <v>53</v>
      </c>
      <c r="E257" t="s">
        <v>177</v>
      </c>
      <c r="F257">
        <v>34821</v>
      </c>
      <c r="G257" t="s">
        <v>79</v>
      </c>
      <c r="H257" t="s">
        <v>156</v>
      </c>
      <c r="I257" t="s">
        <v>1220</v>
      </c>
      <c r="J257" s="1">
        <v>45634</v>
      </c>
      <c r="K257" s="1"/>
      <c r="M257">
        <v>0</v>
      </c>
      <c r="N257">
        <v>1</v>
      </c>
      <c r="P257" t="s">
        <v>25</v>
      </c>
    </row>
    <row r="258" spans="1:16">
      <c r="A258" t="s">
        <v>1221</v>
      </c>
      <c r="B258" t="s">
        <v>108</v>
      </c>
      <c r="C258" t="s">
        <v>474</v>
      </c>
      <c r="D258" t="s">
        <v>19</v>
      </c>
      <c r="E258" t="s">
        <v>91</v>
      </c>
      <c r="F258">
        <v>2071</v>
      </c>
      <c r="G258" t="s">
        <v>47</v>
      </c>
      <c r="H258" t="s">
        <v>62</v>
      </c>
      <c r="I258" t="s">
        <v>1223</v>
      </c>
      <c r="J258" s="1">
        <v>44835</v>
      </c>
      <c r="K258" s="1">
        <v>44919</v>
      </c>
      <c r="L258">
        <v>171</v>
      </c>
      <c r="M258">
        <v>0</v>
      </c>
      <c r="N258">
        <v>1</v>
      </c>
      <c r="P258" t="s">
        <v>33</v>
      </c>
    </row>
    <row r="259" spans="1:16">
      <c r="A259" t="s">
        <v>1224</v>
      </c>
      <c r="B259" t="s">
        <v>1225</v>
      </c>
      <c r="C259" t="s">
        <v>18</v>
      </c>
      <c r="D259" t="s">
        <v>53</v>
      </c>
      <c r="E259" t="s">
        <v>28</v>
      </c>
      <c r="F259">
        <v>38323</v>
      </c>
      <c r="G259" t="s">
        <v>39</v>
      </c>
      <c r="H259" t="s">
        <v>139</v>
      </c>
      <c r="I259" t="s">
        <v>1227</v>
      </c>
      <c r="J259" s="1">
        <v>44802</v>
      </c>
      <c r="K259" s="1"/>
      <c r="M259">
        <v>0</v>
      </c>
      <c r="N259">
        <v>1</v>
      </c>
      <c r="O259">
        <v>8.6</v>
      </c>
      <c r="P259" t="s">
        <v>100</v>
      </c>
    </row>
    <row r="260" spans="1:16">
      <c r="A260" t="s">
        <v>1228</v>
      </c>
      <c r="B260" t="s">
        <v>1229</v>
      </c>
      <c r="C260" t="s">
        <v>403</v>
      </c>
      <c r="D260" t="s">
        <v>37</v>
      </c>
      <c r="E260" t="s">
        <v>28</v>
      </c>
      <c r="F260">
        <v>142999</v>
      </c>
      <c r="G260" t="s">
        <v>30</v>
      </c>
      <c r="H260" t="s">
        <v>98</v>
      </c>
      <c r="I260" t="s">
        <v>1231</v>
      </c>
      <c r="J260" s="1">
        <v>45680</v>
      </c>
      <c r="K260" s="1"/>
      <c r="M260">
        <v>0</v>
      </c>
      <c r="N260">
        <v>1</v>
      </c>
      <c r="P260" t="s">
        <v>58</v>
      </c>
    </row>
    <row r="261" spans="1:16">
      <c r="A261" t="s">
        <v>1232</v>
      </c>
      <c r="B261" t="s">
        <v>1233</v>
      </c>
      <c r="C261" t="s">
        <v>654</v>
      </c>
      <c r="D261" t="s">
        <v>19</v>
      </c>
      <c r="E261" t="s">
        <v>91</v>
      </c>
      <c r="F261">
        <v>6097</v>
      </c>
      <c r="G261" t="s">
        <v>22</v>
      </c>
      <c r="H261" t="s">
        <v>133</v>
      </c>
      <c r="I261" t="s">
        <v>636</v>
      </c>
      <c r="J261" s="1">
        <v>44781</v>
      </c>
      <c r="K261" s="1">
        <v>44859</v>
      </c>
      <c r="L261">
        <v>97</v>
      </c>
      <c r="M261">
        <v>0</v>
      </c>
      <c r="N261">
        <v>1</v>
      </c>
      <c r="P261" t="s">
        <v>58</v>
      </c>
    </row>
    <row r="262" spans="1:16">
      <c r="A262" t="s">
        <v>1235</v>
      </c>
      <c r="B262" t="s">
        <v>1236</v>
      </c>
      <c r="C262" t="s">
        <v>18</v>
      </c>
      <c r="D262" t="s">
        <v>53</v>
      </c>
      <c r="E262" t="s">
        <v>91</v>
      </c>
      <c r="F262">
        <v>39000</v>
      </c>
      <c r="G262" t="s">
        <v>47</v>
      </c>
      <c r="H262" t="s">
        <v>93</v>
      </c>
      <c r="I262" t="s">
        <v>1238</v>
      </c>
      <c r="J262" s="1">
        <v>44841</v>
      </c>
      <c r="K262" s="1">
        <v>44865</v>
      </c>
      <c r="L262">
        <v>150</v>
      </c>
      <c r="M262">
        <v>1</v>
      </c>
      <c r="N262">
        <v>4</v>
      </c>
      <c r="O262">
        <v>10.3</v>
      </c>
      <c r="P262" t="s">
        <v>100</v>
      </c>
    </row>
    <row r="263" spans="1:16">
      <c r="A263" t="s">
        <v>1239</v>
      </c>
      <c r="B263" t="s">
        <v>1240</v>
      </c>
      <c r="C263" t="s">
        <v>18</v>
      </c>
      <c r="D263" t="s">
        <v>19</v>
      </c>
      <c r="E263" t="s">
        <v>115</v>
      </c>
      <c r="F263">
        <v>7772</v>
      </c>
      <c r="G263" t="s">
        <v>47</v>
      </c>
      <c r="H263" t="s">
        <v>86</v>
      </c>
      <c r="I263" t="s">
        <v>1242</v>
      </c>
      <c r="J263" s="1">
        <v>44870</v>
      </c>
      <c r="K263" s="1">
        <v>44870</v>
      </c>
      <c r="L263">
        <v>58</v>
      </c>
      <c r="M263">
        <v>0</v>
      </c>
      <c r="N263">
        <v>1</v>
      </c>
      <c r="O263">
        <v>4.2</v>
      </c>
      <c r="P263" t="s">
        <v>33</v>
      </c>
    </row>
    <row r="264" spans="1:16">
      <c r="A264" t="s">
        <v>1243</v>
      </c>
      <c r="B264" t="s">
        <v>1244</v>
      </c>
      <c r="C264" t="s">
        <v>436</v>
      </c>
      <c r="D264" t="s">
        <v>53</v>
      </c>
      <c r="E264" t="s">
        <v>54</v>
      </c>
      <c r="F264">
        <v>25210</v>
      </c>
      <c r="G264" t="s">
        <v>39</v>
      </c>
      <c r="H264" t="s">
        <v>62</v>
      </c>
      <c r="I264" t="s">
        <v>671</v>
      </c>
      <c r="J264" s="1">
        <v>44801</v>
      </c>
      <c r="K264" s="1"/>
      <c r="M264">
        <v>0</v>
      </c>
      <c r="N264">
        <v>1</v>
      </c>
      <c r="O264">
        <v>34.9</v>
      </c>
      <c r="P264" t="s">
        <v>25</v>
      </c>
    </row>
    <row r="265" spans="1:16">
      <c r="A265" t="s">
        <v>1246</v>
      </c>
      <c r="B265" t="s">
        <v>1247</v>
      </c>
      <c r="C265" t="s">
        <v>820</v>
      </c>
      <c r="D265" t="s">
        <v>53</v>
      </c>
      <c r="E265" t="s">
        <v>20</v>
      </c>
      <c r="F265">
        <v>32000</v>
      </c>
      <c r="G265" t="s">
        <v>79</v>
      </c>
      <c r="H265" t="s">
        <v>731</v>
      </c>
      <c r="I265" t="s">
        <v>1249</v>
      </c>
      <c r="J265" s="1">
        <v>45689</v>
      </c>
      <c r="K265" s="1"/>
      <c r="M265">
        <v>0</v>
      </c>
      <c r="N265">
        <v>1</v>
      </c>
      <c r="O265">
        <v>18.399999999999999</v>
      </c>
      <c r="P265" t="s">
        <v>25</v>
      </c>
    </row>
    <row r="266" spans="1:16">
      <c r="A266" t="s">
        <v>1250</v>
      </c>
      <c r="B266" t="s">
        <v>1251</v>
      </c>
      <c r="C266" t="s">
        <v>1252</v>
      </c>
      <c r="D266" t="s">
        <v>53</v>
      </c>
      <c r="E266" t="s">
        <v>115</v>
      </c>
      <c r="F266">
        <v>26215</v>
      </c>
      <c r="G266" t="s">
        <v>151</v>
      </c>
      <c r="H266" t="s">
        <v>145</v>
      </c>
      <c r="I266" t="s">
        <v>1254</v>
      </c>
      <c r="J266" s="1">
        <v>45376</v>
      </c>
      <c r="K266" s="1">
        <v>45372</v>
      </c>
      <c r="L266">
        <v>113</v>
      </c>
      <c r="M266">
        <v>0</v>
      </c>
      <c r="N266">
        <v>1</v>
      </c>
      <c r="O266">
        <v>27.2</v>
      </c>
      <c r="P266" t="s">
        <v>33</v>
      </c>
    </row>
    <row r="267" spans="1:16">
      <c r="A267" t="s">
        <v>1255</v>
      </c>
      <c r="B267" t="s">
        <v>1256</v>
      </c>
      <c r="C267" t="s">
        <v>131</v>
      </c>
      <c r="D267" t="s">
        <v>19</v>
      </c>
      <c r="E267" t="s">
        <v>28</v>
      </c>
      <c r="F267">
        <v>3375</v>
      </c>
      <c r="G267" t="s">
        <v>39</v>
      </c>
      <c r="H267" t="s">
        <v>237</v>
      </c>
      <c r="I267" t="s">
        <v>1258</v>
      </c>
      <c r="J267" s="1"/>
      <c r="K267" s="1"/>
      <c r="M267">
        <v>0</v>
      </c>
      <c r="N267">
        <v>1</v>
      </c>
      <c r="O267">
        <v>1.5</v>
      </c>
      <c r="P267" t="s">
        <v>58</v>
      </c>
    </row>
    <row r="268" spans="1:16">
      <c r="A268" t="s">
        <v>1259</v>
      </c>
      <c r="B268" t="s">
        <v>1260</v>
      </c>
      <c r="C268" t="s">
        <v>1261</v>
      </c>
      <c r="D268" t="s">
        <v>183</v>
      </c>
      <c r="E268" t="s">
        <v>28</v>
      </c>
      <c r="F268">
        <v>12923</v>
      </c>
      <c r="G268" t="s">
        <v>39</v>
      </c>
      <c r="H268" t="s">
        <v>31</v>
      </c>
      <c r="I268" t="s">
        <v>1263</v>
      </c>
      <c r="J268" s="1">
        <v>44950</v>
      </c>
      <c r="K268" s="1"/>
      <c r="M268">
        <v>0</v>
      </c>
      <c r="N268">
        <v>1</v>
      </c>
      <c r="O268">
        <v>14.4</v>
      </c>
      <c r="P268" t="s">
        <v>58</v>
      </c>
    </row>
    <row r="269" spans="1:16">
      <c r="A269" t="s">
        <v>1264</v>
      </c>
      <c r="B269" t="s">
        <v>1265</v>
      </c>
      <c r="C269" t="s">
        <v>18</v>
      </c>
      <c r="D269" t="s">
        <v>53</v>
      </c>
      <c r="E269" t="s">
        <v>45</v>
      </c>
      <c r="F269">
        <v>14976</v>
      </c>
      <c r="G269" t="s">
        <v>39</v>
      </c>
      <c r="H269" t="s">
        <v>31</v>
      </c>
      <c r="I269" t="s">
        <v>1267</v>
      </c>
      <c r="J269" s="1">
        <v>44944</v>
      </c>
      <c r="K269" s="1"/>
      <c r="M269">
        <v>0</v>
      </c>
      <c r="N269">
        <v>1</v>
      </c>
      <c r="O269">
        <v>19.5</v>
      </c>
      <c r="P269" t="s">
        <v>25</v>
      </c>
    </row>
    <row r="270" spans="1:16">
      <c r="A270" t="s">
        <v>1268</v>
      </c>
      <c r="B270" t="s">
        <v>1269</v>
      </c>
      <c r="C270" t="s">
        <v>1270</v>
      </c>
      <c r="D270" t="s">
        <v>53</v>
      </c>
      <c r="E270" t="s">
        <v>54</v>
      </c>
      <c r="F270">
        <v>11098</v>
      </c>
      <c r="G270" t="s">
        <v>79</v>
      </c>
      <c r="H270" t="s">
        <v>1272</v>
      </c>
      <c r="I270" t="s">
        <v>1273</v>
      </c>
      <c r="J270" s="1">
        <v>44833</v>
      </c>
      <c r="K270" s="1"/>
      <c r="M270">
        <v>0</v>
      </c>
      <c r="N270">
        <v>1</v>
      </c>
      <c r="O270">
        <v>28.1</v>
      </c>
      <c r="P270" t="s">
        <v>33</v>
      </c>
    </row>
    <row r="271" spans="1:16">
      <c r="A271" t="s">
        <v>1274</v>
      </c>
      <c r="B271" t="s">
        <v>1275</v>
      </c>
      <c r="C271" t="s">
        <v>703</v>
      </c>
      <c r="D271" t="s">
        <v>37</v>
      </c>
      <c r="E271" t="s">
        <v>177</v>
      </c>
      <c r="F271">
        <v>180980</v>
      </c>
      <c r="G271" t="s">
        <v>47</v>
      </c>
      <c r="H271" t="s">
        <v>127</v>
      </c>
      <c r="I271" t="s">
        <v>651</v>
      </c>
      <c r="J271" s="1">
        <v>44622</v>
      </c>
      <c r="K271" s="1"/>
      <c r="M271">
        <v>0</v>
      </c>
      <c r="N271">
        <v>1</v>
      </c>
      <c r="O271">
        <v>32.799999999999997</v>
      </c>
      <c r="P271" t="s">
        <v>58</v>
      </c>
    </row>
    <row r="272" spans="1:16">
      <c r="A272" t="s">
        <v>1277</v>
      </c>
      <c r="B272" t="s">
        <v>1278</v>
      </c>
      <c r="C272" t="s">
        <v>789</v>
      </c>
      <c r="D272" t="s">
        <v>66</v>
      </c>
      <c r="E272" t="s">
        <v>177</v>
      </c>
      <c r="F272">
        <v>4084</v>
      </c>
      <c r="G272" t="s">
        <v>30</v>
      </c>
      <c r="H272" t="s">
        <v>1280</v>
      </c>
      <c r="I272" t="s">
        <v>988</v>
      </c>
      <c r="J272" s="1">
        <v>44885</v>
      </c>
      <c r="K272" s="1"/>
      <c r="M272">
        <v>0</v>
      </c>
      <c r="N272">
        <v>1</v>
      </c>
      <c r="O272">
        <v>30.3</v>
      </c>
      <c r="P272" t="s">
        <v>100</v>
      </c>
    </row>
    <row r="273" spans="1:16">
      <c r="A273" t="s">
        <v>1281</v>
      </c>
      <c r="B273" t="s">
        <v>1282</v>
      </c>
      <c r="C273" t="s">
        <v>612</v>
      </c>
      <c r="D273" t="s">
        <v>66</v>
      </c>
      <c r="E273" t="s">
        <v>91</v>
      </c>
      <c r="F273">
        <v>9471</v>
      </c>
      <c r="G273" t="s">
        <v>22</v>
      </c>
      <c r="H273" t="s">
        <v>93</v>
      </c>
      <c r="I273" t="s">
        <v>1284</v>
      </c>
      <c r="J273" s="1">
        <v>45539</v>
      </c>
      <c r="K273" s="1">
        <v>45556</v>
      </c>
      <c r="L273">
        <v>64</v>
      </c>
      <c r="M273">
        <v>1</v>
      </c>
      <c r="N273">
        <v>2</v>
      </c>
      <c r="O273">
        <v>0.8</v>
      </c>
      <c r="P273" t="s">
        <v>100</v>
      </c>
    </row>
    <row r="274" spans="1:16">
      <c r="A274" t="s">
        <v>1285</v>
      </c>
      <c r="B274" t="s">
        <v>1286</v>
      </c>
      <c r="C274" t="s">
        <v>1287</v>
      </c>
      <c r="D274" t="s">
        <v>53</v>
      </c>
      <c r="E274" t="s">
        <v>28</v>
      </c>
      <c r="F274">
        <v>19222</v>
      </c>
      <c r="G274" t="s">
        <v>22</v>
      </c>
      <c r="H274" t="s">
        <v>117</v>
      </c>
      <c r="I274" t="s">
        <v>1289</v>
      </c>
      <c r="J274" s="1">
        <v>45548</v>
      </c>
      <c r="K274" s="1"/>
      <c r="M274">
        <v>0</v>
      </c>
      <c r="N274">
        <v>1</v>
      </c>
      <c r="O274">
        <v>14.1</v>
      </c>
      <c r="P274" t="s">
        <v>100</v>
      </c>
    </row>
    <row r="275" spans="1:16">
      <c r="A275" t="s">
        <v>1290</v>
      </c>
      <c r="B275" t="s">
        <v>1291</v>
      </c>
      <c r="C275" t="s">
        <v>1017</v>
      </c>
      <c r="D275" t="s">
        <v>183</v>
      </c>
      <c r="E275" t="s">
        <v>91</v>
      </c>
      <c r="F275">
        <v>12000</v>
      </c>
      <c r="G275" t="s">
        <v>79</v>
      </c>
      <c r="H275" t="s">
        <v>274</v>
      </c>
      <c r="I275" t="s">
        <v>1293</v>
      </c>
      <c r="J275" s="1">
        <v>44688</v>
      </c>
      <c r="K275" s="1">
        <v>44595</v>
      </c>
      <c r="L275">
        <v>32</v>
      </c>
      <c r="M275">
        <v>0</v>
      </c>
      <c r="N275">
        <v>1</v>
      </c>
      <c r="O275">
        <v>12.6</v>
      </c>
      <c r="P275" t="s">
        <v>42</v>
      </c>
    </row>
    <row r="276" spans="1:16">
      <c r="A276" t="s">
        <v>1294</v>
      </c>
      <c r="B276" t="s">
        <v>1036</v>
      </c>
      <c r="C276" t="s">
        <v>469</v>
      </c>
      <c r="D276" t="s">
        <v>19</v>
      </c>
      <c r="E276" t="s">
        <v>54</v>
      </c>
      <c r="F276">
        <v>8707</v>
      </c>
      <c r="G276" t="s">
        <v>39</v>
      </c>
      <c r="H276" t="s">
        <v>23</v>
      </c>
      <c r="I276" t="s">
        <v>1296</v>
      </c>
      <c r="J276" s="1">
        <v>45567</v>
      </c>
      <c r="K276" s="1"/>
      <c r="M276">
        <v>0</v>
      </c>
      <c r="N276">
        <v>1</v>
      </c>
      <c r="O276">
        <v>14.5</v>
      </c>
      <c r="P276" t="s">
        <v>58</v>
      </c>
    </row>
    <row r="277" spans="1:16">
      <c r="A277" t="s">
        <v>1297</v>
      </c>
      <c r="B277" t="s">
        <v>1298</v>
      </c>
      <c r="C277" t="s">
        <v>18</v>
      </c>
      <c r="D277" t="s">
        <v>19</v>
      </c>
      <c r="E277" t="s">
        <v>177</v>
      </c>
      <c r="F277">
        <v>2833</v>
      </c>
      <c r="G277" t="s">
        <v>56</v>
      </c>
      <c r="H277" t="s">
        <v>850</v>
      </c>
      <c r="I277" t="s">
        <v>1300</v>
      </c>
      <c r="J277" s="1">
        <v>45308</v>
      </c>
      <c r="K277" s="1"/>
      <c r="M277">
        <v>0</v>
      </c>
      <c r="N277">
        <v>1</v>
      </c>
      <c r="O277">
        <v>22.4</v>
      </c>
      <c r="P277" t="s">
        <v>42</v>
      </c>
    </row>
    <row r="278" spans="1:16">
      <c r="A278" t="s">
        <v>1301</v>
      </c>
      <c r="B278" t="s">
        <v>1302</v>
      </c>
      <c r="C278" t="s">
        <v>1303</v>
      </c>
      <c r="D278" t="s">
        <v>53</v>
      </c>
      <c r="E278" t="s">
        <v>54</v>
      </c>
      <c r="F278">
        <v>16286</v>
      </c>
      <c r="G278" t="s">
        <v>151</v>
      </c>
      <c r="H278" t="s">
        <v>361</v>
      </c>
      <c r="I278" t="s">
        <v>1030</v>
      </c>
      <c r="J278" s="1">
        <v>45091</v>
      </c>
      <c r="K278" s="1"/>
      <c r="M278">
        <v>0</v>
      </c>
      <c r="N278">
        <v>1</v>
      </c>
      <c r="O278">
        <v>9.6</v>
      </c>
      <c r="P278" t="s">
        <v>25</v>
      </c>
    </row>
    <row r="279" spans="1:16">
      <c r="A279" t="s">
        <v>1305</v>
      </c>
      <c r="B279" t="s">
        <v>1306</v>
      </c>
      <c r="C279" t="s">
        <v>1307</v>
      </c>
      <c r="D279" t="s">
        <v>66</v>
      </c>
      <c r="E279" t="s">
        <v>45</v>
      </c>
      <c r="F279">
        <v>11437</v>
      </c>
      <c r="G279" t="s">
        <v>172</v>
      </c>
      <c r="H279" t="s">
        <v>232</v>
      </c>
      <c r="I279" t="s">
        <v>1309</v>
      </c>
      <c r="J279" s="1">
        <v>44779</v>
      </c>
      <c r="K279" s="1"/>
      <c r="M279">
        <v>0</v>
      </c>
      <c r="N279">
        <v>1</v>
      </c>
      <c r="O279">
        <v>0.5</v>
      </c>
      <c r="P279" t="s">
        <v>33</v>
      </c>
    </row>
    <row r="280" spans="1:16">
      <c r="A280" t="s">
        <v>1310</v>
      </c>
      <c r="B280" t="s">
        <v>1311</v>
      </c>
      <c r="C280" t="s">
        <v>426</v>
      </c>
      <c r="D280" t="s">
        <v>53</v>
      </c>
      <c r="E280" t="s">
        <v>20</v>
      </c>
      <c r="F280">
        <v>21971</v>
      </c>
      <c r="G280" t="s">
        <v>161</v>
      </c>
      <c r="H280" t="s">
        <v>117</v>
      </c>
      <c r="I280" t="s">
        <v>1313</v>
      </c>
      <c r="J280" s="1">
        <v>44781</v>
      </c>
      <c r="K280" s="1"/>
      <c r="M280">
        <v>0</v>
      </c>
      <c r="N280">
        <v>1</v>
      </c>
      <c r="O280">
        <v>7.9</v>
      </c>
      <c r="P280" t="s">
        <v>42</v>
      </c>
    </row>
    <row r="281" spans="1:16">
      <c r="A281" t="s">
        <v>1314</v>
      </c>
      <c r="B281" t="s">
        <v>1315</v>
      </c>
      <c r="C281" t="s">
        <v>1316</v>
      </c>
      <c r="D281" t="s">
        <v>66</v>
      </c>
      <c r="E281" t="s">
        <v>20</v>
      </c>
      <c r="F281">
        <v>20516</v>
      </c>
      <c r="G281" t="s">
        <v>47</v>
      </c>
      <c r="H281" t="s">
        <v>31</v>
      </c>
      <c r="I281" t="s">
        <v>1318</v>
      </c>
      <c r="J281" s="1">
        <v>44883</v>
      </c>
      <c r="K281" s="1"/>
      <c r="M281">
        <v>0</v>
      </c>
      <c r="N281">
        <v>1</v>
      </c>
      <c r="O281">
        <v>19</v>
      </c>
      <c r="P281" t="s">
        <v>33</v>
      </c>
    </row>
    <row r="282" spans="1:16">
      <c r="A282" t="s">
        <v>1319</v>
      </c>
      <c r="B282" t="s">
        <v>1320</v>
      </c>
      <c r="C282" t="s">
        <v>1321</v>
      </c>
      <c r="D282" t="s">
        <v>183</v>
      </c>
      <c r="E282" t="s">
        <v>20</v>
      </c>
      <c r="F282">
        <v>14054</v>
      </c>
      <c r="G282" t="s">
        <v>47</v>
      </c>
      <c r="H282" t="s">
        <v>274</v>
      </c>
      <c r="I282" t="s">
        <v>1323</v>
      </c>
      <c r="J282" s="1">
        <v>44703</v>
      </c>
      <c r="K282" s="1"/>
      <c r="M282">
        <v>0</v>
      </c>
      <c r="N282">
        <v>1</v>
      </c>
      <c r="O282">
        <v>17.5</v>
      </c>
      <c r="P282" t="s">
        <v>25</v>
      </c>
    </row>
    <row r="283" spans="1:16">
      <c r="A283" t="s">
        <v>1324</v>
      </c>
      <c r="B283" t="s">
        <v>1325</v>
      </c>
      <c r="C283" t="s">
        <v>1187</v>
      </c>
      <c r="D283" t="s">
        <v>19</v>
      </c>
      <c r="E283" t="s">
        <v>28</v>
      </c>
      <c r="F283">
        <v>5311</v>
      </c>
      <c r="G283" t="s">
        <v>151</v>
      </c>
      <c r="H283" t="s">
        <v>268</v>
      </c>
      <c r="I283" t="s">
        <v>128</v>
      </c>
      <c r="J283" s="1">
        <v>45193</v>
      </c>
      <c r="K283" s="1"/>
      <c r="M283">
        <v>0</v>
      </c>
      <c r="N283">
        <v>1</v>
      </c>
      <c r="P283" t="s">
        <v>25</v>
      </c>
    </row>
    <row r="284" spans="1:16">
      <c r="A284" t="s">
        <v>1327</v>
      </c>
      <c r="B284" t="s">
        <v>757</v>
      </c>
      <c r="C284" t="s">
        <v>479</v>
      </c>
      <c r="D284" t="s">
        <v>53</v>
      </c>
      <c r="E284" t="s">
        <v>177</v>
      </c>
      <c r="F284">
        <v>29342</v>
      </c>
      <c r="G284" t="s">
        <v>161</v>
      </c>
      <c r="H284" t="s">
        <v>237</v>
      </c>
      <c r="I284" t="s">
        <v>1329</v>
      </c>
      <c r="J284" s="1">
        <v>44861</v>
      </c>
      <c r="K284" s="1"/>
      <c r="M284">
        <v>0</v>
      </c>
      <c r="N284">
        <v>1</v>
      </c>
      <c r="O284">
        <v>25.4</v>
      </c>
      <c r="P284" t="s">
        <v>33</v>
      </c>
    </row>
    <row r="285" spans="1:16">
      <c r="A285" t="s">
        <v>1330</v>
      </c>
      <c r="B285" t="s">
        <v>1331</v>
      </c>
      <c r="C285" t="s">
        <v>18</v>
      </c>
      <c r="D285" t="s">
        <v>37</v>
      </c>
      <c r="E285" t="s">
        <v>91</v>
      </c>
      <c r="F285">
        <v>126199</v>
      </c>
      <c r="G285" t="s">
        <v>56</v>
      </c>
      <c r="H285" t="s">
        <v>127</v>
      </c>
      <c r="I285" t="s">
        <v>1333</v>
      </c>
      <c r="J285" s="1">
        <v>45555</v>
      </c>
      <c r="K285" s="1">
        <v>45637</v>
      </c>
      <c r="L285">
        <v>116</v>
      </c>
      <c r="M285">
        <v>1</v>
      </c>
      <c r="N285">
        <v>3</v>
      </c>
      <c r="O285">
        <v>29.3</v>
      </c>
      <c r="P285" t="s">
        <v>25</v>
      </c>
    </row>
    <row r="286" spans="1:16">
      <c r="A286" t="s">
        <v>1334</v>
      </c>
      <c r="B286" t="s">
        <v>1335</v>
      </c>
      <c r="C286" t="s">
        <v>18</v>
      </c>
      <c r="D286" t="s">
        <v>53</v>
      </c>
      <c r="E286" t="s">
        <v>20</v>
      </c>
      <c r="F286">
        <v>36922</v>
      </c>
      <c r="G286" t="s">
        <v>22</v>
      </c>
      <c r="H286" t="s">
        <v>258</v>
      </c>
      <c r="I286" t="s">
        <v>1337</v>
      </c>
      <c r="J286" s="1">
        <v>45526</v>
      </c>
      <c r="K286" s="1"/>
      <c r="M286">
        <v>0</v>
      </c>
      <c r="N286">
        <v>1</v>
      </c>
      <c r="O286">
        <v>16.5</v>
      </c>
      <c r="P286" t="s">
        <v>58</v>
      </c>
    </row>
    <row r="287" spans="1:16">
      <c r="A287" t="s">
        <v>1338</v>
      </c>
      <c r="B287" t="s">
        <v>1339</v>
      </c>
      <c r="C287" t="s">
        <v>18</v>
      </c>
      <c r="D287" t="s">
        <v>66</v>
      </c>
      <c r="E287" t="s">
        <v>45</v>
      </c>
      <c r="F287">
        <v>6780</v>
      </c>
      <c r="G287" t="s">
        <v>161</v>
      </c>
      <c r="H287" t="s">
        <v>133</v>
      </c>
      <c r="I287" t="s">
        <v>1151</v>
      </c>
      <c r="J287" s="1">
        <v>44728</v>
      </c>
      <c r="K287" s="1"/>
      <c r="M287">
        <v>0</v>
      </c>
      <c r="N287">
        <v>1</v>
      </c>
      <c r="O287">
        <v>21.9</v>
      </c>
      <c r="P287" t="s">
        <v>42</v>
      </c>
    </row>
    <row r="288" spans="1:16">
      <c r="A288" t="s">
        <v>1341</v>
      </c>
      <c r="B288" t="s">
        <v>1342</v>
      </c>
      <c r="C288" t="s">
        <v>18</v>
      </c>
      <c r="D288" t="s">
        <v>37</v>
      </c>
      <c r="E288" t="s">
        <v>177</v>
      </c>
      <c r="F288">
        <v>60031</v>
      </c>
      <c r="G288" t="s">
        <v>30</v>
      </c>
      <c r="H288" t="s">
        <v>73</v>
      </c>
      <c r="I288" t="s">
        <v>1344</v>
      </c>
      <c r="J288" s="1">
        <v>45057</v>
      </c>
      <c r="K288" s="1"/>
      <c r="M288">
        <v>0</v>
      </c>
      <c r="N288">
        <v>1</v>
      </c>
      <c r="O288">
        <v>10</v>
      </c>
      <c r="P288" t="s">
        <v>42</v>
      </c>
    </row>
    <row r="289" spans="1:16">
      <c r="A289" t="s">
        <v>1345</v>
      </c>
      <c r="B289" t="s">
        <v>1331</v>
      </c>
      <c r="C289" t="s">
        <v>1346</v>
      </c>
      <c r="D289" t="s">
        <v>53</v>
      </c>
      <c r="E289" t="s">
        <v>20</v>
      </c>
      <c r="F289">
        <v>27017</v>
      </c>
      <c r="G289" t="s">
        <v>56</v>
      </c>
      <c r="H289" t="s">
        <v>351</v>
      </c>
      <c r="I289" t="s">
        <v>1200</v>
      </c>
      <c r="J289" s="1">
        <v>45140</v>
      </c>
      <c r="K289" s="1"/>
      <c r="M289">
        <v>0</v>
      </c>
      <c r="N289">
        <v>1</v>
      </c>
      <c r="O289">
        <v>18.8</v>
      </c>
      <c r="P289" t="s">
        <v>58</v>
      </c>
    </row>
    <row r="290" spans="1:16">
      <c r="A290" t="s">
        <v>1348</v>
      </c>
      <c r="B290" t="s">
        <v>1349</v>
      </c>
      <c r="C290" t="s">
        <v>525</v>
      </c>
      <c r="D290" t="s">
        <v>183</v>
      </c>
      <c r="E290" t="s">
        <v>54</v>
      </c>
      <c r="F290">
        <v>3639</v>
      </c>
      <c r="G290" t="s">
        <v>172</v>
      </c>
      <c r="H290" t="s">
        <v>237</v>
      </c>
      <c r="I290" t="s">
        <v>950</v>
      </c>
      <c r="J290" s="1">
        <v>45156</v>
      </c>
      <c r="K290" s="1"/>
      <c r="M290">
        <v>0</v>
      </c>
      <c r="N290">
        <v>1</v>
      </c>
      <c r="O290">
        <v>17.399999999999999</v>
      </c>
      <c r="P290" t="s">
        <v>25</v>
      </c>
    </row>
    <row r="291" spans="1:16">
      <c r="A291" t="s">
        <v>1351</v>
      </c>
      <c r="B291" t="s">
        <v>1352</v>
      </c>
      <c r="C291" t="s">
        <v>1353</v>
      </c>
      <c r="D291" t="s">
        <v>53</v>
      </c>
      <c r="E291" t="s">
        <v>45</v>
      </c>
      <c r="F291">
        <v>40467</v>
      </c>
      <c r="G291" t="s">
        <v>22</v>
      </c>
      <c r="H291" t="s">
        <v>844</v>
      </c>
      <c r="I291" t="s">
        <v>1355</v>
      </c>
      <c r="J291" s="1">
        <v>45480</v>
      </c>
      <c r="K291" s="1"/>
      <c r="M291">
        <v>0</v>
      </c>
      <c r="N291">
        <v>1</v>
      </c>
      <c r="O291">
        <v>6.4</v>
      </c>
      <c r="P291" t="s">
        <v>25</v>
      </c>
    </row>
    <row r="292" spans="1:16">
      <c r="A292" t="s">
        <v>1356</v>
      </c>
      <c r="B292" t="s">
        <v>339</v>
      </c>
      <c r="C292" t="s">
        <v>18</v>
      </c>
      <c r="D292" t="s">
        <v>183</v>
      </c>
      <c r="E292" t="s">
        <v>177</v>
      </c>
      <c r="F292">
        <v>8268</v>
      </c>
      <c r="G292" t="s">
        <v>79</v>
      </c>
      <c r="H292" t="s">
        <v>232</v>
      </c>
      <c r="I292" t="s">
        <v>1358</v>
      </c>
      <c r="J292" s="1">
        <v>45186</v>
      </c>
      <c r="K292" s="1"/>
      <c r="M292">
        <v>0</v>
      </c>
      <c r="N292">
        <v>1</v>
      </c>
      <c r="O292">
        <v>26.3</v>
      </c>
      <c r="P292" t="s">
        <v>42</v>
      </c>
    </row>
    <row r="293" spans="1:16">
      <c r="A293" t="s">
        <v>1359</v>
      </c>
      <c r="B293" t="s">
        <v>1210</v>
      </c>
      <c r="C293" t="s">
        <v>469</v>
      </c>
      <c r="D293" t="s">
        <v>183</v>
      </c>
      <c r="E293" t="s">
        <v>177</v>
      </c>
      <c r="F293">
        <v>7282</v>
      </c>
      <c r="G293" t="s">
        <v>79</v>
      </c>
      <c r="H293" t="s">
        <v>105</v>
      </c>
      <c r="I293" t="s">
        <v>1361</v>
      </c>
      <c r="J293" s="1">
        <v>45206</v>
      </c>
      <c r="K293" s="1"/>
      <c r="M293">
        <v>0</v>
      </c>
      <c r="N293">
        <v>1</v>
      </c>
      <c r="O293">
        <v>20.3</v>
      </c>
      <c r="P293" t="s">
        <v>100</v>
      </c>
    </row>
    <row r="294" spans="1:16">
      <c r="A294" t="s">
        <v>1362</v>
      </c>
      <c r="B294" t="s">
        <v>1363</v>
      </c>
      <c r="C294" t="s">
        <v>623</v>
      </c>
      <c r="D294" t="s">
        <v>53</v>
      </c>
      <c r="E294" t="s">
        <v>91</v>
      </c>
      <c r="F294">
        <v>16486</v>
      </c>
      <c r="G294" t="s">
        <v>151</v>
      </c>
      <c r="H294" t="s">
        <v>139</v>
      </c>
      <c r="I294" t="s">
        <v>1365</v>
      </c>
      <c r="J294" s="1">
        <v>45666</v>
      </c>
      <c r="K294" s="1">
        <v>45747</v>
      </c>
      <c r="L294">
        <v>177</v>
      </c>
      <c r="M294">
        <v>0</v>
      </c>
      <c r="N294">
        <v>1</v>
      </c>
      <c r="O294">
        <v>27.2</v>
      </c>
      <c r="P294" t="s">
        <v>58</v>
      </c>
    </row>
    <row r="295" spans="1:16">
      <c r="A295" t="s">
        <v>1366</v>
      </c>
      <c r="B295" t="s">
        <v>1367</v>
      </c>
      <c r="C295" t="s">
        <v>1069</v>
      </c>
      <c r="D295" t="s">
        <v>37</v>
      </c>
      <c r="E295" t="s">
        <v>28</v>
      </c>
      <c r="F295">
        <v>125526</v>
      </c>
      <c r="G295" t="s">
        <v>161</v>
      </c>
      <c r="H295" t="s">
        <v>274</v>
      </c>
      <c r="I295" t="s">
        <v>1004</v>
      </c>
      <c r="J295" s="1">
        <v>45588</v>
      </c>
      <c r="K295" s="1"/>
      <c r="M295">
        <v>0</v>
      </c>
      <c r="N295">
        <v>1</v>
      </c>
      <c r="O295">
        <v>12.1</v>
      </c>
      <c r="P295" t="s">
        <v>33</v>
      </c>
    </row>
    <row r="296" spans="1:16">
      <c r="A296" t="s">
        <v>1369</v>
      </c>
      <c r="B296" t="s">
        <v>1370</v>
      </c>
      <c r="C296" t="s">
        <v>1371</v>
      </c>
      <c r="D296" t="s">
        <v>37</v>
      </c>
      <c r="E296" t="s">
        <v>91</v>
      </c>
      <c r="F296">
        <v>157155</v>
      </c>
      <c r="G296" t="s">
        <v>151</v>
      </c>
      <c r="H296" t="s">
        <v>778</v>
      </c>
      <c r="I296" t="s">
        <v>1373</v>
      </c>
      <c r="J296" s="1">
        <v>45071</v>
      </c>
      <c r="K296" s="1">
        <v>45195</v>
      </c>
      <c r="L296">
        <v>162</v>
      </c>
      <c r="M296">
        <v>0</v>
      </c>
      <c r="N296">
        <v>1</v>
      </c>
      <c r="O296">
        <v>33.1</v>
      </c>
      <c r="P296" t="s">
        <v>33</v>
      </c>
    </row>
    <row r="297" spans="1:16">
      <c r="A297" t="s">
        <v>1374</v>
      </c>
      <c r="B297" t="s">
        <v>1375</v>
      </c>
      <c r="C297" t="s">
        <v>654</v>
      </c>
      <c r="D297" t="s">
        <v>53</v>
      </c>
      <c r="E297" t="s">
        <v>91</v>
      </c>
      <c r="F297">
        <v>28348</v>
      </c>
      <c r="G297" t="s">
        <v>79</v>
      </c>
      <c r="H297" t="s">
        <v>1377</v>
      </c>
      <c r="I297" t="s">
        <v>275</v>
      </c>
      <c r="J297" s="1"/>
      <c r="K297" s="1">
        <v>45440</v>
      </c>
      <c r="L297">
        <v>70</v>
      </c>
      <c r="M297">
        <v>0</v>
      </c>
      <c r="N297">
        <v>1</v>
      </c>
      <c r="O297">
        <v>7.7</v>
      </c>
      <c r="P297" t="s">
        <v>58</v>
      </c>
    </row>
    <row r="298" spans="1:16">
      <c r="A298" t="s">
        <v>1378</v>
      </c>
      <c r="B298" t="s">
        <v>1379</v>
      </c>
      <c r="C298" t="s">
        <v>1380</v>
      </c>
      <c r="D298" t="s">
        <v>53</v>
      </c>
      <c r="E298" t="s">
        <v>45</v>
      </c>
      <c r="F298">
        <v>40976</v>
      </c>
      <c r="G298" t="s">
        <v>151</v>
      </c>
      <c r="H298" t="s">
        <v>117</v>
      </c>
      <c r="I298" t="s">
        <v>1355</v>
      </c>
      <c r="J298" s="1">
        <v>45510</v>
      </c>
      <c r="K298" s="1"/>
      <c r="M298">
        <v>0</v>
      </c>
      <c r="N298">
        <v>1</v>
      </c>
      <c r="O298">
        <v>34.700000000000003</v>
      </c>
      <c r="P298" t="s">
        <v>42</v>
      </c>
    </row>
    <row r="299" spans="1:16">
      <c r="A299" t="s">
        <v>1382</v>
      </c>
      <c r="B299" t="s">
        <v>1383</v>
      </c>
      <c r="C299" t="s">
        <v>18</v>
      </c>
      <c r="D299" t="s">
        <v>53</v>
      </c>
      <c r="E299" t="s">
        <v>115</v>
      </c>
      <c r="F299">
        <v>24237</v>
      </c>
      <c r="G299" t="s">
        <v>172</v>
      </c>
      <c r="H299" t="s">
        <v>62</v>
      </c>
      <c r="I299" t="s">
        <v>1385</v>
      </c>
      <c r="J299" s="1">
        <v>45163</v>
      </c>
      <c r="K299" s="1">
        <v>45160</v>
      </c>
      <c r="L299">
        <v>175</v>
      </c>
      <c r="M299">
        <v>0</v>
      </c>
      <c r="N299">
        <v>1</v>
      </c>
      <c r="O299">
        <v>32.1</v>
      </c>
      <c r="P299" t="s">
        <v>100</v>
      </c>
    </row>
    <row r="300" spans="1:16">
      <c r="A300" t="s">
        <v>1386</v>
      </c>
      <c r="B300" t="s">
        <v>1387</v>
      </c>
      <c r="C300" t="s">
        <v>18</v>
      </c>
      <c r="D300" t="s">
        <v>37</v>
      </c>
      <c r="E300" t="s">
        <v>28</v>
      </c>
      <c r="F300">
        <v>200560</v>
      </c>
      <c r="G300" t="s">
        <v>151</v>
      </c>
      <c r="H300" t="s">
        <v>268</v>
      </c>
      <c r="I300" t="s">
        <v>1389</v>
      </c>
      <c r="J300" s="1"/>
      <c r="K300" s="1"/>
      <c r="M300">
        <v>0</v>
      </c>
      <c r="N300">
        <v>1</v>
      </c>
      <c r="O300">
        <v>22.9</v>
      </c>
      <c r="P300" t="s">
        <v>25</v>
      </c>
    </row>
    <row r="301" spans="1:16">
      <c r="A301" t="s">
        <v>1390</v>
      </c>
      <c r="B301" t="s">
        <v>1363</v>
      </c>
      <c r="C301" t="s">
        <v>18</v>
      </c>
      <c r="D301" t="s">
        <v>183</v>
      </c>
      <c r="E301" t="s">
        <v>54</v>
      </c>
      <c r="F301">
        <v>5001</v>
      </c>
      <c r="G301" t="s">
        <v>172</v>
      </c>
      <c r="H301" t="s">
        <v>850</v>
      </c>
      <c r="I301" t="s">
        <v>1392</v>
      </c>
      <c r="J301" s="1">
        <v>44806</v>
      </c>
      <c r="K301" s="1"/>
      <c r="M301">
        <v>0</v>
      </c>
      <c r="N301">
        <v>1</v>
      </c>
      <c r="O301">
        <v>26.5</v>
      </c>
      <c r="P301" t="s">
        <v>58</v>
      </c>
    </row>
    <row r="302" spans="1:16">
      <c r="A302" t="s">
        <v>1393</v>
      </c>
      <c r="B302" t="s">
        <v>1394</v>
      </c>
      <c r="C302" t="s">
        <v>1395</v>
      </c>
      <c r="D302" t="s">
        <v>37</v>
      </c>
      <c r="E302" t="s">
        <v>177</v>
      </c>
      <c r="F302">
        <v>188051</v>
      </c>
      <c r="G302" t="s">
        <v>161</v>
      </c>
      <c r="H302" t="s">
        <v>237</v>
      </c>
      <c r="I302" t="s">
        <v>1397</v>
      </c>
      <c r="J302" s="1">
        <v>45176</v>
      </c>
      <c r="K302" s="1"/>
      <c r="M302">
        <v>0</v>
      </c>
      <c r="N302">
        <v>1</v>
      </c>
      <c r="O302">
        <v>9.6</v>
      </c>
      <c r="P302" t="s">
        <v>25</v>
      </c>
    </row>
    <row r="303" spans="1:16">
      <c r="A303" t="s">
        <v>1398</v>
      </c>
      <c r="B303" t="s">
        <v>1399</v>
      </c>
      <c r="C303" t="s">
        <v>18</v>
      </c>
      <c r="D303" t="s">
        <v>53</v>
      </c>
      <c r="E303" t="s">
        <v>45</v>
      </c>
      <c r="F303">
        <v>26779</v>
      </c>
      <c r="G303" t="s">
        <v>151</v>
      </c>
      <c r="H303" t="s">
        <v>268</v>
      </c>
      <c r="I303" t="s">
        <v>1401</v>
      </c>
      <c r="J303" s="1">
        <v>45269</v>
      </c>
      <c r="K303" s="1"/>
      <c r="M303">
        <v>0</v>
      </c>
      <c r="N303">
        <v>1</v>
      </c>
      <c r="O303">
        <v>1.3</v>
      </c>
      <c r="P303" t="s">
        <v>42</v>
      </c>
    </row>
    <row r="304" spans="1:16">
      <c r="A304" t="s">
        <v>1402</v>
      </c>
      <c r="B304" t="s">
        <v>1403</v>
      </c>
      <c r="C304" t="s">
        <v>18</v>
      </c>
      <c r="D304" t="s">
        <v>19</v>
      </c>
      <c r="E304" t="s">
        <v>54</v>
      </c>
      <c r="F304">
        <v>1985</v>
      </c>
      <c r="G304" t="s">
        <v>172</v>
      </c>
      <c r="H304" t="s">
        <v>361</v>
      </c>
      <c r="I304" t="s">
        <v>1405</v>
      </c>
      <c r="J304" s="1">
        <v>45568</v>
      </c>
      <c r="K304" s="1"/>
      <c r="M304">
        <v>0</v>
      </c>
      <c r="N304">
        <v>1</v>
      </c>
      <c r="O304">
        <v>28</v>
      </c>
      <c r="P304" t="s">
        <v>100</v>
      </c>
    </row>
    <row r="305" spans="1:16">
      <c r="A305" t="s">
        <v>1406</v>
      </c>
      <c r="B305" t="s">
        <v>1407</v>
      </c>
      <c r="C305" t="s">
        <v>924</v>
      </c>
      <c r="D305" t="s">
        <v>183</v>
      </c>
      <c r="E305" t="s">
        <v>54</v>
      </c>
      <c r="F305">
        <v>11033</v>
      </c>
      <c r="G305" t="s">
        <v>172</v>
      </c>
      <c r="H305" t="s">
        <v>73</v>
      </c>
      <c r="I305" t="s">
        <v>1409</v>
      </c>
      <c r="J305" s="1">
        <v>44747</v>
      </c>
      <c r="K305" s="1"/>
      <c r="M305">
        <v>0</v>
      </c>
      <c r="N305">
        <v>1</v>
      </c>
      <c r="O305">
        <v>18.8</v>
      </c>
      <c r="P305" t="s">
        <v>100</v>
      </c>
    </row>
    <row r="306" spans="1:16">
      <c r="A306" t="s">
        <v>1410</v>
      </c>
      <c r="B306" t="s">
        <v>914</v>
      </c>
      <c r="C306" t="s">
        <v>18</v>
      </c>
      <c r="D306" t="s">
        <v>183</v>
      </c>
      <c r="E306" t="s">
        <v>54</v>
      </c>
      <c r="F306">
        <v>9000</v>
      </c>
      <c r="G306" t="s">
        <v>30</v>
      </c>
      <c r="H306" t="s">
        <v>361</v>
      </c>
      <c r="I306" t="s">
        <v>1105</v>
      </c>
      <c r="J306" s="1">
        <v>45213</v>
      </c>
      <c r="K306" s="1"/>
      <c r="M306">
        <v>0</v>
      </c>
      <c r="N306">
        <v>1</v>
      </c>
      <c r="O306">
        <v>5.6</v>
      </c>
      <c r="P306" t="s">
        <v>42</v>
      </c>
    </row>
    <row r="307" spans="1:16">
      <c r="A307" t="s">
        <v>1412</v>
      </c>
      <c r="B307" t="s">
        <v>1413</v>
      </c>
      <c r="C307" t="s">
        <v>1414</v>
      </c>
      <c r="D307" t="s">
        <v>19</v>
      </c>
      <c r="E307" t="s">
        <v>20</v>
      </c>
      <c r="F307">
        <v>1236</v>
      </c>
      <c r="G307" t="s">
        <v>172</v>
      </c>
      <c r="H307" t="s">
        <v>156</v>
      </c>
      <c r="I307" t="s">
        <v>1102</v>
      </c>
      <c r="J307" s="1"/>
      <c r="K307" s="1"/>
      <c r="M307">
        <v>0</v>
      </c>
      <c r="N307">
        <v>1</v>
      </c>
      <c r="O307">
        <v>27.6</v>
      </c>
      <c r="P307" t="s">
        <v>42</v>
      </c>
    </row>
    <row r="308" spans="1:16">
      <c r="A308" t="s">
        <v>1416</v>
      </c>
      <c r="B308" t="s">
        <v>1417</v>
      </c>
      <c r="C308" t="s">
        <v>18</v>
      </c>
      <c r="D308" t="s">
        <v>183</v>
      </c>
      <c r="E308" t="s">
        <v>20</v>
      </c>
      <c r="F308">
        <v>4375</v>
      </c>
      <c r="G308" t="s">
        <v>56</v>
      </c>
      <c r="H308" t="s">
        <v>156</v>
      </c>
      <c r="I308" t="s">
        <v>1419</v>
      </c>
      <c r="J308" s="1">
        <v>44834</v>
      </c>
      <c r="K308" s="1"/>
      <c r="M308">
        <v>0</v>
      </c>
      <c r="N308">
        <v>1</v>
      </c>
      <c r="P308" t="s">
        <v>100</v>
      </c>
    </row>
    <row r="309" spans="1:16">
      <c r="A309" t="s">
        <v>1420</v>
      </c>
      <c r="B309" t="s">
        <v>1421</v>
      </c>
      <c r="C309" t="s">
        <v>1422</v>
      </c>
      <c r="D309" t="s">
        <v>19</v>
      </c>
      <c r="E309" t="s">
        <v>28</v>
      </c>
      <c r="F309">
        <v>5866</v>
      </c>
      <c r="G309" t="s">
        <v>47</v>
      </c>
      <c r="H309" t="s">
        <v>127</v>
      </c>
      <c r="I309" t="s">
        <v>1424</v>
      </c>
      <c r="J309" s="1">
        <v>45077</v>
      </c>
      <c r="K309" s="1"/>
      <c r="M309">
        <v>0</v>
      </c>
      <c r="N309">
        <v>1</v>
      </c>
      <c r="O309">
        <v>27.8</v>
      </c>
      <c r="P309" t="s">
        <v>58</v>
      </c>
    </row>
    <row r="310" spans="1:16">
      <c r="A310" t="s">
        <v>1425</v>
      </c>
      <c r="B310" t="s">
        <v>1426</v>
      </c>
      <c r="C310" t="s">
        <v>18</v>
      </c>
      <c r="D310" t="s">
        <v>37</v>
      </c>
      <c r="E310" t="s">
        <v>177</v>
      </c>
      <c r="F310">
        <v>49448</v>
      </c>
      <c r="G310" t="s">
        <v>30</v>
      </c>
      <c r="H310" t="s">
        <v>133</v>
      </c>
      <c r="I310" t="s">
        <v>1419</v>
      </c>
      <c r="J310" s="1">
        <v>44739</v>
      </c>
      <c r="K310" s="1"/>
      <c r="M310">
        <v>0</v>
      </c>
      <c r="N310">
        <v>1</v>
      </c>
      <c r="O310">
        <v>29</v>
      </c>
      <c r="P310" t="s">
        <v>25</v>
      </c>
    </row>
    <row r="311" spans="1:16">
      <c r="A311" t="s">
        <v>1428</v>
      </c>
      <c r="B311" t="s">
        <v>1429</v>
      </c>
      <c r="C311" t="s">
        <v>1098</v>
      </c>
      <c r="D311" t="s">
        <v>53</v>
      </c>
      <c r="E311" t="s">
        <v>115</v>
      </c>
      <c r="F311">
        <v>47442</v>
      </c>
      <c r="G311" t="s">
        <v>151</v>
      </c>
      <c r="H311" t="s">
        <v>145</v>
      </c>
      <c r="I311" t="s">
        <v>1431</v>
      </c>
      <c r="J311" s="1">
        <v>45650</v>
      </c>
      <c r="K311" s="1">
        <v>45606</v>
      </c>
      <c r="L311">
        <v>129</v>
      </c>
      <c r="M311">
        <v>0</v>
      </c>
      <c r="N311">
        <v>1</v>
      </c>
      <c r="O311">
        <v>32.700000000000003</v>
      </c>
      <c r="P311" t="s">
        <v>58</v>
      </c>
    </row>
    <row r="312" spans="1:16">
      <c r="A312" t="s">
        <v>1432</v>
      </c>
      <c r="B312" t="s">
        <v>1433</v>
      </c>
      <c r="C312" t="s">
        <v>18</v>
      </c>
      <c r="D312" t="s">
        <v>66</v>
      </c>
      <c r="E312" t="s">
        <v>28</v>
      </c>
      <c r="F312">
        <v>14290</v>
      </c>
      <c r="G312" t="s">
        <v>39</v>
      </c>
      <c r="H312" t="s">
        <v>1435</v>
      </c>
      <c r="I312" t="s">
        <v>1436</v>
      </c>
      <c r="J312" s="1">
        <v>45423</v>
      </c>
      <c r="K312" s="1"/>
      <c r="M312">
        <v>0</v>
      </c>
      <c r="N312">
        <v>1</v>
      </c>
      <c r="O312">
        <v>0.6</v>
      </c>
      <c r="P312" t="s">
        <v>25</v>
      </c>
    </row>
    <row r="313" spans="1:16">
      <c r="A313" t="s">
        <v>1437</v>
      </c>
      <c r="B313" t="s">
        <v>1438</v>
      </c>
      <c r="C313" t="s">
        <v>1108</v>
      </c>
      <c r="D313" t="s">
        <v>183</v>
      </c>
      <c r="E313" t="s">
        <v>20</v>
      </c>
      <c r="F313">
        <v>3926</v>
      </c>
      <c r="G313" t="s">
        <v>161</v>
      </c>
      <c r="H313" t="s">
        <v>73</v>
      </c>
      <c r="I313" t="s">
        <v>1440</v>
      </c>
      <c r="J313" s="1">
        <v>44969</v>
      </c>
      <c r="K313" s="1"/>
      <c r="M313">
        <v>0</v>
      </c>
      <c r="N313">
        <v>1</v>
      </c>
      <c r="O313">
        <v>8.5</v>
      </c>
      <c r="P313" t="s">
        <v>25</v>
      </c>
    </row>
    <row r="314" spans="1:16">
      <c r="A314" t="s">
        <v>1441</v>
      </c>
      <c r="B314" t="s">
        <v>1442</v>
      </c>
      <c r="C314" t="s">
        <v>18</v>
      </c>
      <c r="D314" t="s">
        <v>53</v>
      </c>
      <c r="E314" t="s">
        <v>28</v>
      </c>
      <c r="F314">
        <v>11026</v>
      </c>
      <c r="G314" t="s">
        <v>22</v>
      </c>
      <c r="H314" t="s">
        <v>232</v>
      </c>
      <c r="I314" t="s">
        <v>1444</v>
      </c>
      <c r="J314" s="1">
        <v>45261</v>
      </c>
      <c r="K314" s="1"/>
      <c r="M314">
        <v>0</v>
      </c>
      <c r="N314">
        <v>1</v>
      </c>
      <c r="O314">
        <v>24.8</v>
      </c>
      <c r="P314" t="s">
        <v>100</v>
      </c>
    </row>
    <row r="315" spans="1:16">
      <c r="A315" t="s">
        <v>1445</v>
      </c>
      <c r="B315" t="s">
        <v>1446</v>
      </c>
      <c r="C315" t="s">
        <v>256</v>
      </c>
      <c r="D315" t="s">
        <v>37</v>
      </c>
      <c r="E315" t="s">
        <v>28</v>
      </c>
      <c r="F315">
        <v>193070</v>
      </c>
      <c r="G315" t="s">
        <v>56</v>
      </c>
      <c r="H315" t="s">
        <v>117</v>
      </c>
      <c r="I315" t="s">
        <v>1448</v>
      </c>
      <c r="J315" s="1">
        <v>45562</v>
      </c>
      <c r="K315" s="1"/>
      <c r="M315">
        <v>0</v>
      </c>
      <c r="N315">
        <v>1</v>
      </c>
      <c r="O315">
        <v>10.1</v>
      </c>
      <c r="P315" t="s">
        <v>58</v>
      </c>
    </row>
    <row r="316" spans="1:16">
      <c r="A316" t="s">
        <v>1449</v>
      </c>
      <c r="B316" t="s">
        <v>1450</v>
      </c>
      <c r="C316" t="s">
        <v>18</v>
      </c>
      <c r="D316" t="s">
        <v>37</v>
      </c>
      <c r="E316" t="s">
        <v>20</v>
      </c>
      <c r="F316">
        <v>203253</v>
      </c>
      <c r="G316" t="s">
        <v>47</v>
      </c>
      <c r="H316" t="s">
        <v>105</v>
      </c>
      <c r="I316" t="s">
        <v>1452</v>
      </c>
      <c r="J316" s="1">
        <v>45710</v>
      </c>
      <c r="K316" s="1"/>
      <c r="M316">
        <v>0</v>
      </c>
      <c r="N316">
        <v>1</v>
      </c>
      <c r="O316">
        <v>23.8</v>
      </c>
      <c r="P316" t="s">
        <v>33</v>
      </c>
    </row>
    <row r="317" spans="1:16">
      <c r="A317" t="s">
        <v>1453</v>
      </c>
      <c r="B317" t="s">
        <v>1454</v>
      </c>
      <c r="C317" t="s">
        <v>1455</v>
      </c>
      <c r="D317" t="s">
        <v>53</v>
      </c>
      <c r="E317" t="s">
        <v>91</v>
      </c>
      <c r="F317">
        <v>30287</v>
      </c>
      <c r="G317" t="s">
        <v>39</v>
      </c>
      <c r="H317" t="s">
        <v>139</v>
      </c>
      <c r="I317" t="s">
        <v>1457</v>
      </c>
      <c r="J317" s="1">
        <v>45532</v>
      </c>
      <c r="K317" s="1">
        <v>45513</v>
      </c>
      <c r="L317">
        <v>147</v>
      </c>
      <c r="M317">
        <v>0</v>
      </c>
      <c r="N317">
        <v>1</v>
      </c>
      <c r="P317" t="s">
        <v>33</v>
      </c>
    </row>
    <row r="318" spans="1:16">
      <c r="A318" t="s">
        <v>1458</v>
      </c>
      <c r="B318" t="s">
        <v>261</v>
      </c>
      <c r="C318" t="s">
        <v>18</v>
      </c>
      <c r="D318" t="s">
        <v>19</v>
      </c>
      <c r="E318" t="s">
        <v>45</v>
      </c>
      <c r="F318">
        <v>3550</v>
      </c>
      <c r="G318" t="s">
        <v>39</v>
      </c>
      <c r="H318" t="s">
        <v>274</v>
      </c>
      <c r="I318" t="s">
        <v>1460</v>
      </c>
      <c r="J318" s="1">
        <v>45395</v>
      </c>
      <c r="K318" s="1"/>
      <c r="M318">
        <v>0</v>
      </c>
      <c r="N318">
        <v>1</v>
      </c>
      <c r="O318">
        <v>14</v>
      </c>
      <c r="P318" t="s">
        <v>33</v>
      </c>
    </row>
    <row r="319" spans="1:16">
      <c r="A319" t="s">
        <v>1461</v>
      </c>
      <c r="B319" t="s">
        <v>1462</v>
      </c>
      <c r="C319" t="s">
        <v>1463</v>
      </c>
      <c r="D319" t="s">
        <v>183</v>
      </c>
      <c r="E319" t="s">
        <v>91</v>
      </c>
      <c r="F319">
        <v>3473</v>
      </c>
      <c r="G319" t="s">
        <v>56</v>
      </c>
      <c r="H319" t="s">
        <v>237</v>
      </c>
      <c r="I319" t="s">
        <v>1465</v>
      </c>
      <c r="J319" s="1">
        <v>44612</v>
      </c>
      <c r="K319" s="1">
        <v>44742</v>
      </c>
      <c r="L319">
        <v>154</v>
      </c>
      <c r="M319">
        <v>0</v>
      </c>
      <c r="N319">
        <v>1</v>
      </c>
      <c r="P319" t="s">
        <v>58</v>
      </c>
    </row>
    <row r="320" spans="1:16">
      <c r="A320" t="s">
        <v>1466</v>
      </c>
      <c r="B320" t="s">
        <v>1467</v>
      </c>
      <c r="C320" t="s">
        <v>18</v>
      </c>
      <c r="D320" t="s">
        <v>66</v>
      </c>
      <c r="E320" t="s">
        <v>115</v>
      </c>
      <c r="F320">
        <v>4915</v>
      </c>
      <c r="G320" t="s">
        <v>30</v>
      </c>
      <c r="H320" t="s">
        <v>80</v>
      </c>
      <c r="I320" t="s">
        <v>1469</v>
      </c>
      <c r="J320" s="1">
        <v>45300</v>
      </c>
      <c r="K320" s="1">
        <v>45311</v>
      </c>
      <c r="L320">
        <v>179</v>
      </c>
      <c r="M320">
        <v>0</v>
      </c>
      <c r="N320">
        <v>1</v>
      </c>
      <c r="O320">
        <v>23.9</v>
      </c>
      <c r="P320" t="s">
        <v>25</v>
      </c>
    </row>
    <row r="321" spans="1:16">
      <c r="A321" t="s">
        <v>1470</v>
      </c>
      <c r="B321" t="s">
        <v>1471</v>
      </c>
      <c r="C321" t="s">
        <v>1472</v>
      </c>
      <c r="D321" t="s">
        <v>183</v>
      </c>
      <c r="E321" t="s">
        <v>28</v>
      </c>
      <c r="F321">
        <v>8542</v>
      </c>
      <c r="G321" t="s">
        <v>22</v>
      </c>
      <c r="H321" t="s">
        <v>68</v>
      </c>
      <c r="I321" t="s">
        <v>1474</v>
      </c>
      <c r="J321" s="1">
        <v>44662</v>
      </c>
      <c r="K321" s="1"/>
      <c r="M321">
        <v>0</v>
      </c>
      <c r="N321">
        <v>1</v>
      </c>
      <c r="O321">
        <v>23.6</v>
      </c>
      <c r="P321" t="s">
        <v>100</v>
      </c>
    </row>
    <row r="322" spans="1:16">
      <c r="A322" t="s">
        <v>1475</v>
      </c>
      <c r="B322" t="s">
        <v>1476</v>
      </c>
      <c r="C322" t="s">
        <v>1477</v>
      </c>
      <c r="D322" t="s">
        <v>37</v>
      </c>
      <c r="E322" t="s">
        <v>91</v>
      </c>
      <c r="F322">
        <v>54104</v>
      </c>
      <c r="G322" t="s">
        <v>151</v>
      </c>
      <c r="H322" t="s">
        <v>145</v>
      </c>
      <c r="I322" t="s">
        <v>1479</v>
      </c>
      <c r="J322" s="1">
        <v>44897</v>
      </c>
      <c r="K322" s="1">
        <v>44934</v>
      </c>
      <c r="L322">
        <v>192</v>
      </c>
      <c r="M322">
        <v>0</v>
      </c>
      <c r="N322">
        <v>1</v>
      </c>
      <c r="O322">
        <v>8.6</v>
      </c>
      <c r="P322" t="s">
        <v>33</v>
      </c>
    </row>
    <row r="323" spans="1:16">
      <c r="A323" t="s">
        <v>1480</v>
      </c>
      <c r="B323" t="s">
        <v>1481</v>
      </c>
      <c r="C323" t="s">
        <v>1482</v>
      </c>
      <c r="D323" t="s">
        <v>66</v>
      </c>
      <c r="E323" t="s">
        <v>54</v>
      </c>
      <c r="F323">
        <v>17000</v>
      </c>
      <c r="G323" t="s">
        <v>30</v>
      </c>
      <c r="H323" t="s">
        <v>268</v>
      </c>
      <c r="I323" t="s">
        <v>647</v>
      </c>
      <c r="J323" s="1">
        <v>44984</v>
      </c>
      <c r="K323" s="1"/>
      <c r="M323">
        <v>0</v>
      </c>
      <c r="N323">
        <v>1</v>
      </c>
      <c r="O323">
        <v>25.7</v>
      </c>
      <c r="P323" t="s">
        <v>58</v>
      </c>
    </row>
    <row r="324" spans="1:16">
      <c r="A324" t="s">
        <v>1484</v>
      </c>
      <c r="B324" t="s">
        <v>1485</v>
      </c>
      <c r="C324" t="s">
        <v>1486</v>
      </c>
      <c r="D324" t="s">
        <v>183</v>
      </c>
      <c r="E324" t="s">
        <v>28</v>
      </c>
      <c r="F324">
        <v>8912</v>
      </c>
      <c r="G324" t="s">
        <v>22</v>
      </c>
      <c r="H324" t="s">
        <v>80</v>
      </c>
      <c r="I324" t="s">
        <v>1488</v>
      </c>
      <c r="J324" s="1">
        <v>45768</v>
      </c>
      <c r="K324" s="1"/>
      <c r="M324">
        <v>0</v>
      </c>
      <c r="N324">
        <v>1</v>
      </c>
      <c r="O324">
        <v>15.1</v>
      </c>
      <c r="P324" t="s">
        <v>58</v>
      </c>
    </row>
    <row r="325" spans="1:16">
      <c r="A325" t="s">
        <v>1489</v>
      </c>
      <c r="B325" t="s">
        <v>1490</v>
      </c>
      <c r="C325" t="s">
        <v>18</v>
      </c>
      <c r="D325" t="s">
        <v>183</v>
      </c>
      <c r="E325" t="s">
        <v>115</v>
      </c>
      <c r="F325">
        <v>7587</v>
      </c>
      <c r="G325" t="s">
        <v>30</v>
      </c>
      <c r="H325" t="s">
        <v>23</v>
      </c>
      <c r="I325" t="s">
        <v>1492</v>
      </c>
      <c r="J325" s="1"/>
      <c r="K325" s="1">
        <v>45631</v>
      </c>
      <c r="L325">
        <v>199</v>
      </c>
      <c r="M325">
        <v>0</v>
      </c>
      <c r="N325">
        <v>1</v>
      </c>
      <c r="O325">
        <v>24.1</v>
      </c>
      <c r="P325" t="s">
        <v>42</v>
      </c>
    </row>
    <row r="326" spans="1:16">
      <c r="A326" t="s">
        <v>1493</v>
      </c>
      <c r="B326" t="s">
        <v>1494</v>
      </c>
      <c r="C326" t="s">
        <v>479</v>
      </c>
      <c r="D326" t="s">
        <v>53</v>
      </c>
      <c r="E326" t="s">
        <v>177</v>
      </c>
      <c r="F326">
        <v>31902</v>
      </c>
      <c r="G326" t="s">
        <v>172</v>
      </c>
      <c r="H326" t="s">
        <v>608</v>
      </c>
      <c r="I326" t="s">
        <v>1496</v>
      </c>
      <c r="J326" s="1">
        <v>45254</v>
      </c>
      <c r="K326" s="1"/>
      <c r="M326">
        <v>0</v>
      </c>
      <c r="N326">
        <v>1</v>
      </c>
      <c r="O326">
        <v>3.7</v>
      </c>
      <c r="P326" t="s">
        <v>42</v>
      </c>
    </row>
    <row r="327" spans="1:16">
      <c r="A327" t="s">
        <v>1497</v>
      </c>
      <c r="B327" t="s">
        <v>1498</v>
      </c>
      <c r="C327" t="s">
        <v>18</v>
      </c>
      <c r="D327" t="s">
        <v>66</v>
      </c>
      <c r="E327" t="s">
        <v>91</v>
      </c>
      <c r="F327">
        <v>22208</v>
      </c>
      <c r="G327" t="s">
        <v>39</v>
      </c>
      <c r="H327" t="s">
        <v>1500</v>
      </c>
      <c r="I327" t="s">
        <v>1501</v>
      </c>
      <c r="J327" s="1"/>
      <c r="K327" s="1">
        <v>44973</v>
      </c>
      <c r="L327">
        <v>27</v>
      </c>
      <c r="M327">
        <v>0</v>
      </c>
      <c r="N327">
        <v>1</v>
      </c>
      <c r="O327">
        <v>32.1</v>
      </c>
      <c r="P327" t="s">
        <v>42</v>
      </c>
    </row>
    <row r="328" spans="1:16">
      <c r="A328" t="s">
        <v>1502</v>
      </c>
      <c r="B328" t="s">
        <v>1503</v>
      </c>
      <c r="C328" t="s">
        <v>1504</v>
      </c>
      <c r="D328" t="s">
        <v>37</v>
      </c>
      <c r="E328" t="s">
        <v>28</v>
      </c>
      <c r="F328">
        <v>147158</v>
      </c>
      <c r="G328" t="s">
        <v>56</v>
      </c>
      <c r="H328" t="s">
        <v>384</v>
      </c>
      <c r="I328" t="s">
        <v>1318</v>
      </c>
      <c r="J328" s="1">
        <v>44951</v>
      </c>
      <c r="K328" s="1"/>
      <c r="M328">
        <v>0</v>
      </c>
      <c r="N328">
        <v>1</v>
      </c>
      <c r="P328" t="s">
        <v>58</v>
      </c>
    </row>
    <row r="329" spans="1:16">
      <c r="A329" t="s">
        <v>1506</v>
      </c>
      <c r="B329" t="s">
        <v>1087</v>
      </c>
      <c r="C329" t="s">
        <v>1507</v>
      </c>
      <c r="D329" t="s">
        <v>66</v>
      </c>
      <c r="E329" t="s">
        <v>28</v>
      </c>
      <c r="F329">
        <v>9000</v>
      </c>
      <c r="G329" t="s">
        <v>151</v>
      </c>
      <c r="H329" t="s">
        <v>1508</v>
      </c>
      <c r="I329" t="s">
        <v>1509</v>
      </c>
      <c r="J329" s="1">
        <v>45116</v>
      </c>
      <c r="K329" s="1"/>
      <c r="M329">
        <v>0</v>
      </c>
      <c r="N329">
        <v>1</v>
      </c>
      <c r="O329">
        <v>33.200000000000003</v>
      </c>
      <c r="P329" t="s">
        <v>42</v>
      </c>
    </row>
    <row r="330" spans="1:16">
      <c r="A330" t="s">
        <v>1510</v>
      </c>
      <c r="B330" t="s">
        <v>1511</v>
      </c>
      <c r="C330" t="s">
        <v>18</v>
      </c>
      <c r="D330" t="s">
        <v>53</v>
      </c>
      <c r="E330" t="s">
        <v>20</v>
      </c>
      <c r="F330">
        <v>22652</v>
      </c>
      <c r="G330" t="s">
        <v>30</v>
      </c>
      <c r="H330" t="s">
        <v>105</v>
      </c>
      <c r="I330" t="s">
        <v>1513</v>
      </c>
      <c r="J330" s="1">
        <v>45048</v>
      </c>
      <c r="K330" s="1"/>
      <c r="M330">
        <v>0</v>
      </c>
      <c r="N330">
        <v>1</v>
      </c>
      <c r="P330" t="s">
        <v>58</v>
      </c>
    </row>
    <row r="331" spans="1:16">
      <c r="A331" t="s">
        <v>1514</v>
      </c>
      <c r="B331" t="s">
        <v>1515</v>
      </c>
      <c r="C331" t="s">
        <v>18</v>
      </c>
      <c r="D331" t="s">
        <v>66</v>
      </c>
      <c r="E331" t="s">
        <v>54</v>
      </c>
      <c r="F331">
        <v>16533</v>
      </c>
      <c r="G331" t="s">
        <v>30</v>
      </c>
      <c r="H331" t="s">
        <v>31</v>
      </c>
      <c r="I331" t="s">
        <v>1517</v>
      </c>
      <c r="J331" s="1">
        <v>44863</v>
      </c>
      <c r="K331" s="1"/>
      <c r="M331">
        <v>0</v>
      </c>
      <c r="N331">
        <v>1</v>
      </c>
      <c r="O331">
        <v>0.5</v>
      </c>
      <c r="P331" t="s">
        <v>33</v>
      </c>
    </row>
    <row r="332" spans="1:16">
      <c r="A332" t="s">
        <v>1518</v>
      </c>
      <c r="B332" t="s">
        <v>1519</v>
      </c>
      <c r="C332" t="s">
        <v>1520</v>
      </c>
      <c r="D332" t="s">
        <v>183</v>
      </c>
      <c r="E332" t="s">
        <v>20</v>
      </c>
      <c r="F332">
        <v>8034</v>
      </c>
      <c r="G332" t="s">
        <v>39</v>
      </c>
      <c r="H332" t="s">
        <v>127</v>
      </c>
      <c r="I332" t="s">
        <v>1522</v>
      </c>
      <c r="J332" s="1">
        <v>45228</v>
      </c>
      <c r="K332" s="1"/>
      <c r="M332">
        <v>0</v>
      </c>
      <c r="N332">
        <v>1</v>
      </c>
      <c r="O332">
        <v>0.9</v>
      </c>
      <c r="P332" t="s">
        <v>58</v>
      </c>
    </row>
    <row r="333" spans="1:16">
      <c r="A333" t="s">
        <v>1523</v>
      </c>
      <c r="B333" t="s">
        <v>1524</v>
      </c>
      <c r="C333" t="s">
        <v>18</v>
      </c>
      <c r="D333" t="s">
        <v>37</v>
      </c>
      <c r="E333" t="s">
        <v>54</v>
      </c>
      <c r="F333">
        <v>139182</v>
      </c>
      <c r="G333" t="s">
        <v>161</v>
      </c>
      <c r="H333" t="s">
        <v>139</v>
      </c>
      <c r="I333" t="s">
        <v>1526</v>
      </c>
      <c r="J333" s="1">
        <v>45409</v>
      </c>
      <c r="K333" s="1"/>
      <c r="M333">
        <v>0</v>
      </c>
      <c r="N333">
        <v>1</v>
      </c>
      <c r="O333">
        <v>10.6</v>
      </c>
      <c r="P333" t="s">
        <v>58</v>
      </c>
    </row>
    <row r="334" spans="1:16">
      <c r="A334" t="s">
        <v>1527</v>
      </c>
      <c r="B334" t="s">
        <v>1528</v>
      </c>
      <c r="C334" t="s">
        <v>137</v>
      </c>
      <c r="D334" t="s">
        <v>183</v>
      </c>
      <c r="E334" t="s">
        <v>115</v>
      </c>
      <c r="F334">
        <v>10395</v>
      </c>
      <c r="G334" t="s">
        <v>172</v>
      </c>
      <c r="H334" t="s">
        <v>117</v>
      </c>
      <c r="I334" t="s">
        <v>840</v>
      </c>
      <c r="J334" s="1">
        <v>45112</v>
      </c>
      <c r="K334" s="1">
        <v>45063</v>
      </c>
      <c r="L334">
        <v>95</v>
      </c>
      <c r="M334">
        <v>0</v>
      </c>
      <c r="N334">
        <v>1</v>
      </c>
      <c r="O334">
        <v>19.7</v>
      </c>
      <c r="P334" t="s">
        <v>25</v>
      </c>
    </row>
    <row r="335" spans="1:16">
      <c r="A335" t="s">
        <v>1530</v>
      </c>
      <c r="B335" t="s">
        <v>1194</v>
      </c>
      <c r="C335" t="s">
        <v>18</v>
      </c>
      <c r="D335" t="s">
        <v>53</v>
      </c>
      <c r="E335" t="s">
        <v>91</v>
      </c>
      <c r="F335">
        <v>18829</v>
      </c>
      <c r="G335" t="s">
        <v>47</v>
      </c>
      <c r="H335" t="s">
        <v>73</v>
      </c>
      <c r="I335" t="s">
        <v>1532</v>
      </c>
      <c r="J335" s="1">
        <v>45335</v>
      </c>
      <c r="K335" s="1">
        <v>45357</v>
      </c>
      <c r="L335">
        <v>154</v>
      </c>
      <c r="M335">
        <v>0</v>
      </c>
      <c r="N335">
        <v>1</v>
      </c>
      <c r="O335">
        <v>32.4</v>
      </c>
      <c r="P335" t="s">
        <v>42</v>
      </c>
    </row>
    <row r="336" spans="1:16">
      <c r="A336" t="s">
        <v>1533</v>
      </c>
      <c r="B336" t="s">
        <v>1534</v>
      </c>
      <c r="C336" t="s">
        <v>1261</v>
      </c>
      <c r="D336" t="s">
        <v>66</v>
      </c>
      <c r="E336" t="s">
        <v>177</v>
      </c>
      <c r="F336">
        <v>21277</v>
      </c>
      <c r="G336" t="s">
        <v>79</v>
      </c>
      <c r="H336" t="s">
        <v>86</v>
      </c>
      <c r="I336" t="s">
        <v>1536</v>
      </c>
      <c r="J336" s="1">
        <v>45273</v>
      </c>
      <c r="K336" s="1"/>
      <c r="M336">
        <v>0</v>
      </c>
      <c r="N336">
        <v>1</v>
      </c>
      <c r="O336">
        <v>27.7</v>
      </c>
      <c r="P336" t="s">
        <v>58</v>
      </c>
    </row>
    <row r="337" spans="1:16">
      <c r="A337" t="s">
        <v>1537</v>
      </c>
      <c r="B337" t="s">
        <v>1538</v>
      </c>
      <c r="C337" t="s">
        <v>18</v>
      </c>
      <c r="D337" t="s">
        <v>37</v>
      </c>
      <c r="E337" t="s">
        <v>54</v>
      </c>
      <c r="F337">
        <v>95101</v>
      </c>
      <c r="G337" t="s">
        <v>30</v>
      </c>
      <c r="H337" t="s">
        <v>351</v>
      </c>
      <c r="I337" t="s">
        <v>1540</v>
      </c>
      <c r="J337" s="1">
        <v>45134</v>
      </c>
      <c r="K337" s="1"/>
      <c r="M337">
        <v>0</v>
      </c>
      <c r="N337">
        <v>1</v>
      </c>
      <c r="O337">
        <v>19.899999999999999</v>
      </c>
      <c r="P337" t="s">
        <v>42</v>
      </c>
    </row>
    <row r="338" spans="1:16">
      <c r="A338" t="s">
        <v>1541</v>
      </c>
      <c r="B338" t="s">
        <v>1542</v>
      </c>
      <c r="C338" t="s">
        <v>1543</v>
      </c>
      <c r="D338" t="s">
        <v>37</v>
      </c>
      <c r="E338" t="s">
        <v>177</v>
      </c>
      <c r="F338">
        <v>58657</v>
      </c>
      <c r="G338" t="s">
        <v>161</v>
      </c>
      <c r="H338" t="s">
        <v>117</v>
      </c>
      <c r="I338" t="s">
        <v>1309</v>
      </c>
      <c r="J338" s="1">
        <v>44778</v>
      </c>
      <c r="K338" s="1"/>
      <c r="M338">
        <v>0</v>
      </c>
      <c r="N338">
        <v>1</v>
      </c>
      <c r="P338" t="s">
        <v>58</v>
      </c>
    </row>
    <row r="339" spans="1:16">
      <c r="A339" t="s">
        <v>1545</v>
      </c>
      <c r="B339" t="s">
        <v>1546</v>
      </c>
      <c r="C339" t="s">
        <v>359</v>
      </c>
      <c r="D339" t="s">
        <v>19</v>
      </c>
      <c r="E339" t="s">
        <v>20</v>
      </c>
      <c r="F339">
        <v>9000</v>
      </c>
      <c r="G339" t="s">
        <v>172</v>
      </c>
      <c r="H339" t="s">
        <v>268</v>
      </c>
      <c r="I339" t="s">
        <v>1547</v>
      </c>
      <c r="J339" s="1">
        <v>44921</v>
      </c>
      <c r="K339" s="1"/>
      <c r="M339">
        <v>0</v>
      </c>
      <c r="N339">
        <v>1</v>
      </c>
      <c r="O339">
        <v>26.3</v>
      </c>
      <c r="P339" t="s">
        <v>58</v>
      </c>
    </row>
    <row r="340" spans="1:16">
      <c r="A340" t="s">
        <v>1548</v>
      </c>
      <c r="B340" t="s">
        <v>148</v>
      </c>
      <c r="C340" t="s">
        <v>1549</v>
      </c>
      <c r="D340" t="s">
        <v>19</v>
      </c>
      <c r="E340" t="s">
        <v>45</v>
      </c>
      <c r="F340">
        <v>4569</v>
      </c>
      <c r="G340" t="s">
        <v>56</v>
      </c>
      <c r="H340" t="s">
        <v>737</v>
      </c>
      <c r="I340" t="s">
        <v>1551</v>
      </c>
      <c r="J340" s="1">
        <v>45035</v>
      </c>
      <c r="K340" s="1"/>
      <c r="M340">
        <v>0</v>
      </c>
      <c r="N340">
        <v>1</v>
      </c>
      <c r="O340">
        <v>5.2</v>
      </c>
      <c r="P340" t="s">
        <v>33</v>
      </c>
    </row>
    <row r="341" spans="1:16">
      <c r="A341" t="s">
        <v>1552</v>
      </c>
      <c r="B341" t="s">
        <v>1553</v>
      </c>
      <c r="C341" t="s">
        <v>18</v>
      </c>
      <c r="D341" t="s">
        <v>19</v>
      </c>
      <c r="E341" t="s">
        <v>91</v>
      </c>
      <c r="F341">
        <v>4128</v>
      </c>
      <c r="G341" t="s">
        <v>172</v>
      </c>
      <c r="H341" t="s">
        <v>145</v>
      </c>
      <c r="I341" t="s">
        <v>594</v>
      </c>
      <c r="J341" s="1">
        <v>45313</v>
      </c>
      <c r="K341" s="1">
        <v>45408</v>
      </c>
      <c r="L341">
        <v>130</v>
      </c>
      <c r="M341">
        <v>0</v>
      </c>
      <c r="N341">
        <v>1</v>
      </c>
      <c r="O341">
        <v>27.9</v>
      </c>
      <c r="P341" t="s">
        <v>33</v>
      </c>
    </row>
    <row r="342" spans="1:16">
      <c r="A342" t="s">
        <v>1555</v>
      </c>
      <c r="B342" t="s">
        <v>1556</v>
      </c>
      <c r="C342" t="s">
        <v>1557</v>
      </c>
      <c r="D342" t="s">
        <v>183</v>
      </c>
      <c r="E342" t="s">
        <v>20</v>
      </c>
      <c r="F342">
        <v>10782</v>
      </c>
      <c r="G342" t="s">
        <v>79</v>
      </c>
      <c r="H342" t="s">
        <v>145</v>
      </c>
      <c r="I342" t="s">
        <v>1559</v>
      </c>
      <c r="J342" s="1">
        <v>45612</v>
      </c>
      <c r="K342" s="1"/>
      <c r="M342">
        <v>0</v>
      </c>
      <c r="N342">
        <v>1</v>
      </c>
      <c r="O342">
        <v>6.5</v>
      </c>
      <c r="P342" t="s">
        <v>33</v>
      </c>
    </row>
    <row r="343" spans="1:16">
      <c r="A343" t="s">
        <v>1560</v>
      </c>
      <c r="B343" t="s">
        <v>1407</v>
      </c>
      <c r="C343" t="s">
        <v>18</v>
      </c>
      <c r="D343" t="s">
        <v>19</v>
      </c>
      <c r="E343" t="s">
        <v>115</v>
      </c>
      <c r="F343">
        <v>7240</v>
      </c>
      <c r="G343" t="s">
        <v>30</v>
      </c>
      <c r="H343" t="s">
        <v>258</v>
      </c>
      <c r="I343" t="s">
        <v>1562</v>
      </c>
      <c r="J343" s="1">
        <v>45485</v>
      </c>
      <c r="K343" s="1">
        <v>45513</v>
      </c>
      <c r="L343">
        <v>85</v>
      </c>
      <c r="M343">
        <v>0</v>
      </c>
      <c r="N343">
        <v>1</v>
      </c>
      <c r="O343">
        <v>30.9</v>
      </c>
      <c r="P343" t="s">
        <v>25</v>
      </c>
    </row>
    <row r="344" spans="1:16">
      <c r="A344" t="s">
        <v>1563</v>
      </c>
      <c r="B344" t="s">
        <v>1564</v>
      </c>
      <c r="C344" t="s">
        <v>1565</v>
      </c>
      <c r="D344" t="s">
        <v>183</v>
      </c>
      <c r="E344" t="s">
        <v>54</v>
      </c>
      <c r="F344">
        <v>3406</v>
      </c>
      <c r="G344" t="s">
        <v>151</v>
      </c>
      <c r="H344" t="s">
        <v>1567</v>
      </c>
      <c r="I344" t="s">
        <v>1568</v>
      </c>
      <c r="J344" s="1"/>
      <c r="K344" s="1"/>
      <c r="M344">
        <v>0</v>
      </c>
      <c r="N344">
        <v>1</v>
      </c>
      <c r="O344">
        <v>29.5</v>
      </c>
      <c r="P344" t="s">
        <v>58</v>
      </c>
    </row>
    <row r="345" spans="1:16">
      <c r="A345" t="s">
        <v>1569</v>
      </c>
      <c r="B345" t="s">
        <v>1570</v>
      </c>
      <c r="C345" t="s">
        <v>1571</v>
      </c>
      <c r="D345" t="s">
        <v>19</v>
      </c>
      <c r="E345" t="s">
        <v>54</v>
      </c>
      <c r="F345">
        <v>8880</v>
      </c>
      <c r="G345" t="s">
        <v>151</v>
      </c>
      <c r="H345" t="s">
        <v>232</v>
      </c>
      <c r="I345" t="s">
        <v>1573</v>
      </c>
      <c r="J345" s="1">
        <v>44940</v>
      </c>
      <c r="K345" s="1"/>
      <c r="M345">
        <v>0</v>
      </c>
      <c r="N345">
        <v>1</v>
      </c>
      <c r="P345" t="s">
        <v>33</v>
      </c>
    </row>
    <row r="346" spans="1:16">
      <c r="A346" t="s">
        <v>1574</v>
      </c>
      <c r="B346" t="s">
        <v>1575</v>
      </c>
      <c r="C346" t="s">
        <v>18</v>
      </c>
      <c r="D346" t="s">
        <v>66</v>
      </c>
      <c r="E346" t="s">
        <v>115</v>
      </c>
      <c r="F346">
        <v>16864</v>
      </c>
      <c r="G346" t="s">
        <v>172</v>
      </c>
      <c r="H346" t="s">
        <v>98</v>
      </c>
      <c r="I346" t="s">
        <v>385</v>
      </c>
      <c r="J346" s="1">
        <v>45268</v>
      </c>
      <c r="K346" s="1">
        <v>45241</v>
      </c>
      <c r="L346">
        <v>82</v>
      </c>
      <c r="M346">
        <v>0</v>
      </c>
      <c r="N346">
        <v>1</v>
      </c>
      <c r="O346">
        <v>14</v>
      </c>
      <c r="P346" t="s">
        <v>33</v>
      </c>
    </row>
    <row r="347" spans="1:16">
      <c r="A347" t="s">
        <v>1577</v>
      </c>
      <c r="B347" t="s">
        <v>1578</v>
      </c>
      <c r="C347" t="s">
        <v>18</v>
      </c>
      <c r="D347" t="s">
        <v>19</v>
      </c>
      <c r="E347" t="s">
        <v>177</v>
      </c>
      <c r="F347">
        <v>6294</v>
      </c>
      <c r="G347" t="s">
        <v>30</v>
      </c>
      <c r="H347" t="s">
        <v>133</v>
      </c>
      <c r="I347" t="s">
        <v>1580</v>
      </c>
      <c r="J347" s="1">
        <v>45039</v>
      </c>
      <c r="K347" s="1"/>
      <c r="M347">
        <v>0</v>
      </c>
      <c r="N347">
        <v>1</v>
      </c>
      <c r="O347">
        <v>0.8</v>
      </c>
      <c r="P347" t="s">
        <v>58</v>
      </c>
    </row>
    <row r="348" spans="1:16">
      <c r="A348" t="s">
        <v>1581</v>
      </c>
      <c r="B348" t="s">
        <v>1582</v>
      </c>
      <c r="C348" t="s">
        <v>1583</v>
      </c>
      <c r="D348" t="s">
        <v>53</v>
      </c>
      <c r="E348" t="s">
        <v>20</v>
      </c>
      <c r="F348">
        <v>43645</v>
      </c>
      <c r="G348" t="s">
        <v>56</v>
      </c>
      <c r="H348" t="s">
        <v>139</v>
      </c>
      <c r="I348" t="s">
        <v>1585</v>
      </c>
      <c r="J348" s="1">
        <v>44790</v>
      </c>
      <c r="K348" s="1"/>
      <c r="M348">
        <v>0</v>
      </c>
      <c r="N348">
        <v>1</v>
      </c>
      <c r="O348">
        <v>20.5</v>
      </c>
      <c r="P348" t="s">
        <v>25</v>
      </c>
    </row>
    <row r="349" spans="1:16">
      <c r="A349" t="s">
        <v>1586</v>
      </c>
      <c r="B349" t="s">
        <v>1587</v>
      </c>
      <c r="C349" t="s">
        <v>18</v>
      </c>
      <c r="D349" t="s">
        <v>66</v>
      </c>
      <c r="E349" t="s">
        <v>45</v>
      </c>
      <c r="F349">
        <v>22158</v>
      </c>
      <c r="G349" t="s">
        <v>47</v>
      </c>
      <c r="H349" t="s">
        <v>62</v>
      </c>
      <c r="I349" t="s">
        <v>1329</v>
      </c>
      <c r="J349" s="1">
        <v>44749</v>
      </c>
      <c r="K349" s="1"/>
      <c r="M349">
        <v>0</v>
      </c>
      <c r="N349">
        <v>1</v>
      </c>
      <c r="O349">
        <v>29.5</v>
      </c>
      <c r="P349" t="s">
        <v>58</v>
      </c>
    </row>
    <row r="350" spans="1:16">
      <c r="A350" t="s">
        <v>1589</v>
      </c>
      <c r="B350" t="s">
        <v>1429</v>
      </c>
      <c r="C350" t="s">
        <v>1590</v>
      </c>
      <c r="D350" t="s">
        <v>53</v>
      </c>
      <c r="E350" t="s">
        <v>91</v>
      </c>
      <c r="F350">
        <v>39815</v>
      </c>
      <c r="G350" t="s">
        <v>30</v>
      </c>
      <c r="H350" t="s">
        <v>31</v>
      </c>
      <c r="I350" t="s">
        <v>1592</v>
      </c>
      <c r="J350" s="1">
        <v>44848</v>
      </c>
      <c r="K350" s="1">
        <v>44859</v>
      </c>
      <c r="L350">
        <v>143</v>
      </c>
      <c r="M350">
        <v>1</v>
      </c>
      <c r="N350">
        <v>1</v>
      </c>
      <c r="O350">
        <v>12.6</v>
      </c>
      <c r="P350" t="s">
        <v>58</v>
      </c>
    </row>
    <row r="351" spans="1:16">
      <c r="A351" t="s">
        <v>1593</v>
      </c>
      <c r="B351" t="s">
        <v>1143</v>
      </c>
      <c r="C351" t="s">
        <v>1455</v>
      </c>
      <c r="D351" t="s">
        <v>37</v>
      </c>
      <c r="E351" t="s">
        <v>91</v>
      </c>
      <c r="F351">
        <v>101390</v>
      </c>
      <c r="G351" t="s">
        <v>22</v>
      </c>
      <c r="H351" t="s">
        <v>179</v>
      </c>
      <c r="I351" t="s">
        <v>1595</v>
      </c>
      <c r="J351" s="1"/>
      <c r="K351" s="1">
        <v>45308</v>
      </c>
      <c r="L351">
        <v>185</v>
      </c>
      <c r="M351">
        <v>1</v>
      </c>
      <c r="N351">
        <v>2</v>
      </c>
      <c r="O351">
        <v>19.600000000000001</v>
      </c>
      <c r="P351" t="s">
        <v>25</v>
      </c>
    </row>
    <row r="352" spans="1:16">
      <c r="A352" t="s">
        <v>1596</v>
      </c>
      <c r="B352" t="s">
        <v>1597</v>
      </c>
      <c r="C352" t="s">
        <v>906</v>
      </c>
      <c r="D352" t="s">
        <v>53</v>
      </c>
      <c r="E352" t="s">
        <v>20</v>
      </c>
      <c r="F352">
        <v>20000</v>
      </c>
      <c r="G352" t="s">
        <v>172</v>
      </c>
      <c r="H352" t="s">
        <v>237</v>
      </c>
      <c r="I352" t="s">
        <v>1598</v>
      </c>
      <c r="J352" s="1">
        <v>44726</v>
      </c>
      <c r="K352" s="1"/>
      <c r="M352">
        <v>0</v>
      </c>
      <c r="N352">
        <v>1</v>
      </c>
      <c r="O352">
        <v>24</v>
      </c>
      <c r="P352" t="s">
        <v>58</v>
      </c>
    </row>
    <row r="353" spans="1:16">
      <c r="A353" t="s">
        <v>1599</v>
      </c>
      <c r="B353" t="s">
        <v>1600</v>
      </c>
      <c r="C353" t="s">
        <v>18</v>
      </c>
      <c r="D353" t="s">
        <v>53</v>
      </c>
      <c r="E353" t="s">
        <v>177</v>
      </c>
      <c r="F353">
        <v>41476</v>
      </c>
      <c r="G353" t="s">
        <v>39</v>
      </c>
      <c r="H353" t="s">
        <v>336</v>
      </c>
      <c r="I353" t="s">
        <v>1602</v>
      </c>
      <c r="J353" s="1">
        <v>45189</v>
      </c>
      <c r="K353" s="1"/>
      <c r="M353">
        <v>0</v>
      </c>
      <c r="N353">
        <v>1</v>
      </c>
      <c r="O353">
        <v>1.7</v>
      </c>
      <c r="P353" t="s">
        <v>25</v>
      </c>
    </row>
    <row r="354" spans="1:16">
      <c r="A354" t="s">
        <v>1603</v>
      </c>
      <c r="B354" t="s">
        <v>1604</v>
      </c>
      <c r="C354" t="s">
        <v>1605</v>
      </c>
      <c r="D354" t="s">
        <v>66</v>
      </c>
      <c r="E354" t="s">
        <v>54</v>
      </c>
      <c r="F354">
        <v>19840</v>
      </c>
      <c r="G354" t="s">
        <v>30</v>
      </c>
      <c r="H354" t="s">
        <v>274</v>
      </c>
      <c r="I354" t="s">
        <v>965</v>
      </c>
      <c r="J354" s="1">
        <v>45457</v>
      </c>
      <c r="K354" s="1"/>
      <c r="M354">
        <v>0</v>
      </c>
      <c r="N354">
        <v>1</v>
      </c>
      <c r="P354" t="s">
        <v>100</v>
      </c>
    </row>
    <row r="355" spans="1:16">
      <c r="A355" t="s">
        <v>1607</v>
      </c>
      <c r="B355" t="s">
        <v>215</v>
      </c>
      <c r="C355" t="s">
        <v>1608</v>
      </c>
      <c r="D355" t="s">
        <v>183</v>
      </c>
      <c r="E355" t="s">
        <v>177</v>
      </c>
      <c r="F355">
        <v>14284</v>
      </c>
      <c r="G355" t="s">
        <v>151</v>
      </c>
      <c r="H355" t="s">
        <v>68</v>
      </c>
      <c r="I355" t="s">
        <v>1610</v>
      </c>
      <c r="J355" s="1"/>
      <c r="K355" s="1"/>
      <c r="M355">
        <v>0</v>
      </c>
      <c r="N355">
        <v>1</v>
      </c>
      <c r="O355">
        <v>26.2</v>
      </c>
      <c r="P355" t="s">
        <v>42</v>
      </c>
    </row>
    <row r="356" spans="1:16">
      <c r="A356" t="s">
        <v>1611</v>
      </c>
      <c r="B356" t="s">
        <v>1612</v>
      </c>
      <c r="C356" t="s">
        <v>1482</v>
      </c>
      <c r="D356" t="s">
        <v>19</v>
      </c>
      <c r="E356" t="s">
        <v>45</v>
      </c>
      <c r="F356">
        <v>8872</v>
      </c>
      <c r="G356" t="s">
        <v>30</v>
      </c>
      <c r="H356" t="s">
        <v>258</v>
      </c>
      <c r="I356" t="s">
        <v>1614</v>
      </c>
      <c r="J356" s="1">
        <v>45658</v>
      </c>
      <c r="K356" s="1"/>
      <c r="M356">
        <v>0</v>
      </c>
      <c r="N356">
        <v>1</v>
      </c>
      <c r="O356">
        <v>19.600000000000001</v>
      </c>
      <c r="P356" t="s">
        <v>100</v>
      </c>
    </row>
    <row r="357" spans="1:16">
      <c r="A357" t="s">
        <v>1615</v>
      </c>
      <c r="B357" t="s">
        <v>35</v>
      </c>
      <c r="C357" t="s">
        <v>18</v>
      </c>
      <c r="D357" t="s">
        <v>19</v>
      </c>
      <c r="E357" t="s">
        <v>177</v>
      </c>
      <c r="F357">
        <v>6426</v>
      </c>
      <c r="G357" t="s">
        <v>47</v>
      </c>
      <c r="H357" t="s">
        <v>274</v>
      </c>
      <c r="I357" t="s">
        <v>1617</v>
      </c>
      <c r="J357" s="1">
        <v>44818</v>
      </c>
      <c r="K357" s="1"/>
      <c r="M357">
        <v>0</v>
      </c>
      <c r="N357">
        <v>1</v>
      </c>
      <c r="O357">
        <v>32.700000000000003</v>
      </c>
      <c r="P357" t="s">
        <v>42</v>
      </c>
    </row>
    <row r="358" spans="1:16">
      <c r="A358" t="s">
        <v>1618</v>
      </c>
      <c r="B358" t="s">
        <v>1024</v>
      </c>
      <c r="C358" t="s">
        <v>1619</v>
      </c>
      <c r="D358" t="s">
        <v>19</v>
      </c>
      <c r="E358" t="s">
        <v>20</v>
      </c>
      <c r="F358">
        <v>6980</v>
      </c>
      <c r="G358" t="s">
        <v>47</v>
      </c>
      <c r="H358" t="s">
        <v>139</v>
      </c>
      <c r="I358" t="s">
        <v>1621</v>
      </c>
      <c r="J358" s="1">
        <v>44943</v>
      </c>
      <c r="K358" s="1"/>
      <c r="M358">
        <v>0</v>
      </c>
      <c r="N358">
        <v>1</v>
      </c>
      <c r="O358">
        <v>4.9000000000000004</v>
      </c>
      <c r="P358" t="s">
        <v>58</v>
      </c>
    </row>
    <row r="359" spans="1:16">
      <c r="A359" t="s">
        <v>1622</v>
      </c>
      <c r="B359" t="s">
        <v>962</v>
      </c>
      <c r="C359" t="s">
        <v>18</v>
      </c>
      <c r="D359" t="s">
        <v>183</v>
      </c>
      <c r="E359" t="s">
        <v>115</v>
      </c>
      <c r="F359">
        <v>8333</v>
      </c>
      <c r="G359" t="s">
        <v>47</v>
      </c>
      <c r="H359" t="s">
        <v>336</v>
      </c>
      <c r="I359" t="s">
        <v>1624</v>
      </c>
      <c r="J359" s="1">
        <v>45371</v>
      </c>
      <c r="K359" s="1">
        <v>45460</v>
      </c>
      <c r="L359">
        <v>154</v>
      </c>
      <c r="M359">
        <v>0</v>
      </c>
      <c r="N359">
        <v>1</v>
      </c>
      <c r="O359">
        <v>16.7</v>
      </c>
      <c r="P359" t="s">
        <v>33</v>
      </c>
    </row>
    <row r="360" spans="1:16">
      <c r="A360" t="s">
        <v>1625</v>
      </c>
      <c r="B360" t="s">
        <v>1528</v>
      </c>
      <c r="C360" t="s">
        <v>1626</v>
      </c>
      <c r="D360" t="s">
        <v>37</v>
      </c>
      <c r="E360" t="s">
        <v>20</v>
      </c>
      <c r="F360">
        <v>119276</v>
      </c>
      <c r="G360" t="s">
        <v>22</v>
      </c>
      <c r="H360" t="s">
        <v>86</v>
      </c>
      <c r="I360" t="s">
        <v>690</v>
      </c>
      <c r="J360" s="1">
        <v>45589</v>
      </c>
      <c r="K360" s="1"/>
      <c r="M360">
        <v>0</v>
      </c>
      <c r="N360">
        <v>1</v>
      </c>
      <c r="P360" t="s">
        <v>58</v>
      </c>
    </row>
    <row r="361" spans="1:16">
      <c r="A361" t="s">
        <v>1628</v>
      </c>
      <c r="B361" t="s">
        <v>1629</v>
      </c>
      <c r="C361" t="s">
        <v>291</v>
      </c>
      <c r="D361" t="s">
        <v>19</v>
      </c>
      <c r="E361" t="s">
        <v>54</v>
      </c>
      <c r="F361">
        <v>2940</v>
      </c>
      <c r="G361" t="s">
        <v>79</v>
      </c>
      <c r="H361" t="s">
        <v>80</v>
      </c>
      <c r="I361" t="s">
        <v>1631</v>
      </c>
      <c r="J361" s="1">
        <v>45507</v>
      </c>
      <c r="K361" s="1"/>
      <c r="M361">
        <v>0</v>
      </c>
      <c r="N361">
        <v>1</v>
      </c>
      <c r="O361">
        <v>29.5</v>
      </c>
      <c r="P361" t="s">
        <v>100</v>
      </c>
    </row>
    <row r="362" spans="1:16">
      <c r="A362" t="s">
        <v>1632</v>
      </c>
      <c r="B362" t="s">
        <v>1633</v>
      </c>
      <c r="C362" t="s">
        <v>1634</v>
      </c>
      <c r="D362" t="s">
        <v>183</v>
      </c>
      <c r="E362" t="s">
        <v>115</v>
      </c>
      <c r="F362">
        <v>5740</v>
      </c>
      <c r="G362" t="s">
        <v>56</v>
      </c>
      <c r="H362" t="s">
        <v>237</v>
      </c>
      <c r="I362" t="s">
        <v>1071</v>
      </c>
      <c r="J362" s="1">
        <v>44788</v>
      </c>
      <c r="K362" s="1">
        <v>44697</v>
      </c>
      <c r="L362">
        <v>78</v>
      </c>
      <c r="M362">
        <v>0</v>
      </c>
      <c r="N362">
        <v>1</v>
      </c>
      <c r="O362">
        <v>14.1</v>
      </c>
      <c r="P362" t="s">
        <v>100</v>
      </c>
    </row>
    <row r="363" spans="1:16">
      <c r="A363" t="s">
        <v>1636</v>
      </c>
      <c r="B363" t="s">
        <v>1637</v>
      </c>
      <c r="C363" t="s">
        <v>18</v>
      </c>
      <c r="D363" t="s">
        <v>66</v>
      </c>
      <c r="E363" t="s">
        <v>45</v>
      </c>
      <c r="F363">
        <v>4914</v>
      </c>
      <c r="G363" t="s">
        <v>30</v>
      </c>
      <c r="H363" t="s">
        <v>133</v>
      </c>
      <c r="I363" t="s">
        <v>1639</v>
      </c>
      <c r="J363" s="1">
        <v>45162</v>
      </c>
      <c r="K363" s="1"/>
      <c r="M363">
        <v>0</v>
      </c>
      <c r="N363">
        <v>1</v>
      </c>
      <c r="O363">
        <v>32.799999999999997</v>
      </c>
      <c r="P363" t="s">
        <v>42</v>
      </c>
    </row>
    <row r="364" spans="1:16">
      <c r="A364" t="s">
        <v>1640</v>
      </c>
      <c r="B364" t="s">
        <v>1641</v>
      </c>
      <c r="C364" t="s">
        <v>963</v>
      </c>
      <c r="D364" t="s">
        <v>53</v>
      </c>
      <c r="E364" t="s">
        <v>54</v>
      </c>
      <c r="F364">
        <v>34636</v>
      </c>
      <c r="G364" t="s">
        <v>22</v>
      </c>
      <c r="H364" t="s">
        <v>80</v>
      </c>
      <c r="I364" t="s">
        <v>1643</v>
      </c>
      <c r="J364" s="1">
        <v>45519</v>
      </c>
      <c r="K364" s="1"/>
      <c r="M364">
        <v>0</v>
      </c>
      <c r="N364">
        <v>1</v>
      </c>
      <c r="O364">
        <v>15.7</v>
      </c>
      <c r="P364" t="s">
        <v>25</v>
      </c>
    </row>
    <row r="365" spans="1:16">
      <c r="A365" t="s">
        <v>1644</v>
      </c>
      <c r="B365" t="s">
        <v>1645</v>
      </c>
      <c r="C365" t="s">
        <v>1646</v>
      </c>
      <c r="D365" t="s">
        <v>37</v>
      </c>
      <c r="E365" t="s">
        <v>20</v>
      </c>
      <c r="F365">
        <v>65885</v>
      </c>
      <c r="G365" t="s">
        <v>47</v>
      </c>
      <c r="H365" t="s">
        <v>62</v>
      </c>
      <c r="I365" t="s">
        <v>511</v>
      </c>
      <c r="J365" s="1">
        <v>44924</v>
      </c>
      <c r="K365" s="1"/>
      <c r="M365">
        <v>0</v>
      </c>
      <c r="N365">
        <v>1</v>
      </c>
      <c r="O365">
        <v>14.3</v>
      </c>
      <c r="P365" t="s">
        <v>58</v>
      </c>
    </row>
    <row r="366" spans="1:16">
      <c r="A366" t="s">
        <v>1648</v>
      </c>
      <c r="B366" t="s">
        <v>1649</v>
      </c>
      <c r="C366" t="s">
        <v>18</v>
      </c>
      <c r="D366" t="s">
        <v>19</v>
      </c>
      <c r="E366" t="s">
        <v>115</v>
      </c>
      <c r="F366">
        <v>6507</v>
      </c>
      <c r="G366" t="s">
        <v>151</v>
      </c>
      <c r="H366" t="s">
        <v>501</v>
      </c>
      <c r="I366" t="s">
        <v>1130</v>
      </c>
      <c r="J366" s="1">
        <v>45089</v>
      </c>
      <c r="K366" s="1">
        <v>45076</v>
      </c>
      <c r="L366">
        <v>82</v>
      </c>
      <c r="M366">
        <v>0</v>
      </c>
      <c r="N366">
        <v>1</v>
      </c>
      <c r="O366">
        <v>3.3</v>
      </c>
      <c r="P366" t="s">
        <v>42</v>
      </c>
    </row>
    <row r="367" spans="1:16">
      <c r="A367" t="s">
        <v>1651</v>
      </c>
      <c r="B367" t="s">
        <v>1652</v>
      </c>
      <c r="C367" t="s">
        <v>1653</v>
      </c>
      <c r="D367" t="s">
        <v>37</v>
      </c>
      <c r="E367" t="s">
        <v>28</v>
      </c>
      <c r="F367">
        <v>130000</v>
      </c>
      <c r="G367" t="s">
        <v>30</v>
      </c>
      <c r="H367" t="s">
        <v>139</v>
      </c>
      <c r="I367" t="s">
        <v>728</v>
      </c>
      <c r="J367" s="1">
        <v>45041</v>
      </c>
      <c r="K367" s="1"/>
      <c r="M367">
        <v>0</v>
      </c>
      <c r="N367">
        <v>1</v>
      </c>
      <c r="O367">
        <v>29.4</v>
      </c>
      <c r="P367" t="s">
        <v>100</v>
      </c>
    </row>
    <row r="368" spans="1:16">
      <c r="A368" t="s">
        <v>1655</v>
      </c>
      <c r="B368" t="s">
        <v>1656</v>
      </c>
      <c r="C368" t="s">
        <v>18</v>
      </c>
      <c r="D368" t="s">
        <v>183</v>
      </c>
      <c r="E368" t="s">
        <v>28</v>
      </c>
      <c r="F368">
        <v>3322</v>
      </c>
      <c r="G368" t="s">
        <v>30</v>
      </c>
      <c r="H368" t="s">
        <v>98</v>
      </c>
      <c r="I368" t="s">
        <v>1658</v>
      </c>
      <c r="J368" s="1">
        <v>45689</v>
      </c>
      <c r="K368" s="1"/>
      <c r="M368">
        <v>0</v>
      </c>
      <c r="N368">
        <v>1</v>
      </c>
      <c r="O368">
        <v>23.9</v>
      </c>
      <c r="P368" t="s">
        <v>33</v>
      </c>
    </row>
    <row r="369" spans="1:16">
      <c r="A369" t="s">
        <v>1659</v>
      </c>
      <c r="B369" t="s">
        <v>1660</v>
      </c>
      <c r="C369" t="s">
        <v>1661</v>
      </c>
      <c r="D369" t="s">
        <v>53</v>
      </c>
      <c r="E369" t="s">
        <v>45</v>
      </c>
      <c r="F369">
        <v>22000</v>
      </c>
      <c r="G369" t="s">
        <v>172</v>
      </c>
      <c r="H369" t="s">
        <v>506</v>
      </c>
      <c r="I369" t="s">
        <v>1663</v>
      </c>
      <c r="J369" s="1">
        <v>44683</v>
      </c>
      <c r="K369" s="1"/>
      <c r="M369">
        <v>0</v>
      </c>
      <c r="N369">
        <v>1</v>
      </c>
      <c r="O369">
        <v>23.5</v>
      </c>
      <c r="P369" t="s">
        <v>100</v>
      </c>
    </row>
    <row r="370" spans="1:16">
      <c r="A370" t="s">
        <v>1664</v>
      </c>
      <c r="B370" t="s">
        <v>1665</v>
      </c>
      <c r="C370" t="s">
        <v>1088</v>
      </c>
      <c r="D370" t="s">
        <v>53</v>
      </c>
      <c r="E370" t="s">
        <v>54</v>
      </c>
      <c r="F370">
        <v>15480</v>
      </c>
      <c r="G370" t="s">
        <v>39</v>
      </c>
      <c r="H370" t="s">
        <v>68</v>
      </c>
      <c r="I370" t="s">
        <v>1667</v>
      </c>
      <c r="J370" s="1">
        <v>44885</v>
      </c>
      <c r="K370" s="1"/>
      <c r="M370">
        <v>0</v>
      </c>
      <c r="N370">
        <v>1</v>
      </c>
      <c r="O370">
        <v>5.4</v>
      </c>
      <c r="P370" t="s">
        <v>25</v>
      </c>
    </row>
    <row r="371" spans="1:16">
      <c r="A371" t="s">
        <v>1668</v>
      </c>
      <c r="B371" t="s">
        <v>1669</v>
      </c>
      <c r="C371" t="s">
        <v>1670</v>
      </c>
      <c r="D371" t="s">
        <v>19</v>
      </c>
      <c r="E371" t="s">
        <v>91</v>
      </c>
      <c r="F371">
        <v>8189</v>
      </c>
      <c r="G371" t="s">
        <v>30</v>
      </c>
      <c r="H371" t="s">
        <v>232</v>
      </c>
      <c r="I371" t="s">
        <v>1672</v>
      </c>
      <c r="J371" s="1">
        <v>45142</v>
      </c>
      <c r="K371" s="1">
        <v>45129</v>
      </c>
      <c r="L371">
        <v>47</v>
      </c>
      <c r="M371">
        <v>0</v>
      </c>
      <c r="N371">
        <v>1</v>
      </c>
      <c r="O371">
        <v>34.700000000000003</v>
      </c>
      <c r="P371" t="s">
        <v>58</v>
      </c>
    </row>
    <row r="372" spans="1:16">
      <c r="A372" t="s">
        <v>1673</v>
      </c>
      <c r="B372" t="s">
        <v>1674</v>
      </c>
      <c r="C372" t="s">
        <v>740</v>
      </c>
      <c r="D372" t="s">
        <v>53</v>
      </c>
      <c r="E372" t="s">
        <v>20</v>
      </c>
      <c r="F372">
        <v>21824</v>
      </c>
      <c r="G372" t="s">
        <v>79</v>
      </c>
      <c r="H372" t="s">
        <v>145</v>
      </c>
      <c r="I372" t="s">
        <v>1676</v>
      </c>
      <c r="J372" s="1">
        <v>45191</v>
      </c>
      <c r="K372" s="1"/>
      <c r="M372">
        <v>0</v>
      </c>
      <c r="N372">
        <v>1</v>
      </c>
      <c r="O372">
        <v>1.8</v>
      </c>
      <c r="P372" t="s">
        <v>100</v>
      </c>
    </row>
    <row r="373" spans="1:16">
      <c r="A373" t="s">
        <v>1677</v>
      </c>
      <c r="B373" t="s">
        <v>910</v>
      </c>
      <c r="C373" t="s">
        <v>330</v>
      </c>
      <c r="D373" t="s">
        <v>37</v>
      </c>
      <c r="E373" t="s">
        <v>91</v>
      </c>
      <c r="F373">
        <v>70783</v>
      </c>
      <c r="G373" t="s">
        <v>151</v>
      </c>
      <c r="H373" t="s">
        <v>93</v>
      </c>
      <c r="I373" t="s">
        <v>1679</v>
      </c>
      <c r="J373" s="1">
        <v>45536</v>
      </c>
      <c r="K373" s="1">
        <v>45689</v>
      </c>
      <c r="L373">
        <v>176</v>
      </c>
      <c r="M373">
        <v>0</v>
      </c>
      <c r="N373">
        <v>1</v>
      </c>
      <c r="P373" t="s">
        <v>33</v>
      </c>
    </row>
    <row r="374" spans="1:16">
      <c r="A374" t="s">
        <v>1680</v>
      </c>
      <c r="B374" t="s">
        <v>1681</v>
      </c>
      <c r="C374" t="s">
        <v>1113</v>
      </c>
      <c r="D374" t="s">
        <v>183</v>
      </c>
      <c r="E374" t="s">
        <v>54</v>
      </c>
      <c r="F374">
        <v>13612</v>
      </c>
      <c r="G374" t="s">
        <v>22</v>
      </c>
      <c r="H374" t="s">
        <v>258</v>
      </c>
      <c r="I374" t="s">
        <v>1683</v>
      </c>
      <c r="J374" s="1">
        <v>45092</v>
      </c>
      <c r="K374" s="1"/>
      <c r="M374">
        <v>0</v>
      </c>
      <c r="N374">
        <v>1</v>
      </c>
      <c r="O374">
        <v>4.2</v>
      </c>
      <c r="P374" t="s">
        <v>58</v>
      </c>
    </row>
    <row r="375" spans="1:16">
      <c r="A375" t="s">
        <v>1684</v>
      </c>
      <c r="B375" t="s">
        <v>1685</v>
      </c>
      <c r="C375" t="s">
        <v>18</v>
      </c>
      <c r="D375" t="s">
        <v>37</v>
      </c>
      <c r="E375" t="s">
        <v>177</v>
      </c>
      <c r="F375">
        <v>195765</v>
      </c>
      <c r="G375" t="s">
        <v>30</v>
      </c>
      <c r="H375" t="s">
        <v>93</v>
      </c>
      <c r="I375" t="s">
        <v>1687</v>
      </c>
      <c r="J375" s="1">
        <v>45710</v>
      </c>
      <c r="K375" s="1"/>
      <c r="M375">
        <v>0</v>
      </c>
      <c r="N375">
        <v>1</v>
      </c>
      <c r="O375">
        <v>2.1</v>
      </c>
      <c r="P375" t="s">
        <v>33</v>
      </c>
    </row>
    <row r="376" spans="1:16">
      <c r="A376" t="s">
        <v>1688</v>
      </c>
      <c r="B376" t="s">
        <v>1087</v>
      </c>
      <c r="C376" t="s">
        <v>18</v>
      </c>
      <c r="D376" t="s">
        <v>19</v>
      </c>
      <c r="E376" t="s">
        <v>45</v>
      </c>
      <c r="F376">
        <v>8000</v>
      </c>
      <c r="G376" t="s">
        <v>172</v>
      </c>
      <c r="H376" t="s">
        <v>268</v>
      </c>
      <c r="I376" t="s">
        <v>1689</v>
      </c>
      <c r="J376" s="1">
        <v>45253</v>
      </c>
      <c r="K376" s="1"/>
      <c r="M376">
        <v>0</v>
      </c>
      <c r="N376">
        <v>1</v>
      </c>
      <c r="P376" t="s">
        <v>25</v>
      </c>
    </row>
    <row r="377" spans="1:16">
      <c r="A377" t="s">
        <v>1690</v>
      </c>
      <c r="B377" t="s">
        <v>203</v>
      </c>
      <c r="C377" t="s">
        <v>1691</v>
      </c>
      <c r="D377" t="s">
        <v>37</v>
      </c>
      <c r="E377" t="s">
        <v>28</v>
      </c>
      <c r="F377">
        <v>212619</v>
      </c>
      <c r="G377" t="s">
        <v>161</v>
      </c>
      <c r="H377" t="s">
        <v>258</v>
      </c>
      <c r="I377" t="s">
        <v>1693</v>
      </c>
      <c r="J377" s="1"/>
      <c r="K377" s="1"/>
      <c r="M377">
        <v>0</v>
      </c>
      <c r="N377">
        <v>1</v>
      </c>
      <c r="O377">
        <v>28.1</v>
      </c>
      <c r="P377" t="s">
        <v>33</v>
      </c>
    </row>
    <row r="378" spans="1:16">
      <c r="A378" t="s">
        <v>1694</v>
      </c>
      <c r="B378" t="s">
        <v>1695</v>
      </c>
      <c r="C378" t="s">
        <v>18</v>
      </c>
      <c r="D378" t="s">
        <v>19</v>
      </c>
      <c r="E378" t="s">
        <v>115</v>
      </c>
      <c r="F378">
        <v>9516</v>
      </c>
      <c r="G378" t="s">
        <v>47</v>
      </c>
      <c r="H378" t="s">
        <v>98</v>
      </c>
      <c r="I378" t="s">
        <v>1697</v>
      </c>
      <c r="J378" s="1">
        <v>45401</v>
      </c>
      <c r="K378" s="1">
        <v>45292</v>
      </c>
      <c r="L378">
        <v>65</v>
      </c>
      <c r="M378">
        <v>0</v>
      </c>
      <c r="N378">
        <v>1</v>
      </c>
      <c r="P378" t="s">
        <v>33</v>
      </c>
    </row>
    <row r="379" spans="1:16">
      <c r="A379" t="s">
        <v>1698</v>
      </c>
      <c r="B379" t="s">
        <v>1699</v>
      </c>
      <c r="C379" t="s">
        <v>18</v>
      </c>
      <c r="D379" t="s">
        <v>66</v>
      </c>
      <c r="E379" t="s">
        <v>177</v>
      </c>
      <c r="F379">
        <v>12428</v>
      </c>
      <c r="G379" t="s">
        <v>30</v>
      </c>
      <c r="H379" t="s">
        <v>98</v>
      </c>
      <c r="I379" t="s">
        <v>1701</v>
      </c>
      <c r="J379" s="1">
        <v>45466</v>
      </c>
      <c r="K379" s="1"/>
      <c r="M379">
        <v>0</v>
      </c>
      <c r="N379">
        <v>1</v>
      </c>
      <c r="O379">
        <v>27.1</v>
      </c>
      <c r="P379" t="s">
        <v>42</v>
      </c>
    </row>
    <row r="380" spans="1:16">
      <c r="A380" t="s">
        <v>1702</v>
      </c>
      <c r="B380" t="s">
        <v>1703</v>
      </c>
      <c r="C380" t="s">
        <v>18</v>
      </c>
      <c r="D380" t="s">
        <v>19</v>
      </c>
      <c r="E380" t="s">
        <v>91</v>
      </c>
      <c r="F380">
        <v>7781</v>
      </c>
      <c r="G380" t="s">
        <v>172</v>
      </c>
      <c r="H380" t="s">
        <v>1705</v>
      </c>
      <c r="I380" t="s">
        <v>1706</v>
      </c>
      <c r="J380" s="1">
        <v>45120</v>
      </c>
      <c r="K380" s="1">
        <v>45092</v>
      </c>
      <c r="L380">
        <v>58</v>
      </c>
      <c r="M380">
        <v>1</v>
      </c>
      <c r="N380">
        <v>4</v>
      </c>
      <c r="O380">
        <v>14.9</v>
      </c>
      <c r="P380" t="s">
        <v>42</v>
      </c>
    </row>
    <row r="381" spans="1:16">
      <c r="A381" t="s">
        <v>1707</v>
      </c>
      <c r="B381" t="s">
        <v>990</v>
      </c>
      <c r="C381" t="s">
        <v>1708</v>
      </c>
      <c r="D381" t="s">
        <v>66</v>
      </c>
      <c r="E381" t="s">
        <v>28</v>
      </c>
      <c r="F381">
        <v>11377</v>
      </c>
      <c r="G381" t="s">
        <v>56</v>
      </c>
      <c r="H381" t="s">
        <v>68</v>
      </c>
      <c r="I381" t="s">
        <v>1710</v>
      </c>
      <c r="J381" s="1">
        <v>45720</v>
      </c>
      <c r="K381" s="1"/>
      <c r="M381">
        <v>0</v>
      </c>
      <c r="N381">
        <v>1</v>
      </c>
      <c r="O381">
        <v>17.8</v>
      </c>
      <c r="P381" t="s">
        <v>33</v>
      </c>
    </row>
    <row r="382" spans="1:16">
      <c r="A382" t="s">
        <v>1711</v>
      </c>
      <c r="B382" t="s">
        <v>1107</v>
      </c>
      <c r="C382" t="s">
        <v>1712</v>
      </c>
      <c r="D382" t="s">
        <v>66</v>
      </c>
      <c r="E382" t="s">
        <v>177</v>
      </c>
      <c r="F382">
        <v>7765</v>
      </c>
      <c r="G382" t="s">
        <v>30</v>
      </c>
      <c r="H382" t="s">
        <v>336</v>
      </c>
      <c r="I382" t="s">
        <v>1714</v>
      </c>
      <c r="J382" s="1">
        <v>45132</v>
      </c>
      <c r="K382" s="1"/>
      <c r="M382">
        <v>0</v>
      </c>
      <c r="N382">
        <v>1</v>
      </c>
      <c r="O382">
        <v>12.2</v>
      </c>
      <c r="P382" t="s">
        <v>100</v>
      </c>
    </row>
    <row r="383" spans="1:16">
      <c r="A383" t="s">
        <v>1715</v>
      </c>
      <c r="B383" t="s">
        <v>1716</v>
      </c>
      <c r="C383" t="s">
        <v>18</v>
      </c>
      <c r="D383" t="s">
        <v>66</v>
      </c>
      <c r="E383" t="s">
        <v>54</v>
      </c>
      <c r="F383">
        <v>9381</v>
      </c>
      <c r="G383" t="s">
        <v>47</v>
      </c>
      <c r="H383" t="s">
        <v>93</v>
      </c>
      <c r="I383" t="s">
        <v>1718</v>
      </c>
      <c r="J383" s="1">
        <v>45594</v>
      </c>
      <c r="K383" s="1"/>
      <c r="M383">
        <v>0</v>
      </c>
      <c r="N383">
        <v>1</v>
      </c>
      <c r="O383">
        <v>30.2</v>
      </c>
      <c r="P383" t="s">
        <v>58</v>
      </c>
    </row>
    <row r="384" spans="1:16">
      <c r="A384" t="s">
        <v>1719</v>
      </c>
      <c r="B384" t="s">
        <v>1720</v>
      </c>
      <c r="C384" t="s">
        <v>1128</v>
      </c>
      <c r="D384" t="s">
        <v>53</v>
      </c>
      <c r="E384" t="s">
        <v>45</v>
      </c>
      <c r="F384">
        <v>47460</v>
      </c>
      <c r="G384" t="s">
        <v>161</v>
      </c>
      <c r="H384" t="s">
        <v>156</v>
      </c>
      <c r="I384" t="s">
        <v>1722</v>
      </c>
      <c r="J384" s="1">
        <v>45295</v>
      </c>
      <c r="K384" s="1"/>
      <c r="M384">
        <v>0</v>
      </c>
      <c r="N384">
        <v>1</v>
      </c>
      <c r="O384">
        <v>23.3</v>
      </c>
      <c r="P384" t="s">
        <v>100</v>
      </c>
    </row>
    <row r="385" spans="1:16">
      <c r="A385" t="s">
        <v>1723</v>
      </c>
      <c r="B385" t="s">
        <v>1724</v>
      </c>
      <c r="C385" t="s">
        <v>18</v>
      </c>
      <c r="D385" t="s">
        <v>37</v>
      </c>
      <c r="E385" t="s">
        <v>28</v>
      </c>
      <c r="F385">
        <v>146153</v>
      </c>
      <c r="G385" t="s">
        <v>39</v>
      </c>
      <c r="H385" t="s">
        <v>268</v>
      </c>
      <c r="I385" t="s">
        <v>1726</v>
      </c>
      <c r="J385" s="1">
        <v>45530</v>
      </c>
      <c r="K385" s="1"/>
      <c r="M385">
        <v>0</v>
      </c>
      <c r="N385">
        <v>1</v>
      </c>
      <c r="P385" t="s">
        <v>100</v>
      </c>
    </row>
    <row r="386" spans="1:16">
      <c r="A386" t="s">
        <v>1727</v>
      </c>
      <c r="B386" t="s">
        <v>1728</v>
      </c>
      <c r="C386" t="s">
        <v>1507</v>
      </c>
      <c r="D386" t="s">
        <v>183</v>
      </c>
      <c r="E386" t="s">
        <v>45</v>
      </c>
      <c r="F386">
        <v>10231</v>
      </c>
      <c r="G386" t="s">
        <v>39</v>
      </c>
      <c r="H386" t="s">
        <v>133</v>
      </c>
      <c r="I386" t="s">
        <v>1730</v>
      </c>
      <c r="J386" s="1">
        <v>44706</v>
      </c>
      <c r="K386" s="1"/>
      <c r="M386">
        <v>0</v>
      </c>
      <c r="N386">
        <v>1</v>
      </c>
      <c r="P386" t="s">
        <v>25</v>
      </c>
    </row>
    <row r="387" spans="1:16">
      <c r="A387" t="s">
        <v>1731</v>
      </c>
      <c r="B387" t="s">
        <v>1600</v>
      </c>
      <c r="C387" t="s">
        <v>344</v>
      </c>
      <c r="D387" t="s">
        <v>53</v>
      </c>
      <c r="E387" t="s">
        <v>177</v>
      </c>
      <c r="F387">
        <v>22182</v>
      </c>
      <c r="G387" t="s">
        <v>56</v>
      </c>
      <c r="H387" t="s">
        <v>145</v>
      </c>
      <c r="I387" t="s">
        <v>1733</v>
      </c>
      <c r="J387" s="1">
        <v>45707</v>
      </c>
      <c r="K387" s="1"/>
      <c r="M387">
        <v>0</v>
      </c>
      <c r="N387">
        <v>1</v>
      </c>
      <c r="O387">
        <v>31.8</v>
      </c>
      <c r="P387" t="s">
        <v>100</v>
      </c>
    </row>
    <row r="388" spans="1:16">
      <c r="A388" t="s">
        <v>1734</v>
      </c>
      <c r="B388" t="s">
        <v>1575</v>
      </c>
      <c r="C388" t="s">
        <v>1735</v>
      </c>
      <c r="D388" t="s">
        <v>183</v>
      </c>
      <c r="E388" t="s">
        <v>54</v>
      </c>
      <c r="F388">
        <v>11945</v>
      </c>
      <c r="G388" t="s">
        <v>151</v>
      </c>
      <c r="H388" t="s">
        <v>127</v>
      </c>
      <c r="I388" t="s">
        <v>1737</v>
      </c>
      <c r="J388" s="1">
        <v>45061</v>
      </c>
      <c r="K388" s="1"/>
      <c r="M388">
        <v>0</v>
      </c>
      <c r="N388">
        <v>1</v>
      </c>
      <c r="O388">
        <v>18.8</v>
      </c>
      <c r="P388" t="s">
        <v>58</v>
      </c>
    </row>
    <row r="389" spans="1:16">
      <c r="A389" t="s">
        <v>1738</v>
      </c>
      <c r="B389" t="s">
        <v>1739</v>
      </c>
      <c r="C389" t="s">
        <v>1740</v>
      </c>
      <c r="D389" t="s">
        <v>53</v>
      </c>
      <c r="E389" t="s">
        <v>54</v>
      </c>
      <c r="F389">
        <v>38613</v>
      </c>
      <c r="G389" t="s">
        <v>56</v>
      </c>
      <c r="H389" t="s">
        <v>361</v>
      </c>
      <c r="I389" t="s">
        <v>1742</v>
      </c>
      <c r="J389" s="1">
        <v>45007</v>
      </c>
      <c r="K389" s="1"/>
      <c r="M389">
        <v>0</v>
      </c>
      <c r="N389">
        <v>1</v>
      </c>
      <c r="O389">
        <v>27.6</v>
      </c>
      <c r="P389" t="s">
        <v>100</v>
      </c>
    </row>
    <row r="390" spans="1:16">
      <c r="A390" t="s">
        <v>1743</v>
      </c>
      <c r="B390" t="s">
        <v>1744</v>
      </c>
      <c r="C390" t="s">
        <v>291</v>
      </c>
      <c r="D390" t="s">
        <v>53</v>
      </c>
      <c r="E390" t="s">
        <v>91</v>
      </c>
      <c r="F390">
        <v>23070</v>
      </c>
      <c r="G390" t="s">
        <v>39</v>
      </c>
      <c r="H390" t="s">
        <v>361</v>
      </c>
      <c r="I390" t="s">
        <v>502</v>
      </c>
      <c r="J390" s="1"/>
      <c r="K390" s="1">
        <v>45650</v>
      </c>
      <c r="L390">
        <v>40</v>
      </c>
      <c r="M390">
        <v>0</v>
      </c>
      <c r="N390">
        <v>1</v>
      </c>
      <c r="O390">
        <v>4.9000000000000004</v>
      </c>
      <c r="P390" t="s">
        <v>58</v>
      </c>
    </row>
    <row r="391" spans="1:16">
      <c r="A391" t="s">
        <v>1746</v>
      </c>
      <c r="B391" t="s">
        <v>1747</v>
      </c>
      <c r="C391" t="s">
        <v>18</v>
      </c>
      <c r="D391" t="s">
        <v>53</v>
      </c>
      <c r="E391" t="s">
        <v>45</v>
      </c>
      <c r="F391">
        <v>27251</v>
      </c>
      <c r="G391" t="s">
        <v>79</v>
      </c>
      <c r="H391" t="s">
        <v>93</v>
      </c>
      <c r="I391" t="s">
        <v>1749</v>
      </c>
      <c r="J391" s="1"/>
      <c r="K391" s="1"/>
      <c r="M391">
        <v>0</v>
      </c>
      <c r="N391">
        <v>1</v>
      </c>
      <c r="O391">
        <v>7.6</v>
      </c>
      <c r="P391" t="s">
        <v>33</v>
      </c>
    </row>
    <row r="392" spans="1:16">
      <c r="A392" t="s">
        <v>1750</v>
      </c>
      <c r="B392" t="s">
        <v>1751</v>
      </c>
      <c r="C392" t="s">
        <v>18</v>
      </c>
      <c r="D392" t="s">
        <v>37</v>
      </c>
      <c r="E392" t="s">
        <v>54</v>
      </c>
      <c r="F392">
        <v>173531</v>
      </c>
      <c r="G392" t="s">
        <v>79</v>
      </c>
      <c r="H392" t="s">
        <v>73</v>
      </c>
      <c r="I392" t="s">
        <v>1436</v>
      </c>
      <c r="J392" s="1">
        <v>45409</v>
      </c>
      <c r="K392" s="1"/>
      <c r="M392">
        <v>0</v>
      </c>
      <c r="N392">
        <v>1</v>
      </c>
      <c r="O392">
        <v>2.5</v>
      </c>
      <c r="P392" t="s">
        <v>42</v>
      </c>
    </row>
    <row r="393" spans="1:16">
      <c r="A393" t="s">
        <v>1753</v>
      </c>
      <c r="B393" t="s">
        <v>1754</v>
      </c>
      <c r="C393" t="s">
        <v>1755</v>
      </c>
      <c r="D393" t="s">
        <v>183</v>
      </c>
      <c r="E393" t="s">
        <v>91</v>
      </c>
      <c r="F393">
        <v>5759</v>
      </c>
      <c r="G393" t="s">
        <v>151</v>
      </c>
      <c r="H393" t="s">
        <v>23</v>
      </c>
      <c r="I393" t="s">
        <v>1757</v>
      </c>
      <c r="J393" s="1">
        <v>45312</v>
      </c>
      <c r="K393" s="1">
        <v>45243</v>
      </c>
      <c r="L393">
        <v>64</v>
      </c>
      <c r="M393">
        <v>0</v>
      </c>
      <c r="N393">
        <v>1</v>
      </c>
      <c r="O393">
        <v>31.2</v>
      </c>
      <c r="P393" t="s">
        <v>25</v>
      </c>
    </row>
    <row r="394" spans="1:16">
      <c r="A394" t="s">
        <v>1758</v>
      </c>
      <c r="B394" t="s">
        <v>1383</v>
      </c>
      <c r="C394" t="s">
        <v>1759</v>
      </c>
      <c r="D394" t="s">
        <v>66</v>
      </c>
      <c r="E394" t="s">
        <v>115</v>
      </c>
      <c r="F394">
        <v>16110</v>
      </c>
      <c r="G394" t="s">
        <v>172</v>
      </c>
      <c r="H394" t="s">
        <v>62</v>
      </c>
      <c r="I394" t="s">
        <v>49</v>
      </c>
      <c r="J394" s="1">
        <v>45404</v>
      </c>
      <c r="K394" s="1">
        <v>45476</v>
      </c>
      <c r="L394">
        <v>148</v>
      </c>
      <c r="M394">
        <v>0</v>
      </c>
      <c r="N394">
        <v>1</v>
      </c>
      <c r="O394">
        <v>25</v>
      </c>
      <c r="P394" t="s">
        <v>42</v>
      </c>
    </row>
    <row r="395" spans="1:16">
      <c r="A395" t="s">
        <v>1761</v>
      </c>
      <c r="B395" t="s">
        <v>1762</v>
      </c>
      <c r="C395" t="s">
        <v>18</v>
      </c>
      <c r="D395" t="s">
        <v>19</v>
      </c>
      <c r="E395" t="s">
        <v>115</v>
      </c>
      <c r="F395">
        <v>3427</v>
      </c>
      <c r="G395" t="s">
        <v>56</v>
      </c>
      <c r="H395" t="s">
        <v>133</v>
      </c>
      <c r="I395" t="s">
        <v>1764</v>
      </c>
      <c r="J395" s="1">
        <v>44750</v>
      </c>
      <c r="K395" s="1">
        <v>44723</v>
      </c>
      <c r="L395">
        <v>110</v>
      </c>
      <c r="M395">
        <v>0</v>
      </c>
      <c r="N395">
        <v>1</v>
      </c>
      <c r="O395">
        <v>2.8</v>
      </c>
      <c r="P395" t="s">
        <v>58</v>
      </c>
    </row>
    <row r="396" spans="1:16">
      <c r="A396" t="s">
        <v>1765</v>
      </c>
      <c r="B396" t="s">
        <v>1766</v>
      </c>
      <c r="C396" t="s">
        <v>324</v>
      </c>
      <c r="D396" t="s">
        <v>53</v>
      </c>
      <c r="E396" t="s">
        <v>20</v>
      </c>
      <c r="F396">
        <v>34305</v>
      </c>
      <c r="G396" t="s">
        <v>56</v>
      </c>
      <c r="H396" t="s">
        <v>897</v>
      </c>
      <c r="I396" t="s">
        <v>706</v>
      </c>
      <c r="J396" s="1">
        <v>44714</v>
      </c>
      <c r="K396" s="1"/>
      <c r="M396">
        <v>0</v>
      </c>
      <c r="N396">
        <v>1</v>
      </c>
      <c r="O396">
        <v>27.9</v>
      </c>
      <c r="P396" t="s">
        <v>33</v>
      </c>
    </row>
    <row r="397" spans="1:16">
      <c r="A397" t="s">
        <v>1768</v>
      </c>
      <c r="B397" t="s">
        <v>290</v>
      </c>
      <c r="C397" t="s">
        <v>1590</v>
      </c>
      <c r="D397" t="s">
        <v>37</v>
      </c>
      <c r="E397" t="s">
        <v>54</v>
      </c>
      <c r="F397">
        <v>201516</v>
      </c>
      <c r="G397" t="s">
        <v>172</v>
      </c>
      <c r="H397" t="s">
        <v>232</v>
      </c>
      <c r="I397" t="s">
        <v>580</v>
      </c>
      <c r="J397" s="1">
        <v>44979</v>
      </c>
      <c r="K397" s="1"/>
      <c r="M397">
        <v>0</v>
      </c>
      <c r="N397">
        <v>1</v>
      </c>
      <c r="P397" t="s">
        <v>58</v>
      </c>
    </row>
    <row r="398" spans="1:16">
      <c r="A398" t="s">
        <v>1770</v>
      </c>
      <c r="B398" t="s">
        <v>1771</v>
      </c>
      <c r="C398" t="s">
        <v>1772</v>
      </c>
      <c r="D398" t="s">
        <v>37</v>
      </c>
      <c r="E398" t="s">
        <v>28</v>
      </c>
      <c r="F398">
        <v>185000</v>
      </c>
      <c r="G398" t="s">
        <v>22</v>
      </c>
      <c r="H398" t="s">
        <v>1774</v>
      </c>
      <c r="I398" t="s">
        <v>1775</v>
      </c>
      <c r="J398" s="1">
        <v>45171</v>
      </c>
      <c r="K398" s="1"/>
      <c r="M398">
        <v>0</v>
      </c>
      <c r="N398">
        <v>1</v>
      </c>
      <c r="O398">
        <v>2.7</v>
      </c>
      <c r="P398" t="s">
        <v>100</v>
      </c>
    </row>
    <row r="399" spans="1:16">
      <c r="A399" t="s">
        <v>1776</v>
      </c>
      <c r="B399" t="s">
        <v>60</v>
      </c>
      <c r="C399" t="s">
        <v>1777</v>
      </c>
      <c r="D399" t="s">
        <v>37</v>
      </c>
      <c r="E399" t="s">
        <v>115</v>
      </c>
      <c r="F399">
        <v>180309</v>
      </c>
      <c r="G399" t="s">
        <v>22</v>
      </c>
      <c r="H399" t="s">
        <v>361</v>
      </c>
      <c r="I399" t="s">
        <v>1779</v>
      </c>
      <c r="J399" s="1">
        <v>45603</v>
      </c>
      <c r="K399" s="1">
        <v>45577</v>
      </c>
      <c r="L399">
        <v>98</v>
      </c>
      <c r="M399">
        <v>0</v>
      </c>
      <c r="N399">
        <v>1</v>
      </c>
      <c r="O399">
        <v>16.5</v>
      </c>
      <c r="P399" t="s">
        <v>42</v>
      </c>
    </row>
    <row r="400" spans="1:16">
      <c r="A400" t="s">
        <v>1780</v>
      </c>
      <c r="B400" t="s">
        <v>1781</v>
      </c>
      <c r="C400" t="s">
        <v>1782</v>
      </c>
      <c r="D400" t="s">
        <v>19</v>
      </c>
      <c r="E400" t="s">
        <v>54</v>
      </c>
      <c r="F400">
        <v>5800</v>
      </c>
      <c r="G400" t="s">
        <v>47</v>
      </c>
      <c r="H400" t="s">
        <v>105</v>
      </c>
      <c r="I400" t="s">
        <v>1784</v>
      </c>
      <c r="J400" s="1"/>
      <c r="K400" s="1"/>
      <c r="M400">
        <v>0</v>
      </c>
      <c r="N400">
        <v>1</v>
      </c>
      <c r="O400">
        <v>13.1</v>
      </c>
      <c r="P400" t="s">
        <v>100</v>
      </c>
    </row>
    <row r="401" spans="1:16">
      <c r="A401" t="s">
        <v>1785</v>
      </c>
      <c r="B401" t="s">
        <v>1786</v>
      </c>
      <c r="C401" t="s">
        <v>18</v>
      </c>
      <c r="D401" t="s">
        <v>66</v>
      </c>
      <c r="E401" t="s">
        <v>20</v>
      </c>
      <c r="F401">
        <v>18000</v>
      </c>
      <c r="G401" t="s">
        <v>22</v>
      </c>
      <c r="H401" t="s">
        <v>156</v>
      </c>
      <c r="I401" t="s">
        <v>1788</v>
      </c>
      <c r="J401" s="1">
        <v>44631</v>
      </c>
      <c r="K401" s="1"/>
      <c r="M401">
        <v>0</v>
      </c>
      <c r="N401">
        <v>1</v>
      </c>
      <c r="O401">
        <v>31.8</v>
      </c>
      <c r="P401" t="s">
        <v>42</v>
      </c>
    </row>
    <row r="402" spans="1:16">
      <c r="A402" t="s">
        <v>1789</v>
      </c>
      <c r="B402" t="s">
        <v>1790</v>
      </c>
      <c r="C402" t="s">
        <v>1056</v>
      </c>
      <c r="D402" t="s">
        <v>66</v>
      </c>
      <c r="E402" t="s">
        <v>28</v>
      </c>
      <c r="F402">
        <v>14451</v>
      </c>
      <c r="G402" t="s">
        <v>30</v>
      </c>
      <c r="H402" t="s">
        <v>258</v>
      </c>
      <c r="I402" t="s">
        <v>1479</v>
      </c>
      <c r="J402" s="1">
        <v>44835</v>
      </c>
      <c r="K402" s="1"/>
      <c r="M402">
        <v>0</v>
      </c>
      <c r="N402">
        <v>1</v>
      </c>
      <c r="O402">
        <v>15.8</v>
      </c>
      <c r="P402" t="s">
        <v>58</v>
      </c>
    </row>
    <row r="403" spans="1:16">
      <c r="A403" t="s">
        <v>1792</v>
      </c>
      <c r="B403" t="s">
        <v>1793</v>
      </c>
      <c r="C403" t="s">
        <v>597</v>
      </c>
      <c r="D403" t="s">
        <v>66</v>
      </c>
      <c r="E403" t="s">
        <v>54</v>
      </c>
      <c r="F403">
        <v>10277</v>
      </c>
      <c r="G403" t="s">
        <v>79</v>
      </c>
      <c r="H403" t="s">
        <v>23</v>
      </c>
      <c r="I403" t="s">
        <v>1501</v>
      </c>
      <c r="J403" s="1"/>
      <c r="K403" s="1"/>
      <c r="M403">
        <v>0</v>
      </c>
      <c r="N403">
        <v>1</v>
      </c>
      <c r="O403">
        <v>31.4</v>
      </c>
      <c r="P403" t="s">
        <v>33</v>
      </c>
    </row>
    <row r="404" spans="1:16">
      <c r="A404" t="s">
        <v>1795</v>
      </c>
      <c r="B404" t="s">
        <v>1233</v>
      </c>
      <c r="C404" t="s">
        <v>18</v>
      </c>
      <c r="D404" t="s">
        <v>53</v>
      </c>
      <c r="E404" t="s">
        <v>91</v>
      </c>
      <c r="F404">
        <v>25483</v>
      </c>
      <c r="G404" t="s">
        <v>22</v>
      </c>
      <c r="H404" t="s">
        <v>361</v>
      </c>
      <c r="I404" t="s">
        <v>1797</v>
      </c>
      <c r="J404" s="1">
        <v>45536</v>
      </c>
      <c r="K404" s="1">
        <v>45438</v>
      </c>
      <c r="L404">
        <v>44</v>
      </c>
      <c r="M404">
        <v>1</v>
      </c>
      <c r="N404">
        <v>2</v>
      </c>
      <c r="P404" t="s">
        <v>33</v>
      </c>
    </row>
    <row r="405" spans="1:16">
      <c r="A405" t="s">
        <v>1798</v>
      </c>
      <c r="B405" t="s">
        <v>1799</v>
      </c>
      <c r="C405" t="s">
        <v>1800</v>
      </c>
      <c r="D405" t="s">
        <v>53</v>
      </c>
      <c r="E405" t="s">
        <v>177</v>
      </c>
      <c r="F405">
        <v>39392</v>
      </c>
      <c r="G405" t="s">
        <v>39</v>
      </c>
      <c r="H405" t="s">
        <v>232</v>
      </c>
      <c r="I405" t="s">
        <v>1802</v>
      </c>
      <c r="J405" s="1">
        <v>45698</v>
      </c>
      <c r="K405" s="1"/>
      <c r="M405">
        <v>0</v>
      </c>
      <c r="N405">
        <v>1</v>
      </c>
      <c r="O405">
        <v>17.100000000000001</v>
      </c>
      <c r="P405" t="s">
        <v>100</v>
      </c>
    </row>
    <row r="406" spans="1:16">
      <c r="A406" t="s">
        <v>1803</v>
      </c>
      <c r="B406" t="s">
        <v>1804</v>
      </c>
      <c r="C406" t="s">
        <v>1805</v>
      </c>
      <c r="D406" t="s">
        <v>66</v>
      </c>
      <c r="E406" t="s">
        <v>54</v>
      </c>
      <c r="F406">
        <v>20076</v>
      </c>
      <c r="G406" t="s">
        <v>22</v>
      </c>
      <c r="H406" t="s">
        <v>31</v>
      </c>
      <c r="I406" t="s">
        <v>1807</v>
      </c>
      <c r="J406" s="1">
        <v>45344</v>
      </c>
      <c r="K406" s="1"/>
      <c r="M406">
        <v>0</v>
      </c>
      <c r="N406">
        <v>1</v>
      </c>
      <c r="O406">
        <v>12.1</v>
      </c>
      <c r="P406" t="s">
        <v>58</v>
      </c>
    </row>
    <row r="407" spans="1:16">
      <c r="A407" t="s">
        <v>1808</v>
      </c>
      <c r="B407" t="s">
        <v>1809</v>
      </c>
      <c r="C407" t="s">
        <v>1810</v>
      </c>
      <c r="D407" t="s">
        <v>66</v>
      </c>
      <c r="E407" t="s">
        <v>91</v>
      </c>
      <c r="F407">
        <v>23195</v>
      </c>
      <c r="G407" t="s">
        <v>22</v>
      </c>
      <c r="H407" t="s">
        <v>361</v>
      </c>
      <c r="I407" t="s">
        <v>1812</v>
      </c>
      <c r="J407" s="1">
        <v>45044</v>
      </c>
      <c r="K407" s="1">
        <v>45031</v>
      </c>
      <c r="L407">
        <v>68</v>
      </c>
      <c r="M407">
        <v>1</v>
      </c>
      <c r="N407">
        <v>2</v>
      </c>
      <c r="O407">
        <v>10.9</v>
      </c>
      <c r="P407" t="s">
        <v>25</v>
      </c>
    </row>
    <row r="408" spans="1:16">
      <c r="A408" t="s">
        <v>1813</v>
      </c>
      <c r="B408" t="s">
        <v>1814</v>
      </c>
      <c r="C408" t="s">
        <v>1815</v>
      </c>
      <c r="D408" t="s">
        <v>19</v>
      </c>
      <c r="E408" t="s">
        <v>91</v>
      </c>
      <c r="F408">
        <v>2499</v>
      </c>
      <c r="G408" t="s">
        <v>22</v>
      </c>
      <c r="H408" t="s">
        <v>1817</v>
      </c>
      <c r="I408" t="s">
        <v>1818</v>
      </c>
      <c r="J408" s="1">
        <v>45295</v>
      </c>
      <c r="K408" s="1">
        <v>45247</v>
      </c>
      <c r="L408">
        <v>42</v>
      </c>
      <c r="M408">
        <v>1</v>
      </c>
      <c r="N408">
        <v>4</v>
      </c>
      <c r="O408">
        <v>3.1</v>
      </c>
      <c r="P408" t="s">
        <v>25</v>
      </c>
    </row>
    <row r="409" spans="1:16">
      <c r="A409" t="s">
        <v>1819</v>
      </c>
      <c r="B409" t="s">
        <v>1820</v>
      </c>
      <c r="C409" t="s">
        <v>349</v>
      </c>
      <c r="D409" t="s">
        <v>19</v>
      </c>
      <c r="E409" t="s">
        <v>54</v>
      </c>
      <c r="F409">
        <v>3693</v>
      </c>
      <c r="G409" t="s">
        <v>151</v>
      </c>
      <c r="H409" t="s">
        <v>1822</v>
      </c>
      <c r="I409" t="s">
        <v>1823</v>
      </c>
      <c r="J409" s="1">
        <v>45342</v>
      </c>
      <c r="K409" s="1"/>
      <c r="M409">
        <v>0</v>
      </c>
      <c r="N409">
        <v>1</v>
      </c>
      <c r="O409">
        <v>24.9</v>
      </c>
      <c r="P409" t="s">
        <v>42</v>
      </c>
    </row>
    <row r="410" spans="1:16">
      <c r="A410" t="s">
        <v>1824</v>
      </c>
      <c r="B410" t="s">
        <v>1825</v>
      </c>
      <c r="C410" t="s">
        <v>1826</v>
      </c>
      <c r="D410" t="s">
        <v>37</v>
      </c>
      <c r="E410" t="s">
        <v>20</v>
      </c>
      <c r="F410">
        <v>173884</v>
      </c>
      <c r="G410" t="s">
        <v>161</v>
      </c>
      <c r="H410" t="s">
        <v>232</v>
      </c>
      <c r="I410" t="s">
        <v>1828</v>
      </c>
      <c r="J410" s="1">
        <v>45140</v>
      </c>
      <c r="K410" s="1"/>
      <c r="M410">
        <v>0</v>
      </c>
      <c r="N410">
        <v>1</v>
      </c>
      <c r="O410">
        <v>19.5</v>
      </c>
      <c r="P410" t="s">
        <v>33</v>
      </c>
    </row>
    <row r="411" spans="1:16">
      <c r="A411" t="s">
        <v>1829</v>
      </c>
      <c r="B411" t="s">
        <v>17</v>
      </c>
      <c r="C411" t="s">
        <v>18</v>
      </c>
      <c r="D411" t="s">
        <v>66</v>
      </c>
      <c r="E411" t="s">
        <v>177</v>
      </c>
      <c r="F411">
        <v>4067</v>
      </c>
      <c r="G411" t="s">
        <v>30</v>
      </c>
      <c r="H411" t="s">
        <v>98</v>
      </c>
      <c r="I411" t="s">
        <v>1263</v>
      </c>
      <c r="J411" s="1">
        <v>44884</v>
      </c>
      <c r="K411" s="1"/>
      <c r="M411">
        <v>0</v>
      </c>
      <c r="N411">
        <v>1</v>
      </c>
      <c r="O411">
        <v>13.3</v>
      </c>
      <c r="P411" t="s">
        <v>100</v>
      </c>
    </row>
    <row r="412" spans="1:16">
      <c r="A412" t="s">
        <v>1831</v>
      </c>
      <c r="B412" t="s">
        <v>1339</v>
      </c>
      <c r="C412" t="s">
        <v>776</v>
      </c>
      <c r="D412" t="s">
        <v>37</v>
      </c>
      <c r="E412" t="s">
        <v>177</v>
      </c>
      <c r="F412">
        <v>73527</v>
      </c>
      <c r="G412" t="s">
        <v>22</v>
      </c>
      <c r="H412" t="s">
        <v>237</v>
      </c>
      <c r="I412" t="s">
        <v>1833</v>
      </c>
      <c r="J412" s="1">
        <v>44961</v>
      </c>
      <c r="K412" s="1"/>
      <c r="M412">
        <v>0</v>
      </c>
      <c r="N412">
        <v>1</v>
      </c>
      <c r="O412">
        <v>22.3</v>
      </c>
      <c r="P412" t="s">
        <v>100</v>
      </c>
    </row>
    <row r="413" spans="1:16">
      <c r="A413" t="s">
        <v>1834</v>
      </c>
      <c r="B413" t="s">
        <v>1835</v>
      </c>
      <c r="C413" t="s">
        <v>441</v>
      </c>
      <c r="D413" t="s">
        <v>19</v>
      </c>
      <c r="E413" t="s">
        <v>28</v>
      </c>
      <c r="F413">
        <v>1000</v>
      </c>
      <c r="G413" t="s">
        <v>79</v>
      </c>
      <c r="H413" t="s">
        <v>133</v>
      </c>
      <c r="I413" t="s">
        <v>1788</v>
      </c>
      <c r="J413" s="1">
        <v>44619</v>
      </c>
      <c r="K413" s="1"/>
      <c r="M413">
        <v>0</v>
      </c>
      <c r="N413">
        <v>1</v>
      </c>
      <c r="O413">
        <v>22.2</v>
      </c>
      <c r="P413" t="s">
        <v>33</v>
      </c>
    </row>
    <row r="414" spans="1:16">
      <c r="A414" t="s">
        <v>1836</v>
      </c>
      <c r="B414" t="s">
        <v>1837</v>
      </c>
      <c r="C414" t="s">
        <v>1838</v>
      </c>
      <c r="D414" t="s">
        <v>183</v>
      </c>
      <c r="E414" t="s">
        <v>45</v>
      </c>
      <c r="F414">
        <v>13354</v>
      </c>
      <c r="G414" t="s">
        <v>56</v>
      </c>
      <c r="H414" t="s">
        <v>195</v>
      </c>
      <c r="I414" t="s">
        <v>209</v>
      </c>
      <c r="J414" s="1">
        <v>45611</v>
      </c>
      <c r="K414" s="1"/>
      <c r="M414">
        <v>0</v>
      </c>
      <c r="N414">
        <v>1</v>
      </c>
      <c r="O414">
        <v>25.7</v>
      </c>
      <c r="P414" t="s">
        <v>58</v>
      </c>
    </row>
    <row r="415" spans="1:16">
      <c r="A415" t="s">
        <v>1840</v>
      </c>
      <c r="B415" t="s">
        <v>1841</v>
      </c>
      <c r="C415" t="s">
        <v>1842</v>
      </c>
      <c r="D415" t="s">
        <v>19</v>
      </c>
      <c r="E415" t="s">
        <v>54</v>
      </c>
      <c r="F415">
        <v>7135</v>
      </c>
      <c r="G415" t="s">
        <v>30</v>
      </c>
      <c r="H415" t="s">
        <v>98</v>
      </c>
      <c r="I415" t="s">
        <v>1844</v>
      </c>
      <c r="J415" s="1">
        <v>44785</v>
      </c>
      <c r="K415" s="1"/>
      <c r="M415">
        <v>0</v>
      </c>
      <c r="N415">
        <v>1</v>
      </c>
      <c r="O415">
        <v>14</v>
      </c>
      <c r="P415" t="s">
        <v>58</v>
      </c>
    </row>
    <row r="416" spans="1:16">
      <c r="A416" t="s">
        <v>1845</v>
      </c>
      <c r="B416" t="s">
        <v>1846</v>
      </c>
      <c r="C416" t="s">
        <v>1847</v>
      </c>
      <c r="D416" t="s">
        <v>37</v>
      </c>
      <c r="E416" t="s">
        <v>45</v>
      </c>
      <c r="F416">
        <v>164000</v>
      </c>
      <c r="G416" t="s">
        <v>161</v>
      </c>
      <c r="H416" t="s">
        <v>86</v>
      </c>
      <c r="I416" t="s">
        <v>1849</v>
      </c>
      <c r="J416" s="1"/>
      <c r="K416" s="1"/>
      <c r="M416">
        <v>0</v>
      </c>
      <c r="N416">
        <v>1</v>
      </c>
      <c r="O416">
        <v>20.3</v>
      </c>
      <c r="P416" t="s">
        <v>100</v>
      </c>
    </row>
    <row r="417" spans="1:16">
      <c r="A417" t="s">
        <v>1850</v>
      </c>
      <c r="B417" t="s">
        <v>1851</v>
      </c>
      <c r="C417" t="s">
        <v>301</v>
      </c>
      <c r="D417" t="s">
        <v>183</v>
      </c>
      <c r="E417" t="s">
        <v>115</v>
      </c>
      <c r="F417">
        <v>6350</v>
      </c>
      <c r="G417" t="s">
        <v>79</v>
      </c>
      <c r="H417" t="s">
        <v>1822</v>
      </c>
      <c r="I417" t="s">
        <v>1853</v>
      </c>
      <c r="J417" s="1">
        <v>45483</v>
      </c>
      <c r="K417" s="1">
        <v>45434</v>
      </c>
      <c r="L417">
        <v>76</v>
      </c>
      <c r="M417">
        <v>0</v>
      </c>
      <c r="N417">
        <v>1</v>
      </c>
      <c r="O417">
        <v>18</v>
      </c>
      <c r="P417" t="s">
        <v>42</v>
      </c>
    </row>
    <row r="418" spans="1:16">
      <c r="A418" t="s">
        <v>1854</v>
      </c>
      <c r="B418" t="s">
        <v>1855</v>
      </c>
      <c r="C418" t="s">
        <v>963</v>
      </c>
      <c r="D418" t="s">
        <v>37</v>
      </c>
      <c r="E418" t="s">
        <v>28</v>
      </c>
      <c r="F418">
        <v>196688</v>
      </c>
      <c r="G418" t="s">
        <v>56</v>
      </c>
      <c r="H418" t="s">
        <v>258</v>
      </c>
      <c r="I418" t="s">
        <v>960</v>
      </c>
      <c r="J418" s="1"/>
      <c r="K418" s="1"/>
      <c r="M418">
        <v>0</v>
      </c>
      <c r="N418">
        <v>1</v>
      </c>
      <c r="P418" t="s">
        <v>100</v>
      </c>
    </row>
    <row r="419" spans="1:16">
      <c r="A419" t="s">
        <v>1857</v>
      </c>
      <c r="B419" t="s">
        <v>329</v>
      </c>
      <c r="C419" t="s">
        <v>1772</v>
      </c>
      <c r="D419" t="s">
        <v>183</v>
      </c>
      <c r="E419" t="s">
        <v>91</v>
      </c>
      <c r="F419">
        <v>4972</v>
      </c>
      <c r="G419" t="s">
        <v>79</v>
      </c>
      <c r="H419" t="s">
        <v>117</v>
      </c>
      <c r="I419" t="s">
        <v>1859</v>
      </c>
      <c r="J419" s="1">
        <v>44692</v>
      </c>
      <c r="K419" s="1">
        <v>44678</v>
      </c>
      <c r="L419">
        <v>85</v>
      </c>
      <c r="M419">
        <v>0</v>
      </c>
      <c r="N419">
        <v>1</v>
      </c>
      <c r="O419">
        <v>18.2</v>
      </c>
      <c r="P419" t="s">
        <v>33</v>
      </c>
    </row>
    <row r="420" spans="1:16">
      <c r="A420" t="s">
        <v>1860</v>
      </c>
      <c r="B420" t="s">
        <v>1861</v>
      </c>
      <c r="C420" t="s">
        <v>1777</v>
      </c>
      <c r="D420" t="s">
        <v>66</v>
      </c>
      <c r="E420" t="s">
        <v>54</v>
      </c>
      <c r="F420">
        <v>23123</v>
      </c>
      <c r="G420" t="s">
        <v>22</v>
      </c>
      <c r="H420" t="s">
        <v>105</v>
      </c>
      <c r="I420" t="s">
        <v>1598</v>
      </c>
      <c r="J420" s="1">
        <v>44786</v>
      </c>
      <c r="K420" s="1"/>
      <c r="M420">
        <v>0</v>
      </c>
      <c r="N420">
        <v>1</v>
      </c>
      <c r="O420">
        <v>8.4</v>
      </c>
      <c r="P420" t="s">
        <v>42</v>
      </c>
    </row>
    <row r="421" spans="1:16">
      <c r="A421" t="s">
        <v>1863</v>
      </c>
      <c r="B421" t="s">
        <v>1864</v>
      </c>
      <c r="C421" t="s">
        <v>1865</v>
      </c>
      <c r="D421" t="s">
        <v>19</v>
      </c>
      <c r="E421" t="s">
        <v>91</v>
      </c>
      <c r="F421">
        <v>8462</v>
      </c>
      <c r="G421" t="s">
        <v>161</v>
      </c>
      <c r="H421" t="s">
        <v>68</v>
      </c>
      <c r="I421" t="s">
        <v>791</v>
      </c>
      <c r="J421" s="1">
        <v>45203</v>
      </c>
      <c r="K421" s="1">
        <v>45240</v>
      </c>
      <c r="L421">
        <v>155</v>
      </c>
      <c r="M421">
        <v>0</v>
      </c>
      <c r="N421">
        <v>1</v>
      </c>
      <c r="O421">
        <v>14.5</v>
      </c>
      <c r="P421" t="s">
        <v>33</v>
      </c>
    </row>
    <row r="422" spans="1:16">
      <c r="A422" t="s">
        <v>1867</v>
      </c>
      <c r="B422" t="s">
        <v>1868</v>
      </c>
      <c r="C422" t="s">
        <v>1037</v>
      </c>
      <c r="D422" t="s">
        <v>37</v>
      </c>
      <c r="E422" t="s">
        <v>91</v>
      </c>
      <c r="F422">
        <v>168439</v>
      </c>
      <c r="G422" t="s">
        <v>172</v>
      </c>
      <c r="H422" t="s">
        <v>117</v>
      </c>
      <c r="I422" t="s">
        <v>903</v>
      </c>
      <c r="J422" s="1">
        <v>44942</v>
      </c>
      <c r="K422" s="1">
        <v>44958</v>
      </c>
      <c r="L422">
        <v>59</v>
      </c>
      <c r="M422">
        <v>1</v>
      </c>
      <c r="N422">
        <v>2</v>
      </c>
      <c r="O422">
        <v>1.5</v>
      </c>
      <c r="P422" t="s">
        <v>100</v>
      </c>
    </row>
    <row r="423" spans="1:16">
      <c r="A423" t="s">
        <v>1870</v>
      </c>
      <c r="B423" t="s">
        <v>1871</v>
      </c>
      <c r="C423" t="s">
        <v>549</v>
      </c>
      <c r="D423" t="s">
        <v>183</v>
      </c>
      <c r="E423" t="s">
        <v>28</v>
      </c>
      <c r="F423">
        <v>5742</v>
      </c>
      <c r="G423" t="s">
        <v>39</v>
      </c>
      <c r="H423" t="s">
        <v>1508</v>
      </c>
      <c r="I423" t="s">
        <v>1849</v>
      </c>
      <c r="J423" s="1">
        <v>45450</v>
      </c>
      <c r="K423" s="1"/>
      <c r="M423">
        <v>0</v>
      </c>
      <c r="N423">
        <v>1</v>
      </c>
      <c r="O423">
        <v>9.4</v>
      </c>
      <c r="P423" t="s">
        <v>42</v>
      </c>
    </row>
    <row r="424" spans="1:16">
      <c r="A424" t="s">
        <v>1873</v>
      </c>
      <c r="B424" t="s">
        <v>1874</v>
      </c>
      <c r="C424" t="s">
        <v>1626</v>
      </c>
      <c r="D424" t="s">
        <v>53</v>
      </c>
      <c r="E424" t="s">
        <v>54</v>
      </c>
      <c r="F424">
        <v>32628</v>
      </c>
      <c r="G424" t="s">
        <v>56</v>
      </c>
      <c r="H424" t="s">
        <v>258</v>
      </c>
      <c r="I424" t="s">
        <v>531</v>
      </c>
      <c r="J424" s="1">
        <v>45380</v>
      </c>
      <c r="K424" s="1"/>
      <c r="M424">
        <v>0</v>
      </c>
      <c r="N424">
        <v>1</v>
      </c>
      <c r="O424">
        <v>17.100000000000001</v>
      </c>
      <c r="P424" t="s">
        <v>58</v>
      </c>
    </row>
    <row r="425" spans="1:16">
      <c r="A425" t="s">
        <v>1876</v>
      </c>
      <c r="B425" t="s">
        <v>1877</v>
      </c>
      <c r="C425" t="s">
        <v>18</v>
      </c>
      <c r="D425" t="s">
        <v>37</v>
      </c>
      <c r="E425" t="s">
        <v>115</v>
      </c>
      <c r="F425">
        <v>175782</v>
      </c>
      <c r="G425" t="s">
        <v>39</v>
      </c>
      <c r="H425" t="s">
        <v>117</v>
      </c>
      <c r="I425" t="s">
        <v>1879</v>
      </c>
      <c r="J425" s="1">
        <v>45268</v>
      </c>
      <c r="K425" s="1">
        <v>45401</v>
      </c>
      <c r="L425">
        <v>178</v>
      </c>
      <c r="M425">
        <v>0</v>
      </c>
      <c r="N425">
        <v>1</v>
      </c>
      <c r="O425">
        <v>17.3</v>
      </c>
      <c r="P425" t="s">
        <v>42</v>
      </c>
    </row>
    <row r="426" spans="1:16">
      <c r="A426" t="s">
        <v>1880</v>
      </c>
      <c r="B426" t="s">
        <v>27</v>
      </c>
      <c r="C426" t="s">
        <v>1881</v>
      </c>
      <c r="D426" t="s">
        <v>19</v>
      </c>
      <c r="E426" t="s">
        <v>91</v>
      </c>
      <c r="F426">
        <v>3195</v>
      </c>
      <c r="G426" t="s">
        <v>39</v>
      </c>
      <c r="H426" t="s">
        <v>86</v>
      </c>
      <c r="I426" t="s">
        <v>1883</v>
      </c>
      <c r="J426" s="1">
        <v>45463</v>
      </c>
      <c r="K426" s="1">
        <v>45508</v>
      </c>
      <c r="L426">
        <v>72</v>
      </c>
      <c r="M426">
        <v>1</v>
      </c>
      <c r="N426">
        <v>2</v>
      </c>
      <c r="P426" t="s">
        <v>58</v>
      </c>
    </row>
    <row r="427" spans="1:16">
      <c r="A427" t="s">
        <v>1884</v>
      </c>
      <c r="B427" t="s">
        <v>1127</v>
      </c>
      <c r="C427" t="s">
        <v>1885</v>
      </c>
      <c r="D427" t="s">
        <v>66</v>
      </c>
      <c r="E427" t="s">
        <v>28</v>
      </c>
      <c r="F427">
        <v>9828</v>
      </c>
      <c r="G427" t="s">
        <v>30</v>
      </c>
      <c r="H427" t="s">
        <v>31</v>
      </c>
      <c r="I427" t="s">
        <v>1887</v>
      </c>
      <c r="J427" s="1">
        <v>45059</v>
      </c>
      <c r="K427" s="1"/>
      <c r="M427">
        <v>0</v>
      </c>
      <c r="N427">
        <v>1</v>
      </c>
      <c r="P427" t="s">
        <v>25</v>
      </c>
    </row>
    <row r="428" spans="1:16">
      <c r="A428" t="s">
        <v>1888</v>
      </c>
      <c r="B428" t="s">
        <v>561</v>
      </c>
      <c r="C428" t="s">
        <v>1889</v>
      </c>
      <c r="D428" t="s">
        <v>19</v>
      </c>
      <c r="E428" t="s">
        <v>115</v>
      </c>
      <c r="F428">
        <v>5850</v>
      </c>
      <c r="G428" t="s">
        <v>172</v>
      </c>
      <c r="H428" t="s">
        <v>98</v>
      </c>
      <c r="I428" t="s">
        <v>1891</v>
      </c>
      <c r="J428" s="1">
        <v>45276</v>
      </c>
      <c r="K428" s="1">
        <v>45308</v>
      </c>
      <c r="L428">
        <v>132</v>
      </c>
      <c r="M428">
        <v>0</v>
      </c>
      <c r="N428">
        <v>1</v>
      </c>
      <c r="O428">
        <v>26.2</v>
      </c>
      <c r="P428" t="s">
        <v>42</v>
      </c>
    </row>
    <row r="429" spans="1:16">
      <c r="A429" t="s">
        <v>1892</v>
      </c>
      <c r="B429" t="s">
        <v>1893</v>
      </c>
      <c r="C429" t="s">
        <v>18</v>
      </c>
      <c r="D429" t="s">
        <v>37</v>
      </c>
      <c r="E429" t="s">
        <v>177</v>
      </c>
      <c r="F429">
        <v>151329</v>
      </c>
      <c r="G429" t="s">
        <v>39</v>
      </c>
      <c r="H429" t="s">
        <v>274</v>
      </c>
      <c r="I429" t="s">
        <v>1895</v>
      </c>
      <c r="J429" s="1">
        <v>44728</v>
      </c>
      <c r="K429" s="1"/>
      <c r="M429">
        <v>0</v>
      </c>
      <c r="N429">
        <v>1</v>
      </c>
      <c r="O429">
        <v>28.9</v>
      </c>
      <c r="P429" t="s">
        <v>33</v>
      </c>
    </row>
    <row r="430" spans="1:16">
      <c r="A430" t="s">
        <v>1896</v>
      </c>
      <c r="B430" t="s">
        <v>1897</v>
      </c>
      <c r="C430" t="s">
        <v>1898</v>
      </c>
      <c r="D430" t="s">
        <v>53</v>
      </c>
      <c r="E430" t="s">
        <v>54</v>
      </c>
      <c r="F430">
        <v>41127</v>
      </c>
      <c r="G430" t="s">
        <v>79</v>
      </c>
      <c r="H430" t="s">
        <v>62</v>
      </c>
      <c r="I430" t="s">
        <v>1900</v>
      </c>
      <c r="J430" s="1">
        <v>45776</v>
      </c>
      <c r="K430" s="1"/>
      <c r="M430">
        <v>0</v>
      </c>
      <c r="N430">
        <v>1</v>
      </c>
      <c r="O430">
        <v>32.4</v>
      </c>
      <c r="P430" t="s">
        <v>58</v>
      </c>
    </row>
    <row r="431" spans="1:16">
      <c r="A431" t="s">
        <v>1901</v>
      </c>
      <c r="B431" t="s">
        <v>1902</v>
      </c>
      <c r="C431" t="s">
        <v>1903</v>
      </c>
      <c r="D431" t="s">
        <v>37</v>
      </c>
      <c r="E431" t="s">
        <v>115</v>
      </c>
      <c r="F431">
        <v>124270</v>
      </c>
      <c r="G431" t="s">
        <v>56</v>
      </c>
      <c r="H431" t="s">
        <v>336</v>
      </c>
      <c r="I431" t="s">
        <v>1905</v>
      </c>
      <c r="J431" s="1">
        <v>45735</v>
      </c>
      <c r="K431" s="1">
        <v>45640</v>
      </c>
      <c r="L431">
        <v>60</v>
      </c>
      <c r="M431">
        <v>0</v>
      </c>
      <c r="N431">
        <v>1</v>
      </c>
      <c r="O431">
        <v>13.5</v>
      </c>
      <c r="P431" t="s">
        <v>25</v>
      </c>
    </row>
    <row r="432" spans="1:16">
      <c r="A432" t="s">
        <v>1906</v>
      </c>
      <c r="B432" t="s">
        <v>1907</v>
      </c>
      <c r="C432" t="s">
        <v>1060</v>
      </c>
      <c r="D432" t="s">
        <v>66</v>
      </c>
      <c r="E432" t="s">
        <v>177</v>
      </c>
      <c r="F432">
        <v>20535</v>
      </c>
      <c r="G432" t="s">
        <v>39</v>
      </c>
      <c r="H432" t="s">
        <v>274</v>
      </c>
      <c r="I432" t="s">
        <v>1909</v>
      </c>
      <c r="J432" s="1">
        <v>45705</v>
      </c>
      <c r="K432" s="1"/>
      <c r="M432">
        <v>0</v>
      </c>
      <c r="N432">
        <v>1</v>
      </c>
      <c r="O432">
        <v>32.799999999999997</v>
      </c>
      <c r="P432" t="s">
        <v>25</v>
      </c>
    </row>
    <row r="433" spans="1:16">
      <c r="A433" t="s">
        <v>1910</v>
      </c>
      <c r="B433" t="s">
        <v>1911</v>
      </c>
      <c r="C433" t="s">
        <v>18</v>
      </c>
      <c r="D433" t="s">
        <v>66</v>
      </c>
      <c r="E433" t="s">
        <v>20</v>
      </c>
      <c r="F433">
        <v>7803</v>
      </c>
      <c r="G433" t="s">
        <v>79</v>
      </c>
      <c r="H433" t="s">
        <v>86</v>
      </c>
      <c r="I433" t="s">
        <v>1913</v>
      </c>
      <c r="J433" s="1">
        <v>45341</v>
      </c>
      <c r="K433" s="1"/>
      <c r="M433">
        <v>0</v>
      </c>
      <c r="N433">
        <v>1</v>
      </c>
      <c r="O433">
        <v>6.2</v>
      </c>
      <c r="P433" t="s">
        <v>25</v>
      </c>
    </row>
    <row r="434" spans="1:16">
      <c r="A434" t="s">
        <v>1914</v>
      </c>
      <c r="B434" t="s">
        <v>1915</v>
      </c>
      <c r="C434" t="s">
        <v>18</v>
      </c>
      <c r="D434" t="s">
        <v>37</v>
      </c>
      <c r="E434" t="s">
        <v>28</v>
      </c>
      <c r="F434">
        <v>51149</v>
      </c>
      <c r="G434" t="s">
        <v>39</v>
      </c>
      <c r="H434" t="s">
        <v>145</v>
      </c>
      <c r="I434" t="s">
        <v>1917</v>
      </c>
      <c r="J434" s="1">
        <v>45718</v>
      </c>
      <c r="K434" s="1"/>
      <c r="M434">
        <v>0</v>
      </c>
      <c r="N434">
        <v>1</v>
      </c>
      <c r="O434">
        <v>27.8</v>
      </c>
      <c r="P434" t="s">
        <v>42</v>
      </c>
    </row>
    <row r="435" spans="1:16">
      <c r="A435" t="s">
        <v>1918</v>
      </c>
      <c r="B435" t="s">
        <v>1919</v>
      </c>
      <c r="C435" t="s">
        <v>1172</v>
      </c>
      <c r="D435" t="s">
        <v>183</v>
      </c>
      <c r="E435" t="s">
        <v>45</v>
      </c>
      <c r="F435">
        <v>11612</v>
      </c>
      <c r="G435" t="s">
        <v>39</v>
      </c>
      <c r="H435" t="s">
        <v>860</v>
      </c>
      <c r="I435" t="s">
        <v>1921</v>
      </c>
      <c r="J435" s="1">
        <v>45134</v>
      </c>
      <c r="K435" s="1"/>
      <c r="M435">
        <v>0</v>
      </c>
      <c r="N435">
        <v>1</v>
      </c>
      <c r="O435">
        <v>33.1</v>
      </c>
      <c r="P435" t="s">
        <v>25</v>
      </c>
    </row>
    <row r="436" spans="1:16">
      <c r="A436" t="s">
        <v>1922</v>
      </c>
      <c r="B436" t="s">
        <v>1923</v>
      </c>
      <c r="C436" t="s">
        <v>18</v>
      </c>
      <c r="D436" t="s">
        <v>183</v>
      </c>
      <c r="E436" t="s">
        <v>28</v>
      </c>
      <c r="F436">
        <v>14000</v>
      </c>
      <c r="G436" t="s">
        <v>151</v>
      </c>
      <c r="H436" t="s">
        <v>1009</v>
      </c>
      <c r="I436" t="s">
        <v>1924</v>
      </c>
      <c r="J436" s="1">
        <v>44947</v>
      </c>
      <c r="K436" s="1"/>
      <c r="M436">
        <v>0</v>
      </c>
      <c r="N436">
        <v>1</v>
      </c>
      <c r="O436">
        <v>8</v>
      </c>
      <c r="P436" t="s">
        <v>58</v>
      </c>
    </row>
    <row r="437" spans="1:16">
      <c r="A437" t="s">
        <v>1925</v>
      </c>
      <c r="B437" t="s">
        <v>1926</v>
      </c>
      <c r="C437" t="s">
        <v>1927</v>
      </c>
      <c r="D437" t="s">
        <v>37</v>
      </c>
      <c r="E437" t="s">
        <v>91</v>
      </c>
      <c r="F437">
        <v>104577</v>
      </c>
      <c r="G437" t="s">
        <v>47</v>
      </c>
      <c r="H437" t="s">
        <v>127</v>
      </c>
      <c r="I437" t="s">
        <v>1929</v>
      </c>
      <c r="J437" s="1">
        <v>45658</v>
      </c>
      <c r="K437" s="1">
        <v>45771</v>
      </c>
      <c r="L437">
        <v>185</v>
      </c>
      <c r="M437">
        <v>0</v>
      </c>
      <c r="N437">
        <v>1</v>
      </c>
      <c r="O437">
        <v>22.2</v>
      </c>
      <c r="P437" t="s">
        <v>25</v>
      </c>
    </row>
    <row r="438" spans="1:16">
      <c r="A438" t="s">
        <v>1930</v>
      </c>
      <c r="B438" t="s">
        <v>1931</v>
      </c>
      <c r="C438" t="s">
        <v>18</v>
      </c>
      <c r="D438" t="s">
        <v>37</v>
      </c>
      <c r="E438" t="s">
        <v>177</v>
      </c>
      <c r="F438">
        <v>130000</v>
      </c>
      <c r="G438" t="s">
        <v>30</v>
      </c>
      <c r="H438" t="s">
        <v>361</v>
      </c>
      <c r="I438" t="s">
        <v>1932</v>
      </c>
      <c r="J438" s="1">
        <v>45405</v>
      </c>
      <c r="K438" s="1"/>
      <c r="M438">
        <v>0</v>
      </c>
      <c r="N438">
        <v>1</v>
      </c>
      <c r="O438">
        <v>17.600000000000001</v>
      </c>
      <c r="P438" t="s">
        <v>100</v>
      </c>
    </row>
    <row r="439" spans="1:16">
      <c r="A439" t="s">
        <v>1933</v>
      </c>
      <c r="B439" t="s">
        <v>1934</v>
      </c>
      <c r="C439" t="s">
        <v>18</v>
      </c>
      <c r="D439" t="s">
        <v>19</v>
      </c>
      <c r="E439" t="s">
        <v>91</v>
      </c>
      <c r="F439">
        <v>4930</v>
      </c>
      <c r="G439" t="s">
        <v>39</v>
      </c>
      <c r="H439" t="s">
        <v>31</v>
      </c>
      <c r="I439" t="s">
        <v>1936</v>
      </c>
      <c r="J439" s="1">
        <v>45314</v>
      </c>
      <c r="K439" s="1">
        <v>45302</v>
      </c>
      <c r="L439">
        <v>122</v>
      </c>
      <c r="M439">
        <v>0</v>
      </c>
      <c r="N439">
        <v>1</v>
      </c>
      <c r="O439">
        <v>34.9</v>
      </c>
      <c r="P439" t="s">
        <v>42</v>
      </c>
    </row>
    <row r="440" spans="1:16">
      <c r="A440" t="s">
        <v>1937</v>
      </c>
      <c r="B440" t="s">
        <v>1429</v>
      </c>
      <c r="C440" t="s">
        <v>1838</v>
      </c>
      <c r="D440" t="s">
        <v>53</v>
      </c>
      <c r="E440" t="s">
        <v>115</v>
      </c>
      <c r="F440">
        <v>29499</v>
      </c>
      <c r="G440" t="s">
        <v>22</v>
      </c>
      <c r="H440" t="s">
        <v>361</v>
      </c>
      <c r="I440" t="s">
        <v>1939</v>
      </c>
      <c r="J440" s="1">
        <v>44734</v>
      </c>
      <c r="K440" s="1">
        <v>44770</v>
      </c>
      <c r="L440">
        <v>123</v>
      </c>
      <c r="M440">
        <v>0</v>
      </c>
      <c r="N440">
        <v>1</v>
      </c>
      <c r="O440">
        <v>1.3</v>
      </c>
      <c r="P440" t="s">
        <v>42</v>
      </c>
    </row>
    <row r="441" spans="1:16">
      <c r="A441" t="s">
        <v>1940</v>
      </c>
      <c r="B441" t="s">
        <v>1941</v>
      </c>
      <c r="C441" t="s">
        <v>915</v>
      </c>
      <c r="D441" t="s">
        <v>183</v>
      </c>
      <c r="E441" t="s">
        <v>54</v>
      </c>
      <c r="F441">
        <v>13681</v>
      </c>
      <c r="G441" t="s">
        <v>151</v>
      </c>
      <c r="H441" t="s">
        <v>117</v>
      </c>
      <c r="I441" t="s">
        <v>1943</v>
      </c>
      <c r="J441" s="1">
        <v>44814</v>
      </c>
      <c r="K441" s="1"/>
      <c r="M441">
        <v>0</v>
      </c>
      <c r="N441">
        <v>1</v>
      </c>
      <c r="O441">
        <v>1.2</v>
      </c>
      <c r="P441" t="s">
        <v>100</v>
      </c>
    </row>
    <row r="442" spans="1:16">
      <c r="A442" t="s">
        <v>1944</v>
      </c>
      <c r="B442" t="s">
        <v>1945</v>
      </c>
      <c r="C442" t="s">
        <v>1946</v>
      </c>
      <c r="D442" t="s">
        <v>19</v>
      </c>
      <c r="E442" t="s">
        <v>54</v>
      </c>
      <c r="F442">
        <v>6782</v>
      </c>
      <c r="G442" t="s">
        <v>30</v>
      </c>
      <c r="H442" t="s">
        <v>268</v>
      </c>
      <c r="I442" t="s">
        <v>1948</v>
      </c>
      <c r="J442" s="1">
        <v>45210</v>
      </c>
      <c r="K442" s="1"/>
      <c r="M442">
        <v>0</v>
      </c>
      <c r="N442">
        <v>1</v>
      </c>
      <c r="O442">
        <v>14.1</v>
      </c>
      <c r="P442" t="s">
        <v>42</v>
      </c>
    </row>
    <row r="443" spans="1:16">
      <c r="A443" t="s">
        <v>1949</v>
      </c>
      <c r="B443" t="s">
        <v>1950</v>
      </c>
      <c r="C443" t="s">
        <v>18</v>
      </c>
      <c r="D443" t="s">
        <v>37</v>
      </c>
      <c r="E443" t="s">
        <v>91</v>
      </c>
      <c r="F443">
        <v>93375</v>
      </c>
      <c r="G443" t="s">
        <v>39</v>
      </c>
      <c r="H443" t="s">
        <v>98</v>
      </c>
      <c r="I443" t="s">
        <v>1952</v>
      </c>
      <c r="J443" s="1">
        <v>45070</v>
      </c>
      <c r="K443" s="1">
        <v>45109</v>
      </c>
      <c r="L443">
        <v>108</v>
      </c>
      <c r="M443">
        <v>0</v>
      </c>
      <c r="N443">
        <v>1</v>
      </c>
      <c r="O443">
        <v>26.4</v>
      </c>
      <c r="P443" t="s">
        <v>58</v>
      </c>
    </row>
    <row r="444" spans="1:16">
      <c r="A444" t="s">
        <v>1953</v>
      </c>
      <c r="B444" t="s">
        <v>1467</v>
      </c>
      <c r="C444" t="s">
        <v>18</v>
      </c>
      <c r="D444" t="s">
        <v>53</v>
      </c>
      <c r="E444" t="s">
        <v>28</v>
      </c>
      <c r="F444">
        <v>21644</v>
      </c>
      <c r="G444" t="s">
        <v>79</v>
      </c>
      <c r="H444" t="s">
        <v>62</v>
      </c>
      <c r="I444" t="s">
        <v>1955</v>
      </c>
      <c r="J444" s="1">
        <v>45182</v>
      </c>
      <c r="K444" s="1"/>
      <c r="M444">
        <v>0</v>
      </c>
      <c r="N444">
        <v>1</v>
      </c>
      <c r="O444">
        <v>26.9</v>
      </c>
      <c r="P444" t="s">
        <v>58</v>
      </c>
    </row>
    <row r="445" spans="1:16">
      <c r="A445" t="s">
        <v>1956</v>
      </c>
      <c r="B445" t="s">
        <v>1957</v>
      </c>
      <c r="C445" t="s">
        <v>18</v>
      </c>
      <c r="D445" t="s">
        <v>19</v>
      </c>
      <c r="E445" t="s">
        <v>20</v>
      </c>
      <c r="F445">
        <v>8000</v>
      </c>
      <c r="G445" t="s">
        <v>47</v>
      </c>
      <c r="H445" t="s">
        <v>117</v>
      </c>
      <c r="I445" t="s">
        <v>1077</v>
      </c>
      <c r="J445" s="1">
        <v>45510</v>
      </c>
      <c r="K445" s="1"/>
      <c r="M445">
        <v>0</v>
      </c>
      <c r="N445">
        <v>1</v>
      </c>
      <c r="O445">
        <v>0.9</v>
      </c>
      <c r="P445" t="s">
        <v>42</v>
      </c>
    </row>
    <row r="446" spans="1:16">
      <c r="A446" t="s">
        <v>1958</v>
      </c>
      <c r="B446" t="s">
        <v>617</v>
      </c>
      <c r="C446" t="s">
        <v>1959</v>
      </c>
      <c r="D446" t="s">
        <v>183</v>
      </c>
      <c r="E446" t="s">
        <v>91</v>
      </c>
      <c r="F446">
        <v>8000</v>
      </c>
      <c r="G446" t="s">
        <v>79</v>
      </c>
      <c r="H446" t="s">
        <v>258</v>
      </c>
      <c r="I446" t="s">
        <v>1066</v>
      </c>
      <c r="J446" s="1">
        <v>45398</v>
      </c>
      <c r="K446" s="1">
        <v>45553</v>
      </c>
      <c r="L446">
        <v>192</v>
      </c>
      <c r="M446">
        <v>1</v>
      </c>
      <c r="N446">
        <v>2</v>
      </c>
      <c r="O446">
        <v>27.9</v>
      </c>
      <c r="P446" t="s">
        <v>33</v>
      </c>
    </row>
    <row r="447" spans="1:16">
      <c r="A447" t="s">
        <v>1960</v>
      </c>
      <c r="B447" t="s">
        <v>571</v>
      </c>
      <c r="C447" t="s">
        <v>1959</v>
      </c>
      <c r="D447" t="s">
        <v>183</v>
      </c>
      <c r="E447" t="s">
        <v>45</v>
      </c>
      <c r="F447">
        <v>12514</v>
      </c>
      <c r="G447" t="s">
        <v>22</v>
      </c>
      <c r="H447" t="s">
        <v>105</v>
      </c>
      <c r="I447" t="s">
        <v>755</v>
      </c>
      <c r="J447" s="1">
        <v>44955</v>
      </c>
      <c r="K447" s="1"/>
      <c r="M447">
        <v>0</v>
      </c>
      <c r="N447">
        <v>1</v>
      </c>
      <c r="O447">
        <v>26.5</v>
      </c>
      <c r="P447" t="s">
        <v>25</v>
      </c>
    </row>
    <row r="448" spans="1:16">
      <c r="A448" t="s">
        <v>1962</v>
      </c>
      <c r="B448" t="s">
        <v>1963</v>
      </c>
      <c r="C448" t="s">
        <v>455</v>
      </c>
      <c r="D448" t="s">
        <v>53</v>
      </c>
      <c r="E448" t="s">
        <v>177</v>
      </c>
      <c r="F448">
        <v>35164</v>
      </c>
      <c r="G448" t="s">
        <v>161</v>
      </c>
      <c r="H448" t="s">
        <v>156</v>
      </c>
      <c r="I448" t="s">
        <v>1965</v>
      </c>
      <c r="J448" s="1">
        <v>45754</v>
      </c>
      <c r="K448" s="1"/>
      <c r="M448">
        <v>0</v>
      </c>
      <c r="N448">
        <v>1</v>
      </c>
      <c r="O448">
        <v>13.4</v>
      </c>
      <c r="P448" t="s">
        <v>25</v>
      </c>
    </row>
    <row r="449" spans="1:16">
      <c r="A449" t="s">
        <v>1966</v>
      </c>
      <c r="B449" t="s">
        <v>1967</v>
      </c>
      <c r="C449" t="s">
        <v>18</v>
      </c>
      <c r="D449" t="s">
        <v>66</v>
      </c>
      <c r="E449" t="s">
        <v>91</v>
      </c>
      <c r="F449">
        <v>14065</v>
      </c>
      <c r="G449" t="s">
        <v>172</v>
      </c>
      <c r="H449" t="s">
        <v>268</v>
      </c>
      <c r="I449" t="s">
        <v>1969</v>
      </c>
      <c r="J449" s="1">
        <v>45592</v>
      </c>
      <c r="K449" s="1">
        <v>45531</v>
      </c>
      <c r="L449">
        <v>91</v>
      </c>
      <c r="M449">
        <v>0</v>
      </c>
      <c r="N449">
        <v>1</v>
      </c>
      <c r="O449">
        <v>32.9</v>
      </c>
      <c r="P449" t="s">
        <v>58</v>
      </c>
    </row>
    <row r="450" spans="1:16">
      <c r="A450" t="s">
        <v>1970</v>
      </c>
      <c r="B450" t="s">
        <v>824</v>
      </c>
      <c r="C450" t="s">
        <v>301</v>
      </c>
      <c r="D450" t="s">
        <v>66</v>
      </c>
      <c r="E450" t="s">
        <v>177</v>
      </c>
      <c r="F450">
        <v>5870</v>
      </c>
      <c r="G450" t="s">
        <v>56</v>
      </c>
      <c r="H450" t="s">
        <v>506</v>
      </c>
      <c r="I450" t="s">
        <v>1972</v>
      </c>
      <c r="J450" s="1">
        <v>44914</v>
      </c>
      <c r="K450" s="1"/>
      <c r="M450">
        <v>0</v>
      </c>
      <c r="N450">
        <v>1</v>
      </c>
      <c r="O450">
        <v>13.6</v>
      </c>
      <c r="P450" t="s">
        <v>42</v>
      </c>
    </row>
    <row r="451" spans="1:16">
      <c r="A451" t="s">
        <v>1973</v>
      </c>
      <c r="B451" t="s">
        <v>1974</v>
      </c>
      <c r="C451" t="s">
        <v>1810</v>
      </c>
      <c r="D451" t="s">
        <v>183</v>
      </c>
      <c r="E451" t="s">
        <v>45</v>
      </c>
      <c r="F451">
        <v>11706</v>
      </c>
      <c r="G451" t="s">
        <v>151</v>
      </c>
      <c r="H451" t="s">
        <v>139</v>
      </c>
      <c r="I451" t="s">
        <v>1976</v>
      </c>
      <c r="J451" s="1">
        <v>45216</v>
      </c>
      <c r="K451" s="1"/>
      <c r="M451">
        <v>0</v>
      </c>
      <c r="N451">
        <v>1</v>
      </c>
      <c r="O451">
        <v>16.899999999999999</v>
      </c>
      <c r="P451" t="s">
        <v>42</v>
      </c>
    </row>
    <row r="452" spans="1:16">
      <c r="A452" t="s">
        <v>1977</v>
      </c>
      <c r="B452" t="s">
        <v>1978</v>
      </c>
      <c r="C452" t="s">
        <v>1979</v>
      </c>
      <c r="D452" t="s">
        <v>183</v>
      </c>
      <c r="E452" t="s">
        <v>177</v>
      </c>
      <c r="F452">
        <v>3636</v>
      </c>
      <c r="G452" t="s">
        <v>79</v>
      </c>
      <c r="H452" t="s">
        <v>361</v>
      </c>
      <c r="I452" t="s">
        <v>1981</v>
      </c>
      <c r="J452" s="1">
        <v>45337</v>
      </c>
      <c r="K452" s="1"/>
      <c r="M452">
        <v>0</v>
      </c>
      <c r="N452">
        <v>1</v>
      </c>
      <c r="O452">
        <v>7.9</v>
      </c>
      <c r="P452" t="s">
        <v>25</v>
      </c>
    </row>
    <row r="453" spans="1:16">
      <c r="A453" t="s">
        <v>1982</v>
      </c>
      <c r="B453" t="s">
        <v>1983</v>
      </c>
      <c r="C453" t="s">
        <v>806</v>
      </c>
      <c r="D453" t="s">
        <v>37</v>
      </c>
      <c r="E453" t="s">
        <v>20</v>
      </c>
      <c r="F453">
        <v>168611</v>
      </c>
      <c r="G453" t="s">
        <v>47</v>
      </c>
      <c r="H453" t="s">
        <v>86</v>
      </c>
      <c r="I453" t="s">
        <v>1985</v>
      </c>
      <c r="J453" s="1">
        <v>45297</v>
      </c>
      <c r="K453" s="1"/>
      <c r="M453">
        <v>0</v>
      </c>
      <c r="N453">
        <v>1</v>
      </c>
      <c r="O453">
        <v>0.7</v>
      </c>
      <c r="P453" t="s">
        <v>100</v>
      </c>
    </row>
    <row r="454" spans="1:16">
      <c r="A454" t="s">
        <v>1986</v>
      </c>
      <c r="B454" t="s">
        <v>1987</v>
      </c>
      <c r="C454" t="s">
        <v>1988</v>
      </c>
      <c r="D454" t="s">
        <v>183</v>
      </c>
      <c r="E454" t="s">
        <v>20</v>
      </c>
      <c r="F454">
        <v>10592</v>
      </c>
      <c r="G454" t="s">
        <v>56</v>
      </c>
      <c r="H454" t="s">
        <v>86</v>
      </c>
      <c r="I454" t="s">
        <v>1990</v>
      </c>
      <c r="J454" s="1">
        <v>45516</v>
      </c>
      <c r="K454" s="1"/>
      <c r="M454">
        <v>0</v>
      </c>
      <c r="N454">
        <v>1</v>
      </c>
      <c r="O454">
        <v>13.1</v>
      </c>
      <c r="P454" t="s">
        <v>100</v>
      </c>
    </row>
    <row r="455" spans="1:16">
      <c r="A455" t="s">
        <v>1991</v>
      </c>
      <c r="B455" t="s">
        <v>261</v>
      </c>
      <c r="C455" t="s">
        <v>18</v>
      </c>
      <c r="D455" t="s">
        <v>183</v>
      </c>
      <c r="E455" t="s">
        <v>115</v>
      </c>
      <c r="F455">
        <v>10000</v>
      </c>
      <c r="G455" t="s">
        <v>47</v>
      </c>
      <c r="H455" t="s">
        <v>156</v>
      </c>
      <c r="I455" t="s">
        <v>1992</v>
      </c>
      <c r="J455" s="1">
        <v>44815</v>
      </c>
      <c r="K455" s="1">
        <v>44806</v>
      </c>
      <c r="L455">
        <v>107</v>
      </c>
      <c r="M455">
        <v>0</v>
      </c>
      <c r="N455">
        <v>1</v>
      </c>
      <c r="O455">
        <v>33.299999999999997</v>
      </c>
      <c r="P455" t="s">
        <v>58</v>
      </c>
    </row>
    <row r="456" spans="1:16">
      <c r="A456" t="s">
        <v>1993</v>
      </c>
      <c r="B456" t="s">
        <v>933</v>
      </c>
      <c r="C456" t="s">
        <v>1590</v>
      </c>
      <c r="D456" t="s">
        <v>19</v>
      </c>
      <c r="E456" t="s">
        <v>28</v>
      </c>
      <c r="F456">
        <v>2871</v>
      </c>
      <c r="G456" t="s">
        <v>172</v>
      </c>
      <c r="H456" t="s">
        <v>1995</v>
      </c>
      <c r="I456" t="s">
        <v>1996</v>
      </c>
      <c r="J456" s="1">
        <v>45190</v>
      </c>
      <c r="K456" s="1"/>
      <c r="M456">
        <v>0</v>
      </c>
      <c r="N456">
        <v>1</v>
      </c>
      <c r="O456">
        <v>17.600000000000001</v>
      </c>
      <c r="P456" t="s">
        <v>58</v>
      </c>
    </row>
    <row r="457" spans="1:16">
      <c r="A457" t="s">
        <v>1997</v>
      </c>
      <c r="B457" t="s">
        <v>1998</v>
      </c>
      <c r="C457" t="s">
        <v>1999</v>
      </c>
      <c r="D457" t="s">
        <v>183</v>
      </c>
      <c r="E457" t="s">
        <v>177</v>
      </c>
      <c r="F457">
        <v>11657</v>
      </c>
      <c r="G457" t="s">
        <v>161</v>
      </c>
      <c r="H457" t="s">
        <v>258</v>
      </c>
      <c r="I457" t="s">
        <v>817</v>
      </c>
      <c r="J457" s="1"/>
      <c r="K457" s="1"/>
      <c r="M457">
        <v>0</v>
      </c>
      <c r="N457">
        <v>1</v>
      </c>
      <c r="P457" t="s">
        <v>58</v>
      </c>
    </row>
    <row r="458" spans="1:16">
      <c r="A458" t="s">
        <v>2001</v>
      </c>
      <c r="B458" t="s">
        <v>2002</v>
      </c>
      <c r="C458" t="s">
        <v>2003</v>
      </c>
      <c r="D458" t="s">
        <v>53</v>
      </c>
      <c r="E458" t="s">
        <v>177</v>
      </c>
      <c r="F458">
        <v>45378</v>
      </c>
      <c r="G458" t="s">
        <v>161</v>
      </c>
      <c r="H458" t="s">
        <v>145</v>
      </c>
      <c r="I458" t="s">
        <v>2005</v>
      </c>
      <c r="J458" s="1">
        <v>44755</v>
      </c>
      <c r="K458" s="1"/>
      <c r="M458">
        <v>0</v>
      </c>
      <c r="N458">
        <v>1</v>
      </c>
      <c r="O458">
        <v>17.2</v>
      </c>
      <c r="P458" t="s">
        <v>33</v>
      </c>
    </row>
    <row r="459" spans="1:16">
      <c r="A459" t="s">
        <v>2006</v>
      </c>
      <c r="B459" t="s">
        <v>416</v>
      </c>
      <c r="C459" t="s">
        <v>2007</v>
      </c>
      <c r="D459" t="s">
        <v>66</v>
      </c>
      <c r="E459" t="s">
        <v>28</v>
      </c>
      <c r="F459">
        <v>3698</v>
      </c>
      <c r="G459" t="s">
        <v>151</v>
      </c>
      <c r="H459" t="s">
        <v>105</v>
      </c>
      <c r="I459" t="s">
        <v>2009</v>
      </c>
      <c r="J459" s="1">
        <v>45459</v>
      </c>
      <c r="K459" s="1"/>
      <c r="M459">
        <v>0</v>
      </c>
      <c r="N459">
        <v>1</v>
      </c>
      <c r="O459">
        <v>28.3</v>
      </c>
      <c r="P459" t="s">
        <v>25</v>
      </c>
    </row>
    <row r="460" spans="1:16">
      <c r="A460" t="s">
        <v>2010</v>
      </c>
      <c r="B460" t="s">
        <v>2011</v>
      </c>
      <c r="C460" t="s">
        <v>392</v>
      </c>
      <c r="D460" t="s">
        <v>183</v>
      </c>
      <c r="E460" t="s">
        <v>28</v>
      </c>
      <c r="F460">
        <v>12692</v>
      </c>
      <c r="G460" t="s">
        <v>22</v>
      </c>
      <c r="H460" t="s">
        <v>361</v>
      </c>
      <c r="I460" t="s">
        <v>1405</v>
      </c>
      <c r="J460" s="1">
        <v>45540</v>
      </c>
      <c r="K460" s="1"/>
      <c r="M460">
        <v>0</v>
      </c>
      <c r="N460">
        <v>1</v>
      </c>
      <c r="O460">
        <v>11.4</v>
      </c>
      <c r="P460" t="s">
        <v>42</v>
      </c>
    </row>
    <row r="461" spans="1:16">
      <c r="A461" t="s">
        <v>2013</v>
      </c>
      <c r="B461" t="s">
        <v>2014</v>
      </c>
      <c r="C461" t="s">
        <v>18</v>
      </c>
      <c r="D461" t="s">
        <v>53</v>
      </c>
      <c r="E461" t="s">
        <v>91</v>
      </c>
      <c r="F461">
        <v>16000</v>
      </c>
      <c r="G461" t="s">
        <v>47</v>
      </c>
      <c r="H461" t="s">
        <v>879</v>
      </c>
      <c r="I461" t="s">
        <v>128</v>
      </c>
      <c r="J461" s="1">
        <v>45146</v>
      </c>
      <c r="K461" s="1">
        <v>45159</v>
      </c>
      <c r="L461">
        <v>135</v>
      </c>
      <c r="M461">
        <v>1</v>
      </c>
      <c r="N461">
        <v>4</v>
      </c>
      <c r="O461">
        <v>31.4</v>
      </c>
      <c r="P461" t="s">
        <v>58</v>
      </c>
    </row>
    <row r="462" spans="1:16">
      <c r="A462" t="s">
        <v>2015</v>
      </c>
      <c r="B462" t="s">
        <v>675</v>
      </c>
      <c r="C462" t="s">
        <v>1098</v>
      </c>
      <c r="D462" t="s">
        <v>66</v>
      </c>
      <c r="E462" t="s">
        <v>91</v>
      </c>
      <c r="F462">
        <v>23813</v>
      </c>
      <c r="G462" t="s">
        <v>79</v>
      </c>
      <c r="H462" t="s">
        <v>23</v>
      </c>
      <c r="I462" t="s">
        <v>2017</v>
      </c>
      <c r="J462" s="1">
        <v>44853</v>
      </c>
      <c r="K462" s="1">
        <v>44812</v>
      </c>
      <c r="L462">
        <v>61</v>
      </c>
      <c r="M462">
        <v>0</v>
      </c>
      <c r="N462">
        <v>1</v>
      </c>
      <c r="O462">
        <v>15.9</v>
      </c>
      <c r="P462" t="s">
        <v>25</v>
      </c>
    </row>
    <row r="463" spans="1:16">
      <c r="A463" t="s">
        <v>2018</v>
      </c>
      <c r="B463" t="s">
        <v>1861</v>
      </c>
      <c r="C463" t="s">
        <v>18</v>
      </c>
      <c r="D463" t="s">
        <v>37</v>
      </c>
      <c r="E463" t="s">
        <v>91</v>
      </c>
      <c r="F463">
        <v>113890</v>
      </c>
      <c r="G463" t="s">
        <v>39</v>
      </c>
      <c r="H463" t="s">
        <v>2020</v>
      </c>
      <c r="I463" t="s">
        <v>2021</v>
      </c>
      <c r="J463" s="1">
        <v>45637</v>
      </c>
      <c r="K463" s="1">
        <v>45639</v>
      </c>
      <c r="L463">
        <v>109</v>
      </c>
      <c r="M463">
        <v>0</v>
      </c>
      <c r="N463">
        <v>1</v>
      </c>
      <c r="O463">
        <v>16.100000000000001</v>
      </c>
      <c r="P463" t="s">
        <v>42</v>
      </c>
    </row>
    <row r="464" spans="1:16">
      <c r="A464" t="s">
        <v>2022</v>
      </c>
      <c r="B464" t="s">
        <v>2023</v>
      </c>
      <c r="C464" t="s">
        <v>2024</v>
      </c>
      <c r="D464" t="s">
        <v>37</v>
      </c>
      <c r="E464" t="s">
        <v>28</v>
      </c>
      <c r="F464">
        <v>145000</v>
      </c>
      <c r="G464" t="s">
        <v>79</v>
      </c>
      <c r="H464" t="s">
        <v>1009</v>
      </c>
      <c r="I464" t="s">
        <v>2025</v>
      </c>
      <c r="J464" s="1">
        <v>45059</v>
      </c>
      <c r="K464" s="1"/>
      <c r="M464">
        <v>0</v>
      </c>
      <c r="N464">
        <v>1</v>
      </c>
      <c r="O464">
        <v>13.3</v>
      </c>
      <c r="P464" t="s">
        <v>42</v>
      </c>
    </row>
    <row r="465" spans="1:16">
      <c r="A465" t="s">
        <v>2026</v>
      </c>
      <c r="B465" t="s">
        <v>1542</v>
      </c>
      <c r="C465" t="s">
        <v>2027</v>
      </c>
      <c r="D465" t="s">
        <v>66</v>
      </c>
      <c r="E465" t="s">
        <v>177</v>
      </c>
      <c r="F465">
        <v>4288</v>
      </c>
      <c r="G465" t="s">
        <v>39</v>
      </c>
      <c r="H465" t="s">
        <v>258</v>
      </c>
      <c r="I465" t="s">
        <v>2029</v>
      </c>
      <c r="J465" s="1">
        <v>45665</v>
      </c>
      <c r="K465" s="1"/>
      <c r="M465">
        <v>0</v>
      </c>
      <c r="N465">
        <v>1</v>
      </c>
      <c r="O465">
        <v>31.2</v>
      </c>
      <c r="P465" t="s">
        <v>33</v>
      </c>
    </row>
    <row r="466" spans="1:16">
      <c r="A466" t="s">
        <v>2030</v>
      </c>
      <c r="B466" t="s">
        <v>102</v>
      </c>
      <c r="C466" t="s">
        <v>18</v>
      </c>
      <c r="D466" t="s">
        <v>53</v>
      </c>
      <c r="E466" t="s">
        <v>54</v>
      </c>
      <c r="F466">
        <v>12278</v>
      </c>
      <c r="G466" t="s">
        <v>47</v>
      </c>
      <c r="H466" t="s">
        <v>23</v>
      </c>
      <c r="I466" t="s">
        <v>1296</v>
      </c>
      <c r="J466" s="1">
        <v>45500</v>
      </c>
      <c r="K466" s="1"/>
      <c r="M466">
        <v>0</v>
      </c>
      <c r="N466">
        <v>1</v>
      </c>
      <c r="O466">
        <v>26.6</v>
      </c>
      <c r="P466" t="s">
        <v>100</v>
      </c>
    </row>
    <row r="467" spans="1:16">
      <c r="A467" t="s">
        <v>2032</v>
      </c>
      <c r="B467" t="s">
        <v>2033</v>
      </c>
      <c r="C467" t="s">
        <v>149</v>
      </c>
      <c r="D467" t="s">
        <v>19</v>
      </c>
      <c r="E467" t="s">
        <v>54</v>
      </c>
      <c r="F467">
        <v>1636</v>
      </c>
      <c r="G467" t="s">
        <v>30</v>
      </c>
      <c r="H467" t="s">
        <v>86</v>
      </c>
      <c r="I467" t="s">
        <v>2035</v>
      </c>
      <c r="J467" s="1">
        <v>45229</v>
      </c>
      <c r="K467" s="1"/>
      <c r="M467">
        <v>0</v>
      </c>
      <c r="N467">
        <v>1</v>
      </c>
      <c r="O467">
        <v>8</v>
      </c>
      <c r="P467" t="s">
        <v>58</v>
      </c>
    </row>
    <row r="468" spans="1:16">
      <c r="A468" t="s">
        <v>2036</v>
      </c>
      <c r="B468" t="s">
        <v>2037</v>
      </c>
      <c r="C468" t="s">
        <v>18</v>
      </c>
      <c r="D468" t="s">
        <v>66</v>
      </c>
      <c r="E468" t="s">
        <v>115</v>
      </c>
      <c r="F468">
        <v>16949</v>
      </c>
      <c r="G468" t="s">
        <v>79</v>
      </c>
      <c r="H468" t="s">
        <v>614</v>
      </c>
      <c r="I468" t="s">
        <v>1932</v>
      </c>
      <c r="J468" s="1">
        <v>45393</v>
      </c>
      <c r="K468" s="1">
        <v>45386</v>
      </c>
      <c r="L468">
        <v>120</v>
      </c>
      <c r="M468">
        <v>0</v>
      </c>
      <c r="N468">
        <v>1</v>
      </c>
      <c r="O468">
        <v>11.3</v>
      </c>
      <c r="P468" t="s">
        <v>100</v>
      </c>
    </row>
    <row r="469" spans="1:16">
      <c r="A469" t="s">
        <v>2039</v>
      </c>
      <c r="B469" t="s">
        <v>2040</v>
      </c>
      <c r="C469" t="s">
        <v>1605</v>
      </c>
      <c r="D469" t="s">
        <v>19</v>
      </c>
      <c r="E469" t="s">
        <v>45</v>
      </c>
      <c r="F469">
        <v>5666</v>
      </c>
      <c r="G469" t="s">
        <v>39</v>
      </c>
      <c r="H469" t="s">
        <v>156</v>
      </c>
      <c r="I469" t="s">
        <v>471</v>
      </c>
      <c r="J469" s="1">
        <v>45252</v>
      </c>
      <c r="K469" s="1"/>
      <c r="M469">
        <v>0</v>
      </c>
      <c r="N469">
        <v>1</v>
      </c>
      <c r="O469">
        <v>4.0999999999999996</v>
      </c>
      <c r="P469" t="s">
        <v>100</v>
      </c>
    </row>
    <row r="470" spans="1:16">
      <c r="A470" t="s">
        <v>2042</v>
      </c>
      <c r="B470" t="s">
        <v>2043</v>
      </c>
      <c r="C470" t="s">
        <v>2044</v>
      </c>
      <c r="D470" t="s">
        <v>53</v>
      </c>
      <c r="E470" t="s">
        <v>54</v>
      </c>
      <c r="F470">
        <v>47018</v>
      </c>
      <c r="G470" t="s">
        <v>79</v>
      </c>
      <c r="H470" t="s">
        <v>521</v>
      </c>
      <c r="I470" t="s">
        <v>2046</v>
      </c>
      <c r="J470" s="1">
        <v>45161</v>
      </c>
      <c r="K470" s="1"/>
      <c r="M470">
        <v>0</v>
      </c>
      <c r="N470">
        <v>1</v>
      </c>
      <c r="O470">
        <v>12.8</v>
      </c>
      <c r="P470" t="s">
        <v>42</v>
      </c>
    </row>
    <row r="471" spans="1:16">
      <c r="A471" t="s">
        <v>2047</v>
      </c>
      <c r="B471" t="s">
        <v>2048</v>
      </c>
      <c r="C471" t="s">
        <v>479</v>
      </c>
      <c r="D471" t="s">
        <v>183</v>
      </c>
      <c r="E471" t="s">
        <v>28</v>
      </c>
      <c r="F471">
        <v>4425</v>
      </c>
      <c r="G471" t="s">
        <v>151</v>
      </c>
      <c r="H471" t="s">
        <v>117</v>
      </c>
      <c r="I471" t="s">
        <v>2050</v>
      </c>
      <c r="J471" s="1">
        <v>44862</v>
      </c>
      <c r="K471" s="1"/>
      <c r="M471">
        <v>0</v>
      </c>
      <c r="N471">
        <v>1</v>
      </c>
      <c r="O471">
        <v>1.2</v>
      </c>
      <c r="P471" t="s">
        <v>25</v>
      </c>
    </row>
    <row r="472" spans="1:16">
      <c r="A472" t="s">
        <v>2051</v>
      </c>
      <c r="B472" t="s">
        <v>1006</v>
      </c>
      <c r="C472" t="s">
        <v>1691</v>
      </c>
      <c r="D472" t="s">
        <v>53</v>
      </c>
      <c r="E472" t="s">
        <v>115</v>
      </c>
      <c r="F472">
        <v>44916</v>
      </c>
      <c r="G472" t="s">
        <v>30</v>
      </c>
      <c r="H472" t="s">
        <v>361</v>
      </c>
      <c r="I472" t="s">
        <v>457</v>
      </c>
      <c r="J472" s="1">
        <v>44954</v>
      </c>
      <c r="K472" s="1">
        <v>45087</v>
      </c>
      <c r="L472">
        <v>199</v>
      </c>
      <c r="M472">
        <v>0</v>
      </c>
      <c r="N472">
        <v>1</v>
      </c>
      <c r="O472">
        <v>2.7</v>
      </c>
      <c r="P472" t="s">
        <v>42</v>
      </c>
    </row>
    <row r="473" spans="1:16">
      <c r="A473" t="s">
        <v>2053</v>
      </c>
      <c r="B473" t="s">
        <v>2054</v>
      </c>
      <c r="C473" t="s">
        <v>1889</v>
      </c>
      <c r="D473" t="s">
        <v>183</v>
      </c>
      <c r="E473" t="s">
        <v>115</v>
      </c>
      <c r="F473">
        <v>8903</v>
      </c>
      <c r="G473" t="s">
        <v>39</v>
      </c>
      <c r="H473" t="s">
        <v>86</v>
      </c>
      <c r="I473" t="s">
        <v>2056</v>
      </c>
      <c r="J473" s="1"/>
      <c r="K473" s="1">
        <v>45038</v>
      </c>
      <c r="L473">
        <v>102</v>
      </c>
      <c r="M473">
        <v>0</v>
      </c>
      <c r="N473">
        <v>1</v>
      </c>
      <c r="P473" t="s">
        <v>25</v>
      </c>
    </row>
    <row r="474" spans="1:16">
      <c r="A474" t="s">
        <v>2057</v>
      </c>
      <c r="B474" t="s">
        <v>2058</v>
      </c>
      <c r="C474" t="s">
        <v>307</v>
      </c>
      <c r="D474" t="s">
        <v>19</v>
      </c>
      <c r="E474" t="s">
        <v>177</v>
      </c>
      <c r="F474">
        <v>3699</v>
      </c>
      <c r="G474" t="s">
        <v>30</v>
      </c>
      <c r="H474" t="s">
        <v>93</v>
      </c>
      <c r="I474" t="s">
        <v>2060</v>
      </c>
      <c r="J474" s="1">
        <v>45333</v>
      </c>
      <c r="K474" s="1"/>
      <c r="M474">
        <v>0</v>
      </c>
      <c r="N474">
        <v>1</v>
      </c>
      <c r="O474">
        <v>18.5</v>
      </c>
      <c r="P474" t="s">
        <v>58</v>
      </c>
    </row>
    <row r="475" spans="1:16">
      <c r="A475" t="s">
        <v>2061</v>
      </c>
      <c r="B475" t="s">
        <v>2062</v>
      </c>
      <c r="C475" t="s">
        <v>2063</v>
      </c>
      <c r="D475" t="s">
        <v>183</v>
      </c>
      <c r="E475" t="s">
        <v>28</v>
      </c>
      <c r="F475">
        <v>6666</v>
      </c>
      <c r="G475" t="s">
        <v>47</v>
      </c>
      <c r="H475" t="s">
        <v>506</v>
      </c>
      <c r="I475" t="s">
        <v>2065</v>
      </c>
      <c r="J475" s="1">
        <v>44923</v>
      </c>
      <c r="K475" s="1"/>
      <c r="M475">
        <v>0</v>
      </c>
      <c r="N475">
        <v>1</v>
      </c>
      <c r="O475">
        <v>9.6999999999999993</v>
      </c>
      <c r="P475" t="s">
        <v>42</v>
      </c>
    </row>
    <row r="476" spans="1:16">
      <c r="A476" t="s">
        <v>2066</v>
      </c>
      <c r="B476" t="s">
        <v>1649</v>
      </c>
      <c r="C476" t="s">
        <v>18</v>
      </c>
      <c r="D476" t="s">
        <v>37</v>
      </c>
      <c r="E476" t="s">
        <v>54</v>
      </c>
      <c r="F476">
        <v>71815</v>
      </c>
      <c r="G476" t="s">
        <v>172</v>
      </c>
      <c r="H476" t="s">
        <v>73</v>
      </c>
      <c r="I476" t="s">
        <v>1004</v>
      </c>
      <c r="J476" s="1">
        <v>45729</v>
      </c>
      <c r="K476" s="1"/>
      <c r="M476">
        <v>0</v>
      </c>
      <c r="N476">
        <v>1</v>
      </c>
      <c r="O476">
        <v>18.7</v>
      </c>
      <c r="P476" t="s">
        <v>58</v>
      </c>
    </row>
    <row r="477" spans="1:16">
      <c r="A477" t="s">
        <v>2068</v>
      </c>
      <c r="B477" t="s">
        <v>1244</v>
      </c>
      <c r="C477" t="s">
        <v>170</v>
      </c>
      <c r="D477" t="s">
        <v>183</v>
      </c>
      <c r="E477" t="s">
        <v>115</v>
      </c>
      <c r="F477">
        <v>6506</v>
      </c>
      <c r="G477" t="s">
        <v>30</v>
      </c>
      <c r="H477" t="s">
        <v>68</v>
      </c>
      <c r="I477" t="s">
        <v>2070</v>
      </c>
      <c r="J477" s="1">
        <v>45823</v>
      </c>
      <c r="K477" s="1">
        <v>45671</v>
      </c>
      <c r="L477">
        <v>21</v>
      </c>
      <c r="M477">
        <v>0</v>
      </c>
      <c r="N477">
        <v>1</v>
      </c>
      <c r="P477" t="s">
        <v>42</v>
      </c>
    </row>
    <row r="478" spans="1:16">
      <c r="A478" t="s">
        <v>2071</v>
      </c>
      <c r="B478" t="s">
        <v>2072</v>
      </c>
      <c r="C478" t="s">
        <v>2073</v>
      </c>
      <c r="D478" t="s">
        <v>53</v>
      </c>
      <c r="E478" t="s">
        <v>45</v>
      </c>
      <c r="F478">
        <v>11374</v>
      </c>
      <c r="G478" t="s">
        <v>30</v>
      </c>
      <c r="H478" t="s">
        <v>545</v>
      </c>
      <c r="I478" t="s">
        <v>2075</v>
      </c>
      <c r="J478" s="1">
        <v>44883</v>
      </c>
      <c r="K478" s="1"/>
      <c r="M478">
        <v>0</v>
      </c>
      <c r="N478">
        <v>1</v>
      </c>
      <c r="O478">
        <v>25.2</v>
      </c>
      <c r="P478" t="s">
        <v>100</v>
      </c>
    </row>
    <row r="479" spans="1:16">
      <c r="A479" t="s">
        <v>2076</v>
      </c>
      <c r="B479" t="s">
        <v>2077</v>
      </c>
      <c r="C479" t="s">
        <v>2078</v>
      </c>
      <c r="D479" t="s">
        <v>37</v>
      </c>
      <c r="E479" t="s">
        <v>20</v>
      </c>
      <c r="F479">
        <v>105736</v>
      </c>
      <c r="G479" t="s">
        <v>56</v>
      </c>
      <c r="H479" t="s">
        <v>133</v>
      </c>
      <c r="I479" t="s">
        <v>2080</v>
      </c>
      <c r="J479" s="1">
        <v>44949</v>
      </c>
      <c r="K479" s="1"/>
      <c r="M479">
        <v>0</v>
      </c>
      <c r="N479">
        <v>1</v>
      </c>
      <c r="O479">
        <v>32</v>
      </c>
      <c r="P479" t="s">
        <v>33</v>
      </c>
    </row>
    <row r="480" spans="1:16">
      <c r="A480" t="s">
        <v>2081</v>
      </c>
      <c r="B480" t="s">
        <v>1120</v>
      </c>
      <c r="C480" t="s">
        <v>2082</v>
      </c>
      <c r="D480" t="s">
        <v>183</v>
      </c>
      <c r="E480" t="s">
        <v>45</v>
      </c>
      <c r="F480">
        <v>6032</v>
      </c>
      <c r="G480" t="s">
        <v>30</v>
      </c>
      <c r="H480" t="s">
        <v>274</v>
      </c>
      <c r="I480" t="s">
        <v>405</v>
      </c>
      <c r="J480" s="1">
        <v>45597</v>
      </c>
      <c r="K480" s="1"/>
      <c r="M480">
        <v>0</v>
      </c>
      <c r="N480">
        <v>1</v>
      </c>
      <c r="O480">
        <v>10.5</v>
      </c>
      <c r="P480" t="s">
        <v>33</v>
      </c>
    </row>
    <row r="481" spans="1:16">
      <c r="A481" t="s">
        <v>2084</v>
      </c>
      <c r="B481" t="s">
        <v>1893</v>
      </c>
      <c r="C481" t="s">
        <v>18</v>
      </c>
      <c r="D481" t="s">
        <v>66</v>
      </c>
      <c r="E481" t="s">
        <v>45</v>
      </c>
      <c r="F481">
        <v>18443</v>
      </c>
      <c r="G481" t="s">
        <v>172</v>
      </c>
      <c r="H481" t="s">
        <v>68</v>
      </c>
      <c r="I481" t="s">
        <v>2086</v>
      </c>
      <c r="J481" s="1">
        <v>45704</v>
      </c>
      <c r="K481" s="1"/>
      <c r="M481">
        <v>0</v>
      </c>
      <c r="N481">
        <v>1</v>
      </c>
      <c r="O481">
        <v>27.6</v>
      </c>
      <c r="P481" t="s">
        <v>33</v>
      </c>
    </row>
    <row r="482" spans="1:16">
      <c r="A482" t="s">
        <v>2087</v>
      </c>
      <c r="B482" t="s">
        <v>2088</v>
      </c>
      <c r="C482" t="s">
        <v>18</v>
      </c>
      <c r="D482" t="s">
        <v>37</v>
      </c>
      <c r="E482" t="s">
        <v>91</v>
      </c>
      <c r="F482">
        <v>128061</v>
      </c>
      <c r="G482" t="s">
        <v>47</v>
      </c>
      <c r="H482" t="s">
        <v>80</v>
      </c>
      <c r="I482" t="s">
        <v>2090</v>
      </c>
      <c r="J482" s="1">
        <v>45421</v>
      </c>
      <c r="K482" s="1">
        <v>45401</v>
      </c>
      <c r="L482">
        <v>98</v>
      </c>
      <c r="M482">
        <v>1</v>
      </c>
      <c r="N482">
        <v>1</v>
      </c>
      <c r="O482">
        <v>29.2</v>
      </c>
      <c r="P482" t="s">
        <v>33</v>
      </c>
    </row>
    <row r="483" spans="1:16">
      <c r="A483" t="s">
        <v>2091</v>
      </c>
      <c r="B483" t="s">
        <v>2092</v>
      </c>
      <c r="C483" t="s">
        <v>2073</v>
      </c>
      <c r="D483" t="s">
        <v>19</v>
      </c>
      <c r="E483" t="s">
        <v>20</v>
      </c>
      <c r="F483">
        <v>7000</v>
      </c>
      <c r="G483" t="s">
        <v>30</v>
      </c>
      <c r="H483" t="s">
        <v>86</v>
      </c>
      <c r="I483" t="s">
        <v>2093</v>
      </c>
      <c r="J483" s="1">
        <v>44641</v>
      </c>
      <c r="K483" s="1"/>
      <c r="M483">
        <v>0</v>
      </c>
      <c r="N483">
        <v>1</v>
      </c>
      <c r="O483">
        <v>14.7</v>
      </c>
      <c r="P483" t="s">
        <v>33</v>
      </c>
    </row>
    <row r="484" spans="1:16">
      <c r="A484" t="s">
        <v>2094</v>
      </c>
      <c r="B484" t="s">
        <v>2095</v>
      </c>
      <c r="C484" t="s">
        <v>2096</v>
      </c>
      <c r="D484" t="s">
        <v>183</v>
      </c>
      <c r="E484" t="s">
        <v>54</v>
      </c>
      <c r="F484">
        <v>7000</v>
      </c>
      <c r="G484" t="s">
        <v>30</v>
      </c>
      <c r="H484" t="s">
        <v>127</v>
      </c>
      <c r="I484" t="s">
        <v>2097</v>
      </c>
      <c r="J484" s="1">
        <v>45042</v>
      </c>
      <c r="K484" s="1"/>
      <c r="M484">
        <v>0</v>
      </c>
      <c r="N484">
        <v>1</v>
      </c>
      <c r="O484">
        <v>3</v>
      </c>
      <c r="P484" t="s">
        <v>58</v>
      </c>
    </row>
    <row r="485" spans="1:16">
      <c r="A485" t="s">
        <v>2098</v>
      </c>
      <c r="B485" t="s">
        <v>2099</v>
      </c>
      <c r="C485" t="s">
        <v>2100</v>
      </c>
      <c r="D485" t="s">
        <v>183</v>
      </c>
      <c r="E485" t="s">
        <v>177</v>
      </c>
      <c r="F485">
        <v>5503</v>
      </c>
      <c r="G485" t="s">
        <v>22</v>
      </c>
      <c r="H485" t="s">
        <v>23</v>
      </c>
      <c r="I485" t="s">
        <v>2102</v>
      </c>
      <c r="J485" s="1">
        <v>44795</v>
      </c>
      <c r="K485" s="1"/>
      <c r="M485">
        <v>0</v>
      </c>
      <c r="N485">
        <v>1</v>
      </c>
      <c r="P485" t="s">
        <v>100</v>
      </c>
    </row>
    <row r="486" spans="1:16">
      <c r="A486" t="s">
        <v>2103</v>
      </c>
      <c r="B486" t="s">
        <v>1747</v>
      </c>
      <c r="C486" t="s">
        <v>2104</v>
      </c>
      <c r="D486" t="s">
        <v>53</v>
      </c>
      <c r="E486" t="s">
        <v>177</v>
      </c>
      <c r="F486">
        <v>16000</v>
      </c>
      <c r="G486" t="s">
        <v>161</v>
      </c>
      <c r="H486" t="s">
        <v>62</v>
      </c>
      <c r="I486" t="s">
        <v>2105</v>
      </c>
      <c r="J486" s="1">
        <v>45367</v>
      </c>
      <c r="K486" s="1"/>
      <c r="M486">
        <v>0</v>
      </c>
      <c r="N486">
        <v>1</v>
      </c>
      <c r="O486">
        <v>27.8</v>
      </c>
      <c r="P486" t="s">
        <v>42</v>
      </c>
    </row>
    <row r="487" spans="1:16">
      <c r="A487" t="s">
        <v>2106</v>
      </c>
      <c r="B487" t="s">
        <v>730</v>
      </c>
      <c r="C487" t="s">
        <v>1371</v>
      </c>
      <c r="D487" t="s">
        <v>183</v>
      </c>
      <c r="E487" t="s">
        <v>91</v>
      </c>
      <c r="F487">
        <v>7575</v>
      </c>
      <c r="G487" t="s">
        <v>22</v>
      </c>
      <c r="H487" t="s">
        <v>145</v>
      </c>
      <c r="I487" t="s">
        <v>496</v>
      </c>
      <c r="J487" s="1">
        <v>44994</v>
      </c>
      <c r="K487" s="1">
        <v>44982</v>
      </c>
      <c r="L487">
        <v>80</v>
      </c>
      <c r="M487">
        <v>0</v>
      </c>
      <c r="N487">
        <v>1</v>
      </c>
      <c r="O487">
        <v>0.4</v>
      </c>
      <c r="P487" t="s">
        <v>58</v>
      </c>
    </row>
    <row r="488" spans="1:16">
      <c r="A488" t="s">
        <v>2108</v>
      </c>
      <c r="B488" t="s">
        <v>2109</v>
      </c>
      <c r="C488" t="s">
        <v>2110</v>
      </c>
      <c r="D488" t="s">
        <v>19</v>
      </c>
      <c r="E488" t="s">
        <v>28</v>
      </c>
      <c r="F488">
        <v>3729</v>
      </c>
      <c r="G488" t="s">
        <v>47</v>
      </c>
      <c r="H488" t="s">
        <v>501</v>
      </c>
      <c r="I488" t="s">
        <v>2112</v>
      </c>
      <c r="J488" s="1">
        <v>45340</v>
      </c>
      <c r="K488" s="1"/>
      <c r="M488">
        <v>0</v>
      </c>
      <c r="N488">
        <v>1</v>
      </c>
      <c r="O488">
        <v>25.8</v>
      </c>
      <c r="P488" t="s">
        <v>58</v>
      </c>
    </row>
    <row r="489" spans="1:16">
      <c r="A489" t="s">
        <v>2113</v>
      </c>
      <c r="B489" t="s">
        <v>2114</v>
      </c>
      <c r="C489" t="s">
        <v>18</v>
      </c>
      <c r="D489" t="s">
        <v>53</v>
      </c>
      <c r="E489" t="s">
        <v>20</v>
      </c>
      <c r="F489">
        <v>37813</v>
      </c>
      <c r="G489" t="s">
        <v>22</v>
      </c>
      <c r="H489" t="s">
        <v>237</v>
      </c>
      <c r="I489" t="s">
        <v>1419</v>
      </c>
      <c r="J489" s="1">
        <v>44795</v>
      </c>
      <c r="K489" s="1"/>
      <c r="M489">
        <v>0</v>
      </c>
      <c r="N489">
        <v>1</v>
      </c>
      <c r="O489">
        <v>9.4</v>
      </c>
      <c r="P489" t="s">
        <v>33</v>
      </c>
    </row>
    <row r="490" spans="1:16">
      <c r="A490" t="s">
        <v>2116</v>
      </c>
      <c r="B490" t="s">
        <v>2117</v>
      </c>
      <c r="C490" t="s">
        <v>18</v>
      </c>
      <c r="D490" t="s">
        <v>66</v>
      </c>
      <c r="E490" t="s">
        <v>45</v>
      </c>
      <c r="F490">
        <v>7160</v>
      </c>
      <c r="G490" t="s">
        <v>161</v>
      </c>
      <c r="H490" t="s">
        <v>73</v>
      </c>
      <c r="I490" t="s">
        <v>2119</v>
      </c>
      <c r="J490" s="1">
        <v>45343</v>
      </c>
      <c r="K490" s="1"/>
      <c r="M490">
        <v>0</v>
      </c>
      <c r="N490">
        <v>1</v>
      </c>
      <c r="O490">
        <v>6.9</v>
      </c>
      <c r="P490" t="s">
        <v>33</v>
      </c>
    </row>
    <row r="491" spans="1:16">
      <c r="A491" t="s">
        <v>2120</v>
      </c>
      <c r="B491" t="s">
        <v>2121</v>
      </c>
      <c r="C491" t="s">
        <v>149</v>
      </c>
      <c r="D491" t="s">
        <v>53</v>
      </c>
      <c r="E491" t="s">
        <v>54</v>
      </c>
      <c r="F491">
        <v>25847</v>
      </c>
      <c r="G491" t="s">
        <v>56</v>
      </c>
      <c r="H491" t="s">
        <v>93</v>
      </c>
      <c r="I491" t="s">
        <v>1373</v>
      </c>
      <c r="J491" s="1">
        <v>45093</v>
      </c>
      <c r="K491" s="1"/>
      <c r="M491">
        <v>0</v>
      </c>
      <c r="N491">
        <v>1</v>
      </c>
      <c r="O491">
        <v>26.5</v>
      </c>
      <c r="P491" t="s">
        <v>100</v>
      </c>
    </row>
    <row r="492" spans="1:16">
      <c r="A492" t="s">
        <v>2123</v>
      </c>
      <c r="B492" t="s">
        <v>2124</v>
      </c>
      <c r="C492" t="s">
        <v>918</v>
      </c>
      <c r="D492" t="s">
        <v>183</v>
      </c>
      <c r="E492" t="s">
        <v>177</v>
      </c>
      <c r="F492">
        <v>3906</v>
      </c>
      <c r="G492" t="s">
        <v>56</v>
      </c>
      <c r="H492" t="s">
        <v>68</v>
      </c>
      <c r="I492" t="s">
        <v>2126</v>
      </c>
      <c r="J492" s="1">
        <v>44758</v>
      </c>
      <c r="K492" s="1"/>
      <c r="M492">
        <v>0</v>
      </c>
      <c r="N492">
        <v>1</v>
      </c>
      <c r="O492">
        <v>1</v>
      </c>
      <c r="P492" t="s">
        <v>25</v>
      </c>
    </row>
    <row r="493" spans="1:16">
      <c r="A493" t="s">
        <v>2127</v>
      </c>
      <c r="B493" t="s">
        <v>1302</v>
      </c>
      <c r="C493" t="s">
        <v>2128</v>
      </c>
      <c r="D493" t="s">
        <v>19</v>
      </c>
      <c r="E493" t="s">
        <v>91</v>
      </c>
      <c r="F493">
        <v>2000</v>
      </c>
      <c r="G493" t="s">
        <v>79</v>
      </c>
      <c r="H493" t="s">
        <v>1508</v>
      </c>
      <c r="I493" t="s">
        <v>2129</v>
      </c>
      <c r="J493" s="1">
        <v>44964</v>
      </c>
      <c r="K493" s="1">
        <v>44993</v>
      </c>
      <c r="L493">
        <v>120</v>
      </c>
      <c r="M493">
        <v>1</v>
      </c>
      <c r="N493">
        <v>1</v>
      </c>
      <c r="O493">
        <v>20.8</v>
      </c>
      <c r="P493" t="s">
        <v>33</v>
      </c>
    </row>
    <row r="494" spans="1:16">
      <c r="A494" t="s">
        <v>2130</v>
      </c>
      <c r="B494" t="s">
        <v>1633</v>
      </c>
      <c r="C494" t="s">
        <v>2104</v>
      </c>
      <c r="D494" t="s">
        <v>19</v>
      </c>
      <c r="E494" t="s">
        <v>115</v>
      </c>
      <c r="F494">
        <v>8789</v>
      </c>
      <c r="G494" t="s">
        <v>172</v>
      </c>
      <c r="H494" t="s">
        <v>258</v>
      </c>
      <c r="I494" t="s">
        <v>2132</v>
      </c>
      <c r="J494" s="1">
        <v>45341</v>
      </c>
      <c r="K494" s="1">
        <v>45368</v>
      </c>
      <c r="L494">
        <v>99</v>
      </c>
      <c r="M494">
        <v>0</v>
      </c>
      <c r="N494">
        <v>1</v>
      </c>
      <c r="O494">
        <v>21.4</v>
      </c>
      <c r="P494" t="s">
        <v>100</v>
      </c>
    </row>
    <row r="495" spans="1:16">
      <c r="A495" t="s">
        <v>2133</v>
      </c>
      <c r="B495" t="s">
        <v>2134</v>
      </c>
      <c r="C495" t="s">
        <v>18</v>
      </c>
      <c r="D495" t="s">
        <v>19</v>
      </c>
      <c r="E495" t="s">
        <v>54</v>
      </c>
      <c r="F495">
        <v>4831</v>
      </c>
      <c r="G495" t="s">
        <v>47</v>
      </c>
      <c r="H495" t="s">
        <v>232</v>
      </c>
      <c r="I495" t="s">
        <v>908</v>
      </c>
      <c r="J495" s="1">
        <v>45511</v>
      </c>
      <c r="K495" s="1"/>
      <c r="M495">
        <v>0</v>
      </c>
      <c r="N495">
        <v>1</v>
      </c>
      <c r="O495">
        <v>4.5999999999999996</v>
      </c>
      <c r="P495" t="s">
        <v>42</v>
      </c>
    </row>
    <row r="496" spans="1:16">
      <c r="A496" t="s">
        <v>2136</v>
      </c>
      <c r="B496" t="s">
        <v>2137</v>
      </c>
      <c r="C496" t="s">
        <v>246</v>
      </c>
      <c r="D496" t="s">
        <v>53</v>
      </c>
      <c r="E496" t="s">
        <v>91</v>
      </c>
      <c r="F496">
        <v>18718</v>
      </c>
      <c r="G496" t="s">
        <v>22</v>
      </c>
      <c r="H496" t="s">
        <v>117</v>
      </c>
      <c r="I496" t="s">
        <v>2139</v>
      </c>
      <c r="J496" s="1">
        <v>45462</v>
      </c>
      <c r="K496" s="1">
        <v>45485</v>
      </c>
      <c r="L496">
        <v>38</v>
      </c>
      <c r="M496">
        <v>1</v>
      </c>
      <c r="N496">
        <v>3</v>
      </c>
      <c r="O496">
        <v>5.4</v>
      </c>
      <c r="P496" t="s">
        <v>100</v>
      </c>
    </row>
    <row r="497" spans="1:16">
      <c r="A497" t="s">
        <v>2140</v>
      </c>
      <c r="B497" t="s">
        <v>1957</v>
      </c>
      <c r="C497" t="s">
        <v>1634</v>
      </c>
      <c r="D497" t="s">
        <v>183</v>
      </c>
      <c r="E497" t="s">
        <v>20</v>
      </c>
      <c r="F497">
        <v>2687</v>
      </c>
      <c r="G497" t="s">
        <v>47</v>
      </c>
      <c r="H497" t="s">
        <v>258</v>
      </c>
      <c r="I497" t="s">
        <v>2142</v>
      </c>
      <c r="J497" s="1">
        <v>45452</v>
      </c>
      <c r="K497" s="1"/>
      <c r="M497">
        <v>0</v>
      </c>
      <c r="N497">
        <v>1</v>
      </c>
      <c r="P497" t="s">
        <v>42</v>
      </c>
    </row>
    <row r="498" spans="1:16">
      <c r="A498" t="s">
        <v>2143</v>
      </c>
      <c r="B498" t="s">
        <v>1399</v>
      </c>
      <c r="C498" t="s">
        <v>18</v>
      </c>
      <c r="D498" t="s">
        <v>53</v>
      </c>
      <c r="E498" t="s">
        <v>20</v>
      </c>
      <c r="F498">
        <v>11069</v>
      </c>
      <c r="G498" t="s">
        <v>47</v>
      </c>
      <c r="H498" t="s">
        <v>80</v>
      </c>
      <c r="I498" t="s">
        <v>2145</v>
      </c>
      <c r="J498" s="1">
        <v>45101</v>
      </c>
      <c r="K498" s="1"/>
      <c r="M498">
        <v>0</v>
      </c>
      <c r="N498">
        <v>1</v>
      </c>
      <c r="O498">
        <v>13.5</v>
      </c>
      <c r="P498" t="s">
        <v>100</v>
      </c>
    </row>
    <row r="499" spans="1:16">
      <c r="A499" t="s">
        <v>2146</v>
      </c>
      <c r="B499" t="s">
        <v>2147</v>
      </c>
      <c r="C499" t="s">
        <v>18</v>
      </c>
      <c r="D499" t="s">
        <v>37</v>
      </c>
      <c r="E499" t="s">
        <v>45</v>
      </c>
      <c r="F499">
        <v>153455</v>
      </c>
      <c r="G499" t="s">
        <v>161</v>
      </c>
      <c r="H499" t="s">
        <v>2149</v>
      </c>
      <c r="I499" t="s">
        <v>663</v>
      </c>
      <c r="J499" s="1">
        <v>45391</v>
      </c>
      <c r="K499" s="1"/>
      <c r="M499">
        <v>0</v>
      </c>
      <c r="N499">
        <v>1</v>
      </c>
      <c r="O499">
        <v>14</v>
      </c>
      <c r="P499" t="s">
        <v>42</v>
      </c>
    </row>
    <row r="500" spans="1:16">
      <c r="A500" t="s">
        <v>2150</v>
      </c>
      <c r="B500" t="s">
        <v>354</v>
      </c>
      <c r="C500" t="s">
        <v>848</v>
      </c>
      <c r="D500" t="s">
        <v>19</v>
      </c>
      <c r="E500" t="s">
        <v>28</v>
      </c>
      <c r="F500">
        <v>6855</v>
      </c>
      <c r="G500" t="s">
        <v>30</v>
      </c>
      <c r="H500" t="s">
        <v>731</v>
      </c>
      <c r="I500" t="s">
        <v>2152</v>
      </c>
      <c r="J500" s="1">
        <v>44880</v>
      </c>
      <c r="K500" s="1"/>
      <c r="M500">
        <v>0</v>
      </c>
      <c r="N500">
        <v>1</v>
      </c>
      <c r="O500">
        <v>22.1</v>
      </c>
      <c r="P500" t="s">
        <v>58</v>
      </c>
    </row>
    <row r="501" spans="1:16">
      <c r="A501" t="s">
        <v>2153</v>
      </c>
      <c r="B501" t="s">
        <v>2154</v>
      </c>
      <c r="C501" t="s">
        <v>1017</v>
      </c>
      <c r="D501" t="s">
        <v>19</v>
      </c>
      <c r="E501" t="s">
        <v>115</v>
      </c>
      <c r="F501">
        <v>8000</v>
      </c>
      <c r="G501" t="s">
        <v>56</v>
      </c>
      <c r="H501" t="s">
        <v>98</v>
      </c>
      <c r="I501" t="s">
        <v>2155</v>
      </c>
      <c r="J501" s="1">
        <v>45787</v>
      </c>
      <c r="K501" s="1">
        <v>45811</v>
      </c>
      <c r="L501">
        <v>184</v>
      </c>
      <c r="M501">
        <v>0</v>
      </c>
      <c r="N501">
        <v>1</v>
      </c>
      <c r="O501">
        <v>8.9</v>
      </c>
      <c r="P501" t="s">
        <v>42</v>
      </c>
    </row>
    <row r="502" spans="1:16">
      <c r="A502" t="s">
        <v>2156</v>
      </c>
      <c r="B502" t="s">
        <v>1874</v>
      </c>
      <c r="C502" t="s">
        <v>2104</v>
      </c>
      <c r="D502" t="s">
        <v>37</v>
      </c>
      <c r="E502" t="s">
        <v>54</v>
      </c>
      <c r="F502">
        <v>111658</v>
      </c>
      <c r="G502" t="s">
        <v>79</v>
      </c>
      <c r="H502" t="s">
        <v>384</v>
      </c>
      <c r="I502" t="s">
        <v>603</v>
      </c>
      <c r="J502" s="1">
        <v>45573</v>
      </c>
      <c r="K502" s="1"/>
      <c r="M502">
        <v>0</v>
      </c>
      <c r="N502">
        <v>1</v>
      </c>
      <c r="O502">
        <v>2.4</v>
      </c>
      <c r="P502" t="s">
        <v>58</v>
      </c>
    </row>
    <row r="503" spans="1:16">
      <c r="A503" t="s">
        <v>2158</v>
      </c>
      <c r="B503" t="s">
        <v>2159</v>
      </c>
      <c r="C503" t="s">
        <v>499</v>
      </c>
      <c r="D503" t="s">
        <v>37</v>
      </c>
      <c r="E503" t="s">
        <v>28</v>
      </c>
      <c r="F503">
        <v>89822</v>
      </c>
      <c r="G503" t="s">
        <v>161</v>
      </c>
      <c r="H503" t="s">
        <v>117</v>
      </c>
      <c r="I503" t="s">
        <v>2161</v>
      </c>
      <c r="J503" s="1"/>
      <c r="K503" s="1"/>
      <c r="M503">
        <v>0</v>
      </c>
      <c r="N503">
        <v>1</v>
      </c>
      <c r="O503">
        <v>21.9</v>
      </c>
      <c r="P503" t="s">
        <v>58</v>
      </c>
    </row>
    <row r="504" spans="1:16">
      <c r="A504" t="s">
        <v>2162</v>
      </c>
      <c r="B504" t="s">
        <v>2163</v>
      </c>
      <c r="C504" t="s">
        <v>1810</v>
      </c>
      <c r="D504" t="s">
        <v>37</v>
      </c>
      <c r="E504" t="s">
        <v>28</v>
      </c>
      <c r="F504">
        <v>166189</v>
      </c>
      <c r="G504" t="s">
        <v>161</v>
      </c>
      <c r="H504" t="s">
        <v>139</v>
      </c>
      <c r="I504" t="s">
        <v>2165</v>
      </c>
      <c r="J504" s="1"/>
      <c r="K504" s="1"/>
      <c r="M504">
        <v>0</v>
      </c>
      <c r="N504">
        <v>1</v>
      </c>
      <c r="O504">
        <v>7</v>
      </c>
      <c r="P504" t="s">
        <v>58</v>
      </c>
    </row>
    <row r="505" spans="1:16">
      <c r="A505" t="s">
        <v>2166</v>
      </c>
      <c r="B505" t="s">
        <v>2167</v>
      </c>
      <c r="C505" t="s">
        <v>18</v>
      </c>
      <c r="D505" t="s">
        <v>183</v>
      </c>
      <c r="E505" t="s">
        <v>45</v>
      </c>
      <c r="F505">
        <v>5551</v>
      </c>
      <c r="G505" t="s">
        <v>79</v>
      </c>
      <c r="H505" t="s">
        <v>361</v>
      </c>
      <c r="I505" t="s">
        <v>2169</v>
      </c>
      <c r="J505" s="1">
        <v>44966</v>
      </c>
      <c r="K505" s="1"/>
      <c r="M505">
        <v>0</v>
      </c>
      <c r="N505">
        <v>1</v>
      </c>
      <c r="O505">
        <v>10.199999999999999</v>
      </c>
      <c r="P505" t="s">
        <v>25</v>
      </c>
    </row>
    <row r="506" spans="1:16">
      <c r="A506" t="s">
        <v>2170</v>
      </c>
      <c r="B506" t="s">
        <v>2171</v>
      </c>
      <c r="C506" t="s">
        <v>18</v>
      </c>
      <c r="D506" t="s">
        <v>66</v>
      </c>
      <c r="E506" t="s">
        <v>115</v>
      </c>
      <c r="F506">
        <v>11790</v>
      </c>
      <c r="G506" t="s">
        <v>151</v>
      </c>
      <c r="H506" t="s">
        <v>117</v>
      </c>
      <c r="I506" t="s">
        <v>2173</v>
      </c>
      <c r="J506" s="1">
        <v>45725</v>
      </c>
      <c r="K506" s="1">
        <v>45631</v>
      </c>
      <c r="L506">
        <v>54</v>
      </c>
      <c r="M506">
        <v>0</v>
      </c>
      <c r="N506">
        <v>1</v>
      </c>
      <c r="P506" t="s">
        <v>25</v>
      </c>
    </row>
    <row r="507" spans="1:16">
      <c r="A507" t="s">
        <v>2174</v>
      </c>
      <c r="B507" t="s">
        <v>2175</v>
      </c>
      <c r="C507" t="s">
        <v>2176</v>
      </c>
      <c r="D507" t="s">
        <v>19</v>
      </c>
      <c r="E507" t="s">
        <v>45</v>
      </c>
      <c r="F507">
        <v>9482</v>
      </c>
      <c r="G507" t="s">
        <v>22</v>
      </c>
      <c r="H507" t="s">
        <v>86</v>
      </c>
      <c r="I507" t="s">
        <v>128</v>
      </c>
      <c r="J507" s="1">
        <v>45110</v>
      </c>
      <c r="K507" s="1"/>
      <c r="M507">
        <v>0</v>
      </c>
      <c r="N507">
        <v>1</v>
      </c>
      <c r="O507">
        <v>34.700000000000003</v>
      </c>
      <c r="P507" t="s">
        <v>25</v>
      </c>
    </row>
    <row r="508" spans="1:16">
      <c r="A508" t="s">
        <v>2178</v>
      </c>
      <c r="B508" t="s">
        <v>1503</v>
      </c>
      <c r="C508" t="s">
        <v>18</v>
      </c>
      <c r="D508" t="s">
        <v>53</v>
      </c>
      <c r="E508" t="s">
        <v>28</v>
      </c>
      <c r="F508">
        <v>15178</v>
      </c>
      <c r="G508" t="s">
        <v>47</v>
      </c>
      <c r="H508" t="s">
        <v>73</v>
      </c>
      <c r="I508" t="s">
        <v>2180</v>
      </c>
      <c r="J508" s="1">
        <v>44981</v>
      </c>
      <c r="K508" s="1"/>
      <c r="M508">
        <v>0</v>
      </c>
      <c r="N508">
        <v>1</v>
      </c>
      <c r="O508">
        <v>1.9</v>
      </c>
      <c r="P508" t="s">
        <v>33</v>
      </c>
    </row>
    <row r="509" spans="1:16">
      <c r="A509" t="s">
        <v>2181</v>
      </c>
      <c r="B509" t="s">
        <v>2182</v>
      </c>
      <c r="C509" t="s">
        <v>2183</v>
      </c>
      <c r="D509" t="s">
        <v>19</v>
      </c>
      <c r="E509" t="s">
        <v>54</v>
      </c>
      <c r="F509">
        <v>1862</v>
      </c>
      <c r="G509" t="s">
        <v>47</v>
      </c>
      <c r="H509" t="s">
        <v>23</v>
      </c>
      <c r="I509" t="s">
        <v>2185</v>
      </c>
      <c r="J509" s="1">
        <v>45457</v>
      </c>
      <c r="K509" s="1"/>
      <c r="M509">
        <v>0</v>
      </c>
      <c r="N509">
        <v>1</v>
      </c>
      <c r="P509" t="s">
        <v>33</v>
      </c>
    </row>
    <row r="510" spans="1:16">
      <c r="A510" t="s">
        <v>2186</v>
      </c>
      <c r="B510" t="s">
        <v>744</v>
      </c>
      <c r="C510" t="s">
        <v>18</v>
      </c>
      <c r="D510" t="s">
        <v>19</v>
      </c>
      <c r="E510" t="s">
        <v>54</v>
      </c>
      <c r="F510">
        <v>3027</v>
      </c>
      <c r="G510" t="s">
        <v>39</v>
      </c>
      <c r="H510" t="s">
        <v>237</v>
      </c>
      <c r="I510" t="s">
        <v>2188</v>
      </c>
      <c r="J510" s="1">
        <v>45079</v>
      </c>
      <c r="K510" s="1"/>
      <c r="M510">
        <v>0</v>
      </c>
      <c r="N510">
        <v>1</v>
      </c>
      <c r="O510">
        <v>27</v>
      </c>
      <c r="P510" t="s">
        <v>100</v>
      </c>
    </row>
    <row r="511" spans="1:16">
      <c r="A511" t="s">
        <v>2189</v>
      </c>
      <c r="B511" t="s">
        <v>2190</v>
      </c>
      <c r="C511" t="s">
        <v>18</v>
      </c>
      <c r="D511" t="s">
        <v>183</v>
      </c>
      <c r="E511" t="s">
        <v>45</v>
      </c>
      <c r="F511">
        <v>6033</v>
      </c>
      <c r="G511" t="s">
        <v>30</v>
      </c>
      <c r="H511" t="s">
        <v>133</v>
      </c>
      <c r="I511" t="s">
        <v>1401</v>
      </c>
      <c r="J511" s="1">
        <v>45191</v>
      </c>
      <c r="K511" s="1"/>
      <c r="M511">
        <v>0</v>
      </c>
      <c r="N511">
        <v>1</v>
      </c>
      <c r="O511">
        <v>34.200000000000003</v>
      </c>
      <c r="P511" t="s">
        <v>100</v>
      </c>
    </row>
    <row r="512" spans="1:16">
      <c r="A512" t="s">
        <v>2192</v>
      </c>
      <c r="B512" t="s">
        <v>2193</v>
      </c>
      <c r="C512" t="s">
        <v>2007</v>
      </c>
      <c r="D512" t="s">
        <v>19</v>
      </c>
      <c r="E512" t="s">
        <v>177</v>
      </c>
      <c r="F512">
        <v>8235</v>
      </c>
      <c r="G512" t="s">
        <v>47</v>
      </c>
      <c r="H512" t="s">
        <v>705</v>
      </c>
      <c r="I512" t="s">
        <v>2195</v>
      </c>
      <c r="J512" s="1"/>
      <c r="K512" s="1"/>
      <c r="M512">
        <v>0</v>
      </c>
      <c r="N512">
        <v>1</v>
      </c>
      <c r="O512">
        <v>5.3</v>
      </c>
      <c r="P512" t="s">
        <v>58</v>
      </c>
    </row>
    <row r="513" spans="1:16">
      <c r="A513" t="s">
        <v>2196</v>
      </c>
      <c r="B513" t="s">
        <v>2197</v>
      </c>
      <c r="C513" t="s">
        <v>18</v>
      </c>
      <c r="D513" t="s">
        <v>66</v>
      </c>
      <c r="E513" t="s">
        <v>91</v>
      </c>
      <c r="F513">
        <v>22585</v>
      </c>
      <c r="G513" t="s">
        <v>39</v>
      </c>
      <c r="H513" t="s">
        <v>48</v>
      </c>
      <c r="I513" t="s">
        <v>1284</v>
      </c>
      <c r="J513" s="1">
        <v>45635</v>
      </c>
      <c r="K513" s="1">
        <v>45543</v>
      </c>
      <c r="L513">
        <v>51</v>
      </c>
      <c r="M513">
        <v>0</v>
      </c>
      <c r="N513">
        <v>1</v>
      </c>
      <c r="O513">
        <v>28.5</v>
      </c>
      <c r="P513" t="s">
        <v>25</v>
      </c>
    </row>
    <row r="514" spans="1:16">
      <c r="A514" t="s">
        <v>2199</v>
      </c>
      <c r="B514" t="s">
        <v>2200</v>
      </c>
      <c r="C514" t="s">
        <v>18</v>
      </c>
      <c r="D514" t="s">
        <v>66</v>
      </c>
      <c r="E514" t="s">
        <v>177</v>
      </c>
      <c r="F514">
        <v>4893</v>
      </c>
      <c r="G514" t="s">
        <v>79</v>
      </c>
      <c r="H514" t="s">
        <v>133</v>
      </c>
      <c r="I514" t="s">
        <v>2202</v>
      </c>
      <c r="J514" s="1">
        <v>45236</v>
      </c>
      <c r="K514" s="1"/>
      <c r="M514">
        <v>0</v>
      </c>
      <c r="N514">
        <v>1</v>
      </c>
      <c r="O514">
        <v>3.3</v>
      </c>
      <c r="P514" t="s">
        <v>100</v>
      </c>
    </row>
    <row r="515" spans="1:16">
      <c r="A515" t="s">
        <v>2203</v>
      </c>
      <c r="B515" t="s">
        <v>2204</v>
      </c>
      <c r="C515" t="s">
        <v>2205</v>
      </c>
      <c r="D515" t="s">
        <v>19</v>
      </c>
      <c r="E515" t="s">
        <v>115</v>
      </c>
      <c r="F515">
        <v>5000</v>
      </c>
      <c r="G515" t="s">
        <v>161</v>
      </c>
      <c r="H515" t="s">
        <v>258</v>
      </c>
      <c r="I515" t="s">
        <v>2207</v>
      </c>
      <c r="J515" s="1">
        <v>44814</v>
      </c>
      <c r="K515" s="1">
        <v>44934</v>
      </c>
      <c r="L515">
        <v>135</v>
      </c>
      <c r="M515">
        <v>0</v>
      </c>
      <c r="N515">
        <v>1</v>
      </c>
      <c r="O515">
        <v>1.3</v>
      </c>
      <c r="P515" t="s">
        <v>25</v>
      </c>
    </row>
    <row r="516" spans="1:16">
      <c r="A516" t="s">
        <v>2208</v>
      </c>
      <c r="B516" t="s">
        <v>2209</v>
      </c>
      <c r="C516" t="s">
        <v>1303</v>
      </c>
      <c r="D516" t="s">
        <v>183</v>
      </c>
      <c r="E516" t="s">
        <v>45</v>
      </c>
      <c r="F516">
        <v>3654</v>
      </c>
      <c r="G516" t="s">
        <v>172</v>
      </c>
      <c r="H516" t="s">
        <v>2211</v>
      </c>
      <c r="I516" t="s">
        <v>2212</v>
      </c>
      <c r="J516" s="1">
        <v>45072</v>
      </c>
      <c r="K516" s="1"/>
      <c r="M516">
        <v>0</v>
      </c>
      <c r="N516">
        <v>1</v>
      </c>
      <c r="O516">
        <v>13.6</v>
      </c>
      <c r="P516" t="s">
        <v>33</v>
      </c>
    </row>
    <row r="517" spans="1:16">
      <c r="A517" t="s">
        <v>2213</v>
      </c>
      <c r="B517" t="s">
        <v>910</v>
      </c>
      <c r="C517" t="s">
        <v>2214</v>
      </c>
      <c r="D517" t="s">
        <v>183</v>
      </c>
      <c r="E517" t="s">
        <v>20</v>
      </c>
      <c r="F517">
        <v>12694</v>
      </c>
      <c r="G517" t="s">
        <v>151</v>
      </c>
      <c r="H517" t="s">
        <v>2211</v>
      </c>
      <c r="I517" t="s">
        <v>1952</v>
      </c>
      <c r="J517" s="1">
        <v>45083</v>
      </c>
      <c r="K517" s="1"/>
      <c r="M517">
        <v>0</v>
      </c>
      <c r="N517">
        <v>1</v>
      </c>
      <c r="O517">
        <v>22</v>
      </c>
      <c r="P517" t="s">
        <v>100</v>
      </c>
    </row>
    <row r="518" spans="1:16">
      <c r="A518" t="s">
        <v>2216</v>
      </c>
      <c r="B518" t="s">
        <v>2217</v>
      </c>
      <c r="C518" t="s">
        <v>597</v>
      </c>
      <c r="D518" t="s">
        <v>66</v>
      </c>
      <c r="E518" t="s">
        <v>45</v>
      </c>
      <c r="F518">
        <v>20243</v>
      </c>
      <c r="G518" t="s">
        <v>56</v>
      </c>
      <c r="H518" t="s">
        <v>237</v>
      </c>
      <c r="I518" t="s">
        <v>2219</v>
      </c>
      <c r="J518" s="1">
        <v>45033</v>
      </c>
      <c r="K518" s="1"/>
      <c r="M518">
        <v>0</v>
      </c>
      <c r="N518">
        <v>1</v>
      </c>
      <c r="P518" t="s">
        <v>42</v>
      </c>
    </row>
    <row r="519" spans="1:16">
      <c r="A519" t="s">
        <v>2220</v>
      </c>
      <c r="B519" t="s">
        <v>2221</v>
      </c>
      <c r="C519" t="s">
        <v>18</v>
      </c>
      <c r="D519" t="s">
        <v>66</v>
      </c>
      <c r="E519" t="s">
        <v>45</v>
      </c>
      <c r="F519">
        <v>24000</v>
      </c>
      <c r="G519" t="s">
        <v>47</v>
      </c>
      <c r="H519" t="s">
        <v>1435</v>
      </c>
      <c r="I519" t="s">
        <v>626</v>
      </c>
      <c r="J519" s="1">
        <v>44795</v>
      </c>
      <c r="K519" s="1"/>
      <c r="M519">
        <v>0</v>
      </c>
      <c r="N519">
        <v>1</v>
      </c>
      <c r="P519" t="s">
        <v>58</v>
      </c>
    </row>
    <row r="520" spans="1:16">
      <c r="A520" t="s">
        <v>2223</v>
      </c>
      <c r="B520" t="s">
        <v>2224</v>
      </c>
      <c r="C520" t="s">
        <v>18</v>
      </c>
      <c r="D520" t="s">
        <v>19</v>
      </c>
      <c r="E520" t="s">
        <v>45</v>
      </c>
      <c r="F520">
        <v>8000</v>
      </c>
      <c r="G520" t="s">
        <v>47</v>
      </c>
      <c r="H520" t="s">
        <v>86</v>
      </c>
      <c r="I520" t="s">
        <v>2225</v>
      </c>
      <c r="J520" s="1">
        <v>45484</v>
      </c>
      <c r="K520" s="1"/>
      <c r="M520">
        <v>0</v>
      </c>
      <c r="N520">
        <v>1</v>
      </c>
      <c r="O520">
        <v>17.8</v>
      </c>
      <c r="P520" t="s">
        <v>33</v>
      </c>
    </row>
    <row r="521" spans="1:16">
      <c r="A521" t="s">
        <v>2226</v>
      </c>
      <c r="B521" t="s">
        <v>2227</v>
      </c>
      <c r="C521" t="s">
        <v>1946</v>
      </c>
      <c r="D521" t="s">
        <v>19</v>
      </c>
      <c r="E521" t="s">
        <v>115</v>
      </c>
      <c r="F521">
        <v>4933</v>
      </c>
      <c r="G521" t="s">
        <v>47</v>
      </c>
      <c r="H521" t="s">
        <v>778</v>
      </c>
      <c r="I521" t="s">
        <v>2229</v>
      </c>
      <c r="J521" s="1">
        <v>44780</v>
      </c>
      <c r="K521" s="1">
        <v>44809</v>
      </c>
      <c r="L521">
        <v>100</v>
      </c>
      <c r="M521">
        <v>0</v>
      </c>
      <c r="N521">
        <v>1</v>
      </c>
      <c r="O521">
        <v>20.100000000000001</v>
      </c>
      <c r="P521" t="s">
        <v>58</v>
      </c>
    </row>
    <row r="522" spans="1:16">
      <c r="A522" t="s">
        <v>2230</v>
      </c>
      <c r="B522" t="s">
        <v>2231</v>
      </c>
      <c r="C522" t="s">
        <v>324</v>
      </c>
      <c r="D522" t="s">
        <v>19</v>
      </c>
      <c r="E522" t="s">
        <v>115</v>
      </c>
      <c r="F522">
        <v>9539</v>
      </c>
      <c r="G522" t="s">
        <v>22</v>
      </c>
      <c r="H522" t="s">
        <v>23</v>
      </c>
      <c r="I522" t="s">
        <v>2233</v>
      </c>
      <c r="J522" s="1">
        <v>44689</v>
      </c>
      <c r="K522" s="1">
        <v>44711</v>
      </c>
      <c r="L522">
        <v>43</v>
      </c>
      <c r="M522">
        <v>0</v>
      </c>
      <c r="N522">
        <v>1</v>
      </c>
      <c r="O522">
        <v>9.4</v>
      </c>
      <c r="P522" t="s">
        <v>100</v>
      </c>
    </row>
    <row r="523" spans="1:16">
      <c r="A523" t="s">
        <v>2234</v>
      </c>
      <c r="B523" t="s">
        <v>329</v>
      </c>
      <c r="C523" t="s">
        <v>2235</v>
      </c>
      <c r="D523" t="s">
        <v>53</v>
      </c>
      <c r="E523" t="s">
        <v>177</v>
      </c>
      <c r="F523">
        <v>23963</v>
      </c>
      <c r="G523" t="s">
        <v>172</v>
      </c>
      <c r="H523" t="s">
        <v>86</v>
      </c>
      <c r="I523" t="s">
        <v>2237</v>
      </c>
      <c r="J523" s="1">
        <v>45423</v>
      </c>
      <c r="K523" s="1"/>
      <c r="M523">
        <v>0</v>
      </c>
      <c r="N523">
        <v>1</v>
      </c>
      <c r="O523">
        <v>16.8</v>
      </c>
      <c r="P523" t="s">
        <v>25</v>
      </c>
    </row>
    <row r="524" spans="1:16">
      <c r="A524" t="s">
        <v>2238</v>
      </c>
      <c r="B524" t="s">
        <v>2239</v>
      </c>
      <c r="C524" t="s">
        <v>18</v>
      </c>
      <c r="D524" t="s">
        <v>19</v>
      </c>
      <c r="E524" t="s">
        <v>54</v>
      </c>
      <c r="F524">
        <v>7228</v>
      </c>
      <c r="G524" t="s">
        <v>30</v>
      </c>
      <c r="H524" t="s">
        <v>237</v>
      </c>
      <c r="I524" t="s">
        <v>2241</v>
      </c>
      <c r="J524" s="1">
        <v>45524</v>
      </c>
      <c r="K524" s="1"/>
      <c r="M524">
        <v>0</v>
      </c>
      <c r="N524">
        <v>1</v>
      </c>
      <c r="O524">
        <v>29.1</v>
      </c>
      <c r="P524" t="s">
        <v>100</v>
      </c>
    </row>
    <row r="525" spans="1:16">
      <c r="A525" t="s">
        <v>2242</v>
      </c>
      <c r="B525" t="s">
        <v>2243</v>
      </c>
      <c r="C525" t="s">
        <v>2044</v>
      </c>
      <c r="D525" t="s">
        <v>53</v>
      </c>
      <c r="E525" t="s">
        <v>54</v>
      </c>
      <c r="F525">
        <v>42079</v>
      </c>
      <c r="G525" t="s">
        <v>47</v>
      </c>
      <c r="H525" t="s">
        <v>127</v>
      </c>
      <c r="I525" t="s">
        <v>2245</v>
      </c>
      <c r="J525" s="1">
        <v>45375</v>
      </c>
      <c r="K525" s="1"/>
      <c r="M525">
        <v>0</v>
      </c>
      <c r="N525">
        <v>1</v>
      </c>
      <c r="O525">
        <v>8.5</v>
      </c>
      <c r="P525" t="s">
        <v>42</v>
      </c>
    </row>
    <row r="526" spans="1:16">
      <c r="A526" t="s">
        <v>2246</v>
      </c>
      <c r="B526" t="s">
        <v>2247</v>
      </c>
      <c r="C526" t="s">
        <v>2248</v>
      </c>
      <c r="D526" t="s">
        <v>19</v>
      </c>
      <c r="E526" t="s">
        <v>177</v>
      </c>
      <c r="F526">
        <v>8906</v>
      </c>
      <c r="G526" t="s">
        <v>22</v>
      </c>
      <c r="H526" t="s">
        <v>68</v>
      </c>
      <c r="I526" t="s">
        <v>2250</v>
      </c>
      <c r="J526" s="1">
        <v>45571</v>
      </c>
      <c r="K526" s="1"/>
      <c r="M526">
        <v>0</v>
      </c>
      <c r="N526">
        <v>1</v>
      </c>
      <c r="O526">
        <v>12.8</v>
      </c>
      <c r="P526" t="s">
        <v>33</v>
      </c>
    </row>
    <row r="527" spans="1:16">
      <c r="A527" t="s">
        <v>2251</v>
      </c>
      <c r="B527" t="s">
        <v>2252</v>
      </c>
      <c r="C527" t="s">
        <v>981</v>
      </c>
      <c r="D527" t="s">
        <v>66</v>
      </c>
      <c r="E527" t="s">
        <v>177</v>
      </c>
      <c r="F527">
        <v>22663</v>
      </c>
      <c r="G527" t="s">
        <v>22</v>
      </c>
      <c r="H527" t="s">
        <v>409</v>
      </c>
      <c r="I527" t="s">
        <v>2254</v>
      </c>
      <c r="J527" s="1">
        <v>45028</v>
      </c>
      <c r="K527" s="1"/>
      <c r="M527">
        <v>0</v>
      </c>
      <c r="N527">
        <v>1</v>
      </c>
      <c r="O527">
        <v>14</v>
      </c>
      <c r="P527" t="s">
        <v>42</v>
      </c>
    </row>
    <row r="528" spans="1:16">
      <c r="A528" t="s">
        <v>2255</v>
      </c>
      <c r="B528" t="s">
        <v>1012</v>
      </c>
      <c r="C528" t="s">
        <v>2256</v>
      </c>
      <c r="D528" t="s">
        <v>37</v>
      </c>
      <c r="E528" t="s">
        <v>54</v>
      </c>
      <c r="F528">
        <v>164862</v>
      </c>
      <c r="G528" t="s">
        <v>151</v>
      </c>
      <c r="H528" t="s">
        <v>68</v>
      </c>
      <c r="I528" t="s">
        <v>2258</v>
      </c>
      <c r="J528" s="1">
        <v>45688</v>
      </c>
      <c r="K528" s="1"/>
      <c r="M528">
        <v>0</v>
      </c>
      <c r="N528">
        <v>1</v>
      </c>
      <c r="O528">
        <v>13.9</v>
      </c>
      <c r="P528" t="s">
        <v>33</v>
      </c>
    </row>
    <row r="529" spans="1:16">
      <c r="A529" t="s">
        <v>2259</v>
      </c>
      <c r="B529" t="s">
        <v>2260</v>
      </c>
      <c r="C529" t="s">
        <v>2261</v>
      </c>
      <c r="D529" t="s">
        <v>19</v>
      </c>
      <c r="E529" t="s">
        <v>54</v>
      </c>
      <c r="F529">
        <v>7783</v>
      </c>
      <c r="G529" t="s">
        <v>30</v>
      </c>
      <c r="H529" t="s">
        <v>409</v>
      </c>
      <c r="I529" t="s">
        <v>2263</v>
      </c>
      <c r="J529" s="1">
        <v>44769</v>
      </c>
      <c r="K529" s="1"/>
      <c r="M529">
        <v>0</v>
      </c>
      <c r="N529">
        <v>1</v>
      </c>
      <c r="P529" t="s">
        <v>42</v>
      </c>
    </row>
    <row r="530" spans="1:16">
      <c r="A530" t="s">
        <v>2264</v>
      </c>
      <c r="B530" t="s">
        <v>2265</v>
      </c>
      <c r="C530" t="s">
        <v>426</v>
      </c>
      <c r="D530" t="s">
        <v>183</v>
      </c>
      <c r="E530" t="s">
        <v>177</v>
      </c>
      <c r="F530">
        <v>4072</v>
      </c>
      <c r="G530" t="s">
        <v>79</v>
      </c>
      <c r="H530" t="s">
        <v>156</v>
      </c>
      <c r="I530" t="s">
        <v>205</v>
      </c>
      <c r="J530" s="1"/>
      <c r="K530" s="1"/>
      <c r="M530">
        <v>0</v>
      </c>
      <c r="N530">
        <v>1</v>
      </c>
      <c r="O530">
        <v>23.5</v>
      </c>
      <c r="P530" t="s">
        <v>33</v>
      </c>
    </row>
    <row r="531" spans="1:16">
      <c r="A531" t="s">
        <v>2267</v>
      </c>
      <c r="B531" t="s">
        <v>2268</v>
      </c>
      <c r="C531" t="s">
        <v>2269</v>
      </c>
      <c r="D531" t="s">
        <v>183</v>
      </c>
      <c r="E531" t="s">
        <v>91</v>
      </c>
      <c r="F531">
        <v>8137</v>
      </c>
      <c r="G531" t="s">
        <v>151</v>
      </c>
      <c r="H531" t="s">
        <v>117</v>
      </c>
      <c r="I531" t="s">
        <v>620</v>
      </c>
      <c r="J531" s="1">
        <v>45461</v>
      </c>
      <c r="K531" s="1">
        <v>45478</v>
      </c>
      <c r="L531">
        <v>87</v>
      </c>
      <c r="M531">
        <v>0</v>
      </c>
      <c r="N531">
        <v>1</v>
      </c>
      <c r="O531">
        <v>18.5</v>
      </c>
      <c r="P531" t="s">
        <v>33</v>
      </c>
    </row>
    <row r="532" spans="1:16">
      <c r="A532" t="s">
        <v>2271</v>
      </c>
      <c r="B532" t="s">
        <v>2272</v>
      </c>
      <c r="C532" t="s">
        <v>18</v>
      </c>
      <c r="D532" t="s">
        <v>37</v>
      </c>
      <c r="E532" t="s">
        <v>115</v>
      </c>
      <c r="F532">
        <v>139887</v>
      </c>
      <c r="G532" t="s">
        <v>39</v>
      </c>
      <c r="H532" t="s">
        <v>258</v>
      </c>
      <c r="I532" t="s">
        <v>2274</v>
      </c>
      <c r="J532" s="1">
        <v>45668</v>
      </c>
      <c r="K532" s="1">
        <v>45688</v>
      </c>
      <c r="L532">
        <v>40</v>
      </c>
      <c r="M532">
        <v>0</v>
      </c>
      <c r="N532">
        <v>1</v>
      </c>
      <c r="O532">
        <v>18.399999999999999</v>
      </c>
      <c r="P532" t="s">
        <v>42</v>
      </c>
    </row>
    <row r="533" spans="1:16">
      <c r="A533" t="s">
        <v>2275</v>
      </c>
      <c r="B533" t="s">
        <v>2276</v>
      </c>
      <c r="C533" t="s">
        <v>18</v>
      </c>
      <c r="D533" t="s">
        <v>53</v>
      </c>
      <c r="E533" t="s">
        <v>91</v>
      </c>
      <c r="F533">
        <v>32930</v>
      </c>
      <c r="G533" t="s">
        <v>30</v>
      </c>
      <c r="H533" t="s">
        <v>73</v>
      </c>
      <c r="I533" t="s">
        <v>2278</v>
      </c>
      <c r="J533" s="1">
        <v>45518</v>
      </c>
      <c r="K533" s="1">
        <v>45635</v>
      </c>
      <c r="L533">
        <v>180</v>
      </c>
      <c r="M533">
        <v>0</v>
      </c>
      <c r="N533">
        <v>1</v>
      </c>
      <c r="O533">
        <v>2.2999999999999998</v>
      </c>
      <c r="P533" t="s">
        <v>33</v>
      </c>
    </row>
    <row r="534" spans="1:16">
      <c r="A534" t="s">
        <v>2279</v>
      </c>
      <c r="B534" t="s">
        <v>1804</v>
      </c>
      <c r="C534" t="s">
        <v>2280</v>
      </c>
      <c r="D534" t="s">
        <v>19</v>
      </c>
      <c r="E534" t="s">
        <v>91</v>
      </c>
      <c r="F534">
        <v>2453</v>
      </c>
      <c r="G534" t="s">
        <v>56</v>
      </c>
      <c r="H534" t="s">
        <v>117</v>
      </c>
      <c r="I534" t="s">
        <v>2282</v>
      </c>
      <c r="J534" s="1">
        <v>45771</v>
      </c>
      <c r="K534" s="1">
        <v>45700</v>
      </c>
      <c r="L534">
        <v>46</v>
      </c>
      <c r="M534">
        <v>1</v>
      </c>
      <c r="N534">
        <v>2</v>
      </c>
      <c r="O534">
        <v>16.100000000000001</v>
      </c>
      <c r="P534" t="s">
        <v>33</v>
      </c>
    </row>
    <row r="535" spans="1:16">
      <c r="A535" t="s">
        <v>2283</v>
      </c>
      <c r="B535" t="s">
        <v>2284</v>
      </c>
      <c r="C535" t="s">
        <v>18</v>
      </c>
      <c r="D535" t="s">
        <v>53</v>
      </c>
      <c r="E535" t="s">
        <v>115</v>
      </c>
      <c r="F535">
        <v>40375</v>
      </c>
      <c r="G535" t="s">
        <v>39</v>
      </c>
      <c r="H535" t="s">
        <v>156</v>
      </c>
      <c r="I535" t="s">
        <v>2286</v>
      </c>
      <c r="J535" s="1">
        <v>45194</v>
      </c>
      <c r="K535" s="1">
        <v>45228</v>
      </c>
      <c r="L535">
        <v>158</v>
      </c>
      <c r="M535">
        <v>0</v>
      </c>
      <c r="N535">
        <v>1</v>
      </c>
      <c r="P535" t="s">
        <v>33</v>
      </c>
    </row>
    <row r="536" spans="1:16">
      <c r="A536" t="s">
        <v>2287</v>
      </c>
      <c r="B536" t="s">
        <v>2288</v>
      </c>
      <c r="C536" t="s">
        <v>597</v>
      </c>
      <c r="D536" t="s">
        <v>37</v>
      </c>
      <c r="E536" t="s">
        <v>45</v>
      </c>
      <c r="F536">
        <v>101300</v>
      </c>
      <c r="G536" t="s">
        <v>172</v>
      </c>
      <c r="H536" t="s">
        <v>274</v>
      </c>
      <c r="I536" t="s">
        <v>2290</v>
      </c>
      <c r="J536" s="1">
        <v>45274</v>
      </c>
      <c r="K536" s="1"/>
      <c r="M536">
        <v>0</v>
      </c>
      <c r="N536">
        <v>1</v>
      </c>
      <c r="O536">
        <v>31.8</v>
      </c>
      <c r="P536" t="s">
        <v>100</v>
      </c>
    </row>
    <row r="537" spans="1:16">
      <c r="A537" t="s">
        <v>2291</v>
      </c>
      <c r="B537" t="s">
        <v>2292</v>
      </c>
      <c r="C537" t="s">
        <v>1203</v>
      </c>
      <c r="D537" t="s">
        <v>19</v>
      </c>
      <c r="E537" t="s">
        <v>177</v>
      </c>
      <c r="F537">
        <v>9218</v>
      </c>
      <c r="G537" t="s">
        <v>161</v>
      </c>
      <c r="H537" t="s">
        <v>105</v>
      </c>
      <c r="I537" t="s">
        <v>1184</v>
      </c>
      <c r="J537" s="1">
        <v>45241</v>
      </c>
      <c r="K537" s="1"/>
      <c r="M537">
        <v>0</v>
      </c>
      <c r="N537">
        <v>1</v>
      </c>
      <c r="O537">
        <v>14.4</v>
      </c>
      <c r="P537" t="s">
        <v>58</v>
      </c>
    </row>
    <row r="538" spans="1:16">
      <c r="A538" t="s">
        <v>2294</v>
      </c>
      <c r="B538" t="s">
        <v>2295</v>
      </c>
      <c r="C538" t="s">
        <v>52</v>
      </c>
      <c r="D538" t="s">
        <v>37</v>
      </c>
      <c r="E538" t="s">
        <v>28</v>
      </c>
      <c r="F538">
        <v>126692</v>
      </c>
      <c r="G538" t="s">
        <v>22</v>
      </c>
      <c r="H538" t="s">
        <v>361</v>
      </c>
      <c r="I538" t="s">
        <v>1749</v>
      </c>
      <c r="J538" s="1">
        <v>45695</v>
      </c>
      <c r="K538" s="1"/>
      <c r="M538">
        <v>0</v>
      </c>
      <c r="N538">
        <v>1</v>
      </c>
      <c r="O538">
        <v>27.9</v>
      </c>
      <c r="P538" t="s">
        <v>100</v>
      </c>
    </row>
    <row r="539" spans="1:16">
      <c r="A539" t="s">
        <v>2297</v>
      </c>
      <c r="B539" t="s">
        <v>2298</v>
      </c>
      <c r="C539" t="s">
        <v>2299</v>
      </c>
      <c r="D539" t="s">
        <v>19</v>
      </c>
      <c r="E539" t="s">
        <v>28</v>
      </c>
      <c r="F539">
        <v>5228</v>
      </c>
      <c r="G539" t="s">
        <v>30</v>
      </c>
      <c r="H539" t="s">
        <v>156</v>
      </c>
      <c r="I539" t="s">
        <v>1329</v>
      </c>
      <c r="J539" s="1">
        <v>44808</v>
      </c>
      <c r="K539" s="1"/>
      <c r="M539">
        <v>0</v>
      </c>
      <c r="N539">
        <v>1</v>
      </c>
      <c r="O539">
        <v>16</v>
      </c>
      <c r="P539" t="s">
        <v>25</v>
      </c>
    </row>
    <row r="540" spans="1:16">
      <c r="A540" t="s">
        <v>2301</v>
      </c>
      <c r="B540" t="s">
        <v>2302</v>
      </c>
      <c r="C540" t="s">
        <v>301</v>
      </c>
      <c r="D540" t="s">
        <v>183</v>
      </c>
      <c r="E540" t="s">
        <v>91</v>
      </c>
      <c r="F540">
        <v>4863</v>
      </c>
      <c r="G540" t="s">
        <v>22</v>
      </c>
      <c r="H540" t="s">
        <v>268</v>
      </c>
      <c r="I540" t="s">
        <v>2304</v>
      </c>
      <c r="J540" s="1">
        <v>44908</v>
      </c>
      <c r="K540" s="1">
        <v>45002</v>
      </c>
      <c r="L540">
        <v>112</v>
      </c>
      <c r="M540">
        <v>0</v>
      </c>
      <c r="N540">
        <v>1</v>
      </c>
      <c r="O540">
        <v>8.6999999999999993</v>
      </c>
      <c r="P540" t="s">
        <v>100</v>
      </c>
    </row>
    <row r="541" spans="1:16">
      <c r="A541" t="s">
        <v>2305</v>
      </c>
      <c r="B541" t="s">
        <v>2306</v>
      </c>
      <c r="C541" t="s">
        <v>2307</v>
      </c>
      <c r="D541" t="s">
        <v>37</v>
      </c>
      <c r="E541" t="s">
        <v>115</v>
      </c>
      <c r="F541">
        <v>182294</v>
      </c>
      <c r="G541" t="s">
        <v>172</v>
      </c>
      <c r="H541" t="s">
        <v>127</v>
      </c>
      <c r="I541" t="s">
        <v>2309</v>
      </c>
      <c r="J541" s="1">
        <v>45047</v>
      </c>
      <c r="K541" s="1">
        <v>45065</v>
      </c>
      <c r="L541">
        <v>153</v>
      </c>
      <c r="M541">
        <v>0</v>
      </c>
      <c r="N541">
        <v>1</v>
      </c>
      <c r="P541" t="s">
        <v>42</v>
      </c>
    </row>
    <row r="542" spans="1:16">
      <c r="A542" t="s">
        <v>2310</v>
      </c>
      <c r="B542" t="s">
        <v>2311</v>
      </c>
      <c r="C542" t="s">
        <v>90</v>
      </c>
      <c r="D542" t="s">
        <v>66</v>
      </c>
      <c r="E542" t="s">
        <v>54</v>
      </c>
      <c r="F542">
        <v>21000</v>
      </c>
      <c r="G542" t="s">
        <v>30</v>
      </c>
      <c r="H542" t="s">
        <v>48</v>
      </c>
      <c r="I542" t="s">
        <v>389</v>
      </c>
      <c r="J542" s="1">
        <v>45531</v>
      </c>
      <c r="K542" s="1"/>
      <c r="M542">
        <v>0</v>
      </c>
      <c r="N542">
        <v>1</v>
      </c>
      <c r="O542">
        <v>8.9</v>
      </c>
      <c r="P542" t="s">
        <v>33</v>
      </c>
    </row>
    <row r="543" spans="1:16">
      <c r="A543" t="s">
        <v>2313</v>
      </c>
      <c r="B543" t="s">
        <v>2314</v>
      </c>
      <c r="C543" t="s">
        <v>2315</v>
      </c>
      <c r="D543" t="s">
        <v>183</v>
      </c>
      <c r="E543" t="s">
        <v>91</v>
      </c>
      <c r="F543">
        <v>6642</v>
      </c>
      <c r="G543" t="s">
        <v>56</v>
      </c>
      <c r="H543" t="s">
        <v>1508</v>
      </c>
      <c r="I543" t="s">
        <v>2317</v>
      </c>
      <c r="J543" s="1"/>
      <c r="K543" s="1">
        <v>45345</v>
      </c>
      <c r="L543">
        <v>113</v>
      </c>
      <c r="M543">
        <v>0</v>
      </c>
      <c r="N543">
        <v>1</v>
      </c>
      <c r="P543" t="s">
        <v>25</v>
      </c>
    </row>
    <row r="544" spans="1:16">
      <c r="A544" t="s">
        <v>2318</v>
      </c>
      <c r="B544" t="s">
        <v>2319</v>
      </c>
      <c r="C544" t="s">
        <v>18</v>
      </c>
      <c r="D544" t="s">
        <v>183</v>
      </c>
      <c r="E544" t="s">
        <v>115</v>
      </c>
      <c r="F544">
        <v>2529</v>
      </c>
      <c r="G544" t="s">
        <v>56</v>
      </c>
      <c r="H544" t="s">
        <v>1272</v>
      </c>
      <c r="I544" t="s">
        <v>1192</v>
      </c>
      <c r="J544" s="1">
        <v>45466</v>
      </c>
      <c r="K544" s="1">
        <v>45447</v>
      </c>
      <c r="L544">
        <v>29</v>
      </c>
      <c r="M544">
        <v>0</v>
      </c>
      <c r="N544">
        <v>1</v>
      </c>
      <c r="O544">
        <v>5.4</v>
      </c>
      <c r="P544" t="s">
        <v>33</v>
      </c>
    </row>
    <row r="545" spans="1:16">
      <c r="A545" t="s">
        <v>2321</v>
      </c>
      <c r="B545" t="s">
        <v>2322</v>
      </c>
      <c r="C545" t="s">
        <v>1557</v>
      </c>
      <c r="D545" t="s">
        <v>53</v>
      </c>
      <c r="E545" t="s">
        <v>115</v>
      </c>
      <c r="F545">
        <v>47255</v>
      </c>
      <c r="G545" t="s">
        <v>79</v>
      </c>
      <c r="H545" t="s">
        <v>73</v>
      </c>
      <c r="I545" t="s">
        <v>681</v>
      </c>
      <c r="J545" s="1">
        <v>44847</v>
      </c>
      <c r="K545" s="1">
        <v>44959</v>
      </c>
      <c r="L545">
        <v>163</v>
      </c>
      <c r="M545">
        <v>0</v>
      </c>
      <c r="N545">
        <v>1</v>
      </c>
      <c r="O545">
        <v>1.1000000000000001</v>
      </c>
      <c r="P545" t="s">
        <v>33</v>
      </c>
    </row>
    <row r="546" spans="1:16">
      <c r="A546" t="s">
        <v>2324</v>
      </c>
      <c r="B546" t="s">
        <v>2325</v>
      </c>
      <c r="C546" t="s">
        <v>18</v>
      </c>
      <c r="D546" t="s">
        <v>66</v>
      </c>
      <c r="E546" t="s">
        <v>54</v>
      </c>
      <c r="F546">
        <v>8786</v>
      </c>
      <c r="G546" t="s">
        <v>172</v>
      </c>
      <c r="H546" t="s">
        <v>133</v>
      </c>
      <c r="I546" t="s">
        <v>2327</v>
      </c>
      <c r="J546" s="1">
        <v>44643</v>
      </c>
      <c r="K546" s="1"/>
      <c r="M546">
        <v>0</v>
      </c>
      <c r="N546">
        <v>1</v>
      </c>
      <c r="P546" t="s">
        <v>42</v>
      </c>
    </row>
    <row r="547" spans="1:16">
      <c r="A547" t="s">
        <v>2328</v>
      </c>
      <c r="B547" t="s">
        <v>2329</v>
      </c>
      <c r="C547" t="s">
        <v>18</v>
      </c>
      <c r="D547" t="s">
        <v>66</v>
      </c>
      <c r="E547" t="s">
        <v>54</v>
      </c>
      <c r="F547">
        <v>18469</v>
      </c>
      <c r="G547" t="s">
        <v>161</v>
      </c>
      <c r="H547" t="s">
        <v>1280</v>
      </c>
      <c r="I547" t="s">
        <v>2331</v>
      </c>
      <c r="J547" s="1">
        <v>45355</v>
      </c>
      <c r="K547" s="1"/>
      <c r="M547">
        <v>0</v>
      </c>
      <c r="N547">
        <v>1</v>
      </c>
      <c r="O547">
        <v>20.3</v>
      </c>
      <c r="P547" t="s">
        <v>58</v>
      </c>
    </row>
    <row r="548" spans="1:16">
      <c r="A548" t="s">
        <v>2332</v>
      </c>
      <c r="B548" t="s">
        <v>2333</v>
      </c>
      <c r="C548" t="s">
        <v>2334</v>
      </c>
      <c r="D548" t="s">
        <v>19</v>
      </c>
      <c r="E548" t="s">
        <v>45</v>
      </c>
      <c r="F548">
        <v>6368</v>
      </c>
      <c r="G548" t="s">
        <v>151</v>
      </c>
      <c r="H548" t="s">
        <v>232</v>
      </c>
      <c r="I548" t="s">
        <v>1188</v>
      </c>
      <c r="J548" s="1">
        <v>45518</v>
      </c>
      <c r="K548" s="1"/>
      <c r="M548">
        <v>0</v>
      </c>
      <c r="N548">
        <v>1</v>
      </c>
      <c r="O548">
        <v>25.2</v>
      </c>
      <c r="P548" t="s">
        <v>25</v>
      </c>
    </row>
    <row r="549" spans="1:16">
      <c r="A549" t="s">
        <v>2336</v>
      </c>
      <c r="B549" t="s">
        <v>2314</v>
      </c>
      <c r="C549" t="s">
        <v>915</v>
      </c>
      <c r="D549" t="s">
        <v>53</v>
      </c>
      <c r="E549" t="s">
        <v>91</v>
      </c>
      <c r="F549">
        <v>41758</v>
      </c>
      <c r="G549" t="s">
        <v>30</v>
      </c>
      <c r="H549" t="s">
        <v>394</v>
      </c>
      <c r="I549" t="s">
        <v>2338</v>
      </c>
      <c r="J549" s="1">
        <v>45723</v>
      </c>
      <c r="K549" s="1">
        <v>45774</v>
      </c>
      <c r="L549">
        <v>182</v>
      </c>
      <c r="M549">
        <v>1</v>
      </c>
      <c r="N549">
        <v>3</v>
      </c>
      <c r="O549">
        <v>32.200000000000003</v>
      </c>
      <c r="P549" t="s">
        <v>25</v>
      </c>
    </row>
    <row r="550" spans="1:16">
      <c r="A550" t="s">
        <v>2339</v>
      </c>
      <c r="B550" t="s">
        <v>377</v>
      </c>
      <c r="C550" t="s">
        <v>2340</v>
      </c>
      <c r="D550" t="s">
        <v>53</v>
      </c>
      <c r="E550" t="s">
        <v>115</v>
      </c>
      <c r="F550">
        <v>39409</v>
      </c>
      <c r="G550" t="s">
        <v>56</v>
      </c>
      <c r="H550" t="s">
        <v>62</v>
      </c>
      <c r="I550" t="s">
        <v>531</v>
      </c>
      <c r="J550" s="1">
        <v>45333</v>
      </c>
      <c r="K550" s="1">
        <v>45368</v>
      </c>
      <c r="L550">
        <v>131</v>
      </c>
      <c r="M550">
        <v>0</v>
      </c>
      <c r="N550">
        <v>1</v>
      </c>
      <c r="O550">
        <v>29.2</v>
      </c>
      <c r="P550" t="s">
        <v>100</v>
      </c>
    </row>
    <row r="551" spans="1:16">
      <c r="A551" t="s">
        <v>2342</v>
      </c>
      <c r="B551" t="s">
        <v>2343</v>
      </c>
      <c r="C551" t="s">
        <v>939</v>
      </c>
      <c r="D551" t="s">
        <v>53</v>
      </c>
      <c r="E551" t="s">
        <v>45</v>
      </c>
      <c r="F551">
        <v>10363</v>
      </c>
      <c r="G551" t="s">
        <v>47</v>
      </c>
      <c r="H551" t="s">
        <v>844</v>
      </c>
      <c r="I551" t="s">
        <v>2345</v>
      </c>
      <c r="J551" s="1">
        <v>45155</v>
      </c>
      <c r="K551" s="1"/>
      <c r="M551">
        <v>0</v>
      </c>
      <c r="N551">
        <v>1</v>
      </c>
      <c r="O551">
        <v>18.7</v>
      </c>
      <c r="P551" t="s">
        <v>100</v>
      </c>
    </row>
    <row r="552" spans="1:16">
      <c r="A552" t="s">
        <v>2346</v>
      </c>
      <c r="B552" t="s">
        <v>2347</v>
      </c>
      <c r="C552" t="s">
        <v>848</v>
      </c>
      <c r="D552" t="s">
        <v>183</v>
      </c>
      <c r="E552" t="s">
        <v>45</v>
      </c>
      <c r="F552">
        <v>13915</v>
      </c>
      <c r="G552" t="s">
        <v>79</v>
      </c>
      <c r="H552" t="s">
        <v>127</v>
      </c>
      <c r="I552" t="s">
        <v>2349</v>
      </c>
      <c r="J552" s="1">
        <v>45342</v>
      </c>
      <c r="K552" s="1"/>
      <c r="M552">
        <v>0</v>
      </c>
      <c r="N552">
        <v>1</v>
      </c>
      <c r="O552">
        <v>6.3</v>
      </c>
      <c r="P552" t="s">
        <v>42</v>
      </c>
    </row>
    <row r="553" spans="1:16">
      <c r="A553" t="s">
        <v>2350</v>
      </c>
      <c r="B553" t="s">
        <v>2351</v>
      </c>
      <c r="C553" t="s">
        <v>806</v>
      </c>
      <c r="D553" t="s">
        <v>66</v>
      </c>
      <c r="E553" t="s">
        <v>20</v>
      </c>
      <c r="F553">
        <v>3974</v>
      </c>
      <c r="G553" t="s">
        <v>22</v>
      </c>
      <c r="H553" t="s">
        <v>268</v>
      </c>
      <c r="I553" t="s">
        <v>2353</v>
      </c>
      <c r="J553" s="1">
        <v>45118</v>
      </c>
      <c r="K553" s="1"/>
      <c r="M553">
        <v>0</v>
      </c>
      <c r="N553">
        <v>1</v>
      </c>
      <c r="O553">
        <v>34</v>
      </c>
      <c r="P553" t="s">
        <v>58</v>
      </c>
    </row>
    <row r="554" spans="1:16">
      <c r="A554" t="s">
        <v>2354</v>
      </c>
      <c r="B554" t="s">
        <v>2355</v>
      </c>
      <c r="C554" t="s">
        <v>2356</v>
      </c>
      <c r="D554" t="s">
        <v>19</v>
      </c>
      <c r="E554" t="s">
        <v>28</v>
      </c>
      <c r="F554">
        <v>8576</v>
      </c>
      <c r="G554" t="s">
        <v>161</v>
      </c>
      <c r="H554" t="s">
        <v>2358</v>
      </c>
      <c r="I554" t="s">
        <v>2359</v>
      </c>
      <c r="J554" s="1">
        <v>44842</v>
      </c>
      <c r="K554" s="1"/>
      <c r="M554">
        <v>0</v>
      </c>
      <c r="N554">
        <v>1</v>
      </c>
      <c r="O554">
        <v>27.2</v>
      </c>
      <c r="P554" t="s">
        <v>42</v>
      </c>
    </row>
    <row r="555" spans="1:16">
      <c r="A555" t="s">
        <v>2360</v>
      </c>
      <c r="B555" t="s">
        <v>2361</v>
      </c>
      <c r="C555" t="s">
        <v>170</v>
      </c>
      <c r="D555" t="s">
        <v>53</v>
      </c>
      <c r="E555" t="s">
        <v>54</v>
      </c>
      <c r="F555">
        <v>32129</v>
      </c>
      <c r="G555" t="s">
        <v>39</v>
      </c>
      <c r="H555" t="s">
        <v>117</v>
      </c>
      <c r="I555" t="s">
        <v>2363</v>
      </c>
      <c r="J555" s="1">
        <v>45635</v>
      </c>
      <c r="K555" s="1"/>
      <c r="M555">
        <v>0</v>
      </c>
      <c r="N555">
        <v>1</v>
      </c>
      <c r="O555">
        <v>32.200000000000003</v>
      </c>
      <c r="P555" t="s">
        <v>33</v>
      </c>
    </row>
    <row r="556" spans="1:16">
      <c r="A556" t="s">
        <v>2364</v>
      </c>
      <c r="B556" t="s">
        <v>2365</v>
      </c>
      <c r="C556" t="s">
        <v>735</v>
      </c>
      <c r="D556" t="s">
        <v>66</v>
      </c>
      <c r="E556" t="s">
        <v>91</v>
      </c>
      <c r="F556">
        <v>16521</v>
      </c>
      <c r="G556" t="s">
        <v>47</v>
      </c>
      <c r="H556" t="s">
        <v>105</v>
      </c>
      <c r="I556" t="s">
        <v>2367</v>
      </c>
      <c r="J556" s="1">
        <v>44892</v>
      </c>
      <c r="K556" s="1">
        <v>44853</v>
      </c>
      <c r="L556">
        <v>76</v>
      </c>
      <c r="M556">
        <v>1</v>
      </c>
      <c r="N556">
        <v>4</v>
      </c>
      <c r="O556">
        <v>26.2</v>
      </c>
      <c r="P556" t="s">
        <v>33</v>
      </c>
    </row>
    <row r="557" spans="1:16">
      <c r="A557" t="s">
        <v>2368</v>
      </c>
      <c r="B557" t="s">
        <v>2369</v>
      </c>
      <c r="C557" t="s">
        <v>2370</v>
      </c>
      <c r="D557" t="s">
        <v>66</v>
      </c>
      <c r="E557" t="s">
        <v>91</v>
      </c>
      <c r="F557">
        <v>19429</v>
      </c>
      <c r="G557" t="s">
        <v>172</v>
      </c>
      <c r="H557" t="s">
        <v>237</v>
      </c>
      <c r="I557" t="s">
        <v>950</v>
      </c>
      <c r="J557" s="1">
        <v>45224</v>
      </c>
      <c r="K557" s="1">
        <v>45172</v>
      </c>
      <c r="L557">
        <v>82</v>
      </c>
      <c r="M557">
        <v>1</v>
      </c>
      <c r="N557">
        <v>1</v>
      </c>
      <c r="O557">
        <v>22.6</v>
      </c>
      <c r="P557" t="s">
        <v>100</v>
      </c>
    </row>
    <row r="558" spans="1:16">
      <c r="A558" t="s">
        <v>2372</v>
      </c>
      <c r="B558" t="s">
        <v>2373</v>
      </c>
      <c r="C558" t="s">
        <v>2374</v>
      </c>
      <c r="D558" t="s">
        <v>37</v>
      </c>
      <c r="E558" t="s">
        <v>91</v>
      </c>
      <c r="F558">
        <v>94553</v>
      </c>
      <c r="G558" t="s">
        <v>161</v>
      </c>
      <c r="H558" t="s">
        <v>23</v>
      </c>
      <c r="I558" t="s">
        <v>2376</v>
      </c>
      <c r="J558" s="1">
        <v>45222</v>
      </c>
      <c r="K558" s="1">
        <v>45364</v>
      </c>
      <c r="L558">
        <v>168</v>
      </c>
      <c r="M558">
        <v>0</v>
      </c>
      <c r="N558">
        <v>1</v>
      </c>
      <c r="O558">
        <v>6</v>
      </c>
      <c r="P558" t="s">
        <v>25</v>
      </c>
    </row>
    <row r="559" spans="1:16">
      <c r="A559" t="s">
        <v>2377</v>
      </c>
      <c r="B559" t="s">
        <v>2378</v>
      </c>
      <c r="C559" t="s">
        <v>1069</v>
      </c>
      <c r="D559" t="s">
        <v>37</v>
      </c>
      <c r="E559" t="s">
        <v>91</v>
      </c>
      <c r="F559">
        <v>90000</v>
      </c>
      <c r="G559" t="s">
        <v>161</v>
      </c>
      <c r="H559" t="s">
        <v>105</v>
      </c>
      <c r="I559" t="s">
        <v>2380</v>
      </c>
      <c r="J559" s="1">
        <v>45238</v>
      </c>
      <c r="K559" s="1">
        <v>45268</v>
      </c>
      <c r="L559">
        <v>176</v>
      </c>
      <c r="M559">
        <v>0</v>
      </c>
      <c r="N559">
        <v>1</v>
      </c>
      <c r="O559">
        <v>33.4</v>
      </c>
      <c r="P559" t="s">
        <v>42</v>
      </c>
    </row>
    <row r="560" spans="1:16">
      <c r="A560" t="s">
        <v>2381</v>
      </c>
      <c r="B560" t="s">
        <v>2382</v>
      </c>
      <c r="C560" t="s">
        <v>1903</v>
      </c>
      <c r="D560" t="s">
        <v>66</v>
      </c>
      <c r="E560" t="s">
        <v>115</v>
      </c>
      <c r="F560">
        <v>10329</v>
      </c>
      <c r="G560" t="s">
        <v>161</v>
      </c>
      <c r="H560" t="s">
        <v>80</v>
      </c>
      <c r="I560" t="s">
        <v>2384</v>
      </c>
      <c r="J560" s="1">
        <v>45735</v>
      </c>
      <c r="K560" s="1">
        <v>45721</v>
      </c>
      <c r="L560">
        <v>142</v>
      </c>
      <c r="M560">
        <v>0</v>
      </c>
      <c r="N560">
        <v>1</v>
      </c>
      <c r="O560">
        <v>18.399999999999999</v>
      </c>
      <c r="P560" t="s">
        <v>58</v>
      </c>
    </row>
    <row r="561" spans="1:16">
      <c r="A561" t="s">
        <v>2385</v>
      </c>
      <c r="B561" t="s">
        <v>730</v>
      </c>
      <c r="C561" t="s">
        <v>18</v>
      </c>
      <c r="D561" t="s">
        <v>53</v>
      </c>
      <c r="E561" t="s">
        <v>45</v>
      </c>
      <c r="F561">
        <v>46360</v>
      </c>
      <c r="G561" t="s">
        <v>47</v>
      </c>
      <c r="H561" t="s">
        <v>93</v>
      </c>
      <c r="I561" t="s">
        <v>2387</v>
      </c>
      <c r="J561" s="1">
        <v>45693</v>
      </c>
      <c r="K561" s="1"/>
      <c r="M561">
        <v>0</v>
      </c>
      <c r="N561">
        <v>1</v>
      </c>
      <c r="P561" t="s">
        <v>100</v>
      </c>
    </row>
    <row r="562" spans="1:16">
      <c r="A562" t="s">
        <v>2388</v>
      </c>
      <c r="B562" t="s">
        <v>488</v>
      </c>
      <c r="C562" t="s">
        <v>1590</v>
      </c>
      <c r="D562" t="s">
        <v>66</v>
      </c>
      <c r="E562" t="s">
        <v>177</v>
      </c>
      <c r="F562">
        <v>22045</v>
      </c>
      <c r="G562" t="s">
        <v>56</v>
      </c>
      <c r="H562" t="s">
        <v>73</v>
      </c>
      <c r="I562" t="s">
        <v>718</v>
      </c>
      <c r="J562" s="1">
        <v>45210</v>
      </c>
      <c r="K562" s="1"/>
      <c r="M562">
        <v>0</v>
      </c>
      <c r="N562">
        <v>1</v>
      </c>
      <c r="O562">
        <v>4.5</v>
      </c>
      <c r="P562" t="s">
        <v>33</v>
      </c>
    </row>
    <row r="563" spans="1:16">
      <c r="A563" t="s">
        <v>2390</v>
      </c>
      <c r="B563" t="s">
        <v>1379</v>
      </c>
      <c r="C563" t="s">
        <v>18</v>
      </c>
      <c r="D563" t="s">
        <v>183</v>
      </c>
      <c r="E563" t="s">
        <v>54</v>
      </c>
      <c r="F563">
        <v>5817</v>
      </c>
      <c r="G563" t="s">
        <v>30</v>
      </c>
      <c r="H563" t="s">
        <v>23</v>
      </c>
      <c r="I563" t="s">
        <v>1517</v>
      </c>
      <c r="J563" s="1">
        <v>44887</v>
      </c>
      <c r="K563" s="1"/>
      <c r="M563">
        <v>0</v>
      </c>
      <c r="N563">
        <v>1</v>
      </c>
      <c r="O563">
        <v>1.9</v>
      </c>
      <c r="P563" t="s">
        <v>42</v>
      </c>
    </row>
    <row r="564" spans="1:16">
      <c r="A564" t="s">
        <v>2392</v>
      </c>
      <c r="B564" t="s">
        <v>1143</v>
      </c>
      <c r="C564" t="s">
        <v>2393</v>
      </c>
      <c r="D564" t="s">
        <v>183</v>
      </c>
      <c r="E564" t="s">
        <v>91</v>
      </c>
      <c r="F564">
        <v>10738</v>
      </c>
      <c r="G564" t="s">
        <v>161</v>
      </c>
      <c r="H564" t="s">
        <v>98</v>
      </c>
      <c r="I564" t="s">
        <v>2395</v>
      </c>
      <c r="J564" s="1">
        <v>45292</v>
      </c>
      <c r="K564" s="1">
        <v>45325</v>
      </c>
      <c r="L564">
        <v>58</v>
      </c>
      <c r="M564">
        <v>1</v>
      </c>
      <c r="N564">
        <v>4</v>
      </c>
      <c r="O564">
        <v>4</v>
      </c>
      <c r="P564" t="s">
        <v>25</v>
      </c>
    </row>
    <row r="565" spans="1:16">
      <c r="A565" t="s">
        <v>2396</v>
      </c>
      <c r="B565" t="s">
        <v>2397</v>
      </c>
      <c r="C565" t="s">
        <v>2398</v>
      </c>
      <c r="D565" t="s">
        <v>66</v>
      </c>
      <c r="E565" t="s">
        <v>54</v>
      </c>
      <c r="F565">
        <v>23000</v>
      </c>
      <c r="G565" t="s">
        <v>47</v>
      </c>
      <c r="H565" t="s">
        <v>237</v>
      </c>
      <c r="I565" t="s">
        <v>2400</v>
      </c>
      <c r="J565" s="1">
        <v>45249</v>
      </c>
      <c r="K565" s="1"/>
      <c r="M565">
        <v>0</v>
      </c>
      <c r="N565">
        <v>1</v>
      </c>
      <c r="O565">
        <v>23.7</v>
      </c>
      <c r="P565" t="s">
        <v>25</v>
      </c>
    </row>
    <row r="566" spans="1:16">
      <c r="A566" t="s">
        <v>2401</v>
      </c>
      <c r="B566" t="s">
        <v>933</v>
      </c>
      <c r="C566" t="s">
        <v>18</v>
      </c>
      <c r="D566" t="s">
        <v>183</v>
      </c>
      <c r="E566" t="s">
        <v>45</v>
      </c>
      <c r="F566">
        <v>10000</v>
      </c>
      <c r="G566" t="s">
        <v>30</v>
      </c>
      <c r="H566" t="s">
        <v>31</v>
      </c>
      <c r="I566" t="s">
        <v>1976</v>
      </c>
      <c r="J566" s="1">
        <v>45155</v>
      </c>
      <c r="K566" s="1"/>
      <c r="M566">
        <v>0</v>
      </c>
      <c r="N566">
        <v>1</v>
      </c>
      <c r="O566">
        <v>9.9</v>
      </c>
      <c r="P566" t="s">
        <v>58</v>
      </c>
    </row>
    <row r="567" spans="1:16">
      <c r="A567" t="s">
        <v>2402</v>
      </c>
      <c r="B567" t="s">
        <v>575</v>
      </c>
      <c r="C567" t="s">
        <v>18</v>
      </c>
      <c r="D567" t="s">
        <v>37</v>
      </c>
      <c r="E567" t="s">
        <v>54</v>
      </c>
      <c r="F567">
        <v>120022</v>
      </c>
      <c r="G567" t="s">
        <v>161</v>
      </c>
      <c r="H567" t="s">
        <v>105</v>
      </c>
      <c r="I567" t="s">
        <v>2404</v>
      </c>
      <c r="J567" s="1">
        <v>45382</v>
      </c>
      <c r="K567" s="1"/>
      <c r="M567">
        <v>0</v>
      </c>
      <c r="N567">
        <v>1</v>
      </c>
      <c r="O567">
        <v>21.2</v>
      </c>
      <c r="P567" t="s">
        <v>33</v>
      </c>
    </row>
    <row r="568" spans="1:16">
      <c r="A568" t="s">
        <v>2405</v>
      </c>
      <c r="B568" t="s">
        <v>2406</v>
      </c>
      <c r="C568" t="s">
        <v>193</v>
      </c>
      <c r="D568" t="s">
        <v>66</v>
      </c>
      <c r="E568" t="s">
        <v>91</v>
      </c>
      <c r="F568">
        <v>17763</v>
      </c>
      <c r="G568" t="s">
        <v>151</v>
      </c>
      <c r="H568" t="s">
        <v>2408</v>
      </c>
      <c r="I568" t="s">
        <v>2409</v>
      </c>
      <c r="J568" s="1">
        <v>45043</v>
      </c>
      <c r="K568" s="1">
        <v>45115</v>
      </c>
      <c r="L568">
        <v>189</v>
      </c>
      <c r="M568">
        <v>0</v>
      </c>
      <c r="N568">
        <v>1</v>
      </c>
      <c r="O568">
        <v>29.2</v>
      </c>
      <c r="P568" t="s">
        <v>100</v>
      </c>
    </row>
    <row r="569" spans="1:16">
      <c r="A569" t="s">
        <v>2410</v>
      </c>
      <c r="B569" t="s">
        <v>2329</v>
      </c>
      <c r="C569" t="s">
        <v>1472</v>
      </c>
      <c r="D569" t="s">
        <v>53</v>
      </c>
      <c r="E569" t="s">
        <v>177</v>
      </c>
      <c r="F569">
        <v>39293</v>
      </c>
      <c r="G569" t="s">
        <v>47</v>
      </c>
      <c r="H569" t="s">
        <v>145</v>
      </c>
      <c r="I569" t="s">
        <v>1146</v>
      </c>
      <c r="J569" s="1">
        <v>45678</v>
      </c>
      <c r="K569" s="1"/>
      <c r="M569">
        <v>0</v>
      </c>
      <c r="N569">
        <v>1</v>
      </c>
      <c r="O569">
        <v>16.2</v>
      </c>
      <c r="P569" t="s">
        <v>58</v>
      </c>
    </row>
    <row r="570" spans="1:16">
      <c r="A570" t="s">
        <v>2412</v>
      </c>
      <c r="B570" t="s">
        <v>2413</v>
      </c>
      <c r="C570" t="s">
        <v>2393</v>
      </c>
      <c r="D570" t="s">
        <v>53</v>
      </c>
      <c r="E570" t="s">
        <v>20</v>
      </c>
      <c r="F570">
        <v>32606</v>
      </c>
      <c r="G570" t="s">
        <v>56</v>
      </c>
      <c r="H570" t="s">
        <v>844</v>
      </c>
      <c r="I570" t="s">
        <v>2278</v>
      </c>
      <c r="J570" s="1">
        <v>45499</v>
      </c>
      <c r="K570" s="1"/>
      <c r="M570">
        <v>0</v>
      </c>
      <c r="N570">
        <v>1</v>
      </c>
      <c r="O570">
        <v>25.5</v>
      </c>
      <c r="P570" t="s">
        <v>33</v>
      </c>
    </row>
    <row r="571" spans="1:16">
      <c r="A571" t="s">
        <v>2415</v>
      </c>
      <c r="B571" t="s">
        <v>2416</v>
      </c>
      <c r="C571" t="s">
        <v>18</v>
      </c>
      <c r="D571" t="s">
        <v>19</v>
      </c>
      <c r="E571" t="s">
        <v>91</v>
      </c>
      <c r="F571">
        <v>1221</v>
      </c>
      <c r="G571" t="s">
        <v>30</v>
      </c>
      <c r="H571" t="s">
        <v>105</v>
      </c>
      <c r="I571" t="s">
        <v>99</v>
      </c>
      <c r="J571" s="1">
        <v>44813</v>
      </c>
      <c r="K571" s="1">
        <v>44852</v>
      </c>
      <c r="L571">
        <v>60</v>
      </c>
      <c r="M571">
        <v>1</v>
      </c>
      <c r="N571">
        <v>4</v>
      </c>
      <c r="P571" t="s">
        <v>33</v>
      </c>
    </row>
    <row r="572" spans="1:16">
      <c r="A572" t="s">
        <v>2417</v>
      </c>
      <c r="B572" t="s">
        <v>2418</v>
      </c>
      <c r="C572" t="s">
        <v>2419</v>
      </c>
      <c r="D572" t="s">
        <v>183</v>
      </c>
      <c r="E572" t="s">
        <v>28</v>
      </c>
      <c r="F572">
        <v>9845</v>
      </c>
      <c r="G572" t="s">
        <v>79</v>
      </c>
      <c r="H572" t="s">
        <v>195</v>
      </c>
      <c r="I572" t="s">
        <v>2421</v>
      </c>
      <c r="J572" s="1">
        <v>45300</v>
      </c>
      <c r="K572" s="1"/>
      <c r="M572">
        <v>0</v>
      </c>
      <c r="N572">
        <v>1</v>
      </c>
      <c r="O572">
        <v>15.6</v>
      </c>
      <c r="P572" t="s">
        <v>58</v>
      </c>
    </row>
    <row r="573" spans="1:16">
      <c r="A573" t="s">
        <v>2422</v>
      </c>
      <c r="B573" t="s">
        <v>2423</v>
      </c>
      <c r="C573" t="s">
        <v>1069</v>
      </c>
      <c r="D573" t="s">
        <v>53</v>
      </c>
      <c r="E573" t="s">
        <v>91</v>
      </c>
      <c r="F573">
        <v>44219</v>
      </c>
      <c r="G573" t="s">
        <v>172</v>
      </c>
      <c r="H573" t="s">
        <v>274</v>
      </c>
      <c r="I573" t="s">
        <v>2425</v>
      </c>
      <c r="J573" s="1">
        <v>44792</v>
      </c>
      <c r="K573" s="1">
        <v>44838</v>
      </c>
      <c r="L573">
        <v>168</v>
      </c>
      <c r="M573">
        <v>1</v>
      </c>
      <c r="N573">
        <v>3</v>
      </c>
      <c r="P573" t="s">
        <v>58</v>
      </c>
    </row>
    <row r="574" spans="1:16">
      <c r="A574" t="s">
        <v>2426</v>
      </c>
      <c r="B574" t="s">
        <v>300</v>
      </c>
      <c r="C574" t="s">
        <v>2427</v>
      </c>
      <c r="D574" t="s">
        <v>183</v>
      </c>
      <c r="E574" t="s">
        <v>177</v>
      </c>
      <c r="F574">
        <v>10739</v>
      </c>
      <c r="G574" t="s">
        <v>79</v>
      </c>
      <c r="H574" t="s">
        <v>232</v>
      </c>
      <c r="I574" t="s">
        <v>2387</v>
      </c>
      <c r="J574" s="1">
        <v>45670</v>
      </c>
      <c r="K574" s="1"/>
      <c r="M574">
        <v>0</v>
      </c>
      <c r="N574">
        <v>1</v>
      </c>
      <c r="O574">
        <v>9.1</v>
      </c>
      <c r="P574" t="s">
        <v>25</v>
      </c>
    </row>
    <row r="575" spans="1:16">
      <c r="A575" t="s">
        <v>2429</v>
      </c>
      <c r="B575" t="s">
        <v>2430</v>
      </c>
      <c r="C575" t="s">
        <v>2431</v>
      </c>
      <c r="D575" t="s">
        <v>183</v>
      </c>
      <c r="E575" t="s">
        <v>28</v>
      </c>
      <c r="F575">
        <v>13842</v>
      </c>
      <c r="G575" t="s">
        <v>151</v>
      </c>
      <c r="H575" t="s">
        <v>139</v>
      </c>
      <c r="I575" t="s">
        <v>1559</v>
      </c>
      <c r="J575" s="1">
        <v>45584</v>
      </c>
      <c r="K575" s="1"/>
      <c r="M575">
        <v>0</v>
      </c>
      <c r="N575">
        <v>1</v>
      </c>
      <c r="O575">
        <v>18.3</v>
      </c>
      <c r="P575" t="s">
        <v>33</v>
      </c>
    </row>
    <row r="576" spans="1:16">
      <c r="A576" t="s">
        <v>2433</v>
      </c>
      <c r="B576" t="s">
        <v>2434</v>
      </c>
      <c r="C576" t="s">
        <v>18</v>
      </c>
      <c r="D576" t="s">
        <v>19</v>
      </c>
      <c r="E576" t="s">
        <v>91</v>
      </c>
      <c r="F576">
        <v>2845</v>
      </c>
      <c r="G576" t="s">
        <v>39</v>
      </c>
      <c r="H576" t="s">
        <v>844</v>
      </c>
      <c r="I576" t="s">
        <v>2436</v>
      </c>
      <c r="J576" s="1">
        <v>45441</v>
      </c>
      <c r="K576" s="1">
        <v>45389</v>
      </c>
      <c r="L576">
        <v>128</v>
      </c>
      <c r="M576">
        <v>1</v>
      </c>
      <c r="N576">
        <v>4</v>
      </c>
      <c r="O576">
        <v>25.5</v>
      </c>
      <c r="P576" t="s">
        <v>33</v>
      </c>
    </row>
    <row r="577" spans="1:16">
      <c r="A577" t="s">
        <v>2437</v>
      </c>
      <c r="B577" t="s">
        <v>1907</v>
      </c>
      <c r="C577" t="s">
        <v>199</v>
      </c>
      <c r="D577" t="s">
        <v>183</v>
      </c>
      <c r="E577" t="s">
        <v>54</v>
      </c>
      <c r="F577">
        <v>4691</v>
      </c>
      <c r="G577" t="s">
        <v>47</v>
      </c>
      <c r="H577" t="s">
        <v>105</v>
      </c>
      <c r="I577" t="s">
        <v>2439</v>
      </c>
      <c r="J577" s="1">
        <v>45693</v>
      </c>
      <c r="K577" s="1"/>
      <c r="M577">
        <v>0</v>
      </c>
      <c r="N577">
        <v>1</v>
      </c>
      <c r="O577">
        <v>34.9</v>
      </c>
      <c r="P577" t="s">
        <v>25</v>
      </c>
    </row>
    <row r="578" spans="1:16">
      <c r="A578" t="s">
        <v>2440</v>
      </c>
      <c r="B578" t="s">
        <v>2441</v>
      </c>
      <c r="C578" t="s">
        <v>199</v>
      </c>
      <c r="D578" t="s">
        <v>19</v>
      </c>
      <c r="E578" t="s">
        <v>91</v>
      </c>
      <c r="F578">
        <v>5872</v>
      </c>
      <c r="G578" t="s">
        <v>151</v>
      </c>
      <c r="H578" t="s">
        <v>258</v>
      </c>
      <c r="I578" t="s">
        <v>2443</v>
      </c>
      <c r="J578" s="1">
        <v>45112</v>
      </c>
      <c r="K578" s="1">
        <v>45147</v>
      </c>
      <c r="L578">
        <v>50</v>
      </c>
      <c r="M578">
        <v>0</v>
      </c>
      <c r="N578">
        <v>1</v>
      </c>
      <c r="O578">
        <v>24.2</v>
      </c>
      <c r="P578" t="s">
        <v>58</v>
      </c>
    </row>
    <row r="579" spans="1:16">
      <c r="A579" t="s">
        <v>2444</v>
      </c>
      <c r="B579" t="s">
        <v>2445</v>
      </c>
      <c r="C579" t="s">
        <v>2256</v>
      </c>
      <c r="D579" t="s">
        <v>183</v>
      </c>
      <c r="E579" t="s">
        <v>28</v>
      </c>
      <c r="F579">
        <v>7496</v>
      </c>
      <c r="G579" t="s">
        <v>22</v>
      </c>
      <c r="H579" t="s">
        <v>98</v>
      </c>
      <c r="I579" t="s">
        <v>1955</v>
      </c>
      <c r="J579" s="1">
        <v>45132</v>
      </c>
      <c r="K579" s="1"/>
      <c r="M579">
        <v>0</v>
      </c>
      <c r="N579">
        <v>1</v>
      </c>
      <c r="O579">
        <v>20.9</v>
      </c>
      <c r="P579" t="s">
        <v>25</v>
      </c>
    </row>
    <row r="580" spans="1:16">
      <c r="A580" t="s">
        <v>2447</v>
      </c>
      <c r="B580" t="s">
        <v>2448</v>
      </c>
      <c r="C580" t="s">
        <v>18</v>
      </c>
      <c r="D580" t="s">
        <v>19</v>
      </c>
      <c r="E580" t="s">
        <v>54</v>
      </c>
      <c r="F580">
        <v>1630</v>
      </c>
      <c r="G580" t="s">
        <v>22</v>
      </c>
      <c r="H580" t="s">
        <v>1774</v>
      </c>
      <c r="I580" t="s">
        <v>87</v>
      </c>
      <c r="J580" s="1">
        <v>44605</v>
      </c>
      <c r="K580" s="1"/>
      <c r="M580">
        <v>0</v>
      </c>
      <c r="N580">
        <v>1</v>
      </c>
      <c r="P580" t="s">
        <v>58</v>
      </c>
    </row>
    <row r="581" spans="1:16">
      <c r="A581" t="s">
        <v>2450</v>
      </c>
      <c r="B581" t="s">
        <v>2451</v>
      </c>
      <c r="C581" t="s">
        <v>2280</v>
      </c>
      <c r="D581" t="s">
        <v>37</v>
      </c>
      <c r="E581" t="s">
        <v>28</v>
      </c>
      <c r="F581">
        <v>53506</v>
      </c>
      <c r="G581" t="s">
        <v>30</v>
      </c>
      <c r="H581" t="s">
        <v>117</v>
      </c>
      <c r="I581" t="s">
        <v>2453</v>
      </c>
      <c r="J581" s="1">
        <v>44980</v>
      </c>
      <c r="K581" s="1"/>
      <c r="M581">
        <v>0</v>
      </c>
      <c r="N581">
        <v>1</v>
      </c>
      <c r="O581">
        <v>31</v>
      </c>
      <c r="P581" t="s">
        <v>42</v>
      </c>
    </row>
    <row r="582" spans="1:16">
      <c r="A582" t="s">
        <v>2454</v>
      </c>
      <c r="B582" t="s">
        <v>2455</v>
      </c>
      <c r="C582" t="s">
        <v>2104</v>
      </c>
      <c r="D582" t="s">
        <v>37</v>
      </c>
      <c r="E582" t="s">
        <v>20</v>
      </c>
      <c r="F582">
        <v>90740</v>
      </c>
      <c r="G582" t="s">
        <v>39</v>
      </c>
      <c r="H582" t="s">
        <v>232</v>
      </c>
      <c r="I582" t="s">
        <v>2457</v>
      </c>
      <c r="J582" s="1">
        <v>45298</v>
      </c>
      <c r="K582" s="1"/>
      <c r="M582">
        <v>0</v>
      </c>
      <c r="N582">
        <v>1</v>
      </c>
      <c r="O582">
        <v>23.2</v>
      </c>
      <c r="P582" t="s">
        <v>33</v>
      </c>
    </row>
    <row r="583" spans="1:16">
      <c r="A583" t="s">
        <v>2458</v>
      </c>
      <c r="B583" t="s">
        <v>2459</v>
      </c>
      <c r="C583" t="s">
        <v>18</v>
      </c>
      <c r="D583" t="s">
        <v>183</v>
      </c>
      <c r="E583" t="s">
        <v>54</v>
      </c>
      <c r="F583">
        <v>3514</v>
      </c>
      <c r="G583" t="s">
        <v>161</v>
      </c>
      <c r="H583" t="s">
        <v>1705</v>
      </c>
      <c r="I583" t="s">
        <v>2461</v>
      </c>
      <c r="J583" s="1">
        <v>45375</v>
      </c>
      <c r="K583" s="1"/>
      <c r="M583">
        <v>0</v>
      </c>
      <c r="N583">
        <v>1</v>
      </c>
      <c r="O583">
        <v>32.799999999999997</v>
      </c>
      <c r="P583" t="s">
        <v>42</v>
      </c>
    </row>
    <row r="584" spans="1:16">
      <c r="A584" t="s">
        <v>2462</v>
      </c>
      <c r="B584" t="s">
        <v>1674</v>
      </c>
      <c r="C584" t="s">
        <v>349</v>
      </c>
      <c r="D584" t="s">
        <v>66</v>
      </c>
      <c r="E584" t="s">
        <v>91</v>
      </c>
      <c r="F584">
        <v>20685</v>
      </c>
      <c r="G584" t="s">
        <v>47</v>
      </c>
      <c r="H584" t="s">
        <v>237</v>
      </c>
      <c r="I584" t="s">
        <v>2464</v>
      </c>
      <c r="J584" s="1">
        <v>44713</v>
      </c>
      <c r="K584" s="1">
        <v>44708</v>
      </c>
      <c r="L584">
        <v>137</v>
      </c>
      <c r="M584">
        <v>1</v>
      </c>
      <c r="N584">
        <v>1</v>
      </c>
      <c r="O584">
        <v>28</v>
      </c>
      <c r="P584" t="s">
        <v>100</v>
      </c>
    </row>
    <row r="585" spans="1:16">
      <c r="A585" t="s">
        <v>2465</v>
      </c>
      <c r="B585" t="s">
        <v>2466</v>
      </c>
      <c r="C585" t="s">
        <v>1160</v>
      </c>
      <c r="D585" t="s">
        <v>37</v>
      </c>
      <c r="E585" t="s">
        <v>20</v>
      </c>
      <c r="F585">
        <v>132557</v>
      </c>
      <c r="G585" t="s">
        <v>151</v>
      </c>
      <c r="H585" t="s">
        <v>2468</v>
      </c>
      <c r="I585" t="s">
        <v>2469</v>
      </c>
      <c r="J585" s="1">
        <v>45279</v>
      </c>
      <c r="K585" s="1"/>
      <c r="M585">
        <v>0</v>
      </c>
      <c r="N585">
        <v>1</v>
      </c>
      <c r="O585">
        <v>15.5</v>
      </c>
      <c r="P585" t="s">
        <v>100</v>
      </c>
    </row>
    <row r="586" spans="1:16">
      <c r="A586" t="s">
        <v>2470</v>
      </c>
      <c r="B586" t="s">
        <v>2471</v>
      </c>
      <c r="C586" t="s">
        <v>525</v>
      </c>
      <c r="D586" t="s">
        <v>53</v>
      </c>
      <c r="E586" t="s">
        <v>177</v>
      </c>
      <c r="F586">
        <v>44212</v>
      </c>
      <c r="G586" t="s">
        <v>56</v>
      </c>
      <c r="H586" t="s">
        <v>232</v>
      </c>
      <c r="I586" t="s">
        <v>1972</v>
      </c>
      <c r="J586" s="1">
        <v>44790</v>
      </c>
      <c r="K586" s="1"/>
      <c r="M586">
        <v>0</v>
      </c>
      <c r="N586">
        <v>1</v>
      </c>
      <c r="O586">
        <v>18.100000000000001</v>
      </c>
      <c r="P586" t="s">
        <v>25</v>
      </c>
    </row>
    <row r="587" spans="1:16">
      <c r="A587" t="s">
        <v>2473</v>
      </c>
      <c r="B587" t="s">
        <v>2474</v>
      </c>
      <c r="C587" t="s">
        <v>18</v>
      </c>
      <c r="D587" t="s">
        <v>66</v>
      </c>
      <c r="E587" t="s">
        <v>20</v>
      </c>
      <c r="F587">
        <v>6002</v>
      </c>
      <c r="G587" t="s">
        <v>161</v>
      </c>
      <c r="H587" t="s">
        <v>62</v>
      </c>
      <c r="I587" t="s">
        <v>2476</v>
      </c>
      <c r="J587" s="1">
        <v>45433</v>
      </c>
      <c r="K587" s="1"/>
      <c r="M587">
        <v>0</v>
      </c>
      <c r="N587">
        <v>1</v>
      </c>
      <c r="O587">
        <v>15.9</v>
      </c>
      <c r="P587" t="s">
        <v>100</v>
      </c>
    </row>
    <row r="588" spans="1:16">
      <c r="A588" t="s">
        <v>2477</v>
      </c>
      <c r="B588" t="s">
        <v>2478</v>
      </c>
      <c r="C588" t="s">
        <v>330</v>
      </c>
      <c r="D588" t="s">
        <v>53</v>
      </c>
      <c r="E588" t="s">
        <v>177</v>
      </c>
      <c r="F588">
        <v>9932</v>
      </c>
      <c r="G588" t="s">
        <v>39</v>
      </c>
      <c r="H588" t="s">
        <v>156</v>
      </c>
      <c r="I588" t="s">
        <v>631</v>
      </c>
      <c r="J588" s="1">
        <v>44926</v>
      </c>
      <c r="K588" s="1"/>
      <c r="M588">
        <v>0</v>
      </c>
      <c r="N588">
        <v>1</v>
      </c>
      <c r="O588">
        <v>5.7</v>
      </c>
      <c r="P588" t="s">
        <v>100</v>
      </c>
    </row>
    <row r="589" spans="1:16">
      <c r="A589" t="s">
        <v>2480</v>
      </c>
      <c r="B589" t="s">
        <v>1861</v>
      </c>
      <c r="C589" t="s">
        <v>77</v>
      </c>
      <c r="D589" t="s">
        <v>66</v>
      </c>
      <c r="E589" t="s">
        <v>177</v>
      </c>
      <c r="F589">
        <v>12716</v>
      </c>
      <c r="G589" t="s">
        <v>22</v>
      </c>
      <c r="H589" t="s">
        <v>86</v>
      </c>
      <c r="I589" t="s">
        <v>1639</v>
      </c>
      <c r="J589" s="1">
        <v>45225</v>
      </c>
      <c r="K589" s="1"/>
      <c r="M589">
        <v>0</v>
      </c>
      <c r="N589">
        <v>1</v>
      </c>
      <c r="O589">
        <v>8.6999999999999993</v>
      </c>
      <c r="P589" t="s">
        <v>100</v>
      </c>
    </row>
    <row r="590" spans="1:16">
      <c r="A590" t="s">
        <v>2482</v>
      </c>
      <c r="B590" t="s">
        <v>2483</v>
      </c>
      <c r="C590" t="s">
        <v>2484</v>
      </c>
      <c r="D590" t="s">
        <v>183</v>
      </c>
      <c r="E590" t="s">
        <v>115</v>
      </c>
      <c r="F590">
        <v>8824</v>
      </c>
      <c r="G590" t="s">
        <v>30</v>
      </c>
      <c r="H590" t="s">
        <v>258</v>
      </c>
      <c r="I590" t="s">
        <v>2486</v>
      </c>
      <c r="J590" s="1">
        <v>45353</v>
      </c>
      <c r="K590" s="1">
        <v>45429</v>
      </c>
      <c r="L590">
        <v>179</v>
      </c>
      <c r="M590">
        <v>0</v>
      </c>
      <c r="N590">
        <v>1</v>
      </c>
      <c r="O590">
        <v>29.1</v>
      </c>
      <c r="P590" t="s">
        <v>42</v>
      </c>
    </row>
    <row r="591" spans="1:16">
      <c r="A591" t="s">
        <v>2487</v>
      </c>
      <c r="B591" t="s">
        <v>1665</v>
      </c>
      <c r="C591" t="s">
        <v>18</v>
      </c>
      <c r="D591" t="s">
        <v>66</v>
      </c>
      <c r="E591" t="s">
        <v>20</v>
      </c>
      <c r="F591">
        <v>9581</v>
      </c>
      <c r="G591" t="s">
        <v>47</v>
      </c>
      <c r="H591" t="s">
        <v>105</v>
      </c>
      <c r="I591" t="s">
        <v>2489</v>
      </c>
      <c r="J591" s="1">
        <v>45320</v>
      </c>
      <c r="K591" s="1"/>
      <c r="M591">
        <v>0</v>
      </c>
      <c r="N591">
        <v>1</v>
      </c>
      <c r="O591">
        <v>26.5</v>
      </c>
      <c r="P591" t="s">
        <v>58</v>
      </c>
    </row>
    <row r="592" spans="1:16">
      <c r="A592" t="s">
        <v>2490</v>
      </c>
      <c r="B592" t="s">
        <v>2491</v>
      </c>
      <c r="C592" t="s">
        <v>2492</v>
      </c>
      <c r="D592" t="s">
        <v>66</v>
      </c>
      <c r="E592" t="s">
        <v>115</v>
      </c>
      <c r="F592">
        <v>7313</v>
      </c>
      <c r="G592" t="s">
        <v>56</v>
      </c>
      <c r="H592" t="s">
        <v>139</v>
      </c>
      <c r="I592" t="s">
        <v>2494</v>
      </c>
      <c r="J592" s="1">
        <v>45483</v>
      </c>
      <c r="K592" s="1">
        <v>45620</v>
      </c>
      <c r="L592">
        <v>168</v>
      </c>
      <c r="M592">
        <v>0</v>
      </c>
      <c r="N592">
        <v>1</v>
      </c>
      <c r="O592">
        <v>7.3</v>
      </c>
      <c r="P592" t="s">
        <v>58</v>
      </c>
    </row>
    <row r="593" spans="1:16">
      <c r="A593" t="s">
        <v>2495</v>
      </c>
      <c r="B593" t="s">
        <v>2496</v>
      </c>
      <c r="C593" t="s">
        <v>2431</v>
      </c>
      <c r="D593" t="s">
        <v>66</v>
      </c>
      <c r="E593" t="s">
        <v>54</v>
      </c>
      <c r="F593">
        <v>11905</v>
      </c>
      <c r="G593" t="s">
        <v>79</v>
      </c>
      <c r="H593" t="s">
        <v>133</v>
      </c>
      <c r="I593" t="s">
        <v>2498</v>
      </c>
      <c r="J593" s="1">
        <v>45309</v>
      </c>
      <c r="K593" s="1"/>
      <c r="M593">
        <v>0</v>
      </c>
      <c r="N593">
        <v>1</v>
      </c>
      <c r="O593">
        <v>14.3</v>
      </c>
      <c r="P593" t="s">
        <v>33</v>
      </c>
    </row>
    <row r="594" spans="1:16">
      <c r="A594" t="s">
        <v>2499</v>
      </c>
      <c r="B594" t="s">
        <v>108</v>
      </c>
      <c r="C594" t="s">
        <v>18</v>
      </c>
      <c r="D594" t="s">
        <v>183</v>
      </c>
      <c r="E594" t="s">
        <v>45</v>
      </c>
      <c r="F594">
        <v>3626</v>
      </c>
      <c r="G594" t="s">
        <v>39</v>
      </c>
      <c r="H594" t="s">
        <v>232</v>
      </c>
      <c r="I594" t="s">
        <v>2501</v>
      </c>
      <c r="J594" s="1">
        <v>45085</v>
      </c>
      <c r="K594" s="1"/>
      <c r="M594">
        <v>0</v>
      </c>
      <c r="N594">
        <v>1</v>
      </c>
      <c r="O594">
        <v>32.299999999999997</v>
      </c>
      <c r="P594" t="s">
        <v>42</v>
      </c>
    </row>
    <row r="595" spans="1:16">
      <c r="A595" t="s">
        <v>2502</v>
      </c>
      <c r="B595" t="s">
        <v>2503</v>
      </c>
      <c r="C595" t="s">
        <v>2398</v>
      </c>
      <c r="D595" t="s">
        <v>183</v>
      </c>
      <c r="E595" t="s">
        <v>45</v>
      </c>
      <c r="F595">
        <v>7420</v>
      </c>
      <c r="G595" t="s">
        <v>39</v>
      </c>
      <c r="H595" t="s">
        <v>93</v>
      </c>
      <c r="I595" t="s">
        <v>140</v>
      </c>
      <c r="J595" s="1">
        <v>45324</v>
      </c>
      <c r="K595" s="1"/>
      <c r="M595">
        <v>0</v>
      </c>
      <c r="N595">
        <v>1</v>
      </c>
      <c r="O595">
        <v>2.7</v>
      </c>
      <c r="P595" t="s">
        <v>33</v>
      </c>
    </row>
    <row r="596" spans="1:16">
      <c r="A596" t="s">
        <v>2505</v>
      </c>
      <c r="B596" t="s">
        <v>2506</v>
      </c>
      <c r="C596" t="s">
        <v>2507</v>
      </c>
      <c r="D596" t="s">
        <v>66</v>
      </c>
      <c r="E596" t="s">
        <v>91</v>
      </c>
      <c r="F596">
        <v>16301</v>
      </c>
      <c r="G596" t="s">
        <v>151</v>
      </c>
      <c r="H596" t="s">
        <v>237</v>
      </c>
      <c r="I596" t="s">
        <v>2119</v>
      </c>
      <c r="J596" s="1">
        <v>45418</v>
      </c>
      <c r="K596" s="1">
        <v>45351</v>
      </c>
      <c r="L596">
        <v>79</v>
      </c>
      <c r="M596">
        <v>1</v>
      </c>
      <c r="N596">
        <v>3</v>
      </c>
      <c r="O596">
        <v>24.8</v>
      </c>
      <c r="P596" t="s">
        <v>33</v>
      </c>
    </row>
    <row r="597" spans="1:16">
      <c r="A597" t="s">
        <v>2509</v>
      </c>
      <c r="B597" t="s">
        <v>1837</v>
      </c>
      <c r="C597" t="s">
        <v>392</v>
      </c>
      <c r="D597" t="s">
        <v>66</v>
      </c>
      <c r="E597" t="s">
        <v>177</v>
      </c>
      <c r="F597">
        <v>12429</v>
      </c>
      <c r="G597" t="s">
        <v>30</v>
      </c>
      <c r="H597" t="s">
        <v>258</v>
      </c>
      <c r="I597" t="s">
        <v>2511</v>
      </c>
      <c r="J597" s="1">
        <v>45437</v>
      </c>
      <c r="K597" s="1"/>
      <c r="M597">
        <v>0</v>
      </c>
      <c r="N597">
        <v>1</v>
      </c>
      <c r="O597">
        <v>21.5</v>
      </c>
      <c r="P597" t="s">
        <v>25</v>
      </c>
    </row>
    <row r="598" spans="1:16">
      <c r="A598" t="s">
        <v>2512</v>
      </c>
      <c r="B598" t="s">
        <v>120</v>
      </c>
      <c r="C598" t="s">
        <v>18</v>
      </c>
      <c r="D598" t="s">
        <v>53</v>
      </c>
      <c r="E598" t="s">
        <v>115</v>
      </c>
      <c r="F598">
        <v>11307</v>
      </c>
      <c r="G598" t="s">
        <v>172</v>
      </c>
      <c r="H598" t="s">
        <v>920</v>
      </c>
      <c r="I598" t="s">
        <v>2514</v>
      </c>
      <c r="J598" s="1">
        <v>44948</v>
      </c>
      <c r="K598" s="1">
        <v>44939</v>
      </c>
      <c r="L598">
        <v>62</v>
      </c>
      <c r="M598">
        <v>0</v>
      </c>
      <c r="N598">
        <v>1</v>
      </c>
      <c r="O598">
        <v>28.5</v>
      </c>
      <c r="P598" t="s">
        <v>33</v>
      </c>
    </row>
    <row r="599" spans="1:16">
      <c r="A599" t="s">
        <v>2515</v>
      </c>
      <c r="B599" t="s">
        <v>2516</v>
      </c>
      <c r="C599" t="s">
        <v>251</v>
      </c>
      <c r="D599" t="s">
        <v>19</v>
      </c>
      <c r="E599" t="s">
        <v>177</v>
      </c>
      <c r="F599">
        <v>9007</v>
      </c>
      <c r="G599" t="s">
        <v>39</v>
      </c>
      <c r="H599" t="s">
        <v>237</v>
      </c>
      <c r="I599" t="s">
        <v>957</v>
      </c>
      <c r="J599" s="1">
        <v>45622</v>
      </c>
      <c r="K599" s="1"/>
      <c r="M599">
        <v>0</v>
      </c>
      <c r="N599">
        <v>1</v>
      </c>
      <c r="O599">
        <v>15</v>
      </c>
      <c r="P599" t="s">
        <v>33</v>
      </c>
    </row>
    <row r="600" spans="1:16">
      <c r="A600" t="s">
        <v>2518</v>
      </c>
      <c r="B600" t="s">
        <v>2519</v>
      </c>
      <c r="C600" t="s">
        <v>18</v>
      </c>
      <c r="D600" t="s">
        <v>183</v>
      </c>
      <c r="E600" t="s">
        <v>91</v>
      </c>
      <c r="F600">
        <v>9132</v>
      </c>
      <c r="G600" t="s">
        <v>151</v>
      </c>
      <c r="H600" t="s">
        <v>68</v>
      </c>
      <c r="I600" t="s">
        <v>389</v>
      </c>
      <c r="J600" s="1">
        <v>45608</v>
      </c>
      <c r="K600" s="1">
        <v>45502</v>
      </c>
      <c r="L600">
        <v>21</v>
      </c>
      <c r="M600">
        <v>0</v>
      </c>
      <c r="N600">
        <v>1</v>
      </c>
      <c r="O600">
        <v>23.3</v>
      </c>
      <c r="P600" t="s">
        <v>25</v>
      </c>
    </row>
    <row r="601" spans="1:16">
      <c r="A601" t="s">
        <v>2521</v>
      </c>
      <c r="B601" t="s">
        <v>2522</v>
      </c>
      <c r="C601" t="s">
        <v>324</v>
      </c>
      <c r="D601" t="s">
        <v>37</v>
      </c>
      <c r="E601" t="s">
        <v>28</v>
      </c>
      <c r="F601">
        <v>131950</v>
      </c>
      <c r="G601" t="s">
        <v>161</v>
      </c>
      <c r="H601" t="s">
        <v>139</v>
      </c>
      <c r="I601" t="s">
        <v>2524</v>
      </c>
      <c r="J601" s="1">
        <v>45513</v>
      </c>
      <c r="K601" s="1"/>
      <c r="M601">
        <v>0</v>
      </c>
      <c r="N601">
        <v>1</v>
      </c>
      <c r="O601">
        <v>11.6</v>
      </c>
      <c r="P601" t="s">
        <v>42</v>
      </c>
    </row>
    <row r="602" spans="1:16">
      <c r="A602" t="s">
        <v>2525</v>
      </c>
      <c r="B602" t="s">
        <v>2526</v>
      </c>
      <c r="C602" t="s">
        <v>1800</v>
      </c>
      <c r="D602" t="s">
        <v>183</v>
      </c>
      <c r="E602" t="s">
        <v>177</v>
      </c>
      <c r="F602">
        <v>6146</v>
      </c>
      <c r="G602" t="s">
        <v>30</v>
      </c>
      <c r="H602" t="s">
        <v>31</v>
      </c>
      <c r="I602" t="s">
        <v>2528</v>
      </c>
      <c r="J602" s="1"/>
      <c r="K602" s="1"/>
      <c r="M602">
        <v>0</v>
      </c>
      <c r="N602">
        <v>1</v>
      </c>
      <c r="O602">
        <v>25.4</v>
      </c>
      <c r="P602" t="s">
        <v>42</v>
      </c>
    </row>
    <row r="603" spans="1:16">
      <c r="A603" t="s">
        <v>2529</v>
      </c>
      <c r="B603" t="s">
        <v>2530</v>
      </c>
      <c r="C603" t="s">
        <v>688</v>
      </c>
      <c r="D603" t="s">
        <v>53</v>
      </c>
      <c r="E603" t="s">
        <v>115</v>
      </c>
      <c r="F603">
        <v>46889</v>
      </c>
      <c r="G603" t="s">
        <v>47</v>
      </c>
      <c r="H603" t="s">
        <v>23</v>
      </c>
      <c r="I603" t="s">
        <v>2532</v>
      </c>
      <c r="J603" s="1">
        <v>45570</v>
      </c>
      <c r="K603" s="1">
        <v>45707</v>
      </c>
      <c r="L603">
        <v>169</v>
      </c>
      <c r="M603">
        <v>0</v>
      </c>
      <c r="N603">
        <v>1</v>
      </c>
      <c r="O603">
        <v>14.7</v>
      </c>
      <c r="P603" t="s">
        <v>42</v>
      </c>
    </row>
    <row r="604" spans="1:16">
      <c r="A604" t="s">
        <v>2533</v>
      </c>
      <c r="B604" t="s">
        <v>2534</v>
      </c>
      <c r="C604" t="s">
        <v>525</v>
      </c>
      <c r="D604" t="s">
        <v>37</v>
      </c>
      <c r="E604" t="s">
        <v>54</v>
      </c>
      <c r="F604">
        <v>173349</v>
      </c>
      <c r="G604" t="s">
        <v>151</v>
      </c>
      <c r="H604" t="s">
        <v>86</v>
      </c>
      <c r="I604" t="s">
        <v>2536</v>
      </c>
      <c r="J604" s="1">
        <v>45176</v>
      </c>
      <c r="K604" s="1"/>
      <c r="M604">
        <v>0</v>
      </c>
      <c r="N604">
        <v>1</v>
      </c>
      <c r="O604">
        <v>24.9</v>
      </c>
      <c r="P604" t="s">
        <v>33</v>
      </c>
    </row>
    <row r="605" spans="1:16">
      <c r="A605" t="s">
        <v>2537</v>
      </c>
      <c r="B605" t="s">
        <v>1064</v>
      </c>
      <c r="C605" t="s">
        <v>735</v>
      </c>
      <c r="D605" t="s">
        <v>37</v>
      </c>
      <c r="E605" t="s">
        <v>54</v>
      </c>
      <c r="F605">
        <v>197716</v>
      </c>
      <c r="G605" t="s">
        <v>47</v>
      </c>
      <c r="H605" t="s">
        <v>778</v>
      </c>
      <c r="I605" t="s">
        <v>1562</v>
      </c>
      <c r="J605" s="1">
        <v>45600</v>
      </c>
      <c r="K605" s="1"/>
      <c r="M605">
        <v>0</v>
      </c>
      <c r="N605">
        <v>1</v>
      </c>
      <c r="O605">
        <v>10.9</v>
      </c>
      <c r="P605" t="s">
        <v>33</v>
      </c>
    </row>
    <row r="606" spans="1:16">
      <c r="A606" t="s">
        <v>2539</v>
      </c>
      <c r="B606" t="s">
        <v>1124</v>
      </c>
      <c r="C606" t="s">
        <v>2540</v>
      </c>
      <c r="D606" t="s">
        <v>183</v>
      </c>
      <c r="E606" t="s">
        <v>28</v>
      </c>
      <c r="F606">
        <v>13729</v>
      </c>
      <c r="G606" t="s">
        <v>172</v>
      </c>
      <c r="H606" t="s">
        <v>1094</v>
      </c>
      <c r="I606" t="s">
        <v>2542</v>
      </c>
      <c r="J606" s="1">
        <v>44902</v>
      </c>
      <c r="K606" s="1"/>
      <c r="M606">
        <v>0</v>
      </c>
      <c r="N606">
        <v>1</v>
      </c>
      <c r="P606" t="s">
        <v>42</v>
      </c>
    </row>
    <row r="607" spans="1:16">
      <c r="A607" t="s">
        <v>2543</v>
      </c>
      <c r="B607" t="s">
        <v>2544</v>
      </c>
      <c r="C607" t="s">
        <v>1946</v>
      </c>
      <c r="D607" t="s">
        <v>53</v>
      </c>
      <c r="E607" t="s">
        <v>28</v>
      </c>
      <c r="F607">
        <v>11066</v>
      </c>
      <c r="G607" t="s">
        <v>56</v>
      </c>
      <c r="H607" t="s">
        <v>145</v>
      </c>
      <c r="I607" t="s">
        <v>2546</v>
      </c>
      <c r="J607" s="1">
        <v>44761</v>
      </c>
      <c r="K607" s="1"/>
      <c r="M607">
        <v>0</v>
      </c>
      <c r="N607">
        <v>1</v>
      </c>
      <c r="O607">
        <v>7.6</v>
      </c>
      <c r="P607" t="s">
        <v>42</v>
      </c>
    </row>
    <row r="608" spans="1:16">
      <c r="A608" t="s">
        <v>2547</v>
      </c>
      <c r="B608" t="s">
        <v>2548</v>
      </c>
      <c r="C608" t="s">
        <v>2549</v>
      </c>
      <c r="D608" t="s">
        <v>183</v>
      </c>
      <c r="E608" t="s">
        <v>28</v>
      </c>
      <c r="F608">
        <v>13512</v>
      </c>
      <c r="G608" t="s">
        <v>172</v>
      </c>
      <c r="H608" t="s">
        <v>778</v>
      </c>
      <c r="I608" t="s">
        <v>2551</v>
      </c>
      <c r="J608" s="1">
        <v>45339</v>
      </c>
      <c r="K608" s="1"/>
      <c r="M608">
        <v>0</v>
      </c>
      <c r="N608">
        <v>1</v>
      </c>
      <c r="O608">
        <v>12.9</v>
      </c>
      <c r="P608" t="s">
        <v>25</v>
      </c>
    </row>
    <row r="609" spans="1:16">
      <c r="A609" t="s">
        <v>2552</v>
      </c>
      <c r="B609" t="s">
        <v>1454</v>
      </c>
      <c r="C609" t="s">
        <v>18</v>
      </c>
      <c r="D609" t="s">
        <v>37</v>
      </c>
      <c r="E609" t="s">
        <v>28</v>
      </c>
      <c r="F609">
        <v>102000</v>
      </c>
      <c r="G609" t="s">
        <v>161</v>
      </c>
      <c r="H609" t="s">
        <v>545</v>
      </c>
      <c r="I609" t="s">
        <v>2237</v>
      </c>
      <c r="J609" s="1">
        <v>45439</v>
      </c>
      <c r="K609" s="1"/>
      <c r="M609">
        <v>0</v>
      </c>
      <c r="N609">
        <v>1</v>
      </c>
      <c r="O609">
        <v>19.7</v>
      </c>
      <c r="P609" t="s">
        <v>100</v>
      </c>
    </row>
    <row r="610" spans="1:16">
      <c r="A610" t="s">
        <v>2554</v>
      </c>
      <c r="B610" t="s">
        <v>2555</v>
      </c>
      <c r="C610" t="s">
        <v>18</v>
      </c>
      <c r="D610" t="s">
        <v>19</v>
      </c>
      <c r="E610" t="s">
        <v>28</v>
      </c>
      <c r="F610">
        <v>2404</v>
      </c>
      <c r="G610" t="s">
        <v>161</v>
      </c>
      <c r="H610" t="s">
        <v>31</v>
      </c>
      <c r="I610" t="s">
        <v>2557</v>
      </c>
      <c r="J610" s="1">
        <v>45444</v>
      </c>
      <c r="K610" s="1"/>
      <c r="M610">
        <v>0</v>
      </c>
      <c r="N610">
        <v>1</v>
      </c>
      <c r="O610">
        <v>27.1</v>
      </c>
      <c r="P610" t="s">
        <v>58</v>
      </c>
    </row>
    <row r="611" spans="1:16">
      <c r="A611" t="s">
        <v>2558</v>
      </c>
      <c r="B611" t="s">
        <v>2284</v>
      </c>
      <c r="C611" t="s">
        <v>1772</v>
      </c>
      <c r="D611" t="s">
        <v>19</v>
      </c>
      <c r="E611" t="s">
        <v>115</v>
      </c>
      <c r="F611">
        <v>3885</v>
      </c>
      <c r="G611" t="s">
        <v>30</v>
      </c>
      <c r="H611" t="s">
        <v>258</v>
      </c>
      <c r="I611" t="s">
        <v>2560</v>
      </c>
      <c r="J611" s="1"/>
      <c r="K611" s="1">
        <v>45357</v>
      </c>
      <c r="L611">
        <v>190</v>
      </c>
      <c r="M611">
        <v>0</v>
      </c>
      <c r="N611">
        <v>1</v>
      </c>
      <c r="O611">
        <v>4.7</v>
      </c>
      <c r="P611" t="s">
        <v>25</v>
      </c>
    </row>
    <row r="612" spans="1:16">
      <c r="A612" t="s">
        <v>2561</v>
      </c>
      <c r="B612" t="s">
        <v>2562</v>
      </c>
      <c r="C612" t="s">
        <v>1571</v>
      </c>
      <c r="D612" t="s">
        <v>66</v>
      </c>
      <c r="E612" t="s">
        <v>91</v>
      </c>
      <c r="F612">
        <v>17537</v>
      </c>
      <c r="G612" t="s">
        <v>172</v>
      </c>
      <c r="H612" t="s">
        <v>521</v>
      </c>
      <c r="I612" t="s">
        <v>2564</v>
      </c>
      <c r="J612" s="1">
        <v>45342</v>
      </c>
      <c r="K612" s="1">
        <v>45396</v>
      </c>
      <c r="L612">
        <v>92</v>
      </c>
      <c r="M612">
        <v>0</v>
      </c>
      <c r="N612">
        <v>1</v>
      </c>
      <c r="O612">
        <v>10</v>
      </c>
      <c r="P612" t="s">
        <v>42</v>
      </c>
    </row>
    <row r="613" spans="1:16">
      <c r="A613" t="s">
        <v>2565</v>
      </c>
      <c r="B613" t="s">
        <v>2566</v>
      </c>
      <c r="C613" t="s">
        <v>2567</v>
      </c>
      <c r="D613" t="s">
        <v>19</v>
      </c>
      <c r="E613" t="s">
        <v>20</v>
      </c>
      <c r="F613">
        <v>4238</v>
      </c>
      <c r="G613" t="s">
        <v>22</v>
      </c>
      <c r="H613" t="s">
        <v>31</v>
      </c>
      <c r="I613" t="s">
        <v>2569</v>
      </c>
      <c r="J613" s="1">
        <v>44698</v>
      </c>
      <c r="K613" s="1"/>
      <c r="M613">
        <v>0</v>
      </c>
      <c r="N613">
        <v>1</v>
      </c>
      <c r="O613">
        <v>20</v>
      </c>
      <c r="P613" t="s">
        <v>25</v>
      </c>
    </row>
    <row r="614" spans="1:16">
      <c r="A614" t="s">
        <v>2570</v>
      </c>
      <c r="B614" t="s">
        <v>1442</v>
      </c>
      <c r="C614" t="s">
        <v>726</v>
      </c>
      <c r="D614" t="s">
        <v>66</v>
      </c>
      <c r="E614" t="s">
        <v>115</v>
      </c>
      <c r="F614">
        <v>9771</v>
      </c>
      <c r="G614" t="s">
        <v>22</v>
      </c>
      <c r="H614" t="s">
        <v>127</v>
      </c>
      <c r="I614" t="s">
        <v>1697</v>
      </c>
      <c r="J614" s="1">
        <v>45383</v>
      </c>
      <c r="K614" s="1">
        <v>45269</v>
      </c>
      <c r="L614">
        <v>42</v>
      </c>
      <c r="M614">
        <v>0</v>
      </c>
      <c r="N614">
        <v>1</v>
      </c>
      <c r="O614">
        <v>33.4</v>
      </c>
      <c r="P614" t="s">
        <v>33</v>
      </c>
    </row>
    <row r="615" spans="1:16">
      <c r="A615" t="s">
        <v>2572</v>
      </c>
      <c r="B615" t="s">
        <v>2573</v>
      </c>
      <c r="C615" t="s">
        <v>18</v>
      </c>
      <c r="D615" t="s">
        <v>37</v>
      </c>
      <c r="E615" t="s">
        <v>28</v>
      </c>
      <c r="F615">
        <v>197939</v>
      </c>
      <c r="G615" t="s">
        <v>56</v>
      </c>
      <c r="H615" t="s">
        <v>73</v>
      </c>
      <c r="I615" t="s">
        <v>2575</v>
      </c>
      <c r="J615" s="1">
        <v>45043</v>
      </c>
      <c r="K615" s="1"/>
      <c r="M615">
        <v>0</v>
      </c>
      <c r="N615">
        <v>1</v>
      </c>
      <c r="O615">
        <v>17.3</v>
      </c>
      <c r="P615" t="s">
        <v>58</v>
      </c>
    </row>
    <row r="616" spans="1:16">
      <c r="A616" t="s">
        <v>2576</v>
      </c>
      <c r="B616" t="s">
        <v>2577</v>
      </c>
      <c r="C616" t="s">
        <v>2299</v>
      </c>
      <c r="D616" t="s">
        <v>66</v>
      </c>
      <c r="E616" t="s">
        <v>45</v>
      </c>
      <c r="F616">
        <v>15034</v>
      </c>
      <c r="G616" t="s">
        <v>56</v>
      </c>
      <c r="H616" t="s">
        <v>80</v>
      </c>
      <c r="I616" t="s">
        <v>2579</v>
      </c>
      <c r="J616" s="1">
        <v>45336</v>
      </c>
      <c r="K616" s="1"/>
      <c r="M616">
        <v>0</v>
      </c>
      <c r="N616">
        <v>1</v>
      </c>
      <c r="O616">
        <v>1.8</v>
      </c>
      <c r="P616" t="s">
        <v>100</v>
      </c>
    </row>
    <row r="617" spans="1:16">
      <c r="A617" t="s">
        <v>2580</v>
      </c>
      <c r="B617" t="s">
        <v>2581</v>
      </c>
      <c r="C617" t="s">
        <v>241</v>
      </c>
      <c r="D617" t="s">
        <v>37</v>
      </c>
      <c r="E617" t="s">
        <v>91</v>
      </c>
      <c r="F617">
        <v>134207</v>
      </c>
      <c r="G617" t="s">
        <v>30</v>
      </c>
      <c r="H617" t="s">
        <v>73</v>
      </c>
      <c r="I617" t="s">
        <v>24</v>
      </c>
      <c r="J617" s="1">
        <v>44705</v>
      </c>
      <c r="K617" s="1">
        <v>44755</v>
      </c>
      <c r="L617">
        <v>120</v>
      </c>
      <c r="M617">
        <v>0</v>
      </c>
      <c r="N617">
        <v>1</v>
      </c>
      <c r="O617">
        <v>25.4</v>
      </c>
      <c r="P617" t="s">
        <v>33</v>
      </c>
    </row>
    <row r="618" spans="1:16">
      <c r="A618" t="s">
        <v>2583</v>
      </c>
      <c r="B618" t="s">
        <v>2584</v>
      </c>
      <c r="C618" t="s">
        <v>2044</v>
      </c>
      <c r="D618" t="s">
        <v>183</v>
      </c>
      <c r="E618" t="s">
        <v>28</v>
      </c>
      <c r="F618">
        <v>10689</v>
      </c>
      <c r="G618" t="s">
        <v>79</v>
      </c>
      <c r="H618" t="s">
        <v>258</v>
      </c>
      <c r="I618" t="s">
        <v>817</v>
      </c>
      <c r="J618" s="1">
        <v>45045</v>
      </c>
      <c r="K618" s="1"/>
      <c r="M618">
        <v>0</v>
      </c>
      <c r="N618">
        <v>1</v>
      </c>
      <c r="O618">
        <v>31.1</v>
      </c>
      <c r="P618" t="s">
        <v>25</v>
      </c>
    </row>
    <row r="619" spans="1:16">
      <c r="A619" t="s">
        <v>2586</v>
      </c>
      <c r="B619" t="s">
        <v>2587</v>
      </c>
      <c r="C619" t="s">
        <v>2588</v>
      </c>
      <c r="D619" t="s">
        <v>19</v>
      </c>
      <c r="E619" t="s">
        <v>177</v>
      </c>
      <c r="F619">
        <v>3488</v>
      </c>
      <c r="G619" t="s">
        <v>56</v>
      </c>
      <c r="H619" t="s">
        <v>1817</v>
      </c>
      <c r="I619" t="s">
        <v>1358</v>
      </c>
      <c r="J619" s="1">
        <v>45237</v>
      </c>
      <c r="K619" s="1"/>
      <c r="M619">
        <v>0</v>
      </c>
      <c r="N619">
        <v>1</v>
      </c>
      <c r="O619">
        <v>1</v>
      </c>
      <c r="P619" t="s">
        <v>42</v>
      </c>
    </row>
    <row r="620" spans="1:16">
      <c r="A620" t="s">
        <v>2590</v>
      </c>
      <c r="B620" t="s">
        <v>2591</v>
      </c>
      <c r="C620" t="s">
        <v>2592</v>
      </c>
      <c r="D620" t="s">
        <v>19</v>
      </c>
      <c r="E620" t="s">
        <v>91</v>
      </c>
      <c r="F620">
        <v>2477</v>
      </c>
      <c r="G620" t="s">
        <v>47</v>
      </c>
      <c r="H620" t="s">
        <v>23</v>
      </c>
      <c r="I620" t="s">
        <v>2594</v>
      </c>
      <c r="J620" s="1">
        <v>45613</v>
      </c>
      <c r="K620" s="1">
        <v>45575</v>
      </c>
      <c r="L620">
        <v>73</v>
      </c>
      <c r="M620">
        <v>1</v>
      </c>
      <c r="N620">
        <v>1</v>
      </c>
      <c r="O620">
        <v>29.2</v>
      </c>
      <c r="P620" t="s">
        <v>58</v>
      </c>
    </row>
    <row r="621" spans="1:16">
      <c r="A621" t="s">
        <v>2595</v>
      </c>
      <c r="B621" t="s">
        <v>2596</v>
      </c>
      <c r="C621" t="s">
        <v>2597</v>
      </c>
      <c r="D621" t="s">
        <v>19</v>
      </c>
      <c r="E621" t="s">
        <v>54</v>
      </c>
      <c r="F621">
        <v>8422</v>
      </c>
      <c r="G621" t="s">
        <v>47</v>
      </c>
      <c r="H621" t="s">
        <v>274</v>
      </c>
      <c r="I621" t="s">
        <v>2599</v>
      </c>
      <c r="J621" s="1">
        <v>45461</v>
      </c>
      <c r="K621" s="1"/>
      <c r="M621">
        <v>0</v>
      </c>
      <c r="N621">
        <v>1</v>
      </c>
      <c r="P621" t="s">
        <v>42</v>
      </c>
    </row>
    <row r="622" spans="1:16">
      <c r="A622" t="s">
        <v>2600</v>
      </c>
      <c r="B622" t="s">
        <v>2601</v>
      </c>
      <c r="C622" t="s">
        <v>1520</v>
      </c>
      <c r="D622" t="s">
        <v>183</v>
      </c>
      <c r="E622" t="s">
        <v>20</v>
      </c>
      <c r="F622">
        <v>2751</v>
      </c>
      <c r="G622" t="s">
        <v>56</v>
      </c>
      <c r="H622" t="s">
        <v>127</v>
      </c>
      <c r="I622" t="s">
        <v>1000</v>
      </c>
      <c r="J622" s="1">
        <v>44779</v>
      </c>
      <c r="K622" s="1"/>
      <c r="M622">
        <v>0</v>
      </c>
      <c r="N622">
        <v>1</v>
      </c>
      <c r="P622" t="s">
        <v>58</v>
      </c>
    </row>
    <row r="623" spans="1:16">
      <c r="A623" t="s">
        <v>2603</v>
      </c>
      <c r="B623" t="s">
        <v>2604</v>
      </c>
      <c r="C623" t="s">
        <v>1889</v>
      </c>
      <c r="D623" t="s">
        <v>66</v>
      </c>
      <c r="E623" t="s">
        <v>28</v>
      </c>
      <c r="F623">
        <v>10488</v>
      </c>
      <c r="G623" t="s">
        <v>56</v>
      </c>
      <c r="H623" t="s">
        <v>2606</v>
      </c>
      <c r="I623" t="s">
        <v>2607</v>
      </c>
      <c r="J623" s="1">
        <v>45533</v>
      </c>
      <c r="K623" s="1"/>
      <c r="M623">
        <v>0</v>
      </c>
      <c r="N623">
        <v>1</v>
      </c>
      <c r="O623">
        <v>30.9</v>
      </c>
      <c r="P623" t="s">
        <v>100</v>
      </c>
    </row>
    <row r="624" spans="1:16">
      <c r="A624" t="s">
        <v>2608</v>
      </c>
      <c r="B624" t="s">
        <v>211</v>
      </c>
      <c r="C624" t="s">
        <v>2609</v>
      </c>
      <c r="D624" t="s">
        <v>53</v>
      </c>
      <c r="E624" t="s">
        <v>28</v>
      </c>
      <c r="F624">
        <v>44672</v>
      </c>
      <c r="G624" t="s">
        <v>151</v>
      </c>
      <c r="H624" t="s">
        <v>105</v>
      </c>
      <c r="I624" t="s">
        <v>1697</v>
      </c>
      <c r="J624" s="1">
        <v>45278</v>
      </c>
      <c r="K624" s="1"/>
      <c r="M624">
        <v>0</v>
      </c>
      <c r="N624">
        <v>1</v>
      </c>
      <c r="O624">
        <v>19.3</v>
      </c>
      <c r="P624" t="s">
        <v>58</v>
      </c>
    </row>
    <row r="625" spans="1:16">
      <c r="A625" t="s">
        <v>2611</v>
      </c>
      <c r="B625" t="s">
        <v>2612</v>
      </c>
      <c r="C625" t="s">
        <v>18</v>
      </c>
      <c r="D625" t="s">
        <v>66</v>
      </c>
      <c r="E625" t="s">
        <v>115</v>
      </c>
      <c r="F625">
        <v>12339</v>
      </c>
      <c r="G625" t="s">
        <v>151</v>
      </c>
      <c r="H625" t="s">
        <v>73</v>
      </c>
      <c r="I625" t="s">
        <v>2614</v>
      </c>
      <c r="J625" s="1">
        <v>45110</v>
      </c>
      <c r="K625" s="1">
        <v>45188</v>
      </c>
      <c r="L625">
        <v>145</v>
      </c>
      <c r="M625">
        <v>0</v>
      </c>
      <c r="N625">
        <v>1</v>
      </c>
      <c r="O625">
        <v>6.8</v>
      </c>
      <c r="P625" t="s">
        <v>33</v>
      </c>
    </row>
    <row r="626" spans="1:16">
      <c r="A626" t="s">
        <v>2615</v>
      </c>
      <c r="B626" t="s">
        <v>590</v>
      </c>
      <c r="C626" t="s">
        <v>18</v>
      </c>
      <c r="D626" t="s">
        <v>37</v>
      </c>
      <c r="E626" t="s">
        <v>91</v>
      </c>
      <c r="F626">
        <v>134899</v>
      </c>
      <c r="G626" t="s">
        <v>39</v>
      </c>
      <c r="H626" t="s">
        <v>156</v>
      </c>
      <c r="I626" t="s">
        <v>2617</v>
      </c>
      <c r="J626" s="1">
        <v>45205</v>
      </c>
      <c r="K626" s="1">
        <v>45201</v>
      </c>
      <c r="L626">
        <v>79</v>
      </c>
      <c r="M626">
        <v>0</v>
      </c>
      <c r="N626">
        <v>1</v>
      </c>
      <c r="P626" t="s">
        <v>25</v>
      </c>
    </row>
    <row r="627" spans="1:16">
      <c r="A627" t="s">
        <v>2618</v>
      </c>
      <c r="B627" t="s">
        <v>2619</v>
      </c>
      <c r="C627" t="s">
        <v>18</v>
      </c>
      <c r="D627" t="s">
        <v>66</v>
      </c>
      <c r="E627" t="s">
        <v>28</v>
      </c>
      <c r="F627">
        <v>5710</v>
      </c>
      <c r="G627" t="s">
        <v>39</v>
      </c>
      <c r="H627" t="s">
        <v>98</v>
      </c>
      <c r="I627" t="s">
        <v>2621</v>
      </c>
      <c r="J627" s="1">
        <v>45695</v>
      </c>
      <c r="K627" s="1"/>
      <c r="M627">
        <v>0</v>
      </c>
      <c r="N627">
        <v>1</v>
      </c>
      <c r="O627">
        <v>2.8</v>
      </c>
      <c r="P627" t="s">
        <v>25</v>
      </c>
    </row>
    <row r="628" spans="1:16">
      <c r="A628" t="s">
        <v>2622</v>
      </c>
      <c r="B628" t="s">
        <v>2623</v>
      </c>
      <c r="C628" t="s">
        <v>149</v>
      </c>
      <c r="D628" t="s">
        <v>183</v>
      </c>
      <c r="E628" t="s">
        <v>115</v>
      </c>
      <c r="F628">
        <v>12716</v>
      </c>
      <c r="G628" t="s">
        <v>22</v>
      </c>
      <c r="H628" t="s">
        <v>139</v>
      </c>
      <c r="I628" t="s">
        <v>2625</v>
      </c>
      <c r="J628" s="1">
        <v>44659</v>
      </c>
      <c r="K628" s="1">
        <v>44800</v>
      </c>
      <c r="L628">
        <v>175</v>
      </c>
      <c r="M628">
        <v>0</v>
      </c>
      <c r="N628">
        <v>1</v>
      </c>
      <c r="O628">
        <v>5.8</v>
      </c>
      <c r="P628" t="s">
        <v>25</v>
      </c>
    </row>
    <row r="629" spans="1:16">
      <c r="A629" t="s">
        <v>2626</v>
      </c>
      <c r="B629" t="s">
        <v>2627</v>
      </c>
      <c r="C629" t="s">
        <v>18</v>
      </c>
      <c r="D629" t="s">
        <v>37</v>
      </c>
      <c r="E629" t="s">
        <v>54</v>
      </c>
      <c r="F629">
        <v>133102</v>
      </c>
      <c r="G629" t="s">
        <v>161</v>
      </c>
      <c r="H629" t="s">
        <v>156</v>
      </c>
      <c r="I629" t="s">
        <v>2629</v>
      </c>
      <c r="J629" s="1">
        <v>45413</v>
      </c>
      <c r="K629" s="1"/>
      <c r="M629">
        <v>0</v>
      </c>
      <c r="N629">
        <v>1</v>
      </c>
      <c r="O629">
        <v>3.1</v>
      </c>
      <c r="P629" t="s">
        <v>25</v>
      </c>
    </row>
    <row r="630" spans="1:16">
      <c r="A630" t="s">
        <v>2630</v>
      </c>
      <c r="B630" t="s">
        <v>2631</v>
      </c>
      <c r="C630" t="s">
        <v>1353</v>
      </c>
      <c r="D630" t="s">
        <v>37</v>
      </c>
      <c r="E630" t="s">
        <v>115</v>
      </c>
      <c r="F630">
        <v>191006</v>
      </c>
      <c r="G630" t="s">
        <v>161</v>
      </c>
      <c r="H630" t="s">
        <v>394</v>
      </c>
      <c r="I630" t="s">
        <v>2633</v>
      </c>
      <c r="J630" s="1">
        <v>44696</v>
      </c>
      <c r="K630" s="1">
        <v>44631</v>
      </c>
      <c r="L630">
        <v>55</v>
      </c>
      <c r="M630">
        <v>0</v>
      </c>
      <c r="N630">
        <v>1</v>
      </c>
      <c r="O630">
        <v>5.3</v>
      </c>
      <c r="P630" t="s">
        <v>42</v>
      </c>
    </row>
    <row r="631" spans="1:16">
      <c r="A631" t="s">
        <v>2634</v>
      </c>
      <c r="B631" t="s">
        <v>2635</v>
      </c>
      <c r="C631" t="s">
        <v>2549</v>
      </c>
      <c r="D631" t="s">
        <v>37</v>
      </c>
      <c r="E631" t="s">
        <v>20</v>
      </c>
      <c r="F631">
        <v>113617</v>
      </c>
      <c r="G631" t="s">
        <v>22</v>
      </c>
      <c r="H631" t="s">
        <v>93</v>
      </c>
      <c r="I631" t="s">
        <v>2637</v>
      </c>
      <c r="J631" s="1">
        <v>45138</v>
      </c>
      <c r="K631" s="1"/>
      <c r="M631">
        <v>0</v>
      </c>
      <c r="N631">
        <v>1</v>
      </c>
      <c r="P631" t="s">
        <v>42</v>
      </c>
    </row>
    <row r="632" spans="1:16">
      <c r="A632" t="s">
        <v>2638</v>
      </c>
      <c r="B632" t="s">
        <v>2639</v>
      </c>
      <c r="C632" t="s">
        <v>18</v>
      </c>
      <c r="D632" t="s">
        <v>53</v>
      </c>
      <c r="E632" t="s">
        <v>177</v>
      </c>
      <c r="F632">
        <v>12274</v>
      </c>
      <c r="G632" t="s">
        <v>22</v>
      </c>
      <c r="H632" t="s">
        <v>189</v>
      </c>
      <c r="I632" t="s">
        <v>2641</v>
      </c>
      <c r="J632" s="1">
        <v>44875</v>
      </c>
      <c r="K632" s="1"/>
      <c r="M632">
        <v>0</v>
      </c>
      <c r="N632">
        <v>1</v>
      </c>
      <c r="O632">
        <v>26.4</v>
      </c>
      <c r="P632" t="s">
        <v>100</v>
      </c>
    </row>
    <row r="633" spans="1:16">
      <c r="A633" t="s">
        <v>2642</v>
      </c>
      <c r="B633" t="s">
        <v>2643</v>
      </c>
      <c r="C633" t="s">
        <v>18</v>
      </c>
      <c r="D633" t="s">
        <v>37</v>
      </c>
      <c r="E633" t="s">
        <v>177</v>
      </c>
      <c r="F633">
        <v>77017</v>
      </c>
      <c r="G633" t="s">
        <v>47</v>
      </c>
      <c r="H633" t="s">
        <v>778</v>
      </c>
      <c r="I633" t="s">
        <v>2645</v>
      </c>
      <c r="J633" s="1">
        <v>45583</v>
      </c>
      <c r="K633" s="1"/>
      <c r="M633">
        <v>0</v>
      </c>
      <c r="N633">
        <v>1</v>
      </c>
      <c r="O633">
        <v>23.1</v>
      </c>
      <c r="P633" t="s">
        <v>33</v>
      </c>
    </row>
    <row r="634" spans="1:16">
      <c r="A634" t="s">
        <v>2646</v>
      </c>
      <c r="B634" t="s">
        <v>2647</v>
      </c>
      <c r="C634" t="s">
        <v>18</v>
      </c>
      <c r="D634" t="s">
        <v>37</v>
      </c>
      <c r="E634" t="s">
        <v>54</v>
      </c>
      <c r="F634">
        <v>189551</v>
      </c>
      <c r="G634" t="s">
        <v>39</v>
      </c>
      <c r="H634" t="s">
        <v>139</v>
      </c>
      <c r="I634" t="s">
        <v>559</v>
      </c>
      <c r="J634" s="1">
        <v>45641</v>
      </c>
      <c r="K634" s="1"/>
      <c r="M634">
        <v>0</v>
      </c>
      <c r="N634">
        <v>1</v>
      </c>
      <c r="O634">
        <v>4.5999999999999996</v>
      </c>
      <c r="P634" t="s">
        <v>58</v>
      </c>
    </row>
    <row r="635" spans="1:16">
      <c r="A635" t="s">
        <v>2649</v>
      </c>
      <c r="B635" t="s">
        <v>2650</v>
      </c>
      <c r="C635" t="s">
        <v>18</v>
      </c>
      <c r="D635" t="s">
        <v>19</v>
      </c>
      <c r="E635" t="s">
        <v>20</v>
      </c>
      <c r="F635">
        <v>7056</v>
      </c>
      <c r="G635" t="s">
        <v>47</v>
      </c>
      <c r="H635" t="s">
        <v>73</v>
      </c>
      <c r="I635" t="s">
        <v>157</v>
      </c>
      <c r="J635" s="1">
        <v>45206</v>
      </c>
      <c r="K635" s="1"/>
      <c r="M635">
        <v>0</v>
      </c>
      <c r="N635">
        <v>1</v>
      </c>
      <c r="O635">
        <v>23.6</v>
      </c>
      <c r="P635" t="s">
        <v>33</v>
      </c>
    </row>
    <row r="636" spans="1:16">
      <c r="A636" t="s">
        <v>2652</v>
      </c>
      <c r="B636" t="s">
        <v>542</v>
      </c>
      <c r="C636" t="s">
        <v>2653</v>
      </c>
      <c r="D636" t="s">
        <v>37</v>
      </c>
      <c r="E636" t="s">
        <v>115</v>
      </c>
      <c r="F636">
        <v>56908</v>
      </c>
      <c r="G636" t="s">
        <v>172</v>
      </c>
      <c r="H636" t="s">
        <v>62</v>
      </c>
      <c r="I636" t="s">
        <v>1170</v>
      </c>
      <c r="J636" s="1">
        <v>44790</v>
      </c>
      <c r="K636" s="1">
        <v>44702</v>
      </c>
      <c r="L636">
        <v>46</v>
      </c>
      <c r="M636">
        <v>0</v>
      </c>
      <c r="N636">
        <v>1</v>
      </c>
      <c r="O636">
        <v>4.4000000000000004</v>
      </c>
      <c r="P636" t="s">
        <v>25</v>
      </c>
    </row>
    <row r="637" spans="1:16">
      <c r="A637" t="s">
        <v>2655</v>
      </c>
      <c r="B637" t="s">
        <v>2656</v>
      </c>
      <c r="C637" t="s">
        <v>2657</v>
      </c>
      <c r="D637" t="s">
        <v>53</v>
      </c>
      <c r="E637" t="s">
        <v>45</v>
      </c>
      <c r="F637">
        <v>16271</v>
      </c>
      <c r="G637" t="s">
        <v>79</v>
      </c>
      <c r="H637" t="s">
        <v>105</v>
      </c>
      <c r="I637" t="s">
        <v>2659</v>
      </c>
      <c r="J637" s="1">
        <v>45330</v>
      </c>
      <c r="K637" s="1"/>
      <c r="M637">
        <v>0</v>
      </c>
      <c r="N637">
        <v>1</v>
      </c>
      <c r="O637">
        <v>28</v>
      </c>
      <c r="P637" t="s">
        <v>100</v>
      </c>
    </row>
    <row r="638" spans="1:16">
      <c r="A638" t="s">
        <v>2660</v>
      </c>
      <c r="B638" t="s">
        <v>1311</v>
      </c>
      <c r="C638" t="s">
        <v>2661</v>
      </c>
      <c r="D638" t="s">
        <v>183</v>
      </c>
      <c r="E638" t="s">
        <v>177</v>
      </c>
      <c r="F638">
        <v>10315</v>
      </c>
      <c r="G638" t="s">
        <v>172</v>
      </c>
      <c r="H638" t="s">
        <v>133</v>
      </c>
      <c r="I638" t="s">
        <v>2663</v>
      </c>
      <c r="J638" s="1">
        <v>44867</v>
      </c>
      <c r="K638" s="1"/>
      <c r="M638">
        <v>0</v>
      </c>
      <c r="N638">
        <v>1</v>
      </c>
      <c r="O638">
        <v>11.4</v>
      </c>
      <c r="P638" t="s">
        <v>42</v>
      </c>
    </row>
    <row r="639" spans="1:16">
      <c r="A639" t="s">
        <v>2664</v>
      </c>
      <c r="B639" t="s">
        <v>2665</v>
      </c>
      <c r="C639" t="s">
        <v>2666</v>
      </c>
      <c r="D639" t="s">
        <v>37</v>
      </c>
      <c r="E639" t="s">
        <v>28</v>
      </c>
      <c r="F639">
        <v>161423</v>
      </c>
      <c r="G639" t="s">
        <v>30</v>
      </c>
      <c r="H639" t="s">
        <v>258</v>
      </c>
      <c r="I639" t="s">
        <v>2668</v>
      </c>
      <c r="J639" s="1">
        <v>44805</v>
      </c>
      <c r="K639" s="1"/>
      <c r="M639">
        <v>0</v>
      </c>
      <c r="N639">
        <v>1</v>
      </c>
      <c r="O639">
        <v>32.6</v>
      </c>
      <c r="P639" t="s">
        <v>58</v>
      </c>
    </row>
    <row r="640" spans="1:16">
      <c r="A640" t="s">
        <v>2669</v>
      </c>
      <c r="B640" t="s">
        <v>802</v>
      </c>
      <c r="C640" t="s">
        <v>18</v>
      </c>
      <c r="D640" t="s">
        <v>19</v>
      </c>
      <c r="E640" t="s">
        <v>45</v>
      </c>
      <c r="F640">
        <v>9594</v>
      </c>
      <c r="G640" t="s">
        <v>39</v>
      </c>
      <c r="H640" t="s">
        <v>156</v>
      </c>
      <c r="I640" t="s">
        <v>2080</v>
      </c>
      <c r="J640" s="1">
        <v>44849</v>
      </c>
      <c r="K640" s="1"/>
      <c r="M640">
        <v>0</v>
      </c>
      <c r="N640">
        <v>1</v>
      </c>
      <c r="O640">
        <v>20.2</v>
      </c>
      <c r="P640" t="s">
        <v>25</v>
      </c>
    </row>
    <row r="641" spans="1:16">
      <c r="A641" t="s">
        <v>2671</v>
      </c>
      <c r="B641" t="s">
        <v>2672</v>
      </c>
      <c r="C641" t="s">
        <v>1520</v>
      </c>
      <c r="D641" t="s">
        <v>53</v>
      </c>
      <c r="E641" t="s">
        <v>115</v>
      </c>
      <c r="F641">
        <v>18861</v>
      </c>
      <c r="G641" t="s">
        <v>172</v>
      </c>
      <c r="H641" t="s">
        <v>361</v>
      </c>
      <c r="I641" t="s">
        <v>1580</v>
      </c>
      <c r="J641" s="1">
        <v>45078</v>
      </c>
      <c r="K641" s="1">
        <v>45103</v>
      </c>
      <c r="L641">
        <v>163</v>
      </c>
      <c r="M641">
        <v>0</v>
      </c>
      <c r="N641">
        <v>1</v>
      </c>
      <c r="O641">
        <v>23.6</v>
      </c>
      <c r="P641" t="s">
        <v>58</v>
      </c>
    </row>
    <row r="642" spans="1:16">
      <c r="A642" t="s">
        <v>2674</v>
      </c>
      <c r="B642" t="s">
        <v>2675</v>
      </c>
      <c r="C642" t="s">
        <v>2676</v>
      </c>
      <c r="D642" t="s">
        <v>19</v>
      </c>
      <c r="E642" t="s">
        <v>20</v>
      </c>
      <c r="F642">
        <v>5825</v>
      </c>
      <c r="G642" t="s">
        <v>161</v>
      </c>
      <c r="H642" t="s">
        <v>68</v>
      </c>
      <c r="I642" t="s">
        <v>2625</v>
      </c>
      <c r="J642" s="1">
        <v>44682</v>
      </c>
      <c r="K642" s="1"/>
      <c r="M642">
        <v>0</v>
      </c>
      <c r="N642">
        <v>1</v>
      </c>
      <c r="O642">
        <v>20</v>
      </c>
      <c r="P642" t="s">
        <v>42</v>
      </c>
    </row>
    <row r="643" spans="1:16">
      <c r="A643" t="s">
        <v>2678</v>
      </c>
      <c r="B643" t="s">
        <v>2679</v>
      </c>
      <c r="C643" t="s">
        <v>2680</v>
      </c>
      <c r="D643" t="s">
        <v>53</v>
      </c>
      <c r="E643" t="s">
        <v>28</v>
      </c>
      <c r="F643">
        <v>27240</v>
      </c>
      <c r="G643" t="s">
        <v>161</v>
      </c>
      <c r="H643" t="s">
        <v>73</v>
      </c>
      <c r="I643" t="s">
        <v>1807</v>
      </c>
      <c r="J643" s="1">
        <v>45419</v>
      </c>
      <c r="K643" s="1"/>
      <c r="M643">
        <v>0</v>
      </c>
      <c r="N643">
        <v>1</v>
      </c>
      <c r="O643">
        <v>23.4</v>
      </c>
      <c r="P643" t="s">
        <v>58</v>
      </c>
    </row>
    <row r="644" spans="1:16">
      <c r="A644" t="s">
        <v>2682</v>
      </c>
      <c r="B644" t="s">
        <v>2683</v>
      </c>
      <c r="C644" t="s">
        <v>392</v>
      </c>
      <c r="D644" t="s">
        <v>183</v>
      </c>
      <c r="E644" t="s">
        <v>45</v>
      </c>
      <c r="F644">
        <v>8249</v>
      </c>
      <c r="G644" t="s">
        <v>151</v>
      </c>
      <c r="H644" t="s">
        <v>778</v>
      </c>
      <c r="I644" t="s">
        <v>2685</v>
      </c>
      <c r="J644" s="1">
        <v>45215</v>
      </c>
      <c r="K644" s="1"/>
      <c r="M644">
        <v>0</v>
      </c>
      <c r="N644">
        <v>1</v>
      </c>
      <c r="O644">
        <v>26.3</v>
      </c>
      <c r="P644" t="s">
        <v>42</v>
      </c>
    </row>
    <row r="645" spans="1:16">
      <c r="A645" t="s">
        <v>2686</v>
      </c>
      <c r="B645" t="s">
        <v>628</v>
      </c>
      <c r="C645" t="s">
        <v>344</v>
      </c>
      <c r="D645" t="s">
        <v>53</v>
      </c>
      <c r="E645" t="s">
        <v>177</v>
      </c>
      <c r="F645">
        <v>29000</v>
      </c>
      <c r="G645" t="s">
        <v>47</v>
      </c>
      <c r="H645" t="s">
        <v>98</v>
      </c>
      <c r="I645" t="s">
        <v>419</v>
      </c>
      <c r="J645" s="1">
        <v>45247</v>
      </c>
      <c r="K645" s="1"/>
      <c r="M645">
        <v>0</v>
      </c>
      <c r="N645">
        <v>1</v>
      </c>
      <c r="O645">
        <v>10.7</v>
      </c>
      <c r="P645" t="s">
        <v>33</v>
      </c>
    </row>
    <row r="646" spans="1:16">
      <c r="A646" t="s">
        <v>2687</v>
      </c>
      <c r="B646" t="s">
        <v>2688</v>
      </c>
      <c r="C646" t="s">
        <v>2484</v>
      </c>
      <c r="D646" t="s">
        <v>19</v>
      </c>
      <c r="E646" t="s">
        <v>91</v>
      </c>
      <c r="F646">
        <v>2319</v>
      </c>
      <c r="G646" t="s">
        <v>79</v>
      </c>
      <c r="H646" t="s">
        <v>117</v>
      </c>
      <c r="I646" t="s">
        <v>2690</v>
      </c>
      <c r="J646" s="1">
        <v>45573</v>
      </c>
      <c r="K646" s="1">
        <v>45508</v>
      </c>
      <c r="L646">
        <v>42</v>
      </c>
      <c r="M646">
        <v>0</v>
      </c>
      <c r="N646">
        <v>1</v>
      </c>
      <c r="O646">
        <v>17.8</v>
      </c>
      <c r="P646" t="s">
        <v>25</v>
      </c>
    </row>
    <row r="647" spans="1:16">
      <c r="A647" t="s">
        <v>2691</v>
      </c>
      <c r="B647" t="s">
        <v>1804</v>
      </c>
      <c r="C647" t="s">
        <v>1303</v>
      </c>
      <c r="D647" t="s">
        <v>37</v>
      </c>
      <c r="E647" t="s">
        <v>45</v>
      </c>
      <c r="F647">
        <v>79231</v>
      </c>
      <c r="G647" t="s">
        <v>151</v>
      </c>
      <c r="H647" t="s">
        <v>73</v>
      </c>
      <c r="I647" t="s">
        <v>2693</v>
      </c>
      <c r="J647" s="1">
        <v>44802</v>
      </c>
      <c r="K647" s="1"/>
      <c r="M647">
        <v>0</v>
      </c>
      <c r="N647">
        <v>1</v>
      </c>
      <c r="P647" t="s">
        <v>42</v>
      </c>
    </row>
    <row r="648" spans="1:16">
      <c r="A648" t="s">
        <v>2694</v>
      </c>
      <c r="B648" t="s">
        <v>2695</v>
      </c>
      <c r="C648" t="s">
        <v>18</v>
      </c>
      <c r="D648" t="s">
        <v>37</v>
      </c>
      <c r="E648" t="s">
        <v>177</v>
      </c>
      <c r="F648">
        <v>215848</v>
      </c>
      <c r="G648" t="s">
        <v>161</v>
      </c>
      <c r="H648" t="s">
        <v>2211</v>
      </c>
      <c r="I648" t="s">
        <v>1227</v>
      </c>
      <c r="J648" s="1">
        <v>44710</v>
      </c>
      <c r="K648" s="1"/>
      <c r="M648">
        <v>0</v>
      </c>
      <c r="N648">
        <v>1</v>
      </c>
      <c r="O648">
        <v>1.4</v>
      </c>
      <c r="P648" t="s">
        <v>100</v>
      </c>
    </row>
    <row r="649" spans="1:16">
      <c r="A649" t="s">
        <v>2697</v>
      </c>
      <c r="B649" t="s">
        <v>2698</v>
      </c>
      <c r="C649" t="s">
        <v>2699</v>
      </c>
      <c r="D649" t="s">
        <v>53</v>
      </c>
      <c r="E649" t="s">
        <v>54</v>
      </c>
      <c r="F649">
        <v>28000</v>
      </c>
      <c r="G649" t="s">
        <v>39</v>
      </c>
      <c r="H649" t="s">
        <v>133</v>
      </c>
      <c r="I649" t="s">
        <v>2701</v>
      </c>
      <c r="J649" s="1">
        <v>45137</v>
      </c>
      <c r="K649" s="1"/>
      <c r="M649">
        <v>0</v>
      </c>
      <c r="N649">
        <v>1</v>
      </c>
      <c r="O649">
        <v>2.2000000000000002</v>
      </c>
      <c r="P649" t="s">
        <v>42</v>
      </c>
    </row>
    <row r="650" spans="1:16">
      <c r="A650" t="s">
        <v>2702</v>
      </c>
      <c r="B650" t="s">
        <v>2703</v>
      </c>
      <c r="C650" t="s">
        <v>1353</v>
      </c>
      <c r="D650" t="s">
        <v>53</v>
      </c>
      <c r="E650" t="s">
        <v>177</v>
      </c>
      <c r="F650">
        <v>36371</v>
      </c>
      <c r="G650" t="s">
        <v>39</v>
      </c>
      <c r="H650" t="s">
        <v>68</v>
      </c>
      <c r="I650" t="s">
        <v>2705</v>
      </c>
      <c r="J650" s="1">
        <v>45436</v>
      </c>
      <c r="K650" s="1"/>
      <c r="M650">
        <v>0</v>
      </c>
      <c r="N650">
        <v>1</v>
      </c>
      <c r="O650">
        <v>4.9000000000000004</v>
      </c>
      <c r="P650" t="s">
        <v>33</v>
      </c>
    </row>
    <row r="651" spans="1:16">
      <c r="A651" t="s">
        <v>2706</v>
      </c>
      <c r="B651" t="s">
        <v>628</v>
      </c>
      <c r="C651" t="s">
        <v>18</v>
      </c>
      <c r="D651" t="s">
        <v>53</v>
      </c>
      <c r="E651" t="s">
        <v>45</v>
      </c>
      <c r="F651">
        <v>9865</v>
      </c>
      <c r="G651" t="s">
        <v>56</v>
      </c>
      <c r="H651" t="s">
        <v>68</v>
      </c>
      <c r="I651" t="s">
        <v>2708</v>
      </c>
      <c r="J651" s="1">
        <v>44764</v>
      </c>
      <c r="K651" s="1"/>
      <c r="M651">
        <v>0</v>
      </c>
      <c r="N651">
        <v>1</v>
      </c>
      <c r="O651">
        <v>7.3</v>
      </c>
      <c r="P651" t="s">
        <v>42</v>
      </c>
    </row>
    <row r="652" spans="1:16">
      <c r="A652" t="s">
        <v>2709</v>
      </c>
      <c r="B652" t="s">
        <v>2088</v>
      </c>
      <c r="C652" t="s">
        <v>2710</v>
      </c>
      <c r="D652" t="s">
        <v>53</v>
      </c>
      <c r="E652" t="s">
        <v>177</v>
      </c>
      <c r="F652">
        <v>17685</v>
      </c>
      <c r="G652" t="s">
        <v>56</v>
      </c>
      <c r="H652" t="s">
        <v>117</v>
      </c>
      <c r="I652" t="s">
        <v>248</v>
      </c>
      <c r="J652" s="1">
        <v>45732</v>
      </c>
      <c r="K652" s="1"/>
      <c r="M652">
        <v>0</v>
      </c>
      <c r="N652">
        <v>1</v>
      </c>
      <c r="O652">
        <v>33.9</v>
      </c>
      <c r="P652" t="s">
        <v>100</v>
      </c>
    </row>
    <row r="653" spans="1:16">
      <c r="A653" t="s">
        <v>2712</v>
      </c>
      <c r="B653" t="s">
        <v>868</v>
      </c>
      <c r="C653" t="s">
        <v>18</v>
      </c>
      <c r="D653" t="s">
        <v>37</v>
      </c>
      <c r="E653" t="s">
        <v>28</v>
      </c>
      <c r="F653">
        <v>174460</v>
      </c>
      <c r="G653" t="s">
        <v>47</v>
      </c>
      <c r="H653" t="s">
        <v>268</v>
      </c>
      <c r="I653" t="s">
        <v>2714</v>
      </c>
      <c r="J653" s="1">
        <v>45367</v>
      </c>
      <c r="K653" s="1"/>
      <c r="M653">
        <v>0</v>
      </c>
      <c r="N653">
        <v>1</v>
      </c>
      <c r="O653">
        <v>14.7</v>
      </c>
      <c r="P653" t="s">
        <v>42</v>
      </c>
    </row>
    <row r="654" spans="1:16">
      <c r="A654" t="s">
        <v>2715</v>
      </c>
      <c r="B654" t="s">
        <v>2716</v>
      </c>
      <c r="C654" t="s">
        <v>2096</v>
      </c>
      <c r="D654" t="s">
        <v>37</v>
      </c>
      <c r="E654" t="s">
        <v>54</v>
      </c>
      <c r="F654">
        <v>125879</v>
      </c>
      <c r="G654" t="s">
        <v>30</v>
      </c>
      <c r="H654" t="s">
        <v>268</v>
      </c>
      <c r="I654" t="s">
        <v>428</v>
      </c>
      <c r="J654" s="1">
        <v>45143</v>
      </c>
      <c r="K654" s="1"/>
      <c r="M654">
        <v>0</v>
      </c>
      <c r="N654">
        <v>1</v>
      </c>
      <c r="O654">
        <v>11.3</v>
      </c>
      <c r="P654" t="s">
        <v>33</v>
      </c>
    </row>
    <row r="655" spans="1:16">
      <c r="A655" t="s">
        <v>2718</v>
      </c>
      <c r="B655" t="s">
        <v>1064</v>
      </c>
      <c r="C655" t="s">
        <v>735</v>
      </c>
      <c r="D655" t="s">
        <v>183</v>
      </c>
      <c r="E655" t="s">
        <v>28</v>
      </c>
      <c r="F655">
        <v>10000</v>
      </c>
      <c r="G655" t="s">
        <v>161</v>
      </c>
      <c r="H655" t="s">
        <v>62</v>
      </c>
      <c r="I655" t="s">
        <v>1397</v>
      </c>
      <c r="J655" s="1">
        <v>45070</v>
      </c>
      <c r="K655" s="1"/>
      <c r="M655">
        <v>0</v>
      </c>
      <c r="N655">
        <v>1</v>
      </c>
      <c r="O655">
        <v>21.5</v>
      </c>
      <c r="P655" t="s">
        <v>33</v>
      </c>
    </row>
    <row r="656" spans="1:16">
      <c r="A656" t="s">
        <v>2719</v>
      </c>
      <c r="B656" t="s">
        <v>2720</v>
      </c>
      <c r="C656" t="s">
        <v>2100</v>
      </c>
      <c r="D656" t="s">
        <v>37</v>
      </c>
      <c r="E656" t="s">
        <v>45</v>
      </c>
      <c r="F656">
        <v>209943</v>
      </c>
      <c r="G656" t="s">
        <v>30</v>
      </c>
      <c r="H656" t="s">
        <v>268</v>
      </c>
      <c r="I656" t="s">
        <v>1337</v>
      </c>
      <c r="J656" s="1">
        <v>45458</v>
      </c>
      <c r="K656" s="1"/>
      <c r="M656">
        <v>0</v>
      </c>
      <c r="N656">
        <v>1</v>
      </c>
      <c r="O656">
        <v>25.5</v>
      </c>
      <c r="P656" t="s">
        <v>42</v>
      </c>
    </row>
    <row r="657" spans="1:16">
      <c r="A657" t="s">
        <v>2722</v>
      </c>
      <c r="B657" t="s">
        <v>2723</v>
      </c>
      <c r="C657" t="s">
        <v>1712</v>
      </c>
      <c r="D657" t="s">
        <v>66</v>
      </c>
      <c r="E657" t="s">
        <v>54</v>
      </c>
      <c r="F657">
        <v>13209</v>
      </c>
      <c r="G657" t="s">
        <v>151</v>
      </c>
      <c r="H657" t="s">
        <v>237</v>
      </c>
      <c r="I657" t="s">
        <v>2725</v>
      </c>
      <c r="J657" s="1">
        <v>45577</v>
      </c>
      <c r="K657" s="1"/>
      <c r="M657">
        <v>0</v>
      </c>
      <c r="N657">
        <v>1</v>
      </c>
      <c r="O657">
        <v>18.600000000000001</v>
      </c>
      <c r="P657" t="s">
        <v>100</v>
      </c>
    </row>
    <row r="658" spans="1:16">
      <c r="A658" t="s">
        <v>2726</v>
      </c>
      <c r="B658" t="s">
        <v>2727</v>
      </c>
      <c r="C658" t="s">
        <v>272</v>
      </c>
      <c r="D658" t="s">
        <v>19</v>
      </c>
      <c r="E658" t="s">
        <v>177</v>
      </c>
      <c r="F658">
        <v>2067</v>
      </c>
      <c r="G658" t="s">
        <v>161</v>
      </c>
      <c r="H658" t="s">
        <v>31</v>
      </c>
      <c r="I658" t="s">
        <v>2729</v>
      </c>
      <c r="J658" s="1">
        <v>44991</v>
      </c>
      <c r="K658" s="1"/>
      <c r="M658">
        <v>0</v>
      </c>
      <c r="N658">
        <v>1</v>
      </c>
      <c r="O658">
        <v>23.7</v>
      </c>
      <c r="P658" t="s">
        <v>42</v>
      </c>
    </row>
    <row r="659" spans="1:16">
      <c r="A659" t="s">
        <v>2730</v>
      </c>
      <c r="B659" t="s">
        <v>2731</v>
      </c>
      <c r="C659" t="s">
        <v>18</v>
      </c>
      <c r="D659" t="s">
        <v>37</v>
      </c>
      <c r="E659" t="s">
        <v>20</v>
      </c>
      <c r="F659">
        <v>117679</v>
      </c>
      <c r="G659" t="s">
        <v>79</v>
      </c>
      <c r="H659" t="s">
        <v>274</v>
      </c>
      <c r="I659" t="s">
        <v>2421</v>
      </c>
      <c r="J659" s="1">
        <v>45256</v>
      </c>
      <c r="K659" s="1"/>
      <c r="M659">
        <v>0</v>
      </c>
      <c r="N659">
        <v>1</v>
      </c>
      <c r="O659">
        <v>16.399999999999999</v>
      </c>
      <c r="P659" t="s">
        <v>33</v>
      </c>
    </row>
    <row r="660" spans="1:16">
      <c r="A660" t="s">
        <v>2733</v>
      </c>
      <c r="B660" t="s">
        <v>2734</v>
      </c>
      <c r="C660" t="s">
        <v>18</v>
      </c>
      <c r="D660" t="s">
        <v>19</v>
      </c>
      <c r="E660" t="s">
        <v>20</v>
      </c>
      <c r="F660">
        <v>4148</v>
      </c>
      <c r="G660" t="s">
        <v>47</v>
      </c>
      <c r="H660" t="s">
        <v>73</v>
      </c>
      <c r="I660" t="s">
        <v>615</v>
      </c>
      <c r="J660" s="1">
        <v>45038</v>
      </c>
      <c r="K660" s="1"/>
      <c r="M660">
        <v>0</v>
      </c>
      <c r="N660">
        <v>1</v>
      </c>
      <c r="O660">
        <v>24.7</v>
      </c>
      <c r="P660" t="s">
        <v>100</v>
      </c>
    </row>
    <row r="661" spans="1:16">
      <c r="A661" t="s">
        <v>2736</v>
      </c>
      <c r="B661" t="s">
        <v>2737</v>
      </c>
      <c r="C661" t="s">
        <v>18</v>
      </c>
      <c r="D661" t="s">
        <v>53</v>
      </c>
      <c r="E661" t="s">
        <v>20</v>
      </c>
      <c r="F661">
        <v>31882</v>
      </c>
      <c r="G661" t="s">
        <v>22</v>
      </c>
      <c r="H661" t="s">
        <v>2149</v>
      </c>
      <c r="I661" t="s">
        <v>2739</v>
      </c>
      <c r="J661" s="1">
        <v>44775</v>
      </c>
      <c r="K661" s="1"/>
      <c r="M661">
        <v>0</v>
      </c>
      <c r="N661">
        <v>1</v>
      </c>
      <c r="O661">
        <v>18.2</v>
      </c>
      <c r="P661" t="s">
        <v>42</v>
      </c>
    </row>
    <row r="662" spans="1:16">
      <c r="A662" t="s">
        <v>2740</v>
      </c>
      <c r="B662" t="s">
        <v>2741</v>
      </c>
      <c r="C662" t="s">
        <v>2742</v>
      </c>
      <c r="D662" t="s">
        <v>183</v>
      </c>
      <c r="E662" t="s">
        <v>54</v>
      </c>
      <c r="F662">
        <v>9000</v>
      </c>
      <c r="G662" t="s">
        <v>47</v>
      </c>
      <c r="H662" t="s">
        <v>361</v>
      </c>
      <c r="I662" t="s">
        <v>1141</v>
      </c>
      <c r="J662" s="1">
        <v>45698</v>
      </c>
      <c r="K662" s="1"/>
      <c r="M662">
        <v>0</v>
      </c>
      <c r="N662">
        <v>1</v>
      </c>
      <c r="O662">
        <v>3.2</v>
      </c>
      <c r="P662" t="s">
        <v>100</v>
      </c>
    </row>
    <row r="663" spans="1:16">
      <c r="A663" t="s">
        <v>2743</v>
      </c>
      <c r="B663" t="s">
        <v>2744</v>
      </c>
      <c r="C663" t="s">
        <v>18</v>
      </c>
      <c r="D663" t="s">
        <v>53</v>
      </c>
      <c r="E663" t="s">
        <v>28</v>
      </c>
      <c r="F663">
        <v>34000</v>
      </c>
      <c r="G663" t="s">
        <v>39</v>
      </c>
      <c r="H663" t="s">
        <v>86</v>
      </c>
      <c r="I663" t="s">
        <v>218</v>
      </c>
      <c r="J663" s="1">
        <v>45329</v>
      </c>
      <c r="K663" s="1"/>
      <c r="M663">
        <v>0</v>
      </c>
      <c r="N663">
        <v>1</v>
      </c>
      <c r="O663">
        <v>26.3</v>
      </c>
      <c r="P663" t="s">
        <v>42</v>
      </c>
    </row>
    <row r="664" spans="1:16">
      <c r="A664" t="s">
        <v>2746</v>
      </c>
      <c r="B664" t="s">
        <v>990</v>
      </c>
      <c r="C664" t="s">
        <v>745</v>
      </c>
      <c r="D664" t="s">
        <v>37</v>
      </c>
      <c r="E664" t="s">
        <v>115</v>
      </c>
      <c r="F664">
        <v>69969</v>
      </c>
      <c r="G664" t="s">
        <v>56</v>
      </c>
      <c r="H664" t="s">
        <v>68</v>
      </c>
      <c r="I664" t="s">
        <v>2748</v>
      </c>
      <c r="J664" s="1">
        <v>45250</v>
      </c>
      <c r="K664" s="1">
        <v>45347</v>
      </c>
      <c r="L664">
        <v>119</v>
      </c>
      <c r="M664">
        <v>0</v>
      </c>
      <c r="N664">
        <v>1</v>
      </c>
      <c r="O664">
        <v>15.3</v>
      </c>
      <c r="P664" t="s">
        <v>42</v>
      </c>
    </row>
    <row r="665" spans="1:16">
      <c r="A665" t="s">
        <v>2749</v>
      </c>
      <c r="B665" t="s">
        <v>2268</v>
      </c>
      <c r="C665" t="s">
        <v>18</v>
      </c>
      <c r="D665" t="s">
        <v>183</v>
      </c>
      <c r="E665" t="s">
        <v>28</v>
      </c>
      <c r="F665">
        <v>7000</v>
      </c>
      <c r="G665" t="s">
        <v>172</v>
      </c>
      <c r="H665" t="s">
        <v>361</v>
      </c>
      <c r="I665" t="s">
        <v>2750</v>
      </c>
      <c r="J665" s="1">
        <v>45220</v>
      </c>
      <c r="K665" s="1"/>
      <c r="M665">
        <v>0</v>
      </c>
      <c r="N665">
        <v>1</v>
      </c>
      <c r="O665">
        <v>21.7</v>
      </c>
      <c r="P665" t="s">
        <v>25</v>
      </c>
    </row>
    <row r="666" spans="1:16">
      <c r="A666" t="s">
        <v>2751</v>
      </c>
      <c r="B666" t="s">
        <v>478</v>
      </c>
      <c r="C666" t="s">
        <v>114</v>
      </c>
      <c r="D666" t="s">
        <v>19</v>
      </c>
      <c r="E666" t="s">
        <v>28</v>
      </c>
      <c r="F666">
        <v>9015</v>
      </c>
      <c r="G666" t="s">
        <v>39</v>
      </c>
      <c r="H666" t="s">
        <v>156</v>
      </c>
      <c r="I666" t="s">
        <v>2753</v>
      </c>
      <c r="J666" s="1">
        <v>45179</v>
      </c>
      <c r="K666" s="1"/>
      <c r="M666">
        <v>0</v>
      </c>
      <c r="N666">
        <v>1</v>
      </c>
      <c r="O666">
        <v>18.5</v>
      </c>
      <c r="P666" t="s">
        <v>33</v>
      </c>
    </row>
    <row r="667" spans="1:16">
      <c r="A667" t="s">
        <v>2754</v>
      </c>
      <c r="B667" t="s">
        <v>2329</v>
      </c>
      <c r="C667" t="s">
        <v>661</v>
      </c>
      <c r="D667" t="s">
        <v>37</v>
      </c>
      <c r="E667" t="s">
        <v>54</v>
      </c>
      <c r="F667">
        <v>83208</v>
      </c>
      <c r="G667" t="s">
        <v>56</v>
      </c>
      <c r="H667" t="s">
        <v>2756</v>
      </c>
      <c r="I667" t="s">
        <v>1663</v>
      </c>
      <c r="J667" s="1">
        <v>44776</v>
      </c>
      <c r="K667" s="1"/>
      <c r="M667">
        <v>0</v>
      </c>
      <c r="N667">
        <v>1</v>
      </c>
      <c r="P667" t="s">
        <v>58</v>
      </c>
    </row>
    <row r="668" spans="1:16">
      <c r="A668" t="s">
        <v>2757</v>
      </c>
      <c r="B668" t="s">
        <v>2758</v>
      </c>
      <c r="C668" t="s">
        <v>963</v>
      </c>
      <c r="D668" t="s">
        <v>37</v>
      </c>
      <c r="E668" t="s">
        <v>28</v>
      </c>
      <c r="F668">
        <v>119573</v>
      </c>
      <c r="G668" t="s">
        <v>47</v>
      </c>
      <c r="H668" t="s">
        <v>139</v>
      </c>
      <c r="I668" t="s">
        <v>205</v>
      </c>
      <c r="J668" s="1">
        <v>44773</v>
      </c>
      <c r="K668" s="1"/>
      <c r="M668">
        <v>0</v>
      </c>
      <c r="N668">
        <v>1</v>
      </c>
      <c r="O668">
        <v>1.5</v>
      </c>
      <c r="P668" t="s">
        <v>42</v>
      </c>
    </row>
    <row r="669" spans="1:16">
      <c r="A669" t="s">
        <v>2760</v>
      </c>
      <c r="B669" t="s">
        <v>2761</v>
      </c>
      <c r="C669" t="s">
        <v>18</v>
      </c>
      <c r="D669" t="s">
        <v>66</v>
      </c>
      <c r="E669" t="s">
        <v>91</v>
      </c>
      <c r="F669">
        <v>6102</v>
      </c>
      <c r="G669" t="s">
        <v>172</v>
      </c>
      <c r="H669" t="s">
        <v>2763</v>
      </c>
      <c r="I669" t="s">
        <v>2764</v>
      </c>
      <c r="J669" s="1">
        <v>45252</v>
      </c>
      <c r="K669" s="1">
        <v>45296</v>
      </c>
      <c r="L669">
        <v>115</v>
      </c>
      <c r="M669">
        <v>1</v>
      </c>
      <c r="N669">
        <v>4</v>
      </c>
      <c r="O669">
        <v>25</v>
      </c>
      <c r="P669" t="s">
        <v>33</v>
      </c>
    </row>
    <row r="670" spans="1:16">
      <c r="A670" t="s">
        <v>2765</v>
      </c>
      <c r="B670" t="s">
        <v>65</v>
      </c>
      <c r="C670" t="s">
        <v>18</v>
      </c>
      <c r="D670" t="s">
        <v>19</v>
      </c>
      <c r="E670" t="s">
        <v>91</v>
      </c>
      <c r="F670">
        <v>1297</v>
      </c>
      <c r="G670" t="s">
        <v>151</v>
      </c>
      <c r="H670" t="s">
        <v>31</v>
      </c>
      <c r="I670" t="s">
        <v>2767</v>
      </c>
      <c r="J670" s="1">
        <v>45646</v>
      </c>
      <c r="K670" s="1">
        <v>45719</v>
      </c>
      <c r="L670">
        <v>95</v>
      </c>
      <c r="M670">
        <v>0</v>
      </c>
      <c r="N670">
        <v>1</v>
      </c>
      <c r="P670" t="s">
        <v>25</v>
      </c>
    </row>
    <row r="671" spans="1:16">
      <c r="A671" t="s">
        <v>2768</v>
      </c>
      <c r="B671" t="s">
        <v>2769</v>
      </c>
      <c r="C671" t="s">
        <v>2770</v>
      </c>
      <c r="D671" t="s">
        <v>19</v>
      </c>
      <c r="E671" t="s">
        <v>20</v>
      </c>
      <c r="F671">
        <v>8568</v>
      </c>
      <c r="G671" t="s">
        <v>22</v>
      </c>
      <c r="H671" t="s">
        <v>73</v>
      </c>
      <c r="I671" t="s">
        <v>2772</v>
      </c>
      <c r="J671" s="1">
        <v>44798</v>
      </c>
      <c r="K671" s="1"/>
      <c r="M671">
        <v>0</v>
      </c>
      <c r="N671">
        <v>1</v>
      </c>
      <c r="O671">
        <v>28.5</v>
      </c>
      <c r="P671" t="s">
        <v>100</v>
      </c>
    </row>
    <row r="672" spans="1:16">
      <c r="A672" t="s">
        <v>2773</v>
      </c>
      <c r="B672" t="s">
        <v>381</v>
      </c>
      <c r="C672" t="s">
        <v>2774</v>
      </c>
      <c r="D672" t="s">
        <v>19</v>
      </c>
      <c r="E672" t="s">
        <v>28</v>
      </c>
      <c r="F672">
        <v>6219</v>
      </c>
      <c r="G672" t="s">
        <v>47</v>
      </c>
      <c r="H672" t="s">
        <v>258</v>
      </c>
      <c r="I672" t="s">
        <v>2776</v>
      </c>
      <c r="J672" s="1">
        <v>44920</v>
      </c>
      <c r="K672" s="1"/>
      <c r="M672">
        <v>0</v>
      </c>
      <c r="N672">
        <v>1</v>
      </c>
      <c r="O672">
        <v>33.200000000000003</v>
      </c>
      <c r="P672" t="s">
        <v>25</v>
      </c>
    </row>
    <row r="673" spans="1:16">
      <c r="A673" t="s">
        <v>2777</v>
      </c>
      <c r="B673" t="s">
        <v>2778</v>
      </c>
      <c r="C673" t="s">
        <v>740</v>
      </c>
      <c r="D673" t="s">
        <v>19</v>
      </c>
      <c r="E673" t="s">
        <v>20</v>
      </c>
      <c r="F673">
        <v>7604</v>
      </c>
      <c r="G673" t="s">
        <v>22</v>
      </c>
      <c r="H673" t="s">
        <v>127</v>
      </c>
      <c r="I673" t="s">
        <v>2780</v>
      </c>
      <c r="J673" s="1">
        <v>44819</v>
      </c>
      <c r="K673" s="1"/>
      <c r="M673">
        <v>0</v>
      </c>
      <c r="N673">
        <v>1</v>
      </c>
      <c r="O673">
        <v>4.7</v>
      </c>
      <c r="P673" t="s">
        <v>58</v>
      </c>
    </row>
    <row r="674" spans="1:16">
      <c r="A674" t="s">
        <v>2781</v>
      </c>
      <c r="B674" t="s">
        <v>1311</v>
      </c>
      <c r="C674" t="s">
        <v>2782</v>
      </c>
      <c r="D674" t="s">
        <v>183</v>
      </c>
      <c r="E674" t="s">
        <v>115</v>
      </c>
      <c r="F674">
        <v>10996</v>
      </c>
      <c r="G674" t="s">
        <v>22</v>
      </c>
      <c r="H674" t="s">
        <v>133</v>
      </c>
      <c r="I674" t="s">
        <v>2784</v>
      </c>
      <c r="J674" s="1">
        <v>44894</v>
      </c>
      <c r="K674" s="1">
        <v>44925</v>
      </c>
      <c r="L674">
        <v>47</v>
      </c>
      <c r="M674">
        <v>0</v>
      </c>
      <c r="N674">
        <v>1</v>
      </c>
      <c r="O674">
        <v>2.4</v>
      </c>
      <c r="P674" t="s">
        <v>33</v>
      </c>
    </row>
    <row r="675" spans="1:16">
      <c r="A675" t="s">
        <v>2785</v>
      </c>
      <c r="B675" t="s">
        <v>2786</v>
      </c>
      <c r="C675" t="s">
        <v>18</v>
      </c>
      <c r="D675" t="s">
        <v>53</v>
      </c>
      <c r="E675" t="s">
        <v>115</v>
      </c>
      <c r="F675">
        <v>28431</v>
      </c>
      <c r="G675" t="s">
        <v>39</v>
      </c>
      <c r="H675" t="s">
        <v>105</v>
      </c>
      <c r="I675" t="s">
        <v>2788</v>
      </c>
      <c r="J675" s="1">
        <v>45256</v>
      </c>
      <c r="K675" s="1">
        <v>45343</v>
      </c>
      <c r="L675">
        <v>130</v>
      </c>
      <c r="M675">
        <v>0</v>
      </c>
      <c r="N675">
        <v>1</v>
      </c>
      <c r="O675">
        <v>1.7</v>
      </c>
      <c r="P675" t="s">
        <v>58</v>
      </c>
    </row>
    <row r="676" spans="1:16">
      <c r="A676" t="s">
        <v>2789</v>
      </c>
      <c r="B676" t="s">
        <v>2790</v>
      </c>
      <c r="C676" t="s">
        <v>2791</v>
      </c>
      <c r="D676" t="s">
        <v>53</v>
      </c>
      <c r="E676" t="s">
        <v>115</v>
      </c>
      <c r="F676">
        <v>23315</v>
      </c>
      <c r="G676" t="s">
        <v>56</v>
      </c>
      <c r="H676" t="s">
        <v>1822</v>
      </c>
      <c r="I676" t="s">
        <v>2793</v>
      </c>
      <c r="J676" s="1">
        <v>45371</v>
      </c>
      <c r="K676" s="1">
        <v>45394</v>
      </c>
      <c r="L676">
        <v>168</v>
      </c>
      <c r="M676">
        <v>0</v>
      </c>
      <c r="N676">
        <v>1</v>
      </c>
      <c r="O676">
        <v>25.2</v>
      </c>
      <c r="P676" t="s">
        <v>33</v>
      </c>
    </row>
    <row r="677" spans="1:16">
      <c r="A677" t="s">
        <v>2794</v>
      </c>
      <c r="B677" t="s">
        <v>2795</v>
      </c>
      <c r="C677" t="s">
        <v>18</v>
      </c>
      <c r="D677" t="s">
        <v>37</v>
      </c>
      <c r="E677" t="s">
        <v>20</v>
      </c>
      <c r="F677">
        <v>190097</v>
      </c>
      <c r="G677" t="s">
        <v>172</v>
      </c>
      <c r="H677" t="s">
        <v>117</v>
      </c>
      <c r="I677" t="s">
        <v>2367</v>
      </c>
      <c r="J677" s="1">
        <v>44891</v>
      </c>
      <c r="K677" s="1"/>
      <c r="M677">
        <v>0</v>
      </c>
      <c r="N677">
        <v>1</v>
      </c>
      <c r="O677">
        <v>20</v>
      </c>
      <c r="P677" t="s">
        <v>25</v>
      </c>
    </row>
    <row r="678" spans="1:16">
      <c r="A678" t="s">
        <v>2797</v>
      </c>
      <c r="B678" t="s">
        <v>1553</v>
      </c>
      <c r="C678" t="s">
        <v>18</v>
      </c>
      <c r="D678" t="s">
        <v>53</v>
      </c>
      <c r="E678" t="s">
        <v>45</v>
      </c>
      <c r="F678">
        <v>25150</v>
      </c>
      <c r="G678" t="s">
        <v>30</v>
      </c>
      <c r="H678" t="s">
        <v>303</v>
      </c>
      <c r="I678" t="s">
        <v>2799</v>
      </c>
      <c r="J678" s="1">
        <v>44853</v>
      </c>
      <c r="K678" s="1"/>
      <c r="M678">
        <v>0</v>
      </c>
      <c r="N678">
        <v>1</v>
      </c>
      <c r="O678">
        <v>31.1</v>
      </c>
      <c r="P678" t="s">
        <v>42</v>
      </c>
    </row>
    <row r="679" spans="1:16">
      <c r="A679" t="s">
        <v>2800</v>
      </c>
      <c r="B679" t="s">
        <v>2801</v>
      </c>
      <c r="C679" t="s">
        <v>1139</v>
      </c>
      <c r="D679" t="s">
        <v>19</v>
      </c>
      <c r="E679" t="s">
        <v>91</v>
      </c>
      <c r="F679">
        <v>3000</v>
      </c>
      <c r="G679" t="s">
        <v>47</v>
      </c>
      <c r="H679" t="s">
        <v>268</v>
      </c>
      <c r="I679" t="s">
        <v>2802</v>
      </c>
      <c r="J679" s="1">
        <v>45127</v>
      </c>
      <c r="K679" s="1">
        <v>45155</v>
      </c>
      <c r="L679">
        <v>110</v>
      </c>
      <c r="M679">
        <v>1</v>
      </c>
      <c r="N679">
        <v>4</v>
      </c>
      <c r="O679">
        <v>0.4</v>
      </c>
      <c r="P679" t="s">
        <v>100</v>
      </c>
    </row>
    <row r="680" spans="1:16">
      <c r="A680" t="s">
        <v>2803</v>
      </c>
      <c r="B680" t="s">
        <v>2790</v>
      </c>
      <c r="C680" t="s">
        <v>1371</v>
      </c>
      <c r="D680" t="s">
        <v>183</v>
      </c>
      <c r="E680" t="s">
        <v>177</v>
      </c>
      <c r="F680">
        <v>9258</v>
      </c>
      <c r="G680" t="s">
        <v>39</v>
      </c>
      <c r="H680" t="s">
        <v>139</v>
      </c>
      <c r="I680" t="s">
        <v>2805</v>
      </c>
      <c r="J680" s="1">
        <v>45356</v>
      </c>
      <c r="K680" s="1"/>
      <c r="M680">
        <v>0</v>
      </c>
      <c r="N680">
        <v>1</v>
      </c>
      <c r="P680" t="s">
        <v>58</v>
      </c>
    </row>
    <row r="681" spans="1:16">
      <c r="A681" t="s">
        <v>2806</v>
      </c>
      <c r="B681" t="s">
        <v>372</v>
      </c>
      <c r="C681" t="s">
        <v>2807</v>
      </c>
      <c r="D681" t="s">
        <v>183</v>
      </c>
      <c r="E681" t="s">
        <v>115</v>
      </c>
      <c r="F681">
        <v>5852</v>
      </c>
      <c r="G681" t="s">
        <v>47</v>
      </c>
      <c r="H681" t="s">
        <v>139</v>
      </c>
      <c r="I681" t="s">
        <v>2282</v>
      </c>
      <c r="J681" s="1">
        <v>45768</v>
      </c>
      <c r="K681" s="1">
        <v>45827</v>
      </c>
      <c r="L681">
        <v>173</v>
      </c>
      <c r="M681">
        <v>0</v>
      </c>
      <c r="N681">
        <v>1</v>
      </c>
      <c r="O681">
        <v>28.2</v>
      </c>
      <c r="P681" t="s">
        <v>25</v>
      </c>
    </row>
    <row r="682" spans="1:16">
      <c r="A682" t="s">
        <v>2809</v>
      </c>
      <c r="B682" t="s">
        <v>2810</v>
      </c>
      <c r="C682" t="s">
        <v>18</v>
      </c>
      <c r="D682" t="s">
        <v>183</v>
      </c>
      <c r="E682" t="s">
        <v>177</v>
      </c>
      <c r="F682">
        <v>4017</v>
      </c>
      <c r="G682" t="s">
        <v>79</v>
      </c>
      <c r="H682" t="s">
        <v>117</v>
      </c>
      <c r="I682" t="s">
        <v>2812</v>
      </c>
      <c r="J682" s="1">
        <v>44705</v>
      </c>
      <c r="K682" s="1"/>
      <c r="M682">
        <v>0</v>
      </c>
      <c r="N682">
        <v>1</v>
      </c>
      <c r="O682">
        <v>28.2</v>
      </c>
      <c r="P682" t="s">
        <v>42</v>
      </c>
    </row>
    <row r="683" spans="1:16">
      <c r="A683" t="s">
        <v>2813</v>
      </c>
      <c r="B683" t="s">
        <v>2814</v>
      </c>
      <c r="C683" t="s">
        <v>18</v>
      </c>
      <c r="D683" t="s">
        <v>66</v>
      </c>
      <c r="E683" t="s">
        <v>54</v>
      </c>
      <c r="F683">
        <v>21000</v>
      </c>
      <c r="G683" t="s">
        <v>151</v>
      </c>
      <c r="H683" t="s">
        <v>73</v>
      </c>
      <c r="I683" t="s">
        <v>2815</v>
      </c>
      <c r="J683" s="1">
        <v>45557</v>
      </c>
      <c r="K683" s="1"/>
      <c r="M683">
        <v>0</v>
      </c>
      <c r="N683">
        <v>1</v>
      </c>
      <c r="O683">
        <v>23.6</v>
      </c>
      <c r="P683" t="s">
        <v>25</v>
      </c>
    </row>
    <row r="684" spans="1:16">
      <c r="A684" t="s">
        <v>2816</v>
      </c>
      <c r="B684" t="s">
        <v>2817</v>
      </c>
      <c r="C684" t="s">
        <v>2818</v>
      </c>
      <c r="D684" t="s">
        <v>183</v>
      </c>
      <c r="E684" t="s">
        <v>91</v>
      </c>
      <c r="F684">
        <v>13822</v>
      </c>
      <c r="G684" t="s">
        <v>79</v>
      </c>
      <c r="H684" t="s">
        <v>98</v>
      </c>
      <c r="I684" t="s">
        <v>2820</v>
      </c>
      <c r="J684" s="1">
        <v>45632</v>
      </c>
      <c r="K684" s="1">
        <v>45670</v>
      </c>
      <c r="L684">
        <v>90</v>
      </c>
      <c r="M684">
        <v>1</v>
      </c>
      <c r="N684">
        <v>2</v>
      </c>
      <c r="O684">
        <v>11.9</v>
      </c>
      <c r="P684" t="s">
        <v>58</v>
      </c>
    </row>
    <row r="685" spans="1:16">
      <c r="A685" t="s">
        <v>2821</v>
      </c>
      <c r="B685" t="s">
        <v>956</v>
      </c>
      <c r="C685" t="s">
        <v>18</v>
      </c>
      <c r="D685" t="s">
        <v>66</v>
      </c>
      <c r="E685" t="s">
        <v>91</v>
      </c>
      <c r="F685">
        <v>5803</v>
      </c>
      <c r="G685" t="s">
        <v>79</v>
      </c>
      <c r="H685" t="s">
        <v>1094</v>
      </c>
      <c r="I685" t="s">
        <v>2188</v>
      </c>
      <c r="J685" s="1">
        <v>44959</v>
      </c>
      <c r="K685" s="1">
        <v>44988</v>
      </c>
      <c r="L685">
        <v>58</v>
      </c>
      <c r="M685">
        <v>1</v>
      </c>
      <c r="N685">
        <v>3</v>
      </c>
      <c r="O685">
        <v>31.8</v>
      </c>
      <c r="P685" t="s">
        <v>58</v>
      </c>
    </row>
    <row r="686" spans="1:16">
      <c r="A686" t="s">
        <v>2823</v>
      </c>
      <c r="B686" t="s">
        <v>2824</v>
      </c>
      <c r="C686" t="s">
        <v>1149</v>
      </c>
      <c r="D686" t="s">
        <v>66</v>
      </c>
      <c r="E686" t="s">
        <v>54</v>
      </c>
      <c r="F686">
        <v>17143</v>
      </c>
      <c r="G686" t="s">
        <v>39</v>
      </c>
      <c r="H686" t="s">
        <v>274</v>
      </c>
      <c r="I686" t="s">
        <v>2659</v>
      </c>
      <c r="J686" s="1">
        <v>45199</v>
      </c>
      <c r="K686" s="1"/>
      <c r="M686">
        <v>0</v>
      </c>
      <c r="N686">
        <v>1</v>
      </c>
      <c r="P686" t="s">
        <v>100</v>
      </c>
    </row>
    <row r="687" spans="1:16">
      <c r="A687" t="s">
        <v>2826</v>
      </c>
      <c r="B687" t="s">
        <v>2827</v>
      </c>
      <c r="C687" t="s">
        <v>18</v>
      </c>
      <c r="D687" t="s">
        <v>53</v>
      </c>
      <c r="E687" t="s">
        <v>91</v>
      </c>
      <c r="F687">
        <v>29261</v>
      </c>
      <c r="G687" t="s">
        <v>79</v>
      </c>
      <c r="H687" t="s">
        <v>432</v>
      </c>
      <c r="I687" t="s">
        <v>2829</v>
      </c>
      <c r="J687" s="1">
        <v>45621</v>
      </c>
      <c r="K687" s="1">
        <v>45738</v>
      </c>
      <c r="L687">
        <v>182</v>
      </c>
      <c r="M687">
        <v>0</v>
      </c>
      <c r="N687">
        <v>1</v>
      </c>
      <c r="O687">
        <v>29.2</v>
      </c>
      <c r="P687" t="s">
        <v>25</v>
      </c>
    </row>
    <row r="688" spans="1:16">
      <c r="A688" t="s">
        <v>2830</v>
      </c>
      <c r="B688" t="s">
        <v>2831</v>
      </c>
      <c r="C688" t="s">
        <v>18</v>
      </c>
      <c r="D688" t="s">
        <v>19</v>
      </c>
      <c r="E688" t="s">
        <v>115</v>
      </c>
      <c r="F688">
        <v>1879</v>
      </c>
      <c r="G688" t="s">
        <v>39</v>
      </c>
      <c r="H688" t="s">
        <v>80</v>
      </c>
      <c r="I688" t="s">
        <v>2833</v>
      </c>
      <c r="J688" s="1">
        <v>45638</v>
      </c>
      <c r="K688" s="1">
        <v>45814</v>
      </c>
      <c r="L688">
        <v>194</v>
      </c>
      <c r="M688">
        <v>0</v>
      </c>
      <c r="N688">
        <v>1</v>
      </c>
      <c r="O688">
        <v>19.8</v>
      </c>
      <c r="P688" t="s">
        <v>42</v>
      </c>
    </row>
    <row r="689" spans="1:16">
      <c r="A689" t="s">
        <v>2834</v>
      </c>
      <c r="B689" t="s">
        <v>2835</v>
      </c>
      <c r="C689" t="s">
        <v>2836</v>
      </c>
      <c r="D689" t="s">
        <v>66</v>
      </c>
      <c r="E689" t="s">
        <v>91</v>
      </c>
      <c r="F689">
        <v>19436</v>
      </c>
      <c r="G689" t="s">
        <v>39</v>
      </c>
      <c r="H689" t="s">
        <v>73</v>
      </c>
      <c r="I689" t="s">
        <v>870</v>
      </c>
      <c r="J689" s="1">
        <v>45187</v>
      </c>
      <c r="K689" s="1">
        <v>45339</v>
      </c>
      <c r="L689">
        <v>199</v>
      </c>
      <c r="M689">
        <v>1</v>
      </c>
      <c r="N689">
        <v>2</v>
      </c>
      <c r="O689">
        <v>6.8</v>
      </c>
      <c r="P689" t="s">
        <v>33</v>
      </c>
    </row>
    <row r="690" spans="1:16">
      <c r="A690" t="s">
        <v>2838</v>
      </c>
      <c r="B690" t="s">
        <v>2333</v>
      </c>
      <c r="C690" t="s">
        <v>806</v>
      </c>
      <c r="D690" t="s">
        <v>53</v>
      </c>
      <c r="E690" t="s">
        <v>177</v>
      </c>
      <c r="F690">
        <v>46847</v>
      </c>
      <c r="G690" t="s">
        <v>161</v>
      </c>
      <c r="H690" t="s">
        <v>1705</v>
      </c>
      <c r="I690" t="s">
        <v>2840</v>
      </c>
      <c r="J690" s="1">
        <v>45578</v>
      </c>
      <c r="K690" s="1"/>
      <c r="M690">
        <v>0</v>
      </c>
      <c r="N690">
        <v>1</v>
      </c>
      <c r="O690">
        <v>11.6</v>
      </c>
      <c r="P690" t="s">
        <v>33</v>
      </c>
    </row>
    <row r="691" spans="1:16">
      <c r="A691" t="s">
        <v>2841</v>
      </c>
      <c r="B691" t="s">
        <v>2842</v>
      </c>
      <c r="C691" t="s">
        <v>815</v>
      </c>
      <c r="D691" t="s">
        <v>53</v>
      </c>
      <c r="E691" t="s">
        <v>28</v>
      </c>
      <c r="F691">
        <v>26549</v>
      </c>
      <c r="G691" t="s">
        <v>47</v>
      </c>
      <c r="H691" t="s">
        <v>1817</v>
      </c>
      <c r="I691" t="s">
        <v>2844</v>
      </c>
      <c r="J691" s="1">
        <v>45210</v>
      </c>
      <c r="K691" s="1"/>
      <c r="M691">
        <v>0</v>
      </c>
      <c r="N691">
        <v>1</v>
      </c>
      <c r="O691">
        <v>24.8</v>
      </c>
      <c r="P691" t="s">
        <v>42</v>
      </c>
    </row>
    <row r="692" spans="1:16">
      <c r="A692" t="s">
        <v>2845</v>
      </c>
      <c r="B692" t="s">
        <v>2846</v>
      </c>
      <c r="C692" t="s">
        <v>18</v>
      </c>
      <c r="D692" t="s">
        <v>66</v>
      </c>
      <c r="E692" t="s">
        <v>28</v>
      </c>
      <c r="F692">
        <v>18222</v>
      </c>
      <c r="G692" t="s">
        <v>30</v>
      </c>
      <c r="H692" t="s">
        <v>98</v>
      </c>
      <c r="I692" t="s">
        <v>2848</v>
      </c>
      <c r="J692" s="1">
        <v>45109</v>
      </c>
      <c r="K692" s="1"/>
      <c r="M692">
        <v>0</v>
      </c>
      <c r="N692">
        <v>1</v>
      </c>
      <c r="O692">
        <v>3.6</v>
      </c>
      <c r="P692" t="s">
        <v>33</v>
      </c>
    </row>
    <row r="693" spans="1:16">
      <c r="A693" t="s">
        <v>2849</v>
      </c>
      <c r="B693" t="s">
        <v>2850</v>
      </c>
      <c r="C693" t="s">
        <v>1826</v>
      </c>
      <c r="D693" t="s">
        <v>19</v>
      </c>
      <c r="E693" t="s">
        <v>28</v>
      </c>
      <c r="F693">
        <v>1328</v>
      </c>
      <c r="G693" t="s">
        <v>79</v>
      </c>
      <c r="H693" t="s">
        <v>258</v>
      </c>
      <c r="I693" t="s">
        <v>2852</v>
      </c>
      <c r="J693" s="1">
        <v>44897</v>
      </c>
      <c r="K693" s="1"/>
      <c r="M693">
        <v>0</v>
      </c>
      <c r="N693">
        <v>1</v>
      </c>
      <c r="O693">
        <v>12.4</v>
      </c>
      <c r="P693" t="s">
        <v>25</v>
      </c>
    </row>
    <row r="694" spans="1:16">
      <c r="A694" t="s">
        <v>2853</v>
      </c>
      <c r="B694" t="s">
        <v>2854</v>
      </c>
      <c r="C694" t="s">
        <v>2549</v>
      </c>
      <c r="D694" t="s">
        <v>37</v>
      </c>
      <c r="E694" t="s">
        <v>54</v>
      </c>
      <c r="F694">
        <v>64243</v>
      </c>
      <c r="G694" t="s">
        <v>56</v>
      </c>
      <c r="H694" t="s">
        <v>1822</v>
      </c>
      <c r="I694" t="s">
        <v>1610</v>
      </c>
      <c r="J694" s="1">
        <v>45649</v>
      </c>
      <c r="K694" s="1"/>
      <c r="M694">
        <v>0</v>
      </c>
      <c r="N694">
        <v>1</v>
      </c>
      <c r="O694">
        <v>28.7</v>
      </c>
      <c r="P694" t="s">
        <v>33</v>
      </c>
    </row>
    <row r="695" spans="1:16">
      <c r="A695" t="s">
        <v>2856</v>
      </c>
      <c r="B695" t="s">
        <v>2857</v>
      </c>
      <c r="C695" t="s">
        <v>1056</v>
      </c>
      <c r="D695" t="s">
        <v>183</v>
      </c>
      <c r="E695" t="s">
        <v>45</v>
      </c>
      <c r="F695">
        <v>6000</v>
      </c>
      <c r="G695" t="s">
        <v>151</v>
      </c>
      <c r="H695" t="s">
        <v>98</v>
      </c>
      <c r="I695" t="s">
        <v>2858</v>
      </c>
      <c r="J695" s="1">
        <v>45273</v>
      </c>
      <c r="K695" s="1"/>
      <c r="M695">
        <v>0</v>
      </c>
      <c r="N695">
        <v>1</v>
      </c>
      <c r="O695">
        <v>19</v>
      </c>
      <c r="P695" t="s">
        <v>58</v>
      </c>
    </row>
    <row r="696" spans="1:16">
      <c r="A696" t="s">
        <v>2859</v>
      </c>
      <c r="B696" t="s">
        <v>1352</v>
      </c>
      <c r="C696" t="s">
        <v>1353</v>
      </c>
      <c r="D696" t="s">
        <v>66</v>
      </c>
      <c r="E696" t="s">
        <v>45</v>
      </c>
      <c r="F696">
        <v>6000</v>
      </c>
      <c r="G696" t="s">
        <v>47</v>
      </c>
      <c r="H696" t="s">
        <v>80</v>
      </c>
      <c r="I696" t="s">
        <v>2075</v>
      </c>
      <c r="J696" s="1">
        <v>44883</v>
      </c>
      <c r="K696" s="1"/>
      <c r="M696">
        <v>0</v>
      </c>
      <c r="N696">
        <v>1</v>
      </c>
      <c r="O696">
        <v>8.9</v>
      </c>
      <c r="P696" t="s">
        <v>42</v>
      </c>
    </row>
    <row r="697" spans="1:16">
      <c r="A697" t="s">
        <v>2860</v>
      </c>
      <c r="B697" t="s">
        <v>2861</v>
      </c>
      <c r="C697" t="s">
        <v>474</v>
      </c>
      <c r="D697" t="s">
        <v>19</v>
      </c>
      <c r="E697" t="s">
        <v>115</v>
      </c>
      <c r="F697">
        <v>3418</v>
      </c>
      <c r="G697" t="s">
        <v>56</v>
      </c>
      <c r="H697" t="s">
        <v>73</v>
      </c>
      <c r="I697" t="s">
        <v>2863</v>
      </c>
      <c r="J697" s="1"/>
      <c r="K697" s="1">
        <v>45355</v>
      </c>
      <c r="L697">
        <v>135</v>
      </c>
      <c r="M697">
        <v>0</v>
      </c>
      <c r="N697">
        <v>1</v>
      </c>
      <c r="P697" t="s">
        <v>100</v>
      </c>
    </row>
    <row r="698" spans="1:16">
      <c r="A698" t="s">
        <v>2864</v>
      </c>
      <c r="B698" t="s">
        <v>2865</v>
      </c>
      <c r="C698" t="s">
        <v>291</v>
      </c>
      <c r="D698" t="s">
        <v>66</v>
      </c>
      <c r="E698" t="s">
        <v>28</v>
      </c>
      <c r="F698">
        <v>8112</v>
      </c>
      <c r="G698" t="s">
        <v>47</v>
      </c>
      <c r="H698" t="s">
        <v>2867</v>
      </c>
      <c r="I698" t="s">
        <v>2868</v>
      </c>
      <c r="J698" s="1">
        <v>44703</v>
      </c>
      <c r="K698" s="1"/>
      <c r="M698">
        <v>0</v>
      </c>
      <c r="N698">
        <v>1</v>
      </c>
      <c r="O698">
        <v>0.1</v>
      </c>
      <c r="P698" t="s">
        <v>33</v>
      </c>
    </row>
    <row r="699" spans="1:16">
      <c r="A699" t="s">
        <v>2869</v>
      </c>
      <c r="B699" t="s">
        <v>2870</v>
      </c>
      <c r="C699" t="s">
        <v>18</v>
      </c>
      <c r="D699" t="s">
        <v>53</v>
      </c>
      <c r="E699" t="s">
        <v>177</v>
      </c>
      <c r="F699">
        <v>42575</v>
      </c>
      <c r="G699" t="s">
        <v>30</v>
      </c>
      <c r="H699" t="s">
        <v>117</v>
      </c>
      <c r="I699" t="s">
        <v>2872</v>
      </c>
      <c r="J699" s="1">
        <v>45149</v>
      </c>
      <c r="K699" s="1"/>
      <c r="M699">
        <v>0</v>
      </c>
      <c r="N699">
        <v>1</v>
      </c>
      <c r="O699">
        <v>19.399999999999999</v>
      </c>
      <c r="P699" t="s">
        <v>25</v>
      </c>
    </row>
    <row r="700" spans="1:16">
      <c r="A700" t="s">
        <v>2873</v>
      </c>
      <c r="B700" t="s">
        <v>1751</v>
      </c>
      <c r="C700" t="s">
        <v>1164</v>
      </c>
      <c r="D700" t="s">
        <v>66</v>
      </c>
      <c r="E700" t="s">
        <v>177</v>
      </c>
      <c r="F700">
        <v>15226</v>
      </c>
      <c r="G700" t="s">
        <v>151</v>
      </c>
      <c r="H700" t="s">
        <v>86</v>
      </c>
      <c r="I700" t="s">
        <v>2875</v>
      </c>
      <c r="J700" s="1">
        <v>45468</v>
      </c>
      <c r="K700" s="1"/>
      <c r="M700">
        <v>0</v>
      </c>
      <c r="N700">
        <v>1</v>
      </c>
      <c r="O700">
        <v>14</v>
      </c>
      <c r="P700" t="s">
        <v>100</v>
      </c>
    </row>
    <row r="701" spans="1:16">
      <c r="A701" t="s">
        <v>2876</v>
      </c>
      <c r="B701" t="s">
        <v>1097</v>
      </c>
      <c r="C701" t="s">
        <v>1477</v>
      </c>
      <c r="D701" t="s">
        <v>19</v>
      </c>
      <c r="E701" t="s">
        <v>177</v>
      </c>
      <c r="F701">
        <v>6057</v>
      </c>
      <c r="G701" t="s">
        <v>79</v>
      </c>
      <c r="H701" t="s">
        <v>93</v>
      </c>
      <c r="I701" t="s">
        <v>2878</v>
      </c>
      <c r="J701" s="1">
        <v>45167</v>
      </c>
      <c r="K701" s="1"/>
      <c r="M701">
        <v>0</v>
      </c>
      <c r="N701">
        <v>1</v>
      </c>
      <c r="O701">
        <v>18.2</v>
      </c>
      <c r="P701" t="s">
        <v>33</v>
      </c>
    </row>
    <row r="702" spans="1:16">
      <c r="A702" t="s">
        <v>2879</v>
      </c>
      <c r="B702" t="s">
        <v>2880</v>
      </c>
      <c r="C702" t="s">
        <v>18</v>
      </c>
      <c r="D702" t="s">
        <v>19</v>
      </c>
      <c r="E702" t="s">
        <v>45</v>
      </c>
      <c r="F702">
        <v>3778</v>
      </c>
      <c r="G702" t="s">
        <v>39</v>
      </c>
      <c r="H702" t="s">
        <v>68</v>
      </c>
      <c r="I702" t="s">
        <v>2882</v>
      </c>
      <c r="J702" s="1">
        <v>44672</v>
      </c>
      <c r="K702" s="1"/>
      <c r="M702">
        <v>0</v>
      </c>
      <c r="N702">
        <v>1</v>
      </c>
      <c r="O702">
        <v>8.8000000000000007</v>
      </c>
      <c r="P702" t="s">
        <v>42</v>
      </c>
    </row>
    <row r="703" spans="1:16">
      <c r="A703" t="s">
        <v>2883</v>
      </c>
      <c r="B703" t="s">
        <v>1724</v>
      </c>
      <c r="C703" t="s">
        <v>1810</v>
      </c>
      <c r="D703" t="s">
        <v>37</v>
      </c>
      <c r="E703" t="s">
        <v>115</v>
      </c>
      <c r="F703">
        <v>152608</v>
      </c>
      <c r="G703" t="s">
        <v>172</v>
      </c>
      <c r="H703" t="s">
        <v>93</v>
      </c>
      <c r="I703" t="s">
        <v>2195</v>
      </c>
      <c r="J703" s="1">
        <v>44777</v>
      </c>
      <c r="K703" s="1">
        <v>44785</v>
      </c>
      <c r="L703">
        <v>73</v>
      </c>
      <c r="M703">
        <v>0</v>
      </c>
      <c r="N703">
        <v>1</v>
      </c>
      <c r="O703">
        <v>26.7</v>
      </c>
      <c r="P703" t="s">
        <v>100</v>
      </c>
    </row>
    <row r="704" spans="1:16">
      <c r="A704" t="s">
        <v>2885</v>
      </c>
      <c r="B704" t="s">
        <v>1429</v>
      </c>
      <c r="C704" t="s">
        <v>1619</v>
      </c>
      <c r="D704" t="s">
        <v>183</v>
      </c>
      <c r="E704" t="s">
        <v>28</v>
      </c>
      <c r="F704">
        <v>3262</v>
      </c>
      <c r="G704" t="s">
        <v>172</v>
      </c>
      <c r="H704" t="s">
        <v>133</v>
      </c>
      <c r="I704" t="s">
        <v>2887</v>
      </c>
      <c r="J704" s="1">
        <v>45526</v>
      </c>
      <c r="K704" s="1"/>
      <c r="M704">
        <v>0</v>
      </c>
      <c r="N704">
        <v>1</v>
      </c>
      <c r="O704">
        <v>9</v>
      </c>
      <c r="P704" t="s">
        <v>100</v>
      </c>
    </row>
    <row r="705" spans="1:16">
      <c r="A705" t="s">
        <v>2888</v>
      </c>
      <c r="B705" t="s">
        <v>407</v>
      </c>
      <c r="C705" t="s">
        <v>296</v>
      </c>
      <c r="D705" t="s">
        <v>66</v>
      </c>
      <c r="E705" t="s">
        <v>91</v>
      </c>
      <c r="F705">
        <v>17463</v>
      </c>
      <c r="G705" t="s">
        <v>30</v>
      </c>
      <c r="H705" t="s">
        <v>139</v>
      </c>
      <c r="I705" t="s">
        <v>1465</v>
      </c>
      <c r="J705" s="1">
        <v>44706</v>
      </c>
      <c r="K705" s="1">
        <v>44615</v>
      </c>
      <c r="L705">
        <v>27</v>
      </c>
      <c r="M705">
        <v>1</v>
      </c>
      <c r="N705">
        <v>1</v>
      </c>
      <c r="O705">
        <v>2.9</v>
      </c>
      <c r="P705" t="s">
        <v>58</v>
      </c>
    </row>
    <row r="706" spans="1:16">
      <c r="A706" t="s">
        <v>2890</v>
      </c>
      <c r="B706" t="s">
        <v>2891</v>
      </c>
      <c r="C706" t="s">
        <v>1088</v>
      </c>
      <c r="D706" t="s">
        <v>53</v>
      </c>
      <c r="E706" t="s">
        <v>28</v>
      </c>
      <c r="F706">
        <v>12941</v>
      </c>
      <c r="G706" t="s">
        <v>79</v>
      </c>
      <c r="H706" t="s">
        <v>133</v>
      </c>
      <c r="I706" t="s">
        <v>1465</v>
      </c>
      <c r="J706" s="1">
        <v>44737</v>
      </c>
      <c r="K706" s="1"/>
      <c r="M706">
        <v>0</v>
      </c>
      <c r="N706">
        <v>1</v>
      </c>
      <c r="O706">
        <v>3.4</v>
      </c>
      <c r="P706" t="s">
        <v>25</v>
      </c>
    </row>
    <row r="707" spans="1:16">
      <c r="A707" t="s">
        <v>2893</v>
      </c>
      <c r="B707" t="s">
        <v>2382</v>
      </c>
      <c r="C707" t="s">
        <v>2782</v>
      </c>
      <c r="D707" t="s">
        <v>66</v>
      </c>
      <c r="E707" t="s">
        <v>45</v>
      </c>
      <c r="F707">
        <v>11000</v>
      </c>
      <c r="G707" t="s">
        <v>22</v>
      </c>
      <c r="H707" t="s">
        <v>232</v>
      </c>
      <c r="I707" t="s">
        <v>626</v>
      </c>
      <c r="J707" s="1">
        <v>44777</v>
      </c>
      <c r="K707" s="1"/>
      <c r="M707">
        <v>0</v>
      </c>
      <c r="N707">
        <v>1</v>
      </c>
      <c r="O707">
        <v>23.3</v>
      </c>
      <c r="P707" t="s">
        <v>100</v>
      </c>
    </row>
    <row r="708" spans="1:16">
      <c r="A708" t="s">
        <v>2894</v>
      </c>
      <c r="B708" t="s">
        <v>2895</v>
      </c>
      <c r="C708" t="s">
        <v>18</v>
      </c>
      <c r="D708" t="s">
        <v>19</v>
      </c>
      <c r="E708" t="s">
        <v>91</v>
      </c>
      <c r="F708">
        <v>4256</v>
      </c>
      <c r="G708" t="s">
        <v>56</v>
      </c>
      <c r="H708" t="s">
        <v>23</v>
      </c>
      <c r="I708" t="s">
        <v>564</v>
      </c>
      <c r="J708" s="1">
        <v>44839</v>
      </c>
      <c r="K708" s="1">
        <v>44739</v>
      </c>
      <c r="L708">
        <v>60</v>
      </c>
      <c r="M708">
        <v>0</v>
      </c>
      <c r="N708">
        <v>1</v>
      </c>
      <c r="O708">
        <v>31.9</v>
      </c>
      <c r="P708" t="s">
        <v>25</v>
      </c>
    </row>
    <row r="709" spans="1:16">
      <c r="A709" t="s">
        <v>2897</v>
      </c>
      <c r="B709" t="s">
        <v>2898</v>
      </c>
      <c r="C709" t="s">
        <v>2899</v>
      </c>
      <c r="D709" t="s">
        <v>183</v>
      </c>
      <c r="E709" t="s">
        <v>20</v>
      </c>
      <c r="F709">
        <v>10534</v>
      </c>
      <c r="G709" t="s">
        <v>30</v>
      </c>
      <c r="H709" t="s">
        <v>133</v>
      </c>
      <c r="I709" t="s">
        <v>2901</v>
      </c>
      <c r="J709" s="1">
        <v>45327</v>
      </c>
      <c r="K709" s="1"/>
      <c r="M709">
        <v>0</v>
      </c>
      <c r="N709">
        <v>1</v>
      </c>
      <c r="O709">
        <v>7.2</v>
      </c>
      <c r="P709" t="s">
        <v>42</v>
      </c>
    </row>
    <row r="710" spans="1:16">
      <c r="A710" t="s">
        <v>2902</v>
      </c>
      <c r="B710" t="s">
        <v>2903</v>
      </c>
      <c r="C710" t="s">
        <v>2904</v>
      </c>
      <c r="D710" t="s">
        <v>183</v>
      </c>
      <c r="E710" t="s">
        <v>28</v>
      </c>
      <c r="F710">
        <v>11452</v>
      </c>
      <c r="G710" t="s">
        <v>39</v>
      </c>
      <c r="H710" t="s">
        <v>80</v>
      </c>
      <c r="I710" t="s">
        <v>2645</v>
      </c>
      <c r="J710" s="1">
        <v>45571</v>
      </c>
      <c r="K710" s="1"/>
      <c r="M710">
        <v>0</v>
      </c>
      <c r="N710">
        <v>1</v>
      </c>
      <c r="O710">
        <v>21.2</v>
      </c>
      <c r="P710" t="s">
        <v>42</v>
      </c>
    </row>
    <row r="711" spans="1:16">
      <c r="A711" t="s">
        <v>2906</v>
      </c>
      <c r="B711" t="s">
        <v>2907</v>
      </c>
      <c r="C711" t="s">
        <v>2908</v>
      </c>
      <c r="D711" t="s">
        <v>37</v>
      </c>
      <c r="E711" t="s">
        <v>91</v>
      </c>
      <c r="F711">
        <v>81728</v>
      </c>
      <c r="G711" t="s">
        <v>56</v>
      </c>
      <c r="H711" t="s">
        <v>139</v>
      </c>
      <c r="I711" t="s">
        <v>2910</v>
      </c>
      <c r="J711" s="1">
        <v>45486</v>
      </c>
      <c r="K711" s="1">
        <v>45454</v>
      </c>
      <c r="L711">
        <v>109</v>
      </c>
      <c r="M711">
        <v>0</v>
      </c>
      <c r="N711">
        <v>1</v>
      </c>
      <c r="O711">
        <v>28.3</v>
      </c>
      <c r="P711" t="s">
        <v>42</v>
      </c>
    </row>
    <row r="712" spans="1:16">
      <c r="A712" t="s">
        <v>2911</v>
      </c>
      <c r="B712" t="s">
        <v>1503</v>
      </c>
      <c r="C712" t="s">
        <v>18</v>
      </c>
      <c r="D712" t="s">
        <v>183</v>
      </c>
      <c r="E712" t="s">
        <v>20</v>
      </c>
      <c r="F712">
        <v>5701</v>
      </c>
      <c r="G712" t="s">
        <v>79</v>
      </c>
      <c r="H712" t="s">
        <v>23</v>
      </c>
      <c r="I712" t="s">
        <v>2913</v>
      </c>
      <c r="J712" s="1">
        <v>45129</v>
      </c>
      <c r="K712" s="1"/>
      <c r="M712">
        <v>0</v>
      </c>
      <c r="N712">
        <v>1</v>
      </c>
      <c r="O712">
        <v>22.7</v>
      </c>
      <c r="P712" t="s">
        <v>25</v>
      </c>
    </row>
    <row r="713" spans="1:16">
      <c r="A713" t="s">
        <v>2914</v>
      </c>
      <c r="B713" t="s">
        <v>2915</v>
      </c>
      <c r="C713" t="s">
        <v>18</v>
      </c>
      <c r="D713" t="s">
        <v>53</v>
      </c>
      <c r="E713" t="s">
        <v>20</v>
      </c>
      <c r="F713">
        <v>21689</v>
      </c>
      <c r="G713" t="s">
        <v>151</v>
      </c>
      <c r="H713" t="s">
        <v>361</v>
      </c>
      <c r="I713" t="s">
        <v>2917</v>
      </c>
      <c r="J713" s="1">
        <v>45551</v>
      </c>
      <c r="K713" s="1"/>
      <c r="M713">
        <v>0</v>
      </c>
      <c r="N713">
        <v>1</v>
      </c>
      <c r="O713">
        <v>30.7</v>
      </c>
      <c r="P713" t="s">
        <v>58</v>
      </c>
    </row>
    <row r="714" spans="1:16">
      <c r="A714" t="s">
        <v>2918</v>
      </c>
      <c r="B714" t="s">
        <v>2040</v>
      </c>
      <c r="C714" t="s">
        <v>2024</v>
      </c>
      <c r="D714" t="s">
        <v>66</v>
      </c>
      <c r="E714" t="s">
        <v>45</v>
      </c>
      <c r="F714">
        <v>15439</v>
      </c>
      <c r="G714" t="s">
        <v>56</v>
      </c>
      <c r="H714" t="s">
        <v>361</v>
      </c>
      <c r="I714" t="s">
        <v>2920</v>
      </c>
      <c r="J714" s="1">
        <v>45557</v>
      </c>
      <c r="K714" s="1"/>
      <c r="M714">
        <v>0</v>
      </c>
      <c r="N714">
        <v>1</v>
      </c>
      <c r="O714">
        <v>14.2</v>
      </c>
      <c r="P714" t="s">
        <v>25</v>
      </c>
    </row>
    <row r="715" spans="1:16">
      <c r="A715" t="s">
        <v>2921</v>
      </c>
      <c r="B715" t="s">
        <v>2922</v>
      </c>
      <c r="C715" t="s">
        <v>18</v>
      </c>
      <c r="D715" t="s">
        <v>183</v>
      </c>
      <c r="E715" t="s">
        <v>177</v>
      </c>
      <c r="F715">
        <v>11061</v>
      </c>
      <c r="G715" t="s">
        <v>56</v>
      </c>
      <c r="H715" t="s">
        <v>98</v>
      </c>
      <c r="I715" t="s">
        <v>2924</v>
      </c>
      <c r="J715" s="1">
        <v>44624</v>
      </c>
      <c r="K715" s="1"/>
      <c r="M715">
        <v>0</v>
      </c>
      <c r="N715">
        <v>1</v>
      </c>
      <c r="O715">
        <v>24.7</v>
      </c>
      <c r="P715" t="s">
        <v>33</v>
      </c>
    </row>
    <row r="716" spans="1:16">
      <c r="A716" t="s">
        <v>2925</v>
      </c>
      <c r="B716" t="s">
        <v>2926</v>
      </c>
      <c r="C716" t="s">
        <v>2431</v>
      </c>
      <c r="D716" t="s">
        <v>53</v>
      </c>
      <c r="E716" t="s">
        <v>91</v>
      </c>
      <c r="F716">
        <v>28000</v>
      </c>
      <c r="G716" t="s">
        <v>47</v>
      </c>
      <c r="H716" t="s">
        <v>93</v>
      </c>
      <c r="I716" t="s">
        <v>275</v>
      </c>
      <c r="J716" s="1">
        <v>45453</v>
      </c>
      <c r="K716" s="1">
        <v>45490</v>
      </c>
      <c r="L716">
        <v>120</v>
      </c>
      <c r="M716">
        <v>0</v>
      </c>
      <c r="N716">
        <v>1</v>
      </c>
      <c r="O716">
        <v>26.1</v>
      </c>
      <c r="P716" t="s">
        <v>33</v>
      </c>
    </row>
    <row r="717" spans="1:16">
      <c r="A717" t="s">
        <v>2927</v>
      </c>
      <c r="B717" t="s">
        <v>2928</v>
      </c>
      <c r="C717" t="s">
        <v>330</v>
      </c>
      <c r="D717" t="s">
        <v>66</v>
      </c>
      <c r="E717" t="s">
        <v>28</v>
      </c>
      <c r="F717">
        <v>20290</v>
      </c>
      <c r="G717" t="s">
        <v>22</v>
      </c>
      <c r="H717" t="s">
        <v>232</v>
      </c>
      <c r="I717" t="s">
        <v>2930</v>
      </c>
      <c r="J717" s="1"/>
      <c r="K717" s="1"/>
      <c r="M717">
        <v>0</v>
      </c>
      <c r="N717">
        <v>1</v>
      </c>
      <c r="O717">
        <v>22</v>
      </c>
      <c r="P717" t="s">
        <v>58</v>
      </c>
    </row>
    <row r="718" spans="1:16">
      <c r="A718" t="s">
        <v>2931</v>
      </c>
      <c r="B718" t="s">
        <v>2932</v>
      </c>
      <c r="C718" t="s">
        <v>18</v>
      </c>
      <c r="D718" t="s">
        <v>37</v>
      </c>
      <c r="E718" t="s">
        <v>45</v>
      </c>
      <c r="F718">
        <v>81967</v>
      </c>
      <c r="G718" t="s">
        <v>79</v>
      </c>
      <c r="H718" t="s">
        <v>80</v>
      </c>
      <c r="I718" t="s">
        <v>2165</v>
      </c>
      <c r="J718" s="1">
        <v>45598</v>
      </c>
      <c r="K718" s="1"/>
      <c r="M718">
        <v>0</v>
      </c>
      <c r="N718">
        <v>1</v>
      </c>
      <c r="P718" t="s">
        <v>25</v>
      </c>
    </row>
    <row r="719" spans="1:16">
      <c r="A719" t="s">
        <v>2934</v>
      </c>
      <c r="B719" t="s">
        <v>1528</v>
      </c>
      <c r="C719" t="s">
        <v>382</v>
      </c>
      <c r="D719" t="s">
        <v>37</v>
      </c>
      <c r="E719" t="s">
        <v>177</v>
      </c>
      <c r="F719">
        <v>160338</v>
      </c>
      <c r="G719" t="s">
        <v>47</v>
      </c>
      <c r="H719" t="s">
        <v>2358</v>
      </c>
      <c r="I719" t="s">
        <v>1932</v>
      </c>
      <c r="J719" s="1">
        <v>45327</v>
      </c>
      <c r="K719" s="1"/>
      <c r="M719">
        <v>0</v>
      </c>
      <c r="N719">
        <v>1</v>
      </c>
      <c r="O719">
        <v>6.5</v>
      </c>
      <c r="P719" t="s">
        <v>100</v>
      </c>
    </row>
    <row r="720" spans="1:16">
      <c r="A720" t="s">
        <v>2936</v>
      </c>
      <c r="B720" t="s">
        <v>2937</v>
      </c>
      <c r="C720" t="s">
        <v>1903</v>
      </c>
      <c r="D720" t="s">
        <v>183</v>
      </c>
      <c r="E720" t="s">
        <v>45</v>
      </c>
      <c r="F720">
        <v>14000</v>
      </c>
      <c r="G720" t="s">
        <v>22</v>
      </c>
      <c r="H720" t="s">
        <v>93</v>
      </c>
      <c r="I720" t="s">
        <v>2938</v>
      </c>
      <c r="J720" s="1">
        <v>44883</v>
      </c>
      <c r="K720" s="1"/>
      <c r="M720">
        <v>0</v>
      </c>
      <c r="N720">
        <v>1</v>
      </c>
      <c r="P720" t="s">
        <v>33</v>
      </c>
    </row>
    <row r="721" spans="1:16">
      <c r="A721" t="s">
        <v>2939</v>
      </c>
      <c r="B721" t="s">
        <v>2940</v>
      </c>
      <c r="C721" t="s">
        <v>864</v>
      </c>
      <c r="D721" t="s">
        <v>37</v>
      </c>
      <c r="E721" t="s">
        <v>54</v>
      </c>
      <c r="F721">
        <v>200750</v>
      </c>
      <c r="G721" t="s">
        <v>172</v>
      </c>
      <c r="H721" t="s">
        <v>86</v>
      </c>
      <c r="I721" t="s">
        <v>2145</v>
      </c>
      <c r="J721" s="1">
        <v>45106</v>
      </c>
      <c r="K721" s="1"/>
      <c r="M721">
        <v>0</v>
      </c>
      <c r="N721">
        <v>1</v>
      </c>
      <c r="O721">
        <v>15.6</v>
      </c>
      <c r="P721" t="s">
        <v>58</v>
      </c>
    </row>
    <row r="722" spans="1:16">
      <c r="A722" t="s">
        <v>2942</v>
      </c>
      <c r="B722" t="s">
        <v>2943</v>
      </c>
      <c r="C722" t="s">
        <v>2944</v>
      </c>
      <c r="D722" t="s">
        <v>19</v>
      </c>
      <c r="E722" t="s">
        <v>20</v>
      </c>
      <c r="F722">
        <v>1543</v>
      </c>
      <c r="G722" t="s">
        <v>39</v>
      </c>
      <c r="H722" t="s">
        <v>93</v>
      </c>
      <c r="I722" t="s">
        <v>2946</v>
      </c>
      <c r="J722" s="1">
        <v>45240</v>
      </c>
      <c r="K722" s="1"/>
      <c r="M722">
        <v>0</v>
      </c>
      <c r="N722">
        <v>1</v>
      </c>
      <c r="O722">
        <v>26.6</v>
      </c>
      <c r="P722" t="s">
        <v>25</v>
      </c>
    </row>
    <row r="723" spans="1:16">
      <c r="A723" t="s">
        <v>2947</v>
      </c>
      <c r="B723" t="s">
        <v>2948</v>
      </c>
      <c r="C723" t="s">
        <v>18</v>
      </c>
      <c r="D723" t="s">
        <v>19</v>
      </c>
      <c r="E723" t="s">
        <v>177</v>
      </c>
      <c r="F723">
        <v>6997</v>
      </c>
      <c r="G723" t="s">
        <v>172</v>
      </c>
      <c r="H723" t="s">
        <v>145</v>
      </c>
      <c r="I723" t="s">
        <v>2950</v>
      </c>
      <c r="J723" s="1">
        <v>45234</v>
      </c>
      <c r="K723" s="1"/>
      <c r="M723">
        <v>0</v>
      </c>
      <c r="N723">
        <v>1</v>
      </c>
      <c r="O723">
        <v>21.7</v>
      </c>
      <c r="P723" t="s">
        <v>58</v>
      </c>
    </row>
    <row r="724" spans="1:16">
      <c r="A724" t="s">
        <v>2951</v>
      </c>
      <c r="B724" t="s">
        <v>2952</v>
      </c>
      <c r="C724" t="s">
        <v>2953</v>
      </c>
      <c r="D724" t="s">
        <v>66</v>
      </c>
      <c r="E724" t="s">
        <v>91</v>
      </c>
      <c r="F724">
        <v>8612</v>
      </c>
      <c r="G724" t="s">
        <v>172</v>
      </c>
      <c r="H724" t="s">
        <v>68</v>
      </c>
      <c r="I724" t="s">
        <v>2955</v>
      </c>
      <c r="J724" s="1">
        <v>45210</v>
      </c>
      <c r="K724" s="1">
        <v>45238</v>
      </c>
      <c r="L724">
        <v>152</v>
      </c>
      <c r="M724">
        <v>1</v>
      </c>
      <c r="N724">
        <v>3</v>
      </c>
      <c r="O724">
        <v>33.200000000000003</v>
      </c>
      <c r="P724" t="s">
        <v>100</v>
      </c>
    </row>
    <row r="725" spans="1:16">
      <c r="A725" t="s">
        <v>2956</v>
      </c>
      <c r="B725" t="s">
        <v>240</v>
      </c>
      <c r="C725" t="s">
        <v>2957</v>
      </c>
      <c r="D725" t="s">
        <v>53</v>
      </c>
      <c r="E725" t="s">
        <v>45</v>
      </c>
      <c r="F725">
        <v>26331</v>
      </c>
      <c r="G725" t="s">
        <v>30</v>
      </c>
      <c r="H725" t="s">
        <v>850</v>
      </c>
      <c r="I725" t="s">
        <v>2714</v>
      </c>
      <c r="J725" s="1">
        <v>45425</v>
      </c>
      <c r="K725" s="1"/>
      <c r="M725">
        <v>0</v>
      </c>
      <c r="N725">
        <v>1</v>
      </c>
      <c r="O725">
        <v>21.7</v>
      </c>
      <c r="P725" t="s">
        <v>33</v>
      </c>
    </row>
    <row r="726" spans="1:16">
      <c r="A726" t="s">
        <v>2959</v>
      </c>
      <c r="B726" t="s">
        <v>2960</v>
      </c>
      <c r="C726" t="s">
        <v>1826</v>
      </c>
      <c r="D726" t="s">
        <v>19</v>
      </c>
      <c r="E726" t="s">
        <v>115</v>
      </c>
      <c r="F726">
        <v>8846</v>
      </c>
      <c r="G726" t="s">
        <v>39</v>
      </c>
      <c r="H726" t="s">
        <v>409</v>
      </c>
      <c r="I726" t="s">
        <v>2962</v>
      </c>
      <c r="J726" s="1">
        <v>45017</v>
      </c>
      <c r="K726" s="1">
        <v>44920</v>
      </c>
      <c r="L726">
        <v>20</v>
      </c>
      <c r="M726">
        <v>0</v>
      </c>
      <c r="N726">
        <v>1</v>
      </c>
      <c r="P726" t="s">
        <v>58</v>
      </c>
    </row>
    <row r="727" spans="1:16">
      <c r="A727" t="s">
        <v>2963</v>
      </c>
      <c r="B727" t="s">
        <v>2466</v>
      </c>
      <c r="C727" t="s">
        <v>18</v>
      </c>
      <c r="D727" t="s">
        <v>19</v>
      </c>
      <c r="E727" t="s">
        <v>91</v>
      </c>
      <c r="F727">
        <v>8000</v>
      </c>
      <c r="G727" t="s">
        <v>47</v>
      </c>
      <c r="H727" t="s">
        <v>1705</v>
      </c>
      <c r="I727" t="s">
        <v>2964</v>
      </c>
      <c r="J727" s="1">
        <v>44966</v>
      </c>
      <c r="K727" s="1">
        <v>45022</v>
      </c>
      <c r="L727">
        <v>162</v>
      </c>
      <c r="M727">
        <v>0</v>
      </c>
      <c r="N727">
        <v>1</v>
      </c>
      <c r="P727" t="s">
        <v>100</v>
      </c>
    </row>
    <row r="728" spans="1:16">
      <c r="A728" t="s">
        <v>2965</v>
      </c>
      <c r="B728" t="s">
        <v>1225</v>
      </c>
      <c r="C728" t="s">
        <v>18</v>
      </c>
      <c r="D728" t="s">
        <v>183</v>
      </c>
      <c r="E728" t="s">
        <v>115</v>
      </c>
      <c r="F728">
        <v>9199</v>
      </c>
      <c r="G728" t="s">
        <v>30</v>
      </c>
      <c r="H728" t="s">
        <v>98</v>
      </c>
      <c r="I728" t="s">
        <v>706</v>
      </c>
      <c r="J728" s="1">
        <v>44657</v>
      </c>
      <c r="K728" s="1">
        <v>44736</v>
      </c>
      <c r="L728">
        <v>108</v>
      </c>
      <c r="M728">
        <v>0</v>
      </c>
      <c r="N728">
        <v>1</v>
      </c>
      <c r="O728">
        <v>10.4</v>
      </c>
      <c r="P728" t="s">
        <v>100</v>
      </c>
    </row>
    <row r="729" spans="1:16">
      <c r="A729" t="s">
        <v>2967</v>
      </c>
      <c r="B729" t="s">
        <v>1485</v>
      </c>
      <c r="C729" t="s">
        <v>1414</v>
      </c>
      <c r="D729" t="s">
        <v>66</v>
      </c>
      <c r="E729" t="s">
        <v>28</v>
      </c>
      <c r="F729">
        <v>16617</v>
      </c>
      <c r="G729" t="s">
        <v>56</v>
      </c>
      <c r="H729" t="s">
        <v>105</v>
      </c>
      <c r="I729" t="s">
        <v>2331</v>
      </c>
      <c r="J729" s="1">
        <v>45385</v>
      </c>
      <c r="K729" s="1"/>
      <c r="M729">
        <v>0</v>
      </c>
      <c r="N729">
        <v>1</v>
      </c>
      <c r="P729" t="s">
        <v>33</v>
      </c>
    </row>
    <row r="730" spans="1:16">
      <c r="A730" t="s">
        <v>2969</v>
      </c>
      <c r="B730" t="s">
        <v>2970</v>
      </c>
      <c r="C730" t="s">
        <v>1634</v>
      </c>
      <c r="D730" t="s">
        <v>183</v>
      </c>
      <c r="E730" t="s">
        <v>115</v>
      </c>
      <c r="F730">
        <v>12850</v>
      </c>
      <c r="G730" t="s">
        <v>30</v>
      </c>
      <c r="H730" t="s">
        <v>105</v>
      </c>
      <c r="I730" t="s">
        <v>1580</v>
      </c>
      <c r="J730" s="1">
        <v>45074</v>
      </c>
      <c r="K730" s="1">
        <v>45095</v>
      </c>
      <c r="L730">
        <v>155</v>
      </c>
      <c r="M730">
        <v>0</v>
      </c>
      <c r="N730">
        <v>1</v>
      </c>
      <c r="O730">
        <v>27.4</v>
      </c>
      <c r="P730" t="s">
        <v>25</v>
      </c>
    </row>
    <row r="731" spans="1:16">
      <c r="A731" t="s">
        <v>2972</v>
      </c>
      <c r="B731" t="s">
        <v>2973</v>
      </c>
      <c r="C731" t="s">
        <v>1187</v>
      </c>
      <c r="D731" t="s">
        <v>19</v>
      </c>
      <c r="E731" t="s">
        <v>115</v>
      </c>
      <c r="F731">
        <v>8298</v>
      </c>
      <c r="G731" t="s">
        <v>22</v>
      </c>
      <c r="H731" t="s">
        <v>105</v>
      </c>
      <c r="I731" t="s">
        <v>2349</v>
      </c>
      <c r="J731" s="1">
        <v>45377</v>
      </c>
      <c r="K731" s="1">
        <v>45280</v>
      </c>
      <c r="L731">
        <v>46</v>
      </c>
      <c r="M731">
        <v>0</v>
      </c>
      <c r="N731">
        <v>1</v>
      </c>
      <c r="O731">
        <v>23.6</v>
      </c>
      <c r="P731" t="s">
        <v>100</v>
      </c>
    </row>
    <row r="732" spans="1:16">
      <c r="A732" t="s">
        <v>2975</v>
      </c>
      <c r="B732" t="s">
        <v>2265</v>
      </c>
      <c r="C732" t="s">
        <v>848</v>
      </c>
      <c r="D732" t="s">
        <v>19</v>
      </c>
      <c r="E732" t="s">
        <v>115</v>
      </c>
      <c r="F732">
        <v>7180</v>
      </c>
      <c r="G732" t="s">
        <v>161</v>
      </c>
      <c r="H732" t="s">
        <v>274</v>
      </c>
      <c r="I732" t="s">
        <v>2977</v>
      </c>
      <c r="J732" s="1"/>
      <c r="K732" s="1">
        <v>45520</v>
      </c>
      <c r="L732">
        <v>125</v>
      </c>
      <c r="M732">
        <v>0</v>
      </c>
      <c r="N732">
        <v>1</v>
      </c>
      <c r="O732">
        <v>20.8</v>
      </c>
      <c r="P732" t="s">
        <v>33</v>
      </c>
    </row>
    <row r="733" spans="1:16">
      <c r="A733" t="s">
        <v>2978</v>
      </c>
      <c r="B733" t="s">
        <v>1897</v>
      </c>
      <c r="C733" t="s">
        <v>2979</v>
      </c>
      <c r="D733" t="s">
        <v>66</v>
      </c>
      <c r="E733" t="s">
        <v>28</v>
      </c>
      <c r="F733">
        <v>19430</v>
      </c>
      <c r="G733" t="s">
        <v>151</v>
      </c>
      <c r="H733" t="s">
        <v>80</v>
      </c>
      <c r="I733" t="s">
        <v>2981</v>
      </c>
      <c r="J733" s="1">
        <v>45590</v>
      </c>
      <c r="K733" s="1"/>
      <c r="M733">
        <v>0</v>
      </c>
      <c r="N733">
        <v>1</v>
      </c>
      <c r="O733">
        <v>32.700000000000003</v>
      </c>
      <c r="P733" t="s">
        <v>25</v>
      </c>
    </row>
    <row r="734" spans="1:16">
      <c r="A734" t="s">
        <v>2982</v>
      </c>
      <c r="B734" t="s">
        <v>649</v>
      </c>
      <c r="C734" t="s">
        <v>1735</v>
      </c>
      <c r="D734" t="s">
        <v>19</v>
      </c>
      <c r="E734" t="s">
        <v>177</v>
      </c>
      <c r="F734">
        <v>5253</v>
      </c>
      <c r="G734" t="s">
        <v>172</v>
      </c>
      <c r="H734" t="s">
        <v>23</v>
      </c>
      <c r="I734" t="s">
        <v>2286</v>
      </c>
      <c r="J734" s="1"/>
      <c r="K734" s="1"/>
      <c r="M734">
        <v>0</v>
      </c>
      <c r="N734">
        <v>1</v>
      </c>
      <c r="O734">
        <v>2.2000000000000002</v>
      </c>
      <c r="P734" t="s">
        <v>100</v>
      </c>
    </row>
    <row r="735" spans="1:16">
      <c r="A735" t="s">
        <v>2984</v>
      </c>
      <c r="B735" t="s">
        <v>407</v>
      </c>
      <c r="C735" t="s">
        <v>18</v>
      </c>
      <c r="D735" t="s">
        <v>37</v>
      </c>
      <c r="E735" t="s">
        <v>28</v>
      </c>
      <c r="F735">
        <v>121311</v>
      </c>
      <c r="G735" t="s">
        <v>39</v>
      </c>
      <c r="H735" t="s">
        <v>23</v>
      </c>
      <c r="I735" t="s">
        <v>375</v>
      </c>
      <c r="J735" s="1">
        <v>44937</v>
      </c>
      <c r="K735" s="1"/>
      <c r="M735">
        <v>0</v>
      </c>
      <c r="N735">
        <v>1</v>
      </c>
      <c r="O735">
        <v>14.8</v>
      </c>
      <c r="P735" t="s">
        <v>25</v>
      </c>
    </row>
    <row r="736" spans="1:16">
      <c r="A736" t="s">
        <v>2986</v>
      </c>
      <c r="B736" t="s">
        <v>1546</v>
      </c>
      <c r="C736" t="s">
        <v>2987</v>
      </c>
      <c r="D736" t="s">
        <v>19</v>
      </c>
      <c r="E736" t="s">
        <v>115</v>
      </c>
      <c r="F736">
        <v>3729</v>
      </c>
      <c r="G736" t="s">
        <v>47</v>
      </c>
      <c r="H736" t="s">
        <v>139</v>
      </c>
      <c r="I736" t="s">
        <v>893</v>
      </c>
      <c r="J736" s="1">
        <v>45385</v>
      </c>
      <c r="K736" s="1">
        <v>45524</v>
      </c>
      <c r="L736">
        <v>193</v>
      </c>
      <c r="M736">
        <v>0</v>
      </c>
      <c r="N736">
        <v>1</v>
      </c>
      <c r="O736">
        <v>16.899999999999999</v>
      </c>
      <c r="P736" t="s">
        <v>25</v>
      </c>
    </row>
    <row r="737" spans="1:16">
      <c r="A737" t="s">
        <v>2989</v>
      </c>
      <c r="B737" t="s">
        <v>730</v>
      </c>
      <c r="C737" t="s">
        <v>2990</v>
      </c>
      <c r="D737" t="s">
        <v>53</v>
      </c>
      <c r="E737" t="s">
        <v>54</v>
      </c>
      <c r="F737">
        <v>46479</v>
      </c>
      <c r="G737" t="s">
        <v>47</v>
      </c>
      <c r="H737" t="s">
        <v>1508</v>
      </c>
      <c r="I737" t="s">
        <v>466</v>
      </c>
      <c r="J737" s="1">
        <v>45217</v>
      </c>
      <c r="K737" s="1"/>
      <c r="M737">
        <v>0</v>
      </c>
      <c r="N737">
        <v>1</v>
      </c>
      <c r="O737">
        <v>12.4</v>
      </c>
      <c r="P737" t="s">
        <v>25</v>
      </c>
    </row>
    <row r="738" spans="1:16">
      <c r="A738" t="s">
        <v>2992</v>
      </c>
      <c r="B738" t="s">
        <v>2033</v>
      </c>
      <c r="C738" t="s">
        <v>2993</v>
      </c>
      <c r="D738" t="s">
        <v>19</v>
      </c>
      <c r="E738" t="s">
        <v>28</v>
      </c>
      <c r="F738">
        <v>7074</v>
      </c>
      <c r="G738" t="s">
        <v>172</v>
      </c>
      <c r="H738" t="s">
        <v>117</v>
      </c>
      <c r="I738" t="s">
        <v>2995</v>
      </c>
      <c r="J738" s="1">
        <v>45673</v>
      </c>
      <c r="K738" s="1"/>
      <c r="M738">
        <v>0</v>
      </c>
      <c r="N738">
        <v>1</v>
      </c>
      <c r="O738">
        <v>1.9</v>
      </c>
      <c r="P738" t="s">
        <v>58</v>
      </c>
    </row>
    <row r="739" spans="1:16">
      <c r="A739" t="s">
        <v>2996</v>
      </c>
      <c r="B739" t="s">
        <v>44</v>
      </c>
      <c r="C739" t="s">
        <v>18</v>
      </c>
      <c r="D739" t="s">
        <v>19</v>
      </c>
      <c r="E739" t="s">
        <v>45</v>
      </c>
      <c r="F739">
        <v>7000</v>
      </c>
      <c r="G739" t="s">
        <v>39</v>
      </c>
      <c r="H739" t="s">
        <v>98</v>
      </c>
      <c r="I739" t="s">
        <v>531</v>
      </c>
      <c r="J739" s="1">
        <v>45292</v>
      </c>
      <c r="K739" s="1"/>
      <c r="M739">
        <v>0</v>
      </c>
      <c r="N739">
        <v>1</v>
      </c>
      <c r="O739">
        <v>25.1</v>
      </c>
      <c r="P739" t="s">
        <v>100</v>
      </c>
    </row>
    <row r="740" spans="1:16">
      <c r="A740" t="s">
        <v>2997</v>
      </c>
      <c r="B740" t="s">
        <v>1612</v>
      </c>
      <c r="C740" t="s">
        <v>2128</v>
      </c>
      <c r="D740" t="s">
        <v>66</v>
      </c>
      <c r="E740" t="s">
        <v>20</v>
      </c>
      <c r="F740">
        <v>23660</v>
      </c>
      <c r="G740" t="s">
        <v>56</v>
      </c>
      <c r="H740" t="s">
        <v>258</v>
      </c>
      <c r="I740" t="s">
        <v>2999</v>
      </c>
      <c r="J740" s="1">
        <v>45802</v>
      </c>
      <c r="K740" s="1"/>
      <c r="M740">
        <v>0</v>
      </c>
      <c r="N740">
        <v>1</v>
      </c>
      <c r="P740" t="s">
        <v>100</v>
      </c>
    </row>
    <row r="741" spans="1:16">
      <c r="A741" t="s">
        <v>3000</v>
      </c>
      <c r="B741" t="s">
        <v>1556</v>
      </c>
      <c r="C741" t="s">
        <v>3001</v>
      </c>
      <c r="D741" t="s">
        <v>19</v>
      </c>
      <c r="E741" t="s">
        <v>45</v>
      </c>
      <c r="F741">
        <v>3594</v>
      </c>
      <c r="G741" t="s">
        <v>56</v>
      </c>
      <c r="H741" t="s">
        <v>1817</v>
      </c>
      <c r="I741" t="s">
        <v>2607</v>
      </c>
      <c r="J741" s="1">
        <v>45456</v>
      </c>
      <c r="K741" s="1"/>
      <c r="M741">
        <v>0</v>
      </c>
      <c r="N741">
        <v>1</v>
      </c>
      <c r="O741">
        <v>25.7</v>
      </c>
      <c r="P741" t="s">
        <v>42</v>
      </c>
    </row>
    <row r="742" spans="1:16">
      <c r="A742" t="s">
        <v>3003</v>
      </c>
      <c r="B742" t="s">
        <v>3004</v>
      </c>
      <c r="C742" t="s">
        <v>3005</v>
      </c>
      <c r="D742" t="s">
        <v>19</v>
      </c>
      <c r="E742" t="s">
        <v>20</v>
      </c>
      <c r="F742">
        <v>6000</v>
      </c>
      <c r="G742" t="s">
        <v>56</v>
      </c>
      <c r="H742" t="s">
        <v>361</v>
      </c>
      <c r="I742" t="s">
        <v>3006</v>
      </c>
      <c r="J742" s="1">
        <v>44840</v>
      </c>
      <c r="K742" s="1"/>
      <c r="M742">
        <v>0</v>
      </c>
      <c r="N742">
        <v>1</v>
      </c>
      <c r="O742">
        <v>33.299999999999997</v>
      </c>
      <c r="P742" t="s">
        <v>42</v>
      </c>
    </row>
    <row r="743" spans="1:16">
      <c r="A743" t="s">
        <v>3007</v>
      </c>
      <c r="B743" t="s">
        <v>3008</v>
      </c>
      <c r="C743" t="s">
        <v>3009</v>
      </c>
      <c r="D743" t="s">
        <v>183</v>
      </c>
      <c r="E743" t="s">
        <v>177</v>
      </c>
      <c r="F743">
        <v>4627</v>
      </c>
      <c r="G743" t="s">
        <v>79</v>
      </c>
      <c r="H743" t="s">
        <v>127</v>
      </c>
      <c r="I743" t="s">
        <v>2017</v>
      </c>
      <c r="J743" s="1">
        <v>44869</v>
      </c>
      <c r="K743" s="1"/>
      <c r="M743">
        <v>0</v>
      </c>
      <c r="N743">
        <v>1</v>
      </c>
      <c r="O743">
        <v>16.8</v>
      </c>
      <c r="P743" t="s">
        <v>58</v>
      </c>
    </row>
    <row r="744" spans="1:16">
      <c r="A744" t="s">
        <v>3011</v>
      </c>
      <c r="B744" t="s">
        <v>3012</v>
      </c>
      <c r="C744" t="s">
        <v>1033</v>
      </c>
      <c r="D744" t="s">
        <v>66</v>
      </c>
      <c r="E744" t="s">
        <v>177</v>
      </c>
      <c r="F744">
        <v>14172</v>
      </c>
      <c r="G744" t="s">
        <v>30</v>
      </c>
      <c r="H744" t="s">
        <v>133</v>
      </c>
      <c r="I744" t="s">
        <v>2317</v>
      </c>
      <c r="J744" s="1">
        <v>45387</v>
      </c>
      <c r="K744" s="1"/>
      <c r="M744">
        <v>0</v>
      </c>
      <c r="N744">
        <v>1</v>
      </c>
      <c r="O744">
        <v>28.9</v>
      </c>
      <c r="P744" t="s">
        <v>25</v>
      </c>
    </row>
    <row r="745" spans="1:16">
      <c r="A745" t="s">
        <v>3014</v>
      </c>
      <c r="B745" t="s">
        <v>3015</v>
      </c>
      <c r="C745" t="s">
        <v>464</v>
      </c>
      <c r="D745" t="s">
        <v>19</v>
      </c>
      <c r="E745" t="s">
        <v>54</v>
      </c>
      <c r="F745">
        <v>3294</v>
      </c>
      <c r="G745" t="s">
        <v>79</v>
      </c>
      <c r="H745" t="s">
        <v>237</v>
      </c>
      <c r="I745" t="s">
        <v>3017</v>
      </c>
      <c r="J745" s="1">
        <v>45346</v>
      </c>
      <c r="K745" s="1"/>
      <c r="M745">
        <v>0</v>
      </c>
      <c r="N745">
        <v>1</v>
      </c>
      <c r="O745">
        <v>14.1</v>
      </c>
      <c r="P745" t="s">
        <v>58</v>
      </c>
    </row>
    <row r="746" spans="1:16">
      <c r="A746" t="s">
        <v>3018</v>
      </c>
      <c r="B746" t="s">
        <v>285</v>
      </c>
      <c r="C746" t="s">
        <v>3019</v>
      </c>
      <c r="D746" t="s">
        <v>183</v>
      </c>
      <c r="E746" t="s">
        <v>91</v>
      </c>
      <c r="F746">
        <v>7085</v>
      </c>
      <c r="G746" t="s">
        <v>151</v>
      </c>
      <c r="H746" t="s">
        <v>361</v>
      </c>
      <c r="I746" t="s">
        <v>1208</v>
      </c>
      <c r="J746" s="1">
        <v>45504</v>
      </c>
      <c r="K746" s="1">
        <v>45408</v>
      </c>
      <c r="L746">
        <v>51</v>
      </c>
      <c r="M746">
        <v>0</v>
      </c>
      <c r="N746">
        <v>1</v>
      </c>
      <c r="O746">
        <v>18.8</v>
      </c>
      <c r="P746" t="s">
        <v>33</v>
      </c>
    </row>
    <row r="747" spans="1:16">
      <c r="A747" t="s">
        <v>3021</v>
      </c>
      <c r="B747" t="s">
        <v>3022</v>
      </c>
      <c r="C747" t="s">
        <v>726</v>
      </c>
      <c r="D747" t="s">
        <v>53</v>
      </c>
      <c r="E747" t="s">
        <v>177</v>
      </c>
      <c r="F747">
        <v>18447</v>
      </c>
      <c r="G747" t="s">
        <v>172</v>
      </c>
      <c r="H747" t="s">
        <v>133</v>
      </c>
      <c r="I747" t="s">
        <v>3024</v>
      </c>
      <c r="J747" s="1">
        <v>45071</v>
      </c>
      <c r="K747" s="1"/>
      <c r="M747">
        <v>0</v>
      </c>
      <c r="N747">
        <v>1</v>
      </c>
      <c r="O747">
        <v>13.5</v>
      </c>
      <c r="P747" t="s">
        <v>42</v>
      </c>
    </row>
    <row r="748" spans="1:16">
      <c r="A748" t="s">
        <v>3025</v>
      </c>
      <c r="B748" t="s">
        <v>2846</v>
      </c>
      <c r="C748" t="s">
        <v>3026</v>
      </c>
      <c r="D748" t="s">
        <v>66</v>
      </c>
      <c r="E748" t="s">
        <v>115</v>
      </c>
      <c r="F748">
        <v>15516</v>
      </c>
      <c r="G748" t="s">
        <v>47</v>
      </c>
      <c r="H748" t="s">
        <v>80</v>
      </c>
      <c r="I748" t="s">
        <v>3028</v>
      </c>
      <c r="J748" s="1">
        <v>45331</v>
      </c>
      <c r="K748" s="1">
        <v>45368</v>
      </c>
      <c r="L748">
        <v>135</v>
      </c>
      <c r="M748">
        <v>0</v>
      </c>
      <c r="N748">
        <v>1</v>
      </c>
      <c r="O748">
        <v>23.2</v>
      </c>
      <c r="P748" t="s">
        <v>25</v>
      </c>
    </row>
    <row r="749" spans="1:16">
      <c r="A749" t="s">
        <v>3029</v>
      </c>
      <c r="B749" t="s">
        <v>905</v>
      </c>
      <c r="C749" t="s">
        <v>18</v>
      </c>
      <c r="D749" t="s">
        <v>66</v>
      </c>
      <c r="E749" t="s">
        <v>54</v>
      </c>
      <c r="F749">
        <v>22000</v>
      </c>
      <c r="G749" t="s">
        <v>151</v>
      </c>
      <c r="H749" t="s">
        <v>98</v>
      </c>
      <c r="I749" t="s">
        <v>3030</v>
      </c>
      <c r="J749" s="1">
        <v>44968</v>
      </c>
      <c r="K749" s="1"/>
      <c r="M749">
        <v>0</v>
      </c>
      <c r="N749">
        <v>1</v>
      </c>
      <c r="O749">
        <v>9.1</v>
      </c>
      <c r="P749" t="s">
        <v>42</v>
      </c>
    </row>
    <row r="750" spans="1:16">
      <c r="A750" t="s">
        <v>3031</v>
      </c>
      <c r="B750" t="s">
        <v>3032</v>
      </c>
      <c r="C750" t="s">
        <v>3033</v>
      </c>
      <c r="D750" t="s">
        <v>183</v>
      </c>
      <c r="E750" t="s">
        <v>45</v>
      </c>
      <c r="F750">
        <v>11996</v>
      </c>
      <c r="G750" t="s">
        <v>39</v>
      </c>
      <c r="H750" t="s">
        <v>268</v>
      </c>
      <c r="I750" t="s">
        <v>3035</v>
      </c>
      <c r="J750" s="1">
        <v>45106</v>
      </c>
      <c r="K750" s="1"/>
      <c r="M750">
        <v>0</v>
      </c>
      <c r="N750">
        <v>1</v>
      </c>
      <c r="O750">
        <v>3.1</v>
      </c>
      <c r="P750" t="s">
        <v>42</v>
      </c>
    </row>
    <row r="751" spans="1:16">
      <c r="A751" t="s">
        <v>3036</v>
      </c>
      <c r="B751" t="s">
        <v>3037</v>
      </c>
      <c r="C751" t="s">
        <v>3038</v>
      </c>
      <c r="D751" t="s">
        <v>53</v>
      </c>
      <c r="E751" t="s">
        <v>45</v>
      </c>
      <c r="F751">
        <v>35353</v>
      </c>
      <c r="G751" t="s">
        <v>161</v>
      </c>
      <c r="H751" t="s">
        <v>258</v>
      </c>
      <c r="I751" t="s">
        <v>3040</v>
      </c>
      <c r="J751" s="1">
        <v>45375</v>
      </c>
      <c r="K751" s="1"/>
      <c r="M751">
        <v>0</v>
      </c>
      <c r="N751">
        <v>1</v>
      </c>
      <c r="O751">
        <v>22</v>
      </c>
      <c r="P751" t="s">
        <v>100</v>
      </c>
    </row>
    <row r="752" spans="1:16">
      <c r="A752" t="s">
        <v>3041</v>
      </c>
      <c r="B752" t="s">
        <v>2002</v>
      </c>
      <c r="C752" t="s">
        <v>18</v>
      </c>
      <c r="D752" t="s">
        <v>19</v>
      </c>
      <c r="E752" t="s">
        <v>20</v>
      </c>
      <c r="F752">
        <v>8752</v>
      </c>
      <c r="G752" t="s">
        <v>56</v>
      </c>
      <c r="H752" t="s">
        <v>31</v>
      </c>
      <c r="I752" t="s">
        <v>559</v>
      </c>
      <c r="J752" s="1">
        <v>45603</v>
      </c>
      <c r="K752" s="1"/>
      <c r="M752">
        <v>0</v>
      </c>
      <c r="N752">
        <v>1</v>
      </c>
      <c r="O752">
        <v>17.100000000000001</v>
      </c>
      <c r="P752" t="s">
        <v>25</v>
      </c>
    </row>
    <row r="753" spans="1:16">
      <c r="A753" t="s">
        <v>3043</v>
      </c>
      <c r="B753" t="s">
        <v>1342</v>
      </c>
      <c r="C753" t="s">
        <v>417</v>
      </c>
      <c r="D753" t="s">
        <v>66</v>
      </c>
      <c r="E753" t="s">
        <v>45</v>
      </c>
      <c r="F753">
        <v>18628</v>
      </c>
      <c r="G753" t="s">
        <v>39</v>
      </c>
      <c r="H753" t="s">
        <v>98</v>
      </c>
      <c r="I753" t="s">
        <v>978</v>
      </c>
      <c r="J753" s="1">
        <v>44744</v>
      </c>
      <c r="K753" s="1"/>
      <c r="M753">
        <v>0</v>
      </c>
      <c r="N753">
        <v>1</v>
      </c>
      <c r="P753" t="s">
        <v>25</v>
      </c>
    </row>
    <row r="754" spans="1:16">
      <c r="A754" t="s">
        <v>3045</v>
      </c>
      <c r="B754" t="s">
        <v>102</v>
      </c>
      <c r="C754" t="s">
        <v>36</v>
      </c>
      <c r="D754" t="s">
        <v>37</v>
      </c>
      <c r="E754" t="s">
        <v>20</v>
      </c>
      <c r="F754">
        <v>151559</v>
      </c>
      <c r="G754" t="s">
        <v>151</v>
      </c>
      <c r="H754" t="s">
        <v>232</v>
      </c>
      <c r="I754" t="s">
        <v>3047</v>
      </c>
      <c r="J754" s="1">
        <v>45324</v>
      </c>
      <c r="K754" s="1"/>
      <c r="M754">
        <v>0</v>
      </c>
      <c r="N754">
        <v>1</v>
      </c>
      <c r="O754">
        <v>7.5</v>
      </c>
      <c r="P754" t="s">
        <v>58</v>
      </c>
    </row>
    <row r="755" spans="1:16">
      <c r="A755" t="s">
        <v>3048</v>
      </c>
      <c r="B755" t="s">
        <v>3049</v>
      </c>
      <c r="C755" t="s">
        <v>3050</v>
      </c>
      <c r="D755" t="s">
        <v>183</v>
      </c>
      <c r="E755" t="s">
        <v>28</v>
      </c>
      <c r="F755">
        <v>13165</v>
      </c>
      <c r="G755" t="s">
        <v>161</v>
      </c>
      <c r="H755" t="s">
        <v>3052</v>
      </c>
      <c r="I755" t="s">
        <v>3053</v>
      </c>
      <c r="J755" s="1">
        <v>44917</v>
      </c>
      <c r="K755" s="1"/>
      <c r="M755">
        <v>0</v>
      </c>
      <c r="N755">
        <v>1</v>
      </c>
      <c r="O755">
        <v>20.6</v>
      </c>
      <c r="P755" t="s">
        <v>58</v>
      </c>
    </row>
    <row r="756" spans="1:16">
      <c r="A756" t="s">
        <v>3054</v>
      </c>
      <c r="B756" t="s">
        <v>3055</v>
      </c>
      <c r="C756" t="s">
        <v>18</v>
      </c>
      <c r="D756" t="s">
        <v>53</v>
      </c>
      <c r="E756" t="s">
        <v>115</v>
      </c>
      <c r="F756">
        <v>19158</v>
      </c>
      <c r="G756" t="s">
        <v>30</v>
      </c>
      <c r="H756" t="s">
        <v>98</v>
      </c>
      <c r="I756" t="s">
        <v>1401</v>
      </c>
      <c r="J756" s="1">
        <v>45259</v>
      </c>
      <c r="K756" s="1">
        <v>45248</v>
      </c>
      <c r="L756">
        <v>109</v>
      </c>
      <c r="M756">
        <v>0</v>
      </c>
      <c r="N756">
        <v>1</v>
      </c>
      <c r="P756" t="s">
        <v>58</v>
      </c>
    </row>
    <row r="757" spans="1:16">
      <c r="A757" t="s">
        <v>3057</v>
      </c>
      <c r="B757" t="s">
        <v>3058</v>
      </c>
      <c r="C757" t="s">
        <v>18</v>
      </c>
      <c r="D757" t="s">
        <v>37</v>
      </c>
      <c r="E757" t="s">
        <v>28</v>
      </c>
      <c r="F757">
        <v>124760</v>
      </c>
      <c r="G757" t="s">
        <v>39</v>
      </c>
      <c r="H757" t="s">
        <v>127</v>
      </c>
      <c r="I757" t="s">
        <v>3060</v>
      </c>
      <c r="J757" s="1">
        <v>45452</v>
      </c>
      <c r="K757" s="1"/>
      <c r="M757">
        <v>0</v>
      </c>
      <c r="N757">
        <v>1</v>
      </c>
      <c r="O757">
        <v>14.2</v>
      </c>
      <c r="P757" t="s">
        <v>42</v>
      </c>
    </row>
    <row r="758" spans="1:16">
      <c r="A758" t="s">
        <v>3061</v>
      </c>
      <c r="B758" t="s">
        <v>3062</v>
      </c>
      <c r="C758" t="s">
        <v>398</v>
      </c>
      <c r="D758" t="s">
        <v>19</v>
      </c>
      <c r="E758" t="s">
        <v>45</v>
      </c>
      <c r="F758">
        <v>3881</v>
      </c>
      <c r="G758" t="s">
        <v>161</v>
      </c>
      <c r="H758" t="s">
        <v>394</v>
      </c>
      <c r="I758" t="s">
        <v>3064</v>
      </c>
      <c r="J758" s="1">
        <v>44600</v>
      </c>
      <c r="K758" s="1"/>
      <c r="M758">
        <v>0</v>
      </c>
      <c r="N758">
        <v>1</v>
      </c>
      <c r="O758">
        <v>2.9</v>
      </c>
      <c r="P758" t="s">
        <v>100</v>
      </c>
    </row>
    <row r="759" spans="1:16">
      <c r="A759" t="s">
        <v>3065</v>
      </c>
      <c r="B759" t="s">
        <v>1685</v>
      </c>
      <c r="C759" t="s">
        <v>3066</v>
      </c>
      <c r="D759" t="s">
        <v>53</v>
      </c>
      <c r="E759" t="s">
        <v>54</v>
      </c>
      <c r="F759">
        <v>33778</v>
      </c>
      <c r="G759" t="s">
        <v>56</v>
      </c>
      <c r="H759" t="s">
        <v>105</v>
      </c>
      <c r="I759" t="s">
        <v>1014</v>
      </c>
      <c r="J759" s="1">
        <v>44746</v>
      </c>
      <c r="K759" s="1"/>
      <c r="M759">
        <v>0</v>
      </c>
      <c r="N759">
        <v>1</v>
      </c>
      <c r="O759">
        <v>20.399999999999999</v>
      </c>
      <c r="P759" t="s">
        <v>42</v>
      </c>
    </row>
    <row r="760" spans="1:16">
      <c r="A760" t="s">
        <v>3068</v>
      </c>
      <c r="B760" t="s">
        <v>2413</v>
      </c>
      <c r="C760" t="s">
        <v>199</v>
      </c>
      <c r="D760" t="s">
        <v>183</v>
      </c>
      <c r="E760" t="s">
        <v>20</v>
      </c>
      <c r="F760">
        <v>5657</v>
      </c>
      <c r="G760" t="s">
        <v>56</v>
      </c>
      <c r="H760" t="s">
        <v>127</v>
      </c>
      <c r="I760" t="s">
        <v>269</v>
      </c>
      <c r="J760" s="1">
        <v>44946</v>
      </c>
      <c r="K760" s="1"/>
      <c r="M760">
        <v>0</v>
      </c>
      <c r="N760">
        <v>1</v>
      </c>
      <c r="O760">
        <v>18.5</v>
      </c>
      <c r="P760" t="s">
        <v>58</v>
      </c>
    </row>
    <row r="761" spans="1:16">
      <c r="A761" t="s">
        <v>3070</v>
      </c>
      <c r="B761" t="s">
        <v>3071</v>
      </c>
      <c r="C761" t="s">
        <v>3072</v>
      </c>
      <c r="D761" t="s">
        <v>19</v>
      </c>
      <c r="E761" t="s">
        <v>54</v>
      </c>
      <c r="F761">
        <v>2000</v>
      </c>
      <c r="G761" t="s">
        <v>22</v>
      </c>
      <c r="H761" t="s">
        <v>619</v>
      </c>
      <c r="I761" t="s">
        <v>1058</v>
      </c>
      <c r="J761" s="1">
        <v>45272</v>
      </c>
      <c r="K761" s="1"/>
      <c r="M761">
        <v>0</v>
      </c>
      <c r="N761">
        <v>1</v>
      </c>
      <c r="O761">
        <v>27.1</v>
      </c>
      <c r="P761" t="s">
        <v>33</v>
      </c>
    </row>
    <row r="762" spans="1:16">
      <c r="A762" t="s">
        <v>3073</v>
      </c>
      <c r="B762" t="s">
        <v>3074</v>
      </c>
      <c r="C762" t="s">
        <v>18</v>
      </c>
      <c r="D762" t="s">
        <v>37</v>
      </c>
      <c r="E762" t="s">
        <v>28</v>
      </c>
      <c r="F762">
        <v>68079</v>
      </c>
      <c r="G762" t="s">
        <v>161</v>
      </c>
      <c r="H762" t="s">
        <v>86</v>
      </c>
      <c r="I762" t="s">
        <v>3076</v>
      </c>
      <c r="J762" s="1">
        <v>45221</v>
      </c>
      <c r="K762" s="1"/>
      <c r="M762">
        <v>0</v>
      </c>
      <c r="N762">
        <v>1</v>
      </c>
      <c r="P762" t="s">
        <v>42</v>
      </c>
    </row>
    <row r="763" spans="1:16">
      <c r="A763" t="s">
        <v>3077</v>
      </c>
      <c r="B763" t="s">
        <v>3078</v>
      </c>
      <c r="C763" t="s">
        <v>2592</v>
      </c>
      <c r="D763" t="s">
        <v>183</v>
      </c>
      <c r="E763" t="s">
        <v>45</v>
      </c>
      <c r="F763">
        <v>12751</v>
      </c>
      <c r="G763" t="s">
        <v>30</v>
      </c>
      <c r="H763" t="s">
        <v>232</v>
      </c>
      <c r="I763" t="s">
        <v>1424</v>
      </c>
      <c r="J763" s="1">
        <v>45195</v>
      </c>
      <c r="K763" s="1"/>
      <c r="M763">
        <v>0</v>
      </c>
      <c r="N763">
        <v>1</v>
      </c>
      <c r="P763" t="s">
        <v>100</v>
      </c>
    </row>
    <row r="764" spans="1:16">
      <c r="A764" t="s">
        <v>3080</v>
      </c>
      <c r="B764" t="s">
        <v>2519</v>
      </c>
      <c r="C764" t="s">
        <v>2742</v>
      </c>
      <c r="D764" t="s">
        <v>19</v>
      </c>
      <c r="E764" t="s">
        <v>28</v>
      </c>
      <c r="F764">
        <v>5346</v>
      </c>
      <c r="G764" t="s">
        <v>47</v>
      </c>
      <c r="H764" t="s">
        <v>545</v>
      </c>
      <c r="I764" t="s">
        <v>3082</v>
      </c>
      <c r="J764" s="1">
        <v>44914</v>
      </c>
      <c r="K764" s="1"/>
      <c r="M764">
        <v>0</v>
      </c>
      <c r="N764">
        <v>1</v>
      </c>
      <c r="P764" t="s">
        <v>25</v>
      </c>
    </row>
    <row r="765" spans="1:16">
      <c r="A765" t="s">
        <v>3083</v>
      </c>
      <c r="B765" t="s">
        <v>3084</v>
      </c>
      <c r="C765" t="s">
        <v>1842</v>
      </c>
      <c r="D765" t="s">
        <v>19</v>
      </c>
      <c r="E765" t="s">
        <v>91</v>
      </c>
      <c r="F765">
        <v>9558</v>
      </c>
      <c r="G765" t="s">
        <v>172</v>
      </c>
      <c r="H765" t="s">
        <v>73</v>
      </c>
      <c r="I765" t="s">
        <v>3086</v>
      </c>
      <c r="J765" s="1">
        <v>45174</v>
      </c>
      <c r="K765" s="1">
        <v>45147</v>
      </c>
      <c r="L765">
        <v>152</v>
      </c>
      <c r="M765">
        <v>0</v>
      </c>
      <c r="N765">
        <v>1</v>
      </c>
      <c r="O765">
        <v>28.6</v>
      </c>
      <c r="P765" t="s">
        <v>25</v>
      </c>
    </row>
    <row r="766" spans="1:16">
      <c r="A766" t="s">
        <v>3087</v>
      </c>
      <c r="B766" t="s">
        <v>3088</v>
      </c>
      <c r="C766" t="s">
        <v>882</v>
      </c>
      <c r="D766" t="s">
        <v>53</v>
      </c>
      <c r="E766" t="s">
        <v>115</v>
      </c>
      <c r="F766">
        <v>42335</v>
      </c>
      <c r="G766" t="s">
        <v>161</v>
      </c>
      <c r="H766" t="s">
        <v>105</v>
      </c>
      <c r="I766" t="s">
        <v>1905</v>
      </c>
      <c r="J766" s="1"/>
      <c r="K766" s="1">
        <v>45666</v>
      </c>
      <c r="L766">
        <v>86</v>
      </c>
      <c r="M766">
        <v>0</v>
      </c>
      <c r="N766">
        <v>1</v>
      </c>
      <c r="O766">
        <v>13.7</v>
      </c>
      <c r="P766" t="s">
        <v>25</v>
      </c>
    </row>
    <row r="767" spans="1:16">
      <c r="A767" t="s">
        <v>3090</v>
      </c>
      <c r="B767" t="s">
        <v>2418</v>
      </c>
      <c r="C767" t="s">
        <v>246</v>
      </c>
      <c r="D767" t="s">
        <v>53</v>
      </c>
      <c r="E767" t="s">
        <v>28</v>
      </c>
      <c r="F767">
        <v>47162</v>
      </c>
      <c r="G767" t="s">
        <v>30</v>
      </c>
      <c r="H767" t="s">
        <v>501</v>
      </c>
      <c r="I767" t="s">
        <v>3092</v>
      </c>
      <c r="J767" s="1">
        <v>44938</v>
      </c>
      <c r="K767" s="1"/>
      <c r="M767">
        <v>0</v>
      </c>
      <c r="N767">
        <v>1</v>
      </c>
      <c r="P767" t="s">
        <v>58</v>
      </c>
    </row>
    <row r="768" spans="1:16">
      <c r="A768" t="s">
        <v>3093</v>
      </c>
      <c r="B768" t="s">
        <v>3094</v>
      </c>
      <c r="C768" t="s">
        <v>2431</v>
      </c>
      <c r="D768" t="s">
        <v>66</v>
      </c>
      <c r="E768" t="s">
        <v>115</v>
      </c>
      <c r="F768">
        <v>20824</v>
      </c>
      <c r="G768" t="s">
        <v>56</v>
      </c>
      <c r="H768" t="s">
        <v>139</v>
      </c>
      <c r="I768" t="s">
        <v>1469</v>
      </c>
      <c r="J768" s="1">
        <v>45289</v>
      </c>
      <c r="K768" s="1">
        <v>45271</v>
      </c>
      <c r="L768">
        <v>139</v>
      </c>
      <c r="M768">
        <v>0</v>
      </c>
      <c r="N768">
        <v>1</v>
      </c>
      <c r="O768">
        <v>1.7</v>
      </c>
      <c r="P768" t="s">
        <v>42</v>
      </c>
    </row>
    <row r="769" spans="1:16">
      <c r="A769" t="s">
        <v>3096</v>
      </c>
      <c r="B769" t="s">
        <v>3097</v>
      </c>
      <c r="C769" t="s">
        <v>18</v>
      </c>
      <c r="D769" t="s">
        <v>19</v>
      </c>
      <c r="E769" t="s">
        <v>54</v>
      </c>
      <c r="F769">
        <v>1910</v>
      </c>
      <c r="G769" t="s">
        <v>172</v>
      </c>
      <c r="H769" t="s">
        <v>23</v>
      </c>
      <c r="I769" t="s">
        <v>3099</v>
      </c>
      <c r="J769" s="1">
        <v>44796</v>
      </c>
      <c r="K769" s="1"/>
      <c r="M769">
        <v>0</v>
      </c>
      <c r="N769">
        <v>1</v>
      </c>
      <c r="O769">
        <v>13.5</v>
      </c>
      <c r="P769" t="s">
        <v>25</v>
      </c>
    </row>
    <row r="770" spans="1:16">
      <c r="A770" t="s">
        <v>3100</v>
      </c>
      <c r="B770" t="s">
        <v>3101</v>
      </c>
      <c r="C770" t="s">
        <v>3102</v>
      </c>
      <c r="D770" t="s">
        <v>66</v>
      </c>
      <c r="E770" t="s">
        <v>115</v>
      </c>
      <c r="F770">
        <v>13000</v>
      </c>
      <c r="G770" t="s">
        <v>79</v>
      </c>
      <c r="H770" t="s">
        <v>501</v>
      </c>
      <c r="I770" t="s">
        <v>3104</v>
      </c>
      <c r="J770" s="1">
        <v>45734</v>
      </c>
      <c r="K770" s="1">
        <v>45765</v>
      </c>
      <c r="L770">
        <v>198</v>
      </c>
      <c r="M770">
        <v>0</v>
      </c>
      <c r="N770">
        <v>1</v>
      </c>
      <c r="O770">
        <v>27.9</v>
      </c>
      <c r="P770" t="s">
        <v>33</v>
      </c>
    </row>
    <row r="771" spans="1:16">
      <c r="A771" t="s">
        <v>3105</v>
      </c>
      <c r="B771" t="s">
        <v>1660</v>
      </c>
      <c r="C771" t="s">
        <v>494</v>
      </c>
      <c r="D771" t="s">
        <v>53</v>
      </c>
      <c r="E771" t="s">
        <v>54</v>
      </c>
      <c r="F771">
        <v>40000</v>
      </c>
      <c r="G771" t="s">
        <v>56</v>
      </c>
      <c r="H771" t="s">
        <v>105</v>
      </c>
      <c r="I771" t="s">
        <v>1900</v>
      </c>
      <c r="J771" s="1"/>
      <c r="K771" s="1"/>
      <c r="M771">
        <v>0</v>
      </c>
      <c r="N771">
        <v>1</v>
      </c>
      <c r="P771" t="s">
        <v>100</v>
      </c>
    </row>
    <row r="772" spans="1:16">
      <c r="A772" t="s">
        <v>3107</v>
      </c>
      <c r="B772" t="s">
        <v>858</v>
      </c>
      <c r="C772" t="s">
        <v>2676</v>
      </c>
      <c r="D772" t="s">
        <v>53</v>
      </c>
      <c r="E772" t="s">
        <v>54</v>
      </c>
      <c r="F772">
        <v>29168</v>
      </c>
      <c r="G772" t="s">
        <v>22</v>
      </c>
      <c r="H772" t="s">
        <v>361</v>
      </c>
      <c r="I772" t="s">
        <v>2844</v>
      </c>
      <c r="J772" s="1">
        <v>45185</v>
      </c>
      <c r="K772" s="1"/>
      <c r="M772">
        <v>0</v>
      </c>
      <c r="N772">
        <v>1</v>
      </c>
      <c r="O772">
        <v>21.3</v>
      </c>
      <c r="P772" t="s">
        <v>25</v>
      </c>
    </row>
    <row r="773" spans="1:16">
      <c r="A773" t="s">
        <v>3109</v>
      </c>
      <c r="B773" t="s">
        <v>3110</v>
      </c>
      <c r="C773" t="s">
        <v>924</v>
      </c>
      <c r="D773" t="s">
        <v>53</v>
      </c>
      <c r="E773" t="s">
        <v>28</v>
      </c>
      <c r="F773">
        <v>23065</v>
      </c>
      <c r="G773" t="s">
        <v>161</v>
      </c>
      <c r="H773" t="s">
        <v>237</v>
      </c>
      <c r="I773" t="s">
        <v>1179</v>
      </c>
      <c r="J773" s="1">
        <v>44960</v>
      </c>
      <c r="K773" s="1"/>
      <c r="M773">
        <v>0</v>
      </c>
      <c r="N773">
        <v>1</v>
      </c>
      <c r="O773">
        <v>2.2000000000000002</v>
      </c>
      <c r="P773" t="s">
        <v>100</v>
      </c>
    </row>
    <row r="774" spans="1:16">
      <c r="A774" t="s">
        <v>3112</v>
      </c>
      <c r="B774" t="s">
        <v>3113</v>
      </c>
      <c r="C774" t="s">
        <v>18</v>
      </c>
      <c r="D774" t="s">
        <v>183</v>
      </c>
      <c r="E774" t="s">
        <v>45</v>
      </c>
      <c r="F774">
        <v>5268</v>
      </c>
      <c r="G774" t="s">
        <v>22</v>
      </c>
      <c r="H774" t="s">
        <v>105</v>
      </c>
      <c r="I774" t="s">
        <v>3115</v>
      </c>
      <c r="J774" s="1">
        <v>45493</v>
      </c>
      <c r="K774" s="1"/>
      <c r="M774">
        <v>0</v>
      </c>
      <c r="N774">
        <v>1</v>
      </c>
      <c r="O774">
        <v>26.8</v>
      </c>
      <c r="P774" t="s">
        <v>42</v>
      </c>
    </row>
    <row r="775" spans="1:16">
      <c r="A775" t="s">
        <v>3116</v>
      </c>
      <c r="B775" t="s">
        <v>3117</v>
      </c>
      <c r="C775" t="s">
        <v>18</v>
      </c>
      <c r="D775" t="s">
        <v>183</v>
      </c>
      <c r="E775" t="s">
        <v>54</v>
      </c>
      <c r="F775">
        <v>4029</v>
      </c>
      <c r="G775" t="s">
        <v>56</v>
      </c>
      <c r="H775" t="s">
        <v>232</v>
      </c>
      <c r="I775" t="s">
        <v>3119</v>
      </c>
      <c r="J775" s="1">
        <v>44826</v>
      </c>
      <c r="K775" s="1"/>
      <c r="M775">
        <v>0</v>
      </c>
      <c r="N775">
        <v>1</v>
      </c>
      <c r="O775">
        <v>8.9</v>
      </c>
      <c r="P775" t="s">
        <v>33</v>
      </c>
    </row>
    <row r="776" spans="1:16">
      <c r="A776" t="s">
        <v>3120</v>
      </c>
      <c r="B776" t="s">
        <v>1112</v>
      </c>
      <c r="C776" t="s">
        <v>489</v>
      </c>
      <c r="D776" t="s">
        <v>66</v>
      </c>
      <c r="E776" t="s">
        <v>177</v>
      </c>
      <c r="F776">
        <v>6404</v>
      </c>
      <c r="G776" t="s">
        <v>161</v>
      </c>
      <c r="H776" t="s">
        <v>268</v>
      </c>
      <c r="I776" t="s">
        <v>3122</v>
      </c>
      <c r="J776" s="1">
        <v>44950</v>
      </c>
      <c r="K776" s="1"/>
      <c r="M776">
        <v>0</v>
      </c>
      <c r="N776">
        <v>1</v>
      </c>
      <c r="O776">
        <v>17.899999999999999</v>
      </c>
      <c r="P776" t="s">
        <v>100</v>
      </c>
    </row>
    <row r="777" spans="1:16">
      <c r="A777" t="s">
        <v>3123</v>
      </c>
      <c r="B777" t="s">
        <v>2329</v>
      </c>
      <c r="C777" t="s">
        <v>18</v>
      </c>
      <c r="D777" t="s">
        <v>183</v>
      </c>
      <c r="E777" t="s">
        <v>54</v>
      </c>
      <c r="F777">
        <v>12000</v>
      </c>
      <c r="G777" t="s">
        <v>151</v>
      </c>
      <c r="H777" t="s">
        <v>232</v>
      </c>
      <c r="I777" t="s">
        <v>3124</v>
      </c>
      <c r="J777" s="1">
        <v>45682</v>
      </c>
      <c r="K777" s="1"/>
      <c r="M777">
        <v>0</v>
      </c>
      <c r="N777">
        <v>1</v>
      </c>
      <c r="O777">
        <v>2.6</v>
      </c>
      <c r="P777" t="s">
        <v>25</v>
      </c>
    </row>
    <row r="778" spans="1:16">
      <c r="A778" t="s">
        <v>3125</v>
      </c>
      <c r="B778" t="s">
        <v>3126</v>
      </c>
      <c r="C778" t="s">
        <v>1865</v>
      </c>
      <c r="D778" t="s">
        <v>66</v>
      </c>
      <c r="E778" t="s">
        <v>115</v>
      </c>
      <c r="F778">
        <v>21959</v>
      </c>
      <c r="G778" t="s">
        <v>22</v>
      </c>
      <c r="H778" t="s">
        <v>2763</v>
      </c>
      <c r="I778" t="s">
        <v>3128</v>
      </c>
      <c r="J778" s="1">
        <v>44877</v>
      </c>
      <c r="K778" s="1">
        <v>45001</v>
      </c>
      <c r="L778">
        <v>151</v>
      </c>
      <c r="M778">
        <v>0</v>
      </c>
      <c r="N778">
        <v>1</v>
      </c>
      <c r="O778">
        <v>1.2</v>
      </c>
      <c r="P778" t="s">
        <v>25</v>
      </c>
    </row>
    <row r="779" spans="1:16">
      <c r="A779" t="s">
        <v>3129</v>
      </c>
      <c r="B779" t="s">
        <v>3130</v>
      </c>
      <c r="C779" t="s">
        <v>18</v>
      </c>
      <c r="D779" t="s">
        <v>183</v>
      </c>
      <c r="E779" t="s">
        <v>177</v>
      </c>
      <c r="F779">
        <v>14117</v>
      </c>
      <c r="G779" t="s">
        <v>79</v>
      </c>
      <c r="H779" t="s">
        <v>73</v>
      </c>
      <c r="I779" t="s">
        <v>3132</v>
      </c>
      <c r="J779" s="1">
        <v>45657</v>
      </c>
      <c r="K779" s="1"/>
      <c r="M779">
        <v>0</v>
      </c>
      <c r="N779">
        <v>1</v>
      </c>
      <c r="O779">
        <v>0.6</v>
      </c>
      <c r="P779" t="s">
        <v>100</v>
      </c>
    </row>
    <row r="780" spans="1:16">
      <c r="A780" t="s">
        <v>3133</v>
      </c>
      <c r="B780" t="s">
        <v>886</v>
      </c>
      <c r="C780" t="s">
        <v>18</v>
      </c>
      <c r="D780" t="s">
        <v>37</v>
      </c>
      <c r="E780" t="s">
        <v>91</v>
      </c>
      <c r="F780">
        <v>192162</v>
      </c>
      <c r="G780" t="s">
        <v>151</v>
      </c>
      <c r="H780" t="s">
        <v>1774</v>
      </c>
      <c r="I780" t="s">
        <v>2964</v>
      </c>
      <c r="J780" s="1">
        <v>45026</v>
      </c>
      <c r="K780" s="1">
        <v>45039</v>
      </c>
      <c r="L780">
        <v>179</v>
      </c>
      <c r="M780">
        <v>1</v>
      </c>
      <c r="N780">
        <v>3</v>
      </c>
      <c r="O780">
        <v>29.5</v>
      </c>
      <c r="P780" t="s">
        <v>100</v>
      </c>
    </row>
    <row r="781" spans="1:16">
      <c r="A781" t="s">
        <v>3135</v>
      </c>
      <c r="B781" t="s">
        <v>3136</v>
      </c>
      <c r="C781" t="s">
        <v>2299</v>
      </c>
      <c r="D781" t="s">
        <v>66</v>
      </c>
      <c r="E781" t="s">
        <v>115</v>
      </c>
      <c r="F781">
        <v>19158</v>
      </c>
      <c r="G781" t="s">
        <v>39</v>
      </c>
      <c r="H781" t="s">
        <v>62</v>
      </c>
      <c r="I781" t="s">
        <v>3138</v>
      </c>
      <c r="J781" s="1">
        <v>45045</v>
      </c>
      <c r="K781" s="1">
        <v>45014</v>
      </c>
      <c r="L781">
        <v>134</v>
      </c>
      <c r="M781">
        <v>0</v>
      </c>
      <c r="N781">
        <v>1</v>
      </c>
      <c r="O781">
        <v>34</v>
      </c>
      <c r="P781" t="s">
        <v>100</v>
      </c>
    </row>
    <row r="782" spans="1:16">
      <c r="A782" t="s">
        <v>3139</v>
      </c>
      <c r="B782" t="s">
        <v>582</v>
      </c>
      <c r="C782" t="s">
        <v>18</v>
      </c>
      <c r="D782" t="s">
        <v>19</v>
      </c>
      <c r="E782" t="s">
        <v>45</v>
      </c>
      <c r="F782">
        <v>6601</v>
      </c>
      <c r="G782" t="s">
        <v>47</v>
      </c>
      <c r="H782" t="s">
        <v>98</v>
      </c>
      <c r="I782" t="s">
        <v>2425</v>
      </c>
      <c r="J782" s="1">
        <v>44790</v>
      </c>
      <c r="K782" s="1"/>
      <c r="M782">
        <v>0</v>
      </c>
      <c r="N782">
        <v>1</v>
      </c>
      <c r="O782">
        <v>32.700000000000003</v>
      </c>
      <c r="P782" t="s">
        <v>25</v>
      </c>
    </row>
    <row r="783" spans="1:16">
      <c r="A783" t="s">
        <v>3141</v>
      </c>
      <c r="B783" t="s">
        <v>2114</v>
      </c>
      <c r="C783" t="s">
        <v>1847</v>
      </c>
      <c r="D783" t="s">
        <v>183</v>
      </c>
      <c r="E783" t="s">
        <v>115</v>
      </c>
      <c r="F783">
        <v>12000</v>
      </c>
      <c r="G783" t="s">
        <v>151</v>
      </c>
      <c r="H783" t="s">
        <v>31</v>
      </c>
      <c r="I783" t="s">
        <v>1030</v>
      </c>
      <c r="J783" s="1">
        <v>45133</v>
      </c>
      <c r="K783" s="1">
        <v>45158</v>
      </c>
      <c r="L783">
        <v>83</v>
      </c>
      <c r="M783">
        <v>0</v>
      </c>
      <c r="N783">
        <v>1</v>
      </c>
      <c r="P783" t="s">
        <v>33</v>
      </c>
    </row>
    <row r="784" spans="1:16">
      <c r="A784" t="s">
        <v>3142</v>
      </c>
      <c r="B784" t="s">
        <v>1575</v>
      </c>
      <c r="C784" t="s">
        <v>18</v>
      </c>
      <c r="D784" t="s">
        <v>37</v>
      </c>
      <c r="E784" t="s">
        <v>54</v>
      </c>
      <c r="F784">
        <v>169085</v>
      </c>
      <c r="G784" t="s">
        <v>151</v>
      </c>
      <c r="H784" t="s">
        <v>62</v>
      </c>
      <c r="I784" t="s">
        <v>3099</v>
      </c>
      <c r="J784" s="1">
        <v>44690</v>
      </c>
      <c r="K784" s="1"/>
      <c r="M784">
        <v>0</v>
      </c>
      <c r="N784">
        <v>1</v>
      </c>
      <c r="O784">
        <v>8.6999999999999993</v>
      </c>
      <c r="P784" t="s">
        <v>100</v>
      </c>
    </row>
    <row r="785" spans="1:16">
      <c r="A785" t="s">
        <v>3144</v>
      </c>
      <c r="B785" t="s">
        <v>182</v>
      </c>
      <c r="C785" t="s">
        <v>18</v>
      </c>
      <c r="D785" t="s">
        <v>19</v>
      </c>
      <c r="E785" t="s">
        <v>54</v>
      </c>
      <c r="F785">
        <v>7418</v>
      </c>
      <c r="G785" t="s">
        <v>161</v>
      </c>
      <c r="H785" t="s">
        <v>625</v>
      </c>
      <c r="I785" t="s">
        <v>3146</v>
      </c>
      <c r="J785" s="1">
        <v>44794</v>
      </c>
      <c r="K785" s="1"/>
      <c r="M785">
        <v>0</v>
      </c>
      <c r="N785">
        <v>1</v>
      </c>
      <c r="O785">
        <v>22.2</v>
      </c>
      <c r="P785" t="s">
        <v>100</v>
      </c>
    </row>
    <row r="786" spans="1:16">
      <c r="A786" t="s">
        <v>3147</v>
      </c>
      <c r="B786" t="s">
        <v>3148</v>
      </c>
      <c r="C786" t="s">
        <v>1080</v>
      </c>
      <c r="D786" t="s">
        <v>37</v>
      </c>
      <c r="E786" t="s">
        <v>28</v>
      </c>
      <c r="F786">
        <v>84680</v>
      </c>
      <c r="G786" t="s">
        <v>22</v>
      </c>
      <c r="H786" t="s">
        <v>80</v>
      </c>
      <c r="I786" t="s">
        <v>3150</v>
      </c>
      <c r="J786" s="1">
        <v>45069</v>
      </c>
      <c r="K786" s="1"/>
      <c r="M786">
        <v>0</v>
      </c>
      <c r="N786">
        <v>1</v>
      </c>
      <c r="O786">
        <v>28.1</v>
      </c>
      <c r="P786" t="s">
        <v>100</v>
      </c>
    </row>
    <row r="787" spans="1:16">
      <c r="A787" t="s">
        <v>3151</v>
      </c>
      <c r="B787" t="s">
        <v>814</v>
      </c>
      <c r="C787" t="s">
        <v>18</v>
      </c>
      <c r="D787" t="s">
        <v>37</v>
      </c>
      <c r="E787" t="s">
        <v>115</v>
      </c>
      <c r="F787">
        <v>170141</v>
      </c>
      <c r="G787" t="s">
        <v>161</v>
      </c>
      <c r="H787" t="s">
        <v>361</v>
      </c>
      <c r="I787" t="s">
        <v>3153</v>
      </c>
      <c r="J787" s="1">
        <v>45485</v>
      </c>
      <c r="K787" s="1">
        <v>45430</v>
      </c>
      <c r="L787">
        <v>104</v>
      </c>
      <c r="M787">
        <v>0</v>
      </c>
      <c r="N787">
        <v>1</v>
      </c>
      <c r="O787">
        <v>6.2</v>
      </c>
      <c r="P787" t="s">
        <v>58</v>
      </c>
    </row>
    <row r="788" spans="1:16">
      <c r="A788" t="s">
        <v>3154</v>
      </c>
      <c r="B788" t="s">
        <v>430</v>
      </c>
      <c r="C788" t="s">
        <v>2340</v>
      </c>
      <c r="D788" t="s">
        <v>19</v>
      </c>
      <c r="E788" t="s">
        <v>20</v>
      </c>
      <c r="F788">
        <v>2125</v>
      </c>
      <c r="G788" t="s">
        <v>30</v>
      </c>
      <c r="H788" t="s">
        <v>105</v>
      </c>
      <c r="I788" t="s">
        <v>831</v>
      </c>
      <c r="J788" s="1">
        <v>45192</v>
      </c>
      <c r="K788" s="1"/>
      <c r="M788">
        <v>0</v>
      </c>
      <c r="N788">
        <v>1</v>
      </c>
      <c r="O788">
        <v>18</v>
      </c>
      <c r="P788" t="s">
        <v>100</v>
      </c>
    </row>
    <row r="789" spans="1:16">
      <c r="A789" t="s">
        <v>3156</v>
      </c>
      <c r="B789" t="s">
        <v>44</v>
      </c>
      <c r="C789" t="s">
        <v>1002</v>
      </c>
      <c r="D789" t="s">
        <v>19</v>
      </c>
      <c r="E789" t="s">
        <v>54</v>
      </c>
      <c r="F789">
        <v>8162</v>
      </c>
      <c r="G789" t="s">
        <v>30</v>
      </c>
      <c r="H789" t="s">
        <v>2149</v>
      </c>
      <c r="I789" t="s">
        <v>3158</v>
      </c>
      <c r="J789" s="1">
        <v>44831</v>
      </c>
      <c r="K789" s="1"/>
      <c r="M789">
        <v>0</v>
      </c>
      <c r="N789">
        <v>1</v>
      </c>
      <c r="P789" t="s">
        <v>100</v>
      </c>
    </row>
    <row r="790" spans="1:16">
      <c r="A790" t="s">
        <v>3159</v>
      </c>
      <c r="B790" t="s">
        <v>2778</v>
      </c>
      <c r="C790" t="s">
        <v>121</v>
      </c>
      <c r="D790" t="s">
        <v>37</v>
      </c>
      <c r="E790" t="s">
        <v>28</v>
      </c>
      <c r="F790">
        <v>139351</v>
      </c>
      <c r="G790" t="s">
        <v>172</v>
      </c>
      <c r="H790" t="s">
        <v>80</v>
      </c>
      <c r="I790" t="s">
        <v>3161</v>
      </c>
      <c r="J790" s="1">
        <v>45222</v>
      </c>
      <c r="K790" s="1"/>
      <c r="M790">
        <v>0</v>
      </c>
      <c r="N790">
        <v>1</v>
      </c>
      <c r="O790">
        <v>32.9</v>
      </c>
      <c r="P790" t="s">
        <v>42</v>
      </c>
    </row>
    <row r="791" spans="1:16">
      <c r="A791" t="s">
        <v>3162</v>
      </c>
      <c r="B791" t="s">
        <v>3163</v>
      </c>
      <c r="C791" t="s">
        <v>2567</v>
      </c>
      <c r="D791" t="s">
        <v>66</v>
      </c>
      <c r="E791" t="s">
        <v>115</v>
      </c>
      <c r="F791">
        <v>7504</v>
      </c>
      <c r="G791" t="s">
        <v>39</v>
      </c>
      <c r="H791" t="s">
        <v>86</v>
      </c>
      <c r="I791" t="s">
        <v>1532</v>
      </c>
      <c r="J791" s="1">
        <v>45247</v>
      </c>
      <c r="K791" s="1">
        <v>45229</v>
      </c>
      <c r="L791">
        <v>26</v>
      </c>
      <c r="M791">
        <v>0</v>
      </c>
      <c r="N791">
        <v>1</v>
      </c>
      <c r="P791" t="s">
        <v>33</v>
      </c>
    </row>
    <row r="792" spans="1:16">
      <c r="A792" t="s">
        <v>3165</v>
      </c>
      <c r="B792" t="s">
        <v>372</v>
      </c>
      <c r="C792" t="s">
        <v>3066</v>
      </c>
      <c r="D792" t="s">
        <v>183</v>
      </c>
      <c r="E792" t="s">
        <v>91</v>
      </c>
      <c r="F792">
        <v>13609</v>
      </c>
      <c r="G792" t="s">
        <v>172</v>
      </c>
      <c r="H792" t="s">
        <v>31</v>
      </c>
      <c r="I792" t="s">
        <v>3167</v>
      </c>
      <c r="J792" s="1">
        <v>45122</v>
      </c>
      <c r="K792" s="1">
        <v>45159</v>
      </c>
      <c r="L792">
        <v>84</v>
      </c>
      <c r="M792">
        <v>0</v>
      </c>
      <c r="N792">
        <v>1</v>
      </c>
      <c r="O792">
        <v>33</v>
      </c>
      <c r="P792" t="s">
        <v>33</v>
      </c>
    </row>
    <row r="793" spans="1:16">
      <c r="A793" t="s">
        <v>3168</v>
      </c>
      <c r="B793" t="s">
        <v>3169</v>
      </c>
      <c r="C793" t="s">
        <v>441</v>
      </c>
      <c r="D793" t="s">
        <v>37</v>
      </c>
      <c r="E793" t="s">
        <v>177</v>
      </c>
      <c r="F793">
        <v>127647</v>
      </c>
      <c r="G793" t="s">
        <v>79</v>
      </c>
      <c r="H793" t="s">
        <v>31</v>
      </c>
      <c r="I793" t="s">
        <v>1779</v>
      </c>
      <c r="J793" s="1">
        <v>45528</v>
      </c>
      <c r="K793" s="1"/>
      <c r="M793">
        <v>0</v>
      </c>
      <c r="N793">
        <v>1</v>
      </c>
      <c r="O793">
        <v>25.6</v>
      </c>
      <c r="P793" t="s">
        <v>100</v>
      </c>
    </row>
    <row r="794" spans="1:16">
      <c r="A794" t="s">
        <v>3171</v>
      </c>
      <c r="B794" t="s">
        <v>3172</v>
      </c>
      <c r="C794" t="s">
        <v>282</v>
      </c>
      <c r="D794" t="s">
        <v>183</v>
      </c>
      <c r="E794" t="s">
        <v>91</v>
      </c>
      <c r="F794">
        <v>8242</v>
      </c>
      <c r="G794" t="s">
        <v>47</v>
      </c>
      <c r="H794" t="s">
        <v>1500</v>
      </c>
      <c r="I794" t="s">
        <v>3174</v>
      </c>
      <c r="J794" s="1">
        <v>45609</v>
      </c>
      <c r="K794" s="1">
        <v>45690</v>
      </c>
      <c r="L794">
        <v>106</v>
      </c>
      <c r="M794">
        <v>1</v>
      </c>
      <c r="N794">
        <v>3</v>
      </c>
      <c r="P794" t="s">
        <v>58</v>
      </c>
    </row>
    <row r="795" spans="1:16">
      <c r="A795" t="s">
        <v>3175</v>
      </c>
      <c r="B795" t="s">
        <v>3176</v>
      </c>
      <c r="C795" t="s">
        <v>1504</v>
      </c>
      <c r="D795" t="s">
        <v>19</v>
      </c>
      <c r="E795" t="s">
        <v>45</v>
      </c>
      <c r="F795">
        <v>3523</v>
      </c>
      <c r="G795" t="s">
        <v>47</v>
      </c>
      <c r="H795" t="s">
        <v>127</v>
      </c>
      <c r="I795" t="s">
        <v>2395</v>
      </c>
      <c r="J795" s="1">
        <v>45356</v>
      </c>
      <c r="K795" s="1"/>
      <c r="M795">
        <v>0</v>
      </c>
      <c r="N795">
        <v>1</v>
      </c>
      <c r="O795">
        <v>15.3</v>
      </c>
      <c r="P795" t="s">
        <v>33</v>
      </c>
    </row>
    <row r="796" spans="1:16">
      <c r="A796" t="s">
        <v>3178</v>
      </c>
      <c r="B796" t="s">
        <v>1485</v>
      </c>
      <c r="C796" t="s">
        <v>1088</v>
      </c>
      <c r="D796" t="s">
        <v>183</v>
      </c>
      <c r="E796" t="s">
        <v>91</v>
      </c>
      <c r="F796">
        <v>12059</v>
      </c>
      <c r="G796" t="s">
        <v>56</v>
      </c>
      <c r="H796" t="s">
        <v>105</v>
      </c>
      <c r="I796" t="s">
        <v>2080</v>
      </c>
      <c r="J796" s="1">
        <v>44918</v>
      </c>
      <c r="K796" s="1">
        <v>44890</v>
      </c>
      <c r="L796">
        <v>117</v>
      </c>
      <c r="M796">
        <v>0</v>
      </c>
      <c r="N796">
        <v>1</v>
      </c>
      <c r="O796">
        <v>34</v>
      </c>
      <c r="P796" t="s">
        <v>100</v>
      </c>
    </row>
    <row r="797" spans="1:16">
      <c r="A797" t="s">
        <v>3180</v>
      </c>
      <c r="B797" t="s">
        <v>3181</v>
      </c>
      <c r="C797" t="s">
        <v>3066</v>
      </c>
      <c r="D797" t="s">
        <v>19</v>
      </c>
      <c r="E797" t="s">
        <v>28</v>
      </c>
      <c r="F797">
        <v>7695</v>
      </c>
      <c r="G797" t="s">
        <v>151</v>
      </c>
      <c r="H797" t="s">
        <v>156</v>
      </c>
      <c r="I797" t="s">
        <v>3183</v>
      </c>
      <c r="J797" s="1">
        <v>45645</v>
      </c>
      <c r="K797" s="1"/>
      <c r="M797">
        <v>0</v>
      </c>
      <c r="N797">
        <v>1</v>
      </c>
      <c r="O797">
        <v>12.9</v>
      </c>
      <c r="P797" t="s">
        <v>100</v>
      </c>
    </row>
    <row r="798" spans="1:16">
      <c r="A798" t="s">
        <v>3184</v>
      </c>
      <c r="B798" t="s">
        <v>1438</v>
      </c>
      <c r="C798" t="s">
        <v>1056</v>
      </c>
      <c r="D798" t="s">
        <v>19</v>
      </c>
      <c r="E798" t="s">
        <v>20</v>
      </c>
      <c r="F798">
        <v>8046</v>
      </c>
      <c r="G798" t="s">
        <v>161</v>
      </c>
      <c r="H798" t="s">
        <v>68</v>
      </c>
      <c r="I798" t="s">
        <v>2633</v>
      </c>
      <c r="J798" s="1">
        <v>44591</v>
      </c>
      <c r="K798" s="1"/>
      <c r="M798">
        <v>0</v>
      </c>
      <c r="N798">
        <v>1</v>
      </c>
      <c r="O798">
        <v>13.1</v>
      </c>
      <c r="P798" t="s">
        <v>25</v>
      </c>
    </row>
    <row r="799" spans="1:16">
      <c r="A799" t="s">
        <v>3186</v>
      </c>
      <c r="B799" t="s">
        <v>207</v>
      </c>
      <c r="C799" t="s">
        <v>18</v>
      </c>
      <c r="D799" t="s">
        <v>66</v>
      </c>
      <c r="E799" t="s">
        <v>20</v>
      </c>
      <c r="F799">
        <v>6155</v>
      </c>
      <c r="G799" t="s">
        <v>39</v>
      </c>
      <c r="H799" t="s">
        <v>73</v>
      </c>
      <c r="I799" t="s">
        <v>3188</v>
      </c>
      <c r="J799" s="1">
        <v>45565</v>
      </c>
      <c r="K799" s="1"/>
      <c r="M799">
        <v>0</v>
      </c>
      <c r="N799">
        <v>1</v>
      </c>
      <c r="O799">
        <v>28.4</v>
      </c>
      <c r="P799" t="s">
        <v>25</v>
      </c>
    </row>
    <row r="800" spans="1:16">
      <c r="A800" t="s">
        <v>3189</v>
      </c>
      <c r="B800" t="s">
        <v>3190</v>
      </c>
      <c r="C800" t="s">
        <v>2807</v>
      </c>
      <c r="D800" t="s">
        <v>37</v>
      </c>
      <c r="E800" t="s">
        <v>54</v>
      </c>
      <c r="F800">
        <v>185278</v>
      </c>
      <c r="G800" t="s">
        <v>30</v>
      </c>
      <c r="H800" t="s">
        <v>31</v>
      </c>
      <c r="I800" t="s">
        <v>1812</v>
      </c>
      <c r="J800" s="1">
        <v>44986</v>
      </c>
      <c r="K800" s="1"/>
      <c r="M800">
        <v>0</v>
      </c>
      <c r="N800">
        <v>1</v>
      </c>
      <c r="O800">
        <v>21.4</v>
      </c>
      <c r="P800" t="s">
        <v>33</v>
      </c>
    </row>
    <row r="801" spans="1:16">
      <c r="A801" t="s">
        <v>3192</v>
      </c>
      <c r="B801" t="s">
        <v>3193</v>
      </c>
      <c r="C801" t="s">
        <v>296</v>
      </c>
      <c r="D801" t="s">
        <v>19</v>
      </c>
      <c r="E801" t="s">
        <v>115</v>
      </c>
      <c r="F801">
        <v>9409</v>
      </c>
      <c r="G801" t="s">
        <v>22</v>
      </c>
      <c r="H801" t="s">
        <v>274</v>
      </c>
      <c r="I801" t="s">
        <v>3195</v>
      </c>
      <c r="J801" s="1">
        <v>45157</v>
      </c>
      <c r="K801" s="1">
        <v>45144</v>
      </c>
      <c r="L801">
        <v>111</v>
      </c>
      <c r="M801">
        <v>0</v>
      </c>
      <c r="N801">
        <v>1</v>
      </c>
      <c r="P801" t="s">
        <v>25</v>
      </c>
    </row>
    <row r="802" spans="1:16">
      <c r="A802" t="s">
        <v>3196</v>
      </c>
      <c r="B802" t="s">
        <v>1578</v>
      </c>
      <c r="C802" t="s">
        <v>18</v>
      </c>
      <c r="D802" t="s">
        <v>183</v>
      </c>
      <c r="E802" t="s">
        <v>115</v>
      </c>
      <c r="F802">
        <v>12519</v>
      </c>
      <c r="G802" t="s">
        <v>30</v>
      </c>
      <c r="H802" t="s">
        <v>127</v>
      </c>
      <c r="I802" t="s">
        <v>1082</v>
      </c>
      <c r="J802" s="1">
        <v>45693</v>
      </c>
      <c r="K802" s="1">
        <v>45589</v>
      </c>
      <c r="L802">
        <v>30</v>
      </c>
      <c r="M802">
        <v>0</v>
      </c>
      <c r="N802">
        <v>1</v>
      </c>
      <c r="O802">
        <v>34.799999999999997</v>
      </c>
      <c r="P802" t="s">
        <v>100</v>
      </c>
    </row>
    <row r="803" spans="1:16">
      <c r="A803" t="s">
        <v>3198</v>
      </c>
      <c r="B803" t="s">
        <v>3181</v>
      </c>
      <c r="C803" t="s">
        <v>1979</v>
      </c>
      <c r="D803" t="s">
        <v>19</v>
      </c>
      <c r="E803" t="s">
        <v>28</v>
      </c>
      <c r="F803">
        <v>6867</v>
      </c>
      <c r="G803" t="s">
        <v>172</v>
      </c>
      <c r="H803" t="s">
        <v>62</v>
      </c>
      <c r="I803" t="s">
        <v>1823</v>
      </c>
      <c r="J803" s="1">
        <v>45287</v>
      </c>
      <c r="K803" s="1"/>
      <c r="M803">
        <v>0</v>
      </c>
      <c r="N803">
        <v>1</v>
      </c>
      <c r="O803">
        <v>33.4</v>
      </c>
      <c r="P803" t="s">
        <v>25</v>
      </c>
    </row>
    <row r="804" spans="1:16">
      <c r="A804" t="s">
        <v>3200</v>
      </c>
      <c r="B804" t="s">
        <v>3201</v>
      </c>
      <c r="C804" t="s">
        <v>1979</v>
      </c>
      <c r="D804" t="s">
        <v>53</v>
      </c>
      <c r="E804" t="s">
        <v>91</v>
      </c>
      <c r="F804">
        <v>32882</v>
      </c>
      <c r="G804" t="s">
        <v>47</v>
      </c>
      <c r="H804" t="s">
        <v>1822</v>
      </c>
      <c r="I804" t="s">
        <v>3203</v>
      </c>
      <c r="J804" s="1">
        <v>45264</v>
      </c>
      <c r="K804" s="1">
        <v>45234</v>
      </c>
      <c r="L804">
        <v>46</v>
      </c>
      <c r="M804">
        <v>0</v>
      </c>
      <c r="N804">
        <v>1</v>
      </c>
      <c r="O804">
        <v>34.9</v>
      </c>
      <c r="P804" t="s">
        <v>58</v>
      </c>
    </row>
    <row r="805" spans="1:16">
      <c r="A805" t="s">
        <v>3204</v>
      </c>
      <c r="B805" t="s">
        <v>3205</v>
      </c>
      <c r="C805" t="s">
        <v>509</v>
      </c>
      <c r="D805" t="s">
        <v>37</v>
      </c>
      <c r="E805" t="s">
        <v>91</v>
      </c>
      <c r="F805">
        <v>64048</v>
      </c>
      <c r="G805" t="s">
        <v>79</v>
      </c>
      <c r="H805" t="s">
        <v>737</v>
      </c>
      <c r="I805" t="s">
        <v>3207</v>
      </c>
      <c r="J805" s="1">
        <v>45729</v>
      </c>
      <c r="K805" s="1">
        <v>45748</v>
      </c>
      <c r="L805">
        <v>96</v>
      </c>
      <c r="M805">
        <v>0</v>
      </c>
      <c r="N805">
        <v>1</v>
      </c>
      <c r="P805" t="s">
        <v>33</v>
      </c>
    </row>
    <row r="806" spans="1:16">
      <c r="A806" t="s">
        <v>3208</v>
      </c>
      <c r="B806" t="s">
        <v>1911</v>
      </c>
      <c r="C806" t="s">
        <v>18</v>
      </c>
      <c r="D806" t="s">
        <v>37</v>
      </c>
      <c r="E806" t="s">
        <v>45</v>
      </c>
      <c r="F806">
        <v>211383</v>
      </c>
      <c r="G806" t="s">
        <v>79</v>
      </c>
      <c r="H806" t="s">
        <v>274</v>
      </c>
      <c r="I806" t="s">
        <v>2844</v>
      </c>
      <c r="J806" s="1">
        <v>45275</v>
      </c>
      <c r="K806" s="1"/>
      <c r="M806">
        <v>0</v>
      </c>
      <c r="N806">
        <v>1</v>
      </c>
      <c r="O806">
        <v>18.7</v>
      </c>
      <c r="P806" t="s">
        <v>58</v>
      </c>
    </row>
    <row r="807" spans="1:16">
      <c r="A807" t="s">
        <v>3210</v>
      </c>
      <c r="B807" t="s">
        <v>3211</v>
      </c>
      <c r="C807" t="s">
        <v>18</v>
      </c>
      <c r="D807" t="s">
        <v>66</v>
      </c>
      <c r="E807" t="s">
        <v>28</v>
      </c>
      <c r="F807">
        <v>17152</v>
      </c>
      <c r="G807" t="s">
        <v>151</v>
      </c>
      <c r="H807" t="s">
        <v>73</v>
      </c>
      <c r="I807" t="s">
        <v>861</v>
      </c>
      <c r="J807" s="1">
        <v>45266</v>
      </c>
      <c r="K807" s="1"/>
      <c r="M807">
        <v>0</v>
      </c>
      <c r="N807">
        <v>1</v>
      </c>
      <c r="P807" t="s">
        <v>58</v>
      </c>
    </row>
    <row r="808" spans="1:16">
      <c r="A808" t="s">
        <v>3213</v>
      </c>
      <c r="B808" t="s">
        <v>3214</v>
      </c>
      <c r="C808" t="s">
        <v>1047</v>
      </c>
      <c r="D808" t="s">
        <v>183</v>
      </c>
      <c r="E808" t="s">
        <v>45</v>
      </c>
      <c r="F808">
        <v>6407</v>
      </c>
      <c r="G808" t="s">
        <v>151</v>
      </c>
      <c r="H808" t="s">
        <v>93</v>
      </c>
      <c r="I808" t="s">
        <v>2461</v>
      </c>
      <c r="J808" s="1">
        <v>45473</v>
      </c>
      <c r="K808" s="1"/>
      <c r="M808">
        <v>0</v>
      </c>
      <c r="N808">
        <v>1</v>
      </c>
      <c r="O808">
        <v>1.7</v>
      </c>
      <c r="P808" t="s">
        <v>33</v>
      </c>
    </row>
    <row r="809" spans="1:16">
      <c r="A809" t="s">
        <v>3216</v>
      </c>
      <c r="B809" t="s">
        <v>3217</v>
      </c>
      <c r="C809" t="s">
        <v>2370</v>
      </c>
      <c r="D809" t="s">
        <v>37</v>
      </c>
      <c r="E809" t="s">
        <v>28</v>
      </c>
      <c r="F809">
        <v>167409</v>
      </c>
      <c r="G809" t="s">
        <v>47</v>
      </c>
      <c r="H809" t="s">
        <v>127</v>
      </c>
      <c r="I809" t="s">
        <v>3219</v>
      </c>
      <c r="J809" s="1">
        <v>44887</v>
      </c>
      <c r="K809" s="1"/>
      <c r="M809">
        <v>0</v>
      </c>
      <c r="N809">
        <v>1</v>
      </c>
      <c r="O809">
        <v>19.600000000000001</v>
      </c>
      <c r="P809" t="s">
        <v>42</v>
      </c>
    </row>
    <row r="810" spans="1:16">
      <c r="A810" t="s">
        <v>3220</v>
      </c>
      <c r="B810" t="s">
        <v>3221</v>
      </c>
      <c r="C810" t="s">
        <v>18</v>
      </c>
      <c r="D810" t="s">
        <v>183</v>
      </c>
      <c r="E810" t="s">
        <v>115</v>
      </c>
      <c r="F810">
        <v>9678</v>
      </c>
      <c r="G810" t="s">
        <v>22</v>
      </c>
      <c r="H810" t="s">
        <v>73</v>
      </c>
      <c r="I810" t="s">
        <v>3223</v>
      </c>
      <c r="J810" s="1">
        <v>45159</v>
      </c>
      <c r="K810" s="1">
        <v>45134</v>
      </c>
      <c r="L810">
        <v>136</v>
      </c>
      <c r="M810">
        <v>0</v>
      </c>
      <c r="N810">
        <v>1</v>
      </c>
      <c r="O810">
        <v>22.5</v>
      </c>
      <c r="P810" t="s">
        <v>42</v>
      </c>
    </row>
    <row r="811" spans="1:16">
      <c r="A811" t="s">
        <v>3224</v>
      </c>
      <c r="B811" t="s">
        <v>2466</v>
      </c>
      <c r="C811" t="s">
        <v>3225</v>
      </c>
      <c r="D811" t="s">
        <v>37</v>
      </c>
      <c r="E811" t="s">
        <v>45</v>
      </c>
      <c r="F811">
        <v>156393</v>
      </c>
      <c r="G811" t="s">
        <v>79</v>
      </c>
      <c r="H811" t="s">
        <v>232</v>
      </c>
      <c r="I811" t="s">
        <v>3227</v>
      </c>
      <c r="J811" s="1">
        <v>44807</v>
      </c>
      <c r="K811" s="1"/>
      <c r="M811">
        <v>0</v>
      </c>
      <c r="N811">
        <v>1</v>
      </c>
      <c r="O811">
        <v>18.8</v>
      </c>
      <c r="P811" t="s">
        <v>100</v>
      </c>
    </row>
    <row r="812" spans="1:16">
      <c r="A812" t="s">
        <v>3228</v>
      </c>
      <c r="B812" t="s">
        <v>3229</v>
      </c>
      <c r="C812" t="s">
        <v>18</v>
      </c>
      <c r="D812" t="s">
        <v>19</v>
      </c>
      <c r="E812" t="s">
        <v>177</v>
      </c>
      <c r="F812">
        <v>8820</v>
      </c>
      <c r="G812" t="s">
        <v>22</v>
      </c>
      <c r="H812" t="s">
        <v>145</v>
      </c>
      <c r="I812" t="s">
        <v>3231</v>
      </c>
      <c r="J812" s="1">
        <v>45109</v>
      </c>
      <c r="K812" s="1"/>
      <c r="M812">
        <v>0</v>
      </c>
      <c r="N812">
        <v>1</v>
      </c>
      <c r="O812">
        <v>8.3000000000000007</v>
      </c>
      <c r="P812" t="s">
        <v>25</v>
      </c>
    </row>
    <row r="813" spans="1:16">
      <c r="A813" t="s">
        <v>3232</v>
      </c>
      <c r="B813" t="s">
        <v>203</v>
      </c>
      <c r="C813" t="s">
        <v>3233</v>
      </c>
      <c r="D813" t="s">
        <v>53</v>
      </c>
      <c r="E813" t="s">
        <v>91</v>
      </c>
      <c r="F813">
        <v>18352</v>
      </c>
      <c r="G813" t="s">
        <v>30</v>
      </c>
      <c r="H813" t="s">
        <v>23</v>
      </c>
      <c r="I813" t="s">
        <v>3235</v>
      </c>
      <c r="J813" s="1">
        <v>45524</v>
      </c>
      <c r="K813" s="1">
        <v>45424</v>
      </c>
      <c r="L813">
        <v>22</v>
      </c>
      <c r="M813">
        <v>1</v>
      </c>
      <c r="N813">
        <v>1</v>
      </c>
      <c r="O813">
        <v>25.9</v>
      </c>
      <c r="P813" t="s">
        <v>33</v>
      </c>
    </row>
    <row r="814" spans="1:16">
      <c r="A814" t="s">
        <v>3236</v>
      </c>
      <c r="B814" t="s">
        <v>833</v>
      </c>
      <c r="C814" t="s">
        <v>3102</v>
      </c>
      <c r="D814" t="s">
        <v>37</v>
      </c>
      <c r="E814" t="s">
        <v>177</v>
      </c>
      <c r="F814">
        <v>161193</v>
      </c>
      <c r="G814" t="s">
        <v>161</v>
      </c>
      <c r="H814" t="s">
        <v>145</v>
      </c>
      <c r="I814" t="s">
        <v>3238</v>
      </c>
      <c r="J814" s="1">
        <v>45034</v>
      </c>
      <c r="K814" s="1"/>
      <c r="M814">
        <v>0</v>
      </c>
      <c r="N814">
        <v>1</v>
      </c>
      <c r="O814">
        <v>32.9</v>
      </c>
      <c r="P814" t="s">
        <v>42</v>
      </c>
    </row>
    <row r="815" spans="1:16">
      <c r="A815" t="s">
        <v>3239</v>
      </c>
      <c r="B815" t="s">
        <v>3240</v>
      </c>
      <c r="C815" t="s">
        <v>18</v>
      </c>
      <c r="D815" t="s">
        <v>66</v>
      </c>
      <c r="E815" t="s">
        <v>28</v>
      </c>
      <c r="F815">
        <v>19151</v>
      </c>
      <c r="G815" t="s">
        <v>30</v>
      </c>
      <c r="H815" t="s">
        <v>93</v>
      </c>
      <c r="I815" t="s">
        <v>375</v>
      </c>
      <c r="J815" s="1">
        <v>44802</v>
      </c>
      <c r="K815" s="1"/>
      <c r="M815">
        <v>0</v>
      </c>
      <c r="N815">
        <v>1</v>
      </c>
      <c r="O815">
        <v>4.9000000000000004</v>
      </c>
      <c r="P815" t="s">
        <v>100</v>
      </c>
    </row>
    <row r="816" spans="1:16">
      <c r="A816" t="s">
        <v>3242</v>
      </c>
      <c r="B816" t="s">
        <v>3243</v>
      </c>
      <c r="C816" t="s">
        <v>18</v>
      </c>
      <c r="D816" t="s">
        <v>19</v>
      </c>
      <c r="E816" t="s">
        <v>91</v>
      </c>
      <c r="F816">
        <v>8697</v>
      </c>
      <c r="G816" t="s">
        <v>79</v>
      </c>
      <c r="H816" t="s">
        <v>237</v>
      </c>
      <c r="I816" t="s">
        <v>1859</v>
      </c>
      <c r="J816" s="1">
        <v>44613</v>
      </c>
      <c r="K816" s="1">
        <v>44692</v>
      </c>
      <c r="L816">
        <v>99</v>
      </c>
      <c r="M816">
        <v>0</v>
      </c>
      <c r="N816">
        <v>1</v>
      </c>
      <c r="P816" t="s">
        <v>25</v>
      </c>
    </row>
    <row r="817" spans="1:16">
      <c r="A817" t="s">
        <v>3245</v>
      </c>
      <c r="B817" t="s">
        <v>1153</v>
      </c>
      <c r="C817" t="s">
        <v>18</v>
      </c>
      <c r="D817" t="s">
        <v>53</v>
      </c>
      <c r="E817" t="s">
        <v>91</v>
      </c>
      <c r="F817">
        <v>31217</v>
      </c>
      <c r="G817" t="s">
        <v>79</v>
      </c>
      <c r="H817" t="s">
        <v>3247</v>
      </c>
      <c r="I817" t="s">
        <v>443</v>
      </c>
      <c r="J817" s="1">
        <v>45127</v>
      </c>
      <c r="K817" s="1">
        <v>45115</v>
      </c>
      <c r="L817">
        <v>24</v>
      </c>
      <c r="M817">
        <v>0</v>
      </c>
      <c r="N817">
        <v>1</v>
      </c>
      <c r="O817">
        <v>17.600000000000001</v>
      </c>
      <c r="P817" t="s">
        <v>33</v>
      </c>
    </row>
    <row r="818" spans="1:16">
      <c r="A818" t="s">
        <v>3248</v>
      </c>
      <c r="B818" t="s">
        <v>3249</v>
      </c>
      <c r="C818" t="s">
        <v>18</v>
      </c>
      <c r="D818" t="s">
        <v>37</v>
      </c>
      <c r="E818" t="s">
        <v>20</v>
      </c>
      <c r="F818">
        <v>178000</v>
      </c>
      <c r="G818" t="s">
        <v>56</v>
      </c>
      <c r="H818" t="s">
        <v>274</v>
      </c>
      <c r="I818" t="s">
        <v>1562</v>
      </c>
      <c r="J818" s="1">
        <v>45600</v>
      </c>
      <c r="K818" s="1"/>
      <c r="M818">
        <v>0</v>
      </c>
      <c r="N818">
        <v>1</v>
      </c>
      <c r="O818">
        <v>23</v>
      </c>
      <c r="P818" t="s">
        <v>33</v>
      </c>
    </row>
    <row r="819" spans="1:16">
      <c r="A819" t="s">
        <v>3251</v>
      </c>
      <c r="B819" t="s">
        <v>3252</v>
      </c>
      <c r="C819" t="s">
        <v>18</v>
      </c>
      <c r="D819" t="s">
        <v>37</v>
      </c>
      <c r="E819" t="s">
        <v>91</v>
      </c>
      <c r="F819">
        <v>205000</v>
      </c>
      <c r="G819" t="s">
        <v>56</v>
      </c>
      <c r="H819" t="s">
        <v>80</v>
      </c>
      <c r="I819" t="s">
        <v>3254</v>
      </c>
      <c r="J819" s="1">
        <v>45667</v>
      </c>
      <c r="K819" s="1">
        <v>45752</v>
      </c>
      <c r="L819">
        <v>166</v>
      </c>
      <c r="M819">
        <v>1</v>
      </c>
      <c r="N819">
        <v>4</v>
      </c>
      <c r="O819">
        <v>0.8</v>
      </c>
      <c r="P819" t="s">
        <v>33</v>
      </c>
    </row>
    <row r="820" spans="1:16">
      <c r="A820" t="s">
        <v>3255</v>
      </c>
      <c r="B820" t="s">
        <v>3256</v>
      </c>
      <c r="C820" t="s">
        <v>18</v>
      </c>
      <c r="D820" t="s">
        <v>183</v>
      </c>
      <c r="E820" t="s">
        <v>91</v>
      </c>
      <c r="F820">
        <v>10672</v>
      </c>
      <c r="G820" t="s">
        <v>79</v>
      </c>
      <c r="H820" t="s">
        <v>68</v>
      </c>
      <c r="I820" t="s">
        <v>3258</v>
      </c>
      <c r="J820" s="1">
        <v>45332</v>
      </c>
      <c r="K820" s="1">
        <v>45344</v>
      </c>
      <c r="L820">
        <v>51</v>
      </c>
      <c r="M820">
        <v>1</v>
      </c>
      <c r="N820">
        <v>3</v>
      </c>
      <c r="O820">
        <v>20.8</v>
      </c>
      <c r="P820" t="s">
        <v>33</v>
      </c>
    </row>
    <row r="821" spans="1:16">
      <c r="A821" t="s">
        <v>3259</v>
      </c>
      <c r="B821" t="s">
        <v>905</v>
      </c>
      <c r="C821" t="s">
        <v>3260</v>
      </c>
      <c r="D821" t="s">
        <v>37</v>
      </c>
      <c r="E821" t="s">
        <v>177</v>
      </c>
      <c r="F821">
        <v>211380</v>
      </c>
      <c r="G821" t="s">
        <v>30</v>
      </c>
      <c r="H821" t="s">
        <v>145</v>
      </c>
      <c r="I821" t="s">
        <v>1309</v>
      </c>
      <c r="J821" s="1">
        <v>44719</v>
      </c>
      <c r="K821" s="1"/>
      <c r="M821">
        <v>0</v>
      </c>
      <c r="N821">
        <v>1</v>
      </c>
      <c r="P821" t="s">
        <v>33</v>
      </c>
    </row>
    <row r="822" spans="1:16">
      <c r="A822" t="s">
        <v>3262</v>
      </c>
      <c r="B822" t="s">
        <v>3263</v>
      </c>
      <c r="C822" t="s">
        <v>929</v>
      </c>
      <c r="D822" t="s">
        <v>37</v>
      </c>
      <c r="E822" t="s">
        <v>45</v>
      </c>
      <c r="F822">
        <v>52665</v>
      </c>
      <c r="G822" t="s">
        <v>22</v>
      </c>
      <c r="H822" t="s">
        <v>3052</v>
      </c>
      <c r="I822" t="s">
        <v>3265</v>
      </c>
      <c r="J822" s="1">
        <v>44884</v>
      </c>
      <c r="K822" s="1"/>
      <c r="M822">
        <v>0</v>
      </c>
      <c r="N822">
        <v>1</v>
      </c>
      <c r="O822">
        <v>14.1</v>
      </c>
      <c r="P822" t="s">
        <v>25</v>
      </c>
    </row>
    <row r="823" spans="1:16">
      <c r="A823" t="s">
        <v>3266</v>
      </c>
      <c r="B823" t="s">
        <v>3267</v>
      </c>
      <c r="C823" t="s">
        <v>995</v>
      </c>
      <c r="D823" t="s">
        <v>19</v>
      </c>
      <c r="E823" t="s">
        <v>115</v>
      </c>
      <c r="F823">
        <v>6693</v>
      </c>
      <c r="G823" t="s">
        <v>79</v>
      </c>
      <c r="H823" t="s">
        <v>156</v>
      </c>
      <c r="I823" t="s">
        <v>3269</v>
      </c>
      <c r="J823" s="1">
        <v>45566</v>
      </c>
      <c r="K823" s="1">
        <v>45621</v>
      </c>
      <c r="L823">
        <v>163</v>
      </c>
      <c r="M823">
        <v>0</v>
      </c>
      <c r="N823">
        <v>1</v>
      </c>
      <c r="O823">
        <v>9.3000000000000007</v>
      </c>
      <c r="P823" t="s">
        <v>58</v>
      </c>
    </row>
    <row r="824" spans="1:16">
      <c r="A824" t="s">
        <v>3270</v>
      </c>
      <c r="B824" t="s">
        <v>125</v>
      </c>
      <c r="C824" t="s">
        <v>3038</v>
      </c>
      <c r="D824" t="s">
        <v>37</v>
      </c>
      <c r="E824" t="s">
        <v>20</v>
      </c>
      <c r="F824">
        <v>94235</v>
      </c>
      <c r="G824" t="s">
        <v>79</v>
      </c>
      <c r="H824" t="s">
        <v>156</v>
      </c>
      <c r="I824" t="s">
        <v>3272</v>
      </c>
      <c r="J824" s="1">
        <v>45750</v>
      </c>
      <c r="K824" s="1"/>
      <c r="M824">
        <v>0</v>
      </c>
      <c r="N824">
        <v>1</v>
      </c>
      <c r="O824">
        <v>26.7</v>
      </c>
      <c r="P824" t="s">
        <v>33</v>
      </c>
    </row>
    <row r="825" spans="1:16">
      <c r="A825" t="s">
        <v>3273</v>
      </c>
      <c r="B825" t="s">
        <v>3274</v>
      </c>
      <c r="C825" t="s">
        <v>2063</v>
      </c>
      <c r="D825" t="s">
        <v>66</v>
      </c>
      <c r="E825" t="s">
        <v>54</v>
      </c>
      <c r="F825">
        <v>23337</v>
      </c>
      <c r="G825" t="s">
        <v>172</v>
      </c>
      <c r="H825" t="s">
        <v>268</v>
      </c>
      <c r="I825" t="s">
        <v>94</v>
      </c>
      <c r="J825" s="1">
        <v>45262</v>
      </c>
      <c r="K825" s="1"/>
      <c r="M825">
        <v>0</v>
      </c>
      <c r="N825">
        <v>1</v>
      </c>
      <c r="O825">
        <v>12.2</v>
      </c>
      <c r="P825" t="s">
        <v>100</v>
      </c>
    </row>
    <row r="826" spans="1:16">
      <c r="A826" t="s">
        <v>3276</v>
      </c>
      <c r="B826" t="s">
        <v>1967</v>
      </c>
      <c r="C826" t="s">
        <v>3277</v>
      </c>
      <c r="D826" t="s">
        <v>37</v>
      </c>
      <c r="E826" t="s">
        <v>115</v>
      </c>
      <c r="F826">
        <v>101113</v>
      </c>
      <c r="G826" t="s">
        <v>30</v>
      </c>
      <c r="H826" t="s">
        <v>80</v>
      </c>
      <c r="I826" t="s">
        <v>2173</v>
      </c>
      <c r="J826" s="1">
        <v>45722</v>
      </c>
      <c r="K826" s="1">
        <v>45772</v>
      </c>
      <c r="L826">
        <v>195</v>
      </c>
      <c r="M826">
        <v>0</v>
      </c>
      <c r="N826">
        <v>1</v>
      </c>
      <c r="O826">
        <v>30.9</v>
      </c>
      <c r="P826" t="s">
        <v>25</v>
      </c>
    </row>
    <row r="827" spans="1:16">
      <c r="A827" t="s">
        <v>3279</v>
      </c>
      <c r="B827" t="s">
        <v>3280</v>
      </c>
      <c r="C827" t="s">
        <v>18</v>
      </c>
      <c r="D827" t="s">
        <v>53</v>
      </c>
      <c r="E827" t="s">
        <v>54</v>
      </c>
      <c r="F827">
        <v>31315</v>
      </c>
      <c r="G827" t="s">
        <v>79</v>
      </c>
      <c r="H827" t="s">
        <v>133</v>
      </c>
      <c r="I827" t="s">
        <v>2617</v>
      </c>
      <c r="J827" s="1">
        <v>45287</v>
      </c>
      <c r="K827" s="1"/>
      <c r="M827">
        <v>0</v>
      </c>
      <c r="N827">
        <v>1</v>
      </c>
      <c r="O827">
        <v>10.7</v>
      </c>
      <c r="P827" t="s">
        <v>58</v>
      </c>
    </row>
    <row r="828" spans="1:16">
      <c r="A828" t="s">
        <v>3282</v>
      </c>
      <c r="B828" t="s">
        <v>1538</v>
      </c>
      <c r="C828" t="s">
        <v>246</v>
      </c>
      <c r="D828" t="s">
        <v>66</v>
      </c>
      <c r="E828" t="s">
        <v>115</v>
      </c>
      <c r="F828">
        <v>11029</v>
      </c>
      <c r="G828" t="s">
        <v>39</v>
      </c>
      <c r="H828" t="s">
        <v>86</v>
      </c>
      <c r="I828" t="s">
        <v>3284</v>
      </c>
      <c r="J828" s="1">
        <v>45566</v>
      </c>
      <c r="K828" s="1">
        <v>45669</v>
      </c>
      <c r="L828">
        <v>171</v>
      </c>
      <c r="M828">
        <v>0</v>
      </c>
      <c r="N828">
        <v>1</v>
      </c>
      <c r="O828">
        <v>8</v>
      </c>
      <c r="P828" t="s">
        <v>25</v>
      </c>
    </row>
    <row r="829" spans="1:16">
      <c r="A829" t="s">
        <v>3285</v>
      </c>
      <c r="B829" t="s">
        <v>3286</v>
      </c>
      <c r="C829" t="s">
        <v>803</v>
      </c>
      <c r="D829" t="s">
        <v>19</v>
      </c>
      <c r="E829" t="s">
        <v>20</v>
      </c>
      <c r="F829">
        <v>1405</v>
      </c>
      <c r="G829" t="s">
        <v>30</v>
      </c>
      <c r="H829" t="s">
        <v>3288</v>
      </c>
      <c r="I829" t="s">
        <v>1672</v>
      </c>
      <c r="J829" s="1">
        <v>45189</v>
      </c>
      <c r="K829" s="1"/>
      <c r="M829">
        <v>0</v>
      </c>
      <c r="N829">
        <v>1</v>
      </c>
      <c r="O829">
        <v>34.200000000000003</v>
      </c>
      <c r="P829" t="s">
        <v>58</v>
      </c>
    </row>
    <row r="830" spans="1:16">
      <c r="A830" t="s">
        <v>3289</v>
      </c>
      <c r="B830" t="s">
        <v>3290</v>
      </c>
      <c r="C830" t="s">
        <v>1927</v>
      </c>
      <c r="D830" t="s">
        <v>66</v>
      </c>
      <c r="E830" t="s">
        <v>91</v>
      </c>
      <c r="F830">
        <v>15099</v>
      </c>
      <c r="G830" t="s">
        <v>56</v>
      </c>
      <c r="H830" t="s">
        <v>127</v>
      </c>
      <c r="I830" t="s">
        <v>3292</v>
      </c>
      <c r="J830" s="1">
        <v>45512</v>
      </c>
      <c r="K830" s="1">
        <v>45509</v>
      </c>
      <c r="L830">
        <v>46</v>
      </c>
      <c r="M830">
        <v>0</v>
      </c>
      <c r="N830">
        <v>1</v>
      </c>
      <c r="O830">
        <v>10.4</v>
      </c>
      <c r="P830" t="s">
        <v>33</v>
      </c>
    </row>
    <row r="831" spans="1:16">
      <c r="A831" t="s">
        <v>3293</v>
      </c>
      <c r="B831" t="s">
        <v>3294</v>
      </c>
      <c r="C831" t="s">
        <v>3295</v>
      </c>
      <c r="D831" t="s">
        <v>53</v>
      </c>
      <c r="E831" t="s">
        <v>91</v>
      </c>
      <c r="F831">
        <v>45993</v>
      </c>
      <c r="G831" t="s">
        <v>79</v>
      </c>
      <c r="H831" t="s">
        <v>68</v>
      </c>
      <c r="I831" t="s">
        <v>443</v>
      </c>
      <c r="J831" s="1">
        <v>45223</v>
      </c>
      <c r="K831" s="1">
        <v>45202</v>
      </c>
      <c r="L831">
        <v>111</v>
      </c>
      <c r="M831">
        <v>1</v>
      </c>
      <c r="N831">
        <v>2</v>
      </c>
      <c r="O831">
        <v>15</v>
      </c>
      <c r="P831" t="s">
        <v>25</v>
      </c>
    </row>
    <row r="832" spans="1:16">
      <c r="A832" t="s">
        <v>3297</v>
      </c>
      <c r="B832" t="s">
        <v>3298</v>
      </c>
      <c r="C832" t="s">
        <v>2836</v>
      </c>
      <c r="D832" t="s">
        <v>37</v>
      </c>
      <c r="E832" t="s">
        <v>54</v>
      </c>
      <c r="F832">
        <v>189577</v>
      </c>
      <c r="G832" t="s">
        <v>79</v>
      </c>
      <c r="H832" t="s">
        <v>62</v>
      </c>
      <c r="I832" t="s">
        <v>3300</v>
      </c>
      <c r="J832" s="1">
        <v>45331</v>
      </c>
      <c r="K832" s="1"/>
      <c r="M832">
        <v>0</v>
      </c>
      <c r="N832">
        <v>1</v>
      </c>
      <c r="O832">
        <v>25.4</v>
      </c>
      <c r="P832" t="s">
        <v>25</v>
      </c>
    </row>
    <row r="833" spans="1:16">
      <c r="A833" t="s">
        <v>3301</v>
      </c>
      <c r="B833" t="s">
        <v>3302</v>
      </c>
      <c r="C833" t="s">
        <v>3303</v>
      </c>
      <c r="D833" t="s">
        <v>53</v>
      </c>
      <c r="E833" t="s">
        <v>28</v>
      </c>
      <c r="F833">
        <v>44246</v>
      </c>
      <c r="G833" t="s">
        <v>22</v>
      </c>
      <c r="H833" t="s">
        <v>80</v>
      </c>
      <c r="I833" t="s">
        <v>1639</v>
      </c>
      <c r="J833" s="1">
        <v>45303</v>
      </c>
      <c r="K833" s="1"/>
      <c r="M833">
        <v>0</v>
      </c>
      <c r="N833">
        <v>1</v>
      </c>
      <c r="O833">
        <v>13.8</v>
      </c>
      <c r="P833" t="s">
        <v>58</v>
      </c>
    </row>
    <row r="834" spans="1:16">
      <c r="A834" t="s">
        <v>3305</v>
      </c>
      <c r="B834" t="s">
        <v>3306</v>
      </c>
      <c r="C834" t="s">
        <v>2431</v>
      </c>
      <c r="D834" t="s">
        <v>19</v>
      </c>
      <c r="E834" t="s">
        <v>91</v>
      </c>
      <c r="F834">
        <v>2034</v>
      </c>
      <c r="G834" t="s">
        <v>79</v>
      </c>
      <c r="H834" t="s">
        <v>98</v>
      </c>
      <c r="I834" t="s">
        <v>2461</v>
      </c>
      <c r="J834" s="1">
        <v>45423</v>
      </c>
      <c r="K834" s="1">
        <v>45352</v>
      </c>
      <c r="L834">
        <v>40</v>
      </c>
      <c r="M834">
        <v>0</v>
      </c>
      <c r="N834">
        <v>1</v>
      </c>
      <c r="O834">
        <v>33.799999999999997</v>
      </c>
      <c r="P834" t="s">
        <v>33</v>
      </c>
    </row>
    <row r="835" spans="1:16">
      <c r="A835" t="s">
        <v>3308</v>
      </c>
      <c r="B835" t="s">
        <v>3309</v>
      </c>
      <c r="C835" t="s">
        <v>18</v>
      </c>
      <c r="D835" t="s">
        <v>53</v>
      </c>
      <c r="E835" t="s">
        <v>45</v>
      </c>
      <c r="F835">
        <v>47128</v>
      </c>
      <c r="G835" t="s">
        <v>79</v>
      </c>
      <c r="H835" t="s">
        <v>117</v>
      </c>
      <c r="I835" t="s">
        <v>3311</v>
      </c>
      <c r="J835" s="1">
        <v>45767</v>
      </c>
      <c r="K835" s="1"/>
      <c r="M835">
        <v>0</v>
      </c>
      <c r="N835">
        <v>1</v>
      </c>
      <c r="O835">
        <v>31.5</v>
      </c>
      <c r="P835" t="s">
        <v>100</v>
      </c>
    </row>
    <row r="836" spans="1:16">
      <c r="A836" t="s">
        <v>3312</v>
      </c>
      <c r="B836" t="s">
        <v>3313</v>
      </c>
      <c r="C836" t="s">
        <v>1634</v>
      </c>
      <c r="D836" t="s">
        <v>37</v>
      </c>
      <c r="E836" t="s">
        <v>177</v>
      </c>
      <c r="F836">
        <v>168196</v>
      </c>
      <c r="G836" t="s">
        <v>56</v>
      </c>
      <c r="H836" t="s">
        <v>93</v>
      </c>
      <c r="I836" t="s">
        <v>3315</v>
      </c>
      <c r="J836" s="1">
        <v>44904</v>
      </c>
      <c r="K836" s="1"/>
      <c r="M836">
        <v>0</v>
      </c>
      <c r="N836">
        <v>1</v>
      </c>
      <c r="O836">
        <v>26.9</v>
      </c>
      <c r="P836" t="s">
        <v>25</v>
      </c>
    </row>
    <row r="837" spans="1:16">
      <c r="A837" t="s">
        <v>3316</v>
      </c>
      <c r="B837" t="s">
        <v>3317</v>
      </c>
      <c r="C837" t="s">
        <v>776</v>
      </c>
      <c r="D837" t="s">
        <v>53</v>
      </c>
      <c r="E837" t="s">
        <v>54</v>
      </c>
      <c r="F837">
        <v>44000</v>
      </c>
      <c r="G837" t="s">
        <v>47</v>
      </c>
      <c r="H837" t="s">
        <v>2211</v>
      </c>
      <c r="I837" t="s">
        <v>3319</v>
      </c>
      <c r="J837" s="1">
        <v>45106</v>
      </c>
      <c r="K837" s="1"/>
      <c r="M837">
        <v>0</v>
      </c>
      <c r="N837">
        <v>1</v>
      </c>
      <c r="O837">
        <v>30.7</v>
      </c>
      <c r="P837" t="s">
        <v>25</v>
      </c>
    </row>
    <row r="838" spans="1:16">
      <c r="A838" t="s">
        <v>3320</v>
      </c>
      <c r="B838" t="s">
        <v>3321</v>
      </c>
      <c r="C838" t="s">
        <v>1069</v>
      </c>
      <c r="D838" t="s">
        <v>19</v>
      </c>
      <c r="E838" t="s">
        <v>54</v>
      </c>
      <c r="F838">
        <v>6000</v>
      </c>
      <c r="G838" t="s">
        <v>161</v>
      </c>
      <c r="H838" t="s">
        <v>133</v>
      </c>
      <c r="I838" t="s">
        <v>3322</v>
      </c>
      <c r="J838" s="1">
        <v>44601</v>
      </c>
      <c r="K838" s="1"/>
      <c r="M838">
        <v>0</v>
      </c>
      <c r="N838">
        <v>1</v>
      </c>
      <c r="O838">
        <v>7.8</v>
      </c>
      <c r="P838" t="s">
        <v>58</v>
      </c>
    </row>
    <row r="839" spans="1:16">
      <c r="A839" t="s">
        <v>3323</v>
      </c>
      <c r="B839" t="s">
        <v>3324</v>
      </c>
      <c r="C839" t="s">
        <v>199</v>
      </c>
      <c r="D839" t="s">
        <v>53</v>
      </c>
      <c r="E839" t="s">
        <v>28</v>
      </c>
      <c r="F839">
        <v>45747</v>
      </c>
      <c r="G839" t="s">
        <v>56</v>
      </c>
      <c r="H839" t="s">
        <v>268</v>
      </c>
      <c r="I839" t="s">
        <v>3326</v>
      </c>
      <c r="J839" s="1">
        <v>45272</v>
      </c>
      <c r="K839" s="1"/>
      <c r="M839">
        <v>0</v>
      </c>
      <c r="N839">
        <v>1</v>
      </c>
      <c r="O839">
        <v>31.3</v>
      </c>
      <c r="P839" t="s">
        <v>25</v>
      </c>
    </row>
    <row r="840" spans="1:16">
      <c r="A840" t="s">
        <v>3327</v>
      </c>
      <c r="B840" t="s">
        <v>3328</v>
      </c>
      <c r="C840" t="s">
        <v>18</v>
      </c>
      <c r="D840" t="s">
        <v>19</v>
      </c>
      <c r="E840" t="s">
        <v>28</v>
      </c>
      <c r="F840">
        <v>5165</v>
      </c>
      <c r="G840" t="s">
        <v>39</v>
      </c>
      <c r="H840" t="s">
        <v>336</v>
      </c>
      <c r="I840" t="s">
        <v>3330</v>
      </c>
      <c r="J840" s="1">
        <v>44840</v>
      </c>
      <c r="K840" s="1"/>
      <c r="M840">
        <v>0</v>
      </c>
      <c r="N840">
        <v>1</v>
      </c>
      <c r="O840">
        <v>16.7</v>
      </c>
      <c r="P840" t="s">
        <v>100</v>
      </c>
    </row>
    <row r="841" spans="1:16">
      <c r="A841" t="s">
        <v>3331</v>
      </c>
      <c r="B841" t="s">
        <v>3332</v>
      </c>
      <c r="C841" t="s">
        <v>567</v>
      </c>
      <c r="D841" t="s">
        <v>37</v>
      </c>
      <c r="E841" t="s">
        <v>177</v>
      </c>
      <c r="F841">
        <v>83230</v>
      </c>
      <c r="G841" t="s">
        <v>161</v>
      </c>
      <c r="H841" t="s">
        <v>1567</v>
      </c>
      <c r="I841" t="s">
        <v>3334</v>
      </c>
      <c r="J841" s="1">
        <v>45215</v>
      </c>
      <c r="K841" s="1"/>
      <c r="M841">
        <v>0</v>
      </c>
      <c r="N841">
        <v>1</v>
      </c>
      <c r="O841">
        <v>31.3</v>
      </c>
      <c r="P841" t="s">
        <v>58</v>
      </c>
    </row>
    <row r="842" spans="1:16">
      <c r="A842" t="s">
        <v>3335</v>
      </c>
      <c r="B842" t="s">
        <v>3336</v>
      </c>
      <c r="C842" t="s">
        <v>18</v>
      </c>
      <c r="D842" t="s">
        <v>66</v>
      </c>
      <c r="E842" t="s">
        <v>45</v>
      </c>
      <c r="F842">
        <v>14583</v>
      </c>
      <c r="G842" t="s">
        <v>30</v>
      </c>
      <c r="H842" t="s">
        <v>1822</v>
      </c>
      <c r="I842" t="s">
        <v>3338</v>
      </c>
      <c r="J842" s="1">
        <v>45653</v>
      </c>
      <c r="K842" s="1"/>
      <c r="M842">
        <v>0</v>
      </c>
      <c r="N842">
        <v>1</v>
      </c>
      <c r="P842" t="s">
        <v>25</v>
      </c>
    </row>
    <row r="843" spans="1:16">
      <c r="A843" t="s">
        <v>3339</v>
      </c>
      <c r="B843" t="s">
        <v>3340</v>
      </c>
      <c r="C843" t="s">
        <v>18</v>
      </c>
      <c r="D843" t="s">
        <v>19</v>
      </c>
      <c r="E843" t="s">
        <v>45</v>
      </c>
      <c r="F843">
        <v>3926</v>
      </c>
      <c r="G843" t="s">
        <v>172</v>
      </c>
      <c r="H843" t="s">
        <v>93</v>
      </c>
      <c r="I843" t="s">
        <v>3342</v>
      </c>
      <c r="J843" s="1">
        <v>45655</v>
      </c>
      <c r="K843" s="1"/>
      <c r="M843">
        <v>0</v>
      </c>
      <c r="N843">
        <v>1</v>
      </c>
      <c r="O843">
        <v>0.2</v>
      </c>
      <c r="P843" t="s">
        <v>25</v>
      </c>
    </row>
    <row r="844" spans="1:16">
      <c r="A844" t="s">
        <v>3343</v>
      </c>
      <c r="B844" t="s">
        <v>3344</v>
      </c>
      <c r="C844" t="s">
        <v>18</v>
      </c>
      <c r="D844" t="s">
        <v>183</v>
      </c>
      <c r="E844" t="s">
        <v>177</v>
      </c>
      <c r="F844">
        <v>4536</v>
      </c>
      <c r="G844" t="s">
        <v>56</v>
      </c>
      <c r="H844" t="s">
        <v>237</v>
      </c>
      <c r="I844" t="s">
        <v>3346</v>
      </c>
      <c r="J844" s="1">
        <v>45575</v>
      </c>
      <c r="K844" s="1"/>
      <c r="M844">
        <v>0</v>
      </c>
      <c r="N844">
        <v>1</v>
      </c>
      <c r="O844">
        <v>31.9</v>
      </c>
      <c r="P844" t="s">
        <v>25</v>
      </c>
    </row>
    <row r="845" spans="1:16">
      <c r="A845" t="s">
        <v>3347</v>
      </c>
      <c r="B845" t="s">
        <v>3348</v>
      </c>
      <c r="C845" t="s">
        <v>3349</v>
      </c>
      <c r="D845" t="s">
        <v>66</v>
      </c>
      <c r="E845" t="s">
        <v>54</v>
      </c>
      <c r="F845">
        <v>5763</v>
      </c>
      <c r="G845" t="s">
        <v>161</v>
      </c>
      <c r="H845" t="s">
        <v>98</v>
      </c>
      <c r="I845" t="s">
        <v>3351</v>
      </c>
      <c r="J845" s="1">
        <v>44942</v>
      </c>
      <c r="K845" s="1"/>
      <c r="M845">
        <v>0</v>
      </c>
      <c r="N845">
        <v>1</v>
      </c>
      <c r="O845">
        <v>32.5</v>
      </c>
      <c r="P845" t="s">
        <v>25</v>
      </c>
    </row>
    <row r="846" spans="1:16">
      <c r="A846" t="s">
        <v>3352</v>
      </c>
      <c r="B846" t="s">
        <v>605</v>
      </c>
      <c r="C846" t="s">
        <v>18</v>
      </c>
      <c r="D846" t="s">
        <v>183</v>
      </c>
      <c r="E846" t="s">
        <v>28</v>
      </c>
      <c r="F846">
        <v>9163</v>
      </c>
      <c r="G846" t="s">
        <v>151</v>
      </c>
      <c r="H846" t="s">
        <v>23</v>
      </c>
      <c r="I846" t="s">
        <v>3354</v>
      </c>
      <c r="J846" s="1">
        <v>45528</v>
      </c>
      <c r="K846" s="1"/>
      <c r="M846">
        <v>0</v>
      </c>
      <c r="N846">
        <v>1</v>
      </c>
      <c r="O846">
        <v>15.6</v>
      </c>
      <c r="P846" t="s">
        <v>42</v>
      </c>
    </row>
    <row r="847" spans="1:16">
      <c r="A847" t="s">
        <v>3355</v>
      </c>
      <c r="B847" t="s">
        <v>3356</v>
      </c>
      <c r="C847" t="s">
        <v>3357</v>
      </c>
      <c r="D847" t="s">
        <v>183</v>
      </c>
      <c r="E847" t="s">
        <v>20</v>
      </c>
      <c r="F847">
        <v>8855</v>
      </c>
      <c r="G847" t="s">
        <v>39</v>
      </c>
      <c r="H847" t="s">
        <v>86</v>
      </c>
      <c r="I847" t="s">
        <v>3359</v>
      </c>
      <c r="J847" s="1">
        <v>45553</v>
      </c>
      <c r="K847" s="1"/>
      <c r="M847">
        <v>0</v>
      </c>
      <c r="N847">
        <v>1</v>
      </c>
      <c r="O847">
        <v>1.8</v>
      </c>
      <c r="P847" t="s">
        <v>58</v>
      </c>
    </row>
    <row r="848" spans="1:16">
      <c r="A848" t="s">
        <v>3360</v>
      </c>
      <c r="B848" t="s">
        <v>3361</v>
      </c>
      <c r="C848" t="s">
        <v>3362</v>
      </c>
      <c r="D848" t="s">
        <v>37</v>
      </c>
      <c r="E848" t="s">
        <v>20</v>
      </c>
      <c r="F848">
        <v>139826</v>
      </c>
      <c r="G848" t="s">
        <v>172</v>
      </c>
      <c r="H848" t="s">
        <v>127</v>
      </c>
      <c r="I848" t="s">
        <v>2981</v>
      </c>
      <c r="J848" s="1">
        <v>45475</v>
      </c>
      <c r="K848" s="1"/>
      <c r="M848">
        <v>0</v>
      </c>
      <c r="N848">
        <v>1</v>
      </c>
      <c r="O848">
        <v>16.899999999999999</v>
      </c>
      <c r="P848" t="s">
        <v>100</v>
      </c>
    </row>
    <row r="849" spans="1:16">
      <c r="A849" t="s">
        <v>3364</v>
      </c>
      <c r="B849" t="s">
        <v>1716</v>
      </c>
      <c r="C849" t="s">
        <v>18</v>
      </c>
      <c r="D849" t="s">
        <v>183</v>
      </c>
      <c r="E849" t="s">
        <v>91</v>
      </c>
      <c r="F849">
        <v>12404</v>
      </c>
      <c r="G849" t="s">
        <v>30</v>
      </c>
      <c r="H849" t="s">
        <v>139</v>
      </c>
      <c r="I849" t="s">
        <v>3366</v>
      </c>
      <c r="J849" s="1">
        <v>44735</v>
      </c>
      <c r="K849" s="1">
        <v>44724</v>
      </c>
      <c r="L849">
        <v>60</v>
      </c>
      <c r="M849">
        <v>0</v>
      </c>
      <c r="N849">
        <v>1</v>
      </c>
      <c r="O849">
        <v>7.3</v>
      </c>
      <c r="P849" t="s">
        <v>25</v>
      </c>
    </row>
    <row r="850" spans="1:16">
      <c r="A850" t="s">
        <v>3367</v>
      </c>
      <c r="B850" t="s">
        <v>3368</v>
      </c>
      <c r="C850" t="s">
        <v>1113</v>
      </c>
      <c r="D850" t="s">
        <v>53</v>
      </c>
      <c r="E850" t="s">
        <v>115</v>
      </c>
      <c r="F850">
        <v>27181</v>
      </c>
      <c r="G850" t="s">
        <v>30</v>
      </c>
      <c r="H850" t="s">
        <v>879</v>
      </c>
      <c r="I850" t="s">
        <v>3370</v>
      </c>
      <c r="J850" s="1">
        <v>45423</v>
      </c>
      <c r="K850" s="1">
        <v>45431</v>
      </c>
      <c r="L850">
        <v>170</v>
      </c>
      <c r="M850">
        <v>0</v>
      </c>
      <c r="N850">
        <v>1</v>
      </c>
      <c r="O850">
        <v>4</v>
      </c>
      <c r="P850" t="s">
        <v>25</v>
      </c>
    </row>
    <row r="851" spans="1:16">
      <c r="A851" t="s">
        <v>3371</v>
      </c>
      <c r="B851" t="s">
        <v>3372</v>
      </c>
      <c r="C851" t="s">
        <v>825</v>
      </c>
      <c r="D851" t="s">
        <v>19</v>
      </c>
      <c r="E851" t="s">
        <v>45</v>
      </c>
      <c r="F851">
        <v>5000</v>
      </c>
      <c r="G851" t="s">
        <v>172</v>
      </c>
      <c r="H851" t="s">
        <v>274</v>
      </c>
      <c r="I851" t="s">
        <v>2872</v>
      </c>
      <c r="J851" s="1"/>
      <c r="K851" s="1"/>
      <c r="M851">
        <v>0</v>
      </c>
      <c r="N851">
        <v>1</v>
      </c>
      <c r="O851">
        <v>31.6</v>
      </c>
      <c r="P851" t="s">
        <v>42</v>
      </c>
    </row>
    <row r="852" spans="1:16">
      <c r="A852" t="s">
        <v>3373</v>
      </c>
      <c r="B852" t="s">
        <v>3374</v>
      </c>
      <c r="C852" t="s">
        <v>3375</v>
      </c>
      <c r="D852" t="s">
        <v>53</v>
      </c>
      <c r="E852" t="s">
        <v>20</v>
      </c>
      <c r="F852">
        <v>42844</v>
      </c>
      <c r="G852" t="s">
        <v>161</v>
      </c>
      <c r="H852" t="s">
        <v>139</v>
      </c>
      <c r="I852" t="s">
        <v>3377</v>
      </c>
      <c r="J852" s="1">
        <v>45492</v>
      </c>
      <c r="K852" s="1"/>
      <c r="M852">
        <v>0</v>
      </c>
      <c r="N852">
        <v>1</v>
      </c>
      <c r="O852">
        <v>28</v>
      </c>
      <c r="P852" t="s">
        <v>42</v>
      </c>
    </row>
    <row r="853" spans="1:16">
      <c r="A853" t="s">
        <v>3378</v>
      </c>
      <c r="B853" t="s">
        <v>3379</v>
      </c>
      <c r="C853" t="s">
        <v>18</v>
      </c>
      <c r="D853" t="s">
        <v>53</v>
      </c>
      <c r="E853" t="s">
        <v>177</v>
      </c>
      <c r="F853">
        <v>37615</v>
      </c>
      <c r="G853" t="s">
        <v>47</v>
      </c>
      <c r="H853" t="s">
        <v>98</v>
      </c>
      <c r="I853" t="s">
        <v>3381</v>
      </c>
      <c r="J853" s="1">
        <v>44818</v>
      </c>
      <c r="K853" s="1"/>
      <c r="M853">
        <v>0</v>
      </c>
      <c r="N853">
        <v>1</v>
      </c>
      <c r="O853">
        <v>9.9</v>
      </c>
      <c r="P853" t="s">
        <v>42</v>
      </c>
    </row>
    <row r="854" spans="1:16">
      <c r="A854" t="s">
        <v>3382</v>
      </c>
      <c r="B854" t="s">
        <v>3383</v>
      </c>
      <c r="C854" t="s">
        <v>1346</v>
      </c>
      <c r="D854" t="s">
        <v>183</v>
      </c>
      <c r="E854" t="s">
        <v>28</v>
      </c>
      <c r="F854">
        <v>11269</v>
      </c>
      <c r="G854" t="s">
        <v>22</v>
      </c>
      <c r="H854" t="s">
        <v>145</v>
      </c>
      <c r="I854" t="s">
        <v>362</v>
      </c>
      <c r="J854" s="1">
        <v>44684</v>
      </c>
      <c r="K854" s="1"/>
      <c r="M854">
        <v>0</v>
      </c>
      <c r="N854">
        <v>1</v>
      </c>
      <c r="O854">
        <v>15.3</v>
      </c>
      <c r="P854" t="s">
        <v>100</v>
      </c>
    </row>
    <row r="855" spans="1:16">
      <c r="A855" t="s">
        <v>3385</v>
      </c>
      <c r="B855" t="s">
        <v>3386</v>
      </c>
      <c r="C855" t="s">
        <v>3387</v>
      </c>
      <c r="D855" t="s">
        <v>19</v>
      </c>
      <c r="E855" t="s">
        <v>54</v>
      </c>
      <c r="F855">
        <v>7000</v>
      </c>
      <c r="G855" t="s">
        <v>47</v>
      </c>
      <c r="H855" t="s">
        <v>80</v>
      </c>
      <c r="I855" t="s">
        <v>3388</v>
      </c>
      <c r="J855" s="1">
        <v>44927</v>
      </c>
      <c r="K855" s="1"/>
      <c r="M855">
        <v>0</v>
      </c>
      <c r="N855">
        <v>1</v>
      </c>
      <c r="O855">
        <v>14.6</v>
      </c>
      <c r="P855" t="s">
        <v>58</v>
      </c>
    </row>
    <row r="856" spans="1:16">
      <c r="A856" t="s">
        <v>3389</v>
      </c>
      <c r="B856" t="s">
        <v>3390</v>
      </c>
      <c r="C856" t="s">
        <v>1321</v>
      </c>
      <c r="D856" t="s">
        <v>53</v>
      </c>
      <c r="E856" t="s">
        <v>91</v>
      </c>
      <c r="F856">
        <v>36429</v>
      </c>
      <c r="G856" t="s">
        <v>172</v>
      </c>
      <c r="H856" t="s">
        <v>2606</v>
      </c>
      <c r="I856" t="s">
        <v>3392</v>
      </c>
      <c r="J856" s="1">
        <v>45556</v>
      </c>
      <c r="K856" s="1">
        <v>45527</v>
      </c>
      <c r="L856">
        <v>21</v>
      </c>
      <c r="M856">
        <v>1</v>
      </c>
      <c r="N856">
        <v>3</v>
      </c>
      <c r="O856">
        <v>33.200000000000003</v>
      </c>
      <c r="P856" t="s">
        <v>42</v>
      </c>
    </row>
    <row r="857" spans="1:16">
      <c r="A857" t="s">
        <v>3393</v>
      </c>
      <c r="B857" t="s">
        <v>2072</v>
      </c>
      <c r="C857" t="s">
        <v>3005</v>
      </c>
      <c r="D857" t="s">
        <v>19</v>
      </c>
      <c r="E857" t="s">
        <v>54</v>
      </c>
      <c r="F857">
        <v>1259</v>
      </c>
      <c r="G857" t="s">
        <v>79</v>
      </c>
      <c r="H857" t="s">
        <v>268</v>
      </c>
      <c r="I857" t="s">
        <v>1066</v>
      </c>
      <c r="J857" s="1">
        <v>45516</v>
      </c>
      <c r="K857" s="1"/>
      <c r="M857">
        <v>0</v>
      </c>
      <c r="N857">
        <v>1</v>
      </c>
      <c r="P857" t="s">
        <v>25</v>
      </c>
    </row>
    <row r="858" spans="1:16">
      <c r="A858" t="s">
        <v>3395</v>
      </c>
      <c r="B858" t="s">
        <v>2302</v>
      </c>
      <c r="C858" t="s">
        <v>3396</v>
      </c>
      <c r="D858" t="s">
        <v>183</v>
      </c>
      <c r="E858" t="s">
        <v>28</v>
      </c>
      <c r="F858">
        <v>7210</v>
      </c>
      <c r="G858" t="s">
        <v>47</v>
      </c>
      <c r="H858" t="s">
        <v>237</v>
      </c>
      <c r="I858" t="s">
        <v>3398</v>
      </c>
      <c r="J858" s="1"/>
      <c r="K858" s="1"/>
      <c r="M858">
        <v>0</v>
      </c>
      <c r="N858">
        <v>1</v>
      </c>
      <c r="P858" t="s">
        <v>25</v>
      </c>
    </row>
    <row r="859" spans="1:16">
      <c r="A859" t="s">
        <v>3399</v>
      </c>
      <c r="B859" t="s">
        <v>3400</v>
      </c>
      <c r="C859" t="s">
        <v>1371</v>
      </c>
      <c r="D859" t="s">
        <v>66</v>
      </c>
      <c r="E859" t="s">
        <v>28</v>
      </c>
      <c r="F859">
        <v>15294</v>
      </c>
      <c r="G859" t="s">
        <v>161</v>
      </c>
      <c r="H859" t="s">
        <v>232</v>
      </c>
      <c r="I859" t="s">
        <v>471</v>
      </c>
      <c r="J859" s="1">
        <v>45291</v>
      </c>
      <c r="K859" s="1"/>
      <c r="M859">
        <v>0</v>
      </c>
      <c r="N859">
        <v>1</v>
      </c>
      <c r="O859">
        <v>20.8</v>
      </c>
      <c r="P859" t="s">
        <v>25</v>
      </c>
    </row>
    <row r="860" spans="1:16">
      <c r="A860" t="s">
        <v>3402</v>
      </c>
      <c r="B860" t="s">
        <v>3403</v>
      </c>
      <c r="C860" t="s">
        <v>18</v>
      </c>
      <c r="D860" t="s">
        <v>53</v>
      </c>
      <c r="E860" t="s">
        <v>45</v>
      </c>
      <c r="F860">
        <v>32445</v>
      </c>
      <c r="G860" t="s">
        <v>22</v>
      </c>
      <c r="H860" t="s">
        <v>394</v>
      </c>
      <c r="I860" t="s">
        <v>3405</v>
      </c>
      <c r="J860" s="1">
        <v>44984</v>
      </c>
      <c r="K860" s="1"/>
      <c r="M860">
        <v>0</v>
      </c>
      <c r="N860">
        <v>1</v>
      </c>
      <c r="O860">
        <v>15.1</v>
      </c>
      <c r="P860" t="s">
        <v>42</v>
      </c>
    </row>
    <row r="861" spans="1:16">
      <c r="A861" t="s">
        <v>3406</v>
      </c>
      <c r="B861" t="s">
        <v>1006</v>
      </c>
      <c r="C861" t="s">
        <v>3407</v>
      </c>
      <c r="D861" t="s">
        <v>183</v>
      </c>
      <c r="E861" t="s">
        <v>177</v>
      </c>
      <c r="F861">
        <v>4728</v>
      </c>
      <c r="G861" t="s">
        <v>151</v>
      </c>
      <c r="H861" t="s">
        <v>68</v>
      </c>
      <c r="I861" t="s">
        <v>3409</v>
      </c>
      <c r="J861" s="1">
        <v>44738</v>
      </c>
      <c r="K861" s="1"/>
      <c r="M861">
        <v>0</v>
      </c>
      <c r="N861">
        <v>1</v>
      </c>
      <c r="O861">
        <v>28.7</v>
      </c>
      <c r="P861" t="s">
        <v>58</v>
      </c>
    </row>
    <row r="862" spans="1:16">
      <c r="A862" t="s">
        <v>3410</v>
      </c>
      <c r="B862" t="s">
        <v>3411</v>
      </c>
      <c r="C862" t="s">
        <v>18</v>
      </c>
      <c r="D862" t="s">
        <v>37</v>
      </c>
      <c r="E862" t="s">
        <v>20</v>
      </c>
      <c r="F862">
        <v>101723</v>
      </c>
      <c r="G862" t="s">
        <v>39</v>
      </c>
      <c r="H862" t="s">
        <v>145</v>
      </c>
      <c r="I862" t="s">
        <v>3413</v>
      </c>
      <c r="J862" s="1">
        <v>45671</v>
      </c>
      <c r="K862" s="1"/>
      <c r="M862">
        <v>0</v>
      </c>
      <c r="N862">
        <v>1</v>
      </c>
      <c r="P862" t="s">
        <v>42</v>
      </c>
    </row>
    <row r="863" spans="1:16">
      <c r="A863" t="s">
        <v>3414</v>
      </c>
      <c r="B863" t="s">
        <v>3415</v>
      </c>
      <c r="C863" t="s">
        <v>193</v>
      </c>
      <c r="D863" t="s">
        <v>37</v>
      </c>
      <c r="E863" t="s">
        <v>28</v>
      </c>
      <c r="F863">
        <v>157228</v>
      </c>
      <c r="G863" t="s">
        <v>172</v>
      </c>
      <c r="H863" t="s">
        <v>73</v>
      </c>
      <c r="I863" t="s">
        <v>2701</v>
      </c>
      <c r="J863" s="1">
        <v>45008</v>
      </c>
      <c r="K863" s="1"/>
      <c r="M863">
        <v>0</v>
      </c>
      <c r="N863">
        <v>1</v>
      </c>
      <c r="O863">
        <v>11.5</v>
      </c>
      <c r="P863" t="s">
        <v>42</v>
      </c>
    </row>
    <row r="864" spans="1:16">
      <c r="A864" t="s">
        <v>3417</v>
      </c>
      <c r="B864" t="s">
        <v>3418</v>
      </c>
      <c r="C864" t="s">
        <v>2676</v>
      </c>
      <c r="D864" t="s">
        <v>53</v>
      </c>
      <c r="E864" t="s">
        <v>91</v>
      </c>
      <c r="F864">
        <v>12222</v>
      </c>
      <c r="G864" t="s">
        <v>172</v>
      </c>
      <c r="H864" t="s">
        <v>105</v>
      </c>
      <c r="I864" t="s">
        <v>3420</v>
      </c>
      <c r="J864" s="1">
        <v>45125</v>
      </c>
      <c r="K864" s="1">
        <v>45268</v>
      </c>
      <c r="L864">
        <v>194</v>
      </c>
      <c r="M864">
        <v>0</v>
      </c>
      <c r="N864">
        <v>1</v>
      </c>
      <c r="O864">
        <v>1.6</v>
      </c>
      <c r="P864" t="s">
        <v>58</v>
      </c>
    </row>
    <row r="865" spans="1:16">
      <c r="A865" t="s">
        <v>3421</v>
      </c>
      <c r="B865" t="s">
        <v>933</v>
      </c>
      <c r="C865" t="s">
        <v>854</v>
      </c>
      <c r="D865" t="s">
        <v>183</v>
      </c>
      <c r="E865" t="s">
        <v>177</v>
      </c>
      <c r="F865">
        <v>9503</v>
      </c>
      <c r="G865" t="s">
        <v>39</v>
      </c>
      <c r="H865" t="s">
        <v>62</v>
      </c>
      <c r="I865" t="s">
        <v>3423</v>
      </c>
      <c r="J865" s="1">
        <v>45058</v>
      </c>
      <c r="K865" s="1"/>
      <c r="M865">
        <v>0</v>
      </c>
      <c r="N865">
        <v>1</v>
      </c>
      <c r="O865">
        <v>15.1</v>
      </c>
      <c r="P865" t="s">
        <v>100</v>
      </c>
    </row>
    <row r="866" spans="1:16">
      <c r="A866" t="s">
        <v>3424</v>
      </c>
      <c r="B866" t="s">
        <v>3425</v>
      </c>
      <c r="C866" t="s">
        <v>3426</v>
      </c>
      <c r="D866" t="s">
        <v>183</v>
      </c>
      <c r="E866" t="s">
        <v>28</v>
      </c>
      <c r="F866">
        <v>12000</v>
      </c>
      <c r="G866" t="s">
        <v>151</v>
      </c>
      <c r="H866" t="s">
        <v>527</v>
      </c>
      <c r="I866" t="s">
        <v>690</v>
      </c>
      <c r="J866" s="1">
        <v>45603</v>
      </c>
      <c r="K866" s="1"/>
      <c r="M866">
        <v>0</v>
      </c>
      <c r="N866">
        <v>1</v>
      </c>
      <c r="O866">
        <v>34.9</v>
      </c>
      <c r="P866" t="s">
        <v>33</v>
      </c>
    </row>
    <row r="867" spans="1:16">
      <c r="A867" t="s">
        <v>3427</v>
      </c>
      <c r="B867" t="s">
        <v>3428</v>
      </c>
      <c r="C867" t="s">
        <v>1608</v>
      </c>
      <c r="D867" t="s">
        <v>66</v>
      </c>
      <c r="E867" t="s">
        <v>115</v>
      </c>
      <c r="F867">
        <v>17000</v>
      </c>
      <c r="G867" t="s">
        <v>47</v>
      </c>
      <c r="H867" t="s">
        <v>31</v>
      </c>
      <c r="I867" t="s">
        <v>931</v>
      </c>
      <c r="J867" s="1">
        <v>45487</v>
      </c>
      <c r="K867" s="1">
        <v>45420</v>
      </c>
      <c r="L867">
        <v>110</v>
      </c>
      <c r="M867">
        <v>0</v>
      </c>
      <c r="N867">
        <v>1</v>
      </c>
      <c r="O867">
        <v>25.6</v>
      </c>
      <c r="P867" t="s">
        <v>25</v>
      </c>
    </row>
    <row r="868" spans="1:16">
      <c r="A868" t="s">
        <v>3429</v>
      </c>
      <c r="B868" t="s">
        <v>96</v>
      </c>
      <c r="C868" t="s">
        <v>3430</v>
      </c>
      <c r="D868" t="s">
        <v>53</v>
      </c>
      <c r="E868" t="s">
        <v>45</v>
      </c>
      <c r="F868">
        <v>47440</v>
      </c>
      <c r="G868" t="s">
        <v>39</v>
      </c>
      <c r="H868" t="s">
        <v>232</v>
      </c>
      <c r="I868" t="s">
        <v>3432</v>
      </c>
      <c r="J868" s="1">
        <v>45144</v>
      </c>
      <c r="K868" s="1"/>
      <c r="M868">
        <v>0</v>
      </c>
      <c r="N868">
        <v>1</v>
      </c>
      <c r="O868">
        <v>6.6</v>
      </c>
      <c r="P868" t="s">
        <v>100</v>
      </c>
    </row>
    <row r="869" spans="1:16">
      <c r="A869" t="s">
        <v>3433</v>
      </c>
      <c r="B869" t="s">
        <v>3434</v>
      </c>
      <c r="C869" t="s">
        <v>1838</v>
      </c>
      <c r="D869" t="s">
        <v>19</v>
      </c>
      <c r="E869" t="s">
        <v>177</v>
      </c>
      <c r="F869">
        <v>1751</v>
      </c>
      <c r="G869" t="s">
        <v>47</v>
      </c>
      <c r="H869" t="s">
        <v>232</v>
      </c>
      <c r="I869" t="s">
        <v>3436</v>
      </c>
      <c r="J869" s="1">
        <v>45198</v>
      </c>
      <c r="K869" s="1"/>
      <c r="M869">
        <v>0</v>
      </c>
      <c r="N869">
        <v>1</v>
      </c>
      <c r="O869">
        <v>30.9</v>
      </c>
      <c r="P869" t="s">
        <v>25</v>
      </c>
    </row>
    <row r="870" spans="1:16">
      <c r="A870" t="s">
        <v>3437</v>
      </c>
      <c r="B870" t="s">
        <v>3438</v>
      </c>
      <c r="C870" t="s">
        <v>18</v>
      </c>
      <c r="D870" t="s">
        <v>37</v>
      </c>
      <c r="E870" t="s">
        <v>45</v>
      </c>
      <c r="F870">
        <v>52107</v>
      </c>
      <c r="G870" t="s">
        <v>56</v>
      </c>
      <c r="H870" t="s">
        <v>68</v>
      </c>
      <c r="I870" t="s">
        <v>3440</v>
      </c>
      <c r="J870" s="1">
        <v>45531</v>
      </c>
      <c r="K870" s="1"/>
      <c r="M870">
        <v>0</v>
      </c>
      <c r="N870">
        <v>1</v>
      </c>
      <c r="P870" t="s">
        <v>42</v>
      </c>
    </row>
    <row r="871" spans="1:16">
      <c r="A871" t="s">
        <v>3441</v>
      </c>
      <c r="B871" t="s">
        <v>3442</v>
      </c>
      <c r="C871" t="s">
        <v>18</v>
      </c>
      <c r="D871" t="s">
        <v>53</v>
      </c>
      <c r="E871" t="s">
        <v>177</v>
      </c>
      <c r="F871">
        <v>33777</v>
      </c>
      <c r="G871" t="s">
        <v>161</v>
      </c>
      <c r="H871" t="s">
        <v>68</v>
      </c>
      <c r="I871" t="s">
        <v>337</v>
      </c>
      <c r="J871" s="1">
        <v>45660</v>
      </c>
      <c r="K871" s="1"/>
      <c r="M871">
        <v>0</v>
      </c>
      <c r="N871">
        <v>1</v>
      </c>
      <c r="O871">
        <v>9</v>
      </c>
      <c r="P871" t="s">
        <v>25</v>
      </c>
    </row>
    <row r="872" spans="1:16">
      <c r="A872" t="s">
        <v>3444</v>
      </c>
      <c r="B872" t="s">
        <v>3445</v>
      </c>
      <c r="C872" t="s">
        <v>3430</v>
      </c>
      <c r="D872" t="s">
        <v>37</v>
      </c>
      <c r="E872" t="s">
        <v>54</v>
      </c>
      <c r="F872">
        <v>116256</v>
      </c>
      <c r="G872" t="s">
        <v>172</v>
      </c>
      <c r="H872" t="s">
        <v>268</v>
      </c>
      <c r="I872" t="s">
        <v>3447</v>
      </c>
      <c r="J872" s="1">
        <v>45437</v>
      </c>
      <c r="K872" s="1"/>
      <c r="M872">
        <v>0</v>
      </c>
      <c r="N872">
        <v>1</v>
      </c>
      <c r="O872">
        <v>28</v>
      </c>
      <c r="P872" t="s">
        <v>33</v>
      </c>
    </row>
    <row r="873" spans="1:16">
      <c r="A873" t="s">
        <v>3448</v>
      </c>
      <c r="B873" t="s">
        <v>3449</v>
      </c>
      <c r="C873" t="s">
        <v>2993</v>
      </c>
      <c r="D873" t="s">
        <v>53</v>
      </c>
      <c r="E873" t="s">
        <v>115</v>
      </c>
      <c r="F873">
        <v>34000</v>
      </c>
      <c r="G873" t="s">
        <v>161</v>
      </c>
      <c r="H873" t="s">
        <v>98</v>
      </c>
      <c r="I873" t="s">
        <v>428</v>
      </c>
      <c r="J873" s="1">
        <v>45143</v>
      </c>
      <c r="K873" s="1">
        <v>45195</v>
      </c>
      <c r="L873">
        <v>178</v>
      </c>
      <c r="M873">
        <v>0</v>
      </c>
      <c r="N873">
        <v>1</v>
      </c>
      <c r="O873">
        <v>29.9</v>
      </c>
      <c r="P873" t="s">
        <v>25</v>
      </c>
    </row>
    <row r="874" spans="1:16">
      <c r="A874" t="s">
        <v>3450</v>
      </c>
      <c r="B874" t="s">
        <v>683</v>
      </c>
      <c r="C874" t="s">
        <v>18</v>
      </c>
      <c r="D874" t="s">
        <v>183</v>
      </c>
      <c r="E874" t="s">
        <v>28</v>
      </c>
      <c r="F874">
        <v>10000</v>
      </c>
      <c r="G874" t="s">
        <v>56</v>
      </c>
      <c r="H874" t="s">
        <v>384</v>
      </c>
      <c r="I874" t="s">
        <v>3030</v>
      </c>
      <c r="J874" s="1">
        <v>44857</v>
      </c>
      <c r="K874" s="1"/>
      <c r="M874">
        <v>0</v>
      </c>
      <c r="N874">
        <v>1</v>
      </c>
      <c r="O874">
        <v>32.200000000000003</v>
      </c>
      <c r="P874" t="s">
        <v>42</v>
      </c>
    </row>
    <row r="875" spans="1:16">
      <c r="A875" t="s">
        <v>3451</v>
      </c>
      <c r="B875" t="s">
        <v>3452</v>
      </c>
      <c r="C875" t="s">
        <v>1755</v>
      </c>
      <c r="D875" t="s">
        <v>66</v>
      </c>
      <c r="E875" t="s">
        <v>91</v>
      </c>
      <c r="F875">
        <v>5319</v>
      </c>
      <c r="G875" t="s">
        <v>161</v>
      </c>
      <c r="H875" t="s">
        <v>232</v>
      </c>
      <c r="I875" t="s">
        <v>573</v>
      </c>
      <c r="J875" s="1">
        <v>45054</v>
      </c>
      <c r="K875" s="1">
        <v>44999</v>
      </c>
      <c r="L875">
        <v>67</v>
      </c>
      <c r="M875">
        <v>0</v>
      </c>
      <c r="N875">
        <v>1</v>
      </c>
      <c r="O875">
        <v>1.2</v>
      </c>
      <c r="P875" t="s">
        <v>25</v>
      </c>
    </row>
    <row r="876" spans="1:16">
      <c r="A876" t="s">
        <v>3454</v>
      </c>
      <c r="B876" t="s">
        <v>1016</v>
      </c>
      <c r="C876" t="s">
        <v>1740</v>
      </c>
      <c r="D876" t="s">
        <v>19</v>
      </c>
      <c r="E876" t="s">
        <v>91</v>
      </c>
      <c r="F876">
        <v>3308</v>
      </c>
      <c r="G876" t="s">
        <v>79</v>
      </c>
      <c r="H876" t="s">
        <v>73</v>
      </c>
      <c r="I876" t="s">
        <v>831</v>
      </c>
      <c r="J876" s="1">
        <v>45315</v>
      </c>
      <c r="K876" s="1">
        <v>45283</v>
      </c>
      <c r="L876">
        <v>127</v>
      </c>
      <c r="M876">
        <v>0</v>
      </c>
      <c r="N876">
        <v>1</v>
      </c>
      <c r="O876">
        <v>8.9</v>
      </c>
      <c r="P876" t="s">
        <v>58</v>
      </c>
    </row>
    <row r="877" spans="1:16">
      <c r="A877" t="s">
        <v>3456</v>
      </c>
      <c r="B877" t="s">
        <v>468</v>
      </c>
      <c r="C877" t="s">
        <v>3457</v>
      </c>
      <c r="D877" t="s">
        <v>53</v>
      </c>
      <c r="E877" t="s">
        <v>177</v>
      </c>
      <c r="F877">
        <v>11000</v>
      </c>
      <c r="G877" t="s">
        <v>47</v>
      </c>
      <c r="H877" t="s">
        <v>237</v>
      </c>
      <c r="I877" t="s">
        <v>3458</v>
      </c>
      <c r="J877" s="1">
        <v>45732</v>
      </c>
      <c r="K877" s="1"/>
      <c r="M877">
        <v>0</v>
      </c>
      <c r="N877">
        <v>1</v>
      </c>
      <c r="O877">
        <v>11.2</v>
      </c>
      <c r="P877" t="s">
        <v>33</v>
      </c>
    </row>
    <row r="878" spans="1:16">
      <c r="A878" t="s">
        <v>3459</v>
      </c>
      <c r="B878" t="s">
        <v>1963</v>
      </c>
      <c r="C878" t="s">
        <v>557</v>
      </c>
      <c r="D878" t="s">
        <v>53</v>
      </c>
      <c r="E878" t="s">
        <v>45</v>
      </c>
      <c r="F878">
        <v>35159</v>
      </c>
      <c r="G878" t="s">
        <v>151</v>
      </c>
      <c r="H878" t="s">
        <v>384</v>
      </c>
      <c r="I878" t="s">
        <v>1151</v>
      </c>
      <c r="J878" s="1">
        <v>44734</v>
      </c>
      <c r="K878" s="1"/>
      <c r="M878">
        <v>0</v>
      </c>
      <c r="N878">
        <v>1</v>
      </c>
      <c r="O878">
        <v>25.6</v>
      </c>
      <c r="P878" t="s">
        <v>25</v>
      </c>
    </row>
    <row r="879" spans="1:16">
      <c r="A879" t="s">
        <v>3461</v>
      </c>
      <c r="B879" t="s">
        <v>1181</v>
      </c>
      <c r="C879" t="s">
        <v>291</v>
      </c>
      <c r="D879" t="s">
        <v>66</v>
      </c>
      <c r="E879" t="s">
        <v>28</v>
      </c>
      <c r="F879">
        <v>8523</v>
      </c>
      <c r="G879" t="s">
        <v>47</v>
      </c>
      <c r="H879" t="s">
        <v>31</v>
      </c>
      <c r="I879" t="s">
        <v>3463</v>
      </c>
      <c r="J879" s="1">
        <v>44740</v>
      </c>
      <c r="K879" s="1"/>
      <c r="M879">
        <v>0</v>
      </c>
      <c r="N879">
        <v>1</v>
      </c>
      <c r="O879">
        <v>7.7</v>
      </c>
      <c r="P879" t="s">
        <v>42</v>
      </c>
    </row>
    <row r="880" spans="1:16">
      <c r="A880" t="s">
        <v>3464</v>
      </c>
      <c r="B880" t="s">
        <v>3465</v>
      </c>
      <c r="C880" t="s">
        <v>2680</v>
      </c>
      <c r="D880" t="s">
        <v>37</v>
      </c>
      <c r="E880" t="s">
        <v>115</v>
      </c>
      <c r="F880">
        <v>126211</v>
      </c>
      <c r="G880" t="s">
        <v>22</v>
      </c>
      <c r="H880" t="s">
        <v>232</v>
      </c>
      <c r="I880" t="s">
        <v>3158</v>
      </c>
      <c r="J880" s="1">
        <v>44904</v>
      </c>
      <c r="K880" s="1">
        <v>44846</v>
      </c>
      <c r="L880">
        <v>37</v>
      </c>
      <c r="M880">
        <v>0</v>
      </c>
      <c r="N880">
        <v>1</v>
      </c>
      <c r="O880">
        <v>28.6</v>
      </c>
      <c r="P880" t="s">
        <v>42</v>
      </c>
    </row>
    <row r="881" spans="1:16">
      <c r="A881" t="s">
        <v>3467</v>
      </c>
      <c r="B881" t="s">
        <v>1438</v>
      </c>
      <c r="C881" t="s">
        <v>143</v>
      </c>
      <c r="D881" t="s">
        <v>183</v>
      </c>
      <c r="E881" t="s">
        <v>54</v>
      </c>
      <c r="F881">
        <v>10864</v>
      </c>
      <c r="G881" t="s">
        <v>161</v>
      </c>
      <c r="H881" t="s">
        <v>860</v>
      </c>
      <c r="I881" t="s">
        <v>3469</v>
      </c>
      <c r="J881" s="1">
        <v>45125</v>
      </c>
      <c r="K881" s="1"/>
      <c r="M881">
        <v>0</v>
      </c>
      <c r="N881">
        <v>1</v>
      </c>
      <c r="O881">
        <v>19.899999999999999</v>
      </c>
      <c r="P881" t="s">
        <v>33</v>
      </c>
    </row>
    <row r="882" spans="1:16">
      <c r="A882" t="s">
        <v>3470</v>
      </c>
      <c r="B882" t="s">
        <v>3471</v>
      </c>
      <c r="C882" t="s">
        <v>18</v>
      </c>
      <c r="D882" t="s">
        <v>53</v>
      </c>
      <c r="E882" t="s">
        <v>177</v>
      </c>
      <c r="F882">
        <v>41824</v>
      </c>
      <c r="G882" t="s">
        <v>30</v>
      </c>
      <c r="H882" t="s">
        <v>232</v>
      </c>
      <c r="I882" t="s">
        <v>3473</v>
      </c>
      <c r="J882" s="1">
        <v>45495</v>
      </c>
      <c r="K882" s="1"/>
      <c r="M882">
        <v>0</v>
      </c>
      <c r="N882">
        <v>1</v>
      </c>
      <c r="O882">
        <v>17</v>
      </c>
      <c r="P882" t="s">
        <v>33</v>
      </c>
    </row>
    <row r="883" spans="1:16">
      <c r="A883" t="s">
        <v>3474</v>
      </c>
      <c r="B883" t="s">
        <v>3110</v>
      </c>
      <c r="C883" t="s">
        <v>1346</v>
      </c>
      <c r="D883" t="s">
        <v>53</v>
      </c>
      <c r="E883" t="s">
        <v>45</v>
      </c>
      <c r="F883">
        <v>32269</v>
      </c>
      <c r="G883" t="s">
        <v>47</v>
      </c>
      <c r="H883" t="s">
        <v>98</v>
      </c>
      <c r="I883" t="s">
        <v>3476</v>
      </c>
      <c r="J883" s="1">
        <v>44947</v>
      </c>
      <c r="K883" s="1"/>
      <c r="M883">
        <v>0</v>
      </c>
      <c r="N883">
        <v>1</v>
      </c>
      <c r="O883">
        <v>7</v>
      </c>
      <c r="P883" t="s">
        <v>33</v>
      </c>
    </row>
    <row r="884" spans="1:16">
      <c r="A884" t="s">
        <v>3477</v>
      </c>
      <c r="B884" t="s">
        <v>391</v>
      </c>
      <c r="C884" t="s">
        <v>2710</v>
      </c>
      <c r="D884" t="s">
        <v>66</v>
      </c>
      <c r="E884" t="s">
        <v>20</v>
      </c>
      <c r="F884">
        <v>15182</v>
      </c>
      <c r="G884" t="s">
        <v>151</v>
      </c>
      <c r="H884" t="s">
        <v>258</v>
      </c>
      <c r="I884" t="s">
        <v>2579</v>
      </c>
      <c r="J884" s="1">
        <v>45344</v>
      </c>
      <c r="K884" s="1"/>
      <c r="M884">
        <v>0</v>
      </c>
      <c r="N884">
        <v>1</v>
      </c>
      <c r="O884">
        <v>16.100000000000001</v>
      </c>
      <c r="P884" t="s">
        <v>25</v>
      </c>
    </row>
    <row r="885" spans="1:16">
      <c r="A885" t="s">
        <v>3479</v>
      </c>
      <c r="B885" t="s">
        <v>1159</v>
      </c>
      <c r="C885" t="s">
        <v>1755</v>
      </c>
      <c r="D885" t="s">
        <v>66</v>
      </c>
      <c r="E885" t="s">
        <v>28</v>
      </c>
      <c r="F885">
        <v>17616</v>
      </c>
      <c r="G885" t="s">
        <v>56</v>
      </c>
      <c r="H885" t="s">
        <v>117</v>
      </c>
      <c r="I885" t="s">
        <v>1146</v>
      </c>
      <c r="J885" s="1">
        <v>45626</v>
      </c>
      <c r="K885" s="1"/>
      <c r="M885">
        <v>0</v>
      </c>
      <c r="N885">
        <v>1</v>
      </c>
      <c r="O885">
        <v>10.9</v>
      </c>
      <c r="P885" t="s">
        <v>25</v>
      </c>
    </row>
    <row r="886" spans="1:16">
      <c r="A886" t="s">
        <v>3481</v>
      </c>
      <c r="B886" t="s">
        <v>3482</v>
      </c>
      <c r="C886" t="s">
        <v>2782</v>
      </c>
      <c r="D886" t="s">
        <v>183</v>
      </c>
      <c r="E886" t="s">
        <v>115</v>
      </c>
      <c r="F886">
        <v>8466</v>
      </c>
      <c r="G886" t="s">
        <v>151</v>
      </c>
      <c r="H886" t="s">
        <v>117</v>
      </c>
      <c r="I886" t="s">
        <v>69</v>
      </c>
      <c r="J886" s="1">
        <v>45504</v>
      </c>
      <c r="K886" s="1">
        <v>45422</v>
      </c>
      <c r="L886">
        <v>24</v>
      </c>
      <c r="M886">
        <v>0</v>
      </c>
      <c r="N886">
        <v>1</v>
      </c>
      <c r="O886">
        <v>18.5</v>
      </c>
      <c r="P886" t="s">
        <v>42</v>
      </c>
    </row>
    <row r="887" spans="1:16">
      <c r="A887" t="s">
        <v>3484</v>
      </c>
      <c r="B887" t="s">
        <v>3485</v>
      </c>
      <c r="C887" t="s">
        <v>3486</v>
      </c>
      <c r="D887" t="s">
        <v>53</v>
      </c>
      <c r="E887" t="s">
        <v>54</v>
      </c>
      <c r="F887">
        <v>28000</v>
      </c>
      <c r="G887" t="s">
        <v>30</v>
      </c>
      <c r="H887" t="s">
        <v>73</v>
      </c>
      <c r="I887" t="s">
        <v>3487</v>
      </c>
      <c r="J887" s="1">
        <v>44979</v>
      </c>
      <c r="K887" s="1"/>
      <c r="M887">
        <v>0</v>
      </c>
      <c r="N887">
        <v>1</v>
      </c>
      <c r="O887">
        <v>30.9</v>
      </c>
      <c r="P887" t="s">
        <v>33</v>
      </c>
    </row>
    <row r="888" spans="1:16">
      <c r="A888" t="s">
        <v>3488</v>
      </c>
      <c r="B888" t="s">
        <v>518</v>
      </c>
      <c r="C888" t="s">
        <v>2818</v>
      </c>
      <c r="D888" t="s">
        <v>37</v>
      </c>
      <c r="E888" t="s">
        <v>28</v>
      </c>
      <c r="F888">
        <v>117920</v>
      </c>
      <c r="G888" t="s">
        <v>56</v>
      </c>
      <c r="H888" t="s">
        <v>117</v>
      </c>
      <c r="I888" t="s">
        <v>3490</v>
      </c>
      <c r="J888" s="1">
        <v>45548</v>
      </c>
      <c r="K888" s="1"/>
      <c r="M888">
        <v>0</v>
      </c>
      <c r="N888">
        <v>1</v>
      </c>
      <c r="O888">
        <v>33.5</v>
      </c>
      <c r="P888" t="s">
        <v>100</v>
      </c>
    </row>
    <row r="889" spans="1:16">
      <c r="A889" t="s">
        <v>3491</v>
      </c>
      <c r="B889" t="s">
        <v>3492</v>
      </c>
      <c r="C889" t="s">
        <v>924</v>
      </c>
      <c r="D889" t="s">
        <v>66</v>
      </c>
      <c r="E889" t="s">
        <v>54</v>
      </c>
      <c r="F889">
        <v>23096</v>
      </c>
      <c r="G889" t="s">
        <v>172</v>
      </c>
      <c r="H889" t="s">
        <v>361</v>
      </c>
      <c r="I889" t="s">
        <v>3494</v>
      </c>
      <c r="J889" s="1">
        <v>45802</v>
      </c>
      <c r="K889" s="1"/>
      <c r="M889">
        <v>0</v>
      </c>
      <c r="N889">
        <v>1</v>
      </c>
      <c r="O889">
        <v>9.5</v>
      </c>
      <c r="P889" t="s">
        <v>33</v>
      </c>
    </row>
    <row r="890" spans="1:16">
      <c r="A890" t="s">
        <v>3495</v>
      </c>
      <c r="B890" t="s">
        <v>3022</v>
      </c>
      <c r="C890" t="s">
        <v>2248</v>
      </c>
      <c r="D890" t="s">
        <v>66</v>
      </c>
      <c r="E890" t="s">
        <v>54</v>
      </c>
      <c r="F890">
        <v>17211</v>
      </c>
      <c r="G890" t="s">
        <v>172</v>
      </c>
      <c r="H890" t="s">
        <v>139</v>
      </c>
      <c r="I890" t="s">
        <v>3497</v>
      </c>
      <c r="J890" s="1">
        <v>45190</v>
      </c>
      <c r="K890" s="1"/>
      <c r="M890">
        <v>0</v>
      </c>
      <c r="N890">
        <v>1</v>
      </c>
      <c r="O890">
        <v>8</v>
      </c>
      <c r="P890" t="s">
        <v>100</v>
      </c>
    </row>
    <row r="891" spans="1:16">
      <c r="A891" t="s">
        <v>3498</v>
      </c>
      <c r="B891" t="s">
        <v>1674</v>
      </c>
      <c r="C891" t="s">
        <v>1033</v>
      </c>
      <c r="D891" t="s">
        <v>66</v>
      </c>
      <c r="E891" t="s">
        <v>91</v>
      </c>
      <c r="F891">
        <v>16766</v>
      </c>
      <c r="G891" t="s">
        <v>79</v>
      </c>
      <c r="H891" t="s">
        <v>731</v>
      </c>
      <c r="I891" t="s">
        <v>3500</v>
      </c>
      <c r="J891" s="1">
        <v>44905</v>
      </c>
      <c r="K891" s="1">
        <v>44984</v>
      </c>
      <c r="L891">
        <v>146</v>
      </c>
      <c r="M891">
        <v>0</v>
      </c>
      <c r="N891">
        <v>1</v>
      </c>
      <c r="O891">
        <v>27.5</v>
      </c>
      <c r="P891" t="s">
        <v>58</v>
      </c>
    </row>
    <row r="892" spans="1:16">
      <c r="A892" t="s">
        <v>3501</v>
      </c>
      <c r="B892" t="s">
        <v>3502</v>
      </c>
      <c r="C892" t="s">
        <v>18</v>
      </c>
      <c r="D892" t="s">
        <v>53</v>
      </c>
      <c r="E892" t="s">
        <v>177</v>
      </c>
      <c r="F892">
        <v>11000</v>
      </c>
      <c r="G892" t="s">
        <v>151</v>
      </c>
      <c r="H892" t="s">
        <v>258</v>
      </c>
      <c r="I892" t="s">
        <v>580</v>
      </c>
      <c r="J892" s="1">
        <v>45007</v>
      </c>
      <c r="K892" s="1"/>
      <c r="M892">
        <v>0</v>
      </c>
      <c r="N892">
        <v>1</v>
      </c>
      <c r="O892">
        <v>12.7</v>
      </c>
      <c r="P892" t="s">
        <v>42</v>
      </c>
    </row>
    <row r="893" spans="1:16">
      <c r="A893" t="s">
        <v>3503</v>
      </c>
      <c r="B893" t="s">
        <v>2329</v>
      </c>
      <c r="C893" t="s">
        <v>18</v>
      </c>
      <c r="D893" t="s">
        <v>53</v>
      </c>
      <c r="E893" t="s">
        <v>20</v>
      </c>
      <c r="F893">
        <v>16650</v>
      </c>
      <c r="G893" t="s">
        <v>79</v>
      </c>
      <c r="H893" t="s">
        <v>274</v>
      </c>
      <c r="I893" t="s">
        <v>3505</v>
      </c>
      <c r="J893" s="1">
        <v>44822</v>
      </c>
      <c r="K893" s="1"/>
      <c r="M893">
        <v>0</v>
      </c>
      <c r="N893">
        <v>1</v>
      </c>
      <c r="P893" t="s">
        <v>25</v>
      </c>
    </row>
    <row r="894" spans="1:16">
      <c r="A894" t="s">
        <v>3506</v>
      </c>
      <c r="B894" t="s">
        <v>3507</v>
      </c>
      <c r="C894" t="s">
        <v>1634</v>
      </c>
      <c r="D894" t="s">
        <v>19</v>
      </c>
      <c r="E894" t="s">
        <v>20</v>
      </c>
      <c r="F894">
        <v>1266</v>
      </c>
      <c r="G894" t="s">
        <v>47</v>
      </c>
      <c r="H894" t="s">
        <v>133</v>
      </c>
      <c r="I894" t="s">
        <v>321</v>
      </c>
      <c r="J894" s="1">
        <v>44631</v>
      </c>
      <c r="K894" s="1"/>
      <c r="M894">
        <v>0</v>
      </c>
      <c r="N894">
        <v>1</v>
      </c>
      <c r="O894">
        <v>22.4</v>
      </c>
      <c r="P894" t="s">
        <v>42</v>
      </c>
    </row>
    <row r="895" spans="1:16">
      <c r="A895" t="s">
        <v>3509</v>
      </c>
      <c r="B895" t="s">
        <v>1021</v>
      </c>
      <c r="C895" t="s">
        <v>1128</v>
      </c>
      <c r="D895" t="s">
        <v>53</v>
      </c>
      <c r="E895" t="s">
        <v>115</v>
      </c>
      <c r="F895">
        <v>44531</v>
      </c>
      <c r="G895" t="s">
        <v>79</v>
      </c>
      <c r="H895" t="s">
        <v>80</v>
      </c>
      <c r="I895" t="s">
        <v>3511</v>
      </c>
      <c r="J895" s="1">
        <v>45717</v>
      </c>
      <c r="K895" s="1">
        <v>45707</v>
      </c>
      <c r="L895">
        <v>100</v>
      </c>
      <c r="M895">
        <v>0</v>
      </c>
      <c r="N895">
        <v>1</v>
      </c>
      <c r="O895">
        <v>10</v>
      </c>
      <c r="P895" t="s">
        <v>58</v>
      </c>
    </row>
    <row r="896" spans="1:16">
      <c r="A896" t="s">
        <v>3512</v>
      </c>
      <c r="B896" t="s">
        <v>1511</v>
      </c>
      <c r="C896" t="s">
        <v>3513</v>
      </c>
      <c r="D896" t="s">
        <v>19</v>
      </c>
      <c r="E896" t="s">
        <v>115</v>
      </c>
      <c r="F896">
        <v>2381</v>
      </c>
      <c r="G896" t="s">
        <v>172</v>
      </c>
      <c r="H896" t="s">
        <v>778</v>
      </c>
      <c r="I896" t="s">
        <v>3124</v>
      </c>
      <c r="J896" s="1">
        <v>45573</v>
      </c>
      <c r="K896" s="1">
        <v>45583</v>
      </c>
      <c r="L896">
        <v>33</v>
      </c>
      <c r="M896">
        <v>0</v>
      </c>
      <c r="N896">
        <v>1</v>
      </c>
      <c r="O896">
        <v>1.6</v>
      </c>
      <c r="P896" t="s">
        <v>58</v>
      </c>
    </row>
    <row r="897" spans="1:16">
      <c r="A897" t="s">
        <v>3515</v>
      </c>
      <c r="B897" t="s">
        <v>3516</v>
      </c>
      <c r="C897" t="s">
        <v>426</v>
      </c>
      <c r="D897" t="s">
        <v>53</v>
      </c>
      <c r="E897" t="s">
        <v>54</v>
      </c>
      <c r="F897">
        <v>10560</v>
      </c>
      <c r="G897" t="s">
        <v>22</v>
      </c>
      <c r="H897" t="s">
        <v>31</v>
      </c>
      <c r="I897" t="s">
        <v>3518</v>
      </c>
      <c r="J897" s="1">
        <v>44656</v>
      </c>
      <c r="K897" s="1"/>
      <c r="M897">
        <v>0</v>
      </c>
      <c r="N897">
        <v>1</v>
      </c>
      <c r="O897">
        <v>24.4</v>
      </c>
      <c r="P897" t="s">
        <v>25</v>
      </c>
    </row>
    <row r="898" spans="1:16">
      <c r="A898" t="s">
        <v>3519</v>
      </c>
      <c r="B898" t="s">
        <v>3520</v>
      </c>
      <c r="C898" t="s">
        <v>18</v>
      </c>
      <c r="D898" t="s">
        <v>183</v>
      </c>
      <c r="E898" t="s">
        <v>177</v>
      </c>
      <c r="F898">
        <v>3585</v>
      </c>
      <c r="G898" t="s">
        <v>30</v>
      </c>
      <c r="H898" t="s">
        <v>93</v>
      </c>
      <c r="I898" t="s">
        <v>3522</v>
      </c>
      <c r="J898" s="1">
        <v>44893</v>
      </c>
      <c r="K898" s="1"/>
      <c r="M898">
        <v>0</v>
      </c>
      <c r="N898">
        <v>1</v>
      </c>
      <c r="O898">
        <v>5.8</v>
      </c>
      <c r="P898" t="s">
        <v>42</v>
      </c>
    </row>
    <row r="899" spans="1:16">
      <c r="A899" t="s">
        <v>3523</v>
      </c>
      <c r="B899" t="s">
        <v>3094</v>
      </c>
      <c r="C899" t="s">
        <v>1203</v>
      </c>
      <c r="D899" t="s">
        <v>19</v>
      </c>
      <c r="E899" t="s">
        <v>91</v>
      </c>
      <c r="F899">
        <v>7875</v>
      </c>
      <c r="G899" t="s">
        <v>22</v>
      </c>
      <c r="H899" t="s">
        <v>237</v>
      </c>
      <c r="I899" t="s">
        <v>1333</v>
      </c>
      <c r="J899" s="1">
        <v>45641</v>
      </c>
      <c r="K899" s="1">
        <v>45694</v>
      </c>
      <c r="L899">
        <v>173</v>
      </c>
      <c r="M899">
        <v>1</v>
      </c>
      <c r="N899">
        <v>3</v>
      </c>
      <c r="O899">
        <v>3.4</v>
      </c>
      <c r="P899" t="s">
        <v>33</v>
      </c>
    </row>
    <row r="900" spans="1:16">
      <c r="A900" t="s">
        <v>3525</v>
      </c>
      <c r="B900" t="s">
        <v>3526</v>
      </c>
      <c r="C900" t="s">
        <v>2078</v>
      </c>
      <c r="D900" t="s">
        <v>19</v>
      </c>
      <c r="E900" t="s">
        <v>177</v>
      </c>
      <c r="F900">
        <v>2953</v>
      </c>
      <c r="G900" t="s">
        <v>151</v>
      </c>
      <c r="H900" t="s">
        <v>62</v>
      </c>
      <c r="I900" t="s">
        <v>1460</v>
      </c>
      <c r="J900" s="1">
        <v>45341</v>
      </c>
      <c r="K900" s="1"/>
      <c r="M900">
        <v>0</v>
      </c>
      <c r="N900">
        <v>1</v>
      </c>
      <c r="O900">
        <v>0.4</v>
      </c>
      <c r="P900" t="s">
        <v>25</v>
      </c>
    </row>
    <row r="901" spans="1:16">
      <c r="A901" t="s">
        <v>3528</v>
      </c>
      <c r="B901" t="s">
        <v>3529</v>
      </c>
      <c r="C901" t="s">
        <v>2370</v>
      </c>
      <c r="D901" t="s">
        <v>37</v>
      </c>
      <c r="E901" t="s">
        <v>45</v>
      </c>
      <c r="F901">
        <v>132302</v>
      </c>
      <c r="G901" t="s">
        <v>161</v>
      </c>
      <c r="H901" t="s">
        <v>1377</v>
      </c>
      <c r="I901" t="s">
        <v>3531</v>
      </c>
      <c r="J901" s="1">
        <v>45182</v>
      </c>
      <c r="K901" s="1"/>
      <c r="M901">
        <v>0</v>
      </c>
      <c r="N901">
        <v>1</v>
      </c>
      <c r="P901" t="s">
        <v>42</v>
      </c>
    </row>
    <row r="902" spans="1:16">
      <c r="A902" t="s">
        <v>3532</v>
      </c>
      <c r="B902" t="s">
        <v>3533</v>
      </c>
      <c r="C902" t="s">
        <v>2370</v>
      </c>
      <c r="D902" t="s">
        <v>19</v>
      </c>
      <c r="E902" t="s">
        <v>91</v>
      </c>
      <c r="F902">
        <v>3490</v>
      </c>
      <c r="G902" t="s">
        <v>172</v>
      </c>
      <c r="H902" t="s">
        <v>93</v>
      </c>
      <c r="I902" t="s">
        <v>3535</v>
      </c>
      <c r="J902" s="1">
        <v>45391</v>
      </c>
      <c r="K902" s="1">
        <v>45516</v>
      </c>
      <c r="L902">
        <v>150</v>
      </c>
      <c r="M902">
        <v>1</v>
      </c>
      <c r="N902">
        <v>3</v>
      </c>
      <c r="P902" t="s">
        <v>42</v>
      </c>
    </row>
    <row r="903" spans="1:16">
      <c r="A903" t="s">
        <v>3536</v>
      </c>
      <c r="B903" t="s">
        <v>1907</v>
      </c>
      <c r="C903" t="s">
        <v>820</v>
      </c>
      <c r="D903" t="s">
        <v>66</v>
      </c>
      <c r="E903" t="s">
        <v>115</v>
      </c>
      <c r="F903">
        <v>6261</v>
      </c>
      <c r="G903" t="s">
        <v>56</v>
      </c>
      <c r="H903" t="s">
        <v>127</v>
      </c>
      <c r="I903" t="s">
        <v>718</v>
      </c>
      <c r="J903" s="1">
        <v>45083</v>
      </c>
      <c r="K903" s="1">
        <v>45081</v>
      </c>
      <c r="L903">
        <v>36</v>
      </c>
      <c r="M903">
        <v>0</v>
      </c>
      <c r="N903">
        <v>1</v>
      </c>
      <c r="O903">
        <v>28.9</v>
      </c>
      <c r="P903" t="s">
        <v>42</v>
      </c>
    </row>
    <row r="904" spans="1:16">
      <c r="A904" t="s">
        <v>3538</v>
      </c>
      <c r="B904" t="s">
        <v>3539</v>
      </c>
      <c r="C904" t="s">
        <v>2078</v>
      </c>
      <c r="D904" t="s">
        <v>66</v>
      </c>
      <c r="E904" t="s">
        <v>20</v>
      </c>
      <c r="F904">
        <v>4910</v>
      </c>
      <c r="G904" t="s">
        <v>161</v>
      </c>
      <c r="H904" t="s">
        <v>48</v>
      </c>
      <c r="I904" t="s">
        <v>3541</v>
      </c>
      <c r="J904" s="1">
        <v>45384</v>
      </c>
      <c r="K904" s="1"/>
      <c r="M904">
        <v>0</v>
      </c>
      <c r="N904">
        <v>1</v>
      </c>
      <c r="O904">
        <v>9.6</v>
      </c>
      <c r="P904" t="s">
        <v>42</v>
      </c>
    </row>
    <row r="905" spans="1:16">
      <c r="A905" t="s">
        <v>3542</v>
      </c>
      <c r="B905" t="s">
        <v>3543</v>
      </c>
      <c r="C905" t="s">
        <v>3375</v>
      </c>
      <c r="D905" t="s">
        <v>37</v>
      </c>
      <c r="E905" t="s">
        <v>28</v>
      </c>
      <c r="F905">
        <v>153967</v>
      </c>
      <c r="G905" t="s">
        <v>47</v>
      </c>
      <c r="H905" t="s">
        <v>105</v>
      </c>
      <c r="I905" t="s">
        <v>3545</v>
      </c>
      <c r="J905" s="1">
        <v>45041</v>
      </c>
      <c r="K905" s="1"/>
      <c r="M905">
        <v>0</v>
      </c>
      <c r="N905">
        <v>1</v>
      </c>
      <c r="O905">
        <v>15.7</v>
      </c>
      <c r="P905" t="s">
        <v>25</v>
      </c>
    </row>
    <row r="906" spans="1:16">
      <c r="A906" t="s">
        <v>3546</v>
      </c>
      <c r="B906" t="s">
        <v>2720</v>
      </c>
      <c r="C906" t="s">
        <v>1646</v>
      </c>
      <c r="D906" t="s">
        <v>53</v>
      </c>
      <c r="E906" t="s">
        <v>28</v>
      </c>
      <c r="F906">
        <v>41124</v>
      </c>
      <c r="G906" t="s">
        <v>172</v>
      </c>
      <c r="H906" t="s">
        <v>268</v>
      </c>
      <c r="I906" t="s">
        <v>1595</v>
      </c>
      <c r="J906" s="1">
        <v>45242</v>
      </c>
      <c r="K906" s="1"/>
      <c r="M906">
        <v>0</v>
      </c>
      <c r="N906">
        <v>1</v>
      </c>
      <c r="O906">
        <v>24.3</v>
      </c>
      <c r="P906" t="s">
        <v>100</v>
      </c>
    </row>
    <row r="907" spans="1:16">
      <c r="A907" t="s">
        <v>3548</v>
      </c>
      <c r="B907" t="s">
        <v>3549</v>
      </c>
      <c r="C907" t="s">
        <v>3303</v>
      </c>
      <c r="D907" t="s">
        <v>37</v>
      </c>
      <c r="E907" t="s">
        <v>28</v>
      </c>
      <c r="F907">
        <v>118924</v>
      </c>
      <c r="G907" t="s">
        <v>151</v>
      </c>
      <c r="H907" t="s">
        <v>268</v>
      </c>
      <c r="I907" t="s">
        <v>3359</v>
      </c>
      <c r="J907" s="1">
        <v>45621</v>
      </c>
      <c r="K907" s="1"/>
      <c r="M907">
        <v>0</v>
      </c>
      <c r="N907">
        <v>1</v>
      </c>
      <c r="O907">
        <v>16.3</v>
      </c>
      <c r="P907" t="s">
        <v>33</v>
      </c>
    </row>
    <row r="908" spans="1:16">
      <c r="A908" t="s">
        <v>3551</v>
      </c>
      <c r="B908" t="s">
        <v>3552</v>
      </c>
      <c r="C908" t="s">
        <v>3553</v>
      </c>
      <c r="D908" t="s">
        <v>37</v>
      </c>
      <c r="E908" t="s">
        <v>115</v>
      </c>
      <c r="F908">
        <v>102196</v>
      </c>
      <c r="G908" t="s">
        <v>79</v>
      </c>
      <c r="H908" t="s">
        <v>23</v>
      </c>
      <c r="I908" t="s">
        <v>3555</v>
      </c>
      <c r="J908" s="1">
        <v>44893</v>
      </c>
      <c r="K908" s="1">
        <v>44950</v>
      </c>
      <c r="L908">
        <v>110</v>
      </c>
      <c r="M908">
        <v>0</v>
      </c>
      <c r="N908">
        <v>1</v>
      </c>
      <c r="O908">
        <v>22.3</v>
      </c>
      <c r="P908" t="s">
        <v>100</v>
      </c>
    </row>
    <row r="909" spans="1:16">
      <c r="A909" t="s">
        <v>3556</v>
      </c>
      <c r="B909" t="s">
        <v>3557</v>
      </c>
      <c r="C909" t="s">
        <v>18</v>
      </c>
      <c r="D909" t="s">
        <v>53</v>
      </c>
      <c r="E909" t="s">
        <v>54</v>
      </c>
      <c r="F909">
        <v>17854</v>
      </c>
      <c r="G909" t="s">
        <v>172</v>
      </c>
      <c r="H909" t="s">
        <v>133</v>
      </c>
      <c r="I909" t="s">
        <v>3559</v>
      </c>
      <c r="J909" s="1">
        <v>45086</v>
      </c>
      <c r="K909" s="1"/>
      <c r="M909">
        <v>0</v>
      </c>
      <c r="N909">
        <v>1</v>
      </c>
      <c r="O909">
        <v>21.9</v>
      </c>
      <c r="P909" t="s">
        <v>100</v>
      </c>
    </row>
    <row r="910" spans="1:16">
      <c r="A910" t="s">
        <v>3560</v>
      </c>
      <c r="B910" t="s">
        <v>3240</v>
      </c>
      <c r="C910" t="s">
        <v>359</v>
      </c>
      <c r="D910" t="s">
        <v>183</v>
      </c>
      <c r="E910" t="s">
        <v>20</v>
      </c>
      <c r="F910">
        <v>5832</v>
      </c>
      <c r="G910" t="s">
        <v>56</v>
      </c>
      <c r="H910" t="s">
        <v>62</v>
      </c>
      <c r="I910" t="s">
        <v>3272</v>
      </c>
      <c r="J910" s="1">
        <v>45786</v>
      </c>
      <c r="K910" s="1"/>
      <c r="M910">
        <v>0</v>
      </c>
      <c r="N910">
        <v>1</v>
      </c>
      <c r="O910">
        <v>19.5</v>
      </c>
      <c r="P910" t="s">
        <v>25</v>
      </c>
    </row>
    <row r="911" spans="1:16">
      <c r="A911" t="s">
        <v>3562</v>
      </c>
      <c r="B911" t="s">
        <v>3563</v>
      </c>
      <c r="C911" t="s">
        <v>3362</v>
      </c>
      <c r="D911" t="s">
        <v>66</v>
      </c>
      <c r="E911" t="s">
        <v>45</v>
      </c>
      <c r="F911">
        <v>13256</v>
      </c>
      <c r="G911" t="s">
        <v>172</v>
      </c>
      <c r="H911" t="s">
        <v>139</v>
      </c>
      <c r="I911" t="s">
        <v>3138</v>
      </c>
      <c r="J911" s="1">
        <v>44952</v>
      </c>
      <c r="K911" s="1"/>
      <c r="M911">
        <v>0</v>
      </c>
      <c r="N911">
        <v>1</v>
      </c>
      <c r="O911">
        <v>30</v>
      </c>
      <c r="P911" t="s">
        <v>58</v>
      </c>
    </row>
    <row r="912" spans="1:16">
      <c r="A912" t="s">
        <v>3565</v>
      </c>
      <c r="B912" t="s">
        <v>416</v>
      </c>
      <c r="C912" t="s">
        <v>3566</v>
      </c>
      <c r="D912" t="s">
        <v>183</v>
      </c>
      <c r="E912" t="s">
        <v>177</v>
      </c>
      <c r="F912">
        <v>7180</v>
      </c>
      <c r="G912" t="s">
        <v>79</v>
      </c>
      <c r="H912" t="s">
        <v>98</v>
      </c>
      <c r="I912" t="s">
        <v>49</v>
      </c>
      <c r="J912" s="1">
        <v>45430</v>
      </c>
      <c r="K912" s="1"/>
      <c r="M912">
        <v>0</v>
      </c>
      <c r="N912">
        <v>1</v>
      </c>
      <c r="O912">
        <v>30.6</v>
      </c>
      <c r="P912" t="s">
        <v>100</v>
      </c>
    </row>
    <row r="913" spans="1:16">
      <c r="A913" t="s">
        <v>3567</v>
      </c>
      <c r="B913" t="s">
        <v>1846</v>
      </c>
      <c r="C913" t="s">
        <v>18</v>
      </c>
      <c r="D913" t="s">
        <v>53</v>
      </c>
      <c r="E913" t="s">
        <v>177</v>
      </c>
      <c r="F913">
        <v>38023</v>
      </c>
      <c r="G913" t="s">
        <v>47</v>
      </c>
      <c r="H913" t="s">
        <v>98</v>
      </c>
      <c r="I913" t="s">
        <v>3569</v>
      </c>
      <c r="J913" s="1">
        <v>44895</v>
      </c>
      <c r="K913" s="1"/>
      <c r="M913">
        <v>0</v>
      </c>
      <c r="N913">
        <v>1</v>
      </c>
      <c r="O913">
        <v>30.5</v>
      </c>
      <c r="P913" t="s">
        <v>42</v>
      </c>
    </row>
    <row r="914" spans="1:16">
      <c r="A914" t="s">
        <v>3570</v>
      </c>
      <c r="B914" t="s">
        <v>3571</v>
      </c>
      <c r="C914" t="s">
        <v>18</v>
      </c>
      <c r="D914" t="s">
        <v>37</v>
      </c>
      <c r="E914" t="s">
        <v>54</v>
      </c>
      <c r="F914">
        <v>168724</v>
      </c>
      <c r="G914" t="s">
        <v>161</v>
      </c>
      <c r="H914" t="s">
        <v>133</v>
      </c>
      <c r="I914" t="s">
        <v>2070</v>
      </c>
      <c r="J914" s="1">
        <v>45825</v>
      </c>
      <c r="K914" s="1"/>
      <c r="M914">
        <v>0</v>
      </c>
      <c r="N914">
        <v>1</v>
      </c>
      <c r="O914">
        <v>13.2</v>
      </c>
      <c r="P914" t="s">
        <v>100</v>
      </c>
    </row>
    <row r="915" spans="1:16">
      <c r="A915" t="s">
        <v>3573</v>
      </c>
      <c r="B915" t="s">
        <v>3574</v>
      </c>
      <c r="C915" t="s">
        <v>3575</v>
      </c>
      <c r="D915" t="s">
        <v>37</v>
      </c>
      <c r="E915" t="s">
        <v>91</v>
      </c>
      <c r="F915">
        <v>214437</v>
      </c>
      <c r="G915" t="s">
        <v>30</v>
      </c>
      <c r="H915" t="s">
        <v>156</v>
      </c>
      <c r="I915" t="s">
        <v>3577</v>
      </c>
      <c r="J915" s="1">
        <v>45715</v>
      </c>
      <c r="K915" s="1">
        <v>45690</v>
      </c>
      <c r="L915">
        <v>102</v>
      </c>
      <c r="M915">
        <v>1</v>
      </c>
      <c r="N915">
        <v>4</v>
      </c>
      <c r="O915">
        <v>13.1</v>
      </c>
      <c r="P915" t="s">
        <v>58</v>
      </c>
    </row>
    <row r="916" spans="1:16">
      <c r="A916" t="s">
        <v>3578</v>
      </c>
      <c r="B916" t="s">
        <v>3579</v>
      </c>
      <c r="C916" t="s">
        <v>18</v>
      </c>
      <c r="D916" t="s">
        <v>19</v>
      </c>
      <c r="E916" t="s">
        <v>177</v>
      </c>
      <c r="F916">
        <v>8906</v>
      </c>
      <c r="G916" t="s">
        <v>22</v>
      </c>
      <c r="H916" t="s">
        <v>80</v>
      </c>
      <c r="I916" t="s">
        <v>1179</v>
      </c>
      <c r="J916" s="1">
        <v>44952</v>
      </c>
      <c r="K916" s="1"/>
      <c r="M916">
        <v>0</v>
      </c>
      <c r="N916">
        <v>1</v>
      </c>
      <c r="O916">
        <v>16.3</v>
      </c>
      <c r="P916" t="s">
        <v>33</v>
      </c>
    </row>
    <row r="917" spans="1:16">
      <c r="A917" t="s">
        <v>3581</v>
      </c>
      <c r="B917" t="s">
        <v>2562</v>
      </c>
      <c r="C917" t="s">
        <v>18</v>
      </c>
      <c r="D917" t="s">
        <v>66</v>
      </c>
      <c r="E917" t="s">
        <v>45</v>
      </c>
      <c r="F917">
        <v>14515</v>
      </c>
      <c r="G917" t="s">
        <v>79</v>
      </c>
      <c r="H917" t="s">
        <v>237</v>
      </c>
      <c r="I917" t="s">
        <v>1231</v>
      </c>
      <c r="J917" s="1">
        <v>45654</v>
      </c>
      <c r="K917" s="1"/>
      <c r="M917">
        <v>0</v>
      </c>
      <c r="N917">
        <v>1</v>
      </c>
      <c r="O917">
        <v>10.8</v>
      </c>
      <c r="P917" t="s">
        <v>25</v>
      </c>
    </row>
    <row r="918" spans="1:16">
      <c r="A918" t="s">
        <v>3583</v>
      </c>
      <c r="B918" t="s">
        <v>3584</v>
      </c>
      <c r="C918" t="s">
        <v>2987</v>
      </c>
      <c r="D918" t="s">
        <v>183</v>
      </c>
      <c r="E918" t="s">
        <v>28</v>
      </c>
      <c r="F918">
        <v>5308</v>
      </c>
      <c r="G918" t="s">
        <v>39</v>
      </c>
      <c r="H918" t="s">
        <v>268</v>
      </c>
      <c r="I918" t="s">
        <v>3586</v>
      </c>
      <c r="J918" s="1">
        <v>45502</v>
      </c>
      <c r="K918" s="1"/>
      <c r="M918">
        <v>0</v>
      </c>
      <c r="N918">
        <v>1</v>
      </c>
      <c r="O918">
        <v>30.8</v>
      </c>
      <c r="P918" t="s">
        <v>42</v>
      </c>
    </row>
    <row r="919" spans="1:16">
      <c r="A919" t="s">
        <v>3587</v>
      </c>
      <c r="B919" t="s">
        <v>734</v>
      </c>
      <c r="C919" t="s">
        <v>426</v>
      </c>
      <c r="D919" t="s">
        <v>19</v>
      </c>
      <c r="E919" t="s">
        <v>54</v>
      </c>
      <c r="F919">
        <v>4877</v>
      </c>
      <c r="G919" t="s">
        <v>151</v>
      </c>
      <c r="H919" t="s">
        <v>501</v>
      </c>
      <c r="I919" t="s">
        <v>3589</v>
      </c>
      <c r="J919" s="1">
        <v>45124</v>
      </c>
      <c r="K919" s="1"/>
      <c r="M919">
        <v>0</v>
      </c>
      <c r="N919">
        <v>1</v>
      </c>
      <c r="O919">
        <v>31.5</v>
      </c>
      <c r="P919" t="s">
        <v>33</v>
      </c>
    </row>
    <row r="920" spans="1:16">
      <c r="A920" t="s">
        <v>3590</v>
      </c>
      <c r="B920" t="s">
        <v>3591</v>
      </c>
      <c r="C920" t="s">
        <v>1261</v>
      </c>
      <c r="D920" t="s">
        <v>19</v>
      </c>
      <c r="E920" t="s">
        <v>115</v>
      </c>
      <c r="F920">
        <v>7829</v>
      </c>
      <c r="G920" t="s">
        <v>151</v>
      </c>
      <c r="H920" t="s">
        <v>31</v>
      </c>
      <c r="I920" t="s">
        <v>3593</v>
      </c>
      <c r="J920" s="1">
        <v>45558</v>
      </c>
      <c r="K920" s="1">
        <v>45596</v>
      </c>
      <c r="L920">
        <v>183</v>
      </c>
      <c r="M920">
        <v>0</v>
      </c>
      <c r="N920">
        <v>1</v>
      </c>
      <c r="O920">
        <v>4.7</v>
      </c>
      <c r="P920" t="s">
        <v>58</v>
      </c>
    </row>
    <row r="921" spans="1:16">
      <c r="A921" t="s">
        <v>3594</v>
      </c>
      <c r="B921" t="s">
        <v>2778</v>
      </c>
      <c r="C921" t="s">
        <v>3595</v>
      </c>
      <c r="D921" t="s">
        <v>66</v>
      </c>
      <c r="E921" t="s">
        <v>28</v>
      </c>
      <c r="F921">
        <v>16216</v>
      </c>
      <c r="G921" t="s">
        <v>30</v>
      </c>
      <c r="H921" t="s">
        <v>545</v>
      </c>
      <c r="I921" t="s">
        <v>3597</v>
      </c>
      <c r="J921" s="1">
        <v>45681</v>
      </c>
      <c r="K921" s="1"/>
      <c r="M921">
        <v>0</v>
      </c>
      <c r="N921">
        <v>1</v>
      </c>
      <c r="O921">
        <v>22.3</v>
      </c>
      <c r="P921" t="s">
        <v>33</v>
      </c>
    </row>
    <row r="922" spans="1:16">
      <c r="A922" t="s">
        <v>3598</v>
      </c>
      <c r="B922" t="s">
        <v>3599</v>
      </c>
      <c r="C922" t="s">
        <v>3600</v>
      </c>
      <c r="D922" t="s">
        <v>19</v>
      </c>
      <c r="E922" t="s">
        <v>54</v>
      </c>
      <c r="F922">
        <v>8274</v>
      </c>
      <c r="G922" t="s">
        <v>79</v>
      </c>
      <c r="H922" t="s">
        <v>156</v>
      </c>
      <c r="I922" t="s">
        <v>3602</v>
      </c>
      <c r="J922" s="1">
        <v>45169</v>
      </c>
      <c r="K922" s="1"/>
      <c r="M922">
        <v>0</v>
      </c>
      <c r="N922">
        <v>1</v>
      </c>
      <c r="O922">
        <v>2.4</v>
      </c>
      <c r="P922" t="s">
        <v>100</v>
      </c>
    </row>
    <row r="923" spans="1:16">
      <c r="A923" t="s">
        <v>3603</v>
      </c>
      <c r="B923" t="s">
        <v>947</v>
      </c>
      <c r="C923" t="s">
        <v>882</v>
      </c>
      <c r="D923" t="s">
        <v>66</v>
      </c>
      <c r="E923" t="s">
        <v>91</v>
      </c>
      <c r="F923">
        <v>21865</v>
      </c>
      <c r="G923" t="s">
        <v>79</v>
      </c>
      <c r="H923" t="s">
        <v>23</v>
      </c>
      <c r="I923" t="s">
        <v>3223</v>
      </c>
      <c r="J923" s="1">
        <v>45168</v>
      </c>
      <c r="K923" s="1">
        <v>45169</v>
      </c>
      <c r="L923">
        <v>171</v>
      </c>
      <c r="M923">
        <v>1</v>
      </c>
      <c r="N923">
        <v>3</v>
      </c>
      <c r="O923">
        <v>11</v>
      </c>
      <c r="P923" t="s">
        <v>100</v>
      </c>
    </row>
    <row r="924" spans="1:16">
      <c r="A924" t="s">
        <v>3605</v>
      </c>
      <c r="B924" t="s">
        <v>2703</v>
      </c>
      <c r="C924" t="s">
        <v>2063</v>
      </c>
      <c r="D924" t="s">
        <v>183</v>
      </c>
      <c r="E924" t="s">
        <v>28</v>
      </c>
      <c r="F924">
        <v>9662</v>
      </c>
      <c r="G924" t="s">
        <v>151</v>
      </c>
      <c r="H924" t="s">
        <v>2867</v>
      </c>
      <c r="I924" t="s">
        <v>3607</v>
      </c>
      <c r="J924" s="1">
        <v>45161</v>
      </c>
      <c r="K924" s="1"/>
      <c r="M924">
        <v>0</v>
      </c>
      <c r="N924">
        <v>1</v>
      </c>
      <c r="O924">
        <v>0.2</v>
      </c>
      <c r="P924" t="s">
        <v>33</v>
      </c>
    </row>
    <row r="925" spans="1:16">
      <c r="A925" t="s">
        <v>3608</v>
      </c>
      <c r="B925" t="s">
        <v>3609</v>
      </c>
      <c r="C925" t="s">
        <v>18</v>
      </c>
      <c r="D925" t="s">
        <v>19</v>
      </c>
      <c r="E925" t="s">
        <v>115</v>
      </c>
      <c r="F925">
        <v>4774</v>
      </c>
      <c r="G925" t="s">
        <v>172</v>
      </c>
      <c r="H925" t="s">
        <v>145</v>
      </c>
      <c r="I925" t="s">
        <v>3611</v>
      </c>
      <c r="J925" s="1">
        <v>45519</v>
      </c>
      <c r="K925" s="1">
        <v>45457</v>
      </c>
      <c r="L925">
        <v>111</v>
      </c>
      <c r="M925">
        <v>0</v>
      </c>
      <c r="N925">
        <v>1</v>
      </c>
      <c r="O925">
        <v>10.8</v>
      </c>
      <c r="P925" t="s">
        <v>42</v>
      </c>
    </row>
    <row r="926" spans="1:16">
      <c r="A926" t="s">
        <v>3612</v>
      </c>
      <c r="B926" t="s">
        <v>3613</v>
      </c>
      <c r="C926" t="s">
        <v>3357</v>
      </c>
      <c r="D926" t="s">
        <v>53</v>
      </c>
      <c r="E926" t="s">
        <v>45</v>
      </c>
      <c r="F926">
        <v>21534</v>
      </c>
      <c r="G926" t="s">
        <v>22</v>
      </c>
      <c r="H926" t="s">
        <v>80</v>
      </c>
      <c r="I926" t="s">
        <v>3615</v>
      </c>
      <c r="J926" s="1">
        <v>45380</v>
      </c>
      <c r="K926" s="1"/>
      <c r="M926">
        <v>0</v>
      </c>
      <c r="N926">
        <v>1</v>
      </c>
      <c r="O926">
        <v>30.7</v>
      </c>
      <c r="P926" t="s">
        <v>25</v>
      </c>
    </row>
    <row r="927" spans="1:16">
      <c r="A927" t="s">
        <v>3616</v>
      </c>
      <c r="B927" t="s">
        <v>3617</v>
      </c>
      <c r="C927" t="s">
        <v>1646</v>
      </c>
      <c r="D927" t="s">
        <v>66</v>
      </c>
      <c r="E927" t="s">
        <v>20</v>
      </c>
      <c r="F927">
        <v>13201</v>
      </c>
      <c r="G927" t="s">
        <v>161</v>
      </c>
      <c r="H927" t="s">
        <v>237</v>
      </c>
      <c r="I927" t="s">
        <v>1157</v>
      </c>
      <c r="J927" s="1">
        <v>45228</v>
      </c>
      <c r="K927" s="1"/>
      <c r="M927">
        <v>0</v>
      </c>
      <c r="N927">
        <v>1</v>
      </c>
      <c r="O927">
        <v>28.8</v>
      </c>
      <c r="P927" t="s">
        <v>25</v>
      </c>
    </row>
    <row r="928" spans="1:16">
      <c r="A928" t="s">
        <v>3619</v>
      </c>
      <c r="B928" t="s">
        <v>1498</v>
      </c>
      <c r="C928" t="s">
        <v>3102</v>
      </c>
      <c r="D928" t="s">
        <v>183</v>
      </c>
      <c r="E928" t="s">
        <v>115</v>
      </c>
      <c r="F928">
        <v>6363</v>
      </c>
      <c r="G928" t="s">
        <v>47</v>
      </c>
      <c r="H928" t="s">
        <v>156</v>
      </c>
      <c r="I928" t="s">
        <v>3621</v>
      </c>
      <c r="J928" s="1">
        <v>44977</v>
      </c>
      <c r="K928" s="1">
        <v>45039</v>
      </c>
      <c r="L928">
        <v>161</v>
      </c>
      <c r="M928">
        <v>0</v>
      </c>
      <c r="N928">
        <v>1</v>
      </c>
      <c r="O928">
        <v>29</v>
      </c>
      <c r="P928" t="s">
        <v>58</v>
      </c>
    </row>
    <row r="929" spans="1:16">
      <c r="A929" t="s">
        <v>3622</v>
      </c>
      <c r="B929" t="s">
        <v>3533</v>
      </c>
      <c r="C929" t="s">
        <v>1619</v>
      </c>
      <c r="D929" t="s">
        <v>37</v>
      </c>
      <c r="E929" t="s">
        <v>91</v>
      </c>
      <c r="F929">
        <v>142518</v>
      </c>
      <c r="G929" t="s">
        <v>30</v>
      </c>
      <c r="H929" t="s">
        <v>133</v>
      </c>
      <c r="I929" t="s">
        <v>2617</v>
      </c>
      <c r="J929" s="1">
        <v>45246</v>
      </c>
      <c r="K929" s="1">
        <v>45183</v>
      </c>
      <c r="L929">
        <v>61</v>
      </c>
      <c r="M929">
        <v>1</v>
      </c>
      <c r="N929">
        <v>4</v>
      </c>
      <c r="O929">
        <v>17.399999999999999</v>
      </c>
      <c r="P929" t="s">
        <v>100</v>
      </c>
    </row>
    <row r="930" spans="1:16">
      <c r="A930" t="s">
        <v>3624</v>
      </c>
      <c r="B930" t="s">
        <v>3625</v>
      </c>
      <c r="C930" t="s">
        <v>864</v>
      </c>
      <c r="D930" t="s">
        <v>19</v>
      </c>
      <c r="E930" t="s">
        <v>91</v>
      </c>
      <c r="F930">
        <v>7581</v>
      </c>
      <c r="G930" t="s">
        <v>172</v>
      </c>
      <c r="H930" t="s">
        <v>232</v>
      </c>
      <c r="I930" t="s">
        <v>3627</v>
      </c>
      <c r="J930" s="1">
        <v>45135</v>
      </c>
      <c r="K930" s="1">
        <v>45191</v>
      </c>
      <c r="L930">
        <v>92</v>
      </c>
      <c r="M930">
        <v>1</v>
      </c>
      <c r="N930">
        <v>3</v>
      </c>
      <c r="O930">
        <v>16.399999999999999</v>
      </c>
      <c r="P930" t="s">
        <v>58</v>
      </c>
    </row>
    <row r="931" spans="1:16">
      <c r="A931" t="s">
        <v>3628</v>
      </c>
      <c r="B931" t="s">
        <v>3629</v>
      </c>
      <c r="C931" t="s">
        <v>1203</v>
      </c>
      <c r="D931" t="s">
        <v>66</v>
      </c>
      <c r="E931" t="s">
        <v>115</v>
      </c>
      <c r="F931">
        <v>6269</v>
      </c>
      <c r="G931" t="s">
        <v>39</v>
      </c>
      <c r="H931" t="s">
        <v>68</v>
      </c>
      <c r="I931" t="s">
        <v>3631</v>
      </c>
      <c r="J931" s="1"/>
      <c r="K931" s="1">
        <v>45236</v>
      </c>
      <c r="L931">
        <v>35</v>
      </c>
      <c r="M931">
        <v>0</v>
      </c>
      <c r="N931">
        <v>1</v>
      </c>
      <c r="O931">
        <v>17.899999999999999</v>
      </c>
      <c r="P931" t="s">
        <v>33</v>
      </c>
    </row>
    <row r="932" spans="1:16">
      <c r="A932" t="s">
        <v>3632</v>
      </c>
      <c r="B932" t="s">
        <v>3633</v>
      </c>
      <c r="C932" t="s">
        <v>1270</v>
      </c>
      <c r="D932" t="s">
        <v>19</v>
      </c>
      <c r="E932" t="s">
        <v>45</v>
      </c>
      <c r="F932">
        <v>8776</v>
      </c>
      <c r="G932" t="s">
        <v>47</v>
      </c>
      <c r="H932" t="s">
        <v>80</v>
      </c>
      <c r="I932" t="s">
        <v>3635</v>
      </c>
      <c r="J932" s="1">
        <v>45408</v>
      </c>
      <c r="K932" s="1"/>
      <c r="M932">
        <v>0</v>
      </c>
      <c r="N932">
        <v>1</v>
      </c>
      <c r="P932" t="s">
        <v>100</v>
      </c>
    </row>
    <row r="933" spans="1:16">
      <c r="A933" t="s">
        <v>3636</v>
      </c>
      <c r="B933" t="s">
        <v>412</v>
      </c>
      <c r="C933" t="s">
        <v>131</v>
      </c>
      <c r="D933" t="s">
        <v>183</v>
      </c>
      <c r="E933" t="s">
        <v>45</v>
      </c>
      <c r="F933">
        <v>8455</v>
      </c>
      <c r="G933" t="s">
        <v>56</v>
      </c>
      <c r="H933" t="s">
        <v>73</v>
      </c>
      <c r="I933" t="s">
        <v>3638</v>
      </c>
      <c r="J933" s="1">
        <v>44774</v>
      </c>
      <c r="K933" s="1"/>
      <c r="M933">
        <v>0</v>
      </c>
      <c r="N933">
        <v>1</v>
      </c>
      <c r="O933">
        <v>22.8</v>
      </c>
      <c r="P933" t="s">
        <v>42</v>
      </c>
    </row>
    <row r="934" spans="1:16">
      <c r="A934" t="s">
        <v>3639</v>
      </c>
      <c r="B934" t="s">
        <v>198</v>
      </c>
      <c r="C934" t="s">
        <v>504</v>
      </c>
      <c r="D934" t="s">
        <v>19</v>
      </c>
      <c r="E934" t="s">
        <v>20</v>
      </c>
      <c r="F934">
        <v>6947</v>
      </c>
      <c r="G934" t="s">
        <v>56</v>
      </c>
      <c r="H934" t="s">
        <v>258</v>
      </c>
      <c r="I934" t="s">
        <v>3641</v>
      </c>
      <c r="J934" s="1">
        <v>45049</v>
      </c>
      <c r="K934" s="1"/>
      <c r="M934">
        <v>0</v>
      </c>
      <c r="N934">
        <v>1</v>
      </c>
      <c r="O934">
        <v>14.5</v>
      </c>
      <c r="P934" t="s">
        <v>42</v>
      </c>
    </row>
    <row r="935" spans="1:16">
      <c r="A935" t="s">
        <v>3642</v>
      </c>
      <c r="B935" t="s">
        <v>468</v>
      </c>
      <c r="C935" t="s">
        <v>2676</v>
      </c>
      <c r="D935" t="s">
        <v>183</v>
      </c>
      <c r="E935" t="s">
        <v>177</v>
      </c>
      <c r="F935">
        <v>6000</v>
      </c>
      <c r="G935" t="s">
        <v>39</v>
      </c>
      <c r="H935" t="s">
        <v>232</v>
      </c>
      <c r="I935" t="s">
        <v>2805</v>
      </c>
      <c r="J935" s="1">
        <v>45304</v>
      </c>
      <c r="K935" s="1"/>
      <c r="M935">
        <v>0</v>
      </c>
      <c r="N935">
        <v>1</v>
      </c>
      <c r="O935">
        <v>31.5</v>
      </c>
      <c r="P935" t="s">
        <v>25</v>
      </c>
    </row>
    <row r="936" spans="1:16">
      <c r="A936" t="s">
        <v>3643</v>
      </c>
      <c r="B936" t="s">
        <v>3418</v>
      </c>
      <c r="C936" t="s">
        <v>1988</v>
      </c>
      <c r="D936" t="s">
        <v>19</v>
      </c>
      <c r="E936" t="s">
        <v>45</v>
      </c>
      <c r="F936">
        <v>3174</v>
      </c>
      <c r="G936" t="s">
        <v>151</v>
      </c>
      <c r="H936" t="s">
        <v>127</v>
      </c>
      <c r="I936" t="s">
        <v>3645</v>
      </c>
      <c r="J936" s="1">
        <v>45155</v>
      </c>
      <c r="K936" s="1"/>
      <c r="M936">
        <v>0</v>
      </c>
      <c r="N936">
        <v>1</v>
      </c>
      <c r="O936">
        <v>4.7</v>
      </c>
      <c r="P936" t="s">
        <v>58</v>
      </c>
    </row>
    <row r="937" spans="1:16">
      <c r="A937" t="s">
        <v>3646</v>
      </c>
      <c r="B937" t="s">
        <v>3647</v>
      </c>
      <c r="C937" t="s">
        <v>3648</v>
      </c>
      <c r="D937" t="s">
        <v>19</v>
      </c>
      <c r="E937" t="s">
        <v>54</v>
      </c>
      <c r="F937">
        <v>4363</v>
      </c>
      <c r="G937" t="s">
        <v>172</v>
      </c>
      <c r="H937" t="s">
        <v>232</v>
      </c>
      <c r="I937" t="s">
        <v>3650</v>
      </c>
      <c r="J937" s="1">
        <v>44905</v>
      </c>
      <c r="K937" s="1"/>
      <c r="M937">
        <v>0</v>
      </c>
      <c r="N937">
        <v>1</v>
      </c>
      <c r="O937">
        <v>14.8</v>
      </c>
      <c r="P937" t="s">
        <v>25</v>
      </c>
    </row>
    <row r="938" spans="1:16">
      <c r="A938" t="s">
        <v>3651</v>
      </c>
      <c r="B938" t="s">
        <v>3652</v>
      </c>
      <c r="C938" t="s">
        <v>2427</v>
      </c>
      <c r="D938" t="s">
        <v>37</v>
      </c>
      <c r="E938" t="s">
        <v>54</v>
      </c>
      <c r="F938">
        <v>209000</v>
      </c>
      <c r="G938" t="s">
        <v>172</v>
      </c>
      <c r="H938" t="s">
        <v>133</v>
      </c>
      <c r="I938" t="s">
        <v>2645</v>
      </c>
      <c r="J938" s="1">
        <v>45499</v>
      </c>
      <c r="K938" s="1"/>
      <c r="M938">
        <v>0</v>
      </c>
      <c r="N938">
        <v>1</v>
      </c>
      <c r="O938">
        <v>8.9</v>
      </c>
      <c r="P938" t="s">
        <v>100</v>
      </c>
    </row>
    <row r="939" spans="1:16">
      <c r="A939" t="s">
        <v>3654</v>
      </c>
      <c r="B939" t="s">
        <v>1159</v>
      </c>
      <c r="C939" t="s">
        <v>18</v>
      </c>
      <c r="D939" t="s">
        <v>53</v>
      </c>
      <c r="E939" t="s">
        <v>20</v>
      </c>
      <c r="F939">
        <v>16041</v>
      </c>
      <c r="G939" t="s">
        <v>151</v>
      </c>
      <c r="H939" t="s">
        <v>139</v>
      </c>
      <c r="I939" t="s">
        <v>3656</v>
      </c>
      <c r="J939" s="1">
        <v>45341</v>
      </c>
      <c r="K939" s="1"/>
      <c r="M939">
        <v>0</v>
      </c>
      <c r="N939">
        <v>1</v>
      </c>
      <c r="O939">
        <v>27.1</v>
      </c>
      <c r="P939" t="s">
        <v>42</v>
      </c>
    </row>
    <row r="940" spans="1:16">
      <c r="A940" t="s">
        <v>3657</v>
      </c>
      <c r="B940" t="s">
        <v>2167</v>
      </c>
      <c r="C940" t="s">
        <v>1847</v>
      </c>
      <c r="D940" t="s">
        <v>37</v>
      </c>
      <c r="E940" t="s">
        <v>28</v>
      </c>
      <c r="F940">
        <v>147412</v>
      </c>
      <c r="G940" t="s">
        <v>172</v>
      </c>
      <c r="H940" t="s">
        <v>156</v>
      </c>
      <c r="I940" t="s">
        <v>3227</v>
      </c>
      <c r="J940" s="1">
        <v>44900</v>
      </c>
      <c r="K940" s="1"/>
      <c r="M940">
        <v>0</v>
      </c>
      <c r="N940">
        <v>1</v>
      </c>
      <c r="O940">
        <v>10.5</v>
      </c>
      <c r="P940" t="s">
        <v>25</v>
      </c>
    </row>
    <row r="941" spans="1:16">
      <c r="A941" t="s">
        <v>3659</v>
      </c>
      <c r="B941" t="s">
        <v>814</v>
      </c>
      <c r="C941" t="s">
        <v>2315</v>
      </c>
      <c r="D941" t="s">
        <v>66</v>
      </c>
      <c r="E941" t="s">
        <v>54</v>
      </c>
      <c r="F941">
        <v>6545</v>
      </c>
      <c r="G941" t="s">
        <v>39</v>
      </c>
      <c r="H941" t="s">
        <v>117</v>
      </c>
      <c r="I941" t="s">
        <v>2863</v>
      </c>
      <c r="J941" s="1"/>
      <c r="K941" s="1"/>
      <c r="M941">
        <v>0</v>
      </c>
      <c r="N941">
        <v>1</v>
      </c>
      <c r="O941">
        <v>2.5</v>
      </c>
      <c r="P941" t="s">
        <v>100</v>
      </c>
    </row>
    <row r="942" spans="1:16">
      <c r="A942" t="s">
        <v>3661</v>
      </c>
      <c r="B942" t="s">
        <v>271</v>
      </c>
      <c r="C942" t="s">
        <v>1842</v>
      </c>
      <c r="D942" t="s">
        <v>37</v>
      </c>
      <c r="E942" t="s">
        <v>54</v>
      </c>
      <c r="F942">
        <v>148652</v>
      </c>
      <c r="G942" t="s">
        <v>47</v>
      </c>
      <c r="H942" t="s">
        <v>274</v>
      </c>
      <c r="I942" t="s">
        <v>3663</v>
      </c>
      <c r="J942" s="1">
        <v>45587</v>
      </c>
      <c r="K942" s="1"/>
      <c r="M942">
        <v>0</v>
      </c>
      <c r="N942">
        <v>1</v>
      </c>
      <c r="O942">
        <v>24</v>
      </c>
      <c r="P942" t="s">
        <v>100</v>
      </c>
    </row>
    <row r="943" spans="1:16">
      <c r="A943" t="s">
        <v>3664</v>
      </c>
      <c r="B943" t="s">
        <v>3665</v>
      </c>
      <c r="C943" t="s">
        <v>2307</v>
      </c>
      <c r="D943" t="s">
        <v>183</v>
      </c>
      <c r="E943" t="s">
        <v>28</v>
      </c>
      <c r="F943">
        <v>11969</v>
      </c>
      <c r="G943" t="s">
        <v>161</v>
      </c>
      <c r="H943" t="s">
        <v>98</v>
      </c>
      <c r="I943" t="s">
        <v>564</v>
      </c>
      <c r="J943" s="1">
        <v>44713</v>
      </c>
      <c r="K943" s="1"/>
      <c r="M943">
        <v>0</v>
      </c>
      <c r="N943">
        <v>1</v>
      </c>
      <c r="P943" t="s">
        <v>25</v>
      </c>
    </row>
    <row r="944" spans="1:16">
      <c r="A944" t="s">
        <v>3667</v>
      </c>
      <c r="B944" t="s">
        <v>3668</v>
      </c>
      <c r="C944" t="s">
        <v>114</v>
      </c>
      <c r="D944" t="s">
        <v>19</v>
      </c>
      <c r="E944" t="s">
        <v>20</v>
      </c>
      <c r="F944">
        <v>6134</v>
      </c>
      <c r="G944" t="s">
        <v>22</v>
      </c>
      <c r="H944" t="s">
        <v>189</v>
      </c>
      <c r="I944" t="s">
        <v>3670</v>
      </c>
      <c r="J944" s="1">
        <v>45597</v>
      </c>
      <c r="K944" s="1"/>
      <c r="M944">
        <v>0</v>
      </c>
      <c r="N944">
        <v>1</v>
      </c>
      <c r="O944">
        <v>9.4</v>
      </c>
      <c r="P944" t="s">
        <v>25</v>
      </c>
    </row>
    <row r="945" spans="1:16">
      <c r="A945" t="s">
        <v>3671</v>
      </c>
      <c r="B945" t="s">
        <v>3672</v>
      </c>
      <c r="C945" t="s">
        <v>221</v>
      </c>
      <c r="D945" t="s">
        <v>66</v>
      </c>
      <c r="E945" t="s">
        <v>91</v>
      </c>
      <c r="F945">
        <v>10504</v>
      </c>
      <c r="G945" t="s">
        <v>56</v>
      </c>
      <c r="H945" t="s">
        <v>127</v>
      </c>
      <c r="I945" t="s">
        <v>3674</v>
      </c>
      <c r="J945" s="1">
        <v>45695</v>
      </c>
      <c r="K945" s="1">
        <v>45718</v>
      </c>
      <c r="L945">
        <v>128</v>
      </c>
      <c r="M945">
        <v>0</v>
      </c>
      <c r="N945">
        <v>1</v>
      </c>
      <c r="O945">
        <v>13.7</v>
      </c>
      <c r="P945" t="s">
        <v>42</v>
      </c>
    </row>
    <row r="946" spans="1:16">
      <c r="A946" t="s">
        <v>3675</v>
      </c>
      <c r="B946" t="s">
        <v>1494</v>
      </c>
      <c r="C946" t="s">
        <v>968</v>
      </c>
      <c r="D946" t="s">
        <v>37</v>
      </c>
      <c r="E946" t="s">
        <v>91</v>
      </c>
      <c r="F946">
        <v>213000</v>
      </c>
      <c r="G946" t="s">
        <v>39</v>
      </c>
      <c r="H946" t="s">
        <v>258</v>
      </c>
      <c r="I946" t="s">
        <v>1757</v>
      </c>
      <c r="J946" s="1">
        <v>45301</v>
      </c>
      <c r="K946" s="1">
        <v>45260</v>
      </c>
      <c r="L946">
        <v>81</v>
      </c>
      <c r="M946">
        <v>0</v>
      </c>
      <c r="N946">
        <v>1</v>
      </c>
      <c r="P946" t="s">
        <v>25</v>
      </c>
    </row>
    <row r="947" spans="1:16">
      <c r="A947" t="s">
        <v>3677</v>
      </c>
      <c r="B947" t="s">
        <v>3678</v>
      </c>
      <c r="C947" t="s">
        <v>3066</v>
      </c>
      <c r="D947" t="s">
        <v>19</v>
      </c>
      <c r="E947" t="s">
        <v>91</v>
      </c>
      <c r="F947">
        <v>2306</v>
      </c>
      <c r="G947" t="s">
        <v>22</v>
      </c>
      <c r="H947" t="s">
        <v>68</v>
      </c>
      <c r="I947" t="s">
        <v>3680</v>
      </c>
      <c r="J947" s="1">
        <v>44979</v>
      </c>
      <c r="K947" s="1">
        <v>45060</v>
      </c>
      <c r="L947">
        <v>115</v>
      </c>
      <c r="M947">
        <v>0</v>
      </c>
      <c r="N947">
        <v>1</v>
      </c>
      <c r="O947">
        <v>14.1</v>
      </c>
      <c r="P947" t="s">
        <v>42</v>
      </c>
    </row>
    <row r="948" spans="1:16">
      <c r="A948" t="s">
        <v>3681</v>
      </c>
      <c r="B948" t="s">
        <v>3520</v>
      </c>
      <c r="C948" t="s">
        <v>18</v>
      </c>
      <c r="D948" t="s">
        <v>37</v>
      </c>
      <c r="E948" t="s">
        <v>28</v>
      </c>
      <c r="F948">
        <v>153415</v>
      </c>
      <c r="G948" t="s">
        <v>39</v>
      </c>
      <c r="H948" t="s">
        <v>105</v>
      </c>
      <c r="I948" t="s">
        <v>491</v>
      </c>
      <c r="J948" s="1">
        <v>45666</v>
      </c>
      <c r="K948" s="1"/>
      <c r="M948">
        <v>0</v>
      </c>
      <c r="N948">
        <v>1</v>
      </c>
      <c r="O948">
        <v>14.9</v>
      </c>
      <c r="P948" t="s">
        <v>58</v>
      </c>
    </row>
    <row r="949" spans="1:16">
      <c r="A949" t="s">
        <v>3683</v>
      </c>
      <c r="B949" t="s">
        <v>3684</v>
      </c>
      <c r="C949" t="s">
        <v>3486</v>
      </c>
      <c r="D949" t="s">
        <v>183</v>
      </c>
      <c r="E949" t="s">
        <v>20</v>
      </c>
      <c r="F949">
        <v>5405</v>
      </c>
      <c r="G949" t="s">
        <v>30</v>
      </c>
      <c r="H949" t="s">
        <v>31</v>
      </c>
      <c r="I949" t="s">
        <v>1718</v>
      </c>
      <c r="J949" s="1">
        <v>45471</v>
      </c>
      <c r="K949" s="1"/>
      <c r="M949">
        <v>0</v>
      </c>
      <c r="N949">
        <v>1</v>
      </c>
      <c r="O949">
        <v>9.9</v>
      </c>
      <c r="P949" t="s">
        <v>58</v>
      </c>
    </row>
    <row r="950" spans="1:16">
      <c r="A950" t="s">
        <v>3686</v>
      </c>
      <c r="B950" t="s">
        <v>3687</v>
      </c>
      <c r="C950" t="s">
        <v>1988</v>
      </c>
      <c r="D950" t="s">
        <v>19</v>
      </c>
      <c r="E950" t="s">
        <v>91</v>
      </c>
      <c r="F950">
        <v>8230</v>
      </c>
      <c r="G950" t="s">
        <v>22</v>
      </c>
      <c r="H950" t="s">
        <v>105</v>
      </c>
      <c r="I950" t="s">
        <v>1014</v>
      </c>
      <c r="J950" s="1">
        <v>44699</v>
      </c>
      <c r="K950" s="1">
        <v>44715</v>
      </c>
      <c r="L950">
        <v>119</v>
      </c>
      <c r="M950">
        <v>1</v>
      </c>
      <c r="N950">
        <v>2</v>
      </c>
      <c r="P950" t="s">
        <v>42</v>
      </c>
    </row>
    <row r="951" spans="1:16">
      <c r="A951" t="s">
        <v>3689</v>
      </c>
      <c r="B951" t="s">
        <v>3690</v>
      </c>
      <c r="C951" t="s">
        <v>1903</v>
      </c>
      <c r="D951" t="s">
        <v>37</v>
      </c>
      <c r="E951" t="s">
        <v>28</v>
      </c>
      <c r="F951">
        <v>99977</v>
      </c>
      <c r="G951" t="s">
        <v>161</v>
      </c>
      <c r="H951" t="s">
        <v>237</v>
      </c>
      <c r="I951" t="s">
        <v>3692</v>
      </c>
      <c r="J951" s="1">
        <v>45719</v>
      </c>
      <c r="K951" s="1"/>
      <c r="M951">
        <v>0</v>
      </c>
      <c r="N951">
        <v>1</v>
      </c>
      <c r="O951">
        <v>29.3</v>
      </c>
      <c r="P951" t="s">
        <v>33</v>
      </c>
    </row>
    <row r="952" spans="1:16">
      <c r="A952" t="s">
        <v>3693</v>
      </c>
      <c r="B952" t="s">
        <v>473</v>
      </c>
      <c r="C952" t="s">
        <v>3694</v>
      </c>
      <c r="D952" t="s">
        <v>53</v>
      </c>
      <c r="E952" t="s">
        <v>91</v>
      </c>
      <c r="F952">
        <v>17549</v>
      </c>
      <c r="G952" t="s">
        <v>79</v>
      </c>
      <c r="H952" t="s">
        <v>80</v>
      </c>
      <c r="I952" t="s">
        <v>3696</v>
      </c>
      <c r="J952" s="1">
        <v>45389</v>
      </c>
      <c r="K952" s="1">
        <v>45420</v>
      </c>
      <c r="L952">
        <v>78</v>
      </c>
      <c r="M952">
        <v>0</v>
      </c>
      <c r="N952">
        <v>1</v>
      </c>
      <c r="P952" t="s">
        <v>33</v>
      </c>
    </row>
    <row r="953" spans="1:16">
      <c r="A953" t="s">
        <v>3697</v>
      </c>
      <c r="B953" t="s">
        <v>3698</v>
      </c>
      <c r="C953" t="s">
        <v>2987</v>
      </c>
      <c r="D953" t="s">
        <v>66</v>
      </c>
      <c r="E953" t="s">
        <v>45</v>
      </c>
      <c r="F953">
        <v>23318</v>
      </c>
      <c r="G953" t="s">
        <v>39</v>
      </c>
      <c r="H953" t="s">
        <v>117</v>
      </c>
      <c r="I953" t="s">
        <v>3700</v>
      </c>
      <c r="J953" s="1">
        <v>45565</v>
      </c>
      <c r="K953" s="1"/>
      <c r="M953">
        <v>0</v>
      </c>
      <c r="N953">
        <v>1</v>
      </c>
      <c r="O953">
        <v>32.1</v>
      </c>
      <c r="P953" t="s">
        <v>58</v>
      </c>
    </row>
    <row r="954" spans="1:16">
      <c r="A954" t="s">
        <v>3701</v>
      </c>
      <c r="B954" t="s">
        <v>943</v>
      </c>
      <c r="C954" t="s">
        <v>18</v>
      </c>
      <c r="D954" t="s">
        <v>66</v>
      </c>
      <c r="E954" t="s">
        <v>91</v>
      </c>
      <c r="F954">
        <v>16606</v>
      </c>
      <c r="G954" t="s">
        <v>47</v>
      </c>
      <c r="H954" t="s">
        <v>731</v>
      </c>
      <c r="I954" t="s">
        <v>3703</v>
      </c>
      <c r="J954" s="1">
        <v>45105</v>
      </c>
      <c r="K954" s="1">
        <v>45176</v>
      </c>
      <c r="L954">
        <v>186</v>
      </c>
      <c r="M954">
        <v>0</v>
      </c>
      <c r="N954">
        <v>1</v>
      </c>
      <c r="O954">
        <v>21.6</v>
      </c>
      <c r="P954" t="s">
        <v>33</v>
      </c>
    </row>
    <row r="955" spans="1:16">
      <c r="A955" t="s">
        <v>3704</v>
      </c>
      <c r="B955" t="s">
        <v>928</v>
      </c>
      <c r="C955" t="s">
        <v>1507</v>
      </c>
      <c r="D955" t="s">
        <v>66</v>
      </c>
      <c r="E955" t="s">
        <v>28</v>
      </c>
      <c r="F955">
        <v>18229</v>
      </c>
      <c r="G955" t="s">
        <v>161</v>
      </c>
      <c r="H955" t="s">
        <v>274</v>
      </c>
      <c r="I955" t="s">
        <v>1090</v>
      </c>
      <c r="J955" s="1">
        <v>44830</v>
      </c>
      <c r="K955" s="1"/>
      <c r="M955">
        <v>0</v>
      </c>
      <c r="N955">
        <v>1</v>
      </c>
      <c r="O955">
        <v>34.799999999999997</v>
      </c>
      <c r="P955" t="s">
        <v>25</v>
      </c>
    </row>
    <row r="956" spans="1:16">
      <c r="A956" t="s">
        <v>3706</v>
      </c>
      <c r="B956" t="s">
        <v>3707</v>
      </c>
      <c r="C956" t="s">
        <v>18</v>
      </c>
      <c r="D956" t="s">
        <v>19</v>
      </c>
      <c r="E956" t="s">
        <v>20</v>
      </c>
      <c r="F956">
        <v>4682</v>
      </c>
      <c r="G956" t="s">
        <v>30</v>
      </c>
      <c r="H956" t="s">
        <v>156</v>
      </c>
      <c r="I956" t="s">
        <v>531</v>
      </c>
      <c r="J956" s="1">
        <v>45401</v>
      </c>
      <c r="K956" s="1"/>
      <c r="M956">
        <v>0</v>
      </c>
      <c r="N956">
        <v>1</v>
      </c>
      <c r="O956">
        <v>1.7</v>
      </c>
      <c r="P956" t="s">
        <v>25</v>
      </c>
    </row>
    <row r="957" spans="1:16">
      <c r="A957" t="s">
        <v>3709</v>
      </c>
      <c r="B957" t="s">
        <v>3710</v>
      </c>
      <c r="C957" t="s">
        <v>504</v>
      </c>
      <c r="D957" t="s">
        <v>66</v>
      </c>
      <c r="E957" t="s">
        <v>45</v>
      </c>
      <c r="F957">
        <v>21000</v>
      </c>
      <c r="G957" t="s">
        <v>22</v>
      </c>
      <c r="H957" t="s">
        <v>127</v>
      </c>
      <c r="I957" t="s">
        <v>3711</v>
      </c>
      <c r="J957" s="1">
        <v>45296</v>
      </c>
      <c r="K957" s="1"/>
      <c r="M957">
        <v>0</v>
      </c>
      <c r="N957">
        <v>1</v>
      </c>
      <c r="O957">
        <v>17.5</v>
      </c>
      <c r="P957" t="s">
        <v>100</v>
      </c>
    </row>
    <row r="958" spans="1:16">
      <c r="A958" t="s">
        <v>3712</v>
      </c>
      <c r="B958" t="s">
        <v>3713</v>
      </c>
      <c r="C958" t="s">
        <v>18</v>
      </c>
      <c r="D958" t="s">
        <v>53</v>
      </c>
      <c r="E958" t="s">
        <v>115</v>
      </c>
      <c r="F958">
        <v>19901</v>
      </c>
      <c r="G958" t="s">
        <v>22</v>
      </c>
      <c r="H958" t="s">
        <v>232</v>
      </c>
      <c r="I958" t="s">
        <v>3715</v>
      </c>
      <c r="J958" s="1">
        <v>45526</v>
      </c>
      <c r="K958" s="1">
        <v>45533</v>
      </c>
      <c r="L958">
        <v>124</v>
      </c>
      <c r="M958">
        <v>0</v>
      </c>
      <c r="N958">
        <v>1</v>
      </c>
      <c r="O958">
        <v>30</v>
      </c>
      <c r="P958" t="s">
        <v>33</v>
      </c>
    </row>
    <row r="959" spans="1:16">
      <c r="A959" t="s">
        <v>3716</v>
      </c>
      <c r="B959" t="s">
        <v>2109</v>
      </c>
      <c r="C959" t="s">
        <v>18</v>
      </c>
      <c r="D959" t="s">
        <v>183</v>
      </c>
      <c r="E959" t="s">
        <v>45</v>
      </c>
      <c r="F959">
        <v>13072</v>
      </c>
      <c r="G959" t="s">
        <v>161</v>
      </c>
      <c r="H959" t="s">
        <v>117</v>
      </c>
      <c r="I959" t="s">
        <v>3718</v>
      </c>
      <c r="J959" s="1">
        <v>44769</v>
      </c>
      <c r="K959" s="1"/>
      <c r="M959">
        <v>0</v>
      </c>
      <c r="N959">
        <v>1</v>
      </c>
      <c r="O959">
        <v>30</v>
      </c>
      <c r="P959" t="s">
        <v>25</v>
      </c>
    </row>
    <row r="960" spans="1:16">
      <c r="A960" t="s">
        <v>3719</v>
      </c>
      <c r="B960" t="s">
        <v>1462</v>
      </c>
      <c r="C960" t="s">
        <v>1455</v>
      </c>
      <c r="D960" t="s">
        <v>183</v>
      </c>
      <c r="E960" t="s">
        <v>28</v>
      </c>
      <c r="F960">
        <v>13423</v>
      </c>
      <c r="G960" t="s">
        <v>39</v>
      </c>
      <c r="H960" t="s">
        <v>374</v>
      </c>
      <c r="I960" t="s">
        <v>1828</v>
      </c>
      <c r="J960" s="1">
        <v>45174</v>
      </c>
      <c r="K960" s="1"/>
      <c r="M960">
        <v>0</v>
      </c>
      <c r="N960">
        <v>1</v>
      </c>
      <c r="O960">
        <v>11.9</v>
      </c>
      <c r="P960" t="s">
        <v>100</v>
      </c>
    </row>
    <row r="961" spans="1:16">
      <c r="A961" t="s">
        <v>3721</v>
      </c>
      <c r="B961" t="s">
        <v>994</v>
      </c>
      <c r="C961" t="s">
        <v>1321</v>
      </c>
      <c r="D961" t="s">
        <v>37</v>
      </c>
      <c r="E961" t="s">
        <v>20</v>
      </c>
      <c r="F961">
        <v>209158</v>
      </c>
      <c r="G961" t="s">
        <v>39</v>
      </c>
      <c r="H961" t="s">
        <v>23</v>
      </c>
      <c r="I961" t="s">
        <v>3723</v>
      </c>
      <c r="J961" s="1">
        <v>45371</v>
      </c>
      <c r="K961" s="1"/>
      <c r="M961">
        <v>0</v>
      </c>
      <c r="N961">
        <v>1</v>
      </c>
      <c r="P961" t="s">
        <v>33</v>
      </c>
    </row>
    <row r="962" spans="1:16">
      <c r="A962" t="s">
        <v>3724</v>
      </c>
      <c r="B962" t="s">
        <v>3725</v>
      </c>
      <c r="C962" t="s">
        <v>3072</v>
      </c>
      <c r="D962" t="s">
        <v>183</v>
      </c>
      <c r="E962" t="s">
        <v>54</v>
      </c>
      <c r="F962">
        <v>8818</v>
      </c>
      <c r="G962" t="s">
        <v>172</v>
      </c>
      <c r="H962" t="s">
        <v>232</v>
      </c>
      <c r="I962" t="s">
        <v>3727</v>
      </c>
      <c r="J962" s="1">
        <v>45698</v>
      </c>
      <c r="K962" s="1"/>
      <c r="M962">
        <v>0</v>
      </c>
      <c r="N962">
        <v>1</v>
      </c>
      <c r="P962" t="s">
        <v>33</v>
      </c>
    </row>
    <row r="963" spans="1:16">
      <c r="A963" t="s">
        <v>3728</v>
      </c>
      <c r="B963" t="s">
        <v>1825</v>
      </c>
      <c r="C963" t="s">
        <v>18</v>
      </c>
      <c r="D963" t="s">
        <v>19</v>
      </c>
      <c r="E963" t="s">
        <v>115</v>
      </c>
      <c r="F963">
        <v>4800</v>
      </c>
      <c r="G963" t="s">
        <v>30</v>
      </c>
      <c r="H963" t="s">
        <v>274</v>
      </c>
      <c r="I963" t="s">
        <v>2532</v>
      </c>
      <c r="J963" s="1">
        <v>45594</v>
      </c>
      <c r="K963" s="1">
        <v>45609</v>
      </c>
      <c r="L963">
        <v>71</v>
      </c>
      <c r="M963">
        <v>0</v>
      </c>
      <c r="N963">
        <v>1</v>
      </c>
      <c r="O963">
        <v>22.6</v>
      </c>
      <c r="P963" t="s">
        <v>33</v>
      </c>
    </row>
    <row r="964" spans="1:16">
      <c r="A964" t="s">
        <v>3730</v>
      </c>
      <c r="B964" t="s">
        <v>3731</v>
      </c>
      <c r="C964" t="s">
        <v>499</v>
      </c>
      <c r="D964" t="s">
        <v>37</v>
      </c>
      <c r="E964" t="s">
        <v>28</v>
      </c>
      <c r="F964">
        <v>116146</v>
      </c>
      <c r="G964" t="s">
        <v>151</v>
      </c>
      <c r="H964" t="s">
        <v>23</v>
      </c>
      <c r="I964" t="s">
        <v>3733</v>
      </c>
      <c r="J964" s="1">
        <v>45413</v>
      </c>
      <c r="K964" s="1"/>
      <c r="M964">
        <v>0</v>
      </c>
      <c r="N964">
        <v>1</v>
      </c>
      <c r="O964">
        <v>29.4</v>
      </c>
      <c r="P964" t="s">
        <v>42</v>
      </c>
    </row>
    <row r="965" spans="1:16">
      <c r="A965" t="s">
        <v>3734</v>
      </c>
      <c r="B965" t="s">
        <v>3735</v>
      </c>
      <c r="C965" t="s">
        <v>282</v>
      </c>
      <c r="D965" t="s">
        <v>183</v>
      </c>
      <c r="E965" t="s">
        <v>91</v>
      </c>
      <c r="F965">
        <v>9484</v>
      </c>
      <c r="G965" t="s">
        <v>56</v>
      </c>
      <c r="H965" t="s">
        <v>62</v>
      </c>
      <c r="I965" t="s">
        <v>3737</v>
      </c>
      <c r="J965" s="1">
        <v>44675</v>
      </c>
      <c r="K965" s="1">
        <v>44701</v>
      </c>
      <c r="L965">
        <v>128</v>
      </c>
      <c r="M965">
        <v>0</v>
      </c>
      <c r="N965">
        <v>1</v>
      </c>
      <c r="O965">
        <v>22.9</v>
      </c>
      <c r="P965" t="s">
        <v>58</v>
      </c>
    </row>
    <row r="966" spans="1:16">
      <c r="A966" t="s">
        <v>3738</v>
      </c>
      <c r="B966" t="s">
        <v>3739</v>
      </c>
      <c r="C966" t="s">
        <v>1520</v>
      </c>
      <c r="D966" t="s">
        <v>66</v>
      </c>
      <c r="E966" t="s">
        <v>28</v>
      </c>
      <c r="F966">
        <v>23339</v>
      </c>
      <c r="G966" t="s">
        <v>22</v>
      </c>
      <c r="H966" t="s">
        <v>98</v>
      </c>
      <c r="I966" t="s">
        <v>3741</v>
      </c>
      <c r="J966" s="1">
        <v>44964</v>
      </c>
      <c r="K966" s="1"/>
      <c r="M966">
        <v>0</v>
      </c>
      <c r="N966">
        <v>1</v>
      </c>
      <c r="O966">
        <v>14.7</v>
      </c>
      <c r="P966" t="s">
        <v>58</v>
      </c>
    </row>
    <row r="967" spans="1:16">
      <c r="A967" t="s">
        <v>3742</v>
      </c>
      <c r="B967" t="s">
        <v>3471</v>
      </c>
      <c r="C967" t="s">
        <v>3457</v>
      </c>
      <c r="D967" t="s">
        <v>37</v>
      </c>
      <c r="E967" t="s">
        <v>28</v>
      </c>
      <c r="F967">
        <v>150211</v>
      </c>
      <c r="G967" t="s">
        <v>79</v>
      </c>
      <c r="H967" t="s">
        <v>274</v>
      </c>
      <c r="I967" t="s">
        <v>3744</v>
      </c>
      <c r="J967" s="1"/>
      <c r="K967" s="1"/>
      <c r="M967">
        <v>0</v>
      </c>
      <c r="N967">
        <v>1</v>
      </c>
      <c r="O967">
        <v>2.5</v>
      </c>
      <c r="P967" t="s">
        <v>58</v>
      </c>
    </row>
    <row r="968" spans="1:16">
      <c r="A968" t="s">
        <v>3745</v>
      </c>
      <c r="B968" t="s">
        <v>3746</v>
      </c>
      <c r="C968" t="s">
        <v>1164</v>
      </c>
      <c r="D968" t="s">
        <v>66</v>
      </c>
      <c r="E968" t="s">
        <v>115</v>
      </c>
      <c r="F968">
        <v>18461</v>
      </c>
      <c r="G968" t="s">
        <v>79</v>
      </c>
      <c r="H968" t="s">
        <v>237</v>
      </c>
      <c r="I968" t="s">
        <v>414</v>
      </c>
      <c r="J968" s="1">
        <v>45311</v>
      </c>
      <c r="K968" s="1">
        <v>45273</v>
      </c>
      <c r="L968">
        <v>79</v>
      </c>
      <c r="M968">
        <v>0</v>
      </c>
      <c r="N968">
        <v>1</v>
      </c>
      <c r="O968">
        <v>28.7</v>
      </c>
      <c r="P968" t="s">
        <v>25</v>
      </c>
    </row>
    <row r="969" spans="1:16">
      <c r="A969" t="s">
        <v>3748</v>
      </c>
      <c r="B969" t="s">
        <v>3749</v>
      </c>
      <c r="C969" t="s">
        <v>18</v>
      </c>
      <c r="D969" t="s">
        <v>66</v>
      </c>
      <c r="E969" t="s">
        <v>28</v>
      </c>
      <c r="F969">
        <v>6526</v>
      </c>
      <c r="G969" t="s">
        <v>39</v>
      </c>
      <c r="H969" t="s">
        <v>3247</v>
      </c>
      <c r="I969" t="s">
        <v>3238</v>
      </c>
      <c r="J969" s="1">
        <v>45028</v>
      </c>
      <c r="K969" s="1"/>
      <c r="M969">
        <v>0</v>
      </c>
      <c r="N969">
        <v>1</v>
      </c>
      <c r="O969">
        <v>4.4000000000000004</v>
      </c>
      <c r="P969" t="s">
        <v>33</v>
      </c>
    </row>
    <row r="970" spans="1:16">
      <c r="A970" t="s">
        <v>3751</v>
      </c>
      <c r="B970" t="s">
        <v>3752</v>
      </c>
      <c r="C970" t="s">
        <v>3753</v>
      </c>
      <c r="D970" t="s">
        <v>19</v>
      </c>
      <c r="E970" t="s">
        <v>45</v>
      </c>
      <c r="F970">
        <v>6054</v>
      </c>
      <c r="G970" t="s">
        <v>151</v>
      </c>
      <c r="H970" t="s">
        <v>73</v>
      </c>
      <c r="I970" t="s">
        <v>3755</v>
      </c>
      <c r="J970" s="1">
        <v>44753</v>
      </c>
      <c r="K970" s="1"/>
      <c r="M970">
        <v>0</v>
      </c>
      <c r="N970">
        <v>1</v>
      </c>
      <c r="O970">
        <v>28.9</v>
      </c>
      <c r="P970" t="s">
        <v>100</v>
      </c>
    </row>
    <row r="971" spans="1:16">
      <c r="A971" t="s">
        <v>3756</v>
      </c>
      <c r="B971" t="s">
        <v>3757</v>
      </c>
      <c r="C971" t="s">
        <v>525</v>
      </c>
      <c r="D971" t="s">
        <v>53</v>
      </c>
      <c r="E971" t="s">
        <v>91</v>
      </c>
      <c r="F971">
        <v>24545</v>
      </c>
      <c r="G971" t="s">
        <v>30</v>
      </c>
      <c r="H971" t="s">
        <v>68</v>
      </c>
      <c r="I971" t="s">
        <v>3759</v>
      </c>
      <c r="J971" s="1">
        <v>45696</v>
      </c>
      <c r="K971" s="1">
        <v>45582</v>
      </c>
      <c r="L971">
        <v>62</v>
      </c>
      <c r="M971">
        <v>0</v>
      </c>
      <c r="N971">
        <v>1</v>
      </c>
      <c r="O971">
        <v>18.3</v>
      </c>
      <c r="P971" t="s">
        <v>25</v>
      </c>
    </row>
    <row r="972" spans="1:16">
      <c r="A972" t="s">
        <v>3760</v>
      </c>
      <c r="B972" t="s">
        <v>1021</v>
      </c>
      <c r="C972" t="s">
        <v>18</v>
      </c>
      <c r="D972" t="s">
        <v>66</v>
      </c>
      <c r="E972" t="s">
        <v>20</v>
      </c>
      <c r="F972">
        <v>4035</v>
      </c>
      <c r="G972" t="s">
        <v>47</v>
      </c>
      <c r="H972" t="s">
        <v>361</v>
      </c>
      <c r="I972" t="s">
        <v>3762</v>
      </c>
      <c r="J972" s="1">
        <v>45025</v>
      </c>
      <c r="K972" s="1"/>
      <c r="M972">
        <v>0</v>
      </c>
      <c r="N972">
        <v>1</v>
      </c>
      <c r="O972">
        <v>5.6</v>
      </c>
      <c r="P972" t="s">
        <v>100</v>
      </c>
    </row>
    <row r="973" spans="1:16">
      <c r="A973" t="s">
        <v>3763</v>
      </c>
      <c r="B973" t="s">
        <v>3764</v>
      </c>
      <c r="C973" t="s">
        <v>18</v>
      </c>
      <c r="D973" t="s">
        <v>19</v>
      </c>
      <c r="E973" t="s">
        <v>177</v>
      </c>
      <c r="F973">
        <v>9000</v>
      </c>
      <c r="G973" t="s">
        <v>39</v>
      </c>
      <c r="H973" t="s">
        <v>68</v>
      </c>
      <c r="I973" t="s">
        <v>2805</v>
      </c>
      <c r="J973" s="1">
        <v>45431</v>
      </c>
      <c r="K973" s="1"/>
      <c r="M973">
        <v>0</v>
      </c>
      <c r="N973">
        <v>1</v>
      </c>
      <c r="O973">
        <v>7.8</v>
      </c>
      <c r="P973" t="s">
        <v>42</v>
      </c>
    </row>
    <row r="974" spans="1:16">
      <c r="A974" t="s">
        <v>3765</v>
      </c>
      <c r="B974" t="s">
        <v>3766</v>
      </c>
      <c r="C974" t="s">
        <v>1463</v>
      </c>
      <c r="D974" t="s">
        <v>37</v>
      </c>
      <c r="E974" t="s">
        <v>28</v>
      </c>
      <c r="F974">
        <v>176224</v>
      </c>
      <c r="G974" t="s">
        <v>47</v>
      </c>
      <c r="H974" t="s">
        <v>237</v>
      </c>
      <c r="I974" t="s">
        <v>511</v>
      </c>
      <c r="J974" s="1">
        <v>44868</v>
      </c>
      <c r="K974" s="1"/>
      <c r="M974">
        <v>0</v>
      </c>
      <c r="N974">
        <v>1</v>
      </c>
      <c r="O974">
        <v>18.600000000000001</v>
      </c>
      <c r="P974" t="s">
        <v>42</v>
      </c>
    </row>
    <row r="975" spans="1:16">
      <c r="A975" t="s">
        <v>3768</v>
      </c>
      <c r="B975" t="s">
        <v>182</v>
      </c>
      <c r="C975" t="s">
        <v>417</v>
      </c>
      <c r="D975" t="s">
        <v>66</v>
      </c>
      <c r="E975" t="s">
        <v>20</v>
      </c>
      <c r="F975">
        <v>3864</v>
      </c>
      <c r="G975" t="s">
        <v>30</v>
      </c>
      <c r="H975" t="s">
        <v>614</v>
      </c>
      <c r="I975" t="s">
        <v>3770</v>
      </c>
      <c r="J975" s="1">
        <v>45567</v>
      </c>
      <c r="K975" s="1"/>
      <c r="M975">
        <v>0</v>
      </c>
      <c r="N975">
        <v>1</v>
      </c>
      <c r="O975">
        <v>20.8</v>
      </c>
      <c r="P975" t="s">
        <v>42</v>
      </c>
    </row>
    <row r="976" spans="1:16">
      <c r="A976" t="s">
        <v>3771</v>
      </c>
      <c r="B976" t="s">
        <v>3772</v>
      </c>
      <c r="C976" t="s">
        <v>1380</v>
      </c>
      <c r="D976" t="s">
        <v>183</v>
      </c>
      <c r="E976" t="s">
        <v>54</v>
      </c>
      <c r="F976">
        <v>8120</v>
      </c>
      <c r="G976" t="s">
        <v>47</v>
      </c>
      <c r="H976" t="s">
        <v>258</v>
      </c>
      <c r="I976" t="s">
        <v>3774</v>
      </c>
      <c r="J976" s="1">
        <v>45518</v>
      </c>
      <c r="K976" s="1"/>
      <c r="M976">
        <v>0</v>
      </c>
      <c r="N976">
        <v>1</v>
      </c>
      <c r="O976">
        <v>26.1</v>
      </c>
      <c r="P976" t="s">
        <v>33</v>
      </c>
    </row>
    <row r="977" spans="1:16">
      <c r="A977" t="s">
        <v>3775</v>
      </c>
      <c r="B977" t="s">
        <v>2814</v>
      </c>
      <c r="C977" t="s">
        <v>918</v>
      </c>
      <c r="D977" t="s">
        <v>37</v>
      </c>
      <c r="E977" t="s">
        <v>115</v>
      </c>
      <c r="F977">
        <v>71435</v>
      </c>
      <c r="G977" t="s">
        <v>79</v>
      </c>
      <c r="H977" t="s">
        <v>117</v>
      </c>
      <c r="I977" t="s">
        <v>1879</v>
      </c>
      <c r="J977" s="1">
        <v>45392</v>
      </c>
      <c r="K977" s="1">
        <v>45255</v>
      </c>
      <c r="L977">
        <v>32</v>
      </c>
      <c r="M977">
        <v>0</v>
      </c>
      <c r="N977">
        <v>1</v>
      </c>
      <c r="O977">
        <v>24.8</v>
      </c>
      <c r="P977" t="s">
        <v>58</v>
      </c>
    </row>
    <row r="978" spans="1:16">
      <c r="A978" t="s">
        <v>3777</v>
      </c>
      <c r="B978" t="s">
        <v>2631</v>
      </c>
      <c r="C978" t="s">
        <v>18</v>
      </c>
      <c r="D978" t="s">
        <v>183</v>
      </c>
      <c r="E978" t="s">
        <v>28</v>
      </c>
      <c r="F978">
        <v>5842</v>
      </c>
      <c r="G978" t="s">
        <v>56</v>
      </c>
      <c r="H978" t="s">
        <v>68</v>
      </c>
      <c r="I978" t="s">
        <v>3779</v>
      </c>
      <c r="J978" s="1">
        <v>45462</v>
      </c>
      <c r="K978" s="1"/>
      <c r="M978">
        <v>0</v>
      </c>
      <c r="N978">
        <v>1</v>
      </c>
      <c r="O978">
        <v>2.1</v>
      </c>
      <c r="P978" t="s">
        <v>100</v>
      </c>
    </row>
    <row r="979" spans="1:16">
      <c r="A979" t="s">
        <v>3780</v>
      </c>
      <c r="B979" t="s">
        <v>3781</v>
      </c>
      <c r="C979" t="s">
        <v>612</v>
      </c>
      <c r="D979" t="s">
        <v>53</v>
      </c>
      <c r="E979" t="s">
        <v>115</v>
      </c>
      <c r="F979">
        <v>21889</v>
      </c>
      <c r="G979" t="s">
        <v>56</v>
      </c>
      <c r="H979" t="s">
        <v>156</v>
      </c>
      <c r="I979" t="s">
        <v>3783</v>
      </c>
      <c r="J979" s="1">
        <v>45583</v>
      </c>
      <c r="K979" s="1">
        <v>45735</v>
      </c>
      <c r="L979">
        <v>180</v>
      </c>
      <c r="M979">
        <v>0</v>
      </c>
      <c r="N979">
        <v>1</v>
      </c>
      <c r="O979">
        <v>10.5</v>
      </c>
      <c r="P979" t="s">
        <v>33</v>
      </c>
    </row>
    <row r="980" spans="1:16">
      <c r="A980" t="s">
        <v>3784</v>
      </c>
      <c r="B980" t="s">
        <v>3785</v>
      </c>
      <c r="C980" t="s">
        <v>986</v>
      </c>
      <c r="D980" t="s">
        <v>66</v>
      </c>
      <c r="E980" t="s">
        <v>177</v>
      </c>
      <c r="F980">
        <v>12822</v>
      </c>
      <c r="G980" t="s">
        <v>79</v>
      </c>
      <c r="H980" t="s">
        <v>62</v>
      </c>
      <c r="I980" t="s">
        <v>3787</v>
      </c>
      <c r="J980" s="1">
        <v>45315</v>
      </c>
      <c r="K980" s="1"/>
      <c r="M980">
        <v>0</v>
      </c>
      <c r="N980">
        <v>1</v>
      </c>
      <c r="O980">
        <v>30.6</v>
      </c>
      <c r="P980" t="s">
        <v>33</v>
      </c>
    </row>
    <row r="981" spans="1:16">
      <c r="A981" t="s">
        <v>3788</v>
      </c>
      <c r="B981" t="s">
        <v>3789</v>
      </c>
      <c r="C981" t="s">
        <v>1810</v>
      </c>
      <c r="D981" t="s">
        <v>66</v>
      </c>
      <c r="E981" t="s">
        <v>45</v>
      </c>
      <c r="F981">
        <v>13065</v>
      </c>
      <c r="G981" t="s">
        <v>56</v>
      </c>
      <c r="H981" t="s">
        <v>31</v>
      </c>
      <c r="I981" t="s">
        <v>3791</v>
      </c>
      <c r="J981" s="1">
        <v>45008</v>
      </c>
      <c r="K981" s="1"/>
      <c r="M981">
        <v>0</v>
      </c>
      <c r="N981">
        <v>1</v>
      </c>
      <c r="O981">
        <v>13.6</v>
      </c>
      <c r="P981" t="s">
        <v>42</v>
      </c>
    </row>
    <row r="982" spans="1:16">
      <c r="A982" t="s">
        <v>3792</v>
      </c>
      <c r="B982" t="s">
        <v>2252</v>
      </c>
      <c r="C982" t="s">
        <v>3009</v>
      </c>
      <c r="D982" t="s">
        <v>37</v>
      </c>
      <c r="E982" t="s">
        <v>28</v>
      </c>
      <c r="F982">
        <v>157444</v>
      </c>
      <c r="G982" t="s">
        <v>30</v>
      </c>
      <c r="H982" t="s">
        <v>1705</v>
      </c>
      <c r="I982" t="s">
        <v>2395</v>
      </c>
      <c r="J982" s="1">
        <v>45425</v>
      </c>
      <c r="K982" s="1"/>
      <c r="M982">
        <v>0</v>
      </c>
      <c r="N982">
        <v>1</v>
      </c>
      <c r="O982">
        <v>26.3</v>
      </c>
      <c r="P982" t="s">
        <v>100</v>
      </c>
    </row>
    <row r="983" spans="1:16">
      <c r="A983" t="s">
        <v>3794</v>
      </c>
      <c r="B983" t="s">
        <v>3374</v>
      </c>
      <c r="C983" t="s">
        <v>18</v>
      </c>
      <c r="D983" t="s">
        <v>19</v>
      </c>
      <c r="E983" t="s">
        <v>91</v>
      </c>
      <c r="F983">
        <v>9038</v>
      </c>
      <c r="G983" t="s">
        <v>30</v>
      </c>
      <c r="H983" t="s">
        <v>31</v>
      </c>
      <c r="I983" t="s">
        <v>2453</v>
      </c>
      <c r="J983" s="1">
        <v>44971</v>
      </c>
      <c r="K983" s="1">
        <v>45119</v>
      </c>
      <c r="L983">
        <v>198</v>
      </c>
      <c r="M983">
        <v>1</v>
      </c>
      <c r="N983">
        <v>4</v>
      </c>
      <c r="O983">
        <v>6.5</v>
      </c>
      <c r="P983" t="s">
        <v>58</v>
      </c>
    </row>
    <row r="984" spans="1:16">
      <c r="A984" t="s">
        <v>3796</v>
      </c>
      <c r="B984" t="s">
        <v>2397</v>
      </c>
      <c r="C984" t="s">
        <v>2904</v>
      </c>
      <c r="D984" t="s">
        <v>37</v>
      </c>
      <c r="E984" t="s">
        <v>54</v>
      </c>
      <c r="F984">
        <v>197153</v>
      </c>
      <c r="G984" t="s">
        <v>79</v>
      </c>
      <c r="H984" t="s">
        <v>258</v>
      </c>
      <c r="I984" t="s">
        <v>551</v>
      </c>
      <c r="J984" s="1">
        <v>45683</v>
      </c>
      <c r="K984" s="1"/>
      <c r="M984">
        <v>0</v>
      </c>
      <c r="N984">
        <v>1</v>
      </c>
      <c r="O984">
        <v>0.1</v>
      </c>
      <c r="P984" t="s">
        <v>58</v>
      </c>
    </row>
    <row r="985" spans="1:16">
      <c r="A985" t="s">
        <v>3798</v>
      </c>
      <c r="B985" t="s">
        <v>3799</v>
      </c>
      <c r="C985" t="s">
        <v>36</v>
      </c>
      <c r="D985" t="s">
        <v>66</v>
      </c>
      <c r="E985" t="s">
        <v>177</v>
      </c>
      <c r="F985">
        <v>24000</v>
      </c>
      <c r="G985" t="s">
        <v>47</v>
      </c>
      <c r="H985" t="s">
        <v>73</v>
      </c>
      <c r="I985" t="s">
        <v>3800</v>
      </c>
      <c r="J985" s="1">
        <v>45347</v>
      </c>
      <c r="K985" s="1"/>
      <c r="M985">
        <v>0</v>
      </c>
      <c r="N985">
        <v>1</v>
      </c>
      <c r="P985" t="s">
        <v>42</v>
      </c>
    </row>
    <row r="986" spans="1:16">
      <c r="A986" t="s">
        <v>3801</v>
      </c>
      <c r="B986" t="s">
        <v>3802</v>
      </c>
      <c r="C986" t="s">
        <v>2214</v>
      </c>
      <c r="D986" t="s">
        <v>53</v>
      </c>
      <c r="E986" t="s">
        <v>177</v>
      </c>
      <c r="F986">
        <v>24419</v>
      </c>
      <c r="G986" t="s">
        <v>161</v>
      </c>
      <c r="H986" t="s">
        <v>98</v>
      </c>
      <c r="I986" t="s">
        <v>3804</v>
      </c>
      <c r="J986" s="1">
        <v>45272</v>
      </c>
      <c r="K986" s="1"/>
      <c r="M986">
        <v>0</v>
      </c>
      <c r="N986">
        <v>1</v>
      </c>
      <c r="O986">
        <v>13.5</v>
      </c>
      <c r="P986" t="s">
        <v>100</v>
      </c>
    </row>
    <row r="987" spans="1:16">
      <c r="A987" t="s">
        <v>3805</v>
      </c>
      <c r="B987" t="s">
        <v>3806</v>
      </c>
      <c r="C987" t="s">
        <v>3807</v>
      </c>
      <c r="D987" t="s">
        <v>66</v>
      </c>
      <c r="E987" t="s">
        <v>177</v>
      </c>
      <c r="F987">
        <v>11659</v>
      </c>
      <c r="G987" t="s">
        <v>161</v>
      </c>
      <c r="H987" t="s">
        <v>361</v>
      </c>
      <c r="I987" t="s">
        <v>2202</v>
      </c>
      <c r="J987" s="1">
        <v>45223</v>
      </c>
      <c r="K987" s="1"/>
      <c r="M987">
        <v>0</v>
      </c>
      <c r="N987">
        <v>1</v>
      </c>
      <c r="O987">
        <v>2.7</v>
      </c>
      <c r="P987" t="s">
        <v>25</v>
      </c>
    </row>
    <row r="988" spans="1:16">
      <c r="A988" t="s">
        <v>3809</v>
      </c>
      <c r="B988" t="s">
        <v>2231</v>
      </c>
      <c r="C988" t="s">
        <v>3026</v>
      </c>
      <c r="D988" t="s">
        <v>183</v>
      </c>
      <c r="E988" t="s">
        <v>177</v>
      </c>
      <c r="F988">
        <v>10812</v>
      </c>
      <c r="G988" t="s">
        <v>39</v>
      </c>
      <c r="H988" t="s">
        <v>521</v>
      </c>
      <c r="I988" t="s">
        <v>3811</v>
      </c>
      <c r="J988" s="1"/>
      <c r="K988" s="1"/>
      <c r="M988">
        <v>0</v>
      </c>
      <c r="N988">
        <v>1</v>
      </c>
      <c r="O988">
        <v>28.9</v>
      </c>
      <c r="P988" t="s">
        <v>100</v>
      </c>
    </row>
    <row r="989" spans="1:16">
      <c r="A989" t="s">
        <v>3812</v>
      </c>
      <c r="B989" t="s">
        <v>3813</v>
      </c>
      <c r="C989" t="s">
        <v>1371</v>
      </c>
      <c r="D989" t="s">
        <v>183</v>
      </c>
      <c r="E989" t="s">
        <v>91</v>
      </c>
      <c r="F989">
        <v>5145</v>
      </c>
      <c r="G989" t="s">
        <v>56</v>
      </c>
      <c r="H989" t="s">
        <v>156</v>
      </c>
      <c r="I989" t="s">
        <v>3815</v>
      </c>
      <c r="J989" s="1">
        <v>44672</v>
      </c>
      <c r="K989" s="1">
        <v>44712</v>
      </c>
      <c r="L989">
        <v>80</v>
      </c>
      <c r="M989">
        <v>0</v>
      </c>
      <c r="N989">
        <v>1</v>
      </c>
      <c r="O989">
        <v>15.1</v>
      </c>
      <c r="P989" t="s">
        <v>25</v>
      </c>
    </row>
    <row r="990" spans="1:16">
      <c r="A990" t="s">
        <v>3816</v>
      </c>
      <c r="B990" t="s">
        <v>3817</v>
      </c>
      <c r="C990" t="s">
        <v>455</v>
      </c>
      <c r="D990" t="s">
        <v>19</v>
      </c>
      <c r="E990" t="s">
        <v>54</v>
      </c>
      <c r="F990">
        <v>2479</v>
      </c>
      <c r="G990" t="s">
        <v>151</v>
      </c>
      <c r="H990" t="s">
        <v>361</v>
      </c>
      <c r="I990" t="s">
        <v>3819</v>
      </c>
      <c r="J990" s="1">
        <v>45441</v>
      </c>
      <c r="K990" s="1"/>
      <c r="M990">
        <v>0</v>
      </c>
      <c r="N990">
        <v>1</v>
      </c>
      <c r="O990">
        <v>29.3</v>
      </c>
      <c r="P990" t="s">
        <v>42</v>
      </c>
    </row>
    <row r="991" spans="1:16">
      <c r="A991" t="s">
        <v>3820</v>
      </c>
      <c r="B991" t="s">
        <v>513</v>
      </c>
      <c r="C991" t="s">
        <v>3426</v>
      </c>
      <c r="D991" t="s">
        <v>183</v>
      </c>
      <c r="E991" t="s">
        <v>91</v>
      </c>
      <c r="F991">
        <v>10046</v>
      </c>
      <c r="G991" t="s">
        <v>151</v>
      </c>
      <c r="H991" t="s">
        <v>31</v>
      </c>
      <c r="I991" t="s">
        <v>2868</v>
      </c>
      <c r="J991" s="1">
        <v>44769</v>
      </c>
      <c r="K991" s="1">
        <v>44669</v>
      </c>
      <c r="L991">
        <v>71</v>
      </c>
      <c r="M991">
        <v>0</v>
      </c>
      <c r="N991">
        <v>1</v>
      </c>
      <c r="P991" t="s">
        <v>33</v>
      </c>
    </row>
    <row r="992" spans="1:16">
      <c r="A992" t="s">
        <v>3822</v>
      </c>
      <c r="B992" t="s">
        <v>3823</v>
      </c>
      <c r="C992" t="s">
        <v>18</v>
      </c>
      <c r="D992" t="s">
        <v>19</v>
      </c>
      <c r="E992" t="s">
        <v>115</v>
      </c>
      <c r="F992">
        <v>8539</v>
      </c>
      <c r="G992" t="s">
        <v>39</v>
      </c>
      <c r="H992" t="s">
        <v>237</v>
      </c>
      <c r="I992" t="s">
        <v>3825</v>
      </c>
      <c r="J992" s="1">
        <v>45577</v>
      </c>
      <c r="K992" s="1">
        <v>45655</v>
      </c>
      <c r="L992">
        <v>130</v>
      </c>
      <c r="M992">
        <v>0</v>
      </c>
      <c r="N992">
        <v>1</v>
      </c>
      <c r="O992">
        <v>12.2</v>
      </c>
      <c r="P992" t="s">
        <v>33</v>
      </c>
    </row>
    <row r="993" spans="1:16">
      <c r="A993" t="s">
        <v>3826</v>
      </c>
      <c r="B993" t="s">
        <v>2365</v>
      </c>
      <c r="C993" t="s">
        <v>18</v>
      </c>
      <c r="D993" t="s">
        <v>53</v>
      </c>
      <c r="E993" t="s">
        <v>54</v>
      </c>
      <c r="F993">
        <v>35981</v>
      </c>
      <c r="G993" t="s">
        <v>79</v>
      </c>
      <c r="H993" t="s">
        <v>274</v>
      </c>
      <c r="I993" t="s">
        <v>1859</v>
      </c>
      <c r="J993" s="1">
        <v>44765</v>
      </c>
      <c r="K993" s="1"/>
      <c r="M993">
        <v>0</v>
      </c>
      <c r="N993">
        <v>1</v>
      </c>
      <c r="O993">
        <v>0.8</v>
      </c>
      <c r="P993" t="s">
        <v>25</v>
      </c>
    </row>
    <row r="994" spans="1:16">
      <c r="A994" t="s">
        <v>3828</v>
      </c>
      <c r="B994" t="s">
        <v>3725</v>
      </c>
      <c r="C994" t="s">
        <v>924</v>
      </c>
      <c r="D994" t="s">
        <v>183</v>
      </c>
      <c r="E994" t="s">
        <v>28</v>
      </c>
      <c r="F994">
        <v>11714</v>
      </c>
      <c r="G994" t="s">
        <v>22</v>
      </c>
      <c r="H994" t="s">
        <v>156</v>
      </c>
      <c r="I994" t="s">
        <v>106</v>
      </c>
      <c r="J994" s="1">
        <v>45004</v>
      </c>
      <c r="K994" s="1"/>
      <c r="M994">
        <v>0</v>
      </c>
      <c r="N994">
        <v>1</v>
      </c>
      <c r="O994">
        <v>20.100000000000001</v>
      </c>
      <c r="P994" t="s">
        <v>58</v>
      </c>
    </row>
    <row r="995" spans="1:16">
      <c r="A995" t="s">
        <v>3830</v>
      </c>
      <c r="B995" t="s">
        <v>3831</v>
      </c>
      <c r="C995" t="s">
        <v>301</v>
      </c>
      <c r="D995" t="s">
        <v>53</v>
      </c>
      <c r="E995" t="s">
        <v>54</v>
      </c>
      <c r="F995">
        <v>29093</v>
      </c>
      <c r="G995" t="s">
        <v>30</v>
      </c>
      <c r="H995" t="s">
        <v>1817</v>
      </c>
      <c r="I995" t="s">
        <v>2188</v>
      </c>
      <c r="J995" s="1">
        <v>45085</v>
      </c>
      <c r="K995" s="1"/>
      <c r="M995">
        <v>0</v>
      </c>
      <c r="N995">
        <v>1</v>
      </c>
      <c r="O995">
        <v>27.5</v>
      </c>
      <c r="P995" t="s">
        <v>25</v>
      </c>
    </row>
    <row r="996" spans="1:16">
      <c r="A996" t="s">
        <v>3833</v>
      </c>
      <c r="B996" t="s">
        <v>3834</v>
      </c>
      <c r="C996" t="s">
        <v>1661</v>
      </c>
      <c r="D996" t="s">
        <v>183</v>
      </c>
      <c r="E996" t="s">
        <v>28</v>
      </c>
      <c r="F996">
        <v>12612</v>
      </c>
      <c r="G996" t="s">
        <v>22</v>
      </c>
      <c r="H996" t="s">
        <v>31</v>
      </c>
      <c r="I996" t="s">
        <v>3505</v>
      </c>
      <c r="J996" s="1">
        <v>44792</v>
      </c>
      <c r="K996" s="1"/>
      <c r="M996">
        <v>0</v>
      </c>
      <c r="N996">
        <v>1</v>
      </c>
      <c r="O996">
        <v>34.5</v>
      </c>
      <c r="P996" t="s">
        <v>58</v>
      </c>
    </row>
    <row r="997" spans="1:16">
      <c r="A997" t="s">
        <v>3836</v>
      </c>
      <c r="B997" t="s">
        <v>203</v>
      </c>
      <c r="C997" t="s">
        <v>1999</v>
      </c>
      <c r="D997" t="s">
        <v>37</v>
      </c>
      <c r="E997" t="s">
        <v>177</v>
      </c>
      <c r="F997">
        <v>148859</v>
      </c>
      <c r="G997" t="s">
        <v>56</v>
      </c>
      <c r="H997" t="s">
        <v>31</v>
      </c>
      <c r="I997" t="s">
        <v>1030</v>
      </c>
      <c r="J997" s="1">
        <v>45151</v>
      </c>
      <c r="K997" s="1"/>
      <c r="M997">
        <v>0</v>
      </c>
      <c r="N997">
        <v>1</v>
      </c>
      <c r="O997">
        <v>17.7</v>
      </c>
      <c r="P997" t="s">
        <v>33</v>
      </c>
    </row>
    <row r="998" spans="1:16">
      <c r="A998" t="s">
        <v>3838</v>
      </c>
      <c r="B998" t="s">
        <v>3543</v>
      </c>
      <c r="C998" t="s">
        <v>3839</v>
      </c>
      <c r="D998" t="s">
        <v>37</v>
      </c>
      <c r="E998" t="s">
        <v>177</v>
      </c>
      <c r="F998">
        <v>51218</v>
      </c>
      <c r="G998" t="s">
        <v>79</v>
      </c>
      <c r="H998" t="s">
        <v>127</v>
      </c>
      <c r="I998" t="s">
        <v>3841</v>
      </c>
      <c r="J998" s="1">
        <v>45657</v>
      </c>
      <c r="K998" s="1"/>
      <c r="M998">
        <v>0</v>
      </c>
      <c r="N998">
        <v>1</v>
      </c>
      <c r="O998">
        <v>22.4</v>
      </c>
      <c r="P998" t="s">
        <v>33</v>
      </c>
    </row>
    <row r="999" spans="1:16">
      <c r="A999" t="s">
        <v>3842</v>
      </c>
      <c r="B999" t="s">
        <v>3843</v>
      </c>
      <c r="C999" t="s">
        <v>1303</v>
      </c>
      <c r="D999" t="s">
        <v>19</v>
      </c>
      <c r="E999" t="s">
        <v>28</v>
      </c>
      <c r="F999">
        <v>8381</v>
      </c>
      <c r="G999" t="s">
        <v>151</v>
      </c>
      <c r="H999" t="s">
        <v>232</v>
      </c>
      <c r="I999" t="s">
        <v>3845</v>
      </c>
      <c r="J999" s="1">
        <v>45708</v>
      </c>
      <c r="K999" s="1"/>
      <c r="M999">
        <v>0</v>
      </c>
      <c r="N999">
        <v>1</v>
      </c>
      <c r="P999" t="s">
        <v>42</v>
      </c>
    </row>
    <row r="1000" spans="1:16">
      <c r="A1000" t="s">
        <v>3846</v>
      </c>
      <c r="B1000" t="s">
        <v>3847</v>
      </c>
      <c r="C1000" t="s">
        <v>3050</v>
      </c>
      <c r="D1000" t="s">
        <v>19</v>
      </c>
      <c r="E1000" t="s">
        <v>20</v>
      </c>
      <c r="F1000">
        <v>7011</v>
      </c>
      <c r="G1000" t="s">
        <v>47</v>
      </c>
      <c r="H1000" t="s">
        <v>156</v>
      </c>
      <c r="I1000" t="s">
        <v>486</v>
      </c>
      <c r="J1000" s="1">
        <v>44920</v>
      </c>
      <c r="K1000" s="1"/>
      <c r="M1000">
        <v>0</v>
      </c>
      <c r="N1000">
        <v>1</v>
      </c>
      <c r="P1000" t="s">
        <v>25</v>
      </c>
    </row>
    <row r="1001" spans="1:16">
      <c r="A1001" t="s">
        <v>3849</v>
      </c>
      <c r="B1001" t="s">
        <v>3850</v>
      </c>
      <c r="C1001" t="s">
        <v>1353</v>
      </c>
      <c r="D1001" t="s">
        <v>66</v>
      </c>
      <c r="E1001" t="s">
        <v>20</v>
      </c>
      <c r="F1001">
        <v>9593</v>
      </c>
      <c r="G1001" t="s">
        <v>172</v>
      </c>
      <c r="H1001" t="s">
        <v>237</v>
      </c>
      <c r="I1001" t="s">
        <v>1610</v>
      </c>
      <c r="J1001" s="1">
        <v>45653</v>
      </c>
      <c r="K1001" s="1"/>
      <c r="M1001">
        <v>0</v>
      </c>
      <c r="N1001">
        <v>1</v>
      </c>
      <c r="O1001">
        <v>33.1</v>
      </c>
      <c r="P1001" t="s">
        <v>58</v>
      </c>
    </row>
    <row r="1002" spans="1:16">
      <c r="A1002" t="s">
        <v>3852</v>
      </c>
      <c r="B1002" t="s">
        <v>3853</v>
      </c>
      <c r="C1002" t="s">
        <v>981</v>
      </c>
      <c r="D1002" t="s">
        <v>37</v>
      </c>
      <c r="E1002" t="s">
        <v>45</v>
      </c>
      <c r="F1002">
        <v>134815</v>
      </c>
      <c r="G1002" t="s">
        <v>151</v>
      </c>
      <c r="H1002" t="s">
        <v>336</v>
      </c>
      <c r="I1002" t="s">
        <v>2278</v>
      </c>
      <c r="J1002" s="1">
        <v>45633</v>
      </c>
      <c r="K1002" s="1"/>
      <c r="M1002">
        <v>0</v>
      </c>
      <c r="N1002">
        <v>1</v>
      </c>
      <c r="O1002">
        <v>29.4</v>
      </c>
      <c r="P1002" t="s">
        <v>100</v>
      </c>
    </row>
    <row r="1003" spans="1:16">
      <c r="A1003" t="s">
        <v>3855</v>
      </c>
      <c r="B1003" t="s">
        <v>3856</v>
      </c>
      <c r="C1003" t="s">
        <v>3033</v>
      </c>
      <c r="D1003" t="s">
        <v>37</v>
      </c>
      <c r="E1003" t="s">
        <v>177</v>
      </c>
      <c r="F1003">
        <v>150093</v>
      </c>
      <c r="G1003" t="s">
        <v>56</v>
      </c>
      <c r="H1003" t="s">
        <v>179</v>
      </c>
      <c r="I1003" t="s">
        <v>898</v>
      </c>
      <c r="J1003" s="1">
        <v>45510</v>
      </c>
      <c r="K1003" s="1"/>
      <c r="M1003">
        <v>0</v>
      </c>
      <c r="N1003">
        <v>1</v>
      </c>
      <c r="O1003">
        <v>13.1</v>
      </c>
      <c r="P1003" t="s">
        <v>25</v>
      </c>
    </row>
    <row r="1004" spans="1:16">
      <c r="A1004" t="s">
        <v>3858</v>
      </c>
      <c r="B1004" t="s">
        <v>3859</v>
      </c>
      <c r="C1004" t="s">
        <v>18</v>
      </c>
      <c r="D1004" t="s">
        <v>53</v>
      </c>
      <c r="E1004" t="s">
        <v>20</v>
      </c>
      <c r="F1004">
        <v>15339</v>
      </c>
      <c r="G1004" t="s">
        <v>22</v>
      </c>
      <c r="H1004" t="s">
        <v>139</v>
      </c>
      <c r="I1004" t="s">
        <v>3861</v>
      </c>
      <c r="J1004" s="1">
        <v>45363</v>
      </c>
      <c r="K1004" s="1"/>
      <c r="M1004">
        <v>0</v>
      </c>
      <c r="N1004">
        <v>1</v>
      </c>
      <c r="O1004">
        <v>11.8</v>
      </c>
      <c r="P1004" t="s">
        <v>100</v>
      </c>
    </row>
    <row r="1005" spans="1:16">
      <c r="A1005" t="s">
        <v>3862</v>
      </c>
      <c r="B1005" t="s">
        <v>3863</v>
      </c>
      <c r="C1005" t="s">
        <v>494</v>
      </c>
      <c r="D1005" t="s">
        <v>53</v>
      </c>
      <c r="E1005" t="s">
        <v>45</v>
      </c>
      <c r="F1005">
        <v>11203</v>
      </c>
      <c r="G1005" t="s">
        <v>161</v>
      </c>
      <c r="H1005" t="s">
        <v>68</v>
      </c>
      <c r="I1005" t="s">
        <v>3865</v>
      </c>
      <c r="J1005" s="1">
        <v>45478</v>
      </c>
      <c r="K1005" s="1"/>
      <c r="M1005">
        <v>0</v>
      </c>
      <c r="N1005">
        <v>1</v>
      </c>
      <c r="O1005">
        <v>21</v>
      </c>
      <c r="P1005" t="s">
        <v>25</v>
      </c>
    </row>
    <row r="1006" spans="1:16">
      <c r="A1006" t="s">
        <v>3866</v>
      </c>
      <c r="B1006" t="s">
        <v>2587</v>
      </c>
      <c r="C1006" t="s">
        <v>3867</v>
      </c>
      <c r="D1006" t="s">
        <v>19</v>
      </c>
      <c r="E1006" t="s">
        <v>45</v>
      </c>
      <c r="F1006">
        <v>6844</v>
      </c>
      <c r="G1006" t="s">
        <v>47</v>
      </c>
      <c r="H1006" t="s">
        <v>86</v>
      </c>
      <c r="I1006" t="s">
        <v>3869</v>
      </c>
      <c r="J1006" s="1"/>
      <c r="K1006" s="1"/>
      <c r="M1006">
        <v>0</v>
      </c>
      <c r="N1006">
        <v>1</v>
      </c>
      <c r="O1006">
        <v>26.6</v>
      </c>
      <c r="P1006" t="s">
        <v>42</v>
      </c>
    </row>
    <row r="1007" spans="1:16">
      <c r="A1007" t="s">
        <v>3870</v>
      </c>
      <c r="B1007" t="s">
        <v>3752</v>
      </c>
      <c r="C1007" t="s">
        <v>256</v>
      </c>
      <c r="D1007" t="s">
        <v>66</v>
      </c>
      <c r="E1007" t="s">
        <v>54</v>
      </c>
      <c r="F1007">
        <v>5519</v>
      </c>
      <c r="G1007" t="s">
        <v>39</v>
      </c>
      <c r="H1007" t="s">
        <v>232</v>
      </c>
      <c r="I1007" t="s">
        <v>3398</v>
      </c>
      <c r="J1007" s="1">
        <v>45416</v>
      </c>
      <c r="K1007" s="1"/>
      <c r="M1007">
        <v>0</v>
      </c>
      <c r="N1007">
        <v>1</v>
      </c>
      <c r="O1007">
        <v>8.8000000000000007</v>
      </c>
      <c r="P1007" t="s">
        <v>42</v>
      </c>
    </row>
    <row r="1008" spans="1:16">
      <c r="A1008" t="s">
        <v>3872</v>
      </c>
      <c r="B1008" t="s">
        <v>617</v>
      </c>
      <c r="C1008" t="s">
        <v>1164</v>
      </c>
      <c r="D1008" t="s">
        <v>66</v>
      </c>
      <c r="E1008" t="s">
        <v>45</v>
      </c>
      <c r="F1008">
        <v>17998</v>
      </c>
      <c r="G1008" t="s">
        <v>151</v>
      </c>
      <c r="H1008" t="s">
        <v>2756</v>
      </c>
      <c r="I1008" t="s">
        <v>1212</v>
      </c>
      <c r="J1008" s="1">
        <v>44881</v>
      </c>
      <c r="K1008" s="1"/>
      <c r="M1008">
        <v>0</v>
      </c>
      <c r="N1008">
        <v>1</v>
      </c>
      <c r="O1008">
        <v>22.4</v>
      </c>
      <c r="P1008" t="s">
        <v>33</v>
      </c>
    </row>
    <row r="1009" spans="1:16">
      <c r="A1009" t="s">
        <v>3874</v>
      </c>
      <c r="B1009" t="s">
        <v>3875</v>
      </c>
      <c r="C1009" t="s">
        <v>18</v>
      </c>
      <c r="D1009" t="s">
        <v>66</v>
      </c>
      <c r="E1009" t="s">
        <v>20</v>
      </c>
      <c r="F1009">
        <v>23000</v>
      </c>
      <c r="G1009" t="s">
        <v>172</v>
      </c>
      <c r="H1009" t="s">
        <v>23</v>
      </c>
      <c r="I1009" t="s">
        <v>3876</v>
      </c>
      <c r="J1009" s="1">
        <v>45471</v>
      </c>
      <c r="K1009" s="1"/>
      <c r="M1009">
        <v>0</v>
      </c>
      <c r="N1009">
        <v>1</v>
      </c>
      <c r="O1009">
        <v>17.7</v>
      </c>
      <c r="P1009" t="s">
        <v>58</v>
      </c>
    </row>
    <row r="1010" spans="1:16">
      <c r="A1010" t="s">
        <v>3877</v>
      </c>
      <c r="B1010" t="s">
        <v>3878</v>
      </c>
      <c r="C1010" t="s">
        <v>1007</v>
      </c>
      <c r="D1010" t="s">
        <v>66</v>
      </c>
      <c r="E1010" t="s">
        <v>91</v>
      </c>
      <c r="F1010">
        <v>22794</v>
      </c>
      <c r="G1010" t="s">
        <v>47</v>
      </c>
      <c r="H1010" t="s">
        <v>361</v>
      </c>
      <c r="I1010" t="s">
        <v>3880</v>
      </c>
      <c r="J1010" s="1">
        <v>44925</v>
      </c>
      <c r="K1010" s="1">
        <v>44948</v>
      </c>
      <c r="L1010">
        <v>160</v>
      </c>
      <c r="M1010">
        <v>0</v>
      </c>
      <c r="N1010">
        <v>1</v>
      </c>
      <c r="O1010">
        <v>19.399999999999999</v>
      </c>
      <c r="P1010" t="s">
        <v>58</v>
      </c>
    </row>
    <row r="1011" spans="1:16">
      <c r="A1011" t="s">
        <v>3881</v>
      </c>
      <c r="B1011" t="s">
        <v>250</v>
      </c>
      <c r="C1011" t="s">
        <v>735</v>
      </c>
      <c r="D1011" t="s">
        <v>66</v>
      </c>
      <c r="E1011" t="s">
        <v>20</v>
      </c>
      <c r="F1011">
        <v>16340</v>
      </c>
      <c r="G1011" t="s">
        <v>172</v>
      </c>
      <c r="H1011" t="s">
        <v>80</v>
      </c>
      <c r="I1011" t="s">
        <v>1329</v>
      </c>
      <c r="J1011" s="1">
        <v>44871</v>
      </c>
      <c r="K1011" s="1"/>
      <c r="M1011">
        <v>0</v>
      </c>
      <c r="N1011">
        <v>1</v>
      </c>
      <c r="O1011">
        <v>3.5</v>
      </c>
      <c r="P1011" t="s">
        <v>25</v>
      </c>
    </row>
    <row r="1012" spans="1:16">
      <c r="A1012" t="s">
        <v>3883</v>
      </c>
      <c r="B1012" t="s">
        <v>3884</v>
      </c>
      <c r="C1012" t="s">
        <v>2419</v>
      </c>
      <c r="D1012" t="s">
        <v>183</v>
      </c>
      <c r="E1012" t="s">
        <v>91</v>
      </c>
      <c r="F1012">
        <v>6000</v>
      </c>
      <c r="G1012" t="s">
        <v>151</v>
      </c>
      <c r="H1012" t="s">
        <v>156</v>
      </c>
      <c r="I1012" t="s">
        <v>3885</v>
      </c>
      <c r="J1012" s="1"/>
      <c r="K1012" s="1">
        <v>45697</v>
      </c>
      <c r="L1012">
        <v>51</v>
      </c>
      <c r="M1012">
        <v>0</v>
      </c>
      <c r="N1012">
        <v>1</v>
      </c>
      <c r="O1012">
        <v>21.8</v>
      </c>
      <c r="P1012" t="s">
        <v>58</v>
      </c>
    </row>
    <row r="1013" spans="1:16">
      <c r="A1013" t="s">
        <v>3886</v>
      </c>
      <c r="B1013" t="s">
        <v>3887</v>
      </c>
      <c r="C1013" t="s">
        <v>1463</v>
      </c>
      <c r="D1013" t="s">
        <v>19</v>
      </c>
      <c r="E1013" t="s">
        <v>45</v>
      </c>
      <c r="F1013">
        <v>7703</v>
      </c>
      <c r="G1013" t="s">
        <v>79</v>
      </c>
      <c r="H1013" t="s">
        <v>303</v>
      </c>
      <c r="I1013" t="s">
        <v>2913</v>
      </c>
      <c r="J1013" s="1">
        <v>45078</v>
      </c>
      <c r="K1013" s="1"/>
      <c r="M1013">
        <v>0</v>
      </c>
      <c r="N1013">
        <v>1</v>
      </c>
      <c r="O1013">
        <v>10.9</v>
      </c>
      <c r="P1013" t="s">
        <v>100</v>
      </c>
    </row>
    <row r="1014" spans="1:16">
      <c r="A1014" t="s">
        <v>3889</v>
      </c>
      <c r="B1014" t="s">
        <v>3890</v>
      </c>
      <c r="C1014" t="s">
        <v>2024</v>
      </c>
      <c r="D1014" t="s">
        <v>183</v>
      </c>
      <c r="E1014" t="s">
        <v>28</v>
      </c>
      <c r="F1014">
        <v>4246</v>
      </c>
      <c r="G1014" t="s">
        <v>30</v>
      </c>
      <c r="H1014" t="s">
        <v>31</v>
      </c>
      <c r="I1014" t="s">
        <v>2579</v>
      </c>
      <c r="J1014" s="1">
        <v>45270</v>
      </c>
      <c r="K1014" s="1"/>
      <c r="M1014">
        <v>0</v>
      </c>
      <c r="N1014">
        <v>1</v>
      </c>
      <c r="O1014">
        <v>20.6</v>
      </c>
      <c r="P1014" t="s">
        <v>25</v>
      </c>
    </row>
    <row r="1015" spans="1:16">
      <c r="A1015" t="s">
        <v>3892</v>
      </c>
      <c r="B1015" t="s">
        <v>3893</v>
      </c>
      <c r="C1015" t="s">
        <v>3026</v>
      </c>
      <c r="D1015" t="s">
        <v>66</v>
      </c>
      <c r="E1015" t="s">
        <v>28</v>
      </c>
      <c r="F1015">
        <v>12685</v>
      </c>
      <c r="G1015" t="s">
        <v>56</v>
      </c>
      <c r="H1015" t="s">
        <v>139</v>
      </c>
      <c r="I1015" t="s">
        <v>3895</v>
      </c>
      <c r="J1015" s="1">
        <v>45271</v>
      </c>
      <c r="K1015" s="1"/>
      <c r="M1015">
        <v>0</v>
      </c>
      <c r="N1015">
        <v>1</v>
      </c>
      <c r="O1015">
        <v>16.2</v>
      </c>
      <c r="P1015" t="s">
        <v>33</v>
      </c>
    </row>
    <row r="1016" spans="1:16">
      <c r="A1016" t="s">
        <v>3896</v>
      </c>
      <c r="B1016" t="s">
        <v>3897</v>
      </c>
      <c r="C1016" t="s">
        <v>3898</v>
      </c>
      <c r="D1016" t="s">
        <v>19</v>
      </c>
      <c r="E1016" t="s">
        <v>115</v>
      </c>
      <c r="F1016">
        <v>7887</v>
      </c>
      <c r="G1016" t="s">
        <v>161</v>
      </c>
      <c r="H1016" t="s">
        <v>73</v>
      </c>
      <c r="I1016" t="s">
        <v>3900</v>
      </c>
      <c r="J1016" s="1">
        <v>44815</v>
      </c>
      <c r="K1016" s="1">
        <v>44836</v>
      </c>
      <c r="L1016">
        <v>162</v>
      </c>
      <c r="M1016">
        <v>0</v>
      </c>
      <c r="N1016">
        <v>1</v>
      </c>
      <c r="O1016">
        <v>11.3</v>
      </c>
      <c r="P1016" t="s">
        <v>58</v>
      </c>
    </row>
    <row r="1017" spans="1:16">
      <c r="A1017" t="s">
        <v>3901</v>
      </c>
      <c r="B1017" t="s">
        <v>1198</v>
      </c>
      <c r="C1017" t="s">
        <v>1088</v>
      </c>
      <c r="D1017" t="s">
        <v>19</v>
      </c>
      <c r="E1017" t="s">
        <v>177</v>
      </c>
      <c r="F1017">
        <v>2888</v>
      </c>
      <c r="G1017" t="s">
        <v>30</v>
      </c>
      <c r="H1017" t="s">
        <v>326</v>
      </c>
      <c r="I1017" t="s">
        <v>3158</v>
      </c>
      <c r="J1017" s="1">
        <v>44925</v>
      </c>
      <c r="K1017" s="1"/>
      <c r="M1017">
        <v>0</v>
      </c>
      <c r="N1017">
        <v>1</v>
      </c>
      <c r="O1017">
        <v>16.3</v>
      </c>
      <c r="P1017" t="s">
        <v>42</v>
      </c>
    </row>
    <row r="1018" spans="1:16">
      <c r="A1018" t="s">
        <v>3903</v>
      </c>
      <c r="B1018" t="s">
        <v>533</v>
      </c>
      <c r="C1018" t="s">
        <v>3426</v>
      </c>
      <c r="D1018" t="s">
        <v>183</v>
      </c>
      <c r="E1018" t="s">
        <v>20</v>
      </c>
      <c r="F1018">
        <v>7325</v>
      </c>
      <c r="G1018" t="s">
        <v>47</v>
      </c>
      <c r="H1018" t="s">
        <v>268</v>
      </c>
      <c r="I1018" t="s">
        <v>569</v>
      </c>
      <c r="J1018" s="1">
        <v>44670</v>
      </c>
      <c r="K1018" s="1"/>
      <c r="M1018">
        <v>0</v>
      </c>
      <c r="N1018">
        <v>1</v>
      </c>
      <c r="O1018">
        <v>24.4</v>
      </c>
      <c r="P1018" t="s">
        <v>58</v>
      </c>
    </row>
    <row r="1019" spans="1:16">
      <c r="A1019" t="s">
        <v>3905</v>
      </c>
      <c r="B1019" t="s">
        <v>3906</v>
      </c>
      <c r="C1019" t="s">
        <v>3907</v>
      </c>
      <c r="D1019" t="s">
        <v>66</v>
      </c>
      <c r="E1019" t="s">
        <v>28</v>
      </c>
      <c r="F1019">
        <v>20903</v>
      </c>
      <c r="G1019" t="s">
        <v>22</v>
      </c>
      <c r="H1019" t="s">
        <v>133</v>
      </c>
      <c r="I1019" t="s">
        <v>615</v>
      </c>
      <c r="J1019" s="1">
        <v>44956</v>
      </c>
      <c r="K1019" s="1"/>
      <c r="M1019">
        <v>0</v>
      </c>
      <c r="N1019">
        <v>1</v>
      </c>
      <c r="O1019">
        <v>10.9</v>
      </c>
      <c r="P1019" t="s">
        <v>33</v>
      </c>
    </row>
    <row r="1020" spans="1:16">
      <c r="A1020" t="s">
        <v>3909</v>
      </c>
      <c r="B1020" t="s">
        <v>3910</v>
      </c>
      <c r="C1020" t="s">
        <v>90</v>
      </c>
      <c r="D1020" t="s">
        <v>66</v>
      </c>
      <c r="E1020" t="s">
        <v>54</v>
      </c>
      <c r="F1020">
        <v>11433</v>
      </c>
      <c r="G1020" t="s">
        <v>39</v>
      </c>
      <c r="H1020" t="s">
        <v>156</v>
      </c>
      <c r="I1020" t="s">
        <v>466</v>
      </c>
      <c r="J1020" s="1">
        <v>45287</v>
      </c>
      <c r="K1020" s="1"/>
      <c r="M1020">
        <v>0</v>
      </c>
      <c r="N1020">
        <v>1</v>
      </c>
      <c r="O1020">
        <v>22.9</v>
      </c>
      <c r="P1020" t="s">
        <v>42</v>
      </c>
    </row>
    <row r="1021" spans="1:16">
      <c r="A1021" t="s">
        <v>3912</v>
      </c>
      <c r="B1021" t="s">
        <v>1450</v>
      </c>
      <c r="C1021" t="s">
        <v>398</v>
      </c>
      <c r="D1021" t="s">
        <v>37</v>
      </c>
      <c r="E1021" t="s">
        <v>91</v>
      </c>
      <c r="F1021">
        <v>91237</v>
      </c>
      <c r="G1021" t="s">
        <v>161</v>
      </c>
      <c r="H1021" t="s">
        <v>98</v>
      </c>
      <c r="I1021" t="s">
        <v>1828</v>
      </c>
      <c r="J1021" s="1">
        <v>45183</v>
      </c>
      <c r="K1021" s="1">
        <v>45102</v>
      </c>
      <c r="L1021">
        <v>54</v>
      </c>
      <c r="M1021">
        <v>1</v>
      </c>
      <c r="N1021">
        <v>1</v>
      </c>
      <c r="O1021">
        <v>28.5</v>
      </c>
      <c r="P1021" t="s">
        <v>42</v>
      </c>
    </row>
    <row r="1022" spans="1:16">
      <c r="A1022" t="s">
        <v>3914</v>
      </c>
      <c r="B1022" t="s">
        <v>2555</v>
      </c>
      <c r="C1022" t="s">
        <v>3915</v>
      </c>
      <c r="D1022" t="s">
        <v>19</v>
      </c>
      <c r="E1022" t="s">
        <v>54</v>
      </c>
      <c r="F1022">
        <v>9414</v>
      </c>
      <c r="G1022" t="s">
        <v>30</v>
      </c>
      <c r="H1022" t="s">
        <v>156</v>
      </c>
      <c r="I1022" t="s">
        <v>152</v>
      </c>
      <c r="J1022" s="1">
        <v>45505</v>
      </c>
      <c r="K1022" s="1"/>
      <c r="M1022">
        <v>0</v>
      </c>
      <c r="N1022">
        <v>1</v>
      </c>
      <c r="O1022">
        <v>5.8</v>
      </c>
      <c r="P1022" t="s">
        <v>58</v>
      </c>
    </row>
    <row r="1023" spans="1:16">
      <c r="A1023" t="s">
        <v>3917</v>
      </c>
      <c r="B1023" t="s">
        <v>3918</v>
      </c>
      <c r="C1023" t="s">
        <v>131</v>
      </c>
      <c r="D1023" t="s">
        <v>19</v>
      </c>
      <c r="E1023" t="s">
        <v>54</v>
      </c>
      <c r="F1023">
        <v>3085</v>
      </c>
      <c r="G1023" t="s">
        <v>22</v>
      </c>
      <c r="H1023" t="s">
        <v>68</v>
      </c>
      <c r="I1023" t="s">
        <v>2524</v>
      </c>
      <c r="J1023" s="1">
        <v>45600</v>
      </c>
      <c r="K1023" s="1"/>
      <c r="M1023">
        <v>0</v>
      </c>
      <c r="N1023">
        <v>1</v>
      </c>
      <c r="O1023">
        <v>15.5</v>
      </c>
      <c r="P1023" t="s">
        <v>25</v>
      </c>
    </row>
    <row r="1024" spans="1:16">
      <c r="A1024" t="s">
        <v>3920</v>
      </c>
      <c r="B1024" t="s">
        <v>1963</v>
      </c>
      <c r="C1024" t="s">
        <v>1414</v>
      </c>
      <c r="D1024" t="s">
        <v>53</v>
      </c>
      <c r="E1024" t="s">
        <v>54</v>
      </c>
      <c r="F1024">
        <v>47727</v>
      </c>
      <c r="G1024" t="s">
        <v>161</v>
      </c>
      <c r="H1024" t="s">
        <v>3288</v>
      </c>
      <c r="I1024" t="s">
        <v>3922</v>
      </c>
      <c r="J1024" s="1">
        <v>44692</v>
      </c>
      <c r="K1024" s="1"/>
      <c r="M1024">
        <v>0</v>
      </c>
      <c r="N1024">
        <v>1</v>
      </c>
      <c r="O1024">
        <v>0.3</v>
      </c>
      <c r="P1024" t="s">
        <v>25</v>
      </c>
    </row>
    <row r="1025" spans="1:16">
      <c r="A1025" t="s">
        <v>3923</v>
      </c>
      <c r="B1025" t="s">
        <v>3924</v>
      </c>
      <c r="C1025" t="s">
        <v>121</v>
      </c>
      <c r="D1025" t="s">
        <v>66</v>
      </c>
      <c r="E1025" t="s">
        <v>28</v>
      </c>
      <c r="F1025">
        <v>16978</v>
      </c>
      <c r="G1025" t="s">
        <v>79</v>
      </c>
      <c r="H1025" t="s">
        <v>86</v>
      </c>
      <c r="I1025" t="s">
        <v>3926</v>
      </c>
      <c r="J1025" s="1">
        <v>45546</v>
      </c>
      <c r="K1025" s="1"/>
      <c r="M1025">
        <v>0</v>
      </c>
      <c r="N1025">
        <v>1</v>
      </c>
      <c r="O1025">
        <v>20.9</v>
      </c>
      <c r="P1025" t="s">
        <v>58</v>
      </c>
    </row>
    <row r="1026" spans="1:16">
      <c r="A1026" t="s">
        <v>3927</v>
      </c>
      <c r="B1026" t="s">
        <v>3012</v>
      </c>
      <c r="C1026" t="s">
        <v>18</v>
      </c>
      <c r="D1026" t="s">
        <v>53</v>
      </c>
      <c r="E1026" t="s">
        <v>54</v>
      </c>
      <c r="F1026">
        <v>36280</v>
      </c>
      <c r="G1026" t="s">
        <v>161</v>
      </c>
      <c r="H1026" t="s">
        <v>258</v>
      </c>
      <c r="I1026" t="s">
        <v>3929</v>
      </c>
      <c r="J1026" s="1">
        <v>45640</v>
      </c>
      <c r="K1026" s="1"/>
      <c r="M1026">
        <v>0</v>
      </c>
      <c r="N1026">
        <v>1</v>
      </c>
      <c r="O1026">
        <v>30.7</v>
      </c>
      <c r="P1026" t="s">
        <v>33</v>
      </c>
    </row>
    <row r="1027" spans="1:16">
      <c r="A1027" t="s">
        <v>3930</v>
      </c>
      <c r="B1027" t="s">
        <v>3707</v>
      </c>
      <c r="C1027" t="s">
        <v>18</v>
      </c>
      <c r="D1027" t="s">
        <v>37</v>
      </c>
      <c r="E1027" t="s">
        <v>91</v>
      </c>
      <c r="F1027">
        <v>152901</v>
      </c>
      <c r="G1027" t="s">
        <v>79</v>
      </c>
      <c r="H1027" t="s">
        <v>506</v>
      </c>
      <c r="I1027" t="s">
        <v>3932</v>
      </c>
      <c r="J1027" s="1">
        <v>44752</v>
      </c>
      <c r="K1027" s="1">
        <v>44785</v>
      </c>
      <c r="L1027">
        <v>88</v>
      </c>
      <c r="M1027">
        <v>0</v>
      </c>
      <c r="N1027">
        <v>1</v>
      </c>
      <c r="O1027">
        <v>3.1</v>
      </c>
      <c r="P1027" t="s">
        <v>33</v>
      </c>
    </row>
    <row r="1028" spans="1:16">
      <c r="A1028" t="s">
        <v>3933</v>
      </c>
      <c r="B1028" t="s">
        <v>3934</v>
      </c>
      <c r="C1028" t="s">
        <v>18</v>
      </c>
      <c r="D1028" t="s">
        <v>37</v>
      </c>
      <c r="E1028" t="s">
        <v>177</v>
      </c>
      <c r="F1028">
        <v>54573</v>
      </c>
      <c r="G1028" t="s">
        <v>30</v>
      </c>
      <c r="H1028" t="s">
        <v>127</v>
      </c>
      <c r="I1028" t="s">
        <v>751</v>
      </c>
      <c r="J1028" s="1">
        <v>45521</v>
      </c>
      <c r="K1028" s="1"/>
      <c r="M1028">
        <v>0</v>
      </c>
      <c r="N1028">
        <v>1</v>
      </c>
      <c r="O1028">
        <v>0.1</v>
      </c>
      <c r="P1028" t="s">
        <v>100</v>
      </c>
    </row>
    <row r="1029" spans="1:16">
      <c r="A1029" t="s">
        <v>3936</v>
      </c>
      <c r="B1029" t="s">
        <v>3937</v>
      </c>
      <c r="C1029" t="s">
        <v>963</v>
      </c>
      <c r="D1029" t="s">
        <v>66</v>
      </c>
      <c r="E1029" t="s">
        <v>28</v>
      </c>
      <c r="F1029">
        <v>8623</v>
      </c>
      <c r="G1029" t="s">
        <v>79</v>
      </c>
      <c r="H1029" t="s">
        <v>98</v>
      </c>
      <c r="I1029" t="s">
        <v>3035</v>
      </c>
      <c r="J1029" s="1">
        <v>45168</v>
      </c>
      <c r="K1029" s="1"/>
      <c r="M1029">
        <v>0</v>
      </c>
      <c r="N1029">
        <v>1</v>
      </c>
      <c r="O1029">
        <v>26.8</v>
      </c>
      <c r="P1029" t="s">
        <v>58</v>
      </c>
    </row>
    <row r="1030" spans="1:16">
      <c r="A1030" t="s">
        <v>3939</v>
      </c>
      <c r="B1030" t="s">
        <v>962</v>
      </c>
      <c r="C1030" t="s">
        <v>2953</v>
      </c>
      <c r="D1030" t="s">
        <v>66</v>
      </c>
      <c r="E1030" t="s">
        <v>45</v>
      </c>
      <c r="F1030">
        <v>15000</v>
      </c>
      <c r="G1030" t="s">
        <v>56</v>
      </c>
      <c r="H1030" t="s">
        <v>3940</v>
      </c>
      <c r="I1030" t="s">
        <v>3941</v>
      </c>
      <c r="J1030" s="1">
        <v>45634</v>
      </c>
      <c r="K1030" s="1"/>
      <c r="M1030">
        <v>0</v>
      </c>
      <c r="N1030">
        <v>1</v>
      </c>
      <c r="O1030">
        <v>22.9</v>
      </c>
      <c r="P1030" t="s">
        <v>25</v>
      </c>
    </row>
    <row r="1031" spans="1:16">
      <c r="A1031" t="s">
        <v>3942</v>
      </c>
      <c r="B1031" t="s">
        <v>660</v>
      </c>
      <c r="C1031" t="s">
        <v>3943</v>
      </c>
      <c r="D1031" t="s">
        <v>37</v>
      </c>
      <c r="E1031" t="s">
        <v>91</v>
      </c>
      <c r="F1031">
        <v>104969</v>
      </c>
      <c r="G1031" t="s">
        <v>151</v>
      </c>
      <c r="H1031" t="s">
        <v>232</v>
      </c>
      <c r="I1031" t="s">
        <v>2126</v>
      </c>
      <c r="J1031" s="1">
        <v>44731</v>
      </c>
      <c r="K1031" s="1">
        <v>44844</v>
      </c>
      <c r="L1031">
        <v>184</v>
      </c>
      <c r="M1031">
        <v>0</v>
      </c>
      <c r="N1031">
        <v>1</v>
      </c>
      <c r="O1031">
        <v>28.8</v>
      </c>
      <c r="P1031" t="s">
        <v>33</v>
      </c>
    </row>
    <row r="1032" spans="1:16">
      <c r="A1032" t="s">
        <v>3945</v>
      </c>
      <c r="B1032" t="s">
        <v>3946</v>
      </c>
      <c r="C1032" t="s">
        <v>18</v>
      </c>
      <c r="D1032" t="s">
        <v>19</v>
      </c>
      <c r="E1032" t="s">
        <v>45</v>
      </c>
      <c r="F1032">
        <v>9271</v>
      </c>
      <c r="G1032" t="s">
        <v>39</v>
      </c>
      <c r="H1032" t="s">
        <v>1567</v>
      </c>
      <c r="I1032" t="s">
        <v>3948</v>
      </c>
      <c r="J1032" s="1">
        <v>44931</v>
      </c>
      <c r="K1032" s="1"/>
      <c r="M1032">
        <v>0</v>
      </c>
      <c r="N1032">
        <v>1</v>
      </c>
      <c r="O1032">
        <v>33.700000000000003</v>
      </c>
      <c r="P1032" t="s">
        <v>100</v>
      </c>
    </row>
    <row r="1033" spans="1:16">
      <c r="A1033" t="s">
        <v>3949</v>
      </c>
      <c r="B1033" t="s">
        <v>2716</v>
      </c>
      <c r="C1033" t="s">
        <v>3233</v>
      </c>
      <c r="D1033" t="s">
        <v>37</v>
      </c>
      <c r="E1033" t="s">
        <v>28</v>
      </c>
      <c r="F1033">
        <v>152478</v>
      </c>
      <c r="G1033" t="s">
        <v>56</v>
      </c>
      <c r="H1033" t="s">
        <v>409</v>
      </c>
      <c r="I1033" t="s">
        <v>3951</v>
      </c>
      <c r="J1033" s="1">
        <v>45191</v>
      </c>
      <c r="K1033" s="1"/>
      <c r="M1033">
        <v>0</v>
      </c>
      <c r="N1033">
        <v>1</v>
      </c>
      <c r="O1033">
        <v>24.2</v>
      </c>
      <c r="P1033" t="s">
        <v>42</v>
      </c>
    </row>
    <row r="1034" spans="1:16">
      <c r="A1034" t="s">
        <v>3952</v>
      </c>
      <c r="B1034" t="s">
        <v>3953</v>
      </c>
      <c r="C1034" t="s">
        <v>3954</v>
      </c>
      <c r="D1034" t="s">
        <v>53</v>
      </c>
      <c r="E1034" t="s">
        <v>45</v>
      </c>
      <c r="F1034">
        <v>46795</v>
      </c>
      <c r="G1034" t="s">
        <v>56</v>
      </c>
      <c r="H1034" t="s">
        <v>258</v>
      </c>
      <c r="I1034" t="s">
        <v>3956</v>
      </c>
      <c r="J1034" s="1">
        <v>45461</v>
      </c>
      <c r="K1034" s="1"/>
      <c r="M1034">
        <v>0</v>
      </c>
      <c r="N1034">
        <v>1</v>
      </c>
      <c r="O1034">
        <v>13.7</v>
      </c>
      <c r="P1034" t="s">
        <v>33</v>
      </c>
    </row>
    <row r="1035" spans="1:16">
      <c r="A1035" t="s">
        <v>3957</v>
      </c>
      <c r="B1035" t="s">
        <v>3958</v>
      </c>
      <c r="C1035" t="s">
        <v>504</v>
      </c>
      <c r="D1035" t="s">
        <v>66</v>
      </c>
      <c r="E1035" t="s">
        <v>54</v>
      </c>
      <c r="F1035">
        <v>9530</v>
      </c>
      <c r="G1035" t="s">
        <v>151</v>
      </c>
      <c r="H1035" t="s">
        <v>86</v>
      </c>
      <c r="I1035" t="s">
        <v>3960</v>
      </c>
      <c r="J1035" s="1">
        <v>45457</v>
      </c>
      <c r="K1035" s="1"/>
      <c r="M1035">
        <v>0</v>
      </c>
      <c r="N1035">
        <v>1</v>
      </c>
      <c r="O1035">
        <v>18.5</v>
      </c>
      <c r="P1035" t="s">
        <v>100</v>
      </c>
    </row>
    <row r="1036" spans="1:16">
      <c r="A1036" t="s">
        <v>3961</v>
      </c>
      <c r="B1036" t="s">
        <v>2295</v>
      </c>
      <c r="C1036" t="s">
        <v>176</v>
      </c>
      <c r="D1036" t="s">
        <v>53</v>
      </c>
      <c r="E1036" t="s">
        <v>91</v>
      </c>
      <c r="F1036">
        <v>24405</v>
      </c>
      <c r="G1036" t="s">
        <v>56</v>
      </c>
      <c r="H1036" t="s">
        <v>274</v>
      </c>
      <c r="I1036" t="s">
        <v>3963</v>
      </c>
      <c r="J1036" s="1">
        <v>45625</v>
      </c>
      <c r="K1036" s="1">
        <v>45638</v>
      </c>
      <c r="L1036">
        <v>75</v>
      </c>
      <c r="M1036">
        <v>0</v>
      </c>
      <c r="N1036">
        <v>1</v>
      </c>
      <c r="O1036">
        <v>19.899999999999999</v>
      </c>
      <c r="P1036" t="s">
        <v>25</v>
      </c>
    </row>
    <row r="1037" spans="1:16">
      <c r="A1037" t="s">
        <v>3964</v>
      </c>
      <c r="B1037" t="s">
        <v>2601</v>
      </c>
      <c r="C1037" t="s">
        <v>763</v>
      </c>
      <c r="D1037" t="s">
        <v>19</v>
      </c>
      <c r="E1037" t="s">
        <v>28</v>
      </c>
      <c r="F1037">
        <v>5552</v>
      </c>
      <c r="G1037" t="s">
        <v>151</v>
      </c>
      <c r="H1037" t="s">
        <v>232</v>
      </c>
      <c r="I1037" t="s">
        <v>2772</v>
      </c>
      <c r="J1037" s="1">
        <v>44813</v>
      </c>
      <c r="K1037" s="1"/>
      <c r="M1037">
        <v>0</v>
      </c>
      <c r="N1037">
        <v>1</v>
      </c>
      <c r="O1037">
        <v>9.8000000000000007</v>
      </c>
      <c r="P1037" t="s">
        <v>100</v>
      </c>
    </row>
    <row r="1038" spans="1:16">
      <c r="A1038" t="s">
        <v>3966</v>
      </c>
      <c r="B1038" t="s">
        <v>3967</v>
      </c>
      <c r="C1038" t="s">
        <v>18</v>
      </c>
      <c r="D1038" t="s">
        <v>66</v>
      </c>
      <c r="E1038" t="s">
        <v>177</v>
      </c>
      <c r="F1038">
        <v>7226</v>
      </c>
      <c r="G1038" t="s">
        <v>30</v>
      </c>
      <c r="H1038" t="s">
        <v>274</v>
      </c>
      <c r="I1038" t="s">
        <v>1812</v>
      </c>
      <c r="J1038" s="1">
        <v>45131</v>
      </c>
      <c r="K1038" s="1"/>
      <c r="M1038">
        <v>0</v>
      </c>
      <c r="N1038">
        <v>1</v>
      </c>
      <c r="O1038">
        <v>5</v>
      </c>
      <c r="P1038" t="s">
        <v>33</v>
      </c>
    </row>
    <row r="1039" spans="1:16">
      <c r="A1039" t="s">
        <v>3969</v>
      </c>
      <c r="B1039" t="s">
        <v>3946</v>
      </c>
      <c r="C1039" t="s">
        <v>3970</v>
      </c>
      <c r="D1039" t="s">
        <v>19</v>
      </c>
      <c r="E1039" t="s">
        <v>91</v>
      </c>
      <c r="F1039">
        <v>9000</v>
      </c>
      <c r="G1039" t="s">
        <v>47</v>
      </c>
      <c r="H1039" t="s">
        <v>232</v>
      </c>
      <c r="I1039" t="s">
        <v>2395</v>
      </c>
      <c r="J1039" s="1">
        <v>45402</v>
      </c>
      <c r="K1039" s="1">
        <v>45295</v>
      </c>
      <c r="L1039">
        <v>28</v>
      </c>
      <c r="M1039">
        <v>1</v>
      </c>
      <c r="N1039">
        <v>2</v>
      </c>
      <c r="P1039" t="s">
        <v>58</v>
      </c>
    </row>
    <row r="1040" spans="1:16">
      <c r="A1040" t="s">
        <v>3971</v>
      </c>
      <c r="B1040" t="s">
        <v>2737</v>
      </c>
      <c r="C1040" t="s">
        <v>3648</v>
      </c>
      <c r="D1040" t="s">
        <v>37</v>
      </c>
      <c r="E1040" t="s">
        <v>54</v>
      </c>
      <c r="F1040">
        <v>124411</v>
      </c>
      <c r="G1040" t="s">
        <v>151</v>
      </c>
      <c r="H1040" t="s">
        <v>127</v>
      </c>
      <c r="I1040" t="s">
        <v>3951</v>
      </c>
      <c r="J1040" s="1">
        <v>45178</v>
      </c>
      <c r="K1040" s="1"/>
      <c r="M1040">
        <v>0</v>
      </c>
      <c r="N1040">
        <v>1</v>
      </c>
      <c r="O1040">
        <v>34.799999999999997</v>
      </c>
      <c r="P1040" t="s">
        <v>100</v>
      </c>
    </row>
    <row r="1041" spans="1:16">
      <c r="A1041" t="s">
        <v>3973</v>
      </c>
      <c r="B1041" t="s">
        <v>3974</v>
      </c>
      <c r="C1041" t="s">
        <v>1042</v>
      </c>
      <c r="D1041" t="s">
        <v>53</v>
      </c>
      <c r="E1041" t="s">
        <v>115</v>
      </c>
      <c r="F1041">
        <v>42000</v>
      </c>
      <c r="G1041" t="s">
        <v>22</v>
      </c>
      <c r="H1041" t="s">
        <v>80</v>
      </c>
      <c r="I1041" t="s">
        <v>1333</v>
      </c>
      <c r="J1041" s="1">
        <v>45644</v>
      </c>
      <c r="K1041" s="1">
        <v>45665</v>
      </c>
      <c r="L1041">
        <v>144</v>
      </c>
      <c r="M1041">
        <v>0</v>
      </c>
      <c r="N1041">
        <v>1</v>
      </c>
      <c r="O1041">
        <v>33.6</v>
      </c>
      <c r="P1041" t="s">
        <v>33</v>
      </c>
    </row>
    <row r="1042" spans="1:16">
      <c r="A1042" t="s">
        <v>3976</v>
      </c>
      <c r="B1042" t="s">
        <v>2723</v>
      </c>
      <c r="C1042" t="s">
        <v>1149</v>
      </c>
      <c r="D1042" t="s">
        <v>19</v>
      </c>
      <c r="E1042" t="s">
        <v>45</v>
      </c>
      <c r="F1042">
        <v>5478</v>
      </c>
      <c r="G1042" t="s">
        <v>151</v>
      </c>
      <c r="H1042" t="s">
        <v>1500</v>
      </c>
      <c r="I1042" t="s">
        <v>1373</v>
      </c>
      <c r="J1042" s="1">
        <v>45167</v>
      </c>
      <c r="K1042" s="1"/>
      <c r="M1042">
        <v>0</v>
      </c>
      <c r="N1042">
        <v>1</v>
      </c>
      <c r="P1042" t="s">
        <v>42</v>
      </c>
    </row>
    <row r="1043" spans="1:16">
      <c r="A1043" t="s">
        <v>3978</v>
      </c>
      <c r="B1043" t="s">
        <v>1915</v>
      </c>
      <c r="C1043" t="s">
        <v>2661</v>
      </c>
      <c r="D1043" t="s">
        <v>66</v>
      </c>
      <c r="E1043" t="s">
        <v>91</v>
      </c>
      <c r="F1043">
        <v>10000</v>
      </c>
      <c r="G1043" t="s">
        <v>56</v>
      </c>
      <c r="H1043" t="s">
        <v>73</v>
      </c>
      <c r="I1043" t="s">
        <v>3315</v>
      </c>
      <c r="J1043" s="1">
        <v>45006</v>
      </c>
      <c r="K1043" s="1">
        <v>44921</v>
      </c>
      <c r="L1043">
        <v>87</v>
      </c>
      <c r="M1043">
        <v>1</v>
      </c>
      <c r="N1043">
        <v>4</v>
      </c>
      <c r="O1043">
        <v>16.7</v>
      </c>
      <c r="P1043" t="s">
        <v>25</v>
      </c>
    </row>
    <row r="1044" spans="1:16">
      <c r="A1044" t="s">
        <v>3979</v>
      </c>
      <c r="B1044" t="s">
        <v>348</v>
      </c>
      <c r="C1044" t="s">
        <v>18</v>
      </c>
      <c r="D1044" t="s">
        <v>19</v>
      </c>
      <c r="E1044" t="s">
        <v>177</v>
      </c>
      <c r="F1044">
        <v>2038</v>
      </c>
      <c r="G1044" t="s">
        <v>22</v>
      </c>
      <c r="H1044" t="s">
        <v>117</v>
      </c>
      <c r="I1044" t="s">
        <v>3981</v>
      </c>
      <c r="J1044" s="1">
        <v>44901</v>
      </c>
      <c r="K1044" s="1"/>
      <c r="M1044">
        <v>0</v>
      </c>
      <c r="N1044">
        <v>1</v>
      </c>
      <c r="O1044">
        <v>34.799999999999997</v>
      </c>
      <c r="P1044" t="s">
        <v>33</v>
      </c>
    </row>
    <row r="1045" spans="1:16">
      <c r="A1045" t="s">
        <v>3982</v>
      </c>
      <c r="B1045" t="s">
        <v>2865</v>
      </c>
      <c r="C1045" t="s">
        <v>1307</v>
      </c>
      <c r="D1045" t="s">
        <v>66</v>
      </c>
      <c r="E1045" t="s">
        <v>28</v>
      </c>
      <c r="F1045">
        <v>13027</v>
      </c>
      <c r="G1045" t="s">
        <v>172</v>
      </c>
      <c r="H1045" t="s">
        <v>86</v>
      </c>
      <c r="I1045" t="s">
        <v>3984</v>
      </c>
      <c r="J1045" s="1">
        <v>45321</v>
      </c>
      <c r="K1045" s="1"/>
      <c r="M1045">
        <v>0</v>
      </c>
      <c r="N1045">
        <v>1</v>
      </c>
      <c r="O1045">
        <v>20.6</v>
      </c>
      <c r="P1045" t="s">
        <v>100</v>
      </c>
    </row>
    <row r="1046" spans="1:16">
      <c r="A1046" t="s">
        <v>3985</v>
      </c>
      <c r="B1046" t="s">
        <v>3986</v>
      </c>
      <c r="C1046" t="s">
        <v>2340</v>
      </c>
      <c r="D1046" t="s">
        <v>19</v>
      </c>
      <c r="E1046" t="s">
        <v>115</v>
      </c>
      <c r="F1046">
        <v>2461</v>
      </c>
      <c r="G1046" t="s">
        <v>56</v>
      </c>
      <c r="H1046" t="s">
        <v>117</v>
      </c>
      <c r="I1046" t="s">
        <v>3988</v>
      </c>
      <c r="J1046" s="1">
        <v>44769</v>
      </c>
      <c r="K1046" s="1">
        <v>44713</v>
      </c>
      <c r="L1046">
        <v>40</v>
      </c>
      <c r="M1046">
        <v>0</v>
      </c>
      <c r="N1046">
        <v>1</v>
      </c>
      <c r="O1046">
        <v>29.8</v>
      </c>
      <c r="P1046" t="s">
        <v>100</v>
      </c>
    </row>
    <row r="1047" spans="1:16">
      <c r="A1047" t="s">
        <v>3989</v>
      </c>
      <c r="B1047" t="s">
        <v>3990</v>
      </c>
      <c r="C1047" t="s">
        <v>272</v>
      </c>
      <c r="D1047" t="s">
        <v>183</v>
      </c>
      <c r="E1047" t="s">
        <v>20</v>
      </c>
      <c r="F1047">
        <v>11849</v>
      </c>
      <c r="G1047" t="s">
        <v>172</v>
      </c>
      <c r="H1047" t="s">
        <v>117</v>
      </c>
      <c r="I1047" t="s">
        <v>2833</v>
      </c>
      <c r="J1047" s="1">
        <v>45741</v>
      </c>
      <c r="K1047" s="1"/>
      <c r="M1047">
        <v>0</v>
      </c>
      <c r="N1047">
        <v>1</v>
      </c>
      <c r="O1047">
        <v>2.7</v>
      </c>
      <c r="P1047" t="s">
        <v>25</v>
      </c>
    </row>
    <row r="1048" spans="1:16">
      <c r="A1048" t="s">
        <v>3991</v>
      </c>
      <c r="B1048" t="s">
        <v>3992</v>
      </c>
      <c r="C1048" t="s">
        <v>1520</v>
      </c>
      <c r="D1048" t="s">
        <v>66</v>
      </c>
      <c r="E1048" t="s">
        <v>177</v>
      </c>
      <c r="F1048">
        <v>23038</v>
      </c>
      <c r="G1048" t="s">
        <v>22</v>
      </c>
      <c r="H1048" t="s">
        <v>268</v>
      </c>
      <c r="I1048" t="s">
        <v>3994</v>
      </c>
      <c r="J1048" s="1">
        <v>45208</v>
      </c>
      <c r="K1048" s="1"/>
      <c r="M1048">
        <v>0</v>
      </c>
      <c r="N1048">
        <v>1</v>
      </c>
      <c r="O1048">
        <v>21.7</v>
      </c>
      <c r="P1048" t="s">
        <v>42</v>
      </c>
    </row>
    <row r="1049" spans="1:16">
      <c r="A1049" t="s">
        <v>3995</v>
      </c>
      <c r="B1049" t="s">
        <v>1438</v>
      </c>
      <c r="C1049" t="s">
        <v>18</v>
      </c>
      <c r="D1049" t="s">
        <v>53</v>
      </c>
      <c r="E1049" t="s">
        <v>28</v>
      </c>
      <c r="F1049">
        <v>36000</v>
      </c>
      <c r="G1049" t="s">
        <v>39</v>
      </c>
      <c r="H1049" t="s">
        <v>145</v>
      </c>
      <c r="I1049" t="s">
        <v>1004</v>
      </c>
      <c r="J1049" s="1">
        <v>45709</v>
      </c>
      <c r="K1049" s="1"/>
      <c r="M1049">
        <v>0</v>
      </c>
      <c r="N1049">
        <v>1</v>
      </c>
      <c r="O1049">
        <v>22.1</v>
      </c>
      <c r="P1049" t="s">
        <v>100</v>
      </c>
    </row>
    <row r="1050" spans="1:16">
      <c r="A1050" t="s">
        <v>3997</v>
      </c>
      <c r="B1050" t="s">
        <v>3652</v>
      </c>
      <c r="C1050" t="s">
        <v>18</v>
      </c>
      <c r="D1050" t="s">
        <v>19</v>
      </c>
      <c r="E1050" t="s">
        <v>91</v>
      </c>
      <c r="F1050">
        <v>4519</v>
      </c>
      <c r="G1050" t="s">
        <v>22</v>
      </c>
      <c r="H1050" t="s">
        <v>156</v>
      </c>
      <c r="I1050" t="s">
        <v>3999</v>
      </c>
      <c r="J1050" s="1">
        <v>44777</v>
      </c>
      <c r="K1050" s="1">
        <v>44850</v>
      </c>
      <c r="L1050">
        <v>170</v>
      </c>
      <c r="M1050">
        <v>1</v>
      </c>
      <c r="N1050">
        <v>3</v>
      </c>
      <c r="O1050">
        <v>30.3</v>
      </c>
      <c r="P1050" t="s">
        <v>42</v>
      </c>
    </row>
    <row r="1051" spans="1:16">
      <c r="A1051" t="s">
        <v>4000</v>
      </c>
      <c r="B1051" t="s">
        <v>4001</v>
      </c>
      <c r="C1051" t="s">
        <v>3426</v>
      </c>
      <c r="D1051" t="s">
        <v>19</v>
      </c>
      <c r="E1051" t="s">
        <v>20</v>
      </c>
      <c r="F1051">
        <v>8762</v>
      </c>
      <c r="G1051" t="s">
        <v>151</v>
      </c>
      <c r="H1051" t="s">
        <v>274</v>
      </c>
      <c r="I1051" t="s">
        <v>2995</v>
      </c>
      <c r="J1051" s="1">
        <v>45611</v>
      </c>
      <c r="K1051" s="1"/>
      <c r="M1051">
        <v>0</v>
      </c>
      <c r="N1051">
        <v>1</v>
      </c>
      <c r="O1051">
        <v>23.6</v>
      </c>
      <c r="P1051" t="s">
        <v>42</v>
      </c>
    </row>
    <row r="1052" spans="1:16">
      <c r="A1052" t="s">
        <v>4003</v>
      </c>
      <c r="B1052" t="s">
        <v>2382</v>
      </c>
      <c r="C1052" t="s">
        <v>18</v>
      </c>
      <c r="D1052" t="s">
        <v>53</v>
      </c>
      <c r="E1052" t="s">
        <v>20</v>
      </c>
      <c r="F1052">
        <v>14373</v>
      </c>
      <c r="G1052" t="s">
        <v>172</v>
      </c>
      <c r="H1052" t="s">
        <v>73</v>
      </c>
      <c r="I1052" t="s">
        <v>3183</v>
      </c>
      <c r="J1052" s="1">
        <v>45596</v>
      </c>
      <c r="K1052" s="1"/>
      <c r="M1052">
        <v>0</v>
      </c>
      <c r="N1052">
        <v>1</v>
      </c>
      <c r="O1052">
        <v>22.8</v>
      </c>
      <c r="P1052" t="s">
        <v>33</v>
      </c>
    </row>
    <row r="1053" spans="1:16">
      <c r="A1053" t="s">
        <v>4005</v>
      </c>
      <c r="B1053" t="s">
        <v>4006</v>
      </c>
      <c r="C1053" t="s">
        <v>18</v>
      </c>
      <c r="D1053" t="s">
        <v>183</v>
      </c>
      <c r="E1053" t="s">
        <v>54</v>
      </c>
      <c r="F1053">
        <v>7056</v>
      </c>
      <c r="G1053" t="s">
        <v>47</v>
      </c>
      <c r="H1053" t="s">
        <v>117</v>
      </c>
      <c r="I1053" t="s">
        <v>2050</v>
      </c>
      <c r="J1053" s="1">
        <v>44928</v>
      </c>
      <c r="K1053" s="1"/>
      <c r="M1053">
        <v>0</v>
      </c>
      <c r="N1053">
        <v>1</v>
      </c>
      <c r="P1053" t="s">
        <v>25</v>
      </c>
    </row>
    <row r="1054" spans="1:16">
      <c r="A1054" t="s">
        <v>4008</v>
      </c>
      <c r="B1054" t="s">
        <v>1542</v>
      </c>
      <c r="C1054" t="s">
        <v>4009</v>
      </c>
      <c r="D1054" t="s">
        <v>183</v>
      </c>
      <c r="E1054" t="s">
        <v>20</v>
      </c>
      <c r="F1054">
        <v>12809</v>
      </c>
      <c r="G1054" t="s">
        <v>79</v>
      </c>
      <c r="H1054" t="s">
        <v>274</v>
      </c>
      <c r="I1054" t="s">
        <v>1440</v>
      </c>
      <c r="J1054" s="1">
        <v>45055</v>
      </c>
      <c r="K1054" s="1"/>
      <c r="M1054">
        <v>0</v>
      </c>
      <c r="N1054">
        <v>1</v>
      </c>
      <c r="O1054">
        <v>23.1</v>
      </c>
      <c r="P1054" t="s">
        <v>25</v>
      </c>
    </row>
    <row r="1055" spans="1:16">
      <c r="A1055" t="s">
        <v>4011</v>
      </c>
      <c r="B1055" t="s">
        <v>3543</v>
      </c>
      <c r="C1055" t="s">
        <v>1898</v>
      </c>
      <c r="D1055" t="s">
        <v>183</v>
      </c>
      <c r="E1055" t="s">
        <v>20</v>
      </c>
      <c r="F1055">
        <v>7913</v>
      </c>
      <c r="G1055" t="s">
        <v>47</v>
      </c>
      <c r="H1055" t="s">
        <v>117</v>
      </c>
      <c r="I1055" t="s">
        <v>4013</v>
      </c>
      <c r="J1055" s="1">
        <v>44804</v>
      </c>
      <c r="K1055" s="1"/>
      <c r="M1055">
        <v>0</v>
      </c>
      <c r="N1055">
        <v>1</v>
      </c>
      <c r="O1055">
        <v>8.1</v>
      </c>
      <c r="P1055" t="s">
        <v>33</v>
      </c>
    </row>
    <row r="1056" spans="1:16">
      <c r="A1056" t="s">
        <v>4014</v>
      </c>
      <c r="B1056" t="s">
        <v>933</v>
      </c>
      <c r="C1056" t="s">
        <v>18</v>
      </c>
      <c r="D1056" t="s">
        <v>19</v>
      </c>
      <c r="E1056" t="s">
        <v>177</v>
      </c>
      <c r="F1056">
        <v>7207</v>
      </c>
      <c r="G1056" t="s">
        <v>161</v>
      </c>
      <c r="H1056" t="s">
        <v>73</v>
      </c>
      <c r="I1056" t="s">
        <v>2714</v>
      </c>
      <c r="J1056" s="1">
        <v>45421</v>
      </c>
      <c r="K1056" s="1"/>
      <c r="M1056">
        <v>0</v>
      </c>
      <c r="N1056">
        <v>1</v>
      </c>
      <c r="O1056">
        <v>25.5</v>
      </c>
      <c r="P1056" t="s">
        <v>58</v>
      </c>
    </row>
    <row r="1057" spans="1:16">
      <c r="A1057" t="s">
        <v>4016</v>
      </c>
      <c r="B1057" t="s">
        <v>2675</v>
      </c>
      <c r="C1057" t="s">
        <v>763</v>
      </c>
      <c r="D1057" t="s">
        <v>19</v>
      </c>
      <c r="E1057" t="s">
        <v>91</v>
      </c>
      <c r="F1057">
        <v>8266</v>
      </c>
      <c r="G1057" t="s">
        <v>47</v>
      </c>
      <c r="H1057" t="s">
        <v>31</v>
      </c>
      <c r="I1057" t="s">
        <v>3392</v>
      </c>
      <c r="J1057" s="1">
        <v>45627</v>
      </c>
      <c r="K1057" s="1">
        <v>45544</v>
      </c>
      <c r="L1057">
        <v>38</v>
      </c>
      <c r="M1057">
        <v>1</v>
      </c>
      <c r="N1057">
        <v>4</v>
      </c>
      <c r="O1057">
        <v>3.1</v>
      </c>
      <c r="P1057" t="s">
        <v>33</v>
      </c>
    </row>
    <row r="1058" spans="1:16">
      <c r="A1058" t="s">
        <v>4018</v>
      </c>
      <c r="B1058" t="s">
        <v>4019</v>
      </c>
      <c r="C1058" t="s">
        <v>2990</v>
      </c>
      <c r="D1058" t="s">
        <v>53</v>
      </c>
      <c r="E1058" t="s">
        <v>45</v>
      </c>
      <c r="F1058">
        <v>19000</v>
      </c>
      <c r="G1058" t="s">
        <v>39</v>
      </c>
      <c r="H1058" t="s">
        <v>31</v>
      </c>
      <c r="I1058" t="s">
        <v>4020</v>
      </c>
      <c r="J1058" s="1">
        <v>45196</v>
      </c>
      <c r="K1058" s="1"/>
      <c r="M1058">
        <v>0</v>
      </c>
      <c r="N1058">
        <v>1</v>
      </c>
      <c r="O1058">
        <v>2.2000000000000002</v>
      </c>
      <c r="P1058" t="s">
        <v>42</v>
      </c>
    </row>
    <row r="1059" spans="1:16">
      <c r="A1059" t="s">
        <v>4021</v>
      </c>
      <c r="B1059" t="s">
        <v>4022</v>
      </c>
      <c r="C1059" t="s">
        <v>4023</v>
      </c>
      <c r="D1059" t="s">
        <v>19</v>
      </c>
      <c r="E1059" t="s">
        <v>20</v>
      </c>
      <c r="F1059">
        <v>4213</v>
      </c>
      <c r="G1059" t="s">
        <v>56</v>
      </c>
      <c r="H1059" t="s">
        <v>237</v>
      </c>
      <c r="I1059" t="s">
        <v>4025</v>
      </c>
      <c r="J1059" s="1">
        <v>44753</v>
      </c>
      <c r="K1059" s="1"/>
      <c r="M1059">
        <v>0</v>
      </c>
      <c r="N1059">
        <v>1</v>
      </c>
      <c r="O1059">
        <v>17.899999999999999</v>
      </c>
      <c r="P1059" t="s">
        <v>58</v>
      </c>
    </row>
    <row r="1060" spans="1:16">
      <c r="A1060" t="s">
        <v>4026</v>
      </c>
      <c r="B1060" t="s">
        <v>1426</v>
      </c>
      <c r="C1060" t="s">
        <v>2597</v>
      </c>
      <c r="D1060" t="s">
        <v>19</v>
      </c>
      <c r="E1060" t="s">
        <v>45</v>
      </c>
      <c r="F1060">
        <v>6277</v>
      </c>
      <c r="G1060" t="s">
        <v>161</v>
      </c>
      <c r="H1060" t="s">
        <v>73</v>
      </c>
      <c r="I1060" t="s">
        <v>288</v>
      </c>
      <c r="J1060" s="1">
        <v>45121</v>
      </c>
      <c r="K1060" s="1"/>
      <c r="M1060">
        <v>0</v>
      </c>
      <c r="N1060">
        <v>1</v>
      </c>
      <c r="O1060">
        <v>22</v>
      </c>
      <c r="P1060" t="s">
        <v>100</v>
      </c>
    </row>
    <row r="1061" spans="1:16">
      <c r="A1061" t="s">
        <v>4028</v>
      </c>
      <c r="B1061" t="s">
        <v>2455</v>
      </c>
      <c r="C1061" t="s">
        <v>4029</v>
      </c>
      <c r="D1061" t="s">
        <v>183</v>
      </c>
      <c r="E1061" t="s">
        <v>91</v>
      </c>
      <c r="F1061">
        <v>8090</v>
      </c>
      <c r="G1061" t="s">
        <v>161</v>
      </c>
      <c r="H1061" t="s">
        <v>145</v>
      </c>
      <c r="I1061" t="s">
        <v>223</v>
      </c>
      <c r="J1061" s="1">
        <v>44802</v>
      </c>
      <c r="K1061" s="1">
        <v>44755</v>
      </c>
      <c r="L1061">
        <v>118</v>
      </c>
      <c r="M1061">
        <v>0</v>
      </c>
      <c r="N1061">
        <v>1</v>
      </c>
      <c r="P1061" t="s">
        <v>33</v>
      </c>
    </row>
    <row r="1062" spans="1:16">
      <c r="A1062" t="s">
        <v>4031</v>
      </c>
      <c r="B1062" t="s">
        <v>1442</v>
      </c>
      <c r="C1062" t="s">
        <v>18</v>
      </c>
      <c r="D1062" t="s">
        <v>19</v>
      </c>
      <c r="E1062" t="s">
        <v>45</v>
      </c>
      <c r="F1062">
        <v>9437</v>
      </c>
      <c r="G1062" t="s">
        <v>30</v>
      </c>
      <c r="H1062" t="s">
        <v>105</v>
      </c>
      <c r="I1062" t="s">
        <v>4033</v>
      </c>
      <c r="J1062" s="1">
        <v>45157</v>
      </c>
      <c r="K1062" s="1"/>
      <c r="M1062">
        <v>0</v>
      </c>
      <c r="N1062">
        <v>1</v>
      </c>
      <c r="O1062">
        <v>28.5</v>
      </c>
      <c r="P1062" t="s">
        <v>42</v>
      </c>
    </row>
    <row r="1063" spans="1:16">
      <c r="A1063" t="s">
        <v>4034</v>
      </c>
      <c r="B1063" t="s">
        <v>2147</v>
      </c>
      <c r="C1063" t="s">
        <v>3009</v>
      </c>
      <c r="D1063" t="s">
        <v>37</v>
      </c>
      <c r="E1063" t="s">
        <v>45</v>
      </c>
      <c r="F1063">
        <v>136419</v>
      </c>
      <c r="G1063" t="s">
        <v>47</v>
      </c>
      <c r="H1063" t="s">
        <v>133</v>
      </c>
      <c r="I1063" t="s">
        <v>4036</v>
      </c>
      <c r="J1063" s="1">
        <v>44875</v>
      </c>
      <c r="K1063" s="1"/>
      <c r="M1063">
        <v>0</v>
      </c>
      <c r="N1063">
        <v>1</v>
      </c>
      <c r="O1063">
        <v>2.2000000000000002</v>
      </c>
      <c r="P1063" t="s">
        <v>42</v>
      </c>
    </row>
    <row r="1064" spans="1:16">
      <c r="A1064" t="s">
        <v>4037</v>
      </c>
      <c r="B1064" t="s">
        <v>4038</v>
      </c>
      <c r="C1064" t="s">
        <v>1047</v>
      </c>
      <c r="D1064" t="s">
        <v>37</v>
      </c>
      <c r="E1064" t="s">
        <v>28</v>
      </c>
      <c r="F1064">
        <v>141470</v>
      </c>
      <c r="G1064" t="s">
        <v>30</v>
      </c>
      <c r="H1064" t="s">
        <v>127</v>
      </c>
      <c r="I1064" t="s">
        <v>1879</v>
      </c>
      <c r="J1064" s="1">
        <v>45349</v>
      </c>
      <c r="K1064" s="1"/>
      <c r="M1064">
        <v>0</v>
      </c>
      <c r="N1064">
        <v>1</v>
      </c>
      <c r="O1064">
        <v>27.4</v>
      </c>
      <c r="P1064" t="s">
        <v>33</v>
      </c>
    </row>
    <row r="1065" spans="1:16">
      <c r="A1065" t="s">
        <v>4040</v>
      </c>
      <c r="B1065" t="s">
        <v>4041</v>
      </c>
      <c r="C1065" t="s">
        <v>798</v>
      </c>
      <c r="D1065" t="s">
        <v>53</v>
      </c>
      <c r="E1065" t="s">
        <v>54</v>
      </c>
      <c r="F1065">
        <v>37486</v>
      </c>
      <c r="G1065" t="s">
        <v>30</v>
      </c>
      <c r="H1065" t="s">
        <v>361</v>
      </c>
      <c r="I1065" t="s">
        <v>4043</v>
      </c>
      <c r="J1065" s="1">
        <v>45497</v>
      </c>
      <c r="K1065" s="1"/>
      <c r="M1065">
        <v>0</v>
      </c>
      <c r="N1065">
        <v>1</v>
      </c>
      <c r="O1065">
        <v>10.5</v>
      </c>
      <c r="P1065" t="s">
        <v>25</v>
      </c>
    </row>
    <row r="1066" spans="1:16">
      <c r="A1066" t="s">
        <v>4044</v>
      </c>
      <c r="B1066" t="s">
        <v>1302</v>
      </c>
      <c r="C1066" t="s">
        <v>848</v>
      </c>
      <c r="D1066" t="s">
        <v>37</v>
      </c>
      <c r="E1066" t="s">
        <v>28</v>
      </c>
      <c r="F1066">
        <v>198674</v>
      </c>
      <c r="G1066" t="s">
        <v>161</v>
      </c>
      <c r="H1066" t="s">
        <v>1377</v>
      </c>
      <c r="I1066" t="s">
        <v>822</v>
      </c>
      <c r="J1066" s="1">
        <v>44888</v>
      </c>
      <c r="K1066" s="1"/>
      <c r="M1066">
        <v>0</v>
      </c>
      <c r="N1066">
        <v>1</v>
      </c>
      <c r="O1066">
        <v>4.3</v>
      </c>
      <c r="P1066" t="s">
        <v>58</v>
      </c>
    </row>
    <row r="1067" spans="1:16">
      <c r="A1067" t="s">
        <v>4046</v>
      </c>
      <c r="B1067" t="s">
        <v>4047</v>
      </c>
      <c r="C1067" t="s">
        <v>2592</v>
      </c>
      <c r="D1067" t="s">
        <v>66</v>
      </c>
      <c r="E1067" t="s">
        <v>28</v>
      </c>
      <c r="F1067">
        <v>14675</v>
      </c>
      <c r="G1067" t="s">
        <v>39</v>
      </c>
      <c r="H1067" t="s">
        <v>86</v>
      </c>
      <c r="I1067" t="s">
        <v>4049</v>
      </c>
      <c r="J1067" s="1">
        <v>45351</v>
      </c>
      <c r="K1067" s="1"/>
      <c r="M1067">
        <v>0</v>
      </c>
      <c r="N1067">
        <v>1</v>
      </c>
      <c r="O1067">
        <v>3.8</v>
      </c>
      <c r="P1067" t="s">
        <v>42</v>
      </c>
    </row>
    <row r="1068" spans="1:16">
      <c r="A1068" t="s">
        <v>4050</v>
      </c>
      <c r="B1068" t="s">
        <v>3533</v>
      </c>
      <c r="C1068" t="s">
        <v>18</v>
      </c>
      <c r="D1068" t="s">
        <v>37</v>
      </c>
      <c r="E1068" t="s">
        <v>177</v>
      </c>
      <c r="F1068">
        <v>111323</v>
      </c>
      <c r="G1068" t="s">
        <v>39</v>
      </c>
      <c r="H1068" t="s">
        <v>258</v>
      </c>
      <c r="I1068" t="s">
        <v>1883</v>
      </c>
      <c r="J1068" s="1">
        <v>45613</v>
      </c>
      <c r="K1068" s="1"/>
      <c r="M1068">
        <v>0</v>
      </c>
      <c r="N1068">
        <v>1</v>
      </c>
      <c r="O1068">
        <v>26.7</v>
      </c>
      <c r="P1068" t="s">
        <v>42</v>
      </c>
    </row>
    <row r="1069" spans="1:16">
      <c r="A1069" t="s">
        <v>4052</v>
      </c>
      <c r="B1069" t="s">
        <v>4053</v>
      </c>
      <c r="C1069" t="s">
        <v>2003</v>
      </c>
      <c r="D1069" t="s">
        <v>183</v>
      </c>
      <c r="E1069" t="s">
        <v>115</v>
      </c>
      <c r="F1069">
        <v>13439</v>
      </c>
      <c r="G1069" t="s">
        <v>56</v>
      </c>
      <c r="H1069" t="s">
        <v>133</v>
      </c>
      <c r="I1069" t="s">
        <v>4055</v>
      </c>
      <c r="J1069" s="1">
        <v>45487</v>
      </c>
      <c r="K1069" s="1">
        <v>45482</v>
      </c>
      <c r="L1069">
        <v>39</v>
      </c>
      <c r="M1069">
        <v>0</v>
      </c>
      <c r="N1069">
        <v>1</v>
      </c>
      <c r="O1069">
        <v>12.1</v>
      </c>
      <c r="P1069" t="s">
        <v>100</v>
      </c>
    </row>
    <row r="1070" spans="1:16">
      <c r="A1070" t="s">
        <v>4056</v>
      </c>
      <c r="B1070" t="s">
        <v>1302</v>
      </c>
      <c r="C1070" t="s">
        <v>1395</v>
      </c>
      <c r="D1070" t="s">
        <v>53</v>
      </c>
      <c r="E1070" t="s">
        <v>54</v>
      </c>
      <c r="F1070">
        <v>22000</v>
      </c>
      <c r="G1070" t="s">
        <v>161</v>
      </c>
      <c r="H1070" t="s">
        <v>98</v>
      </c>
      <c r="I1070" t="s">
        <v>4057</v>
      </c>
      <c r="J1070" s="1">
        <v>44658</v>
      </c>
      <c r="K1070" s="1"/>
      <c r="M1070">
        <v>0</v>
      </c>
      <c r="N1070">
        <v>1</v>
      </c>
      <c r="P1070" t="s">
        <v>100</v>
      </c>
    </row>
    <row r="1071" spans="1:16">
      <c r="A1071" t="s">
        <v>4058</v>
      </c>
      <c r="B1071" t="s">
        <v>4059</v>
      </c>
      <c r="C1071" t="s">
        <v>1172</v>
      </c>
      <c r="D1071" t="s">
        <v>19</v>
      </c>
      <c r="E1071" t="s">
        <v>177</v>
      </c>
      <c r="F1071">
        <v>7509</v>
      </c>
      <c r="G1071" t="s">
        <v>47</v>
      </c>
      <c r="H1071" t="s">
        <v>23</v>
      </c>
      <c r="I1071" t="s">
        <v>1965</v>
      </c>
      <c r="J1071" s="1">
        <v>45815</v>
      </c>
      <c r="K1071" s="1"/>
      <c r="M1071">
        <v>0</v>
      </c>
      <c r="N1071">
        <v>1</v>
      </c>
      <c r="O1071">
        <v>19.5</v>
      </c>
      <c r="P1071" t="s">
        <v>33</v>
      </c>
    </row>
    <row r="1072" spans="1:16">
      <c r="A1072" t="s">
        <v>4061</v>
      </c>
      <c r="B1072" t="s">
        <v>4062</v>
      </c>
      <c r="C1072" t="s">
        <v>18</v>
      </c>
      <c r="D1072" t="s">
        <v>53</v>
      </c>
      <c r="E1072" t="s">
        <v>20</v>
      </c>
      <c r="F1072">
        <v>44281</v>
      </c>
      <c r="G1072" t="s">
        <v>172</v>
      </c>
      <c r="H1072" t="s">
        <v>80</v>
      </c>
      <c r="I1072" t="s">
        <v>4064</v>
      </c>
      <c r="J1072" s="1">
        <v>45401</v>
      </c>
      <c r="K1072" s="1"/>
      <c r="M1072">
        <v>0</v>
      </c>
      <c r="N1072">
        <v>1</v>
      </c>
      <c r="O1072">
        <v>4</v>
      </c>
      <c r="P1072" t="s">
        <v>25</v>
      </c>
    </row>
    <row r="1073" spans="1:16">
      <c r="A1073" t="s">
        <v>4065</v>
      </c>
      <c r="B1073" t="s">
        <v>4066</v>
      </c>
      <c r="C1073" t="s">
        <v>18</v>
      </c>
      <c r="D1073" t="s">
        <v>66</v>
      </c>
      <c r="E1073" t="s">
        <v>115</v>
      </c>
      <c r="F1073">
        <v>8720</v>
      </c>
      <c r="G1073" t="s">
        <v>22</v>
      </c>
      <c r="H1073" t="s">
        <v>139</v>
      </c>
      <c r="I1073" t="s">
        <v>1610</v>
      </c>
      <c r="J1073" s="1">
        <v>45628</v>
      </c>
      <c r="K1073" s="1">
        <v>45725</v>
      </c>
      <c r="L1073">
        <v>183</v>
      </c>
      <c r="M1073">
        <v>0</v>
      </c>
      <c r="N1073">
        <v>1</v>
      </c>
      <c r="O1073">
        <v>5.5</v>
      </c>
      <c r="P1073" t="s">
        <v>42</v>
      </c>
    </row>
    <row r="1074" spans="1:16">
      <c r="A1074" t="s">
        <v>4068</v>
      </c>
      <c r="B1074" t="s">
        <v>819</v>
      </c>
      <c r="C1074" t="s">
        <v>18</v>
      </c>
      <c r="D1074" t="s">
        <v>19</v>
      </c>
      <c r="E1074" t="s">
        <v>91</v>
      </c>
      <c r="F1074">
        <v>5339</v>
      </c>
      <c r="G1074" t="s">
        <v>22</v>
      </c>
      <c r="H1074" t="s">
        <v>361</v>
      </c>
      <c r="I1074" t="s">
        <v>3153</v>
      </c>
      <c r="J1074" s="1">
        <v>45478</v>
      </c>
      <c r="K1074" s="1">
        <v>45402</v>
      </c>
      <c r="L1074">
        <v>76</v>
      </c>
      <c r="M1074">
        <v>1</v>
      </c>
      <c r="N1074">
        <v>2</v>
      </c>
      <c r="P1074" t="s">
        <v>58</v>
      </c>
    </row>
    <row r="1075" spans="1:16">
      <c r="A1075" t="s">
        <v>4070</v>
      </c>
      <c r="B1075" t="s">
        <v>868</v>
      </c>
      <c r="C1075" t="s">
        <v>18</v>
      </c>
      <c r="D1075" t="s">
        <v>37</v>
      </c>
      <c r="E1075" t="s">
        <v>54</v>
      </c>
      <c r="F1075">
        <v>102000</v>
      </c>
      <c r="G1075" t="s">
        <v>22</v>
      </c>
      <c r="H1075" t="s">
        <v>23</v>
      </c>
      <c r="I1075" t="s">
        <v>706</v>
      </c>
      <c r="J1075" s="1">
        <v>44789</v>
      </c>
      <c r="K1075" s="1"/>
      <c r="M1075">
        <v>0</v>
      </c>
      <c r="N1075">
        <v>1</v>
      </c>
      <c r="O1075">
        <v>10.6</v>
      </c>
      <c r="P1075" t="s">
        <v>42</v>
      </c>
    </row>
    <row r="1076" spans="1:16">
      <c r="A1076" t="s">
        <v>4071</v>
      </c>
      <c r="B1076" t="s">
        <v>2163</v>
      </c>
      <c r="C1076" t="s">
        <v>1619</v>
      </c>
      <c r="D1076" t="s">
        <v>53</v>
      </c>
      <c r="E1076" t="s">
        <v>20</v>
      </c>
      <c r="F1076">
        <v>23879</v>
      </c>
      <c r="G1076" t="s">
        <v>56</v>
      </c>
      <c r="H1076" t="s">
        <v>98</v>
      </c>
      <c r="I1076" t="s">
        <v>1062</v>
      </c>
      <c r="J1076" s="1">
        <v>45085</v>
      </c>
      <c r="K1076" s="1"/>
      <c r="M1076">
        <v>0</v>
      </c>
      <c r="N1076">
        <v>1</v>
      </c>
      <c r="O1076">
        <v>16.5</v>
      </c>
      <c r="P1076" t="s">
        <v>58</v>
      </c>
    </row>
    <row r="1077" spans="1:16">
      <c r="A1077" t="s">
        <v>4073</v>
      </c>
      <c r="B1077" t="s">
        <v>4074</v>
      </c>
      <c r="C1077" t="s">
        <v>1252</v>
      </c>
      <c r="D1077" t="s">
        <v>66</v>
      </c>
      <c r="E1077" t="s">
        <v>177</v>
      </c>
      <c r="F1077">
        <v>15026</v>
      </c>
      <c r="G1077" t="s">
        <v>22</v>
      </c>
      <c r="H1077" t="s">
        <v>1094</v>
      </c>
      <c r="I1077" t="s">
        <v>835</v>
      </c>
      <c r="J1077" s="1">
        <v>45663</v>
      </c>
      <c r="K1077" s="1"/>
      <c r="M1077">
        <v>0</v>
      </c>
      <c r="N1077">
        <v>1</v>
      </c>
      <c r="O1077">
        <v>17.600000000000001</v>
      </c>
      <c r="P1077" t="s">
        <v>42</v>
      </c>
    </row>
    <row r="1078" spans="1:16">
      <c r="A1078" t="s">
        <v>4076</v>
      </c>
      <c r="B1078" t="s">
        <v>4077</v>
      </c>
      <c r="C1078" t="s">
        <v>3295</v>
      </c>
      <c r="D1078" t="s">
        <v>183</v>
      </c>
      <c r="E1078" t="s">
        <v>177</v>
      </c>
      <c r="F1078">
        <v>12811</v>
      </c>
      <c r="G1078" t="s">
        <v>47</v>
      </c>
      <c r="H1078" t="s">
        <v>23</v>
      </c>
      <c r="I1078" t="s">
        <v>1105</v>
      </c>
      <c r="J1078" s="1"/>
      <c r="K1078" s="1"/>
      <c r="M1078">
        <v>0</v>
      </c>
      <c r="N1078">
        <v>1</v>
      </c>
      <c r="O1078">
        <v>17.5</v>
      </c>
      <c r="P1078" t="s">
        <v>25</v>
      </c>
    </row>
    <row r="1079" spans="1:16">
      <c r="A1079" t="s">
        <v>4079</v>
      </c>
      <c r="B1079" t="s">
        <v>4080</v>
      </c>
      <c r="C1079" t="s">
        <v>18</v>
      </c>
      <c r="D1079" t="s">
        <v>19</v>
      </c>
      <c r="E1079" t="s">
        <v>20</v>
      </c>
      <c r="F1079">
        <v>6245</v>
      </c>
      <c r="G1079" t="s">
        <v>79</v>
      </c>
      <c r="H1079" t="s">
        <v>156</v>
      </c>
      <c r="I1079" t="s">
        <v>4082</v>
      </c>
      <c r="J1079" s="1">
        <v>45020</v>
      </c>
      <c r="K1079" s="1"/>
      <c r="M1079">
        <v>0</v>
      </c>
      <c r="N1079">
        <v>1</v>
      </c>
      <c r="O1079">
        <v>25.5</v>
      </c>
      <c r="P1079" t="s">
        <v>58</v>
      </c>
    </row>
    <row r="1080" spans="1:16">
      <c r="A1080" t="s">
        <v>4083</v>
      </c>
      <c r="B1080" t="s">
        <v>4084</v>
      </c>
      <c r="C1080" t="s">
        <v>193</v>
      </c>
      <c r="D1080" t="s">
        <v>66</v>
      </c>
      <c r="E1080" t="s">
        <v>177</v>
      </c>
      <c r="F1080">
        <v>9509</v>
      </c>
      <c r="G1080" t="s">
        <v>30</v>
      </c>
      <c r="H1080" t="s">
        <v>127</v>
      </c>
      <c r="I1080" t="s">
        <v>2132</v>
      </c>
      <c r="J1080" s="1">
        <v>45369</v>
      </c>
      <c r="K1080" s="1"/>
      <c r="M1080">
        <v>0</v>
      </c>
      <c r="N1080">
        <v>1</v>
      </c>
      <c r="O1080">
        <v>23.5</v>
      </c>
      <c r="P1080" t="s">
        <v>58</v>
      </c>
    </row>
    <row r="1081" spans="1:16">
      <c r="A1081" t="s">
        <v>4086</v>
      </c>
      <c r="B1081" t="s">
        <v>1699</v>
      </c>
      <c r="C1081" t="s">
        <v>18</v>
      </c>
      <c r="D1081" t="s">
        <v>53</v>
      </c>
      <c r="E1081" t="s">
        <v>20</v>
      </c>
      <c r="F1081">
        <v>35350</v>
      </c>
      <c r="G1081" t="s">
        <v>47</v>
      </c>
      <c r="H1081" t="s">
        <v>31</v>
      </c>
      <c r="I1081" t="s">
        <v>4088</v>
      </c>
      <c r="J1081" s="1">
        <v>45647</v>
      </c>
      <c r="K1081" s="1"/>
      <c r="M1081">
        <v>0</v>
      </c>
      <c r="N1081">
        <v>1</v>
      </c>
      <c r="O1081">
        <v>17.3</v>
      </c>
      <c r="P1081" t="s">
        <v>100</v>
      </c>
    </row>
    <row r="1082" spans="1:16">
      <c r="A1082" t="s">
        <v>4089</v>
      </c>
      <c r="B1082" t="s">
        <v>4038</v>
      </c>
      <c r="C1082" t="s">
        <v>18</v>
      </c>
      <c r="D1082" t="s">
        <v>53</v>
      </c>
      <c r="E1082" t="s">
        <v>91</v>
      </c>
      <c r="F1082">
        <v>10876</v>
      </c>
      <c r="G1082" t="s">
        <v>161</v>
      </c>
      <c r="H1082" t="s">
        <v>62</v>
      </c>
      <c r="I1082" t="s">
        <v>4091</v>
      </c>
      <c r="J1082" s="1">
        <v>45342</v>
      </c>
      <c r="K1082" s="1">
        <v>45389</v>
      </c>
      <c r="L1082">
        <v>68</v>
      </c>
      <c r="M1082">
        <v>0</v>
      </c>
      <c r="N1082">
        <v>1</v>
      </c>
      <c r="O1082">
        <v>14.3</v>
      </c>
      <c r="P1082" t="s">
        <v>33</v>
      </c>
    </row>
    <row r="1083" spans="1:16">
      <c r="A1083" t="s">
        <v>4092</v>
      </c>
      <c r="B1083" t="s">
        <v>4093</v>
      </c>
      <c r="C1083" t="s">
        <v>3839</v>
      </c>
      <c r="D1083" t="s">
        <v>183</v>
      </c>
      <c r="E1083" t="s">
        <v>28</v>
      </c>
      <c r="F1083">
        <v>13642</v>
      </c>
      <c r="G1083" t="s">
        <v>172</v>
      </c>
      <c r="H1083" t="s">
        <v>23</v>
      </c>
      <c r="I1083" t="s">
        <v>3692</v>
      </c>
      <c r="J1083" s="1">
        <v>45788</v>
      </c>
      <c r="K1083" s="1"/>
      <c r="M1083">
        <v>0</v>
      </c>
      <c r="N1083">
        <v>1</v>
      </c>
      <c r="O1083">
        <v>19.5</v>
      </c>
      <c r="P1083" t="s">
        <v>100</v>
      </c>
    </row>
    <row r="1084" spans="1:16">
      <c r="A1084" t="s">
        <v>4095</v>
      </c>
      <c r="B1084" t="s">
        <v>4096</v>
      </c>
      <c r="C1084" t="s">
        <v>2110</v>
      </c>
      <c r="D1084" t="s">
        <v>53</v>
      </c>
      <c r="E1084" t="s">
        <v>28</v>
      </c>
      <c r="F1084">
        <v>36000</v>
      </c>
      <c r="G1084" t="s">
        <v>47</v>
      </c>
      <c r="H1084" t="s">
        <v>879</v>
      </c>
      <c r="I1084" t="s">
        <v>4097</v>
      </c>
      <c r="J1084" s="1">
        <v>45584</v>
      </c>
      <c r="K1084" s="1"/>
      <c r="M1084">
        <v>0</v>
      </c>
      <c r="N1084">
        <v>1</v>
      </c>
      <c r="O1084">
        <v>7.6</v>
      </c>
      <c r="P1084" t="s">
        <v>100</v>
      </c>
    </row>
    <row r="1085" spans="1:16">
      <c r="A1085" t="s">
        <v>4098</v>
      </c>
      <c r="B1085" t="s">
        <v>4099</v>
      </c>
      <c r="C1085" t="s">
        <v>789</v>
      </c>
      <c r="D1085" t="s">
        <v>66</v>
      </c>
      <c r="E1085" t="s">
        <v>115</v>
      </c>
      <c r="F1085">
        <v>4537</v>
      </c>
      <c r="G1085" t="s">
        <v>39</v>
      </c>
      <c r="H1085" t="s">
        <v>23</v>
      </c>
      <c r="I1085" t="s">
        <v>3715</v>
      </c>
      <c r="J1085" s="1">
        <v>45547</v>
      </c>
      <c r="K1085" s="1">
        <v>45518</v>
      </c>
      <c r="L1085">
        <v>109</v>
      </c>
      <c r="M1085">
        <v>0</v>
      </c>
      <c r="N1085">
        <v>1</v>
      </c>
      <c r="O1085">
        <v>19.7</v>
      </c>
      <c r="P1085" t="s">
        <v>25</v>
      </c>
    </row>
    <row r="1086" spans="1:16">
      <c r="A1086" t="s">
        <v>4101</v>
      </c>
      <c r="B1086" t="s">
        <v>4102</v>
      </c>
      <c r="C1086" t="s">
        <v>815</v>
      </c>
      <c r="D1086" t="s">
        <v>37</v>
      </c>
      <c r="E1086" t="s">
        <v>115</v>
      </c>
      <c r="F1086">
        <v>54569</v>
      </c>
      <c r="G1086" t="s">
        <v>47</v>
      </c>
      <c r="H1086" t="s">
        <v>133</v>
      </c>
      <c r="I1086" t="s">
        <v>4104</v>
      </c>
      <c r="J1086" s="1">
        <v>45314</v>
      </c>
      <c r="K1086" s="1">
        <v>45311</v>
      </c>
      <c r="L1086">
        <v>148</v>
      </c>
      <c r="M1086">
        <v>0</v>
      </c>
      <c r="N1086">
        <v>1</v>
      </c>
      <c r="P1086" t="s">
        <v>25</v>
      </c>
    </row>
    <row r="1087" spans="1:16">
      <c r="A1087" t="s">
        <v>4105</v>
      </c>
      <c r="B1087" t="s">
        <v>1325</v>
      </c>
      <c r="C1087" t="s">
        <v>494</v>
      </c>
      <c r="D1087" t="s">
        <v>53</v>
      </c>
      <c r="E1087" t="s">
        <v>54</v>
      </c>
      <c r="F1087">
        <v>29814</v>
      </c>
      <c r="G1087" t="s">
        <v>172</v>
      </c>
      <c r="H1087" t="s">
        <v>86</v>
      </c>
      <c r="I1087" t="s">
        <v>4107</v>
      </c>
      <c r="J1087" s="1"/>
      <c r="K1087" s="1"/>
      <c r="M1087">
        <v>0</v>
      </c>
      <c r="N1087">
        <v>1</v>
      </c>
      <c r="O1087">
        <v>10</v>
      </c>
      <c r="P1087" t="s">
        <v>25</v>
      </c>
    </row>
    <row r="1088" spans="1:16">
      <c r="A1088" t="s">
        <v>4108</v>
      </c>
      <c r="B1088" t="s">
        <v>4109</v>
      </c>
      <c r="C1088" t="s">
        <v>3807</v>
      </c>
      <c r="D1088" t="s">
        <v>183</v>
      </c>
      <c r="E1088" t="s">
        <v>54</v>
      </c>
      <c r="F1088">
        <v>6519</v>
      </c>
      <c r="G1088" t="s">
        <v>172</v>
      </c>
      <c r="H1088" t="s">
        <v>117</v>
      </c>
      <c r="I1088" t="s">
        <v>4111</v>
      </c>
      <c r="J1088" s="1">
        <v>44850</v>
      </c>
      <c r="K1088" s="1"/>
      <c r="M1088">
        <v>0</v>
      </c>
      <c r="N1088">
        <v>1</v>
      </c>
      <c r="O1088">
        <v>3.1</v>
      </c>
      <c r="P1088" t="s">
        <v>42</v>
      </c>
    </row>
    <row r="1089" spans="1:16">
      <c r="A1089" t="s">
        <v>4112</v>
      </c>
      <c r="B1089" t="s">
        <v>463</v>
      </c>
      <c r="C1089" t="s">
        <v>4113</v>
      </c>
      <c r="D1089" t="s">
        <v>19</v>
      </c>
      <c r="E1089" t="s">
        <v>45</v>
      </c>
      <c r="F1089">
        <v>2293</v>
      </c>
      <c r="G1089" t="s">
        <v>79</v>
      </c>
      <c r="H1089" t="s">
        <v>506</v>
      </c>
      <c r="I1089" t="s">
        <v>4115</v>
      </c>
      <c r="J1089" s="1">
        <v>44962</v>
      </c>
      <c r="K1089" s="1"/>
      <c r="M1089">
        <v>0</v>
      </c>
      <c r="N1089">
        <v>1</v>
      </c>
      <c r="O1089">
        <v>20</v>
      </c>
      <c r="P1089" t="s">
        <v>100</v>
      </c>
    </row>
    <row r="1090" spans="1:16">
      <c r="A1090" t="s">
        <v>4116</v>
      </c>
      <c r="B1090" t="s">
        <v>51</v>
      </c>
      <c r="C1090" t="s">
        <v>4117</v>
      </c>
      <c r="D1090" t="s">
        <v>53</v>
      </c>
      <c r="E1090" t="s">
        <v>54</v>
      </c>
      <c r="F1090">
        <v>39879</v>
      </c>
      <c r="G1090" t="s">
        <v>161</v>
      </c>
      <c r="H1090" t="s">
        <v>93</v>
      </c>
      <c r="I1090" t="s">
        <v>4119</v>
      </c>
      <c r="J1090" s="1">
        <v>45181</v>
      </c>
      <c r="K1090" s="1"/>
      <c r="M1090">
        <v>0</v>
      </c>
      <c r="N1090">
        <v>1</v>
      </c>
      <c r="O1090">
        <v>10.3</v>
      </c>
      <c r="P1090" t="s">
        <v>25</v>
      </c>
    </row>
    <row r="1091" spans="1:16">
      <c r="A1091" t="s">
        <v>4120</v>
      </c>
      <c r="B1091" t="s">
        <v>4121</v>
      </c>
      <c r="C1091" t="s">
        <v>121</v>
      </c>
      <c r="D1091" t="s">
        <v>183</v>
      </c>
      <c r="E1091" t="s">
        <v>45</v>
      </c>
      <c r="F1091">
        <v>6000</v>
      </c>
      <c r="G1091" t="s">
        <v>56</v>
      </c>
      <c r="H1091" t="s">
        <v>68</v>
      </c>
      <c r="I1091" t="s">
        <v>1509</v>
      </c>
      <c r="J1091" s="1">
        <v>45109</v>
      </c>
      <c r="K1091" s="1"/>
      <c r="M1091">
        <v>0</v>
      </c>
      <c r="N1091">
        <v>1</v>
      </c>
      <c r="O1091">
        <v>24.9</v>
      </c>
      <c r="P1091" t="s">
        <v>58</v>
      </c>
    </row>
    <row r="1092" spans="1:16">
      <c r="A1092" t="s">
        <v>4122</v>
      </c>
      <c r="B1092" t="s">
        <v>4123</v>
      </c>
      <c r="C1092" t="s">
        <v>4124</v>
      </c>
      <c r="D1092" t="s">
        <v>19</v>
      </c>
      <c r="E1092" t="s">
        <v>177</v>
      </c>
      <c r="F1092">
        <v>5365</v>
      </c>
      <c r="G1092" t="s">
        <v>56</v>
      </c>
      <c r="H1092" t="s">
        <v>860</v>
      </c>
      <c r="I1092" t="s">
        <v>4126</v>
      </c>
      <c r="J1092" s="1">
        <v>45511</v>
      </c>
      <c r="K1092" s="1"/>
      <c r="M1092">
        <v>0</v>
      </c>
      <c r="N1092">
        <v>1</v>
      </c>
      <c r="O1092">
        <v>0.4</v>
      </c>
      <c r="P1092" t="s">
        <v>58</v>
      </c>
    </row>
    <row r="1093" spans="1:16">
      <c r="A1093" t="s">
        <v>4127</v>
      </c>
      <c r="B1093" t="s">
        <v>2573</v>
      </c>
      <c r="C1093" t="s">
        <v>698</v>
      </c>
      <c r="D1093" t="s">
        <v>183</v>
      </c>
      <c r="E1093" t="s">
        <v>177</v>
      </c>
      <c r="F1093">
        <v>14035</v>
      </c>
      <c r="G1093" t="s">
        <v>47</v>
      </c>
      <c r="H1093" t="s">
        <v>274</v>
      </c>
      <c r="I1093" t="s">
        <v>2917</v>
      </c>
      <c r="J1093" s="1">
        <v>45535</v>
      </c>
      <c r="K1093" s="1"/>
      <c r="M1093">
        <v>0</v>
      </c>
      <c r="N1093">
        <v>1</v>
      </c>
      <c r="O1093">
        <v>31.3</v>
      </c>
      <c r="P1093" t="s">
        <v>42</v>
      </c>
    </row>
    <row r="1094" spans="1:16">
      <c r="A1094" t="s">
        <v>4129</v>
      </c>
      <c r="B1094" t="s">
        <v>3850</v>
      </c>
      <c r="C1094" t="s">
        <v>18</v>
      </c>
      <c r="D1094" t="s">
        <v>53</v>
      </c>
      <c r="E1094" t="s">
        <v>28</v>
      </c>
      <c r="F1094">
        <v>24386</v>
      </c>
      <c r="G1094" t="s">
        <v>161</v>
      </c>
      <c r="H1094" t="s">
        <v>98</v>
      </c>
      <c r="I1094" t="s">
        <v>4131</v>
      </c>
      <c r="J1094" s="1">
        <v>45526</v>
      </c>
      <c r="K1094" s="1"/>
      <c r="M1094">
        <v>0</v>
      </c>
      <c r="N1094">
        <v>1</v>
      </c>
      <c r="O1094">
        <v>5.4</v>
      </c>
      <c r="P1094" t="s">
        <v>42</v>
      </c>
    </row>
    <row r="1095" spans="1:16">
      <c r="A1095" t="s">
        <v>4132</v>
      </c>
      <c r="B1095" t="s">
        <v>4133</v>
      </c>
      <c r="C1095" t="s">
        <v>18</v>
      </c>
      <c r="D1095" t="s">
        <v>183</v>
      </c>
      <c r="E1095" t="s">
        <v>54</v>
      </c>
      <c r="F1095">
        <v>8259</v>
      </c>
      <c r="G1095" t="s">
        <v>30</v>
      </c>
      <c r="H1095" t="s">
        <v>105</v>
      </c>
      <c r="I1095" t="s">
        <v>414</v>
      </c>
      <c r="J1095" s="1">
        <v>45351</v>
      </c>
      <c r="K1095" s="1"/>
      <c r="M1095">
        <v>0</v>
      </c>
      <c r="N1095">
        <v>1</v>
      </c>
      <c r="O1095">
        <v>19.7</v>
      </c>
      <c r="P1095" t="s">
        <v>33</v>
      </c>
    </row>
    <row r="1096" spans="1:16">
      <c r="A1096" t="s">
        <v>4135</v>
      </c>
      <c r="B1096" t="s">
        <v>4136</v>
      </c>
      <c r="C1096" t="s">
        <v>18</v>
      </c>
      <c r="D1096" t="s">
        <v>37</v>
      </c>
      <c r="E1096" t="s">
        <v>91</v>
      </c>
      <c r="F1096">
        <v>76978</v>
      </c>
      <c r="G1096" t="s">
        <v>22</v>
      </c>
      <c r="H1096" t="s">
        <v>501</v>
      </c>
      <c r="I1096" t="s">
        <v>4138</v>
      </c>
      <c r="J1096" s="1">
        <v>45166</v>
      </c>
      <c r="K1096" s="1">
        <v>45214</v>
      </c>
      <c r="L1096">
        <v>84</v>
      </c>
      <c r="M1096">
        <v>0</v>
      </c>
      <c r="N1096">
        <v>1</v>
      </c>
      <c r="O1096">
        <v>31.4</v>
      </c>
      <c r="P1096" t="s">
        <v>58</v>
      </c>
    </row>
    <row r="1097" spans="1:16">
      <c r="A1097" t="s">
        <v>4139</v>
      </c>
      <c r="B1097" t="s">
        <v>4140</v>
      </c>
      <c r="C1097" t="s">
        <v>4141</v>
      </c>
      <c r="D1097" t="s">
        <v>37</v>
      </c>
      <c r="E1097" t="s">
        <v>54</v>
      </c>
      <c r="F1097">
        <v>172075</v>
      </c>
      <c r="G1097" t="s">
        <v>161</v>
      </c>
      <c r="H1097" t="s">
        <v>117</v>
      </c>
      <c r="I1097" t="s">
        <v>3774</v>
      </c>
      <c r="J1097" s="1">
        <v>45519</v>
      </c>
      <c r="K1097" s="1"/>
      <c r="M1097">
        <v>0</v>
      </c>
      <c r="N1097">
        <v>1</v>
      </c>
      <c r="O1097">
        <v>23.1</v>
      </c>
      <c r="P1097" t="s">
        <v>42</v>
      </c>
    </row>
    <row r="1098" spans="1:16">
      <c r="A1098" t="s">
        <v>4143</v>
      </c>
      <c r="B1098" t="s">
        <v>4144</v>
      </c>
      <c r="C1098" t="s">
        <v>4117</v>
      </c>
      <c r="D1098" t="s">
        <v>66</v>
      </c>
      <c r="E1098" t="s">
        <v>28</v>
      </c>
      <c r="F1098">
        <v>20135</v>
      </c>
      <c r="G1098" t="s">
        <v>39</v>
      </c>
      <c r="H1098" t="s">
        <v>625</v>
      </c>
      <c r="I1098" t="s">
        <v>4146</v>
      </c>
      <c r="J1098" s="1">
        <v>45077</v>
      </c>
      <c r="K1098" s="1"/>
      <c r="M1098">
        <v>0</v>
      </c>
      <c r="N1098">
        <v>1</v>
      </c>
      <c r="O1098">
        <v>13.7</v>
      </c>
      <c r="P1098" t="s">
        <v>33</v>
      </c>
    </row>
    <row r="1099" spans="1:16">
      <c r="A1099" t="s">
        <v>4147</v>
      </c>
      <c r="B1099" t="s">
        <v>4019</v>
      </c>
      <c r="C1099" t="s">
        <v>848</v>
      </c>
      <c r="D1099" t="s">
        <v>183</v>
      </c>
      <c r="E1099" t="s">
        <v>45</v>
      </c>
      <c r="F1099">
        <v>2441</v>
      </c>
      <c r="G1099" t="s">
        <v>47</v>
      </c>
      <c r="H1099" t="s">
        <v>86</v>
      </c>
      <c r="I1099" t="s">
        <v>4149</v>
      </c>
      <c r="J1099" s="1">
        <v>45161</v>
      </c>
      <c r="K1099" s="1"/>
      <c r="M1099">
        <v>0</v>
      </c>
      <c r="N1099">
        <v>1</v>
      </c>
      <c r="O1099">
        <v>6.7</v>
      </c>
      <c r="P1099" t="s">
        <v>58</v>
      </c>
    </row>
    <row r="1100" spans="1:16">
      <c r="A1100" t="s">
        <v>4150</v>
      </c>
      <c r="B1100" t="s">
        <v>4151</v>
      </c>
      <c r="C1100" t="s">
        <v>18</v>
      </c>
      <c r="D1100" t="s">
        <v>183</v>
      </c>
      <c r="E1100" t="s">
        <v>91</v>
      </c>
      <c r="F1100">
        <v>6536</v>
      </c>
      <c r="G1100" t="s">
        <v>22</v>
      </c>
      <c r="H1100" t="s">
        <v>73</v>
      </c>
      <c r="I1100" t="s">
        <v>4153</v>
      </c>
      <c r="J1100" s="1">
        <v>45461</v>
      </c>
      <c r="K1100" s="1">
        <v>45388</v>
      </c>
      <c r="L1100">
        <v>89</v>
      </c>
      <c r="M1100">
        <v>0</v>
      </c>
      <c r="N1100">
        <v>1</v>
      </c>
      <c r="O1100">
        <v>30.5</v>
      </c>
      <c r="P1100" t="s">
        <v>42</v>
      </c>
    </row>
    <row r="1101" spans="1:16">
      <c r="A1101" t="s">
        <v>4154</v>
      </c>
      <c r="B1101" t="s">
        <v>1950</v>
      </c>
      <c r="C1101" t="s">
        <v>18</v>
      </c>
      <c r="D1101" t="s">
        <v>183</v>
      </c>
      <c r="E1101" t="s">
        <v>115</v>
      </c>
      <c r="F1101">
        <v>10167</v>
      </c>
      <c r="G1101" t="s">
        <v>172</v>
      </c>
      <c r="H1101" t="s">
        <v>850</v>
      </c>
      <c r="I1101" t="s">
        <v>667</v>
      </c>
      <c r="J1101" s="1">
        <v>45181</v>
      </c>
      <c r="K1101" s="1">
        <v>45254</v>
      </c>
      <c r="L1101">
        <v>132</v>
      </c>
      <c r="M1101">
        <v>0</v>
      </c>
      <c r="N1101">
        <v>1</v>
      </c>
      <c r="P1101" t="s">
        <v>25</v>
      </c>
    </row>
    <row r="1102" spans="1:16">
      <c r="A1102" t="s">
        <v>4156</v>
      </c>
      <c r="B1102" t="s">
        <v>2247</v>
      </c>
      <c r="C1102" t="s">
        <v>2484</v>
      </c>
      <c r="D1102" t="s">
        <v>53</v>
      </c>
      <c r="E1102" t="s">
        <v>20</v>
      </c>
      <c r="F1102">
        <v>25218</v>
      </c>
      <c r="G1102" t="s">
        <v>56</v>
      </c>
      <c r="H1102" t="s">
        <v>133</v>
      </c>
      <c r="I1102" t="s">
        <v>4158</v>
      </c>
      <c r="J1102" s="1">
        <v>44950</v>
      </c>
      <c r="K1102" s="1"/>
      <c r="M1102">
        <v>0</v>
      </c>
      <c r="N1102">
        <v>1</v>
      </c>
      <c r="O1102">
        <v>30.7</v>
      </c>
      <c r="P1102" t="s">
        <v>42</v>
      </c>
    </row>
    <row r="1103" spans="1:16">
      <c r="A1103" t="s">
        <v>4159</v>
      </c>
      <c r="B1103" t="s">
        <v>3425</v>
      </c>
      <c r="C1103" t="s">
        <v>2979</v>
      </c>
      <c r="D1103" t="s">
        <v>66</v>
      </c>
      <c r="E1103" t="s">
        <v>54</v>
      </c>
      <c r="F1103">
        <v>14564</v>
      </c>
      <c r="G1103" t="s">
        <v>172</v>
      </c>
      <c r="H1103" t="s">
        <v>80</v>
      </c>
      <c r="I1103" t="s">
        <v>3398</v>
      </c>
      <c r="J1103" s="1">
        <v>45482</v>
      </c>
      <c r="K1103" s="1"/>
      <c r="M1103">
        <v>0</v>
      </c>
      <c r="N1103">
        <v>1</v>
      </c>
      <c r="O1103">
        <v>20.399999999999999</v>
      </c>
      <c r="P1103" t="s">
        <v>100</v>
      </c>
    </row>
    <row r="1104" spans="1:16">
      <c r="A1104" t="s">
        <v>4161</v>
      </c>
      <c r="B1104" t="s">
        <v>3539</v>
      </c>
      <c r="C1104" t="s">
        <v>2063</v>
      </c>
      <c r="D1104" t="s">
        <v>53</v>
      </c>
      <c r="E1104" t="s">
        <v>28</v>
      </c>
      <c r="F1104">
        <v>25301</v>
      </c>
      <c r="G1104" t="s">
        <v>161</v>
      </c>
      <c r="H1104" t="s">
        <v>93</v>
      </c>
      <c r="I1104" t="s">
        <v>2920</v>
      </c>
      <c r="J1104" s="1">
        <v>45556</v>
      </c>
      <c r="K1104" s="1"/>
      <c r="M1104">
        <v>0</v>
      </c>
      <c r="N1104">
        <v>1</v>
      </c>
      <c r="O1104">
        <v>0.2</v>
      </c>
      <c r="P1104" t="s">
        <v>42</v>
      </c>
    </row>
    <row r="1105" spans="1:16">
      <c r="A1105" t="s">
        <v>4163</v>
      </c>
      <c r="B1105" t="s">
        <v>4164</v>
      </c>
      <c r="C1105" t="s">
        <v>4165</v>
      </c>
      <c r="D1105" t="s">
        <v>66</v>
      </c>
      <c r="E1105" t="s">
        <v>177</v>
      </c>
      <c r="F1105">
        <v>21436</v>
      </c>
      <c r="G1105" t="s">
        <v>30</v>
      </c>
      <c r="H1105" t="s">
        <v>98</v>
      </c>
      <c r="I1105" t="s">
        <v>4167</v>
      </c>
      <c r="J1105" s="1"/>
      <c r="K1105" s="1"/>
      <c r="M1105">
        <v>0</v>
      </c>
      <c r="N1105">
        <v>1</v>
      </c>
      <c r="P1105" t="s">
        <v>100</v>
      </c>
    </row>
    <row r="1106" spans="1:16">
      <c r="A1106" t="s">
        <v>4168</v>
      </c>
      <c r="B1106" t="s">
        <v>4169</v>
      </c>
      <c r="C1106" t="s">
        <v>1316</v>
      </c>
      <c r="D1106" t="s">
        <v>19</v>
      </c>
      <c r="E1106" t="s">
        <v>20</v>
      </c>
      <c r="F1106">
        <v>4584</v>
      </c>
      <c r="G1106" t="s">
        <v>22</v>
      </c>
      <c r="H1106" t="s">
        <v>2468</v>
      </c>
      <c r="I1106" t="s">
        <v>2917</v>
      </c>
      <c r="J1106" s="1">
        <v>45394</v>
      </c>
      <c r="K1106" s="1"/>
      <c r="M1106">
        <v>0</v>
      </c>
      <c r="N1106">
        <v>1</v>
      </c>
      <c r="O1106">
        <v>14.8</v>
      </c>
      <c r="P1106" t="s">
        <v>33</v>
      </c>
    </row>
    <row r="1107" spans="1:16">
      <c r="A1107" t="s">
        <v>4171</v>
      </c>
      <c r="B1107" t="s">
        <v>4172</v>
      </c>
      <c r="C1107" t="s">
        <v>18</v>
      </c>
      <c r="D1107" t="s">
        <v>66</v>
      </c>
      <c r="E1107" t="s">
        <v>20</v>
      </c>
      <c r="F1107">
        <v>9231</v>
      </c>
      <c r="G1107" t="s">
        <v>161</v>
      </c>
      <c r="H1107" t="s">
        <v>1822</v>
      </c>
      <c r="I1107" t="s">
        <v>4174</v>
      </c>
      <c r="J1107" s="1">
        <v>45362</v>
      </c>
      <c r="K1107" s="1"/>
      <c r="M1107">
        <v>0</v>
      </c>
      <c r="N1107">
        <v>1</v>
      </c>
      <c r="P1107" t="s">
        <v>58</v>
      </c>
    </row>
    <row r="1108" spans="1:16">
      <c r="A1108" t="s">
        <v>4175</v>
      </c>
      <c r="B1108" t="s">
        <v>628</v>
      </c>
      <c r="C1108" t="s">
        <v>758</v>
      </c>
      <c r="D1108" t="s">
        <v>19</v>
      </c>
      <c r="E1108" t="s">
        <v>45</v>
      </c>
      <c r="F1108">
        <v>8307</v>
      </c>
      <c r="G1108" t="s">
        <v>39</v>
      </c>
      <c r="H1108" t="s">
        <v>501</v>
      </c>
      <c r="I1108" t="s">
        <v>2645</v>
      </c>
      <c r="J1108" s="1">
        <v>45534</v>
      </c>
      <c r="K1108" s="1"/>
      <c r="M1108">
        <v>0</v>
      </c>
      <c r="N1108">
        <v>1</v>
      </c>
      <c r="P1108" t="s">
        <v>33</v>
      </c>
    </row>
    <row r="1109" spans="1:16">
      <c r="A1109" t="s">
        <v>4177</v>
      </c>
      <c r="B1109" t="s">
        <v>4178</v>
      </c>
      <c r="C1109" t="s">
        <v>1842</v>
      </c>
      <c r="D1109" t="s">
        <v>183</v>
      </c>
      <c r="E1109" t="s">
        <v>28</v>
      </c>
      <c r="F1109">
        <v>12825</v>
      </c>
      <c r="G1109" t="s">
        <v>30</v>
      </c>
      <c r="H1109" t="s">
        <v>127</v>
      </c>
      <c r="I1109" t="s">
        <v>4180</v>
      </c>
      <c r="J1109" s="1">
        <v>45040</v>
      </c>
      <c r="K1109" s="1"/>
      <c r="M1109">
        <v>0</v>
      </c>
      <c r="N1109">
        <v>1</v>
      </c>
      <c r="O1109">
        <v>27.7</v>
      </c>
      <c r="P1109" t="s">
        <v>33</v>
      </c>
    </row>
    <row r="1110" spans="1:16">
      <c r="A1110" t="s">
        <v>4181</v>
      </c>
      <c r="B1110" t="s">
        <v>4182</v>
      </c>
      <c r="C1110" t="s">
        <v>2592</v>
      </c>
      <c r="D1110" t="s">
        <v>37</v>
      </c>
      <c r="E1110" t="s">
        <v>45</v>
      </c>
      <c r="F1110">
        <v>114306</v>
      </c>
      <c r="G1110" t="s">
        <v>161</v>
      </c>
      <c r="H1110" t="s">
        <v>133</v>
      </c>
      <c r="I1110" t="s">
        <v>2868</v>
      </c>
      <c r="J1110" s="1">
        <v>44747</v>
      </c>
      <c r="K1110" s="1"/>
      <c r="M1110">
        <v>0</v>
      </c>
      <c r="N1110">
        <v>1</v>
      </c>
      <c r="O1110">
        <v>19.8</v>
      </c>
      <c r="P1110" t="s">
        <v>42</v>
      </c>
    </row>
    <row r="1111" spans="1:16">
      <c r="A1111" t="s">
        <v>4184</v>
      </c>
      <c r="B1111" t="s">
        <v>566</v>
      </c>
      <c r="C1111" t="s">
        <v>18</v>
      </c>
      <c r="D1111" t="s">
        <v>37</v>
      </c>
      <c r="E1111" t="s">
        <v>45</v>
      </c>
      <c r="F1111">
        <v>67103</v>
      </c>
      <c r="G1111" t="s">
        <v>172</v>
      </c>
      <c r="H1111" t="s">
        <v>73</v>
      </c>
      <c r="I1111" t="s">
        <v>4186</v>
      </c>
      <c r="J1111" s="1">
        <v>44969</v>
      </c>
      <c r="K1111" s="1"/>
      <c r="M1111">
        <v>0</v>
      </c>
      <c r="N1111">
        <v>1</v>
      </c>
      <c r="O1111">
        <v>6.9</v>
      </c>
      <c r="P1111" t="s">
        <v>25</v>
      </c>
    </row>
    <row r="1112" spans="1:16">
      <c r="A1112" t="s">
        <v>4187</v>
      </c>
      <c r="B1112" t="s">
        <v>4188</v>
      </c>
      <c r="C1112" t="s">
        <v>18</v>
      </c>
      <c r="D1112" t="s">
        <v>19</v>
      </c>
      <c r="E1112" t="s">
        <v>177</v>
      </c>
      <c r="F1112">
        <v>8302</v>
      </c>
      <c r="G1112" t="s">
        <v>151</v>
      </c>
      <c r="H1112" t="s">
        <v>62</v>
      </c>
      <c r="I1112" t="s">
        <v>4190</v>
      </c>
      <c r="J1112" s="1">
        <v>45375</v>
      </c>
      <c r="K1112" s="1"/>
      <c r="M1112">
        <v>0</v>
      </c>
      <c r="N1112">
        <v>1</v>
      </c>
      <c r="O1112">
        <v>27.9</v>
      </c>
      <c r="P1112" t="s">
        <v>25</v>
      </c>
    </row>
    <row r="1113" spans="1:16">
      <c r="A1113" t="s">
        <v>4191</v>
      </c>
      <c r="B1113" t="s">
        <v>1641</v>
      </c>
      <c r="C1113" t="s">
        <v>18</v>
      </c>
      <c r="D1113" t="s">
        <v>37</v>
      </c>
      <c r="E1113" t="s">
        <v>115</v>
      </c>
      <c r="F1113">
        <v>58603</v>
      </c>
      <c r="G1113" t="s">
        <v>47</v>
      </c>
      <c r="H1113" t="s">
        <v>62</v>
      </c>
      <c r="I1113" t="s">
        <v>4193</v>
      </c>
      <c r="J1113" s="1">
        <v>44986</v>
      </c>
      <c r="K1113" s="1">
        <v>45017</v>
      </c>
      <c r="L1113">
        <v>104</v>
      </c>
      <c r="M1113">
        <v>0</v>
      </c>
      <c r="N1113">
        <v>1</v>
      </c>
      <c r="O1113">
        <v>32.9</v>
      </c>
      <c r="P1113" t="s">
        <v>100</v>
      </c>
    </row>
    <row r="1114" spans="1:16">
      <c r="A1114" t="s">
        <v>4194</v>
      </c>
      <c r="B1114" t="s">
        <v>3647</v>
      </c>
      <c r="C1114" t="s">
        <v>18</v>
      </c>
      <c r="D1114" t="s">
        <v>53</v>
      </c>
      <c r="E1114" t="s">
        <v>115</v>
      </c>
      <c r="F1114">
        <v>32358</v>
      </c>
      <c r="G1114" t="s">
        <v>161</v>
      </c>
      <c r="H1114" t="s">
        <v>593</v>
      </c>
      <c r="I1114" t="s">
        <v>4196</v>
      </c>
      <c r="J1114" s="1">
        <v>45247</v>
      </c>
      <c r="K1114" s="1">
        <v>45264</v>
      </c>
      <c r="L1114">
        <v>95</v>
      </c>
      <c r="M1114">
        <v>0</v>
      </c>
      <c r="N1114">
        <v>1</v>
      </c>
      <c r="O1114">
        <v>17.100000000000001</v>
      </c>
      <c r="P1114" t="s">
        <v>58</v>
      </c>
    </row>
    <row r="1115" spans="1:16">
      <c r="A1115" t="s">
        <v>4197</v>
      </c>
      <c r="B1115" t="s">
        <v>962</v>
      </c>
      <c r="C1115" t="s">
        <v>18</v>
      </c>
      <c r="D1115" t="s">
        <v>37</v>
      </c>
      <c r="E1115" t="s">
        <v>54</v>
      </c>
      <c r="F1115">
        <v>171723</v>
      </c>
      <c r="G1115" t="s">
        <v>79</v>
      </c>
      <c r="H1115" t="s">
        <v>2211</v>
      </c>
      <c r="I1115" t="s">
        <v>1019</v>
      </c>
      <c r="J1115" s="1">
        <v>45041</v>
      </c>
      <c r="K1115" s="1"/>
      <c r="M1115">
        <v>0</v>
      </c>
      <c r="N1115">
        <v>1</v>
      </c>
      <c r="O1115">
        <v>14.4</v>
      </c>
      <c r="P1115" t="s">
        <v>25</v>
      </c>
    </row>
    <row r="1116" spans="1:16">
      <c r="A1116" t="s">
        <v>4199</v>
      </c>
      <c r="B1116" t="s">
        <v>4200</v>
      </c>
      <c r="C1116" t="s">
        <v>18</v>
      </c>
      <c r="D1116" t="s">
        <v>37</v>
      </c>
      <c r="E1116" t="s">
        <v>20</v>
      </c>
      <c r="F1116">
        <v>194917</v>
      </c>
      <c r="G1116" t="s">
        <v>79</v>
      </c>
      <c r="H1116" t="s">
        <v>232</v>
      </c>
      <c r="I1116" t="s">
        <v>4202</v>
      </c>
      <c r="J1116" s="1">
        <v>44722</v>
      </c>
      <c r="K1116" s="1"/>
      <c r="M1116">
        <v>0</v>
      </c>
      <c r="N1116">
        <v>1</v>
      </c>
      <c r="P1116" t="s">
        <v>33</v>
      </c>
    </row>
    <row r="1117" spans="1:16">
      <c r="A1117" t="s">
        <v>4203</v>
      </c>
      <c r="B1117" t="s">
        <v>1941</v>
      </c>
      <c r="C1117" t="s">
        <v>18</v>
      </c>
      <c r="D1117" t="s">
        <v>53</v>
      </c>
      <c r="E1117" t="s">
        <v>91</v>
      </c>
      <c r="F1117">
        <v>35000</v>
      </c>
      <c r="G1117" t="s">
        <v>172</v>
      </c>
      <c r="H1117" t="s">
        <v>274</v>
      </c>
      <c r="I1117" t="s">
        <v>4043</v>
      </c>
      <c r="J1117" s="1"/>
      <c r="K1117" s="1">
        <v>45361</v>
      </c>
      <c r="L1117">
        <v>32</v>
      </c>
      <c r="M1117">
        <v>1</v>
      </c>
      <c r="N1117">
        <v>4</v>
      </c>
      <c r="O1117">
        <v>1.1000000000000001</v>
      </c>
      <c r="P1117" t="s">
        <v>33</v>
      </c>
    </row>
    <row r="1118" spans="1:16">
      <c r="A1118" t="s">
        <v>4204</v>
      </c>
      <c r="B1118" t="s">
        <v>4205</v>
      </c>
      <c r="C1118" t="s">
        <v>18</v>
      </c>
      <c r="D1118" t="s">
        <v>183</v>
      </c>
      <c r="E1118" t="s">
        <v>177</v>
      </c>
      <c r="F1118">
        <v>3327</v>
      </c>
      <c r="G1118" t="s">
        <v>30</v>
      </c>
      <c r="H1118" t="s">
        <v>374</v>
      </c>
      <c r="I1118" t="s">
        <v>3811</v>
      </c>
      <c r="J1118" s="1">
        <v>45071</v>
      </c>
      <c r="K1118" s="1"/>
      <c r="M1118">
        <v>0</v>
      </c>
      <c r="N1118">
        <v>1</v>
      </c>
      <c r="O1118">
        <v>13.5</v>
      </c>
      <c r="P1118" t="s">
        <v>42</v>
      </c>
    </row>
    <row r="1119" spans="1:16">
      <c r="A1119" t="s">
        <v>4207</v>
      </c>
      <c r="B1119" t="s">
        <v>4208</v>
      </c>
      <c r="C1119" t="s">
        <v>18</v>
      </c>
      <c r="D1119" t="s">
        <v>66</v>
      </c>
      <c r="E1119" t="s">
        <v>115</v>
      </c>
      <c r="F1119">
        <v>5349</v>
      </c>
      <c r="G1119" t="s">
        <v>56</v>
      </c>
      <c r="H1119" t="s">
        <v>3288</v>
      </c>
      <c r="I1119" t="s">
        <v>2258</v>
      </c>
      <c r="J1119" s="1">
        <v>45704</v>
      </c>
      <c r="K1119" s="1">
        <v>45630</v>
      </c>
      <c r="L1119">
        <v>95</v>
      </c>
      <c r="M1119">
        <v>0</v>
      </c>
      <c r="N1119">
        <v>1</v>
      </c>
      <c r="O1119">
        <v>11.1</v>
      </c>
      <c r="P1119" t="s">
        <v>58</v>
      </c>
    </row>
    <row r="1120" spans="1:16">
      <c r="A1120" t="s">
        <v>4210</v>
      </c>
      <c r="B1120" t="s">
        <v>215</v>
      </c>
      <c r="C1120" t="s">
        <v>693</v>
      </c>
      <c r="D1120" t="s">
        <v>66</v>
      </c>
      <c r="E1120" t="s">
        <v>54</v>
      </c>
      <c r="F1120">
        <v>12027</v>
      </c>
      <c r="G1120" t="s">
        <v>172</v>
      </c>
      <c r="H1120" t="s">
        <v>2763</v>
      </c>
      <c r="I1120" t="s">
        <v>4212</v>
      </c>
      <c r="J1120" s="1">
        <v>45317</v>
      </c>
      <c r="K1120" s="1"/>
      <c r="M1120">
        <v>0</v>
      </c>
      <c r="N1120">
        <v>1</v>
      </c>
      <c r="O1120">
        <v>5.5</v>
      </c>
      <c r="P1120" t="s">
        <v>25</v>
      </c>
    </row>
    <row r="1121" spans="1:16">
      <c r="A1121" t="s">
        <v>4213</v>
      </c>
      <c r="B1121" t="s">
        <v>3008</v>
      </c>
      <c r="C1121" t="s">
        <v>2261</v>
      </c>
      <c r="D1121" t="s">
        <v>53</v>
      </c>
      <c r="E1121" t="s">
        <v>54</v>
      </c>
      <c r="F1121">
        <v>40561</v>
      </c>
      <c r="G1121" t="s">
        <v>79</v>
      </c>
      <c r="H1121" t="s">
        <v>268</v>
      </c>
      <c r="I1121" t="s">
        <v>2219</v>
      </c>
      <c r="J1121" s="1">
        <v>45053</v>
      </c>
      <c r="K1121" s="1"/>
      <c r="M1121">
        <v>0</v>
      </c>
      <c r="N1121">
        <v>1</v>
      </c>
      <c r="O1121">
        <v>3.4</v>
      </c>
      <c r="P1121" t="s">
        <v>58</v>
      </c>
    </row>
    <row r="1122" spans="1:16">
      <c r="A1122" t="s">
        <v>4215</v>
      </c>
      <c r="B1122" t="s">
        <v>4216</v>
      </c>
      <c r="C1122" t="s">
        <v>2280</v>
      </c>
      <c r="D1122" t="s">
        <v>53</v>
      </c>
      <c r="E1122" t="s">
        <v>115</v>
      </c>
      <c r="F1122">
        <v>23701</v>
      </c>
      <c r="G1122" t="s">
        <v>161</v>
      </c>
      <c r="H1122" t="s">
        <v>23</v>
      </c>
      <c r="I1122" t="s">
        <v>4218</v>
      </c>
      <c r="J1122" s="1">
        <v>44752</v>
      </c>
      <c r="K1122" s="1">
        <v>44703</v>
      </c>
      <c r="L1122">
        <v>52</v>
      </c>
      <c r="M1122">
        <v>0</v>
      </c>
      <c r="N1122">
        <v>1</v>
      </c>
      <c r="O1122">
        <v>25</v>
      </c>
      <c r="P1122" t="s">
        <v>42</v>
      </c>
    </row>
    <row r="1123" spans="1:16">
      <c r="A1123" t="s">
        <v>4219</v>
      </c>
      <c r="B1123" t="s">
        <v>4220</v>
      </c>
      <c r="C1123" t="s">
        <v>1395</v>
      </c>
      <c r="D1123" t="s">
        <v>37</v>
      </c>
      <c r="E1123" t="s">
        <v>177</v>
      </c>
      <c r="F1123">
        <v>147922</v>
      </c>
      <c r="G1123" t="s">
        <v>22</v>
      </c>
      <c r="H1123" t="s">
        <v>232</v>
      </c>
      <c r="I1123" t="s">
        <v>4222</v>
      </c>
      <c r="J1123" s="1">
        <v>45752</v>
      </c>
      <c r="K1123" s="1"/>
      <c r="M1123">
        <v>0</v>
      </c>
      <c r="N1123">
        <v>1</v>
      </c>
      <c r="O1123">
        <v>19.399999999999999</v>
      </c>
      <c r="P1123" t="s">
        <v>25</v>
      </c>
    </row>
    <row r="1124" spans="1:16">
      <c r="A1124" t="s">
        <v>4223</v>
      </c>
      <c r="B1124" t="s">
        <v>4224</v>
      </c>
      <c r="C1124" t="s">
        <v>726</v>
      </c>
      <c r="D1124" t="s">
        <v>19</v>
      </c>
      <c r="E1124" t="s">
        <v>45</v>
      </c>
      <c r="F1124">
        <v>9549</v>
      </c>
      <c r="G1124" t="s">
        <v>30</v>
      </c>
      <c r="H1124" t="s">
        <v>156</v>
      </c>
      <c r="I1124" t="s">
        <v>2112</v>
      </c>
      <c r="J1124" s="1">
        <v>45321</v>
      </c>
      <c r="K1124" s="1"/>
      <c r="M1124">
        <v>0</v>
      </c>
      <c r="N1124">
        <v>1</v>
      </c>
      <c r="O1124">
        <v>2.6</v>
      </c>
      <c r="P1124" t="s">
        <v>42</v>
      </c>
    </row>
    <row r="1125" spans="1:16">
      <c r="A1125" t="s">
        <v>4226</v>
      </c>
      <c r="B1125" t="s">
        <v>529</v>
      </c>
      <c r="C1125" t="s">
        <v>4227</v>
      </c>
      <c r="D1125" t="s">
        <v>37</v>
      </c>
      <c r="E1125" t="s">
        <v>45</v>
      </c>
      <c r="F1125">
        <v>157982</v>
      </c>
      <c r="G1125" t="s">
        <v>151</v>
      </c>
      <c r="H1125" t="s">
        <v>117</v>
      </c>
      <c r="I1125" t="s">
        <v>4229</v>
      </c>
      <c r="J1125" s="1">
        <v>45348</v>
      </c>
      <c r="K1125" s="1"/>
      <c r="M1125">
        <v>0</v>
      </c>
      <c r="N1125">
        <v>1</v>
      </c>
      <c r="O1125">
        <v>0.2</v>
      </c>
      <c r="P1125" t="s">
        <v>58</v>
      </c>
    </row>
    <row r="1126" spans="1:16">
      <c r="A1126" t="s">
        <v>4230</v>
      </c>
      <c r="B1126" t="s">
        <v>4231</v>
      </c>
      <c r="C1126" t="s">
        <v>745</v>
      </c>
      <c r="D1126" t="s">
        <v>19</v>
      </c>
      <c r="E1126" t="s">
        <v>28</v>
      </c>
      <c r="F1126">
        <v>4996</v>
      </c>
      <c r="G1126" t="s">
        <v>39</v>
      </c>
      <c r="H1126" t="s">
        <v>268</v>
      </c>
      <c r="I1126" t="s">
        <v>1833</v>
      </c>
      <c r="J1126" s="1">
        <v>44857</v>
      </c>
      <c r="K1126" s="1"/>
      <c r="M1126">
        <v>0</v>
      </c>
      <c r="N1126">
        <v>1</v>
      </c>
      <c r="O1126">
        <v>18.3</v>
      </c>
      <c r="P1126" t="s">
        <v>58</v>
      </c>
    </row>
    <row r="1127" spans="1:16">
      <c r="A1127" t="s">
        <v>4233</v>
      </c>
      <c r="B1127" t="s">
        <v>27</v>
      </c>
      <c r="C1127" t="s">
        <v>2742</v>
      </c>
      <c r="D1127" t="s">
        <v>183</v>
      </c>
      <c r="E1127" t="s">
        <v>20</v>
      </c>
      <c r="F1127">
        <v>10388</v>
      </c>
      <c r="G1127" t="s">
        <v>161</v>
      </c>
      <c r="H1127" t="s">
        <v>2149</v>
      </c>
      <c r="I1127" t="s">
        <v>4235</v>
      </c>
      <c r="J1127" s="1">
        <v>44788</v>
      </c>
      <c r="K1127" s="1"/>
      <c r="M1127">
        <v>0</v>
      </c>
      <c r="N1127">
        <v>1</v>
      </c>
      <c r="O1127">
        <v>4.5</v>
      </c>
      <c r="P1127" t="s">
        <v>42</v>
      </c>
    </row>
    <row r="1128" spans="1:16">
      <c r="A1128" t="s">
        <v>4236</v>
      </c>
      <c r="B1128" t="s">
        <v>2831</v>
      </c>
      <c r="C1128" t="s">
        <v>18</v>
      </c>
      <c r="D1128" t="s">
        <v>37</v>
      </c>
      <c r="E1128" t="s">
        <v>45</v>
      </c>
      <c r="F1128">
        <v>188484</v>
      </c>
      <c r="G1128" t="s">
        <v>39</v>
      </c>
      <c r="H1128" t="s">
        <v>156</v>
      </c>
      <c r="I1128" t="s">
        <v>4238</v>
      </c>
      <c r="J1128" s="1">
        <v>44840</v>
      </c>
      <c r="K1128" s="1"/>
      <c r="M1128">
        <v>0</v>
      </c>
      <c r="N1128">
        <v>1</v>
      </c>
      <c r="O1128">
        <v>10.199999999999999</v>
      </c>
      <c r="P1128" t="s">
        <v>100</v>
      </c>
    </row>
    <row r="1129" spans="1:16">
      <c r="A1129" t="s">
        <v>4239</v>
      </c>
      <c r="B1129" t="s">
        <v>4240</v>
      </c>
      <c r="C1129" t="s">
        <v>3005</v>
      </c>
      <c r="D1129" t="s">
        <v>19</v>
      </c>
      <c r="E1129" t="s">
        <v>20</v>
      </c>
      <c r="F1129">
        <v>3398</v>
      </c>
      <c r="G1129" t="s">
        <v>79</v>
      </c>
      <c r="H1129" t="s">
        <v>127</v>
      </c>
      <c r="I1129" t="s">
        <v>3845</v>
      </c>
      <c r="J1129" s="1">
        <v>45755</v>
      </c>
      <c r="K1129" s="1"/>
      <c r="M1129">
        <v>0</v>
      </c>
      <c r="N1129">
        <v>1</v>
      </c>
      <c r="O1129">
        <v>32.9</v>
      </c>
      <c r="P1129" t="s">
        <v>25</v>
      </c>
    </row>
    <row r="1130" spans="1:16">
      <c r="A1130" t="s">
        <v>4242</v>
      </c>
      <c r="B1130" t="s">
        <v>4243</v>
      </c>
      <c r="C1130" t="s">
        <v>1135</v>
      </c>
      <c r="D1130" t="s">
        <v>37</v>
      </c>
      <c r="E1130" t="s">
        <v>115</v>
      </c>
      <c r="F1130">
        <v>96153</v>
      </c>
      <c r="G1130" t="s">
        <v>39</v>
      </c>
      <c r="H1130" t="s">
        <v>409</v>
      </c>
      <c r="I1130" t="s">
        <v>4245</v>
      </c>
      <c r="J1130" s="1">
        <v>45639</v>
      </c>
      <c r="K1130" s="1">
        <v>45655</v>
      </c>
      <c r="L1130">
        <v>79</v>
      </c>
      <c r="M1130">
        <v>0</v>
      </c>
      <c r="N1130">
        <v>1</v>
      </c>
      <c r="O1130">
        <v>3.4</v>
      </c>
      <c r="P1130" t="s">
        <v>25</v>
      </c>
    </row>
    <row r="1131" spans="1:16">
      <c r="A1131" t="s">
        <v>4246</v>
      </c>
      <c r="B1131" t="s">
        <v>4247</v>
      </c>
      <c r="C1131" t="s">
        <v>18</v>
      </c>
      <c r="D1131" t="s">
        <v>37</v>
      </c>
      <c r="E1131" t="s">
        <v>20</v>
      </c>
      <c r="F1131">
        <v>204000</v>
      </c>
      <c r="G1131" t="s">
        <v>79</v>
      </c>
      <c r="H1131" t="s">
        <v>268</v>
      </c>
      <c r="I1131" t="s">
        <v>4249</v>
      </c>
      <c r="J1131" s="1">
        <v>44864</v>
      </c>
      <c r="K1131" s="1"/>
      <c r="M1131">
        <v>0</v>
      </c>
      <c r="N1131">
        <v>1</v>
      </c>
      <c r="O1131">
        <v>26</v>
      </c>
      <c r="P1131" t="s">
        <v>58</v>
      </c>
    </row>
    <row r="1132" spans="1:16">
      <c r="A1132" t="s">
        <v>4250</v>
      </c>
      <c r="B1132" t="s">
        <v>2002</v>
      </c>
      <c r="C1132" t="s">
        <v>934</v>
      </c>
      <c r="D1132" t="s">
        <v>66</v>
      </c>
      <c r="E1132" t="s">
        <v>91</v>
      </c>
      <c r="F1132">
        <v>12839</v>
      </c>
      <c r="G1132" t="s">
        <v>151</v>
      </c>
      <c r="H1132" t="s">
        <v>93</v>
      </c>
      <c r="I1132" t="s">
        <v>3787</v>
      </c>
      <c r="J1132" s="1">
        <v>45262</v>
      </c>
      <c r="K1132" s="1">
        <v>45373</v>
      </c>
      <c r="L1132">
        <v>154</v>
      </c>
      <c r="M1132">
        <v>1</v>
      </c>
      <c r="N1132">
        <v>1</v>
      </c>
      <c r="O1132">
        <v>9.6</v>
      </c>
      <c r="P1132" t="s">
        <v>25</v>
      </c>
    </row>
    <row r="1133" spans="1:16">
      <c r="A1133" t="s">
        <v>4252</v>
      </c>
      <c r="B1133" t="s">
        <v>4253</v>
      </c>
      <c r="C1133" t="s">
        <v>1708</v>
      </c>
      <c r="D1133" t="s">
        <v>37</v>
      </c>
      <c r="E1133" t="s">
        <v>91</v>
      </c>
      <c r="F1133">
        <v>89766</v>
      </c>
      <c r="G1133" t="s">
        <v>56</v>
      </c>
      <c r="H1133" t="s">
        <v>68</v>
      </c>
      <c r="I1133" t="s">
        <v>1141</v>
      </c>
      <c r="J1133" s="1"/>
      <c r="K1133" s="1">
        <v>45712</v>
      </c>
      <c r="L1133">
        <v>190</v>
      </c>
      <c r="M1133">
        <v>0</v>
      </c>
      <c r="N1133">
        <v>1</v>
      </c>
      <c r="O1133">
        <v>27</v>
      </c>
      <c r="P1133" t="s">
        <v>58</v>
      </c>
    </row>
    <row r="1134" spans="1:16">
      <c r="A1134" t="s">
        <v>4255</v>
      </c>
      <c r="B1134" t="s">
        <v>3383</v>
      </c>
      <c r="C1134" t="s">
        <v>18</v>
      </c>
      <c r="D1134" t="s">
        <v>183</v>
      </c>
      <c r="E1134" t="s">
        <v>91</v>
      </c>
      <c r="F1134">
        <v>8085</v>
      </c>
      <c r="G1134" t="s">
        <v>161</v>
      </c>
      <c r="H1134" t="s">
        <v>897</v>
      </c>
      <c r="I1134" t="s">
        <v>4257</v>
      </c>
      <c r="J1134" s="1">
        <v>45044</v>
      </c>
      <c r="K1134" s="1">
        <v>45179</v>
      </c>
      <c r="L1134">
        <v>179</v>
      </c>
      <c r="M1134">
        <v>0</v>
      </c>
      <c r="N1134">
        <v>1</v>
      </c>
      <c r="O1134">
        <v>20</v>
      </c>
      <c r="P1134" t="s">
        <v>100</v>
      </c>
    </row>
    <row r="1135" spans="1:16">
      <c r="A1135" t="s">
        <v>4258</v>
      </c>
      <c r="B1135" t="s">
        <v>1987</v>
      </c>
      <c r="C1135" t="s">
        <v>256</v>
      </c>
      <c r="D1135" t="s">
        <v>19</v>
      </c>
      <c r="E1135" t="s">
        <v>54</v>
      </c>
      <c r="F1135">
        <v>1766</v>
      </c>
      <c r="G1135" t="s">
        <v>161</v>
      </c>
      <c r="H1135" t="s">
        <v>98</v>
      </c>
      <c r="I1135" t="s">
        <v>3674</v>
      </c>
      <c r="J1135" s="1">
        <v>45644</v>
      </c>
      <c r="K1135" s="1"/>
      <c r="M1135">
        <v>0</v>
      </c>
      <c r="N1135">
        <v>1</v>
      </c>
      <c r="O1135">
        <v>17.7</v>
      </c>
      <c r="P1135" t="s">
        <v>100</v>
      </c>
    </row>
    <row r="1136" spans="1:16">
      <c r="A1136" t="s">
        <v>4260</v>
      </c>
      <c r="B1136" t="s">
        <v>4261</v>
      </c>
      <c r="C1136" t="s">
        <v>1504</v>
      </c>
      <c r="D1136" t="s">
        <v>37</v>
      </c>
      <c r="E1136" t="s">
        <v>45</v>
      </c>
      <c r="F1136">
        <v>77820</v>
      </c>
      <c r="G1136" t="s">
        <v>22</v>
      </c>
      <c r="H1136" t="s">
        <v>2763</v>
      </c>
      <c r="I1136" t="s">
        <v>2511</v>
      </c>
      <c r="J1136" s="1">
        <v>45522</v>
      </c>
      <c r="K1136" s="1"/>
      <c r="M1136">
        <v>0</v>
      </c>
      <c r="N1136">
        <v>1</v>
      </c>
      <c r="O1136">
        <v>21.4</v>
      </c>
      <c r="P1136" t="s">
        <v>58</v>
      </c>
    </row>
    <row r="1137" spans="1:16">
      <c r="A1137" t="s">
        <v>4263</v>
      </c>
      <c r="B1137" t="s">
        <v>4264</v>
      </c>
      <c r="C1137" t="s">
        <v>3898</v>
      </c>
      <c r="D1137" t="s">
        <v>19</v>
      </c>
      <c r="E1137" t="s">
        <v>91</v>
      </c>
      <c r="F1137">
        <v>8577</v>
      </c>
      <c r="G1137" t="s">
        <v>30</v>
      </c>
      <c r="H1137" t="s">
        <v>117</v>
      </c>
      <c r="I1137" t="s">
        <v>1547</v>
      </c>
      <c r="J1137" s="1">
        <v>44903</v>
      </c>
      <c r="K1137" s="1">
        <v>44887</v>
      </c>
      <c r="L1137">
        <v>40</v>
      </c>
      <c r="M1137">
        <v>1</v>
      </c>
      <c r="N1137">
        <v>4</v>
      </c>
      <c r="O1137">
        <v>17</v>
      </c>
      <c r="P1137" t="s">
        <v>33</v>
      </c>
    </row>
    <row r="1138" spans="1:16">
      <c r="A1138" t="s">
        <v>4266</v>
      </c>
      <c r="B1138" t="s">
        <v>1553</v>
      </c>
      <c r="C1138" t="s">
        <v>534</v>
      </c>
      <c r="D1138" t="s">
        <v>183</v>
      </c>
      <c r="E1138" t="s">
        <v>177</v>
      </c>
      <c r="F1138">
        <v>5751</v>
      </c>
      <c r="G1138" t="s">
        <v>30</v>
      </c>
      <c r="H1138" t="s">
        <v>23</v>
      </c>
      <c r="I1138" t="s">
        <v>4268</v>
      </c>
      <c r="J1138" s="1">
        <v>45091</v>
      </c>
      <c r="K1138" s="1"/>
      <c r="M1138">
        <v>0</v>
      </c>
      <c r="N1138">
        <v>1</v>
      </c>
      <c r="O1138">
        <v>7.1</v>
      </c>
      <c r="P1138" t="s">
        <v>25</v>
      </c>
    </row>
    <row r="1139" spans="1:16">
      <c r="A1139" t="s">
        <v>4269</v>
      </c>
      <c r="B1139" t="s">
        <v>449</v>
      </c>
      <c r="C1139" t="s">
        <v>251</v>
      </c>
      <c r="D1139" t="s">
        <v>37</v>
      </c>
      <c r="E1139" t="s">
        <v>91</v>
      </c>
      <c r="F1139">
        <v>198592</v>
      </c>
      <c r="G1139" t="s">
        <v>151</v>
      </c>
      <c r="H1139" t="s">
        <v>1094</v>
      </c>
      <c r="I1139" t="s">
        <v>2913</v>
      </c>
      <c r="J1139" s="1">
        <v>45159</v>
      </c>
      <c r="K1139" s="1">
        <v>45186</v>
      </c>
      <c r="L1139">
        <v>136</v>
      </c>
      <c r="M1139">
        <v>1</v>
      </c>
      <c r="N1139">
        <v>3</v>
      </c>
      <c r="P1139" t="s">
        <v>100</v>
      </c>
    </row>
    <row r="1140" spans="1:16">
      <c r="A1140" t="s">
        <v>4271</v>
      </c>
      <c r="B1140" t="s">
        <v>4272</v>
      </c>
      <c r="C1140" t="s">
        <v>2699</v>
      </c>
      <c r="D1140" t="s">
        <v>53</v>
      </c>
      <c r="E1140" t="s">
        <v>115</v>
      </c>
      <c r="F1140">
        <v>28583</v>
      </c>
      <c r="G1140" t="s">
        <v>151</v>
      </c>
      <c r="H1140" t="s">
        <v>105</v>
      </c>
      <c r="I1140" t="s">
        <v>4274</v>
      </c>
      <c r="J1140" s="1">
        <v>45738</v>
      </c>
      <c r="K1140" s="1">
        <v>45663</v>
      </c>
      <c r="L1140">
        <v>95</v>
      </c>
      <c r="M1140">
        <v>0</v>
      </c>
      <c r="N1140">
        <v>1</v>
      </c>
      <c r="O1140">
        <v>23.5</v>
      </c>
      <c r="P1140" t="s">
        <v>25</v>
      </c>
    </row>
    <row r="1141" spans="1:16">
      <c r="A1141" t="s">
        <v>4275</v>
      </c>
      <c r="B1141" t="s">
        <v>4276</v>
      </c>
      <c r="C1141" t="s">
        <v>18</v>
      </c>
      <c r="D1141" t="s">
        <v>66</v>
      </c>
      <c r="E1141" t="s">
        <v>91</v>
      </c>
      <c r="F1141">
        <v>5335</v>
      </c>
      <c r="G1141" t="s">
        <v>22</v>
      </c>
      <c r="H1141" t="s">
        <v>139</v>
      </c>
      <c r="I1141" t="s">
        <v>4278</v>
      </c>
      <c r="J1141" s="1">
        <v>44907</v>
      </c>
      <c r="K1141" s="1">
        <v>45048</v>
      </c>
      <c r="L1141">
        <v>182</v>
      </c>
      <c r="M1141">
        <v>1</v>
      </c>
      <c r="N1141">
        <v>2</v>
      </c>
      <c r="P1141" t="s">
        <v>58</v>
      </c>
    </row>
    <row r="1142" spans="1:16">
      <c r="A1142" t="s">
        <v>4279</v>
      </c>
      <c r="B1142" t="s">
        <v>4280</v>
      </c>
      <c r="C1142" t="s">
        <v>2492</v>
      </c>
      <c r="D1142" t="s">
        <v>183</v>
      </c>
      <c r="E1142" t="s">
        <v>115</v>
      </c>
      <c r="F1142">
        <v>4446</v>
      </c>
      <c r="G1142" t="s">
        <v>79</v>
      </c>
      <c r="H1142" t="s">
        <v>80</v>
      </c>
      <c r="I1142" t="s">
        <v>4282</v>
      </c>
      <c r="J1142" s="1">
        <v>44821</v>
      </c>
      <c r="K1142" s="1">
        <v>44837</v>
      </c>
      <c r="L1142">
        <v>63</v>
      </c>
      <c r="M1142">
        <v>0</v>
      </c>
      <c r="N1142">
        <v>1</v>
      </c>
      <c r="O1142">
        <v>31.7</v>
      </c>
      <c r="P1142" t="s">
        <v>25</v>
      </c>
    </row>
    <row r="1143" spans="1:16">
      <c r="A1143" t="s">
        <v>4283</v>
      </c>
      <c r="B1143" t="s">
        <v>3557</v>
      </c>
      <c r="C1143" t="s">
        <v>18</v>
      </c>
      <c r="D1143" t="s">
        <v>19</v>
      </c>
      <c r="E1143" t="s">
        <v>115</v>
      </c>
      <c r="F1143">
        <v>9465</v>
      </c>
      <c r="G1143" t="s">
        <v>79</v>
      </c>
      <c r="H1143" t="s">
        <v>73</v>
      </c>
      <c r="I1143" t="s">
        <v>4285</v>
      </c>
      <c r="J1143" s="1">
        <v>44744</v>
      </c>
      <c r="K1143" s="1">
        <v>44738</v>
      </c>
      <c r="L1143">
        <v>152</v>
      </c>
      <c r="M1143">
        <v>0</v>
      </c>
      <c r="N1143">
        <v>1</v>
      </c>
      <c r="O1143">
        <v>7.2</v>
      </c>
      <c r="P1143" t="s">
        <v>58</v>
      </c>
    </row>
    <row r="1144" spans="1:16">
      <c r="A1144" t="s">
        <v>4286</v>
      </c>
      <c r="B1144" t="s">
        <v>4287</v>
      </c>
      <c r="C1144" t="s">
        <v>3233</v>
      </c>
      <c r="D1144" t="s">
        <v>66</v>
      </c>
      <c r="E1144" t="s">
        <v>177</v>
      </c>
      <c r="F1144">
        <v>16192</v>
      </c>
      <c r="G1144" t="s">
        <v>39</v>
      </c>
      <c r="H1144" t="s">
        <v>850</v>
      </c>
      <c r="I1144" t="s">
        <v>4289</v>
      </c>
      <c r="J1144" s="1">
        <v>44643</v>
      </c>
      <c r="K1144" s="1"/>
      <c r="M1144">
        <v>0</v>
      </c>
      <c r="N1144">
        <v>1</v>
      </c>
      <c r="O1144">
        <v>13</v>
      </c>
      <c r="P1144" t="s">
        <v>100</v>
      </c>
    </row>
    <row r="1145" spans="1:16">
      <c r="A1145" t="s">
        <v>4290</v>
      </c>
      <c r="B1145" t="s">
        <v>2124</v>
      </c>
      <c r="C1145" t="s">
        <v>18</v>
      </c>
      <c r="D1145" t="s">
        <v>66</v>
      </c>
      <c r="E1145" t="s">
        <v>28</v>
      </c>
      <c r="F1145">
        <v>16614</v>
      </c>
      <c r="G1145" t="s">
        <v>56</v>
      </c>
      <c r="H1145" t="s">
        <v>1280</v>
      </c>
      <c r="I1145" t="s">
        <v>1296</v>
      </c>
      <c r="J1145" s="1">
        <v>45598</v>
      </c>
      <c r="K1145" s="1"/>
      <c r="M1145">
        <v>0</v>
      </c>
      <c r="N1145">
        <v>1</v>
      </c>
      <c r="O1145">
        <v>28.1</v>
      </c>
      <c r="P1145" t="s">
        <v>33</v>
      </c>
    </row>
    <row r="1146" spans="1:16">
      <c r="A1146" t="s">
        <v>4292</v>
      </c>
      <c r="B1146" t="s">
        <v>4293</v>
      </c>
      <c r="C1146" t="s">
        <v>1144</v>
      </c>
      <c r="D1146" t="s">
        <v>37</v>
      </c>
      <c r="E1146" t="s">
        <v>20</v>
      </c>
      <c r="F1146">
        <v>191862</v>
      </c>
      <c r="G1146" t="s">
        <v>39</v>
      </c>
      <c r="H1146" t="s">
        <v>31</v>
      </c>
      <c r="I1146" t="s">
        <v>201</v>
      </c>
      <c r="J1146" s="1"/>
      <c r="K1146" s="1"/>
      <c r="M1146">
        <v>0</v>
      </c>
      <c r="N1146">
        <v>1</v>
      </c>
      <c r="O1146">
        <v>32</v>
      </c>
      <c r="P1146" t="s">
        <v>100</v>
      </c>
    </row>
    <row r="1147" spans="1:16">
      <c r="A1147" t="s">
        <v>4295</v>
      </c>
      <c r="B1147" t="s">
        <v>1342</v>
      </c>
      <c r="C1147" t="s">
        <v>2899</v>
      </c>
      <c r="D1147" t="s">
        <v>37</v>
      </c>
      <c r="E1147" t="s">
        <v>28</v>
      </c>
      <c r="F1147">
        <v>142861</v>
      </c>
      <c r="G1147" t="s">
        <v>22</v>
      </c>
      <c r="H1147" t="s">
        <v>117</v>
      </c>
      <c r="I1147" t="s">
        <v>3476</v>
      </c>
      <c r="J1147" s="1">
        <v>45075</v>
      </c>
      <c r="K1147" s="1"/>
      <c r="M1147">
        <v>0</v>
      </c>
      <c r="N1147">
        <v>1</v>
      </c>
      <c r="O1147">
        <v>2</v>
      </c>
      <c r="P1147" t="s">
        <v>25</v>
      </c>
    </row>
    <row r="1148" spans="1:16">
      <c r="A1148" t="s">
        <v>4297</v>
      </c>
      <c r="B1148" t="s">
        <v>4298</v>
      </c>
      <c r="C1148" t="s">
        <v>798</v>
      </c>
      <c r="D1148" t="s">
        <v>66</v>
      </c>
      <c r="E1148" t="s">
        <v>91</v>
      </c>
      <c r="F1148">
        <v>12294</v>
      </c>
      <c r="G1148" t="s">
        <v>161</v>
      </c>
      <c r="H1148" t="s">
        <v>80</v>
      </c>
      <c r="I1148" t="s">
        <v>4300</v>
      </c>
      <c r="J1148" s="1">
        <v>45419</v>
      </c>
      <c r="K1148" s="1">
        <v>45402</v>
      </c>
      <c r="L1148">
        <v>80</v>
      </c>
      <c r="M1148">
        <v>1</v>
      </c>
      <c r="N1148">
        <v>1</v>
      </c>
      <c r="P1148" t="s">
        <v>42</v>
      </c>
    </row>
    <row r="1149" spans="1:16">
      <c r="A1149" t="s">
        <v>4301</v>
      </c>
      <c r="B1149" t="s">
        <v>4302</v>
      </c>
      <c r="C1149" t="s">
        <v>825</v>
      </c>
      <c r="D1149" t="s">
        <v>183</v>
      </c>
      <c r="E1149" t="s">
        <v>177</v>
      </c>
      <c r="F1149">
        <v>10763</v>
      </c>
      <c r="G1149" t="s">
        <v>56</v>
      </c>
      <c r="H1149" t="s">
        <v>258</v>
      </c>
      <c r="I1149" t="s">
        <v>2875</v>
      </c>
      <c r="J1149" s="1">
        <v>45610</v>
      </c>
      <c r="K1149" s="1"/>
      <c r="M1149">
        <v>0</v>
      </c>
      <c r="N1149">
        <v>1</v>
      </c>
      <c r="P1149" t="s">
        <v>58</v>
      </c>
    </row>
    <row r="1150" spans="1:16">
      <c r="A1150" t="s">
        <v>4304</v>
      </c>
      <c r="B1150" t="s">
        <v>2695</v>
      </c>
      <c r="C1150" t="s">
        <v>2807</v>
      </c>
      <c r="D1150" t="s">
        <v>19</v>
      </c>
      <c r="E1150" t="s">
        <v>177</v>
      </c>
      <c r="F1150">
        <v>1270</v>
      </c>
      <c r="G1150" t="s">
        <v>47</v>
      </c>
      <c r="H1150" t="s">
        <v>608</v>
      </c>
      <c r="I1150" t="s">
        <v>1249</v>
      </c>
      <c r="J1150" s="1">
        <v>45656</v>
      </c>
      <c r="K1150" s="1"/>
      <c r="M1150">
        <v>0</v>
      </c>
      <c r="N1150">
        <v>1</v>
      </c>
      <c r="P1150" t="s">
        <v>100</v>
      </c>
    </row>
    <row r="1151" spans="1:16">
      <c r="A1151" t="s">
        <v>4306</v>
      </c>
      <c r="B1151" t="s">
        <v>3449</v>
      </c>
      <c r="C1151" t="s">
        <v>18</v>
      </c>
      <c r="D1151" t="s">
        <v>19</v>
      </c>
      <c r="E1151" t="s">
        <v>54</v>
      </c>
      <c r="F1151">
        <v>2733</v>
      </c>
      <c r="G1151" t="s">
        <v>161</v>
      </c>
      <c r="H1151" t="s">
        <v>80</v>
      </c>
      <c r="I1151" t="s">
        <v>4308</v>
      </c>
      <c r="J1151" s="1">
        <v>45454</v>
      </c>
      <c r="K1151" s="1"/>
      <c r="M1151">
        <v>0</v>
      </c>
      <c r="N1151">
        <v>1</v>
      </c>
      <c r="O1151">
        <v>15.1</v>
      </c>
      <c r="P1151" t="s">
        <v>25</v>
      </c>
    </row>
    <row r="1152" spans="1:16">
      <c r="A1152" t="s">
        <v>4309</v>
      </c>
      <c r="B1152" t="s">
        <v>956</v>
      </c>
      <c r="C1152" t="s">
        <v>1422</v>
      </c>
      <c r="D1152" t="s">
        <v>19</v>
      </c>
      <c r="E1152" t="s">
        <v>91</v>
      </c>
      <c r="F1152">
        <v>4430</v>
      </c>
      <c r="G1152" t="s">
        <v>161</v>
      </c>
      <c r="H1152" t="s">
        <v>127</v>
      </c>
      <c r="I1152" t="s">
        <v>3238</v>
      </c>
      <c r="J1152" s="1">
        <v>45137</v>
      </c>
      <c r="K1152" s="1">
        <v>45060</v>
      </c>
      <c r="L1152">
        <v>50</v>
      </c>
      <c r="M1152">
        <v>1</v>
      </c>
      <c r="N1152">
        <v>4</v>
      </c>
      <c r="O1152">
        <v>34.5</v>
      </c>
      <c r="P1152" t="s">
        <v>100</v>
      </c>
    </row>
    <row r="1153" spans="1:16">
      <c r="A1153" t="s">
        <v>4311</v>
      </c>
      <c r="B1153" t="s">
        <v>4312</v>
      </c>
      <c r="C1153" t="s">
        <v>18</v>
      </c>
      <c r="D1153" t="s">
        <v>66</v>
      </c>
      <c r="E1153" t="s">
        <v>45</v>
      </c>
      <c r="F1153">
        <v>15194</v>
      </c>
      <c r="G1153" t="s">
        <v>56</v>
      </c>
      <c r="H1153" t="s">
        <v>619</v>
      </c>
      <c r="I1153" t="s">
        <v>1115</v>
      </c>
      <c r="J1153" s="1">
        <v>44885</v>
      </c>
      <c r="K1153" s="1"/>
      <c r="M1153">
        <v>0</v>
      </c>
      <c r="N1153">
        <v>1</v>
      </c>
      <c r="O1153">
        <v>28</v>
      </c>
      <c r="P1153" t="s">
        <v>42</v>
      </c>
    </row>
    <row r="1154" spans="1:16">
      <c r="A1154" t="s">
        <v>4314</v>
      </c>
      <c r="B1154" t="s">
        <v>2382</v>
      </c>
      <c r="C1154" t="s">
        <v>4315</v>
      </c>
      <c r="D1154" t="s">
        <v>183</v>
      </c>
      <c r="E1154" t="s">
        <v>115</v>
      </c>
      <c r="F1154">
        <v>2803</v>
      </c>
      <c r="G1154" t="s">
        <v>172</v>
      </c>
      <c r="H1154" t="s">
        <v>258</v>
      </c>
      <c r="I1154" t="s">
        <v>4317</v>
      </c>
      <c r="J1154" s="1">
        <v>44970</v>
      </c>
      <c r="K1154" s="1">
        <v>45123</v>
      </c>
      <c r="L1154">
        <v>182</v>
      </c>
      <c r="M1154">
        <v>0</v>
      </c>
      <c r="N1154">
        <v>1</v>
      </c>
      <c r="P1154" t="s">
        <v>25</v>
      </c>
    </row>
    <row r="1155" spans="1:16">
      <c r="A1155" t="s">
        <v>4318</v>
      </c>
      <c r="B1155" t="s">
        <v>4319</v>
      </c>
      <c r="C1155" t="s">
        <v>2588</v>
      </c>
      <c r="D1155" t="s">
        <v>19</v>
      </c>
      <c r="E1155" t="s">
        <v>28</v>
      </c>
      <c r="F1155">
        <v>6000</v>
      </c>
      <c r="G1155" t="s">
        <v>30</v>
      </c>
      <c r="H1155" t="s">
        <v>98</v>
      </c>
      <c r="I1155" t="s">
        <v>1058</v>
      </c>
      <c r="J1155" s="1"/>
      <c r="K1155" s="1"/>
      <c r="M1155">
        <v>0</v>
      </c>
      <c r="N1155">
        <v>1</v>
      </c>
      <c r="P1155" t="s">
        <v>58</v>
      </c>
    </row>
    <row r="1156" spans="1:16">
      <c r="A1156" t="s">
        <v>4320</v>
      </c>
      <c r="B1156" t="s">
        <v>1739</v>
      </c>
      <c r="C1156" t="s">
        <v>18</v>
      </c>
      <c r="D1156" t="s">
        <v>37</v>
      </c>
      <c r="E1156" t="s">
        <v>91</v>
      </c>
      <c r="F1156">
        <v>179616</v>
      </c>
      <c r="G1156" t="s">
        <v>172</v>
      </c>
      <c r="H1156" t="s">
        <v>98</v>
      </c>
      <c r="I1156" t="s">
        <v>32</v>
      </c>
      <c r="J1156" s="1">
        <v>45208</v>
      </c>
      <c r="K1156" s="1">
        <v>45235</v>
      </c>
      <c r="L1156">
        <v>152</v>
      </c>
      <c r="M1156">
        <v>1</v>
      </c>
      <c r="N1156">
        <v>1</v>
      </c>
      <c r="O1156">
        <v>0.5</v>
      </c>
      <c r="P1156" t="s">
        <v>42</v>
      </c>
    </row>
    <row r="1157" spans="1:16">
      <c r="A1157" t="s">
        <v>4322</v>
      </c>
      <c r="B1157" t="s">
        <v>4323</v>
      </c>
      <c r="C1157" t="s">
        <v>758</v>
      </c>
      <c r="D1157" t="s">
        <v>37</v>
      </c>
      <c r="E1157" t="s">
        <v>20</v>
      </c>
      <c r="F1157">
        <v>106969</v>
      </c>
      <c r="G1157" t="s">
        <v>39</v>
      </c>
      <c r="H1157" t="s">
        <v>80</v>
      </c>
      <c r="I1157" t="s">
        <v>4325</v>
      </c>
      <c r="J1157" s="1">
        <v>45483</v>
      </c>
      <c r="K1157" s="1"/>
      <c r="M1157">
        <v>0</v>
      </c>
      <c r="N1157">
        <v>1</v>
      </c>
      <c r="O1157">
        <v>31.3</v>
      </c>
      <c r="P1157" t="s">
        <v>42</v>
      </c>
    </row>
    <row r="1158" spans="1:16">
      <c r="A1158" t="s">
        <v>4326</v>
      </c>
      <c r="B1158" t="s">
        <v>3579</v>
      </c>
      <c r="C1158" t="s">
        <v>18</v>
      </c>
      <c r="D1158" t="s">
        <v>183</v>
      </c>
      <c r="E1158" t="s">
        <v>28</v>
      </c>
      <c r="F1158">
        <v>3470</v>
      </c>
      <c r="G1158" t="s">
        <v>22</v>
      </c>
      <c r="H1158" t="s">
        <v>73</v>
      </c>
      <c r="I1158" t="s">
        <v>4328</v>
      </c>
      <c r="J1158" s="1">
        <v>44782</v>
      </c>
      <c r="K1158" s="1"/>
      <c r="M1158">
        <v>0</v>
      </c>
      <c r="N1158">
        <v>1</v>
      </c>
      <c r="O1158">
        <v>3.7</v>
      </c>
      <c r="P1158" t="s">
        <v>25</v>
      </c>
    </row>
    <row r="1159" spans="1:16">
      <c r="A1159" t="s">
        <v>4329</v>
      </c>
      <c r="B1159" t="s">
        <v>4330</v>
      </c>
      <c r="C1159" t="s">
        <v>18</v>
      </c>
      <c r="D1159" t="s">
        <v>19</v>
      </c>
      <c r="E1159" t="s">
        <v>54</v>
      </c>
      <c r="F1159">
        <v>2114</v>
      </c>
      <c r="G1159" t="s">
        <v>161</v>
      </c>
      <c r="H1159" t="s">
        <v>608</v>
      </c>
      <c r="I1159" t="s">
        <v>4332</v>
      </c>
      <c r="J1159" s="1">
        <v>45181</v>
      </c>
      <c r="K1159" s="1"/>
      <c r="M1159">
        <v>0</v>
      </c>
      <c r="N1159">
        <v>1</v>
      </c>
      <c r="P1159" t="s">
        <v>42</v>
      </c>
    </row>
    <row r="1160" spans="1:16">
      <c r="A1160" t="s">
        <v>4333</v>
      </c>
      <c r="B1160" t="s">
        <v>2121</v>
      </c>
      <c r="C1160" t="s">
        <v>1708</v>
      </c>
      <c r="D1160" t="s">
        <v>183</v>
      </c>
      <c r="E1160" t="s">
        <v>91</v>
      </c>
      <c r="F1160">
        <v>10689</v>
      </c>
      <c r="G1160" t="s">
        <v>39</v>
      </c>
      <c r="H1160" t="s">
        <v>73</v>
      </c>
      <c r="I1160" t="s">
        <v>4334</v>
      </c>
      <c r="J1160" s="1">
        <v>44698</v>
      </c>
      <c r="K1160" s="1">
        <v>44694</v>
      </c>
      <c r="L1160">
        <v>51</v>
      </c>
      <c r="M1160">
        <v>0</v>
      </c>
      <c r="N1160">
        <v>1</v>
      </c>
      <c r="P1160" t="s">
        <v>42</v>
      </c>
    </row>
    <row r="1161" spans="1:16">
      <c r="A1161" t="s">
        <v>4335</v>
      </c>
      <c r="B1161" t="s">
        <v>793</v>
      </c>
      <c r="C1161" t="s">
        <v>226</v>
      </c>
      <c r="D1161" t="s">
        <v>37</v>
      </c>
      <c r="E1161" t="s">
        <v>115</v>
      </c>
      <c r="F1161">
        <v>149965</v>
      </c>
      <c r="G1161" t="s">
        <v>79</v>
      </c>
      <c r="H1161" t="s">
        <v>237</v>
      </c>
      <c r="I1161" t="s">
        <v>4337</v>
      </c>
      <c r="J1161" s="1">
        <v>45675</v>
      </c>
      <c r="K1161" s="1">
        <v>45637</v>
      </c>
      <c r="L1161">
        <v>41</v>
      </c>
      <c r="M1161">
        <v>0</v>
      </c>
      <c r="N1161">
        <v>1</v>
      </c>
      <c r="O1161">
        <v>33</v>
      </c>
      <c r="P1161" t="s">
        <v>58</v>
      </c>
    </row>
    <row r="1162" spans="1:16">
      <c r="A1162" t="s">
        <v>4338</v>
      </c>
      <c r="B1162" t="s">
        <v>1814</v>
      </c>
      <c r="C1162" t="s">
        <v>661</v>
      </c>
      <c r="D1162" t="s">
        <v>183</v>
      </c>
      <c r="E1162" t="s">
        <v>20</v>
      </c>
      <c r="F1162">
        <v>11774</v>
      </c>
      <c r="G1162" t="s">
        <v>79</v>
      </c>
      <c r="H1162" t="s">
        <v>117</v>
      </c>
      <c r="I1162" t="s">
        <v>2180</v>
      </c>
      <c r="J1162" s="1">
        <v>44981</v>
      </c>
      <c r="K1162" s="1"/>
      <c r="M1162">
        <v>0</v>
      </c>
      <c r="N1162">
        <v>1</v>
      </c>
      <c r="O1162">
        <v>3.2</v>
      </c>
      <c r="P1162" t="s">
        <v>100</v>
      </c>
    </row>
    <row r="1163" spans="1:16">
      <c r="A1163" t="s">
        <v>4340</v>
      </c>
      <c r="B1163" t="s">
        <v>4341</v>
      </c>
      <c r="C1163" t="s">
        <v>36</v>
      </c>
      <c r="D1163" t="s">
        <v>19</v>
      </c>
      <c r="E1163" t="s">
        <v>20</v>
      </c>
      <c r="F1163">
        <v>3170</v>
      </c>
      <c r="G1163" t="s">
        <v>79</v>
      </c>
      <c r="H1163" t="s">
        <v>237</v>
      </c>
      <c r="I1163" t="s">
        <v>620</v>
      </c>
      <c r="J1163" s="1">
        <v>45554</v>
      </c>
      <c r="K1163" s="1"/>
      <c r="M1163">
        <v>0</v>
      </c>
      <c r="N1163">
        <v>1</v>
      </c>
      <c r="O1163">
        <v>26.2</v>
      </c>
      <c r="P1163" t="s">
        <v>58</v>
      </c>
    </row>
    <row r="1164" spans="1:16">
      <c r="A1164" t="s">
        <v>4343</v>
      </c>
      <c r="B1164" t="s">
        <v>3485</v>
      </c>
      <c r="C1164" t="s">
        <v>2248</v>
      </c>
      <c r="D1164" t="s">
        <v>53</v>
      </c>
      <c r="E1164" t="s">
        <v>28</v>
      </c>
      <c r="F1164">
        <v>26986</v>
      </c>
      <c r="G1164" t="s">
        <v>47</v>
      </c>
      <c r="H1164" t="s">
        <v>139</v>
      </c>
      <c r="I1164" t="s">
        <v>4345</v>
      </c>
      <c r="J1164" s="1">
        <v>45061</v>
      </c>
      <c r="K1164" s="1"/>
      <c r="M1164">
        <v>0</v>
      </c>
      <c r="N1164">
        <v>1</v>
      </c>
      <c r="P1164" t="s">
        <v>42</v>
      </c>
    </row>
    <row r="1165" spans="1:16">
      <c r="A1165" t="s">
        <v>4346</v>
      </c>
      <c r="B1165" t="s">
        <v>4347</v>
      </c>
      <c r="C1165" t="s">
        <v>4348</v>
      </c>
      <c r="D1165" t="s">
        <v>66</v>
      </c>
      <c r="E1165" t="s">
        <v>20</v>
      </c>
      <c r="F1165">
        <v>18972</v>
      </c>
      <c r="G1165" t="s">
        <v>79</v>
      </c>
      <c r="H1165" t="s">
        <v>23</v>
      </c>
      <c r="I1165" t="s">
        <v>2815</v>
      </c>
      <c r="J1165" s="1">
        <v>45416</v>
      </c>
      <c r="K1165" s="1"/>
      <c r="M1165">
        <v>0</v>
      </c>
      <c r="N1165">
        <v>1</v>
      </c>
      <c r="O1165">
        <v>21</v>
      </c>
      <c r="P1165" t="s">
        <v>25</v>
      </c>
    </row>
    <row r="1166" spans="1:16">
      <c r="A1166" t="s">
        <v>4350</v>
      </c>
      <c r="B1166" t="s">
        <v>4351</v>
      </c>
      <c r="C1166" t="s">
        <v>131</v>
      </c>
      <c r="D1166" t="s">
        <v>66</v>
      </c>
      <c r="E1166" t="s">
        <v>177</v>
      </c>
      <c r="F1166">
        <v>14431</v>
      </c>
      <c r="G1166" t="s">
        <v>47</v>
      </c>
      <c r="H1166" t="s">
        <v>139</v>
      </c>
      <c r="I1166" t="s">
        <v>1859</v>
      </c>
      <c r="J1166" s="1">
        <v>44722</v>
      </c>
      <c r="K1166" s="1"/>
      <c r="M1166">
        <v>0</v>
      </c>
      <c r="N1166">
        <v>1</v>
      </c>
      <c r="O1166">
        <v>4.0999999999999996</v>
      </c>
      <c r="P1166" t="s">
        <v>33</v>
      </c>
    </row>
    <row r="1167" spans="1:16">
      <c r="A1167" t="s">
        <v>4353</v>
      </c>
      <c r="B1167" t="s">
        <v>2369</v>
      </c>
      <c r="C1167" t="s">
        <v>18</v>
      </c>
      <c r="D1167" t="s">
        <v>66</v>
      </c>
      <c r="E1167" t="s">
        <v>20</v>
      </c>
      <c r="F1167">
        <v>21056</v>
      </c>
      <c r="G1167" t="s">
        <v>39</v>
      </c>
      <c r="H1167" t="s">
        <v>3247</v>
      </c>
      <c r="I1167" t="s">
        <v>4355</v>
      </c>
      <c r="J1167" s="1">
        <v>45319</v>
      </c>
      <c r="K1167" s="1"/>
      <c r="M1167">
        <v>0</v>
      </c>
      <c r="N1167">
        <v>1</v>
      </c>
      <c r="O1167">
        <v>32.1</v>
      </c>
      <c r="P1167" t="s">
        <v>42</v>
      </c>
    </row>
    <row r="1168" spans="1:16">
      <c r="A1168" t="s">
        <v>4356</v>
      </c>
      <c r="B1168" t="s">
        <v>498</v>
      </c>
      <c r="C1168" t="s">
        <v>18</v>
      </c>
      <c r="D1168" t="s">
        <v>19</v>
      </c>
      <c r="E1168" t="s">
        <v>177</v>
      </c>
      <c r="F1168">
        <v>6389</v>
      </c>
      <c r="G1168" t="s">
        <v>161</v>
      </c>
      <c r="H1168" t="s">
        <v>274</v>
      </c>
      <c r="I1168" t="s">
        <v>2955</v>
      </c>
      <c r="J1168" s="1">
        <v>45259</v>
      </c>
      <c r="K1168" s="1"/>
      <c r="M1168">
        <v>0</v>
      </c>
      <c r="N1168">
        <v>1</v>
      </c>
      <c r="O1168">
        <v>30.7</v>
      </c>
      <c r="P1168" t="s">
        <v>42</v>
      </c>
    </row>
    <row r="1169" spans="1:16">
      <c r="A1169" t="s">
        <v>4358</v>
      </c>
      <c r="B1169" t="s">
        <v>660</v>
      </c>
      <c r="C1169" t="s">
        <v>18</v>
      </c>
      <c r="D1169" t="s">
        <v>183</v>
      </c>
      <c r="E1169" t="s">
        <v>177</v>
      </c>
      <c r="F1169">
        <v>7084</v>
      </c>
      <c r="G1169" t="s">
        <v>79</v>
      </c>
      <c r="H1169" t="s">
        <v>361</v>
      </c>
      <c r="I1169" t="s">
        <v>4360</v>
      </c>
      <c r="J1169" s="1">
        <v>45650</v>
      </c>
      <c r="K1169" s="1"/>
      <c r="M1169">
        <v>0</v>
      </c>
      <c r="N1169">
        <v>1</v>
      </c>
      <c r="O1169">
        <v>29</v>
      </c>
      <c r="P1169" t="s">
        <v>25</v>
      </c>
    </row>
    <row r="1170" spans="1:16">
      <c r="A1170" t="s">
        <v>4361</v>
      </c>
      <c r="B1170" t="s">
        <v>4362</v>
      </c>
      <c r="C1170" t="s">
        <v>208</v>
      </c>
      <c r="D1170" t="s">
        <v>37</v>
      </c>
      <c r="E1170" t="s">
        <v>115</v>
      </c>
      <c r="F1170">
        <v>136699</v>
      </c>
      <c r="G1170" t="s">
        <v>151</v>
      </c>
      <c r="H1170" t="s">
        <v>117</v>
      </c>
      <c r="I1170" t="s">
        <v>2075</v>
      </c>
      <c r="J1170" s="1">
        <v>44880</v>
      </c>
      <c r="K1170" s="1">
        <v>44995</v>
      </c>
      <c r="L1170">
        <v>166</v>
      </c>
      <c r="M1170">
        <v>0</v>
      </c>
      <c r="N1170">
        <v>1</v>
      </c>
      <c r="O1170">
        <v>11.4</v>
      </c>
      <c r="P1170" t="s">
        <v>100</v>
      </c>
    </row>
    <row r="1171" spans="1:16">
      <c r="A1171" t="s">
        <v>4364</v>
      </c>
      <c r="B1171" t="s">
        <v>886</v>
      </c>
      <c r="C1171" t="s">
        <v>1959</v>
      </c>
      <c r="D1171" t="s">
        <v>53</v>
      </c>
      <c r="E1171" t="s">
        <v>91</v>
      </c>
      <c r="F1171">
        <v>45124</v>
      </c>
      <c r="G1171" t="s">
        <v>39</v>
      </c>
      <c r="H1171" t="s">
        <v>374</v>
      </c>
      <c r="I1171" t="s">
        <v>4366</v>
      </c>
      <c r="J1171" s="1"/>
      <c r="K1171" s="1">
        <v>45583</v>
      </c>
      <c r="L1171">
        <v>182</v>
      </c>
      <c r="M1171">
        <v>1</v>
      </c>
      <c r="N1171">
        <v>4</v>
      </c>
      <c r="O1171">
        <v>15.2</v>
      </c>
      <c r="P1171" t="s">
        <v>100</v>
      </c>
    </row>
    <row r="1172" spans="1:16">
      <c r="A1172" t="s">
        <v>4367</v>
      </c>
      <c r="B1172" t="s">
        <v>4368</v>
      </c>
      <c r="C1172" t="s">
        <v>170</v>
      </c>
      <c r="D1172" t="s">
        <v>53</v>
      </c>
      <c r="E1172" t="s">
        <v>91</v>
      </c>
      <c r="F1172">
        <v>26202</v>
      </c>
      <c r="G1172" t="s">
        <v>151</v>
      </c>
      <c r="H1172" t="s">
        <v>98</v>
      </c>
      <c r="I1172" t="s">
        <v>1263</v>
      </c>
      <c r="J1172" s="1">
        <v>44913</v>
      </c>
      <c r="K1172" s="1">
        <v>44911</v>
      </c>
      <c r="L1172">
        <v>139</v>
      </c>
      <c r="M1172">
        <v>0</v>
      </c>
      <c r="N1172">
        <v>1</v>
      </c>
      <c r="O1172">
        <v>9</v>
      </c>
      <c r="P1172" t="s">
        <v>25</v>
      </c>
    </row>
    <row r="1173" spans="1:16">
      <c r="A1173" t="s">
        <v>4370</v>
      </c>
      <c r="B1173" t="s">
        <v>4371</v>
      </c>
      <c r="C1173" t="s">
        <v>906</v>
      </c>
      <c r="D1173" t="s">
        <v>66</v>
      </c>
      <c r="E1173" t="s">
        <v>45</v>
      </c>
      <c r="F1173">
        <v>19977</v>
      </c>
      <c r="G1173" t="s">
        <v>56</v>
      </c>
      <c r="H1173" t="s">
        <v>117</v>
      </c>
      <c r="I1173" t="s">
        <v>723</v>
      </c>
      <c r="J1173" s="1">
        <v>45586</v>
      </c>
      <c r="K1173" s="1"/>
      <c r="M1173">
        <v>0</v>
      </c>
      <c r="N1173">
        <v>1</v>
      </c>
      <c r="O1173">
        <v>3.5</v>
      </c>
      <c r="P1173" t="s">
        <v>42</v>
      </c>
    </row>
    <row r="1174" spans="1:16">
      <c r="A1174" t="s">
        <v>4373</v>
      </c>
      <c r="B1174" t="s">
        <v>4374</v>
      </c>
      <c r="C1174" t="s">
        <v>1007</v>
      </c>
      <c r="D1174" t="s">
        <v>66</v>
      </c>
      <c r="E1174" t="s">
        <v>28</v>
      </c>
      <c r="F1174">
        <v>4892</v>
      </c>
      <c r="G1174" t="s">
        <v>56</v>
      </c>
      <c r="H1174" t="s">
        <v>897</v>
      </c>
      <c r="I1174" t="s">
        <v>2439</v>
      </c>
      <c r="J1174" s="1">
        <v>45727</v>
      </c>
      <c r="K1174" s="1"/>
      <c r="M1174">
        <v>0</v>
      </c>
      <c r="N1174">
        <v>1</v>
      </c>
      <c r="O1174">
        <v>20.3</v>
      </c>
      <c r="P1174" t="s">
        <v>33</v>
      </c>
    </row>
    <row r="1175" spans="1:16">
      <c r="A1175" t="s">
        <v>4376</v>
      </c>
      <c r="B1175" t="s">
        <v>3008</v>
      </c>
      <c r="C1175" t="s">
        <v>721</v>
      </c>
      <c r="D1175" t="s">
        <v>66</v>
      </c>
      <c r="E1175" t="s">
        <v>91</v>
      </c>
      <c r="F1175">
        <v>17000</v>
      </c>
      <c r="G1175" t="s">
        <v>30</v>
      </c>
      <c r="H1175" t="s">
        <v>2408</v>
      </c>
      <c r="I1175" t="s">
        <v>2599</v>
      </c>
      <c r="J1175" s="1">
        <v>45509</v>
      </c>
      <c r="K1175" s="1">
        <v>45388</v>
      </c>
      <c r="L1175">
        <v>50</v>
      </c>
      <c r="M1175">
        <v>0</v>
      </c>
      <c r="N1175">
        <v>1</v>
      </c>
      <c r="O1175">
        <v>6.1</v>
      </c>
      <c r="P1175" t="s">
        <v>58</v>
      </c>
    </row>
    <row r="1176" spans="1:16">
      <c r="A1176" t="s">
        <v>4377</v>
      </c>
      <c r="B1176" t="s">
        <v>3749</v>
      </c>
      <c r="C1176" t="s">
        <v>1661</v>
      </c>
      <c r="D1176" t="s">
        <v>66</v>
      </c>
      <c r="E1176" t="s">
        <v>177</v>
      </c>
      <c r="F1176">
        <v>5556</v>
      </c>
      <c r="G1176" t="s">
        <v>47</v>
      </c>
      <c r="H1176" t="s">
        <v>62</v>
      </c>
      <c r="I1176" t="s">
        <v>2245</v>
      </c>
      <c r="J1176" s="1"/>
      <c r="K1176" s="1"/>
      <c r="M1176">
        <v>0</v>
      </c>
      <c r="N1176">
        <v>1</v>
      </c>
      <c r="O1176">
        <v>6.6</v>
      </c>
      <c r="P1176" t="s">
        <v>25</v>
      </c>
    </row>
    <row r="1177" spans="1:16">
      <c r="A1177" t="s">
        <v>4379</v>
      </c>
      <c r="B1177" t="s">
        <v>2769</v>
      </c>
      <c r="C1177" t="s">
        <v>688</v>
      </c>
      <c r="D1177" t="s">
        <v>183</v>
      </c>
      <c r="E1177" t="s">
        <v>20</v>
      </c>
      <c r="F1177">
        <v>9091</v>
      </c>
      <c r="G1177" t="s">
        <v>79</v>
      </c>
      <c r="H1177" t="s">
        <v>127</v>
      </c>
      <c r="I1177" t="s">
        <v>4381</v>
      </c>
      <c r="J1177" s="1">
        <v>45086</v>
      </c>
      <c r="K1177" s="1"/>
      <c r="M1177">
        <v>0</v>
      </c>
      <c r="N1177">
        <v>1</v>
      </c>
      <c r="O1177">
        <v>30.2</v>
      </c>
      <c r="P1177" t="s">
        <v>100</v>
      </c>
    </row>
    <row r="1178" spans="1:16">
      <c r="A1178" t="s">
        <v>4382</v>
      </c>
      <c r="B1178" t="s">
        <v>2769</v>
      </c>
      <c r="C1178" t="s">
        <v>1634</v>
      </c>
      <c r="D1178" t="s">
        <v>53</v>
      </c>
      <c r="E1178" t="s">
        <v>28</v>
      </c>
      <c r="F1178">
        <v>37828</v>
      </c>
      <c r="G1178" t="s">
        <v>47</v>
      </c>
      <c r="H1178" t="s">
        <v>68</v>
      </c>
      <c r="I1178" t="s">
        <v>3119</v>
      </c>
      <c r="J1178" s="1">
        <v>44731</v>
      </c>
      <c r="K1178" s="1"/>
      <c r="M1178">
        <v>0</v>
      </c>
      <c r="N1178">
        <v>1</v>
      </c>
      <c r="O1178">
        <v>16.600000000000001</v>
      </c>
      <c r="P1178" t="s">
        <v>100</v>
      </c>
    </row>
    <row r="1179" spans="1:16">
      <c r="A1179" t="s">
        <v>4384</v>
      </c>
      <c r="B1179" t="s">
        <v>4385</v>
      </c>
      <c r="C1179" t="s">
        <v>1653</v>
      </c>
      <c r="D1179" t="s">
        <v>183</v>
      </c>
      <c r="E1179" t="s">
        <v>177</v>
      </c>
      <c r="F1179">
        <v>5735</v>
      </c>
      <c r="G1179" t="s">
        <v>151</v>
      </c>
      <c r="H1179" t="s">
        <v>232</v>
      </c>
      <c r="I1179" t="s">
        <v>2964</v>
      </c>
      <c r="J1179" s="1">
        <v>45037</v>
      </c>
      <c r="K1179" s="1"/>
      <c r="M1179">
        <v>0</v>
      </c>
      <c r="N1179">
        <v>1</v>
      </c>
      <c r="O1179">
        <v>27.1</v>
      </c>
      <c r="P1179" t="s">
        <v>42</v>
      </c>
    </row>
    <row r="1180" spans="1:16">
      <c r="A1180" t="s">
        <v>4387</v>
      </c>
      <c r="B1180" t="s">
        <v>2650</v>
      </c>
      <c r="C1180" t="s">
        <v>315</v>
      </c>
      <c r="D1180" t="s">
        <v>183</v>
      </c>
      <c r="E1180" t="s">
        <v>91</v>
      </c>
      <c r="F1180">
        <v>9233</v>
      </c>
      <c r="G1180" t="s">
        <v>47</v>
      </c>
      <c r="H1180" t="s">
        <v>105</v>
      </c>
      <c r="I1180" t="s">
        <v>1710</v>
      </c>
      <c r="J1180" s="1">
        <v>45807</v>
      </c>
      <c r="K1180" s="1">
        <v>45703</v>
      </c>
      <c r="L1180">
        <v>63</v>
      </c>
      <c r="M1180">
        <v>0</v>
      </c>
      <c r="N1180">
        <v>1</v>
      </c>
      <c r="O1180">
        <v>33.9</v>
      </c>
      <c r="P1180" t="s">
        <v>25</v>
      </c>
    </row>
    <row r="1181" spans="1:16">
      <c r="A1181" t="s">
        <v>4389</v>
      </c>
      <c r="B1181" t="s">
        <v>271</v>
      </c>
      <c r="C1181" t="s">
        <v>18</v>
      </c>
      <c r="D1181" t="s">
        <v>183</v>
      </c>
      <c r="E1181" t="s">
        <v>115</v>
      </c>
      <c r="F1181">
        <v>9561</v>
      </c>
      <c r="G1181" t="s">
        <v>22</v>
      </c>
      <c r="H1181" t="s">
        <v>98</v>
      </c>
      <c r="I1181" t="s">
        <v>4391</v>
      </c>
      <c r="J1181" s="1">
        <v>45012</v>
      </c>
      <c r="K1181" s="1">
        <v>44992</v>
      </c>
      <c r="L1181">
        <v>92</v>
      </c>
      <c r="M1181">
        <v>0</v>
      </c>
      <c r="N1181">
        <v>1</v>
      </c>
      <c r="O1181">
        <v>3.5</v>
      </c>
      <c r="P1181" t="s">
        <v>100</v>
      </c>
    </row>
    <row r="1182" spans="1:16">
      <c r="A1182" t="s">
        <v>4392</v>
      </c>
      <c r="B1182" t="s">
        <v>473</v>
      </c>
      <c r="C1182" t="s">
        <v>4393</v>
      </c>
      <c r="D1182" t="s">
        <v>37</v>
      </c>
      <c r="E1182" t="s">
        <v>45</v>
      </c>
      <c r="F1182">
        <v>89891</v>
      </c>
      <c r="G1182" t="s">
        <v>22</v>
      </c>
      <c r="H1182" t="s">
        <v>274</v>
      </c>
      <c r="I1182" t="s">
        <v>1639</v>
      </c>
      <c r="J1182" s="1">
        <v>45266</v>
      </c>
      <c r="K1182" s="1"/>
      <c r="M1182">
        <v>0</v>
      </c>
      <c r="N1182">
        <v>1</v>
      </c>
      <c r="O1182">
        <v>32.4</v>
      </c>
      <c r="P1182" t="s">
        <v>58</v>
      </c>
    </row>
    <row r="1183" spans="1:16">
      <c r="A1183" t="s">
        <v>4395</v>
      </c>
      <c r="B1183" t="s">
        <v>4396</v>
      </c>
      <c r="C1183" t="s">
        <v>1182</v>
      </c>
      <c r="D1183" t="s">
        <v>53</v>
      </c>
      <c r="E1183" t="s">
        <v>91</v>
      </c>
      <c r="F1183">
        <v>23809</v>
      </c>
      <c r="G1183" t="s">
        <v>161</v>
      </c>
      <c r="H1183" t="s">
        <v>351</v>
      </c>
      <c r="I1183" t="s">
        <v>4398</v>
      </c>
      <c r="J1183" s="1"/>
      <c r="K1183" s="1">
        <v>45040</v>
      </c>
      <c r="L1183">
        <v>49</v>
      </c>
      <c r="M1183">
        <v>0</v>
      </c>
      <c r="N1183">
        <v>1</v>
      </c>
      <c r="O1183">
        <v>17.899999999999999</v>
      </c>
      <c r="P1183" t="s">
        <v>58</v>
      </c>
    </row>
    <row r="1184" spans="1:16">
      <c r="A1184" t="s">
        <v>4399</v>
      </c>
      <c r="B1184" t="s">
        <v>1645</v>
      </c>
      <c r="C1184" t="s">
        <v>18</v>
      </c>
      <c r="D1184" t="s">
        <v>19</v>
      </c>
      <c r="E1184" t="s">
        <v>91</v>
      </c>
      <c r="F1184">
        <v>4219</v>
      </c>
      <c r="G1184" t="s">
        <v>22</v>
      </c>
      <c r="H1184" t="s">
        <v>117</v>
      </c>
      <c r="I1184" t="s">
        <v>118</v>
      </c>
      <c r="J1184" s="1">
        <v>45627</v>
      </c>
      <c r="K1184" s="1">
        <v>45506</v>
      </c>
      <c r="L1184">
        <v>21</v>
      </c>
      <c r="M1184">
        <v>1</v>
      </c>
      <c r="N1184">
        <v>1</v>
      </c>
      <c r="O1184">
        <v>24.7</v>
      </c>
      <c r="P1184" t="s">
        <v>33</v>
      </c>
    </row>
    <row r="1185" spans="1:16">
      <c r="A1185" t="s">
        <v>4401</v>
      </c>
      <c r="B1185" t="s">
        <v>4402</v>
      </c>
      <c r="C1185" t="s">
        <v>382</v>
      </c>
      <c r="D1185" t="s">
        <v>183</v>
      </c>
      <c r="E1185" t="s">
        <v>91</v>
      </c>
      <c r="F1185">
        <v>9188</v>
      </c>
      <c r="G1185" t="s">
        <v>151</v>
      </c>
      <c r="H1185" t="s">
        <v>258</v>
      </c>
      <c r="I1185" t="s">
        <v>4404</v>
      </c>
      <c r="J1185" s="1">
        <v>45188</v>
      </c>
      <c r="K1185" s="1">
        <v>45315</v>
      </c>
      <c r="L1185">
        <v>161</v>
      </c>
      <c r="M1185">
        <v>0</v>
      </c>
      <c r="N1185">
        <v>1</v>
      </c>
      <c r="O1185">
        <v>5.5</v>
      </c>
      <c r="P1185" t="s">
        <v>25</v>
      </c>
    </row>
    <row r="1186" spans="1:16">
      <c r="A1186" t="s">
        <v>4405</v>
      </c>
      <c r="B1186" t="s">
        <v>4406</v>
      </c>
      <c r="C1186" t="s">
        <v>1080</v>
      </c>
      <c r="D1186" t="s">
        <v>183</v>
      </c>
      <c r="E1186" t="s">
        <v>45</v>
      </c>
      <c r="F1186">
        <v>3036</v>
      </c>
      <c r="G1186" t="s">
        <v>172</v>
      </c>
      <c r="H1186" t="s">
        <v>237</v>
      </c>
      <c r="I1186" t="s">
        <v>2920</v>
      </c>
      <c r="J1186" s="1">
        <v>45482</v>
      </c>
      <c r="K1186" s="1"/>
      <c r="M1186">
        <v>0</v>
      </c>
      <c r="N1186">
        <v>1</v>
      </c>
      <c r="O1186">
        <v>34.200000000000003</v>
      </c>
      <c r="P1186" t="s">
        <v>58</v>
      </c>
    </row>
    <row r="1187" spans="1:16">
      <c r="A1187" t="s">
        <v>4408</v>
      </c>
      <c r="B1187" t="s">
        <v>1766</v>
      </c>
      <c r="C1187" t="s">
        <v>3001</v>
      </c>
      <c r="D1187" t="s">
        <v>19</v>
      </c>
      <c r="E1187" t="s">
        <v>45</v>
      </c>
      <c r="F1187">
        <v>4047</v>
      </c>
      <c r="G1187" t="s">
        <v>172</v>
      </c>
      <c r="H1187" t="s">
        <v>48</v>
      </c>
      <c r="I1187" t="s">
        <v>4355</v>
      </c>
      <c r="J1187" s="1">
        <v>45277</v>
      </c>
      <c r="K1187" s="1"/>
      <c r="M1187">
        <v>0</v>
      </c>
      <c r="N1187">
        <v>1</v>
      </c>
      <c r="O1187">
        <v>32.299999999999997</v>
      </c>
      <c r="P1187" t="s">
        <v>100</v>
      </c>
    </row>
    <row r="1188" spans="1:16">
      <c r="A1188" t="s">
        <v>4410</v>
      </c>
      <c r="B1188" t="s">
        <v>4287</v>
      </c>
      <c r="C1188" t="s">
        <v>18</v>
      </c>
      <c r="D1188" t="s">
        <v>183</v>
      </c>
      <c r="E1188" t="s">
        <v>45</v>
      </c>
      <c r="F1188">
        <v>11960</v>
      </c>
      <c r="G1188" t="s">
        <v>30</v>
      </c>
      <c r="H1188" t="s">
        <v>133</v>
      </c>
      <c r="I1188" t="s">
        <v>1595</v>
      </c>
      <c r="J1188" s="1">
        <v>45264</v>
      </c>
      <c r="K1188" s="1"/>
      <c r="M1188">
        <v>0</v>
      </c>
      <c r="N1188">
        <v>1</v>
      </c>
      <c r="O1188">
        <v>21.2</v>
      </c>
      <c r="P1188" t="s">
        <v>100</v>
      </c>
    </row>
    <row r="1189" spans="1:16">
      <c r="A1189" t="s">
        <v>4412</v>
      </c>
      <c r="B1189" t="s">
        <v>4413</v>
      </c>
      <c r="C1189" t="s">
        <v>251</v>
      </c>
      <c r="D1189" t="s">
        <v>183</v>
      </c>
      <c r="E1189" t="s">
        <v>177</v>
      </c>
      <c r="F1189">
        <v>4430</v>
      </c>
      <c r="G1189" t="s">
        <v>47</v>
      </c>
      <c r="H1189" t="s">
        <v>545</v>
      </c>
      <c r="I1189" t="s">
        <v>419</v>
      </c>
      <c r="J1189" s="1">
        <v>45202</v>
      </c>
      <c r="K1189" s="1"/>
      <c r="M1189">
        <v>0</v>
      </c>
      <c r="N1189">
        <v>1</v>
      </c>
      <c r="O1189">
        <v>13.5</v>
      </c>
      <c r="P1189" t="s">
        <v>100</v>
      </c>
    </row>
    <row r="1190" spans="1:16">
      <c r="A1190" t="s">
        <v>4415</v>
      </c>
      <c r="B1190" t="s">
        <v>1363</v>
      </c>
      <c r="C1190" t="s">
        <v>18</v>
      </c>
      <c r="D1190" t="s">
        <v>183</v>
      </c>
      <c r="E1190" t="s">
        <v>54</v>
      </c>
      <c r="F1190">
        <v>11920</v>
      </c>
      <c r="G1190" t="s">
        <v>79</v>
      </c>
      <c r="H1190" t="s">
        <v>268</v>
      </c>
      <c r="I1190" t="s">
        <v>4417</v>
      </c>
      <c r="J1190" s="1">
        <v>44942</v>
      </c>
      <c r="K1190" s="1"/>
      <c r="M1190">
        <v>0</v>
      </c>
      <c r="N1190">
        <v>1</v>
      </c>
      <c r="P1190" t="s">
        <v>58</v>
      </c>
    </row>
    <row r="1191" spans="1:16">
      <c r="A1191" t="s">
        <v>4418</v>
      </c>
      <c r="B1191" t="s">
        <v>4293</v>
      </c>
      <c r="C1191" t="s">
        <v>661</v>
      </c>
      <c r="D1191" t="s">
        <v>37</v>
      </c>
      <c r="E1191" t="s">
        <v>54</v>
      </c>
      <c r="F1191">
        <v>190847</v>
      </c>
      <c r="G1191" t="s">
        <v>47</v>
      </c>
      <c r="H1191" t="s">
        <v>98</v>
      </c>
      <c r="I1191" t="s">
        <v>4420</v>
      </c>
      <c r="J1191" s="1">
        <v>45369</v>
      </c>
      <c r="K1191" s="1"/>
      <c r="M1191">
        <v>0</v>
      </c>
      <c r="N1191">
        <v>1</v>
      </c>
      <c r="P1191" t="s">
        <v>25</v>
      </c>
    </row>
    <row r="1192" spans="1:16">
      <c r="A1192" t="s">
        <v>4421</v>
      </c>
      <c r="B1192" t="s">
        <v>4422</v>
      </c>
      <c r="C1192" t="s">
        <v>798</v>
      </c>
      <c r="D1192" t="s">
        <v>37</v>
      </c>
      <c r="E1192" t="s">
        <v>91</v>
      </c>
      <c r="F1192">
        <v>165596</v>
      </c>
      <c r="G1192" t="s">
        <v>39</v>
      </c>
      <c r="H1192" t="s">
        <v>731</v>
      </c>
      <c r="I1192" t="s">
        <v>2693</v>
      </c>
      <c r="J1192" s="1">
        <v>44717</v>
      </c>
      <c r="K1192" s="1">
        <v>44737</v>
      </c>
      <c r="L1192">
        <v>51</v>
      </c>
      <c r="M1192">
        <v>1</v>
      </c>
      <c r="N1192">
        <v>4</v>
      </c>
      <c r="O1192">
        <v>34.299999999999997</v>
      </c>
      <c r="P1192" t="s">
        <v>100</v>
      </c>
    </row>
    <row r="1193" spans="1:16">
      <c r="A1193" t="s">
        <v>4424</v>
      </c>
      <c r="B1193" t="s">
        <v>4425</v>
      </c>
      <c r="C1193" t="s">
        <v>4393</v>
      </c>
      <c r="D1193" t="s">
        <v>19</v>
      </c>
      <c r="E1193" t="s">
        <v>54</v>
      </c>
      <c r="F1193">
        <v>2458</v>
      </c>
      <c r="G1193" t="s">
        <v>79</v>
      </c>
      <c r="H1193" t="s">
        <v>258</v>
      </c>
      <c r="I1193" t="s">
        <v>2858</v>
      </c>
      <c r="J1193" s="1">
        <v>45181</v>
      </c>
      <c r="K1193" s="1"/>
      <c r="M1193">
        <v>0</v>
      </c>
      <c r="N1193">
        <v>1</v>
      </c>
      <c r="O1193">
        <v>13.4</v>
      </c>
      <c r="P1193" t="s">
        <v>58</v>
      </c>
    </row>
    <row r="1194" spans="1:16">
      <c r="A1194" t="s">
        <v>4427</v>
      </c>
      <c r="B1194" t="s">
        <v>1941</v>
      </c>
      <c r="C1194" t="s">
        <v>1847</v>
      </c>
      <c r="D1194" t="s">
        <v>37</v>
      </c>
      <c r="E1194" t="s">
        <v>177</v>
      </c>
      <c r="F1194">
        <v>113760</v>
      </c>
      <c r="G1194" t="s">
        <v>161</v>
      </c>
      <c r="H1194" t="s">
        <v>105</v>
      </c>
      <c r="I1194" t="s">
        <v>4429</v>
      </c>
      <c r="J1194" s="1">
        <v>45546</v>
      </c>
      <c r="K1194" s="1"/>
      <c r="M1194">
        <v>0</v>
      </c>
      <c r="N1194">
        <v>1</v>
      </c>
      <c r="O1194">
        <v>4.3</v>
      </c>
      <c r="P1194" t="s">
        <v>58</v>
      </c>
    </row>
    <row r="1195" spans="1:16">
      <c r="A1195" t="s">
        <v>4430</v>
      </c>
      <c r="B1195" t="s">
        <v>3008</v>
      </c>
      <c r="C1195" t="s">
        <v>1307</v>
      </c>
      <c r="D1195" t="s">
        <v>19</v>
      </c>
      <c r="E1195" t="s">
        <v>45</v>
      </c>
      <c r="F1195">
        <v>1246</v>
      </c>
      <c r="G1195" t="s">
        <v>47</v>
      </c>
      <c r="H1195" t="s">
        <v>145</v>
      </c>
      <c r="I1195" t="s">
        <v>362</v>
      </c>
      <c r="J1195" s="1">
        <v>44710</v>
      </c>
      <c r="K1195" s="1"/>
      <c r="M1195">
        <v>0</v>
      </c>
      <c r="N1195">
        <v>1</v>
      </c>
      <c r="O1195">
        <v>6.3</v>
      </c>
      <c r="P1195" t="s">
        <v>42</v>
      </c>
    </row>
    <row r="1196" spans="1:16">
      <c r="A1196" t="s">
        <v>4432</v>
      </c>
      <c r="B1196" t="s">
        <v>1177</v>
      </c>
      <c r="C1196" t="s">
        <v>2307</v>
      </c>
      <c r="D1196" t="s">
        <v>183</v>
      </c>
      <c r="E1196" t="s">
        <v>115</v>
      </c>
      <c r="F1196">
        <v>11981</v>
      </c>
      <c r="G1196" t="s">
        <v>47</v>
      </c>
      <c r="H1196" t="s">
        <v>98</v>
      </c>
      <c r="I1196" t="s">
        <v>457</v>
      </c>
      <c r="J1196" s="1">
        <v>44962</v>
      </c>
      <c r="K1196" s="1">
        <v>44938</v>
      </c>
      <c r="L1196">
        <v>50</v>
      </c>
      <c r="M1196">
        <v>0</v>
      </c>
      <c r="N1196">
        <v>1</v>
      </c>
      <c r="P1196" t="s">
        <v>33</v>
      </c>
    </row>
    <row r="1197" spans="1:16">
      <c r="A1197" t="s">
        <v>4434</v>
      </c>
      <c r="B1197" t="s">
        <v>3799</v>
      </c>
      <c r="C1197" t="s">
        <v>18</v>
      </c>
      <c r="D1197" t="s">
        <v>183</v>
      </c>
      <c r="E1197" t="s">
        <v>115</v>
      </c>
      <c r="F1197">
        <v>13339</v>
      </c>
      <c r="G1197" t="s">
        <v>161</v>
      </c>
      <c r="H1197" t="s">
        <v>62</v>
      </c>
      <c r="I1197" t="s">
        <v>4436</v>
      </c>
      <c r="J1197" s="1">
        <v>45539</v>
      </c>
      <c r="K1197" s="1">
        <v>45704</v>
      </c>
      <c r="L1197">
        <v>193</v>
      </c>
      <c r="M1197">
        <v>0</v>
      </c>
      <c r="N1197">
        <v>1</v>
      </c>
      <c r="O1197">
        <v>20.2</v>
      </c>
      <c r="P1197" t="s">
        <v>100</v>
      </c>
    </row>
    <row r="1198" spans="1:16">
      <c r="A1198" t="s">
        <v>4437</v>
      </c>
      <c r="B1198" t="s">
        <v>702</v>
      </c>
      <c r="C1198" t="s">
        <v>18</v>
      </c>
      <c r="D1198" t="s">
        <v>37</v>
      </c>
      <c r="E1198" t="s">
        <v>20</v>
      </c>
      <c r="F1198">
        <v>63221</v>
      </c>
      <c r="G1198" t="s">
        <v>39</v>
      </c>
      <c r="H1198" t="s">
        <v>105</v>
      </c>
      <c r="I1198" t="s">
        <v>4439</v>
      </c>
      <c r="J1198" s="1">
        <v>44678</v>
      </c>
      <c r="K1198" s="1"/>
      <c r="M1198">
        <v>0</v>
      </c>
      <c r="N1198">
        <v>1</v>
      </c>
      <c r="O1198">
        <v>14.2</v>
      </c>
      <c r="P1198" t="s">
        <v>58</v>
      </c>
    </row>
    <row r="1199" spans="1:16">
      <c r="A1199" t="s">
        <v>4440</v>
      </c>
      <c r="B1199" t="s">
        <v>4441</v>
      </c>
      <c r="C1199" t="s">
        <v>282</v>
      </c>
      <c r="D1199" t="s">
        <v>66</v>
      </c>
      <c r="E1199" t="s">
        <v>45</v>
      </c>
      <c r="F1199">
        <v>20938</v>
      </c>
      <c r="G1199" t="s">
        <v>161</v>
      </c>
      <c r="H1199" t="s">
        <v>731</v>
      </c>
      <c r="I1199" t="s">
        <v>4443</v>
      </c>
      <c r="J1199" s="1">
        <v>44763</v>
      </c>
      <c r="K1199" s="1"/>
      <c r="M1199">
        <v>0</v>
      </c>
      <c r="N1199">
        <v>1</v>
      </c>
      <c r="O1199">
        <v>25.7</v>
      </c>
      <c r="P1199" t="s">
        <v>33</v>
      </c>
    </row>
    <row r="1200" spans="1:16">
      <c r="A1200" t="s">
        <v>4444</v>
      </c>
      <c r="B1200" t="s">
        <v>4445</v>
      </c>
      <c r="C1200" t="s">
        <v>1203</v>
      </c>
      <c r="D1200" t="s">
        <v>66</v>
      </c>
      <c r="E1200" t="s">
        <v>54</v>
      </c>
      <c r="F1200">
        <v>12486</v>
      </c>
      <c r="G1200" t="s">
        <v>22</v>
      </c>
      <c r="H1200" t="s">
        <v>232</v>
      </c>
      <c r="I1200" t="s">
        <v>3219</v>
      </c>
      <c r="J1200" s="1">
        <v>44880</v>
      </c>
      <c r="K1200" s="1"/>
      <c r="M1200">
        <v>0</v>
      </c>
      <c r="N1200">
        <v>1</v>
      </c>
      <c r="O1200">
        <v>28.2</v>
      </c>
      <c r="P1200" t="s">
        <v>33</v>
      </c>
    </row>
    <row r="1201" spans="1:16">
      <c r="A1201" t="s">
        <v>4447</v>
      </c>
      <c r="B1201" t="s">
        <v>1159</v>
      </c>
      <c r="C1201" t="s">
        <v>18</v>
      </c>
      <c r="D1201" t="s">
        <v>53</v>
      </c>
      <c r="E1201" t="s">
        <v>91</v>
      </c>
      <c r="F1201">
        <v>33363</v>
      </c>
      <c r="G1201" t="s">
        <v>56</v>
      </c>
      <c r="H1201" t="s">
        <v>237</v>
      </c>
      <c r="I1201" t="s">
        <v>2693</v>
      </c>
      <c r="J1201" s="1">
        <v>44771</v>
      </c>
      <c r="K1201" s="1">
        <v>44846</v>
      </c>
      <c r="L1201">
        <v>160</v>
      </c>
      <c r="M1201">
        <v>0</v>
      </c>
      <c r="N1201">
        <v>1</v>
      </c>
      <c r="O1201">
        <v>32</v>
      </c>
      <c r="P1201" t="s">
        <v>42</v>
      </c>
    </row>
    <row r="1202" spans="1:16">
      <c r="A1202" t="s">
        <v>4449</v>
      </c>
      <c r="B1202" t="s">
        <v>2835</v>
      </c>
      <c r="C1202" t="s">
        <v>4029</v>
      </c>
      <c r="D1202" t="s">
        <v>53</v>
      </c>
      <c r="E1202" t="s">
        <v>91</v>
      </c>
      <c r="F1202">
        <v>34022</v>
      </c>
      <c r="G1202" t="s">
        <v>172</v>
      </c>
      <c r="H1202" t="s">
        <v>133</v>
      </c>
      <c r="I1202" t="s">
        <v>2701</v>
      </c>
      <c r="J1202" s="1">
        <v>45016</v>
      </c>
      <c r="K1202" s="1">
        <v>45004</v>
      </c>
      <c r="L1202">
        <v>33</v>
      </c>
      <c r="M1202">
        <v>0</v>
      </c>
      <c r="N1202">
        <v>1</v>
      </c>
      <c r="O1202">
        <v>15.3</v>
      </c>
      <c r="P1202" t="s">
        <v>33</v>
      </c>
    </row>
    <row r="1203" spans="1:16">
      <c r="A1203" t="s">
        <v>4451</v>
      </c>
      <c r="B1203" t="s">
        <v>3471</v>
      </c>
      <c r="C1203" t="s">
        <v>18</v>
      </c>
      <c r="D1203" t="s">
        <v>53</v>
      </c>
      <c r="E1203" t="s">
        <v>115</v>
      </c>
      <c r="F1203">
        <v>9650</v>
      </c>
      <c r="G1203" t="s">
        <v>151</v>
      </c>
      <c r="H1203" t="s">
        <v>156</v>
      </c>
      <c r="I1203" t="s">
        <v>3774</v>
      </c>
      <c r="J1203" s="1">
        <v>45585</v>
      </c>
      <c r="K1203" s="1">
        <v>45439</v>
      </c>
      <c r="L1203">
        <v>29</v>
      </c>
      <c r="M1203">
        <v>0</v>
      </c>
      <c r="N1203">
        <v>1</v>
      </c>
      <c r="O1203">
        <v>13.4</v>
      </c>
      <c r="P1203" t="s">
        <v>25</v>
      </c>
    </row>
    <row r="1204" spans="1:16">
      <c r="A1204" t="s">
        <v>4453</v>
      </c>
      <c r="B1204" t="s">
        <v>1260</v>
      </c>
      <c r="C1204" t="s">
        <v>2661</v>
      </c>
      <c r="D1204" t="s">
        <v>37</v>
      </c>
      <c r="E1204" t="s">
        <v>54</v>
      </c>
      <c r="F1204">
        <v>57691</v>
      </c>
      <c r="G1204" t="s">
        <v>151</v>
      </c>
      <c r="H1204" t="s">
        <v>93</v>
      </c>
      <c r="I1204" t="s">
        <v>4455</v>
      </c>
      <c r="J1204" s="1">
        <v>45105</v>
      </c>
      <c r="K1204" s="1"/>
      <c r="M1204">
        <v>0</v>
      </c>
      <c r="N1204">
        <v>1</v>
      </c>
      <c r="P1204" t="s">
        <v>25</v>
      </c>
    </row>
    <row r="1205" spans="1:16">
      <c r="A1205" t="s">
        <v>4456</v>
      </c>
      <c r="B1205" t="s">
        <v>4457</v>
      </c>
      <c r="C1205" t="s">
        <v>4458</v>
      </c>
      <c r="D1205" t="s">
        <v>19</v>
      </c>
      <c r="E1205" t="s">
        <v>20</v>
      </c>
      <c r="F1205">
        <v>8718</v>
      </c>
      <c r="G1205" t="s">
        <v>151</v>
      </c>
      <c r="H1205" t="s">
        <v>232</v>
      </c>
      <c r="I1205" t="s">
        <v>4460</v>
      </c>
      <c r="J1205" s="1">
        <v>44902</v>
      </c>
      <c r="K1205" s="1"/>
      <c r="M1205">
        <v>0</v>
      </c>
      <c r="N1205">
        <v>1</v>
      </c>
      <c r="O1205">
        <v>11.5</v>
      </c>
      <c r="P1205" t="s">
        <v>58</v>
      </c>
    </row>
    <row r="1206" spans="1:16">
      <c r="A1206" t="s">
        <v>4461</v>
      </c>
      <c r="B1206" t="s">
        <v>4462</v>
      </c>
      <c r="C1206" t="s">
        <v>18</v>
      </c>
      <c r="D1206" t="s">
        <v>183</v>
      </c>
      <c r="E1206" t="s">
        <v>54</v>
      </c>
      <c r="F1206">
        <v>4366</v>
      </c>
      <c r="G1206" t="s">
        <v>39</v>
      </c>
      <c r="H1206" t="s">
        <v>31</v>
      </c>
      <c r="I1206" t="s">
        <v>1289</v>
      </c>
      <c r="J1206" s="1"/>
      <c r="K1206" s="1"/>
      <c r="M1206">
        <v>0</v>
      </c>
      <c r="N1206">
        <v>1</v>
      </c>
      <c r="O1206">
        <v>24.3</v>
      </c>
      <c r="P1206" t="s">
        <v>25</v>
      </c>
    </row>
    <row r="1207" spans="1:16">
      <c r="A1207" t="s">
        <v>4464</v>
      </c>
      <c r="B1207" t="s">
        <v>4109</v>
      </c>
      <c r="C1207" t="s">
        <v>479</v>
      </c>
      <c r="D1207" t="s">
        <v>53</v>
      </c>
      <c r="E1207" t="s">
        <v>54</v>
      </c>
      <c r="F1207">
        <v>35423</v>
      </c>
      <c r="G1207" t="s">
        <v>79</v>
      </c>
      <c r="H1207" t="s">
        <v>23</v>
      </c>
      <c r="I1207" t="s">
        <v>1614</v>
      </c>
      <c r="J1207" s="1"/>
      <c r="K1207" s="1"/>
      <c r="M1207">
        <v>0</v>
      </c>
      <c r="N1207">
        <v>1</v>
      </c>
      <c r="O1207">
        <v>12.7</v>
      </c>
      <c r="P1207" t="s">
        <v>58</v>
      </c>
    </row>
    <row r="1208" spans="1:16">
      <c r="A1208" t="s">
        <v>4466</v>
      </c>
      <c r="B1208" t="s">
        <v>2416</v>
      </c>
      <c r="C1208" t="s">
        <v>2609</v>
      </c>
      <c r="D1208" t="s">
        <v>37</v>
      </c>
      <c r="E1208" t="s">
        <v>45</v>
      </c>
      <c r="F1208">
        <v>210585</v>
      </c>
      <c r="G1208" t="s">
        <v>151</v>
      </c>
      <c r="H1208" t="s">
        <v>145</v>
      </c>
      <c r="I1208" t="s">
        <v>4468</v>
      </c>
      <c r="J1208" s="1">
        <v>44622</v>
      </c>
      <c r="K1208" s="1"/>
      <c r="M1208">
        <v>0</v>
      </c>
      <c r="N1208">
        <v>1</v>
      </c>
      <c r="P1208" t="s">
        <v>25</v>
      </c>
    </row>
    <row r="1209" spans="1:16">
      <c r="A1209" t="s">
        <v>4469</v>
      </c>
      <c r="B1209" t="s">
        <v>4470</v>
      </c>
      <c r="C1209" t="s">
        <v>455</v>
      </c>
      <c r="D1209" t="s">
        <v>66</v>
      </c>
      <c r="E1209" t="s">
        <v>20</v>
      </c>
      <c r="F1209">
        <v>19606</v>
      </c>
      <c r="G1209" t="s">
        <v>56</v>
      </c>
      <c r="H1209" t="s">
        <v>73</v>
      </c>
      <c r="I1209" t="s">
        <v>3791</v>
      </c>
      <c r="J1209" s="1">
        <v>45020</v>
      </c>
      <c r="K1209" s="1"/>
      <c r="M1209">
        <v>0</v>
      </c>
      <c r="N1209">
        <v>1</v>
      </c>
      <c r="O1209">
        <v>20.399999999999999</v>
      </c>
      <c r="P1209" t="s">
        <v>100</v>
      </c>
    </row>
    <row r="1210" spans="1:16">
      <c r="A1210" t="s">
        <v>4472</v>
      </c>
      <c r="B1210" t="s">
        <v>4473</v>
      </c>
      <c r="C1210" t="s">
        <v>18</v>
      </c>
      <c r="D1210" t="s">
        <v>53</v>
      </c>
      <c r="E1210" t="s">
        <v>20</v>
      </c>
      <c r="F1210">
        <v>17229</v>
      </c>
      <c r="G1210" t="s">
        <v>30</v>
      </c>
      <c r="H1210" t="s">
        <v>73</v>
      </c>
      <c r="I1210" t="s">
        <v>3700</v>
      </c>
      <c r="J1210" s="1">
        <v>45534</v>
      </c>
      <c r="K1210" s="1"/>
      <c r="M1210">
        <v>0</v>
      </c>
      <c r="N1210">
        <v>1</v>
      </c>
      <c r="O1210">
        <v>10.6</v>
      </c>
      <c r="P1210" t="s">
        <v>33</v>
      </c>
    </row>
    <row r="1211" spans="1:16">
      <c r="A1211" t="s">
        <v>4475</v>
      </c>
      <c r="B1211" t="s">
        <v>4476</v>
      </c>
      <c r="C1211" t="s">
        <v>820</v>
      </c>
      <c r="D1211" t="s">
        <v>66</v>
      </c>
      <c r="E1211" t="s">
        <v>45</v>
      </c>
      <c r="F1211">
        <v>21829</v>
      </c>
      <c r="G1211" t="s">
        <v>161</v>
      </c>
      <c r="H1211" t="s">
        <v>336</v>
      </c>
      <c r="I1211" t="s">
        <v>4478</v>
      </c>
      <c r="J1211" s="1">
        <v>45104</v>
      </c>
      <c r="K1211" s="1"/>
      <c r="M1211">
        <v>0</v>
      </c>
      <c r="N1211">
        <v>1</v>
      </c>
      <c r="O1211">
        <v>15.1</v>
      </c>
      <c r="P1211" t="s">
        <v>33</v>
      </c>
    </row>
    <row r="1212" spans="1:16">
      <c r="A1212" t="s">
        <v>4479</v>
      </c>
      <c r="B1212" t="s">
        <v>4480</v>
      </c>
      <c r="C1212" t="s">
        <v>2680</v>
      </c>
      <c r="D1212" t="s">
        <v>37</v>
      </c>
      <c r="E1212" t="s">
        <v>91</v>
      </c>
      <c r="F1212">
        <v>175000</v>
      </c>
      <c r="G1212" t="s">
        <v>79</v>
      </c>
      <c r="H1212" t="s">
        <v>145</v>
      </c>
      <c r="I1212" t="s">
        <v>4482</v>
      </c>
      <c r="J1212" s="1">
        <v>44668</v>
      </c>
      <c r="K1212" s="1">
        <v>44743</v>
      </c>
      <c r="L1212">
        <v>117</v>
      </c>
      <c r="M1212">
        <v>0</v>
      </c>
      <c r="N1212">
        <v>1</v>
      </c>
      <c r="O1212">
        <v>27.6</v>
      </c>
      <c r="P1212" t="s">
        <v>100</v>
      </c>
    </row>
    <row r="1213" spans="1:16">
      <c r="A1213" t="s">
        <v>4483</v>
      </c>
      <c r="B1213" t="s">
        <v>2430</v>
      </c>
      <c r="C1213" t="s">
        <v>18</v>
      </c>
      <c r="D1213" t="s">
        <v>183</v>
      </c>
      <c r="E1213" t="s">
        <v>91</v>
      </c>
      <c r="F1213">
        <v>12125</v>
      </c>
      <c r="G1213" t="s">
        <v>56</v>
      </c>
      <c r="H1213" t="s">
        <v>394</v>
      </c>
      <c r="I1213" t="s">
        <v>3138</v>
      </c>
      <c r="J1213" s="1">
        <v>44951</v>
      </c>
      <c r="K1213" s="1">
        <v>45034</v>
      </c>
      <c r="L1213">
        <v>154</v>
      </c>
      <c r="M1213">
        <v>0</v>
      </c>
      <c r="N1213">
        <v>1</v>
      </c>
      <c r="O1213">
        <v>8.4</v>
      </c>
      <c r="P1213" t="s">
        <v>33</v>
      </c>
    </row>
    <row r="1214" spans="1:16">
      <c r="A1214" t="s">
        <v>4485</v>
      </c>
      <c r="B1214" t="s">
        <v>1747</v>
      </c>
      <c r="C1214" t="s">
        <v>3867</v>
      </c>
      <c r="D1214" t="s">
        <v>53</v>
      </c>
      <c r="E1214" t="s">
        <v>28</v>
      </c>
      <c r="F1214">
        <v>19014</v>
      </c>
      <c r="G1214" t="s">
        <v>79</v>
      </c>
      <c r="H1214" t="s">
        <v>351</v>
      </c>
      <c r="I1214" t="s">
        <v>4487</v>
      </c>
      <c r="J1214" s="1">
        <v>45323</v>
      </c>
      <c r="K1214" s="1"/>
      <c r="M1214">
        <v>0</v>
      </c>
      <c r="N1214">
        <v>1</v>
      </c>
      <c r="O1214">
        <v>15</v>
      </c>
      <c r="P1214" t="s">
        <v>33</v>
      </c>
    </row>
    <row r="1215" spans="1:16">
      <c r="A1215" t="s">
        <v>4488</v>
      </c>
      <c r="B1215" t="s">
        <v>148</v>
      </c>
      <c r="C1215" t="s">
        <v>1889</v>
      </c>
      <c r="D1215" t="s">
        <v>53</v>
      </c>
      <c r="E1215" t="s">
        <v>28</v>
      </c>
      <c r="F1215">
        <v>10711</v>
      </c>
      <c r="G1215" t="s">
        <v>47</v>
      </c>
      <c r="H1215" t="s">
        <v>80</v>
      </c>
      <c r="I1215" t="s">
        <v>4490</v>
      </c>
      <c r="J1215" s="1">
        <v>45732</v>
      </c>
      <c r="K1215" s="1"/>
      <c r="M1215">
        <v>0</v>
      </c>
      <c r="N1215">
        <v>1</v>
      </c>
      <c r="O1215">
        <v>2</v>
      </c>
      <c r="P1215" t="s">
        <v>33</v>
      </c>
    </row>
    <row r="1216" spans="1:16">
      <c r="A1216" t="s">
        <v>4491</v>
      </c>
      <c r="B1216" t="s">
        <v>1413</v>
      </c>
      <c r="C1216" t="s">
        <v>18</v>
      </c>
      <c r="D1216" t="s">
        <v>66</v>
      </c>
      <c r="E1216" t="s">
        <v>28</v>
      </c>
      <c r="F1216">
        <v>14000</v>
      </c>
      <c r="G1216" t="s">
        <v>22</v>
      </c>
      <c r="H1216" t="s">
        <v>62</v>
      </c>
      <c r="I1216" t="s">
        <v>4492</v>
      </c>
      <c r="J1216" s="1">
        <v>45646</v>
      </c>
      <c r="K1216" s="1"/>
      <c r="M1216">
        <v>0</v>
      </c>
      <c r="N1216">
        <v>1</v>
      </c>
      <c r="O1216">
        <v>18.3</v>
      </c>
      <c r="P1216" t="s">
        <v>100</v>
      </c>
    </row>
    <row r="1217" spans="1:16">
      <c r="A1217" t="s">
        <v>4493</v>
      </c>
      <c r="B1217" t="s">
        <v>1177</v>
      </c>
      <c r="C1217" t="s">
        <v>18</v>
      </c>
      <c r="D1217" t="s">
        <v>183</v>
      </c>
      <c r="E1217" t="s">
        <v>91</v>
      </c>
      <c r="F1217">
        <v>12952</v>
      </c>
      <c r="G1217" t="s">
        <v>39</v>
      </c>
      <c r="H1217" t="s">
        <v>23</v>
      </c>
      <c r="I1217" t="s">
        <v>228</v>
      </c>
      <c r="J1217" s="1">
        <v>44862</v>
      </c>
      <c r="K1217" s="1">
        <v>44724</v>
      </c>
      <c r="L1217">
        <v>23</v>
      </c>
      <c r="M1217">
        <v>1</v>
      </c>
      <c r="N1217">
        <v>4</v>
      </c>
      <c r="O1217">
        <v>29.9</v>
      </c>
      <c r="P1217" t="s">
        <v>33</v>
      </c>
    </row>
    <row r="1218" spans="1:16">
      <c r="A1218" t="s">
        <v>4495</v>
      </c>
      <c r="B1218" t="s">
        <v>3249</v>
      </c>
      <c r="C1218" t="s">
        <v>2661</v>
      </c>
      <c r="D1218" t="s">
        <v>37</v>
      </c>
      <c r="E1218" t="s">
        <v>91</v>
      </c>
      <c r="F1218">
        <v>204055</v>
      </c>
      <c r="G1218" t="s">
        <v>30</v>
      </c>
      <c r="H1218" t="s">
        <v>145</v>
      </c>
      <c r="I1218" t="s">
        <v>4497</v>
      </c>
      <c r="J1218" s="1">
        <v>45627</v>
      </c>
      <c r="K1218" s="1">
        <v>45765</v>
      </c>
      <c r="L1218">
        <v>172</v>
      </c>
      <c r="M1218">
        <v>1</v>
      </c>
      <c r="N1218">
        <v>3</v>
      </c>
      <c r="O1218">
        <v>3.5</v>
      </c>
      <c r="P1218" t="s">
        <v>42</v>
      </c>
    </row>
    <row r="1219" spans="1:16">
      <c r="A1219" t="s">
        <v>4498</v>
      </c>
      <c r="B1219" t="s">
        <v>3652</v>
      </c>
      <c r="C1219" t="s">
        <v>143</v>
      </c>
      <c r="D1219" t="s">
        <v>19</v>
      </c>
      <c r="E1219" t="s">
        <v>28</v>
      </c>
      <c r="F1219">
        <v>8634</v>
      </c>
      <c r="G1219" t="s">
        <v>172</v>
      </c>
      <c r="H1219" t="s">
        <v>73</v>
      </c>
      <c r="I1219" t="s">
        <v>4500</v>
      </c>
      <c r="J1219" s="1">
        <v>45420</v>
      </c>
      <c r="K1219" s="1"/>
      <c r="M1219">
        <v>0</v>
      </c>
      <c r="N1219">
        <v>1</v>
      </c>
      <c r="P1219" t="s">
        <v>100</v>
      </c>
    </row>
    <row r="1220" spans="1:16">
      <c r="A1220" t="s">
        <v>4501</v>
      </c>
      <c r="B1220" t="s">
        <v>4502</v>
      </c>
      <c r="C1220" t="s">
        <v>4503</v>
      </c>
      <c r="D1220" t="s">
        <v>183</v>
      </c>
      <c r="E1220" t="s">
        <v>115</v>
      </c>
      <c r="F1220">
        <v>7043</v>
      </c>
      <c r="G1220" t="s">
        <v>161</v>
      </c>
      <c r="H1220" t="s">
        <v>361</v>
      </c>
      <c r="I1220" t="s">
        <v>4505</v>
      </c>
      <c r="J1220" s="1">
        <v>44909</v>
      </c>
      <c r="K1220" s="1">
        <v>44988</v>
      </c>
      <c r="L1220">
        <v>149</v>
      </c>
      <c r="M1220">
        <v>0</v>
      </c>
      <c r="N1220">
        <v>1</v>
      </c>
      <c r="O1220">
        <v>24.1</v>
      </c>
      <c r="P1220" t="s">
        <v>42</v>
      </c>
    </row>
    <row r="1221" spans="1:16">
      <c r="A1221" t="s">
        <v>4506</v>
      </c>
      <c r="B1221" t="s">
        <v>1462</v>
      </c>
      <c r="C1221" t="s">
        <v>296</v>
      </c>
      <c r="D1221" t="s">
        <v>66</v>
      </c>
      <c r="E1221" t="s">
        <v>115</v>
      </c>
      <c r="F1221">
        <v>18386</v>
      </c>
      <c r="G1221" t="s">
        <v>47</v>
      </c>
      <c r="H1221" t="s">
        <v>432</v>
      </c>
      <c r="I1221" t="s">
        <v>4508</v>
      </c>
      <c r="J1221" s="1">
        <v>45652</v>
      </c>
      <c r="K1221" s="1">
        <v>45647</v>
      </c>
      <c r="L1221">
        <v>64</v>
      </c>
      <c r="M1221">
        <v>0</v>
      </c>
      <c r="N1221">
        <v>1</v>
      </c>
      <c r="O1221">
        <v>32.299999999999997</v>
      </c>
      <c r="P1221" t="s">
        <v>33</v>
      </c>
    </row>
    <row r="1222" spans="1:16">
      <c r="A1222" t="s">
        <v>4509</v>
      </c>
      <c r="B1222" t="s">
        <v>4347</v>
      </c>
      <c r="C1222" t="s">
        <v>597</v>
      </c>
      <c r="D1222" t="s">
        <v>183</v>
      </c>
      <c r="E1222" t="s">
        <v>91</v>
      </c>
      <c r="F1222">
        <v>11838</v>
      </c>
      <c r="G1222" t="s">
        <v>172</v>
      </c>
      <c r="H1222" t="s">
        <v>80</v>
      </c>
      <c r="I1222" t="s">
        <v>2290</v>
      </c>
      <c r="J1222" s="1">
        <v>45398</v>
      </c>
      <c r="K1222" s="1">
        <v>45290</v>
      </c>
      <c r="L1222">
        <v>45</v>
      </c>
      <c r="M1222">
        <v>1</v>
      </c>
      <c r="N1222">
        <v>4</v>
      </c>
      <c r="P1222" t="s">
        <v>58</v>
      </c>
    </row>
    <row r="1223" spans="1:16">
      <c r="A1223" t="s">
        <v>4511</v>
      </c>
      <c r="B1223" t="s">
        <v>1781</v>
      </c>
      <c r="C1223" t="s">
        <v>509</v>
      </c>
      <c r="D1223" t="s">
        <v>37</v>
      </c>
      <c r="E1223" t="s">
        <v>54</v>
      </c>
      <c r="F1223">
        <v>89370</v>
      </c>
      <c r="G1223" t="s">
        <v>30</v>
      </c>
      <c r="H1223" t="s">
        <v>156</v>
      </c>
      <c r="I1223" t="s">
        <v>4513</v>
      </c>
      <c r="J1223" s="1">
        <v>45220</v>
      </c>
      <c r="K1223" s="1"/>
      <c r="M1223">
        <v>0</v>
      </c>
      <c r="N1223">
        <v>1</v>
      </c>
      <c r="O1223">
        <v>5.6</v>
      </c>
      <c r="P1223" t="s">
        <v>100</v>
      </c>
    </row>
    <row r="1224" spans="1:16">
      <c r="A1224" t="s">
        <v>4514</v>
      </c>
      <c r="B1224" t="s">
        <v>4515</v>
      </c>
      <c r="C1224" t="s">
        <v>18</v>
      </c>
      <c r="D1224" t="s">
        <v>53</v>
      </c>
      <c r="E1224" t="s">
        <v>45</v>
      </c>
      <c r="F1224">
        <v>19318</v>
      </c>
      <c r="G1224" t="s">
        <v>79</v>
      </c>
      <c r="H1224" t="s">
        <v>274</v>
      </c>
      <c r="I1224" t="s">
        <v>4517</v>
      </c>
      <c r="J1224" s="1">
        <v>45427</v>
      </c>
      <c r="K1224" s="1"/>
      <c r="M1224">
        <v>0</v>
      </c>
      <c r="N1224">
        <v>1</v>
      </c>
      <c r="O1224">
        <v>15.7</v>
      </c>
      <c r="P1224" t="s">
        <v>100</v>
      </c>
    </row>
    <row r="1225" spans="1:16">
      <c r="A1225" t="s">
        <v>4518</v>
      </c>
      <c r="B1225" t="s">
        <v>1485</v>
      </c>
      <c r="C1225" t="s">
        <v>18</v>
      </c>
      <c r="D1225" t="s">
        <v>66</v>
      </c>
      <c r="E1225" t="s">
        <v>20</v>
      </c>
      <c r="F1225">
        <v>6654</v>
      </c>
      <c r="G1225" t="s">
        <v>39</v>
      </c>
      <c r="H1225" t="s">
        <v>232</v>
      </c>
      <c r="I1225" t="s">
        <v>936</v>
      </c>
      <c r="J1225" s="1">
        <v>45300</v>
      </c>
      <c r="K1225" s="1"/>
      <c r="M1225">
        <v>0</v>
      </c>
      <c r="N1225">
        <v>1</v>
      </c>
      <c r="O1225">
        <v>6.1</v>
      </c>
      <c r="P1225" t="s">
        <v>42</v>
      </c>
    </row>
    <row r="1226" spans="1:16">
      <c r="A1226" t="s">
        <v>4520</v>
      </c>
      <c r="B1226" t="s">
        <v>2650</v>
      </c>
      <c r="C1226" t="s">
        <v>534</v>
      </c>
      <c r="D1226" t="s">
        <v>183</v>
      </c>
      <c r="E1226" t="s">
        <v>28</v>
      </c>
      <c r="F1226">
        <v>14269</v>
      </c>
      <c r="G1226" t="s">
        <v>79</v>
      </c>
      <c r="H1226" t="s">
        <v>897</v>
      </c>
      <c r="I1226" t="s">
        <v>1818</v>
      </c>
      <c r="J1226" s="1">
        <v>45278</v>
      </c>
      <c r="K1226" s="1"/>
      <c r="M1226">
        <v>0</v>
      </c>
      <c r="N1226">
        <v>1</v>
      </c>
      <c r="O1226">
        <v>15.3</v>
      </c>
      <c r="P1226" t="s">
        <v>100</v>
      </c>
    </row>
    <row r="1227" spans="1:16">
      <c r="A1227" t="s">
        <v>4522</v>
      </c>
      <c r="B1227" t="s">
        <v>175</v>
      </c>
      <c r="C1227" t="s">
        <v>3009</v>
      </c>
      <c r="D1227" t="s">
        <v>66</v>
      </c>
      <c r="E1227" t="s">
        <v>177</v>
      </c>
      <c r="F1227">
        <v>10906</v>
      </c>
      <c r="G1227" t="s">
        <v>56</v>
      </c>
      <c r="H1227" t="s">
        <v>361</v>
      </c>
      <c r="I1227" t="s">
        <v>4524</v>
      </c>
      <c r="J1227" s="1">
        <v>45002</v>
      </c>
      <c r="K1227" s="1"/>
      <c r="M1227">
        <v>0</v>
      </c>
      <c r="N1227">
        <v>1</v>
      </c>
      <c r="O1227">
        <v>25.9</v>
      </c>
      <c r="P1227" t="s">
        <v>58</v>
      </c>
    </row>
    <row r="1228" spans="1:16">
      <c r="A1228" t="s">
        <v>4525</v>
      </c>
      <c r="B1228" t="s">
        <v>2397</v>
      </c>
      <c r="C1228" t="s">
        <v>18</v>
      </c>
      <c r="D1228" t="s">
        <v>183</v>
      </c>
      <c r="E1228" t="s">
        <v>54</v>
      </c>
      <c r="F1228">
        <v>10222</v>
      </c>
      <c r="G1228" t="s">
        <v>79</v>
      </c>
      <c r="H1228" t="s">
        <v>93</v>
      </c>
      <c r="I1228" t="s">
        <v>4527</v>
      </c>
      <c r="J1228" s="1">
        <v>45659</v>
      </c>
      <c r="K1228" s="1"/>
      <c r="M1228">
        <v>0</v>
      </c>
      <c r="N1228">
        <v>1</v>
      </c>
      <c r="O1228">
        <v>20.3</v>
      </c>
      <c r="P1228" t="s">
        <v>25</v>
      </c>
    </row>
    <row r="1229" spans="1:16">
      <c r="A1229" t="s">
        <v>4528</v>
      </c>
      <c r="B1229" t="s">
        <v>3924</v>
      </c>
      <c r="C1229" t="s">
        <v>18</v>
      </c>
      <c r="D1229" t="s">
        <v>19</v>
      </c>
      <c r="E1229" t="s">
        <v>45</v>
      </c>
      <c r="F1229">
        <v>6548</v>
      </c>
      <c r="G1229" t="s">
        <v>22</v>
      </c>
      <c r="H1229" t="s">
        <v>127</v>
      </c>
      <c r="I1229" t="s">
        <v>1066</v>
      </c>
      <c r="J1229" s="1">
        <v>45487</v>
      </c>
      <c r="K1229" s="1"/>
      <c r="M1229">
        <v>0</v>
      </c>
      <c r="N1229">
        <v>1</v>
      </c>
      <c r="P1229" t="s">
        <v>100</v>
      </c>
    </row>
    <row r="1230" spans="1:16">
      <c r="A1230" t="s">
        <v>4530</v>
      </c>
      <c r="B1230" t="s">
        <v>4531</v>
      </c>
      <c r="C1230" t="s">
        <v>4113</v>
      </c>
      <c r="D1230" t="s">
        <v>37</v>
      </c>
      <c r="E1230" t="s">
        <v>91</v>
      </c>
      <c r="F1230">
        <v>57186</v>
      </c>
      <c r="G1230" t="s">
        <v>161</v>
      </c>
      <c r="H1230" t="s">
        <v>86</v>
      </c>
      <c r="I1230" t="s">
        <v>2569</v>
      </c>
      <c r="J1230" s="1">
        <v>44788</v>
      </c>
      <c r="K1230" s="1">
        <v>44763</v>
      </c>
      <c r="L1230">
        <v>122</v>
      </c>
      <c r="M1230">
        <v>1</v>
      </c>
      <c r="N1230">
        <v>4</v>
      </c>
      <c r="O1230">
        <v>25.5</v>
      </c>
      <c r="P1230" t="s">
        <v>58</v>
      </c>
    </row>
    <row r="1231" spans="1:16">
      <c r="A1231" t="s">
        <v>4533</v>
      </c>
      <c r="B1231" t="s">
        <v>2631</v>
      </c>
      <c r="C1231" t="s">
        <v>995</v>
      </c>
      <c r="D1231" t="s">
        <v>53</v>
      </c>
      <c r="E1231" t="s">
        <v>91</v>
      </c>
      <c r="F1231">
        <v>35962</v>
      </c>
      <c r="G1231" t="s">
        <v>30</v>
      </c>
      <c r="H1231" t="s">
        <v>232</v>
      </c>
      <c r="I1231" t="s">
        <v>1146</v>
      </c>
      <c r="J1231" s="1">
        <v>45528</v>
      </c>
      <c r="K1231" s="1">
        <v>45569</v>
      </c>
      <c r="L1231">
        <v>70</v>
      </c>
      <c r="M1231">
        <v>1</v>
      </c>
      <c r="N1231">
        <v>4</v>
      </c>
      <c r="O1231">
        <v>34.700000000000003</v>
      </c>
      <c r="P1231" t="s">
        <v>100</v>
      </c>
    </row>
    <row r="1232" spans="1:16">
      <c r="A1232" t="s">
        <v>4535</v>
      </c>
      <c r="B1232" t="s">
        <v>1016</v>
      </c>
      <c r="C1232" t="s">
        <v>149</v>
      </c>
      <c r="D1232" t="s">
        <v>183</v>
      </c>
      <c r="E1232" t="s">
        <v>45</v>
      </c>
      <c r="F1232">
        <v>12165</v>
      </c>
      <c r="G1232" t="s">
        <v>172</v>
      </c>
      <c r="H1232" t="s">
        <v>117</v>
      </c>
      <c r="I1232" t="s">
        <v>4537</v>
      </c>
      <c r="J1232" s="1"/>
      <c r="K1232" s="1"/>
      <c r="M1232">
        <v>0</v>
      </c>
      <c r="N1232">
        <v>1</v>
      </c>
      <c r="P1232" t="s">
        <v>33</v>
      </c>
    </row>
    <row r="1233" spans="1:16">
      <c r="A1233" t="s">
        <v>4538</v>
      </c>
      <c r="B1233" t="s">
        <v>159</v>
      </c>
      <c r="C1233" t="s">
        <v>1507</v>
      </c>
      <c r="D1233" t="s">
        <v>183</v>
      </c>
      <c r="E1233" t="s">
        <v>115</v>
      </c>
      <c r="F1233">
        <v>6461</v>
      </c>
      <c r="G1233" t="s">
        <v>79</v>
      </c>
      <c r="H1233" t="s">
        <v>68</v>
      </c>
      <c r="I1233" t="s">
        <v>4540</v>
      </c>
      <c r="J1233" s="1">
        <v>45515</v>
      </c>
      <c r="K1233" s="1">
        <v>45510</v>
      </c>
      <c r="L1233">
        <v>101</v>
      </c>
      <c r="M1233">
        <v>0</v>
      </c>
      <c r="N1233">
        <v>1</v>
      </c>
      <c r="O1233">
        <v>34.1</v>
      </c>
      <c r="P1233" t="s">
        <v>25</v>
      </c>
    </row>
    <row r="1234" spans="1:16">
      <c r="A1234" t="s">
        <v>4541</v>
      </c>
      <c r="B1234" t="s">
        <v>3990</v>
      </c>
      <c r="C1234" t="s">
        <v>18</v>
      </c>
      <c r="D1234" t="s">
        <v>19</v>
      </c>
      <c r="E1234" t="s">
        <v>177</v>
      </c>
      <c r="F1234">
        <v>4000</v>
      </c>
      <c r="G1234" t="s">
        <v>161</v>
      </c>
      <c r="H1234" t="s">
        <v>105</v>
      </c>
      <c r="I1234" t="s">
        <v>3413</v>
      </c>
      <c r="J1234" s="1">
        <v>45740</v>
      </c>
      <c r="K1234" s="1"/>
      <c r="M1234">
        <v>0</v>
      </c>
      <c r="N1234">
        <v>1</v>
      </c>
      <c r="O1234">
        <v>11.1</v>
      </c>
      <c r="P1234" t="s">
        <v>58</v>
      </c>
    </row>
    <row r="1235" spans="1:16">
      <c r="A1235" t="s">
        <v>4542</v>
      </c>
      <c r="B1235" t="s">
        <v>4543</v>
      </c>
      <c r="C1235" t="s">
        <v>4544</v>
      </c>
      <c r="D1235" t="s">
        <v>53</v>
      </c>
      <c r="E1235" t="s">
        <v>115</v>
      </c>
      <c r="F1235">
        <v>24935</v>
      </c>
      <c r="G1235" t="s">
        <v>172</v>
      </c>
      <c r="H1235" t="s">
        <v>195</v>
      </c>
      <c r="I1235" t="s">
        <v>1115</v>
      </c>
      <c r="J1235" s="1"/>
      <c r="K1235" s="1">
        <v>44952</v>
      </c>
      <c r="L1235">
        <v>188</v>
      </c>
      <c r="M1235">
        <v>0</v>
      </c>
      <c r="N1235">
        <v>1</v>
      </c>
      <c r="O1235">
        <v>8.6</v>
      </c>
      <c r="P1235" t="s">
        <v>42</v>
      </c>
    </row>
    <row r="1236" spans="1:16">
      <c r="A1236" t="s">
        <v>4546</v>
      </c>
      <c r="B1236" t="s">
        <v>3332</v>
      </c>
      <c r="C1236" t="s">
        <v>216</v>
      </c>
      <c r="D1236" t="s">
        <v>37</v>
      </c>
      <c r="E1236" t="s">
        <v>20</v>
      </c>
      <c r="F1236">
        <v>105969</v>
      </c>
      <c r="G1236" t="s">
        <v>79</v>
      </c>
      <c r="H1236" t="s">
        <v>68</v>
      </c>
      <c r="I1236" t="s">
        <v>447</v>
      </c>
      <c r="J1236" s="1">
        <v>45319</v>
      </c>
      <c r="K1236" s="1"/>
      <c r="M1236">
        <v>0</v>
      </c>
      <c r="N1236">
        <v>1</v>
      </c>
      <c r="O1236">
        <v>32</v>
      </c>
      <c r="P1236" t="s">
        <v>58</v>
      </c>
    </row>
    <row r="1237" spans="1:16">
      <c r="A1237" t="s">
        <v>4548</v>
      </c>
      <c r="B1237" t="s">
        <v>4549</v>
      </c>
      <c r="C1237" t="s">
        <v>307</v>
      </c>
      <c r="D1237" t="s">
        <v>183</v>
      </c>
      <c r="E1237" t="s">
        <v>177</v>
      </c>
      <c r="F1237">
        <v>4933</v>
      </c>
      <c r="G1237" t="s">
        <v>39</v>
      </c>
      <c r="H1237" t="s">
        <v>156</v>
      </c>
      <c r="I1237" t="s">
        <v>4550</v>
      </c>
      <c r="J1237" s="1">
        <v>45647</v>
      </c>
      <c r="K1237" s="1"/>
      <c r="M1237">
        <v>0</v>
      </c>
      <c r="N1237">
        <v>1</v>
      </c>
      <c r="O1237">
        <v>0.4</v>
      </c>
      <c r="P1237" t="s">
        <v>58</v>
      </c>
    </row>
    <row r="1238" spans="1:16">
      <c r="A1238" t="s">
        <v>4551</v>
      </c>
      <c r="B1238" t="s">
        <v>4552</v>
      </c>
      <c r="C1238" t="s">
        <v>906</v>
      </c>
      <c r="D1238" t="s">
        <v>183</v>
      </c>
      <c r="E1238" t="s">
        <v>28</v>
      </c>
      <c r="F1238">
        <v>6951</v>
      </c>
      <c r="G1238" t="s">
        <v>79</v>
      </c>
      <c r="H1238" t="s">
        <v>31</v>
      </c>
      <c r="I1238" t="s">
        <v>3932</v>
      </c>
      <c r="J1238" s="1">
        <v>44743</v>
      </c>
      <c r="K1238" s="1"/>
      <c r="M1238">
        <v>0</v>
      </c>
      <c r="N1238">
        <v>1</v>
      </c>
      <c r="O1238">
        <v>4.4000000000000004</v>
      </c>
      <c r="P1238" t="s">
        <v>42</v>
      </c>
    </row>
    <row r="1239" spans="1:16">
      <c r="A1239" t="s">
        <v>4554</v>
      </c>
      <c r="B1239" t="s">
        <v>4555</v>
      </c>
      <c r="C1239" t="s">
        <v>2657</v>
      </c>
      <c r="D1239" t="s">
        <v>53</v>
      </c>
      <c r="E1239" t="s">
        <v>54</v>
      </c>
      <c r="F1239">
        <v>23487</v>
      </c>
      <c r="G1239" t="s">
        <v>22</v>
      </c>
      <c r="H1239" t="s">
        <v>274</v>
      </c>
      <c r="I1239" t="s">
        <v>4557</v>
      </c>
      <c r="J1239" s="1">
        <v>44893</v>
      </c>
      <c r="K1239" s="1"/>
      <c r="M1239">
        <v>0</v>
      </c>
      <c r="N1239">
        <v>1</v>
      </c>
      <c r="O1239">
        <v>8</v>
      </c>
      <c r="P1239" t="s">
        <v>25</v>
      </c>
    </row>
    <row r="1240" spans="1:16">
      <c r="A1240" t="s">
        <v>4558</v>
      </c>
      <c r="B1240" t="s">
        <v>4559</v>
      </c>
      <c r="C1240" t="s">
        <v>948</v>
      </c>
      <c r="D1240" t="s">
        <v>53</v>
      </c>
      <c r="E1240" t="s">
        <v>115</v>
      </c>
      <c r="F1240">
        <v>36164</v>
      </c>
      <c r="G1240" t="s">
        <v>56</v>
      </c>
      <c r="H1240" t="s">
        <v>86</v>
      </c>
      <c r="I1240" t="s">
        <v>4429</v>
      </c>
      <c r="J1240" s="1">
        <v>45539</v>
      </c>
      <c r="K1240" s="1">
        <v>45705</v>
      </c>
      <c r="L1240">
        <v>186</v>
      </c>
      <c r="M1240">
        <v>0</v>
      </c>
      <c r="N1240">
        <v>1</v>
      </c>
      <c r="O1240">
        <v>7.6</v>
      </c>
      <c r="P1240" t="s">
        <v>100</v>
      </c>
    </row>
    <row r="1241" spans="1:16">
      <c r="A1241" t="s">
        <v>4561</v>
      </c>
      <c r="B1241" t="s">
        <v>4562</v>
      </c>
      <c r="C1241" t="s">
        <v>18</v>
      </c>
      <c r="D1241" t="s">
        <v>37</v>
      </c>
      <c r="E1241" t="s">
        <v>115</v>
      </c>
      <c r="F1241">
        <v>83157</v>
      </c>
      <c r="G1241" t="s">
        <v>172</v>
      </c>
      <c r="H1241" t="s">
        <v>93</v>
      </c>
      <c r="I1241" t="s">
        <v>4564</v>
      </c>
      <c r="J1241" s="1">
        <v>45575</v>
      </c>
      <c r="K1241" s="1">
        <v>45590</v>
      </c>
      <c r="L1241">
        <v>61</v>
      </c>
      <c r="M1241">
        <v>0</v>
      </c>
      <c r="N1241">
        <v>1</v>
      </c>
      <c r="P1241" t="s">
        <v>25</v>
      </c>
    </row>
    <row r="1242" spans="1:16">
      <c r="A1242" t="s">
        <v>4565</v>
      </c>
      <c r="B1242" t="s">
        <v>4566</v>
      </c>
      <c r="C1242" t="s">
        <v>18</v>
      </c>
      <c r="D1242" t="s">
        <v>66</v>
      </c>
      <c r="E1242" t="s">
        <v>45</v>
      </c>
      <c r="F1242">
        <v>19000</v>
      </c>
      <c r="G1242" t="s">
        <v>79</v>
      </c>
      <c r="H1242" t="s">
        <v>156</v>
      </c>
      <c r="I1242" t="s">
        <v>817</v>
      </c>
      <c r="J1242" s="1">
        <v>45138</v>
      </c>
      <c r="K1242" s="1"/>
      <c r="M1242">
        <v>0</v>
      </c>
      <c r="N1242">
        <v>1</v>
      </c>
      <c r="O1242">
        <v>2</v>
      </c>
      <c r="P1242" t="s">
        <v>25</v>
      </c>
    </row>
    <row r="1243" spans="1:16">
      <c r="A1243" t="s">
        <v>4567</v>
      </c>
      <c r="B1243" t="s">
        <v>4568</v>
      </c>
      <c r="C1243" t="s">
        <v>4569</v>
      </c>
      <c r="D1243" t="s">
        <v>19</v>
      </c>
      <c r="E1243" t="s">
        <v>20</v>
      </c>
      <c r="F1243">
        <v>7195</v>
      </c>
      <c r="G1243" t="s">
        <v>30</v>
      </c>
      <c r="H1243" t="s">
        <v>237</v>
      </c>
      <c r="I1243" t="s">
        <v>4571</v>
      </c>
      <c r="J1243" s="1">
        <v>45150</v>
      </c>
      <c r="K1243" s="1"/>
      <c r="M1243">
        <v>0</v>
      </c>
      <c r="N1243">
        <v>1</v>
      </c>
      <c r="O1243">
        <v>11.7</v>
      </c>
      <c r="P1243" t="s">
        <v>100</v>
      </c>
    </row>
    <row r="1244" spans="1:16">
      <c r="A1244" t="s">
        <v>4572</v>
      </c>
      <c r="B1244" t="s">
        <v>1587</v>
      </c>
      <c r="C1244" t="s">
        <v>1838</v>
      </c>
      <c r="D1244" t="s">
        <v>183</v>
      </c>
      <c r="E1244" t="s">
        <v>45</v>
      </c>
      <c r="F1244">
        <v>9651</v>
      </c>
      <c r="G1244" t="s">
        <v>172</v>
      </c>
      <c r="H1244" t="s">
        <v>62</v>
      </c>
      <c r="I1244" t="s">
        <v>4574</v>
      </c>
      <c r="J1244" s="1">
        <v>45606</v>
      </c>
      <c r="K1244" s="1"/>
      <c r="M1244">
        <v>0</v>
      </c>
      <c r="N1244">
        <v>1</v>
      </c>
      <c r="O1244">
        <v>5.7</v>
      </c>
      <c r="P1244" t="s">
        <v>100</v>
      </c>
    </row>
    <row r="1245" spans="1:16">
      <c r="A1245" t="s">
        <v>4575</v>
      </c>
      <c r="B1245" t="s">
        <v>4576</v>
      </c>
      <c r="C1245" t="s">
        <v>4117</v>
      </c>
      <c r="D1245" t="s">
        <v>183</v>
      </c>
      <c r="E1245" t="s">
        <v>28</v>
      </c>
      <c r="F1245">
        <v>14181</v>
      </c>
      <c r="G1245" t="s">
        <v>22</v>
      </c>
      <c r="H1245" t="s">
        <v>80</v>
      </c>
      <c r="I1245" t="s">
        <v>4578</v>
      </c>
      <c r="J1245" s="1">
        <v>45151</v>
      </c>
      <c r="K1245" s="1"/>
      <c r="M1245">
        <v>0</v>
      </c>
      <c r="N1245">
        <v>1</v>
      </c>
      <c r="O1245">
        <v>31.2</v>
      </c>
      <c r="P1245" t="s">
        <v>33</v>
      </c>
    </row>
    <row r="1246" spans="1:16">
      <c r="A1246" t="s">
        <v>4579</v>
      </c>
      <c r="B1246" t="s">
        <v>4580</v>
      </c>
      <c r="C1246" t="s">
        <v>4581</v>
      </c>
      <c r="D1246" t="s">
        <v>19</v>
      </c>
      <c r="E1246" t="s">
        <v>28</v>
      </c>
      <c r="F1246">
        <v>9000</v>
      </c>
      <c r="G1246" t="s">
        <v>161</v>
      </c>
      <c r="H1246" t="s">
        <v>268</v>
      </c>
      <c r="I1246" t="s">
        <v>2250</v>
      </c>
      <c r="J1246" s="1">
        <v>45702</v>
      </c>
      <c r="K1246" s="1"/>
      <c r="M1246">
        <v>0</v>
      </c>
      <c r="N1246">
        <v>1</v>
      </c>
      <c r="O1246">
        <v>34.799999999999997</v>
      </c>
      <c r="P1246" t="s">
        <v>33</v>
      </c>
    </row>
    <row r="1247" spans="1:16">
      <c r="A1247" t="s">
        <v>4583</v>
      </c>
      <c r="B1247" t="s">
        <v>3684</v>
      </c>
      <c r="C1247" t="s">
        <v>241</v>
      </c>
      <c r="D1247" t="s">
        <v>19</v>
      </c>
      <c r="E1247" t="s">
        <v>115</v>
      </c>
      <c r="F1247">
        <v>6585</v>
      </c>
      <c r="G1247" t="s">
        <v>47</v>
      </c>
      <c r="H1247" t="s">
        <v>105</v>
      </c>
      <c r="I1247" t="s">
        <v>3223</v>
      </c>
      <c r="J1247" s="1">
        <v>45097</v>
      </c>
      <c r="K1247" s="1">
        <v>45034</v>
      </c>
      <c r="L1247">
        <v>36</v>
      </c>
      <c r="M1247">
        <v>0</v>
      </c>
      <c r="N1247">
        <v>1</v>
      </c>
      <c r="O1247">
        <v>21.6</v>
      </c>
      <c r="P1247" t="s">
        <v>42</v>
      </c>
    </row>
    <row r="1248" spans="1:16">
      <c r="A1248" t="s">
        <v>4585</v>
      </c>
      <c r="B1248" t="s">
        <v>4555</v>
      </c>
      <c r="C1248" t="s">
        <v>543</v>
      </c>
      <c r="D1248" t="s">
        <v>53</v>
      </c>
      <c r="E1248" t="s">
        <v>45</v>
      </c>
      <c r="F1248">
        <v>35055</v>
      </c>
      <c r="G1248" t="s">
        <v>151</v>
      </c>
      <c r="H1248" t="s">
        <v>274</v>
      </c>
      <c r="I1248" t="s">
        <v>4587</v>
      </c>
      <c r="J1248" s="1">
        <v>45298</v>
      </c>
      <c r="K1248" s="1"/>
      <c r="M1248">
        <v>0</v>
      </c>
      <c r="N1248">
        <v>1</v>
      </c>
      <c r="O1248">
        <v>28.8</v>
      </c>
      <c r="P1248" t="s">
        <v>42</v>
      </c>
    </row>
    <row r="1249" spans="1:16">
      <c r="A1249" t="s">
        <v>4588</v>
      </c>
      <c r="B1249" t="s">
        <v>1260</v>
      </c>
      <c r="C1249" t="s">
        <v>398</v>
      </c>
      <c r="D1249" t="s">
        <v>37</v>
      </c>
      <c r="E1249" t="s">
        <v>177</v>
      </c>
      <c r="F1249">
        <v>80000</v>
      </c>
      <c r="G1249" t="s">
        <v>30</v>
      </c>
      <c r="H1249" t="s">
        <v>232</v>
      </c>
      <c r="I1249" t="s">
        <v>1631</v>
      </c>
      <c r="J1249" s="1">
        <v>45440</v>
      </c>
      <c r="K1249" s="1"/>
      <c r="M1249">
        <v>0</v>
      </c>
      <c r="N1249">
        <v>1</v>
      </c>
      <c r="O1249">
        <v>7.6</v>
      </c>
      <c r="P1249" t="s">
        <v>33</v>
      </c>
    </row>
    <row r="1250" spans="1:16">
      <c r="A1250" t="s">
        <v>4590</v>
      </c>
      <c r="B1250" t="s">
        <v>4591</v>
      </c>
      <c r="C1250" t="s">
        <v>18</v>
      </c>
      <c r="D1250" t="s">
        <v>183</v>
      </c>
      <c r="E1250" t="s">
        <v>20</v>
      </c>
      <c r="F1250">
        <v>4547</v>
      </c>
      <c r="G1250" t="s">
        <v>30</v>
      </c>
      <c r="H1250" t="s">
        <v>133</v>
      </c>
      <c r="I1250" t="s">
        <v>3680</v>
      </c>
      <c r="J1250" s="1">
        <v>45116</v>
      </c>
      <c r="K1250" s="1"/>
      <c r="M1250">
        <v>0</v>
      </c>
      <c r="N1250">
        <v>1</v>
      </c>
      <c r="P1250" t="s">
        <v>25</v>
      </c>
    </row>
    <row r="1251" spans="1:16">
      <c r="A1251" t="s">
        <v>4593</v>
      </c>
      <c r="B1251" t="s">
        <v>1967</v>
      </c>
      <c r="C1251" t="s">
        <v>1113</v>
      </c>
      <c r="D1251" t="s">
        <v>66</v>
      </c>
      <c r="E1251" t="s">
        <v>28</v>
      </c>
      <c r="F1251">
        <v>21167</v>
      </c>
      <c r="G1251" t="s">
        <v>151</v>
      </c>
      <c r="H1251" t="s">
        <v>23</v>
      </c>
      <c r="I1251" t="s">
        <v>4487</v>
      </c>
      <c r="J1251" s="1">
        <v>45367</v>
      </c>
      <c r="K1251" s="1"/>
      <c r="M1251">
        <v>0</v>
      </c>
      <c r="N1251">
        <v>1</v>
      </c>
      <c r="P1251" t="s">
        <v>25</v>
      </c>
    </row>
    <row r="1252" spans="1:16">
      <c r="A1252" t="s">
        <v>4595</v>
      </c>
      <c r="B1252" t="s">
        <v>4596</v>
      </c>
      <c r="C1252" t="s">
        <v>1759</v>
      </c>
      <c r="D1252" t="s">
        <v>66</v>
      </c>
      <c r="E1252" t="s">
        <v>115</v>
      </c>
      <c r="F1252">
        <v>23303</v>
      </c>
      <c r="G1252" t="s">
        <v>39</v>
      </c>
      <c r="H1252" t="s">
        <v>31</v>
      </c>
      <c r="I1252" t="s">
        <v>362</v>
      </c>
      <c r="J1252" s="1">
        <v>44625</v>
      </c>
      <c r="K1252" s="1">
        <v>44708</v>
      </c>
      <c r="L1252">
        <v>134</v>
      </c>
      <c r="M1252">
        <v>0</v>
      </c>
      <c r="N1252">
        <v>1</v>
      </c>
      <c r="P1252" t="s">
        <v>33</v>
      </c>
    </row>
    <row r="1253" spans="1:16">
      <c r="A1253" t="s">
        <v>4598</v>
      </c>
      <c r="B1253" t="s">
        <v>1079</v>
      </c>
      <c r="C1253" t="s">
        <v>18</v>
      </c>
      <c r="D1253" t="s">
        <v>66</v>
      </c>
      <c r="E1253" t="s">
        <v>54</v>
      </c>
      <c r="F1253">
        <v>5408</v>
      </c>
      <c r="G1253" t="s">
        <v>47</v>
      </c>
      <c r="H1253" t="s">
        <v>98</v>
      </c>
      <c r="I1253" t="s">
        <v>2498</v>
      </c>
      <c r="J1253" s="1">
        <v>45299</v>
      </c>
      <c r="K1253" s="1"/>
      <c r="M1253">
        <v>0</v>
      </c>
      <c r="N1253">
        <v>1</v>
      </c>
      <c r="O1253">
        <v>3.1</v>
      </c>
      <c r="P1253" t="s">
        <v>58</v>
      </c>
    </row>
    <row r="1254" spans="1:16">
      <c r="A1254" t="s">
        <v>4600</v>
      </c>
      <c r="B1254" t="s">
        <v>3953</v>
      </c>
      <c r="C1254" t="s">
        <v>18</v>
      </c>
      <c r="D1254" t="s">
        <v>19</v>
      </c>
      <c r="E1254" t="s">
        <v>54</v>
      </c>
      <c r="F1254">
        <v>7316</v>
      </c>
      <c r="G1254" t="s">
        <v>161</v>
      </c>
      <c r="H1254" t="s">
        <v>139</v>
      </c>
      <c r="I1254" t="s">
        <v>4602</v>
      </c>
      <c r="J1254" s="1">
        <v>45403</v>
      </c>
      <c r="K1254" s="1"/>
      <c r="M1254">
        <v>0</v>
      </c>
      <c r="N1254">
        <v>1</v>
      </c>
      <c r="P1254" t="s">
        <v>58</v>
      </c>
    </row>
    <row r="1255" spans="1:16">
      <c r="A1255" t="s">
        <v>4603</v>
      </c>
      <c r="B1255" t="s">
        <v>2239</v>
      </c>
      <c r="C1255" t="s">
        <v>426</v>
      </c>
      <c r="D1255" t="s">
        <v>53</v>
      </c>
      <c r="E1255" t="s">
        <v>54</v>
      </c>
      <c r="F1255">
        <v>42015</v>
      </c>
      <c r="G1255" t="s">
        <v>161</v>
      </c>
      <c r="H1255" t="s">
        <v>232</v>
      </c>
      <c r="I1255" t="s">
        <v>461</v>
      </c>
      <c r="J1255" s="1">
        <v>45536</v>
      </c>
      <c r="K1255" s="1"/>
      <c r="M1255">
        <v>0</v>
      </c>
      <c r="N1255">
        <v>1</v>
      </c>
      <c r="O1255">
        <v>16</v>
      </c>
      <c r="P1255" t="s">
        <v>42</v>
      </c>
    </row>
    <row r="1256" spans="1:16">
      <c r="A1256" t="s">
        <v>4605</v>
      </c>
      <c r="B1256" t="s">
        <v>4606</v>
      </c>
      <c r="C1256" t="s">
        <v>2003</v>
      </c>
      <c r="D1256" t="s">
        <v>19</v>
      </c>
      <c r="E1256" t="s">
        <v>91</v>
      </c>
      <c r="F1256">
        <v>3227</v>
      </c>
      <c r="G1256" t="s">
        <v>161</v>
      </c>
      <c r="H1256" t="s">
        <v>3940</v>
      </c>
      <c r="I1256" t="s">
        <v>2129</v>
      </c>
      <c r="J1256" s="1">
        <v>44964</v>
      </c>
      <c r="K1256" s="1">
        <v>45002</v>
      </c>
      <c r="L1256">
        <v>129</v>
      </c>
      <c r="M1256">
        <v>0</v>
      </c>
      <c r="N1256">
        <v>1</v>
      </c>
      <c r="O1256">
        <v>6.5</v>
      </c>
      <c r="P1256" t="s">
        <v>42</v>
      </c>
    </row>
    <row r="1257" spans="1:16">
      <c r="A1257" t="s">
        <v>4608</v>
      </c>
      <c r="B1257" t="s">
        <v>3731</v>
      </c>
      <c r="C1257" t="s">
        <v>18</v>
      </c>
      <c r="D1257" t="s">
        <v>37</v>
      </c>
      <c r="E1257" t="s">
        <v>177</v>
      </c>
      <c r="F1257">
        <v>76000</v>
      </c>
      <c r="G1257" t="s">
        <v>47</v>
      </c>
      <c r="H1257" t="s">
        <v>68</v>
      </c>
      <c r="I1257" t="s">
        <v>4610</v>
      </c>
      <c r="J1257" s="1">
        <v>45308</v>
      </c>
      <c r="K1257" s="1"/>
      <c r="M1257">
        <v>0</v>
      </c>
      <c r="N1257">
        <v>1</v>
      </c>
      <c r="O1257">
        <v>2.5</v>
      </c>
      <c r="P1257" t="s">
        <v>33</v>
      </c>
    </row>
    <row r="1258" spans="1:16">
      <c r="A1258" t="s">
        <v>4611</v>
      </c>
      <c r="B1258" t="s">
        <v>4612</v>
      </c>
      <c r="C1258" t="s">
        <v>18</v>
      </c>
      <c r="D1258" t="s">
        <v>183</v>
      </c>
      <c r="E1258" t="s">
        <v>45</v>
      </c>
      <c r="F1258">
        <v>7168</v>
      </c>
      <c r="G1258" t="s">
        <v>151</v>
      </c>
      <c r="H1258" t="s">
        <v>133</v>
      </c>
      <c r="I1258" t="s">
        <v>2852</v>
      </c>
      <c r="J1258" s="1">
        <v>44936</v>
      </c>
      <c r="K1258" s="1"/>
      <c r="M1258">
        <v>0</v>
      </c>
      <c r="N1258">
        <v>1</v>
      </c>
      <c r="O1258">
        <v>16.100000000000001</v>
      </c>
      <c r="P1258" t="s">
        <v>58</v>
      </c>
    </row>
    <row r="1259" spans="1:16">
      <c r="A1259" t="s">
        <v>4614</v>
      </c>
      <c r="B1259" t="s">
        <v>4053</v>
      </c>
      <c r="C1259" t="s">
        <v>349</v>
      </c>
      <c r="D1259" t="s">
        <v>183</v>
      </c>
      <c r="E1259" t="s">
        <v>28</v>
      </c>
      <c r="F1259">
        <v>8000</v>
      </c>
      <c r="G1259" t="s">
        <v>39</v>
      </c>
      <c r="H1259" t="s">
        <v>117</v>
      </c>
      <c r="I1259" t="s">
        <v>765</v>
      </c>
      <c r="J1259" s="1">
        <v>45580</v>
      </c>
      <c r="K1259" s="1"/>
      <c r="M1259">
        <v>0</v>
      </c>
      <c r="N1259">
        <v>1</v>
      </c>
      <c r="O1259">
        <v>1.7</v>
      </c>
      <c r="P1259" t="s">
        <v>58</v>
      </c>
    </row>
    <row r="1260" spans="1:16">
      <c r="A1260" t="s">
        <v>4615</v>
      </c>
      <c r="B1260" t="s">
        <v>4616</v>
      </c>
      <c r="C1260" t="s">
        <v>18</v>
      </c>
      <c r="D1260" t="s">
        <v>66</v>
      </c>
      <c r="E1260" t="s">
        <v>91</v>
      </c>
      <c r="F1260">
        <v>14638</v>
      </c>
      <c r="G1260" t="s">
        <v>172</v>
      </c>
      <c r="H1260" t="s">
        <v>879</v>
      </c>
      <c r="I1260" t="s">
        <v>835</v>
      </c>
      <c r="J1260" s="1">
        <v>45700</v>
      </c>
      <c r="K1260" s="1">
        <v>45729</v>
      </c>
      <c r="L1260">
        <v>164</v>
      </c>
      <c r="M1260">
        <v>0</v>
      </c>
      <c r="N1260">
        <v>1</v>
      </c>
      <c r="O1260">
        <v>31.7</v>
      </c>
      <c r="P1260" t="s">
        <v>25</v>
      </c>
    </row>
    <row r="1261" spans="1:16">
      <c r="A1261" t="s">
        <v>4618</v>
      </c>
      <c r="B1261" t="s">
        <v>4619</v>
      </c>
      <c r="C1261" t="s">
        <v>2588</v>
      </c>
      <c r="D1261" t="s">
        <v>183</v>
      </c>
      <c r="E1261" t="s">
        <v>28</v>
      </c>
      <c r="F1261">
        <v>2546</v>
      </c>
      <c r="G1261" t="s">
        <v>39</v>
      </c>
      <c r="H1261" t="s">
        <v>31</v>
      </c>
      <c r="I1261" t="s">
        <v>1568</v>
      </c>
      <c r="J1261" s="1">
        <v>45065</v>
      </c>
      <c r="K1261" s="1"/>
      <c r="M1261">
        <v>0</v>
      </c>
      <c r="N1261">
        <v>1</v>
      </c>
      <c r="O1261">
        <v>15.4</v>
      </c>
      <c r="P1261" t="s">
        <v>25</v>
      </c>
    </row>
    <row r="1262" spans="1:16">
      <c r="A1262" t="s">
        <v>4621</v>
      </c>
      <c r="B1262" t="s">
        <v>3088</v>
      </c>
      <c r="C1262" t="s">
        <v>4622</v>
      </c>
      <c r="D1262" t="s">
        <v>19</v>
      </c>
      <c r="E1262" t="s">
        <v>45</v>
      </c>
      <c r="F1262">
        <v>1751</v>
      </c>
      <c r="G1262" t="s">
        <v>56</v>
      </c>
      <c r="H1262" t="s">
        <v>73</v>
      </c>
      <c r="I1262" t="s">
        <v>4623</v>
      </c>
      <c r="J1262" s="1">
        <v>44870</v>
      </c>
      <c r="K1262" s="1"/>
      <c r="M1262">
        <v>0</v>
      </c>
      <c r="N1262">
        <v>1</v>
      </c>
      <c r="P1262" t="s">
        <v>100</v>
      </c>
    </row>
    <row r="1263" spans="1:16">
      <c r="A1263" t="s">
        <v>4624</v>
      </c>
      <c r="B1263" t="s">
        <v>708</v>
      </c>
      <c r="C1263" t="s">
        <v>2027</v>
      </c>
      <c r="D1263" t="s">
        <v>183</v>
      </c>
      <c r="E1263" t="s">
        <v>54</v>
      </c>
      <c r="F1263">
        <v>9214</v>
      </c>
      <c r="G1263" t="s">
        <v>22</v>
      </c>
      <c r="H1263" t="s">
        <v>93</v>
      </c>
      <c r="I1263" t="s">
        <v>4626</v>
      </c>
      <c r="J1263" s="1">
        <v>44733</v>
      </c>
      <c r="K1263" s="1"/>
      <c r="M1263">
        <v>0</v>
      </c>
      <c r="N1263">
        <v>1</v>
      </c>
      <c r="O1263">
        <v>27.4</v>
      </c>
      <c r="P1263" t="s">
        <v>42</v>
      </c>
    </row>
    <row r="1264" spans="1:16">
      <c r="A1264" t="s">
        <v>4627</v>
      </c>
      <c r="B1264" t="s">
        <v>4628</v>
      </c>
      <c r="C1264" t="s">
        <v>450</v>
      </c>
      <c r="D1264" t="s">
        <v>66</v>
      </c>
      <c r="E1264" t="s">
        <v>45</v>
      </c>
      <c r="F1264">
        <v>14058</v>
      </c>
      <c r="G1264" t="s">
        <v>56</v>
      </c>
      <c r="H1264" t="s">
        <v>268</v>
      </c>
      <c r="I1264" t="s">
        <v>4630</v>
      </c>
      <c r="J1264" s="1">
        <v>44855</v>
      </c>
      <c r="K1264" s="1"/>
      <c r="M1264">
        <v>0</v>
      </c>
      <c r="N1264">
        <v>1</v>
      </c>
      <c r="P1264" t="s">
        <v>100</v>
      </c>
    </row>
    <row r="1265" spans="1:16">
      <c r="A1265" t="s">
        <v>4631</v>
      </c>
      <c r="B1265" t="s">
        <v>3008</v>
      </c>
      <c r="C1265" t="s">
        <v>1777</v>
      </c>
      <c r="D1265" t="s">
        <v>37</v>
      </c>
      <c r="E1265" t="s">
        <v>54</v>
      </c>
      <c r="F1265">
        <v>64504</v>
      </c>
      <c r="G1265" t="s">
        <v>79</v>
      </c>
      <c r="H1265" t="s">
        <v>98</v>
      </c>
      <c r="I1265" t="s">
        <v>2349</v>
      </c>
      <c r="J1265" s="1">
        <v>45406</v>
      </c>
      <c r="K1265" s="1"/>
      <c r="M1265">
        <v>0</v>
      </c>
      <c r="N1265">
        <v>1</v>
      </c>
      <c r="O1265">
        <v>5.4</v>
      </c>
      <c r="P1265" t="s">
        <v>58</v>
      </c>
    </row>
    <row r="1266" spans="1:16">
      <c r="A1266" t="s">
        <v>4633</v>
      </c>
      <c r="B1266" t="s">
        <v>2329</v>
      </c>
      <c r="C1266" t="s">
        <v>4029</v>
      </c>
      <c r="D1266" t="s">
        <v>53</v>
      </c>
      <c r="E1266" t="s">
        <v>28</v>
      </c>
      <c r="F1266">
        <v>42005</v>
      </c>
      <c r="G1266" t="s">
        <v>172</v>
      </c>
      <c r="H1266" t="s">
        <v>608</v>
      </c>
      <c r="I1266" t="s">
        <v>4635</v>
      </c>
      <c r="J1266" s="1">
        <v>45614</v>
      </c>
      <c r="K1266" s="1"/>
      <c r="M1266">
        <v>0</v>
      </c>
      <c r="N1266">
        <v>1</v>
      </c>
      <c r="O1266">
        <v>28.9</v>
      </c>
      <c r="P1266" t="s">
        <v>58</v>
      </c>
    </row>
    <row r="1267" spans="1:16">
      <c r="A1267" t="s">
        <v>4636</v>
      </c>
      <c r="B1267" t="s">
        <v>4637</v>
      </c>
      <c r="C1267" t="s">
        <v>612</v>
      </c>
      <c r="D1267" t="s">
        <v>183</v>
      </c>
      <c r="E1267" t="s">
        <v>115</v>
      </c>
      <c r="F1267">
        <v>4358</v>
      </c>
      <c r="G1267" t="s">
        <v>39</v>
      </c>
      <c r="H1267" t="s">
        <v>268</v>
      </c>
      <c r="I1267" t="s">
        <v>4639</v>
      </c>
      <c r="J1267" s="1">
        <v>45266</v>
      </c>
      <c r="K1267" s="1">
        <v>45158</v>
      </c>
      <c r="L1267">
        <v>27</v>
      </c>
      <c r="M1267">
        <v>0</v>
      </c>
      <c r="N1267">
        <v>1</v>
      </c>
      <c r="O1267">
        <v>12</v>
      </c>
      <c r="P1267" t="s">
        <v>25</v>
      </c>
    </row>
    <row r="1268" spans="1:16">
      <c r="A1268" t="s">
        <v>4640</v>
      </c>
      <c r="B1268" t="s">
        <v>440</v>
      </c>
      <c r="C1268" t="s">
        <v>1422</v>
      </c>
      <c r="D1268" t="s">
        <v>37</v>
      </c>
      <c r="E1268" t="s">
        <v>20</v>
      </c>
      <c r="F1268">
        <v>77675</v>
      </c>
      <c r="G1268" t="s">
        <v>47</v>
      </c>
      <c r="H1268" t="s">
        <v>133</v>
      </c>
      <c r="I1268" t="s">
        <v>4642</v>
      </c>
      <c r="J1268" s="1">
        <v>45576</v>
      </c>
      <c r="K1268" s="1"/>
      <c r="M1268">
        <v>0</v>
      </c>
      <c r="N1268">
        <v>1</v>
      </c>
      <c r="O1268">
        <v>6.9</v>
      </c>
      <c r="P1268" t="s">
        <v>42</v>
      </c>
    </row>
    <row r="1269" spans="1:16">
      <c r="A1269" t="s">
        <v>4643</v>
      </c>
      <c r="B1269" t="s">
        <v>2688</v>
      </c>
      <c r="C1269" t="s">
        <v>315</v>
      </c>
      <c r="D1269" t="s">
        <v>66</v>
      </c>
      <c r="E1269" t="s">
        <v>28</v>
      </c>
      <c r="F1269">
        <v>12000</v>
      </c>
      <c r="G1269" t="s">
        <v>39</v>
      </c>
      <c r="H1269" t="s">
        <v>31</v>
      </c>
      <c r="I1269" t="s">
        <v>4644</v>
      </c>
      <c r="J1269" s="1">
        <v>45560</v>
      </c>
      <c r="K1269" s="1"/>
      <c r="M1269">
        <v>0</v>
      </c>
      <c r="N1269">
        <v>1</v>
      </c>
      <c r="O1269">
        <v>20.6</v>
      </c>
      <c r="P1269" t="s">
        <v>33</v>
      </c>
    </row>
    <row r="1270" spans="1:16">
      <c r="A1270" t="s">
        <v>4645</v>
      </c>
      <c r="B1270" t="s">
        <v>4646</v>
      </c>
      <c r="C1270" t="s">
        <v>4647</v>
      </c>
      <c r="D1270" t="s">
        <v>66</v>
      </c>
      <c r="E1270" t="s">
        <v>20</v>
      </c>
      <c r="F1270">
        <v>9000</v>
      </c>
      <c r="G1270" t="s">
        <v>22</v>
      </c>
      <c r="H1270" t="s">
        <v>274</v>
      </c>
      <c r="I1270" t="s">
        <v>4033</v>
      </c>
      <c r="J1270" s="1">
        <v>45045</v>
      </c>
      <c r="K1270" s="1"/>
      <c r="M1270">
        <v>0</v>
      </c>
      <c r="N1270">
        <v>1</v>
      </c>
      <c r="O1270">
        <v>15.5</v>
      </c>
      <c r="P1270" t="s">
        <v>58</v>
      </c>
    </row>
    <row r="1271" spans="1:16">
      <c r="A1271" t="s">
        <v>4648</v>
      </c>
      <c r="B1271" t="s">
        <v>1804</v>
      </c>
      <c r="C1271" t="s">
        <v>4649</v>
      </c>
      <c r="D1271" t="s">
        <v>37</v>
      </c>
      <c r="E1271" t="s">
        <v>91</v>
      </c>
      <c r="F1271">
        <v>172554</v>
      </c>
      <c r="G1271" t="s">
        <v>30</v>
      </c>
      <c r="H1271" t="s">
        <v>139</v>
      </c>
      <c r="I1271" t="s">
        <v>1044</v>
      </c>
      <c r="J1271" s="1">
        <v>45386</v>
      </c>
      <c r="K1271" s="1">
        <v>45366</v>
      </c>
      <c r="L1271">
        <v>66</v>
      </c>
      <c r="M1271">
        <v>1</v>
      </c>
      <c r="N1271">
        <v>1</v>
      </c>
      <c r="O1271">
        <v>4.0999999999999996</v>
      </c>
      <c r="P1271" t="s">
        <v>100</v>
      </c>
    </row>
    <row r="1272" spans="1:16">
      <c r="A1272" t="s">
        <v>4651</v>
      </c>
      <c r="B1272" t="s">
        <v>4652</v>
      </c>
      <c r="C1272" t="s">
        <v>18</v>
      </c>
      <c r="D1272" t="s">
        <v>37</v>
      </c>
      <c r="E1272" t="s">
        <v>115</v>
      </c>
      <c r="F1272">
        <v>183405</v>
      </c>
      <c r="G1272" t="s">
        <v>22</v>
      </c>
      <c r="H1272" t="s">
        <v>73</v>
      </c>
      <c r="I1272" t="s">
        <v>3473</v>
      </c>
      <c r="J1272" s="1">
        <v>45383</v>
      </c>
      <c r="K1272" s="1">
        <v>45339</v>
      </c>
      <c r="L1272">
        <v>23</v>
      </c>
      <c r="M1272">
        <v>0</v>
      </c>
      <c r="N1272">
        <v>1</v>
      </c>
      <c r="O1272">
        <v>17.600000000000001</v>
      </c>
      <c r="P1272" t="s">
        <v>42</v>
      </c>
    </row>
    <row r="1273" spans="1:16">
      <c r="A1273" t="s">
        <v>4654</v>
      </c>
      <c r="B1273" t="s">
        <v>1868</v>
      </c>
      <c r="C1273" t="s">
        <v>18</v>
      </c>
      <c r="D1273" t="s">
        <v>37</v>
      </c>
      <c r="E1273" t="s">
        <v>177</v>
      </c>
      <c r="F1273">
        <v>143581</v>
      </c>
      <c r="G1273" t="s">
        <v>56</v>
      </c>
      <c r="H1273" t="s">
        <v>127</v>
      </c>
      <c r="I1273" t="s">
        <v>4656</v>
      </c>
      <c r="J1273" s="1">
        <v>45118</v>
      </c>
      <c r="K1273" s="1"/>
      <c r="M1273">
        <v>0</v>
      </c>
      <c r="N1273">
        <v>1</v>
      </c>
      <c r="O1273">
        <v>31</v>
      </c>
      <c r="P1273" t="s">
        <v>58</v>
      </c>
    </row>
    <row r="1274" spans="1:16">
      <c r="A1274" t="s">
        <v>4657</v>
      </c>
      <c r="B1274" t="s">
        <v>4041</v>
      </c>
      <c r="C1274" t="s">
        <v>1583</v>
      </c>
      <c r="D1274" t="s">
        <v>37</v>
      </c>
      <c r="E1274" t="s">
        <v>45</v>
      </c>
      <c r="F1274">
        <v>55442</v>
      </c>
      <c r="G1274" t="s">
        <v>39</v>
      </c>
      <c r="H1274" t="s">
        <v>156</v>
      </c>
      <c r="I1274" t="s">
        <v>685</v>
      </c>
      <c r="J1274" s="1">
        <v>45780</v>
      </c>
      <c r="K1274" s="1"/>
      <c r="M1274">
        <v>0</v>
      </c>
      <c r="N1274">
        <v>1</v>
      </c>
      <c r="P1274" t="s">
        <v>100</v>
      </c>
    </row>
    <row r="1275" spans="1:16">
      <c r="A1275" t="s">
        <v>4659</v>
      </c>
      <c r="B1275" t="s">
        <v>4660</v>
      </c>
      <c r="C1275" t="s">
        <v>1903</v>
      </c>
      <c r="D1275" t="s">
        <v>37</v>
      </c>
      <c r="E1275" t="s">
        <v>28</v>
      </c>
      <c r="F1275">
        <v>195277</v>
      </c>
      <c r="G1275" t="s">
        <v>30</v>
      </c>
      <c r="H1275" t="s">
        <v>105</v>
      </c>
      <c r="I1275" t="s">
        <v>4662</v>
      </c>
      <c r="J1275" s="1">
        <v>45616</v>
      </c>
      <c r="K1275" s="1"/>
      <c r="M1275">
        <v>0</v>
      </c>
      <c r="N1275">
        <v>1</v>
      </c>
      <c r="O1275">
        <v>17.7</v>
      </c>
      <c r="P1275" t="s">
        <v>100</v>
      </c>
    </row>
    <row r="1276" spans="1:16">
      <c r="A1276" t="s">
        <v>4663</v>
      </c>
      <c r="B1276" t="s">
        <v>3130</v>
      </c>
      <c r="C1276" t="s">
        <v>2431</v>
      </c>
      <c r="D1276" t="s">
        <v>66</v>
      </c>
      <c r="E1276" t="s">
        <v>177</v>
      </c>
      <c r="F1276">
        <v>23427</v>
      </c>
      <c r="G1276" t="s">
        <v>30</v>
      </c>
      <c r="H1276" t="s">
        <v>139</v>
      </c>
      <c r="I1276" t="s">
        <v>1313</v>
      </c>
      <c r="J1276" s="1">
        <v>44841</v>
      </c>
      <c r="K1276" s="1"/>
      <c r="M1276">
        <v>0</v>
      </c>
      <c r="N1276">
        <v>1</v>
      </c>
      <c r="O1276">
        <v>2.2000000000000002</v>
      </c>
      <c r="P1276" t="s">
        <v>42</v>
      </c>
    </row>
    <row r="1277" spans="1:16">
      <c r="A1277" t="s">
        <v>4665</v>
      </c>
      <c r="B1277" t="s">
        <v>4666</v>
      </c>
      <c r="C1277" t="s">
        <v>18</v>
      </c>
      <c r="D1277" t="s">
        <v>37</v>
      </c>
      <c r="E1277" t="s">
        <v>91</v>
      </c>
      <c r="F1277">
        <v>165028</v>
      </c>
      <c r="G1277" t="s">
        <v>79</v>
      </c>
      <c r="H1277" t="s">
        <v>23</v>
      </c>
      <c r="I1277" t="s">
        <v>356</v>
      </c>
      <c r="J1277" s="1">
        <v>45744</v>
      </c>
      <c r="K1277" s="1">
        <v>45737</v>
      </c>
      <c r="L1277">
        <v>132</v>
      </c>
      <c r="M1277">
        <v>0</v>
      </c>
      <c r="N1277">
        <v>1</v>
      </c>
      <c r="O1277">
        <v>20.6</v>
      </c>
      <c r="P1277" t="s">
        <v>25</v>
      </c>
    </row>
    <row r="1278" spans="1:16">
      <c r="A1278" t="s">
        <v>4668</v>
      </c>
      <c r="B1278" t="s">
        <v>4669</v>
      </c>
      <c r="C1278" t="s">
        <v>2393</v>
      </c>
      <c r="D1278" t="s">
        <v>66</v>
      </c>
      <c r="E1278" t="s">
        <v>115</v>
      </c>
      <c r="F1278">
        <v>23682</v>
      </c>
      <c r="G1278" t="s">
        <v>172</v>
      </c>
      <c r="H1278" t="s">
        <v>258</v>
      </c>
      <c r="I1278" t="s">
        <v>3602</v>
      </c>
      <c r="J1278" s="1">
        <v>45132</v>
      </c>
      <c r="K1278" s="1">
        <v>45122</v>
      </c>
      <c r="L1278">
        <v>104</v>
      </c>
      <c r="M1278">
        <v>0</v>
      </c>
      <c r="N1278">
        <v>1</v>
      </c>
      <c r="O1278">
        <v>15.9</v>
      </c>
      <c r="P1278" t="s">
        <v>42</v>
      </c>
    </row>
    <row r="1279" spans="1:16">
      <c r="A1279" t="s">
        <v>4671</v>
      </c>
      <c r="B1279" t="s">
        <v>2355</v>
      </c>
      <c r="C1279" t="s">
        <v>1543</v>
      </c>
      <c r="D1279" t="s">
        <v>37</v>
      </c>
      <c r="E1279" t="s">
        <v>91</v>
      </c>
      <c r="F1279">
        <v>73736</v>
      </c>
      <c r="G1279" t="s">
        <v>161</v>
      </c>
      <c r="H1279" t="s">
        <v>268</v>
      </c>
      <c r="I1279" t="s">
        <v>4673</v>
      </c>
      <c r="J1279" s="1">
        <v>44975</v>
      </c>
      <c r="K1279" s="1">
        <v>45032</v>
      </c>
      <c r="L1279">
        <v>124</v>
      </c>
      <c r="M1279">
        <v>0</v>
      </c>
      <c r="N1279">
        <v>1</v>
      </c>
      <c r="O1279">
        <v>23.7</v>
      </c>
      <c r="P1279" t="s">
        <v>42</v>
      </c>
    </row>
    <row r="1280" spans="1:16">
      <c r="A1280" t="s">
        <v>4674</v>
      </c>
      <c r="B1280" t="s">
        <v>4675</v>
      </c>
      <c r="C1280" t="s">
        <v>398</v>
      </c>
      <c r="D1280" t="s">
        <v>19</v>
      </c>
      <c r="E1280" t="s">
        <v>28</v>
      </c>
      <c r="F1280">
        <v>5990</v>
      </c>
      <c r="G1280" t="s">
        <v>172</v>
      </c>
      <c r="H1280" t="s">
        <v>117</v>
      </c>
      <c r="I1280" t="s">
        <v>2139</v>
      </c>
      <c r="J1280" s="1">
        <v>45513</v>
      </c>
      <c r="K1280" s="1"/>
      <c r="M1280">
        <v>0</v>
      </c>
      <c r="N1280">
        <v>1</v>
      </c>
      <c r="P1280" t="s">
        <v>100</v>
      </c>
    </row>
    <row r="1281" spans="1:16">
      <c r="A1281" t="s">
        <v>4677</v>
      </c>
      <c r="B1281" t="s">
        <v>4678</v>
      </c>
      <c r="C1281" t="s">
        <v>170</v>
      </c>
      <c r="D1281" t="s">
        <v>53</v>
      </c>
      <c r="E1281" t="s">
        <v>20</v>
      </c>
      <c r="F1281">
        <v>10164</v>
      </c>
      <c r="G1281" t="s">
        <v>22</v>
      </c>
      <c r="H1281" t="s">
        <v>237</v>
      </c>
      <c r="I1281" t="s">
        <v>1436</v>
      </c>
      <c r="J1281" s="1">
        <v>45474</v>
      </c>
      <c r="K1281" s="1"/>
      <c r="M1281">
        <v>0</v>
      </c>
      <c r="N1281">
        <v>1</v>
      </c>
      <c r="O1281">
        <v>24.5</v>
      </c>
      <c r="P1281" t="s">
        <v>33</v>
      </c>
    </row>
    <row r="1282" spans="1:16">
      <c r="A1282" t="s">
        <v>4680</v>
      </c>
      <c r="B1282" t="s">
        <v>1421</v>
      </c>
      <c r="C1282" t="s">
        <v>4681</v>
      </c>
      <c r="D1282" t="s">
        <v>19</v>
      </c>
      <c r="E1282" t="s">
        <v>54</v>
      </c>
      <c r="F1282">
        <v>6463</v>
      </c>
      <c r="G1282" t="s">
        <v>161</v>
      </c>
      <c r="H1282" t="s">
        <v>93</v>
      </c>
      <c r="I1282" t="s">
        <v>1058</v>
      </c>
      <c r="J1282" s="1">
        <v>45322</v>
      </c>
      <c r="K1282" s="1"/>
      <c r="M1282">
        <v>0</v>
      </c>
      <c r="N1282">
        <v>1</v>
      </c>
      <c r="O1282">
        <v>2.6</v>
      </c>
      <c r="P1282" t="s">
        <v>100</v>
      </c>
    </row>
    <row r="1283" spans="1:16">
      <c r="A1283" t="s">
        <v>4683</v>
      </c>
      <c r="B1283" t="s">
        <v>4330</v>
      </c>
      <c r="C1283" t="s">
        <v>726</v>
      </c>
      <c r="D1283" t="s">
        <v>19</v>
      </c>
      <c r="E1283" t="s">
        <v>20</v>
      </c>
      <c r="F1283">
        <v>5612</v>
      </c>
      <c r="G1283" t="s">
        <v>172</v>
      </c>
      <c r="H1283" t="s">
        <v>80</v>
      </c>
      <c r="I1283" t="s">
        <v>2625</v>
      </c>
      <c r="J1283" s="1">
        <v>44640</v>
      </c>
      <c r="K1283" s="1"/>
      <c r="M1283">
        <v>0</v>
      </c>
      <c r="N1283">
        <v>1</v>
      </c>
      <c r="O1283">
        <v>9.9</v>
      </c>
      <c r="P1283" t="s">
        <v>58</v>
      </c>
    </row>
    <row r="1284" spans="1:16">
      <c r="A1284" t="s">
        <v>4685</v>
      </c>
      <c r="B1284" t="s">
        <v>1079</v>
      </c>
      <c r="C1284" t="s">
        <v>392</v>
      </c>
      <c r="D1284" t="s">
        <v>66</v>
      </c>
      <c r="E1284" t="s">
        <v>45</v>
      </c>
      <c r="F1284">
        <v>7872</v>
      </c>
      <c r="G1284" t="s">
        <v>161</v>
      </c>
      <c r="H1284" t="s">
        <v>361</v>
      </c>
      <c r="I1284" t="s">
        <v>4687</v>
      </c>
      <c r="J1284" s="1">
        <v>45168</v>
      </c>
      <c r="K1284" s="1"/>
      <c r="M1284">
        <v>0</v>
      </c>
      <c r="N1284">
        <v>1</v>
      </c>
      <c r="O1284">
        <v>29.4</v>
      </c>
      <c r="P1284" t="s">
        <v>42</v>
      </c>
    </row>
    <row r="1285" spans="1:16">
      <c r="A1285" t="s">
        <v>4688</v>
      </c>
      <c r="B1285" t="s">
        <v>1021</v>
      </c>
      <c r="C1285" t="s">
        <v>2666</v>
      </c>
      <c r="D1285" t="s">
        <v>66</v>
      </c>
      <c r="E1285" t="s">
        <v>91</v>
      </c>
      <c r="F1285">
        <v>19941</v>
      </c>
      <c r="G1285" t="s">
        <v>56</v>
      </c>
      <c r="H1285" t="s">
        <v>258</v>
      </c>
      <c r="I1285" t="s">
        <v>3900</v>
      </c>
      <c r="J1285" s="1">
        <v>44765</v>
      </c>
      <c r="K1285" s="1">
        <v>44705</v>
      </c>
      <c r="L1285">
        <v>31</v>
      </c>
      <c r="M1285">
        <v>0</v>
      </c>
      <c r="N1285">
        <v>1</v>
      </c>
      <c r="O1285">
        <v>34.4</v>
      </c>
      <c r="P1285" t="s">
        <v>42</v>
      </c>
    </row>
    <row r="1286" spans="1:16">
      <c r="A1286" t="s">
        <v>4690</v>
      </c>
      <c r="B1286" t="s">
        <v>4691</v>
      </c>
      <c r="C1286" t="s">
        <v>18</v>
      </c>
      <c r="D1286" t="s">
        <v>53</v>
      </c>
      <c r="E1286" t="s">
        <v>45</v>
      </c>
      <c r="F1286">
        <v>42172</v>
      </c>
      <c r="G1286" t="s">
        <v>22</v>
      </c>
      <c r="H1286" t="s">
        <v>336</v>
      </c>
      <c r="I1286" t="s">
        <v>3338</v>
      </c>
      <c r="J1286" s="1">
        <v>45771</v>
      </c>
      <c r="K1286" s="1"/>
      <c r="M1286">
        <v>0</v>
      </c>
      <c r="N1286">
        <v>1</v>
      </c>
      <c r="O1286">
        <v>3.2</v>
      </c>
      <c r="P1286" t="s">
        <v>33</v>
      </c>
    </row>
    <row r="1287" spans="1:16">
      <c r="A1287" t="s">
        <v>4693</v>
      </c>
      <c r="B1287" t="s">
        <v>4694</v>
      </c>
      <c r="C1287" t="s">
        <v>426</v>
      </c>
      <c r="D1287" t="s">
        <v>66</v>
      </c>
      <c r="E1287" t="s">
        <v>91</v>
      </c>
      <c r="F1287">
        <v>6275</v>
      </c>
      <c r="G1287" t="s">
        <v>79</v>
      </c>
      <c r="H1287" t="s">
        <v>374</v>
      </c>
      <c r="I1287" t="s">
        <v>564</v>
      </c>
      <c r="J1287" s="1">
        <v>44728</v>
      </c>
      <c r="K1287" s="1">
        <v>44834</v>
      </c>
      <c r="L1287">
        <v>155</v>
      </c>
      <c r="M1287">
        <v>1</v>
      </c>
      <c r="N1287">
        <v>1</v>
      </c>
      <c r="O1287">
        <v>10.8</v>
      </c>
      <c r="P1287" t="s">
        <v>25</v>
      </c>
    </row>
    <row r="1288" spans="1:16">
      <c r="A1288" t="s">
        <v>4696</v>
      </c>
      <c r="B1288" t="s">
        <v>4697</v>
      </c>
      <c r="C1288" t="s">
        <v>877</v>
      </c>
      <c r="D1288" t="s">
        <v>19</v>
      </c>
      <c r="E1288" t="s">
        <v>115</v>
      </c>
      <c r="F1288">
        <v>8399</v>
      </c>
      <c r="G1288" t="s">
        <v>172</v>
      </c>
      <c r="H1288" t="s">
        <v>232</v>
      </c>
      <c r="I1288" t="s">
        <v>4699</v>
      </c>
      <c r="J1288" s="1">
        <v>44714</v>
      </c>
      <c r="K1288" s="1">
        <v>44747</v>
      </c>
      <c r="L1288">
        <v>136</v>
      </c>
      <c r="M1288">
        <v>0</v>
      </c>
      <c r="N1288">
        <v>1</v>
      </c>
      <c r="O1288">
        <v>5.9</v>
      </c>
      <c r="P1288" t="s">
        <v>58</v>
      </c>
    </row>
    <row r="1289" spans="1:16">
      <c r="A1289" t="s">
        <v>4700</v>
      </c>
      <c r="B1289" t="s">
        <v>1553</v>
      </c>
      <c r="C1289" t="s">
        <v>18</v>
      </c>
      <c r="D1289" t="s">
        <v>53</v>
      </c>
      <c r="E1289" t="s">
        <v>45</v>
      </c>
      <c r="F1289">
        <v>38697</v>
      </c>
      <c r="G1289" t="s">
        <v>151</v>
      </c>
      <c r="H1289" t="s">
        <v>274</v>
      </c>
      <c r="I1289" t="s">
        <v>573</v>
      </c>
      <c r="J1289" s="1">
        <v>45048</v>
      </c>
      <c r="K1289" s="1"/>
      <c r="M1289">
        <v>0</v>
      </c>
      <c r="N1289">
        <v>1</v>
      </c>
      <c r="O1289">
        <v>5.9</v>
      </c>
      <c r="P1289" t="s">
        <v>33</v>
      </c>
    </row>
    <row r="1290" spans="1:16">
      <c r="A1290" t="s">
        <v>4702</v>
      </c>
      <c r="B1290" t="s">
        <v>1124</v>
      </c>
      <c r="C1290" t="s">
        <v>1371</v>
      </c>
      <c r="D1290" t="s">
        <v>53</v>
      </c>
      <c r="E1290" t="s">
        <v>45</v>
      </c>
      <c r="F1290">
        <v>24506</v>
      </c>
      <c r="G1290" t="s">
        <v>172</v>
      </c>
      <c r="H1290" t="s">
        <v>258</v>
      </c>
      <c r="I1290" t="s">
        <v>4704</v>
      </c>
      <c r="J1290" s="1">
        <v>45204</v>
      </c>
      <c r="K1290" s="1"/>
      <c r="M1290">
        <v>0</v>
      </c>
      <c r="N1290">
        <v>1</v>
      </c>
      <c r="O1290">
        <v>1.3</v>
      </c>
      <c r="P1290" t="s">
        <v>33</v>
      </c>
    </row>
    <row r="1291" spans="1:16">
      <c r="A1291" t="s">
        <v>4705</v>
      </c>
      <c r="B1291" t="s">
        <v>4706</v>
      </c>
      <c r="C1291" t="s">
        <v>18</v>
      </c>
      <c r="D1291" t="s">
        <v>37</v>
      </c>
      <c r="E1291" t="s">
        <v>45</v>
      </c>
      <c r="F1291">
        <v>86419</v>
      </c>
      <c r="G1291" t="s">
        <v>172</v>
      </c>
      <c r="H1291" t="s">
        <v>274</v>
      </c>
      <c r="I1291" t="s">
        <v>4708</v>
      </c>
      <c r="J1291" s="1"/>
      <c r="K1291" s="1"/>
      <c r="M1291">
        <v>0</v>
      </c>
      <c r="N1291">
        <v>1</v>
      </c>
      <c r="O1291">
        <v>33.4</v>
      </c>
      <c r="P1291" t="s">
        <v>58</v>
      </c>
    </row>
    <row r="1292" spans="1:16">
      <c r="A1292" t="s">
        <v>4709</v>
      </c>
      <c r="B1292" t="s">
        <v>4710</v>
      </c>
      <c r="C1292" t="s">
        <v>3907</v>
      </c>
      <c r="D1292" t="s">
        <v>37</v>
      </c>
      <c r="E1292" t="s">
        <v>54</v>
      </c>
      <c r="F1292">
        <v>184102</v>
      </c>
      <c r="G1292" t="s">
        <v>22</v>
      </c>
      <c r="H1292" t="s">
        <v>133</v>
      </c>
      <c r="I1292" t="s">
        <v>2780</v>
      </c>
      <c r="J1292" s="1">
        <v>44754</v>
      </c>
      <c r="K1292" s="1"/>
      <c r="M1292">
        <v>0</v>
      </c>
      <c r="N1292">
        <v>1</v>
      </c>
      <c r="P1292" t="s">
        <v>58</v>
      </c>
    </row>
    <row r="1293" spans="1:16">
      <c r="A1293" t="s">
        <v>4712</v>
      </c>
      <c r="B1293" t="s">
        <v>4713</v>
      </c>
      <c r="C1293" t="s">
        <v>2183</v>
      </c>
      <c r="D1293" t="s">
        <v>53</v>
      </c>
      <c r="E1293" t="s">
        <v>54</v>
      </c>
      <c r="F1293">
        <v>25531</v>
      </c>
      <c r="G1293" t="s">
        <v>151</v>
      </c>
      <c r="H1293" t="s">
        <v>133</v>
      </c>
      <c r="I1293" t="s">
        <v>3354</v>
      </c>
      <c r="J1293" s="1"/>
      <c r="K1293" s="1"/>
      <c r="M1293">
        <v>0</v>
      </c>
      <c r="N1293">
        <v>1</v>
      </c>
      <c r="O1293">
        <v>27.8</v>
      </c>
      <c r="P1293" t="s">
        <v>25</v>
      </c>
    </row>
    <row r="1294" spans="1:16">
      <c r="A1294" t="s">
        <v>4715</v>
      </c>
      <c r="B1294" t="s">
        <v>4716</v>
      </c>
      <c r="C1294" t="s">
        <v>18</v>
      </c>
      <c r="D1294" t="s">
        <v>53</v>
      </c>
      <c r="E1294" t="s">
        <v>20</v>
      </c>
      <c r="F1294">
        <v>11000</v>
      </c>
      <c r="G1294" t="s">
        <v>161</v>
      </c>
      <c r="H1294" t="s">
        <v>2468</v>
      </c>
      <c r="I1294" t="s">
        <v>4717</v>
      </c>
      <c r="J1294" s="1">
        <v>44626</v>
      </c>
      <c r="K1294" s="1"/>
      <c r="M1294">
        <v>0</v>
      </c>
      <c r="N1294">
        <v>1</v>
      </c>
      <c r="O1294">
        <v>23.9</v>
      </c>
      <c r="P1294" t="s">
        <v>25</v>
      </c>
    </row>
    <row r="1295" spans="1:16">
      <c r="A1295" t="s">
        <v>4718</v>
      </c>
      <c r="B1295" t="s">
        <v>4719</v>
      </c>
      <c r="C1295" t="s">
        <v>382</v>
      </c>
      <c r="D1295" t="s">
        <v>19</v>
      </c>
      <c r="E1295" t="s">
        <v>177</v>
      </c>
      <c r="F1295">
        <v>7655</v>
      </c>
      <c r="G1295" t="s">
        <v>161</v>
      </c>
      <c r="H1295" t="s">
        <v>274</v>
      </c>
      <c r="I1295" t="s">
        <v>791</v>
      </c>
      <c r="J1295" s="1">
        <v>45194</v>
      </c>
      <c r="K1295" s="1"/>
      <c r="M1295">
        <v>0</v>
      </c>
      <c r="N1295">
        <v>1</v>
      </c>
      <c r="O1295">
        <v>12.6</v>
      </c>
      <c r="P1295" t="s">
        <v>25</v>
      </c>
    </row>
    <row r="1296" spans="1:16">
      <c r="A1296" t="s">
        <v>4721</v>
      </c>
      <c r="B1296" t="s">
        <v>4722</v>
      </c>
      <c r="C1296" t="s">
        <v>939</v>
      </c>
      <c r="D1296" t="s">
        <v>53</v>
      </c>
      <c r="E1296" t="s">
        <v>45</v>
      </c>
      <c r="F1296">
        <v>16097</v>
      </c>
      <c r="G1296" t="s">
        <v>172</v>
      </c>
      <c r="H1296" t="s">
        <v>3052</v>
      </c>
      <c r="I1296" t="s">
        <v>1397</v>
      </c>
      <c r="J1296" s="1">
        <v>45103</v>
      </c>
      <c r="K1296" s="1"/>
      <c r="M1296">
        <v>0</v>
      </c>
      <c r="N1296">
        <v>1</v>
      </c>
      <c r="O1296">
        <v>18.3</v>
      </c>
      <c r="P1296" t="s">
        <v>58</v>
      </c>
    </row>
    <row r="1297" spans="1:16">
      <c r="A1297" t="s">
        <v>4724</v>
      </c>
      <c r="B1297" t="s">
        <v>358</v>
      </c>
      <c r="C1297" t="s">
        <v>18</v>
      </c>
      <c r="D1297" t="s">
        <v>183</v>
      </c>
      <c r="E1297" t="s">
        <v>91</v>
      </c>
      <c r="F1297">
        <v>7078</v>
      </c>
      <c r="G1297" t="s">
        <v>151</v>
      </c>
      <c r="H1297" t="s">
        <v>23</v>
      </c>
      <c r="I1297" t="s">
        <v>1267</v>
      </c>
      <c r="J1297" s="1">
        <v>45028</v>
      </c>
      <c r="K1297" s="1">
        <v>44917</v>
      </c>
      <c r="L1297">
        <v>25</v>
      </c>
      <c r="M1297">
        <v>1</v>
      </c>
      <c r="N1297">
        <v>1</v>
      </c>
      <c r="O1297">
        <v>31</v>
      </c>
      <c r="P1297" t="s">
        <v>100</v>
      </c>
    </row>
    <row r="1298" spans="1:16">
      <c r="A1298" t="s">
        <v>4726</v>
      </c>
      <c r="B1298" t="s">
        <v>2114</v>
      </c>
      <c r="C1298" t="s">
        <v>3066</v>
      </c>
      <c r="D1298" t="s">
        <v>53</v>
      </c>
      <c r="E1298" t="s">
        <v>91</v>
      </c>
      <c r="F1298">
        <v>39728</v>
      </c>
      <c r="G1298" t="s">
        <v>39</v>
      </c>
      <c r="H1298" t="s">
        <v>145</v>
      </c>
      <c r="I1298" t="s">
        <v>3174</v>
      </c>
      <c r="J1298" s="1">
        <v>45635</v>
      </c>
      <c r="K1298" s="1">
        <v>45669</v>
      </c>
      <c r="L1298">
        <v>85</v>
      </c>
      <c r="M1298">
        <v>0</v>
      </c>
      <c r="N1298">
        <v>1</v>
      </c>
      <c r="O1298">
        <v>33.1</v>
      </c>
      <c r="P1298" t="s">
        <v>33</v>
      </c>
    </row>
    <row r="1299" spans="1:16">
      <c r="A1299" t="s">
        <v>4728</v>
      </c>
      <c r="B1299" t="s">
        <v>3502</v>
      </c>
      <c r="C1299" t="s">
        <v>4729</v>
      </c>
      <c r="D1299" t="s">
        <v>37</v>
      </c>
      <c r="E1299" t="s">
        <v>177</v>
      </c>
      <c r="F1299">
        <v>169393</v>
      </c>
      <c r="G1299" t="s">
        <v>47</v>
      </c>
      <c r="H1299" t="s">
        <v>237</v>
      </c>
      <c r="I1299" t="s">
        <v>4731</v>
      </c>
      <c r="J1299" s="1">
        <v>44989</v>
      </c>
      <c r="K1299" s="1"/>
      <c r="M1299">
        <v>0</v>
      </c>
      <c r="N1299">
        <v>1</v>
      </c>
      <c r="O1299">
        <v>31.7</v>
      </c>
      <c r="P1299" t="s">
        <v>58</v>
      </c>
    </row>
    <row r="1300" spans="1:16">
      <c r="A1300" t="s">
        <v>4732</v>
      </c>
      <c r="B1300" t="s">
        <v>4733</v>
      </c>
      <c r="C1300" t="s">
        <v>18</v>
      </c>
      <c r="D1300" t="s">
        <v>66</v>
      </c>
      <c r="E1300" t="s">
        <v>54</v>
      </c>
      <c r="F1300">
        <v>23593</v>
      </c>
      <c r="G1300" t="s">
        <v>151</v>
      </c>
      <c r="H1300" t="s">
        <v>336</v>
      </c>
      <c r="I1300" t="s">
        <v>4735</v>
      </c>
      <c r="J1300" s="1">
        <v>44703</v>
      </c>
      <c r="K1300" s="1"/>
      <c r="M1300">
        <v>0</v>
      </c>
      <c r="N1300">
        <v>1</v>
      </c>
      <c r="O1300">
        <v>6.9</v>
      </c>
      <c r="P1300" t="s">
        <v>42</v>
      </c>
    </row>
    <row r="1301" spans="1:16">
      <c r="A1301" t="s">
        <v>4736</v>
      </c>
      <c r="B1301" t="s">
        <v>1923</v>
      </c>
      <c r="C1301" t="s">
        <v>18</v>
      </c>
      <c r="D1301" t="s">
        <v>37</v>
      </c>
      <c r="E1301" t="s">
        <v>177</v>
      </c>
      <c r="F1301">
        <v>91860</v>
      </c>
      <c r="G1301" t="s">
        <v>22</v>
      </c>
      <c r="H1301" t="s">
        <v>98</v>
      </c>
      <c r="I1301" t="s">
        <v>457</v>
      </c>
      <c r="J1301" s="1">
        <v>45036</v>
      </c>
      <c r="K1301" s="1"/>
      <c r="M1301">
        <v>0</v>
      </c>
      <c r="N1301">
        <v>1</v>
      </c>
      <c r="O1301">
        <v>24.8</v>
      </c>
      <c r="P1301" t="s">
        <v>33</v>
      </c>
    </row>
    <row r="1302" spans="1:16">
      <c r="A1302" t="s">
        <v>4738</v>
      </c>
      <c r="B1302" t="s">
        <v>4739</v>
      </c>
      <c r="C1302" t="s">
        <v>1777</v>
      </c>
      <c r="D1302" t="s">
        <v>37</v>
      </c>
      <c r="E1302" t="s">
        <v>45</v>
      </c>
      <c r="F1302">
        <v>108985</v>
      </c>
      <c r="G1302" t="s">
        <v>151</v>
      </c>
      <c r="H1302" t="s">
        <v>501</v>
      </c>
      <c r="I1302" t="s">
        <v>1019</v>
      </c>
      <c r="J1302" s="1">
        <v>44983</v>
      </c>
      <c r="K1302" s="1"/>
      <c r="M1302">
        <v>0</v>
      </c>
      <c r="N1302">
        <v>1</v>
      </c>
      <c r="O1302">
        <v>2.8</v>
      </c>
      <c r="P1302" t="s">
        <v>33</v>
      </c>
    </row>
    <row r="1303" spans="1:16">
      <c r="A1303" t="s">
        <v>4741</v>
      </c>
      <c r="B1303" t="s">
        <v>343</v>
      </c>
      <c r="C1303" t="s">
        <v>4117</v>
      </c>
      <c r="D1303" t="s">
        <v>19</v>
      </c>
      <c r="E1303" t="s">
        <v>115</v>
      </c>
      <c r="F1303">
        <v>2008</v>
      </c>
      <c r="G1303" t="s">
        <v>161</v>
      </c>
      <c r="H1303" t="s">
        <v>86</v>
      </c>
      <c r="I1303" t="s">
        <v>4482</v>
      </c>
      <c r="J1303" s="1">
        <v>44755</v>
      </c>
      <c r="K1303" s="1">
        <v>44735</v>
      </c>
      <c r="L1303">
        <v>109</v>
      </c>
      <c r="M1303">
        <v>0</v>
      </c>
      <c r="N1303">
        <v>1</v>
      </c>
      <c r="O1303">
        <v>27</v>
      </c>
      <c r="P1303" t="s">
        <v>42</v>
      </c>
    </row>
    <row r="1304" spans="1:16">
      <c r="A1304" t="s">
        <v>4743</v>
      </c>
      <c r="B1304" t="s">
        <v>1342</v>
      </c>
      <c r="C1304" t="s">
        <v>2653</v>
      </c>
      <c r="D1304" t="s">
        <v>53</v>
      </c>
      <c r="E1304" t="s">
        <v>91</v>
      </c>
      <c r="F1304">
        <v>40372</v>
      </c>
      <c r="G1304" t="s">
        <v>39</v>
      </c>
      <c r="H1304" t="s">
        <v>62</v>
      </c>
      <c r="I1304" t="s">
        <v>4186</v>
      </c>
      <c r="J1304" s="1">
        <v>45002</v>
      </c>
      <c r="K1304" s="1">
        <v>44944</v>
      </c>
      <c r="L1304">
        <v>47</v>
      </c>
      <c r="M1304">
        <v>1</v>
      </c>
      <c r="N1304">
        <v>1</v>
      </c>
      <c r="O1304">
        <v>27.4</v>
      </c>
      <c r="P1304" t="s">
        <v>42</v>
      </c>
    </row>
    <row r="1305" spans="1:16">
      <c r="A1305" t="s">
        <v>4745</v>
      </c>
      <c r="B1305" t="s">
        <v>4746</v>
      </c>
      <c r="C1305" t="s">
        <v>121</v>
      </c>
      <c r="D1305" t="s">
        <v>183</v>
      </c>
      <c r="E1305" t="s">
        <v>177</v>
      </c>
      <c r="F1305">
        <v>13460</v>
      </c>
      <c r="G1305" t="s">
        <v>172</v>
      </c>
      <c r="H1305" t="s">
        <v>326</v>
      </c>
      <c r="I1305" t="s">
        <v>2443</v>
      </c>
      <c r="J1305" s="1">
        <v>45131</v>
      </c>
      <c r="K1305" s="1"/>
      <c r="M1305">
        <v>0</v>
      </c>
      <c r="N1305">
        <v>1</v>
      </c>
      <c r="O1305">
        <v>35</v>
      </c>
      <c r="P1305" t="s">
        <v>100</v>
      </c>
    </row>
    <row r="1306" spans="1:16">
      <c r="A1306" t="s">
        <v>4748</v>
      </c>
      <c r="B1306" t="s">
        <v>4749</v>
      </c>
      <c r="C1306" t="s">
        <v>735</v>
      </c>
      <c r="D1306" t="s">
        <v>37</v>
      </c>
      <c r="E1306" t="s">
        <v>28</v>
      </c>
      <c r="F1306">
        <v>72235</v>
      </c>
      <c r="G1306" t="s">
        <v>151</v>
      </c>
      <c r="H1306" t="s">
        <v>105</v>
      </c>
      <c r="I1306" t="s">
        <v>4751</v>
      </c>
      <c r="J1306" s="1">
        <v>44678</v>
      </c>
      <c r="K1306" s="1"/>
      <c r="M1306">
        <v>0</v>
      </c>
      <c r="N1306">
        <v>1</v>
      </c>
      <c r="O1306">
        <v>3.7</v>
      </c>
      <c r="P1306" t="s">
        <v>25</v>
      </c>
    </row>
    <row r="1307" spans="1:16">
      <c r="A1307" t="s">
        <v>4752</v>
      </c>
      <c r="B1307" t="s">
        <v>4753</v>
      </c>
      <c r="C1307" t="s">
        <v>256</v>
      </c>
      <c r="D1307" t="s">
        <v>19</v>
      </c>
      <c r="E1307" t="s">
        <v>177</v>
      </c>
      <c r="F1307">
        <v>8000</v>
      </c>
      <c r="G1307" t="s">
        <v>172</v>
      </c>
      <c r="H1307" t="s">
        <v>139</v>
      </c>
      <c r="I1307" t="s">
        <v>2799</v>
      </c>
      <c r="J1307" s="1"/>
      <c r="K1307" s="1"/>
      <c r="M1307">
        <v>0</v>
      </c>
      <c r="N1307">
        <v>1</v>
      </c>
      <c r="O1307">
        <v>12.2</v>
      </c>
      <c r="P1307" t="s">
        <v>58</v>
      </c>
    </row>
    <row r="1308" spans="1:16">
      <c r="A1308" t="s">
        <v>4754</v>
      </c>
      <c r="B1308" t="s">
        <v>4755</v>
      </c>
      <c r="C1308" t="s">
        <v>557</v>
      </c>
      <c r="D1308" t="s">
        <v>53</v>
      </c>
      <c r="E1308" t="s">
        <v>45</v>
      </c>
      <c r="F1308">
        <v>40775</v>
      </c>
      <c r="G1308" t="s">
        <v>39</v>
      </c>
      <c r="H1308" t="s">
        <v>731</v>
      </c>
      <c r="I1308" t="s">
        <v>1955</v>
      </c>
      <c r="J1308" s="1">
        <v>45171</v>
      </c>
      <c r="K1308" s="1"/>
      <c r="M1308">
        <v>0</v>
      </c>
      <c r="N1308">
        <v>1</v>
      </c>
      <c r="O1308">
        <v>3.7</v>
      </c>
      <c r="P1308" t="s">
        <v>42</v>
      </c>
    </row>
    <row r="1309" spans="1:16">
      <c r="A1309" t="s">
        <v>4757</v>
      </c>
      <c r="B1309" t="s">
        <v>4758</v>
      </c>
      <c r="C1309" t="s">
        <v>18</v>
      </c>
      <c r="D1309" t="s">
        <v>19</v>
      </c>
      <c r="E1309" t="s">
        <v>20</v>
      </c>
      <c r="F1309">
        <v>1494</v>
      </c>
      <c r="G1309" t="s">
        <v>22</v>
      </c>
      <c r="H1309" t="s">
        <v>274</v>
      </c>
      <c r="I1309" t="s">
        <v>4760</v>
      </c>
      <c r="J1309" s="1">
        <v>45639</v>
      </c>
      <c r="K1309" s="1"/>
      <c r="M1309">
        <v>0</v>
      </c>
      <c r="N1309">
        <v>1</v>
      </c>
      <c r="O1309">
        <v>31.9</v>
      </c>
      <c r="P1309" t="s">
        <v>42</v>
      </c>
    </row>
    <row r="1310" spans="1:16">
      <c r="A1310" t="s">
        <v>4761</v>
      </c>
      <c r="B1310" t="s">
        <v>4762</v>
      </c>
      <c r="C1310" t="s">
        <v>1017</v>
      </c>
      <c r="D1310" t="s">
        <v>37</v>
      </c>
      <c r="E1310" t="s">
        <v>177</v>
      </c>
      <c r="F1310">
        <v>177646</v>
      </c>
      <c r="G1310" t="s">
        <v>47</v>
      </c>
      <c r="H1310" t="s">
        <v>139</v>
      </c>
      <c r="I1310" t="s">
        <v>1621</v>
      </c>
      <c r="J1310" s="1">
        <v>44896</v>
      </c>
      <c r="K1310" s="1"/>
      <c r="M1310">
        <v>0</v>
      </c>
      <c r="N1310">
        <v>1</v>
      </c>
      <c r="O1310">
        <v>13</v>
      </c>
      <c r="P1310" t="s">
        <v>42</v>
      </c>
    </row>
    <row r="1311" spans="1:16">
      <c r="A1311" t="s">
        <v>4764</v>
      </c>
      <c r="B1311" t="s">
        <v>1051</v>
      </c>
      <c r="C1311" t="s">
        <v>3001</v>
      </c>
      <c r="D1311" t="s">
        <v>183</v>
      </c>
      <c r="E1311" t="s">
        <v>177</v>
      </c>
      <c r="F1311">
        <v>13773</v>
      </c>
      <c r="G1311" t="s">
        <v>39</v>
      </c>
      <c r="H1311" t="s">
        <v>68</v>
      </c>
      <c r="I1311" t="s">
        <v>2536</v>
      </c>
      <c r="J1311" s="1">
        <v>45128</v>
      </c>
      <c r="K1311" s="1"/>
      <c r="M1311">
        <v>0</v>
      </c>
      <c r="N1311">
        <v>1</v>
      </c>
      <c r="O1311">
        <v>30.2</v>
      </c>
      <c r="P1311" t="s">
        <v>58</v>
      </c>
    </row>
    <row r="1312" spans="1:16">
      <c r="A1312" t="s">
        <v>4766</v>
      </c>
      <c r="B1312" t="s">
        <v>4767</v>
      </c>
      <c r="C1312" t="s">
        <v>3019</v>
      </c>
      <c r="D1312" t="s">
        <v>37</v>
      </c>
      <c r="E1312" t="s">
        <v>20</v>
      </c>
      <c r="F1312">
        <v>99776</v>
      </c>
      <c r="G1312" t="s">
        <v>22</v>
      </c>
      <c r="H1312" t="s">
        <v>593</v>
      </c>
      <c r="I1312" t="s">
        <v>4769</v>
      </c>
      <c r="J1312" s="1">
        <v>45169</v>
      </c>
      <c r="K1312" s="1"/>
      <c r="M1312">
        <v>0</v>
      </c>
      <c r="N1312">
        <v>1</v>
      </c>
      <c r="O1312">
        <v>22.8</v>
      </c>
      <c r="P1312" t="s">
        <v>42</v>
      </c>
    </row>
    <row r="1313" spans="1:16">
      <c r="A1313" t="s">
        <v>4770</v>
      </c>
      <c r="B1313" t="s">
        <v>4771</v>
      </c>
      <c r="C1313" t="s">
        <v>18</v>
      </c>
      <c r="D1313" t="s">
        <v>66</v>
      </c>
      <c r="E1313" t="s">
        <v>45</v>
      </c>
      <c r="F1313">
        <v>13204</v>
      </c>
      <c r="G1313" t="s">
        <v>39</v>
      </c>
      <c r="H1313" t="s">
        <v>98</v>
      </c>
      <c r="I1313" t="s">
        <v>2080</v>
      </c>
      <c r="J1313" s="1">
        <v>44856</v>
      </c>
      <c r="K1313" s="1"/>
      <c r="M1313">
        <v>0</v>
      </c>
      <c r="N1313">
        <v>1</v>
      </c>
      <c r="O1313">
        <v>8.3000000000000007</v>
      </c>
      <c r="P1313" t="s">
        <v>33</v>
      </c>
    </row>
    <row r="1314" spans="1:16">
      <c r="A1314" t="s">
        <v>4773</v>
      </c>
      <c r="B1314" t="s">
        <v>2092</v>
      </c>
      <c r="C1314" t="s">
        <v>18</v>
      </c>
      <c r="D1314" t="s">
        <v>19</v>
      </c>
      <c r="E1314" t="s">
        <v>45</v>
      </c>
      <c r="F1314">
        <v>8420</v>
      </c>
      <c r="G1314" t="s">
        <v>22</v>
      </c>
      <c r="H1314" t="s">
        <v>80</v>
      </c>
      <c r="I1314" t="s">
        <v>2395</v>
      </c>
      <c r="J1314" s="1">
        <v>45312</v>
      </c>
      <c r="K1314" s="1"/>
      <c r="M1314">
        <v>0</v>
      </c>
      <c r="N1314">
        <v>1</v>
      </c>
      <c r="O1314">
        <v>26.2</v>
      </c>
      <c r="P1314" t="s">
        <v>25</v>
      </c>
    </row>
    <row r="1315" spans="1:16">
      <c r="A1315" t="s">
        <v>4775</v>
      </c>
      <c r="B1315" t="s">
        <v>4776</v>
      </c>
      <c r="C1315" t="s">
        <v>1608</v>
      </c>
      <c r="D1315" t="s">
        <v>19</v>
      </c>
      <c r="E1315" t="s">
        <v>28</v>
      </c>
      <c r="F1315">
        <v>3821</v>
      </c>
      <c r="G1315" t="s">
        <v>79</v>
      </c>
      <c r="H1315" t="s">
        <v>23</v>
      </c>
      <c r="I1315" t="s">
        <v>4778</v>
      </c>
      <c r="J1315" s="1">
        <v>45363</v>
      </c>
      <c r="K1315" s="1"/>
      <c r="M1315">
        <v>0</v>
      </c>
      <c r="N1315">
        <v>1</v>
      </c>
      <c r="O1315">
        <v>27.8</v>
      </c>
      <c r="P1315" t="s">
        <v>33</v>
      </c>
    </row>
    <row r="1316" spans="1:16">
      <c r="A1316" t="s">
        <v>4779</v>
      </c>
      <c r="B1316" t="s">
        <v>4780</v>
      </c>
      <c r="C1316" t="s">
        <v>18</v>
      </c>
      <c r="D1316" t="s">
        <v>183</v>
      </c>
      <c r="E1316" t="s">
        <v>28</v>
      </c>
      <c r="F1316">
        <v>2565</v>
      </c>
      <c r="G1316" t="s">
        <v>161</v>
      </c>
      <c r="H1316" t="s">
        <v>105</v>
      </c>
      <c r="I1316" t="s">
        <v>2882</v>
      </c>
      <c r="J1316" s="1">
        <v>44748</v>
      </c>
      <c r="K1316" s="1"/>
      <c r="M1316">
        <v>0</v>
      </c>
      <c r="N1316">
        <v>1</v>
      </c>
      <c r="O1316">
        <v>9.4</v>
      </c>
      <c r="P1316" t="s">
        <v>100</v>
      </c>
    </row>
    <row r="1317" spans="1:16">
      <c r="A1317" t="s">
        <v>4782</v>
      </c>
      <c r="B1317" t="s">
        <v>4783</v>
      </c>
      <c r="C1317" t="s">
        <v>3303</v>
      </c>
      <c r="D1317" t="s">
        <v>66</v>
      </c>
      <c r="E1317" t="s">
        <v>91</v>
      </c>
      <c r="F1317">
        <v>21756</v>
      </c>
      <c r="G1317" t="s">
        <v>22</v>
      </c>
      <c r="H1317" t="s">
        <v>237</v>
      </c>
      <c r="I1317" t="s">
        <v>4785</v>
      </c>
      <c r="J1317" s="1">
        <v>44740</v>
      </c>
      <c r="K1317" s="1">
        <v>44808</v>
      </c>
      <c r="L1317">
        <v>150</v>
      </c>
      <c r="M1317">
        <v>0</v>
      </c>
      <c r="N1317">
        <v>1</v>
      </c>
      <c r="O1317">
        <v>1.3</v>
      </c>
      <c r="P1317" t="s">
        <v>42</v>
      </c>
    </row>
    <row r="1318" spans="1:16">
      <c r="A1318" t="s">
        <v>4786</v>
      </c>
      <c r="B1318" t="s">
        <v>3004</v>
      </c>
      <c r="C1318" t="s">
        <v>18</v>
      </c>
      <c r="D1318" t="s">
        <v>66</v>
      </c>
      <c r="E1318" t="s">
        <v>28</v>
      </c>
      <c r="F1318">
        <v>8951</v>
      </c>
      <c r="G1318" t="s">
        <v>30</v>
      </c>
      <c r="H1318" t="s">
        <v>501</v>
      </c>
      <c r="I1318" t="s">
        <v>3645</v>
      </c>
      <c r="J1318" s="1">
        <v>45136</v>
      </c>
      <c r="K1318" s="1"/>
      <c r="M1318">
        <v>0</v>
      </c>
      <c r="N1318">
        <v>1</v>
      </c>
      <c r="O1318">
        <v>26.7</v>
      </c>
      <c r="P1318" t="s">
        <v>100</v>
      </c>
    </row>
    <row r="1319" spans="1:16">
      <c r="A1319" t="s">
        <v>4788</v>
      </c>
      <c r="B1319" t="s">
        <v>4789</v>
      </c>
      <c r="C1319" t="s">
        <v>18</v>
      </c>
      <c r="D1319" t="s">
        <v>66</v>
      </c>
      <c r="E1319" t="s">
        <v>45</v>
      </c>
      <c r="F1319">
        <v>9833</v>
      </c>
      <c r="G1319" t="s">
        <v>47</v>
      </c>
      <c r="H1319" t="s">
        <v>127</v>
      </c>
      <c r="I1319" t="s">
        <v>2633</v>
      </c>
      <c r="J1319" s="1"/>
      <c r="K1319" s="1"/>
      <c r="M1319">
        <v>0</v>
      </c>
      <c r="N1319">
        <v>1</v>
      </c>
      <c r="O1319">
        <v>31.4</v>
      </c>
      <c r="P1319" t="s">
        <v>100</v>
      </c>
    </row>
    <row r="1320" spans="1:16">
      <c r="A1320" t="s">
        <v>4791</v>
      </c>
      <c r="B1320" t="s">
        <v>4792</v>
      </c>
      <c r="C1320" t="s">
        <v>18</v>
      </c>
      <c r="D1320" t="s">
        <v>183</v>
      </c>
      <c r="E1320" t="s">
        <v>54</v>
      </c>
      <c r="F1320">
        <v>9060</v>
      </c>
      <c r="G1320" t="s">
        <v>39</v>
      </c>
      <c r="H1320" t="s">
        <v>156</v>
      </c>
      <c r="I1320" t="s">
        <v>2977</v>
      </c>
      <c r="J1320" s="1">
        <v>45469</v>
      </c>
      <c r="K1320" s="1"/>
      <c r="M1320">
        <v>0</v>
      </c>
      <c r="N1320">
        <v>1</v>
      </c>
      <c r="O1320">
        <v>16.600000000000001</v>
      </c>
      <c r="P1320" t="s">
        <v>42</v>
      </c>
    </row>
    <row r="1321" spans="1:16">
      <c r="A1321" t="s">
        <v>4794</v>
      </c>
      <c r="B1321" t="s">
        <v>4795</v>
      </c>
      <c r="C1321" t="s">
        <v>1002</v>
      </c>
      <c r="D1321" t="s">
        <v>19</v>
      </c>
      <c r="E1321" t="s">
        <v>28</v>
      </c>
      <c r="F1321">
        <v>5693</v>
      </c>
      <c r="G1321" t="s">
        <v>161</v>
      </c>
      <c r="H1321" t="s">
        <v>145</v>
      </c>
      <c r="I1321" t="s">
        <v>4490</v>
      </c>
      <c r="J1321" s="1">
        <v>45652</v>
      </c>
      <c r="K1321" s="1"/>
      <c r="M1321">
        <v>0</v>
      </c>
      <c r="N1321">
        <v>1</v>
      </c>
      <c r="P1321" t="s">
        <v>33</v>
      </c>
    </row>
    <row r="1322" spans="1:16">
      <c r="A1322" t="s">
        <v>4797</v>
      </c>
      <c r="B1322" t="s">
        <v>3937</v>
      </c>
      <c r="C1322" t="s">
        <v>18</v>
      </c>
      <c r="D1322" t="s">
        <v>183</v>
      </c>
      <c r="E1322" t="s">
        <v>91</v>
      </c>
      <c r="F1322">
        <v>8000</v>
      </c>
      <c r="G1322" t="s">
        <v>47</v>
      </c>
      <c r="H1322" t="s">
        <v>374</v>
      </c>
      <c r="I1322" t="s">
        <v>3845</v>
      </c>
      <c r="J1322" s="1">
        <v>45626</v>
      </c>
      <c r="K1322" s="1">
        <v>45733</v>
      </c>
      <c r="L1322">
        <v>125</v>
      </c>
      <c r="M1322">
        <v>0</v>
      </c>
      <c r="N1322">
        <v>1</v>
      </c>
      <c r="O1322">
        <v>24</v>
      </c>
      <c r="P1322" t="s">
        <v>58</v>
      </c>
    </row>
    <row r="1323" spans="1:16">
      <c r="A1323" t="s">
        <v>4798</v>
      </c>
      <c r="B1323" t="s">
        <v>445</v>
      </c>
      <c r="C1323" t="s">
        <v>1088</v>
      </c>
      <c r="D1323" t="s">
        <v>183</v>
      </c>
      <c r="E1323" t="s">
        <v>28</v>
      </c>
      <c r="F1323">
        <v>9621</v>
      </c>
      <c r="G1323" t="s">
        <v>22</v>
      </c>
      <c r="H1323" t="s">
        <v>31</v>
      </c>
      <c r="I1323" t="s">
        <v>4800</v>
      </c>
      <c r="J1323" s="1">
        <v>45192</v>
      </c>
      <c r="K1323" s="1"/>
      <c r="M1323">
        <v>0</v>
      </c>
      <c r="N1323">
        <v>1</v>
      </c>
      <c r="O1323">
        <v>33</v>
      </c>
      <c r="P1323" t="s">
        <v>33</v>
      </c>
    </row>
    <row r="1324" spans="1:16">
      <c r="A1324" t="s">
        <v>4801</v>
      </c>
      <c r="B1324" t="s">
        <v>771</v>
      </c>
      <c r="C1324" t="s">
        <v>18</v>
      </c>
      <c r="D1324" t="s">
        <v>183</v>
      </c>
      <c r="E1324" t="s">
        <v>20</v>
      </c>
      <c r="F1324">
        <v>5341</v>
      </c>
      <c r="G1324" t="s">
        <v>172</v>
      </c>
      <c r="H1324" t="s">
        <v>268</v>
      </c>
      <c r="I1324" t="s">
        <v>4803</v>
      </c>
      <c r="J1324" s="1">
        <v>45376</v>
      </c>
      <c r="K1324" s="1"/>
      <c r="M1324">
        <v>0</v>
      </c>
      <c r="N1324">
        <v>1</v>
      </c>
      <c r="O1324">
        <v>5.2</v>
      </c>
      <c r="P1324" t="s">
        <v>42</v>
      </c>
    </row>
    <row r="1325" spans="1:16">
      <c r="A1325" t="s">
        <v>4804</v>
      </c>
      <c r="B1325" t="s">
        <v>4805</v>
      </c>
      <c r="C1325" t="s">
        <v>4806</v>
      </c>
      <c r="D1325" t="s">
        <v>66</v>
      </c>
      <c r="E1325" t="s">
        <v>28</v>
      </c>
      <c r="F1325">
        <v>8316</v>
      </c>
      <c r="G1325" t="s">
        <v>22</v>
      </c>
      <c r="H1325" t="s">
        <v>232</v>
      </c>
      <c r="I1325" t="s">
        <v>457</v>
      </c>
      <c r="J1325" s="1">
        <v>45002</v>
      </c>
      <c r="K1325" s="1"/>
      <c r="M1325">
        <v>0</v>
      </c>
      <c r="N1325">
        <v>1</v>
      </c>
      <c r="O1325">
        <v>1</v>
      </c>
      <c r="P1325" t="s">
        <v>58</v>
      </c>
    </row>
    <row r="1326" spans="1:16">
      <c r="A1326" t="s">
        <v>4808</v>
      </c>
      <c r="B1326" t="s">
        <v>1524</v>
      </c>
      <c r="C1326" t="s">
        <v>4809</v>
      </c>
      <c r="D1326" t="s">
        <v>19</v>
      </c>
      <c r="E1326" t="s">
        <v>91</v>
      </c>
      <c r="F1326">
        <v>2000</v>
      </c>
      <c r="G1326" t="s">
        <v>172</v>
      </c>
      <c r="H1326" t="s">
        <v>274</v>
      </c>
      <c r="I1326" t="s">
        <v>3641</v>
      </c>
      <c r="J1326" s="1">
        <v>45008</v>
      </c>
      <c r="K1326" s="1">
        <v>45046</v>
      </c>
      <c r="L1326">
        <v>160</v>
      </c>
      <c r="M1326">
        <v>0</v>
      </c>
      <c r="N1326">
        <v>1</v>
      </c>
      <c r="O1326">
        <v>17.600000000000001</v>
      </c>
      <c r="P1326" t="s">
        <v>100</v>
      </c>
    </row>
    <row r="1327" spans="1:16">
      <c r="A1327" t="s">
        <v>4810</v>
      </c>
      <c r="B1327" t="s">
        <v>4591</v>
      </c>
      <c r="C1327" t="s">
        <v>782</v>
      </c>
      <c r="D1327" t="s">
        <v>183</v>
      </c>
      <c r="E1327" t="s">
        <v>91</v>
      </c>
      <c r="F1327">
        <v>2704</v>
      </c>
      <c r="G1327" t="s">
        <v>47</v>
      </c>
      <c r="H1327" t="s">
        <v>68</v>
      </c>
      <c r="I1327" t="s">
        <v>4812</v>
      </c>
      <c r="J1327" s="1">
        <v>45459</v>
      </c>
      <c r="K1327" s="1">
        <v>45582</v>
      </c>
      <c r="L1327">
        <v>186</v>
      </c>
      <c r="M1327">
        <v>0</v>
      </c>
      <c r="N1327">
        <v>1</v>
      </c>
      <c r="O1327">
        <v>22.4</v>
      </c>
      <c r="P1327" t="s">
        <v>100</v>
      </c>
    </row>
    <row r="1328" spans="1:16">
      <c r="A1328" t="s">
        <v>4813</v>
      </c>
      <c r="B1328" t="s">
        <v>4814</v>
      </c>
      <c r="C1328" t="s">
        <v>18</v>
      </c>
      <c r="D1328" t="s">
        <v>183</v>
      </c>
      <c r="E1328" t="s">
        <v>54</v>
      </c>
      <c r="F1328">
        <v>7255</v>
      </c>
      <c r="G1328" t="s">
        <v>39</v>
      </c>
      <c r="H1328" t="s">
        <v>105</v>
      </c>
      <c r="I1328" t="s">
        <v>4816</v>
      </c>
      <c r="J1328" s="1">
        <v>45490</v>
      </c>
      <c r="K1328" s="1"/>
      <c r="M1328">
        <v>0</v>
      </c>
      <c r="N1328">
        <v>1</v>
      </c>
      <c r="O1328">
        <v>29.2</v>
      </c>
      <c r="P1328" t="s">
        <v>100</v>
      </c>
    </row>
    <row r="1329" spans="1:16">
      <c r="A1329" t="s">
        <v>4817</v>
      </c>
      <c r="B1329" t="s">
        <v>4818</v>
      </c>
      <c r="C1329" t="s">
        <v>3954</v>
      </c>
      <c r="D1329" t="s">
        <v>37</v>
      </c>
      <c r="E1329" t="s">
        <v>28</v>
      </c>
      <c r="F1329">
        <v>210042</v>
      </c>
      <c r="G1329" t="s">
        <v>47</v>
      </c>
      <c r="H1329" t="s">
        <v>133</v>
      </c>
      <c r="I1329" t="s">
        <v>795</v>
      </c>
      <c r="J1329" s="1">
        <v>45248</v>
      </c>
      <c r="K1329" s="1"/>
      <c r="M1329">
        <v>0</v>
      </c>
      <c r="N1329">
        <v>1</v>
      </c>
      <c r="O1329">
        <v>34.1</v>
      </c>
      <c r="P1329" t="s">
        <v>33</v>
      </c>
    </row>
    <row r="1330" spans="1:16">
      <c r="A1330" t="s">
        <v>4820</v>
      </c>
      <c r="B1330" t="s">
        <v>2204</v>
      </c>
      <c r="C1330" t="s">
        <v>1316</v>
      </c>
      <c r="D1330" t="s">
        <v>66</v>
      </c>
      <c r="E1330" t="s">
        <v>115</v>
      </c>
      <c r="F1330">
        <v>6263</v>
      </c>
      <c r="G1330" t="s">
        <v>30</v>
      </c>
      <c r="H1330" t="s">
        <v>73</v>
      </c>
      <c r="I1330" t="s">
        <v>1401</v>
      </c>
      <c r="J1330" s="1">
        <v>45155</v>
      </c>
      <c r="K1330" s="1">
        <v>45258</v>
      </c>
      <c r="L1330">
        <v>119</v>
      </c>
      <c r="M1330">
        <v>0</v>
      </c>
      <c r="N1330">
        <v>1</v>
      </c>
      <c r="P1330" t="s">
        <v>100</v>
      </c>
    </row>
    <row r="1331" spans="1:16">
      <c r="A1331" t="s">
        <v>4822</v>
      </c>
      <c r="B1331" t="s">
        <v>1897</v>
      </c>
      <c r="C1331" t="s">
        <v>301</v>
      </c>
      <c r="D1331" t="s">
        <v>66</v>
      </c>
      <c r="E1331" t="s">
        <v>28</v>
      </c>
      <c r="F1331">
        <v>18304</v>
      </c>
      <c r="G1331" t="s">
        <v>22</v>
      </c>
      <c r="H1331" t="s">
        <v>237</v>
      </c>
      <c r="I1331" t="s">
        <v>4824</v>
      </c>
      <c r="J1331" s="1">
        <v>45515</v>
      </c>
      <c r="K1331" s="1"/>
      <c r="M1331">
        <v>0</v>
      </c>
      <c r="N1331">
        <v>1</v>
      </c>
      <c r="O1331">
        <v>0.1</v>
      </c>
      <c r="P1331" t="s">
        <v>58</v>
      </c>
    </row>
    <row r="1332" spans="1:16">
      <c r="A1332" t="s">
        <v>4825</v>
      </c>
      <c r="B1332" t="s">
        <v>4826</v>
      </c>
      <c r="C1332" t="s">
        <v>2676</v>
      </c>
      <c r="D1332" t="s">
        <v>37</v>
      </c>
      <c r="E1332" t="s">
        <v>45</v>
      </c>
      <c r="F1332">
        <v>170833</v>
      </c>
      <c r="G1332" t="s">
        <v>30</v>
      </c>
      <c r="H1332" t="s">
        <v>139</v>
      </c>
      <c r="I1332" t="s">
        <v>4828</v>
      </c>
      <c r="J1332" s="1"/>
      <c r="K1332" s="1"/>
      <c r="M1332">
        <v>0</v>
      </c>
      <c r="N1332">
        <v>1</v>
      </c>
      <c r="O1332">
        <v>14.5</v>
      </c>
      <c r="P1332" t="s">
        <v>42</v>
      </c>
    </row>
    <row r="1333" spans="1:16">
      <c r="A1333" t="s">
        <v>4829</v>
      </c>
      <c r="B1333" t="s">
        <v>4102</v>
      </c>
      <c r="C1333" t="s">
        <v>1782</v>
      </c>
      <c r="D1333" t="s">
        <v>183</v>
      </c>
      <c r="E1333" t="s">
        <v>91</v>
      </c>
      <c r="F1333">
        <v>9870</v>
      </c>
      <c r="G1333" t="s">
        <v>172</v>
      </c>
      <c r="H1333" t="s">
        <v>73</v>
      </c>
      <c r="I1333" t="s">
        <v>3122</v>
      </c>
      <c r="J1333" s="1">
        <v>44958</v>
      </c>
      <c r="K1333" s="1">
        <v>44993</v>
      </c>
      <c r="L1333">
        <v>170</v>
      </c>
      <c r="M1333">
        <v>1</v>
      </c>
      <c r="N1333">
        <v>3</v>
      </c>
      <c r="P1333" t="s">
        <v>25</v>
      </c>
    </row>
    <row r="1334" spans="1:16">
      <c r="A1334" t="s">
        <v>4831</v>
      </c>
      <c r="B1334" t="s">
        <v>3986</v>
      </c>
      <c r="C1334" t="s">
        <v>972</v>
      </c>
      <c r="D1334" t="s">
        <v>37</v>
      </c>
      <c r="E1334" t="s">
        <v>28</v>
      </c>
      <c r="F1334">
        <v>160499</v>
      </c>
      <c r="G1334" t="s">
        <v>56</v>
      </c>
      <c r="H1334" t="s">
        <v>432</v>
      </c>
      <c r="I1334" t="s">
        <v>4833</v>
      </c>
      <c r="J1334" s="1">
        <v>45678</v>
      </c>
      <c r="K1334" s="1"/>
      <c r="M1334">
        <v>0</v>
      </c>
      <c r="N1334">
        <v>1</v>
      </c>
      <c r="O1334">
        <v>30.5</v>
      </c>
      <c r="P1334" t="s">
        <v>100</v>
      </c>
    </row>
    <row r="1335" spans="1:16">
      <c r="A1335" t="s">
        <v>4834</v>
      </c>
      <c r="B1335" t="s">
        <v>2114</v>
      </c>
      <c r="C1335" t="s">
        <v>291</v>
      </c>
      <c r="D1335" t="s">
        <v>19</v>
      </c>
      <c r="E1335" t="s">
        <v>45</v>
      </c>
      <c r="F1335">
        <v>4627</v>
      </c>
      <c r="G1335" t="s">
        <v>39</v>
      </c>
      <c r="H1335" t="s">
        <v>274</v>
      </c>
      <c r="I1335" t="s">
        <v>1621</v>
      </c>
      <c r="J1335" s="1">
        <v>44832</v>
      </c>
      <c r="K1335" s="1"/>
      <c r="M1335">
        <v>0</v>
      </c>
      <c r="N1335">
        <v>1</v>
      </c>
      <c r="P1335" t="s">
        <v>33</v>
      </c>
    </row>
    <row r="1336" spans="1:16">
      <c r="A1336" t="s">
        <v>4836</v>
      </c>
      <c r="B1336" t="s">
        <v>730</v>
      </c>
      <c r="C1336" t="s">
        <v>1927</v>
      </c>
      <c r="D1336" t="s">
        <v>37</v>
      </c>
      <c r="E1336" t="s">
        <v>54</v>
      </c>
      <c r="F1336">
        <v>193623</v>
      </c>
      <c r="G1336" t="s">
        <v>47</v>
      </c>
      <c r="H1336" t="s">
        <v>105</v>
      </c>
      <c r="I1336" t="s">
        <v>4838</v>
      </c>
      <c r="J1336" s="1">
        <v>45453</v>
      </c>
      <c r="K1336" s="1"/>
      <c r="M1336">
        <v>0</v>
      </c>
      <c r="N1336">
        <v>1</v>
      </c>
      <c r="O1336">
        <v>29.6</v>
      </c>
      <c r="P1336" t="s">
        <v>42</v>
      </c>
    </row>
    <row r="1337" spans="1:16">
      <c r="A1337" t="s">
        <v>4839</v>
      </c>
      <c r="B1337" t="s">
        <v>4840</v>
      </c>
      <c r="C1337" t="s">
        <v>2340</v>
      </c>
      <c r="D1337" t="s">
        <v>53</v>
      </c>
      <c r="E1337" t="s">
        <v>28</v>
      </c>
      <c r="F1337">
        <v>33000</v>
      </c>
      <c r="G1337" t="s">
        <v>161</v>
      </c>
      <c r="H1337" t="s">
        <v>73</v>
      </c>
      <c r="I1337" t="s">
        <v>4487</v>
      </c>
      <c r="J1337" s="1">
        <v>45323</v>
      </c>
      <c r="K1337" s="1"/>
      <c r="M1337">
        <v>0</v>
      </c>
      <c r="N1337">
        <v>1</v>
      </c>
      <c r="P1337" t="s">
        <v>58</v>
      </c>
    </row>
    <row r="1338" spans="1:16">
      <c r="A1338" t="s">
        <v>4842</v>
      </c>
      <c r="B1338" t="s">
        <v>1462</v>
      </c>
      <c r="C1338" t="s">
        <v>2818</v>
      </c>
      <c r="D1338" t="s">
        <v>66</v>
      </c>
      <c r="E1338" t="s">
        <v>28</v>
      </c>
      <c r="F1338">
        <v>23615</v>
      </c>
      <c r="G1338" t="s">
        <v>79</v>
      </c>
      <c r="H1338" t="s">
        <v>2020</v>
      </c>
      <c r="I1338" t="s">
        <v>461</v>
      </c>
      <c r="J1338" s="1">
        <v>45569</v>
      </c>
      <c r="K1338" s="1"/>
      <c r="M1338">
        <v>0</v>
      </c>
      <c r="N1338">
        <v>1</v>
      </c>
      <c r="O1338">
        <v>11.7</v>
      </c>
      <c r="P1338" t="s">
        <v>100</v>
      </c>
    </row>
    <row r="1339" spans="1:16">
      <c r="A1339" t="s">
        <v>4844</v>
      </c>
      <c r="B1339" t="s">
        <v>4845</v>
      </c>
      <c r="C1339" t="s">
        <v>1149</v>
      </c>
      <c r="D1339" t="s">
        <v>66</v>
      </c>
      <c r="E1339" t="s">
        <v>45</v>
      </c>
      <c r="F1339">
        <v>15853</v>
      </c>
      <c r="G1339" t="s">
        <v>30</v>
      </c>
      <c r="H1339" t="s">
        <v>31</v>
      </c>
      <c r="I1339" t="s">
        <v>4847</v>
      </c>
      <c r="J1339" s="1">
        <v>44697</v>
      </c>
      <c r="K1339" s="1"/>
      <c r="M1339">
        <v>0</v>
      </c>
      <c r="N1339">
        <v>1</v>
      </c>
      <c r="O1339">
        <v>32.9</v>
      </c>
      <c r="P1339" t="s">
        <v>25</v>
      </c>
    </row>
    <row r="1340" spans="1:16">
      <c r="A1340" t="s">
        <v>4848</v>
      </c>
      <c r="B1340" t="s">
        <v>4849</v>
      </c>
      <c r="C1340" t="s">
        <v>1543</v>
      </c>
      <c r="D1340" t="s">
        <v>37</v>
      </c>
      <c r="E1340" t="s">
        <v>54</v>
      </c>
      <c r="F1340">
        <v>127878</v>
      </c>
      <c r="G1340" t="s">
        <v>47</v>
      </c>
      <c r="H1340" t="s">
        <v>1094</v>
      </c>
      <c r="I1340" t="s">
        <v>4851</v>
      </c>
      <c r="J1340" s="1">
        <v>44759</v>
      </c>
      <c r="K1340" s="1"/>
      <c r="M1340">
        <v>0</v>
      </c>
      <c r="N1340">
        <v>1</v>
      </c>
      <c r="O1340">
        <v>29.8</v>
      </c>
      <c r="P1340" t="s">
        <v>58</v>
      </c>
    </row>
    <row r="1341" spans="1:16">
      <c r="A1341" t="s">
        <v>4852</v>
      </c>
      <c r="B1341" t="s">
        <v>3324</v>
      </c>
      <c r="C1341" t="s">
        <v>1865</v>
      </c>
      <c r="D1341" t="s">
        <v>183</v>
      </c>
      <c r="E1341" t="s">
        <v>54</v>
      </c>
      <c r="F1341">
        <v>13979</v>
      </c>
      <c r="G1341" t="s">
        <v>172</v>
      </c>
      <c r="H1341" t="s">
        <v>73</v>
      </c>
      <c r="I1341" t="s">
        <v>4417</v>
      </c>
      <c r="J1341" s="1">
        <v>44825</v>
      </c>
      <c r="K1341" s="1"/>
      <c r="M1341">
        <v>0</v>
      </c>
      <c r="N1341">
        <v>1</v>
      </c>
      <c r="O1341">
        <v>17</v>
      </c>
      <c r="P1341" t="s">
        <v>100</v>
      </c>
    </row>
    <row r="1342" spans="1:16">
      <c r="A1342" t="s">
        <v>4854</v>
      </c>
      <c r="B1342" t="s">
        <v>628</v>
      </c>
      <c r="C1342" t="s">
        <v>562</v>
      </c>
      <c r="D1342" t="s">
        <v>53</v>
      </c>
      <c r="E1342" t="s">
        <v>91</v>
      </c>
      <c r="F1342">
        <v>32231</v>
      </c>
      <c r="G1342" t="s">
        <v>30</v>
      </c>
      <c r="H1342" t="s">
        <v>156</v>
      </c>
      <c r="I1342" t="s">
        <v>3381</v>
      </c>
      <c r="J1342" s="1">
        <v>44823</v>
      </c>
      <c r="K1342" s="1">
        <v>44893</v>
      </c>
      <c r="L1342">
        <v>169</v>
      </c>
      <c r="M1342">
        <v>0</v>
      </c>
      <c r="N1342">
        <v>1</v>
      </c>
      <c r="P1342" t="s">
        <v>25</v>
      </c>
    </row>
    <row r="1343" spans="1:16">
      <c r="A1343" t="s">
        <v>4856</v>
      </c>
      <c r="B1343" t="s">
        <v>4857</v>
      </c>
      <c r="C1343" t="s">
        <v>4858</v>
      </c>
      <c r="D1343" t="s">
        <v>66</v>
      </c>
      <c r="E1343" t="s">
        <v>91</v>
      </c>
      <c r="F1343">
        <v>20745</v>
      </c>
      <c r="G1343" t="s">
        <v>79</v>
      </c>
      <c r="H1343" t="s">
        <v>86</v>
      </c>
      <c r="I1343" t="s">
        <v>804</v>
      </c>
      <c r="J1343" s="1">
        <v>45495</v>
      </c>
      <c r="K1343" s="1">
        <v>45384</v>
      </c>
      <c r="L1343">
        <v>50</v>
      </c>
      <c r="M1343">
        <v>1</v>
      </c>
      <c r="N1343">
        <v>4</v>
      </c>
      <c r="O1343">
        <v>13.5</v>
      </c>
      <c r="P1343" t="s">
        <v>100</v>
      </c>
    </row>
    <row r="1344" spans="1:16">
      <c r="A1344" t="s">
        <v>4860</v>
      </c>
      <c r="B1344" t="s">
        <v>2861</v>
      </c>
      <c r="C1344" t="s">
        <v>382</v>
      </c>
      <c r="D1344" t="s">
        <v>183</v>
      </c>
      <c r="E1344" t="s">
        <v>20</v>
      </c>
      <c r="F1344">
        <v>14243</v>
      </c>
      <c r="G1344" t="s">
        <v>151</v>
      </c>
      <c r="H1344" t="s">
        <v>80</v>
      </c>
      <c r="I1344" t="s">
        <v>370</v>
      </c>
      <c r="J1344" s="1">
        <v>44876</v>
      </c>
      <c r="K1344" s="1"/>
      <c r="M1344">
        <v>0</v>
      </c>
      <c r="N1344">
        <v>1</v>
      </c>
      <c r="P1344" t="s">
        <v>25</v>
      </c>
    </row>
    <row r="1345" spans="1:16">
      <c r="A1345" t="s">
        <v>4862</v>
      </c>
      <c r="B1345" t="s">
        <v>4863</v>
      </c>
      <c r="C1345" t="s">
        <v>4348</v>
      </c>
      <c r="D1345" t="s">
        <v>37</v>
      </c>
      <c r="E1345" t="s">
        <v>91</v>
      </c>
      <c r="F1345">
        <v>98426</v>
      </c>
      <c r="G1345" t="s">
        <v>79</v>
      </c>
      <c r="H1345" t="s">
        <v>23</v>
      </c>
      <c r="I1345" t="s">
        <v>2090</v>
      </c>
      <c r="J1345" s="1">
        <v>45356</v>
      </c>
      <c r="K1345" s="1">
        <v>45428</v>
      </c>
      <c r="L1345">
        <v>125</v>
      </c>
      <c r="M1345">
        <v>1</v>
      </c>
      <c r="N1345">
        <v>3</v>
      </c>
      <c r="O1345">
        <v>8.8000000000000007</v>
      </c>
      <c r="P1345" t="s">
        <v>25</v>
      </c>
    </row>
    <row r="1346" spans="1:16">
      <c r="A1346" t="s">
        <v>4865</v>
      </c>
      <c r="B1346" t="s">
        <v>4866</v>
      </c>
      <c r="C1346" t="s">
        <v>1565</v>
      </c>
      <c r="D1346" t="s">
        <v>37</v>
      </c>
      <c r="E1346" t="s">
        <v>115</v>
      </c>
      <c r="F1346">
        <v>123404</v>
      </c>
      <c r="G1346" t="s">
        <v>56</v>
      </c>
      <c r="H1346" t="s">
        <v>62</v>
      </c>
      <c r="I1346" t="s">
        <v>1522</v>
      </c>
      <c r="J1346" s="1">
        <v>45209</v>
      </c>
      <c r="K1346" s="1">
        <v>45078</v>
      </c>
      <c r="L1346">
        <v>27</v>
      </c>
      <c r="M1346">
        <v>0</v>
      </c>
      <c r="N1346">
        <v>1</v>
      </c>
      <c r="O1346">
        <v>8</v>
      </c>
      <c r="P1346" t="s">
        <v>58</v>
      </c>
    </row>
    <row r="1347" spans="1:16">
      <c r="A1347" t="s">
        <v>4868</v>
      </c>
      <c r="B1347" t="s">
        <v>4869</v>
      </c>
      <c r="C1347" t="s">
        <v>4870</v>
      </c>
      <c r="D1347" t="s">
        <v>66</v>
      </c>
      <c r="E1347" t="s">
        <v>20</v>
      </c>
      <c r="F1347">
        <v>10908</v>
      </c>
      <c r="G1347" t="s">
        <v>161</v>
      </c>
      <c r="H1347" t="s">
        <v>361</v>
      </c>
      <c r="I1347" t="s">
        <v>2165</v>
      </c>
      <c r="J1347" s="1">
        <v>45685</v>
      </c>
      <c r="K1347" s="1"/>
      <c r="M1347">
        <v>0</v>
      </c>
      <c r="N1347">
        <v>1</v>
      </c>
      <c r="O1347">
        <v>21.8</v>
      </c>
      <c r="P1347" t="s">
        <v>25</v>
      </c>
    </row>
    <row r="1348" spans="1:16">
      <c r="A1348" t="s">
        <v>4872</v>
      </c>
      <c r="B1348" t="s">
        <v>2952</v>
      </c>
      <c r="C1348" t="s">
        <v>4873</v>
      </c>
      <c r="D1348" t="s">
        <v>66</v>
      </c>
      <c r="E1348" t="s">
        <v>115</v>
      </c>
      <c r="F1348">
        <v>19167</v>
      </c>
      <c r="G1348" t="s">
        <v>47</v>
      </c>
      <c r="H1348" t="s">
        <v>86</v>
      </c>
      <c r="I1348" t="s">
        <v>1273</v>
      </c>
      <c r="J1348" s="1">
        <v>44888</v>
      </c>
      <c r="K1348" s="1">
        <v>44873</v>
      </c>
      <c r="L1348">
        <v>123</v>
      </c>
      <c r="M1348">
        <v>0</v>
      </c>
      <c r="N1348">
        <v>1</v>
      </c>
      <c r="O1348">
        <v>6.3</v>
      </c>
      <c r="P1348" t="s">
        <v>100</v>
      </c>
    </row>
    <row r="1349" spans="1:16">
      <c r="A1349" t="s">
        <v>4875</v>
      </c>
      <c r="B1349" t="s">
        <v>4876</v>
      </c>
      <c r="C1349" t="s">
        <v>1782</v>
      </c>
      <c r="D1349" t="s">
        <v>53</v>
      </c>
      <c r="E1349" t="s">
        <v>91</v>
      </c>
      <c r="F1349">
        <v>15068</v>
      </c>
      <c r="G1349" t="s">
        <v>172</v>
      </c>
      <c r="H1349" t="s">
        <v>237</v>
      </c>
      <c r="I1349" t="s">
        <v>2212</v>
      </c>
      <c r="J1349" s="1">
        <v>45015</v>
      </c>
      <c r="K1349" s="1">
        <v>45144</v>
      </c>
      <c r="L1349">
        <v>177</v>
      </c>
      <c r="M1349">
        <v>0</v>
      </c>
      <c r="N1349">
        <v>1</v>
      </c>
      <c r="O1349">
        <v>10.6</v>
      </c>
      <c r="P1349" t="s">
        <v>25</v>
      </c>
    </row>
    <row r="1350" spans="1:16">
      <c r="A1350" t="s">
        <v>4878</v>
      </c>
      <c r="B1350" t="s">
        <v>4879</v>
      </c>
      <c r="C1350" t="s">
        <v>815</v>
      </c>
      <c r="D1350" t="s">
        <v>19</v>
      </c>
      <c r="E1350" t="s">
        <v>91</v>
      </c>
      <c r="F1350">
        <v>9000</v>
      </c>
      <c r="G1350" t="s">
        <v>56</v>
      </c>
      <c r="H1350" t="s">
        <v>237</v>
      </c>
      <c r="I1350" t="s">
        <v>4880</v>
      </c>
      <c r="J1350" s="1">
        <v>45175</v>
      </c>
      <c r="K1350" s="1">
        <v>45134</v>
      </c>
      <c r="L1350">
        <v>47</v>
      </c>
      <c r="M1350">
        <v>0</v>
      </c>
      <c r="N1350">
        <v>1</v>
      </c>
      <c r="P1350" t="s">
        <v>58</v>
      </c>
    </row>
    <row r="1351" spans="1:16">
      <c r="A1351" t="s">
        <v>4881</v>
      </c>
      <c r="B1351" t="s">
        <v>4619</v>
      </c>
      <c r="C1351" t="s">
        <v>3839</v>
      </c>
      <c r="D1351" t="s">
        <v>66</v>
      </c>
      <c r="E1351" t="s">
        <v>177</v>
      </c>
      <c r="F1351">
        <v>20000</v>
      </c>
      <c r="G1351" t="s">
        <v>79</v>
      </c>
      <c r="H1351" t="s">
        <v>2756</v>
      </c>
      <c r="I1351" t="s">
        <v>3718</v>
      </c>
      <c r="J1351" s="1">
        <v>44629</v>
      </c>
      <c r="K1351" s="1"/>
      <c r="M1351">
        <v>0</v>
      </c>
      <c r="N1351">
        <v>1</v>
      </c>
      <c r="O1351">
        <v>30</v>
      </c>
      <c r="P1351" t="s">
        <v>42</v>
      </c>
    </row>
    <row r="1352" spans="1:16">
      <c r="A1352" t="s">
        <v>4882</v>
      </c>
      <c r="B1352" t="s">
        <v>1481</v>
      </c>
      <c r="C1352" t="s">
        <v>2661</v>
      </c>
      <c r="D1352" t="s">
        <v>183</v>
      </c>
      <c r="E1352" t="s">
        <v>20</v>
      </c>
      <c r="F1352">
        <v>3996</v>
      </c>
      <c r="G1352" t="s">
        <v>151</v>
      </c>
      <c r="H1352" t="s">
        <v>258</v>
      </c>
      <c r="I1352" t="s">
        <v>1058</v>
      </c>
      <c r="J1352" s="1">
        <v>45293</v>
      </c>
      <c r="K1352" s="1"/>
      <c r="M1352">
        <v>0</v>
      </c>
      <c r="N1352">
        <v>1</v>
      </c>
      <c r="O1352">
        <v>4.3</v>
      </c>
      <c r="P1352" t="s">
        <v>25</v>
      </c>
    </row>
    <row r="1353" spans="1:16">
      <c r="A1353" t="s">
        <v>4884</v>
      </c>
      <c r="B1353" t="s">
        <v>4885</v>
      </c>
      <c r="C1353" t="s">
        <v>18</v>
      </c>
      <c r="D1353" t="s">
        <v>183</v>
      </c>
      <c r="E1353" t="s">
        <v>28</v>
      </c>
      <c r="F1353">
        <v>12052</v>
      </c>
      <c r="G1353" t="s">
        <v>39</v>
      </c>
      <c r="H1353" t="s">
        <v>258</v>
      </c>
      <c r="I1353" t="s">
        <v>4887</v>
      </c>
      <c r="J1353" s="1">
        <v>45065</v>
      </c>
      <c r="K1353" s="1"/>
      <c r="M1353">
        <v>0</v>
      </c>
      <c r="N1353">
        <v>1</v>
      </c>
      <c r="O1353">
        <v>29.5</v>
      </c>
      <c r="P1353" t="s">
        <v>100</v>
      </c>
    </row>
    <row r="1354" spans="1:16">
      <c r="A1354" t="s">
        <v>4888</v>
      </c>
      <c r="B1354" t="s">
        <v>35</v>
      </c>
      <c r="C1354" t="s">
        <v>18</v>
      </c>
      <c r="D1354" t="s">
        <v>183</v>
      </c>
      <c r="E1354" t="s">
        <v>54</v>
      </c>
      <c r="F1354">
        <v>13010</v>
      </c>
      <c r="G1354" t="s">
        <v>39</v>
      </c>
      <c r="H1354" t="s">
        <v>258</v>
      </c>
      <c r="I1354" t="s">
        <v>4890</v>
      </c>
      <c r="J1354" s="1">
        <v>45028</v>
      </c>
      <c r="K1354" s="1"/>
      <c r="M1354">
        <v>0</v>
      </c>
      <c r="N1354">
        <v>1</v>
      </c>
      <c r="P1354" t="s">
        <v>25</v>
      </c>
    </row>
    <row r="1355" spans="1:16">
      <c r="A1355" t="s">
        <v>4891</v>
      </c>
      <c r="B1355" t="s">
        <v>4559</v>
      </c>
      <c r="C1355" t="s">
        <v>18</v>
      </c>
      <c r="D1355" t="s">
        <v>183</v>
      </c>
      <c r="E1355" t="s">
        <v>115</v>
      </c>
      <c r="F1355">
        <v>6833</v>
      </c>
      <c r="G1355" t="s">
        <v>30</v>
      </c>
      <c r="H1355" t="s">
        <v>93</v>
      </c>
      <c r="I1355" t="s">
        <v>3779</v>
      </c>
      <c r="J1355" s="1">
        <v>45545</v>
      </c>
      <c r="K1355" s="1">
        <v>45474</v>
      </c>
      <c r="L1355">
        <v>36</v>
      </c>
      <c r="M1355">
        <v>0</v>
      </c>
      <c r="N1355">
        <v>1</v>
      </c>
      <c r="O1355">
        <v>4.5</v>
      </c>
      <c r="P1355" t="s">
        <v>100</v>
      </c>
    </row>
    <row r="1356" spans="1:16">
      <c r="A1356" t="s">
        <v>4893</v>
      </c>
      <c r="B1356" t="s">
        <v>3990</v>
      </c>
      <c r="C1356" t="s">
        <v>2699</v>
      </c>
      <c r="D1356" t="s">
        <v>183</v>
      </c>
      <c r="E1356" t="s">
        <v>20</v>
      </c>
      <c r="F1356">
        <v>9811</v>
      </c>
      <c r="G1356" t="s">
        <v>39</v>
      </c>
      <c r="H1356" t="s">
        <v>844</v>
      </c>
      <c r="I1356" t="s">
        <v>2621</v>
      </c>
      <c r="J1356" s="1">
        <v>45757</v>
      </c>
      <c r="K1356" s="1"/>
      <c r="M1356">
        <v>0</v>
      </c>
      <c r="N1356">
        <v>1</v>
      </c>
      <c r="O1356">
        <v>4</v>
      </c>
      <c r="P1356" t="s">
        <v>33</v>
      </c>
    </row>
    <row r="1357" spans="1:16">
      <c r="A1357" t="s">
        <v>4895</v>
      </c>
      <c r="B1357" t="s">
        <v>4896</v>
      </c>
      <c r="C1357" t="s">
        <v>315</v>
      </c>
      <c r="D1357" t="s">
        <v>37</v>
      </c>
      <c r="E1357" t="s">
        <v>91</v>
      </c>
      <c r="F1357">
        <v>160283</v>
      </c>
      <c r="G1357" t="s">
        <v>161</v>
      </c>
      <c r="H1357" t="s">
        <v>93</v>
      </c>
      <c r="I1357" t="s">
        <v>4898</v>
      </c>
      <c r="J1357" s="1"/>
      <c r="K1357" s="1">
        <v>45850</v>
      </c>
      <c r="L1357">
        <v>197</v>
      </c>
      <c r="M1357">
        <v>0</v>
      </c>
      <c r="N1357">
        <v>1</v>
      </c>
      <c r="O1357">
        <v>3</v>
      </c>
      <c r="P1357" t="s">
        <v>42</v>
      </c>
    </row>
    <row r="1358" spans="1:16">
      <c r="A1358" t="s">
        <v>4899</v>
      </c>
      <c r="B1358" t="s">
        <v>3539</v>
      </c>
      <c r="C1358" t="s">
        <v>972</v>
      </c>
      <c r="D1358" t="s">
        <v>53</v>
      </c>
      <c r="E1358" t="s">
        <v>91</v>
      </c>
      <c r="F1358">
        <v>10308</v>
      </c>
      <c r="G1358" t="s">
        <v>79</v>
      </c>
      <c r="H1358" t="s">
        <v>98</v>
      </c>
      <c r="I1358" t="s">
        <v>4901</v>
      </c>
      <c r="J1358" s="1">
        <v>45363</v>
      </c>
      <c r="K1358" s="1">
        <v>45266</v>
      </c>
      <c r="L1358">
        <v>55</v>
      </c>
      <c r="M1358">
        <v>0</v>
      </c>
      <c r="N1358">
        <v>1</v>
      </c>
      <c r="O1358">
        <v>1.8</v>
      </c>
      <c r="P1358" t="s">
        <v>42</v>
      </c>
    </row>
    <row r="1359" spans="1:16">
      <c r="A1359" t="s">
        <v>4902</v>
      </c>
      <c r="B1359" t="s">
        <v>1941</v>
      </c>
      <c r="C1359" t="s">
        <v>18</v>
      </c>
      <c r="D1359" t="s">
        <v>53</v>
      </c>
      <c r="E1359" t="s">
        <v>45</v>
      </c>
      <c r="F1359">
        <v>39218</v>
      </c>
      <c r="G1359" t="s">
        <v>151</v>
      </c>
      <c r="H1359" t="s">
        <v>117</v>
      </c>
      <c r="I1359" t="s">
        <v>2245</v>
      </c>
      <c r="J1359" s="1">
        <v>45454</v>
      </c>
      <c r="K1359" s="1"/>
      <c r="M1359">
        <v>0</v>
      </c>
      <c r="N1359">
        <v>1</v>
      </c>
      <c r="O1359">
        <v>11.5</v>
      </c>
      <c r="P1359" t="s">
        <v>100</v>
      </c>
    </row>
    <row r="1360" spans="1:16">
      <c r="A1360" t="s">
        <v>4904</v>
      </c>
      <c r="B1360" t="s">
        <v>4905</v>
      </c>
      <c r="C1360" t="s">
        <v>1999</v>
      </c>
      <c r="D1360" t="s">
        <v>53</v>
      </c>
      <c r="E1360" t="s">
        <v>115</v>
      </c>
      <c r="F1360">
        <v>19360</v>
      </c>
      <c r="G1360" t="s">
        <v>79</v>
      </c>
      <c r="H1360" t="s">
        <v>156</v>
      </c>
      <c r="I1360" t="s">
        <v>4907</v>
      </c>
      <c r="J1360" s="1">
        <v>45382</v>
      </c>
      <c r="K1360" s="1">
        <v>45291</v>
      </c>
      <c r="L1360">
        <v>73</v>
      </c>
      <c r="M1360">
        <v>0</v>
      </c>
      <c r="N1360">
        <v>1</v>
      </c>
      <c r="O1360">
        <v>3.8</v>
      </c>
      <c r="P1360" t="s">
        <v>100</v>
      </c>
    </row>
    <row r="1361" spans="1:16">
      <c r="A1361" t="s">
        <v>4908</v>
      </c>
      <c r="B1361" t="s">
        <v>4909</v>
      </c>
      <c r="C1361" t="s">
        <v>4910</v>
      </c>
      <c r="D1361" t="s">
        <v>37</v>
      </c>
      <c r="E1361" t="s">
        <v>20</v>
      </c>
      <c r="F1361">
        <v>206859</v>
      </c>
      <c r="G1361" t="s">
        <v>151</v>
      </c>
      <c r="H1361" t="s">
        <v>98</v>
      </c>
      <c r="I1361" t="s">
        <v>3703</v>
      </c>
      <c r="J1361" s="1">
        <v>45045</v>
      </c>
      <c r="K1361" s="1"/>
      <c r="M1361">
        <v>0</v>
      </c>
      <c r="N1361">
        <v>1</v>
      </c>
      <c r="O1361">
        <v>5</v>
      </c>
      <c r="P1361" t="s">
        <v>25</v>
      </c>
    </row>
    <row r="1362" spans="1:16">
      <c r="A1362" t="s">
        <v>4912</v>
      </c>
      <c r="B1362" t="s">
        <v>148</v>
      </c>
      <c r="C1362" t="s">
        <v>3600</v>
      </c>
      <c r="D1362" t="s">
        <v>183</v>
      </c>
      <c r="E1362" t="s">
        <v>91</v>
      </c>
      <c r="F1362">
        <v>8956</v>
      </c>
      <c r="G1362" t="s">
        <v>172</v>
      </c>
      <c r="H1362" t="s">
        <v>86</v>
      </c>
      <c r="I1362" t="s">
        <v>957</v>
      </c>
      <c r="J1362" s="1">
        <v>45541</v>
      </c>
      <c r="K1362" s="1">
        <v>45642</v>
      </c>
      <c r="L1362">
        <v>174</v>
      </c>
      <c r="M1362">
        <v>0</v>
      </c>
      <c r="N1362">
        <v>1</v>
      </c>
      <c r="P1362" t="s">
        <v>58</v>
      </c>
    </row>
    <row r="1363" spans="1:16">
      <c r="A1363" t="s">
        <v>4914</v>
      </c>
      <c r="B1363" t="s">
        <v>4915</v>
      </c>
      <c r="C1363" t="s">
        <v>18</v>
      </c>
      <c r="D1363" t="s">
        <v>66</v>
      </c>
      <c r="E1363" t="s">
        <v>54</v>
      </c>
      <c r="F1363">
        <v>22781</v>
      </c>
      <c r="G1363" t="s">
        <v>47</v>
      </c>
      <c r="H1363" t="s">
        <v>361</v>
      </c>
      <c r="I1363" t="s">
        <v>3885</v>
      </c>
      <c r="J1363" s="1">
        <v>45805</v>
      </c>
      <c r="K1363" s="1"/>
      <c r="M1363">
        <v>0</v>
      </c>
      <c r="N1363">
        <v>1</v>
      </c>
      <c r="O1363">
        <v>6.3</v>
      </c>
      <c r="P1363" t="s">
        <v>42</v>
      </c>
    </row>
    <row r="1364" spans="1:16">
      <c r="A1364" t="s">
        <v>4917</v>
      </c>
      <c r="B1364" t="s">
        <v>3317</v>
      </c>
      <c r="C1364" t="s">
        <v>4029</v>
      </c>
      <c r="D1364" t="s">
        <v>19</v>
      </c>
      <c r="E1364" t="s">
        <v>28</v>
      </c>
      <c r="F1364">
        <v>3656</v>
      </c>
      <c r="G1364" t="s">
        <v>172</v>
      </c>
      <c r="H1364" t="s">
        <v>139</v>
      </c>
      <c r="I1364" t="s">
        <v>4919</v>
      </c>
      <c r="J1364" s="1">
        <v>45809</v>
      </c>
      <c r="K1364" s="1"/>
      <c r="M1364">
        <v>0</v>
      </c>
      <c r="N1364">
        <v>1</v>
      </c>
      <c r="O1364">
        <v>0.6</v>
      </c>
      <c r="P1364" t="s">
        <v>42</v>
      </c>
    </row>
    <row r="1365" spans="1:16">
      <c r="A1365" t="s">
        <v>4920</v>
      </c>
      <c r="B1365" t="s">
        <v>1699</v>
      </c>
      <c r="C1365" t="s">
        <v>18</v>
      </c>
      <c r="D1365" t="s">
        <v>183</v>
      </c>
      <c r="E1365" t="s">
        <v>20</v>
      </c>
      <c r="F1365">
        <v>7767</v>
      </c>
      <c r="G1365" t="s">
        <v>151</v>
      </c>
      <c r="H1365" t="s">
        <v>73</v>
      </c>
      <c r="I1365" t="s">
        <v>491</v>
      </c>
      <c r="J1365" s="1">
        <v>45700</v>
      </c>
      <c r="K1365" s="1"/>
      <c r="M1365">
        <v>0</v>
      </c>
      <c r="N1365">
        <v>1</v>
      </c>
      <c r="O1365">
        <v>20.3</v>
      </c>
      <c r="P1365" t="s">
        <v>42</v>
      </c>
    </row>
    <row r="1366" spans="1:16">
      <c r="A1366" t="s">
        <v>4922</v>
      </c>
      <c r="B1366" t="s">
        <v>4923</v>
      </c>
      <c r="C1366" t="s">
        <v>1838</v>
      </c>
      <c r="D1366" t="s">
        <v>53</v>
      </c>
      <c r="E1366" t="s">
        <v>45</v>
      </c>
      <c r="F1366">
        <v>32000</v>
      </c>
      <c r="G1366" t="s">
        <v>39</v>
      </c>
      <c r="H1366" t="s">
        <v>105</v>
      </c>
      <c r="I1366" t="s">
        <v>1102</v>
      </c>
      <c r="J1366" s="1">
        <v>45069</v>
      </c>
      <c r="K1366" s="1"/>
      <c r="M1366">
        <v>0</v>
      </c>
      <c r="N1366">
        <v>1</v>
      </c>
      <c r="O1366">
        <v>8.8000000000000007</v>
      </c>
      <c r="P1366" t="s">
        <v>58</v>
      </c>
    </row>
    <row r="1367" spans="1:16">
      <c r="A1367" t="s">
        <v>4924</v>
      </c>
      <c r="B1367" t="s">
        <v>4925</v>
      </c>
      <c r="C1367" t="s">
        <v>1203</v>
      </c>
      <c r="D1367" t="s">
        <v>37</v>
      </c>
      <c r="E1367" t="s">
        <v>91</v>
      </c>
      <c r="F1367">
        <v>61559</v>
      </c>
      <c r="G1367" t="s">
        <v>79</v>
      </c>
      <c r="H1367" t="s">
        <v>274</v>
      </c>
      <c r="I1367" t="s">
        <v>2995</v>
      </c>
      <c r="J1367" s="1">
        <v>45726</v>
      </c>
      <c r="K1367" s="1">
        <v>45572</v>
      </c>
      <c r="L1367">
        <v>20</v>
      </c>
      <c r="M1367">
        <v>1</v>
      </c>
      <c r="N1367">
        <v>2</v>
      </c>
      <c r="O1367">
        <v>2</v>
      </c>
      <c r="P1367" t="s">
        <v>33</v>
      </c>
    </row>
    <row r="1368" spans="1:16">
      <c r="A1368" t="s">
        <v>4927</v>
      </c>
      <c r="B1368" t="s">
        <v>2960</v>
      </c>
      <c r="C1368" t="s">
        <v>1182</v>
      </c>
      <c r="D1368" t="s">
        <v>19</v>
      </c>
      <c r="E1368" t="s">
        <v>91</v>
      </c>
      <c r="F1368">
        <v>4687</v>
      </c>
      <c r="G1368" t="s">
        <v>79</v>
      </c>
      <c r="H1368" t="s">
        <v>127</v>
      </c>
      <c r="I1368" t="s">
        <v>908</v>
      </c>
      <c r="J1368" s="1">
        <v>45503</v>
      </c>
      <c r="K1368" s="1">
        <v>45392</v>
      </c>
      <c r="L1368">
        <v>27</v>
      </c>
      <c r="M1368">
        <v>0</v>
      </c>
      <c r="N1368">
        <v>1</v>
      </c>
      <c r="O1368">
        <v>20.100000000000001</v>
      </c>
      <c r="P1368" t="s">
        <v>25</v>
      </c>
    </row>
    <row r="1369" spans="1:16">
      <c r="A1369" t="s">
        <v>4929</v>
      </c>
      <c r="B1369" t="s">
        <v>4930</v>
      </c>
      <c r="C1369" t="s">
        <v>4931</v>
      </c>
      <c r="D1369" t="s">
        <v>19</v>
      </c>
      <c r="E1369" t="s">
        <v>28</v>
      </c>
      <c r="F1369">
        <v>1832</v>
      </c>
      <c r="G1369" t="s">
        <v>22</v>
      </c>
      <c r="H1369" t="s">
        <v>117</v>
      </c>
      <c r="I1369" t="s">
        <v>4933</v>
      </c>
      <c r="J1369" s="1">
        <v>44749</v>
      </c>
      <c r="K1369" s="1"/>
      <c r="M1369">
        <v>0</v>
      </c>
      <c r="N1369">
        <v>1</v>
      </c>
      <c r="P1369" t="s">
        <v>58</v>
      </c>
    </row>
    <row r="1370" spans="1:16">
      <c r="A1370" t="s">
        <v>4934</v>
      </c>
      <c r="B1370" t="s">
        <v>4935</v>
      </c>
      <c r="C1370" t="s">
        <v>18</v>
      </c>
      <c r="D1370" t="s">
        <v>37</v>
      </c>
      <c r="E1370" t="s">
        <v>45</v>
      </c>
      <c r="F1370">
        <v>52066</v>
      </c>
      <c r="G1370" t="s">
        <v>39</v>
      </c>
      <c r="H1370" t="s">
        <v>237</v>
      </c>
      <c r="I1370" t="s">
        <v>1436</v>
      </c>
      <c r="J1370" s="1">
        <v>45492</v>
      </c>
      <c r="K1370" s="1"/>
      <c r="M1370">
        <v>0</v>
      </c>
      <c r="N1370">
        <v>1</v>
      </c>
      <c r="O1370">
        <v>8.1999999999999993</v>
      </c>
      <c r="P1370" t="s">
        <v>25</v>
      </c>
    </row>
    <row r="1371" spans="1:16">
      <c r="A1371" t="s">
        <v>4937</v>
      </c>
      <c r="B1371" t="s">
        <v>1485</v>
      </c>
      <c r="C1371" t="s">
        <v>1504</v>
      </c>
      <c r="D1371" t="s">
        <v>37</v>
      </c>
      <c r="E1371" t="s">
        <v>115</v>
      </c>
      <c r="F1371">
        <v>180842</v>
      </c>
      <c r="G1371" t="s">
        <v>47</v>
      </c>
      <c r="H1371" t="s">
        <v>3288</v>
      </c>
      <c r="I1371" t="s">
        <v>4939</v>
      </c>
      <c r="J1371" s="1">
        <v>44791</v>
      </c>
      <c r="K1371" s="1">
        <v>44740</v>
      </c>
      <c r="L1371">
        <v>80</v>
      </c>
      <c r="M1371">
        <v>0</v>
      </c>
      <c r="N1371">
        <v>1</v>
      </c>
      <c r="O1371">
        <v>17.2</v>
      </c>
      <c r="P1371" t="s">
        <v>33</v>
      </c>
    </row>
    <row r="1372" spans="1:16">
      <c r="A1372" t="s">
        <v>4940</v>
      </c>
      <c r="B1372" t="s">
        <v>230</v>
      </c>
      <c r="C1372" t="s">
        <v>18</v>
      </c>
      <c r="D1372" t="s">
        <v>66</v>
      </c>
      <c r="E1372" t="s">
        <v>45</v>
      </c>
      <c r="F1372">
        <v>13206</v>
      </c>
      <c r="G1372" t="s">
        <v>151</v>
      </c>
      <c r="H1372" t="s">
        <v>23</v>
      </c>
      <c r="I1372" t="s">
        <v>983</v>
      </c>
      <c r="J1372" s="1">
        <v>45239</v>
      </c>
      <c r="K1372" s="1"/>
      <c r="M1372">
        <v>0</v>
      </c>
      <c r="N1372">
        <v>1</v>
      </c>
      <c r="O1372">
        <v>25.4</v>
      </c>
      <c r="P1372" t="s">
        <v>25</v>
      </c>
    </row>
    <row r="1373" spans="1:16">
      <c r="A1373" t="s">
        <v>4942</v>
      </c>
      <c r="B1373" t="s">
        <v>4943</v>
      </c>
      <c r="C1373" t="s">
        <v>441</v>
      </c>
      <c r="D1373" t="s">
        <v>183</v>
      </c>
      <c r="E1373" t="s">
        <v>20</v>
      </c>
      <c r="F1373">
        <v>9510</v>
      </c>
      <c r="G1373" t="s">
        <v>39</v>
      </c>
      <c r="H1373" t="s">
        <v>232</v>
      </c>
      <c r="I1373" t="s">
        <v>3359</v>
      </c>
      <c r="J1373" s="1">
        <v>45555</v>
      </c>
      <c r="K1373" s="1"/>
      <c r="M1373">
        <v>0</v>
      </c>
      <c r="N1373">
        <v>1</v>
      </c>
      <c r="O1373">
        <v>16.100000000000001</v>
      </c>
      <c r="P1373" t="s">
        <v>25</v>
      </c>
    </row>
    <row r="1374" spans="1:16">
      <c r="A1374" t="s">
        <v>4945</v>
      </c>
      <c r="B1374" t="s">
        <v>3309</v>
      </c>
      <c r="C1374" t="s">
        <v>3839</v>
      </c>
      <c r="D1374" t="s">
        <v>19</v>
      </c>
      <c r="E1374" t="s">
        <v>91</v>
      </c>
      <c r="F1374">
        <v>7435</v>
      </c>
      <c r="G1374" t="s">
        <v>151</v>
      </c>
      <c r="H1374" t="s">
        <v>105</v>
      </c>
      <c r="I1374" t="s">
        <v>817</v>
      </c>
      <c r="J1374" s="1">
        <v>45157</v>
      </c>
      <c r="K1374" s="1">
        <v>45129</v>
      </c>
      <c r="L1374">
        <v>122</v>
      </c>
      <c r="M1374">
        <v>1</v>
      </c>
      <c r="N1374">
        <v>2</v>
      </c>
      <c r="O1374">
        <v>27</v>
      </c>
      <c r="P1374" t="s">
        <v>33</v>
      </c>
    </row>
    <row r="1375" spans="1:16">
      <c r="A1375" t="s">
        <v>4947</v>
      </c>
      <c r="B1375" t="s">
        <v>4948</v>
      </c>
      <c r="C1375" t="s">
        <v>901</v>
      </c>
      <c r="D1375" t="s">
        <v>19</v>
      </c>
      <c r="E1375" t="s">
        <v>177</v>
      </c>
      <c r="F1375">
        <v>8329</v>
      </c>
      <c r="G1375" t="s">
        <v>172</v>
      </c>
      <c r="H1375" t="s">
        <v>1817</v>
      </c>
      <c r="I1375" t="s">
        <v>209</v>
      </c>
      <c r="J1375" s="1">
        <v>45564</v>
      </c>
      <c r="K1375" s="1"/>
      <c r="M1375">
        <v>0</v>
      </c>
      <c r="N1375">
        <v>1</v>
      </c>
      <c r="O1375">
        <v>26.9</v>
      </c>
      <c r="P1375" t="s">
        <v>33</v>
      </c>
    </row>
    <row r="1376" spans="1:16">
      <c r="A1376" t="s">
        <v>4950</v>
      </c>
      <c r="B1376" t="s">
        <v>4951</v>
      </c>
      <c r="C1376" t="s">
        <v>557</v>
      </c>
      <c r="D1376" t="s">
        <v>183</v>
      </c>
      <c r="E1376" t="s">
        <v>91</v>
      </c>
      <c r="F1376">
        <v>12645</v>
      </c>
      <c r="G1376" t="s">
        <v>22</v>
      </c>
      <c r="H1376" t="s">
        <v>139</v>
      </c>
      <c r="I1376" t="s">
        <v>723</v>
      </c>
      <c r="J1376" s="1">
        <v>45703</v>
      </c>
      <c r="K1376" s="1">
        <v>45595</v>
      </c>
      <c r="L1376">
        <v>69</v>
      </c>
      <c r="M1376">
        <v>0</v>
      </c>
      <c r="N1376">
        <v>1</v>
      </c>
      <c r="O1376">
        <v>12.2</v>
      </c>
      <c r="P1376" t="s">
        <v>33</v>
      </c>
    </row>
    <row r="1377" spans="1:16">
      <c r="A1377" t="s">
        <v>4953</v>
      </c>
      <c r="B1377" t="s">
        <v>3445</v>
      </c>
      <c r="C1377" t="s">
        <v>4954</v>
      </c>
      <c r="D1377" t="s">
        <v>53</v>
      </c>
      <c r="E1377" t="s">
        <v>91</v>
      </c>
      <c r="F1377">
        <v>30154</v>
      </c>
      <c r="G1377" t="s">
        <v>172</v>
      </c>
      <c r="H1377" t="s">
        <v>98</v>
      </c>
      <c r="I1377" t="s">
        <v>1465</v>
      </c>
      <c r="J1377" s="1">
        <v>44712</v>
      </c>
      <c r="K1377" s="1">
        <v>44628</v>
      </c>
      <c r="L1377">
        <v>40</v>
      </c>
      <c r="M1377">
        <v>1</v>
      </c>
      <c r="N1377">
        <v>3</v>
      </c>
      <c r="O1377">
        <v>17.600000000000001</v>
      </c>
      <c r="P1377" t="s">
        <v>58</v>
      </c>
    </row>
    <row r="1378" spans="1:16">
      <c r="A1378" t="s">
        <v>4956</v>
      </c>
      <c r="B1378" t="s">
        <v>3910</v>
      </c>
      <c r="C1378" t="s">
        <v>2791</v>
      </c>
      <c r="D1378" t="s">
        <v>183</v>
      </c>
      <c r="E1378" t="s">
        <v>115</v>
      </c>
      <c r="F1378">
        <v>4000</v>
      </c>
      <c r="G1378" t="s">
        <v>30</v>
      </c>
      <c r="H1378" t="s">
        <v>258</v>
      </c>
      <c r="I1378" t="s">
        <v>2363</v>
      </c>
      <c r="J1378" s="1">
        <v>45658</v>
      </c>
      <c r="K1378" s="1">
        <v>45807</v>
      </c>
      <c r="L1378">
        <v>188</v>
      </c>
      <c r="M1378">
        <v>0</v>
      </c>
      <c r="N1378">
        <v>1</v>
      </c>
      <c r="O1378">
        <v>30.5</v>
      </c>
      <c r="P1378" t="s">
        <v>25</v>
      </c>
    </row>
    <row r="1379" spans="1:16">
      <c r="A1379" t="s">
        <v>4957</v>
      </c>
      <c r="B1379" t="s">
        <v>4958</v>
      </c>
      <c r="C1379" t="s">
        <v>103</v>
      </c>
      <c r="D1379" t="s">
        <v>53</v>
      </c>
      <c r="E1379" t="s">
        <v>115</v>
      </c>
      <c r="F1379">
        <v>38969</v>
      </c>
      <c r="G1379" t="s">
        <v>47</v>
      </c>
      <c r="H1379" t="s">
        <v>73</v>
      </c>
      <c r="I1379" t="s">
        <v>4960</v>
      </c>
      <c r="J1379" s="1">
        <v>45638</v>
      </c>
      <c r="K1379" s="1">
        <v>45672</v>
      </c>
      <c r="L1379">
        <v>185</v>
      </c>
      <c r="M1379">
        <v>0</v>
      </c>
      <c r="N1379">
        <v>1</v>
      </c>
      <c r="O1379">
        <v>15.2</v>
      </c>
      <c r="P1379" t="s">
        <v>58</v>
      </c>
    </row>
    <row r="1380" spans="1:16">
      <c r="A1380" t="s">
        <v>4961</v>
      </c>
      <c r="B1380" t="s">
        <v>4962</v>
      </c>
      <c r="C1380" t="s">
        <v>763</v>
      </c>
      <c r="D1380" t="s">
        <v>37</v>
      </c>
      <c r="E1380" t="s">
        <v>115</v>
      </c>
      <c r="F1380">
        <v>212137</v>
      </c>
      <c r="G1380" t="s">
        <v>79</v>
      </c>
      <c r="H1380" t="s">
        <v>139</v>
      </c>
      <c r="I1380" t="s">
        <v>385</v>
      </c>
      <c r="J1380" s="1">
        <v>45255</v>
      </c>
      <c r="K1380" s="1">
        <v>45276</v>
      </c>
      <c r="L1380">
        <v>117</v>
      </c>
      <c r="M1380">
        <v>0</v>
      </c>
      <c r="N1380">
        <v>1</v>
      </c>
      <c r="O1380">
        <v>18.8</v>
      </c>
      <c r="P1380" t="s">
        <v>42</v>
      </c>
    </row>
    <row r="1381" spans="1:16">
      <c r="A1381" t="s">
        <v>4964</v>
      </c>
      <c r="B1381" t="s">
        <v>3340</v>
      </c>
      <c r="C1381" t="s">
        <v>18</v>
      </c>
      <c r="D1381" t="s">
        <v>66</v>
      </c>
      <c r="E1381" t="s">
        <v>54</v>
      </c>
      <c r="F1381">
        <v>23472</v>
      </c>
      <c r="G1381" t="s">
        <v>39</v>
      </c>
      <c r="H1381" t="s">
        <v>1508</v>
      </c>
      <c r="I1381" t="s">
        <v>4966</v>
      </c>
      <c r="J1381" s="1">
        <v>45028</v>
      </c>
      <c r="K1381" s="1"/>
      <c r="M1381">
        <v>0</v>
      </c>
      <c r="N1381">
        <v>1</v>
      </c>
      <c r="O1381">
        <v>1.1000000000000001</v>
      </c>
      <c r="P1381" t="s">
        <v>100</v>
      </c>
    </row>
    <row r="1382" spans="1:16">
      <c r="A1382" t="s">
        <v>4967</v>
      </c>
      <c r="B1382" t="s">
        <v>4164</v>
      </c>
      <c r="C1382" t="s">
        <v>18</v>
      </c>
      <c r="D1382" t="s">
        <v>19</v>
      </c>
      <c r="E1382" t="s">
        <v>20</v>
      </c>
      <c r="F1382">
        <v>7000</v>
      </c>
      <c r="G1382" t="s">
        <v>22</v>
      </c>
      <c r="H1382" t="s">
        <v>145</v>
      </c>
      <c r="I1382" t="s">
        <v>4968</v>
      </c>
      <c r="J1382" s="1">
        <v>45411</v>
      </c>
      <c r="K1382" s="1"/>
      <c r="M1382">
        <v>0</v>
      </c>
      <c r="N1382">
        <v>1</v>
      </c>
      <c r="O1382">
        <v>2</v>
      </c>
      <c r="P1382" t="s">
        <v>100</v>
      </c>
    </row>
    <row r="1383" spans="1:16">
      <c r="A1383" t="s">
        <v>4969</v>
      </c>
      <c r="B1383" t="s">
        <v>2778</v>
      </c>
      <c r="C1383" t="s">
        <v>1590</v>
      </c>
      <c r="D1383" t="s">
        <v>19</v>
      </c>
      <c r="E1383" t="s">
        <v>54</v>
      </c>
      <c r="F1383">
        <v>7698</v>
      </c>
      <c r="G1383" t="s">
        <v>161</v>
      </c>
      <c r="H1383" t="s">
        <v>117</v>
      </c>
      <c r="I1383" t="s">
        <v>4337</v>
      </c>
      <c r="J1383" s="1">
        <v>45643</v>
      </c>
      <c r="K1383" s="1"/>
      <c r="M1383">
        <v>0</v>
      </c>
      <c r="N1383">
        <v>1</v>
      </c>
      <c r="O1383">
        <v>34.6</v>
      </c>
      <c r="P1383" t="s">
        <v>58</v>
      </c>
    </row>
    <row r="1384" spans="1:16">
      <c r="A1384" t="s">
        <v>4971</v>
      </c>
      <c r="B1384" t="s">
        <v>407</v>
      </c>
      <c r="C1384" t="s">
        <v>18</v>
      </c>
      <c r="D1384" t="s">
        <v>66</v>
      </c>
      <c r="E1384" t="s">
        <v>45</v>
      </c>
      <c r="F1384">
        <v>4144</v>
      </c>
      <c r="G1384" t="s">
        <v>39</v>
      </c>
      <c r="H1384" t="s">
        <v>374</v>
      </c>
      <c r="I1384" t="s">
        <v>4973</v>
      </c>
      <c r="J1384" s="1">
        <v>45108</v>
      </c>
      <c r="K1384" s="1"/>
      <c r="M1384">
        <v>0</v>
      </c>
      <c r="N1384">
        <v>1</v>
      </c>
      <c r="O1384">
        <v>33</v>
      </c>
      <c r="P1384" t="s">
        <v>33</v>
      </c>
    </row>
    <row r="1385" spans="1:16">
      <c r="A1385" t="s">
        <v>4974</v>
      </c>
      <c r="B1385" t="s">
        <v>697</v>
      </c>
      <c r="C1385" t="s">
        <v>18</v>
      </c>
      <c r="D1385" t="s">
        <v>53</v>
      </c>
      <c r="E1385" t="s">
        <v>54</v>
      </c>
      <c r="F1385">
        <v>27000</v>
      </c>
      <c r="G1385" t="s">
        <v>161</v>
      </c>
      <c r="H1385" t="s">
        <v>139</v>
      </c>
      <c r="I1385" t="s">
        <v>4508</v>
      </c>
      <c r="J1385" s="1">
        <v>45661</v>
      </c>
      <c r="K1385" s="1"/>
      <c r="M1385">
        <v>0</v>
      </c>
      <c r="N1385">
        <v>1</v>
      </c>
      <c r="O1385">
        <v>5.0999999999999996</v>
      </c>
      <c r="P1385" t="s">
        <v>42</v>
      </c>
    </row>
    <row r="1386" spans="1:16">
      <c r="A1386" t="s">
        <v>4976</v>
      </c>
      <c r="B1386" t="s">
        <v>339</v>
      </c>
      <c r="C1386" t="s">
        <v>3426</v>
      </c>
      <c r="D1386" t="s">
        <v>19</v>
      </c>
      <c r="E1386" t="s">
        <v>91</v>
      </c>
      <c r="F1386">
        <v>2000</v>
      </c>
      <c r="G1386" t="s">
        <v>47</v>
      </c>
      <c r="H1386" t="s">
        <v>86</v>
      </c>
      <c r="I1386" t="s">
        <v>1757</v>
      </c>
      <c r="J1386" s="1">
        <v>45229</v>
      </c>
      <c r="K1386" s="1">
        <v>45259</v>
      </c>
      <c r="L1386">
        <v>80</v>
      </c>
      <c r="M1386">
        <v>0</v>
      </c>
      <c r="N1386">
        <v>1</v>
      </c>
      <c r="P1386" t="s">
        <v>33</v>
      </c>
    </row>
    <row r="1387" spans="1:16">
      <c r="A1387" t="s">
        <v>4977</v>
      </c>
      <c r="B1387" t="s">
        <v>1244</v>
      </c>
      <c r="C1387" t="s">
        <v>18</v>
      </c>
      <c r="D1387" t="s">
        <v>19</v>
      </c>
      <c r="E1387" t="s">
        <v>28</v>
      </c>
      <c r="F1387">
        <v>4127</v>
      </c>
      <c r="G1387" t="s">
        <v>30</v>
      </c>
      <c r="H1387" t="s">
        <v>336</v>
      </c>
      <c r="I1387" t="s">
        <v>3631</v>
      </c>
      <c r="J1387" s="1">
        <v>45255</v>
      </c>
      <c r="K1387" s="1"/>
      <c r="M1387">
        <v>0</v>
      </c>
      <c r="N1387">
        <v>1</v>
      </c>
      <c r="O1387">
        <v>15.3</v>
      </c>
      <c r="P1387" t="s">
        <v>33</v>
      </c>
    </row>
    <row r="1388" spans="1:16">
      <c r="A1388" t="s">
        <v>4979</v>
      </c>
      <c r="B1388" t="s">
        <v>4980</v>
      </c>
      <c r="C1388" t="s">
        <v>18</v>
      </c>
      <c r="D1388" t="s">
        <v>53</v>
      </c>
      <c r="E1388" t="s">
        <v>20</v>
      </c>
      <c r="F1388">
        <v>40000</v>
      </c>
      <c r="G1388" t="s">
        <v>172</v>
      </c>
      <c r="H1388" t="s">
        <v>23</v>
      </c>
      <c r="I1388" t="s">
        <v>2955</v>
      </c>
      <c r="J1388" s="1">
        <v>45165</v>
      </c>
      <c r="K1388" s="1"/>
      <c r="M1388">
        <v>0</v>
      </c>
      <c r="N1388">
        <v>1</v>
      </c>
      <c r="O1388">
        <v>34.6</v>
      </c>
      <c r="P1388" t="s">
        <v>33</v>
      </c>
    </row>
    <row r="1389" spans="1:16">
      <c r="A1389" t="s">
        <v>4981</v>
      </c>
      <c r="B1389" t="s">
        <v>4982</v>
      </c>
      <c r="C1389" t="s">
        <v>18</v>
      </c>
      <c r="D1389" t="s">
        <v>183</v>
      </c>
      <c r="E1389" t="s">
        <v>28</v>
      </c>
      <c r="F1389">
        <v>7936</v>
      </c>
      <c r="G1389" t="s">
        <v>161</v>
      </c>
      <c r="H1389" t="s">
        <v>268</v>
      </c>
      <c r="I1389" t="s">
        <v>4984</v>
      </c>
      <c r="J1389" s="1">
        <v>44760</v>
      </c>
      <c r="K1389" s="1"/>
      <c r="M1389">
        <v>0</v>
      </c>
      <c r="N1389">
        <v>1</v>
      </c>
      <c r="O1389">
        <v>10.4</v>
      </c>
      <c r="P1389" t="s">
        <v>25</v>
      </c>
    </row>
    <row r="1390" spans="1:16">
      <c r="A1390" t="s">
        <v>4985</v>
      </c>
      <c r="B1390" t="s">
        <v>4986</v>
      </c>
      <c r="C1390" t="s">
        <v>484</v>
      </c>
      <c r="D1390" t="s">
        <v>37</v>
      </c>
      <c r="E1390" t="s">
        <v>91</v>
      </c>
      <c r="F1390">
        <v>117886</v>
      </c>
      <c r="G1390" t="s">
        <v>47</v>
      </c>
      <c r="H1390" t="s">
        <v>156</v>
      </c>
      <c r="I1390" t="s">
        <v>4988</v>
      </c>
      <c r="J1390" s="1">
        <v>45686</v>
      </c>
      <c r="K1390" s="1">
        <v>45603</v>
      </c>
      <c r="L1390">
        <v>49</v>
      </c>
      <c r="M1390">
        <v>1</v>
      </c>
      <c r="N1390">
        <v>2</v>
      </c>
      <c r="O1390">
        <v>4.2</v>
      </c>
      <c r="P1390" t="s">
        <v>33</v>
      </c>
    </row>
    <row r="1391" spans="1:16">
      <c r="A1391" t="s">
        <v>4989</v>
      </c>
      <c r="B1391" t="s">
        <v>3211</v>
      </c>
      <c r="C1391" t="s">
        <v>2666</v>
      </c>
      <c r="D1391" t="s">
        <v>37</v>
      </c>
      <c r="E1391" t="s">
        <v>28</v>
      </c>
      <c r="F1391">
        <v>112999</v>
      </c>
      <c r="G1391" t="s">
        <v>30</v>
      </c>
      <c r="H1391" t="s">
        <v>156</v>
      </c>
      <c r="I1391" t="s">
        <v>1517</v>
      </c>
      <c r="J1391" s="1">
        <v>44868</v>
      </c>
      <c r="K1391" s="1"/>
      <c r="M1391">
        <v>0</v>
      </c>
      <c r="N1391">
        <v>1</v>
      </c>
      <c r="O1391">
        <v>28.2</v>
      </c>
      <c r="P1391" t="s">
        <v>25</v>
      </c>
    </row>
    <row r="1392" spans="1:16">
      <c r="A1392" t="s">
        <v>4991</v>
      </c>
      <c r="B1392" t="s">
        <v>2227</v>
      </c>
      <c r="C1392" t="s">
        <v>18</v>
      </c>
      <c r="D1392" t="s">
        <v>37</v>
      </c>
      <c r="E1392" t="s">
        <v>45</v>
      </c>
      <c r="F1392">
        <v>143452</v>
      </c>
      <c r="G1392" t="s">
        <v>22</v>
      </c>
      <c r="H1392" t="s">
        <v>98</v>
      </c>
      <c r="I1392" t="s">
        <v>428</v>
      </c>
      <c r="J1392" s="1">
        <v>45052</v>
      </c>
      <c r="K1392" s="1"/>
      <c r="M1392">
        <v>0</v>
      </c>
      <c r="N1392">
        <v>1</v>
      </c>
      <c r="O1392">
        <v>29</v>
      </c>
      <c r="P1392" t="s">
        <v>25</v>
      </c>
    </row>
    <row r="1393" spans="1:16">
      <c r="A1393" t="s">
        <v>4993</v>
      </c>
      <c r="B1393" t="s">
        <v>4994</v>
      </c>
      <c r="C1393" t="s">
        <v>18</v>
      </c>
      <c r="D1393" t="s">
        <v>66</v>
      </c>
      <c r="E1393" t="s">
        <v>115</v>
      </c>
      <c r="F1393">
        <v>23584</v>
      </c>
      <c r="G1393" t="s">
        <v>151</v>
      </c>
      <c r="H1393" t="s">
        <v>117</v>
      </c>
      <c r="I1393" t="s">
        <v>516</v>
      </c>
      <c r="J1393" s="1">
        <v>45565</v>
      </c>
      <c r="K1393" s="1">
        <v>45616</v>
      </c>
      <c r="L1393">
        <v>148</v>
      </c>
      <c r="M1393">
        <v>0</v>
      </c>
      <c r="N1393">
        <v>1</v>
      </c>
      <c r="O1393">
        <v>34.799999999999997</v>
      </c>
      <c r="P1393" t="s">
        <v>100</v>
      </c>
    </row>
    <row r="1394" spans="1:16">
      <c r="A1394" t="s">
        <v>4996</v>
      </c>
      <c r="B1394" t="s">
        <v>3520</v>
      </c>
      <c r="C1394" t="s">
        <v>1842</v>
      </c>
      <c r="D1394" t="s">
        <v>37</v>
      </c>
      <c r="E1394" t="s">
        <v>54</v>
      </c>
      <c r="F1394">
        <v>52837</v>
      </c>
      <c r="G1394" t="s">
        <v>79</v>
      </c>
      <c r="H1394" t="s">
        <v>48</v>
      </c>
      <c r="I1394" t="s">
        <v>1683</v>
      </c>
      <c r="J1394" s="1">
        <v>45107</v>
      </c>
      <c r="K1394" s="1"/>
      <c r="M1394">
        <v>0</v>
      </c>
      <c r="N1394">
        <v>1</v>
      </c>
      <c r="O1394">
        <v>5.6</v>
      </c>
      <c r="P1394" t="s">
        <v>25</v>
      </c>
    </row>
    <row r="1395" spans="1:16">
      <c r="A1395" t="s">
        <v>4998</v>
      </c>
      <c r="B1395" t="s">
        <v>4999</v>
      </c>
      <c r="C1395" t="s">
        <v>18</v>
      </c>
      <c r="D1395" t="s">
        <v>66</v>
      </c>
      <c r="E1395" t="s">
        <v>91</v>
      </c>
      <c r="F1395">
        <v>13078</v>
      </c>
      <c r="G1395" t="s">
        <v>161</v>
      </c>
      <c r="H1395" t="s">
        <v>336</v>
      </c>
      <c r="I1395" t="s">
        <v>1200</v>
      </c>
      <c r="J1395" s="1">
        <v>45110</v>
      </c>
      <c r="K1395" s="1">
        <v>45246</v>
      </c>
      <c r="L1395">
        <v>183</v>
      </c>
      <c r="M1395">
        <v>1</v>
      </c>
      <c r="N1395">
        <v>4</v>
      </c>
      <c r="O1395">
        <v>33.799999999999997</v>
      </c>
      <c r="P1395" t="s">
        <v>42</v>
      </c>
    </row>
    <row r="1396" spans="1:16">
      <c r="A1396" t="s">
        <v>5001</v>
      </c>
      <c r="B1396" t="s">
        <v>5002</v>
      </c>
      <c r="C1396" t="s">
        <v>18</v>
      </c>
      <c r="D1396" t="s">
        <v>183</v>
      </c>
      <c r="E1396" t="s">
        <v>45</v>
      </c>
      <c r="F1396">
        <v>10430</v>
      </c>
      <c r="G1396" t="s">
        <v>151</v>
      </c>
      <c r="H1396" t="s">
        <v>1280</v>
      </c>
      <c r="I1396" t="s">
        <v>5004</v>
      </c>
      <c r="J1396" s="1">
        <v>44763</v>
      </c>
      <c r="K1396" s="1"/>
      <c r="M1396">
        <v>0</v>
      </c>
      <c r="N1396">
        <v>1</v>
      </c>
      <c r="P1396" t="s">
        <v>25</v>
      </c>
    </row>
    <row r="1397" spans="1:16">
      <c r="A1397" t="s">
        <v>5005</v>
      </c>
      <c r="B1397" t="s">
        <v>4866</v>
      </c>
      <c r="C1397" t="s">
        <v>18</v>
      </c>
      <c r="D1397" t="s">
        <v>66</v>
      </c>
      <c r="E1397" t="s">
        <v>177</v>
      </c>
      <c r="F1397">
        <v>4642</v>
      </c>
      <c r="G1397" t="s">
        <v>39</v>
      </c>
      <c r="H1397" t="s">
        <v>80</v>
      </c>
      <c r="I1397" t="s">
        <v>2784</v>
      </c>
      <c r="J1397" s="1"/>
      <c r="K1397" s="1"/>
      <c r="M1397">
        <v>0</v>
      </c>
      <c r="N1397">
        <v>1</v>
      </c>
      <c r="O1397">
        <v>2.5</v>
      </c>
      <c r="P1397" t="s">
        <v>42</v>
      </c>
    </row>
    <row r="1398" spans="1:16">
      <c r="A1398" t="s">
        <v>5007</v>
      </c>
      <c r="B1398" t="s">
        <v>653</v>
      </c>
      <c r="C1398" t="s">
        <v>3898</v>
      </c>
      <c r="D1398" t="s">
        <v>53</v>
      </c>
      <c r="E1398" t="s">
        <v>177</v>
      </c>
      <c r="F1398">
        <v>12253</v>
      </c>
      <c r="G1398" t="s">
        <v>47</v>
      </c>
      <c r="H1398" t="s">
        <v>237</v>
      </c>
      <c r="I1398" t="s">
        <v>5009</v>
      </c>
      <c r="J1398" s="1">
        <v>45145</v>
      </c>
      <c r="K1398" s="1"/>
      <c r="M1398">
        <v>0</v>
      </c>
      <c r="N1398">
        <v>1</v>
      </c>
      <c r="P1398" t="s">
        <v>33</v>
      </c>
    </row>
    <row r="1399" spans="1:16">
      <c r="A1399" t="s">
        <v>5010</v>
      </c>
      <c r="B1399" t="s">
        <v>5011</v>
      </c>
      <c r="C1399" t="s">
        <v>815</v>
      </c>
      <c r="D1399" t="s">
        <v>66</v>
      </c>
      <c r="E1399" t="s">
        <v>20</v>
      </c>
      <c r="F1399">
        <v>9850</v>
      </c>
      <c r="G1399" t="s">
        <v>79</v>
      </c>
      <c r="H1399" t="s">
        <v>127</v>
      </c>
      <c r="I1399" t="s">
        <v>1828</v>
      </c>
      <c r="J1399" s="1">
        <v>45162</v>
      </c>
      <c r="K1399" s="1"/>
      <c r="M1399">
        <v>0</v>
      </c>
      <c r="N1399">
        <v>1</v>
      </c>
      <c r="O1399">
        <v>20.399999999999999</v>
      </c>
      <c r="P1399" t="s">
        <v>25</v>
      </c>
    </row>
    <row r="1400" spans="1:16">
      <c r="A1400" t="s">
        <v>5013</v>
      </c>
      <c r="B1400" t="s">
        <v>2761</v>
      </c>
      <c r="C1400" t="s">
        <v>18</v>
      </c>
      <c r="D1400" t="s">
        <v>66</v>
      </c>
      <c r="E1400" t="s">
        <v>45</v>
      </c>
      <c r="F1400">
        <v>10708</v>
      </c>
      <c r="G1400" t="s">
        <v>30</v>
      </c>
      <c r="H1400" t="s">
        <v>68</v>
      </c>
      <c r="I1400" t="s">
        <v>5015</v>
      </c>
      <c r="J1400" s="1">
        <v>45647</v>
      </c>
      <c r="K1400" s="1"/>
      <c r="M1400">
        <v>0</v>
      </c>
      <c r="N1400">
        <v>1</v>
      </c>
      <c r="O1400">
        <v>22.7</v>
      </c>
      <c r="P1400" t="s">
        <v>100</v>
      </c>
    </row>
    <row r="1401" spans="1:16">
      <c r="A1401" t="s">
        <v>5016</v>
      </c>
      <c r="B1401" t="s">
        <v>4121</v>
      </c>
      <c r="C1401" t="s">
        <v>5017</v>
      </c>
      <c r="D1401" t="s">
        <v>183</v>
      </c>
      <c r="E1401" t="s">
        <v>45</v>
      </c>
      <c r="F1401">
        <v>3000</v>
      </c>
      <c r="G1401" t="s">
        <v>151</v>
      </c>
      <c r="H1401" t="s">
        <v>145</v>
      </c>
      <c r="I1401" t="s">
        <v>3024</v>
      </c>
      <c r="J1401" s="1">
        <v>45152</v>
      </c>
      <c r="K1401" s="1"/>
      <c r="M1401">
        <v>0</v>
      </c>
      <c r="N1401">
        <v>1</v>
      </c>
      <c r="O1401">
        <v>9.5</v>
      </c>
      <c r="P1401" t="s">
        <v>100</v>
      </c>
    </row>
    <row r="1402" spans="1:16">
      <c r="A1402" t="s">
        <v>5018</v>
      </c>
      <c r="B1402" t="s">
        <v>687</v>
      </c>
      <c r="C1402" t="s">
        <v>901</v>
      </c>
      <c r="D1402" t="s">
        <v>183</v>
      </c>
      <c r="E1402" t="s">
        <v>28</v>
      </c>
      <c r="F1402">
        <v>9549</v>
      </c>
      <c r="G1402" t="s">
        <v>30</v>
      </c>
      <c r="H1402" t="s">
        <v>850</v>
      </c>
      <c r="I1402" t="s">
        <v>4492</v>
      </c>
      <c r="J1402" s="1">
        <v>45684</v>
      </c>
      <c r="K1402" s="1"/>
      <c r="M1402">
        <v>0</v>
      </c>
      <c r="N1402">
        <v>1</v>
      </c>
      <c r="O1402">
        <v>24.1</v>
      </c>
      <c r="P1402" t="s">
        <v>58</v>
      </c>
    </row>
    <row r="1403" spans="1:16">
      <c r="A1403" t="s">
        <v>5019</v>
      </c>
      <c r="B1403" t="s">
        <v>5020</v>
      </c>
      <c r="C1403" t="s">
        <v>226</v>
      </c>
      <c r="D1403" t="s">
        <v>66</v>
      </c>
      <c r="E1403" t="s">
        <v>115</v>
      </c>
      <c r="F1403">
        <v>14535</v>
      </c>
      <c r="G1403" t="s">
        <v>47</v>
      </c>
      <c r="H1403" t="s">
        <v>93</v>
      </c>
      <c r="I1403" t="s">
        <v>5022</v>
      </c>
      <c r="J1403" s="1">
        <v>45343</v>
      </c>
      <c r="K1403" s="1">
        <v>45209</v>
      </c>
      <c r="L1403">
        <v>31</v>
      </c>
      <c r="M1403">
        <v>0</v>
      </c>
      <c r="N1403">
        <v>1</v>
      </c>
      <c r="O1403">
        <v>20.2</v>
      </c>
      <c r="P1403" t="s">
        <v>100</v>
      </c>
    </row>
    <row r="1404" spans="1:16">
      <c r="A1404" t="s">
        <v>5023</v>
      </c>
      <c r="B1404" t="s">
        <v>2298</v>
      </c>
      <c r="C1404" t="s">
        <v>2104</v>
      </c>
      <c r="D1404" t="s">
        <v>66</v>
      </c>
      <c r="E1404" t="s">
        <v>91</v>
      </c>
      <c r="F1404">
        <v>14971</v>
      </c>
      <c r="G1404" t="s">
        <v>47</v>
      </c>
      <c r="H1404" t="s">
        <v>737</v>
      </c>
      <c r="I1404" t="s">
        <v>4626</v>
      </c>
      <c r="J1404" s="1">
        <v>44782</v>
      </c>
      <c r="K1404" s="1">
        <v>44701</v>
      </c>
      <c r="L1404">
        <v>25</v>
      </c>
      <c r="M1404">
        <v>1</v>
      </c>
      <c r="N1404">
        <v>4</v>
      </c>
      <c r="O1404">
        <v>10</v>
      </c>
      <c r="P1404" t="s">
        <v>25</v>
      </c>
    </row>
    <row r="1405" spans="1:16">
      <c r="A1405" t="s">
        <v>5025</v>
      </c>
      <c r="B1405" t="s">
        <v>2329</v>
      </c>
      <c r="C1405" t="s">
        <v>4870</v>
      </c>
      <c r="D1405" t="s">
        <v>53</v>
      </c>
      <c r="E1405" t="s">
        <v>20</v>
      </c>
      <c r="F1405">
        <v>43133</v>
      </c>
      <c r="G1405" t="s">
        <v>30</v>
      </c>
      <c r="H1405" t="s">
        <v>232</v>
      </c>
      <c r="I1405" t="s">
        <v>5027</v>
      </c>
      <c r="J1405" s="1">
        <v>45348</v>
      </c>
      <c r="K1405" s="1"/>
      <c r="M1405">
        <v>0</v>
      </c>
      <c r="N1405">
        <v>1</v>
      </c>
      <c r="O1405">
        <v>19.2</v>
      </c>
      <c r="P1405" t="s">
        <v>58</v>
      </c>
    </row>
    <row r="1406" spans="1:16">
      <c r="A1406" t="s">
        <v>5028</v>
      </c>
      <c r="B1406" t="s">
        <v>5029</v>
      </c>
      <c r="C1406" t="s">
        <v>18</v>
      </c>
      <c r="D1406" t="s">
        <v>66</v>
      </c>
      <c r="E1406" t="s">
        <v>45</v>
      </c>
      <c r="F1406">
        <v>19608</v>
      </c>
      <c r="G1406" t="s">
        <v>56</v>
      </c>
      <c r="H1406" t="s">
        <v>237</v>
      </c>
      <c r="I1406" t="s">
        <v>3984</v>
      </c>
      <c r="J1406" s="1">
        <v>45162</v>
      </c>
      <c r="K1406" s="1"/>
      <c r="M1406">
        <v>0</v>
      </c>
      <c r="N1406">
        <v>1</v>
      </c>
      <c r="P1406" t="s">
        <v>42</v>
      </c>
    </row>
    <row r="1407" spans="1:16">
      <c r="A1407" t="s">
        <v>5031</v>
      </c>
      <c r="B1407" t="s">
        <v>1087</v>
      </c>
      <c r="C1407" t="s">
        <v>929</v>
      </c>
      <c r="D1407" t="s">
        <v>37</v>
      </c>
      <c r="E1407" t="s">
        <v>91</v>
      </c>
      <c r="F1407">
        <v>198786</v>
      </c>
      <c r="G1407" t="s">
        <v>151</v>
      </c>
      <c r="H1407" t="s">
        <v>62</v>
      </c>
      <c r="I1407" t="s">
        <v>4988</v>
      </c>
      <c r="J1407" s="1">
        <v>45705</v>
      </c>
      <c r="K1407" s="1">
        <v>45647</v>
      </c>
      <c r="L1407">
        <v>93</v>
      </c>
      <c r="M1407">
        <v>0</v>
      </c>
      <c r="N1407">
        <v>1</v>
      </c>
      <c r="O1407">
        <v>8.5</v>
      </c>
      <c r="P1407" t="s">
        <v>100</v>
      </c>
    </row>
    <row r="1408" spans="1:16">
      <c r="A1408" t="s">
        <v>5033</v>
      </c>
      <c r="B1408" t="s">
        <v>4739</v>
      </c>
      <c r="C1408" t="s">
        <v>1959</v>
      </c>
      <c r="D1408" t="s">
        <v>53</v>
      </c>
      <c r="E1408" t="s">
        <v>20</v>
      </c>
      <c r="F1408">
        <v>19000</v>
      </c>
      <c r="G1408" t="s">
        <v>151</v>
      </c>
      <c r="H1408" t="s">
        <v>62</v>
      </c>
      <c r="I1408" t="s">
        <v>2725</v>
      </c>
      <c r="J1408" s="1">
        <v>45510</v>
      </c>
      <c r="K1408" s="1"/>
      <c r="M1408">
        <v>0</v>
      </c>
      <c r="N1408">
        <v>1</v>
      </c>
      <c r="O1408">
        <v>23.6</v>
      </c>
      <c r="P1408" t="s">
        <v>33</v>
      </c>
    </row>
    <row r="1409" spans="1:16">
      <c r="A1409" t="s">
        <v>5034</v>
      </c>
      <c r="B1409" t="s">
        <v>2741</v>
      </c>
      <c r="C1409" t="s">
        <v>3277</v>
      </c>
      <c r="D1409" t="s">
        <v>53</v>
      </c>
      <c r="E1409" t="s">
        <v>177</v>
      </c>
      <c r="F1409">
        <v>47717</v>
      </c>
      <c r="G1409" t="s">
        <v>161</v>
      </c>
      <c r="H1409" t="s">
        <v>105</v>
      </c>
      <c r="I1409" t="s">
        <v>5036</v>
      </c>
      <c r="J1409" s="1">
        <v>45510</v>
      </c>
      <c r="K1409" s="1"/>
      <c r="M1409">
        <v>0</v>
      </c>
      <c r="N1409">
        <v>1</v>
      </c>
      <c r="O1409">
        <v>29.7</v>
      </c>
      <c r="P1409" t="s">
        <v>25</v>
      </c>
    </row>
    <row r="1410" spans="1:16">
      <c r="A1410" t="s">
        <v>5037</v>
      </c>
      <c r="B1410" t="s">
        <v>5038</v>
      </c>
      <c r="C1410" t="s">
        <v>455</v>
      </c>
      <c r="D1410" t="s">
        <v>66</v>
      </c>
      <c r="E1410" t="s">
        <v>28</v>
      </c>
      <c r="F1410">
        <v>19149</v>
      </c>
      <c r="G1410" t="s">
        <v>161</v>
      </c>
      <c r="H1410" t="s">
        <v>237</v>
      </c>
      <c r="I1410" t="s">
        <v>5040</v>
      </c>
      <c r="J1410" s="1">
        <v>45577</v>
      </c>
      <c r="K1410" s="1"/>
      <c r="M1410">
        <v>0</v>
      </c>
      <c r="N1410">
        <v>1</v>
      </c>
      <c r="O1410">
        <v>5.9</v>
      </c>
      <c r="P1410" t="s">
        <v>33</v>
      </c>
    </row>
    <row r="1411" spans="1:16">
      <c r="A1411" t="s">
        <v>5041</v>
      </c>
      <c r="B1411" t="s">
        <v>1820</v>
      </c>
      <c r="C1411" t="s">
        <v>688</v>
      </c>
      <c r="D1411" t="s">
        <v>53</v>
      </c>
      <c r="E1411" t="s">
        <v>54</v>
      </c>
      <c r="F1411">
        <v>26677</v>
      </c>
      <c r="G1411" t="s">
        <v>79</v>
      </c>
      <c r="H1411" t="s">
        <v>237</v>
      </c>
      <c r="I1411" t="s">
        <v>2421</v>
      </c>
      <c r="J1411" s="1">
        <v>45196</v>
      </c>
      <c r="K1411" s="1"/>
      <c r="M1411">
        <v>0</v>
      </c>
      <c r="N1411">
        <v>1</v>
      </c>
      <c r="O1411">
        <v>22.2</v>
      </c>
      <c r="P1411" t="s">
        <v>58</v>
      </c>
    </row>
    <row r="1412" spans="1:16">
      <c r="A1412" t="s">
        <v>5043</v>
      </c>
      <c r="B1412" t="s">
        <v>2895</v>
      </c>
      <c r="C1412" t="s">
        <v>18</v>
      </c>
      <c r="D1412" t="s">
        <v>37</v>
      </c>
      <c r="E1412" t="s">
        <v>54</v>
      </c>
      <c r="F1412">
        <v>119803</v>
      </c>
      <c r="G1412" t="s">
        <v>161</v>
      </c>
      <c r="H1412" t="s">
        <v>117</v>
      </c>
      <c r="I1412" t="s">
        <v>5045</v>
      </c>
      <c r="J1412" s="1">
        <v>44686</v>
      </c>
      <c r="K1412" s="1"/>
      <c r="M1412">
        <v>0</v>
      </c>
      <c r="N1412">
        <v>1</v>
      </c>
      <c r="O1412">
        <v>18.3</v>
      </c>
      <c r="P1412" t="s">
        <v>100</v>
      </c>
    </row>
    <row r="1413" spans="1:16">
      <c r="A1413" t="s">
        <v>5046</v>
      </c>
      <c r="B1413" t="s">
        <v>5047</v>
      </c>
      <c r="C1413" t="s">
        <v>591</v>
      </c>
      <c r="D1413" t="s">
        <v>66</v>
      </c>
      <c r="E1413" t="s">
        <v>54</v>
      </c>
      <c r="F1413">
        <v>8621</v>
      </c>
      <c r="G1413" t="s">
        <v>79</v>
      </c>
      <c r="H1413" t="s">
        <v>31</v>
      </c>
      <c r="I1413" t="s">
        <v>5049</v>
      </c>
      <c r="J1413" s="1">
        <v>45006</v>
      </c>
      <c r="K1413" s="1"/>
      <c r="M1413">
        <v>0</v>
      </c>
      <c r="N1413">
        <v>1</v>
      </c>
      <c r="O1413">
        <v>21.6</v>
      </c>
      <c r="P1413" t="s">
        <v>58</v>
      </c>
    </row>
    <row r="1414" spans="1:16">
      <c r="A1414" t="s">
        <v>5050</v>
      </c>
      <c r="B1414" t="s">
        <v>5051</v>
      </c>
      <c r="C1414" t="s">
        <v>18</v>
      </c>
      <c r="D1414" t="s">
        <v>183</v>
      </c>
      <c r="E1414" t="s">
        <v>28</v>
      </c>
      <c r="F1414">
        <v>8946</v>
      </c>
      <c r="G1414" t="s">
        <v>47</v>
      </c>
      <c r="H1414" t="s">
        <v>86</v>
      </c>
      <c r="I1414" t="s">
        <v>5053</v>
      </c>
      <c r="J1414" s="1">
        <v>45268</v>
      </c>
      <c r="K1414" s="1"/>
      <c r="M1414">
        <v>0</v>
      </c>
      <c r="N1414">
        <v>1</v>
      </c>
      <c r="O1414">
        <v>21.1</v>
      </c>
      <c r="P1414" t="s">
        <v>42</v>
      </c>
    </row>
    <row r="1415" spans="1:16">
      <c r="A1415" t="s">
        <v>5054</v>
      </c>
      <c r="B1415" t="s">
        <v>4943</v>
      </c>
      <c r="C1415" t="s">
        <v>915</v>
      </c>
      <c r="D1415" t="s">
        <v>183</v>
      </c>
      <c r="E1415" t="s">
        <v>177</v>
      </c>
      <c r="F1415">
        <v>8799</v>
      </c>
      <c r="G1415" t="s">
        <v>56</v>
      </c>
      <c r="H1415" t="s">
        <v>93</v>
      </c>
      <c r="I1415" t="s">
        <v>2833</v>
      </c>
      <c r="J1415" s="1">
        <v>45764</v>
      </c>
      <c r="K1415" s="1"/>
      <c r="M1415">
        <v>0</v>
      </c>
      <c r="N1415">
        <v>1</v>
      </c>
      <c r="O1415">
        <v>13.7</v>
      </c>
      <c r="P1415" t="s">
        <v>42</v>
      </c>
    </row>
    <row r="1416" spans="1:16">
      <c r="A1416" t="s">
        <v>5056</v>
      </c>
      <c r="B1416" t="s">
        <v>5057</v>
      </c>
      <c r="C1416" t="s">
        <v>763</v>
      </c>
      <c r="D1416" t="s">
        <v>37</v>
      </c>
      <c r="E1416" t="s">
        <v>115</v>
      </c>
      <c r="F1416">
        <v>154593</v>
      </c>
      <c r="G1416" t="s">
        <v>161</v>
      </c>
      <c r="H1416" t="s">
        <v>80</v>
      </c>
      <c r="I1416" t="s">
        <v>3774</v>
      </c>
      <c r="J1416" s="1">
        <v>45442</v>
      </c>
      <c r="K1416" s="1">
        <v>45544</v>
      </c>
      <c r="L1416">
        <v>134</v>
      </c>
      <c r="M1416">
        <v>0</v>
      </c>
      <c r="N1416">
        <v>1</v>
      </c>
      <c r="O1416">
        <v>29.3</v>
      </c>
      <c r="P1416" t="s">
        <v>25</v>
      </c>
    </row>
    <row r="1417" spans="1:16">
      <c r="A1417" t="s">
        <v>5059</v>
      </c>
      <c r="B1417" t="s">
        <v>4371</v>
      </c>
      <c r="C1417" t="s">
        <v>5060</v>
      </c>
      <c r="D1417" t="s">
        <v>53</v>
      </c>
      <c r="E1417" t="s">
        <v>115</v>
      </c>
      <c r="F1417">
        <v>44416</v>
      </c>
      <c r="G1417" t="s">
        <v>151</v>
      </c>
      <c r="H1417" t="s">
        <v>145</v>
      </c>
      <c r="I1417" t="s">
        <v>647</v>
      </c>
      <c r="J1417" s="1">
        <v>44999</v>
      </c>
      <c r="K1417" s="1">
        <v>44945</v>
      </c>
      <c r="L1417">
        <v>97</v>
      </c>
      <c r="M1417">
        <v>0</v>
      </c>
      <c r="N1417">
        <v>1</v>
      </c>
      <c r="O1417">
        <v>32.4</v>
      </c>
      <c r="P1417" t="s">
        <v>42</v>
      </c>
    </row>
    <row r="1418" spans="1:16">
      <c r="A1418" t="s">
        <v>5062</v>
      </c>
      <c r="B1418" t="s">
        <v>956</v>
      </c>
      <c r="C1418" t="s">
        <v>906</v>
      </c>
      <c r="D1418" t="s">
        <v>37</v>
      </c>
      <c r="E1418" t="s">
        <v>28</v>
      </c>
      <c r="F1418">
        <v>135096</v>
      </c>
      <c r="G1418" t="s">
        <v>22</v>
      </c>
      <c r="H1418" t="s">
        <v>93</v>
      </c>
      <c r="I1418" t="s">
        <v>2173</v>
      </c>
      <c r="J1418" s="1">
        <v>45645</v>
      </c>
      <c r="K1418" s="1"/>
      <c r="M1418">
        <v>0</v>
      </c>
      <c r="N1418">
        <v>1</v>
      </c>
      <c r="O1418">
        <v>18.2</v>
      </c>
      <c r="P1418" t="s">
        <v>25</v>
      </c>
    </row>
    <row r="1419" spans="1:16">
      <c r="A1419" t="s">
        <v>5064</v>
      </c>
      <c r="B1419" t="s">
        <v>2723</v>
      </c>
      <c r="C1419" t="s">
        <v>398</v>
      </c>
      <c r="D1419" t="s">
        <v>53</v>
      </c>
      <c r="E1419" t="s">
        <v>91</v>
      </c>
      <c r="F1419">
        <v>36213</v>
      </c>
      <c r="G1419" t="s">
        <v>79</v>
      </c>
      <c r="H1419" t="s">
        <v>232</v>
      </c>
      <c r="I1419" t="s">
        <v>5066</v>
      </c>
      <c r="J1419" s="1">
        <v>45380</v>
      </c>
      <c r="K1419" s="1">
        <v>45420</v>
      </c>
      <c r="L1419">
        <v>101</v>
      </c>
      <c r="M1419">
        <v>0</v>
      </c>
      <c r="N1419">
        <v>1</v>
      </c>
      <c r="P1419" t="s">
        <v>42</v>
      </c>
    </row>
    <row r="1420" spans="1:16">
      <c r="A1420" t="s">
        <v>5067</v>
      </c>
      <c r="B1420" t="s">
        <v>5068</v>
      </c>
      <c r="C1420" t="s">
        <v>3303</v>
      </c>
      <c r="D1420" t="s">
        <v>37</v>
      </c>
      <c r="E1420" t="s">
        <v>45</v>
      </c>
      <c r="F1420">
        <v>165740</v>
      </c>
      <c r="G1420" t="s">
        <v>79</v>
      </c>
      <c r="H1420" t="s">
        <v>62</v>
      </c>
      <c r="I1420" t="s">
        <v>5070</v>
      </c>
      <c r="J1420" s="1">
        <v>45617</v>
      </c>
      <c r="K1420" s="1"/>
      <c r="M1420">
        <v>0</v>
      </c>
      <c r="N1420">
        <v>1</v>
      </c>
      <c r="O1420">
        <v>22.2</v>
      </c>
      <c r="P1420" t="s">
        <v>58</v>
      </c>
    </row>
    <row r="1421" spans="1:16">
      <c r="A1421" t="s">
        <v>5071</v>
      </c>
      <c r="B1421" t="s">
        <v>5072</v>
      </c>
      <c r="C1421" t="s">
        <v>1782</v>
      </c>
      <c r="D1421" t="s">
        <v>19</v>
      </c>
      <c r="E1421" t="s">
        <v>91</v>
      </c>
      <c r="F1421">
        <v>6910</v>
      </c>
      <c r="G1421" t="s">
        <v>47</v>
      </c>
      <c r="H1421" t="s">
        <v>237</v>
      </c>
      <c r="I1421" t="s">
        <v>1639</v>
      </c>
      <c r="J1421" s="1">
        <v>45246</v>
      </c>
      <c r="K1421" s="1">
        <v>45208</v>
      </c>
      <c r="L1421">
        <v>73</v>
      </c>
      <c r="M1421">
        <v>1</v>
      </c>
      <c r="N1421">
        <v>3</v>
      </c>
      <c r="P1421" t="s">
        <v>100</v>
      </c>
    </row>
    <row r="1422" spans="1:16">
      <c r="A1422" t="s">
        <v>5074</v>
      </c>
      <c r="B1422" t="s">
        <v>2247</v>
      </c>
      <c r="C1422" t="s">
        <v>3303</v>
      </c>
      <c r="D1422" t="s">
        <v>183</v>
      </c>
      <c r="E1422" t="s">
        <v>45</v>
      </c>
      <c r="F1422">
        <v>6000</v>
      </c>
      <c r="G1422" t="s">
        <v>30</v>
      </c>
      <c r="H1422" t="s">
        <v>232</v>
      </c>
      <c r="I1422" t="s">
        <v>1479</v>
      </c>
      <c r="J1422" s="1">
        <v>44815</v>
      </c>
      <c r="K1422" s="1"/>
      <c r="M1422">
        <v>0</v>
      </c>
      <c r="N1422">
        <v>1</v>
      </c>
      <c r="P1422" t="s">
        <v>42</v>
      </c>
    </row>
    <row r="1423" spans="1:16">
      <c r="A1423" t="s">
        <v>5075</v>
      </c>
      <c r="B1423" t="s">
        <v>5076</v>
      </c>
      <c r="C1423" t="s">
        <v>18</v>
      </c>
      <c r="D1423" t="s">
        <v>19</v>
      </c>
      <c r="E1423" t="s">
        <v>177</v>
      </c>
      <c r="F1423">
        <v>8104</v>
      </c>
      <c r="G1423" t="s">
        <v>79</v>
      </c>
      <c r="H1423" t="s">
        <v>361</v>
      </c>
      <c r="I1423" t="s">
        <v>196</v>
      </c>
      <c r="J1423" s="1">
        <v>44952</v>
      </c>
      <c r="K1423" s="1"/>
      <c r="M1423">
        <v>0</v>
      </c>
      <c r="N1423">
        <v>1</v>
      </c>
      <c r="O1423">
        <v>16.5</v>
      </c>
      <c r="P1423" t="s">
        <v>25</v>
      </c>
    </row>
    <row r="1424" spans="1:16">
      <c r="A1424" t="s">
        <v>5078</v>
      </c>
      <c r="B1424" t="s">
        <v>5079</v>
      </c>
      <c r="C1424" t="s">
        <v>18</v>
      </c>
      <c r="D1424" t="s">
        <v>53</v>
      </c>
      <c r="E1424" t="s">
        <v>45</v>
      </c>
      <c r="F1424">
        <v>19827</v>
      </c>
      <c r="G1424" t="s">
        <v>39</v>
      </c>
      <c r="H1424" t="s">
        <v>258</v>
      </c>
      <c r="I1424" t="s">
        <v>3322</v>
      </c>
      <c r="J1424" s="1">
        <v>44739</v>
      </c>
      <c r="K1424" s="1"/>
      <c r="M1424">
        <v>0</v>
      </c>
      <c r="N1424">
        <v>1</v>
      </c>
      <c r="O1424">
        <v>12.7</v>
      </c>
      <c r="P1424" t="s">
        <v>100</v>
      </c>
    </row>
    <row r="1425" spans="1:16">
      <c r="A1425" t="s">
        <v>5081</v>
      </c>
      <c r="B1425" t="s">
        <v>5082</v>
      </c>
      <c r="C1425" t="s">
        <v>2993</v>
      </c>
      <c r="D1425" t="s">
        <v>183</v>
      </c>
      <c r="E1425" t="s">
        <v>28</v>
      </c>
      <c r="F1425">
        <v>7000</v>
      </c>
      <c r="G1425" t="s">
        <v>56</v>
      </c>
      <c r="H1425" t="s">
        <v>68</v>
      </c>
      <c r="I1425" t="s">
        <v>5083</v>
      </c>
      <c r="J1425" s="1">
        <v>45753</v>
      </c>
      <c r="K1425" s="1"/>
      <c r="M1425">
        <v>0</v>
      </c>
      <c r="N1425">
        <v>1</v>
      </c>
      <c r="O1425">
        <v>19.5</v>
      </c>
      <c r="P1425" t="s">
        <v>42</v>
      </c>
    </row>
    <row r="1426" spans="1:16">
      <c r="A1426" t="s">
        <v>5084</v>
      </c>
      <c r="B1426" t="s">
        <v>1024</v>
      </c>
      <c r="C1426" t="s">
        <v>18</v>
      </c>
      <c r="D1426" t="s">
        <v>66</v>
      </c>
      <c r="E1426" t="s">
        <v>28</v>
      </c>
      <c r="F1426">
        <v>22112</v>
      </c>
      <c r="G1426" t="s">
        <v>151</v>
      </c>
      <c r="H1426" t="s">
        <v>145</v>
      </c>
      <c r="I1426" t="s">
        <v>5086</v>
      </c>
      <c r="J1426" s="1">
        <v>45150</v>
      </c>
      <c r="K1426" s="1"/>
      <c r="M1426">
        <v>0</v>
      </c>
      <c r="N1426">
        <v>1</v>
      </c>
      <c r="O1426">
        <v>33.9</v>
      </c>
      <c r="P1426" t="s">
        <v>25</v>
      </c>
    </row>
    <row r="1427" spans="1:16">
      <c r="A1427" t="s">
        <v>5087</v>
      </c>
      <c r="B1427" t="s">
        <v>3552</v>
      </c>
      <c r="C1427" t="s">
        <v>2710</v>
      </c>
      <c r="D1427" t="s">
        <v>183</v>
      </c>
      <c r="E1427" t="s">
        <v>115</v>
      </c>
      <c r="F1427">
        <v>10553</v>
      </c>
      <c r="G1427" t="s">
        <v>161</v>
      </c>
      <c r="H1427" t="s">
        <v>3940</v>
      </c>
      <c r="I1427" t="s">
        <v>765</v>
      </c>
      <c r="J1427" s="1">
        <v>45503</v>
      </c>
      <c r="K1427" s="1">
        <v>45582</v>
      </c>
      <c r="L1427">
        <v>176</v>
      </c>
      <c r="M1427">
        <v>0</v>
      </c>
      <c r="N1427">
        <v>1</v>
      </c>
      <c r="O1427">
        <v>22.2</v>
      </c>
      <c r="P1427" t="s">
        <v>100</v>
      </c>
    </row>
    <row r="1428" spans="1:16">
      <c r="A1428" t="s">
        <v>5089</v>
      </c>
      <c r="B1428" t="s">
        <v>3843</v>
      </c>
      <c r="C1428" t="s">
        <v>2248</v>
      </c>
      <c r="D1428" t="s">
        <v>183</v>
      </c>
      <c r="E1428" t="s">
        <v>91</v>
      </c>
      <c r="F1428">
        <v>2618</v>
      </c>
      <c r="G1428" t="s">
        <v>30</v>
      </c>
      <c r="H1428" t="s">
        <v>2606</v>
      </c>
      <c r="I1428" t="s">
        <v>5091</v>
      </c>
      <c r="J1428" s="1">
        <v>45084</v>
      </c>
      <c r="K1428" s="1">
        <v>45082</v>
      </c>
      <c r="L1428">
        <v>29</v>
      </c>
      <c r="M1428">
        <v>0</v>
      </c>
      <c r="N1428">
        <v>1</v>
      </c>
      <c r="O1428">
        <v>29.8</v>
      </c>
      <c r="P1428" t="s">
        <v>33</v>
      </c>
    </row>
    <row r="1429" spans="1:16">
      <c r="A1429" t="s">
        <v>5092</v>
      </c>
      <c r="B1429" t="s">
        <v>1814</v>
      </c>
      <c r="C1429" t="s">
        <v>18</v>
      </c>
      <c r="D1429" t="s">
        <v>37</v>
      </c>
      <c r="E1429" t="s">
        <v>20</v>
      </c>
      <c r="F1429">
        <v>139995</v>
      </c>
      <c r="G1429" t="s">
        <v>22</v>
      </c>
      <c r="H1429" t="s">
        <v>5094</v>
      </c>
      <c r="I1429" t="s">
        <v>2514</v>
      </c>
      <c r="J1429" s="1">
        <v>44928</v>
      </c>
      <c r="K1429" s="1"/>
      <c r="M1429">
        <v>0</v>
      </c>
      <c r="N1429">
        <v>1</v>
      </c>
      <c r="O1429">
        <v>19.399999999999999</v>
      </c>
      <c r="P1429" t="s">
        <v>58</v>
      </c>
    </row>
    <row r="1430" spans="1:16">
      <c r="A1430" t="s">
        <v>5095</v>
      </c>
      <c r="B1430" t="s">
        <v>2790</v>
      </c>
      <c r="C1430" t="s">
        <v>3303</v>
      </c>
      <c r="D1430" t="s">
        <v>37</v>
      </c>
      <c r="E1430" t="s">
        <v>115</v>
      </c>
      <c r="F1430">
        <v>88296</v>
      </c>
      <c r="G1430" t="s">
        <v>79</v>
      </c>
      <c r="H1430" t="s">
        <v>127</v>
      </c>
      <c r="I1430" t="s">
        <v>471</v>
      </c>
      <c r="J1430" s="1">
        <v>45198</v>
      </c>
      <c r="K1430" s="1">
        <v>45184</v>
      </c>
      <c r="L1430">
        <v>34</v>
      </c>
      <c r="M1430">
        <v>0</v>
      </c>
      <c r="N1430">
        <v>1</v>
      </c>
      <c r="P1430" t="s">
        <v>100</v>
      </c>
    </row>
    <row r="1431" spans="1:16">
      <c r="A1431" t="s">
        <v>5097</v>
      </c>
      <c r="B1431" t="s">
        <v>1926</v>
      </c>
      <c r="C1431" t="s">
        <v>18</v>
      </c>
      <c r="D1431" t="s">
        <v>53</v>
      </c>
      <c r="E1431" t="s">
        <v>177</v>
      </c>
      <c r="F1431">
        <v>31379</v>
      </c>
      <c r="G1431" t="s">
        <v>56</v>
      </c>
      <c r="H1431" t="s">
        <v>1377</v>
      </c>
      <c r="I1431" t="s">
        <v>5099</v>
      </c>
      <c r="J1431" s="1">
        <v>45636</v>
      </c>
      <c r="K1431" s="1"/>
      <c r="M1431">
        <v>0</v>
      </c>
      <c r="N1431">
        <v>1</v>
      </c>
      <c r="O1431">
        <v>26.6</v>
      </c>
      <c r="P1431" t="s">
        <v>42</v>
      </c>
    </row>
    <row r="1432" spans="1:16">
      <c r="A1432" t="s">
        <v>5100</v>
      </c>
      <c r="B1432" t="s">
        <v>771</v>
      </c>
      <c r="C1432" t="s">
        <v>1805</v>
      </c>
      <c r="D1432" t="s">
        <v>66</v>
      </c>
      <c r="E1432" t="s">
        <v>54</v>
      </c>
      <c r="F1432">
        <v>21952</v>
      </c>
      <c r="G1432" t="s">
        <v>172</v>
      </c>
      <c r="H1432" t="s">
        <v>156</v>
      </c>
      <c r="I1432" t="s">
        <v>5102</v>
      </c>
      <c r="J1432" s="1">
        <v>44843</v>
      </c>
      <c r="K1432" s="1"/>
      <c r="M1432">
        <v>0</v>
      </c>
      <c r="N1432">
        <v>1</v>
      </c>
      <c r="O1432">
        <v>16</v>
      </c>
      <c r="P1432" t="s">
        <v>25</v>
      </c>
    </row>
    <row r="1433" spans="1:16">
      <c r="A1433" t="s">
        <v>5103</v>
      </c>
      <c r="B1433" t="s">
        <v>3374</v>
      </c>
      <c r="C1433" t="s">
        <v>2540</v>
      </c>
      <c r="D1433" t="s">
        <v>19</v>
      </c>
      <c r="E1433" t="s">
        <v>20</v>
      </c>
      <c r="F1433">
        <v>8727</v>
      </c>
      <c r="G1433" t="s">
        <v>151</v>
      </c>
      <c r="H1433" t="s">
        <v>608</v>
      </c>
      <c r="I1433" t="s">
        <v>2685</v>
      </c>
      <c r="J1433" s="1">
        <v>45094</v>
      </c>
      <c r="K1433" s="1"/>
      <c r="M1433">
        <v>0</v>
      </c>
      <c r="N1433">
        <v>1</v>
      </c>
      <c r="O1433">
        <v>33.200000000000003</v>
      </c>
      <c r="P1433" t="s">
        <v>42</v>
      </c>
    </row>
    <row r="1434" spans="1:16">
      <c r="A1434" t="s">
        <v>5105</v>
      </c>
      <c r="B1434" t="s">
        <v>5106</v>
      </c>
      <c r="C1434" t="s">
        <v>2393</v>
      </c>
      <c r="D1434" t="s">
        <v>53</v>
      </c>
      <c r="E1434" t="s">
        <v>28</v>
      </c>
      <c r="F1434">
        <v>36775</v>
      </c>
      <c r="G1434" t="s">
        <v>47</v>
      </c>
      <c r="H1434" t="s">
        <v>73</v>
      </c>
      <c r="I1434" t="s">
        <v>5108</v>
      </c>
      <c r="J1434" s="1">
        <v>45590</v>
      </c>
      <c r="K1434" s="1"/>
      <c r="M1434">
        <v>0</v>
      </c>
      <c r="N1434">
        <v>1</v>
      </c>
      <c r="O1434">
        <v>25.9</v>
      </c>
      <c r="P1434" t="s">
        <v>33</v>
      </c>
    </row>
    <row r="1435" spans="1:16">
      <c r="A1435" t="s">
        <v>5109</v>
      </c>
      <c r="B1435" t="s">
        <v>3008</v>
      </c>
      <c r="C1435" t="s">
        <v>18</v>
      </c>
      <c r="D1435" t="s">
        <v>53</v>
      </c>
      <c r="E1435" t="s">
        <v>20</v>
      </c>
      <c r="F1435">
        <v>29646</v>
      </c>
      <c r="G1435" t="s">
        <v>30</v>
      </c>
      <c r="H1435" t="s">
        <v>31</v>
      </c>
      <c r="I1435" t="s">
        <v>1540</v>
      </c>
      <c r="J1435" s="1">
        <v>45030</v>
      </c>
      <c r="K1435" s="1"/>
      <c r="M1435">
        <v>0</v>
      </c>
      <c r="N1435">
        <v>1</v>
      </c>
      <c r="O1435">
        <v>32.5</v>
      </c>
      <c r="P1435" t="s">
        <v>100</v>
      </c>
    </row>
    <row r="1436" spans="1:16">
      <c r="A1436" t="s">
        <v>5111</v>
      </c>
      <c r="B1436" t="s">
        <v>2769</v>
      </c>
      <c r="C1436" t="s">
        <v>18</v>
      </c>
      <c r="D1436" t="s">
        <v>53</v>
      </c>
      <c r="E1436" t="s">
        <v>28</v>
      </c>
      <c r="F1436">
        <v>43293</v>
      </c>
      <c r="G1436" t="s">
        <v>151</v>
      </c>
      <c r="H1436" t="s">
        <v>105</v>
      </c>
      <c r="I1436" t="s">
        <v>5113</v>
      </c>
      <c r="J1436" s="1">
        <v>44734</v>
      </c>
      <c r="K1436" s="1"/>
      <c r="M1436">
        <v>0</v>
      </c>
      <c r="N1436">
        <v>1</v>
      </c>
      <c r="O1436">
        <v>6</v>
      </c>
      <c r="P1436" t="s">
        <v>33</v>
      </c>
    </row>
    <row r="1437" spans="1:16">
      <c r="A1437" t="s">
        <v>5114</v>
      </c>
      <c r="B1437" t="s">
        <v>1181</v>
      </c>
      <c r="C1437" t="s">
        <v>2676</v>
      </c>
      <c r="D1437" t="s">
        <v>183</v>
      </c>
      <c r="E1437" t="s">
        <v>28</v>
      </c>
      <c r="F1437">
        <v>13260</v>
      </c>
      <c r="G1437" t="s">
        <v>151</v>
      </c>
      <c r="H1437" t="s">
        <v>80</v>
      </c>
      <c r="I1437" t="s">
        <v>5116</v>
      </c>
      <c r="J1437" s="1"/>
      <c r="K1437" s="1"/>
      <c r="M1437">
        <v>0</v>
      </c>
      <c r="N1437">
        <v>1</v>
      </c>
      <c r="O1437">
        <v>14.5</v>
      </c>
      <c r="P1437" t="s">
        <v>33</v>
      </c>
    </row>
    <row r="1438" spans="1:16">
      <c r="A1438" t="s">
        <v>5117</v>
      </c>
      <c r="B1438" t="s">
        <v>5118</v>
      </c>
      <c r="C1438" t="s">
        <v>1634</v>
      </c>
      <c r="D1438" t="s">
        <v>37</v>
      </c>
      <c r="E1438" t="s">
        <v>45</v>
      </c>
      <c r="F1438">
        <v>82813</v>
      </c>
      <c r="G1438" t="s">
        <v>56</v>
      </c>
      <c r="H1438" t="s">
        <v>232</v>
      </c>
      <c r="I1438" t="s">
        <v>5120</v>
      </c>
      <c r="J1438" s="1">
        <v>45186</v>
      </c>
      <c r="K1438" s="1"/>
      <c r="M1438">
        <v>0</v>
      </c>
      <c r="N1438">
        <v>1</v>
      </c>
      <c r="O1438">
        <v>20.399999999999999</v>
      </c>
      <c r="P1438" t="s">
        <v>100</v>
      </c>
    </row>
    <row r="1439" spans="1:16">
      <c r="A1439" t="s">
        <v>5121</v>
      </c>
      <c r="B1439" t="s">
        <v>3452</v>
      </c>
      <c r="C1439" t="s">
        <v>18</v>
      </c>
      <c r="D1439" t="s">
        <v>19</v>
      </c>
      <c r="E1439" t="s">
        <v>20</v>
      </c>
      <c r="F1439">
        <v>7074</v>
      </c>
      <c r="G1439" t="s">
        <v>79</v>
      </c>
      <c r="H1439" t="s">
        <v>232</v>
      </c>
      <c r="I1439" t="s">
        <v>5123</v>
      </c>
      <c r="J1439" s="1">
        <v>45740</v>
      </c>
      <c r="K1439" s="1"/>
      <c r="M1439">
        <v>0</v>
      </c>
      <c r="N1439">
        <v>1</v>
      </c>
      <c r="O1439">
        <v>6.4</v>
      </c>
      <c r="P1439" t="s">
        <v>42</v>
      </c>
    </row>
    <row r="1440" spans="1:16">
      <c r="A1440" t="s">
        <v>5124</v>
      </c>
      <c r="B1440" t="s">
        <v>891</v>
      </c>
      <c r="C1440" t="s">
        <v>1139</v>
      </c>
      <c r="D1440" t="s">
        <v>19</v>
      </c>
      <c r="E1440" t="s">
        <v>28</v>
      </c>
      <c r="F1440">
        <v>7240</v>
      </c>
      <c r="G1440" t="s">
        <v>79</v>
      </c>
      <c r="H1440" t="s">
        <v>80</v>
      </c>
      <c r="I1440" t="s">
        <v>1249</v>
      </c>
      <c r="J1440" s="1">
        <v>45575</v>
      </c>
      <c r="K1440" s="1"/>
      <c r="M1440">
        <v>0</v>
      </c>
      <c r="N1440">
        <v>1</v>
      </c>
      <c r="O1440">
        <v>3.4</v>
      </c>
      <c r="P1440" t="s">
        <v>42</v>
      </c>
    </row>
    <row r="1441" spans="1:16">
      <c r="A1441" t="s">
        <v>5125</v>
      </c>
      <c r="B1441" t="s">
        <v>5126</v>
      </c>
      <c r="C1441" t="s">
        <v>5017</v>
      </c>
      <c r="D1441" t="s">
        <v>66</v>
      </c>
      <c r="E1441" t="s">
        <v>20</v>
      </c>
      <c r="F1441">
        <v>18824</v>
      </c>
      <c r="G1441" t="s">
        <v>39</v>
      </c>
      <c r="H1441" t="s">
        <v>105</v>
      </c>
      <c r="I1441" t="s">
        <v>87</v>
      </c>
      <c r="J1441" s="1">
        <v>44611</v>
      </c>
      <c r="K1441" s="1"/>
      <c r="M1441">
        <v>0</v>
      </c>
      <c r="N1441">
        <v>1</v>
      </c>
      <c r="O1441">
        <v>12.9</v>
      </c>
      <c r="P1441" t="s">
        <v>58</v>
      </c>
    </row>
    <row r="1442" spans="1:16">
      <c r="A1442" t="s">
        <v>5128</v>
      </c>
      <c r="B1442" t="s">
        <v>1957</v>
      </c>
      <c r="C1442" t="s">
        <v>968</v>
      </c>
      <c r="D1442" t="s">
        <v>19</v>
      </c>
      <c r="E1442" t="s">
        <v>115</v>
      </c>
      <c r="F1442">
        <v>2399</v>
      </c>
      <c r="G1442" t="s">
        <v>161</v>
      </c>
      <c r="H1442" t="s">
        <v>145</v>
      </c>
      <c r="I1442" t="s">
        <v>1010</v>
      </c>
      <c r="J1442" s="1">
        <v>44837</v>
      </c>
      <c r="K1442" s="1">
        <v>44893</v>
      </c>
      <c r="L1442">
        <v>185</v>
      </c>
      <c r="M1442">
        <v>0</v>
      </c>
      <c r="N1442">
        <v>1</v>
      </c>
      <c r="O1442">
        <v>17.8</v>
      </c>
      <c r="P1442" t="s">
        <v>58</v>
      </c>
    </row>
    <row r="1443" spans="1:16">
      <c r="A1443" t="s">
        <v>5130</v>
      </c>
      <c r="B1443" t="s">
        <v>5131</v>
      </c>
      <c r="C1443" t="s">
        <v>1135</v>
      </c>
      <c r="D1443" t="s">
        <v>183</v>
      </c>
      <c r="E1443" t="s">
        <v>54</v>
      </c>
      <c r="F1443">
        <v>12509</v>
      </c>
      <c r="G1443" t="s">
        <v>151</v>
      </c>
      <c r="H1443" t="s">
        <v>68</v>
      </c>
      <c r="I1443" t="s">
        <v>423</v>
      </c>
      <c r="J1443" s="1">
        <v>45218</v>
      </c>
      <c r="K1443" s="1"/>
      <c r="M1443">
        <v>0</v>
      </c>
      <c r="N1443">
        <v>1</v>
      </c>
      <c r="O1443">
        <v>5.5</v>
      </c>
      <c r="P1443" t="s">
        <v>33</v>
      </c>
    </row>
    <row r="1444" spans="1:16">
      <c r="A1444" t="s">
        <v>5132</v>
      </c>
      <c r="B1444" t="s">
        <v>3574</v>
      </c>
      <c r="C1444" t="s">
        <v>296</v>
      </c>
      <c r="D1444" t="s">
        <v>19</v>
      </c>
      <c r="E1444" t="s">
        <v>54</v>
      </c>
      <c r="F1444">
        <v>5219</v>
      </c>
      <c r="G1444" t="s">
        <v>56</v>
      </c>
      <c r="H1444" t="s">
        <v>86</v>
      </c>
      <c r="I1444" t="s">
        <v>3024</v>
      </c>
      <c r="J1444" s="1">
        <v>45070</v>
      </c>
      <c r="K1444" s="1"/>
      <c r="M1444">
        <v>0</v>
      </c>
      <c r="N1444">
        <v>1</v>
      </c>
      <c r="O1444">
        <v>4.2</v>
      </c>
      <c r="P1444" t="s">
        <v>42</v>
      </c>
    </row>
    <row r="1445" spans="1:16">
      <c r="A1445" t="s">
        <v>5134</v>
      </c>
      <c r="B1445" t="s">
        <v>4559</v>
      </c>
      <c r="C1445" t="s">
        <v>18</v>
      </c>
      <c r="D1445" t="s">
        <v>19</v>
      </c>
      <c r="E1445" t="s">
        <v>20</v>
      </c>
      <c r="F1445">
        <v>2574</v>
      </c>
      <c r="G1445" t="s">
        <v>161</v>
      </c>
      <c r="H1445" t="s">
        <v>68</v>
      </c>
      <c r="I1445" t="s">
        <v>609</v>
      </c>
      <c r="J1445" s="1">
        <v>45060</v>
      </c>
      <c r="K1445" s="1"/>
      <c r="M1445">
        <v>0</v>
      </c>
      <c r="N1445">
        <v>1</v>
      </c>
      <c r="O1445">
        <v>15.5</v>
      </c>
      <c r="P1445" t="s">
        <v>42</v>
      </c>
    </row>
    <row r="1446" spans="1:16">
      <c r="A1446" t="s">
        <v>5136</v>
      </c>
      <c r="B1446" t="s">
        <v>2014</v>
      </c>
      <c r="C1446" t="s">
        <v>18</v>
      </c>
      <c r="D1446" t="s">
        <v>183</v>
      </c>
      <c r="E1446" t="s">
        <v>54</v>
      </c>
      <c r="F1446">
        <v>14191</v>
      </c>
      <c r="G1446" t="s">
        <v>30</v>
      </c>
      <c r="H1446" t="s">
        <v>80</v>
      </c>
      <c r="I1446" t="s">
        <v>1249</v>
      </c>
      <c r="J1446" s="1">
        <v>45649</v>
      </c>
      <c r="K1446" s="1"/>
      <c r="M1446">
        <v>0</v>
      </c>
      <c r="N1446">
        <v>1</v>
      </c>
      <c r="O1446">
        <v>25.7</v>
      </c>
      <c r="P1446" t="s">
        <v>33</v>
      </c>
    </row>
    <row r="1447" spans="1:16">
      <c r="A1447" t="s">
        <v>5138</v>
      </c>
      <c r="B1447" t="s">
        <v>5139</v>
      </c>
      <c r="C1447" t="s">
        <v>176</v>
      </c>
      <c r="D1447" t="s">
        <v>66</v>
      </c>
      <c r="E1447" t="s">
        <v>91</v>
      </c>
      <c r="F1447">
        <v>18673</v>
      </c>
      <c r="G1447" t="s">
        <v>161</v>
      </c>
      <c r="H1447" t="s">
        <v>237</v>
      </c>
      <c r="I1447" t="s">
        <v>99</v>
      </c>
      <c r="J1447" s="1">
        <v>44957</v>
      </c>
      <c r="K1447" s="1">
        <v>44818</v>
      </c>
      <c r="L1447">
        <v>26</v>
      </c>
      <c r="M1447">
        <v>1</v>
      </c>
      <c r="N1447">
        <v>1</v>
      </c>
      <c r="O1447">
        <v>28.9</v>
      </c>
      <c r="P1447" t="s">
        <v>42</v>
      </c>
    </row>
    <row r="1448" spans="1:16">
      <c r="A1448" t="s">
        <v>5141</v>
      </c>
      <c r="B1448" t="s">
        <v>5142</v>
      </c>
      <c r="C1448" t="s">
        <v>2609</v>
      </c>
      <c r="D1448" t="s">
        <v>19</v>
      </c>
      <c r="E1448" t="s">
        <v>91</v>
      </c>
      <c r="F1448">
        <v>1336</v>
      </c>
      <c r="G1448" t="s">
        <v>79</v>
      </c>
      <c r="H1448" t="s">
        <v>1567</v>
      </c>
      <c r="I1448" t="s">
        <v>2637</v>
      </c>
      <c r="J1448" s="1">
        <v>45076</v>
      </c>
      <c r="K1448" s="1">
        <v>45074</v>
      </c>
      <c r="L1448">
        <v>87</v>
      </c>
      <c r="M1448">
        <v>1</v>
      </c>
      <c r="N1448">
        <v>1</v>
      </c>
      <c r="P1448" t="s">
        <v>33</v>
      </c>
    </row>
    <row r="1449" spans="1:16">
      <c r="A1449" t="s">
        <v>5144</v>
      </c>
      <c r="B1449" t="s">
        <v>914</v>
      </c>
      <c r="C1449" t="s">
        <v>2073</v>
      </c>
      <c r="D1449" t="s">
        <v>37</v>
      </c>
      <c r="E1449" t="s">
        <v>91</v>
      </c>
      <c r="F1449">
        <v>54535</v>
      </c>
      <c r="G1449" t="s">
        <v>56</v>
      </c>
      <c r="H1449" t="s">
        <v>258</v>
      </c>
      <c r="I1449" t="s">
        <v>4803</v>
      </c>
      <c r="J1449" s="1">
        <v>45335</v>
      </c>
      <c r="K1449" s="1">
        <v>45321</v>
      </c>
      <c r="L1449">
        <v>111</v>
      </c>
      <c r="M1449">
        <v>0</v>
      </c>
      <c r="N1449">
        <v>1</v>
      </c>
      <c r="O1449">
        <v>9.4</v>
      </c>
      <c r="P1449" t="s">
        <v>58</v>
      </c>
    </row>
    <row r="1450" spans="1:16">
      <c r="A1450" t="s">
        <v>5146</v>
      </c>
      <c r="B1450" t="s">
        <v>314</v>
      </c>
      <c r="C1450" t="s">
        <v>1634</v>
      </c>
      <c r="D1450" t="s">
        <v>66</v>
      </c>
      <c r="E1450" t="s">
        <v>54</v>
      </c>
      <c r="F1450">
        <v>10592</v>
      </c>
      <c r="G1450" t="s">
        <v>79</v>
      </c>
      <c r="H1450" t="s">
        <v>127</v>
      </c>
      <c r="I1450" t="s">
        <v>1693</v>
      </c>
      <c r="J1450" s="1">
        <v>44809</v>
      </c>
      <c r="K1450" s="1"/>
      <c r="M1450">
        <v>0</v>
      </c>
      <c r="N1450">
        <v>1</v>
      </c>
      <c r="O1450">
        <v>33.799999999999997</v>
      </c>
      <c r="P1450" t="s">
        <v>42</v>
      </c>
    </row>
    <row r="1451" spans="1:16">
      <c r="A1451" t="s">
        <v>5147</v>
      </c>
      <c r="B1451" t="s">
        <v>148</v>
      </c>
      <c r="C1451" t="s">
        <v>286</v>
      </c>
      <c r="D1451" t="s">
        <v>183</v>
      </c>
      <c r="E1451" t="s">
        <v>91</v>
      </c>
      <c r="F1451">
        <v>7000</v>
      </c>
      <c r="G1451" t="s">
        <v>79</v>
      </c>
      <c r="H1451" t="s">
        <v>73</v>
      </c>
      <c r="I1451" t="s">
        <v>24</v>
      </c>
      <c r="J1451" s="1">
        <v>44757</v>
      </c>
      <c r="K1451" s="1">
        <v>44657</v>
      </c>
      <c r="L1451">
        <v>22</v>
      </c>
      <c r="M1451">
        <v>0</v>
      </c>
      <c r="N1451">
        <v>1</v>
      </c>
      <c r="O1451">
        <v>33.4</v>
      </c>
      <c r="P1451" t="s">
        <v>25</v>
      </c>
    </row>
    <row r="1452" spans="1:16">
      <c r="A1452" t="s">
        <v>5148</v>
      </c>
      <c r="B1452" t="s">
        <v>3313</v>
      </c>
      <c r="C1452" t="s">
        <v>114</v>
      </c>
      <c r="D1452" t="s">
        <v>19</v>
      </c>
      <c r="E1452" t="s">
        <v>28</v>
      </c>
      <c r="F1452">
        <v>3904</v>
      </c>
      <c r="G1452" t="s">
        <v>47</v>
      </c>
      <c r="H1452" t="s">
        <v>527</v>
      </c>
      <c r="I1452" t="s">
        <v>3791</v>
      </c>
      <c r="J1452" s="1">
        <v>45039</v>
      </c>
      <c r="K1452" s="1"/>
      <c r="M1452">
        <v>0</v>
      </c>
      <c r="N1452">
        <v>1</v>
      </c>
      <c r="O1452">
        <v>11.2</v>
      </c>
      <c r="P1452" t="s">
        <v>58</v>
      </c>
    </row>
    <row r="1453" spans="1:16">
      <c r="A1453" t="s">
        <v>5150</v>
      </c>
      <c r="B1453" t="s">
        <v>3356</v>
      </c>
      <c r="C1453" t="s">
        <v>3233</v>
      </c>
      <c r="D1453" t="s">
        <v>19</v>
      </c>
      <c r="E1453" t="s">
        <v>91</v>
      </c>
      <c r="F1453">
        <v>4623</v>
      </c>
      <c r="G1453" t="s">
        <v>39</v>
      </c>
      <c r="H1453" t="s">
        <v>117</v>
      </c>
      <c r="I1453" t="s">
        <v>3334</v>
      </c>
      <c r="J1453" s="1">
        <v>45060</v>
      </c>
      <c r="K1453" s="1">
        <v>45211</v>
      </c>
      <c r="L1453">
        <v>169</v>
      </c>
      <c r="M1453">
        <v>0</v>
      </c>
      <c r="N1453">
        <v>1</v>
      </c>
      <c r="O1453">
        <v>21.5</v>
      </c>
      <c r="P1453" t="s">
        <v>100</v>
      </c>
    </row>
    <row r="1454" spans="1:16">
      <c r="A1454" t="s">
        <v>5152</v>
      </c>
      <c r="B1454" t="s">
        <v>5153</v>
      </c>
      <c r="C1454" t="s">
        <v>3753</v>
      </c>
      <c r="D1454" t="s">
        <v>37</v>
      </c>
      <c r="E1454" t="s">
        <v>91</v>
      </c>
      <c r="F1454">
        <v>206171</v>
      </c>
      <c r="G1454" t="s">
        <v>151</v>
      </c>
      <c r="H1454" t="s">
        <v>62</v>
      </c>
      <c r="I1454" t="s">
        <v>4960</v>
      </c>
      <c r="J1454" s="1">
        <v>45652</v>
      </c>
      <c r="K1454" s="1">
        <v>45686</v>
      </c>
      <c r="L1454">
        <v>199</v>
      </c>
      <c r="M1454">
        <v>0</v>
      </c>
      <c r="N1454">
        <v>1</v>
      </c>
      <c r="O1454">
        <v>22.5</v>
      </c>
      <c r="P1454" t="s">
        <v>25</v>
      </c>
    </row>
    <row r="1455" spans="1:16">
      <c r="A1455" t="s">
        <v>5155</v>
      </c>
      <c r="B1455" t="s">
        <v>5156</v>
      </c>
      <c r="C1455" t="s">
        <v>2356</v>
      </c>
      <c r="D1455" t="s">
        <v>66</v>
      </c>
      <c r="E1455" t="s">
        <v>91</v>
      </c>
      <c r="F1455">
        <v>18036</v>
      </c>
      <c r="G1455" t="s">
        <v>79</v>
      </c>
      <c r="H1455" t="s">
        <v>62</v>
      </c>
      <c r="I1455" t="s">
        <v>4020</v>
      </c>
      <c r="J1455" s="1">
        <v>45225</v>
      </c>
      <c r="K1455" s="1">
        <v>45258</v>
      </c>
      <c r="L1455">
        <v>86</v>
      </c>
      <c r="M1455">
        <v>0</v>
      </c>
      <c r="N1455">
        <v>1</v>
      </c>
      <c r="O1455">
        <v>16.8</v>
      </c>
      <c r="P1455" t="s">
        <v>100</v>
      </c>
    </row>
    <row r="1456" spans="1:16">
      <c r="A1456" t="s">
        <v>5158</v>
      </c>
      <c r="B1456" t="s">
        <v>5159</v>
      </c>
      <c r="C1456" t="s">
        <v>2370</v>
      </c>
      <c r="D1456" t="s">
        <v>37</v>
      </c>
      <c r="E1456" t="s">
        <v>28</v>
      </c>
      <c r="F1456">
        <v>165405</v>
      </c>
      <c r="G1456" t="s">
        <v>22</v>
      </c>
      <c r="H1456" t="s">
        <v>98</v>
      </c>
      <c r="I1456" t="s">
        <v>4505</v>
      </c>
      <c r="J1456" s="1">
        <v>44923</v>
      </c>
      <c r="K1456" s="1"/>
      <c r="M1456">
        <v>0</v>
      </c>
      <c r="N1456">
        <v>1</v>
      </c>
      <c r="O1456">
        <v>25.8</v>
      </c>
      <c r="P1456" t="s">
        <v>33</v>
      </c>
    </row>
    <row r="1457" spans="1:16">
      <c r="A1457" t="s">
        <v>5161</v>
      </c>
      <c r="B1457" t="s">
        <v>5162</v>
      </c>
      <c r="C1457" t="s">
        <v>864</v>
      </c>
      <c r="D1457" t="s">
        <v>183</v>
      </c>
      <c r="E1457" t="s">
        <v>28</v>
      </c>
      <c r="F1457">
        <v>5417</v>
      </c>
      <c r="G1457" t="s">
        <v>151</v>
      </c>
      <c r="H1457" t="s">
        <v>3247</v>
      </c>
      <c r="I1457" t="s">
        <v>5164</v>
      </c>
      <c r="J1457" s="1">
        <v>45008</v>
      </c>
      <c r="K1457" s="1"/>
      <c r="M1457">
        <v>0</v>
      </c>
      <c r="N1457">
        <v>1</v>
      </c>
      <c r="P1457" t="s">
        <v>33</v>
      </c>
    </row>
    <row r="1458" spans="1:16">
      <c r="A1458" t="s">
        <v>5165</v>
      </c>
      <c r="B1458" t="s">
        <v>5166</v>
      </c>
      <c r="C1458" t="s">
        <v>2256</v>
      </c>
      <c r="D1458" t="s">
        <v>37</v>
      </c>
      <c r="E1458" t="s">
        <v>28</v>
      </c>
      <c r="F1458">
        <v>62094</v>
      </c>
      <c r="G1458" t="s">
        <v>30</v>
      </c>
      <c r="H1458" t="s">
        <v>98</v>
      </c>
      <c r="I1458" t="s">
        <v>5168</v>
      </c>
      <c r="J1458" s="1">
        <v>45530</v>
      </c>
      <c r="K1458" s="1"/>
      <c r="M1458">
        <v>0</v>
      </c>
      <c r="N1458">
        <v>1</v>
      </c>
      <c r="O1458">
        <v>2.9</v>
      </c>
      <c r="P1458" t="s">
        <v>25</v>
      </c>
    </row>
    <row r="1459" spans="1:16">
      <c r="A1459" t="s">
        <v>5169</v>
      </c>
      <c r="B1459" t="s">
        <v>3850</v>
      </c>
      <c r="C1459" t="s">
        <v>1160</v>
      </c>
      <c r="D1459" t="s">
        <v>53</v>
      </c>
      <c r="E1459" t="s">
        <v>54</v>
      </c>
      <c r="F1459">
        <v>39393</v>
      </c>
      <c r="G1459" t="s">
        <v>39</v>
      </c>
      <c r="H1459" t="s">
        <v>98</v>
      </c>
      <c r="I1459" t="s">
        <v>1562</v>
      </c>
      <c r="J1459" s="1">
        <v>45448</v>
      </c>
      <c r="K1459" s="1"/>
      <c r="M1459">
        <v>0</v>
      </c>
      <c r="N1459">
        <v>1</v>
      </c>
      <c r="O1459">
        <v>0.1</v>
      </c>
      <c r="P1459" t="s">
        <v>33</v>
      </c>
    </row>
    <row r="1460" spans="1:16">
      <c r="A1460" t="s">
        <v>5171</v>
      </c>
      <c r="B1460" t="s">
        <v>2596</v>
      </c>
      <c r="C1460" t="s">
        <v>18</v>
      </c>
      <c r="D1460" t="s">
        <v>183</v>
      </c>
      <c r="E1460" t="s">
        <v>54</v>
      </c>
      <c r="F1460">
        <v>7409</v>
      </c>
      <c r="G1460" t="s">
        <v>47</v>
      </c>
      <c r="H1460" t="s">
        <v>1705</v>
      </c>
      <c r="I1460" t="s">
        <v>5173</v>
      </c>
      <c r="J1460" s="1">
        <v>45711</v>
      </c>
      <c r="K1460" s="1"/>
      <c r="M1460">
        <v>0</v>
      </c>
      <c r="N1460">
        <v>1</v>
      </c>
      <c r="O1460">
        <v>20.399999999999999</v>
      </c>
      <c r="P1460" t="s">
        <v>42</v>
      </c>
    </row>
    <row r="1461" spans="1:16">
      <c r="A1461" t="s">
        <v>5174</v>
      </c>
      <c r="B1461" t="s">
        <v>187</v>
      </c>
      <c r="C1461" t="s">
        <v>1646</v>
      </c>
      <c r="D1461" t="s">
        <v>183</v>
      </c>
      <c r="E1461" t="s">
        <v>28</v>
      </c>
      <c r="F1461">
        <v>10183</v>
      </c>
      <c r="G1461" t="s">
        <v>161</v>
      </c>
      <c r="H1461" t="s">
        <v>545</v>
      </c>
      <c r="I1461" t="s">
        <v>626</v>
      </c>
      <c r="J1461" s="1">
        <v>44643</v>
      </c>
      <c r="K1461" s="1"/>
      <c r="M1461">
        <v>0</v>
      </c>
      <c r="N1461">
        <v>1</v>
      </c>
      <c r="O1461">
        <v>1.9</v>
      </c>
      <c r="P1461" t="s">
        <v>33</v>
      </c>
    </row>
    <row r="1462" spans="1:16">
      <c r="A1462" t="s">
        <v>5176</v>
      </c>
      <c r="B1462" t="s">
        <v>5177</v>
      </c>
      <c r="C1462" t="s">
        <v>18</v>
      </c>
      <c r="D1462" t="s">
        <v>66</v>
      </c>
      <c r="E1462" t="s">
        <v>91</v>
      </c>
      <c r="F1462">
        <v>9957</v>
      </c>
      <c r="G1462" t="s">
        <v>151</v>
      </c>
      <c r="H1462" t="s">
        <v>145</v>
      </c>
      <c r="I1462" t="s">
        <v>5179</v>
      </c>
      <c r="J1462" s="1">
        <v>45327</v>
      </c>
      <c r="K1462" s="1">
        <v>45203</v>
      </c>
      <c r="L1462">
        <v>37</v>
      </c>
      <c r="M1462">
        <v>0</v>
      </c>
      <c r="N1462">
        <v>1</v>
      </c>
      <c r="O1462">
        <v>9.1</v>
      </c>
      <c r="P1462" t="s">
        <v>58</v>
      </c>
    </row>
    <row r="1463" spans="1:16">
      <c r="A1463" t="s">
        <v>5180</v>
      </c>
      <c r="B1463" t="s">
        <v>2932</v>
      </c>
      <c r="C1463" t="s">
        <v>18</v>
      </c>
      <c r="D1463" t="s">
        <v>66</v>
      </c>
      <c r="E1463" t="s">
        <v>20</v>
      </c>
      <c r="F1463">
        <v>5835</v>
      </c>
      <c r="G1463" t="s">
        <v>151</v>
      </c>
      <c r="H1463" t="s">
        <v>23</v>
      </c>
      <c r="I1463" t="s">
        <v>5182</v>
      </c>
      <c r="J1463" s="1">
        <v>45689</v>
      </c>
      <c r="K1463" s="1"/>
      <c r="M1463">
        <v>0</v>
      </c>
      <c r="N1463">
        <v>1</v>
      </c>
      <c r="O1463">
        <v>18.8</v>
      </c>
      <c r="P1463" t="s">
        <v>58</v>
      </c>
    </row>
    <row r="1464" spans="1:16">
      <c r="A1464" t="s">
        <v>5183</v>
      </c>
      <c r="B1464" t="s">
        <v>4789</v>
      </c>
      <c r="C1464" t="s">
        <v>1946</v>
      </c>
      <c r="D1464" t="s">
        <v>183</v>
      </c>
      <c r="E1464" t="s">
        <v>28</v>
      </c>
      <c r="F1464">
        <v>14028</v>
      </c>
      <c r="G1464" t="s">
        <v>22</v>
      </c>
      <c r="H1464" t="s">
        <v>268</v>
      </c>
      <c r="I1464" t="s">
        <v>1844</v>
      </c>
      <c r="J1464" s="1">
        <v>44634</v>
      </c>
      <c r="K1464" s="1"/>
      <c r="M1464">
        <v>0</v>
      </c>
      <c r="N1464">
        <v>1</v>
      </c>
      <c r="O1464">
        <v>28.9</v>
      </c>
      <c r="P1464" t="s">
        <v>58</v>
      </c>
    </row>
    <row r="1465" spans="1:16">
      <c r="A1465" t="s">
        <v>5185</v>
      </c>
      <c r="B1465" t="s">
        <v>3336</v>
      </c>
      <c r="C1465" t="s">
        <v>4029</v>
      </c>
      <c r="D1465" t="s">
        <v>37</v>
      </c>
      <c r="E1465" t="s">
        <v>20</v>
      </c>
      <c r="F1465">
        <v>186305</v>
      </c>
      <c r="G1465" t="s">
        <v>30</v>
      </c>
      <c r="H1465" t="s">
        <v>195</v>
      </c>
      <c r="I1465" t="s">
        <v>2046</v>
      </c>
      <c r="J1465" s="1">
        <v>45134</v>
      </c>
      <c r="K1465" s="1"/>
      <c r="M1465">
        <v>0</v>
      </c>
      <c r="N1465">
        <v>1</v>
      </c>
      <c r="O1465">
        <v>2.1</v>
      </c>
      <c r="P1465" t="s">
        <v>42</v>
      </c>
    </row>
    <row r="1466" spans="1:16">
      <c r="A1466" t="s">
        <v>5187</v>
      </c>
      <c r="B1466" t="s">
        <v>4396</v>
      </c>
      <c r="C1466" t="s">
        <v>18</v>
      </c>
      <c r="D1466" t="s">
        <v>183</v>
      </c>
      <c r="E1466" t="s">
        <v>115</v>
      </c>
      <c r="F1466">
        <v>6000</v>
      </c>
      <c r="G1466" t="s">
        <v>56</v>
      </c>
      <c r="H1466" t="s">
        <v>232</v>
      </c>
      <c r="I1466" t="s">
        <v>5188</v>
      </c>
      <c r="J1466" s="1">
        <v>45622</v>
      </c>
      <c r="K1466" s="1">
        <v>45725</v>
      </c>
      <c r="L1466">
        <v>152</v>
      </c>
      <c r="M1466">
        <v>0</v>
      </c>
      <c r="N1466">
        <v>1</v>
      </c>
      <c r="P1466" t="s">
        <v>58</v>
      </c>
    </row>
    <row r="1467" spans="1:16">
      <c r="A1467" t="s">
        <v>5189</v>
      </c>
      <c r="B1467" t="s">
        <v>5190</v>
      </c>
      <c r="C1467" t="s">
        <v>2340</v>
      </c>
      <c r="D1467" t="s">
        <v>19</v>
      </c>
      <c r="E1467" t="s">
        <v>91</v>
      </c>
      <c r="F1467">
        <v>2479</v>
      </c>
      <c r="G1467" t="s">
        <v>22</v>
      </c>
      <c r="H1467" t="s">
        <v>274</v>
      </c>
      <c r="I1467" t="s">
        <v>5192</v>
      </c>
      <c r="J1467" s="1">
        <v>45630</v>
      </c>
      <c r="K1467" s="1">
        <v>45714</v>
      </c>
      <c r="L1467">
        <v>123</v>
      </c>
      <c r="M1467">
        <v>1</v>
      </c>
      <c r="N1467">
        <v>1</v>
      </c>
      <c r="O1467">
        <v>20.2</v>
      </c>
      <c r="P1467" t="s">
        <v>25</v>
      </c>
    </row>
    <row r="1468" spans="1:16">
      <c r="A1468" t="s">
        <v>5193</v>
      </c>
      <c r="B1468" t="s">
        <v>1983</v>
      </c>
      <c r="C1468" t="s">
        <v>18</v>
      </c>
      <c r="D1468" t="s">
        <v>183</v>
      </c>
      <c r="E1468" t="s">
        <v>45</v>
      </c>
      <c r="F1468">
        <v>5768</v>
      </c>
      <c r="G1468" t="s">
        <v>151</v>
      </c>
      <c r="H1468" t="s">
        <v>133</v>
      </c>
      <c r="I1468" t="s">
        <v>2126</v>
      </c>
      <c r="J1468" s="1">
        <v>44748</v>
      </c>
      <c r="K1468" s="1"/>
      <c r="M1468">
        <v>0</v>
      </c>
      <c r="N1468">
        <v>1</v>
      </c>
      <c r="O1468">
        <v>24.7</v>
      </c>
      <c r="P1468" t="s">
        <v>33</v>
      </c>
    </row>
    <row r="1469" spans="1:16">
      <c r="A1469" t="s">
        <v>5194</v>
      </c>
      <c r="B1469" t="s">
        <v>2619</v>
      </c>
      <c r="C1469" t="s">
        <v>2782</v>
      </c>
      <c r="D1469" t="s">
        <v>183</v>
      </c>
      <c r="E1469" t="s">
        <v>20</v>
      </c>
      <c r="F1469">
        <v>11766</v>
      </c>
      <c r="G1469" t="s">
        <v>47</v>
      </c>
      <c r="H1469" t="s">
        <v>521</v>
      </c>
      <c r="I1469" t="s">
        <v>1714</v>
      </c>
      <c r="J1469" s="1">
        <v>45136</v>
      </c>
      <c r="K1469" s="1"/>
      <c r="M1469">
        <v>0</v>
      </c>
      <c r="N1469">
        <v>1</v>
      </c>
      <c r="O1469">
        <v>13.4</v>
      </c>
      <c r="P1469" t="s">
        <v>25</v>
      </c>
    </row>
    <row r="1470" spans="1:16">
      <c r="A1470" t="s">
        <v>5196</v>
      </c>
      <c r="B1470" t="s">
        <v>2581</v>
      </c>
      <c r="C1470" t="s">
        <v>2609</v>
      </c>
      <c r="D1470" t="s">
        <v>37</v>
      </c>
      <c r="E1470" t="s">
        <v>91</v>
      </c>
      <c r="F1470">
        <v>183794</v>
      </c>
      <c r="G1470" t="s">
        <v>30</v>
      </c>
      <c r="H1470" t="s">
        <v>258</v>
      </c>
      <c r="I1470" t="s">
        <v>5198</v>
      </c>
      <c r="J1470" s="1">
        <v>45774</v>
      </c>
      <c r="K1470" s="1">
        <v>45675</v>
      </c>
      <c r="L1470">
        <v>75</v>
      </c>
      <c r="M1470">
        <v>0</v>
      </c>
      <c r="N1470">
        <v>1</v>
      </c>
      <c r="O1470">
        <v>23.4</v>
      </c>
      <c r="P1470" t="s">
        <v>100</v>
      </c>
    </row>
    <row r="1471" spans="1:16">
      <c r="A1471" t="s">
        <v>5199</v>
      </c>
      <c r="B1471" t="s">
        <v>5200</v>
      </c>
      <c r="C1471" t="s">
        <v>291</v>
      </c>
      <c r="D1471" t="s">
        <v>19</v>
      </c>
      <c r="E1471" t="s">
        <v>177</v>
      </c>
      <c r="F1471">
        <v>3751</v>
      </c>
      <c r="G1471" t="s">
        <v>172</v>
      </c>
      <c r="H1471" t="s">
        <v>86</v>
      </c>
      <c r="I1471" t="s">
        <v>5202</v>
      </c>
      <c r="J1471" s="1">
        <v>45256</v>
      </c>
      <c r="K1471" s="1"/>
      <c r="M1471">
        <v>0</v>
      </c>
      <c r="N1471">
        <v>1</v>
      </c>
      <c r="O1471">
        <v>26.9</v>
      </c>
      <c r="P1471" t="s">
        <v>58</v>
      </c>
    </row>
    <row r="1472" spans="1:16">
      <c r="A1472" t="s">
        <v>5203</v>
      </c>
      <c r="B1472" t="s">
        <v>3599</v>
      </c>
      <c r="C1472" t="s">
        <v>18</v>
      </c>
      <c r="D1472" t="s">
        <v>66</v>
      </c>
      <c r="E1472" t="s">
        <v>54</v>
      </c>
      <c r="F1472">
        <v>18977</v>
      </c>
      <c r="G1472" t="s">
        <v>161</v>
      </c>
      <c r="H1472" t="s">
        <v>68</v>
      </c>
      <c r="I1472" t="s">
        <v>908</v>
      </c>
      <c r="J1472" s="1">
        <v>45435</v>
      </c>
      <c r="K1472" s="1"/>
      <c r="M1472">
        <v>0</v>
      </c>
      <c r="N1472">
        <v>1</v>
      </c>
      <c r="O1472">
        <v>6.3</v>
      </c>
      <c r="P1472" t="s">
        <v>100</v>
      </c>
    </row>
    <row r="1473" spans="1:16">
      <c r="A1473" t="s">
        <v>5205</v>
      </c>
      <c r="B1473" t="s">
        <v>1117</v>
      </c>
      <c r="C1473" t="s">
        <v>2507</v>
      </c>
      <c r="D1473" t="s">
        <v>66</v>
      </c>
      <c r="E1473" t="s">
        <v>115</v>
      </c>
      <c r="F1473">
        <v>10073</v>
      </c>
      <c r="G1473" t="s">
        <v>161</v>
      </c>
      <c r="H1473" t="s">
        <v>31</v>
      </c>
      <c r="I1473" t="s">
        <v>5207</v>
      </c>
      <c r="J1473" s="1">
        <v>44777</v>
      </c>
      <c r="K1473" s="1">
        <v>44851</v>
      </c>
      <c r="L1473">
        <v>129</v>
      </c>
      <c r="M1473">
        <v>0</v>
      </c>
      <c r="N1473">
        <v>1</v>
      </c>
      <c r="O1473">
        <v>17.2</v>
      </c>
      <c r="P1473" t="s">
        <v>42</v>
      </c>
    </row>
    <row r="1474" spans="1:16">
      <c r="A1474" t="s">
        <v>5208</v>
      </c>
      <c r="B1474" t="s">
        <v>4341</v>
      </c>
      <c r="C1474" t="s">
        <v>1903</v>
      </c>
      <c r="D1474" t="s">
        <v>183</v>
      </c>
      <c r="E1474" t="s">
        <v>115</v>
      </c>
      <c r="F1474">
        <v>10868</v>
      </c>
      <c r="G1474" t="s">
        <v>39</v>
      </c>
      <c r="H1474" t="s">
        <v>232</v>
      </c>
      <c r="I1474" t="s">
        <v>5210</v>
      </c>
      <c r="J1474" s="1">
        <v>44998</v>
      </c>
      <c r="K1474" s="1">
        <v>45001</v>
      </c>
      <c r="L1474">
        <v>112</v>
      </c>
      <c r="M1474">
        <v>0</v>
      </c>
      <c r="N1474">
        <v>1</v>
      </c>
      <c r="O1474">
        <v>19.3</v>
      </c>
      <c r="P1474" t="s">
        <v>25</v>
      </c>
    </row>
    <row r="1475" spans="1:16">
      <c r="A1475" t="s">
        <v>5211</v>
      </c>
      <c r="B1475" t="s">
        <v>4200</v>
      </c>
      <c r="C1475" t="s">
        <v>291</v>
      </c>
      <c r="D1475" t="s">
        <v>19</v>
      </c>
      <c r="E1475" t="s">
        <v>20</v>
      </c>
      <c r="F1475">
        <v>9000</v>
      </c>
      <c r="G1475" t="s">
        <v>79</v>
      </c>
      <c r="H1475" t="s">
        <v>920</v>
      </c>
      <c r="I1475" t="s">
        <v>5212</v>
      </c>
      <c r="J1475" s="1">
        <v>45102</v>
      </c>
      <c r="K1475" s="1"/>
      <c r="M1475">
        <v>0</v>
      </c>
      <c r="N1475">
        <v>1</v>
      </c>
      <c r="O1475">
        <v>31.7</v>
      </c>
      <c r="P1475" t="s">
        <v>42</v>
      </c>
    </row>
    <row r="1476" spans="1:16">
      <c r="A1476" t="s">
        <v>5213</v>
      </c>
      <c r="B1476" t="s">
        <v>265</v>
      </c>
      <c r="C1476" t="s">
        <v>2078</v>
      </c>
      <c r="D1476" t="s">
        <v>66</v>
      </c>
      <c r="E1476" t="s">
        <v>45</v>
      </c>
      <c r="F1476">
        <v>19790</v>
      </c>
      <c r="G1476" t="s">
        <v>79</v>
      </c>
      <c r="H1476" t="s">
        <v>5094</v>
      </c>
      <c r="I1476" t="s">
        <v>5215</v>
      </c>
      <c r="J1476" s="1">
        <v>45451</v>
      </c>
      <c r="K1476" s="1"/>
      <c r="M1476">
        <v>0</v>
      </c>
      <c r="N1476">
        <v>1</v>
      </c>
      <c r="O1476">
        <v>24.8</v>
      </c>
      <c r="P1476" t="s">
        <v>33</v>
      </c>
    </row>
    <row r="1477" spans="1:16">
      <c r="A1477" t="s">
        <v>5216</v>
      </c>
      <c r="B1477" t="s">
        <v>1786</v>
      </c>
      <c r="C1477" t="s">
        <v>2356</v>
      </c>
      <c r="D1477" t="s">
        <v>183</v>
      </c>
      <c r="E1477" t="s">
        <v>115</v>
      </c>
      <c r="F1477">
        <v>10865</v>
      </c>
      <c r="G1477" t="s">
        <v>22</v>
      </c>
      <c r="H1477" t="s">
        <v>608</v>
      </c>
      <c r="I1477" t="s">
        <v>1496</v>
      </c>
      <c r="J1477" s="1">
        <v>45305</v>
      </c>
      <c r="K1477" s="1">
        <v>45183</v>
      </c>
      <c r="L1477">
        <v>25</v>
      </c>
      <c r="M1477">
        <v>0</v>
      </c>
      <c r="N1477">
        <v>1</v>
      </c>
      <c r="P1477" t="s">
        <v>33</v>
      </c>
    </row>
    <row r="1478" spans="1:16">
      <c r="A1478" t="s">
        <v>5218</v>
      </c>
      <c r="B1478" t="s">
        <v>4562</v>
      </c>
      <c r="C1478" t="s">
        <v>1605</v>
      </c>
      <c r="D1478" t="s">
        <v>37</v>
      </c>
      <c r="E1478" t="s">
        <v>91</v>
      </c>
      <c r="F1478">
        <v>106306</v>
      </c>
      <c r="G1478" t="s">
        <v>22</v>
      </c>
      <c r="H1478" t="s">
        <v>31</v>
      </c>
      <c r="I1478" t="s">
        <v>1676</v>
      </c>
      <c r="J1478" s="1">
        <v>45222</v>
      </c>
      <c r="K1478" s="1">
        <v>45224</v>
      </c>
      <c r="L1478">
        <v>147</v>
      </c>
      <c r="M1478">
        <v>0</v>
      </c>
      <c r="N1478">
        <v>1</v>
      </c>
      <c r="O1478">
        <v>3.8</v>
      </c>
      <c r="P1478" t="s">
        <v>25</v>
      </c>
    </row>
    <row r="1479" spans="1:16">
      <c r="A1479" t="s">
        <v>5220</v>
      </c>
      <c r="B1479" t="s">
        <v>1841</v>
      </c>
      <c r="C1479" t="s">
        <v>1815</v>
      </c>
      <c r="D1479" t="s">
        <v>19</v>
      </c>
      <c r="E1479" t="s">
        <v>28</v>
      </c>
      <c r="F1479">
        <v>8139</v>
      </c>
      <c r="G1479" t="s">
        <v>79</v>
      </c>
      <c r="H1479" t="s">
        <v>68</v>
      </c>
      <c r="I1479" t="s">
        <v>5222</v>
      </c>
      <c r="J1479" s="1">
        <v>45319</v>
      </c>
      <c r="K1479" s="1"/>
      <c r="M1479">
        <v>0</v>
      </c>
      <c r="N1479">
        <v>1</v>
      </c>
      <c r="O1479">
        <v>15</v>
      </c>
      <c r="P1479" t="s">
        <v>58</v>
      </c>
    </row>
    <row r="1480" spans="1:16">
      <c r="A1480" t="s">
        <v>5223</v>
      </c>
      <c r="B1480" t="s">
        <v>2295</v>
      </c>
      <c r="C1480" t="s">
        <v>324</v>
      </c>
      <c r="D1480" t="s">
        <v>37</v>
      </c>
      <c r="E1480" t="s">
        <v>28</v>
      </c>
      <c r="F1480">
        <v>215569</v>
      </c>
      <c r="G1480" t="s">
        <v>39</v>
      </c>
      <c r="H1480" t="s">
        <v>98</v>
      </c>
      <c r="I1480" t="s">
        <v>5225</v>
      </c>
      <c r="J1480" s="1">
        <v>45067</v>
      </c>
      <c r="K1480" s="1"/>
      <c r="M1480">
        <v>0</v>
      </c>
      <c r="N1480">
        <v>1</v>
      </c>
      <c r="P1480" t="s">
        <v>58</v>
      </c>
    </row>
    <row r="1481" spans="1:16">
      <c r="A1481" t="s">
        <v>5226</v>
      </c>
      <c r="B1481" t="s">
        <v>1407</v>
      </c>
      <c r="C1481" t="s">
        <v>2944</v>
      </c>
      <c r="D1481" t="s">
        <v>53</v>
      </c>
      <c r="E1481" t="s">
        <v>177</v>
      </c>
      <c r="F1481">
        <v>29118</v>
      </c>
      <c r="G1481" t="s">
        <v>161</v>
      </c>
      <c r="H1481" t="s">
        <v>2149</v>
      </c>
      <c r="I1481" t="s">
        <v>3326</v>
      </c>
      <c r="J1481" s="1">
        <v>45180</v>
      </c>
      <c r="K1481" s="1"/>
      <c r="M1481">
        <v>0</v>
      </c>
      <c r="N1481">
        <v>1</v>
      </c>
      <c r="O1481">
        <v>9.3000000000000007</v>
      </c>
      <c r="P1481" t="s">
        <v>58</v>
      </c>
    </row>
    <row r="1482" spans="1:16">
      <c r="A1482" t="s">
        <v>5228</v>
      </c>
      <c r="B1482" t="s">
        <v>553</v>
      </c>
      <c r="C1482" t="s">
        <v>18</v>
      </c>
      <c r="D1482" t="s">
        <v>183</v>
      </c>
      <c r="E1482" t="s">
        <v>20</v>
      </c>
      <c r="F1482">
        <v>2754</v>
      </c>
      <c r="G1482" t="s">
        <v>47</v>
      </c>
      <c r="H1482" t="s">
        <v>133</v>
      </c>
      <c r="I1482" t="s">
        <v>738</v>
      </c>
      <c r="J1482" s="1">
        <v>45442</v>
      </c>
      <c r="K1482" s="1"/>
      <c r="M1482">
        <v>0</v>
      </c>
      <c r="N1482">
        <v>1</v>
      </c>
      <c r="O1482">
        <v>20.8</v>
      </c>
      <c r="P1482" t="s">
        <v>100</v>
      </c>
    </row>
    <row r="1483" spans="1:16">
      <c r="A1483" t="s">
        <v>5230</v>
      </c>
      <c r="B1483" t="s">
        <v>2581</v>
      </c>
      <c r="C1483" t="s">
        <v>1172</v>
      </c>
      <c r="D1483" t="s">
        <v>66</v>
      </c>
      <c r="E1483" t="s">
        <v>91</v>
      </c>
      <c r="F1483">
        <v>8687</v>
      </c>
      <c r="G1483" t="s">
        <v>161</v>
      </c>
      <c r="H1483" t="s">
        <v>62</v>
      </c>
      <c r="I1483" t="s">
        <v>2155</v>
      </c>
      <c r="J1483" s="1">
        <v>45784</v>
      </c>
      <c r="K1483" s="1">
        <v>45769</v>
      </c>
      <c r="L1483">
        <v>142</v>
      </c>
      <c r="M1483">
        <v>0</v>
      </c>
      <c r="N1483">
        <v>1</v>
      </c>
      <c r="O1483">
        <v>9.1</v>
      </c>
      <c r="P1483" t="s">
        <v>42</v>
      </c>
    </row>
    <row r="1484" spans="1:16">
      <c r="A1484" t="s">
        <v>5232</v>
      </c>
      <c r="B1484" t="s">
        <v>5233</v>
      </c>
      <c r="C1484" t="s">
        <v>18</v>
      </c>
      <c r="D1484" t="s">
        <v>37</v>
      </c>
      <c r="E1484" t="s">
        <v>45</v>
      </c>
      <c r="F1484">
        <v>156779</v>
      </c>
      <c r="G1484" t="s">
        <v>56</v>
      </c>
      <c r="H1484" t="s">
        <v>23</v>
      </c>
      <c r="I1484" t="s">
        <v>2070</v>
      </c>
      <c r="J1484" s="1">
        <v>45756</v>
      </c>
      <c r="K1484" s="1"/>
      <c r="M1484">
        <v>0</v>
      </c>
      <c r="N1484">
        <v>1</v>
      </c>
      <c r="O1484">
        <v>22.6</v>
      </c>
      <c r="P1484" t="s">
        <v>33</v>
      </c>
    </row>
    <row r="1485" spans="1:16">
      <c r="A1485" t="s">
        <v>5235</v>
      </c>
      <c r="B1485" t="s">
        <v>5236</v>
      </c>
      <c r="C1485" t="s">
        <v>18</v>
      </c>
      <c r="D1485" t="s">
        <v>183</v>
      </c>
      <c r="E1485" t="s">
        <v>54</v>
      </c>
      <c r="F1485">
        <v>2566</v>
      </c>
      <c r="G1485" t="s">
        <v>30</v>
      </c>
      <c r="H1485" t="s">
        <v>23</v>
      </c>
      <c r="I1485" t="s">
        <v>443</v>
      </c>
      <c r="J1485" s="1">
        <v>45255</v>
      </c>
      <c r="K1485" s="1"/>
      <c r="M1485">
        <v>0</v>
      </c>
      <c r="N1485">
        <v>1</v>
      </c>
      <c r="O1485">
        <v>17.899999999999999</v>
      </c>
      <c r="P1485" t="s">
        <v>42</v>
      </c>
    </row>
    <row r="1486" spans="1:16">
      <c r="A1486" t="s">
        <v>5238</v>
      </c>
      <c r="B1486" t="s">
        <v>5239</v>
      </c>
      <c r="C1486" t="s">
        <v>1187</v>
      </c>
      <c r="D1486" t="s">
        <v>37</v>
      </c>
      <c r="E1486" t="s">
        <v>177</v>
      </c>
      <c r="F1486">
        <v>121590</v>
      </c>
      <c r="G1486" t="s">
        <v>79</v>
      </c>
      <c r="H1486" t="s">
        <v>432</v>
      </c>
      <c r="I1486" t="s">
        <v>2844</v>
      </c>
      <c r="J1486" s="1">
        <v>45179</v>
      </c>
      <c r="K1486" s="1"/>
      <c r="M1486">
        <v>0</v>
      </c>
      <c r="N1486">
        <v>1</v>
      </c>
      <c r="O1486">
        <v>13.9</v>
      </c>
      <c r="P1486" t="s">
        <v>100</v>
      </c>
    </row>
    <row r="1487" spans="1:16">
      <c r="A1487" t="s">
        <v>5241</v>
      </c>
      <c r="B1487" t="s">
        <v>5242</v>
      </c>
      <c r="C1487" t="s">
        <v>5243</v>
      </c>
      <c r="D1487" t="s">
        <v>19</v>
      </c>
      <c r="E1487" t="s">
        <v>45</v>
      </c>
      <c r="F1487">
        <v>8212</v>
      </c>
      <c r="G1487" t="s">
        <v>172</v>
      </c>
      <c r="H1487" t="s">
        <v>93</v>
      </c>
      <c r="I1487" t="s">
        <v>5245</v>
      </c>
      <c r="J1487" s="1">
        <v>44974</v>
      </c>
      <c r="K1487" s="1"/>
      <c r="M1487">
        <v>0</v>
      </c>
      <c r="N1487">
        <v>1</v>
      </c>
      <c r="O1487">
        <v>11.6</v>
      </c>
      <c r="P1487" t="s">
        <v>25</v>
      </c>
    </row>
    <row r="1488" spans="1:16">
      <c r="A1488" t="s">
        <v>5246</v>
      </c>
      <c r="B1488" t="s">
        <v>4675</v>
      </c>
      <c r="C1488" t="s">
        <v>18</v>
      </c>
      <c r="D1488" t="s">
        <v>53</v>
      </c>
      <c r="E1488" t="s">
        <v>54</v>
      </c>
      <c r="F1488">
        <v>44106</v>
      </c>
      <c r="G1488" t="s">
        <v>79</v>
      </c>
      <c r="H1488" t="s">
        <v>879</v>
      </c>
      <c r="I1488" t="s">
        <v>2840</v>
      </c>
      <c r="J1488" s="1">
        <v>45612</v>
      </c>
      <c r="K1488" s="1"/>
      <c r="M1488">
        <v>0</v>
      </c>
      <c r="N1488">
        <v>1</v>
      </c>
      <c r="O1488">
        <v>30.5</v>
      </c>
      <c r="P1488" t="s">
        <v>100</v>
      </c>
    </row>
    <row r="1489" spans="1:16">
      <c r="A1489" t="s">
        <v>5248</v>
      </c>
      <c r="B1489" t="s">
        <v>1349</v>
      </c>
      <c r="C1489" t="s">
        <v>4393</v>
      </c>
      <c r="D1489" t="s">
        <v>66</v>
      </c>
      <c r="E1489" t="s">
        <v>91</v>
      </c>
      <c r="F1489">
        <v>14601</v>
      </c>
      <c r="G1489" t="s">
        <v>79</v>
      </c>
      <c r="H1489" t="s">
        <v>139</v>
      </c>
      <c r="I1489" t="s">
        <v>4107</v>
      </c>
      <c r="J1489" s="1">
        <v>44723</v>
      </c>
      <c r="K1489" s="1">
        <v>44742</v>
      </c>
      <c r="L1489">
        <v>85</v>
      </c>
      <c r="M1489">
        <v>0</v>
      </c>
      <c r="N1489">
        <v>1</v>
      </c>
      <c r="O1489">
        <v>6.1</v>
      </c>
      <c r="P1489" t="s">
        <v>58</v>
      </c>
    </row>
    <row r="1490" spans="1:16">
      <c r="A1490" t="s">
        <v>5250</v>
      </c>
      <c r="B1490" t="s">
        <v>3336</v>
      </c>
      <c r="C1490" t="s">
        <v>2024</v>
      </c>
      <c r="D1490" t="s">
        <v>66</v>
      </c>
      <c r="E1490" t="s">
        <v>28</v>
      </c>
      <c r="F1490">
        <v>6799</v>
      </c>
      <c r="G1490" t="s">
        <v>47</v>
      </c>
      <c r="H1490" t="s">
        <v>361</v>
      </c>
      <c r="I1490" t="s">
        <v>974</v>
      </c>
      <c r="J1490" s="1">
        <v>45457</v>
      </c>
      <c r="K1490" s="1"/>
      <c r="M1490">
        <v>0</v>
      </c>
      <c r="N1490">
        <v>1</v>
      </c>
      <c r="P1490" t="s">
        <v>42</v>
      </c>
    </row>
    <row r="1491" spans="1:16">
      <c r="A1491" t="s">
        <v>5252</v>
      </c>
      <c r="B1491" t="s">
        <v>5253</v>
      </c>
      <c r="C1491" t="s">
        <v>504</v>
      </c>
      <c r="D1491" t="s">
        <v>19</v>
      </c>
      <c r="E1491" t="s">
        <v>91</v>
      </c>
      <c r="F1491">
        <v>8483</v>
      </c>
      <c r="G1491" t="s">
        <v>56</v>
      </c>
      <c r="H1491" t="s">
        <v>258</v>
      </c>
      <c r="I1491" t="s">
        <v>4816</v>
      </c>
      <c r="J1491" s="1">
        <v>45535</v>
      </c>
      <c r="K1491" s="1">
        <v>45604</v>
      </c>
      <c r="L1491">
        <v>192</v>
      </c>
      <c r="M1491">
        <v>0</v>
      </c>
      <c r="N1491">
        <v>1</v>
      </c>
      <c r="O1491">
        <v>21.6</v>
      </c>
      <c r="P1491" t="s">
        <v>42</v>
      </c>
    </row>
    <row r="1492" spans="1:16">
      <c r="A1492" t="s">
        <v>5255</v>
      </c>
      <c r="B1492" t="s">
        <v>5256</v>
      </c>
      <c r="C1492" t="s">
        <v>1755</v>
      </c>
      <c r="D1492" t="s">
        <v>53</v>
      </c>
      <c r="E1492" t="s">
        <v>115</v>
      </c>
      <c r="F1492">
        <v>14437</v>
      </c>
      <c r="G1492" t="s">
        <v>22</v>
      </c>
      <c r="H1492" t="s">
        <v>80</v>
      </c>
      <c r="I1492" t="s">
        <v>5258</v>
      </c>
      <c r="J1492" s="1">
        <v>45089</v>
      </c>
      <c r="K1492" s="1">
        <v>44963</v>
      </c>
      <c r="L1492">
        <v>30</v>
      </c>
      <c r="M1492">
        <v>0</v>
      </c>
      <c r="N1492">
        <v>1</v>
      </c>
      <c r="O1492">
        <v>34.5</v>
      </c>
      <c r="P1492" t="s">
        <v>58</v>
      </c>
    </row>
    <row r="1493" spans="1:16">
      <c r="A1493" t="s">
        <v>5259</v>
      </c>
      <c r="B1493" t="s">
        <v>5260</v>
      </c>
      <c r="C1493" t="s">
        <v>4029</v>
      </c>
      <c r="D1493" t="s">
        <v>66</v>
      </c>
      <c r="E1493" t="s">
        <v>54</v>
      </c>
      <c r="F1493">
        <v>24000</v>
      </c>
      <c r="G1493" t="s">
        <v>30</v>
      </c>
      <c r="H1493" t="s">
        <v>232</v>
      </c>
      <c r="I1493" t="s">
        <v>3744</v>
      </c>
      <c r="J1493" s="1">
        <v>45237</v>
      </c>
      <c r="K1493" s="1"/>
      <c r="M1493">
        <v>0</v>
      </c>
      <c r="N1493">
        <v>1</v>
      </c>
      <c r="O1493">
        <v>0.9</v>
      </c>
      <c r="P1493" t="s">
        <v>33</v>
      </c>
    </row>
    <row r="1494" spans="1:16">
      <c r="A1494" t="s">
        <v>5261</v>
      </c>
      <c r="B1494" t="s">
        <v>5262</v>
      </c>
      <c r="C1494" t="s">
        <v>5263</v>
      </c>
      <c r="D1494" t="s">
        <v>37</v>
      </c>
      <c r="E1494" t="s">
        <v>54</v>
      </c>
      <c r="F1494">
        <v>106105</v>
      </c>
      <c r="G1494" t="s">
        <v>30</v>
      </c>
      <c r="H1494" t="s">
        <v>86</v>
      </c>
      <c r="I1494" t="s">
        <v>5265</v>
      </c>
      <c r="J1494" s="1">
        <v>44758</v>
      </c>
      <c r="K1494" s="1"/>
      <c r="M1494">
        <v>0</v>
      </c>
      <c r="N1494">
        <v>1</v>
      </c>
      <c r="O1494">
        <v>33.200000000000003</v>
      </c>
      <c r="P1494" t="s">
        <v>42</v>
      </c>
    </row>
    <row r="1495" spans="1:16">
      <c r="A1495" t="s">
        <v>5266</v>
      </c>
      <c r="B1495" t="s">
        <v>2731</v>
      </c>
      <c r="C1495" t="s">
        <v>18</v>
      </c>
      <c r="D1495" t="s">
        <v>19</v>
      </c>
      <c r="E1495" t="s">
        <v>28</v>
      </c>
      <c r="F1495">
        <v>8144</v>
      </c>
      <c r="G1495" t="s">
        <v>151</v>
      </c>
      <c r="H1495" t="s">
        <v>139</v>
      </c>
      <c r="I1495" t="s">
        <v>4887</v>
      </c>
      <c r="J1495" s="1">
        <v>45005</v>
      </c>
      <c r="K1495" s="1"/>
      <c r="M1495">
        <v>0</v>
      </c>
      <c r="N1495">
        <v>1</v>
      </c>
      <c r="O1495">
        <v>13.7</v>
      </c>
      <c r="P1495" t="s">
        <v>33</v>
      </c>
    </row>
    <row r="1496" spans="1:16">
      <c r="A1496" t="s">
        <v>5268</v>
      </c>
      <c r="B1496" t="s">
        <v>1012</v>
      </c>
      <c r="C1496" t="s">
        <v>3277</v>
      </c>
      <c r="D1496" t="s">
        <v>53</v>
      </c>
      <c r="E1496" t="s">
        <v>54</v>
      </c>
      <c r="F1496">
        <v>40909</v>
      </c>
      <c r="G1496" t="s">
        <v>151</v>
      </c>
      <c r="H1496" t="s">
        <v>68</v>
      </c>
      <c r="I1496" t="s">
        <v>4890</v>
      </c>
      <c r="J1496" s="1">
        <v>44960</v>
      </c>
      <c r="K1496" s="1"/>
      <c r="M1496">
        <v>0</v>
      </c>
      <c r="N1496">
        <v>1</v>
      </c>
      <c r="O1496">
        <v>33.200000000000003</v>
      </c>
      <c r="P1496" t="s">
        <v>100</v>
      </c>
    </row>
    <row r="1497" spans="1:16">
      <c r="A1497" t="s">
        <v>5270</v>
      </c>
      <c r="B1497" t="s">
        <v>1724</v>
      </c>
      <c r="C1497" t="s">
        <v>4315</v>
      </c>
      <c r="D1497" t="s">
        <v>66</v>
      </c>
      <c r="E1497" t="s">
        <v>20</v>
      </c>
      <c r="F1497">
        <v>5543</v>
      </c>
      <c r="G1497" t="s">
        <v>161</v>
      </c>
      <c r="H1497" t="s">
        <v>105</v>
      </c>
      <c r="I1497" t="s">
        <v>5272</v>
      </c>
      <c r="J1497" s="1">
        <v>45053</v>
      </c>
      <c r="K1497" s="1"/>
      <c r="M1497">
        <v>0</v>
      </c>
      <c r="N1497">
        <v>1</v>
      </c>
      <c r="O1497">
        <v>18.7</v>
      </c>
      <c r="P1497" t="s">
        <v>33</v>
      </c>
    </row>
    <row r="1498" spans="1:16">
      <c r="A1498" t="s">
        <v>5273</v>
      </c>
      <c r="B1498" t="s">
        <v>3361</v>
      </c>
      <c r="C1498" t="s">
        <v>661</v>
      </c>
      <c r="D1498" t="s">
        <v>53</v>
      </c>
      <c r="E1498" t="s">
        <v>54</v>
      </c>
      <c r="F1498">
        <v>33257</v>
      </c>
      <c r="G1498" t="s">
        <v>161</v>
      </c>
      <c r="H1498" t="s">
        <v>237</v>
      </c>
      <c r="I1498" t="s">
        <v>723</v>
      </c>
      <c r="J1498" s="1">
        <v>45599</v>
      </c>
      <c r="K1498" s="1"/>
      <c r="M1498">
        <v>0</v>
      </c>
      <c r="N1498">
        <v>1</v>
      </c>
      <c r="O1498">
        <v>15.2</v>
      </c>
      <c r="P1498" t="s">
        <v>25</v>
      </c>
    </row>
    <row r="1499" spans="1:16">
      <c r="A1499" t="s">
        <v>5275</v>
      </c>
      <c r="B1499" t="s">
        <v>1724</v>
      </c>
      <c r="C1499" t="s">
        <v>18</v>
      </c>
      <c r="D1499" t="s">
        <v>66</v>
      </c>
      <c r="E1499" t="s">
        <v>115</v>
      </c>
      <c r="F1499">
        <v>21132</v>
      </c>
      <c r="G1499" t="s">
        <v>151</v>
      </c>
      <c r="H1499" t="s">
        <v>117</v>
      </c>
      <c r="I1499" t="s">
        <v>765</v>
      </c>
      <c r="J1499" s="1">
        <v>45565</v>
      </c>
      <c r="K1499" s="1">
        <v>45432</v>
      </c>
      <c r="L1499">
        <v>26</v>
      </c>
      <c r="M1499">
        <v>0</v>
      </c>
      <c r="N1499">
        <v>1</v>
      </c>
      <c r="O1499">
        <v>13.2</v>
      </c>
      <c r="P1499" t="s">
        <v>100</v>
      </c>
    </row>
    <row r="1500" spans="1:16">
      <c r="A1500" t="s">
        <v>5277</v>
      </c>
      <c r="B1500" t="s">
        <v>4951</v>
      </c>
      <c r="C1500" t="s">
        <v>2979</v>
      </c>
      <c r="D1500" t="s">
        <v>66</v>
      </c>
      <c r="E1500" t="s">
        <v>91</v>
      </c>
      <c r="F1500">
        <v>16702</v>
      </c>
      <c r="G1500" t="s">
        <v>22</v>
      </c>
      <c r="H1500" t="s">
        <v>258</v>
      </c>
      <c r="I1500" t="s">
        <v>2872</v>
      </c>
      <c r="J1500" s="1">
        <v>45099</v>
      </c>
      <c r="K1500" s="1">
        <v>45171</v>
      </c>
      <c r="L1500">
        <v>174</v>
      </c>
      <c r="M1500">
        <v>0</v>
      </c>
      <c r="N1500">
        <v>1</v>
      </c>
      <c r="O1500">
        <v>19</v>
      </c>
      <c r="P1500" t="s">
        <v>33</v>
      </c>
    </row>
    <row r="1501" spans="1:16">
      <c r="A1501" t="s">
        <v>5279</v>
      </c>
      <c r="B1501" t="s">
        <v>2163</v>
      </c>
      <c r="C1501" t="s">
        <v>3898</v>
      </c>
      <c r="D1501" t="s">
        <v>19</v>
      </c>
      <c r="E1501" t="s">
        <v>45</v>
      </c>
      <c r="F1501">
        <v>6135</v>
      </c>
      <c r="G1501" t="s">
        <v>151</v>
      </c>
      <c r="H1501" t="s">
        <v>73</v>
      </c>
      <c r="I1501" t="s">
        <v>1683</v>
      </c>
      <c r="J1501" s="1">
        <v>45122</v>
      </c>
      <c r="K1501" s="1"/>
      <c r="M1501">
        <v>0</v>
      </c>
      <c r="N1501">
        <v>1</v>
      </c>
      <c r="P1501" t="s">
        <v>25</v>
      </c>
    </row>
    <row r="1502" spans="1:16">
      <c r="A1502" t="s">
        <v>5281</v>
      </c>
      <c r="B1502" t="s">
        <v>5282</v>
      </c>
      <c r="C1502" t="s">
        <v>1590</v>
      </c>
      <c r="D1502" t="s">
        <v>183</v>
      </c>
      <c r="E1502" t="s">
        <v>115</v>
      </c>
      <c r="F1502">
        <v>8554</v>
      </c>
      <c r="G1502" t="s">
        <v>22</v>
      </c>
      <c r="H1502" t="s">
        <v>139</v>
      </c>
      <c r="I1502" t="s">
        <v>1208</v>
      </c>
      <c r="J1502" s="1">
        <v>45381</v>
      </c>
      <c r="K1502" s="1">
        <v>45384</v>
      </c>
      <c r="L1502">
        <v>27</v>
      </c>
      <c r="M1502">
        <v>0</v>
      </c>
      <c r="N1502">
        <v>1</v>
      </c>
      <c r="O1502">
        <v>0.2</v>
      </c>
      <c r="P1502" t="s">
        <v>25</v>
      </c>
    </row>
    <row r="1503" spans="1:16">
      <c r="A1503" t="s">
        <v>5284</v>
      </c>
      <c r="B1503" t="s">
        <v>89</v>
      </c>
      <c r="C1503" t="s">
        <v>18</v>
      </c>
      <c r="D1503" t="s">
        <v>19</v>
      </c>
      <c r="E1503" t="s">
        <v>45</v>
      </c>
      <c r="F1503">
        <v>4696</v>
      </c>
      <c r="G1503" t="s">
        <v>56</v>
      </c>
      <c r="H1503" t="s">
        <v>268</v>
      </c>
      <c r="I1503" t="s">
        <v>4332</v>
      </c>
      <c r="J1503" s="1">
        <v>45195</v>
      </c>
      <c r="K1503" s="1"/>
      <c r="M1503">
        <v>0</v>
      </c>
      <c r="N1503">
        <v>1</v>
      </c>
      <c r="O1503">
        <v>6.5</v>
      </c>
      <c r="P1503" t="s">
        <v>25</v>
      </c>
    </row>
    <row r="1504" spans="1:16">
      <c r="A1504" t="s">
        <v>5286</v>
      </c>
      <c r="B1504" t="s">
        <v>4413</v>
      </c>
      <c r="C1504" t="s">
        <v>109</v>
      </c>
      <c r="D1504" t="s">
        <v>66</v>
      </c>
      <c r="E1504" t="s">
        <v>20</v>
      </c>
      <c r="F1504">
        <v>15764</v>
      </c>
      <c r="G1504" t="s">
        <v>30</v>
      </c>
      <c r="H1504" t="s">
        <v>105</v>
      </c>
      <c r="I1504" t="s">
        <v>5288</v>
      </c>
      <c r="J1504" s="1">
        <v>44956</v>
      </c>
      <c r="K1504" s="1"/>
      <c r="M1504">
        <v>0</v>
      </c>
      <c r="N1504">
        <v>1</v>
      </c>
      <c r="O1504">
        <v>1.7</v>
      </c>
      <c r="P1504" t="s">
        <v>58</v>
      </c>
    </row>
    <row r="1505" spans="1:16">
      <c r="A1505" t="s">
        <v>5289</v>
      </c>
      <c r="B1505" t="s">
        <v>5290</v>
      </c>
      <c r="C1505" t="s">
        <v>3233</v>
      </c>
      <c r="D1505" t="s">
        <v>37</v>
      </c>
      <c r="E1505" t="s">
        <v>115</v>
      </c>
      <c r="F1505">
        <v>139062</v>
      </c>
      <c r="G1505" t="s">
        <v>30</v>
      </c>
      <c r="H1505" t="s">
        <v>274</v>
      </c>
      <c r="I1505" t="s">
        <v>5292</v>
      </c>
      <c r="J1505" s="1"/>
      <c r="K1505" s="1">
        <v>45346</v>
      </c>
      <c r="L1505">
        <v>165</v>
      </c>
      <c r="M1505">
        <v>0</v>
      </c>
      <c r="N1505">
        <v>1</v>
      </c>
      <c r="O1505">
        <v>34.700000000000003</v>
      </c>
      <c r="P1505" t="s">
        <v>100</v>
      </c>
    </row>
    <row r="1506" spans="1:16">
      <c r="A1506" t="s">
        <v>5293</v>
      </c>
      <c r="B1506" t="s">
        <v>5294</v>
      </c>
      <c r="C1506" t="s">
        <v>18</v>
      </c>
      <c r="D1506" t="s">
        <v>37</v>
      </c>
      <c r="E1506" t="s">
        <v>115</v>
      </c>
      <c r="F1506">
        <v>97000</v>
      </c>
      <c r="G1506" t="s">
        <v>56</v>
      </c>
      <c r="H1506" t="s">
        <v>501</v>
      </c>
      <c r="I1506" t="s">
        <v>5296</v>
      </c>
      <c r="J1506" s="1">
        <v>45458</v>
      </c>
      <c r="K1506" s="1">
        <v>45420</v>
      </c>
      <c r="L1506">
        <v>70</v>
      </c>
      <c r="M1506">
        <v>0</v>
      </c>
      <c r="N1506">
        <v>1</v>
      </c>
      <c r="O1506">
        <v>22.9</v>
      </c>
      <c r="P1506" t="s">
        <v>58</v>
      </c>
    </row>
    <row r="1507" spans="1:16">
      <c r="A1507" t="s">
        <v>5297</v>
      </c>
      <c r="B1507" t="s">
        <v>2861</v>
      </c>
      <c r="C1507" t="s">
        <v>735</v>
      </c>
      <c r="D1507" t="s">
        <v>183</v>
      </c>
      <c r="E1507" t="s">
        <v>45</v>
      </c>
      <c r="F1507">
        <v>6706</v>
      </c>
      <c r="G1507" t="s">
        <v>22</v>
      </c>
      <c r="H1507" t="s">
        <v>145</v>
      </c>
      <c r="I1507" t="s">
        <v>4439</v>
      </c>
      <c r="J1507" s="1">
        <v>44724</v>
      </c>
      <c r="K1507" s="1"/>
      <c r="M1507">
        <v>0</v>
      </c>
      <c r="N1507">
        <v>1</v>
      </c>
      <c r="O1507">
        <v>26.1</v>
      </c>
      <c r="P1507" t="s">
        <v>100</v>
      </c>
    </row>
    <row r="1508" spans="1:16">
      <c r="A1508" t="s">
        <v>5299</v>
      </c>
      <c r="B1508" t="s">
        <v>2643</v>
      </c>
      <c r="C1508" t="s">
        <v>3486</v>
      </c>
      <c r="D1508" t="s">
        <v>66</v>
      </c>
      <c r="E1508" t="s">
        <v>45</v>
      </c>
      <c r="F1508">
        <v>10183</v>
      </c>
      <c r="G1508" t="s">
        <v>79</v>
      </c>
      <c r="H1508" t="s">
        <v>62</v>
      </c>
      <c r="I1508" t="s">
        <v>5301</v>
      </c>
      <c r="J1508" s="1">
        <v>45277</v>
      </c>
      <c r="K1508" s="1"/>
      <c r="M1508">
        <v>0</v>
      </c>
      <c r="N1508">
        <v>1</v>
      </c>
      <c r="O1508">
        <v>20</v>
      </c>
      <c r="P1508" t="s">
        <v>25</v>
      </c>
    </row>
    <row r="1509" spans="1:16">
      <c r="A1509" t="s">
        <v>5302</v>
      </c>
      <c r="B1509" t="s">
        <v>4200</v>
      </c>
      <c r="C1509" t="s">
        <v>4873</v>
      </c>
      <c r="D1509" t="s">
        <v>183</v>
      </c>
      <c r="E1509" t="s">
        <v>91</v>
      </c>
      <c r="F1509">
        <v>9000</v>
      </c>
      <c r="G1509" t="s">
        <v>79</v>
      </c>
      <c r="H1509" t="s">
        <v>268</v>
      </c>
      <c r="I1509" t="s">
        <v>106</v>
      </c>
      <c r="J1509" s="1">
        <v>45044</v>
      </c>
      <c r="K1509" s="1">
        <v>45137</v>
      </c>
      <c r="L1509">
        <v>168</v>
      </c>
      <c r="M1509">
        <v>1</v>
      </c>
      <c r="N1509">
        <v>4</v>
      </c>
      <c r="O1509">
        <v>28.5</v>
      </c>
      <c r="P1509" t="s">
        <v>100</v>
      </c>
    </row>
    <row r="1510" spans="1:16">
      <c r="A1510" t="s">
        <v>5303</v>
      </c>
      <c r="B1510" t="s">
        <v>5079</v>
      </c>
      <c r="C1510" t="s">
        <v>1037</v>
      </c>
      <c r="D1510" t="s">
        <v>53</v>
      </c>
      <c r="E1510" t="s">
        <v>45</v>
      </c>
      <c r="F1510">
        <v>19628</v>
      </c>
      <c r="G1510" t="s">
        <v>172</v>
      </c>
      <c r="H1510" t="s">
        <v>232</v>
      </c>
      <c r="I1510" t="s">
        <v>5305</v>
      </c>
      <c r="J1510" s="1">
        <v>44819</v>
      </c>
      <c r="K1510" s="1"/>
      <c r="M1510">
        <v>0</v>
      </c>
      <c r="N1510">
        <v>1</v>
      </c>
      <c r="P1510" t="s">
        <v>100</v>
      </c>
    </row>
    <row r="1511" spans="1:16">
      <c r="A1511" t="s">
        <v>5306</v>
      </c>
      <c r="B1511" t="s">
        <v>3071</v>
      </c>
      <c r="C1511" t="s">
        <v>344</v>
      </c>
      <c r="D1511" t="s">
        <v>37</v>
      </c>
      <c r="E1511" t="s">
        <v>91</v>
      </c>
      <c r="F1511">
        <v>80210</v>
      </c>
      <c r="G1511" t="s">
        <v>172</v>
      </c>
      <c r="H1511" t="s">
        <v>93</v>
      </c>
      <c r="I1511" t="s">
        <v>1663</v>
      </c>
      <c r="J1511" s="1">
        <v>44784</v>
      </c>
      <c r="K1511" s="1">
        <v>44695</v>
      </c>
      <c r="L1511">
        <v>41</v>
      </c>
      <c r="M1511">
        <v>1</v>
      </c>
      <c r="N1511">
        <v>3</v>
      </c>
      <c r="O1511">
        <v>33.9</v>
      </c>
      <c r="P1511" t="s">
        <v>25</v>
      </c>
    </row>
    <row r="1512" spans="1:16">
      <c r="A1512" t="s">
        <v>5308</v>
      </c>
      <c r="B1512" t="s">
        <v>601</v>
      </c>
      <c r="C1512" t="s">
        <v>525</v>
      </c>
      <c r="D1512" t="s">
        <v>19</v>
      </c>
      <c r="E1512" t="s">
        <v>28</v>
      </c>
      <c r="F1512">
        <v>7272</v>
      </c>
      <c r="G1512" t="s">
        <v>172</v>
      </c>
      <c r="H1512" t="s">
        <v>23</v>
      </c>
      <c r="I1512" t="s">
        <v>4847</v>
      </c>
      <c r="J1512" s="1">
        <v>44652</v>
      </c>
      <c r="K1512" s="1"/>
      <c r="M1512">
        <v>0</v>
      </c>
      <c r="N1512">
        <v>1</v>
      </c>
      <c r="P1512" t="s">
        <v>33</v>
      </c>
    </row>
    <row r="1513" spans="1:16">
      <c r="A1513" t="s">
        <v>5310</v>
      </c>
      <c r="B1513" t="s">
        <v>1433</v>
      </c>
      <c r="C1513" t="s">
        <v>18</v>
      </c>
      <c r="D1513" t="s">
        <v>183</v>
      </c>
      <c r="E1513" t="s">
        <v>45</v>
      </c>
      <c r="F1513">
        <v>8576</v>
      </c>
      <c r="G1513" t="s">
        <v>151</v>
      </c>
      <c r="H1513" t="s">
        <v>351</v>
      </c>
      <c r="I1513" t="s">
        <v>5312</v>
      </c>
      <c r="J1513" s="1">
        <v>45169</v>
      </c>
      <c r="K1513" s="1"/>
      <c r="M1513">
        <v>0</v>
      </c>
      <c r="N1513">
        <v>1</v>
      </c>
      <c r="O1513">
        <v>27</v>
      </c>
      <c r="P1513" t="s">
        <v>25</v>
      </c>
    </row>
    <row r="1514" spans="1:16">
      <c r="A1514" t="s">
        <v>5313</v>
      </c>
      <c r="B1514" t="s">
        <v>578</v>
      </c>
      <c r="C1514" t="s">
        <v>2774</v>
      </c>
      <c r="D1514" t="s">
        <v>19</v>
      </c>
      <c r="E1514" t="s">
        <v>115</v>
      </c>
      <c r="F1514">
        <v>2427</v>
      </c>
      <c r="G1514" t="s">
        <v>79</v>
      </c>
      <c r="H1514" t="s">
        <v>117</v>
      </c>
      <c r="I1514" t="s">
        <v>3398</v>
      </c>
      <c r="J1514" s="1">
        <v>45475</v>
      </c>
      <c r="K1514" s="1">
        <v>45438</v>
      </c>
      <c r="L1514">
        <v>88</v>
      </c>
      <c r="M1514">
        <v>0</v>
      </c>
      <c r="N1514">
        <v>1</v>
      </c>
      <c r="O1514">
        <v>3.5</v>
      </c>
      <c r="P1514" t="s">
        <v>100</v>
      </c>
    </row>
    <row r="1515" spans="1:16">
      <c r="A1515" t="s">
        <v>5315</v>
      </c>
      <c r="B1515" t="s">
        <v>1394</v>
      </c>
      <c r="C1515" t="s">
        <v>806</v>
      </c>
      <c r="D1515" t="s">
        <v>19</v>
      </c>
      <c r="E1515" t="s">
        <v>115</v>
      </c>
      <c r="F1515">
        <v>2106</v>
      </c>
      <c r="G1515" t="s">
        <v>151</v>
      </c>
      <c r="H1515" t="s">
        <v>62</v>
      </c>
      <c r="I1515" t="s">
        <v>791</v>
      </c>
      <c r="J1515" s="1">
        <v>45128</v>
      </c>
      <c r="K1515" s="1">
        <v>45183</v>
      </c>
      <c r="L1515">
        <v>98</v>
      </c>
      <c r="M1515">
        <v>0</v>
      </c>
      <c r="N1515">
        <v>1</v>
      </c>
      <c r="O1515">
        <v>18</v>
      </c>
      <c r="P1515" t="s">
        <v>58</v>
      </c>
    </row>
    <row r="1516" spans="1:16">
      <c r="A1516" t="s">
        <v>5317</v>
      </c>
      <c r="B1516" t="s">
        <v>5318</v>
      </c>
      <c r="C1516" t="s">
        <v>1353</v>
      </c>
      <c r="D1516" t="s">
        <v>53</v>
      </c>
      <c r="E1516" t="s">
        <v>115</v>
      </c>
      <c r="F1516">
        <v>29424</v>
      </c>
      <c r="G1516" t="s">
        <v>39</v>
      </c>
      <c r="H1516" t="s">
        <v>258</v>
      </c>
      <c r="I1516" t="s">
        <v>5320</v>
      </c>
      <c r="J1516" s="1">
        <v>45351</v>
      </c>
      <c r="K1516" s="1">
        <v>45212</v>
      </c>
      <c r="L1516">
        <v>39</v>
      </c>
      <c r="M1516">
        <v>0</v>
      </c>
      <c r="N1516">
        <v>1</v>
      </c>
      <c r="O1516">
        <v>2.2000000000000002</v>
      </c>
      <c r="P1516" t="s">
        <v>58</v>
      </c>
    </row>
    <row r="1517" spans="1:16">
      <c r="A1517" t="s">
        <v>5321</v>
      </c>
      <c r="B1517" t="s">
        <v>3710</v>
      </c>
      <c r="C1517" t="s">
        <v>5322</v>
      </c>
      <c r="D1517" t="s">
        <v>66</v>
      </c>
      <c r="E1517" t="s">
        <v>91</v>
      </c>
      <c r="F1517">
        <v>7410</v>
      </c>
      <c r="G1517" t="s">
        <v>161</v>
      </c>
      <c r="H1517" t="s">
        <v>145</v>
      </c>
      <c r="I1517" t="s">
        <v>2685</v>
      </c>
      <c r="J1517" s="1">
        <v>45245</v>
      </c>
      <c r="K1517" s="1">
        <v>45134</v>
      </c>
      <c r="L1517">
        <v>69</v>
      </c>
      <c r="M1517">
        <v>0</v>
      </c>
      <c r="N1517">
        <v>1</v>
      </c>
      <c r="O1517">
        <v>10.8</v>
      </c>
      <c r="P1517" t="s">
        <v>33</v>
      </c>
    </row>
    <row r="1518" spans="1:16">
      <c r="A1518" t="s">
        <v>5324</v>
      </c>
      <c r="B1518" t="s">
        <v>3136</v>
      </c>
      <c r="C1518" t="s">
        <v>2899</v>
      </c>
      <c r="D1518" t="s">
        <v>19</v>
      </c>
      <c r="E1518" t="s">
        <v>91</v>
      </c>
      <c r="F1518">
        <v>5504</v>
      </c>
      <c r="G1518" t="s">
        <v>79</v>
      </c>
      <c r="H1518" t="s">
        <v>737</v>
      </c>
      <c r="I1518" t="s">
        <v>2701</v>
      </c>
      <c r="J1518" s="1">
        <v>45132</v>
      </c>
      <c r="K1518" s="1">
        <v>44994</v>
      </c>
      <c r="L1518">
        <v>23</v>
      </c>
      <c r="M1518">
        <v>1</v>
      </c>
      <c r="N1518">
        <v>3</v>
      </c>
      <c r="O1518">
        <v>0.3</v>
      </c>
      <c r="P1518" t="s">
        <v>33</v>
      </c>
    </row>
    <row r="1519" spans="1:16">
      <c r="A1519" t="s">
        <v>5326</v>
      </c>
      <c r="B1519" t="s">
        <v>5327</v>
      </c>
      <c r="C1519" t="s">
        <v>2128</v>
      </c>
      <c r="D1519" t="s">
        <v>183</v>
      </c>
      <c r="E1519" t="s">
        <v>28</v>
      </c>
      <c r="F1519">
        <v>10802</v>
      </c>
      <c r="G1519" t="s">
        <v>39</v>
      </c>
      <c r="H1519" t="s">
        <v>127</v>
      </c>
      <c r="I1519" t="s">
        <v>1258</v>
      </c>
      <c r="J1519" s="1">
        <v>44749</v>
      </c>
      <c r="K1519" s="1"/>
      <c r="M1519">
        <v>0</v>
      </c>
      <c r="N1519">
        <v>1</v>
      </c>
      <c r="O1519">
        <v>32.4</v>
      </c>
      <c r="P1519" t="s">
        <v>25</v>
      </c>
    </row>
    <row r="1520" spans="1:16">
      <c r="A1520" t="s">
        <v>5329</v>
      </c>
      <c r="B1520" t="s">
        <v>4552</v>
      </c>
      <c r="C1520" t="s">
        <v>18</v>
      </c>
      <c r="D1520" t="s">
        <v>66</v>
      </c>
      <c r="E1520" t="s">
        <v>91</v>
      </c>
      <c r="F1520">
        <v>18250</v>
      </c>
      <c r="G1520" t="s">
        <v>22</v>
      </c>
      <c r="H1520" t="s">
        <v>145</v>
      </c>
      <c r="I1520" t="s">
        <v>3258</v>
      </c>
      <c r="J1520" s="1">
        <v>45350</v>
      </c>
      <c r="K1520" s="1">
        <v>45378</v>
      </c>
      <c r="L1520">
        <v>85</v>
      </c>
      <c r="M1520">
        <v>1</v>
      </c>
      <c r="N1520">
        <v>3</v>
      </c>
      <c r="P1520" t="s">
        <v>25</v>
      </c>
    </row>
    <row r="1521" spans="1:16">
      <c r="A1521" t="s">
        <v>5331</v>
      </c>
      <c r="B1521" t="s">
        <v>2810</v>
      </c>
      <c r="C1521" t="s">
        <v>18</v>
      </c>
      <c r="D1521" t="s">
        <v>183</v>
      </c>
      <c r="E1521" t="s">
        <v>115</v>
      </c>
      <c r="F1521">
        <v>10000</v>
      </c>
      <c r="G1521" t="s">
        <v>30</v>
      </c>
      <c r="H1521" t="s">
        <v>860</v>
      </c>
      <c r="I1521" t="s">
        <v>5332</v>
      </c>
      <c r="J1521" s="1">
        <v>45011</v>
      </c>
      <c r="K1521" s="1">
        <v>44997</v>
      </c>
      <c r="L1521">
        <v>118</v>
      </c>
      <c r="M1521">
        <v>0</v>
      </c>
      <c r="N1521">
        <v>1</v>
      </c>
      <c r="P1521" t="s">
        <v>25</v>
      </c>
    </row>
    <row r="1522" spans="1:16">
      <c r="A1522" t="s">
        <v>5333</v>
      </c>
      <c r="B1522" t="s">
        <v>2204</v>
      </c>
      <c r="C1522" t="s">
        <v>18</v>
      </c>
      <c r="D1522" t="s">
        <v>37</v>
      </c>
      <c r="E1522" t="s">
        <v>91</v>
      </c>
      <c r="F1522">
        <v>71047</v>
      </c>
      <c r="G1522" t="s">
        <v>172</v>
      </c>
      <c r="H1522" t="s">
        <v>268</v>
      </c>
      <c r="I1522" t="s">
        <v>2629</v>
      </c>
      <c r="J1522" s="1">
        <v>45369</v>
      </c>
      <c r="K1522" s="1">
        <v>45394</v>
      </c>
      <c r="L1522">
        <v>55</v>
      </c>
      <c r="M1522">
        <v>1</v>
      </c>
      <c r="N1522">
        <v>1</v>
      </c>
      <c r="P1522" t="s">
        <v>25</v>
      </c>
    </row>
    <row r="1523" spans="1:16">
      <c r="A1523" t="s">
        <v>5335</v>
      </c>
      <c r="B1523" t="s">
        <v>3386</v>
      </c>
      <c r="C1523" t="s">
        <v>18</v>
      </c>
      <c r="D1523" t="s">
        <v>53</v>
      </c>
      <c r="E1523" t="s">
        <v>45</v>
      </c>
      <c r="F1523">
        <v>46638</v>
      </c>
      <c r="G1523" t="s">
        <v>56</v>
      </c>
      <c r="H1523" t="s">
        <v>23</v>
      </c>
      <c r="I1523" t="s">
        <v>3463</v>
      </c>
      <c r="J1523" s="1">
        <v>44790</v>
      </c>
      <c r="K1523" s="1"/>
      <c r="M1523">
        <v>0</v>
      </c>
      <c r="N1523">
        <v>1</v>
      </c>
      <c r="O1523">
        <v>4.7</v>
      </c>
      <c r="P1523" t="s">
        <v>33</v>
      </c>
    </row>
    <row r="1524" spans="1:16">
      <c r="A1524" t="s">
        <v>5337</v>
      </c>
      <c r="B1524" t="s">
        <v>4287</v>
      </c>
      <c r="C1524" t="s">
        <v>18</v>
      </c>
      <c r="D1524" t="s">
        <v>37</v>
      </c>
      <c r="E1524" t="s">
        <v>28</v>
      </c>
      <c r="F1524">
        <v>205338</v>
      </c>
      <c r="G1524" t="s">
        <v>39</v>
      </c>
      <c r="H1524" t="s">
        <v>62</v>
      </c>
      <c r="I1524" t="s">
        <v>5339</v>
      </c>
      <c r="J1524" s="1">
        <v>45727</v>
      </c>
      <c r="K1524" s="1"/>
      <c r="M1524">
        <v>0</v>
      </c>
      <c r="N1524">
        <v>1</v>
      </c>
      <c r="O1524">
        <v>20.7</v>
      </c>
      <c r="P1524" t="s">
        <v>33</v>
      </c>
    </row>
    <row r="1525" spans="1:16">
      <c r="A1525" t="s">
        <v>5340</v>
      </c>
      <c r="B1525" t="s">
        <v>2011</v>
      </c>
      <c r="C1525" t="s">
        <v>5341</v>
      </c>
      <c r="D1525" t="s">
        <v>183</v>
      </c>
      <c r="E1525" t="s">
        <v>91</v>
      </c>
      <c r="F1525">
        <v>9177</v>
      </c>
      <c r="G1525" t="s">
        <v>39</v>
      </c>
      <c r="H1525" t="s">
        <v>23</v>
      </c>
      <c r="I1525" t="s">
        <v>817</v>
      </c>
      <c r="J1525" s="1">
        <v>45032</v>
      </c>
      <c r="K1525" s="1">
        <v>45054</v>
      </c>
      <c r="L1525">
        <v>47</v>
      </c>
      <c r="M1525">
        <v>0</v>
      </c>
      <c r="N1525">
        <v>1</v>
      </c>
      <c r="O1525">
        <v>9.9</v>
      </c>
      <c r="P1525" t="s">
        <v>25</v>
      </c>
    </row>
    <row r="1526" spans="1:16">
      <c r="A1526" t="s">
        <v>5343</v>
      </c>
      <c r="B1526" t="s">
        <v>5344</v>
      </c>
      <c r="C1526" t="s">
        <v>18</v>
      </c>
      <c r="D1526" t="s">
        <v>19</v>
      </c>
      <c r="E1526" t="s">
        <v>45</v>
      </c>
      <c r="F1526">
        <v>2280</v>
      </c>
      <c r="G1526" t="s">
        <v>30</v>
      </c>
      <c r="H1526" t="s">
        <v>133</v>
      </c>
      <c r="I1526" t="s">
        <v>1095</v>
      </c>
      <c r="J1526" s="1">
        <v>45013</v>
      </c>
      <c r="K1526" s="1"/>
      <c r="M1526">
        <v>0</v>
      </c>
      <c r="N1526">
        <v>1</v>
      </c>
      <c r="O1526">
        <v>8.1999999999999993</v>
      </c>
      <c r="P1526" t="s">
        <v>100</v>
      </c>
    </row>
    <row r="1527" spans="1:16">
      <c r="A1527" t="s">
        <v>5346</v>
      </c>
      <c r="B1527" t="s">
        <v>2159</v>
      </c>
      <c r="C1527" t="s">
        <v>562</v>
      </c>
      <c r="D1527" t="s">
        <v>53</v>
      </c>
      <c r="E1527" t="s">
        <v>177</v>
      </c>
      <c r="F1527">
        <v>21404</v>
      </c>
      <c r="G1527" t="s">
        <v>39</v>
      </c>
      <c r="H1527" t="s">
        <v>258</v>
      </c>
      <c r="I1527" t="s">
        <v>5348</v>
      </c>
      <c r="J1527" s="1">
        <v>45647</v>
      </c>
      <c r="K1527" s="1"/>
      <c r="M1527">
        <v>0</v>
      </c>
      <c r="N1527">
        <v>1</v>
      </c>
      <c r="P1527" t="s">
        <v>100</v>
      </c>
    </row>
    <row r="1528" spans="1:16">
      <c r="A1528" t="s">
        <v>5349</v>
      </c>
      <c r="B1528" t="s">
        <v>3243</v>
      </c>
      <c r="C1528" t="s">
        <v>5350</v>
      </c>
      <c r="D1528" t="s">
        <v>19</v>
      </c>
      <c r="E1528" t="s">
        <v>45</v>
      </c>
      <c r="F1528">
        <v>5356</v>
      </c>
      <c r="G1528" t="s">
        <v>47</v>
      </c>
      <c r="H1528" t="s">
        <v>361</v>
      </c>
      <c r="I1528" t="s">
        <v>1540</v>
      </c>
      <c r="J1528" s="1">
        <v>45074</v>
      </c>
      <c r="K1528" s="1"/>
      <c r="M1528">
        <v>0</v>
      </c>
      <c r="N1528">
        <v>1</v>
      </c>
      <c r="P1528" t="s">
        <v>33</v>
      </c>
    </row>
    <row r="1529" spans="1:16">
      <c r="A1529" t="s">
        <v>5352</v>
      </c>
      <c r="B1529" t="s">
        <v>5353</v>
      </c>
      <c r="C1529" t="s">
        <v>5243</v>
      </c>
      <c r="D1529" t="s">
        <v>37</v>
      </c>
      <c r="E1529" t="s">
        <v>54</v>
      </c>
      <c r="F1529">
        <v>122924</v>
      </c>
      <c r="G1529" t="s">
        <v>172</v>
      </c>
      <c r="H1529" t="s">
        <v>361</v>
      </c>
      <c r="I1529" t="s">
        <v>4167</v>
      </c>
      <c r="J1529" s="1">
        <v>45117</v>
      </c>
      <c r="K1529" s="1"/>
      <c r="M1529">
        <v>0</v>
      </c>
      <c r="N1529">
        <v>1</v>
      </c>
      <c r="O1529">
        <v>17.399999999999999</v>
      </c>
      <c r="P1529" t="s">
        <v>25</v>
      </c>
    </row>
    <row r="1530" spans="1:16">
      <c r="A1530" t="s">
        <v>5355</v>
      </c>
      <c r="B1530" t="s">
        <v>5356</v>
      </c>
      <c r="C1530" t="s">
        <v>634</v>
      </c>
      <c r="D1530" t="s">
        <v>19</v>
      </c>
      <c r="E1530" t="s">
        <v>45</v>
      </c>
      <c r="F1530">
        <v>7359</v>
      </c>
      <c r="G1530" t="s">
        <v>47</v>
      </c>
      <c r="H1530" t="s">
        <v>2358</v>
      </c>
      <c r="I1530" t="s">
        <v>5358</v>
      </c>
      <c r="J1530" s="1">
        <v>45026</v>
      </c>
      <c r="K1530" s="1"/>
      <c r="M1530">
        <v>0</v>
      </c>
      <c r="N1530">
        <v>1</v>
      </c>
      <c r="O1530">
        <v>5.9</v>
      </c>
      <c r="P1530" t="s">
        <v>33</v>
      </c>
    </row>
    <row r="1531" spans="1:16">
      <c r="A1531" t="s">
        <v>5359</v>
      </c>
      <c r="B1531" t="s">
        <v>4470</v>
      </c>
      <c r="C1531" t="s">
        <v>4729</v>
      </c>
      <c r="D1531" t="s">
        <v>19</v>
      </c>
      <c r="E1531" t="s">
        <v>54</v>
      </c>
      <c r="F1531">
        <v>1839</v>
      </c>
      <c r="G1531" t="s">
        <v>172</v>
      </c>
      <c r="H1531" t="s">
        <v>237</v>
      </c>
      <c r="I1531" t="s">
        <v>4222</v>
      </c>
      <c r="J1531" s="1">
        <v>45693</v>
      </c>
      <c r="K1531" s="1"/>
      <c r="M1531">
        <v>0</v>
      </c>
      <c r="N1531">
        <v>1</v>
      </c>
      <c r="O1531">
        <v>25.1</v>
      </c>
      <c r="P1531" t="s">
        <v>42</v>
      </c>
    </row>
    <row r="1532" spans="1:16">
      <c r="A1532" t="s">
        <v>5361</v>
      </c>
      <c r="B1532" t="s">
        <v>5362</v>
      </c>
      <c r="C1532" t="s">
        <v>2261</v>
      </c>
      <c r="D1532" t="s">
        <v>183</v>
      </c>
      <c r="E1532" t="s">
        <v>115</v>
      </c>
      <c r="F1532">
        <v>10000</v>
      </c>
      <c r="G1532" t="s">
        <v>79</v>
      </c>
      <c r="H1532" t="s">
        <v>145</v>
      </c>
      <c r="I1532" t="s">
        <v>4455</v>
      </c>
      <c r="J1532" s="1">
        <v>45236</v>
      </c>
      <c r="K1532" s="1">
        <v>45211</v>
      </c>
      <c r="L1532">
        <v>153</v>
      </c>
      <c r="M1532">
        <v>0</v>
      </c>
      <c r="N1532">
        <v>1</v>
      </c>
      <c r="O1532">
        <v>3.7</v>
      </c>
      <c r="P1532" t="s">
        <v>58</v>
      </c>
    </row>
    <row r="1533" spans="1:16">
      <c r="A1533" t="s">
        <v>5363</v>
      </c>
      <c r="B1533" t="s">
        <v>5156</v>
      </c>
      <c r="C1533" t="s">
        <v>1691</v>
      </c>
      <c r="D1533" t="s">
        <v>37</v>
      </c>
      <c r="E1533" t="s">
        <v>20</v>
      </c>
      <c r="F1533">
        <v>170000</v>
      </c>
      <c r="G1533" t="s">
        <v>161</v>
      </c>
      <c r="H1533" t="s">
        <v>232</v>
      </c>
      <c r="I1533" t="s">
        <v>747</v>
      </c>
      <c r="J1533" s="1">
        <v>44653</v>
      </c>
      <c r="K1533" s="1"/>
      <c r="M1533">
        <v>0</v>
      </c>
      <c r="N1533">
        <v>1</v>
      </c>
      <c r="P1533" t="s">
        <v>25</v>
      </c>
    </row>
    <row r="1534" spans="1:16">
      <c r="A1534" t="s">
        <v>5365</v>
      </c>
      <c r="B1534" t="s">
        <v>3906</v>
      </c>
      <c r="C1534" t="s">
        <v>324</v>
      </c>
      <c r="D1534" t="s">
        <v>19</v>
      </c>
      <c r="E1534" t="s">
        <v>115</v>
      </c>
      <c r="F1534">
        <v>5154</v>
      </c>
      <c r="G1534" t="s">
        <v>22</v>
      </c>
      <c r="H1534" t="s">
        <v>133</v>
      </c>
      <c r="I1534" t="s">
        <v>822</v>
      </c>
      <c r="J1534" s="1">
        <v>45036</v>
      </c>
      <c r="K1534" s="1">
        <v>45054</v>
      </c>
      <c r="L1534">
        <v>183</v>
      </c>
      <c r="M1534">
        <v>0</v>
      </c>
      <c r="N1534">
        <v>1</v>
      </c>
      <c r="O1534">
        <v>6.4</v>
      </c>
      <c r="P1534" t="s">
        <v>33</v>
      </c>
    </row>
    <row r="1535" spans="1:16">
      <c r="A1535" t="s">
        <v>5367</v>
      </c>
      <c r="B1535" t="s">
        <v>5368</v>
      </c>
      <c r="C1535" t="s">
        <v>18</v>
      </c>
      <c r="D1535" t="s">
        <v>37</v>
      </c>
      <c r="E1535" t="s">
        <v>54</v>
      </c>
      <c r="F1535">
        <v>107677</v>
      </c>
      <c r="G1535" t="s">
        <v>30</v>
      </c>
      <c r="H1535" t="s">
        <v>232</v>
      </c>
      <c r="I1535" t="s">
        <v>889</v>
      </c>
      <c r="J1535" s="1">
        <v>45769</v>
      </c>
      <c r="K1535" s="1"/>
      <c r="M1535">
        <v>0</v>
      </c>
      <c r="N1535">
        <v>1</v>
      </c>
      <c r="O1535">
        <v>5.4</v>
      </c>
      <c r="P1535" t="s">
        <v>25</v>
      </c>
    </row>
    <row r="1536" spans="1:16">
      <c r="A1536" t="s">
        <v>5370</v>
      </c>
      <c r="B1536" t="s">
        <v>5371</v>
      </c>
      <c r="C1536" t="s">
        <v>18</v>
      </c>
      <c r="D1536" t="s">
        <v>53</v>
      </c>
      <c r="E1536" t="s">
        <v>45</v>
      </c>
      <c r="F1536">
        <v>44333</v>
      </c>
      <c r="G1536" t="s">
        <v>30</v>
      </c>
      <c r="H1536" t="s">
        <v>897</v>
      </c>
      <c r="I1536" t="s">
        <v>5373</v>
      </c>
      <c r="J1536" s="1">
        <v>45293</v>
      </c>
      <c r="K1536" s="1"/>
      <c r="M1536">
        <v>0</v>
      </c>
      <c r="N1536">
        <v>1</v>
      </c>
      <c r="O1536">
        <v>11.9</v>
      </c>
      <c r="P1536" t="s">
        <v>25</v>
      </c>
    </row>
    <row r="1537" spans="1:16">
      <c r="A1537" t="s">
        <v>5374</v>
      </c>
      <c r="B1537" t="s">
        <v>1387</v>
      </c>
      <c r="C1537" t="s">
        <v>2393</v>
      </c>
      <c r="D1537" t="s">
        <v>19</v>
      </c>
      <c r="E1537" t="s">
        <v>20</v>
      </c>
      <c r="F1537">
        <v>9527</v>
      </c>
      <c r="G1537" t="s">
        <v>47</v>
      </c>
      <c r="H1537" t="s">
        <v>68</v>
      </c>
      <c r="I1537" t="s">
        <v>2913</v>
      </c>
      <c r="J1537" s="1">
        <v>45211</v>
      </c>
      <c r="K1537" s="1"/>
      <c r="M1537">
        <v>0</v>
      </c>
      <c r="N1537">
        <v>1</v>
      </c>
      <c r="O1537">
        <v>25.2</v>
      </c>
      <c r="P1537" t="s">
        <v>58</v>
      </c>
    </row>
    <row r="1538" spans="1:16">
      <c r="A1538" t="s">
        <v>5376</v>
      </c>
      <c r="B1538" t="s">
        <v>2239</v>
      </c>
      <c r="C1538" t="s">
        <v>1270</v>
      </c>
      <c r="D1538" t="s">
        <v>183</v>
      </c>
      <c r="E1538" t="s">
        <v>91</v>
      </c>
      <c r="F1538">
        <v>13383</v>
      </c>
      <c r="G1538" t="s">
        <v>151</v>
      </c>
      <c r="H1538" t="s">
        <v>237</v>
      </c>
      <c r="I1538" t="s">
        <v>5378</v>
      </c>
      <c r="J1538" s="1">
        <v>45333</v>
      </c>
      <c r="K1538" s="1">
        <v>45301</v>
      </c>
      <c r="L1538">
        <v>52</v>
      </c>
      <c r="M1538">
        <v>1</v>
      </c>
      <c r="N1538">
        <v>3</v>
      </c>
      <c r="O1538">
        <v>20.3</v>
      </c>
      <c r="P1538" t="s">
        <v>58</v>
      </c>
    </row>
    <row r="1539" spans="1:16">
      <c r="A1539" t="s">
        <v>5379</v>
      </c>
      <c r="B1539" t="s">
        <v>4220</v>
      </c>
      <c r="C1539" t="s">
        <v>2427</v>
      </c>
      <c r="D1539" t="s">
        <v>53</v>
      </c>
      <c r="E1539" t="s">
        <v>45</v>
      </c>
      <c r="F1539">
        <v>45990</v>
      </c>
      <c r="G1539" t="s">
        <v>39</v>
      </c>
      <c r="H1539" t="s">
        <v>731</v>
      </c>
      <c r="I1539" t="s">
        <v>5381</v>
      </c>
      <c r="J1539" s="1">
        <v>44758</v>
      </c>
      <c r="K1539" s="1"/>
      <c r="M1539">
        <v>0</v>
      </c>
      <c r="N1539">
        <v>1</v>
      </c>
      <c r="O1539">
        <v>3.4</v>
      </c>
      <c r="P1539" t="s">
        <v>42</v>
      </c>
    </row>
    <row r="1540" spans="1:16">
      <c r="A1540" t="s">
        <v>5382</v>
      </c>
      <c r="B1540" t="s">
        <v>1064</v>
      </c>
      <c r="C1540" t="s">
        <v>484</v>
      </c>
      <c r="D1540" t="s">
        <v>183</v>
      </c>
      <c r="E1540" t="s">
        <v>28</v>
      </c>
      <c r="F1540">
        <v>3367</v>
      </c>
      <c r="G1540" t="s">
        <v>30</v>
      </c>
      <c r="H1540" t="s">
        <v>105</v>
      </c>
      <c r="I1540" t="s">
        <v>5120</v>
      </c>
      <c r="J1540" s="1">
        <v>45110</v>
      </c>
      <c r="K1540" s="1"/>
      <c r="M1540">
        <v>0</v>
      </c>
      <c r="N1540">
        <v>1</v>
      </c>
      <c r="P1540" t="s">
        <v>33</v>
      </c>
    </row>
    <row r="1541" spans="1:16">
      <c r="A1541" t="s">
        <v>5384</v>
      </c>
      <c r="B1541" t="s">
        <v>3875</v>
      </c>
      <c r="C1541" t="s">
        <v>18</v>
      </c>
      <c r="D1541" t="s">
        <v>19</v>
      </c>
      <c r="E1541" t="s">
        <v>115</v>
      </c>
      <c r="F1541">
        <v>9000</v>
      </c>
      <c r="G1541" t="s">
        <v>47</v>
      </c>
      <c r="H1541" t="s">
        <v>31</v>
      </c>
      <c r="I1541" t="s">
        <v>5385</v>
      </c>
      <c r="J1541" s="1">
        <v>45359</v>
      </c>
      <c r="K1541" s="1">
        <v>45337</v>
      </c>
      <c r="L1541">
        <v>95</v>
      </c>
      <c r="M1541">
        <v>0</v>
      </c>
      <c r="N1541">
        <v>1</v>
      </c>
      <c r="O1541">
        <v>5.8</v>
      </c>
      <c r="P1541" t="s">
        <v>42</v>
      </c>
    </row>
    <row r="1542" spans="1:16">
      <c r="A1542" t="s">
        <v>5386</v>
      </c>
      <c r="B1542" t="s">
        <v>5387</v>
      </c>
      <c r="C1542" t="s">
        <v>18</v>
      </c>
      <c r="D1542" t="s">
        <v>183</v>
      </c>
      <c r="E1542" t="s">
        <v>20</v>
      </c>
      <c r="F1542">
        <v>3088</v>
      </c>
      <c r="G1542" t="s">
        <v>172</v>
      </c>
      <c r="H1542" t="s">
        <v>23</v>
      </c>
      <c r="I1542" t="s">
        <v>5389</v>
      </c>
      <c r="J1542" s="1"/>
      <c r="K1542" s="1"/>
      <c r="M1542">
        <v>0</v>
      </c>
      <c r="N1542">
        <v>1</v>
      </c>
      <c r="O1542">
        <v>12.3</v>
      </c>
      <c r="P1542" t="s">
        <v>33</v>
      </c>
    </row>
    <row r="1543" spans="1:16">
      <c r="A1543" t="s">
        <v>5390</v>
      </c>
      <c r="B1543" t="s">
        <v>5047</v>
      </c>
      <c r="C1543" t="s">
        <v>18</v>
      </c>
      <c r="D1543" t="s">
        <v>53</v>
      </c>
      <c r="E1543" t="s">
        <v>177</v>
      </c>
      <c r="F1543">
        <v>24865</v>
      </c>
      <c r="G1543" t="s">
        <v>47</v>
      </c>
      <c r="H1543" t="s">
        <v>133</v>
      </c>
      <c r="I1543" t="s">
        <v>747</v>
      </c>
      <c r="J1543" s="1">
        <v>44685</v>
      </c>
      <c r="K1543" s="1"/>
      <c r="M1543">
        <v>0</v>
      </c>
      <c r="N1543">
        <v>1</v>
      </c>
      <c r="O1543">
        <v>19.3</v>
      </c>
      <c r="P1543" t="s">
        <v>58</v>
      </c>
    </row>
    <row r="1544" spans="1:16">
      <c r="A1544" t="s">
        <v>5392</v>
      </c>
      <c r="B1544" t="s">
        <v>1363</v>
      </c>
      <c r="C1544" t="s">
        <v>3396</v>
      </c>
      <c r="D1544" t="s">
        <v>53</v>
      </c>
      <c r="E1544" t="s">
        <v>28</v>
      </c>
      <c r="F1544">
        <v>17000</v>
      </c>
      <c r="G1544" t="s">
        <v>39</v>
      </c>
      <c r="H1544" t="s">
        <v>145</v>
      </c>
      <c r="I1544" t="s">
        <v>2046</v>
      </c>
      <c r="J1544" s="1">
        <v>45204</v>
      </c>
      <c r="K1544" s="1"/>
      <c r="M1544">
        <v>0</v>
      </c>
      <c r="N1544">
        <v>1</v>
      </c>
      <c r="O1544">
        <v>4.2</v>
      </c>
      <c r="P1544" t="s">
        <v>42</v>
      </c>
    </row>
    <row r="1545" spans="1:16">
      <c r="A1545" t="s">
        <v>5393</v>
      </c>
      <c r="B1545" t="s">
        <v>5394</v>
      </c>
      <c r="C1545" t="s">
        <v>5395</v>
      </c>
      <c r="D1545" t="s">
        <v>37</v>
      </c>
      <c r="E1545" t="s">
        <v>28</v>
      </c>
      <c r="F1545">
        <v>159000</v>
      </c>
      <c r="G1545" t="s">
        <v>39</v>
      </c>
      <c r="H1545" t="s">
        <v>1774</v>
      </c>
      <c r="I1545" t="s">
        <v>5397</v>
      </c>
      <c r="J1545" s="1">
        <v>45545</v>
      </c>
      <c r="K1545" s="1"/>
      <c r="M1545">
        <v>0</v>
      </c>
      <c r="N1545">
        <v>1</v>
      </c>
      <c r="O1545">
        <v>2.9</v>
      </c>
      <c r="P1545" t="s">
        <v>33</v>
      </c>
    </row>
    <row r="1546" spans="1:16">
      <c r="A1546" t="s">
        <v>5398</v>
      </c>
      <c r="B1546" t="s">
        <v>1084</v>
      </c>
      <c r="C1546" t="s">
        <v>18</v>
      </c>
      <c r="D1546" t="s">
        <v>53</v>
      </c>
      <c r="E1546" t="s">
        <v>20</v>
      </c>
      <c r="F1546">
        <v>17494</v>
      </c>
      <c r="G1546" t="s">
        <v>39</v>
      </c>
      <c r="H1546" t="s">
        <v>2211</v>
      </c>
      <c r="I1546" t="s">
        <v>5400</v>
      </c>
      <c r="J1546" s="1">
        <v>44641</v>
      </c>
      <c r="K1546" s="1"/>
      <c r="M1546">
        <v>0</v>
      </c>
      <c r="N1546">
        <v>1</v>
      </c>
      <c r="O1546">
        <v>15.8</v>
      </c>
      <c r="P1546" t="s">
        <v>25</v>
      </c>
    </row>
    <row r="1547" spans="1:16">
      <c r="A1547" t="s">
        <v>5401</v>
      </c>
      <c r="B1547" t="s">
        <v>5402</v>
      </c>
      <c r="C1547" t="s">
        <v>525</v>
      </c>
      <c r="D1547" t="s">
        <v>19</v>
      </c>
      <c r="E1547" t="s">
        <v>54</v>
      </c>
      <c r="F1547">
        <v>7522</v>
      </c>
      <c r="G1547" t="s">
        <v>161</v>
      </c>
      <c r="H1547" t="s">
        <v>258</v>
      </c>
      <c r="I1547" t="s">
        <v>5404</v>
      </c>
      <c r="J1547" s="1">
        <v>45277</v>
      </c>
      <c r="K1547" s="1"/>
      <c r="M1547">
        <v>0</v>
      </c>
      <c r="N1547">
        <v>1</v>
      </c>
      <c r="O1547">
        <v>23.6</v>
      </c>
      <c r="P1547" t="s">
        <v>58</v>
      </c>
    </row>
    <row r="1548" spans="1:16">
      <c r="A1548" t="s">
        <v>5405</v>
      </c>
      <c r="B1548" t="s">
        <v>3411</v>
      </c>
      <c r="C1548" t="s">
        <v>758</v>
      </c>
      <c r="D1548" t="s">
        <v>37</v>
      </c>
      <c r="E1548" t="s">
        <v>45</v>
      </c>
      <c r="F1548">
        <v>116111</v>
      </c>
      <c r="G1548" t="s">
        <v>161</v>
      </c>
      <c r="H1548" t="s">
        <v>62</v>
      </c>
      <c r="I1548" t="s">
        <v>978</v>
      </c>
      <c r="J1548" s="1">
        <v>44770</v>
      </c>
      <c r="K1548" s="1"/>
      <c r="M1548">
        <v>0</v>
      </c>
      <c r="N1548">
        <v>1</v>
      </c>
      <c r="O1548">
        <v>4.5999999999999996</v>
      </c>
      <c r="P1548" t="s">
        <v>33</v>
      </c>
    </row>
    <row r="1549" spans="1:16">
      <c r="A1549" t="s">
        <v>5407</v>
      </c>
      <c r="B1549" t="s">
        <v>5408</v>
      </c>
      <c r="C1549" t="s">
        <v>109</v>
      </c>
      <c r="D1549" t="s">
        <v>66</v>
      </c>
      <c r="E1549" t="s">
        <v>28</v>
      </c>
      <c r="F1549">
        <v>6861</v>
      </c>
      <c r="G1549" t="s">
        <v>47</v>
      </c>
      <c r="H1549" t="s">
        <v>237</v>
      </c>
      <c r="I1549" t="s">
        <v>5410</v>
      </c>
      <c r="J1549" s="1">
        <v>45001</v>
      </c>
      <c r="K1549" s="1"/>
      <c r="M1549">
        <v>0</v>
      </c>
      <c r="N1549">
        <v>1</v>
      </c>
      <c r="O1549">
        <v>31.4</v>
      </c>
      <c r="P1549" t="s">
        <v>58</v>
      </c>
    </row>
    <row r="1550" spans="1:16">
      <c r="A1550" t="s">
        <v>5411</v>
      </c>
      <c r="B1550" t="s">
        <v>5412</v>
      </c>
      <c r="C1550" t="s">
        <v>3362</v>
      </c>
      <c r="D1550" t="s">
        <v>53</v>
      </c>
      <c r="E1550" t="s">
        <v>177</v>
      </c>
      <c r="F1550">
        <v>29232</v>
      </c>
      <c r="G1550" t="s">
        <v>79</v>
      </c>
      <c r="H1550" t="s">
        <v>98</v>
      </c>
      <c r="I1550" t="s">
        <v>5414</v>
      </c>
      <c r="J1550" s="1">
        <v>45705</v>
      </c>
      <c r="K1550" s="1"/>
      <c r="M1550">
        <v>0</v>
      </c>
      <c r="N1550">
        <v>1</v>
      </c>
      <c r="O1550">
        <v>29.2</v>
      </c>
      <c r="P1550" t="s">
        <v>42</v>
      </c>
    </row>
    <row r="1551" spans="1:16">
      <c r="A1551" t="s">
        <v>5415</v>
      </c>
      <c r="B1551" t="s">
        <v>4675</v>
      </c>
      <c r="C1551" t="s">
        <v>344</v>
      </c>
      <c r="D1551" t="s">
        <v>19</v>
      </c>
      <c r="E1551" t="s">
        <v>28</v>
      </c>
      <c r="F1551">
        <v>1615</v>
      </c>
      <c r="G1551" t="s">
        <v>151</v>
      </c>
      <c r="H1551" t="s">
        <v>133</v>
      </c>
      <c r="I1551" t="s">
        <v>5417</v>
      </c>
      <c r="J1551" s="1">
        <v>44752</v>
      </c>
      <c r="K1551" s="1"/>
      <c r="M1551">
        <v>0</v>
      </c>
      <c r="N1551">
        <v>1</v>
      </c>
      <c r="O1551">
        <v>0.5</v>
      </c>
      <c r="P1551" t="s">
        <v>58</v>
      </c>
    </row>
    <row r="1552" spans="1:16">
      <c r="A1552" t="s">
        <v>5418</v>
      </c>
      <c r="B1552" t="s">
        <v>5419</v>
      </c>
      <c r="C1552" t="s">
        <v>18</v>
      </c>
      <c r="D1552" t="s">
        <v>66</v>
      </c>
      <c r="E1552" t="s">
        <v>177</v>
      </c>
      <c r="F1552">
        <v>17517</v>
      </c>
      <c r="G1552" t="s">
        <v>151</v>
      </c>
      <c r="H1552" t="s">
        <v>68</v>
      </c>
      <c r="I1552" t="s">
        <v>196</v>
      </c>
      <c r="J1552" s="1">
        <v>44987</v>
      </c>
      <c r="K1552" s="1"/>
      <c r="M1552">
        <v>0</v>
      </c>
      <c r="N1552">
        <v>1</v>
      </c>
      <c r="O1552">
        <v>28.8</v>
      </c>
      <c r="P1552" t="s">
        <v>33</v>
      </c>
    </row>
    <row r="1553" spans="1:16">
      <c r="A1553" t="s">
        <v>5421</v>
      </c>
      <c r="B1553" t="s">
        <v>1068</v>
      </c>
      <c r="C1553" t="s">
        <v>18</v>
      </c>
      <c r="D1553" t="s">
        <v>183</v>
      </c>
      <c r="E1553" t="s">
        <v>115</v>
      </c>
      <c r="F1553">
        <v>12278</v>
      </c>
      <c r="G1553" t="s">
        <v>172</v>
      </c>
      <c r="H1553" t="s">
        <v>62</v>
      </c>
      <c r="I1553" t="s">
        <v>5422</v>
      </c>
      <c r="J1553" s="1">
        <v>45630</v>
      </c>
      <c r="K1553" s="1">
        <v>45666</v>
      </c>
      <c r="L1553">
        <v>83</v>
      </c>
      <c r="M1553">
        <v>0</v>
      </c>
      <c r="N1553">
        <v>1</v>
      </c>
      <c r="O1553">
        <v>32.9</v>
      </c>
      <c r="P1553" t="s">
        <v>25</v>
      </c>
    </row>
    <row r="1554" spans="1:16">
      <c r="A1554" t="s">
        <v>5423</v>
      </c>
      <c r="B1554" t="s">
        <v>2635</v>
      </c>
      <c r="C1554" t="s">
        <v>18</v>
      </c>
      <c r="D1554" t="s">
        <v>53</v>
      </c>
      <c r="E1554" t="s">
        <v>91</v>
      </c>
      <c r="F1554">
        <v>13624</v>
      </c>
      <c r="G1554" t="s">
        <v>172</v>
      </c>
      <c r="H1554" t="s">
        <v>258</v>
      </c>
      <c r="I1554" t="s">
        <v>3674</v>
      </c>
      <c r="J1554" s="1">
        <v>45711</v>
      </c>
      <c r="K1554" s="1">
        <v>45780</v>
      </c>
      <c r="L1554">
        <v>190</v>
      </c>
      <c r="M1554">
        <v>0</v>
      </c>
      <c r="N1554">
        <v>1</v>
      </c>
      <c r="O1554">
        <v>20.6</v>
      </c>
      <c r="P1554" t="s">
        <v>100</v>
      </c>
    </row>
    <row r="1555" spans="1:16">
      <c r="A1555" t="s">
        <v>5425</v>
      </c>
      <c r="B1555" t="s">
        <v>108</v>
      </c>
      <c r="C1555" t="s">
        <v>3362</v>
      </c>
      <c r="D1555" t="s">
        <v>37</v>
      </c>
      <c r="E1555" t="s">
        <v>45</v>
      </c>
      <c r="F1555">
        <v>178655</v>
      </c>
      <c r="G1555" t="s">
        <v>56</v>
      </c>
      <c r="H1555" t="s">
        <v>68</v>
      </c>
      <c r="I1555" t="s">
        <v>1714</v>
      </c>
      <c r="J1555" s="1">
        <v>45159</v>
      </c>
      <c r="K1555" s="1"/>
      <c r="M1555">
        <v>0</v>
      </c>
      <c r="N1555">
        <v>1</v>
      </c>
      <c r="O1555">
        <v>12.6</v>
      </c>
      <c r="P1555" t="s">
        <v>33</v>
      </c>
    </row>
    <row r="1556" spans="1:16">
      <c r="A1556" t="s">
        <v>5427</v>
      </c>
      <c r="B1556" t="s">
        <v>5428</v>
      </c>
      <c r="C1556" t="s">
        <v>1069</v>
      </c>
      <c r="D1556" t="s">
        <v>183</v>
      </c>
      <c r="E1556" t="s">
        <v>177</v>
      </c>
      <c r="F1556">
        <v>3002</v>
      </c>
      <c r="G1556" t="s">
        <v>30</v>
      </c>
      <c r="H1556" t="s">
        <v>268</v>
      </c>
      <c r="I1556" t="s">
        <v>5404</v>
      </c>
      <c r="J1556" s="1">
        <v>45390</v>
      </c>
      <c r="K1556" s="1"/>
      <c r="M1556">
        <v>0</v>
      </c>
      <c r="N1556">
        <v>1</v>
      </c>
      <c r="O1556">
        <v>6.6</v>
      </c>
      <c r="P1556" t="s">
        <v>42</v>
      </c>
    </row>
    <row r="1557" spans="1:16">
      <c r="A1557" t="s">
        <v>5430</v>
      </c>
      <c r="B1557" t="s">
        <v>5431</v>
      </c>
      <c r="C1557" t="s">
        <v>820</v>
      </c>
      <c r="D1557" t="s">
        <v>19</v>
      </c>
      <c r="E1557" t="s">
        <v>91</v>
      </c>
      <c r="F1557">
        <v>1235</v>
      </c>
      <c r="G1557" t="s">
        <v>39</v>
      </c>
      <c r="H1557" t="s">
        <v>232</v>
      </c>
      <c r="I1557" t="s">
        <v>1718</v>
      </c>
      <c r="J1557" s="1">
        <v>45516</v>
      </c>
      <c r="K1557" s="1">
        <v>45529</v>
      </c>
      <c r="L1557">
        <v>103</v>
      </c>
      <c r="M1557">
        <v>0</v>
      </c>
      <c r="N1557">
        <v>1</v>
      </c>
      <c r="O1557">
        <v>7.9</v>
      </c>
      <c r="P1557" t="s">
        <v>58</v>
      </c>
    </row>
    <row r="1558" spans="1:16">
      <c r="A1558" t="s">
        <v>5433</v>
      </c>
      <c r="B1558" t="s">
        <v>5434</v>
      </c>
      <c r="C1558" t="s">
        <v>3898</v>
      </c>
      <c r="D1558" t="s">
        <v>183</v>
      </c>
      <c r="E1558" t="s">
        <v>54</v>
      </c>
      <c r="F1558">
        <v>3188</v>
      </c>
      <c r="G1558" t="s">
        <v>30</v>
      </c>
      <c r="H1558" t="s">
        <v>93</v>
      </c>
      <c r="I1558" t="s">
        <v>1610</v>
      </c>
      <c r="J1558" s="1">
        <v>45688</v>
      </c>
      <c r="K1558" s="1"/>
      <c r="M1558">
        <v>0</v>
      </c>
      <c r="N1558">
        <v>1</v>
      </c>
      <c r="O1558">
        <v>31.9</v>
      </c>
      <c r="P1558" t="s">
        <v>33</v>
      </c>
    </row>
    <row r="1559" spans="1:16">
      <c r="A1559" t="s">
        <v>5436</v>
      </c>
      <c r="B1559" t="s">
        <v>2824</v>
      </c>
      <c r="C1559" t="s">
        <v>2987</v>
      </c>
      <c r="D1559" t="s">
        <v>66</v>
      </c>
      <c r="E1559" t="s">
        <v>91</v>
      </c>
      <c r="F1559">
        <v>19415</v>
      </c>
      <c r="G1559" t="s">
        <v>172</v>
      </c>
      <c r="H1559" t="s">
        <v>156</v>
      </c>
      <c r="I1559" t="s">
        <v>3988</v>
      </c>
      <c r="J1559" s="1">
        <v>44798</v>
      </c>
      <c r="K1559" s="1">
        <v>44863</v>
      </c>
      <c r="L1559">
        <v>190</v>
      </c>
      <c r="M1559">
        <v>0</v>
      </c>
      <c r="N1559">
        <v>1</v>
      </c>
      <c r="O1559">
        <v>11.9</v>
      </c>
      <c r="P1559" t="s">
        <v>42</v>
      </c>
    </row>
    <row r="1560" spans="1:16">
      <c r="A1560" t="s">
        <v>5438</v>
      </c>
      <c r="B1560" t="s">
        <v>5439</v>
      </c>
      <c r="C1560" t="s">
        <v>272</v>
      </c>
      <c r="D1560" t="s">
        <v>37</v>
      </c>
      <c r="E1560" t="s">
        <v>54</v>
      </c>
      <c r="F1560">
        <v>58322</v>
      </c>
      <c r="G1560" t="s">
        <v>22</v>
      </c>
      <c r="H1560" t="s">
        <v>62</v>
      </c>
      <c r="I1560" t="s">
        <v>2607</v>
      </c>
      <c r="J1560" s="1">
        <v>45458</v>
      </c>
      <c r="K1560" s="1"/>
      <c r="M1560">
        <v>0</v>
      </c>
      <c r="N1560">
        <v>1</v>
      </c>
      <c r="O1560">
        <v>34.4</v>
      </c>
      <c r="P1560" t="s">
        <v>25</v>
      </c>
    </row>
    <row r="1561" spans="1:16">
      <c r="A1561" t="s">
        <v>5441</v>
      </c>
      <c r="B1561" t="s">
        <v>5442</v>
      </c>
      <c r="C1561" t="s">
        <v>18</v>
      </c>
      <c r="D1561" t="s">
        <v>53</v>
      </c>
      <c r="E1561" t="s">
        <v>28</v>
      </c>
      <c r="F1561">
        <v>32912</v>
      </c>
      <c r="G1561" t="s">
        <v>151</v>
      </c>
      <c r="H1561" t="s">
        <v>156</v>
      </c>
      <c r="I1561" t="s">
        <v>4196</v>
      </c>
      <c r="J1561" s="1">
        <v>45223</v>
      </c>
      <c r="K1561" s="1"/>
      <c r="M1561">
        <v>0</v>
      </c>
      <c r="N1561">
        <v>1</v>
      </c>
      <c r="O1561">
        <v>4.2</v>
      </c>
      <c r="P1561" t="s">
        <v>25</v>
      </c>
    </row>
    <row r="1562" spans="1:16">
      <c r="A1562" t="s">
        <v>5444</v>
      </c>
      <c r="B1562" t="s">
        <v>4885</v>
      </c>
      <c r="C1562" t="s">
        <v>1164</v>
      </c>
      <c r="D1562" t="s">
        <v>19</v>
      </c>
      <c r="E1562" t="s">
        <v>91</v>
      </c>
      <c r="F1562">
        <v>2811</v>
      </c>
      <c r="G1562" t="s">
        <v>79</v>
      </c>
      <c r="H1562" t="s">
        <v>127</v>
      </c>
      <c r="I1562" t="s">
        <v>243</v>
      </c>
      <c r="J1562" s="1"/>
      <c r="K1562" s="1">
        <v>45623</v>
      </c>
      <c r="L1562">
        <v>79</v>
      </c>
      <c r="M1562">
        <v>1</v>
      </c>
      <c r="N1562">
        <v>2</v>
      </c>
      <c r="O1562">
        <v>3.6</v>
      </c>
      <c r="P1562" t="s">
        <v>100</v>
      </c>
    </row>
    <row r="1563" spans="1:16">
      <c r="A1563" t="s">
        <v>5446</v>
      </c>
      <c r="B1563" t="s">
        <v>3785</v>
      </c>
      <c r="C1563" t="s">
        <v>1187</v>
      </c>
      <c r="D1563" t="s">
        <v>53</v>
      </c>
      <c r="E1563" t="s">
        <v>91</v>
      </c>
      <c r="F1563">
        <v>10537</v>
      </c>
      <c r="G1563" t="s">
        <v>161</v>
      </c>
      <c r="H1563" t="s">
        <v>274</v>
      </c>
      <c r="I1563" t="s">
        <v>5448</v>
      </c>
      <c r="J1563" s="1">
        <v>44866</v>
      </c>
      <c r="K1563" s="1">
        <v>44844</v>
      </c>
      <c r="L1563">
        <v>75</v>
      </c>
      <c r="M1563">
        <v>1</v>
      </c>
      <c r="N1563">
        <v>4</v>
      </c>
      <c r="O1563">
        <v>25.6</v>
      </c>
      <c r="P1563" t="s">
        <v>33</v>
      </c>
    </row>
    <row r="1564" spans="1:16">
      <c r="A1564" t="s">
        <v>5449</v>
      </c>
      <c r="B1564" t="s">
        <v>4739</v>
      </c>
      <c r="C1564" t="s">
        <v>763</v>
      </c>
      <c r="D1564" t="s">
        <v>19</v>
      </c>
      <c r="E1564" t="s">
        <v>20</v>
      </c>
      <c r="F1564">
        <v>4948</v>
      </c>
      <c r="G1564" t="s">
        <v>22</v>
      </c>
      <c r="H1564" t="s">
        <v>237</v>
      </c>
      <c r="I1564" t="s">
        <v>5451</v>
      </c>
      <c r="J1564" s="1">
        <v>45202</v>
      </c>
      <c r="K1564" s="1"/>
      <c r="M1564">
        <v>0</v>
      </c>
      <c r="N1564">
        <v>1</v>
      </c>
      <c r="O1564">
        <v>30.3</v>
      </c>
      <c r="P1564" t="s">
        <v>33</v>
      </c>
    </row>
    <row r="1565" spans="1:16">
      <c r="A1565" t="s">
        <v>5452</v>
      </c>
      <c r="B1565" t="s">
        <v>1450</v>
      </c>
      <c r="C1565" t="s">
        <v>2315</v>
      </c>
      <c r="D1565" t="s">
        <v>183</v>
      </c>
      <c r="E1565" t="s">
        <v>91</v>
      </c>
      <c r="F1565">
        <v>13477</v>
      </c>
      <c r="G1565" t="s">
        <v>172</v>
      </c>
      <c r="H1565" t="s">
        <v>105</v>
      </c>
      <c r="I1565" t="s">
        <v>2917</v>
      </c>
      <c r="J1565" s="1">
        <v>45557</v>
      </c>
      <c r="K1565" s="1">
        <v>45462</v>
      </c>
      <c r="L1565">
        <v>85</v>
      </c>
      <c r="M1565">
        <v>1</v>
      </c>
      <c r="N1565">
        <v>1</v>
      </c>
      <c r="O1565">
        <v>6.1</v>
      </c>
      <c r="P1565" t="s">
        <v>58</v>
      </c>
    </row>
    <row r="1566" spans="1:16">
      <c r="A1566" t="s">
        <v>5454</v>
      </c>
      <c r="B1566" t="s">
        <v>5362</v>
      </c>
      <c r="C1566" t="s">
        <v>18</v>
      </c>
      <c r="D1566" t="s">
        <v>66</v>
      </c>
      <c r="E1566" t="s">
        <v>115</v>
      </c>
      <c r="F1566">
        <v>11131</v>
      </c>
      <c r="G1566" t="s">
        <v>22</v>
      </c>
      <c r="H1566" t="s">
        <v>105</v>
      </c>
      <c r="I1566" t="s">
        <v>2575</v>
      </c>
      <c r="J1566" s="1">
        <v>45091</v>
      </c>
      <c r="K1566" s="1">
        <v>45019</v>
      </c>
      <c r="L1566">
        <v>97</v>
      </c>
      <c r="M1566">
        <v>0</v>
      </c>
      <c r="N1566">
        <v>1</v>
      </c>
      <c r="O1566">
        <v>11.3</v>
      </c>
      <c r="P1566" t="s">
        <v>33</v>
      </c>
    </row>
    <row r="1567" spans="1:16">
      <c r="A1567" t="s">
        <v>5456</v>
      </c>
      <c r="B1567" t="s">
        <v>3609</v>
      </c>
      <c r="C1567" t="s">
        <v>864</v>
      </c>
      <c r="D1567" t="s">
        <v>19</v>
      </c>
      <c r="E1567" t="s">
        <v>91</v>
      </c>
      <c r="F1567">
        <v>4807</v>
      </c>
      <c r="G1567" t="s">
        <v>39</v>
      </c>
      <c r="H1567" t="s">
        <v>23</v>
      </c>
      <c r="I1567" t="s">
        <v>5458</v>
      </c>
      <c r="J1567" s="1">
        <v>44851</v>
      </c>
      <c r="K1567" s="1">
        <v>44902</v>
      </c>
      <c r="L1567">
        <v>135</v>
      </c>
      <c r="M1567">
        <v>0</v>
      </c>
      <c r="N1567">
        <v>1</v>
      </c>
      <c r="O1567">
        <v>16.899999999999999</v>
      </c>
      <c r="P1567" t="s">
        <v>42</v>
      </c>
    </row>
    <row r="1568" spans="1:16">
      <c r="A1568" t="s">
        <v>5459</v>
      </c>
      <c r="B1568" t="s">
        <v>3274</v>
      </c>
      <c r="C1568" t="s">
        <v>1007</v>
      </c>
      <c r="D1568" t="s">
        <v>183</v>
      </c>
      <c r="E1568" t="s">
        <v>91</v>
      </c>
      <c r="F1568">
        <v>12055</v>
      </c>
      <c r="G1568" t="s">
        <v>47</v>
      </c>
      <c r="H1568" t="s">
        <v>274</v>
      </c>
      <c r="I1568" t="s">
        <v>5461</v>
      </c>
      <c r="J1568" s="1">
        <v>45183</v>
      </c>
      <c r="K1568" s="1">
        <v>45224</v>
      </c>
      <c r="L1568">
        <v>172</v>
      </c>
      <c r="M1568">
        <v>1</v>
      </c>
      <c r="N1568">
        <v>1</v>
      </c>
      <c r="O1568">
        <v>23.2</v>
      </c>
      <c r="P1568" t="s">
        <v>100</v>
      </c>
    </row>
    <row r="1569" spans="1:16">
      <c r="A1569" t="s">
        <v>5462</v>
      </c>
      <c r="B1569" t="s">
        <v>4753</v>
      </c>
      <c r="C1569" t="s">
        <v>1653</v>
      </c>
      <c r="D1569" t="s">
        <v>19</v>
      </c>
      <c r="E1569" t="s">
        <v>54</v>
      </c>
      <c r="F1569">
        <v>6616</v>
      </c>
      <c r="G1569" t="s">
        <v>172</v>
      </c>
      <c r="H1569" t="s">
        <v>139</v>
      </c>
      <c r="I1569" t="s">
        <v>375</v>
      </c>
      <c r="J1569" s="1">
        <v>44934</v>
      </c>
      <c r="K1569" s="1"/>
      <c r="M1569">
        <v>0</v>
      </c>
      <c r="N1569">
        <v>1</v>
      </c>
      <c r="O1569">
        <v>22.1</v>
      </c>
      <c r="P1569" t="s">
        <v>42</v>
      </c>
    </row>
    <row r="1570" spans="1:16">
      <c r="A1570" t="s">
        <v>5464</v>
      </c>
      <c r="B1570" t="s">
        <v>5465</v>
      </c>
      <c r="C1570" t="s">
        <v>4729</v>
      </c>
      <c r="D1570" t="s">
        <v>37</v>
      </c>
      <c r="E1570" t="s">
        <v>45</v>
      </c>
      <c r="F1570">
        <v>124113</v>
      </c>
      <c r="G1570" t="s">
        <v>22</v>
      </c>
      <c r="H1570" t="s">
        <v>62</v>
      </c>
      <c r="I1570" t="s">
        <v>3158</v>
      </c>
      <c r="J1570" s="1">
        <v>44824</v>
      </c>
      <c r="K1570" s="1"/>
      <c r="M1570">
        <v>0</v>
      </c>
      <c r="N1570">
        <v>1</v>
      </c>
      <c r="O1570">
        <v>29.3</v>
      </c>
      <c r="P1570" t="s">
        <v>100</v>
      </c>
    </row>
    <row r="1571" spans="1:16">
      <c r="A1571" t="s">
        <v>5467</v>
      </c>
      <c r="B1571" t="s">
        <v>753</v>
      </c>
      <c r="C1571" t="s">
        <v>307</v>
      </c>
      <c r="D1571" t="s">
        <v>19</v>
      </c>
      <c r="E1571" t="s">
        <v>177</v>
      </c>
      <c r="F1571">
        <v>5000</v>
      </c>
      <c r="G1571" t="s">
        <v>47</v>
      </c>
      <c r="H1571" t="s">
        <v>127</v>
      </c>
      <c r="I1571" t="s">
        <v>3292</v>
      </c>
      <c r="J1571" s="1">
        <v>45492</v>
      </c>
      <c r="K1571" s="1"/>
      <c r="M1571">
        <v>0</v>
      </c>
      <c r="N1571">
        <v>1</v>
      </c>
      <c r="O1571">
        <v>3.1</v>
      </c>
      <c r="P1571" t="s">
        <v>100</v>
      </c>
    </row>
    <row r="1572" spans="1:16">
      <c r="A1572" t="s">
        <v>5468</v>
      </c>
      <c r="B1572" t="s">
        <v>5469</v>
      </c>
      <c r="C1572" t="s">
        <v>18</v>
      </c>
      <c r="D1572" t="s">
        <v>183</v>
      </c>
      <c r="E1572" t="s">
        <v>20</v>
      </c>
      <c r="F1572">
        <v>4633</v>
      </c>
      <c r="G1572" t="s">
        <v>151</v>
      </c>
      <c r="H1572" t="s">
        <v>73</v>
      </c>
      <c r="I1572" t="s">
        <v>4919</v>
      </c>
      <c r="J1572" s="1">
        <v>45700</v>
      </c>
      <c r="K1572" s="1"/>
      <c r="M1572">
        <v>0</v>
      </c>
      <c r="N1572">
        <v>1</v>
      </c>
      <c r="O1572">
        <v>21.7</v>
      </c>
      <c r="P1572" t="s">
        <v>25</v>
      </c>
    </row>
    <row r="1573" spans="1:16">
      <c r="A1573" t="s">
        <v>5471</v>
      </c>
      <c r="B1573" t="s">
        <v>372</v>
      </c>
      <c r="C1573" t="s">
        <v>4023</v>
      </c>
      <c r="D1573" t="s">
        <v>66</v>
      </c>
      <c r="E1573" t="s">
        <v>91</v>
      </c>
      <c r="F1573">
        <v>11950</v>
      </c>
      <c r="G1573" t="s">
        <v>161</v>
      </c>
      <c r="H1573" t="s">
        <v>62</v>
      </c>
      <c r="I1573" t="s">
        <v>2840</v>
      </c>
      <c r="J1573" s="1">
        <v>45662</v>
      </c>
      <c r="K1573" s="1">
        <v>45716</v>
      </c>
      <c r="L1573">
        <v>200</v>
      </c>
      <c r="M1573">
        <v>0</v>
      </c>
      <c r="N1573">
        <v>1</v>
      </c>
      <c r="O1573">
        <v>20.100000000000001</v>
      </c>
      <c r="P1573" t="s">
        <v>25</v>
      </c>
    </row>
    <row r="1574" spans="1:16">
      <c r="A1574" t="s">
        <v>5473</v>
      </c>
      <c r="B1574" t="s">
        <v>5474</v>
      </c>
      <c r="C1574" t="s">
        <v>2904</v>
      </c>
      <c r="D1574" t="s">
        <v>183</v>
      </c>
      <c r="E1574" t="s">
        <v>177</v>
      </c>
      <c r="F1574">
        <v>13981</v>
      </c>
      <c r="G1574" t="s">
        <v>39</v>
      </c>
      <c r="H1574" t="s">
        <v>31</v>
      </c>
      <c r="I1574" t="s">
        <v>2207</v>
      </c>
      <c r="J1574" s="1">
        <v>44868</v>
      </c>
      <c r="K1574" s="1"/>
      <c r="M1574">
        <v>0</v>
      </c>
      <c r="N1574">
        <v>1</v>
      </c>
      <c r="O1574">
        <v>12</v>
      </c>
      <c r="P1574" t="s">
        <v>100</v>
      </c>
    </row>
    <row r="1575" spans="1:16">
      <c r="A1575" t="s">
        <v>5476</v>
      </c>
      <c r="B1575" t="s">
        <v>5477</v>
      </c>
      <c r="C1575" t="s">
        <v>654</v>
      </c>
      <c r="D1575" t="s">
        <v>19</v>
      </c>
      <c r="E1575" t="s">
        <v>28</v>
      </c>
      <c r="F1575">
        <v>5720</v>
      </c>
      <c r="G1575" t="s">
        <v>172</v>
      </c>
      <c r="H1575" t="s">
        <v>62</v>
      </c>
      <c r="I1575" t="s">
        <v>5479</v>
      </c>
      <c r="J1575" s="1">
        <v>45131</v>
      </c>
      <c r="K1575" s="1"/>
      <c r="M1575">
        <v>0</v>
      </c>
      <c r="N1575">
        <v>1</v>
      </c>
      <c r="O1575">
        <v>25.6</v>
      </c>
      <c r="P1575" t="s">
        <v>25</v>
      </c>
    </row>
    <row r="1576" spans="1:16">
      <c r="A1576" t="s">
        <v>5480</v>
      </c>
      <c r="B1576" t="s">
        <v>44</v>
      </c>
      <c r="C1576" t="s">
        <v>474</v>
      </c>
      <c r="D1576" t="s">
        <v>53</v>
      </c>
      <c r="E1576" t="s">
        <v>91</v>
      </c>
      <c r="F1576">
        <v>15701</v>
      </c>
      <c r="G1576" t="s">
        <v>79</v>
      </c>
      <c r="H1576" t="s">
        <v>68</v>
      </c>
      <c r="I1576" t="s">
        <v>5479</v>
      </c>
      <c r="J1576" s="1">
        <v>45180</v>
      </c>
      <c r="K1576" s="1">
        <v>45129</v>
      </c>
      <c r="L1576">
        <v>28</v>
      </c>
      <c r="M1576">
        <v>0</v>
      </c>
      <c r="N1576">
        <v>1</v>
      </c>
      <c r="O1576">
        <v>16.2</v>
      </c>
      <c r="P1576" t="s">
        <v>100</v>
      </c>
    </row>
    <row r="1577" spans="1:16">
      <c r="A1577" t="s">
        <v>5482</v>
      </c>
      <c r="B1577" t="s">
        <v>2397</v>
      </c>
      <c r="C1577" t="s">
        <v>1865</v>
      </c>
      <c r="D1577" t="s">
        <v>183</v>
      </c>
      <c r="E1577" t="s">
        <v>177</v>
      </c>
      <c r="F1577">
        <v>10039</v>
      </c>
      <c r="G1577" t="s">
        <v>79</v>
      </c>
      <c r="H1577" t="s">
        <v>274</v>
      </c>
      <c r="I1577" t="s">
        <v>5484</v>
      </c>
      <c r="J1577" s="1">
        <v>45575</v>
      </c>
      <c r="K1577" s="1"/>
      <c r="M1577">
        <v>0</v>
      </c>
      <c r="N1577">
        <v>1</v>
      </c>
      <c r="O1577">
        <v>8.8000000000000007</v>
      </c>
      <c r="P1577" t="s">
        <v>33</v>
      </c>
    </row>
    <row r="1578" spans="1:16">
      <c r="A1578" t="s">
        <v>5485</v>
      </c>
      <c r="B1578" t="s">
        <v>5486</v>
      </c>
      <c r="C1578" t="s">
        <v>18</v>
      </c>
      <c r="D1578" t="s">
        <v>183</v>
      </c>
      <c r="E1578" t="s">
        <v>20</v>
      </c>
      <c r="F1578">
        <v>9393</v>
      </c>
      <c r="G1578" t="s">
        <v>47</v>
      </c>
      <c r="H1578" t="s">
        <v>1377</v>
      </c>
      <c r="I1578" t="s">
        <v>1730</v>
      </c>
      <c r="J1578" s="1">
        <v>44667</v>
      </c>
      <c r="K1578" s="1"/>
      <c r="M1578">
        <v>0</v>
      </c>
      <c r="N1578">
        <v>1</v>
      </c>
      <c r="P1578" t="s">
        <v>33</v>
      </c>
    </row>
    <row r="1579" spans="1:16">
      <c r="A1579" t="s">
        <v>5488</v>
      </c>
      <c r="B1579" t="s">
        <v>3665</v>
      </c>
      <c r="C1579" t="s">
        <v>1371</v>
      </c>
      <c r="D1579" t="s">
        <v>37</v>
      </c>
      <c r="E1579" t="s">
        <v>115</v>
      </c>
      <c r="F1579">
        <v>167640</v>
      </c>
      <c r="G1579" t="s">
        <v>39</v>
      </c>
      <c r="H1579" t="s">
        <v>2020</v>
      </c>
      <c r="I1579" t="s">
        <v>4460</v>
      </c>
      <c r="J1579" s="1">
        <v>44831</v>
      </c>
      <c r="K1579" s="1">
        <v>44968</v>
      </c>
      <c r="L1579">
        <v>164</v>
      </c>
      <c r="M1579">
        <v>0</v>
      </c>
      <c r="N1579">
        <v>1</v>
      </c>
      <c r="P1579" t="s">
        <v>58</v>
      </c>
    </row>
    <row r="1580" spans="1:16">
      <c r="A1580" t="s">
        <v>5490</v>
      </c>
      <c r="B1580" t="s">
        <v>3906</v>
      </c>
      <c r="C1580" t="s">
        <v>4315</v>
      </c>
      <c r="D1580" t="s">
        <v>66</v>
      </c>
      <c r="E1580" t="s">
        <v>45</v>
      </c>
      <c r="F1580">
        <v>9799</v>
      </c>
      <c r="G1580" t="s">
        <v>30</v>
      </c>
      <c r="H1580" t="s">
        <v>1567</v>
      </c>
      <c r="I1580" t="s">
        <v>1389</v>
      </c>
      <c r="J1580" s="1">
        <v>44882</v>
      </c>
      <c r="K1580" s="1"/>
      <c r="M1580">
        <v>0</v>
      </c>
      <c r="N1580">
        <v>1</v>
      </c>
      <c r="O1580">
        <v>20</v>
      </c>
      <c r="P1580" t="s">
        <v>33</v>
      </c>
    </row>
    <row r="1581" spans="1:16">
      <c r="A1581" t="s">
        <v>5492</v>
      </c>
      <c r="B1581" t="s">
        <v>3428</v>
      </c>
      <c r="C1581" t="s">
        <v>441</v>
      </c>
      <c r="D1581" t="s">
        <v>66</v>
      </c>
      <c r="E1581" t="s">
        <v>45</v>
      </c>
      <c r="F1581">
        <v>9384</v>
      </c>
      <c r="G1581" t="s">
        <v>47</v>
      </c>
      <c r="H1581" t="s">
        <v>145</v>
      </c>
      <c r="I1581" t="s">
        <v>466</v>
      </c>
      <c r="J1581" s="1">
        <v>45215</v>
      </c>
      <c r="K1581" s="1"/>
      <c r="M1581">
        <v>0</v>
      </c>
      <c r="N1581">
        <v>1</v>
      </c>
      <c r="O1581">
        <v>28.8</v>
      </c>
      <c r="P1581" t="s">
        <v>25</v>
      </c>
    </row>
    <row r="1582" spans="1:16">
      <c r="A1582" t="s">
        <v>5494</v>
      </c>
      <c r="B1582" t="s">
        <v>5495</v>
      </c>
      <c r="C1582" t="s">
        <v>924</v>
      </c>
      <c r="D1582" t="s">
        <v>37</v>
      </c>
      <c r="E1582" t="s">
        <v>45</v>
      </c>
      <c r="F1582">
        <v>97491</v>
      </c>
      <c r="G1582" t="s">
        <v>151</v>
      </c>
      <c r="H1582" t="s">
        <v>73</v>
      </c>
      <c r="I1582" t="s">
        <v>4115</v>
      </c>
      <c r="J1582" s="1">
        <v>44889</v>
      </c>
      <c r="K1582" s="1"/>
      <c r="M1582">
        <v>0</v>
      </c>
      <c r="N1582">
        <v>1</v>
      </c>
      <c r="O1582">
        <v>1.7</v>
      </c>
      <c r="P1582" t="s">
        <v>25</v>
      </c>
    </row>
    <row r="1583" spans="1:16">
      <c r="A1583" t="s">
        <v>5497</v>
      </c>
      <c r="B1583" t="s">
        <v>5126</v>
      </c>
      <c r="C1583" t="s">
        <v>5498</v>
      </c>
      <c r="D1583" t="s">
        <v>53</v>
      </c>
      <c r="E1583" t="s">
        <v>54</v>
      </c>
      <c r="F1583">
        <v>38000</v>
      </c>
      <c r="G1583" t="s">
        <v>56</v>
      </c>
      <c r="H1583" t="s">
        <v>86</v>
      </c>
      <c r="I1583" t="s">
        <v>5500</v>
      </c>
      <c r="J1583" s="1">
        <v>45617</v>
      </c>
      <c r="K1583" s="1"/>
      <c r="M1583">
        <v>0</v>
      </c>
      <c r="N1583">
        <v>1</v>
      </c>
      <c r="O1583">
        <v>25.1</v>
      </c>
      <c r="P1583" t="s">
        <v>58</v>
      </c>
    </row>
    <row r="1584" spans="1:16">
      <c r="A1584" t="s">
        <v>5501</v>
      </c>
      <c r="B1584" t="s">
        <v>2109</v>
      </c>
      <c r="C1584" t="s">
        <v>5502</v>
      </c>
      <c r="D1584" t="s">
        <v>183</v>
      </c>
      <c r="E1584" t="s">
        <v>45</v>
      </c>
      <c r="F1584">
        <v>10446</v>
      </c>
      <c r="G1584" t="s">
        <v>30</v>
      </c>
      <c r="H1584" t="s">
        <v>268</v>
      </c>
      <c r="I1584" t="s">
        <v>3611</v>
      </c>
      <c r="J1584" s="1">
        <v>45409</v>
      </c>
      <c r="K1584" s="1"/>
      <c r="M1584">
        <v>0</v>
      </c>
      <c r="N1584">
        <v>1</v>
      </c>
      <c r="P1584" t="s">
        <v>100</v>
      </c>
    </row>
    <row r="1585" spans="1:16">
      <c r="A1585" t="s">
        <v>5504</v>
      </c>
      <c r="B1585" t="s">
        <v>5505</v>
      </c>
      <c r="C1585" t="s">
        <v>3396</v>
      </c>
      <c r="D1585" t="s">
        <v>19</v>
      </c>
      <c r="E1585" t="s">
        <v>28</v>
      </c>
      <c r="F1585">
        <v>8653</v>
      </c>
      <c r="G1585" t="s">
        <v>151</v>
      </c>
      <c r="H1585" t="s">
        <v>127</v>
      </c>
      <c r="I1585" t="s">
        <v>5507</v>
      </c>
      <c r="J1585" s="1">
        <v>45192</v>
      </c>
      <c r="K1585" s="1"/>
      <c r="M1585">
        <v>0</v>
      </c>
      <c r="N1585">
        <v>1</v>
      </c>
      <c r="O1585">
        <v>27</v>
      </c>
      <c r="P1585" t="s">
        <v>42</v>
      </c>
    </row>
    <row r="1586" spans="1:16">
      <c r="A1586" t="s">
        <v>5508</v>
      </c>
      <c r="B1586" t="s">
        <v>5509</v>
      </c>
      <c r="C1586" t="s">
        <v>5263</v>
      </c>
      <c r="D1586" t="s">
        <v>53</v>
      </c>
      <c r="E1586" t="s">
        <v>91</v>
      </c>
      <c r="F1586">
        <v>32859</v>
      </c>
      <c r="G1586" t="s">
        <v>39</v>
      </c>
      <c r="H1586" t="s">
        <v>920</v>
      </c>
      <c r="I1586" t="s">
        <v>4238</v>
      </c>
      <c r="J1586" s="1">
        <v>44808</v>
      </c>
      <c r="K1586" s="1">
        <v>44839</v>
      </c>
      <c r="L1586">
        <v>135</v>
      </c>
      <c r="M1586">
        <v>0</v>
      </c>
      <c r="N1586">
        <v>1</v>
      </c>
      <c r="O1586">
        <v>18.3</v>
      </c>
      <c r="P1586" t="s">
        <v>33</v>
      </c>
    </row>
    <row r="1587" spans="1:16">
      <c r="A1587" t="s">
        <v>5511</v>
      </c>
      <c r="B1587" t="s">
        <v>1786</v>
      </c>
      <c r="C1587" t="s">
        <v>1838</v>
      </c>
      <c r="D1587" t="s">
        <v>53</v>
      </c>
      <c r="E1587" t="s">
        <v>177</v>
      </c>
      <c r="F1587">
        <v>33525</v>
      </c>
      <c r="G1587" t="s">
        <v>79</v>
      </c>
      <c r="H1587" t="s">
        <v>62</v>
      </c>
      <c r="I1587" t="s">
        <v>3656</v>
      </c>
      <c r="J1587" s="1">
        <v>45285</v>
      </c>
      <c r="K1587" s="1"/>
      <c r="M1587">
        <v>0</v>
      </c>
      <c r="N1587">
        <v>1</v>
      </c>
      <c r="P1587" t="s">
        <v>25</v>
      </c>
    </row>
    <row r="1588" spans="1:16">
      <c r="A1588" t="s">
        <v>5513</v>
      </c>
      <c r="B1588" t="s">
        <v>1379</v>
      </c>
      <c r="C1588" t="s">
        <v>398</v>
      </c>
      <c r="D1588" t="s">
        <v>66</v>
      </c>
      <c r="E1588" t="s">
        <v>115</v>
      </c>
      <c r="F1588">
        <v>4101</v>
      </c>
      <c r="G1588" t="s">
        <v>56</v>
      </c>
      <c r="H1588" t="s">
        <v>62</v>
      </c>
      <c r="I1588" t="s">
        <v>5515</v>
      </c>
      <c r="J1588" s="1">
        <v>44883</v>
      </c>
      <c r="K1588" s="1">
        <v>44819</v>
      </c>
      <c r="L1588">
        <v>74</v>
      </c>
      <c r="M1588">
        <v>0</v>
      </c>
      <c r="N1588">
        <v>1</v>
      </c>
      <c r="O1588">
        <v>32.200000000000003</v>
      </c>
      <c r="P1588" t="s">
        <v>25</v>
      </c>
    </row>
    <row r="1589" spans="1:16">
      <c r="A1589" t="s">
        <v>5516</v>
      </c>
      <c r="B1589" t="s">
        <v>2333</v>
      </c>
      <c r="C1589" t="s">
        <v>18</v>
      </c>
      <c r="D1589" t="s">
        <v>66</v>
      </c>
      <c r="E1589" t="s">
        <v>20</v>
      </c>
      <c r="F1589">
        <v>8000</v>
      </c>
      <c r="G1589" t="s">
        <v>30</v>
      </c>
      <c r="H1589" t="s">
        <v>86</v>
      </c>
      <c r="I1589" t="s">
        <v>2309</v>
      </c>
      <c r="J1589" s="1">
        <v>45067</v>
      </c>
      <c r="K1589" s="1"/>
      <c r="M1589">
        <v>0</v>
      </c>
      <c r="N1589">
        <v>1</v>
      </c>
      <c r="O1589">
        <v>11.6</v>
      </c>
      <c r="P1589" t="s">
        <v>58</v>
      </c>
    </row>
    <row r="1590" spans="1:16">
      <c r="A1590" t="s">
        <v>5517</v>
      </c>
      <c r="B1590" t="s">
        <v>5518</v>
      </c>
      <c r="C1590" t="s">
        <v>18</v>
      </c>
      <c r="D1590" t="s">
        <v>37</v>
      </c>
      <c r="E1590" t="s">
        <v>20</v>
      </c>
      <c r="F1590">
        <v>123026</v>
      </c>
      <c r="G1590" t="s">
        <v>79</v>
      </c>
      <c r="H1590" t="s">
        <v>86</v>
      </c>
      <c r="I1590" t="s">
        <v>3322</v>
      </c>
      <c r="J1590" s="1">
        <v>44611</v>
      </c>
      <c r="K1590" s="1"/>
      <c r="M1590">
        <v>0</v>
      </c>
      <c r="N1590">
        <v>1</v>
      </c>
      <c r="O1590">
        <v>28.8</v>
      </c>
      <c r="P1590" t="s">
        <v>33</v>
      </c>
    </row>
    <row r="1591" spans="1:16">
      <c r="A1591" t="s">
        <v>5520</v>
      </c>
      <c r="B1591" t="s">
        <v>653</v>
      </c>
      <c r="C1591" t="s">
        <v>170</v>
      </c>
      <c r="D1591" t="s">
        <v>19</v>
      </c>
      <c r="E1591" t="s">
        <v>91</v>
      </c>
      <c r="F1591">
        <v>7000</v>
      </c>
      <c r="G1591" t="s">
        <v>47</v>
      </c>
      <c r="H1591" t="s">
        <v>23</v>
      </c>
      <c r="I1591" t="s">
        <v>3035</v>
      </c>
      <c r="J1591" s="1">
        <v>45226</v>
      </c>
      <c r="K1591" s="1">
        <v>45115</v>
      </c>
      <c r="L1591">
        <v>39</v>
      </c>
      <c r="M1591">
        <v>1</v>
      </c>
      <c r="N1591">
        <v>2</v>
      </c>
      <c r="O1591">
        <v>6.2</v>
      </c>
      <c r="P1591" t="s">
        <v>33</v>
      </c>
    </row>
    <row r="1592" spans="1:16">
      <c r="A1592" t="s">
        <v>5521</v>
      </c>
      <c r="B1592" t="s">
        <v>5522</v>
      </c>
      <c r="C1592" t="s">
        <v>2836</v>
      </c>
      <c r="D1592" t="s">
        <v>66</v>
      </c>
      <c r="E1592" t="s">
        <v>91</v>
      </c>
      <c r="F1592">
        <v>20278</v>
      </c>
      <c r="G1592" t="s">
        <v>151</v>
      </c>
      <c r="H1592" t="s">
        <v>127</v>
      </c>
      <c r="I1592" t="s">
        <v>3370</v>
      </c>
      <c r="J1592" s="1">
        <v>45367</v>
      </c>
      <c r="K1592" s="1">
        <v>45310</v>
      </c>
      <c r="L1592">
        <v>49</v>
      </c>
      <c r="M1592">
        <v>1</v>
      </c>
      <c r="N1592">
        <v>2</v>
      </c>
      <c r="O1592">
        <v>16.2</v>
      </c>
      <c r="P1592" t="s">
        <v>42</v>
      </c>
    </row>
    <row r="1593" spans="1:16">
      <c r="A1593" t="s">
        <v>5524</v>
      </c>
      <c r="B1593" t="s">
        <v>2850</v>
      </c>
      <c r="C1593" t="s">
        <v>18</v>
      </c>
      <c r="D1593" t="s">
        <v>53</v>
      </c>
      <c r="E1593" t="s">
        <v>177</v>
      </c>
      <c r="F1593">
        <v>42000</v>
      </c>
      <c r="G1593" t="s">
        <v>151</v>
      </c>
      <c r="H1593" t="s">
        <v>31</v>
      </c>
      <c r="I1593" t="s">
        <v>1077</v>
      </c>
      <c r="J1593" s="1">
        <v>45515</v>
      </c>
      <c r="K1593" s="1"/>
      <c r="M1593">
        <v>0</v>
      </c>
      <c r="N1593">
        <v>1</v>
      </c>
      <c r="O1593">
        <v>5.7</v>
      </c>
      <c r="P1593" t="s">
        <v>33</v>
      </c>
    </row>
    <row r="1594" spans="1:16">
      <c r="A1594" t="s">
        <v>5525</v>
      </c>
      <c r="B1594" t="s">
        <v>4038</v>
      </c>
      <c r="C1594" t="s">
        <v>18</v>
      </c>
      <c r="D1594" t="s">
        <v>66</v>
      </c>
      <c r="E1594" t="s">
        <v>115</v>
      </c>
      <c r="F1594">
        <v>22709</v>
      </c>
      <c r="G1594" t="s">
        <v>161</v>
      </c>
      <c r="H1594" t="s">
        <v>361</v>
      </c>
      <c r="I1594" t="s">
        <v>433</v>
      </c>
      <c r="J1594" s="1">
        <v>45407</v>
      </c>
      <c r="K1594" s="1">
        <v>45439</v>
      </c>
      <c r="L1594">
        <v>63</v>
      </c>
      <c r="M1594">
        <v>0</v>
      </c>
      <c r="N1594">
        <v>1</v>
      </c>
      <c r="O1594">
        <v>20.9</v>
      </c>
      <c r="P1594" t="s">
        <v>100</v>
      </c>
    </row>
    <row r="1595" spans="1:16">
      <c r="A1595" t="s">
        <v>5527</v>
      </c>
      <c r="B1595" t="s">
        <v>4476</v>
      </c>
      <c r="C1595" t="s">
        <v>2791</v>
      </c>
      <c r="D1595" t="s">
        <v>19</v>
      </c>
      <c r="E1595" t="s">
        <v>91</v>
      </c>
      <c r="F1595">
        <v>7544</v>
      </c>
      <c r="G1595" t="s">
        <v>47</v>
      </c>
      <c r="H1595" t="s">
        <v>145</v>
      </c>
      <c r="I1595" t="s">
        <v>1812</v>
      </c>
      <c r="J1595" s="1">
        <v>45022</v>
      </c>
      <c r="K1595" s="1">
        <v>45089</v>
      </c>
      <c r="L1595">
        <v>126</v>
      </c>
      <c r="M1595">
        <v>0</v>
      </c>
      <c r="N1595">
        <v>1</v>
      </c>
      <c r="O1595">
        <v>26.9</v>
      </c>
      <c r="P1595" t="s">
        <v>42</v>
      </c>
    </row>
    <row r="1596" spans="1:16">
      <c r="A1596" t="s">
        <v>5529</v>
      </c>
      <c r="B1596" t="s">
        <v>5530</v>
      </c>
      <c r="C1596" t="s">
        <v>4806</v>
      </c>
      <c r="D1596" t="s">
        <v>37</v>
      </c>
      <c r="E1596" t="s">
        <v>115</v>
      </c>
      <c r="F1596">
        <v>192743</v>
      </c>
      <c r="G1596" t="s">
        <v>161</v>
      </c>
      <c r="H1596" t="s">
        <v>117</v>
      </c>
      <c r="I1596" t="s">
        <v>5532</v>
      </c>
      <c r="J1596" s="1">
        <v>45423</v>
      </c>
      <c r="K1596" s="1">
        <v>45568</v>
      </c>
      <c r="L1596">
        <v>173</v>
      </c>
      <c r="M1596">
        <v>0</v>
      </c>
      <c r="N1596">
        <v>1</v>
      </c>
      <c r="O1596">
        <v>25.5</v>
      </c>
      <c r="P1596" t="s">
        <v>58</v>
      </c>
    </row>
    <row r="1597" spans="1:16">
      <c r="A1597" t="s">
        <v>5533</v>
      </c>
      <c r="B1597" t="s">
        <v>2639</v>
      </c>
      <c r="C1597" t="s">
        <v>18</v>
      </c>
      <c r="D1597" t="s">
        <v>19</v>
      </c>
      <c r="E1597" t="s">
        <v>54</v>
      </c>
      <c r="F1597">
        <v>4768</v>
      </c>
      <c r="G1597" t="s">
        <v>30</v>
      </c>
      <c r="H1597" t="s">
        <v>232</v>
      </c>
      <c r="I1597" t="s">
        <v>5535</v>
      </c>
      <c r="J1597" s="1">
        <v>45072</v>
      </c>
      <c r="K1597" s="1"/>
      <c r="M1597">
        <v>0</v>
      </c>
      <c r="N1597">
        <v>1</v>
      </c>
      <c r="O1597">
        <v>12.5</v>
      </c>
      <c r="P1597" t="s">
        <v>25</v>
      </c>
    </row>
    <row r="1598" spans="1:16">
      <c r="A1598" t="s">
        <v>5536</v>
      </c>
      <c r="B1598" t="s">
        <v>3633</v>
      </c>
      <c r="C1598" t="s">
        <v>2782</v>
      </c>
      <c r="D1598" t="s">
        <v>19</v>
      </c>
      <c r="E1598" t="s">
        <v>91</v>
      </c>
      <c r="F1598">
        <v>4318</v>
      </c>
      <c r="G1598" t="s">
        <v>39</v>
      </c>
      <c r="H1598" t="s">
        <v>68</v>
      </c>
      <c r="I1598" t="s">
        <v>5182</v>
      </c>
      <c r="J1598" s="1">
        <v>45636</v>
      </c>
      <c r="K1598" s="1">
        <v>45733</v>
      </c>
      <c r="L1598">
        <v>138</v>
      </c>
      <c r="M1598">
        <v>1</v>
      </c>
      <c r="N1598">
        <v>2</v>
      </c>
      <c r="O1598">
        <v>1</v>
      </c>
      <c r="P1598" t="s">
        <v>58</v>
      </c>
    </row>
    <row r="1599" spans="1:16">
      <c r="A1599" t="s">
        <v>5538</v>
      </c>
      <c r="B1599" t="s">
        <v>1198</v>
      </c>
      <c r="C1599" t="s">
        <v>455</v>
      </c>
      <c r="D1599" t="s">
        <v>66</v>
      </c>
      <c r="E1599" t="s">
        <v>45</v>
      </c>
      <c r="F1599">
        <v>21920</v>
      </c>
      <c r="G1599" t="s">
        <v>79</v>
      </c>
      <c r="H1599" t="s">
        <v>156</v>
      </c>
      <c r="I1599" t="s">
        <v>5164</v>
      </c>
      <c r="J1599" s="1">
        <v>44934</v>
      </c>
      <c r="K1599" s="1"/>
      <c r="M1599">
        <v>0</v>
      </c>
      <c r="N1599">
        <v>1</v>
      </c>
      <c r="O1599">
        <v>3.4</v>
      </c>
      <c r="P1599" t="s">
        <v>100</v>
      </c>
    </row>
    <row r="1600" spans="1:16">
      <c r="A1600" t="s">
        <v>5540</v>
      </c>
      <c r="B1600" t="s">
        <v>5541</v>
      </c>
      <c r="C1600" t="s">
        <v>1898</v>
      </c>
      <c r="D1600" t="s">
        <v>19</v>
      </c>
      <c r="E1600" t="s">
        <v>54</v>
      </c>
      <c r="F1600">
        <v>7333</v>
      </c>
      <c r="G1600" t="s">
        <v>22</v>
      </c>
      <c r="H1600" t="s">
        <v>127</v>
      </c>
      <c r="I1600" t="s">
        <v>4332</v>
      </c>
      <c r="J1600" s="1">
        <v>45126</v>
      </c>
      <c r="K1600" s="1"/>
      <c r="M1600">
        <v>0</v>
      </c>
      <c r="N1600">
        <v>1</v>
      </c>
      <c r="O1600">
        <v>34.6</v>
      </c>
      <c r="P1600" t="s">
        <v>25</v>
      </c>
    </row>
    <row r="1601" spans="1:16">
      <c r="A1601" t="s">
        <v>5543</v>
      </c>
      <c r="B1601" t="s">
        <v>4287</v>
      </c>
      <c r="C1601" t="s">
        <v>939</v>
      </c>
      <c r="D1601" t="s">
        <v>66</v>
      </c>
      <c r="E1601" t="s">
        <v>20</v>
      </c>
      <c r="F1601">
        <v>7000</v>
      </c>
      <c r="G1601" t="s">
        <v>22</v>
      </c>
      <c r="H1601" t="s">
        <v>139</v>
      </c>
      <c r="I1601" t="s">
        <v>5544</v>
      </c>
      <c r="J1601" s="1">
        <v>45393</v>
      </c>
      <c r="K1601" s="1"/>
      <c r="M1601">
        <v>0</v>
      </c>
      <c r="N1601">
        <v>1</v>
      </c>
      <c r="O1601">
        <v>11.3</v>
      </c>
      <c r="P1601" t="s">
        <v>58</v>
      </c>
    </row>
    <row r="1602" spans="1:16">
      <c r="A1602" t="s">
        <v>5545</v>
      </c>
      <c r="B1602" t="s">
        <v>4136</v>
      </c>
      <c r="C1602" t="s">
        <v>929</v>
      </c>
      <c r="D1602" t="s">
        <v>183</v>
      </c>
      <c r="E1602" t="s">
        <v>20</v>
      </c>
      <c r="F1602">
        <v>5266</v>
      </c>
      <c r="G1602" t="s">
        <v>47</v>
      </c>
      <c r="H1602" t="s">
        <v>68</v>
      </c>
      <c r="I1602" t="s">
        <v>1562</v>
      </c>
      <c r="J1602" s="1">
        <v>45449</v>
      </c>
      <c r="K1602" s="1"/>
      <c r="M1602">
        <v>0</v>
      </c>
      <c r="N1602">
        <v>1</v>
      </c>
      <c r="P1602" t="s">
        <v>58</v>
      </c>
    </row>
    <row r="1603" spans="1:16">
      <c r="A1603" t="s">
        <v>5547</v>
      </c>
      <c r="B1603" t="s">
        <v>947</v>
      </c>
      <c r="C1603" t="s">
        <v>18</v>
      </c>
      <c r="D1603" t="s">
        <v>66</v>
      </c>
      <c r="E1603" t="s">
        <v>91</v>
      </c>
      <c r="F1603">
        <v>4171</v>
      </c>
      <c r="G1603" t="s">
        <v>22</v>
      </c>
      <c r="H1603" t="s">
        <v>62</v>
      </c>
      <c r="I1603" t="s">
        <v>5549</v>
      </c>
      <c r="J1603" s="1">
        <v>44860</v>
      </c>
      <c r="K1603" s="1">
        <v>44841</v>
      </c>
      <c r="L1603">
        <v>153</v>
      </c>
      <c r="M1603">
        <v>1</v>
      </c>
      <c r="N1603">
        <v>3</v>
      </c>
      <c r="O1603">
        <v>12.5</v>
      </c>
      <c r="P1603" t="s">
        <v>25</v>
      </c>
    </row>
    <row r="1604" spans="1:16">
      <c r="A1604" t="s">
        <v>5550</v>
      </c>
      <c r="B1604" t="s">
        <v>5551</v>
      </c>
      <c r="C1604" t="s">
        <v>2027</v>
      </c>
      <c r="D1604" t="s">
        <v>66</v>
      </c>
      <c r="E1604" t="s">
        <v>115</v>
      </c>
      <c r="F1604">
        <v>9137</v>
      </c>
      <c r="G1604" t="s">
        <v>22</v>
      </c>
      <c r="H1604" t="s">
        <v>80</v>
      </c>
      <c r="I1604" t="s">
        <v>4907</v>
      </c>
      <c r="J1604" s="1">
        <v>45352</v>
      </c>
      <c r="K1604" s="1">
        <v>45282</v>
      </c>
      <c r="L1604">
        <v>64</v>
      </c>
      <c r="M1604">
        <v>0</v>
      </c>
      <c r="N1604">
        <v>1</v>
      </c>
      <c r="P1604" t="s">
        <v>25</v>
      </c>
    </row>
    <row r="1605" spans="1:16">
      <c r="A1605" t="s">
        <v>5553</v>
      </c>
      <c r="B1605" t="s">
        <v>5554</v>
      </c>
      <c r="C1605" t="s">
        <v>1590</v>
      </c>
      <c r="D1605" t="s">
        <v>66</v>
      </c>
      <c r="E1605" t="s">
        <v>45</v>
      </c>
      <c r="F1605">
        <v>23639</v>
      </c>
      <c r="G1605" t="s">
        <v>56</v>
      </c>
      <c r="H1605" t="s">
        <v>23</v>
      </c>
      <c r="I1605" t="s">
        <v>5556</v>
      </c>
      <c r="J1605" s="1">
        <v>44729</v>
      </c>
      <c r="K1605" s="1"/>
      <c r="M1605">
        <v>0</v>
      </c>
      <c r="N1605">
        <v>1</v>
      </c>
      <c r="P1605" t="s">
        <v>42</v>
      </c>
    </row>
    <row r="1606" spans="1:16">
      <c r="A1606" t="s">
        <v>5557</v>
      </c>
      <c r="B1606" t="s">
        <v>3062</v>
      </c>
      <c r="C1606" t="s">
        <v>2567</v>
      </c>
      <c r="D1606" t="s">
        <v>53</v>
      </c>
      <c r="E1606" t="s">
        <v>91</v>
      </c>
      <c r="F1606">
        <v>24000</v>
      </c>
      <c r="G1606" t="s">
        <v>22</v>
      </c>
      <c r="H1606" t="s">
        <v>31</v>
      </c>
      <c r="I1606" t="s">
        <v>1026</v>
      </c>
      <c r="J1606" s="1">
        <v>45088</v>
      </c>
      <c r="K1606" s="1">
        <v>45094</v>
      </c>
      <c r="L1606">
        <v>113</v>
      </c>
      <c r="M1606">
        <v>0</v>
      </c>
      <c r="N1606">
        <v>1</v>
      </c>
      <c r="O1606">
        <v>5.6</v>
      </c>
      <c r="P1606" t="s">
        <v>100</v>
      </c>
    </row>
    <row r="1607" spans="1:16">
      <c r="A1607" t="s">
        <v>5558</v>
      </c>
      <c r="B1607" t="s">
        <v>2790</v>
      </c>
      <c r="C1607" t="s">
        <v>18</v>
      </c>
      <c r="D1607" t="s">
        <v>53</v>
      </c>
      <c r="E1607" t="s">
        <v>28</v>
      </c>
      <c r="F1607">
        <v>26303</v>
      </c>
      <c r="G1607" t="s">
        <v>22</v>
      </c>
      <c r="H1607" t="s">
        <v>145</v>
      </c>
      <c r="I1607" t="s">
        <v>1309</v>
      </c>
      <c r="J1607" s="1">
        <v>44769</v>
      </c>
      <c r="K1607" s="1"/>
      <c r="M1607">
        <v>0</v>
      </c>
      <c r="N1607">
        <v>1</v>
      </c>
      <c r="O1607">
        <v>17.399999999999999</v>
      </c>
      <c r="P1607" t="s">
        <v>33</v>
      </c>
    </row>
    <row r="1608" spans="1:16">
      <c r="A1608" t="s">
        <v>5560</v>
      </c>
      <c r="B1608" t="s">
        <v>5561</v>
      </c>
      <c r="C1608" t="s">
        <v>246</v>
      </c>
      <c r="D1608" t="s">
        <v>53</v>
      </c>
      <c r="E1608" t="s">
        <v>45</v>
      </c>
      <c r="F1608">
        <v>22438</v>
      </c>
      <c r="G1608" t="s">
        <v>79</v>
      </c>
      <c r="H1608" t="s">
        <v>145</v>
      </c>
      <c r="I1608" t="s">
        <v>1212</v>
      </c>
      <c r="J1608" s="1">
        <v>44853</v>
      </c>
      <c r="K1608" s="1"/>
      <c r="M1608">
        <v>0</v>
      </c>
      <c r="N1608">
        <v>1</v>
      </c>
      <c r="O1608">
        <v>21</v>
      </c>
      <c r="P1608" t="s">
        <v>42</v>
      </c>
    </row>
    <row r="1609" spans="1:16">
      <c r="A1609" t="s">
        <v>5563</v>
      </c>
      <c r="B1609" t="s">
        <v>3485</v>
      </c>
      <c r="C1609" t="s">
        <v>251</v>
      </c>
      <c r="D1609" t="s">
        <v>37</v>
      </c>
      <c r="E1609" t="s">
        <v>28</v>
      </c>
      <c r="F1609">
        <v>197621</v>
      </c>
      <c r="G1609" t="s">
        <v>172</v>
      </c>
      <c r="H1609" t="s">
        <v>156</v>
      </c>
      <c r="I1609" t="s">
        <v>5565</v>
      </c>
      <c r="J1609" s="1">
        <v>45546</v>
      </c>
      <c r="K1609" s="1"/>
      <c r="M1609">
        <v>0</v>
      </c>
      <c r="N1609">
        <v>1</v>
      </c>
      <c r="O1609">
        <v>18.100000000000001</v>
      </c>
      <c r="P1609" t="s">
        <v>58</v>
      </c>
    </row>
    <row r="1610" spans="1:16">
      <c r="A1610" t="s">
        <v>5566</v>
      </c>
      <c r="B1610" t="s">
        <v>5567</v>
      </c>
      <c r="C1610" t="s">
        <v>36</v>
      </c>
      <c r="D1610" t="s">
        <v>53</v>
      </c>
      <c r="E1610" t="s">
        <v>91</v>
      </c>
      <c r="F1610">
        <v>15991</v>
      </c>
      <c r="G1610" t="s">
        <v>161</v>
      </c>
      <c r="H1610" t="s">
        <v>117</v>
      </c>
      <c r="I1610" t="s">
        <v>2614</v>
      </c>
      <c r="J1610" s="1"/>
      <c r="K1610" s="1">
        <v>45182</v>
      </c>
      <c r="L1610">
        <v>139</v>
      </c>
      <c r="M1610">
        <v>0</v>
      </c>
      <c r="N1610">
        <v>1</v>
      </c>
      <c r="O1610">
        <v>26.7</v>
      </c>
      <c r="P1610" t="s">
        <v>100</v>
      </c>
    </row>
    <row r="1611" spans="1:16">
      <c r="A1611" t="s">
        <v>5569</v>
      </c>
      <c r="B1611" t="s">
        <v>720</v>
      </c>
      <c r="C1611" t="s">
        <v>838</v>
      </c>
      <c r="D1611" t="s">
        <v>66</v>
      </c>
      <c r="E1611" t="s">
        <v>28</v>
      </c>
      <c r="F1611">
        <v>18621</v>
      </c>
      <c r="G1611" t="s">
        <v>151</v>
      </c>
      <c r="H1611" t="s">
        <v>80</v>
      </c>
      <c r="I1611" t="s">
        <v>1742</v>
      </c>
      <c r="J1611" s="1">
        <v>44966</v>
      </c>
      <c r="K1611" s="1"/>
      <c r="M1611">
        <v>0</v>
      </c>
      <c r="N1611">
        <v>1</v>
      </c>
      <c r="O1611">
        <v>1.9</v>
      </c>
      <c r="P1611" t="s">
        <v>33</v>
      </c>
    </row>
    <row r="1612" spans="1:16">
      <c r="A1612" t="s">
        <v>5571</v>
      </c>
      <c r="B1612" t="s">
        <v>358</v>
      </c>
      <c r="C1612" t="s">
        <v>479</v>
      </c>
      <c r="D1612" t="s">
        <v>66</v>
      </c>
      <c r="E1612" t="s">
        <v>28</v>
      </c>
      <c r="F1612">
        <v>19984</v>
      </c>
      <c r="G1612" t="s">
        <v>172</v>
      </c>
      <c r="H1612" t="s">
        <v>268</v>
      </c>
      <c r="I1612" t="s">
        <v>3522</v>
      </c>
      <c r="J1612" s="1">
        <v>44879</v>
      </c>
      <c r="K1612" s="1"/>
      <c r="M1612">
        <v>0</v>
      </c>
      <c r="N1612">
        <v>1</v>
      </c>
      <c r="O1612">
        <v>23.4</v>
      </c>
      <c r="P1612" t="s">
        <v>58</v>
      </c>
    </row>
    <row r="1613" spans="1:16">
      <c r="A1613" t="s">
        <v>5573</v>
      </c>
      <c r="B1613" t="s">
        <v>5574</v>
      </c>
      <c r="C1613" t="s">
        <v>2836</v>
      </c>
      <c r="D1613" t="s">
        <v>53</v>
      </c>
      <c r="E1613" t="s">
        <v>28</v>
      </c>
      <c r="F1613">
        <v>30304</v>
      </c>
      <c r="G1613" t="s">
        <v>30</v>
      </c>
      <c r="H1613" t="s">
        <v>5576</v>
      </c>
      <c r="I1613" t="s">
        <v>5577</v>
      </c>
      <c r="J1613" s="1">
        <v>44888</v>
      </c>
      <c r="K1613" s="1"/>
      <c r="M1613">
        <v>0</v>
      </c>
      <c r="N1613">
        <v>1</v>
      </c>
      <c r="O1613">
        <v>27.5</v>
      </c>
      <c r="P1613" t="s">
        <v>33</v>
      </c>
    </row>
    <row r="1614" spans="1:16">
      <c r="A1614" t="s">
        <v>5578</v>
      </c>
      <c r="B1614" t="s">
        <v>1198</v>
      </c>
      <c r="C1614" t="s">
        <v>3066</v>
      </c>
      <c r="D1614" t="s">
        <v>19</v>
      </c>
      <c r="E1614" t="s">
        <v>91</v>
      </c>
      <c r="F1614">
        <v>3075</v>
      </c>
      <c r="G1614" t="s">
        <v>47</v>
      </c>
      <c r="H1614" t="s">
        <v>105</v>
      </c>
      <c r="I1614" t="s">
        <v>5580</v>
      </c>
      <c r="J1614" s="1">
        <v>45684</v>
      </c>
      <c r="K1614" s="1">
        <v>45660</v>
      </c>
      <c r="L1614">
        <v>79</v>
      </c>
      <c r="M1614">
        <v>0</v>
      </c>
      <c r="N1614">
        <v>1</v>
      </c>
      <c r="O1614">
        <v>5.7</v>
      </c>
      <c r="P1614" t="s">
        <v>25</v>
      </c>
    </row>
    <row r="1615" spans="1:16">
      <c r="A1615" t="s">
        <v>5581</v>
      </c>
      <c r="B1615" t="s">
        <v>3863</v>
      </c>
      <c r="C1615" t="s">
        <v>170</v>
      </c>
      <c r="D1615" t="s">
        <v>183</v>
      </c>
      <c r="E1615" t="s">
        <v>20</v>
      </c>
      <c r="F1615">
        <v>13837</v>
      </c>
      <c r="G1615" t="s">
        <v>172</v>
      </c>
      <c r="H1615" t="s">
        <v>145</v>
      </c>
      <c r="I1615" t="s">
        <v>5583</v>
      </c>
      <c r="J1615" s="1">
        <v>45379</v>
      </c>
      <c r="K1615" s="1"/>
      <c r="M1615">
        <v>0</v>
      </c>
      <c r="N1615">
        <v>1</v>
      </c>
      <c r="O1615">
        <v>1.5</v>
      </c>
      <c r="P1615" t="s">
        <v>25</v>
      </c>
    </row>
    <row r="1616" spans="1:16">
      <c r="A1616" t="s">
        <v>5584</v>
      </c>
      <c r="B1616" t="s">
        <v>833</v>
      </c>
      <c r="C1616" t="s">
        <v>18</v>
      </c>
      <c r="D1616" t="s">
        <v>183</v>
      </c>
      <c r="E1616" t="s">
        <v>28</v>
      </c>
      <c r="F1616">
        <v>3795</v>
      </c>
      <c r="G1616" t="s">
        <v>161</v>
      </c>
      <c r="H1616" t="s">
        <v>117</v>
      </c>
      <c r="I1616" t="s">
        <v>3122</v>
      </c>
      <c r="J1616" s="1"/>
      <c r="K1616" s="1"/>
      <c r="M1616">
        <v>0</v>
      </c>
      <c r="N1616">
        <v>1</v>
      </c>
      <c r="P1616" t="s">
        <v>100</v>
      </c>
    </row>
    <row r="1617" spans="1:16">
      <c r="A1617" t="s">
        <v>5586</v>
      </c>
      <c r="B1617" t="s">
        <v>5587</v>
      </c>
      <c r="C1617" t="s">
        <v>838</v>
      </c>
      <c r="D1617" t="s">
        <v>66</v>
      </c>
      <c r="E1617" t="s">
        <v>54</v>
      </c>
      <c r="F1617">
        <v>10861</v>
      </c>
      <c r="G1617" t="s">
        <v>30</v>
      </c>
      <c r="H1617" t="s">
        <v>105</v>
      </c>
      <c r="I1617" t="s">
        <v>4880</v>
      </c>
      <c r="J1617" s="1">
        <v>45251</v>
      </c>
      <c r="K1617" s="1"/>
      <c r="M1617">
        <v>0</v>
      </c>
      <c r="N1617">
        <v>1</v>
      </c>
      <c r="O1617">
        <v>20.8</v>
      </c>
      <c r="P1617" t="s">
        <v>33</v>
      </c>
    </row>
    <row r="1618" spans="1:16">
      <c r="A1618" t="s">
        <v>5589</v>
      </c>
      <c r="B1618" t="s">
        <v>518</v>
      </c>
      <c r="C1618" t="s">
        <v>18</v>
      </c>
      <c r="D1618" t="s">
        <v>37</v>
      </c>
      <c r="E1618" t="s">
        <v>28</v>
      </c>
      <c r="F1618">
        <v>144000</v>
      </c>
      <c r="G1618" t="s">
        <v>79</v>
      </c>
      <c r="H1618" t="s">
        <v>127</v>
      </c>
      <c r="I1618" t="s">
        <v>1706</v>
      </c>
      <c r="J1618" s="1">
        <v>45116</v>
      </c>
      <c r="K1618" s="1"/>
      <c r="M1618">
        <v>0</v>
      </c>
      <c r="N1618">
        <v>1</v>
      </c>
      <c r="O1618">
        <v>11.4</v>
      </c>
      <c r="P1618" t="s">
        <v>42</v>
      </c>
    </row>
    <row r="1619" spans="1:16">
      <c r="A1619" t="s">
        <v>5591</v>
      </c>
      <c r="B1619" t="s">
        <v>5592</v>
      </c>
      <c r="C1619" t="s">
        <v>1712</v>
      </c>
      <c r="D1619" t="s">
        <v>183</v>
      </c>
      <c r="E1619" t="s">
        <v>54</v>
      </c>
      <c r="F1619">
        <v>11474</v>
      </c>
      <c r="G1619" t="s">
        <v>22</v>
      </c>
      <c r="H1619" t="s">
        <v>86</v>
      </c>
      <c r="I1619" t="s">
        <v>5594</v>
      </c>
      <c r="J1619" s="1">
        <v>45724</v>
      </c>
      <c r="K1619" s="1"/>
      <c r="M1619">
        <v>0</v>
      </c>
      <c r="N1619">
        <v>1</v>
      </c>
      <c r="P1619" t="s">
        <v>58</v>
      </c>
    </row>
    <row r="1620" spans="1:16">
      <c r="A1620" t="s">
        <v>5595</v>
      </c>
      <c r="B1620" t="s">
        <v>5294</v>
      </c>
      <c r="C1620" t="s">
        <v>18</v>
      </c>
      <c r="D1620" t="s">
        <v>183</v>
      </c>
      <c r="E1620" t="s">
        <v>115</v>
      </c>
      <c r="F1620">
        <v>5086</v>
      </c>
      <c r="G1620" t="s">
        <v>79</v>
      </c>
      <c r="H1620" t="s">
        <v>625</v>
      </c>
      <c r="I1620" t="s">
        <v>636</v>
      </c>
      <c r="J1620" s="1">
        <v>44932</v>
      </c>
      <c r="K1620" s="1">
        <v>44909</v>
      </c>
      <c r="L1620">
        <v>147</v>
      </c>
      <c r="M1620">
        <v>0</v>
      </c>
      <c r="N1620">
        <v>1</v>
      </c>
      <c r="O1620">
        <v>11.9</v>
      </c>
      <c r="P1620" t="s">
        <v>42</v>
      </c>
    </row>
    <row r="1621" spans="1:16">
      <c r="A1621" t="s">
        <v>5597</v>
      </c>
      <c r="B1621" t="s">
        <v>5598</v>
      </c>
      <c r="C1621" t="s">
        <v>3839</v>
      </c>
      <c r="D1621" t="s">
        <v>183</v>
      </c>
      <c r="E1621" t="s">
        <v>91</v>
      </c>
      <c r="F1621">
        <v>14048</v>
      </c>
      <c r="G1621" t="s">
        <v>161</v>
      </c>
      <c r="H1621" t="s">
        <v>156</v>
      </c>
      <c r="I1621" t="s">
        <v>4901</v>
      </c>
      <c r="J1621" s="1">
        <v>45226</v>
      </c>
      <c r="K1621" s="1">
        <v>45365</v>
      </c>
      <c r="L1621">
        <v>154</v>
      </c>
      <c r="M1621">
        <v>0</v>
      </c>
      <c r="N1621">
        <v>1</v>
      </c>
      <c r="P1621" t="s">
        <v>33</v>
      </c>
    </row>
    <row r="1622" spans="1:16">
      <c r="A1622" t="s">
        <v>5600</v>
      </c>
      <c r="B1622" t="s">
        <v>5162</v>
      </c>
      <c r="C1622" t="s">
        <v>562</v>
      </c>
      <c r="D1622" t="s">
        <v>53</v>
      </c>
      <c r="E1622" t="s">
        <v>45</v>
      </c>
      <c r="F1622">
        <v>45810</v>
      </c>
      <c r="G1622" t="s">
        <v>79</v>
      </c>
      <c r="H1622" t="s">
        <v>258</v>
      </c>
      <c r="I1622" t="s">
        <v>1090</v>
      </c>
      <c r="J1622" s="1">
        <v>44786</v>
      </c>
      <c r="K1622" s="1"/>
      <c r="M1622">
        <v>0</v>
      </c>
      <c r="N1622">
        <v>1</v>
      </c>
      <c r="O1622">
        <v>8.1999999999999993</v>
      </c>
      <c r="P1622" t="s">
        <v>100</v>
      </c>
    </row>
    <row r="1623" spans="1:16">
      <c r="A1623" t="s">
        <v>5602</v>
      </c>
      <c r="B1623" t="s">
        <v>5603</v>
      </c>
      <c r="C1623" t="s">
        <v>5604</v>
      </c>
      <c r="D1623" t="s">
        <v>53</v>
      </c>
      <c r="E1623" t="s">
        <v>177</v>
      </c>
      <c r="F1623">
        <v>44777</v>
      </c>
      <c r="G1623" t="s">
        <v>161</v>
      </c>
      <c r="H1623" t="s">
        <v>195</v>
      </c>
      <c r="I1623" t="s">
        <v>3370</v>
      </c>
      <c r="J1623" s="1">
        <v>45439</v>
      </c>
      <c r="K1623" s="1"/>
      <c r="M1623">
        <v>0</v>
      </c>
      <c r="N1623">
        <v>1</v>
      </c>
      <c r="O1623">
        <v>12.5</v>
      </c>
      <c r="P1623" t="s">
        <v>33</v>
      </c>
    </row>
    <row r="1624" spans="1:16">
      <c r="A1624" t="s">
        <v>5606</v>
      </c>
      <c r="B1624" t="s">
        <v>5607</v>
      </c>
      <c r="C1624" t="s">
        <v>2248</v>
      </c>
      <c r="D1624" t="s">
        <v>66</v>
      </c>
      <c r="E1624" t="s">
        <v>20</v>
      </c>
      <c r="F1624">
        <v>15104</v>
      </c>
      <c r="G1624" t="s">
        <v>161</v>
      </c>
      <c r="H1624" t="s">
        <v>268</v>
      </c>
      <c r="I1624" t="s">
        <v>491</v>
      </c>
      <c r="J1624" s="1">
        <v>45748</v>
      </c>
      <c r="K1624" s="1"/>
      <c r="M1624">
        <v>0</v>
      </c>
      <c r="N1624">
        <v>1</v>
      </c>
      <c r="O1624">
        <v>23.4</v>
      </c>
      <c r="P1624" t="s">
        <v>100</v>
      </c>
    </row>
    <row r="1625" spans="1:16">
      <c r="A1625" t="s">
        <v>5609</v>
      </c>
      <c r="B1625" t="s">
        <v>2880</v>
      </c>
      <c r="C1625" t="s">
        <v>1988</v>
      </c>
      <c r="D1625" t="s">
        <v>66</v>
      </c>
      <c r="E1625" t="s">
        <v>177</v>
      </c>
      <c r="F1625">
        <v>7469</v>
      </c>
      <c r="G1625" t="s">
        <v>172</v>
      </c>
      <c r="H1625" t="s">
        <v>705</v>
      </c>
      <c r="I1625" t="s">
        <v>5611</v>
      </c>
      <c r="J1625" s="1">
        <v>45249</v>
      </c>
      <c r="K1625" s="1"/>
      <c r="M1625">
        <v>0</v>
      </c>
      <c r="N1625">
        <v>1</v>
      </c>
      <c r="O1625">
        <v>31.3</v>
      </c>
      <c r="P1625" t="s">
        <v>33</v>
      </c>
    </row>
    <row r="1626" spans="1:16">
      <c r="A1626" t="s">
        <v>5612</v>
      </c>
      <c r="B1626" t="s">
        <v>3471</v>
      </c>
      <c r="C1626" t="s">
        <v>2024</v>
      </c>
      <c r="D1626" t="s">
        <v>183</v>
      </c>
      <c r="E1626" t="s">
        <v>91</v>
      </c>
      <c r="F1626">
        <v>4623</v>
      </c>
      <c r="G1626" t="s">
        <v>47</v>
      </c>
      <c r="H1626" t="s">
        <v>127</v>
      </c>
      <c r="I1626" t="s">
        <v>5613</v>
      </c>
      <c r="J1626" s="1">
        <v>45068</v>
      </c>
      <c r="K1626" s="1">
        <v>45031</v>
      </c>
      <c r="L1626">
        <v>28</v>
      </c>
      <c r="M1626">
        <v>0</v>
      </c>
      <c r="N1626">
        <v>1</v>
      </c>
      <c r="P1626" t="s">
        <v>42</v>
      </c>
    </row>
    <row r="1627" spans="1:16">
      <c r="A1627" t="s">
        <v>5614</v>
      </c>
      <c r="B1627" t="s">
        <v>5236</v>
      </c>
      <c r="C1627" t="s">
        <v>1482</v>
      </c>
      <c r="D1627" t="s">
        <v>53</v>
      </c>
      <c r="E1627" t="s">
        <v>177</v>
      </c>
      <c r="F1627">
        <v>38972</v>
      </c>
      <c r="G1627" t="s">
        <v>79</v>
      </c>
      <c r="H1627" t="s">
        <v>93</v>
      </c>
      <c r="I1627" t="s">
        <v>5580</v>
      </c>
      <c r="J1627" s="1">
        <v>45661</v>
      </c>
      <c r="K1627" s="1"/>
      <c r="M1627">
        <v>0</v>
      </c>
      <c r="N1627">
        <v>1</v>
      </c>
      <c r="O1627">
        <v>8.4</v>
      </c>
      <c r="P1627" t="s">
        <v>58</v>
      </c>
    </row>
    <row r="1628" spans="1:16">
      <c r="A1628" t="s">
        <v>5616</v>
      </c>
      <c r="B1628" t="s">
        <v>5617</v>
      </c>
      <c r="C1628" t="s">
        <v>4348</v>
      </c>
      <c r="D1628" t="s">
        <v>53</v>
      </c>
      <c r="E1628" t="s">
        <v>54</v>
      </c>
      <c r="F1628">
        <v>21246</v>
      </c>
      <c r="G1628" t="s">
        <v>172</v>
      </c>
      <c r="H1628" t="s">
        <v>105</v>
      </c>
      <c r="I1628" t="s">
        <v>755</v>
      </c>
      <c r="J1628" s="1">
        <v>45005</v>
      </c>
      <c r="K1628" s="1"/>
      <c r="M1628">
        <v>0</v>
      </c>
      <c r="N1628">
        <v>1</v>
      </c>
      <c r="O1628">
        <v>23.1</v>
      </c>
      <c r="P1628" t="s">
        <v>25</v>
      </c>
    </row>
    <row r="1629" spans="1:16">
      <c r="A1629" t="s">
        <v>5619</v>
      </c>
      <c r="B1629" t="s">
        <v>5079</v>
      </c>
      <c r="C1629" t="s">
        <v>18</v>
      </c>
      <c r="D1629" t="s">
        <v>53</v>
      </c>
      <c r="E1629" t="s">
        <v>115</v>
      </c>
      <c r="F1629">
        <v>40939</v>
      </c>
      <c r="G1629" t="s">
        <v>47</v>
      </c>
      <c r="H1629" t="s">
        <v>237</v>
      </c>
      <c r="I1629" t="s">
        <v>3650</v>
      </c>
      <c r="J1629" s="1">
        <v>44891</v>
      </c>
      <c r="K1629" s="1">
        <v>45019</v>
      </c>
      <c r="L1629">
        <v>164</v>
      </c>
      <c r="M1629">
        <v>0</v>
      </c>
      <c r="N1629">
        <v>1</v>
      </c>
      <c r="O1629">
        <v>16.2</v>
      </c>
      <c r="P1629" t="s">
        <v>42</v>
      </c>
    </row>
    <row r="1630" spans="1:16">
      <c r="A1630" t="s">
        <v>5621</v>
      </c>
      <c r="B1630" t="s">
        <v>3766</v>
      </c>
      <c r="C1630" t="s">
        <v>4649</v>
      </c>
      <c r="D1630" t="s">
        <v>19</v>
      </c>
      <c r="E1630" t="s">
        <v>115</v>
      </c>
      <c r="F1630">
        <v>5121</v>
      </c>
      <c r="G1630" t="s">
        <v>151</v>
      </c>
      <c r="H1630" t="s">
        <v>303</v>
      </c>
      <c r="I1630" t="s">
        <v>5623</v>
      </c>
      <c r="J1630" s="1">
        <v>44900</v>
      </c>
      <c r="K1630" s="1">
        <v>44908</v>
      </c>
      <c r="L1630">
        <v>52</v>
      </c>
      <c r="M1630">
        <v>0</v>
      </c>
      <c r="N1630">
        <v>1</v>
      </c>
      <c r="O1630">
        <v>7.8</v>
      </c>
      <c r="P1630" t="s">
        <v>25</v>
      </c>
    </row>
    <row r="1631" spans="1:16">
      <c r="A1631" t="s">
        <v>5624</v>
      </c>
      <c r="B1631" t="s">
        <v>1739</v>
      </c>
      <c r="C1631" t="s">
        <v>5625</v>
      </c>
      <c r="D1631" t="s">
        <v>19</v>
      </c>
      <c r="E1631" t="s">
        <v>177</v>
      </c>
      <c r="F1631">
        <v>9547</v>
      </c>
      <c r="G1631" t="s">
        <v>39</v>
      </c>
      <c r="H1631" t="s">
        <v>361</v>
      </c>
      <c r="I1631" t="s">
        <v>337</v>
      </c>
      <c r="J1631" s="1">
        <v>45618</v>
      </c>
      <c r="K1631" s="1"/>
      <c r="M1631">
        <v>0</v>
      </c>
      <c r="N1631">
        <v>1</v>
      </c>
      <c r="O1631">
        <v>15.8</v>
      </c>
      <c r="P1631" t="s">
        <v>100</v>
      </c>
    </row>
    <row r="1632" spans="1:16">
      <c r="A1632" t="s">
        <v>5627</v>
      </c>
      <c r="B1632" t="s">
        <v>5076</v>
      </c>
      <c r="C1632" t="s">
        <v>18</v>
      </c>
      <c r="D1632" t="s">
        <v>66</v>
      </c>
      <c r="E1632" t="s">
        <v>45</v>
      </c>
      <c r="F1632">
        <v>14533</v>
      </c>
      <c r="G1632" t="s">
        <v>39</v>
      </c>
      <c r="H1632" t="s">
        <v>68</v>
      </c>
      <c r="I1632" t="s">
        <v>5629</v>
      </c>
      <c r="J1632" s="1">
        <v>44785</v>
      </c>
      <c r="K1632" s="1"/>
      <c r="M1632">
        <v>0</v>
      </c>
      <c r="N1632">
        <v>1</v>
      </c>
      <c r="O1632">
        <v>16.600000000000001</v>
      </c>
      <c r="P1632" t="s">
        <v>100</v>
      </c>
    </row>
    <row r="1633" spans="1:16">
      <c r="A1633" t="s">
        <v>5630</v>
      </c>
      <c r="B1633" t="s">
        <v>2171</v>
      </c>
      <c r="C1633" t="s">
        <v>646</v>
      </c>
      <c r="D1633" t="s">
        <v>53</v>
      </c>
      <c r="E1633" t="s">
        <v>115</v>
      </c>
      <c r="F1633">
        <v>11023</v>
      </c>
      <c r="G1633" t="s">
        <v>22</v>
      </c>
      <c r="H1633" t="s">
        <v>98</v>
      </c>
      <c r="I1633" t="s">
        <v>5632</v>
      </c>
      <c r="J1633" s="1">
        <v>45395</v>
      </c>
      <c r="K1633" s="1">
        <v>45369</v>
      </c>
      <c r="L1633">
        <v>64</v>
      </c>
      <c r="M1633">
        <v>0</v>
      </c>
      <c r="N1633">
        <v>1</v>
      </c>
      <c r="O1633">
        <v>23.7</v>
      </c>
      <c r="P1633" t="s">
        <v>25</v>
      </c>
    </row>
    <row r="1634" spans="1:16">
      <c r="A1634" t="s">
        <v>5633</v>
      </c>
      <c r="B1634" t="s">
        <v>5256</v>
      </c>
      <c r="C1634" t="s">
        <v>1759</v>
      </c>
      <c r="D1634" t="s">
        <v>37</v>
      </c>
      <c r="E1634" t="s">
        <v>115</v>
      </c>
      <c r="F1634">
        <v>97878</v>
      </c>
      <c r="G1634" t="s">
        <v>79</v>
      </c>
      <c r="H1634" t="s">
        <v>133</v>
      </c>
      <c r="I1634" t="s">
        <v>1273</v>
      </c>
      <c r="J1634" s="1">
        <v>44917</v>
      </c>
      <c r="K1634" s="1">
        <v>44783</v>
      </c>
      <c r="L1634">
        <v>33</v>
      </c>
      <c r="M1634">
        <v>0</v>
      </c>
      <c r="N1634">
        <v>1</v>
      </c>
      <c r="O1634">
        <v>7.2</v>
      </c>
      <c r="P1634" t="s">
        <v>25</v>
      </c>
    </row>
    <row r="1635" spans="1:16">
      <c r="A1635" t="s">
        <v>5635</v>
      </c>
      <c r="B1635" t="s">
        <v>3687</v>
      </c>
      <c r="C1635" t="s">
        <v>18</v>
      </c>
      <c r="D1635" t="s">
        <v>183</v>
      </c>
      <c r="E1635" t="s">
        <v>177</v>
      </c>
      <c r="F1635">
        <v>4408</v>
      </c>
      <c r="G1635" t="s">
        <v>79</v>
      </c>
      <c r="H1635" t="s">
        <v>139</v>
      </c>
      <c r="I1635" t="s">
        <v>1833</v>
      </c>
      <c r="J1635" s="1">
        <v>44957</v>
      </c>
      <c r="K1635" s="1"/>
      <c r="M1635">
        <v>0</v>
      </c>
      <c r="N1635">
        <v>1</v>
      </c>
      <c r="O1635">
        <v>17.3</v>
      </c>
      <c r="P1635" t="s">
        <v>25</v>
      </c>
    </row>
    <row r="1636" spans="1:16">
      <c r="A1636" t="s">
        <v>5637</v>
      </c>
      <c r="B1636" t="s">
        <v>5156</v>
      </c>
      <c r="C1636" t="s">
        <v>436</v>
      </c>
      <c r="D1636" t="s">
        <v>53</v>
      </c>
      <c r="E1636" t="s">
        <v>91</v>
      </c>
      <c r="F1636">
        <v>46851</v>
      </c>
      <c r="G1636" t="s">
        <v>79</v>
      </c>
      <c r="H1636" t="s">
        <v>31</v>
      </c>
      <c r="I1636" t="s">
        <v>5639</v>
      </c>
      <c r="J1636" s="1">
        <v>45183</v>
      </c>
      <c r="K1636" s="1">
        <v>45251</v>
      </c>
      <c r="L1636">
        <v>156</v>
      </c>
      <c r="M1636">
        <v>1</v>
      </c>
      <c r="N1636">
        <v>3</v>
      </c>
      <c r="P1636" t="s">
        <v>58</v>
      </c>
    </row>
    <row r="1637" spans="1:16">
      <c r="A1637" t="s">
        <v>5640</v>
      </c>
      <c r="B1637" t="s">
        <v>3374</v>
      </c>
      <c r="C1637" t="s">
        <v>740</v>
      </c>
      <c r="D1637" t="s">
        <v>37</v>
      </c>
      <c r="E1637" t="s">
        <v>91</v>
      </c>
      <c r="F1637">
        <v>55793</v>
      </c>
      <c r="G1637" t="s">
        <v>172</v>
      </c>
      <c r="H1637" t="s">
        <v>62</v>
      </c>
      <c r="I1637" t="s">
        <v>3779</v>
      </c>
      <c r="J1637" s="1">
        <v>45540</v>
      </c>
      <c r="K1637" s="1">
        <v>45602</v>
      </c>
      <c r="L1637">
        <v>164</v>
      </c>
      <c r="M1637">
        <v>0</v>
      </c>
      <c r="N1637">
        <v>1</v>
      </c>
      <c r="P1637" t="s">
        <v>25</v>
      </c>
    </row>
    <row r="1638" spans="1:16">
      <c r="A1638" t="s">
        <v>5642</v>
      </c>
      <c r="B1638" t="s">
        <v>2891</v>
      </c>
      <c r="C1638" t="s">
        <v>18</v>
      </c>
      <c r="D1638" t="s">
        <v>37</v>
      </c>
      <c r="E1638" t="s">
        <v>45</v>
      </c>
      <c r="F1638">
        <v>150659</v>
      </c>
      <c r="G1638" t="s">
        <v>161</v>
      </c>
      <c r="H1638" t="s">
        <v>274</v>
      </c>
      <c r="I1638" t="s">
        <v>5644</v>
      </c>
      <c r="J1638" s="1">
        <v>45663</v>
      </c>
      <c r="K1638" s="1"/>
      <c r="M1638">
        <v>0</v>
      </c>
      <c r="N1638">
        <v>1</v>
      </c>
      <c r="O1638">
        <v>19.2</v>
      </c>
      <c r="P1638" t="s">
        <v>100</v>
      </c>
    </row>
    <row r="1639" spans="1:16">
      <c r="A1639" t="s">
        <v>5645</v>
      </c>
      <c r="B1639" t="s">
        <v>5477</v>
      </c>
      <c r="C1639" t="s">
        <v>4029</v>
      </c>
      <c r="D1639" t="s">
        <v>37</v>
      </c>
      <c r="E1639" t="s">
        <v>115</v>
      </c>
      <c r="F1639">
        <v>176609</v>
      </c>
      <c r="G1639" t="s">
        <v>56</v>
      </c>
      <c r="H1639" t="s">
        <v>139</v>
      </c>
      <c r="I1639" t="s">
        <v>3153</v>
      </c>
      <c r="J1639" s="1">
        <v>45485</v>
      </c>
      <c r="K1639" s="1">
        <v>45469</v>
      </c>
      <c r="L1639">
        <v>143</v>
      </c>
      <c r="M1639">
        <v>0</v>
      </c>
      <c r="N1639">
        <v>1</v>
      </c>
      <c r="O1639">
        <v>9.1</v>
      </c>
      <c r="P1639" t="s">
        <v>100</v>
      </c>
    </row>
    <row r="1640" spans="1:16">
      <c r="A1640" t="s">
        <v>5647</v>
      </c>
      <c r="B1640" t="s">
        <v>5648</v>
      </c>
      <c r="C1640" t="s">
        <v>2592</v>
      </c>
      <c r="D1640" t="s">
        <v>37</v>
      </c>
      <c r="E1640" t="s">
        <v>177</v>
      </c>
      <c r="F1640">
        <v>196882</v>
      </c>
      <c r="G1640" t="s">
        <v>172</v>
      </c>
      <c r="H1640" t="s">
        <v>31</v>
      </c>
      <c r="I1640" t="s">
        <v>352</v>
      </c>
      <c r="J1640" s="1">
        <v>45605</v>
      </c>
      <c r="K1640" s="1"/>
      <c r="M1640">
        <v>0</v>
      </c>
      <c r="N1640">
        <v>1</v>
      </c>
      <c r="O1640">
        <v>31.1</v>
      </c>
      <c r="P1640" t="s">
        <v>42</v>
      </c>
    </row>
    <row r="1641" spans="1:16">
      <c r="A1641" t="s">
        <v>5650</v>
      </c>
      <c r="B1641" t="s">
        <v>4093</v>
      </c>
      <c r="C1641" t="s">
        <v>803</v>
      </c>
      <c r="D1641" t="s">
        <v>53</v>
      </c>
      <c r="E1641" t="s">
        <v>45</v>
      </c>
      <c r="F1641">
        <v>46595</v>
      </c>
      <c r="G1641" t="s">
        <v>172</v>
      </c>
      <c r="H1641" t="s">
        <v>2020</v>
      </c>
      <c r="I1641" t="s">
        <v>5652</v>
      </c>
      <c r="J1641" s="1">
        <v>45556</v>
      </c>
      <c r="K1641" s="1"/>
      <c r="M1641">
        <v>0</v>
      </c>
      <c r="N1641">
        <v>1</v>
      </c>
      <c r="O1641">
        <v>3.8</v>
      </c>
      <c r="P1641" t="s">
        <v>33</v>
      </c>
    </row>
    <row r="1642" spans="1:16">
      <c r="A1642" t="s">
        <v>5653</v>
      </c>
      <c r="B1642" t="s">
        <v>2272</v>
      </c>
      <c r="C1642" t="s">
        <v>18</v>
      </c>
      <c r="D1642" t="s">
        <v>183</v>
      </c>
      <c r="E1642" t="s">
        <v>45</v>
      </c>
      <c r="F1642">
        <v>12924</v>
      </c>
      <c r="G1642" t="s">
        <v>30</v>
      </c>
      <c r="H1642" t="s">
        <v>23</v>
      </c>
      <c r="I1642" t="s">
        <v>5655</v>
      </c>
      <c r="J1642" s="1">
        <v>44777</v>
      </c>
      <c r="K1642" s="1"/>
      <c r="M1642">
        <v>0</v>
      </c>
      <c r="N1642">
        <v>1</v>
      </c>
      <c r="O1642">
        <v>12.9</v>
      </c>
      <c r="P1642" t="s">
        <v>58</v>
      </c>
    </row>
    <row r="1643" spans="1:16">
      <c r="A1643" t="s">
        <v>5656</v>
      </c>
      <c r="B1643" t="s">
        <v>4441</v>
      </c>
      <c r="C1643" t="s">
        <v>2609</v>
      </c>
      <c r="D1643" t="s">
        <v>183</v>
      </c>
      <c r="E1643" t="s">
        <v>54</v>
      </c>
      <c r="F1643">
        <v>6915</v>
      </c>
      <c r="G1643" t="s">
        <v>151</v>
      </c>
      <c r="H1643" t="s">
        <v>145</v>
      </c>
      <c r="I1643" t="s">
        <v>2685</v>
      </c>
      <c r="J1643" s="1"/>
      <c r="K1643" s="1"/>
      <c r="M1643">
        <v>0</v>
      </c>
      <c r="N1643">
        <v>1</v>
      </c>
      <c r="O1643">
        <v>10.1</v>
      </c>
      <c r="P1643" t="s">
        <v>58</v>
      </c>
    </row>
    <row r="1644" spans="1:16">
      <c r="A1644" t="s">
        <v>5658</v>
      </c>
      <c r="B1644" t="s">
        <v>2040</v>
      </c>
      <c r="C1644" t="s">
        <v>5625</v>
      </c>
      <c r="D1644" t="s">
        <v>53</v>
      </c>
      <c r="E1644" t="s">
        <v>91</v>
      </c>
      <c r="F1644">
        <v>46194</v>
      </c>
      <c r="G1644" t="s">
        <v>79</v>
      </c>
      <c r="H1644" t="s">
        <v>258</v>
      </c>
      <c r="I1644" t="s">
        <v>1900</v>
      </c>
      <c r="J1644" s="1">
        <v>45719</v>
      </c>
      <c r="K1644" s="1">
        <v>45802</v>
      </c>
      <c r="L1644">
        <v>154</v>
      </c>
      <c r="M1644">
        <v>0</v>
      </c>
      <c r="N1644">
        <v>1</v>
      </c>
      <c r="P1644" t="s">
        <v>33</v>
      </c>
    </row>
    <row r="1645" spans="1:16">
      <c r="A1645" t="s">
        <v>5660</v>
      </c>
      <c r="B1645" t="s">
        <v>5661</v>
      </c>
      <c r="C1645" t="s">
        <v>1646</v>
      </c>
      <c r="D1645" t="s">
        <v>183</v>
      </c>
      <c r="E1645" t="s">
        <v>45</v>
      </c>
      <c r="F1645">
        <v>9023</v>
      </c>
      <c r="G1645" t="s">
        <v>47</v>
      </c>
      <c r="H1645" t="s">
        <v>268</v>
      </c>
      <c r="I1645" t="s">
        <v>5663</v>
      </c>
      <c r="J1645" s="1">
        <v>44752</v>
      </c>
      <c r="K1645" s="1"/>
      <c r="M1645">
        <v>0</v>
      </c>
      <c r="N1645">
        <v>1</v>
      </c>
      <c r="P1645" t="s">
        <v>33</v>
      </c>
    </row>
    <row r="1646" spans="1:16">
      <c r="A1646" t="s">
        <v>5664</v>
      </c>
      <c r="B1646" t="s">
        <v>2292</v>
      </c>
      <c r="C1646" t="s">
        <v>18</v>
      </c>
      <c r="D1646" t="s">
        <v>53</v>
      </c>
      <c r="E1646" t="s">
        <v>28</v>
      </c>
      <c r="F1646">
        <v>34071</v>
      </c>
      <c r="G1646" t="s">
        <v>39</v>
      </c>
      <c r="H1646" t="s">
        <v>897</v>
      </c>
      <c r="I1646" t="s">
        <v>5666</v>
      </c>
      <c r="J1646" s="1">
        <v>45508</v>
      </c>
      <c r="K1646" s="1"/>
      <c r="M1646">
        <v>0</v>
      </c>
      <c r="N1646">
        <v>1</v>
      </c>
      <c r="O1646">
        <v>1.8</v>
      </c>
      <c r="P1646" t="s">
        <v>100</v>
      </c>
    </row>
    <row r="1647" spans="1:16">
      <c r="A1647" t="s">
        <v>5667</v>
      </c>
      <c r="B1647" t="s">
        <v>3176</v>
      </c>
      <c r="C1647" t="s">
        <v>18</v>
      </c>
      <c r="D1647" t="s">
        <v>183</v>
      </c>
      <c r="E1647" t="s">
        <v>54</v>
      </c>
      <c r="F1647">
        <v>2438</v>
      </c>
      <c r="G1647" t="s">
        <v>22</v>
      </c>
      <c r="H1647" t="s">
        <v>1280</v>
      </c>
      <c r="I1647" t="s">
        <v>926</v>
      </c>
      <c r="J1647" s="1">
        <v>44831</v>
      </c>
      <c r="K1647" s="1"/>
      <c r="M1647">
        <v>0</v>
      </c>
      <c r="N1647">
        <v>1</v>
      </c>
      <c r="O1647">
        <v>1.4</v>
      </c>
      <c r="P1647" t="s">
        <v>33</v>
      </c>
    </row>
    <row r="1648" spans="1:16">
      <c r="A1648" t="s">
        <v>5669</v>
      </c>
      <c r="B1648" t="s">
        <v>5598</v>
      </c>
      <c r="C1648" t="s">
        <v>4858</v>
      </c>
      <c r="D1648" t="s">
        <v>19</v>
      </c>
      <c r="E1648" t="s">
        <v>177</v>
      </c>
      <c r="F1648">
        <v>3876</v>
      </c>
      <c r="G1648" t="s">
        <v>39</v>
      </c>
      <c r="H1648" t="s">
        <v>361</v>
      </c>
      <c r="I1648" t="s">
        <v>1939</v>
      </c>
      <c r="J1648" s="1">
        <v>44671</v>
      </c>
      <c r="K1648" s="1"/>
      <c r="M1648">
        <v>0</v>
      </c>
      <c r="N1648">
        <v>1</v>
      </c>
      <c r="P1648" t="s">
        <v>42</v>
      </c>
    </row>
    <row r="1649" spans="1:16">
      <c r="A1649" t="s">
        <v>5671</v>
      </c>
      <c r="B1649" t="s">
        <v>5672</v>
      </c>
      <c r="C1649" t="s">
        <v>1088</v>
      </c>
      <c r="D1649" t="s">
        <v>66</v>
      </c>
      <c r="E1649" t="s">
        <v>45</v>
      </c>
      <c r="F1649">
        <v>4409</v>
      </c>
      <c r="G1649" t="s">
        <v>39</v>
      </c>
      <c r="H1649" t="s">
        <v>23</v>
      </c>
      <c r="I1649" t="s">
        <v>5674</v>
      </c>
      <c r="J1649" s="1">
        <v>44781</v>
      </c>
      <c r="K1649" s="1"/>
      <c r="M1649">
        <v>0</v>
      </c>
      <c r="N1649">
        <v>1</v>
      </c>
      <c r="O1649">
        <v>2.8</v>
      </c>
      <c r="P1649" t="s">
        <v>33</v>
      </c>
    </row>
    <row r="1650" spans="1:16">
      <c r="A1650" t="s">
        <v>5675</v>
      </c>
      <c r="B1650" t="s">
        <v>192</v>
      </c>
      <c r="C1650" t="s">
        <v>18</v>
      </c>
      <c r="D1650" t="s">
        <v>53</v>
      </c>
      <c r="E1650" t="s">
        <v>91</v>
      </c>
      <c r="F1650">
        <v>29064</v>
      </c>
      <c r="G1650" t="s">
        <v>161</v>
      </c>
      <c r="H1650" t="s">
        <v>268</v>
      </c>
      <c r="I1650" t="s">
        <v>2331</v>
      </c>
      <c r="J1650" s="1">
        <v>45361</v>
      </c>
      <c r="K1650" s="1">
        <v>45283</v>
      </c>
      <c r="L1650">
        <v>47</v>
      </c>
      <c r="M1650">
        <v>1</v>
      </c>
      <c r="N1650">
        <v>4</v>
      </c>
      <c r="O1650">
        <v>0.7</v>
      </c>
      <c r="P1650" t="s">
        <v>25</v>
      </c>
    </row>
    <row r="1651" spans="1:16">
      <c r="A1651" t="s">
        <v>5677</v>
      </c>
      <c r="B1651" t="s">
        <v>4059</v>
      </c>
      <c r="C1651" t="s">
        <v>18</v>
      </c>
      <c r="D1651" t="s">
        <v>183</v>
      </c>
      <c r="E1651" t="s">
        <v>54</v>
      </c>
      <c r="F1651">
        <v>12533</v>
      </c>
      <c r="G1651" t="s">
        <v>151</v>
      </c>
      <c r="H1651" t="s">
        <v>31</v>
      </c>
      <c r="I1651" t="s">
        <v>5679</v>
      </c>
      <c r="J1651" s="1">
        <v>44784</v>
      </c>
      <c r="K1651" s="1"/>
      <c r="M1651">
        <v>0</v>
      </c>
      <c r="N1651">
        <v>1</v>
      </c>
      <c r="O1651">
        <v>29.2</v>
      </c>
      <c r="P1651" t="s">
        <v>42</v>
      </c>
    </row>
    <row r="1652" spans="1:16">
      <c r="A1652" t="s">
        <v>5680</v>
      </c>
      <c r="B1652" t="s">
        <v>5681</v>
      </c>
      <c r="C1652" t="s">
        <v>3839</v>
      </c>
      <c r="D1652" t="s">
        <v>37</v>
      </c>
      <c r="E1652" t="s">
        <v>45</v>
      </c>
      <c r="F1652">
        <v>84165</v>
      </c>
      <c r="G1652" t="s">
        <v>30</v>
      </c>
      <c r="H1652" t="s">
        <v>86</v>
      </c>
      <c r="I1652" t="s">
        <v>5683</v>
      </c>
      <c r="J1652" s="1">
        <v>45479</v>
      </c>
      <c r="K1652" s="1"/>
      <c r="M1652">
        <v>0</v>
      </c>
      <c r="N1652">
        <v>1</v>
      </c>
      <c r="O1652">
        <v>23.1</v>
      </c>
      <c r="P1652" t="s">
        <v>42</v>
      </c>
    </row>
    <row r="1653" spans="1:16">
      <c r="A1653" t="s">
        <v>5684</v>
      </c>
      <c r="B1653" t="s">
        <v>5685</v>
      </c>
      <c r="C1653" t="s">
        <v>591</v>
      </c>
      <c r="D1653" t="s">
        <v>53</v>
      </c>
      <c r="E1653" t="s">
        <v>177</v>
      </c>
      <c r="F1653">
        <v>10151</v>
      </c>
      <c r="G1653" t="s">
        <v>30</v>
      </c>
      <c r="H1653" t="s">
        <v>274</v>
      </c>
      <c r="I1653" t="s">
        <v>2050</v>
      </c>
      <c r="J1653" s="1">
        <v>44977</v>
      </c>
      <c r="K1653" s="1"/>
      <c r="M1653">
        <v>0</v>
      </c>
      <c r="N1653">
        <v>1</v>
      </c>
      <c r="O1653">
        <v>14.9</v>
      </c>
      <c r="P1653" t="s">
        <v>100</v>
      </c>
    </row>
    <row r="1654" spans="1:16">
      <c r="A1654" t="s">
        <v>5687</v>
      </c>
      <c r="B1654" t="s">
        <v>5353</v>
      </c>
      <c r="C1654" t="s">
        <v>5688</v>
      </c>
      <c r="D1654" t="s">
        <v>66</v>
      </c>
      <c r="E1654" t="s">
        <v>91</v>
      </c>
      <c r="F1654">
        <v>16088</v>
      </c>
      <c r="G1654" t="s">
        <v>172</v>
      </c>
      <c r="H1654" t="s">
        <v>274</v>
      </c>
      <c r="I1654" t="s">
        <v>769</v>
      </c>
      <c r="J1654" s="1">
        <v>45337</v>
      </c>
      <c r="K1654" s="1">
        <v>45300</v>
      </c>
      <c r="L1654">
        <v>126</v>
      </c>
      <c r="M1654">
        <v>0</v>
      </c>
      <c r="N1654">
        <v>1</v>
      </c>
      <c r="O1654">
        <v>15.7</v>
      </c>
      <c r="P1654" t="s">
        <v>58</v>
      </c>
    </row>
    <row r="1655" spans="1:16">
      <c r="A1655" t="s">
        <v>5690</v>
      </c>
      <c r="B1655" t="s">
        <v>5691</v>
      </c>
      <c r="C1655" t="s">
        <v>84</v>
      </c>
      <c r="D1655" t="s">
        <v>66</v>
      </c>
      <c r="E1655" t="s">
        <v>91</v>
      </c>
      <c r="F1655">
        <v>19757</v>
      </c>
      <c r="G1655" t="s">
        <v>79</v>
      </c>
      <c r="H1655" t="s">
        <v>62</v>
      </c>
      <c r="I1655" t="s">
        <v>983</v>
      </c>
      <c r="J1655" s="1">
        <v>45209</v>
      </c>
      <c r="K1655" s="1">
        <v>45260</v>
      </c>
      <c r="L1655">
        <v>172</v>
      </c>
      <c r="M1655">
        <v>1</v>
      </c>
      <c r="N1655">
        <v>3</v>
      </c>
      <c r="O1655">
        <v>34.6</v>
      </c>
      <c r="P1655" t="s">
        <v>25</v>
      </c>
    </row>
    <row r="1656" spans="1:16">
      <c r="A1656" t="s">
        <v>5693</v>
      </c>
      <c r="B1656" t="s">
        <v>5694</v>
      </c>
      <c r="C1656" t="s">
        <v>654</v>
      </c>
      <c r="D1656" t="s">
        <v>37</v>
      </c>
      <c r="E1656" t="s">
        <v>28</v>
      </c>
      <c r="F1656">
        <v>81183</v>
      </c>
      <c r="G1656" t="s">
        <v>22</v>
      </c>
      <c r="H1656" t="s">
        <v>68</v>
      </c>
      <c r="I1656" t="s">
        <v>2395</v>
      </c>
      <c r="J1656" s="1">
        <v>45410</v>
      </c>
      <c r="K1656" s="1"/>
      <c r="M1656">
        <v>0</v>
      </c>
      <c r="N1656">
        <v>1</v>
      </c>
      <c r="O1656">
        <v>7.4</v>
      </c>
      <c r="P1656" t="s">
        <v>42</v>
      </c>
    </row>
    <row r="1657" spans="1:16">
      <c r="A1657" t="s">
        <v>5696</v>
      </c>
      <c r="B1657" t="s">
        <v>1835</v>
      </c>
      <c r="C1657" t="s">
        <v>2609</v>
      </c>
      <c r="D1657" t="s">
        <v>53</v>
      </c>
      <c r="E1657" t="s">
        <v>91</v>
      </c>
      <c r="F1657">
        <v>14518</v>
      </c>
      <c r="G1657" t="s">
        <v>39</v>
      </c>
      <c r="H1657" t="s">
        <v>139</v>
      </c>
      <c r="I1657" t="s">
        <v>2202</v>
      </c>
      <c r="J1657" s="1">
        <v>45321</v>
      </c>
      <c r="K1657" s="1">
        <v>45248</v>
      </c>
      <c r="L1657">
        <v>94</v>
      </c>
      <c r="M1657">
        <v>0</v>
      </c>
      <c r="N1657">
        <v>1</v>
      </c>
      <c r="O1657">
        <v>24.1</v>
      </c>
      <c r="P1657" t="s">
        <v>33</v>
      </c>
    </row>
    <row r="1658" spans="1:16">
      <c r="A1658" t="s">
        <v>5698</v>
      </c>
      <c r="B1658" t="s">
        <v>2587</v>
      </c>
      <c r="C1658" t="s">
        <v>2431</v>
      </c>
      <c r="D1658" t="s">
        <v>19</v>
      </c>
      <c r="E1658" t="s">
        <v>177</v>
      </c>
      <c r="F1658">
        <v>4216</v>
      </c>
      <c r="G1658" t="s">
        <v>22</v>
      </c>
      <c r="H1658" t="s">
        <v>86</v>
      </c>
      <c r="I1658" t="s">
        <v>4104</v>
      </c>
      <c r="J1658" s="1">
        <v>45319</v>
      </c>
      <c r="K1658" s="1"/>
      <c r="M1658">
        <v>0</v>
      </c>
      <c r="N1658">
        <v>1</v>
      </c>
      <c r="O1658">
        <v>6</v>
      </c>
      <c r="P1658" t="s">
        <v>25</v>
      </c>
    </row>
    <row r="1659" spans="1:16">
      <c r="A1659" t="s">
        <v>5700</v>
      </c>
      <c r="B1659" t="s">
        <v>1897</v>
      </c>
      <c r="C1659" t="s">
        <v>2315</v>
      </c>
      <c r="D1659" t="s">
        <v>53</v>
      </c>
      <c r="E1659" t="s">
        <v>177</v>
      </c>
      <c r="F1659">
        <v>32588</v>
      </c>
      <c r="G1659" t="s">
        <v>39</v>
      </c>
      <c r="H1659" t="s">
        <v>139</v>
      </c>
      <c r="I1659" t="s">
        <v>2439</v>
      </c>
      <c r="J1659" s="1">
        <v>45755</v>
      </c>
      <c r="K1659" s="1"/>
      <c r="M1659">
        <v>0</v>
      </c>
      <c r="N1659">
        <v>1</v>
      </c>
      <c r="O1659">
        <v>27</v>
      </c>
      <c r="P1659" t="s">
        <v>33</v>
      </c>
    </row>
    <row r="1660" spans="1:16">
      <c r="A1660" t="s">
        <v>5702</v>
      </c>
      <c r="B1660" t="s">
        <v>3340</v>
      </c>
      <c r="C1660" t="s">
        <v>474</v>
      </c>
      <c r="D1660" t="s">
        <v>66</v>
      </c>
      <c r="E1660" t="s">
        <v>28</v>
      </c>
      <c r="F1660">
        <v>19764</v>
      </c>
      <c r="G1660" t="s">
        <v>22</v>
      </c>
      <c r="H1660" t="s">
        <v>73</v>
      </c>
      <c r="I1660" t="s">
        <v>988</v>
      </c>
      <c r="J1660" s="1">
        <v>44819</v>
      </c>
      <c r="K1660" s="1"/>
      <c r="M1660">
        <v>0</v>
      </c>
      <c r="N1660">
        <v>1</v>
      </c>
      <c r="P1660" t="s">
        <v>58</v>
      </c>
    </row>
    <row r="1661" spans="1:16">
      <c r="A1661" t="s">
        <v>5704</v>
      </c>
      <c r="B1661" t="s">
        <v>463</v>
      </c>
      <c r="C1661" t="s">
        <v>509</v>
      </c>
      <c r="D1661" t="s">
        <v>66</v>
      </c>
      <c r="E1661" t="s">
        <v>45</v>
      </c>
      <c r="F1661">
        <v>14796</v>
      </c>
      <c r="G1661" t="s">
        <v>39</v>
      </c>
      <c r="H1661" t="s">
        <v>127</v>
      </c>
      <c r="I1661" t="s">
        <v>2304</v>
      </c>
      <c r="J1661" s="1">
        <v>45044</v>
      </c>
      <c r="K1661" s="1"/>
      <c r="M1661">
        <v>0</v>
      </c>
      <c r="N1661">
        <v>1</v>
      </c>
      <c r="O1661">
        <v>25.3</v>
      </c>
      <c r="P1661" t="s">
        <v>58</v>
      </c>
    </row>
    <row r="1662" spans="1:16">
      <c r="A1662" t="s">
        <v>5706</v>
      </c>
      <c r="B1662" t="s">
        <v>5707</v>
      </c>
      <c r="C1662" t="s">
        <v>3225</v>
      </c>
      <c r="D1662" t="s">
        <v>183</v>
      </c>
      <c r="E1662" t="s">
        <v>115</v>
      </c>
      <c r="F1662">
        <v>3849</v>
      </c>
      <c r="G1662" t="s">
        <v>161</v>
      </c>
      <c r="H1662" t="s">
        <v>274</v>
      </c>
      <c r="I1662" t="s">
        <v>3948</v>
      </c>
      <c r="J1662" s="1"/>
      <c r="K1662" s="1">
        <v>45016</v>
      </c>
      <c r="L1662">
        <v>174</v>
      </c>
      <c r="M1662">
        <v>0</v>
      </c>
      <c r="N1662">
        <v>1</v>
      </c>
      <c r="P1662" t="s">
        <v>25</v>
      </c>
    </row>
    <row r="1663" spans="1:16">
      <c r="A1663" t="s">
        <v>5709</v>
      </c>
      <c r="B1663" t="s">
        <v>4909</v>
      </c>
      <c r="C1663" t="s">
        <v>489</v>
      </c>
      <c r="D1663" t="s">
        <v>19</v>
      </c>
      <c r="E1663" t="s">
        <v>177</v>
      </c>
      <c r="F1663">
        <v>4000</v>
      </c>
      <c r="G1663" t="s">
        <v>47</v>
      </c>
      <c r="H1663" t="s">
        <v>614</v>
      </c>
      <c r="I1663" t="s">
        <v>710</v>
      </c>
      <c r="J1663" s="1">
        <v>45382</v>
      </c>
      <c r="K1663" s="1"/>
      <c r="M1663">
        <v>0</v>
      </c>
      <c r="N1663">
        <v>1</v>
      </c>
      <c r="O1663">
        <v>14.5</v>
      </c>
      <c r="P1663" t="s">
        <v>100</v>
      </c>
    </row>
    <row r="1664" spans="1:16">
      <c r="A1664" t="s">
        <v>5710</v>
      </c>
      <c r="B1664" t="s">
        <v>2088</v>
      </c>
      <c r="C1664" t="s">
        <v>557</v>
      </c>
      <c r="D1664" t="s">
        <v>53</v>
      </c>
      <c r="E1664" t="s">
        <v>115</v>
      </c>
      <c r="F1664">
        <v>19064</v>
      </c>
      <c r="G1664" t="s">
        <v>47</v>
      </c>
      <c r="H1664" t="s">
        <v>139</v>
      </c>
      <c r="I1664" t="s">
        <v>447</v>
      </c>
      <c r="J1664" s="1">
        <v>45327</v>
      </c>
      <c r="K1664" s="1">
        <v>45367</v>
      </c>
      <c r="L1664">
        <v>172</v>
      </c>
      <c r="M1664">
        <v>0</v>
      </c>
      <c r="N1664">
        <v>1</v>
      </c>
      <c r="O1664">
        <v>17.600000000000001</v>
      </c>
      <c r="P1664" t="s">
        <v>25</v>
      </c>
    </row>
    <row r="1665" spans="1:16">
      <c r="A1665" t="s">
        <v>5712</v>
      </c>
      <c r="B1665" t="s">
        <v>5713</v>
      </c>
      <c r="C1665" t="s">
        <v>963</v>
      </c>
      <c r="D1665" t="s">
        <v>183</v>
      </c>
      <c r="E1665" t="s">
        <v>91</v>
      </c>
      <c r="F1665">
        <v>10443</v>
      </c>
      <c r="G1665" t="s">
        <v>79</v>
      </c>
      <c r="H1665" t="s">
        <v>521</v>
      </c>
      <c r="I1665" t="s">
        <v>5715</v>
      </c>
      <c r="J1665" s="1">
        <v>45444</v>
      </c>
      <c r="K1665" s="1">
        <v>45424</v>
      </c>
      <c r="L1665">
        <v>92</v>
      </c>
      <c r="M1665">
        <v>0</v>
      </c>
      <c r="N1665">
        <v>1</v>
      </c>
      <c r="O1665">
        <v>17.7</v>
      </c>
      <c r="P1665" t="s">
        <v>58</v>
      </c>
    </row>
    <row r="1666" spans="1:16">
      <c r="A1666" t="s">
        <v>5716</v>
      </c>
      <c r="B1666" t="s">
        <v>4805</v>
      </c>
      <c r="C1666" t="s">
        <v>1608</v>
      </c>
      <c r="D1666" t="s">
        <v>53</v>
      </c>
      <c r="E1666" t="s">
        <v>91</v>
      </c>
      <c r="F1666">
        <v>20000</v>
      </c>
      <c r="G1666" t="s">
        <v>161</v>
      </c>
      <c r="H1666" t="s">
        <v>86</v>
      </c>
      <c r="I1666" t="s">
        <v>5717</v>
      </c>
      <c r="J1666" s="1">
        <v>45697</v>
      </c>
      <c r="K1666" s="1">
        <v>45639</v>
      </c>
      <c r="L1666">
        <v>106</v>
      </c>
      <c r="M1666">
        <v>1</v>
      </c>
      <c r="N1666">
        <v>4</v>
      </c>
      <c r="O1666">
        <v>28</v>
      </c>
      <c r="P1666" t="s">
        <v>100</v>
      </c>
    </row>
    <row r="1667" spans="1:16">
      <c r="A1667" t="s">
        <v>5718</v>
      </c>
      <c r="B1667" t="s">
        <v>3471</v>
      </c>
      <c r="C1667" t="s">
        <v>3943</v>
      </c>
      <c r="D1667" t="s">
        <v>66</v>
      </c>
      <c r="E1667" t="s">
        <v>115</v>
      </c>
      <c r="F1667">
        <v>4138</v>
      </c>
      <c r="G1667" t="s">
        <v>172</v>
      </c>
      <c r="H1667" t="s">
        <v>31</v>
      </c>
      <c r="I1667" t="s">
        <v>5179</v>
      </c>
      <c r="J1667" s="1">
        <v>45252</v>
      </c>
      <c r="K1667" s="1">
        <v>45191</v>
      </c>
      <c r="L1667">
        <v>25</v>
      </c>
      <c r="M1667">
        <v>0</v>
      </c>
      <c r="N1667">
        <v>1</v>
      </c>
      <c r="O1667">
        <v>0.3</v>
      </c>
      <c r="P1667" t="s">
        <v>58</v>
      </c>
    </row>
    <row r="1668" spans="1:16">
      <c r="A1668" t="s">
        <v>5720</v>
      </c>
      <c r="B1668" t="s">
        <v>5721</v>
      </c>
      <c r="C1668" t="s">
        <v>18</v>
      </c>
      <c r="D1668" t="s">
        <v>183</v>
      </c>
      <c r="E1668" t="s">
        <v>28</v>
      </c>
      <c r="F1668">
        <v>8000</v>
      </c>
      <c r="G1668" t="s">
        <v>79</v>
      </c>
      <c r="H1668" t="s">
        <v>145</v>
      </c>
      <c r="I1668" t="s">
        <v>4064</v>
      </c>
      <c r="J1668" s="1">
        <v>45383</v>
      </c>
      <c r="K1668" s="1"/>
      <c r="M1668">
        <v>0</v>
      </c>
      <c r="N1668">
        <v>1</v>
      </c>
      <c r="O1668">
        <v>4.5</v>
      </c>
      <c r="P1668" t="s">
        <v>33</v>
      </c>
    </row>
    <row r="1669" spans="1:16">
      <c r="A1669" t="s">
        <v>5722</v>
      </c>
      <c r="B1669" t="s">
        <v>4755</v>
      </c>
      <c r="C1669" t="s">
        <v>5723</v>
      </c>
      <c r="D1669" t="s">
        <v>53</v>
      </c>
      <c r="E1669" t="s">
        <v>115</v>
      </c>
      <c r="F1669">
        <v>37948</v>
      </c>
      <c r="G1669" t="s">
        <v>151</v>
      </c>
      <c r="H1669" t="s">
        <v>98</v>
      </c>
      <c r="I1669" t="s">
        <v>4064</v>
      </c>
      <c r="J1669" s="1">
        <v>45438</v>
      </c>
      <c r="K1669" s="1">
        <v>45459</v>
      </c>
      <c r="L1669">
        <v>188</v>
      </c>
      <c r="M1669">
        <v>0</v>
      </c>
      <c r="N1669">
        <v>1</v>
      </c>
      <c r="O1669">
        <v>6.4</v>
      </c>
      <c r="P1669" t="s">
        <v>42</v>
      </c>
    </row>
    <row r="1670" spans="1:16">
      <c r="A1670" t="s">
        <v>5725</v>
      </c>
      <c r="B1670" t="s">
        <v>5726</v>
      </c>
      <c r="C1670" t="s">
        <v>18</v>
      </c>
      <c r="D1670" t="s">
        <v>53</v>
      </c>
      <c r="E1670" t="s">
        <v>45</v>
      </c>
      <c r="F1670">
        <v>14323</v>
      </c>
      <c r="G1670" t="s">
        <v>161</v>
      </c>
      <c r="H1670" t="s">
        <v>31</v>
      </c>
      <c r="I1670" t="s">
        <v>5728</v>
      </c>
      <c r="J1670" s="1">
        <v>44671</v>
      </c>
      <c r="K1670" s="1"/>
      <c r="M1670">
        <v>0</v>
      </c>
      <c r="N1670">
        <v>1</v>
      </c>
      <c r="O1670">
        <v>12.3</v>
      </c>
      <c r="P1670" t="s">
        <v>100</v>
      </c>
    </row>
    <row r="1671" spans="1:16">
      <c r="A1671" t="s">
        <v>5729</v>
      </c>
      <c r="B1671" t="s">
        <v>3403</v>
      </c>
      <c r="C1671" t="s">
        <v>18</v>
      </c>
      <c r="D1671" t="s">
        <v>37</v>
      </c>
      <c r="E1671" t="s">
        <v>91</v>
      </c>
      <c r="F1671">
        <v>85007</v>
      </c>
      <c r="G1671" t="s">
        <v>30</v>
      </c>
      <c r="H1671" t="s">
        <v>268</v>
      </c>
      <c r="I1671" t="s">
        <v>861</v>
      </c>
      <c r="J1671" s="1">
        <v>45354</v>
      </c>
      <c r="K1671" s="1">
        <v>45336</v>
      </c>
      <c r="L1671">
        <v>137</v>
      </c>
      <c r="M1671">
        <v>0</v>
      </c>
      <c r="N1671">
        <v>1</v>
      </c>
      <c r="O1671">
        <v>8.1</v>
      </c>
      <c r="P1671" t="s">
        <v>100</v>
      </c>
    </row>
    <row r="1672" spans="1:16">
      <c r="A1672" t="s">
        <v>5731</v>
      </c>
      <c r="B1672" t="s">
        <v>5617</v>
      </c>
      <c r="C1672" t="s">
        <v>2957</v>
      </c>
      <c r="D1672" t="s">
        <v>19</v>
      </c>
      <c r="E1672" t="s">
        <v>115</v>
      </c>
      <c r="F1672">
        <v>2536</v>
      </c>
      <c r="G1672" t="s">
        <v>79</v>
      </c>
      <c r="H1672" t="s">
        <v>361</v>
      </c>
      <c r="I1672" t="s">
        <v>5733</v>
      </c>
      <c r="J1672" s="1">
        <v>45518</v>
      </c>
      <c r="K1672" s="1">
        <v>45540</v>
      </c>
      <c r="L1672">
        <v>91</v>
      </c>
      <c r="M1672">
        <v>0</v>
      </c>
      <c r="N1672">
        <v>1</v>
      </c>
      <c r="O1672">
        <v>7</v>
      </c>
      <c r="P1672" t="s">
        <v>33</v>
      </c>
    </row>
    <row r="1673" spans="1:16">
      <c r="A1673" t="s">
        <v>5734</v>
      </c>
      <c r="B1673" t="s">
        <v>2744</v>
      </c>
      <c r="C1673" t="s">
        <v>4873</v>
      </c>
      <c r="D1673" t="s">
        <v>66</v>
      </c>
      <c r="E1673" t="s">
        <v>177</v>
      </c>
      <c r="F1673">
        <v>6724</v>
      </c>
      <c r="G1673" t="s">
        <v>172</v>
      </c>
      <c r="H1673" t="s">
        <v>139</v>
      </c>
      <c r="I1673" t="s">
        <v>5736</v>
      </c>
      <c r="J1673" s="1">
        <v>45300</v>
      </c>
      <c r="K1673" s="1"/>
      <c r="M1673">
        <v>0</v>
      </c>
      <c r="N1673">
        <v>1</v>
      </c>
      <c r="O1673">
        <v>11</v>
      </c>
      <c r="P1673" t="s">
        <v>58</v>
      </c>
    </row>
    <row r="1674" spans="1:16">
      <c r="A1674" t="s">
        <v>5737</v>
      </c>
      <c r="B1674" t="s">
        <v>4739</v>
      </c>
      <c r="C1674" t="s">
        <v>1634</v>
      </c>
      <c r="D1674" t="s">
        <v>37</v>
      </c>
      <c r="E1674" t="s">
        <v>45</v>
      </c>
      <c r="F1674">
        <v>215465</v>
      </c>
      <c r="G1674" t="s">
        <v>39</v>
      </c>
      <c r="H1674" t="s">
        <v>237</v>
      </c>
      <c r="I1674" t="s">
        <v>3092</v>
      </c>
      <c r="J1674" s="1">
        <v>44941</v>
      </c>
      <c r="K1674" s="1"/>
      <c r="M1674">
        <v>0</v>
      </c>
      <c r="N1674">
        <v>1</v>
      </c>
      <c r="O1674">
        <v>19.8</v>
      </c>
      <c r="P1674" t="s">
        <v>100</v>
      </c>
    </row>
    <row r="1675" spans="1:16">
      <c r="A1675" t="s">
        <v>5739</v>
      </c>
      <c r="B1675" t="s">
        <v>5740</v>
      </c>
      <c r="C1675" t="s">
        <v>2100</v>
      </c>
      <c r="D1675" t="s">
        <v>19</v>
      </c>
      <c r="E1675" t="s">
        <v>45</v>
      </c>
      <c r="F1675">
        <v>4449</v>
      </c>
      <c r="G1675" t="s">
        <v>39</v>
      </c>
      <c r="H1675" t="s">
        <v>93</v>
      </c>
      <c r="I1675" t="s">
        <v>3405</v>
      </c>
      <c r="J1675" s="1">
        <v>44950</v>
      </c>
      <c r="K1675" s="1"/>
      <c r="M1675">
        <v>0</v>
      </c>
      <c r="N1675">
        <v>1</v>
      </c>
      <c r="O1675">
        <v>13.8</v>
      </c>
      <c r="P1675" t="s">
        <v>42</v>
      </c>
    </row>
    <row r="1676" spans="1:16">
      <c r="A1676" t="s">
        <v>5742</v>
      </c>
      <c r="B1676" t="s">
        <v>5567</v>
      </c>
      <c r="C1676" t="s">
        <v>519</v>
      </c>
      <c r="D1676" t="s">
        <v>37</v>
      </c>
      <c r="E1676" t="s">
        <v>91</v>
      </c>
      <c r="F1676">
        <v>185618</v>
      </c>
      <c r="G1676" t="s">
        <v>172</v>
      </c>
      <c r="H1676" t="s">
        <v>232</v>
      </c>
      <c r="I1676" t="s">
        <v>5744</v>
      </c>
      <c r="J1676" s="1">
        <v>45503</v>
      </c>
      <c r="K1676" s="1">
        <v>45472</v>
      </c>
      <c r="L1676">
        <v>35</v>
      </c>
      <c r="M1676">
        <v>0</v>
      </c>
      <c r="N1676">
        <v>1</v>
      </c>
      <c r="O1676">
        <v>25.7</v>
      </c>
      <c r="P1676" t="s">
        <v>42</v>
      </c>
    </row>
    <row r="1677" spans="1:16">
      <c r="A1677" t="s">
        <v>5745</v>
      </c>
      <c r="B1677" t="s">
        <v>4019</v>
      </c>
      <c r="C1677" t="s">
        <v>5746</v>
      </c>
      <c r="D1677" t="s">
        <v>37</v>
      </c>
      <c r="E1677" t="s">
        <v>28</v>
      </c>
      <c r="F1677">
        <v>156482</v>
      </c>
      <c r="G1677" t="s">
        <v>161</v>
      </c>
      <c r="H1677" t="s">
        <v>2408</v>
      </c>
      <c r="I1677" t="s">
        <v>4492</v>
      </c>
      <c r="J1677" s="1">
        <v>45642</v>
      </c>
      <c r="K1677" s="1"/>
      <c r="M1677">
        <v>0</v>
      </c>
      <c r="N1677">
        <v>1</v>
      </c>
      <c r="O1677">
        <v>16.399999999999999</v>
      </c>
      <c r="P1677" t="s">
        <v>42</v>
      </c>
    </row>
    <row r="1678" spans="1:16">
      <c r="A1678" t="s">
        <v>5748</v>
      </c>
      <c r="B1678" t="s">
        <v>2298</v>
      </c>
      <c r="C1678" t="s">
        <v>2908</v>
      </c>
      <c r="D1678" t="s">
        <v>19</v>
      </c>
      <c r="E1678" t="s">
        <v>28</v>
      </c>
      <c r="F1678">
        <v>8418</v>
      </c>
      <c r="G1678" t="s">
        <v>22</v>
      </c>
      <c r="H1678" t="s">
        <v>237</v>
      </c>
      <c r="I1678" t="s">
        <v>5750</v>
      </c>
      <c r="J1678" s="1">
        <v>45093</v>
      </c>
      <c r="K1678" s="1"/>
      <c r="M1678">
        <v>0</v>
      </c>
      <c r="N1678">
        <v>1</v>
      </c>
      <c r="O1678">
        <v>6.9</v>
      </c>
      <c r="P1678" t="s">
        <v>100</v>
      </c>
    </row>
    <row r="1679" spans="1:16">
      <c r="A1679" t="s">
        <v>5751</v>
      </c>
      <c r="B1679" t="s">
        <v>712</v>
      </c>
      <c r="C1679" t="s">
        <v>4581</v>
      </c>
      <c r="D1679" t="s">
        <v>19</v>
      </c>
      <c r="E1679" t="s">
        <v>28</v>
      </c>
      <c r="F1679">
        <v>4793</v>
      </c>
      <c r="G1679" t="s">
        <v>151</v>
      </c>
      <c r="H1679" t="s">
        <v>2606</v>
      </c>
      <c r="I1679" t="s">
        <v>1701</v>
      </c>
      <c r="J1679" s="1">
        <v>45456</v>
      </c>
      <c r="K1679" s="1"/>
      <c r="M1679">
        <v>0</v>
      </c>
      <c r="N1679">
        <v>1</v>
      </c>
      <c r="P1679" t="s">
        <v>42</v>
      </c>
    </row>
    <row r="1680" spans="1:16">
      <c r="A1680" t="s">
        <v>5753</v>
      </c>
      <c r="B1680" t="s">
        <v>3249</v>
      </c>
      <c r="C1680" t="s">
        <v>2782</v>
      </c>
      <c r="D1680" t="s">
        <v>183</v>
      </c>
      <c r="E1680" t="s">
        <v>28</v>
      </c>
      <c r="F1680">
        <v>11559</v>
      </c>
      <c r="G1680" t="s">
        <v>39</v>
      </c>
      <c r="H1680" t="s">
        <v>145</v>
      </c>
      <c r="I1680" t="s">
        <v>5168</v>
      </c>
      <c r="J1680" s="1">
        <v>45435</v>
      </c>
      <c r="K1680" s="1"/>
      <c r="M1680">
        <v>0</v>
      </c>
      <c r="N1680">
        <v>1</v>
      </c>
      <c r="O1680">
        <v>22.7</v>
      </c>
      <c r="P1680" t="s">
        <v>58</v>
      </c>
    </row>
    <row r="1681" spans="1:16">
      <c r="A1681" t="s">
        <v>5755</v>
      </c>
      <c r="B1681" t="s">
        <v>4280</v>
      </c>
      <c r="C1681" t="s">
        <v>3954</v>
      </c>
      <c r="D1681" t="s">
        <v>53</v>
      </c>
      <c r="E1681" t="s">
        <v>28</v>
      </c>
      <c r="F1681">
        <v>11523</v>
      </c>
      <c r="G1681" t="s">
        <v>172</v>
      </c>
      <c r="H1681" t="s">
        <v>86</v>
      </c>
      <c r="I1681" t="s">
        <v>1075</v>
      </c>
      <c r="J1681" s="1">
        <v>45388</v>
      </c>
      <c r="K1681" s="1"/>
      <c r="M1681">
        <v>0</v>
      </c>
      <c r="N1681">
        <v>1</v>
      </c>
      <c r="P1681" t="s">
        <v>42</v>
      </c>
    </row>
    <row r="1682" spans="1:16">
      <c r="A1682" t="s">
        <v>5757</v>
      </c>
      <c r="B1682" t="s">
        <v>4619</v>
      </c>
      <c r="C1682" t="s">
        <v>981</v>
      </c>
      <c r="D1682" t="s">
        <v>66</v>
      </c>
      <c r="E1682" t="s">
        <v>177</v>
      </c>
      <c r="F1682">
        <v>14000</v>
      </c>
      <c r="G1682" t="s">
        <v>56</v>
      </c>
      <c r="H1682" t="s">
        <v>117</v>
      </c>
      <c r="I1682" t="s">
        <v>5758</v>
      </c>
      <c r="J1682" s="1">
        <v>44827</v>
      </c>
      <c r="K1682" s="1"/>
      <c r="M1682">
        <v>0</v>
      </c>
      <c r="N1682">
        <v>1</v>
      </c>
      <c r="O1682">
        <v>30</v>
      </c>
      <c r="P1682" t="s">
        <v>100</v>
      </c>
    </row>
    <row r="1683" spans="1:16">
      <c r="A1683" t="s">
        <v>5759</v>
      </c>
      <c r="B1683" t="s">
        <v>3678</v>
      </c>
      <c r="C1683" t="s">
        <v>18</v>
      </c>
      <c r="D1683" t="s">
        <v>37</v>
      </c>
      <c r="E1683" t="s">
        <v>45</v>
      </c>
      <c r="F1683">
        <v>65228</v>
      </c>
      <c r="G1683" t="s">
        <v>172</v>
      </c>
      <c r="H1683" t="s">
        <v>258</v>
      </c>
      <c r="I1683" t="s">
        <v>4751</v>
      </c>
      <c r="J1683" s="1">
        <v>44726</v>
      </c>
      <c r="K1683" s="1"/>
      <c r="M1683">
        <v>0</v>
      </c>
      <c r="N1683">
        <v>1</v>
      </c>
      <c r="O1683">
        <v>15.4</v>
      </c>
      <c r="P1683" t="s">
        <v>42</v>
      </c>
    </row>
    <row r="1684" spans="1:16">
      <c r="A1684" t="s">
        <v>5761</v>
      </c>
      <c r="B1684" t="s">
        <v>3217</v>
      </c>
      <c r="C1684" t="s">
        <v>1847</v>
      </c>
      <c r="D1684" t="s">
        <v>19</v>
      </c>
      <c r="E1684" t="s">
        <v>54</v>
      </c>
      <c r="F1684">
        <v>8527</v>
      </c>
      <c r="G1684" t="s">
        <v>172</v>
      </c>
      <c r="H1684" t="s">
        <v>62</v>
      </c>
      <c r="I1684" t="s">
        <v>974</v>
      </c>
      <c r="J1684" s="1">
        <v>45423</v>
      </c>
      <c r="K1684" s="1"/>
      <c r="M1684">
        <v>0</v>
      </c>
      <c r="N1684">
        <v>1</v>
      </c>
      <c r="P1684" t="s">
        <v>42</v>
      </c>
    </row>
    <row r="1685" spans="1:16">
      <c r="A1685" t="s">
        <v>5763</v>
      </c>
      <c r="B1685" t="s">
        <v>5764</v>
      </c>
      <c r="C1685" t="s">
        <v>307</v>
      </c>
      <c r="D1685" t="s">
        <v>53</v>
      </c>
      <c r="E1685" t="s">
        <v>45</v>
      </c>
      <c r="F1685">
        <v>40324</v>
      </c>
      <c r="G1685" t="s">
        <v>161</v>
      </c>
      <c r="H1685" t="s">
        <v>127</v>
      </c>
      <c r="I1685" t="s">
        <v>5766</v>
      </c>
      <c r="J1685" s="1">
        <v>45538</v>
      </c>
      <c r="K1685" s="1"/>
      <c r="M1685">
        <v>0</v>
      </c>
      <c r="N1685">
        <v>1</v>
      </c>
      <c r="O1685">
        <v>8.6</v>
      </c>
      <c r="P1685" t="s">
        <v>58</v>
      </c>
    </row>
    <row r="1686" spans="1:16">
      <c r="A1686" t="s">
        <v>5767</v>
      </c>
      <c r="B1686" t="s">
        <v>5768</v>
      </c>
      <c r="C1686" t="s">
        <v>18</v>
      </c>
      <c r="D1686" t="s">
        <v>37</v>
      </c>
      <c r="E1686" t="s">
        <v>28</v>
      </c>
      <c r="F1686">
        <v>124568</v>
      </c>
      <c r="G1686" t="s">
        <v>39</v>
      </c>
      <c r="H1686" t="s">
        <v>93</v>
      </c>
      <c r="I1686" t="s">
        <v>1212</v>
      </c>
      <c r="J1686" s="1">
        <v>44885</v>
      </c>
      <c r="K1686" s="1"/>
      <c r="M1686">
        <v>0</v>
      </c>
      <c r="N1686">
        <v>1</v>
      </c>
      <c r="O1686">
        <v>24.3</v>
      </c>
      <c r="P1686" t="s">
        <v>33</v>
      </c>
    </row>
    <row r="1687" spans="1:16">
      <c r="A1687" t="s">
        <v>5770</v>
      </c>
      <c r="B1687" t="s">
        <v>5771</v>
      </c>
      <c r="C1687" t="s">
        <v>2791</v>
      </c>
      <c r="D1687" t="s">
        <v>37</v>
      </c>
      <c r="E1687" t="s">
        <v>45</v>
      </c>
      <c r="F1687">
        <v>190053</v>
      </c>
      <c r="G1687" t="s">
        <v>56</v>
      </c>
      <c r="H1687" t="s">
        <v>86</v>
      </c>
      <c r="I1687" t="s">
        <v>3593</v>
      </c>
      <c r="J1687" s="1">
        <v>45540</v>
      </c>
      <c r="K1687" s="1"/>
      <c r="M1687">
        <v>0</v>
      </c>
      <c r="N1687">
        <v>1</v>
      </c>
      <c r="O1687">
        <v>10.6</v>
      </c>
      <c r="P1687" t="s">
        <v>25</v>
      </c>
    </row>
    <row r="1688" spans="1:16">
      <c r="A1688" t="s">
        <v>5773</v>
      </c>
      <c r="B1688" t="s">
        <v>5774</v>
      </c>
      <c r="C1688" t="s">
        <v>3867</v>
      </c>
      <c r="D1688" t="s">
        <v>53</v>
      </c>
      <c r="E1688" t="s">
        <v>45</v>
      </c>
      <c r="F1688">
        <v>43940</v>
      </c>
      <c r="G1688" t="s">
        <v>47</v>
      </c>
      <c r="H1688" t="s">
        <v>73</v>
      </c>
      <c r="I1688" t="s">
        <v>5776</v>
      </c>
      <c r="J1688" s="1">
        <v>44967</v>
      </c>
      <c r="K1688" s="1"/>
      <c r="M1688">
        <v>0</v>
      </c>
      <c r="N1688">
        <v>1</v>
      </c>
      <c r="O1688">
        <v>17.100000000000001</v>
      </c>
      <c r="P1688" t="s">
        <v>25</v>
      </c>
    </row>
    <row r="1689" spans="1:16">
      <c r="A1689" t="s">
        <v>5777</v>
      </c>
      <c r="B1689" t="s">
        <v>2221</v>
      </c>
      <c r="C1689" t="s">
        <v>1507</v>
      </c>
      <c r="D1689" t="s">
        <v>37</v>
      </c>
      <c r="E1689" t="s">
        <v>45</v>
      </c>
      <c r="F1689">
        <v>102300</v>
      </c>
      <c r="G1689" t="s">
        <v>79</v>
      </c>
      <c r="H1689" t="s">
        <v>737</v>
      </c>
      <c r="I1689" t="s">
        <v>3593</v>
      </c>
      <c r="J1689" s="1">
        <v>45572</v>
      </c>
      <c r="K1689" s="1"/>
      <c r="M1689">
        <v>0</v>
      </c>
      <c r="N1689">
        <v>1</v>
      </c>
      <c r="O1689">
        <v>24.1</v>
      </c>
      <c r="P1689" t="s">
        <v>25</v>
      </c>
    </row>
    <row r="1690" spans="1:16">
      <c r="A1690" t="s">
        <v>5779</v>
      </c>
      <c r="B1690" t="s">
        <v>3533</v>
      </c>
      <c r="C1690" t="s">
        <v>2431</v>
      </c>
      <c r="D1690" t="s">
        <v>19</v>
      </c>
      <c r="E1690" t="s">
        <v>177</v>
      </c>
      <c r="F1690">
        <v>3414</v>
      </c>
      <c r="G1690" t="s">
        <v>22</v>
      </c>
      <c r="H1690" t="s">
        <v>31</v>
      </c>
      <c r="I1690" t="s">
        <v>1358</v>
      </c>
      <c r="J1690" s="1">
        <v>45092</v>
      </c>
      <c r="K1690" s="1"/>
      <c r="M1690">
        <v>0</v>
      </c>
      <c r="N1690">
        <v>1</v>
      </c>
      <c r="O1690">
        <v>27.2</v>
      </c>
      <c r="P1690" t="s">
        <v>100</v>
      </c>
    </row>
    <row r="1691" spans="1:16">
      <c r="A1691" t="s">
        <v>5781</v>
      </c>
      <c r="B1691" t="s">
        <v>5782</v>
      </c>
      <c r="C1691" t="s">
        <v>474</v>
      </c>
      <c r="D1691" t="s">
        <v>183</v>
      </c>
      <c r="E1691" t="s">
        <v>54</v>
      </c>
      <c r="F1691">
        <v>13104</v>
      </c>
      <c r="G1691" t="s">
        <v>30</v>
      </c>
      <c r="H1691" t="s">
        <v>98</v>
      </c>
      <c r="I1691" t="s">
        <v>718</v>
      </c>
      <c r="J1691" s="1">
        <v>45156</v>
      </c>
      <c r="K1691" s="1"/>
      <c r="M1691">
        <v>0</v>
      </c>
      <c r="N1691">
        <v>1</v>
      </c>
      <c r="O1691">
        <v>23.8</v>
      </c>
      <c r="P1691" t="s">
        <v>58</v>
      </c>
    </row>
    <row r="1692" spans="1:16">
      <c r="A1692" t="s">
        <v>5784</v>
      </c>
      <c r="B1692" t="s">
        <v>5785</v>
      </c>
      <c r="C1692" t="s">
        <v>543</v>
      </c>
      <c r="D1692" t="s">
        <v>66</v>
      </c>
      <c r="E1692" t="s">
        <v>177</v>
      </c>
      <c r="F1692">
        <v>22003</v>
      </c>
      <c r="G1692" t="s">
        <v>47</v>
      </c>
      <c r="H1692" t="s">
        <v>268</v>
      </c>
      <c r="I1692" t="s">
        <v>3900</v>
      </c>
      <c r="J1692" s="1"/>
      <c r="K1692" s="1"/>
      <c r="M1692">
        <v>0</v>
      </c>
      <c r="N1692">
        <v>1</v>
      </c>
      <c r="O1692">
        <v>25.8</v>
      </c>
      <c r="P1692" t="s">
        <v>42</v>
      </c>
    </row>
    <row r="1693" spans="1:16">
      <c r="A1693" t="s">
        <v>5787</v>
      </c>
      <c r="B1693" t="s">
        <v>4224</v>
      </c>
      <c r="C1693" t="s">
        <v>557</v>
      </c>
      <c r="D1693" t="s">
        <v>183</v>
      </c>
      <c r="E1693" t="s">
        <v>177</v>
      </c>
      <c r="F1693">
        <v>5777</v>
      </c>
      <c r="G1693" t="s">
        <v>30</v>
      </c>
      <c r="H1693" t="s">
        <v>98</v>
      </c>
      <c r="I1693" t="s">
        <v>275</v>
      </c>
      <c r="J1693" s="1">
        <v>45477</v>
      </c>
      <c r="K1693" s="1"/>
      <c r="M1693">
        <v>0</v>
      </c>
      <c r="N1693">
        <v>1</v>
      </c>
      <c r="O1693">
        <v>33.1</v>
      </c>
      <c r="P1693" t="s">
        <v>100</v>
      </c>
    </row>
    <row r="1694" spans="1:16">
      <c r="A1694" t="s">
        <v>5789</v>
      </c>
      <c r="B1694" t="s">
        <v>725</v>
      </c>
      <c r="C1694" t="s">
        <v>18</v>
      </c>
      <c r="D1694" t="s">
        <v>66</v>
      </c>
      <c r="E1694" t="s">
        <v>28</v>
      </c>
      <c r="F1694">
        <v>16232</v>
      </c>
      <c r="G1694" t="s">
        <v>172</v>
      </c>
      <c r="H1694" t="s">
        <v>80</v>
      </c>
      <c r="I1694" t="s">
        <v>4274</v>
      </c>
      <c r="J1694" s="1">
        <v>45702</v>
      </c>
      <c r="K1694" s="1"/>
      <c r="M1694">
        <v>0</v>
      </c>
      <c r="N1694">
        <v>1</v>
      </c>
      <c r="P1694" t="s">
        <v>100</v>
      </c>
    </row>
    <row r="1695" spans="1:16">
      <c r="A1695" t="s">
        <v>5791</v>
      </c>
      <c r="B1695" t="s">
        <v>802</v>
      </c>
      <c r="C1695" t="s">
        <v>504</v>
      </c>
      <c r="D1695" t="s">
        <v>19</v>
      </c>
      <c r="E1695" t="s">
        <v>20</v>
      </c>
      <c r="F1695">
        <v>7000</v>
      </c>
      <c r="G1695" t="s">
        <v>151</v>
      </c>
      <c r="H1695" t="s">
        <v>237</v>
      </c>
      <c r="I1695" t="s">
        <v>4119</v>
      </c>
      <c r="J1695" s="1">
        <v>45128</v>
      </c>
      <c r="K1695" s="1"/>
      <c r="M1695">
        <v>0</v>
      </c>
      <c r="N1695">
        <v>1</v>
      </c>
      <c r="O1695">
        <v>18.899999999999999</v>
      </c>
      <c r="P1695" t="s">
        <v>33</v>
      </c>
    </row>
    <row r="1696" spans="1:16">
      <c r="A1696" t="s">
        <v>5792</v>
      </c>
      <c r="B1696" t="s">
        <v>3172</v>
      </c>
      <c r="C1696" t="s">
        <v>18</v>
      </c>
      <c r="D1696" t="s">
        <v>66</v>
      </c>
      <c r="E1696" t="s">
        <v>115</v>
      </c>
      <c r="F1696">
        <v>9754</v>
      </c>
      <c r="G1696" t="s">
        <v>39</v>
      </c>
      <c r="H1696" t="s">
        <v>80</v>
      </c>
      <c r="I1696" t="s">
        <v>1687</v>
      </c>
      <c r="J1696" s="1">
        <v>45710</v>
      </c>
      <c r="K1696" s="1">
        <v>45755</v>
      </c>
      <c r="L1696">
        <v>118</v>
      </c>
      <c r="M1696">
        <v>0</v>
      </c>
      <c r="N1696">
        <v>1</v>
      </c>
      <c r="O1696">
        <v>32.9</v>
      </c>
      <c r="P1696" t="s">
        <v>58</v>
      </c>
    </row>
    <row r="1697" spans="1:16">
      <c r="A1697" t="s">
        <v>5794</v>
      </c>
      <c r="B1697" t="s">
        <v>3400</v>
      </c>
      <c r="C1697" t="s">
        <v>1218</v>
      </c>
      <c r="D1697" t="s">
        <v>37</v>
      </c>
      <c r="E1697" t="s">
        <v>45</v>
      </c>
      <c r="F1697">
        <v>215612</v>
      </c>
      <c r="G1697" t="s">
        <v>79</v>
      </c>
      <c r="H1697" t="s">
        <v>1817</v>
      </c>
      <c r="I1697" t="s">
        <v>5796</v>
      </c>
      <c r="J1697" s="1">
        <v>45508</v>
      </c>
      <c r="K1697" s="1"/>
      <c r="M1697">
        <v>0</v>
      </c>
      <c r="N1697">
        <v>1</v>
      </c>
      <c r="O1697">
        <v>7.8</v>
      </c>
      <c r="P1697" t="s">
        <v>25</v>
      </c>
    </row>
    <row r="1698" spans="1:16">
      <c r="A1698" t="s">
        <v>5797</v>
      </c>
      <c r="B1698" t="s">
        <v>5798</v>
      </c>
      <c r="C1698" t="s">
        <v>1371</v>
      </c>
      <c r="D1698" t="s">
        <v>53</v>
      </c>
      <c r="E1698" t="s">
        <v>91</v>
      </c>
      <c r="F1698">
        <v>39000</v>
      </c>
      <c r="G1698" t="s">
        <v>39</v>
      </c>
      <c r="H1698" t="s">
        <v>258</v>
      </c>
      <c r="I1698" t="s">
        <v>903</v>
      </c>
      <c r="J1698" s="1">
        <v>44927</v>
      </c>
      <c r="K1698" s="1">
        <v>45000</v>
      </c>
      <c r="L1698">
        <v>101</v>
      </c>
      <c r="M1698">
        <v>1</v>
      </c>
      <c r="N1698">
        <v>4</v>
      </c>
      <c r="O1698">
        <v>19</v>
      </c>
      <c r="P1698" t="s">
        <v>100</v>
      </c>
    </row>
    <row r="1699" spans="1:16">
      <c r="A1699" t="s">
        <v>5799</v>
      </c>
      <c r="B1699" t="s">
        <v>4826</v>
      </c>
      <c r="C1699" t="s">
        <v>3954</v>
      </c>
      <c r="D1699" t="s">
        <v>183</v>
      </c>
      <c r="E1699" t="s">
        <v>177</v>
      </c>
      <c r="F1699">
        <v>11055</v>
      </c>
      <c r="G1699" t="s">
        <v>56</v>
      </c>
      <c r="H1699" t="s">
        <v>232</v>
      </c>
      <c r="I1699" t="s">
        <v>1300</v>
      </c>
      <c r="J1699" s="1">
        <v>45181</v>
      </c>
      <c r="K1699" s="1"/>
      <c r="M1699">
        <v>0</v>
      </c>
      <c r="N1699">
        <v>1</v>
      </c>
      <c r="O1699">
        <v>6.9</v>
      </c>
      <c r="P1699" t="s">
        <v>25</v>
      </c>
    </row>
    <row r="1700" spans="1:16">
      <c r="A1700" t="s">
        <v>5801</v>
      </c>
      <c r="B1700" t="s">
        <v>5802</v>
      </c>
      <c r="C1700" t="s">
        <v>735</v>
      </c>
      <c r="D1700" t="s">
        <v>66</v>
      </c>
      <c r="E1700" t="s">
        <v>91</v>
      </c>
      <c r="F1700">
        <v>4250</v>
      </c>
      <c r="G1700" t="s">
        <v>161</v>
      </c>
      <c r="H1700" t="s">
        <v>614</v>
      </c>
      <c r="I1700" t="s">
        <v>5804</v>
      </c>
      <c r="J1700" s="1">
        <v>44827</v>
      </c>
      <c r="K1700" s="1">
        <v>44764</v>
      </c>
      <c r="L1700">
        <v>99</v>
      </c>
      <c r="M1700">
        <v>1</v>
      </c>
      <c r="N1700">
        <v>1</v>
      </c>
      <c r="O1700">
        <v>30.4</v>
      </c>
      <c r="P1700" t="s">
        <v>33</v>
      </c>
    </row>
    <row r="1701" spans="1:16">
      <c r="A1701" t="s">
        <v>5805</v>
      </c>
      <c r="B1701" t="s">
        <v>3552</v>
      </c>
      <c r="C1701" t="s">
        <v>18</v>
      </c>
      <c r="D1701" t="s">
        <v>53</v>
      </c>
      <c r="E1701" t="s">
        <v>115</v>
      </c>
      <c r="F1701">
        <v>21555</v>
      </c>
      <c r="G1701" t="s">
        <v>47</v>
      </c>
      <c r="H1701" t="s">
        <v>68</v>
      </c>
      <c r="I1701" t="s">
        <v>5807</v>
      </c>
      <c r="J1701" s="1">
        <v>45042</v>
      </c>
      <c r="K1701" s="1">
        <v>45018</v>
      </c>
      <c r="L1701">
        <v>151</v>
      </c>
      <c r="M1701">
        <v>0</v>
      </c>
      <c r="N1701">
        <v>1</v>
      </c>
      <c r="O1701">
        <v>20</v>
      </c>
      <c r="P1701" t="s">
        <v>58</v>
      </c>
    </row>
    <row r="1702" spans="1:16">
      <c r="A1702" t="s">
        <v>5808</v>
      </c>
      <c r="B1702" t="s">
        <v>4628</v>
      </c>
      <c r="C1702" t="s">
        <v>745</v>
      </c>
      <c r="D1702" t="s">
        <v>66</v>
      </c>
      <c r="E1702" t="s">
        <v>91</v>
      </c>
      <c r="F1702">
        <v>20239</v>
      </c>
      <c r="G1702" t="s">
        <v>79</v>
      </c>
      <c r="H1702" t="s">
        <v>127</v>
      </c>
      <c r="I1702" t="s">
        <v>5810</v>
      </c>
      <c r="J1702" s="1">
        <v>44774</v>
      </c>
      <c r="K1702" s="1">
        <v>44791</v>
      </c>
      <c r="L1702">
        <v>158</v>
      </c>
      <c r="M1702">
        <v>0</v>
      </c>
      <c r="N1702">
        <v>1</v>
      </c>
      <c r="O1702">
        <v>2.8</v>
      </c>
      <c r="P1702" t="s">
        <v>25</v>
      </c>
    </row>
    <row r="1703" spans="1:16">
      <c r="A1703" t="s">
        <v>5811</v>
      </c>
      <c r="B1703" t="s">
        <v>3205</v>
      </c>
      <c r="C1703" t="s">
        <v>18</v>
      </c>
      <c r="D1703" t="s">
        <v>183</v>
      </c>
      <c r="E1703" t="s">
        <v>20</v>
      </c>
      <c r="F1703">
        <v>9441</v>
      </c>
      <c r="G1703" t="s">
        <v>39</v>
      </c>
      <c r="H1703" t="s">
        <v>68</v>
      </c>
      <c r="I1703" t="s">
        <v>1722</v>
      </c>
      <c r="J1703" s="1">
        <v>45298</v>
      </c>
      <c r="K1703" s="1"/>
      <c r="M1703">
        <v>0</v>
      </c>
      <c r="N1703">
        <v>1</v>
      </c>
      <c r="O1703">
        <v>24.5</v>
      </c>
      <c r="P1703" t="s">
        <v>42</v>
      </c>
    </row>
    <row r="1704" spans="1:16">
      <c r="A1704" t="s">
        <v>5813</v>
      </c>
      <c r="B1704" t="s">
        <v>2121</v>
      </c>
      <c r="C1704" t="s">
        <v>18</v>
      </c>
      <c r="D1704" t="s">
        <v>19</v>
      </c>
      <c r="E1704" t="s">
        <v>54</v>
      </c>
      <c r="F1704">
        <v>7742</v>
      </c>
      <c r="G1704" t="s">
        <v>47</v>
      </c>
      <c r="H1704" t="s">
        <v>98</v>
      </c>
      <c r="I1704" t="s">
        <v>1726</v>
      </c>
      <c r="J1704" s="1">
        <v>45518</v>
      </c>
      <c r="K1704" s="1"/>
      <c r="M1704">
        <v>0</v>
      </c>
      <c r="N1704">
        <v>1</v>
      </c>
      <c r="O1704">
        <v>13</v>
      </c>
      <c r="P1704" t="s">
        <v>42</v>
      </c>
    </row>
    <row r="1705" spans="1:16">
      <c r="A1705" t="s">
        <v>5815</v>
      </c>
      <c r="B1705" t="s">
        <v>633</v>
      </c>
      <c r="C1705" t="s">
        <v>4393</v>
      </c>
      <c r="D1705" t="s">
        <v>66</v>
      </c>
      <c r="E1705" t="s">
        <v>20</v>
      </c>
      <c r="F1705">
        <v>3621</v>
      </c>
      <c r="G1705" t="s">
        <v>56</v>
      </c>
      <c r="H1705" t="s">
        <v>93</v>
      </c>
      <c r="I1705" t="s">
        <v>1231</v>
      </c>
      <c r="J1705" s="1">
        <v>45681</v>
      </c>
      <c r="K1705" s="1"/>
      <c r="M1705">
        <v>0</v>
      </c>
      <c r="N1705">
        <v>1</v>
      </c>
      <c r="O1705">
        <v>0.1</v>
      </c>
      <c r="P1705" t="s">
        <v>42</v>
      </c>
    </row>
    <row r="1706" spans="1:16">
      <c r="A1706" t="s">
        <v>5817</v>
      </c>
      <c r="B1706" t="s">
        <v>2723</v>
      </c>
      <c r="C1706" t="s">
        <v>721</v>
      </c>
      <c r="D1706" t="s">
        <v>37</v>
      </c>
      <c r="E1706" t="s">
        <v>54</v>
      </c>
      <c r="F1706">
        <v>165498</v>
      </c>
      <c r="G1706" t="s">
        <v>30</v>
      </c>
      <c r="H1706" t="s">
        <v>23</v>
      </c>
      <c r="I1706" t="s">
        <v>1730</v>
      </c>
      <c r="J1706" s="1">
        <v>44732</v>
      </c>
      <c r="K1706" s="1"/>
      <c r="M1706">
        <v>0</v>
      </c>
      <c r="N1706">
        <v>1</v>
      </c>
      <c r="O1706">
        <v>17.5</v>
      </c>
      <c r="P1706" t="s">
        <v>25</v>
      </c>
    </row>
    <row r="1707" spans="1:16">
      <c r="A1707" t="s">
        <v>5819</v>
      </c>
      <c r="B1707" t="s">
        <v>5820</v>
      </c>
      <c r="C1707" t="s">
        <v>2699</v>
      </c>
      <c r="D1707" t="s">
        <v>66</v>
      </c>
      <c r="E1707" t="s">
        <v>54</v>
      </c>
      <c r="F1707">
        <v>15861</v>
      </c>
      <c r="G1707" t="s">
        <v>22</v>
      </c>
      <c r="H1707" t="s">
        <v>117</v>
      </c>
      <c r="I1707" t="s">
        <v>5202</v>
      </c>
      <c r="J1707" s="1">
        <v>45268</v>
      </c>
      <c r="K1707" s="1"/>
      <c r="M1707">
        <v>0</v>
      </c>
      <c r="N1707">
        <v>1</v>
      </c>
      <c r="O1707">
        <v>6.8</v>
      </c>
      <c r="P1707" t="s">
        <v>33</v>
      </c>
    </row>
    <row r="1708" spans="1:16">
      <c r="A1708" t="s">
        <v>5822</v>
      </c>
      <c r="B1708" t="s">
        <v>113</v>
      </c>
      <c r="C1708" t="s">
        <v>18</v>
      </c>
      <c r="D1708" t="s">
        <v>183</v>
      </c>
      <c r="E1708" t="s">
        <v>28</v>
      </c>
      <c r="F1708">
        <v>8775</v>
      </c>
      <c r="G1708" t="s">
        <v>151</v>
      </c>
      <c r="H1708" t="s">
        <v>93</v>
      </c>
      <c r="I1708" t="s">
        <v>5824</v>
      </c>
      <c r="J1708" s="1">
        <v>45655</v>
      </c>
      <c r="K1708" s="1"/>
      <c r="M1708">
        <v>0</v>
      </c>
      <c r="N1708">
        <v>1</v>
      </c>
      <c r="O1708">
        <v>24.7</v>
      </c>
      <c r="P1708" t="s">
        <v>100</v>
      </c>
    </row>
    <row r="1709" spans="1:16">
      <c r="A1709" t="s">
        <v>5825</v>
      </c>
      <c r="B1709" t="s">
        <v>5826</v>
      </c>
      <c r="C1709" t="s">
        <v>5827</v>
      </c>
      <c r="D1709" t="s">
        <v>37</v>
      </c>
      <c r="E1709" t="s">
        <v>177</v>
      </c>
      <c r="F1709">
        <v>110268</v>
      </c>
      <c r="G1709" t="s">
        <v>172</v>
      </c>
      <c r="H1709" t="s">
        <v>268</v>
      </c>
      <c r="I1709" t="s">
        <v>3132</v>
      </c>
      <c r="J1709" s="1">
        <v>45555</v>
      </c>
      <c r="K1709" s="1"/>
      <c r="M1709">
        <v>0</v>
      </c>
      <c r="N1709">
        <v>1</v>
      </c>
      <c r="O1709">
        <v>13.8</v>
      </c>
      <c r="P1709" t="s">
        <v>58</v>
      </c>
    </row>
    <row r="1710" spans="1:16">
      <c r="A1710" t="s">
        <v>5829</v>
      </c>
      <c r="B1710" t="s">
        <v>277</v>
      </c>
      <c r="C1710" t="s">
        <v>2256</v>
      </c>
      <c r="D1710" t="s">
        <v>37</v>
      </c>
      <c r="E1710" t="s">
        <v>115</v>
      </c>
      <c r="F1710">
        <v>118877</v>
      </c>
      <c r="G1710" t="s">
        <v>47</v>
      </c>
      <c r="H1710" t="s">
        <v>68</v>
      </c>
      <c r="I1710" t="s">
        <v>5831</v>
      </c>
      <c r="J1710" s="1">
        <v>45509</v>
      </c>
      <c r="K1710" s="1">
        <v>45559</v>
      </c>
      <c r="L1710">
        <v>129</v>
      </c>
      <c r="M1710">
        <v>0</v>
      </c>
      <c r="N1710">
        <v>1</v>
      </c>
      <c r="O1710">
        <v>0.1</v>
      </c>
      <c r="P1710" t="s">
        <v>100</v>
      </c>
    </row>
    <row r="1711" spans="1:16">
      <c r="A1711" t="s">
        <v>5832</v>
      </c>
      <c r="B1711" t="s">
        <v>5833</v>
      </c>
      <c r="C1711" t="s">
        <v>1395</v>
      </c>
      <c r="D1711" t="s">
        <v>19</v>
      </c>
      <c r="E1711" t="s">
        <v>45</v>
      </c>
      <c r="F1711">
        <v>3000</v>
      </c>
      <c r="G1711" t="s">
        <v>79</v>
      </c>
      <c r="H1711" t="s">
        <v>232</v>
      </c>
      <c r="I1711" t="s">
        <v>5834</v>
      </c>
      <c r="J1711" s="1">
        <v>45604</v>
      </c>
      <c r="K1711" s="1"/>
      <c r="M1711">
        <v>0</v>
      </c>
      <c r="N1711">
        <v>1</v>
      </c>
      <c r="O1711">
        <v>21.1</v>
      </c>
      <c r="P1711" t="s">
        <v>33</v>
      </c>
    </row>
    <row r="1712" spans="1:16">
      <c r="A1712" t="s">
        <v>5835</v>
      </c>
      <c r="B1712" t="s">
        <v>3863</v>
      </c>
      <c r="C1712" t="s">
        <v>4227</v>
      </c>
      <c r="D1712" t="s">
        <v>53</v>
      </c>
      <c r="E1712" t="s">
        <v>177</v>
      </c>
      <c r="F1712">
        <v>30785</v>
      </c>
      <c r="G1712" t="s">
        <v>56</v>
      </c>
      <c r="H1712" t="s">
        <v>73</v>
      </c>
      <c r="I1712" t="s">
        <v>5837</v>
      </c>
      <c r="J1712" s="1">
        <v>45140</v>
      </c>
      <c r="K1712" s="1"/>
      <c r="M1712">
        <v>0</v>
      </c>
      <c r="N1712">
        <v>1</v>
      </c>
      <c r="O1712">
        <v>18.5</v>
      </c>
      <c r="P1712" t="s">
        <v>33</v>
      </c>
    </row>
    <row r="1713" spans="1:16">
      <c r="A1713" t="s">
        <v>5838</v>
      </c>
      <c r="B1713" t="s">
        <v>5839</v>
      </c>
      <c r="C1713" t="s">
        <v>18</v>
      </c>
      <c r="D1713" t="s">
        <v>183</v>
      </c>
      <c r="E1713" t="s">
        <v>115</v>
      </c>
      <c r="F1713">
        <v>8293</v>
      </c>
      <c r="G1713" t="s">
        <v>22</v>
      </c>
      <c r="H1713" t="s">
        <v>237</v>
      </c>
      <c r="I1713" t="s">
        <v>2668</v>
      </c>
      <c r="J1713" s="1">
        <v>44807</v>
      </c>
      <c r="K1713" s="1">
        <v>44819</v>
      </c>
      <c r="L1713">
        <v>181</v>
      </c>
      <c r="M1713">
        <v>0</v>
      </c>
      <c r="N1713">
        <v>1</v>
      </c>
      <c r="O1713">
        <v>21.5</v>
      </c>
      <c r="P1713" t="s">
        <v>25</v>
      </c>
    </row>
    <row r="1714" spans="1:16">
      <c r="A1714" t="s">
        <v>5841</v>
      </c>
      <c r="B1714" t="s">
        <v>628</v>
      </c>
      <c r="C1714" t="s">
        <v>18</v>
      </c>
      <c r="D1714" t="s">
        <v>66</v>
      </c>
      <c r="E1714" t="s">
        <v>28</v>
      </c>
      <c r="F1714">
        <v>22563</v>
      </c>
      <c r="G1714" t="s">
        <v>39</v>
      </c>
      <c r="H1714" t="s">
        <v>80</v>
      </c>
      <c r="I1714" t="s">
        <v>1540</v>
      </c>
      <c r="J1714" s="1">
        <v>45025</v>
      </c>
      <c r="K1714" s="1"/>
      <c r="M1714">
        <v>0</v>
      </c>
      <c r="N1714">
        <v>1</v>
      </c>
      <c r="O1714">
        <v>29.3</v>
      </c>
      <c r="P1714" t="s">
        <v>42</v>
      </c>
    </row>
    <row r="1715" spans="1:16">
      <c r="A1715" t="s">
        <v>5843</v>
      </c>
      <c r="B1715" t="s">
        <v>5844</v>
      </c>
      <c r="C1715" t="s">
        <v>2063</v>
      </c>
      <c r="D1715" t="s">
        <v>53</v>
      </c>
      <c r="E1715" t="s">
        <v>54</v>
      </c>
      <c r="F1715">
        <v>27145</v>
      </c>
      <c r="G1715" t="s">
        <v>39</v>
      </c>
      <c r="H1715" t="s">
        <v>31</v>
      </c>
      <c r="I1715" t="s">
        <v>5846</v>
      </c>
      <c r="J1715" s="1">
        <v>45615</v>
      </c>
      <c r="K1715" s="1"/>
      <c r="M1715">
        <v>0</v>
      </c>
      <c r="N1715">
        <v>1</v>
      </c>
      <c r="O1715">
        <v>33.700000000000003</v>
      </c>
      <c r="P1715" t="s">
        <v>42</v>
      </c>
    </row>
    <row r="1716" spans="1:16">
      <c r="A1716" t="s">
        <v>5847</v>
      </c>
      <c r="B1716" t="s">
        <v>3752</v>
      </c>
      <c r="C1716" t="s">
        <v>18</v>
      </c>
      <c r="D1716" t="s">
        <v>66</v>
      </c>
      <c r="E1716" t="s">
        <v>45</v>
      </c>
      <c r="F1716">
        <v>8031</v>
      </c>
      <c r="G1716" t="s">
        <v>47</v>
      </c>
      <c r="H1716" t="s">
        <v>156</v>
      </c>
      <c r="I1716" t="s">
        <v>5849</v>
      </c>
      <c r="J1716" s="1">
        <v>45167</v>
      </c>
      <c r="K1716" s="1"/>
      <c r="M1716">
        <v>0</v>
      </c>
      <c r="N1716">
        <v>1</v>
      </c>
      <c r="O1716">
        <v>23.4</v>
      </c>
      <c r="P1716" t="s">
        <v>58</v>
      </c>
    </row>
    <row r="1717" spans="1:16">
      <c r="A1717" t="s">
        <v>5850</v>
      </c>
      <c r="B1717" t="s">
        <v>5851</v>
      </c>
      <c r="C1717" t="s">
        <v>758</v>
      </c>
      <c r="D1717" t="s">
        <v>53</v>
      </c>
      <c r="E1717" t="s">
        <v>177</v>
      </c>
      <c r="F1717">
        <v>39549</v>
      </c>
      <c r="G1717" t="s">
        <v>172</v>
      </c>
      <c r="H1717" t="s">
        <v>133</v>
      </c>
      <c r="I1717" t="s">
        <v>2617</v>
      </c>
      <c r="J1717" s="1">
        <v>45274</v>
      </c>
      <c r="K1717" s="1"/>
      <c r="M1717">
        <v>0</v>
      </c>
      <c r="N1717">
        <v>1</v>
      </c>
      <c r="P1717" t="s">
        <v>58</v>
      </c>
    </row>
    <row r="1718" spans="1:16">
      <c r="A1718" t="s">
        <v>5853</v>
      </c>
      <c r="B1718" t="s">
        <v>4038</v>
      </c>
      <c r="C1718" t="s">
        <v>735</v>
      </c>
      <c r="D1718" t="s">
        <v>183</v>
      </c>
      <c r="E1718" t="s">
        <v>177</v>
      </c>
      <c r="F1718">
        <v>12096</v>
      </c>
      <c r="G1718" t="s">
        <v>47</v>
      </c>
      <c r="H1718" t="s">
        <v>237</v>
      </c>
      <c r="I1718" t="s">
        <v>5855</v>
      </c>
      <c r="J1718" s="1">
        <v>45011</v>
      </c>
      <c r="K1718" s="1"/>
      <c r="M1718">
        <v>0</v>
      </c>
      <c r="N1718">
        <v>1</v>
      </c>
      <c r="O1718">
        <v>0.4</v>
      </c>
      <c r="P1718" t="s">
        <v>33</v>
      </c>
    </row>
    <row r="1719" spans="1:16">
      <c r="A1719" t="s">
        <v>5856</v>
      </c>
      <c r="B1719" t="s">
        <v>5857</v>
      </c>
      <c r="C1719" t="s">
        <v>1121</v>
      </c>
      <c r="D1719" t="s">
        <v>37</v>
      </c>
      <c r="E1719" t="s">
        <v>28</v>
      </c>
      <c r="F1719">
        <v>120859</v>
      </c>
      <c r="G1719" t="s">
        <v>151</v>
      </c>
      <c r="H1719" t="s">
        <v>274</v>
      </c>
      <c r="I1719" t="s">
        <v>5859</v>
      </c>
      <c r="J1719" s="1">
        <v>45600</v>
      </c>
      <c r="K1719" s="1"/>
      <c r="M1719">
        <v>0</v>
      </c>
      <c r="N1719">
        <v>1</v>
      </c>
      <c r="O1719">
        <v>24.4</v>
      </c>
      <c r="P1719" t="s">
        <v>25</v>
      </c>
    </row>
    <row r="1720" spans="1:16">
      <c r="A1720" t="s">
        <v>5860</v>
      </c>
      <c r="B1720" t="s">
        <v>692</v>
      </c>
      <c r="C1720" t="s">
        <v>5263</v>
      </c>
      <c r="D1720" t="s">
        <v>66</v>
      </c>
      <c r="E1720" t="s">
        <v>45</v>
      </c>
      <c r="F1720">
        <v>9173</v>
      </c>
      <c r="G1720" t="s">
        <v>172</v>
      </c>
      <c r="H1720" t="s">
        <v>23</v>
      </c>
      <c r="I1720" t="s">
        <v>4043</v>
      </c>
      <c r="J1720" s="1">
        <v>45426</v>
      </c>
      <c r="K1720" s="1"/>
      <c r="M1720">
        <v>0</v>
      </c>
      <c r="N1720">
        <v>1</v>
      </c>
      <c r="O1720">
        <v>13.4</v>
      </c>
      <c r="P1720" t="s">
        <v>58</v>
      </c>
    </row>
    <row r="1721" spans="1:16">
      <c r="A1721" t="s">
        <v>5862</v>
      </c>
      <c r="B1721" t="s">
        <v>4568</v>
      </c>
      <c r="C1721" t="s">
        <v>18</v>
      </c>
      <c r="D1721" t="s">
        <v>66</v>
      </c>
      <c r="E1721" t="s">
        <v>20</v>
      </c>
      <c r="F1721">
        <v>21353</v>
      </c>
      <c r="G1721" t="s">
        <v>47</v>
      </c>
      <c r="H1721" t="s">
        <v>23</v>
      </c>
      <c r="I1721" t="s">
        <v>5864</v>
      </c>
      <c r="J1721" s="1">
        <v>45227</v>
      </c>
      <c r="K1721" s="1"/>
      <c r="M1721">
        <v>0</v>
      </c>
      <c r="N1721">
        <v>1</v>
      </c>
      <c r="O1721">
        <v>11.3</v>
      </c>
      <c r="P1721" t="s">
        <v>42</v>
      </c>
    </row>
    <row r="1722" spans="1:16">
      <c r="A1722" t="s">
        <v>5865</v>
      </c>
      <c r="B1722" t="s">
        <v>905</v>
      </c>
      <c r="C1722" t="s">
        <v>3260</v>
      </c>
      <c r="D1722" t="s">
        <v>37</v>
      </c>
      <c r="E1722" t="s">
        <v>91</v>
      </c>
      <c r="F1722">
        <v>164557</v>
      </c>
      <c r="G1722" t="s">
        <v>47</v>
      </c>
      <c r="H1722" t="s">
        <v>139</v>
      </c>
      <c r="I1722" t="s">
        <v>1077</v>
      </c>
      <c r="J1722" s="1">
        <v>45608</v>
      </c>
      <c r="K1722" s="1">
        <v>45557</v>
      </c>
      <c r="L1722">
        <v>101</v>
      </c>
      <c r="M1722">
        <v>1</v>
      </c>
      <c r="N1722">
        <v>3</v>
      </c>
      <c r="O1722">
        <v>8.4</v>
      </c>
      <c r="P1722" t="s">
        <v>58</v>
      </c>
    </row>
    <row r="1723" spans="1:16">
      <c r="A1723" t="s">
        <v>5867</v>
      </c>
      <c r="B1723" t="s">
        <v>4515</v>
      </c>
      <c r="C1723" t="s">
        <v>2904</v>
      </c>
      <c r="D1723" t="s">
        <v>66</v>
      </c>
      <c r="E1723" t="s">
        <v>115</v>
      </c>
      <c r="F1723">
        <v>4715</v>
      </c>
      <c r="G1723" t="s">
        <v>22</v>
      </c>
      <c r="H1723" t="s">
        <v>127</v>
      </c>
      <c r="I1723" t="s">
        <v>4289</v>
      </c>
      <c r="J1723" s="1">
        <v>44748</v>
      </c>
      <c r="K1723" s="1">
        <v>44684</v>
      </c>
      <c r="L1723">
        <v>109</v>
      </c>
      <c r="M1723">
        <v>0</v>
      </c>
      <c r="N1723">
        <v>1</v>
      </c>
      <c r="O1723">
        <v>12.8</v>
      </c>
      <c r="P1723" t="s">
        <v>33</v>
      </c>
    </row>
    <row r="1724" spans="1:16">
      <c r="A1724" t="s">
        <v>5869</v>
      </c>
      <c r="B1724" t="s">
        <v>980</v>
      </c>
      <c r="C1724" t="s">
        <v>3001</v>
      </c>
      <c r="D1724" t="s">
        <v>53</v>
      </c>
      <c r="E1724" t="s">
        <v>91</v>
      </c>
      <c r="F1724">
        <v>16570</v>
      </c>
      <c r="G1724" t="s">
        <v>79</v>
      </c>
      <c r="H1724" t="s">
        <v>156</v>
      </c>
      <c r="I1724" t="s">
        <v>4033</v>
      </c>
      <c r="J1724" s="1">
        <v>45148</v>
      </c>
      <c r="K1724" s="1">
        <v>45095</v>
      </c>
      <c r="L1724">
        <v>99</v>
      </c>
      <c r="M1724">
        <v>1</v>
      </c>
      <c r="N1724">
        <v>1</v>
      </c>
      <c r="O1724">
        <v>6.6</v>
      </c>
      <c r="P1724" t="s">
        <v>58</v>
      </c>
    </row>
    <row r="1725" spans="1:16">
      <c r="A1725" t="s">
        <v>5871</v>
      </c>
      <c r="B1725" t="s">
        <v>767</v>
      </c>
      <c r="C1725" t="s">
        <v>1565</v>
      </c>
      <c r="D1725" t="s">
        <v>66</v>
      </c>
      <c r="E1725" t="s">
        <v>20</v>
      </c>
      <c r="F1725">
        <v>15580</v>
      </c>
      <c r="G1725" t="s">
        <v>56</v>
      </c>
      <c r="H1725" t="s">
        <v>98</v>
      </c>
      <c r="I1725" t="s">
        <v>5873</v>
      </c>
      <c r="J1725" s="1">
        <v>45249</v>
      </c>
      <c r="K1725" s="1"/>
      <c r="M1725">
        <v>0</v>
      </c>
      <c r="N1725">
        <v>1</v>
      </c>
      <c r="O1725">
        <v>23.1</v>
      </c>
      <c r="P1725" t="s">
        <v>58</v>
      </c>
    </row>
    <row r="1726" spans="1:16">
      <c r="A1726" t="s">
        <v>5874</v>
      </c>
      <c r="B1726" t="s">
        <v>3934</v>
      </c>
      <c r="C1726" t="s">
        <v>3375</v>
      </c>
      <c r="D1726" t="s">
        <v>53</v>
      </c>
      <c r="E1726" t="s">
        <v>28</v>
      </c>
      <c r="F1726">
        <v>20784</v>
      </c>
      <c r="G1726" t="s">
        <v>22</v>
      </c>
      <c r="H1726" t="s">
        <v>93</v>
      </c>
      <c r="I1726" t="s">
        <v>4988</v>
      </c>
      <c r="J1726" s="1">
        <v>45697</v>
      </c>
      <c r="K1726" s="1"/>
      <c r="M1726">
        <v>0</v>
      </c>
      <c r="N1726">
        <v>1</v>
      </c>
      <c r="O1726">
        <v>2.2000000000000002</v>
      </c>
      <c r="P1726" t="s">
        <v>100</v>
      </c>
    </row>
    <row r="1727" spans="1:16">
      <c r="A1727" t="s">
        <v>5876</v>
      </c>
      <c r="B1727" t="s">
        <v>1575</v>
      </c>
      <c r="C1727" t="s">
        <v>18</v>
      </c>
      <c r="D1727" t="s">
        <v>66</v>
      </c>
      <c r="E1727" t="s">
        <v>177</v>
      </c>
      <c r="F1727">
        <v>15493</v>
      </c>
      <c r="G1727" t="s">
        <v>79</v>
      </c>
      <c r="H1727" t="s">
        <v>232</v>
      </c>
      <c r="I1727" t="s">
        <v>5878</v>
      </c>
      <c r="J1727" s="1">
        <v>45784</v>
      </c>
      <c r="K1727" s="1"/>
      <c r="M1727">
        <v>0</v>
      </c>
      <c r="N1727">
        <v>1</v>
      </c>
      <c r="O1727">
        <v>17.7</v>
      </c>
      <c r="P1727" t="s">
        <v>33</v>
      </c>
    </row>
    <row r="1728" spans="1:16">
      <c r="A1728" t="s">
        <v>5879</v>
      </c>
      <c r="B1728" t="s">
        <v>3766</v>
      </c>
      <c r="C1728" t="s">
        <v>18</v>
      </c>
      <c r="D1728" t="s">
        <v>37</v>
      </c>
      <c r="E1728" t="s">
        <v>177</v>
      </c>
      <c r="F1728">
        <v>193000</v>
      </c>
      <c r="G1728" t="s">
        <v>172</v>
      </c>
      <c r="H1728" t="s">
        <v>545</v>
      </c>
      <c r="I1728" t="s">
        <v>1784</v>
      </c>
      <c r="J1728" s="1">
        <v>45410</v>
      </c>
      <c r="K1728" s="1"/>
      <c r="M1728">
        <v>0</v>
      </c>
      <c r="N1728">
        <v>1</v>
      </c>
      <c r="O1728">
        <v>20</v>
      </c>
      <c r="P1728" t="s">
        <v>100</v>
      </c>
    </row>
    <row r="1729" spans="1:16">
      <c r="A1729" t="s">
        <v>5881</v>
      </c>
      <c r="B1729" t="s">
        <v>5882</v>
      </c>
      <c r="C1729" t="s">
        <v>5322</v>
      </c>
      <c r="D1729" t="s">
        <v>66</v>
      </c>
      <c r="E1729" t="s">
        <v>28</v>
      </c>
      <c r="F1729">
        <v>9156</v>
      </c>
      <c r="G1729" t="s">
        <v>79</v>
      </c>
      <c r="H1729" t="s">
        <v>1094</v>
      </c>
      <c r="I1729" t="s">
        <v>5884</v>
      </c>
      <c r="J1729" s="1">
        <v>45194</v>
      </c>
      <c r="K1729" s="1"/>
      <c r="M1729">
        <v>0</v>
      </c>
      <c r="N1729">
        <v>1</v>
      </c>
      <c r="O1729">
        <v>32.9</v>
      </c>
      <c r="P1729" t="s">
        <v>100</v>
      </c>
    </row>
    <row r="1730" spans="1:16">
      <c r="A1730" t="s">
        <v>5885</v>
      </c>
      <c r="B1730" t="s">
        <v>5886</v>
      </c>
      <c r="C1730" t="s">
        <v>2128</v>
      </c>
      <c r="D1730" t="s">
        <v>19</v>
      </c>
      <c r="E1730" t="s">
        <v>20</v>
      </c>
      <c r="F1730">
        <v>4553</v>
      </c>
      <c r="G1730" t="s">
        <v>161</v>
      </c>
      <c r="H1730" t="s">
        <v>156</v>
      </c>
      <c r="I1730" t="s">
        <v>2486</v>
      </c>
      <c r="J1730" s="1">
        <v>45272</v>
      </c>
      <c r="K1730" s="1"/>
      <c r="M1730">
        <v>0</v>
      </c>
      <c r="N1730">
        <v>1</v>
      </c>
      <c r="P1730" t="s">
        <v>58</v>
      </c>
    </row>
    <row r="1731" spans="1:16">
      <c r="A1731" t="s">
        <v>5888</v>
      </c>
      <c r="B1731" t="s">
        <v>5889</v>
      </c>
      <c r="C1731" t="s">
        <v>2027</v>
      </c>
      <c r="D1731" t="s">
        <v>37</v>
      </c>
      <c r="E1731" t="s">
        <v>20</v>
      </c>
      <c r="F1731">
        <v>71272</v>
      </c>
      <c r="G1731" t="s">
        <v>22</v>
      </c>
      <c r="H1731" t="s">
        <v>545</v>
      </c>
      <c r="I1731" t="s">
        <v>1972</v>
      </c>
      <c r="J1731" s="1">
        <v>44832</v>
      </c>
      <c r="K1731" s="1"/>
      <c r="M1731">
        <v>0</v>
      </c>
      <c r="N1731">
        <v>1</v>
      </c>
      <c r="O1731">
        <v>1.8</v>
      </c>
      <c r="P1731" t="s">
        <v>42</v>
      </c>
    </row>
    <row r="1732" spans="1:16">
      <c r="A1732" t="s">
        <v>5891</v>
      </c>
      <c r="B1732" t="s">
        <v>5079</v>
      </c>
      <c r="C1732" t="s">
        <v>18</v>
      </c>
      <c r="D1732" t="s">
        <v>19</v>
      </c>
      <c r="E1732" t="s">
        <v>115</v>
      </c>
      <c r="F1732">
        <v>3971</v>
      </c>
      <c r="G1732" t="s">
        <v>151</v>
      </c>
      <c r="H1732" t="s">
        <v>80</v>
      </c>
      <c r="I1732" t="s">
        <v>3779</v>
      </c>
      <c r="J1732" s="1">
        <v>45600</v>
      </c>
      <c r="K1732" s="1">
        <v>45579</v>
      </c>
      <c r="L1732">
        <v>141</v>
      </c>
      <c r="M1732">
        <v>0</v>
      </c>
      <c r="N1732">
        <v>1</v>
      </c>
      <c r="O1732">
        <v>20.100000000000001</v>
      </c>
      <c r="P1732" t="s">
        <v>100</v>
      </c>
    </row>
    <row r="1733" spans="1:16">
      <c r="A1733" t="s">
        <v>5893</v>
      </c>
      <c r="B1733" t="s">
        <v>5894</v>
      </c>
      <c r="C1733" t="s">
        <v>143</v>
      </c>
      <c r="D1733" t="s">
        <v>53</v>
      </c>
      <c r="E1733" t="s">
        <v>28</v>
      </c>
      <c r="F1733">
        <v>40628</v>
      </c>
      <c r="G1733" t="s">
        <v>151</v>
      </c>
      <c r="H1733" t="s">
        <v>73</v>
      </c>
      <c r="I1733" t="s">
        <v>5896</v>
      </c>
      <c r="J1733" s="1"/>
      <c r="K1733" s="1"/>
      <c r="M1733">
        <v>0</v>
      </c>
      <c r="N1733">
        <v>1</v>
      </c>
      <c r="O1733">
        <v>15.9</v>
      </c>
      <c r="P1733" t="s">
        <v>25</v>
      </c>
    </row>
    <row r="1734" spans="1:16">
      <c r="A1734" t="s">
        <v>5897</v>
      </c>
      <c r="B1734" t="s">
        <v>5898</v>
      </c>
      <c r="C1734" t="s">
        <v>2680</v>
      </c>
      <c r="D1734" t="s">
        <v>53</v>
      </c>
      <c r="E1734" t="s">
        <v>177</v>
      </c>
      <c r="F1734">
        <v>38858</v>
      </c>
      <c r="G1734" t="s">
        <v>22</v>
      </c>
      <c r="H1734" t="s">
        <v>258</v>
      </c>
      <c r="I1734" t="s">
        <v>5900</v>
      </c>
      <c r="J1734" s="1">
        <v>45554</v>
      </c>
      <c r="K1734" s="1"/>
      <c r="M1734">
        <v>0</v>
      </c>
      <c r="N1734">
        <v>1</v>
      </c>
      <c r="O1734">
        <v>34.700000000000003</v>
      </c>
      <c r="P1734" t="s">
        <v>33</v>
      </c>
    </row>
    <row r="1735" spans="1:16">
      <c r="A1735" t="s">
        <v>5901</v>
      </c>
      <c r="B1735" t="s">
        <v>5902</v>
      </c>
      <c r="C1735" t="s">
        <v>18</v>
      </c>
      <c r="D1735" t="s">
        <v>53</v>
      </c>
      <c r="E1735" t="s">
        <v>45</v>
      </c>
      <c r="F1735">
        <v>17560</v>
      </c>
      <c r="G1735" t="s">
        <v>79</v>
      </c>
      <c r="H1735" t="s">
        <v>145</v>
      </c>
      <c r="I1735" t="s">
        <v>1465</v>
      </c>
      <c r="J1735" s="1">
        <v>44653</v>
      </c>
      <c r="K1735" s="1"/>
      <c r="M1735">
        <v>0</v>
      </c>
      <c r="N1735">
        <v>1</v>
      </c>
      <c r="O1735">
        <v>6.3</v>
      </c>
      <c r="P1735" t="s">
        <v>25</v>
      </c>
    </row>
    <row r="1736" spans="1:16">
      <c r="A1736" t="s">
        <v>5904</v>
      </c>
      <c r="B1736" t="s">
        <v>4876</v>
      </c>
      <c r="C1736" t="s">
        <v>18</v>
      </c>
      <c r="D1736" t="s">
        <v>66</v>
      </c>
      <c r="E1736" t="s">
        <v>54</v>
      </c>
      <c r="F1736">
        <v>4240</v>
      </c>
      <c r="G1736" t="s">
        <v>172</v>
      </c>
      <c r="H1736" t="s">
        <v>98</v>
      </c>
      <c r="I1736" t="s">
        <v>4851</v>
      </c>
      <c r="J1736" s="1">
        <v>44802</v>
      </c>
      <c r="K1736" s="1"/>
      <c r="M1736">
        <v>0</v>
      </c>
      <c r="N1736">
        <v>1</v>
      </c>
      <c r="O1736">
        <v>12.2</v>
      </c>
      <c r="P1736" t="s">
        <v>58</v>
      </c>
    </row>
    <row r="1737" spans="1:16">
      <c r="A1737" t="s">
        <v>5905</v>
      </c>
      <c r="B1737" t="s">
        <v>1963</v>
      </c>
      <c r="C1737" t="s">
        <v>4023</v>
      </c>
      <c r="D1737" t="s">
        <v>19</v>
      </c>
      <c r="E1737" t="s">
        <v>115</v>
      </c>
      <c r="F1737">
        <v>5014</v>
      </c>
      <c r="G1737" t="s">
        <v>161</v>
      </c>
      <c r="H1737" t="s">
        <v>156</v>
      </c>
      <c r="I1737" t="s">
        <v>5907</v>
      </c>
      <c r="J1737" s="1"/>
      <c r="K1737" s="1">
        <v>45387</v>
      </c>
      <c r="L1737">
        <v>143</v>
      </c>
      <c r="M1737">
        <v>0</v>
      </c>
      <c r="N1737">
        <v>1</v>
      </c>
      <c r="O1737">
        <v>15.9</v>
      </c>
      <c r="P1737" t="s">
        <v>100</v>
      </c>
    </row>
    <row r="1738" spans="1:16">
      <c r="A1738" t="s">
        <v>5908</v>
      </c>
      <c r="B1738" t="s">
        <v>2227</v>
      </c>
      <c r="C1738" t="s">
        <v>4124</v>
      </c>
      <c r="D1738" t="s">
        <v>37</v>
      </c>
      <c r="E1738" t="s">
        <v>115</v>
      </c>
      <c r="F1738">
        <v>208468</v>
      </c>
      <c r="G1738" t="s">
        <v>172</v>
      </c>
      <c r="H1738" t="s">
        <v>268</v>
      </c>
      <c r="I1738" t="s">
        <v>5910</v>
      </c>
      <c r="J1738" s="1">
        <v>44914</v>
      </c>
      <c r="K1738" s="1">
        <v>44967</v>
      </c>
      <c r="L1738">
        <v>172</v>
      </c>
      <c r="M1738">
        <v>0</v>
      </c>
      <c r="N1738">
        <v>1</v>
      </c>
      <c r="O1738">
        <v>23</v>
      </c>
      <c r="P1738" t="s">
        <v>58</v>
      </c>
    </row>
    <row r="1739" spans="1:16">
      <c r="A1739" t="s">
        <v>5911</v>
      </c>
      <c r="B1739" t="s">
        <v>102</v>
      </c>
      <c r="C1739" t="s">
        <v>2370</v>
      </c>
      <c r="D1739" t="s">
        <v>37</v>
      </c>
      <c r="E1739" t="s">
        <v>28</v>
      </c>
      <c r="F1739">
        <v>160064</v>
      </c>
      <c r="G1739" t="s">
        <v>30</v>
      </c>
      <c r="H1739" t="s">
        <v>237</v>
      </c>
      <c r="I1739" t="s">
        <v>3804</v>
      </c>
      <c r="J1739" s="1">
        <v>45381</v>
      </c>
      <c r="K1739" s="1"/>
      <c r="M1739">
        <v>0</v>
      </c>
      <c r="N1739">
        <v>1</v>
      </c>
      <c r="O1739">
        <v>7.7</v>
      </c>
      <c r="P1739" t="s">
        <v>25</v>
      </c>
    </row>
    <row r="1740" spans="1:16">
      <c r="A1740" t="s">
        <v>5913</v>
      </c>
      <c r="B1740" t="s">
        <v>3130</v>
      </c>
      <c r="C1740" t="s">
        <v>623</v>
      </c>
      <c r="D1740" t="s">
        <v>66</v>
      </c>
      <c r="E1740" t="s">
        <v>20</v>
      </c>
      <c r="F1740">
        <v>8353</v>
      </c>
      <c r="G1740" t="s">
        <v>30</v>
      </c>
      <c r="H1740" t="s">
        <v>117</v>
      </c>
      <c r="I1740" t="s">
        <v>5915</v>
      </c>
      <c r="J1740" s="1">
        <v>44874</v>
      </c>
      <c r="K1740" s="1"/>
      <c r="M1740">
        <v>0</v>
      </c>
      <c r="N1740">
        <v>1</v>
      </c>
      <c r="O1740">
        <v>6.3</v>
      </c>
      <c r="P1740" t="s">
        <v>25</v>
      </c>
    </row>
    <row r="1741" spans="1:16">
      <c r="A1741" t="s">
        <v>5916</v>
      </c>
      <c r="B1741" t="s">
        <v>1450</v>
      </c>
      <c r="C1741" t="s">
        <v>307</v>
      </c>
      <c r="D1741" t="s">
        <v>66</v>
      </c>
      <c r="E1741" t="s">
        <v>20</v>
      </c>
      <c r="F1741">
        <v>8046</v>
      </c>
      <c r="G1741" t="s">
        <v>22</v>
      </c>
      <c r="H1741" t="s">
        <v>86</v>
      </c>
      <c r="I1741" t="s">
        <v>5918</v>
      </c>
      <c r="J1741" s="1">
        <v>45419</v>
      </c>
      <c r="K1741" s="1"/>
      <c r="M1741">
        <v>0</v>
      </c>
      <c r="N1741">
        <v>1</v>
      </c>
      <c r="O1741">
        <v>26.3</v>
      </c>
      <c r="P1741" t="s">
        <v>33</v>
      </c>
    </row>
    <row r="1742" spans="1:16">
      <c r="A1742" t="s">
        <v>5919</v>
      </c>
      <c r="B1742" t="s">
        <v>5920</v>
      </c>
      <c r="C1742" t="s">
        <v>2073</v>
      </c>
      <c r="D1742" t="s">
        <v>37</v>
      </c>
      <c r="E1742" t="s">
        <v>28</v>
      </c>
      <c r="F1742">
        <v>79527</v>
      </c>
      <c r="G1742" t="s">
        <v>22</v>
      </c>
      <c r="H1742" t="s">
        <v>23</v>
      </c>
      <c r="I1742" t="s">
        <v>337</v>
      </c>
      <c r="J1742" s="1">
        <v>45696</v>
      </c>
      <c r="K1742" s="1"/>
      <c r="M1742">
        <v>0</v>
      </c>
      <c r="N1742">
        <v>1</v>
      </c>
      <c r="O1742">
        <v>15.6</v>
      </c>
      <c r="P1742" t="s">
        <v>58</v>
      </c>
    </row>
    <row r="1743" spans="1:16">
      <c r="A1743" t="s">
        <v>5922</v>
      </c>
      <c r="B1743" t="s">
        <v>5072</v>
      </c>
      <c r="C1743" t="s">
        <v>5498</v>
      </c>
      <c r="D1743" t="s">
        <v>19</v>
      </c>
      <c r="E1743" t="s">
        <v>20</v>
      </c>
      <c r="F1743">
        <v>6797</v>
      </c>
      <c r="G1743" t="s">
        <v>39</v>
      </c>
      <c r="H1743" t="s">
        <v>361</v>
      </c>
      <c r="I1743" t="s">
        <v>4190</v>
      </c>
      <c r="J1743" s="1">
        <v>45344</v>
      </c>
      <c r="K1743" s="1"/>
      <c r="M1743">
        <v>0</v>
      </c>
      <c r="N1743">
        <v>1</v>
      </c>
      <c r="O1743">
        <v>4.2</v>
      </c>
      <c r="P1743" t="s">
        <v>42</v>
      </c>
    </row>
    <row r="1744" spans="1:16">
      <c r="A1744" t="s">
        <v>5924</v>
      </c>
      <c r="B1744" t="s">
        <v>3097</v>
      </c>
      <c r="C1744" t="s">
        <v>3457</v>
      </c>
      <c r="D1744" t="s">
        <v>183</v>
      </c>
      <c r="E1744" t="s">
        <v>54</v>
      </c>
      <c r="F1744">
        <v>3652</v>
      </c>
      <c r="G1744" t="s">
        <v>79</v>
      </c>
      <c r="H1744" t="s">
        <v>274</v>
      </c>
      <c r="I1744" t="s">
        <v>3354</v>
      </c>
      <c r="J1744" s="1">
        <v>45540</v>
      </c>
      <c r="K1744" s="1"/>
      <c r="M1744">
        <v>0</v>
      </c>
      <c r="N1744">
        <v>1</v>
      </c>
      <c r="O1744">
        <v>17</v>
      </c>
      <c r="P1744" t="s">
        <v>100</v>
      </c>
    </row>
    <row r="1745" spans="1:16">
      <c r="A1745" t="s">
        <v>5926</v>
      </c>
      <c r="B1745" t="s">
        <v>3428</v>
      </c>
      <c r="C1745" t="s">
        <v>1307</v>
      </c>
      <c r="D1745" t="s">
        <v>37</v>
      </c>
      <c r="E1745" t="s">
        <v>177</v>
      </c>
      <c r="F1745">
        <v>91798</v>
      </c>
      <c r="G1745" t="s">
        <v>161</v>
      </c>
      <c r="H1745" t="s">
        <v>2020</v>
      </c>
      <c r="I1745" t="s">
        <v>1058</v>
      </c>
      <c r="J1745" s="1">
        <v>45373</v>
      </c>
      <c r="K1745" s="1"/>
      <c r="M1745">
        <v>0</v>
      </c>
      <c r="N1745">
        <v>1</v>
      </c>
      <c r="O1745">
        <v>23.2</v>
      </c>
      <c r="P1745" t="s">
        <v>100</v>
      </c>
    </row>
    <row r="1746" spans="1:16">
      <c r="A1746" t="s">
        <v>5928</v>
      </c>
      <c r="B1746" t="s">
        <v>5929</v>
      </c>
      <c r="C1746" t="s">
        <v>18</v>
      </c>
      <c r="D1746" t="s">
        <v>37</v>
      </c>
      <c r="E1746" t="s">
        <v>28</v>
      </c>
      <c r="F1746">
        <v>56056</v>
      </c>
      <c r="G1746" t="s">
        <v>151</v>
      </c>
      <c r="H1746" t="s">
        <v>258</v>
      </c>
      <c r="I1746" t="s">
        <v>5931</v>
      </c>
      <c r="J1746" s="1">
        <v>45598</v>
      </c>
      <c r="K1746" s="1"/>
      <c r="M1746">
        <v>0</v>
      </c>
      <c r="N1746">
        <v>1</v>
      </c>
      <c r="O1746">
        <v>31.9</v>
      </c>
      <c r="P1746" t="s">
        <v>33</v>
      </c>
    </row>
    <row r="1747" spans="1:16">
      <c r="A1747" t="s">
        <v>5932</v>
      </c>
      <c r="B1747" t="s">
        <v>5933</v>
      </c>
      <c r="C1747" t="s">
        <v>193</v>
      </c>
      <c r="D1747" t="s">
        <v>53</v>
      </c>
      <c r="E1747" t="s">
        <v>45</v>
      </c>
      <c r="F1747">
        <v>24176</v>
      </c>
      <c r="G1747" t="s">
        <v>161</v>
      </c>
      <c r="H1747" t="s">
        <v>237</v>
      </c>
      <c r="I1747" t="s">
        <v>4417</v>
      </c>
      <c r="J1747" s="1">
        <v>44819</v>
      </c>
      <c r="K1747" s="1"/>
      <c r="M1747">
        <v>0</v>
      </c>
      <c r="N1747">
        <v>1</v>
      </c>
      <c r="O1747">
        <v>16.600000000000001</v>
      </c>
      <c r="P1747" t="s">
        <v>100</v>
      </c>
    </row>
    <row r="1748" spans="1:16">
      <c r="A1748" t="s">
        <v>5935</v>
      </c>
      <c r="B1748" t="s">
        <v>5106</v>
      </c>
      <c r="C1748" t="s">
        <v>18</v>
      </c>
      <c r="D1748" t="s">
        <v>66</v>
      </c>
      <c r="E1748" t="s">
        <v>45</v>
      </c>
      <c r="F1748">
        <v>14000</v>
      </c>
      <c r="G1748" t="s">
        <v>79</v>
      </c>
      <c r="H1748" t="s">
        <v>2763</v>
      </c>
      <c r="I1748" t="s">
        <v>3737</v>
      </c>
      <c r="J1748" s="1">
        <v>44711</v>
      </c>
      <c r="K1748" s="1"/>
      <c r="M1748">
        <v>0</v>
      </c>
      <c r="N1748">
        <v>1</v>
      </c>
      <c r="O1748">
        <v>23</v>
      </c>
      <c r="P1748" t="s">
        <v>100</v>
      </c>
    </row>
    <row r="1749" spans="1:16">
      <c r="A1749" t="s">
        <v>5936</v>
      </c>
      <c r="B1749" t="s">
        <v>329</v>
      </c>
      <c r="C1749" t="s">
        <v>5937</v>
      </c>
      <c r="D1749" t="s">
        <v>66</v>
      </c>
      <c r="E1749" t="s">
        <v>91</v>
      </c>
      <c r="F1749">
        <v>11427</v>
      </c>
      <c r="G1749" t="s">
        <v>161</v>
      </c>
      <c r="H1749" t="s">
        <v>232</v>
      </c>
      <c r="I1749" t="s">
        <v>2872</v>
      </c>
      <c r="J1749" s="1">
        <v>45131</v>
      </c>
      <c r="K1749" s="1">
        <v>45117</v>
      </c>
      <c r="L1749">
        <v>120</v>
      </c>
      <c r="M1749">
        <v>0</v>
      </c>
      <c r="N1749">
        <v>1</v>
      </c>
      <c r="O1749">
        <v>2.7</v>
      </c>
      <c r="P1749" t="s">
        <v>33</v>
      </c>
    </row>
    <row r="1750" spans="1:16">
      <c r="A1750" t="s">
        <v>5939</v>
      </c>
      <c r="B1750" t="s">
        <v>5260</v>
      </c>
      <c r="C1750" t="s">
        <v>474</v>
      </c>
      <c r="D1750" t="s">
        <v>19</v>
      </c>
      <c r="E1750" t="s">
        <v>54</v>
      </c>
      <c r="F1750">
        <v>6678</v>
      </c>
      <c r="G1750" t="s">
        <v>172</v>
      </c>
      <c r="H1750" t="s">
        <v>86</v>
      </c>
      <c r="I1750" t="s">
        <v>41</v>
      </c>
      <c r="J1750" s="1">
        <v>45129</v>
      </c>
      <c r="K1750" s="1"/>
      <c r="M1750">
        <v>0</v>
      </c>
      <c r="N1750">
        <v>1</v>
      </c>
      <c r="P1750" t="s">
        <v>42</v>
      </c>
    </row>
    <row r="1751" spans="1:16">
      <c r="A1751" t="s">
        <v>5941</v>
      </c>
      <c r="B1751" t="s">
        <v>5820</v>
      </c>
      <c r="C1751" t="s">
        <v>18</v>
      </c>
      <c r="D1751" t="s">
        <v>19</v>
      </c>
      <c r="E1751" t="s">
        <v>177</v>
      </c>
      <c r="F1751">
        <v>7000</v>
      </c>
      <c r="G1751" t="s">
        <v>151</v>
      </c>
      <c r="H1751" t="s">
        <v>237</v>
      </c>
      <c r="I1751" t="s">
        <v>5577</v>
      </c>
      <c r="J1751" s="1">
        <v>44961</v>
      </c>
      <c r="K1751" s="1"/>
      <c r="M1751">
        <v>0</v>
      </c>
      <c r="N1751">
        <v>1</v>
      </c>
      <c r="O1751">
        <v>18</v>
      </c>
      <c r="P1751" t="s">
        <v>42</v>
      </c>
    </row>
    <row r="1752" spans="1:16">
      <c r="A1752" t="s">
        <v>5942</v>
      </c>
      <c r="B1752" t="s">
        <v>2037</v>
      </c>
      <c r="C1752" t="s">
        <v>18</v>
      </c>
      <c r="D1752" t="s">
        <v>53</v>
      </c>
      <c r="E1752" t="s">
        <v>91</v>
      </c>
      <c r="F1752">
        <v>33143</v>
      </c>
      <c r="G1752" t="s">
        <v>30</v>
      </c>
      <c r="H1752" t="s">
        <v>23</v>
      </c>
      <c r="I1752" t="s">
        <v>5766</v>
      </c>
      <c r="J1752" s="1">
        <v>45517</v>
      </c>
      <c r="K1752" s="1">
        <v>45492</v>
      </c>
      <c r="L1752">
        <v>57</v>
      </c>
      <c r="M1752">
        <v>0</v>
      </c>
      <c r="N1752">
        <v>1</v>
      </c>
      <c r="P1752" t="s">
        <v>42</v>
      </c>
    </row>
    <row r="1753" spans="1:16">
      <c r="A1753" t="s">
        <v>5944</v>
      </c>
      <c r="B1753" t="s">
        <v>3906</v>
      </c>
      <c r="C1753" t="s">
        <v>18</v>
      </c>
      <c r="D1753" t="s">
        <v>37</v>
      </c>
      <c r="E1753" t="s">
        <v>91</v>
      </c>
      <c r="F1753">
        <v>56806</v>
      </c>
      <c r="G1753" t="s">
        <v>30</v>
      </c>
      <c r="H1753" t="s">
        <v>139</v>
      </c>
      <c r="I1753" t="s">
        <v>4345</v>
      </c>
      <c r="J1753" s="1">
        <v>45086</v>
      </c>
      <c r="K1753" s="1">
        <v>45147</v>
      </c>
      <c r="L1753">
        <v>164</v>
      </c>
      <c r="M1753">
        <v>0</v>
      </c>
      <c r="N1753">
        <v>1</v>
      </c>
      <c r="O1753">
        <v>6.6</v>
      </c>
      <c r="P1753" t="s">
        <v>25</v>
      </c>
    </row>
    <row r="1754" spans="1:16">
      <c r="A1754" t="s">
        <v>5946</v>
      </c>
      <c r="B1754" t="s">
        <v>240</v>
      </c>
      <c r="C1754" t="s">
        <v>18</v>
      </c>
      <c r="D1754" t="s">
        <v>183</v>
      </c>
      <c r="E1754" t="s">
        <v>54</v>
      </c>
      <c r="F1754">
        <v>4276</v>
      </c>
      <c r="G1754" t="s">
        <v>39</v>
      </c>
      <c r="H1754" t="s">
        <v>98</v>
      </c>
      <c r="I1754" t="s">
        <v>4760</v>
      </c>
      <c r="J1754" s="1">
        <v>45517</v>
      </c>
      <c r="K1754" s="1"/>
      <c r="M1754">
        <v>0</v>
      </c>
      <c r="N1754">
        <v>1</v>
      </c>
      <c r="O1754">
        <v>3.1</v>
      </c>
      <c r="P1754" t="s">
        <v>42</v>
      </c>
    </row>
    <row r="1755" spans="1:16">
      <c r="A1755" t="s">
        <v>5948</v>
      </c>
      <c r="B1755" t="s">
        <v>5949</v>
      </c>
      <c r="C1755" t="s">
        <v>1605</v>
      </c>
      <c r="D1755" t="s">
        <v>66</v>
      </c>
      <c r="E1755" t="s">
        <v>20</v>
      </c>
      <c r="F1755">
        <v>17841</v>
      </c>
      <c r="G1755" t="s">
        <v>22</v>
      </c>
      <c r="H1755" t="s">
        <v>73</v>
      </c>
      <c r="I1755" t="s">
        <v>5951</v>
      </c>
      <c r="J1755" s="1">
        <v>44941</v>
      </c>
      <c r="K1755" s="1"/>
      <c r="M1755">
        <v>0</v>
      </c>
      <c r="N1755">
        <v>1</v>
      </c>
      <c r="O1755">
        <v>1.5</v>
      </c>
      <c r="P1755" t="s">
        <v>33</v>
      </c>
    </row>
    <row r="1756" spans="1:16">
      <c r="A1756" t="s">
        <v>5952</v>
      </c>
      <c r="B1756" t="s">
        <v>89</v>
      </c>
      <c r="C1756" t="s">
        <v>18</v>
      </c>
      <c r="D1756" t="s">
        <v>37</v>
      </c>
      <c r="E1756" t="s">
        <v>177</v>
      </c>
      <c r="F1756">
        <v>203197</v>
      </c>
      <c r="G1756" t="s">
        <v>47</v>
      </c>
      <c r="H1756" t="s">
        <v>62</v>
      </c>
      <c r="I1756" t="s">
        <v>5954</v>
      </c>
      <c r="J1756" s="1">
        <v>45373</v>
      </c>
      <c r="K1756" s="1"/>
      <c r="M1756">
        <v>0</v>
      </c>
      <c r="N1756">
        <v>1</v>
      </c>
      <c r="P1756" t="s">
        <v>42</v>
      </c>
    </row>
    <row r="1757" spans="1:16">
      <c r="A1757" t="s">
        <v>5955</v>
      </c>
      <c r="B1757" t="s">
        <v>2932</v>
      </c>
      <c r="C1757" t="s">
        <v>1507</v>
      </c>
      <c r="D1757" t="s">
        <v>37</v>
      </c>
      <c r="E1757" t="s">
        <v>20</v>
      </c>
      <c r="F1757">
        <v>161000</v>
      </c>
      <c r="G1757" t="s">
        <v>47</v>
      </c>
      <c r="H1757" t="s">
        <v>145</v>
      </c>
      <c r="I1757" t="s">
        <v>2621</v>
      </c>
      <c r="J1757" s="1">
        <v>45712</v>
      </c>
      <c r="K1757" s="1"/>
      <c r="M1757">
        <v>0</v>
      </c>
      <c r="N1757">
        <v>1</v>
      </c>
      <c r="O1757">
        <v>7.1</v>
      </c>
      <c r="P1757" t="s">
        <v>25</v>
      </c>
    </row>
    <row r="1758" spans="1:16">
      <c r="A1758" t="s">
        <v>5957</v>
      </c>
      <c r="B1758" t="s">
        <v>5958</v>
      </c>
      <c r="C1758" t="s">
        <v>2944</v>
      </c>
      <c r="D1758" t="s">
        <v>53</v>
      </c>
      <c r="E1758" t="s">
        <v>45</v>
      </c>
      <c r="F1758">
        <v>28531</v>
      </c>
      <c r="G1758" t="s">
        <v>151</v>
      </c>
      <c r="H1758" t="s">
        <v>258</v>
      </c>
      <c r="I1758" t="s">
        <v>5389</v>
      </c>
      <c r="J1758" s="1">
        <v>45797</v>
      </c>
      <c r="K1758" s="1"/>
      <c r="M1758">
        <v>0</v>
      </c>
      <c r="N1758">
        <v>1</v>
      </c>
      <c r="O1758">
        <v>27.5</v>
      </c>
      <c r="P1758" t="s">
        <v>100</v>
      </c>
    </row>
    <row r="1759" spans="1:16">
      <c r="A1759" t="s">
        <v>5960</v>
      </c>
      <c r="B1759" t="s">
        <v>1244</v>
      </c>
      <c r="C1759" t="s">
        <v>18</v>
      </c>
      <c r="D1759" t="s">
        <v>37</v>
      </c>
      <c r="E1759" t="s">
        <v>20</v>
      </c>
      <c r="F1759">
        <v>151896</v>
      </c>
      <c r="G1759" t="s">
        <v>161</v>
      </c>
      <c r="H1759" t="s">
        <v>23</v>
      </c>
      <c r="I1759" t="s">
        <v>5962</v>
      </c>
      <c r="J1759" s="1">
        <v>45101</v>
      </c>
      <c r="K1759" s="1"/>
      <c r="M1759">
        <v>0</v>
      </c>
      <c r="N1759">
        <v>1</v>
      </c>
      <c r="O1759">
        <v>4.5</v>
      </c>
      <c r="P1759" t="s">
        <v>100</v>
      </c>
    </row>
    <row r="1760" spans="1:16">
      <c r="A1760" t="s">
        <v>5963</v>
      </c>
      <c r="B1760" t="s">
        <v>5964</v>
      </c>
      <c r="C1760" t="s">
        <v>763</v>
      </c>
      <c r="D1760" t="s">
        <v>53</v>
      </c>
      <c r="E1760" t="s">
        <v>115</v>
      </c>
      <c r="F1760">
        <v>39927</v>
      </c>
      <c r="G1760" t="s">
        <v>161</v>
      </c>
      <c r="H1760" t="s">
        <v>31</v>
      </c>
      <c r="I1760" t="s">
        <v>5966</v>
      </c>
      <c r="J1760" s="1">
        <v>45168</v>
      </c>
      <c r="K1760" s="1">
        <v>45278</v>
      </c>
      <c r="L1760">
        <v>130</v>
      </c>
      <c r="M1760">
        <v>0</v>
      </c>
      <c r="N1760">
        <v>1</v>
      </c>
      <c r="O1760">
        <v>33.299999999999997</v>
      </c>
      <c r="P1760" t="s">
        <v>33</v>
      </c>
    </row>
    <row r="1761" spans="1:16">
      <c r="A1761" t="s">
        <v>5967</v>
      </c>
      <c r="B1761" t="s">
        <v>2695</v>
      </c>
      <c r="C1761" t="s">
        <v>18</v>
      </c>
      <c r="D1761" t="s">
        <v>183</v>
      </c>
      <c r="E1761" t="s">
        <v>45</v>
      </c>
      <c r="F1761">
        <v>10374</v>
      </c>
      <c r="G1761" t="s">
        <v>161</v>
      </c>
      <c r="H1761" t="s">
        <v>133</v>
      </c>
      <c r="I1761" t="s">
        <v>4107</v>
      </c>
      <c r="J1761" s="1">
        <v>44726</v>
      </c>
      <c r="K1761" s="1"/>
      <c r="M1761">
        <v>0</v>
      </c>
      <c r="N1761">
        <v>1</v>
      </c>
      <c r="O1761">
        <v>5.7</v>
      </c>
      <c r="P1761" t="s">
        <v>100</v>
      </c>
    </row>
    <row r="1762" spans="1:16">
      <c r="A1762" t="s">
        <v>5969</v>
      </c>
      <c r="B1762" t="s">
        <v>4733</v>
      </c>
      <c r="C1762" t="s">
        <v>4544</v>
      </c>
      <c r="D1762" t="s">
        <v>19</v>
      </c>
      <c r="E1762" t="s">
        <v>177</v>
      </c>
      <c r="F1762">
        <v>8854</v>
      </c>
      <c r="G1762" t="s">
        <v>39</v>
      </c>
      <c r="H1762" t="s">
        <v>62</v>
      </c>
      <c r="I1762" t="s">
        <v>5971</v>
      </c>
      <c r="J1762" s="1">
        <v>45336</v>
      </c>
      <c r="K1762" s="1"/>
      <c r="M1762">
        <v>0</v>
      </c>
      <c r="N1762">
        <v>1</v>
      </c>
      <c r="O1762">
        <v>14.3</v>
      </c>
      <c r="P1762" t="s">
        <v>33</v>
      </c>
    </row>
    <row r="1763" spans="1:16">
      <c r="A1763" t="s">
        <v>5972</v>
      </c>
      <c r="B1763" t="s">
        <v>3878</v>
      </c>
      <c r="C1763" t="s">
        <v>1164</v>
      </c>
      <c r="D1763" t="s">
        <v>37</v>
      </c>
      <c r="E1763" t="s">
        <v>177</v>
      </c>
      <c r="F1763">
        <v>69000</v>
      </c>
      <c r="G1763" t="s">
        <v>47</v>
      </c>
      <c r="H1763" t="s">
        <v>2020</v>
      </c>
      <c r="I1763" t="s">
        <v>5974</v>
      </c>
      <c r="J1763" s="1">
        <v>45361</v>
      </c>
      <c r="K1763" s="1"/>
      <c r="M1763">
        <v>0</v>
      </c>
      <c r="N1763">
        <v>1</v>
      </c>
      <c r="O1763">
        <v>15.4</v>
      </c>
      <c r="P1763" t="s">
        <v>58</v>
      </c>
    </row>
    <row r="1764" spans="1:16">
      <c r="A1764" t="s">
        <v>5975</v>
      </c>
      <c r="B1764" t="s">
        <v>4637</v>
      </c>
      <c r="C1764" t="s">
        <v>3486</v>
      </c>
      <c r="D1764" t="s">
        <v>37</v>
      </c>
      <c r="E1764" t="s">
        <v>91</v>
      </c>
      <c r="F1764">
        <v>166652</v>
      </c>
      <c r="G1764" t="s">
        <v>22</v>
      </c>
      <c r="H1764" t="s">
        <v>73</v>
      </c>
      <c r="I1764" t="s">
        <v>779</v>
      </c>
      <c r="J1764" s="1">
        <v>45021</v>
      </c>
      <c r="K1764" s="1">
        <v>45008</v>
      </c>
      <c r="L1764">
        <v>88</v>
      </c>
      <c r="M1764">
        <v>0</v>
      </c>
      <c r="N1764">
        <v>1</v>
      </c>
      <c r="O1764">
        <v>23.8</v>
      </c>
      <c r="P1764" t="s">
        <v>100</v>
      </c>
    </row>
    <row r="1765" spans="1:16">
      <c r="A1765" t="s">
        <v>5977</v>
      </c>
      <c r="B1765" t="s">
        <v>5978</v>
      </c>
      <c r="C1765" t="s">
        <v>18</v>
      </c>
      <c r="D1765" t="s">
        <v>19</v>
      </c>
      <c r="E1765" t="s">
        <v>115</v>
      </c>
      <c r="F1765">
        <v>4174</v>
      </c>
      <c r="G1765" t="s">
        <v>161</v>
      </c>
      <c r="H1765" t="s">
        <v>23</v>
      </c>
      <c r="I1765" t="s">
        <v>5980</v>
      </c>
      <c r="J1765" s="1">
        <v>44817</v>
      </c>
      <c r="K1765" s="1">
        <v>44930</v>
      </c>
      <c r="L1765">
        <v>163</v>
      </c>
      <c r="M1765">
        <v>0</v>
      </c>
      <c r="N1765">
        <v>1</v>
      </c>
      <c r="O1765">
        <v>25.5</v>
      </c>
      <c r="P1765" t="s">
        <v>42</v>
      </c>
    </row>
    <row r="1766" spans="1:16">
      <c r="A1766" t="s">
        <v>5981</v>
      </c>
      <c r="B1766" t="s">
        <v>5982</v>
      </c>
      <c r="C1766" t="s">
        <v>246</v>
      </c>
      <c r="D1766" t="s">
        <v>53</v>
      </c>
      <c r="E1766" t="s">
        <v>54</v>
      </c>
      <c r="F1766">
        <v>26000</v>
      </c>
      <c r="G1766" t="s">
        <v>79</v>
      </c>
      <c r="H1766" t="s">
        <v>3940</v>
      </c>
      <c r="I1766" t="s">
        <v>3272</v>
      </c>
      <c r="J1766" s="1">
        <v>45690</v>
      </c>
      <c r="K1766" s="1"/>
      <c r="M1766">
        <v>0</v>
      </c>
      <c r="N1766">
        <v>1</v>
      </c>
      <c r="O1766">
        <v>13.1</v>
      </c>
      <c r="P1766" t="s">
        <v>100</v>
      </c>
    </row>
    <row r="1767" spans="1:16">
      <c r="A1767" t="s">
        <v>5984</v>
      </c>
      <c r="B1767" t="s">
        <v>5764</v>
      </c>
      <c r="C1767" t="s">
        <v>143</v>
      </c>
      <c r="D1767" t="s">
        <v>66</v>
      </c>
      <c r="E1767" t="s">
        <v>20</v>
      </c>
      <c r="F1767">
        <v>22000</v>
      </c>
      <c r="G1767" t="s">
        <v>56</v>
      </c>
      <c r="H1767" t="s">
        <v>117</v>
      </c>
      <c r="I1767" t="s">
        <v>1924</v>
      </c>
      <c r="J1767" s="1">
        <v>44903</v>
      </c>
      <c r="K1767" s="1"/>
      <c r="M1767">
        <v>0</v>
      </c>
      <c r="N1767">
        <v>1</v>
      </c>
      <c r="O1767">
        <v>28.6</v>
      </c>
      <c r="P1767" t="s">
        <v>33</v>
      </c>
    </row>
    <row r="1768" spans="1:16">
      <c r="A1768" t="s">
        <v>5985</v>
      </c>
      <c r="B1768" t="s">
        <v>1926</v>
      </c>
      <c r="C1768" t="s">
        <v>2699</v>
      </c>
      <c r="D1768" t="s">
        <v>19</v>
      </c>
      <c r="E1768" t="s">
        <v>20</v>
      </c>
      <c r="F1768">
        <v>8324</v>
      </c>
      <c r="G1768" t="s">
        <v>151</v>
      </c>
      <c r="H1768" t="s">
        <v>98</v>
      </c>
      <c r="I1768" t="s">
        <v>690</v>
      </c>
      <c r="J1768" s="1">
        <v>45690</v>
      </c>
      <c r="K1768" s="1"/>
      <c r="M1768">
        <v>0</v>
      </c>
      <c r="N1768">
        <v>1</v>
      </c>
      <c r="O1768">
        <v>31.5</v>
      </c>
      <c r="P1768" t="s">
        <v>33</v>
      </c>
    </row>
    <row r="1769" spans="1:16">
      <c r="A1769" t="s">
        <v>5987</v>
      </c>
      <c r="B1769" t="s">
        <v>5721</v>
      </c>
      <c r="C1769" t="s">
        <v>18</v>
      </c>
      <c r="D1769" t="s">
        <v>19</v>
      </c>
      <c r="E1769" t="s">
        <v>177</v>
      </c>
      <c r="F1769">
        <v>4299</v>
      </c>
      <c r="G1769" t="s">
        <v>39</v>
      </c>
      <c r="H1769" t="s">
        <v>139</v>
      </c>
      <c r="I1769" t="s">
        <v>4898</v>
      </c>
      <c r="J1769" s="1">
        <v>45736</v>
      </c>
      <c r="K1769" s="1"/>
      <c r="M1769">
        <v>0</v>
      </c>
      <c r="N1769">
        <v>1</v>
      </c>
      <c r="O1769">
        <v>3.1</v>
      </c>
      <c r="P1769" t="s">
        <v>42</v>
      </c>
    </row>
    <row r="1770" spans="1:16">
      <c r="A1770" t="s">
        <v>5989</v>
      </c>
      <c r="B1770" t="s">
        <v>4096</v>
      </c>
      <c r="C1770" t="s">
        <v>726</v>
      </c>
      <c r="D1770" t="s">
        <v>37</v>
      </c>
      <c r="E1770" t="s">
        <v>91</v>
      </c>
      <c r="F1770">
        <v>162981</v>
      </c>
      <c r="G1770" t="s">
        <v>79</v>
      </c>
      <c r="H1770" t="s">
        <v>23</v>
      </c>
      <c r="I1770" t="s">
        <v>1624</v>
      </c>
      <c r="J1770" s="1">
        <v>45372</v>
      </c>
      <c r="K1770" s="1">
        <v>45413</v>
      </c>
      <c r="L1770">
        <v>107</v>
      </c>
      <c r="M1770">
        <v>1</v>
      </c>
      <c r="N1770">
        <v>4</v>
      </c>
      <c r="P1770" t="s">
        <v>33</v>
      </c>
    </row>
    <row r="1771" spans="1:16">
      <c r="A1771" t="s">
        <v>5991</v>
      </c>
      <c r="B1771" t="s">
        <v>5992</v>
      </c>
      <c r="C1771" t="s">
        <v>901</v>
      </c>
      <c r="D1771" t="s">
        <v>183</v>
      </c>
      <c r="E1771" t="s">
        <v>45</v>
      </c>
      <c r="F1771">
        <v>14263</v>
      </c>
      <c r="G1771" t="s">
        <v>172</v>
      </c>
      <c r="H1771" t="s">
        <v>105</v>
      </c>
      <c r="I1771" t="s">
        <v>4146</v>
      </c>
      <c r="J1771" s="1">
        <v>45040</v>
      </c>
      <c r="K1771" s="1"/>
      <c r="M1771">
        <v>0</v>
      </c>
      <c r="N1771">
        <v>1</v>
      </c>
      <c r="O1771">
        <v>31.6</v>
      </c>
      <c r="P1771" t="s">
        <v>25</v>
      </c>
    </row>
    <row r="1772" spans="1:16">
      <c r="A1772" t="s">
        <v>5994</v>
      </c>
      <c r="B1772" t="s">
        <v>449</v>
      </c>
      <c r="C1772" t="s">
        <v>18</v>
      </c>
      <c r="D1772" t="s">
        <v>53</v>
      </c>
      <c r="E1772" t="s">
        <v>54</v>
      </c>
      <c r="F1772">
        <v>34279</v>
      </c>
      <c r="G1772" t="s">
        <v>172</v>
      </c>
      <c r="H1772" t="s">
        <v>501</v>
      </c>
      <c r="I1772" t="s">
        <v>1318</v>
      </c>
      <c r="J1772" s="1">
        <v>45020</v>
      </c>
      <c r="K1772" s="1"/>
      <c r="M1772">
        <v>0</v>
      </c>
      <c r="N1772">
        <v>1</v>
      </c>
      <c r="P1772" t="s">
        <v>100</v>
      </c>
    </row>
    <row r="1773" spans="1:16">
      <c r="A1773" t="s">
        <v>5996</v>
      </c>
      <c r="B1773" t="s">
        <v>4678</v>
      </c>
      <c r="C1773" t="s">
        <v>417</v>
      </c>
      <c r="D1773" t="s">
        <v>66</v>
      </c>
      <c r="E1773" t="s">
        <v>20</v>
      </c>
      <c r="F1773">
        <v>10909</v>
      </c>
      <c r="G1773" t="s">
        <v>161</v>
      </c>
      <c r="H1773" t="s">
        <v>268</v>
      </c>
      <c r="I1773" t="s">
        <v>5556</v>
      </c>
      <c r="J1773" s="1"/>
      <c r="K1773" s="1"/>
      <c r="M1773">
        <v>0</v>
      </c>
      <c r="N1773">
        <v>1</v>
      </c>
      <c r="O1773">
        <v>2.8</v>
      </c>
      <c r="P1773" t="s">
        <v>25</v>
      </c>
    </row>
    <row r="1774" spans="1:16">
      <c r="A1774" t="s">
        <v>5998</v>
      </c>
      <c r="B1774" t="s">
        <v>5999</v>
      </c>
      <c r="C1774" t="s">
        <v>2979</v>
      </c>
      <c r="D1774" t="s">
        <v>183</v>
      </c>
      <c r="E1774" t="s">
        <v>115</v>
      </c>
      <c r="F1774">
        <v>4461</v>
      </c>
      <c r="G1774" t="s">
        <v>39</v>
      </c>
      <c r="H1774" t="s">
        <v>593</v>
      </c>
      <c r="I1774" t="s">
        <v>2056</v>
      </c>
      <c r="J1774" s="1">
        <v>45066</v>
      </c>
      <c r="K1774" s="1">
        <v>45133</v>
      </c>
      <c r="L1774">
        <v>197</v>
      </c>
      <c r="M1774">
        <v>0</v>
      </c>
      <c r="N1774">
        <v>1</v>
      </c>
      <c r="O1774">
        <v>9.3000000000000007</v>
      </c>
      <c r="P1774" t="s">
        <v>33</v>
      </c>
    </row>
    <row r="1775" spans="1:16">
      <c r="A1775" t="s">
        <v>6001</v>
      </c>
      <c r="B1775" t="s">
        <v>6002</v>
      </c>
      <c r="C1775" t="s">
        <v>4954</v>
      </c>
      <c r="D1775" t="s">
        <v>66</v>
      </c>
      <c r="E1775" t="s">
        <v>115</v>
      </c>
      <c r="F1775">
        <v>12852</v>
      </c>
      <c r="G1775" t="s">
        <v>39</v>
      </c>
      <c r="H1775" t="s">
        <v>3940</v>
      </c>
      <c r="I1775" t="s">
        <v>5679</v>
      </c>
      <c r="J1775" s="1">
        <v>44818</v>
      </c>
      <c r="K1775" s="1">
        <v>44925</v>
      </c>
      <c r="L1775">
        <v>192</v>
      </c>
      <c r="M1775">
        <v>0</v>
      </c>
      <c r="N1775">
        <v>1</v>
      </c>
      <c r="O1775">
        <v>8.3000000000000007</v>
      </c>
      <c r="P1775" t="s">
        <v>42</v>
      </c>
    </row>
    <row r="1776" spans="1:16">
      <c r="A1776" t="s">
        <v>6004</v>
      </c>
      <c r="B1776" t="s">
        <v>6005</v>
      </c>
      <c r="C1776" t="s">
        <v>18</v>
      </c>
      <c r="D1776" t="s">
        <v>53</v>
      </c>
      <c r="E1776" t="s">
        <v>28</v>
      </c>
      <c r="F1776">
        <v>30646</v>
      </c>
      <c r="G1776" t="s">
        <v>39</v>
      </c>
      <c r="H1776" t="s">
        <v>2756</v>
      </c>
      <c r="I1776" t="s">
        <v>636</v>
      </c>
      <c r="J1776" s="1">
        <v>44819</v>
      </c>
      <c r="K1776" s="1"/>
      <c r="M1776">
        <v>0</v>
      </c>
      <c r="N1776">
        <v>1</v>
      </c>
      <c r="O1776">
        <v>27.4</v>
      </c>
      <c r="P1776" t="s">
        <v>25</v>
      </c>
    </row>
    <row r="1777" spans="1:16">
      <c r="A1777" t="s">
        <v>6007</v>
      </c>
      <c r="B1777" t="s">
        <v>6008</v>
      </c>
      <c r="C1777" t="s">
        <v>3038</v>
      </c>
      <c r="D1777" t="s">
        <v>19</v>
      </c>
      <c r="E1777" t="s">
        <v>20</v>
      </c>
      <c r="F1777">
        <v>6302</v>
      </c>
      <c r="G1777" t="s">
        <v>47</v>
      </c>
      <c r="H1777" t="s">
        <v>274</v>
      </c>
      <c r="I1777" t="s">
        <v>1859</v>
      </c>
      <c r="J1777" s="1">
        <v>44699</v>
      </c>
      <c r="K1777" s="1"/>
      <c r="M1777">
        <v>0</v>
      </c>
      <c r="N1777">
        <v>1</v>
      </c>
      <c r="O1777">
        <v>3.6</v>
      </c>
      <c r="P1777" t="s">
        <v>58</v>
      </c>
    </row>
    <row r="1778" spans="1:16">
      <c r="A1778" t="s">
        <v>6010</v>
      </c>
      <c r="B1778" t="s">
        <v>2960</v>
      </c>
      <c r="C1778" t="s">
        <v>494</v>
      </c>
      <c r="D1778" t="s">
        <v>53</v>
      </c>
      <c r="E1778" t="s">
        <v>177</v>
      </c>
      <c r="F1778">
        <v>28756</v>
      </c>
      <c r="G1778" t="s">
        <v>47</v>
      </c>
      <c r="H1778" t="s">
        <v>98</v>
      </c>
      <c r="I1778" t="s">
        <v>1522</v>
      </c>
      <c r="J1778" s="1">
        <v>45202</v>
      </c>
      <c r="K1778" s="1"/>
      <c r="M1778">
        <v>0</v>
      </c>
      <c r="N1778">
        <v>1</v>
      </c>
      <c r="O1778">
        <v>10.8</v>
      </c>
      <c r="P1778" t="s">
        <v>25</v>
      </c>
    </row>
    <row r="1779" spans="1:16">
      <c r="A1779" t="s">
        <v>6012</v>
      </c>
      <c r="B1779" t="s">
        <v>4462</v>
      </c>
      <c r="C1779" t="s">
        <v>18</v>
      </c>
      <c r="D1779" t="s">
        <v>37</v>
      </c>
      <c r="E1779" t="s">
        <v>177</v>
      </c>
      <c r="F1779">
        <v>86163</v>
      </c>
      <c r="G1779" t="s">
        <v>22</v>
      </c>
      <c r="H1779" t="s">
        <v>133</v>
      </c>
      <c r="I1779" t="s">
        <v>5091</v>
      </c>
      <c r="J1779" s="1">
        <v>45115</v>
      </c>
      <c r="K1779" s="1"/>
      <c r="M1779">
        <v>0</v>
      </c>
      <c r="N1779">
        <v>1</v>
      </c>
      <c r="O1779">
        <v>13.4</v>
      </c>
      <c r="P1779" t="s">
        <v>25</v>
      </c>
    </row>
    <row r="1780" spans="1:16">
      <c r="A1780" t="s">
        <v>6014</v>
      </c>
      <c r="B1780" t="s">
        <v>814</v>
      </c>
      <c r="C1780" t="s">
        <v>436</v>
      </c>
      <c r="D1780" t="s">
        <v>53</v>
      </c>
      <c r="E1780" t="s">
        <v>115</v>
      </c>
      <c r="F1780">
        <v>18309</v>
      </c>
      <c r="G1780" t="s">
        <v>56</v>
      </c>
      <c r="H1780" t="s">
        <v>258</v>
      </c>
      <c r="I1780" t="s">
        <v>2338</v>
      </c>
      <c r="J1780" s="1">
        <v>45745</v>
      </c>
      <c r="K1780" s="1">
        <v>45789</v>
      </c>
      <c r="L1780">
        <v>197</v>
      </c>
      <c r="M1780">
        <v>0</v>
      </c>
      <c r="N1780">
        <v>1</v>
      </c>
      <c r="O1780">
        <v>10.5</v>
      </c>
      <c r="P1780" t="s">
        <v>58</v>
      </c>
    </row>
    <row r="1781" spans="1:16">
      <c r="A1781" t="s">
        <v>6016</v>
      </c>
      <c r="B1781" t="s">
        <v>4948</v>
      </c>
      <c r="C1781" t="s">
        <v>1865</v>
      </c>
      <c r="D1781" t="s">
        <v>19</v>
      </c>
      <c r="E1781" t="s">
        <v>20</v>
      </c>
      <c r="F1781">
        <v>3273</v>
      </c>
      <c r="G1781" t="s">
        <v>151</v>
      </c>
      <c r="H1781" t="s">
        <v>73</v>
      </c>
      <c r="I1781" t="s">
        <v>3569</v>
      </c>
      <c r="J1781" s="1">
        <v>44914</v>
      </c>
      <c r="K1781" s="1"/>
      <c r="M1781">
        <v>0</v>
      </c>
      <c r="N1781">
        <v>1</v>
      </c>
      <c r="O1781">
        <v>6.9</v>
      </c>
      <c r="P1781" t="s">
        <v>58</v>
      </c>
    </row>
    <row r="1782" spans="1:16">
      <c r="A1782" t="s">
        <v>6018</v>
      </c>
      <c r="B1782" t="s">
        <v>3817</v>
      </c>
      <c r="C1782" t="s">
        <v>455</v>
      </c>
      <c r="D1782" t="s">
        <v>183</v>
      </c>
      <c r="E1782" t="s">
        <v>115</v>
      </c>
      <c r="F1782">
        <v>9000</v>
      </c>
      <c r="G1782" t="s">
        <v>56</v>
      </c>
      <c r="H1782" t="s">
        <v>232</v>
      </c>
      <c r="I1782" t="s">
        <v>1509</v>
      </c>
      <c r="J1782" s="1">
        <v>45007</v>
      </c>
      <c r="K1782" s="1">
        <v>45041</v>
      </c>
      <c r="L1782">
        <v>103</v>
      </c>
      <c r="M1782">
        <v>0</v>
      </c>
      <c r="N1782">
        <v>1</v>
      </c>
      <c r="O1782">
        <v>24</v>
      </c>
      <c r="P1782" t="s">
        <v>33</v>
      </c>
    </row>
    <row r="1783" spans="1:16">
      <c r="A1783" t="s">
        <v>6019</v>
      </c>
      <c r="B1783" t="s">
        <v>4402</v>
      </c>
      <c r="C1783" t="s">
        <v>18</v>
      </c>
      <c r="D1783" t="s">
        <v>183</v>
      </c>
      <c r="E1783" t="s">
        <v>91</v>
      </c>
      <c r="F1783">
        <v>6183</v>
      </c>
      <c r="G1783" t="s">
        <v>56</v>
      </c>
      <c r="H1783" t="s">
        <v>156</v>
      </c>
      <c r="I1783" t="s">
        <v>6021</v>
      </c>
      <c r="J1783" s="1">
        <v>45675</v>
      </c>
      <c r="K1783" s="1">
        <v>45561</v>
      </c>
      <c r="L1783">
        <v>65</v>
      </c>
      <c r="M1783">
        <v>1</v>
      </c>
      <c r="N1783">
        <v>4</v>
      </c>
      <c r="O1783">
        <v>0</v>
      </c>
      <c r="P1783" t="s">
        <v>42</v>
      </c>
    </row>
    <row r="1784" spans="1:16">
      <c r="A1784" t="s">
        <v>6022</v>
      </c>
      <c r="B1784" t="s">
        <v>556</v>
      </c>
      <c r="C1784" t="s">
        <v>2370</v>
      </c>
      <c r="D1784" t="s">
        <v>53</v>
      </c>
      <c r="E1784" t="s">
        <v>115</v>
      </c>
      <c r="F1784">
        <v>28917</v>
      </c>
      <c r="G1784" t="s">
        <v>22</v>
      </c>
      <c r="H1784" t="s">
        <v>232</v>
      </c>
      <c r="I1784" t="s">
        <v>4088</v>
      </c>
      <c r="J1784" s="1">
        <v>45634</v>
      </c>
      <c r="K1784" s="1">
        <v>45527</v>
      </c>
      <c r="L1784">
        <v>23</v>
      </c>
      <c r="M1784">
        <v>0</v>
      </c>
      <c r="N1784">
        <v>1</v>
      </c>
      <c r="O1784">
        <v>3.7</v>
      </c>
      <c r="P1784" t="s">
        <v>33</v>
      </c>
    </row>
    <row r="1785" spans="1:16">
      <c r="A1785" t="s">
        <v>6024</v>
      </c>
      <c r="B1785" t="s">
        <v>6025</v>
      </c>
      <c r="C1785" t="s">
        <v>286</v>
      </c>
      <c r="D1785" t="s">
        <v>19</v>
      </c>
      <c r="E1785" t="s">
        <v>177</v>
      </c>
      <c r="F1785">
        <v>2888</v>
      </c>
      <c r="G1785" t="s">
        <v>151</v>
      </c>
      <c r="H1785" t="s">
        <v>117</v>
      </c>
      <c r="I1785" t="s">
        <v>167</v>
      </c>
      <c r="J1785" s="1">
        <v>45465</v>
      </c>
      <c r="K1785" s="1"/>
      <c r="M1785">
        <v>0</v>
      </c>
      <c r="N1785">
        <v>1</v>
      </c>
      <c r="O1785">
        <v>32.6</v>
      </c>
      <c r="P1785" t="s">
        <v>42</v>
      </c>
    </row>
    <row r="1786" spans="1:16">
      <c r="A1786" t="s">
        <v>6027</v>
      </c>
      <c r="B1786" t="s">
        <v>4691</v>
      </c>
      <c r="C1786" t="s">
        <v>1826</v>
      </c>
      <c r="D1786" t="s">
        <v>37</v>
      </c>
      <c r="E1786" t="s">
        <v>115</v>
      </c>
      <c r="F1786">
        <v>150682</v>
      </c>
      <c r="G1786" t="s">
        <v>56</v>
      </c>
      <c r="H1786" t="s">
        <v>237</v>
      </c>
      <c r="I1786" t="s">
        <v>6029</v>
      </c>
      <c r="J1786" s="1">
        <v>45640</v>
      </c>
      <c r="K1786" s="1">
        <v>45728</v>
      </c>
      <c r="L1786">
        <v>181</v>
      </c>
      <c r="M1786">
        <v>0</v>
      </c>
      <c r="N1786">
        <v>1</v>
      </c>
      <c r="O1786">
        <v>29.9</v>
      </c>
      <c r="P1786" t="s">
        <v>33</v>
      </c>
    </row>
    <row r="1787" spans="1:16">
      <c r="A1787" t="s">
        <v>6030</v>
      </c>
      <c r="B1787" t="s">
        <v>6031</v>
      </c>
      <c r="C1787" t="s">
        <v>18</v>
      </c>
      <c r="D1787" t="s">
        <v>53</v>
      </c>
      <c r="E1787" t="s">
        <v>177</v>
      </c>
      <c r="F1787">
        <v>40772</v>
      </c>
      <c r="G1787" t="s">
        <v>30</v>
      </c>
      <c r="H1787" t="s">
        <v>133</v>
      </c>
      <c r="I1787" t="s">
        <v>511</v>
      </c>
      <c r="J1787" s="1">
        <v>44853</v>
      </c>
      <c r="K1787" s="1"/>
      <c r="M1787">
        <v>0</v>
      </c>
      <c r="N1787">
        <v>1</v>
      </c>
      <c r="O1787">
        <v>33.200000000000003</v>
      </c>
      <c r="P1787" t="s">
        <v>100</v>
      </c>
    </row>
    <row r="1788" spans="1:16">
      <c r="A1788" t="s">
        <v>6033</v>
      </c>
      <c r="B1788" t="s">
        <v>6034</v>
      </c>
      <c r="C1788" t="s">
        <v>2261</v>
      </c>
      <c r="D1788" t="s">
        <v>66</v>
      </c>
      <c r="E1788" t="s">
        <v>54</v>
      </c>
      <c r="F1788">
        <v>22997</v>
      </c>
      <c r="G1788" t="s">
        <v>22</v>
      </c>
      <c r="H1788" t="s">
        <v>361</v>
      </c>
      <c r="I1788" t="s">
        <v>2142</v>
      </c>
      <c r="J1788" s="1">
        <v>45452</v>
      </c>
      <c r="K1788" s="1"/>
      <c r="M1788">
        <v>0</v>
      </c>
      <c r="N1788">
        <v>1</v>
      </c>
      <c r="O1788">
        <v>19.100000000000001</v>
      </c>
      <c r="P1788" t="s">
        <v>33</v>
      </c>
    </row>
    <row r="1789" spans="1:16">
      <c r="A1789" t="s">
        <v>6036</v>
      </c>
      <c r="B1789" t="s">
        <v>5826</v>
      </c>
      <c r="C1789" t="s">
        <v>18</v>
      </c>
      <c r="D1789" t="s">
        <v>66</v>
      </c>
      <c r="E1789" t="s">
        <v>115</v>
      </c>
      <c r="F1789">
        <v>19485</v>
      </c>
      <c r="G1789" t="s">
        <v>30</v>
      </c>
      <c r="H1789" t="s">
        <v>80</v>
      </c>
      <c r="I1789" t="s">
        <v>1361</v>
      </c>
      <c r="J1789" s="1">
        <v>45349</v>
      </c>
      <c r="K1789" s="1">
        <v>45307</v>
      </c>
      <c r="L1789">
        <v>117</v>
      </c>
      <c r="M1789">
        <v>0</v>
      </c>
      <c r="N1789">
        <v>1</v>
      </c>
      <c r="O1789">
        <v>2.4</v>
      </c>
      <c r="P1789" t="s">
        <v>33</v>
      </c>
    </row>
    <row r="1790" spans="1:16">
      <c r="A1790" t="s">
        <v>6038</v>
      </c>
      <c r="B1790" t="s">
        <v>4445</v>
      </c>
      <c r="C1790" t="s">
        <v>2899</v>
      </c>
      <c r="D1790" t="s">
        <v>183</v>
      </c>
      <c r="E1790" t="s">
        <v>28</v>
      </c>
      <c r="F1790">
        <v>4694</v>
      </c>
      <c r="G1790" t="s">
        <v>151</v>
      </c>
      <c r="H1790" t="s">
        <v>6040</v>
      </c>
      <c r="I1790" t="s">
        <v>6041</v>
      </c>
      <c r="J1790" s="1">
        <v>44663</v>
      </c>
      <c r="K1790" s="1"/>
      <c r="M1790">
        <v>0</v>
      </c>
      <c r="N1790">
        <v>1</v>
      </c>
      <c r="O1790">
        <v>26.2</v>
      </c>
      <c r="P1790" t="s">
        <v>58</v>
      </c>
    </row>
    <row r="1791" spans="1:16">
      <c r="A1791" t="s">
        <v>6042</v>
      </c>
      <c r="B1791" t="s">
        <v>4047</v>
      </c>
      <c r="C1791" t="s">
        <v>4009</v>
      </c>
      <c r="D1791" t="s">
        <v>53</v>
      </c>
      <c r="E1791" t="s">
        <v>28</v>
      </c>
      <c r="F1791">
        <v>34115</v>
      </c>
      <c r="G1791" t="s">
        <v>151</v>
      </c>
      <c r="H1791" t="s">
        <v>93</v>
      </c>
      <c r="I1791" t="s">
        <v>2564</v>
      </c>
      <c r="J1791" s="1">
        <v>45343</v>
      </c>
      <c r="K1791" s="1"/>
      <c r="M1791">
        <v>0</v>
      </c>
      <c r="N1791">
        <v>1</v>
      </c>
      <c r="O1791">
        <v>4.9000000000000004</v>
      </c>
      <c r="P1791" t="s">
        <v>33</v>
      </c>
    </row>
    <row r="1792" spans="1:16">
      <c r="A1792" t="s">
        <v>6044</v>
      </c>
      <c r="B1792" t="s">
        <v>3684</v>
      </c>
      <c r="C1792" t="s">
        <v>2104</v>
      </c>
      <c r="D1792" t="s">
        <v>53</v>
      </c>
      <c r="E1792" t="s">
        <v>54</v>
      </c>
      <c r="F1792">
        <v>12196</v>
      </c>
      <c r="G1792" t="s">
        <v>172</v>
      </c>
      <c r="H1792" t="s">
        <v>127</v>
      </c>
      <c r="I1792" t="s">
        <v>6046</v>
      </c>
      <c r="J1792" s="1">
        <v>45373</v>
      </c>
      <c r="K1792" s="1"/>
      <c r="M1792">
        <v>0</v>
      </c>
      <c r="N1792">
        <v>1</v>
      </c>
      <c r="O1792">
        <v>34.700000000000003</v>
      </c>
      <c r="P1792" t="s">
        <v>33</v>
      </c>
    </row>
    <row r="1793" spans="1:16">
      <c r="A1793" t="s">
        <v>6047</v>
      </c>
      <c r="B1793" t="s">
        <v>910</v>
      </c>
      <c r="C1793" t="s">
        <v>3102</v>
      </c>
      <c r="D1793" t="s">
        <v>183</v>
      </c>
      <c r="E1793" t="s">
        <v>20</v>
      </c>
      <c r="F1793">
        <v>12260</v>
      </c>
      <c r="G1793" t="s">
        <v>47</v>
      </c>
      <c r="H1793" t="s">
        <v>361</v>
      </c>
      <c r="I1793" t="s">
        <v>2282</v>
      </c>
      <c r="J1793" s="1">
        <v>45670</v>
      </c>
      <c r="K1793" s="1"/>
      <c r="M1793">
        <v>0</v>
      </c>
      <c r="N1793">
        <v>1</v>
      </c>
      <c r="O1793">
        <v>25</v>
      </c>
      <c r="P1793" t="s">
        <v>42</v>
      </c>
    </row>
    <row r="1794" spans="1:16">
      <c r="A1794" t="s">
        <v>6049</v>
      </c>
      <c r="B1794" t="s">
        <v>2159</v>
      </c>
      <c r="C1794" t="s">
        <v>3694</v>
      </c>
      <c r="D1794" t="s">
        <v>37</v>
      </c>
      <c r="E1794" t="s">
        <v>20</v>
      </c>
      <c r="F1794">
        <v>74078</v>
      </c>
      <c r="G1794" t="s">
        <v>172</v>
      </c>
      <c r="H1794" t="s">
        <v>1435</v>
      </c>
      <c r="I1794" t="s">
        <v>2920</v>
      </c>
      <c r="J1794" s="1">
        <v>45537</v>
      </c>
      <c r="K1794" s="1"/>
      <c r="M1794">
        <v>0</v>
      </c>
      <c r="N1794">
        <v>1</v>
      </c>
      <c r="O1794">
        <v>23.7</v>
      </c>
      <c r="P1794" t="s">
        <v>100</v>
      </c>
    </row>
    <row r="1795" spans="1:16">
      <c r="A1795" t="s">
        <v>6051</v>
      </c>
      <c r="B1795" t="s">
        <v>3652</v>
      </c>
      <c r="C1795" t="s">
        <v>18</v>
      </c>
      <c r="D1795" t="s">
        <v>66</v>
      </c>
      <c r="E1795" t="s">
        <v>28</v>
      </c>
      <c r="F1795">
        <v>5214</v>
      </c>
      <c r="G1795" t="s">
        <v>47</v>
      </c>
      <c r="H1795" t="s">
        <v>625</v>
      </c>
      <c r="I1795" t="s">
        <v>379</v>
      </c>
      <c r="J1795" s="1">
        <v>45630</v>
      </c>
      <c r="K1795" s="1"/>
      <c r="M1795">
        <v>0</v>
      </c>
      <c r="N1795">
        <v>1</v>
      </c>
      <c r="O1795">
        <v>8.3000000000000007</v>
      </c>
      <c r="P1795" t="s">
        <v>25</v>
      </c>
    </row>
    <row r="1796" spans="1:16">
      <c r="A1796" t="s">
        <v>6053</v>
      </c>
      <c r="B1796" t="s">
        <v>1724</v>
      </c>
      <c r="C1796" t="s">
        <v>929</v>
      </c>
      <c r="D1796" t="s">
        <v>66</v>
      </c>
      <c r="E1796" t="s">
        <v>45</v>
      </c>
      <c r="F1796">
        <v>16363</v>
      </c>
      <c r="G1796" t="s">
        <v>22</v>
      </c>
      <c r="H1796" t="s">
        <v>93</v>
      </c>
      <c r="I1796" t="s">
        <v>6055</v>
      </c>
      <c r="J1796" s="1">
        <v>44736</v>
      </c>
      <c r="K1796" s="1"/>
      <c r="M1796">
        <v>0</v>
      </c>
      <c r="N1796">
        <v>1</v>
      </c>
      <c r="O1796">
        <v>9.8000000000000007</v>
      </c>
      <c r="P1796" t="s">
        <v>25</v>
      </c>
    </row>
    <row r="1797" spans="1:16">
      <c r="A1797" t="s">
        <v>6056</v>
      </c>
      <c r="B1797" t="s">
        <v>4776</v>
      </c>
      <c r="C1797" t="s">
        <v>745</v>
      </c>
      <c r="D1797" t="s">
        <v>183</v>
      </c>
      <c r="E1797" t="s">
        <v>45</v>
      </c>
      <c r="F1797">
        <v>5771</v>
      </c>
      <c r="G1797" t="s">
        <v>30</v>
      </c>
      <c r="H1797" t="s">
        <v>860</v>
      </c>
      <c r="I1797" t="s">
        <v>2155</v>
      </c>
      <c r="J1797" s="1">
        <v>45709</v>
      </c>
      <c r="K1797" s="1"/>
      <c r="M1797">
        <v>0</v>
      </c>
      <c r="N1797">
        <v>1</v>
      </c>
      <c r="O1797">
        <v>3.9</v>
      </c>
      <c r="P1797" t="s">
        <v>100</v>
      </c>
    </row>
    <row r="1798" spans="1:16">
      <c r="A1798" t="s">
        <v>6058</v>
      </c>
      <c r="B1798" t="s">
        <v>5785</v>
      </c>
      <c r="C1798" t="s">
        <v>2908</v>
      </c>
      <c r="D1798" t="s">
        <v>183</v>
      </c>
      <c r="E1798" t="s">
        <v>91</v>
      </c>
      <c r="F1798">
        <v>13733</v>
      </c>
      <c r="G1798" t="s">
        <v>79</v>
      </c>
      <c r="H1798" t="s">
        <v>98</v>
      </c>
      <c r="I1798" t="s">
        <v>6060</v>
      </c>
      <c r="J1798" s="1">
        <v>44920</v>
      </c>
      <c r="K1798" s="1">
        <v>44877</v>
      </c>
      <c r="L1798">
        <v>81</v>
      </c>
      <c r="M1798">
        <v>0</v>
      </c>
      <c r="N1798">
        <v>1</v>
      </c>
      <c r="P1798" t="s">
        <v>25</v>
      </c>
    </row>
    <row r="1799" spans="1:16">
      <c r="A1799" t="s">
        <v>6061</v>
      </c>
      <c r="B1799" t="s">
        <v>3698</v>
      </c>
      <c r="C1799" t="s">
        <v>534</v>
      </c>
      <c r="D1799" t="s">
        <v>183</v>
      </c>
      <c r="E1799" t="s">
        <v>28</v>
      </c>
      <c r="F1799">
        <v>11025</v>
      </c>
      <c r="G1799" t="s">
        <v>30</v>
      </c>
      <c r="H1799" t="s">
        <v>31</v>
      </c>
      <c r="I1799" t="s">
        <v>1242</v>
      </c>
      <c r="J1799" s="1">
        <v>44963</v>
      </c>
      <c r="K1799" s="1"/>
      <c r="M1799">
        <v>0</v>
      </c>
      <c r="N1799">
        <v>1</v>
      </c>
      <c r="O1799">
        <v>12.2</v>
      </c>
      <c r="P1799" t="s">
        <v>100</v>
      </c>
    </row>
    <row r="1800" spans="1:16">
      <c r="A1800" t="s">
        <v>6063</v>
      </c>
      <c r="B1800" t="s">
        <v>2895</v>
      </c>
      <c r="C1800" t="s">
        <v>5604</v>
      </c>
      <c r="D1800" t="s">
        <v>183</v>
      </c>
      <c r="E1800" t="s">
        <v>54</v>
      </c>
      <c r="F1800">
        <v>12277</v>
      </c>
      <c r="G1800" t="s">
        <v>79</v>
      </c>
      <c r="H1800" t="s">
        <v>139</v>
      </c>
      <c r="I1800" t="s">
        <v>6065</v>
      </c>
      <c r="J1800" s="1">
        <v>44952</v>
      </c>
      <c r="K1800" s="1"/>
      <c r="M1800">
        <v>0</v>
      </c>
      <c r="N1800">
        <v>1</v>
      </c>
      <c r="O1800">
        <v>31.6</v>
      </c>
      <c r="P1800" t="s">
        <v>58</v>
      </c>
    </row>
    <row r="1801" spans="1:16">
      <c r="A1801" t="s">
        <v>6066</v>
      </c>
      <c r="B1801" t="s">
        <v>225</v>
      </c>
      <c r="C1801" t="s">
        <v>2990</v>
      </c>
      <c r="D1801" t="s">
        <v>37</v>
      </c>
      <c r="E1801" t="s">
        <v>20</v>
      </c>
      <c r="F1801">
        <v>63750</v>
      </c>
      <c r="G1801" t="s">
        <v>22</v>
      </c>
      <c r="H1801" t="s">
        <v>361</v>
      </c>
      <c r="I1801" t="s">
        <v>2425</v>
      </c>
      <c r="J1801" s="1">
        <v>44718</v>
      </c>
      <c r="K1801" s="1"/>
      <c r="M1801">
        <v>0</v>
      </c>
      <c r="N1801">
        <v>1</v>
      </c>
      <c r="O1801">
        <v>26.1</v>
      </c>
      <c r="P1801" t="s">
        <v>100</v>
      </c>
    </row>
    <row r="1802" spans="1:16">
      <c r="A1802" t="s">
        <v>6068</v>
      </c>
      <c r="B1802" t="s">
        <v>1383</v>
      </c>
      <c r="C1802" t="s">
        <v>18</v>
      </c>
      <c r="D1802" t="s">
        <v>53</v>
      </c>
      <c r="E1802" t="s">
        <v>28</v>
      </c>
      <c r="F1802">
        <v>36221</v>
      </c>
      <c r="G1802" t="s">
        <v>151</v>
      </c>
      <c r="H1802" t="s">
        <v>268</v>
      </c>
      <c r="I1802" t="s">
        <v>4082</v>
      </c>
      <c r="J1802" s="1">
        <v>44922</v>
      </c>
      <c r="K1802" s="1"/>
      <c r="M1802">
        <v>0</v>
      </c>
      <c r="N1802">
        <v>1</v>
      </c>
      <c r="O1802">
        <v>14</v>
      </c>
      <c r="P1802" t="s">
        <v>42</v>
      </c>
    </row>
    <row r="1803" spans="1:16">
      <c r="A1803" t="s">
        <v>6070</v>
      </c>
      <c r="B1803" t="s">
        <v>6071</v>
      </c>
      <c r="C1803" t="s">
        <v>3295</v>
      </c>
      <c r="D1803" t="s">
        <v>66</v>
      </c>
      <c r="E1803" t="s">
        <v>177</v>
      </c>
      <c r="F1803">
        <v>23150</v>
      </c>
      <c r="G1803" t="s">
        <v>172</v>
      </c>
      <c r="H1803" t="s">
        <v>93</v>
      </c>
      <c r="I1803" t="s">
        <v>405</v>
      </c>
      <c r="J1803" s="1">
        <v>45675</v>
      </c>
      <c r="K1803" s="1"/>
      <c r="M1803">
        <v>0</v>
      </c>
      <c r="N1803">
        <v>1</v>
      </c>
      <c r="O1803">
        <v>33.4</v>
      </c>
      <c r="P1803" t="s">
        <v>42</v>
      </c>
    </row>
    <row r="1804" spans="1:16">
      <c r="A1804" t="s">
        <v>6073</v>
      </c>
      <c r="B1804" t="s">
        <v>914</v>
      </c>
      <c r="C1804" t="s">
        <v>18</v>
      </c>
      <c r="D1804" t="s">
        <v>19</v>
      </c>
      <c r="E1804" t="s">
        <v>45</v>
      </c>
      <c r="F1804">
        <v>2752</v>
      </c>
      <c r="G1804" t="s">
        <v>79</v>
      </c>
      <c r="H1804" t="s">
        <v>731</v>
      </c>
      <c r="I1804" t="s">
        <v>2093</v>
      </c>
      <c r="J1804" s="1">
        <v>44663</v>
      </c>
      <c r="K1804" s="1"/>
      <c r="M1804">
        <v>0</v>
      </c>
      <c r="N1804">
        <v>1</v>
      </c>
      <c r="O1804">
        <v>24.7</v>
      </c>
      <c r="P1804" t="s">
        <v>58</v>
      </c>
    </row>
    <row r="1805" spans="1:16">
      <c r="A1805" t="s">
        <v>6075</v>
      </c>
      <c r="B1805" t="s">
        <v>4606</v>
      </c>
      <c r="C1805" t="s">
        <v>3807</v>
      </c>
      <c r="D1805" t="s">
        <v>53</v>
      </c>
      <c r="E1805" t="s">
        <v>45</v>
      </c>
      <c r="F1805">
        <v>15233</v>
      </c>
      <c r="G1805" t="s">
        <v>79</v>
      </c>
      <c r="H1805" t="s">
        <v>86</v>
      </c>
      <c r="I1805" t="s">
        <v>4196</v>
      </c>
      <c r="J1805" s="1">
        <v>45289</v>
      </c>
      <c r="K1805" s="1"/>
      <c r="M1805">
        <v>0</v>
      </c>
      <c r="N1805">
        <v>1</v>
      </c>
      <c r="O1805">
        <v>20.3</v>
      </c>
      <c r="P1805" t="s">
        <v>58</v>
      </c>
    </row>
    <row r="1806" spans="1:16">
      <c r="A1806" t="s">
        <v>6077</v>
      </c>
      <c r="B1806" t="s">
        <v>6078</v>
      </c>
      <c r="C1806" t="s">
        <v>525</v>
      </c>
      <c r="D1806" t="s">
        <v>66</v>
      </c>
      <c r="E1806" t="s">
        <v>91</v>
      </c>
      <c r="F1806">
        <v>5721</v>
      </c>
      <c r="G1806" t="s">
        <v>56</v>
      </c>
      <c r="H1806" t="s">
        <v>614</v>
      </c>
      <c r="I1806" t="s">
        <v>443</v>
      </c>
      <c r="J1806" s="1">
        <v>45128</v>
      </c>
      <c r="K1806" s="1">
        <v>45122</v>
      </c>
      <c r="L1806">
        <v>31</v>
      </c>
      <c r="M1806">
        <v>1</v>
      </c>
      <c r="N1806">
        <v>4</v>
      </c>
      <c r="O1806">
        <v>27.2</v>
      </c>
      <c r="P1806" t="s">
        <v>42</v>
      </c>
    </row>
    <row r="1807" spans="1:16">
      <c r="A1807" t="s">
        <v>6080</v>
      </c>
      <c r="B1807" t="s">
        <v>6081</v>
      </c>
      <c r="C1807" t="s">
        <v>2507</v>
      </c>
      <c r="D1807" t="s">
        <v>183</v>
      </c>
      <c r="E1807" t="s">
        <v>20</v>
      </c>
      <c r="F1807">
        <v>11950</v>
      </c>
      <c r="G1807" t="s">
        <v>39</v>
      </c>
      <c r="H1807" t="s">
        <v>361</v>
      </c>
      <c r="I1807" t="s">
        <v>4505</v>
      </c>
      <c r="J1807" s="1">
        <v>45007</v>
      </c>
      <c r="K1807" s="1"/>
      <c r="M1807">
        <v>0</v>
      </c>
      <c r="N1807">
        <v>1</v>
      </c>
      <c r="O1807">
        <v>4.4000000000000004</v>
      </c>
      <c r="P1807" t="s">
        <v>58</v>
      </c>
    </row>
    <row r="1808" spans="1:16">
      <c r="A1808" t="s">
        <v>6083</v>
      </c>
      <c r="B1808" t="s">
        <v>1649</v>
      </c>
      <c r="C1808" t="s">
        <v>2770</v>
      </c>
      <c r="D1808" t="s">
        <v>183</v>
      </c>
      <c r="E1808" t="s">
        <v>20</v>
      </c>
      <c r="F1808">
        <v>6839</v>
      </c>
      <c r="G1808" t="s">
        <v>30</v>
      </c>
      <c r="H1808" t="s">
        <v>68</v>
      </c>
      <c r="I1808" t="s">
        <v>6085</v>
      </c>
      <c r="J1808" s="1">
        <v>45324</v>
      </c>
      <c r="K1808" s="1"/>
      <c r="M1808">
        <v>0</v>
      </c>
      <c r="N1808">
        <v>1</v>
      </c>
      <c r="P1808" t="s">
        <v>42</v>
      </c>
    </row>
    <row r="1809" spans="1:16">
      <c r="A1809" t="s">
        <v>6086</v>
      </c>
      <c r="B1809" t="s">
        <v>3022</v>
      </c>
      <c r="C1809" t="s">
        <v>1472</v>
      </c>
      <c r="D1809" t="s">
        <v>183</v>
      </c>
      <c r="E1809" t="s">
        <v>177</v>
      </c>
      <c r="F1809">
        <v>9410</v>
      </c>
      <c r="G1809" t="s">
        <v>22</v>
      </c>
      <c r="H1809" t="s">
        <v>501</v>
      </c>
      <c r="I1809" t="s">
        <v>6088</v>
      </c>
      <c r="J1809" s="1">
        <v>45163</v>
      </c>
      <c r="K1809" s="1"/>
      <c r="M1809">
        <v>0</v>
      </c>
      <c r="N1809">
        <v>1</v>
      </c>
      <c r="O1809">
        <v>24.5</v>
      </c>
      <c r="P1809" t="s">
        <v>58</v>
      </c>
    </row>
    <row r="1810" spans="1:16">
      <c r="A1810" t="s">
        <v>6089</v>
      </c>
      <c r="B1810" t="s">
        <v>2413</v>
      </c>
      <c r="C1810" t="s">
        <v>5498</v>
      </c>
      <c r="D1810" t="s">
        <v>183</v>
      </c>
      <c r="E1810" t="s">
        <v>28</v>
      </c>
      <c r="F1810">
        <v>12000</v>
      </c>
      <c r="G1810" t="s">
        <v>172</v>
      </c>
      <c r="H1810" t="s">
        <v>237</v>
      </c>
      <c r="I1810" t="s">
        <v>5632</v>
      </c>
      <c r="J1810" s="1">
        <v>45408</v>
      </c>
      <c r="K1810" s="1"/>
      <c r="M1810">
        <v>0</v>
      </c>
      <c r="N1810">
        <v>1</v>
      </c>
      <c r="O1810">
        <v>8.8000000000000007</v>
      </c>
      <c r="P1810" t="s">
        <v>25</v>
      </c>
    </row>
    <row r="1811" spans="1:16">
      <c r="A1811" t="s">
        <v>6090</v>
      </c>
      <c r="B1811" t="s">
        <v>5076</v>
      </c>
      <c r="C1811" t="s">
        <v>740</v>
      </c>
      <c r="D1811" t="s">
        <v>183</v>
      </c>
      <c r="E1811" t="s">
        <v>45</v>
      </c>
      <c r="F1811">
        <v>3610</v>
      </c>
      <c r="G1811" t="s">
        <v>30</v>
      </c>
      <c r="H1811" t="s">
        <v>139</v>
      </c>
      <c r="I1811" t="s">
        <v>4639</v>
      </c>
      <c r="J1811" s="1">
        <v>45247</v>
      </c>
      <c r="K1811" s="1"/>
      <c r="M1811">
        <v>0</v>
      </c>
      <c r="N1811">
        <v>1</v>
      </c>
      <c r="O1811">
        <v>16</v>
      </c>
      <c r="P1811" t="s">
        <v>58</v>
      </c>
    </row>
    <row r="1812" spans="1:16">
      <c r="A1812" t="s">
        <v>6092</v>
      </c>
      <c r="B1812" t="s">
        <v>2824</v>
      </c>
      <c r="C1812" t="s">
        <v>499</v>
      </c>
      <c r="D1812" t="s">
        <v>53</v>
      </c>
      <c r="E1812" t="s">
        <v>45</v>
      </c>
      <c r="F1812">
        <v>33638</v>
      </c>
      <c r="G1812" t="s">
        <v>47</v>
      </c>
      <c r="H1812" t="s">
        <v>3940</v>
      </c>
      <c r="I1812" t="s">
        <v>2469</v>
      </c>
      <c r="J1812" s="1">
        <v>45317</v>
      </c>
      <c r="K1812" s="1"/>
      <c r="M1812">
        <v>0</v>
      </c>
      <c r="N1812">
        <v>1</v>
      </c>
      <c r="O1812">
        <v>19.899999999999999</v>
      </c>
      <c r="P1812" t="s">
        <v>42</v>
      </c>
    </row>
    <row r="1813" spans="1:16">
      <c r="A1813" t="s">
        <v>6094</v>
      </c>
      <c r="B1813" t="s">
        <v>4568</v>
      </c>
      <c r="C1813" t="s">
        <v>1885</v>
      </c>
      <c r="D1813" t="s">
        <v>37</v>
      </c>
      <c r="E1813" t="s">
        <v>177</v>
      </c>
      <c r="F1813">
        <v>167518</v>
      </c>
      <c r="G1813" t="s">
        <v>47</v>
      </c>
      <c r="H1813" t="s">
        <v>501</v>
      </c>
      <c r="I1813" t="s">
        <v>1071</v>
      </c>
      <c r="J1813" s="1">
        <v>44694</v>
      </c>
      <c r="K1813" s="1"/>
      <c r="M1813">
        <v>0</v>
      </c>
      <c r="N1813">
        <v>1</v>
      </c>
      <c r="O1813">
        <v>30.5</v>
      </c>
      <c r="P1813" t="s">
        <v>25</v>
      </c>
    </row>
    <row r="1814" spans="1:16">
      <c r="A1814" t="s">
        <v>6096</v>
      </c>
      <c r="B1814" t="s">
        <v>3181</v>
      </c>
      <c r="C1814" t="s">
        <v>1486</v>
      </c>
      <c r="D1814" t="s">
        <v>183</v>
      </c>
      <c r="E1814" t="s">
        <v>45</v>
      </c>
      <c r="F1814">
        <v>11422</v>
      </c>
      <c r="G1814" t="s">
        <v>39</v>
      </c>
      <c r="H1814" t="s">
        <v>117</v>
      </c>
      <c r="I1814" t="s">
        <v>5049</v>
      </c>
      <c r="J1814" s="1">
        <v>45020</v>
      </c>
      <c r="K1814" s="1"/>
      <c r="M1814">
        <v>0</v>
      </c>
      <c r="N1814">
        <v>1</v>
      </c>
      <c r="O1814">
        <v>5.0999999999999996</v>
      </c>
      <c r="P1814" t="s">
        <v>100</v>
      </c>
    </row>
    <row r="1815" spans="1:16">
      <c r="A1815" t="s">
        <v>6098</v>
      </c>
      <c r="B1815" t="s">
        <v>6099</v>
      </c>
      <c r="C1815" t="s">
        <v>1691</v>
      </c>
      <c r="D1815" t="s">
        <v>19</v>
      </c>
      <c r="E1815" t="s">
        <v>91</v>
      </c>
      <c r="F1815">
        <v>1281</v>
      </c>
      <c r="G1815" t="s">
        <v>151</v>
      </c>
      <c r="H1815" t="s">
        <v>258</v>
      </c>
      <c r="I1815" t="s">
        <v>5225</v>
      </c>
      <c r="J1815" s="1"/>
      <c r="K1815" s="1">
        <v>45151</v>
      </c>
      <c r="L1815">
        <v>145</v>
      </c>
      <c r="M1815">
        <v>0</v>
      </c>
      <c r="N1815">
        <v>1</v>
      </c>
      <c r="O1815">
        <v>30.6</v>
      </c>
      <c r="P1815" t="s">
        <v>100</v>
      </c>
    </row>
    <row r="1816" spans="1:16">
      <c r="A1816" t="s">
        <v>6101</v>
      </c>
      <c r="B1816" t="s">
        <v>6102</v>
      </c>
      <c r="C1816" t="s">
        <v>591</v>
      </c>
      <c r="D1816" t="s">
        <v>19</v>
      </c>
      <c r="E1816" t="s">
        <v>115</v>
      </c>
      <c r="F1816">
        <v>4981</v>
      </c>
      <c r="G1816" t="s">
        <v>151</v>
      </c>
      <c r="H1816" t="s">
        <v>232</v>
      </c>
      <c r="I1816" t="s">
        <v>6104</v>
      </c>
      <c r="J1816" s="1"/>
      <c r="K1816" s="1">
        <v>45385</v>
      </c>
      <c r="L1816">
        <v>103</v>
      </c>
      <c r="M1816">
        <v>0</v>
      </c>
      <c r="N1816">
        <v>1</v>
      </c>
      <c r="O1816">
        <v>21.4</v>
      </c>
      <c r="P1816" t="s">
        <v>100</v>
      </c>
    </row>
    <row r="1817" spans="1:16">
      <c r="A1817" t="s">
        <v>6105</v>
      </c>
      <c r="B1817" t="s">
        <v>2534</v>
      </c>
      <c r="C1817" t="s">
        <v>344</v>
      </c>
      <c r="D1817" t="s">
        <v>53</v>
      </c>
      <c r="E1817" t="s">
        <v>54</v>
      </c>
      <c r="F1817">
        <v>39105</v>
      </c>
      <c r="G1817" t="s">
        <v>22</v>
      </c>
      <c r="H1817" t="s">
        <v>62</v>
      </c>
      <c r="I1817" t="s">
        <v>6107</v>
      </c>
      <c r="J1817" s="1">
        <v>45040</v>
      </c>
      <c r="K1817" s="1"/>
      <c r="M1817">
        <v>0</v>
      </c>
      <c r="N1817">
        <v>1</v>
      </c>
      <c r="O1817">
        <v>18.899999999999999</v>
      </c>
      <c r="P1817" t="s">
        <v>42</v>
      </c>
    </row>
    <row r="1818" spans="1:16">
      <c r="A1818" t="s">
        <v>6108</v>
      </c>
      <c r="B1818" t="s">
        <v>6109</v>
      </c>
      <c r="C1818" t="s">
        <v>1810</v>
      </c>
      <c r="D1818" t="s">
        <v>53</v>
      </c>
      <c r="E1818" t="s">
        <v>54</v>
      </c>
      <c r="F1818">
        <v>22000</v>
      </c>
      <c r="G1818" t="s">
        <v>47</v>
      </c>
      <c r="H1818" t="s">
        <v>117</v>
      </c>
      <c r="I1818" t="s">
        <v>1146</v>
      </c>
      <c r="J1818" s="1">
        <v>45660</v>
      </c>
      <c r="K1818" s="1"/>
      <c r="M1818">
        <v>0</v>
      </c>
      <c r="N1818">
        <v>1</v>
      </c>
      <c r="O1818">
        <v>32.700000000000003</v>
      </c>
      <c r="P1818" t="s">
        <v>58</v>
      </c>
    </row>
    <row r="1819" spans="1:16">
      <c r="A1819" t="s">
        <v>6110</v>
      </c>
      <c r="B1819" t="s">
        <v>1669</v>
      </c>
      <c r="C1819" t="s">
        <v>18</v>
      </c>
      <c r="D1819" t="s">
        <v>66</v>
      </c>
      <c r="E1819" t="s">
        <v>20</v>
      </c>
      <c r="F1819">
        <v>17679</v>
      </c>
      <c r="G1819" t="s">
        <v>47</v>
      </c>
      <c r="H1819" t="s">
        <v>361</v>
      </c>
      <c r="I1819" t="s">
        <v>111</v>
      </c>
      <c r="J1819" s="1">
        <v>44815</v>
      </c>
      <c r="K1819" s="1"/>
      <c r="M1819">
        <v>0</v>
      </c>
      <c r="N1819">
        <v>1</v>
      </c>
      <c r="O1819">
        <v>26.3</v>
      </c>
      <c r="P1819" t="s">
        <v>100</v>
      </c>
    </row>
    <row r="1820" spans="1:16">
      <c r="A1820" t="s">
        <v>6112</v>
      </c>
      <c r="B1820" t="s">
        <v>4549</v>
      </c>
      <c r="C1820" t="s">
        <v>2774</v>
      </c>
      <c r="D1820" t="s">
        <v>37</v>
      </c>
      <c r="E1820" t="s">
        <v>115</v>
      </c>
      <c r="F1820">
        <v>61498</v>
      </c>
      <c r="G1820" t="s">
        <v>151</v>
      </c>
      <c r="H1820" t="s">
        <v>232</v>
      </c>
      <c r="I1820" t="s">
        <v>845</v>
      </c>
      <c r="J1820" s="1">
        <v>45808</v>
      </c>
      <c r="K1820" s="1">
        <v>45774</v>
      </c>
      <c r="L1820">
        <v>118</v>
      </c>
      <c r="M1820">
        <v>0</v>
      </c>
      <c r="N1820">
        <v>1</v>
      </c>
      <c r="O1820">
        <v>15.5</v>
      </c>
      <c r="P1820" t="s">
        <v>58</v>
      </c>
    </row>
    <row r="1821" spans="1:16">
      <c r="A1821" t="s">
        <v>6114</v>
      </c>
      <c r="B1821" t="s">
        <v>4053</v>
      </c>
      <c r="C1821" t="s">
        <v>18</v>
      </c>
      <c r="D1821" t="s">
        <v>19</v>
      </c>
      <c r="E1821" t="s">
        <v>115</v>
      </c>
      <c r="F1821">
        <v>3710</v>
      </c>
      <c r="G1821" t="s">
        <v>56</v>
      </c>
      <c r="H1821" t="s">
        <v>80</v>
      </c>
      <c r="I1821" t="s">
        <v>6116</v>
      </c>
      <c r="J1821" s="1">
        <v>44767</v>
      </c>
      <c r="K1821" s="1">
        <v>44906</v>
      </c>
      <c r="L1821">
        <v>179</v>
      </c>
      <c r="M1821">
        <v>0</v>
      </c>
      <c r="N1821">
        <v>1</v>
      </c>
      <c r="O1821">
        <v>28.5</v>
      </c>
      <c r="P1821" t="s">
        <v>33</v>
      </c>
    </row>
    <row r="1822" spans="1:16">
      <c r="A1822" t="s">
        <v>6117</v>
      </c>
      <c r="B1822" t="s">
        <v>2656</v>
      </c>
      <c r="C1822" t="s">
        <v>18</v>
      </c>
      <c r="D1822" t="s">
        <v>37</v>
      </c>
      <c r="E1822" t="s">
        <v>45</v>
      </c>
      <c r="F1822">
        <v>181630</v>
      </c>
      <c r="G1822" t="s">
        <v>39</v>
      </c>
      <c r="H1822" t="s">
        <v>31</v>
      </c>
      <c r="I1822" t="s">
        <v>1812</v>
      </c>
      <c r="J1822" s="1">
        <v>45025</v>
      </c>
      <c r="K1822" s="1"/>
      <c r="M1822">
        <v>0</v>
      </c>
      <c r="N1822">
        <v>1</v>
      </c>
      <c r="O1822">
        <v>23.2</v>
      </c>
      <c r="P1822" t="s">
        <v>100</v>
      </c>
    </row>
    <row r="1823" spans="1:16">
      <c r="A1823" t="s">
        <v>6119</v>
      </c>
      <c r="B1823" t="s">
        <v>440</v>
      </c>
      <c r="C1823" t="s">
        <v>2597</v>
      </c>
      <c r="D1823" t="s">
        <v>53</v>
      </c>
      <c r="E1823" t="s">
        <v>54</v>
      </c>
      <c r="F1823">
        <v>46625</v>
      </c>
      <c r="G1823" t="s">
        <v>79</v>
      </c>
      <c r="H1823" t="s">
        <v>86</v>
      </c>
      <c r="I1823" t="s">
        <v>1358</v>
      </c>
      <c r="J1823" s="1">
        <v>45102</v>
      </c>
      <c r="K1823" s="1"/>
      <c r="M1823">
        <v>0</v>
      </c>
      <c r="N1823">
        <v>1</v>
      </c>
      <c r="P1823" t="s">
        <v>100</v>
      </c>
    </row>
    <row r="1824" spans="1:16">
      <c r="A1824" t="s">
        <v>6121</v>
      </c>
      <c r="B1824" t="s">
        <v>5826</v>
      </c>
      <c r="C1824" t="s">
        <v>1898</v>
      </c>
      <c r="D1824" t="s">
        <v>19</v>
      </c>
      <c r="E1824" t="s">
        <v>28</v>
      </c>
      <c r="F1824">
        <v>7038</v>
      </c>
      <c r="G1824" t="s">
        <v>56</v>
      </c>
      <c r="H1824" t="s">
        <v>98</v>
      </c>
      <c r="I1824" t="s">
        <v>6123</v>
      </c>
      <c r="J1824" s="1">
        <v>44888</v>
      </c>
      <c r="K1824" s="1"/>
      <c r="M1824">
        <v>0</v>
      </c>
      <c r="N1824">
        <v>1</v>
      </c>
      <c r="O1824">
        <v>34</v>
      </c>
      <c r="P1824" t="s">
        <v>25</v>
      </c>
    </row>
    <row r="1825" spans="1:16">
      <c r="A1825" t="s">
        <v>6124</v>
      </c>
      <c r="B1825" t="s">
        <v>1387</v>
      </c>
      <c r="C1825" t="s">
        <v>382</v>
      </c>
      <c r="D1825" t="s">
        <v>19</v>
      </c>
      <c r="E1825" t="s">
        <v>28</v>
      </c>
      <c r="F1825">
        <v>4593</v>
      </c>
      <c r="G1825" t="s">
        <v>161</v>
      </c>
      <c r="H1825" t="s">
        <v>2020</v>
      </c>
      <c r="I1825" t="s">
        <v>3047</v>
      </c>
      <c r="J1825" s="1">
        <v>45377</v>
      </c>
      <c r="K1825" s="1"/>
      <c r="M1825">
        <v>0</v>
      </c>
      <c r="N1825">
        <v>1</v>
      </c>
      <c r="P1825" t="s">
        <v>58</v>
      </c>
    </row>
    <row r="1826" spans="1:16">
      <c r="A1826" t="s">
        <v>6126</v>
      </c>
      <c r="B1826" t="s">
        <v>2562</v>
      </c>
      <c r="C1826" t="s">
        <v>776</v>
      </c>
      <c r="D1826" t="s">
        <v>37</v>
      </c>
      <c r="E1826" t="s">
        <v>28</v>
      </c>
      <c r="F1826">
        <v>176547</v>
      </c>
      <c r="G1826" t="s">
        <v>161</v>
      </c>
      <c r="H1826" t="s">
        <v>545</v>
      </c>
      <c r="I1826" t="s">
        <v>3900</v>
      </c>
      <c r="J1826" s="1">
        <v>44707</v>
      </c>
      <c r="K1826" s="1"/>
      <c r="M1826">
        <v>0</v>
      </c>
      <c r="N1826">
        <v>1</v>
      </c>
      <c r="O1826">
        <v>29.8</v>
      </c>
      <c r="P1826" t="s">
        <v>58</v>
      </c>
    </row>
    <row r="1827" spans="1:16">
      <c r="A1827" t="s">
        <v>6128</v>
      </c>
      <c r="B1827" t="s">
        <v>5082</v>
      </c>
      <c r="C1827" t="s">
        <v>1218</v>
      </c>
      <c r="D1827" t="s">
        <v>183</v>
      </c>
      <c r="E1827" t="s">
        <v>115</v>
      </c>
      <c r="F1827">
        <v>2661</v>
      </c>
      <c r="G1827" t="s">
        <v>47</v>
      </c>
      <c r="H1827" t="s">
        <v>145</v>
      </c>
      <c r="I1827" t="s">
        <v>3680</v>
      </c>
      <c r="J1827" s="1">
        <v>45041</v>
      </c>
      <c r="K1827" s="1">
        <v>45010</v>
      </c>
      <c r="L1827">
        <v>65</v>
      </c>
      <c r="M1827">
        <v>0</v>
      </c>
      <c r="N1827">
        <v>1</v>
      </c>
      <c r="O1827">
        <v>28.8</v>
      </c>
      <c r="P1827" t="s">
        <v>25</v>
      </c>
    </row>
    <row r="1828" spans="1:16">
      <c r="A1828" t="s">
        <v>6130</v>
      </c>
      <c r="B1828" t="s">
        <v>2922</v>
      </c>
      <c r="C1828" t="s">
        <v>18</v>
      </c>
      <c r="D1828" t="s">
        <v>19</v>
      </c>
      <c r="E1828" t="s">
        <v>91</v>
      </c>
      <c r="F1828">
        <v>2751</v>
      </c>
      <c r="G1828" t="s">
        <v>47</v>
      </c>
      <c r="H1828" t="s">
        <v>409</v>
      </c>
      <c r="I1828" t="s">
        <v>6021</v>
      </c>
      <c r="J1828" s="1">
        <v>45566</v>
      </c>
      <c r="K1828" s="1">
        <v>45587</v>
      </c>
      <c r="L1828">
        <v>91</v>
      </c>
      <c r="M1828">
        <v>0</v>
      </c>
      <c r="N1828">
        <v>1</v>
      </c>
      <c r="O1828">
        <v>21.3</v>
      </c>
      <c r="P1828" t="s">
        <v>42</v>
      </c>
    </row>
    <row r="1829" spans="1:16">
      <c r="A1829" t="s">
        <v>6132</v>
      </c>
      <c r="B1829" t="s">
        <v>6133</v>
      </c>
      <c r="C1829" t="s">
        <v>469</v>
      </c>
      <c r="D1829" t="s">
        <v>37</v>
      </c>
      <c r="E1829" t="s">
        <v>28</v>
      </c>
      <c r="F1829">
        <v>82357</v>
      </c>
      <c r="G1829" t="s">
        <v>47</v>
      </c>
      <c r="H1829" t="s">
        <v>62</v>
      </c>
      <c r="I1829" t="s">
        <v>1697</v>
      </c>
      <c r="J1829" s="1">
        <v>45271</v>
      </c>
      <c r="K1829" s="1"/>
      <c r="M1829">
        <v>0</v>
      </c>
      <c r="N1829">
        <v>1</v>
      </c>
      <c r="O1829">
        <v>10.3</v>
      </c>
      <c r="P1829" t="s">
        <v>100</v>
      </c>
    </row>
    <row r="1830" spans="1:16">
      <c r="A1830" t="s">
        <v>6135</v>
      </c>
      <c r="B1830" t="s">
        <v>1214</v>
      </c>
      <c r="C1830" t="s">
        <v>1088</v>
      </c>
      <c r="D1830" t="s">
        <v>19</v>
      </c>
      <c r="E1830" t="s">
        <v>115</v>
      </c>
      <c r="F1830">
        <v>5649</v>
      </c>
      <c r="G1830" t="s">
        <v>47</v>
      </c>
      <c r="H1830" t="s">
        <v>145</v>
      </c>
      <c r="I1830" t="s">
        <v>2395</v>
      </c>
      <c r="J1830" s="1">
        <v>45394</v>
      </c>
      <c r="K1830" s="1">
        <v>45387</v>
      </c>
      <c r="L1830">
        <v>120</v>
      </c>
      <c r="M1830">
        <v>0</v>
      </c>
      <c r="N1830">
        <v>1</v>
      </c>
      <c r="O1830">
        <v>28.8</v>
      </c>
      <c r="P1830" t="s">
        <v>33</v>
      </c>
    </row>
    <row r="1831" spans="1:16">
      <c r="A1831" t="s">
        <v>6137</v>
      </c>
      <c r="B1831" t="s">
        <v>842</v>
      </c>
      <c r="C1831" t="s">
        <v>18</v>
      </c>
      <c r="D1831" t="s">
        <v>66</v>
      </c>
      <c r="E1831" t="s">
        <v>177</v>
      </c>
      <c r="F1831">
        <v>5460</v>
      </c>
      <c r="G1831" t="s">
        <v>39</v>
      </c>
      <c r="H1831" t="s">
        <v>361</v>
      </c>
      <c r="I1831" t="s">
        <v>5632</v>
      </c>
      <c r="J1831" s="1">
        <v>45366</v>
      </c>
      <c r="K1831" s="1"/>
      <c r="M1831">
        <v>0</v>
      </c>
      <c r="N1831">
        <v>1</v>
      </c>
      <c r="O1831">
        <v>17.2</v>
      </c>
      <c r="P1831" t="s">
        <v>100</v>
      </c>
    </row>
    <row r="1832" spans="1:16">
      <c r="A1832" t="s">
        <v>6139</v>
      </c>
      <c r="B1832" t="s">
        <v>6140</v>
      </c>
      <c r="C1832" t="s">
        <v>18</v>
      </c>
      <c r="D1832" t="s">
        <v>183</v>
      </c>
      <c r="E1832" t="s">
        <v>177</v>
      </c>
      <c r="F1832">
        <v>6006</v>
      </c>
      <c r="G1832" t="s">
        <v>22</v>
      </c>
      <c r="H1832" t="s">
        <v>156</v>
      </c>
      <c r="I1832" t="s">
        <v>4574</v>
      </c>
      <c r="J1832" s="1">
        <v>45530</v>
      </c>
      <c r="K1832" s="1"/>
      <c r="M1832">
        <v>0</v>
      </c>
      <c r="N1832">
        <v>1</v>
      </c>
      <c r="P1832" t="s">
        <v>100</v>
      </c>
    </row>
    <row r="1833" spans="1:16">
      <c r="A1833" t="s">
        <v>6142</v>
      </c>
      <c r="B1833" t="s">
        <v>6143</v>
      </c>
      <c r="C1833" t="s">
        <v>3387</v>
      </c>
      <c r="D1833" t="s">
        <v>183</v>
      </c>
      <c r="E1833" t="s">
        <v>28</v>
      </c>
      <c r="F1833">
        <v>10439</v>
      </c>
      <c r="G1833" t="s">
        <v>39</v>
      </c>
      <c r="H1833" t="s">
        <v>98</v>
      </c>
      <c r="I1833" t="s">
        <v>3494</v>
      </c>
      <c r="J1833" s="1">
        <v>45717</v>
      </c>
      <c r="K1833" s="1"/>
      <c r="M1833">
        <v>0</v>
      </c>
      <c r="N1833">
        <v>1</v>
      </c>
      <c r="P1833" t="s">
        <v>25</v>
      </c>
    </row>
    <row r="1834" spans="1:16">
      <c r="A1834" t="s">
        <v>6145</v>
      </c>
      <c r="B1834" t="s">
        <v>1012</v>
      </c>
      <c r="C1834" t="s">
        <v>525</v>
      </c>
      <c r="D1834" t="s">
        <v>183</v>
      </c>
      <c r="E1834" t="s">
        <v>177</v>
      </c>
      <c r="F1834">
        <v>11054</v>
      </c>
      <c r="G1834" t="s">
        <v>22</v>
      </c>
      <c r="H1834" t="s">
        <v>237</v>
      </c>
      <c r="I1834" t="s">
        <v>2070</v>
      </c>
      <c r="J1834" s="1">
        <v>45694</v>
      </c>
      <c r="K1834" s="1"/>
      <c r="M1834">
        <v>0</v>
      </c>
      <c r="N1834">
        <v>1</v>
      </c>
      <c r="P1834" t="s">
        <v>33</v>
      </c>
    </row>
    <row r="1835" spans="1:16">
      <c r="A1835" t="s">
        <v>6147</v>
      </c>
      <c r="B1835" t="s">
        <v>6148</v>
      </c>
      <c r="C1835" t="s">
        <v>929</v>
      </c>
      <c r="D1835" t="s">
        <v>66</v>
      </c>
      <c r="E1835" t="s">
        <v>28</v>
      </c>
      <c r="F1835">
        <v>17083</v>
      </c>
      <c r="G1835" t="s">
        <v>47</v>
      </c>
      <c r="H1835" t="s">
        <v>608</v>
      </c>
      <c r="I1835" t="s">
        <v>6150</v>
      </c>
      <c r="J1835" s="1">
        <v>45484</v>
      </c>
      <c r="K1835" s="1"/>
      <c r="M1835">
        <v>0</v>
      </c>
      <c r="N1835">
        <v>1</v>
      </c>
      <c r="O1835">
        <v>8.9</v>
      </c>
      <c r="P1835" t="s">
        <v>58</v>
      </c>
    </row>
    <row r="1836" spans="1:16">
      <c r="A1836" t="s">
        <v>6151</v>
      </c>
      <c r="B1836" t="s">
        <v>148</v>
      </c>
      <c r="C1836" t="s">
        <v>2374</v>
      </c>
      <c r="D1836" t="s">
        <v>37</v>
      </c>
      <c r="E1836" t="s">
        <v>28</v>
      </c>
      <c r="F1836">
        <v>110091</v>
      </c>
      <c r="G1836" t="s">
        <v>39</v>
      </c>
      <c r="H1836" t="s">
        <v>778</v>
      </c>
      <c r="I1836" t="s">
        <v>3017</v>
      </c>
      <c r="J1836" s="1">
        <v>45309</v>
      </c>
      <c r="K1836" s="1"/>
      <c r="M1836">
        <v>0</v>
      </c>
      <c r="N1836">
        <v>1</v>
      </c>
      <c r="O1836">
        <v>2.7</v>
      </c>
      <c r="P1836" t="s">
        <v>25</v>
      </c>
    </row>
    <row r="1837" spans="1:16">
      <c r="A1837" t="s">
        <v>6153</v>
      </c>
      <c r="B1837" t="s">
        <v>2369</v>
      </c>
      <c r="C1837" t="s">
        <v>567</v>
      </c>
      <c r="D1837" t="s">
        <v>66</v>
      </c>
      <c r="E1837" t="s">
        <v>54</v>
      </c>
      <c r="F1837">
        <v>5941</v>
      </c>
      <c r="G1837" t="s">
        <v>47</v>
      </c>
      <c r="H1837" t="s">
        <v>361</v>
      </c>
      <c r="I1837" t="s">
        <v>4901</v>
      </c>
      <c r="J1837" s="1"/>
      <c r="K1837" s="1"/>
      <c r="M1837">
        <v>0</v>
      </c>
      <c r="N1837">
        <v>1</v>
      </c>
      <c r="O1837">
        <v>28.6</v>
      </c>
      <c r="P1837" t="s">
        <v>58</v>
      </c>
    </row>
    <row r="1838" spans="1:16">
      <c r="A1838" t="s">
        <v>6155</v>
      </c>
      <c r="B1838" t="s">
        <v>4792</v>
      </c>
      <c r="C1838" t="s">
        <v>18</v>
      </c>
      <c r="D1838" t="s">
        <v>66</v>
      </c>
      <c r="E1838" t="s">
        <v>45</v>
      </c>
      <c r="F1838">
        <v>8781</v>
      </c>
      <c r="G1838" t="s">
        <v>30</v>
      </c>
      <c r="H1838" t="s">
        <v>258</v>
      </c>
      <c r="I1838" t="s">
        <v>2282</v>
      </c>
      <c r="J1838" s="1">
        <v>45749</v>
      </c>
      <c r="K1838" s="1"/>
      <c r="M1838">
        <v>0</v>
      </c>
      <c r="N1838">
        <v>1</v>
      </c>
      <c r="O1838">
        <v>11.7</v>
      </c>
      <c r="P1838" t="s">
        <v>33</v>
      </c>
    </row>
    <row r="1839" spans="1:16">
      <c r="A1839" t="s">
        <v>6157</v>
      </c>
      <c r="B1839" t="s">
        <v>1685</v>
      </c>
      <c r="C1839" t="s">
        <v>2100</v>
      </c>
      <c r="D1839" t="s">
        <v>53</v>
      </c>
      <c r="E1839" t="s">
        <v>115</v>
      </c>
      <c r="F1839">
        <v>26000</v>
      </c>
      <c r="G1839" t="s">
        <v>22</v>
      </c>
      <c r="H1839" t="s">
        <v>73</v>
      </c>
      <c r="I1839" t="s">
        <v>5507</v>
      </c>
      <c r="J1839" s="1">
        <v>45137</v>
      </c>
      <c r="K1839" s="1">
        <v>45138</v>
      </c>
      <c r="L1839">
        <v>83</v>
      </c>
      <c r="M1839">
        <v>0</v>
      </c>
      <c r="N1839">
        <v>1</v>
      </c>
      <c r="O1839">
        <v>12.5</v>
      </c>
      <c r="P1839" t="s">
        <v>42</v>
      </c>
    </row>
    <row r="1840" spans="1:16">
      <c r="A1840" t="s">
        <v>6158</v>
      </c>
      <c r="B1840" t="s">
        <v>6159</v>
      </c>
      <c r="C1840" t="s">
        <v>1755</v>
      </c>
      <c r="D1840" t="s">
        <v>53</v>
      </c>
      <c r="E1840" t="s">
        <v>177</v>
      </c>
      <c r="F1840">
        <v>14000</v>
      </c>
      <c r="G1840" t="s">
        <v>47</v>
      </c>
      <c r="H1840" t="s">
        <v>232</v>
      </c>
      <c r="I1840" t="s">
        <v>5717</v>
      </c>
      <c r="J1840" s="1">
        <v>45667</v>
      </c>
      <c r="K1840" s="1"/>
      <c r="M1840">
        <v>0</v>
      </c>
      <c r="N1840">
        <v>1</v>
      </c>
      <c r="O1840">
        <v>5</v>
      </c>
      <c r="P1840" t="s">
        <v>100</v>
      </c>
    </row>
    <row r="1841" spans="1:16">
      <c r="A1841" t="s">
        <v>6160</v>
      </c>
      <c r="B1841" t="s">
        <v>3471</v>
      </c>
      <c r="C1841" t="s">
        <v>1047</v>
      </c>
      <c r="D1841" t="s">
        <v>66</v>
      </c>
      <c r="E1841" t="s">
        <v>115</v>
      </c>
      <c r="F1841">
        <v>22572</v>
      </c>
      <c r="G1841" t="s">
        <v>151</v>
      </c>
      <c r="H1841" t="s">
        <v>608</v>
      </c>
      <c r="I1841" t="s">
        <v>1849</v>
      </c>
      <c r="J1841" s="1">
        <v>45470</v>
      </c>
      <c r="K1841" s="1">
        <v>45449</v>
      </c>
      <c r="L1841">
        <v>70</v>
      </c>
      <c r="M1841">
        <v>0</v>
      </c>
      <c r="N1841">
        <v>1</v>
      </c>
      <c r="O1841">
        <v>34.1</v>
      </c>
      <c r="P1841" t="s">
        <v>42</v>
      </c>
    </row>
    <row r="1842" spans="1:16">
      <c r="A1842" t="s">
        <v>6162</v>
      </c>
      <c r="B1842" t="s">
        <v>4678</v>
      </c>
      <c r="C1842" t="s">
        <v>426</v>
      </c>
      <c r="D1842" t="s">
        <v>37</v>
      </c>
      <c r="E1842" t="s">
        <v>28</v>
      </c>
      <c r="F1842">
        <v>175536</v>
      </c>
      <c r="G1842" t="s">
        <v>172</v>
      </c>
      <c r="H1842" t="s">
        <v>105</v>
      </c>
      <c r="I1842" t="s">
        <v>6164</v>
      </c>
      <c r="J1842" s="1">
        <v>45187</v>
      </c>
      <c r="K1842" s="1"/>
      <c r="M1842">
        <v>0</v>
      </c>
      <c r="N1842">
        <v>1</v>
      </c>
      <c r="O1842">
        <v>25.5</v>
      </c>
      <c r="P1842" t="s">
        <v>58</v>
      </c>
    </row>
    <row r="1843" spans="1:16">
      <c r="A1843" t="s">
        <v>6165</v>
      </c>
      <c r="B1843" t="s">
        <v>1519</v>
      </c>
      <c r="C1843" t="s">
        <v>18</v>
      </c>
      <c r="D1843" t="s">
        <v>183</v>
      </c>
      <c r="E1843" t="s">
        <v>54</v>
      </c>
      <c r="F1843">
        <v>3505</v>
      </c>
      <c r="G1843" t="s">
        <v>56</v>
      </c>
      <c r="H1843" t="s">
        <v>737</v>
      </c>
      <c r="I1843" t="s">
        <v>5389</v>
      </c>
      <c r="J1843" s="1"/>
      <c r="K1843" s="1"/>
      <c r="M1843">
        <v>0</v>
      </c>
      <c r="N1843">
        <v>1</v>
      </c>
      <c r="P1843" t="s">
        <v>33</v>
      </c>
    </row>
    <row r="1844" spans="1:16">
      <c r="A1844" t="s">
        <v>6167</v>
      </c>
      <c r="B1844" t="s">
        <v>6168</v>
      </c>
      <c r="C1844" t="s">
        <v>1380</v>
      </c>
      <c r="D1844" t="s">
        <v>37</v>
      </c>
      <c r="E1844" t="s">
        <v>45</v>
      </c>
      <c r="F1844">
        <v>160428</v>
      </c>
      <c r="G1844" t="s">
        <v>39</v>
      </c>
      <c r="H1844" t="s">
        <v>80</v>
      </c>
      <c r="I1844" t="s">
        <v>1355</v>
      </c>
      <c r="J1844" s="1">
        <v>45429</v>
      </c>
      <c r="K1844" s="1"/>
      <c r="M1844">
        <v>0</v>
      </c>
      <c r="N1844">
        <v>1</v>
      </c>
      <c r="O1844">
        <v>0</v>
      </c>
      <c r="P1844" t="s">
        <v>25</v>
      </c>
    </row>
    <row r="1845" spans="1:16">
      <c r="A1845" t="s">
        <v>6170</v>
      </c>
      <c r="B1845" t="s">
        <v>1820</v>
      </c>
      <c r="C1845" t="s">
        <v>2588</v>
      </c>
      <c r="D1845" t="s">
        <v>19</v>
      </c>
      <c r="E1845" t="s">
        <v>177</v>
      </c>
      <c r="F1845">
        <v>3610</v>
      </c>
      <c r="G1845" t="s">
        <v>30</v>
      </c>
      <c r="H1845" t="s">
        <v>501</v>
      </c>
      <c r="I1845" t="s">
        <v>2035</v>
      </c>
      <c r="J1845" s="1">
        <v>45202</v>
      </c>
      <c r="K1845" s="1"/>
      <c r="M1845">
        <v>0</v>
      </c>
      <c r="N1845">
        <v>1</v>
      </c>
      <c r="O1845">
        <v>8.4</v>
      </c>
      <c r="P1845" t="s">
        <v>25</v>
      </c>
    </row>
    <row r="1846" spans="1:16">
      <c r="A1846" t="s">
        <v>6172</v>
      </c>
      <c r="B1846" t="s">
        <v>2548</v>
      </c>
      <c r="C1846" t="s">
        <v>324</v>
      </c>
      <c r="D1846" t="s">
        <v>53</v>
      </c>
      <c r="E1846" t="s">
        <v>45</v>
      </c>
      <c r="F1846">
        <v>40742</v>
      </c>
      <c r="G1846" t="s">
        <v>151</v>
      </c>
      <c r="H1846" t="s">
        <v>73</v>
      </c>
      <c r="I1846" t="s">
        <v>4174</v>
      </c>
      <c r="J1846" s="1">
        <v>45412</v>
      </c>
      <c r="K1846" s="1"/>
      <c r="M1846">
        <v>0</v>
      </c>
      <c r="N1846">
        <v>1</v>
      </c>
      <c r="P1846" t="s">
        <v>100</v>
      </c>
    </row>
    <row r="1847" spans="1:16">
      <c r="A1847" t="s">
        <v>6174</v>
      </c>
      <c r="B1847" t="s">
        <v>6175</v>
      </c>
      <c r="C1847" t="s">
        <v>918</v>
      </c>
      <c r="D1847" t="s">
        <v>183</v>
      </c>
      <c r="E1847" t="s">
        <v>115</v>
      </c>
      <c r="F1847">
        <v>5657</v>
      </c>
      <c r="G1847" t="s">
        <v>79</v>
      </c>
      <c r="H1847" t="s">
        <v>232</v>
      </c>
      <c r="I1847" t="s">
        <v>954</v>
      </c>
      <c r="J1847" s="1">
        <v>44894</v>
      </c>
      <c r="K1847" s="1">
        <v>44885</v>
      </c>
      <c r="L1847">
        <v>40</v>
      </c>
      <c r="M1847">
        <v>0</v>
      </c>
      <c r="N1847">
        <v>1</v>
      </c>
      <c r="O1847">
        <v>5.2</v>
      </c>
      <c r="P1847" t="s">
        <v>100</v>
      </c>
    </row>
    <row r="1848" spans="1:16">
      <c r="A1848" t="s">
        <v>6176</v>
      </c>
      <c r="B1848" t="s">
        <v>6177</v>
      </c>
      <c r="C1848" t="s">
        <v>2340</v>
      </c>
      <c r="D1848" t="s">
        <v>66</v>
      </c>
      <c r="E1848" t="s">
        <v>177</v>
      </c>
      <c r="F1848">
        <v>13134</v>
      </c>
      <c r="G1848" t="s">
        <v>56</v>
      </c>
      <c r="H1848" t="s">
        <v>274</v>
      </c>
      <c r="I1848" t="s">
        <v>531</v>
      </c>
      <c r="J1848" s="1">
        <v>45367</v>
      </c>
      <c r="K1848" s="1"/>
      <c r="M1848">
        <v>0</v>
      </c>
      <c r="N1848">
        <v>1</v>
      </c>
      <c r="O1848">
        <v>16</v>
      </c>
      <c r="P1848" t="s">
        <v>33</v>
      </c>
    </row>
    <row r="1849" spans="1:16">
      <c r="A1849" t="s">
        <v>6179</v>
      </c>
      <c r="B1849" t="s">
        <v>990</v>
      </c>
      <c r="C1849" t="s">
        <v>18</v>
      </c>
      <c r="D1849" t="s">
        <v>37</v>
      </c>
      <c r="E1849" t="s">
        <v>115</v>
      </c>
      <c r="F1849">
        <v>59659</v>
      </c>
      <c r="G1849" t="s">
        <v>161</v>
      </c>
      <c r="H1849" t="s">
        <v>86</v>
      </c>
      <c r="I1849" t="s">
        <v>4824</v>
      </c>
      <c r="J1849" s="1">
        <v>45502</v>
      </c>
      <c r="K1849" s="1">
        <v>45656</v>
      </c>
      <c r="L1849">
        <v>197</v>
      </c>
      <c r="M1849">
        <v>0</v>
      </c>
      <c r="N1849">
        <v>1</v>
      </c>
      <c r="O1849">
        <v>34.799999999999997</v>
      </c>
      <c r="P1849" t="s">
        <v>58</v>
      </c>
    </row>
    <row r="1850" spans="1:16">
      <c r="A1850" t="s">
        <v>6181</v>
      </c>
      <c r="B1850" t="s">
        <v>6182</v>
      </c>
      <c r="C1850" t="s">
        <v>2904</v>
      </c>
      <c r="D1850" t="s">
        <v>183</v>
      </c>
      <c r="E1850" t="s">
        <v>91</v>
      </c>
      <c r="F1850">
        <v>13997</v>
      </c>
      <c r="G1850" t="s">
        <v>161</v>
      </c>
      <c r="H1850" t="s">
        <v>62</v>
      </c>
      <c r="I1850" t="s">
        <v>6184</v>
      </c>
      <c r="J1850" s="1">
        <v>45244</v>
      </c>
      <c r="K1850" s="1">
        <v>45179</v>
      </c>
      <c r="L1850">
        <v>45</v>
      </c>
      <c r="M1850">
        <v>0</v>
      </c>
      <c r="N1850">
        <v>1</v>
      </c>
      <c r="P1850" t="s">
        <v>25</v>
      </c>
    </row>
    <row r="1851" spans="1:16">
      <c r="A1851" t="s">
        <v>6185</v>
      </c>
      <c r="B1851" t="s">
        <v>3221</v>
      </c>
      <c r="C1851" t="s">
        <v>1321</v>
      </c>
      <c r="D1851" t="s">
        <v>53</v>
      </c>
      <c r="E1851" t="s">
        <v>54</v>
      </c>
      <c r="F1851">
        <v>32868</v>
      </c>
      <c r="G1851" t="s">
        <v>30</v>
      </c>
      <c r="H1851" t="s">
        <v>133</v>
      </c>
      <c r="I1851" t="s">
        <v>6187</v>
      </c>
      <c r="J1851" s="1">
        <v>44769</v>
      </c>
      <c r="K1851" s="1"/>
      <c r="M1851">
        <v>0</v>
      </c>
      <c r="N1851">
        <v>1</v>
      </c>
      <c r="O1851">
        <v>0.2</v>
      </c>
      <c r="P1851" t="s">
        <v>33</v>
      </c>
    </row>
    <row r="1852" spans="1:16">
      <c r="A1852" t="s">
        <v>6188</v>
      </c>
      <c r="B1852" t="s">
        <v>2926</v>
      </c>
      <c r="C1852" t="s">
        <v>18</v>
      </c>
      <c r="D1852" t="s">
        <v>66</v>
      </c>
      <c r="E1852" t="s">
        <v>45</v>
      </c>
      <c r="F1852">
        <v>15210</v>
      </c>
      <c r="G1852" t="s">
        <v>56</v>
      </c>
      <c r="H1852" t="s">
        <v>139</v>
      </c>
      <c r="I1852" t="s">
        <v>1823</v>
      </c>
      <c r="J1852" s="1">
        <v>45302</v>
      </c>
      <c r="K1852" s="1"/>
      <c r="M1852">
        <v>0</v>
      </c>
      <c r="N1852">
        <v>1</v>
      </c>
      <c r="O1852">
        <v>28.9</v>
      </c>
      <c r="P1852" t="s">
        <v>58</v>
      </c>
    </row>
    <row r="1853" spans="1:16">
      <c r="A1853" t="s">
        <v>6190</v>
      </c>
      <c r="B1853" t="s">
        <v>377</v>
      </c>
      <c r="C1853" t="s">
        <v>18</v>
      </c>
      <c r="D1853" t="s">
        <v>37</v>
      </c>
      <c r="E1853" t="s">
        <v>177</v>
      </c>
      <c r="F1853">
        <v>76923</v>
      </c>
      <c r="G1853" t="s">
        <v>56</v>
      </c>
      <c r="H1853" t="s">
        <v>145</v>
      </c>
      <c r="I1853" t="s">
        <v>6192</v>
      </c>
      <c r="J1853" s="1">
        <v>44661</v>
      </c>
      <c r="K1853" s="1"/>
      <c r="M1853">
        <v>0</v>
      </c>
      <c r="N1853">
        <v>1</v>
      </c>
      <c r="O1853">
        <v>34.6</v>
      </c>
      <c r="P1853" t="s">
        <v>58</v>
      </c>
    </row>
    <row r="1854" spans="1:16">
      <c r="A1854" t="s">
        <v>6193</v>
      </c>
      <c r="B1854" t="s">
        <v>3400</v>
      </c>
      <c r="C1854" t="s">
        <v>18</v>
      </c>
      <c r="D1854" t="s">
        <v>53</v>
      </c>
      <c r="E1854" t="s">
        <v>177</v>
      </c>
      <c r="F1854">
        <v>31713</v>
      </c>
      <c r="G1854" t="s">
        <v>151</v>
      </c>
      <c r="H1854" t="s">
        <v>326</v>
      </c>
      <c r="I1854" t="s">
        <v>2614</v>
      </c>
      <c r="J1854" s="1">
        <v>45070</v>
      </c>
      <c r="K1854" s="1"/>
      <c r="M1854">
        <v>0</v>
      </c>
      <c r="N1854">
        <v>1</v>
      </c>
      <c r="O1854">
        <v>18.5</v>
      </c>
      <c r="P1854" t="s">
        <v>42</v>
      </c>
    </row>
    <row r="1855" spans="1:16">
      <c r="A1855" t="s">
        <v>6195</v>
      </c>
      <c r="B1855" t="s">
        <v>6196</v>
      </c>
      <c r="C1855" t="s">
        <v>2742</v>
      </c>
      <c r="D1855" t="s">
        <v>19</v>
      </c>
      <c r="E1855" t="s">
        <v>54</v>
      </c>
      <c r="F1855">
        <v>7659</v>
      </c>
      <c r="G1855" t="s">
        <v>172</v>
      </c>
      <c r="H1855" t="s">
        <v>31</v>
      </c>
      <c r="I1855" t="s">
        <v>6198</v>
      </c>
      <c r="J1855" s="1">
        <v>44830</v>
      </c>
      <c r="K1855" s="1"/>
      <c r="M1855">
        <v>0</v>
      </c>
      <c r="N1855">
        <v>1</v>
      </c>
      <c r="O1855">
        <v>27.7</v>
      </c>
      <c r="P1855" t="s">
        <v>100</v>
      </c>
    </row>
    <row r="1856" spans="1:16">
      <c r="A1856" t="s">
        <v>6199</v>
      </c>
      <c r="B1856" t="s">
        <v>6200</v>
      </c>
      <c r="C1856" t="s">
        <v>18</v>
      </c>
      <c r="D1856" t="s">
        <v>66</v>
      </c>
      <c r="E1856" t="s">
        <v>54</v>
      </c>
      <c r="F1856">
        <v>4005</v>
      </c>
      <c r="G1856" t="s">
        <v>39</v>
      </c>
      <c r="H1856" t="s">
        <v>98</v>
      </c>
      <c r="I1856" t="s">
        <v>3876</v>
      </c>
      <c r="J1856" s="1">
        <v>45535</v>
      </c>
      <c r="K1856" s="1"/>
      <c r="M1856">
        <v>0</v>
      </c>
      <c r="N1856">
        <v>1</v>
      </c>
      <c r="O1856">
        <v>24.1</v>
      </c>
      <c r="P1856" t="s">
        <v>33</v>
      </c>
    </row>
    <row r="1857" spans="1:16">
      <c r="A1857" t="s">
        <v>6202</v>
      </c>
      <c r="B1857" t="s">
        <v>2835</v>
      </c>
      <c r="C1857" t="s">
        <v>1557</v>
      </c>
      <c r="D1857" t="s">
        <v>19</v>
      </c>
      <c r="E1857" t="s">
        <v>115</v>
      </c>
      <c r="F1857">
        <v>6311</v>
      </c>
      <c r="G1857" t="s">
        <v>161</v>
      </c>
      <c r="H1857" t="s">
        <v>127</v>
      </c>
      <c r="I1857" t="s">
        <v>5397</v>
      </c>
      <c r="J1857" s="1">
        <v>45614</v>
      </c>
      <c r="K1857" s="1">
        <v>45567</v>
      </c>
      <c r="L1857">
        <v>130</v>
      </c>
      <c r="M1857">
        <v>0</v>
      </c>
      <c r="N1857">
        <v>1</v>
      </c>
      <c r="O1857">
        <v>31.4</v>
      </c>
      <c r="P1857" t="s">
        <v>42</v>
      </c>
    </row>
    <row r="1858" spans="1:16">
      <c r="A1858" t="s">
        <v>6204</v>
      </c>
      <c r="B1858" t="s">
        <v>6205</v>
      </c>
      <c r="C1858" t="s">
        <v>1838</v>
      </c>
      <c r="D1858" t="s">
        <v>37</v>
      </c>
      <c r="E1858" t="s">
        <v>28</v>
      </c>
      <c r="F1858">
        <v>205004</v>
      </c>
      <c r="G1858" t="s">
        <v>22</v>
      </c>
      <c r="H1858" t="s">
        <v>2408</v>
      </c>
      <c r="I1858" t="s">
        <v>6207</v>
      </c>
      <c r="J1858" s="1">
        <v>44615</v>
      </c>
      <c r="K1858" s="1"/>
      <c r="M1858">
        <v>0</v>
      </c>
      <c r="N1858">
        <v>1</v>
      </c>
      <c r="O1858">
        <v>32.9</v>
      </c>
      <c r="P1858" t="s">
        <v>25</v>
      </c>
    </row>
    <row r="1859" spans="1:16">
      <c r="A1859" t="s">
        <v>6208</v>
      </c>
      <c r="B1859" t="s">
        <v>4121</v>
      </c>
      <c r="C1859" t="s">
        <v>2592</v>
      </c>
      <c r="D1859" t="s">
        <v>19</v>
      </c>
      <c r="E1859" t="s">
        <v>91</v>
      </c>
      <c r="F1859">
        <v>8315</v>
      </c>
      <c r="G1859" t="s">
        <v>56</v>
      </c>
      <c r="H1859" t="s">
        <v>80</v>
      </c>
      <c r="I1859" t="s">
        <v>1697</v>
      </c>
      <c r="J1859" s="1">
        <v>45380</v>
      </c>
      <c r="K1859" s="1">
        <v>45304</v>
      </c>
      <c r="L1859">
        <v>77</v>
      </c>
      <c r="M1859">
        <v>0</v>
      </c>
      <c r="N1859">
        <v>1</v>
      </c>
      <c r="O1859">
        <v>27.3</v>
      </c>
      <c r="P1859" t="s">
        <v>33</v>
      </c>
    </row>
    <row r="1860" spans="1:16">
      <c r="A1860" t="s">
        <v>6210</v>
      </c>
      <c r="B1860" t="s">
        <v>5672</v>
      </c>
      <c r="C1860" t="s">
        <v>2657</v>
      </c>
      <c r="D1860" t="s">
        <v>37</v>
      </c>
      <c r="E1860" t="s">
        <v>45</v>
      </c>
      <c r="F1860">
        <v>215780</v>
      </c>
      <c r="G1860" t="s">
        <v>161</v>
      </c>
      <c r="H1860" t="s">
        <v>156</v>
      </c>
      <c r="I1860" t="s">
        <v>1631</v>
      </c>
      <c r="J1860" s="1">
        <v>45450</v>
      </c>
      <c r="K1860" s="1"/>
      <c r="M1860">
        <v>0</v>
      </c>
      <c r="N1860">
        <v>1</v>
      </c>
      <c r="P1860" t="s">
        <v>58</v>
      </c>
    </row>
    <row r="1861" spans="1:16">
      <c r="A1861" t="s">
        <v>6212</v>
      </c>
      <c r="B1861" t="s">
        <v>1855</v>
      </c>
      <c r="C1861" t="s">
        <v>499</v>
      </c>
      <c r="D1861" t="s">
        <v>53</v>
      </c>
      <c r="E1861" t="s">
        <v>20</v>
      </c>
      <c r="F1861">
        <v>46351</v>
      </c>
      <c r="G1861" t="s">
        <v>79</v>
      </c>
      <c r="H1861" t="s">
        <v>133</v>
      </c>
      <c r="I1861" t="s">
        <v>4167</v>
      </c>
      <c r="J1861" s="1">
        <v>45146</v>
      </c>
      <c r="K1861" s="1"/>
      <c r="M1861">
        <v>0</v>
      </c>
      <c r="N1861">
        <v>1</v>
      </c>
      <c r="O1861">
        <v>2</v>
      </c>
      <c r="P1861" t="s">
        <v>42</v>
      </c>
    </row>
    <row r="1862" spans="1:16">
      <c r="A1862" t="s">
        <v>6214</v>
      </c>
      <c r="B1862" t="s">
        <v>3445</v>
      </c>
      <c r="C1862" t="s">
        <v>301</v>
      </c>
      <c r="D1862" t="s">
        <v>19</v>
      </c>
      <c r="E1862" t="s">
        <v>115</v>
      </c>
      <c r="F1862">
        <v>5240</v>
      </c>
      <c r="G1862" t="s">
        <v>161</v>
      </c>
      <c r="H1862" t="s">
        <v>93</v>
      </c>
      <c r="I1862" t="s">
        <v>2338</v>
      </c>
      <c r="J1862" s="1">
        <v>45693</v>
      </c>
      <c r="K1862" s="1">
        <v>45637</v>
      </c>
      <c r="L1862">
        <v>45</v>
      </c>
      <c r="M1862">
        <v>0</v>
      </c>
      <c r="N1862">
        <v>1</v>
      </c>
      <c r="O1862">
        <v>33.1</v>
      </c>
      <c r="P1862" t="s">
        <v>33</v>
      </c>
    </row>
    <row r="1863" spans="1:16">
      <c r="A1863" t="s">
        <v>6216</v>
      </c>
      <c r="B1863" t="s">
        <v>4697</v>
      </c>
      <c r="C1863" t="s">
        <v>315</v>
      </c>
      <c r="D1863" t="s">
        <v>53</v>
      </c>
      <c r="E1863" t="s">
        <v>115</v>
      </c>
      <c r="F1863">
        <v>30000</v>
      </c>
      <c r="G1863" t="s">
        <v>47</v>
      </c>
      <c r="H1863" t="s">
        <v>98</v>
      </c>
      <c r="I1863" t="s">
        <v>1075</v>
      </c>
      <c r="J1863" s="1">
        <v>45375</v>
      </c>
      <c r="K1863" s="1">
        <v>45426</v>
      </c>
      <c r="L1863">
        <v>70</v>
      </c>
      <c r="M1863">
        <v>0</v>
      </c>
      <c r="N1863">
        <v>1</v>
      </c>
      <c r="P1863" t="s">
        <v>25</v>
      </c>
    </row>
    <row r="1864" spans="1:16">
      <c r="A1864" t="s">
        <v>6218</v>
      </c>
      <c r="B1864" t="s">
        <v>1825</v>
      </c>
      <c r="C1864" t="s">
        <v>18</v>
      </c>
      <c r="D1864" t="s">
        <v>37</v>
      </c>
      <c r="E1864" t="s">
        <v>177</v>
      </c>
      <c r="F1864">
        <v>55717</v>
      </c>
      <c r="G1864" t="s">
        <v>56</v>
      </c>
      <c r="H1864" t="s">
        <v>31</v>
      </c>
      <c r="I1864" t="s">
        <v>6220</v>
      </c>
      <c r="J1864" s="1">
        <v>45619</v>
      </c>
      <c r="K1864" s="1"/>
      <c r="M1864">
        <v>0</v>
      </c>
      <c r="N1864">
        <v>1</v>
      </c>
      <c r="O1864">
        <v>29.4</v>
      </c>
      <c r="P1864" t="s">
        <v>42</v>
      </c>
    </row>
    <row r="1865" spans="1:16">
      <c r="A1865" t="s">
        <v>6221</v>
      </c>
      <c r="B1865" t="s">
        <v>962</v>
      </c>
      <c r="C1865" t="s">
        <v>995</v>
      </c>
      <c r="D1865" t="s">
        <v>19</v>
      </c>
      <c r="E1865" t="s">
        <v>54</v>
      </c>
      <c r="F1865">
        <v>5685</v>
      </c>
      <c r="G1865" t="s">
        <v>47</v>
      </c>
      <c r="H1865" t="s">
        <v>258</v>
      </c>
      <c r="I1865" t="s">
        <v>6223</v>
      </c>
      <c r="J1865" s="1">
        <v>44696</v>
      </c>
      <c r="K1865" s="1"/>
      <c r="M1865">
        <v>0</v>
      </c>
      <c r="N1865">
        <v>1</v>
      </c>
      <c r="O1865">
        <v>16.8</v>
      </c>
      <c r="P1865" t="s">
        <v>100</v>
      </c>
    </row>
    <row r="1866" spans="1:16">
      <c r="A1866" t="s">
        <v>6224</v>
      </c>
      <c r="B1866" t="s">
        <v>17</v>
      </c>
      <c r="C1866" t="s">
        <v>18</v>
      </c>
      <c r="D1866" t="s">
        <v>19</v>
      </c>
      <c r="E1866" t="s">
        <v>28</v>
      </c>
      <c r="F1866">
        <v>6330</v>
      </c>
      <c r="G1866" t="s">
        <v>151</v>
      </c>
      <c r="H1866" t="s">
        <v>86</v>
      </c>
      <c r="I1866" t="s">
        <v>5400</v>
      </c>
      <c r="J1866" s="1">
        <v>44701</v>
      </c>
      <c r="K1866" s="1"/>
      <c r="M1866">
        <v>0</v>
      </c>
      <c r="N1866">
        <v>1</v>
      </c>
      <c r="O1866">
        <v>3.5</v>
      </c>
      <c r="P1866" t="s">
        <v>100</v>
      </c>
    </row>
    <row r="1867" spans="1:16">
      <c r="A1867" t="s">
        <v>6226</v>
      </c>
      <c r="B1867" t="s">
        <v>596</v>
      </c>
      <c r="C1867" t="s">
        <v>901</v>
      </c>
      <c r="D1867" t="s">
        <v>19</v>
      </c>
      <c r="E1867" t="s">
        <v>115</v>
      </c>
      <c r="F1867">
        <v>1388</v>
      </c>
      <c r="G1867" t="s">
        <v>161</v>
      </c>
      <c r="H1867" t="s">
        <v>80</v>
      </c>
      <c r="I1867" t="s">
        <v>1828</v>
      </c>
      <c r="J1867" s="1">
        <v>45120</v>
      </c>
      <c r="K1867" s="1">
        <v>45244</v>
      </c>
      <c r="L1867">
        <v>196</v>
      </c>
      <c r="M1867">
        <v>0</v>
      </c>
      <c r="N1867">
        <v>1</v>
      </c>
      <c r="P1867" t="s">
        <v>33</v>
      </c>
    </row>
    <row r="1868" spans="1:16">
      <c r="A1868" t="s">
        <v>6228</v>
      </c>
      <c r="B1868" t="s">
        <v>4298</v>
      </c>
      <c r="C1868" t="s">
        <v>3026</v>
      </c>
      <c r="D1868" t="s">
        <v>183</v>
      </c>
      <c r="E1868" t="s">
        <v>115</v>
      </c>
      <c r="F1868">
        <v>8946</v>
      </c>
      <c r="G1868" t="s">
        <v>22</v>
      </c>
      <c r="H1868" t="s">
        <v>80</v>
      </c>
      <c r="I1868" t="s">
        <v>6230</v>
      </c>
      <c r="J1868" s="1">
        <v>45466</v>
      </c>
      <c r="K1868" s="1">
        <v>45541</v>
      </c>
      <c r="L1868">
        <v>171</v>
      </c>
      <c r="M1868">
        <v>0</v>
      </c>
      <c r="N1868">
        <v>1</v>
      </c>
      <c r="O1868">
        <v>33.6</v>
      </c>
      <c r="P1868" t="s">
        <v>33</v>
      </c>
    </row>
    <row r="1869" spans="1:16">
      <c r="A1869" t="s">
        <v>6231</v>
      </c>
      <c r="B1869" t="s">
        <v>697</v>
      </c>
      <c r="C1869" t="s">
        <v>18</v>
      </c>
      <c r="D1869" t="s">
        <v>66</v>
      </c>
      <c r="E1869" t="s">
        <v>20</v>
      </c>
      <c r="F1869">
        <v>14507</v>
      </c>
      <c r="G1869" t="s">
        <v>161</v>
      </c>
      <c r="H1869" t="s">
        <v>619</v>
      </c>
      <c r="I1869" t="s">
        <v>594</v>
      </c>
      <c r="J1869" s="1">
        <v>45434</v>
      </c>
      <c r="K1869" s="1"/>
      <c r="M1869">
        <v>0</v>
      </c>
      <c r="N1869">
        <v>1</v>
      </c>
      <c r="O1869">
        <v>12.9</v>
      </c>
      <c r="P1869" t="s">
        <v>25</v>
      </c>
    </row>
    <row r="1870" spans="1:16">
      <c r="A1870" t="s">
        <v>6233</v>
      </c>
      <c r="B1870" t="s">
        <v>2814</v>
      </c>
      <c r="C1870" t="s">
        <v>1182</v>
      </c>
      <c r="D1870" t="s">
        <v>19</v>
      </c>
      <c r="E1870" t="s">
        <v>28</v>
      </c>
      <c r="F1870">
        <v>8706</v>
      </c>
      <c r="G1870" t="s">
        <v>161</v>
      </c>
      <c r="H1870" t="s">
        <v>68</v>
      </c>
      <c r="I1870" t="s">
        <v>6235</v>
      </c>
      <c r="J1870" s="1">
        <v>44798</v>
      </c>
      <c r="K1870" s="1"/>
      <c r="M1870">
        <v>0</v>
      </c>
      <c r="N1870">
        <v>1</v>
      </c>
      <c r="O1870">
        <v>34.6</v>
      </c>
      <c r="P1870" t="s">
        <v>33</v>
      </c>
    </row>
    <row r="1871" spans="1:16">
      <c r="A1871" t="s">
        <v>6236</v>
      </c>
      <c r="B1871" t="s">
        <v>3321</v>
      </c>
      <c r="C1871" t="s">
        <v>1507</v>
      </c>
      <c r="D1871" t="s">
        <v>66</v>
      </c>
      <c r="E1871" t="s">
        <v>91</v>
      </c>
      <c r="F1871">
        <v>11477</v>
      </c>
      <c r="G1871" t="s">
        <v>56</v>
      </c>
      <c r="H1871" t="s">
        <v>127</v>
      </c>
      <c r="I1871" t="s">
        <v>6238</v>
      </c>
      <c r="J1871" s="1">
        <v>44884</v>
      </c>
      <c r="K1871" s="1">
        <v>44788</v>
      </c>
      <c r="L1871">
        <v>44</v>
      </c>
      <c r="M1871">
        <v>1</v>
      </c>
      <c r="N1871">
        <v>2</v>
      </c>
      <c r="O1871">
        <v>10</v>
      </c>
      <c r="P1871" t="s">
        <v>42</v>
      </c>
    </row>
    <row r="1872" spans="1:16">
      <c r="A1872" t="s">
        <v>6239</v>
      </c>
      <c r="B1872" t="s">
        <v>4178</v>
      </c>
      <c r="C1872" t="s">
        <v>18</v>
      </c>
      <c r="D1872" t="s">
        <v>37</v>
      </c>
      <c r="E1872" t="s">
        <v>28</v>
      </c>
      <c r="F1872">
        <v>48968</v>
      </c>
      <c r="G1872" t="s">
        <v>79</v>
      </c>
      <c r="H1872" t="s">
        <v>268</v>
      </c>
      <c r="I1872" t="s">
        <v>5173</v>
      </c>
      <c r="J1872" s="1">
        <v>45666</v>
      </c>
      <c r="K1872" s="1"/>
      <c r="M1872">
        <v>0</v>
      </c>
      <c r="N1872">
        <v>1</v>
      </c>
      <c r="P1872" t="s">
        <v>33</v>
      </c>
    </row>
    <row r="1873" spans="1:16">
      <c r="A1873" t="s">
        <v>6241</v>
      </c>
      <c r="B1873" t="s">
        <v>483</v>
      </c>
      <c r="C1873" t="s">
        <v>382</v>
      </c>
      <c r="D1873" t="s">
        <v>66</v>
      </c>
      <c r="E1873" t="s">
        <v>20</v>
      </c>
      <c r="F1873">
        <v>20627</v>
      </c>
      <c r="G1873" t="s">
        <v>79</v>
      </c>
      <c r="H1873" t="s">
        <v>351</v>
      </c>
      <c r="I1873" t="s">
        <v>1105</v>
      </c>
      <c r="J1873" s="1">
        <v>45229</v>
      </c>
      <c r="K1873" s="1"/>
      <c r="M1873">
        <v>0</v>
      </c>
      <c r="N1873">
        <v>1</v>
      </c>
      <c r="O1873">
        <v>12.4</v>
      </c>
      <c r="P1873" t="s">
        <v>100</v>
      </c>
    </row>
    <row r="1874" spans="1:16">
      <c r="A1874" t="s">
        <v>6243</v>
      </c>
      <c r="B1874" t="s">
        <v>3533</v>
      </c>
      <c r="C1874" t="s">
        <v>1810</v>
      </c>
      <c r="D1874" t="s">
        <v>53</v>
      </c>
      <c r="E1874" t="s">
        <v>177</v>
      </c>
      <c r="F1874">
        <v>12499</v>
      </c>
      <c r="G1874" t="s">
        <v>56</v>
      </c>
      <c r="H1874" t="s">
        <v>93</v>
      </c>
      <c r="I1874" t="s">
        <v>804</v>
      </c>
      <c r="J1874" s="1">
        <v>45428</v>
      </c>
      <c r="K1874" s="1"/>
      <c r="M1874">
        <v>0</v>
      </c>
      <c r="N1874">
        <v>1</v>
      </c>
      <c r="P1874" t="s">
        <v>33</v>
      </c>
    </row>
    <row r="1875" spans="1:16">
      <c r="A1875" t="s">
        <v>6245</v>
      </c>
      <c r="B1875" t="s">
        <v>5402</v>
      </c>
      <c r="C1875" t="s">
        <v>2398</v>
      </c>
      <c r="D1875" t="s">
        <v>37</v>
      </c>
      <c r="E1875" t="s">
        <v>20</v>
      </c>
      <c r="F1875">
        <v>96972</v>
      </c>
      <c r="G1875" t="s">
        <v>47</v>
      </c>
      <c r="H1875" t="s">
        <v>920</v>
      </c>
      <c r="I1875" t="s">
        <v>4249</v>
      </c>
      <c r="J1875" s="1">
        <v>44820</v>
      </c>
      <c r="K1875" s="1"/>
      <c r="M1875">
        <v>0</v>
      </c>
      <c r="N1875">
        <v>1</v>
      </c>
      <c r="O1875">
        <v>24.4</v>
      </c>
      <c r="P1875" t="s">
        <v>33</v>
      </c>
    </row>
    <row r="1876" spans="1:16">
      <c r="A1876" t="s">
        <v>6247</v>
      </c>
      <c r="B1876" t="s">
        <v>435</v>
      </c>
      <c r="C1876" t="s">
        <v>272</v>
      </c>
      <c r="D1876" t="s">
        <v>53</v>
      </c>
      <c r="E1876" t="s">
        <v>91</v>
      </c>
      <c r="F1876">
        <v>30469</v>
      </c>
      <c r="G1876" t="s">
        <v>39</v>
      </c>
      <c r="H1876" t="s">
        <v>145</v>
      </c>
      <c r="I1876" t="s">
        <v>2225</v>
      </c>
      <c r="J1876" s="1">
        <v>45448</v>
      </c>
      <c r="K1876" s="1">
        <v>45531</v>
      </c>
      <c r="L1876">
        <v>194</v>
      </c>
      <c r="M1876">
        <v>0</v>
      </c>
      <c r="N1876">
        <v>1</v>
      </c>
      <c r="O1876">
        <v>4.0999999999999996</v>
      </c>
      <c r="P1876" t="s">
        <v>33</v>
      </c>
    </row>
    <row r="1877" spans="1:16">
      <c r="A1877" t="s">
        <v>6249</v>
      </c>
      <c r="B1877" t="s">
        <v>6250</v>
      </c>
      <c r="C1877" t="s">
        <v>1287</v>
      </c>
      <c r="D1877" t="s">
        <v>183</v>
      </c>
      <c r="E1877" t="s">
        <v>20</v>
      </c>
      <c r="F1877">
        <v>13515</v>
      </c>
      <c r="G1877" t="s">
        <v>172</v>
      </c>
      <c r="H1877" t="s">
        <v>93</v>
      </c>
      <c r="I1877" t="s">
        <v>4196</v>
      </c>
      <c r="J1877" s="1">
        <v>45279</v>
      </c>
      <c r="K1877" s="1"/>
      <c r="M1877">
        <v>0</v>
      </c>
      <c r="N1877">
        <v>1</v>
      </c>
      <c r="O1877">
        <v>15.7</v>
      </c>
      <c r="P1877" t="s">
        <v>42</v>
      </c>
    </row>
    <row r="1878" spans="1:16">
      <c r="A1878" t="s">
        <v>6252</v>
      </c>
      <c r="B1878" t="s">
        <v>2040</v>
      </c>
      <c r="C1878" t="s">
        <v>3072</v>
      </c>
      <c r="D1878" t="s">
        <v>53</v>
      </c>
      <c r="E1878" t="s">
        <v>91</v>
      </c>
      <c r="F1878">
        <v>21815</v>
      </c>
      <c r="G1878" t="s">
        <v>172</v>
      </c>
      <c r="H1878" t="s">
        <v>351</v>
      </c>
      <c r="I1878" t="s">
        <v>6254</v>
      </c>
      <c r="J1878" s="1">
        <v>45628</v>
      </c>
      <c r="K1878" s="1">
        <v>45577</v>
      </c>
      <c r="L1878">
        <v>69</v>
      </c>
      <c r="M1878">
        <v>0</v>
      </c>
      <c r="N1878">
        <v>1</v>
      </c>
      <c r="O1878">
        <v>8.6999999999999993</v>
      </c>
      <c r="P1878" t="s">
        <v>25</v>
      </c>
    </row>
    <row r="1879" spans="1:16">
      <c r="A1879" t="s">
        <v>6255</v>
      </c>
      <c r="B1879" t="s">
        <v>4706</v>
      </c>
      <c r="C1879" t="s">
        <v>2818</v>
      </c>
      <c r="D1879" t="s">
        <v>19</v>
      </c>
      <c r="E1879" t="s">
        <v>115</v>
      </c>
      <c r="F1879">
        <v>1638</v>
      </c>
      <c r="G1879" t="s">
        <v>30</v>
      </c>
      <c r="H1879" t="s">
        <v>139</v>
      </c>
      <c r="I1879" t="s">
        <v>389</v>
      </c>
      <c r="J1879" s="1">
        <v>45635</v>
      </c>
      <c r="K1879" s="1">
        <v>45595</v>
      </c>
      <c r="L1879">
        <v>114</v>
      </c>
      <c r="M1879">
        <v>0</v>
      </c>
      <c r="N1879">
        <v>1</v>
      </c>
      <c r="O1879">
        <v>9.1999999999999993</v>
      </c>
      <c r="P1879" t="s">
        <v>25</v>
      </c>
    </row>
    <row r="1880" spans="1:16">
      <c r="A1880" t="s">
        <v>6257</v>
      </c>
      <c r="B1880" t="s">
        <v>5356</v>
      </c>
      <c r="C1880" t="s">
        <v>2398</v>
      </c>
      <c r="D1880" t="s">
        <v>53</v>
      </c>
      <c r="E1880" t="s">
        <v>177</v>
      </c>
      <c r="F1880">
        <v>29336</v>
      </c>
      <c r="G1880" t="s">
        <v>56</v>
      </c>
      <c r="H1880" t="s">
        <v>1822</v>
      </c>
      <c r="I1880" t="s">
        <v>5385</v>
      </c>
      <c r="J1880" s="1">
        <v>45400</v>
      </c>
      <c r="K1880" s="1"/>
      <c r="M1880">
        <v>0</v>
      </c>
      <c r="N1880">
        <v>1</v>
      </c>
      <c r="O1880">
        <v>28</v>
      </c>
      <c r="P1880" t="s">
        <v>33</v>
      </c>
    </row>
    <row r="1881" spans="1:16">
      <c r="A1881" t="s">
        <v>6259</v>
      </c>
      <c r="B1881" t="s">
        <v>2298</v>
      </c>
      <c r="C1881" t="s">
        <v>18</v>
      </c>
      <c r="D1881" t="s">
        <v>37</v>
      </c>
      <c r="E1881" t="s">
        <v>91</v>
      </c>
      <c r="F1881">
        <v>131692</v>
      </c>
      <c r="G1881" t="s">
        <v>47</v>
      </c>
      <c r="H1881" t="s">
        <v>237</v>
      </c>
      <c r="I1881" t="s">
        <v>1887</v>
      </c>
      <c r="J1881" s="1">
        <v>45129</v>
      </c>
      <c r="K1881" s="1">
        <v>45171</v>
      </c>
      <c r="L1881">
        <v>169</v>
      </c>
      <c r="M1881">
        <v>0</v>
      </c>
      <c r="N1881">
        <v>1</v>
      </c>
      <c r="O1881">
        <v>29.1</v>
      </c>
      <c r="P1881" t="s">
        <v>33</v>
      </c>
    </row>
    <row r="1882" spans="1:16">
      <c r="A1882" t="s">
        <v>6261</v>
      </c>
      <c r="B1882" t="s">
        <v>4302</v>
      </c>
      <c r="C1882" t="s">
        <v>2818</v>
      </c>
      <c r="D1882" t="s">
        <v>19</v>
      </c>
      <c r="E1882" t="s">
        <v>54</v>
      </c>
      <c r="F1882">
        <v>3806</v>
      </c>
      <c r="G1882" t="s">
        <v>79</v>
      </c>
      <c r="H1882" t="s">
        <v>68</v>
      </c>
      <c r="I1882" t="s">
        <v>6263</v>
      </c>
      <c r="J1882" s="1">
        <v>45584</v>
      </c>
      <c r="K1882" s="1"/>
      <c r="M1882">
        <v>0</v>
      </c>
      <c r="N1882">
        <v>1</v>
      </c>
      <c r="O1882">
        <v>34</v>
      </c>
      <c r="P1882" t="s">
        <v>58</v>
      </c>
    </row>
    <row r="1883" spans="1:16">
      <c r="A1883" t="s">
        <v>6264</v>
      </c>
      <c r="B1883" t="s">
        <v>4739</v>
      </c>
      <c r="C1883" t="s">
        <v>758</v>
      </c>
      <c r="D1883" t="s">
        <v>53</v>
      </c>
      <c r="E1883" t="s">
        <v>54</v>
      </c>
      <c r="F1883">
        <v>25823</v>
      </c>
      <c r="G1883" t="s">
        <v>172</v>
      </c>
      <c r="H1883" t="s">
        <v>93</v>
      </c>
      <c r="I1883" t="s">
        <v>3869</v>
      </c>
      <c r="J1883" s="1">
        <v>45002</v>
      </c>
      <c r="K1883" s="1"/>
      <c r="M1883">
        <v>0</v>
      </c>
      <c r="N1883">
        <v>1</v>
      </c>
      <c r="O1883">
        <v>8.8000000000000007</v>
      </c>
      <c r="P1883" t="s">
        <v>42</v>
      </c>
    </row>
    <row r="1884" spans="1:16">
      <c r="A1884" t="s">
        <v>6266</v>
      </c>
      <c r="B1884" t="s">
        <v>5002</v>
      </c>
      <c r="C1884" t="s">
        <v>18</v>
      </c>
      <c r="D1884" t="s">
        <v>37</v>
      </c>
      <c r="E1884" t="s">
        <v>45</v>
      </c>
      <c r="F1884">
        <v>71970</v>
      </c>
      <c r="G1884" t="s">
        <v>39</v>
      </c>
      <c r="H1884" t="s">
        <v>31</v>
      </c>
      <c r="I1884" t="s">
        <v>6268</v>
      </c>
      <c r="J1884" s="1">
        <v>45183</v>
      </c>
      <c r="K1884" s="1"/>
      <c r="M1884">
        <v>0</v>
      </c>
      <c r="N1884">
        <v>1</v>
      </c>
      <c r="O1884">
        <v>2.2000000000000002</v>
      </c>
      <c r="P1884" t="s">
        <v>42</v>
      </c>
    </row>
    <row r="1885" spans="1:16">
      <c r="A1885" t="s">
        <v>6269</v>
      </c>
      <c r="B1885" t="s">
        <v>397</v>
      </c>
      <c r="C1885" t="s">
        <v>18</v>
      </c>
      <c r="D1885" t="s">
        <v>19</v>
      </c>
      <c r="E1885" t="s">
        <v>177</v>
      </c>
      <c r="F1885">
        <v>5201</v>
      </c>
      <c r="G1885" t="s">
        <v>161</v>
      </c>
      <c r="H1885" t="s">
        <v>62</v>
      </c>
      <c r="I1885" t="s">
        <v>1663</v>
      </c>
      <c r="J1885" s="1">
        <v>44801</v>
      </c>
      <c r="K1885" s="1"/>
      <c r="M1885">
        <v>0</v>
      </c>
      <c r="N1885">
        <v>1</v>
      </c>
      <c r="O1885">
        <v>19.3</v>
      </c>
      <c r="P1885" t="s">
        <v>58</v>
      </c>
    </row>
    <row r="1886" spans="1:16">
      <c r="A1886" t="s">
        <v>6271</v>
      </c>
      <c r="B1886" t="s">
        <v>6272</v>
      </c>
      <c r="C1886" t="s">
        <v>330</v>
      </c>
      <c r="D1886" t="s">
        <v>66</v>
      </c>
      <c r="E1886" t="s">
        <v>20</v>
      </c>
      <c r="F1886">
        <v>11449</v>
      </c>
      <c r="G1886" t="s">
        <v>151</v>
      </c>
      <c r="H1886" t="s">
        <v>1377</v>
      </c>
      <c r="I1886" t="s">
        <v>3631</v>
      </c>
      <c r="J1886" s="1">
        <v>45378</v>
      </c>
      <c r="K1886" s="1"/>
      <c r="M1886">
        <v>0</v>
      </c>
      <c r="N1886">
        <v>1</v>
      </c>
      <c r="P1886" t="s">
        <v>25</v>
      </c>
    </row>
    <row r="1887" spans="1:16">
      <c r="A1887" t="s">
        <v>6274</v>
      </c>
      <c r="B1887" t="s">
        <v>3332</v>
      </c>
      <c r="C1887" t="s">
        <v>18</v>
      </c>
      <c r="D1887" t="s">
        <v>183</v>
      </c>
      <c r="E1887" t="s">
        <v>91</v>
      </c>
      <c r="F1887">
        <v>12712</v>
      </c>
      <c r="G1887" t="s">
        <v>161</v>
      </c>
      <c r="H1887" t="s">
        <v>145</v>
      </c>
      <c r="I1887" t="s">
        <v>1105</v>
      </c>
      <c r="J1887" s="1">
        <v>45170</v>
      </c>
      <c r="K1887" s="1">
        <v>45107</v>
      </c>
      <c r="L1887">
        <v>39</v>
      </c>
      <c r="M1887">
        <v>0</v>
      </c>
      <c r="N1887">
        <v>1</v>
      </c>
      <c r="O1887">
        <v>34.6</v>
      </c>
      <c r="P1887" t="s">
        <v>42</v>
      </c>
    </row>
    <row r="1888" spans="1:16">
      <c r="A1888" t="s">
        <v>6276</v>
      </c>
      <c r="B1888" t="s">
        <v>6277</v>
      </c>
      <c r="C1888" t="s">
        <v>18</v>
      </c>
      <c r="D1888" t="s">
        <v>53</v>
      </c>
      <c r="E1888" t="s">
        <v>54</v>
      </c>
      <c r="F1888">
        <v>11692</v>
      </c>
      <c r="G1888" t="s">
        <v>56</v>
      </c>
      <c r="H1888" t="s">
        <v>80</v>
      </c>
      <c r="I1888" t="s">
        <v>6279</v>
      </c>
      <c r="J1888" s="1">
        <v>44683</v>
      </c>
      <c r="K1888" s="1"/>
      <c r="M1888">
        <v>0</v>
      </c>
      <c r="N1888">
        <v>1</v>
      </c>
      <c r="O1888">
        <v>6.3</v>
      </c>
      <c r="P1888" t="s">
        <v>100</v>
      </c>
    </row>
    <row r="1889" spans="1:16">
      <c r="A1889" t="s">
        <v>6280</v>
      </c>
      <c r="B1889" t="s">
        <v>5076</v>
      </c>
      <c r="C1889" t="s">
        <v>2609</v>
      </c>
      <c r="D1889" t="s">
        <v>53</v>
      </c>
      <c r="E1889" t="s">
        <v>54</v>
      </c>
      <c r="F1889">
        <v>28000</v>
      </c>
      <c r="G1889" t="s">
        <v>47</v>
      </c>
      <c r="H1889" t="s">
        <v>274</v>
      </c>
      <c r="I1889" t="s">
        <v>243</v>
      </c>
      <c r="J1889" s="1">
        <v>45612</v>
      </c>
      <c r="K1889" s="1"/>
      <c r="M1889">
        <v>0</v>
      </c>
      <c r="N1889">
        <v>1</v>
      </c>
      <c r="O1889">
        <v>10.8</v>
      </c>
      <c r="P1889" t="s">
        <v>25</v>
      </c>
    </row>
    <row r="1890" spans="1:16">
      <c r="A1890" t="s">
        <v>6281</v>
      </c>
      <c r="B1890" t="s">
        <v>1153</v>
      </c>
      <c r="C1890" t="s">
        <v>291</v>
      </c>
      <c r="D1890" t="s">
        <v>37</v>
      </c>
      <c r="E1890" t="s">
        <v>91</v>
      </c>
      <c r="F1890">
        <v>160334</v>
      </c>
      <c r="G1890" t="s">
        <v>22</v>
      </c>
      <c r="H1890" t="s">
        <v>117</v>
      </c>
      <c r="I1890" t="s">
        <v>6283</v>
      </c>
      <c r="J1890" s="1">
        <v>44701</v>
      </c>
      <c r="K1890" s="1">
        <v>44636</v>
      </c>
      <c r="L1890">
        <v>39</v>
      </c>
      <c r="M1890">
        <v>0</v>
      </c>
      <c r="N1890">
        <v>1</v>
      </c>
      <c r="O1890">
        <v>9.6999999999999993</v>
      </c>
      <c r="P1890" t="s">
        <v>100</v>
      </c>
    </row>
    <row r="1891" spans="1:16">
      <c r="A1891" t="s">
        <v>6284</v>
      </c>
      <c r="B1891" t="s">
        <v>6285</v>
      </c>
      <c r="C1891" t="s">
        <v>6286</v>
      </c>
      <c r="D1891" t="s">
        <v>37</v>
      </c>
      <c r="E1891" t="s">
        <v>20</v>
      </c>
      <c r="F1891">
        <v>62414</v>
      </c>
      <c r="G1891" t="s">
        <v>39</v>
      </c>
      <c r="H1891" t="s">
        <v>145</v>
      </c>
      <c r="I1891" t="s">
        <v>1448</v>
      </c>
      <c r="J1891" s="1">
        <v>45668</v>
      </c>
      <c r="K1891" s="1"/>
      <c r="M1891">
        <v>0</v>
      </c>
      <c r="N1891">
        <v>1</v>
      </c>
      <c r="O1891">
        <v>3.6</v>
      </c>
      <c r="P1891" t="s">
        <v>25</v>
      </c>
    </row>
    <row r="1892" spans="1:16">
      <c r="A1892" t="s">
        <v>6288</v>
      </c>
      <c r="B1892" t="s">
        <v>5851</v>
      </c>
      <c r="C1892" t="s">
        <v>1069</v>
      </c>
      <c r="D1892" t="s">
        <v>66</v>
      </c>
      <c r="E1892" t="s">
        <v>177</v>
      </c>
      <c r="F1892">
        <v>16801</v>
      </c>
      <c r="G1892" t="s">
        <v>47</v>
      </c>
      <c r="H1892" t="s">
        <v>274</v>
      </c>
      <c r="I1892" t="s">
        <v>3641</v>
      </c>
      <c r="J1892" s="1">
        <v>45056</v>
      </c>
      <c r="K1892" s="1"/>
      <c r="M1892">
        <v>0</v>
      </c>
      <c r="N1892">
        <v>1</v>
      </c>
      <c r="O1892">
        <v>13.4</v>
      </c>
      <c r="P1892" t="s">
        <v>33</v>
      </c>
    </row>
    <row r="1893" spans="1:16">
      <c r="A1893" t="s">
        <v>6290</v>
      </c>
      <c r="B1893" t="s">
        <v>2534</v>
      </c>
      <c r="C1893" t="s">
        <v>18</v>
      </c>
      <c r="D1893" t="s">
        <v>53</v>
      </c>
      <c r="E1893" t="s">
        <v>54</v>
      </c>
      <c r="F1893">
        <v>13867</v>
      </c>
      <c r="G1893" t="s">
        <v>56</v>
      </c>
      <c r="H1893" t="s">
        <v>127</v>
      </c>
      <c r="I1893" t="s">
        <v>6292</v>
      </c>
      <c r="J1893" s="1">
        <v>44977</v>
      </c>
      <c r="K1893" s="1"/>
      <c r="M1893">
        <v>0</v>
      </c>
      <c r="N1893">
        <v>1</v>
      </c>
      <c r="O1893">
        <v>10.3</v>
      </c>
      <c r="P1893" t="s">
        <v>33</v>
      </c>
    </row>
    <row r="1894" spans="1:16">
      <c r="A1894" t="s">
        <v>6293</v>
      </c>
      <c r="B1894" t="s">
        <v>3094</v>
      </c>
      <c r="C1894" t="s">
        <v>1590</v>
      </c>
      <c r="D1894" t="s">
        <v>183</v>
      </c>
      <c r="E1894" t="s">
        <v>177</v>
      </c>
      <c r="F1894">
        <v>5619</v>
      </c>
      <c r="G1894" t="s">
        <v>56</v>
      </c>
      <c r="H1894" t="s">
        <v>361</v>
      </c>
      <c r="I1894" t="s">
        <v>6295</v>
      </c>
      <c r="J1894" s="1">
        <v>45051</v>
      </c>
      <c r="K1894" s="1"/>
      <c r="M1894">
        <v>0</v>
      </c>
      <c r="N1894">
        <v>1</v>
      </c>
      <c r="O1894">
        <v>17.3</v>
      </c>
      <c r="P1894" t="s">
        <v>42</v>
      </c>
    </row>
    <row r="1895" spans="1:16">
      <c r="A1895" t="s">
        <v>6296</v>
      </c>
      <c r="B1895" t="s">
        <v>6297</v>
      </c>
      <c r="C1895" t="s">
        <v>848</v>
      </c>
      <c r="D1895" t="s">
        <v>19</v>
      </c>
      <c r="E1895" t="s">
        <v>45</v>
      </c>
      <c r="F1895">
        <v>5946</v>
      </c>
      <c r="G1895" t="s">
        <v>30</v>
      </c>
      <c r="H1895" t="s">
        <v>62</v>
      </c>
      <c r="I1895" t="s">
        <v>6085</v>
      </c>
      <c r="J1895" s="1">
        <v>45298</v>
      </c>
      <c r="K1895" s="1"/>
      <c r="M1895">
        <v>0</v>
      </c>
      <c r="N1895">
        <v>1</v>
      </c>
      <c r="O1895">
        <v>2.9</v>
      </c>
      <c r="P1895" t="s">
        <v>100</v>
      </c>
    </row>
    <row r="1896" spans="1:16">
      <c r="A1896" t="s">
        <v>6299</v>
      </c>
      <c r="B1896" t="s">
        <v>5844</v>
      </c>
      <c r="C1896" t="s">
        <v>2791</v>
      </c>
      <c r="D1896" t="s">
        <v>53</v>
      </c>
      <c r="E1896" t="s">
        <v>91</v>
      </c>
      <c r="F1896">
        <v>37199</v>
      </c>
      <c r="G1896" t="s">
        <v>161</v>
      </c>
      <c r="H1896" t="s">
        <v>850</v>
      </c>
      <c r="I1896" t="s">
        <v>6301</v>
      </c>
      <c r="J1896" s="1">
        <v>45142</v>
      </c>
      <c r="K1896" s="1">
        <v>45166</v>
      </c>
      <c r="L1896">
        <v>46</v>
      </c>
      <c r="M1896">
        <v>1</v>
      </c>
      <c r="N1896">
        <v>4</v>
      </c>
      <c r="P1896" t="s">
        <v>100</v>
      </c>
    </row>
    <row r="1897" spans="1:16">
      <c r="A1897" t="s">
        <v>6302</v>
      </c>
      <c r="B1897" t="s">
        <v>271</v>
      </c>
      <c r="C1897" t="s">
        <v>2592</v>
      </c>
      <c r="D1897" t="s">
        <v>53</v>
      </c>
      <c r="E1897" t="s">
        <v>45</v>
      </c>
      <c r="F1897">
        <v>24967</v>
      </c>
      <c r="G1897" t="s">
        <v>30</v>
      </c>
      <c r="H1897" t="s">
        <v>86</v>
      </c>
      <c r="I1897" t="s">
        <v>6304</v>
      </c>
      <c r="J1897" s="1">
        <v>44928</v>
      </c>
      <c r="K1897" s="1"/>
      <c r="M1897">
        <v>0</v>
      </c>
      <c r="N1897">
        <v>1</v>
      </c>
      <c r="O1897">
        <v>7.4</v>
      </c>
      <c r="P1897" t="s">
        <v>42</v>
      </c>
    </row>
    <row r="1898" spans="1:16">
      <c r="A1898" t="s">
        <v>6305</v>
      </c>
      <c r="B1898" t="s">
        <v>6306</v>
      </c>
      <c r="C1898" t="s">
        <v>2431</v>
      </c>
      <c r="D1898" t="s">
        <v>53</v>
      </c>
      <c r="E1898" t="s">
        <v>177</v>
      </c>
      <c r="F1898">
        <v>24681</v>
      </c>
      <c r="G1898" t="s">
        <v>30</v>
      </c>
      <c r="H1898" t="s">
        <v>127</v>
      </c>
      <c r="I1898" t="s">
        <v>1952</v>
      </c>
      <c r="J1898" s="1">
        <v>45056</v>
      </c>
      <c r="K1898" s="1"/>
      <c r="M1898">
        <v>0</v>
      </c>
      <c r="N1898">
        <v>1</v>
      </c>
      <c r="O1898">
        <v>3.6</v>
      </c>
      <c r="P1898" t="s">
        <v>42</v>
      </c>
    </row>
    <row r="1899" spans="1:16">
      <c r="A1899" t="s">
        <v>6308</v>
      </c>
      <c r="B1899" t="s">
        <v>2801</v>
      </c>
      <c r="C1899" t="s">
        <v>18</v>
      </c>
      <c r="D1899" t="s">
        <v>37</v>
      </c>
      <c r="E1899" t="s">
        <v>28</v>
      </c>
      <c r="F1899">
        <v>100447</v>
      </c>
      <c r="G1899" t="s">
        <v>151</v>
      </c>
      <c r="H1899" t="s">
        <v>156</v>
      </c>
      <c r="I1899" t="s">
        <v>6310</v>
      </c>
      <c r="J1899" s="1"/>
      <c r="K1899" s="1"/>
      <c r="M1899">
        <v>0</v>
      </c>
      <c r="N1899">
        <v>1</v>
      </c>
      <c r="O1899">
        <v>16</v>
      </c>
      <c r="P1899" t="s">
        <v>25</v>
      </c>
    </row>
    <row r="1900" spans="1:16">
      <c r="A1900" t="s">
        <v>6311</v>
      </c>
      <c r="B1900" t="s">
        <v>1841</v>
      </c>
      <c r="C1900" t="s">
        <v>1605</v>
      </c>
      <c r="D1900" t="s">
        <v>53</v>
      </c>
      <c r="E1900" t="s">
        <v>177</v>
      </c>
      <c r="F1900">
        <v>20266</v>
      </c>
      <c r="G1900" t="s">
        <v>56</v>
      </c>
      <c r="H1900" t="s">
        <v>93</v>
      </c>
      <c r="I1900" t="s">
        <v>2501</v>
      </c>
      <c r="J1900" s="1">
        <v>45199</v>
      </c>
      <c r="K1900" s="1"/>
      <c r="M1900">
        <v>0</v>
      </c>
      <c r="N1900">
        <v>1</v>
      </c>
      <c r="O1900">
        <v>12.9</v>
      </c>
      <c r="P1900" t="s">
        <v>100</v>
      </c>
    </row>
    <row r="1901" spans="1:16">
      <c r="A1901" t="s">
        <v>6313</v>
      </c>
      <c r="B1901" t="s">
        <v>27</v>
      </c>
      <c r="C1901" t="s">
        <v>1160</v>
      </c>
      <c r="D1901" t="s">
        <v>37</v>
      </c>
      <c r="E1901" t="s">
        <v>28</v>
      </c>
      <c r="F1901">
        <v>119151</v>
      </c>
      <c r="G1901" t="s">
        <v>172</v>
      </c>
      <c r="H1901" t="s">
        <v>3052</v>
      </c>
      <c r="I1901" t="s">
        <v>3779</v>
      </c>
      <c r="J1901" s="1">
        <v>45453</v>
      </c>
      <c r="K1901" s="1"/>
      <c r="M1901">
        <v>0</v>
      </c>
      <c r="N1901">
        <v>1</v>
      </c>
      <c r="O1901">
        <v>15</v>
      </c>
      <c r="P1901" t="s">
        <v>42</v>
      </c>
    </row>
    <row r="1902" spans="1:16">
      <c r="A1902" t="s">
        <v>6315</v>
      </c>
      <c r="B1902" t="s">
        <v>6316</v>
      </c>
      <c r="C1902" t="s">
        <v>639</v>
      </c>
      <c r="D1902" t="s">
        <v>37</v>
      </c>
      <c r="E1902" t="s">
        <v>20</v>
      </c>
      <c r="F1902">
        <v>120181</v>
      </c>
      <c r="G1902" t="s">
        <v>79</v>
      </c>
      <c r="H1902" t="s">
        <v>361</v>
      </c>
      <c r="I1902" t="s">
        <v>6318</v>
      </c>
      <c r="J1902" s="1">
        <v>44973</v>
      </c>
      <c r="K1902" s="1"/>
      <c r="M1902">
        <v>0</v>
      </c>
      <c r="N1902">
        <v>1</v>
      </c>
      <c r="O1902">
        <v>24</v>
      </c>
      <c r="P1902" t="s">
        <v>42</v>
      </c>
    </row>
    <row r="1903" spans="1:16">
      <c r="A1903" t="s">
        <v>6319</v>
      </c>
      <c r="B1903" t="s">
        <v>6320</v>
      </c>
      <c r="C1903" t="s">
        <v>114</v>
      </c>
      <c r="D1903" t="s">
        <v>19</v>
      </c>
      <c r="E1903" t="s">
        <v>91</v>
      </c>
      <c r="F1903">
        <v>6587</v>
      </c>
      <c r="G1903" t="s">
        <v>172</v>
      </c>
      <c r="H1903" t="s">
        <v>897</v>
      </c>
      <c r="I1903" t="s">
        <v>1614</v>
      </c>
      <c r="J1903" s="1">
        <v>45699</v>
      </c>
      <c r="K1903" s="1">
        <v>45598</v>
      </c>
      <c r="L1903">
        <v>66</v>
      </c>
      <c r="M1903">
        <v>1</v>
      </c>
      <c r="N1903">
        <v>1</v>
      </c>
      <c r="O1903">
        <v>20.3</v>
      </c>
      <c r="P1903" t="s">
        <v>58</v>
      </c>
    </row>
    <row r="1904" spans="1:16">
      <c r="A1904" t="s">
        <v>6322</v>
      </c>
      <c r="B1904" t="s">
        <v>1923</v>
      </c>
      <c r="C1904" t="s">
        <v>6323</v>
      </c>
      <c r="D1904" t="s">
        <v>37</v>
      </c>
      <c r="E1904" t="s">
        <v>91</v>
      </c>
      <c r="F1904">
        <v>56340</v>
      </c>
      <c r="G1904" t="s">
        <v>56</v>
      </c>
      <c r="H1904" t="s">
        <v>93</v>
      </c>
      <c r="I1904" t="s">
        <v>3086</v>
      </c>
      <c r="J1904" s="1">
        <v>45158</v>
      </c>
      <c r="K1904" s="1">
        <v>45163</v>
      </c>
      <c r="L1904">
        <v>168</v>
      </c>
      <c r="M1904">
        <v>1</v>
      </c>
      <c r="N1904">
        <v>3</v>
      </c>
      <c r="P1904" t="s">
        <v>33</v>
      </c>
    </row>
    <row r="1905" spans="1:16">
      <c r="A1905" t="s">
        <v>6325</v>
      </c>
      <c r="B1905" t="s">
        <v>6326</v>
      </c>
      <c r="C1905" t="s">
        <v>3566</v>
      </c>
      <c r="D1905" t="s">
        <v>53</v>
      </c>
      <c r="E1905" t="s">
        <v>91</v>
      </c>
      <c r="F1905">
        <v>19109</v>
      </c>
      <c r="G1905" t="s">
        <v>47</v>
      </c>
      <c r="H1905" t="s">
        <v>105</v>
      </c>
      <c r="I1905" t="s">
        <v>6328</v>
      </c>
      <c r="J1905" s="1">
        <v>45717</v>
      </c>
      <c r="K1905" s="1">
        <v>45701</v>
      </c>
      <c r="L1905">
        <v>63</v>
      </c>
      <c r="M1905">
        <v>0</v>
      </c>
      <c r="N1905">
        <v>1</v>
      </c>
      <c r="O1905">
        <v>1.2</v>
      </c>
      <c r="P1905" t="s">
        <v>100</v>
      </c>
    </row>
    <row r="1906" spans="1:16">
      <c r="A1906" t="s">
        <v>6329</v>
      </c>
      <c r="B1906" t="s">
        <v>2260</v>
      </c>
      <c r="C1906" t="s">
        <v>315</v>
      </c>
      <c r="D1906" t="s">
        <v>183</v>
      </c>
      <c r="E1906" t="s">
        <v>28</v>
      </c>
      <c r="F1906">
        <v>11844</v>
      </c>
      <c r="G1906" t="s">
        <v>151</v>
      </c>
      <c r="H1906" t="s">
        <v>274</v>
      </c>
      <c r="I1906" t="s">
        <v>375</v>
      </c>
      <c r="J1906" s="1">
        <v>44890</v>
      </c>
      <c r="K1906" s="1"/>
      <c r="M1906">
        <v>0</v>
      </c>
      <c r="N1906">
        <v>1</v>
      </c>
      <c r="O1906">
        <v>5.2</v>
      </c>
      <c r="P1906" t="s">
        <v>100</v>
      </c>
    </row>
    <row r="1907" spans="1:16">
      <c r="A1907" t="s">
        <v>6331</v>
      </c>
      <c r="B1907" t="s">
        <v>5477</v>
      </c>
      <c r="C1907" t="s">
        <v>272</v>
      </c>
      <c r="D1907" t="s">
        <v>66</v>
      </c>
      <c r="E1907" t="s">
        <v>177</v>
      </c>
      <c r="F1907">
        <v>6461</v>
      </c>
      <c r="G1907" t="s">
        <v>151</v>
      </c>
      <c r="H1907" t="s">
        <v>361</v>
      </c>
      <c r="I1907" t="s">
        <v>6332</v>
      </c>
      <c r="J1907" s="1">
        <v>45065</v>
      </c>
      <c r="K1907" s="1"/>
      <c r="M1907">
        <v>0</v>
      </c>
      <c r="N1907">
        <v>1</v>
      </c>
      <c r="P1907" t="s">
        <v>42</v>
      </c>
    </row>
    <row r="1908" spans="1:16">
      <c r="A1908" t="s">
        <v>6333</v>
      </c>
      <c r="B1908" t="s">
        <v>5139</v>
      </c>
      <c r="C1908" t="s">
        <v>612</v>
      </c>
      <c r="D1908" t="s">
        <v>66</v>
      </c>
      <c r="E1908" t="s">
        <v>54</v>
      </c>
      <c r="F1908">
        <v>8388</v>
      </c>
      <c r="G1908" t="s">
        <v>22</v>
      </c>
      <c r="H1908" t="s">
        <v>268</v>
      </c>
      <c r="I1908" t="s">
        <v>6335</v>
      </c>
      <c r="J1908" s="1">
        <v>44832</v>
      </c>
      <c r="K1908" s="1"/>
      <c r="M1908">
        <v>0</v>
      </c>
      <c r="N1908">
        <v>1</v>
      </c>
      <c r="O1908">
        <v>8.6999999999999993</v>
      </c>
      <c r="P1908" t="s">
        <v>58</v>
      </c>
    </row>
    <row r="1909" spans="1:16">
      <c r="A1909" t="s">
        <v>6336</v>
      </c>
      <c r="B1909" t="s">
        <v>6337</v>
      </c>
      <c r="C1909" t="s">
        <v>3233</v>
      </c>
      <c r="D1909" t="s">
        <v>37</v>
      </c>
      <c r="E1909" t="s">
        <v>20</v>
      </c>
      <c r="F1909">
        <v>165373</v>
      </c>
      <c r="G1909" t="s">
        <v>39</v>
      </c>
      <c r="H1909" t="s">
        <v>80</v>
      </c>
      <c r="I1909" t="s">
        <v>6339</v>
      </c>
      <c r="J1909" s="1">
        <v>45159</v>
      </c>
      <c r="K1909" s="1"/>
      <c r="M1909">
        <v>0</v>
      </c>
      <c r="N1909">
        <v>1</v>
      </c>
      <c r="O1909">
        <v>23.1</v>
      </c>
      <c r="P1909" t="s">
        <v>33</v>
      </c>
    </row>
    <row r="1910" spans="1:16">
      <c r="A1910" t="s">
        <v>6340</v>
      </c>
      <c r="B1910" t="s">
        <v>3205</v>
      </c>
      <c r="C1910" t="s">
        <v>18</v>
      </c>
      <c r="D1910" t="s">
        <v>66</v>
      </c>
      <c r="E1910" t="s">
        <v>20</v>
      </c>
      <c r="F1910">
        <v>19985</v>
      </c>
      <c r="G1910" t="s">
        <v>161</v>
      </c>
      <c r="H1910" t="s">
        <v>117</v>
      </c>
      <c r="I1910" t="s">
        <v>6342</v>
      </c>
      <c r="J1910" s="1">
        <v>45388</v>
      </c>
      <c r="K1910" s="1"/>
      <c r="M1910">
        <v>0</v>
      </c>
      <c r="N1910">
        <v>1</v>
      </c>
      <c r="O1910">
        <v>23.5</v>
      </c>
      <c r="P1910" t="s">
        <v>58</v>
      </c>
    </row>
    <row r="1911" spans="1:16">
      <c r="A1911" t="s">
        <v>6343</v>
      </c>
      <c r="B1911" t="s">
        <v>2459</v>
      </c>
      <c r="C1911" t="s">
        <v>18</v>
      </c>
      <c r="D1911" t="s">
        <v>19</v>
      </c>
      <c r="E1911" t="s">
        <v>177</v>
      </c>
      <c r="F1911">
        <v>2161</v>
      </c>
      <c r="G1911" t="s">
        <v>56</v>
      </c>
      <c r="H1911" t="s">
        <v>68</v>
      </c>
      <c r="I1911" t="s">
        <v>4278</v>
      </c>
      <c r="J1911" s="1">
        <v>44926</v>
      </c>
      <c r="K1911" s="1"/>
      <c r="M1911">
        <v>0</v>
      </c>
      <c r="N1911">
        <v>1</v>
      </c>
      <c r="O1911">
        <v>0.4</v>
      </c>
      <c r="P1911" t="s">
        <v>25</v>
      </c>
    </row>
    <row r="1912" spans="1:16">
      <c r="A1912" t="s">
        <v>6345</v>
      </c>
      <c r="B1912" t="s">
        <v>4568</v>
      </c>
      <c r="C1912" t="s">
        <v>18</v>
      </c>
      <c r="D1912" t="s">
        <v>66</v>
      </c>
      <c r="E1912" t="s">
        <v>20</v>
      </c>
      <c r="F1912">
        <v>17201</v>
      </c>
      <c r="G1912" t="s">
        <v>39</v>
      </c>
      <c r="H1912" t="s">
        <v>139</v>
      </c>
      <c r="I1912" t="s">
        <v>4687</v>
      </c>
      <c r="J1912" s="1">
        <v>45148</v>
      </c>
      <c r="K1912" s="1"/>
      <c r="M1912">
        <v>0</v>
      </c>
      <c r="N1912">
        <v>1</v>
      </c>
      <c r="O1912">
        <v>2.2999999999999998</v>
      </c>
      <c r="P1912" t="s">
        <v>100</v>
      </c>
    </row>
    <row r="1913" spans="1:16">
      <c r="A1913" t="s">
        <v>6347</v>
      </c>
      <c r="B1913" t="s">
        <v>6175</v>
      </c>
      <c r="C1913" t="s">
        <v>18</v>
      </c>
      <c r="D1913" t="s">
        <v>37</v>
      </c>
      <c r="E1913" t="s">
        <v>20</v>
      </c>
      <c r="F1913">
        <v>67756</v>
      </c>
      <c r="G1913" t="s">
        <v>22</v>
      </c>
      <c r="H1913" t="s">
        <v>62</v>
      </c>
      <c r="I1913" t="s">
        <v>5378</v>
      </c>
      <c r="J1913" s="1">
        <v>45364</v>
      </c>
      <c r="K1913" s="1"/>
      <c r="M1913">
        <v>0</v>
      </c>
      <c r="N1913">
        <v>1</v>
      </c>
      <c r="O1913">
        <v>14.8</v>
      </c>
      <c r="P1913" t="s">
        <v>33</v>
      </c>
    </row>
    <row r="1914" spans="1:16">
      <c r="A1914" t="s">
        <v>6349</v>
      </c>
      <c r="B1914" t="s">
        <v>3878</v>
      </c>
      <c r="C1914" t="s">
        <v>18</v>
      </c>
      <c r="D1914" t="s">
        <v>19</v>
      </c>
      <c r="E1914" t="s">
        <v>115</v>
      </c>
      <c r="F1914">
        <v>8137</v>
      </c>
      <c r="G1914" t="s">
        <v>151</v>
      </c>
      <c r="H1914" t="s">
        <v>527</v>
      </c>
      <c r="I1914" t="s">
        <v>6350</v>
      </c>
      <c r="J1914" s="1">
        <v>44920</v>
      </c>
      <c r="K1914" s="1">
        <v>44863</v>
      </c>
      <c r="L1914">
        <v>62</v>
      </c>
      <c r="M1914">
        <v>0</v>
      </c>
      <c r="N1914">
        <v>1</v>
      </c>
      <c r="O1914">
        <v>6.3</v>
      </c>
      <c r="P1914" t="s">
        <v>25</v>
      </c>
    </row>
    <row r="1915" spans="1:16">
      <c r="A1915" t="s">
        <v>6351</v>
      </c>
      <c r="B1915" t="s">
        <v>5131</v>
      </c>
      <c r="C1915" t="s">
        <v>2653</v>
      </c>
      <c r="D1915" t="s">
        <v>37</v>
      </c>
      <c r="E1915" t="s">
        <v>45</v>
      </c>
      <c r="F1915">
        <v>132098</v>
      </c>
      <c r="G1915" t="s">
        <v>172</v>
      </c>
      <c r="H1915" t="s">
        <v>62</v>
      </c>
      <c r="I1915" t="s">
        <v>1082</v>
      </c>
      <c r="J1915" s="1">
        <v>45657</v>
      </c>
      <c r="K1915" s="1"/>
      <c r="M1915">
        <v>0</v>
      </c>
      <c r="N1915">
        <v>1</v>
      </c>
      <c r="P1915" t="s">
        <v>42</v>
      </c>
    </row>
    <row r="1916" spans="1:16">
      <c r="A1916" t="s">
        <v>6353</v>
      </c>
      <c r="B1916" t="s">
        <v>6354</v>
      </c>
      <c r="C1916" t="s">
        <v>1646</v>
      </c>
      <c r="D1916" t="s">
        <v>53</v>
      </c>
      <c r="E1916" t="s">
        <v>177</v>
      </c>
      <c r="F1916">
        <v>33294</v>
      </c>
      <c r="G1916" t="s">
        <v>79</v>
      </c>
      <c r="H1916" t="s">
        <v>361</v>
      </c>
      <c r="I1916" t="s">
        <v>2930</v>
      </c>
      <c r="J1916" s="1">
        <v>45168</v>
      </c>
      <c r="K1916" s="1"/>
      <c r="M1916">
        <v>0</v>
      </c>
      <c r="N1916">
        <v>1</v>
      </c>
      <c r="O1916">
        <v>2.4</v>
      </c>
      <c r="P1916" t="s">
        <v>42</v>
      </c>
    </row>
    <row r="1917" spans="1:16">
      <c r="A1917" t="s">
        <v>6356</v>
      </c>
      <c r="B1917" t="s">
        <v>4789</v>
      </c>
      <c r="C1917" t="s">
        <v>18</v>
      </c>
      <c r="D1917" t="s">
        <v>66</v>
      </c>
      <c r="E1917" t="s">
        <v>28</v>
      </c>
      <c r="F1917">
        <v>13201</v>
      </c>
      <c r="G1917" t="s">
        <v>56</v>
      </c>
      <c r="H1917" t="s">
        <v>73</v>
      </c>
      <c r="I1917" t="s">
        <v>433</v>
      </c>
      <c r="J1917" s="1">
        <v>45434</v>
      </c>
      <c r="K1917" s="1"/>
      <c r="M1917">
        <v>0</v>
      </c>
      <c r="N1917">
        <v>1</v>
      </c>
      <c r="P1917" t="s">
        <v>58</v>
      </c>
    </row>
    <row r="1918" spans="1:16">
      <c r="A1918" t="s">
        <v>6358</v>
      </c>
      <c r="B1918" t="s">
        <v>6359</v>
      </c>
      <c r="C1918" t="s">
        <v>4622</v>
      </c>
      <c r="D1918" t="s">
        <v>37</v>
      </c>
      <c r="E1918" t="s">
        <v>28</v>
      </c>
      <c r="F1918">
        <v>111086</v>
      </c>
      <c r="G1918" t="s">
        <v>151</v>
      </c>
      <c r="H1918" t="s">
        <v>93</v>
      </c>
      <c r="I1918" t="s">
        <v>6361</v>
      </c>
      <c r="J1918" s="1">
        <v>44847</v>
      </c>
      <c r="K1918" s="1"/>
      <c r="M1918">
        <v>0</v>
      </c>
      <c r="N1918">
        <v>1</v>
      </c>
      <c r="O1918">
        <v>21.8</v>
      </c>
      <c r="P1918" t="s">
        <v>25</v>
      </c>
    </row>
    <row r="1919" spans="1:16">
      <c r="A1919" t="s">
        <v>6362</v>
      </c>
      <c r="B1919" t="s">
        <v>2562</v>
      </c>
      <c r="C1919" t="s">
        <v>3513</v>
      </c>
      <c r="D1919" t="s">
        <v>66</v>
      </c>
      <c r="E1919" t="s">
        <v>54</v>
      </c>
      <c r="F1919">
        <v>7592</v>
      </c>
      <c r="G1919" t="s">
        <v>56</v>
      </c>
      <c r="H1919" t="s">
        <v>133</v>
      </c>
      <c r="I1919" t="s">
        <v>4898</v>
      </c>
      <c r="J1919" s="1">
        <v>45802</v>
      </c>
      <c r="K1919" s="1"/>
      <c r="M1919">
        <v>0</v>
      </c>
      <c r="N1919">
        <v>1</v>
      </c>
      <c r="O1919">
        <v>29.5</v>
      </c>
      <c r="P1919" t="s">
        <v>25</v>
      </c>
    </row>
    <row r="1920" spans="1:16">
      <c r="A1920" t="s">
        <v>6364</v>
      </c>
      <c r="B1920" t="s">
        <v>720</v>
      </c>
      <c r="C1920" t="s">
        <v>2340</v>
      </c>
      <c r="D1920" t="s">
        <v>37</v>
      </c>
      <c r="E1920" t="s">
        <v>115</v>
      </c>
      <c r="F1920">
        <v>170989</v>
      </c>
      <c r="G1920" t="s">
        <v>172</v>
      </c>
      <c r="H1920" t="s">
        <v>268</v>
      </c>
      <c r="I1920" t="s">
        <v>379</v>
      </c>
      <c r="J1920" s="1">
        <v>45789</v>
      </c>
      <c r="K1920" s="1">
        <v>45795</v>
      </c>
      <c r="L1920">
        <v>181</v>
      </c>
      <c r="M1920">
        <v>0</v>
      </c>
      <c r="N1920">
        <v>1</v>
      </c>
      <c r="O1920">
        <v>26</v>
      </c>
      <c r="P1920" t="s">
        <v>33</v>
      </c>
    </row>
    <row r="1921" spans="1:16">
      <c r="A1921" t="s">
        <v>6366</v>
      </c>
      <c r="B1921" t="s">
        <v>4792</v>
      </c>
      <c r="C1921" t="s">
        <v>1149</v>
      </c>
      <c r="D1921" t="s">
        <v>66</v>
      </c>
      <c r="E1921" t="s">
        <v>28</v>
      </c>
      <c r="F1921">
        <v>6223</v>
      </c>
      <c r="G1921" t="s">
        <v>56</v>
      </c>
      <c r="H1921" t="s">
        <v>274</v>
      </c>
      <c r="I1921" t="s">
        <v>6368</v>
      </c>
      <c r="J1921" s="1">
        <v>45488</v>
      </c>
      <c r="K1921" s="1"/>
      <c r="M1921">
        <v>0</v>
      </c>
      <c r="N1921">
        <v>1</v>
      </c>
      <c r="O1921">
        <v>32.1</v>
      </c>
      <c r="P1921" t="s">
        <v>100</v>
      </c>
    </row>
    <row r="1922" spans="1:16">
      <c r="A1922" t="s">
        <v>6369</v>
      </c>
      <c r="B1922" t="s">
        <v>2577</v>
      </c>
      <c r="C1922" t="s">
        <v>18</v>
      </c>
      <c r="D1922" t="s">
        <v>183</v>
      </c>
      <c r="E1922" t="s">
        <v>28</v>
      </c>
      <c r="F1922">
        <v>12716</v>
      </c>
      <c r="G1922" t="s">
        <v>22</v>
      </c>
      <c r="H1922" t="s">
        <v>145</v>
      </c>
      <c r="I1922" t="s">
        <v>5192</v>
      </c>
      <c r="J1922" s="1">
        <v>45673</v>
      </c>
      <c r="K1922" s="1"/>
      <c r="M1922">
        <v>0</v>
      </c>
      <c r="N1922">
        <v>1</v>
      </c>
      <c r="O1922">
        <v>15.2</v>
      </c>
      <c r="P1922" t="s">
        <v>33</v>
      </c>
    </row>
    <row r="1923" spans="1:16">
      <c r="A1923" t="s">
        <v>6370</v>
      </c>
      <c r="B1923" t="s">
        <v>2591</v>
      </c>
      <c r="C1923" t="s">
        <v>2597</v>
      </c>
      <c r="D1923" t="s">
        <v>66</v>
      </c>
      <c r="E1923" t="s">
        <v>28</v>
      </c>
      <c r="F1923">
        <v>14719</v>
      </c>
      <c r="G1923" t="s">
        <v>39</v>
      </c>
      <c r="H1923" t="s">
        <v>232</v>
      </c>
      <c r="I1923" t="s">
        <v>594</v>
      </c>
      <c r="J1923" s="1">
        <v>45405</v>
      </c>
      <c r="K1923" s="1"/>
      <c r="M1923">
        <v>0</v>
      </c>
      <c r="N1923">
        <v>1</v>
      </c>
      <c r="O1923">
        <v>34.200000000000003</v>
      </c>
      <c r="P1923" t="s">
        <v>25</v>
      </c>
    </row>
    <row r="1924" spans="1:16">
      <c r="A1924" t="s">
        <v>6372</v>
      </c>
      <c r="B1924" t="s">
        <v>2857</v>
      </c>
      <c r="C1924" t="s">
        <v>18</v>
      </c>
      <c r="D1924" t="s">
        <v>19</v>
      </c>
      <c r="E1924" t="s">
        <v>115</v>
      </c>
      <c r="F1924">
        <v>4011</v>
      </c>
      <c r="G1924" t="s">
        <v>22</v>
      </c>
      <c r="H1924" t="s">
        <v>737</v>
      </c>
      <c r="I1924" t="s">
        <v>6055</v>
      </c>
      <c r="J1924" s="1">
        <v>44696</v>
      </c>
      <c r="K1924" s="1">
        <v>44771</v>
      </c>
      <c r="L1924">
        <v>166</v>
      </c>
      <c r="M1924">
        <v>0</v>
      </c>
      <c r="N1924">
        <v>1</v>
      </c>
      <c r="O1924">
        <v>14.8</v>
      </c>
      <c r="P1924" t="s">
        <v>58</v>
      </c>
    </row>
    <row r="1925" spans="1:16">
      <c r="A1925" t="s">
        <v>6374</v>
      </c>
      <c r="B1925" t="s">
        <v>622</v>
      </c>
      <c r="C1925" t="s">
        <v>18</v>
      </c>
      <c r="D1925" t="s">
        <v>66</v>
      </c>
      <c r="E1925" t="s">
        <v>115</v>
      </c>
      <c r="F1925">
        <v>12933</v>
      </c>
      <c r="G1925" t="s">
        <v>47</v>
      </c>
      <c r="H1925" t="s">
        <v>73</v>
      </c>
      <c r="I1925" t="s">
        <v>2126</v>
      </c>
      <c r="J1925" s="1">
        <v>44777</v>
      </c>
      <c r="K1925" s="1">
        <v>44859</v>
      </c>
      <c r="L1925">
        <v>199</v>
      </c>
      <c r="M1925">
        <v>0</v>
      </c>
      <c r="N1925">
        <v>1</v>
      </c>
      <c r="O1925">
        <v>5.3</v>
      </c>
      <c r="P1925" t="s">
        <v>33</v>
      </c>
    </row>
    <row r="1926" spans="1:16">
      <c r="A1926" t="s">
        <v>6376</v>
      </c>
      <c r="B1926" t="s">
        <v>35</v>
      </c>
      <c r="C1926" t="s">
        <v>534</v>
      </c>
      <c r="D1926" t="s">
        <v>183</v>
      </c>
      <c r="E1926" t="s">
        <v>20</v>
      </c>
      <c r="F1926">
        <v>3630</v>
      </c>
      <c r="G1926" t="s">
        <v>47</v>
      </c>
      <c r="H1926" t="s">
        <v>274</v>
      </c>
      <c r="I1926" t="s">
        <v>5265</v>
      </c>
      <c r="J1926" s="1">
        <v>44805</v>
      </c>
      <c r="K1926" s="1"/>
      <c r="M1926">
        <v>0</v>
      </c>
      <c r="N1926">
        <v>1</v>
      </c>
      <c r="O1926">
        <v>27.8</v>
      </c>
      <c r="P1926" t="s">
        <v>25</v>
      </c>
    </row>
    <row r="1927" spans="1:16">
      <c r="A1927" t="s">
        <v>6378</v>
      </c>
      <c r="B1927" t="s">
        <v>51</v>
      </c>
      <c r="C1927" t="s">
        <v>2096</v>
      </c>
      <c r="D1927" t="s">
        <v>183</v>
      </c>
      <c r="E1927" t="s">
        <v>91</v>
      </c>
      <c r="F1927">
        <v>7382</v>
      </c>
      <c r="G1927" t="s">
        <v>151</v>
      </c>
      <c r="H1927" t="s">
        <v>268</v>
      </c>
      <c r="I1927" t="s">
        <v>1192</v>
      </c>
      <c r="J1927" s="1">
        <v>45588</v>
      </c>
      <c r="K1927" s="1">
        <v>45529</v>
      </c>
      <c r="L1927">
        <v>111</v>
      </c>
      <c r="M1927">
        <v>1</v>
      </c>
      <c r="N1927">
        <v>4</v>
      </c>
      <c r="O1927">
        <v>0</v>
      </c>
      <c r="P1927" t="s">
        <v>33</v>
      </c>
    </row>
    <row r="1928" spans="1:16">
      <c r="A1928" t="s">
        <v>6380</v>
      </c>
      <c r="B1928" t="s">
        <v>1546</v>
      </c>
      <c r="C1928" t="s">
        <v>18</v>
      </c>
      <c r="D1928" t="s">
        <v>37</v>
      </c>
      <c r="E1928" t="s">
        <v>28</v>
      </c>
      <c r="F1928">
        <v>205542</v>
      </c>
      <c r="G1928" t="s">
        <v>56</v>
      </c>
      <c r="H1928" t="s">
        <v>127</v>
      </c>
      <c r="I1928" t="s">
        <v>6382</v>
      </c>
      <c r="J1928" s="1">
        <v>45110</v>
      </c>
      <c r="K1928" s="1"/>
      <c r="M1928">
        <v>0</v>
      </c>
      <c r="N1928">
        <v>1</v>
      </c>
      <c r="O1928">
        <v>34.6</v>
      </c>
      <c r="P1928" t="s">
        <v>33</v>
      </c>
    </row>
    <row r="1929" spans="1:16">
      <c r="A1929" t="s">
        <v>6383</v>
      </c>
      <c r="B1929" t="s">
        <v>5598</v>
      </c>
      <c r="C1929" t="s">
        <v>18</v>
      </c>
      <c r="D1929" t="s">
        <v>19</v>
      </c>
      <c r="E1929" t="s">
        <v>45</v>
      </c>
      <c r="F1929">
        <v>5157</v>
      </c>
      <c r="G1929" t="s">
        <v>161</v>
      </c>
      <c r="H1929" t="s">
        <v>117</v>
      </c>
      <c r="I1929" t="s">
        <v>1849</v>
      </c>
      <c r="J1929" s="1">
        <v>45510</v>
      </c>
      <c r="K1929" s="1"/>
      <c r="M1929">
        <v>0</v>
      </c>
      <c r="N1929">
        <v>1</v>
      </c>
      <c r="O1929">
        <v>32.299999999999997</v>
      </c>
      <c r="P1929" t="s">
        <v>58</v>
      </c>
    </row>
    <row r="1930" spans="1:16">
      <c r="A1930" t="s">
        <v>6385</v>
      </c>
      <c r="B1930" t="s">
        <v>6386</v>
      </c>
      <c r="C1930" t="s">
        <v>2082</v>
      </c>
      <c r="D1930" t="s">
        <v>183</v>
      </c>
      <c r="E1930" t="s">
        <v>54</v>
      </c>
      <c r="F1930">
        <v>6473</v>
      </c>
      <c r="G1930" t="s">
        <v>172</v>
      </c>
      <c r="H1930" t="s">
        <v>68</v>
      </c>
      <c r="I1930" t="s">
        <v>3132</v>
      </c>
      <c r="J1930" s="1">
        <v>45650</v>
      </c>
      <c r="K1930" s="1"/>
      <c r="M1930">
        <v>0</v>
      </c>
      <c r="N1930">
        <v>1</v>
      </c>
      <c r="O1930">
        <v>32.700000000000003</v>
      </c>
      <c r="P1930" t="s">
        <v>100</v>
      </c>
    </row>
    <row r="1931" spans="1:16">
      <c r="A1931" t="s">
        <v>6388</v>
      </c>
      <c r="B1931" t="s">
        <v>1291</v>
      </c>
      <c r="C1931" t="s">
        <v>1056</v>
      </c>
      <c r="D1931" t="s">
        <v>53</v>
      </c>
      <c r="E1931" t="s">
        <v>91</v>
      </c>
      <c r="F1931">
        <v>24000</v>
      </c>
      <c r="G1931" t="s">
        <v>39</v>
      </c>
      <c r="H1931" t="s">
        <v>156</v>
      </c>
      <c r="I1931" t="s">
        <v>3819</v>
      </c>
      <c r="J1931" s="1">
        <v>45404</v>
      </c>
      <c r="K1931" s="1">
        <v>45409</v>
      </c>
      <c r="L1931">
        <v>73</v>
      </c>
      <c r="M1931">
        <v>0</v>
      </c>
      <c r="N1931">
        <v>1</v>
      </c>
      <c r="O1931">
        <v>5.6</v>
      </c>
      <c r="P1931" t="s">
        <v>100</v>
      </c>
    </row>
    <row r="1932" spans="1:16">
      <c r="A1932" t="s">
        <v>6389</v>
      </c>
      <c r="B1932" t="s">
        <v>4102</v>
      </c>
      <c r="C1932" t="s">
        <v>18</v>
      </c>
      <c r="D1932" t="s">
        <v>19</v>
      </c>
      <c r="E1932" t="s">
        <v>28</v>
      </c>
      <c r="F1932">
        <v>8740</v>
      </c>
      <c r="G1932" t="s">
        <v>22</v>
      </c>
      <c r="H1932" t="s">
        <v>232</v>
      </c>
      <c r="I1932" t="s">
        <v>4623</v>
      </c>
      <c r="J1932" s="1">
        <v>44850</v>
      </c>
      <c r="K1932" s="1"/>
      <c r="M1932">
        <v>0</v>
      </c>
      <c r="N1932">
        <v>1</v>
      </c>
      <c r="O1932">
        <v>3.6</v>
      </c>
      <c r="P1932" t="s">
        <v>58</v>
      </c>
    </row>
    <row r="1933" spans="1:16">
      <c r="A1933" t="s">
        <v>6391</v>
      </c>
      <c r="B1933" t="s">
        <v>1941</v>
      </c>
      <c r="C1933" t="s">
        <v>18</v>
      </c>
      <c r="D1933" t="s">
        <v>183</v>
      </c>
      <c r="E1933" t="s">
        <v>20</v>
      </c>
      <c r="F1933">
        <v>9954</v>
      </c>
      <c r="G1933" t="s">
        <v>22</v>
      </c>
      <c r="H1933" t="s">
        <v>105</v>
      </c>
      <c r="I1933" t="s">
        <v>6393</v>
      </c>
      <c r="J1933" s="1">
        <v>45388</v>
      </c>
      <c r="K1933" s="1"/>
      <c r="M1933">
        <v>0</v>
      </c>
      <c r="N1933">
        <v>1</v>
      </c>
      <c r="O1933">
        <v>32.5</v>
      </c>
      <c r="P1933" t="s">
        <v>33</v>
      </c>
    </row>
    <row r="1934" spans="1:16">
      <c r="A1934" t="s">
        <v>6394</v>
      </c>
      <c r="B1934" t="s">
        <v>2231</v>
      </c>
      <c r="C1934" t="s">
        <v>887</v>
      </c>
      <c r="D1934" t="s">
        <v>19</v>
      </c>
      <c r="E1934" t="s">
        <v>28</v>
      </c>
      <c r="F1934">
        <v>7012</v>
      </c>
      <c r="G1934" t="s">
        <v>30</v>
      </c>
      <c r="H1934" t="s">
        <v>98</v>
      </c>
      <c r="I1934" t="s">
        <v>243</v>
      </c>
      <c r="J1934" s="1">
        <v>45672</v>
      </c>
      <c r="K1934" s="1"/>
      <c r="M1934">
        <v>0</v>
      </c>
      <c r="N1934">
        <v>1</v>
      </c>
      <c r="O1934">
        <v>12.1</v>
      </c>
      <c r="P1934" t="s">
        <v>33</v>
      </c>
    </row>
    <row r="1935" spans="1:16">
      <c r="A1935" t="s">
        <v>6396</v>
      </c>
      <c r="B1935" t="s">
        <v>5419</v>
      </c>
      <c r="C1935" t="s">
        <v>864</v>
      </c>
      <c r="D1935" t="s">
        <v>19</v>
      </c>
      <c r="E1935" t="s">
        <v>115</v>
      </c>
      <c r="F1935">
        <v>1969</v>
      </c>
      <c r="G1935" t="s">
        <v>30</v>
      </c>
      <c r="H1935" t="s">
        <v>86</v>
      </c>
      <c r="I1935" t="s">
        <v>3359</v>
      </c>
      <c r="J1935" s="1">
        <v>45577</v>
      </c>
      <c r="K1935" s="1">
        <v>45558</v>
      </c>
      <c r="L1935">
        <v>75</v>
      </c>
      <c r="M1935">
        <v>0</v>
      </c>
      <c r="N1935">
        <v>1</v>
      </c>
      <c r="O1935">
        <v>23.2</v>
      </c>
      <c r="P1935" t="s">
        <v>58</v>
      </c>
    </row>
    <row r="1936" spans="1:16">
      <c r="A1936" t="s">
        <v>6398</v>
      </c>
      <c r="B1936" t="s">
        <v>6399</v>
      </c>
      <c r="C1936" t="s">
        <v>349</v>
      </c>
      <c r="D1936" t="s">
        <v>66</v>
      </c>
      <c r="E1936" t="s">
        <v>28</v>
      </c>
      <c r="F1936">
        <v>6323</v>
      </c>
      <c r="G1936" t="s">
        <v>30</v>
      </c>
      <c r="H1936" t="s">
        <v>1774</v>
      </c>
      <c r="I1936" t="s">
        <v>4803</v>
      </c>
      <c r="J1936" s="1">
        <v>45266</v>
      </c>
      <c r="K1936" s="1"/>
      <c r="M1936">
        <v>0</v>
      </c>
      <c r="N1936">
        <v>1</v>
      </c>
      <c r="O1936">
        <v>29.6</v>
      </c>
      <c r="P1936" t="s">
        <v>100</v>
      </c>
    </row>
    <row r="1937" spans="1:16">
      <c r="A1937" t="s">
        <v>6401</v>
      </c>
      <c r="B1937" t="s">
        <v>1597</v>
      </c>
      <c r="C1937" t="s">
        <v>901</v>
      </c>
      <c r="D1937" t="s">
        <v>183</v>
      </c>
      <c r="E1937" t="s">
        <v>91</v>
      </c>
      <c r="F1937">
        <v>11132</v>
      </c>
      <c r="G1937" t="s">
        <v>39</v>
      </c>
      <c r="H1937" t="s">
        <v>1508</v>
      </c>
      <c r="I1937" t="s">
        <v>1621</v>
      </c>
      <c r="J1937" s="1">
        <v>44877</v>
      </c>
      <c r="K1937" s="1">
        <v>44839</v>
      </c>
      <c r="L1937">
        <v>39</v>
      </c>
      <c r="M1937">
        <v>1</v>
      </c>
      <c r="N1937">
        <v>1</v>
      </c>
      <c r="O1937">
        <v>1.1000000000000001</v>
      </c>
      <c r="P1937" t="s">
        <v>58</v>
      </c>
    </row>
    <row r="1938" spans="1:16">
      <c r="A1938" t="s">
        <v>6403</v>
      </c>
      <c r="B1938" t="s">
        <v>5713</v>
      </c>
      <c r="C1938" t="s">
        <v>2431</v>
      </c>
      <c r="D1938" t="s">
        <v>19</v>
      </c>
      <c r="E1938" t="s">
        <v>54</v>
      </c>
      <c r="F1938">
        <v>1947</v>
      </c>
      <c r="G1938" t="s">
        <v>161</v>
      </c>
      <c r="H1938" t="s">
        <v>237</v>
      </c>
      <c r="I1938" t="s">
        <v>4064</v>
      </c>
      <c r="J1938" s="1">
        <v>45438</v>
      </c>
      <c r="K1938" s="1"/>
      <c r="M1938">
        <v>0</v>
      </c>
      <c r="N1938">
        <v>1</v>
      </c>
      <c r="O1938">
        <v>16.5</v>
      </c>
      <c r="P1938" t="s">
        <v>100</v>
      </c>
    </row>
    <row r="1939" spans="1:16">
      <c r="A1939" t="s">
        <v>6405</v>
      </c>
      <c r="B1939" t="s">
        <v>5992</v>
      </c>
      <c r="C1939" t="s">
        <v>591</v>
      </c>
      <c r="D1939" t="s">
        <v>53</v>
      </c>
      <c r="E1939" t="s">
        <v>91</v>
      </c>
      <c r="F1939">
        <v>30481</v>
      </c>
      <c r="G1939" t="s">
        <v>151</v>
      </c>
      <c r="H1939" t="s">
        <v>31</v>
      </c>
      <c r="I1939" t="s">
        <v>5173</v>
      </c>
      <c r="J1939" s="1">
        <v>45664</v>
      </c>
      <c r="K1939" s="1">
        <v>45768</v>
      </c>
      <c r="L1939">
        <v>124</v>
      </c>
      <c r="M1939">
        <v>0</v>
      </c>
      <c r="N1939">
        <v>1</v>
      </c>
      <c r="O1939">
        <v>25.4</v>
      </c>
      <c r="P1939" t="s">
        <v>42</v>
      </c>
    </row>
    <row r="1940" spans="1:16">
      <c r="A1940" t="s">
        <v>6407</v>
      </c>
      <c r="B1940" t="s">
        <v>1311</v>
      </c>
      <c r="C1940" t="s">
        <v>2549</v>
      </c>
      <c r="D1940" t="s">
        <v>66</v>
      </c>
      <c r="E1940" t="s">
        <v>54</v>
      </c>
      <c r="F1940">
        <v>6990</v>
      </c>
      <c r="G1940" t="s">
        <v>30</v>
      </c>
      <c r="H1940" t="s">
        <v>361</v>
      </c>
      <c r="I1940" t="s">
        <v>988</v>
      </c>
      <c r="J1940" s="1">
        <v>44801</v>
      </c>
      <c r="K1940" s="1"/>
      <c r="M1940">
        <v>0</v>
      </c>
      <c r="N1940">
        <v>1</v>
      </c>
      <c r="O1940">
        <v>8.3000000000000007</v>
      </c>
      <c r="P1940" t="s">
        <v>58</v>
      </c>
    </row>
    <row r="1941" spans="1:16">
      <c r="A1941" t="s">
        <v>6409</v>
      </c>
      <c r="B1941" t="s">
        <v>1320</v>
      </c>
      <c r="C1941" t="s">
        <v>3026</v>
      </c>
      <c r="D1941" t="s">
        <v>19</v>
      </c>
      <c r="E1941" t="s">
        <v>91</v>
      </c>
      <c r="F1941">
        <v>2418</v>
      </c>
      <c r="G1941" t="s">
        <v>79</v>
      </c>
      <c r="H1941" t="s">
        <v>117</v>
      </c>
      <c r="I1941" t="s">
        <v>6411</v>
      </c>
      <c r="J1941" s="1">
        <v>44968</v>
      </c>
      <c r="K1941" s="1">
        <v>45067</v>
      </c>
      <c r="L1941">
        <v>182</v>
      </c>
      <c r="M1941">
        <v>0</v>
      </c>
      <c r="N1941">
        <v>1</v>
      </c>
      <c r="O1941">
        <v>10.1</v>
      </c>
      <c r="P1941" t="s">
        <v>100</v>
      </c>
    </row>
    <row r="1942" spans="1:16">
      <c r="A1942" t="s">
        <v>6412</v>
      </c>
      <c r="B1942" t="s">
        <v>2647</v>
      </c>
      <c r="C1942" t="s">
        <v>18</v>
      </c>
      <c r="D1942" t="s">
        <v>183</v>
      </c>
      <c r="E1942" t="s">
        <v>91</v>
      </c>
      <c r="F1942">
        <v>9952</v>
      </c>
      <c r="G1942" t="s">
        <v>79</v>
      </c>
      <c r="H1942" t="s">
        <v>86</v>
      </c>
      <c r="I1942" t="s">
        <v>6414</v>
      </c>
      <c r="J1942" s="1">
        <v>44976</v>
      </c>
      <c r="K1942" s="1">
        <v>44846</v>
      </c>
      <c r="L1942">
        <v>43</v>
      </c>
      <c r="M1942">
        <v>1</v>
      </c>
      <c r="N1942">
        <v>4</v>
      </c>
      <c r="O1942">
        <v>25.1</v>
      </c>
      <c r="P1942" t="s">
        <v>100</v>
      </c>
    </row>
    <row r="1943" spans="1:16">
      <c r="A1943" t="s">
        <v>6415</v>
      </c>
      <c r="B1943" t="s">
        <v>5771</v>
      </c>
      <c r="C1943" t="s">
        <v>1047</v>
      </c>
      <c r="D1943" t="s">
        <v>66</v>
      </c>
      <c r="E1943" t="s">
        <v>177</v>
      </c>
      <c r="F1943">
        <v>18561</v>
      </c>
      <c r="G1943" t="s">
        <v>39</v>
      </c>
      <c r="H1943" t="s">
        <v>86</v>
      </c>
      <c r="I1943" t="s">
        <v>3086</v>
      </c>
      <c r="J1943" s="1">
        <v>45077</v>
      </c>
      <c r="K1943" s="1"/>
      <c r="M1943">
        <v>0</v>
      </c>
      <c r="N1943">
        <v>1</v>
      </c>
      <c r="O1943">
        <v>32.299999999999997</v>
      </c>
      <c r="P1943" t="s">
        <v>100</v>
      </c>
    </row>
    <row r="1944" spans="1:16">
      <c r="A1944" t="s">
        <v>6417</v>
      </c>
      <c r="B1944" t="s">
        <v>5068</v>
      </c>
      <c r="C1944" t="s">
        <v>18</v>
      </c>
      <c r="D1944" t="s">
        <v>183</v>
      </c>
      <c r="E1944" t="s">
        <v>177</v>
      </c>
      <c r="F1944">
        <v>3000</v>
      </c>
      <c r="G1944" t="s">
        <v>151</v>
      </c>
      <c r="H1944" t="s">
        <v>139</v>
      </c>
      <c r="I1944" t="s">
        <v>817</v>
      </c>
      <c r="J1944" s="1">
        <v>45139</v>
      </c>
      <c r="K1944" s="1"/>
      <c r="M1944">
        <v>0</v>
      </c>
      <c r="N1944">
        <v>1</v>
      </c>
      <c r="O1944">
        <v>8.4</v>
      </c>
      <c r="P1944" t="s">
        <v>42</v>
      </c>
    </row>
    <row r="1945" spans="1:16">
      <c r="A1945" t="s">
        <v>6418</v>
      </c>
      <c r="B1945" t="s">
        <v>2167</v>
      </c>
      <c r="C1945" t="s">
        <v>18</v>
      </c>
      <c r="D1945" t="s">
        <v>19</v>
      </c>
      <c r="E1945" t="s">
        <v>91</v>
      </c>
      <c r="F1945">
        <v>5812</v>
      </c>
      <c r="G1945" t="s">
        <v>161</v>
      </c>
      <c r="H1945" t="s">
        <v>73</v>
      </c>
      <c r="I1945" t="s">
        <v>3559</v>
      </c>
      <c r="J1945" s="1">
        <v>45110</v>
      </c>
      <c r="K1945" s="1">
        <v>45101</v>
      </c>
      <c r="L1945">
        <v>150</v>
      </c>
      <c r="M1945">
        <v>0</v>
      </c>
      <c r="N1945">
        <v>1</v>
      </c>
      <c r="O1945">
        <v>7.4</v>
      </c>
      <c r="P1945" t="s">
        <v>33</v>
      </c>
    </row>
    <row r="1946" spans="1:16">
      <c r="A1946" t="s">
        <v>6420</v>
      </c>
      <c r="B1946" t="s">
        <v>6421</v>
      </c>
      <c r="C1946" t="s">
        <v>36</v>
      </c>
      <c r="D1946" t="s">
        <v>66</v>
      </c>
      <c r="E1946" t="s">
        <v>20</v>
      </c>
      <c r="F1946">
        <v>11581</v>
      </c>
      <c r="G1946" t="s">
        <v>161</v>
      </c>
      <c r="H1946" t="s">
        <v>1377</v>
      </c>
      <c r="I1946" t="s">
        <v>223</v>
      </c>
      <c r="J1946" s="1">
        <v>44676</v>
      </c>
      <c r="K1946" s="1"/>
      <c r="M1946">
        <v>0</v>
      </c>
      <c r="N1946">
        <v>1</v>
      </c>
      <c r="O1946">
        <v>9.3000000000000007</v>
      </c>
      <c r="P1946" t="s">
        <v>42</v>
      </c>
    </row>
    <row r="1947" spans="1:16">
      <c r="A1947" t="s">
        <v>6423</v>
      </c>
      <c r="B1947" t="s">
        <v>6424</v>
      </c>
      <c r="C1947" t="s">
        <v>726</v>
      </c>
      <c r="D1947" t="s">
        <v>183</v>
      </c>
      <c r="E1947" t="s">
        <v>115</v>
      </c>
      <c r="F1947">
        <v>5630</v>
      </c>
      <c r="G1947" t="s">
        <v>47</v>
      </c>
      <c r="H1947" t="s">
        <v>31</v>
      </c>
      <c r="I1947" t="s">
        <v>173</v>
      </c>
      <c r="J1947" s="1">
        <v>45290</v>
      </c>
      <c r="K1947" s="1">
        <v>45274</v>
      </c>
      <c r="L1947">
        <v>88</v>
      </c>
      <c r="M1947">
        <v>0</v>
      </c>
      <c r="N1947">
        <v>1</v>
      </c>
      <c r="O1947">
        <v>20.7</v>
      </c>
      <c r="P1947" t="s">
        <v>58</v>
      </c>
    </row>
    <row r="1948" spans="1:16">
      <c r="A1948" t="s">
        <v>6426</v>
      </c>
      <c r="B1948" t="s">
        <v>2769</v>
      </c>
      <c r="C1948" t="s">
        <v>36</v>
      </c>
      <c r="D1948" t="s">
        <v>53</v>
      </c>
      <c r="E1948" t="s">
        <v>177</v>
      </c>
      <c r="F1948">
        <v>34769</v>
      </c>
      <c r="G1948" t="s">
        <v>79</v>
      </c>
      <c r="H1948" t="s">
        <v>619</v>
      </c>
      <c r="I1948" t="s">
        <v>1573</v>
      </c>
      <c r="J1948" s="1">
        <v>44990</v>
      </c>
      <c r="K1948" s="1"/>
      <c r="M1948">
        <v>0</v>
      </c>
      <c r="N1948">
        <v>1</v>
      </c>
      <c r="O1948">
        <v>28</v>
      </c>
      <c r="P1948" t="s">
        <v>58</v>
      </c>
    </row>
    <row r="1949" spans="1:16">
      <c r="A1949" t="s">
        <v>6428</v>
      </c>
      <c r="B1949" t="s">
        <v>5344</v>
      </c>
      <c r="C1949" t="s">
        <v>1691</v>
      </c>
      <c r="D1949" t="s">
        <v>19</v>
      </c>
      <c r="E1949" t="s">
        <v>115</v>
      </c>
      <c r="F1949">
        <v>9576</v>
      </c>
      <c r="G1949" t="s">
        <v>56</v>
      </c>
      <c r="H1949" t="s">
        <v>98</v>
      </c>
      <c r="I1949" t="s">
        <v>3718</v>
      </c>
      <c r="J1949" s="1">
        <v>44672</v>
      </c>
      <c r="K1949" s="1">
        <v>44640</v>
      </c>
      <c r="L1949">
        <v>30</v>
      </c>
      <c r="M1949">
        <v>0</v>
      </c>
      <c r="N1949">
        <v>1</v>
      </c>
      <c r="O1949">
        <v>5.8</v>
      </c>
      <c r="P1949" t="s">
        <v>42</v>
      </c>
    </row>
    <row r="1950" spans="1:16">
      <c r="A1950" t="s">
        <v>6430</v>
      </c>
      <c r="B1950" t="s">
        <v>6431</v>
      </c>
      <c r="C1950" t="s">
        <v>251</v>
      </c>
      <c r="D1950" t="s">
        <v>183</v>
      </c>
      <c r="E1950" t="s">
        <v>45</v>
      </c>
      <c r="F1950">
        <v>10890</v>
      </c>
      <c r="G1950" t="s">
        <v>39</v>
      </c>
      <c r="H1950" t="s">
        <v>80</v>
      </c>
      <c r="I1950" t="s">
        <v>6433</v>
      </c>
      <c r="J1950" s="1">
        <v>45366</v>
      </c>
      <c r="K1950" s="1"/>
      <c r="M1950">
        <v>0</v>
      </c>
      <c r="N1950">
        <v>1</v>
      </c>
      <c r="P1950" t="s">
        <v>33</v>
      </c>
    </row>
    <row r="1951" spans="1:16">
      <c r="A1951" t="s">
        <v>6434</v>
      </c>
      <c r="B1951" t="s">
        <v>708</v>
      </c>
      <c r="C1951" t="s">
        <v>18</v>
      </c>
      <c r="D1951" t="s">
        <v>66</v>
      </c>
      <c r="E1951" t="s">
        <v>20</v>
      </c>
      <c r="F1951">
        <v>6479</v>
      </c>
      <c r="G1951" t="s">
        <v>30</v>
      </c>
      <c r="H1951" t="s">
        <v>145</v>
      </c>
      <c r="I1951" t="s">
        <v>6436</v>
      </c>
      <c r="J1951" s="1">
        <v>44898</v>
      </c>
      <c r="K1951" s="1"/>
      <c r="M1951">
        <v>0</v>
      </c>
      <c r="N1951">
        <v>1</v>
      </c>
      <c r="O1951">
        <v>1.8</v>
      </c>
      <c r="P1951" t="s">
        <v>33</v>
      </c>
    </row>
    <row r="1952" spans="1:16">
      <c r="A1952" t="s">
        <v>6437</v>
      </c>
      <c r="B1952" t="s">
        <v>6438</v>
      </c>
      <c r="C1952" t="s">
        <v>18</v>
      </c>
      <c r="D1952" t="s">
        <v>183</v>
      </c>
      <c r="E1952" t="s">
        <v>28</v>
      </c>
      <c r="F1952">
        <v>10016</v>
      </c>
      <c r="G1952" t="s">
        <v>56</v>
      </c>
      <c r="H1952" t="s">
        <v>778</v>
      </c>
      <c r="I1952" t="s">
        <v>6440</v>
      </c>
      <c r="J1952" s="1">
        <v>45626</v>
      </c>
      <c r="K1952" s="1"/>
      <c r="M1952">
        <v>0</v>
      </c>
      <c r="N1952">
        <v>1</v>
      </c>
      <c r="P1952" t="s">
        <v>58</v>
      </c>
    </row>
    <row r="1953" spans="1:16">
      <c r="A1953" t="s">
        <v>6441</v>
      </c>
      <c r="B1953" t="s">
        <v>1107</v>
      </c>
      <c r="C1953" t="s">
        <v>1056</v>
      </c>
      <c r="D1953" t="s">
        <v>37</v>
      </c>
      <c r="E1953" t="s">
        <v>115</v>
      </c>
      <c r="F1953">
        <v>212756</v>
      </c>
      <c r="G1953" t="s">
        <v>161</v>
      </c>
      <c r="H1953" t="s">
        <v>133</v>
      </c>
      <c r="I1953" t="s">
        <v>5404</v>
      </c>
      <c r="J1953" s="1">
        <v>45333</v>
      </c>
      <c r="K1953" s="1">
        <v>45403</v>
      </c>
      <c r="L1953">
        <v>186</v>
      </c>
      <c r="M1953">
        <v>0</v>
      </c>
      <c r="N1953">
        <v>1</v>
      </c>
      <c r="O1953">
        <v>31.7</v>
      </c>
      <c r="P1953" t="s">
        <v>25</v>
      </c>
    </row>
    <row r="1954" spans="1:16">
      <c r="A1954" t="s">
        <v>6443</v>
      </c>
      <c r="B1954" t="s">
        <v>2741</v>
      </c>
      <c r="C1954" t="s">
        <v>18</v>
      </c>
      <c r="D1954" t="s">
        <v>183</v>
      </c>
      <c r="E1954" t="s">
        <v>91</v>
      </c>
      <c r="F1954">
        <v>12196</v>
      </c>
      <c r="G1954" t="s">
        <v>79</v>
      </c>
      <c r="H1954" t="s">
        <v>545</v>
      </c>
      <c r="I1954" t="s">
        <v>4919</v>
      </c>
      <c r="J1954" s="1">
        <v>45660</v>
      </c>
      <c r="K1954" s="1">
        <v>45690</v>
      </c>
      <c r="L1954">
        <v>58</v>
      </c>
      <c r="M1954">
        <v>0</v>
      </c>
      <c r="N1954">
        <v>1</v>
      </c>
      <c r="O1954">
        <v>17.600000000000001</v>
      </c>
      <c r="P1954" t="s">
        <v>100</v>
      </c>
    </row>
    <row r="1955" spans="1:16">
      <c r="A1955" t="s">
        <v>6444</v>
      </c>
      <c r="B1955" t="s">
        <v>6445</v>
      </c>
      <c r="C1955" t="s">
        <v>986</v>
      </c>
      <c r="D1955" t="s">
        <v>66</v>
      </c>
      <c r="E1955" t="s">
        <v>20</v>
      </c>
      <c r="F1955">
        <v>4000</v>
      </c>
      <c r="G1955" t="s">
        <v>172</v>
      </c>
      <c r="H1955" t="s">
        <v>139</v>
      </c>
      <c r="I1955" t="s">
        <v>636</v>
      </c>
      <c r="J1955" s="1">
        <v>44864</v>
      </c>
      <c r="K1955" s="1"/>
      <c r="M1955">
        <v>0</v>
      </c>
      <c r="N1955">
        <v>1</v>
      </c>
      <c r="O1955">
        <v>31.1</v>
      </c>
      <c r="P1955" t="s">
        <v>25</v>
      </c>
    </row>
    <row r="1956" spans="1:16">
      <c r="A1956" t="s">
        <v>6446</v>
      </c>
      <c r="B1956" t="s">
        <v>1124</v>
      </c>
      <c r="C1956" t="s">
        <v>2370</v>
      </c>
      <c r="D1956" t="s">
        <v>37</v>
      </c>
      <c r="E1956" t="s">
        <v>177</v>
      </c>
      <c r="F1956">
        <v>120604</v>
      </c>
      <c r="G1956" t="s">
        <v>56</v>
      </c>
      <c r="H1956" t="s">
        <v>139</v>
      </c>
      <c r="I1956" t="s">
        <v>856</v>
      </c>
      <c r="J1956" s="1">
        <v>44831</v>
      </c>
      <c r="K1956" s="1"/>
      <c r="M1956">
        <v>0</v>
      </c>
      <c r="N1956">
        <v>1</v>
      </c>
      <c r="O1956">
        <v>0.6</v>
      </c>
      <c r="P1956" t="s">
        <v>33</v>
      </c>
    </row>
    <row r="1957" spans="1:16">
      <c r="A1957" t="s">
        <v>6448</v>
      </c>
      <c r="B1957" t="s">
        <v>6449</v>
      </c>
      <c r="C1957" t="s">
        <v>301</v>
      </c>
      <c r="D1957" t="s">
        <v>37</v>
      </c>
      <c r="E1957" t="s">
        <v>45</v>
      </c>
      <c r="F1957">
        <v>149153</v>
      </c>
      <c r="G1957" t="s">
        <v>79</v>
      </c>
      <c r="H1957" t="s">
        <v>274</v>
      </c>
      <c r="I1957" t="s">
        <v>5116</v>
      </c>
      <c r="J1957" s="1">
        <v>45184</v>
      </c>
      <c r="K1957" s="1"/>
      <c r="M1957">
        <v>0</v>
      </c>
      <c r="N1957">
        <v>1</v>
      </c>
      <c r="O1957">
        <v>2.9</v>
      </c>
      <c r="P1957" t="s">
        <v>58</v>
      </c>
    </row>
    <row r="1958" spans="1:16">
      <c r="A1958" t="s">
        <v>6451</v>
      </c>
      <c r="B1958" t="s">
        <v>6452</v>
      </c>
      <c r="C1958" t="s">
        <v>5395</v>
      </c>
      <c r="D1958" t="s">
        <v>19</v>
      </c>
      <c r="E1958" t="s">
        <v>91</v>
      </c>
      <c r="F1958">
        <v>3574</v>
      </c>
      <c r="G1958" t="s">
        <v>79</v>
      </c>
      <c r="H1958" t="s">
        <v>31</v>
      </c>
      <c r="I1958" t="s">
        <v>4919</v>
      </c>
      <c r="J1958" s="1">
        <v>45673</v>
      </c>
      <c r="K1958" s="1">
        <v>45779</v>
      </c>
      <c r="L1958">
        <v>147</v>
      </c>
      <c r="M1958">
        <v>0</v>
      </c>
      <c r="N1958">
        <v>1</v>
      </c>
      <c r="O1958">
        <v>9.1</v>
      </c>
      <c r="P1958" t="s">
        <v>100</v>
      </c>
    </row>
    <row r="1959" spans="1:16">
      <c r="A1959" t="s">
        <v>6454</v>
      </c>
      <c r="B1959" t="s">
        <v>4710</v>
      </c>
      <c r="C1959" t="s">
        <v>877</v>
      </c>
      <c r="D1959" t="s">
        <v>37</v>
      </c>
      <c r="E1959" t="s">
        <v>91</v>
      </c>
      <c r="F1959">
        <v>70479</v>
      </c>
      <c r="G1959" t="s">
        <v>22</v>
      </c>
      <c r="H1959" t="s">
        <v>232</v>
      </c>
      <c r="I1959" t="s">
        <v>2304</v>
      </c>
      <c r="J1959" s="1">
        <v>45070</v>
      </c>
      <c r="K1959" s="1">
        <v>45071</v>
      </c>
      <c r="L1959">
        <v>181</v>
      </c>
      <c r="M1959">
        <v>0</v>
      </c>
      <c r="N1959">
        <v>1</v>
      </c>
      <c r="P1959" t="s">
        <v>58</v>
      </c>
    </row>
    <row r="1960" spans="1:16">
      <c r="A1960" t="s">
        <v>6456</v>
      </c>
      <c r="B1960" t="s">
        <v>6457</v>
      </c>
      <c r="C1960" t="s">
        <v>18</v>
      </c>
      <c r="D1960" t="s">
        <v>183</v>
      </c>
      <c r="E1960" t="s">
        <v>20</v>
      </c>
      <c r="F1960">
        <v>8000</v>
      </c>
      <c r="G1960" t="s">
        <v>56</v>
      </c>
      <c r="H1960" t="s">
        <v>274</v>
      </c>
      <c r="I1960" t="s">
        <v>2376</v>
      </c>
      <c r="J1960" s="1">
        <v>45236</v>
      </c>
      <c r="K1960" s="1"/>
      <c r="M1960">
        <v>0</v>
      </c>
      <c r="N1960">
        <v>1</v>
      </c>
      <c r="O1960">
        <v>31.6</v>
      </c>
      <c r="P1960" t="s">
        <v>100</v>
      </c>
    </row>
    <row r="1961" spans="1:16">
      <c r="A1961" t="s">
        <v>6458</v>
      </c>
      <c r="B1961" t="s">
        <v>6459</v>
      </c>
      <c r="C1961" t="s">
        <v>18</v>
      </c>
      <c r="D1961" t="s">
        <v>183</v>
      </c>
      <c r="E1961" t="s">
        <v>28</v>
      </c>
      <c r="F1961">
        <v>13411</v>
      </c>
      <c r="G1961" t="s">
        <v>47</v>
      </c>
      <c r="H1961" t="s">
        <v>156</v>
      </c>
      <c r="I1961" t="s">
        <v>1639</v>
      </c>
      <c r="J1961" s="1">
        <v>45262</v>
      </c>
      <c r="K1961" s="1"/>
      <c r="M1961">
        <v>0</v>
      </c>
      <c r="N1961">
        <v>1</v>
      </c>
      <c r="O1961">
        <v>29</v>
      </c>
      <c r="P1961" t="s">
        <v>25</v>
      </c>
    </row>
    <row r="1962" spans="1:16">
      <c r="A1962" t="s">
        <v>6461</v>
      </c>
      <c r="B1962" t="s">
        <v>3243</v>
      </c>
      <c r="C1962" t="s">
        <v>4348</v>
      </c>
      <c r="D1962" t="s">
        <v>19</v>
      </c>
      <c r="E1962" t="s">
        <v>45</v>
      </c>
      <c r="F1962">
        <v>3809</v>
      </c>
      <c r="G1962" t="s">
        <v>39</v>
      </c>
      <c r="H1962" t="s">
        <v>80</v>
      </c>
      <c r="I1962" t="s">
        <v>954</v>
      </c>
      <c r="J1962" s="1">
        <v>44890</v>
      </c>
      <c r="K1962" s="1"/>
      <c r="M1962">
        <v>0</v>
      </c>
      <c r="N1962">
        <v>1</v>
      </c>
      <c r="O1962">
        <v>17.3</v>
      </c>
      <c r="P1962" t="s">
        <v>33</v>
      </c>
    </row>
    <row r="1963" spans="1:16">
      <c r="A1963" t="s">
        <v>6463</v>
      </c>
      <c r="B1963" t="s">
        <v>1485</v>
      </c>
      <c r="C1963" t="s">
        <v>18</v>
      </c>
      <c r="D1963" t="s">
        <v>53</v>
      </c>
      <c r="E1963" t="s">
        <v>177</v>
      </c>
      <c r="F1963">
        <v>17400</v>
      </c>
      <c r="G1963" t="s">
        <v>22</v>
      </c>
      <c r="H1963" t="s">
        <v>274</v>
      </c>
      <c r="I1963" t="s">
        <v>6465</v>
      </c>
      <c r="J1963" s="1">
        <v>45716</v>
      </c>
      <c r="K1963" s="1"/>
      <c r="M1963">
        <v>0</v>
      </c>
      <c r="N1963">
        <v>1</v>
      </c>
      <c r="O1963">
        <v>27.1</v>
      </c>
      <c r="P1963" t="s">
        <v>33</v>
      </c>
    </row>
    <row r="1964" spans="1:16">
      <c r="A1964" t="s">
        <v>6466</v>
      </c>
      <c r="B1964" t="s">
        <v>3613</v>
      </c>
      <c r="C1964" t="s">
        <v>286</v>
      </c>
      <c r="D1964" t="s">
        <v>183</v>
      </c>
      <c r="E1964" t="s">
        <v>91</v>
      </c>
      <c r="F1964">
        <v>9224</v>
      </c>
      <c r="G1964" t="s">
        <v>47</v>
      </c>
      <c r="H1964" t="s">
        <v>156</v>
      </c>
      <c r="I1964" t="s">
        <v>337</v>
      </c>
      <c r="J1964" s="1">
        <v>45699</v>
      </c>
      <c r="K1964" s="1">
        <v>45624</v>
      </c>
      <c r="L1964">
        <v>90</v>
      </c>
      <c r="M1964">
        <v>0</v>
      </c>
      <c r="N1964">
        <v>1</v>
      </c>
      <c r="O1964">
        <v>6.6</v>
      </c>
      <c r="P1964" t="s">
        <v>33</v>
      </c>
    </row>
    <row r="1965" spans="1:16">
      <c r="A1965" t="s">
        <v>6468</v>
      </c>
      <c r="B1965" t="s">
        <v>730</v>
      </c>
      <c r="C1965" t="s">
        <v>1881</v>
      </c>
      <c r="D1965" t="s">
        <v>66</v>
      </c>
      <c r="E1965" t="s">
        <v>177</v>
      </c>
      <c r="F1965">
        <v>4481</v>
      </c>
      <c r="G1965" t="s">
        <v>47</v>
      </c>
      <c r="H1965" t="s">
        <v>48</v>
      </c>
      <c r="I1965" t="s">
        <v>3413</v>
      </c>
      <c r="J1965" s="1">
        <v>45729</v>
      </c>
      <c r="K1965" s="1"/>
      <c r="M1965">
        <v>0</v>
      </c>
      <c r="N1965">
        <v>1</v>
      </c>
      <c r="O1965">
        <v>12.7</v>
      </c>
      <c r="P1965" t="s">
        <v>25</v>
      </c>
    </row>
    <row r="1966" spans="1:16">
      <c r="A1966" t="s">
        <v>6470</v>
      </c>
      <c r="B1966" t="s">
        <v>6471</v>
      </c>
      <c r="C1966" t="s">
        <v>2205</v>
      </c>
      <c r="D1966" t="s">
        <v>53</v>
      </c>
      <c r="E1966" t="s">
        <v>20</v>
      </c>
      <c r="F1966">
        <v>41237</v>
      </c>
      <c r="G1966" t="s">
        <v>47</v>
      </c>
      <c r="H1966" t="s">
        <v>98</v>
      </c>
      <c r="I1966" t="s">
        <v>2551</v>
      </c>
      <c r="J1966" s="1">
        <v>45331</v>
      </c>
      <c r="K1966" s="1"/>
      <c r="M1966">
        <v>0</v>
      </c>
      <c r="N1966">
        <v>1</v>
      </c>
      <c r="O1966">
        <v>21.2</v>
      </c>
      <c r="P1966" t="s">
        <v>33</v>
      </c>
    </row>
    <row r="1967" spans="1:16">
      <c r="A1967" t="s">
        <v>6473</v>
      </c>
      <c r="B1967" t="s">
        <v>6474</v>
      </c>
      <c r="C1967" t="s">
        <v>4873</v>
      </c>
      <c r="D1967" t="s">
        <v>53</v>
      </c>
      <c r="E1967" t="s">
        <v>91</v>
      </c>
      <c r="F1967">
        <v>29137</v>
      </c>
      <c r="G1967" t="s">
        <v>56</v>
      </c>
      <c r="H1967" t="s">
        <v>268</v>
      </c>
      <c r="I1967" t="s">
        <v>5004</v>
      </c>
      <c r="J1967" s="1">
        <v>44690</v>
      </c>
      <c r="K1967" s="1">
        <v>44711</v>
      </c>
      <c r="L1967">
        <v>97</v>
      </c>
      <c r="M1967">
        <v>0</v>
      </c>
      <c r="N1967">
        <v>1</v>
      </c>
      <c r="O1967">
        <v>9.6999999999999993</v>
      </c>
      <c r="P1967" t="s">
        <v>58</v>
      </c>
    </row>
    <row r="1968" spans="1:16">
      <c r="A1968" t="s">
        <v>6476</v>
      </c>
      <c r="B1968" t="s">
        <v>5764</v>
      </c>
      <c r="C1968" t="s">
        <v>307</v>
      </c>
      <c r="D1968" t="s">
        <v>19</v>
      </c>
      <c r="E1968" t="s">
        <v>20</v>
      </c>
      <c r="F1968">
        <v>5880</v>
      </c>
      <c r="G1968" t="s">
        <v>172</v>
      </c>
      <c r="H1968" t="s">
        <v>232</v>
      </c>
      <c r="I1968" t="s">
        <v>954</v>
      </c>
      <c r="J1968" s="1">
        <v>44899</v>
      </c>
      <c r="K1968" s="1"/>
      <c r="M1968">
        <v>0</v>
      </c>
      <c r="N1968">
        <v>1</v>
      </c>
      <c r="O1968">
        <v>7</v>
      </c>
      <c r="P1968" t="s">
        <v>25</v>
      </c>
    </row>
    <row r="1969" spans="1:16">
      <c r="A1969" t="s">
        <v>6478</v>
      </c>
      <c r="B1969" t="s">
        <v>1012</v>
      </c>
      <c r="C1969" t="s">
        <v>359</v>
      </c>
      <c r="D1969" t="s">
        <v>19</v>
      </c>
      <c r="E1969" t="s">
        <v>20</v>
      </c>
      <c r="F1969">
        <v>4108</v>
      </c>
      <c r="G1969" t="s">
        <v>79</v>
      </c>
      <c r="H1969" t="s">
        <v>23</v>
      </c>
      <c r="I1969" t="s">
        <v>205</v>
      </c>
      <c r="J1969" s="1">
        <v>44906</v>
      </c>
      <c r="K1969" s="1"/>
      <c r="M1969">
        <v>0</v>
      </c>
      <c r="N1969">
        <v>1</v>
      </c>
      <c r="O1969">
        <v>14</v>
      </c>
      <c r="P1969" t="s">
        <v>100</v>
      </c>
    </row>
    <row r="1970" spans="1:16">
      <c r="A1970" t="s">
        <v>6480</v>
      </c>
      <c r="B1970" t="s">
        <v>3549</v>
      </c>
      <c r="C1970" t="s">
        <v>18</v>
      </c>
      <c r="D1970" t="s">
        <v>53</v>
      </c>
      <c r="E1970" t="s">
        <v>20</v>
      </c>
      <c r="F1970">
        <v>32412</v>
      </c>
      <c r="G1970" t="s">
        <v>30</v>
      </c>
      <c r="H1970" t="s">
        <v>48</v>
      </c>
      <c r="I1970" t="s">
        <v>6482</v>
      </c>
      <c r="J1970" s="1">
        <v>45036</v>
      </c>
      <c r="K1970" s="1"/>
      <c r="M1970">
        <v>0</v>
      </c>
      <c r="N1970">
        <v>1</v>
      </c>
      <c r="O1970">
        <v>25.6</v>
      </c>
      <c r="P1970" t="s">
        <v>25</v>
      </c>
    </row>
    <row r="1971" spans="1:16">
      <c r="A1971" t="s">
        <v>6483</v>
      </c>
      <c r="B1971" t="s">
        <v>6484</v>
      </c>
      <c r="C1971" t="s">
        <v>5688</v>
      </c>
      <c r="D1971" t="s">
        <v>19</v>
      </c>
      <c r="E1971" t="s">
        <v>20</v>
      </c>
      <c r="F1971">
        <v>4549</v>
      </c>
      <c r="G1971" t="s">
        <v>30</v>
      </c>
      <c r="H1971" t="s">
        <v>31</v>
      </c>
      <c r="I1971" t="s">
        <v>2080</v>
      </c>
      <c r="J1971" s="1">
        <v>44869</v>
      </c>
      <c r="K1971" s="1"/>
      <c r="M1971">
        <v>0</v>
      </c>
      <c r="N1971">
        <v>1</v>
      </c>
      <c r="O1971">
        <v>28.7</v>
      </c>
      <c r="P1971" t="s">
        <v>33</v>
      </c>
    </row>
    <row r="1972" spans="1:16">
      <c r="A1972" t="s">
        <v>6486</v>
      </c>
      <c r="B1972" t="s">
        <v>1454</v>
      </c>
      <c r="C1972" t="s">
        <v>5746</v>
      </c>
      <c r="D1972" t="s">
        <v>53</v>
      </c>
      <c r="E1972" t="s">
        <v>177</v>
      </c>
      <c r="F1972">
        <v>29000</v>
      </c>
      <c r="G1972" t="s">
        <v>79</v>
      </c>
      <c r="H1972" t="s">
        <v>127</v>
      </c>
      <c r="I1972" t="s">
        <v>3999</v>
      </c>
      <c r="J1972" s="1">
        <v>44859</v>
      </c>
      <c r="K1972" s="1"/>
      <c r="M1972">
        <v>0</v>
      </c>
      <c r="N1972">
        <v>1</v>
      </c>
      <c r="O1972">
        <v>8.9</v>
      </c>
      <c r="P1972" t="s">
        <v>100</v>
      </c>
    </row>
    <row r="1973" spans="1:16">
      <c r="A1973" t="s">
        <v>6487</v>
      </c>
      <c r="B1973" t="s">
        <v>1868</v>
      </c>
      <c r="C1973" t="s">
        <v>301</v>
      </c>
      <c r="D1973" t="s">
        <v>53</v>
      </c>
      <c r="E1973" t="s">
        <v>177</v>
      </c>
      <c r="F1973">
        <v>14000</v>
      </c>
      <c r="G1973" t="s">
        <v>56</v>
      </c>
      <c r="H1973" t="s">
        <v>127</v>
      </c>
      <c r="I1973" t="s">
        <v>6488</v>
      </c>
      <c r="J1973" s="1">
        <v>45499</v>
      </c>
      <c r="K1973" s="1"/>
      <c r="M1973">
        <v>0</v>
      </c>
      <c r="N1973">
        <v>1</v>
      </c>
      <c r="P1973" t="s">
        <v>33</v>
      </c>
    </row>
    <row r="1974" spans="1:16">
      <c r="A1974" t="s">
        <v>6489</v>
      </c>
      <c r="B1974" t="s">
        <v>397</v>
      </c>
      <c r="C1974" t="s">
        <v>18</v>
      </c>
      <c r="D1974" t="s">
        <v>53</v>
      </c>
      <c r="E1974" t="s">
        <v>20</v>
      </c>
      <c r="F1974">
        <v>22838</v>
      </c>
      <c r="G1974" t="s">
        <v>47</v>
      </c>
      <c r="H1974" t="s">
        <v>232</v>
      </c>
      <c r="I1974" t="s">
        <v>6382</v>
      </c>
      <c r="J1974" s="1">
        <v>45186</v>
      </c>
      <c r="K1974" s="1"/>
      <c r="M1974">
        <v>0</v>
      </c>
      <c r="N1974">
        <v>1</v>
      </c>
      <c r="O1974">
        <v>4.5999999999999996</v>
      </c>
      <c r="P1974" t="s">
        <v>25</v>
      </c>
    </row>
    <row r="1975" spans="1:16">
      <c r="A1975" t="s">
        <v>6491</v>
      </c>
      <c r="B1975" t="s">
        <v>1747</v>
      </c>
      <c r="C1975" t="s">
        <v>4393</v>
      </c>
      <c r="D1975" t="s">
        <v>66</v>
      </c>
      <c r="E1975" t="s">
        <v>115</v>
      </c>
      <c r="F1975">
        <v>7693</v>
      </c>
      <c r="G1975" t="s">
        <v>79</v>
      </c>
      <c r="H1975" t="s">
        <v>156</v>
      </c>
      <c r="I1975" t="s">
        <v>6493</v>
      </c>
      <c r="J1975" s="1">
        <v>45567</v>
      </c>
      <c r="K1975" s="1">
        <v>45601</v>
      </c>
      <c r="L1975">
        <v>113</v>
      </c>
      <c r="M1975">
        <v>0</v>
      </c>
      <c r="N1975">
        <v>1</v>
      </c>
      <c r="O1975">
        <v>22.7</v>
      </c>
      <c r="P1975" t="s">
        <v>33</v>
      </c>
    </row>
    <row r="1976" spans="1:16">
      <c r="A1976" t="s">
        <v>6494</v>
      </c>
      <c r="B1976" t="s">
        <v>4555</v>
      </c>
      <c r="C1976" t="s">
        <v>2549</v>
      </c>
      <c r="D1976" t="s">
        <v>19</v>
      </c>
      <c r="E1976" t="s">
        <v>54</v>
      </c>
      <c r="F1976">
        <v>5295</v>
      </c>
      <c r="G1976" t="s">
        <v>151</v>
      </c>
      <c r="H1976" t="s">
        <v>93</v>
      </c>
      <c r="I1976" t="s">
        <v>884</v>
      </c>
      <c r="J1976" s="1">
        <v>45605</v>
      </c>
      <c r="K1976" s="1"/>
      <c r="M1976">
        <v>0</v>
      </c>
      <c r="N1976">
        <v>1</v>
      </c>
      <c r="O1976">
        <v>12.7</v>
      </c>
      <c r="P1976" t="s">
        <v>42</v>
      </c>
    </row>
    <row r="1977" spans="1:16">
      <c r="A1977" t="s">
        <v>6496</v>
      </c>
      <c r="B1977" t="s">
        <v>1107</v>
      </c>
      <c r="C1977" t="s">
        <v>1661</v>
      </c>
      <c r="D1977" t="s">
        <v>37</v>
      </c>
      <c r="E1977" t="s">
        <v>28</v>
      </c>
      <c r="F1977">
        <v>177000</v>
      </c>
      <c r="G1977" t="s">
        <v>56</v>
      </c>
      <c r="H1977" t="s">
        <v>68</v>
      </c>
      <c r="I1977" t="s">
        <v>4508</v>
      </c>
      <c r="J1977" s="1">
        <v>45607</v>
      </c>
      <c r="K1977" s="1"/>
      <c r="M1977">
        <v>0</v>
      </c>
      <c r="N1977">
        <v>1</v>
      </c>
      <c r="O1977">
        <v>18.7</v>
      </c>
      <c r="P1977" t="s">
        <v>25</v>
      </c>
    </row>
    <row r="1978" spans="1:16">
      <c r="A1978" t="s">
        <v>6498</v>
      </c>
      <c r="B1978" t="s">
        <v>2413</v>
      </c>
      <c r="C1978" t="s">
        <v>591</v>
      </c>
      <c r="D1978" t="s">
        <v>37</v>
      </c>
      <c r="E1978" t="s">
        <v>28</v>
      </c>
      <c r="F1978">
        <v>125840</v>
      </c>
      <c r="G1978" t="s">
        <v>79</v>
      </c>
      <c r="H1978" t="s">
        <v>117</v>
      </c>
      <c r="I1978" t="s">
        <v>6500</v>
      </c>
      <c r="J1978" s="1">
        <v>45056</v>
      </c>
      <c r="K1978" s="1"/>
      <c r="M1978">
        <v>0</v>
      </c>
      <c r="N1978">
        <v>1</v>
      </c>
      <c r="O1978">
        <v>26</v>
      </c>
      <c r="P1978" t="s">
        <v>42</v>
      </c>
    </row>
    <row r="1979" spans="1:16">
      <c r="A1979" t="s">
        <v>6501</v>
      </c>
      <c r="B1979" t="s">
        <v>6502</v>
      </c>
      <c r="C1979" t="s">
        <v>963</v>
      </c>
      <c r="D1979" t="s">
        <v>19</v>
      </c>
      <c r="E1979" t="s">
        <v>115</v>
      </c>
      <c r="F1979">
        <v>4784</v>
      </c>
      <c r="G1979" t="s">
        <v>161</v>
      </c>
      <c r="H1979" t="s">
        <v>31</v>
      </c>
      <c r="I1979" t="s">
        <v>6504</v>
      </c>
      <c r="J1979" s="1">
        <v>45310</v>
      </c>
      <c r="K1979" s="1">
        <v>45367</v>
      </c>
      <c r="L1979">
        <v>134</v>
      </c>
      <c r="M1979">
        <v>0</v>
      </c>
      <c r="N1979">
        <v>1</v>
      </c>
      <c r="P1979" t="s">
        <v>58</v>
      </c>
    </row>
    <row r="1980" spans="1:16">
      <c r="A1980" t="s">
        <v>6505</v>
      </c>
      <c r="B1980" t="s">
        <v>3015</v>
      </c>
      <c r="C1980" t="s">
        <v>562</v>
      </c>
      <c r="D1980" t="s">
        <v>37</v>
      </c>
      <c r="E1980" t="s">
        <v>20</v>
      </c>
      <c r="F1980">
        <v>66796</v>
      </c>
      <c r="G1980" t="s">
        <v>161</v>
      </c>
      <c r="H1980" t="s">
        <v>237</v>
      </c>
      <c r="I1980" t="s">
        <v>3473</v>
      </c>
      <c r="J1980" s="1">
        <v>45447</v>
      </c>
      <c r="K1980" s="1"/>
      <c r="M1980">
        <v>0</v>
      </c>
      <c r="N1980">
        <v>1</v>
      </c>
      <c r="O1980">
        <v>30.3</v>
      </c>
      <c r="P1980" t="s">
        <v>100</v>
      </c>
    </row>
    <row r="1981" spans="1:16">
      <c r="A1981" t="s">
        <v>6507</v>
      </c>
      <c r="B1981" t="s">
        <v>6508</v>
      </c>
      <c r="C1981" t="s">
        <v>735</v>
      </c>
      <c r="D1981" t="s">
        <v>183</v>
      </c>
      <c r="E1981" t="s">
        <v>115</v>
      </c>
      <c r="F1981">
        <v>3028</v>
      </c>
      <c r="G1981" t="s">
        <v>39</v>
      </c>
      <c r="H1981" t="s">
        <v>133</v>
      </c>
      <c r="I1981" t="s">
        <v>6509</v>
      </c>
      <c r="J1981" s="1">
        <v>45674</v>
      </c>
      <c r="K1981" s="1">
        <v>45784</v>
      </c>
      <c r="L1981">
        <v>167</v>
      </c>
      <c r="M1981">
        <v>0</v>
      </c>
      <c r="N1981">
        <v>1</v>
      </c>
      <c r="O1981">
        <v>29.7</v>
      </c>
      <c r="P1981" t="s">
        <v>58</v>
      </c>
    </row>
    <row r="1982" spans="1:16">
      <c r="A1982" t="s">
        <v>6510</v>
      </c>
      <c r="B1982" t="s">
        <v>1198</v>
      </c>
      <c r="C1982" t="s">
        <v>2063</v>
      </c>
      <c r="D1982" t="s">
        <v>37</v>
      </c>
      <c r="E1982" t="s">
        <v>177</v>
      </c>
      <c r="F1982">
        <v>180721</v>
      </c>
      <c r="G1982" t="s">
        <v>172</v>
      </c>
      <c r="H1982" t="s">
        <v>133</v>
      </c>
      <c r="I1982" t="s">
        <v>213</v>
      </c>
      <c r="J1982" s="1">
        <v>45267</v>
      </c>
      <c r="K1982" s="1"/>
      <c r="M1982">
        <v>0</v>
      </c>
      <c r="N1982">
        <v>1</v>
      </c>
      <c r="O1982">
        <v>6.8</v>
      </c>
      <c r="P1982" t="s">
        <v>58</v>
      </c>
    </row>
    <row r="1983" spans="1:16">
      <c r="A1983" t="s">
        <v>6512</v>
      </c>
      <c r="B1983" t="s">
        <v>5477</v>
      </c>
      <c r="C1983" t="s">
        <v>3513</v>
      </c>
      <c r="D1983" t="s">
        <v>37</v>
      </c>
      <c r="E1983" t="s">
        <v>177</v>
      </c>
      <c r="F1983">
        <v>181727</v>
      </c>
      <c r="G1983" t="s">
        <v>56</v>
      </c>
      <c r="H1983" t="s">
        <v>23</v>
      </c>
      <c r="I1983" t="s">
        <v>3115</v>
      </c>
      <c r="J1983" s="1">
        <v>45402</v>
      </c>
      <c r="K1983" s="1"/>
      <c r="M1983">
        <v>0</v>
      </c>
      <c r="N1983">
        <v>1</v>
      </c>
      <c r="O1983">
        <v>18</v>
      </c>
      <c r="P1983" t="s">
        <v>100</v>
      </c>
    </row>
    <row r="1984" spans="1:16">
      <c r="A1984" t="s">
        <v>6514</v>
      </c>
      <c r="B1984" t="s">
        <v>2778</v>
      </c>
      <c r="C1984" t="s">
        <v>251</v>
      </c>
      <c r="D1984" t="s">
        <v>37</v>
      </c>
      <c r="E1984" t="s">
        <v>28</v>
      </c>
      <c r="F1984">
        <v>136000</v>
      </c>
      <c r="G1984" t="s">
        <v>47</v>
      </c>
      <c r="H1984" t="s">
        <v>68</v>
      </c>
      <c r="I1984" t="s">
        <v>1917</v>
      </c>
      <c r="J1984" s="1">
        <v>45598</v>
      </c>
      <c r="K1984" s="1"/>
      <c r="M1984">
        <v>0</v>
      </c>
      <c r="N1984">
        <v>1</v>
      </c>
      <c r="O1984">
        <v>8.1999999999999993</v>
      </c>
      <c r="P1984" t="s">
        <v>100</v>
      </c>
    </row>
    <row r="1985" spans="1:16">
      <c r="A1985" t="s">
        <v>6516</v>
      </c>
      <c r="B1985" t="s">
        <v>6517</v>
      </c>
      <c r="C1985" t="s">
        <v>6518</v>
      </c>
      <c r="D1985" t="s">
        <v>19</v>
      </c>
      <c r="E1985" t="s">
        <v>20</v>
      </c>
      <c r="F1985">
        <v>8000</v>
      </c>
      <c r="G1985" t="s">
        <v>39</v>
      </c>
      <c r="H1985" t="s">
        <v>1817</v>
      </c>
      <c r="I1985" t="s">
        <v>1969</v>
      </c>
      <c r="J1985" s="1">
        <v>45505</v>
      </c>
      <c r="K1985" s="1"/>
      <c r="M1985">
        <v>0</v>
      </c>
      <c r="N1985">
        <v>1</v>
      </c>
      <c r="O1985">
        <v>26.9</v>
      </c>
      <c r="P1985" t="s">
        <v>100</v>
      </c>
    </row>
    <row r="1986" spans="1:16">
      <c r="A1986" t="s">
        <v>6519</v>
      </c>
      <c r="B1986" t="s">
        <v>3516</v>
      </c>
      <c r="C1986" t="s">
        <v>18</v>
      </c>
      <c r="D1986" t="s">
        <v>183</v>
      </c>
      <c r="E1986" t="s">
        <v>28</v>
      </c>
      <c r="F1986">
        <v>12560</v>
      </c>
      <c r="G1986" t="s">
        <v>47</v>
      </c>
      <c r="H1986" t="s">
        <v>93</v>
      </c>
      <c r="I1986" t="s">
        <v>2977</v>
      </c>
      <c r="J1986" s="1">
        <v>45479</v>
      </c>
      <c r="K1986" s="1"/>
      <c r="M1986">
        <v>0</v>
      </c>
      <c r="N1986">
        <v>1</v>
      </c>
      <c r="O1986">
        <v>20.5</v>
      </c>
      <c r="P1986" t="s">
        <v>58</v>
      </c>
    </row>
    <row r="1987" spans="1:16">
      <c r="A1987" t="s">
        <v>6521</v>
      </c>
      <c r="B1987" t="s">
        <v>1781</v>
      </c>
      <c r="C1987" t="s">
        <v>18</v>
      </c>
      <c r="D1987" t="s">
        <v>53</v>
      </c>
      <c r="E1987" t="s">
        <v>28</v>
      </c>
      <c r="F1987">
        <v>47688</v>
      </c>
      <c r="G1987" t="s">
        <v>30</v>
      </c>
      <c r="H1987" t="s">
        <v>619</v>
      </c>
      <c r="I1987" t="s">
        <v>6523</v>
      </c>
      <c r="J1987" s="1">
        <v>44920</v>
      </c>
      <c r="K1987" s="1"/>
      <c r="M1987">
        <v>0</v>
      </c>
      <c r="N1987">
        <v>1</v>
      </c>
      <c r="O1987">
        <v>11.8</v>
      </c>
      <c r="P1987" t="s">
        <v>33</v>
      </c>
    </row>
    <row r="1988" spans="1:16">
      <c r="A1988" t="s">
        <v>6524</v>
      </c>
      <c r="B1988" t="s">
        <v>6525</v>
      </c>
      <c r="C1988" t="s">
        <v>2770</v>
      </c>
      <c r="D1988" t="s">
        <v>53</v>
      </c>
      <c r="E1988" t="s">
        <v>28</v>
      </c>
      <c r="F1988">
        <v>39497</v>
      </c>
      <c r="G1988" t="s">
        <v>161</v>
      </c>
      <c r="H1988" t="s">
        <v>31</v>
      </c>
      <c r="I1988" t="s">
        <v>1082</v>
      </c>
      <c r="J1988" s="1">
        <v>45611</v>
      </c>
      <c r="K1988" s="1"/>
      <c r="M1988">
        <v>0</v>
      </c>
      <c r="N1988">
        <v>1</v>
      </c>
      <c r="O1988">
        <v>30.3</v>
      </c>
      <c r="P1988" t="s">
        <v>42</v>
      </c>
    </row>
    <row r="1989" spans="1:16">
      <c r="A1989" t="s">
        <v>6527</v>
      </c>
      <c r="B1989" t="s">
        <v>3526</v>
      </c>
      <c r="C1989" t="s">
        <v>1988</v>
      </c>
      <c r="D1989" t="s">
        <v>66</v>
      </c>
      <c r="E1989" t="s">
        <v>177</v>
      </c>
      <c r="F1989">
        <v>12591</v>
      </c>
      <c r="G1989" t="s">
        <v>47</v>
      </c>
      <c r="H1989" t="s">
        <v>23</v>
      </c>
      <c r="I1989" t="s">
        <v>5644</v>
      </c>
      <c r="J1989" s="1">
        <v>45675</v>
      </c>
      <c r="K1989" s="1"/>
      <c r="M1989">
        <v>0</v>
      </c>
      <c r="N1989">
        <v>1</v>
      </c>
      <c r="P1989" t="s">
        <v>25</v>
      </c>
    </row>
    <row r="1990" spans="1:16">
      <c r="A1990" t="s">
        <v>6529</v>
      </c>
      <c r="B1990" t="s">
        <v>2727</v>
      </c>
      <c r="C1990" t="s">
        <v>820</v>
      </c>
      <c r="D1990" t="s">
        <v>37</v>
      </c>
      <c r="E1990" t="s">
        <v>20</v>
      </c>
      <c r="F1990">
        <v>92000</v>
      </c>
      <c r="G1990" t="s">
        <v>47</v>
      </c>
      <c r="H1990" t="s">
        <v>86</v>
      </c>
      <c r="I1990" t="s">
        <v>2501</v>
      </c>
      <c r="J1990" s="1">
        <v>45163</v>
      </c>
      <c r="K1990" s="1"/>
      <c r="M1990">
        <v>0</v>
      </c>
      <c r="N1990">
        <v>1</v>
      </c>
      <c r="O1990">
        <v>20.8</v>
      </c>
      <c r="P1990" t="s">
        <v>42</v>
      </c>
    </row>
    <row r="1991" spans="1:16">
      <c r="A1991" t="s">
        <v>6531</v>
      </c>
      <c r="B1991" t="s">
        <v>17</v>
      </c>
      <c r="C1991" t="s">
        <v>1164</v>
      </c>
      <c r="D1991" t="s">
        <v>53</v>
      </c>
      <c r="E1991" t="s">
        <v>28</v>
      </c>
      <c r="F1991">
        <v>39000</v>
      </c>
      <c r="G1991" t="s">
        <v>47</v>
      </c>
      <c r="H1991" t="s">
        <v>2867</v>
      </c>
      <c r="I1991" t="s">
        <v>6532</v>
      </c>
      <c r="J1991" s="1">
        <v>45210</v>
      </c>
      <c r="K1991" s="1"/>
      <c r="M1991">
        <v>0</v>
      </c>
      <c r="N1991">
        <v>1</v>
      </c>
      <c r="P1991" t="s">
        <v>42</v>
      </c>
    </row>
    <row r="1992" spans="1:16">
      <c r="A1992" t="s">
        <v>6533</v>
      </c>
      <c r="B1992" t="s">
        <v>4109</v>
      </c>
      <c r="C1992" t="s">
        <v>2280</v>
      </c>
      <c r="D1992" t="s">
        <v>66</v>
      </c>
      <c r="E1992" t="s">
        <v>91</v>
      </c>
      <c r="F1992">
        <v>17449</v>
      </c>
      <c r="G1992" t="s">
        <v>30</v>
      </c>
      <c r="H1992" t="s">
        <v>139</v>
      </c>
      <c r="I1992" t="s">
        <v>4988</v>
      </c>
      <c r="J1992" s="1">
        <v>45615</v>
      </c>
      <c r="K1992" s="1">
        <v>45588</v>
      </c>
      <c r="L1992">
        <v>34</v>
      </c>
      <c r="M1992">
        <v>0</v>
      </c>
      <c r="N1992">
        <v>1</v>
      </c>
      <c r="O1992">
        <v>3.1</v>
      </c>
      <c r="P1992" t="s">
        <v>33</v>
      </c>
    </row>
    <row r="1993" spans="1:16">
      <c r="A1993" t="s">
        <v>6535</v>
      </c>
      <c r="B1993" t="s">
        <v>2827</v>
      </c>
      <c r="C1993" t="s">
        <v>6536</v>
      </c>
      <c r="D1993" t="s">
        <v>37</v>
      </c>
      <c r="E1993" t="s">
        <v>115</v>
      </c>
      <c r="F1993">
        <v>201246</v>
      </c>
      <c r="G1993" t="s">
        <v>79</v>
      </c>
      <c r="H1993" t="s">
        <v>117</v>
      </c>
      <c r="I1993" t="s">
        <v>466</v>
      </c>
      <c r="J1993" s="1">
        <v>45269</v>
      </c>
      <c r="K1993" s="1">
        <v>45287</v>
      </c>
      <c r="L1993">
        <v>146</v>
      </c>
      <c r="M1993">
        <v>0</v>
      </c>
      <c r="N1993">
        <v>1</v>
      </c>
      <c r="O1993">
        <v>24.8</v>
      </c>
      <c r="P1993" t="s">
        <v>42</v>
      </c>
    </row>
    <row r="1994" spans="1:16">
      <c r="A1994" t="s">
        <v>6538</v>
      </c>
      <c r="B1994" t="s">
        <v>6445</v>
      </c>
      <c r="C1994" t="s">
        <v>1903</v>
      </c>
      <c r="D1994" t="s">
        <v>183</v>
      </c>
      <c r="E1994" t="s">
        <v>115</v>
      </c>
      <c r="F1994">
        <v>7792</v>
      </c>
      <c r="G1994" t="s">
        <v>22</v>
      </c>
      <c r="H1994" t="s">
        <v>23</v>
      </c>
      <c r="I1994" t="s">
        <v>5896</v>
      </c>
      <c r="J1994" s="1">
        <v>45436</v>
      </c>
      <c r="K1994" s="1">
        <v>45376</v>
      </c>
      <c r="L1994">
        <v>21</v>
      </c>
      <c r="M1994">
        <v>0</v>
      </c>
      <c r="N1994">
        <v>1</v>
      </c>
      <c r="O1994">
        <v>23.8</v>
      </c>
      <c r="P1994" t="s">
        <v>100</v>
      </c>
    </row>
    <row r="1995" spans="1:16">
      <c r="A1995" t="s">
        <v>6540</v>
      </c>
      <c r="B1995" t="s">
        <v>2577</v>
      </c>
      <c r="C1995" t="s">
        <v>18</v>
      </c>
      <c r="D1995" t="s">
        <v>53</v>
      </c>
      <c r="E1995" t="s">
        <v>28</v>
      </c>
      <c r="F1995">
        <v>44620</v>
      </c>
      <c r="G1995" t="s">
        <v>22</v>
      </c>
      <c r="H1995" t="s">
        <v>361</v>
      </c>
      <c r="I1995" t="s">
        <v>4656</v>
      </c>
      <c r="J1995" s="1">
        <v>45127</v>
      </c>
      <c r="K1995" s="1"/>
      <c r="M1995">
        <v>0</v>
      </c>
      <c r="N1995">
        <v>1</v>
      </c>
      <c r="P1995" t="s">
        <v>58</v>
      </c>
    </row>
    <row r="1996" spans="1:16">
      <c r="A1996" t="s">
        <v>6542</v>
      </c>
      <c r="B1996" t="s">
        <v>5294</v>
      </c>
      <c r="C1996" t="s">
        <v>5395</v>
      </c>
      <c r="D1996" t="s">
        <v>53</v>
      </c>
      <c r="E1996" t="s">
        <v>115</v>
      </c>
      <c r="F1996">
        <v>23629</v>
      </c>
      <c r="G1996" t="s">
        <v>56</v>
      </c>
      <c r="H1996" t="s">
        <v>232</v>
      </c>
      <c r="I1996" t="s">
        <v>3522</v>
      </c>
      <c r="J1996" s="1">
        <v>44813</v>
      </c>
      <c r="K1996" s="1">
        <v>44909</v>
      </c>
      <c r="L1996">
        <v>119</v>
      </c>
      <c r="M1996">
        <v>0</v>
      </c>
      <c r="N1996">
        <v>1</v>
      </c>
      <c r="O1996">
        <v>6</v>
      </c>
      <c r="P1996" t="s">
        <v>58</v>
      </c>
    </row>
    <row r="1997" spans="1:16">
      <c r="A1997" t="s">
        <v>6544</v>
      </c>
      <c r="B1997" t="s">
        <v>5142</v>
      </c>
      <c r="C1997" t="s">
        <v>18</v>
      </c>
      <c r="D1997" t="s">
        <v>37</v>
      </c>
      <c r="E1997" t="s">
        <v>28</v>
      </c>
      <c r="F1997">
        <v>196404</v>
      </c>
      <c r="G1997" t="s">
        <v>172</v>
      </c>
      <c r="H1997" t="s">
        <v>86</v>
      </c>
      <c r="I1997" t="s">
        <v>1509</v>
      </c>
      <c r="J1997" s="1">
        <v>44960</v>
      </c>
      <c r="K1997" s="1"/>
      <c r="M1997">
        <v>0</v>
      </c>
      <c r="N1997">
        <v>1</v>
      </c>
      <c r="O1997">
        <v>3.5</v>
      </c>
      <c r="P1997" t="s">
        <v>58</v>
      </c>
    </row>
    <row r="1998" spans="1:16">
      <c r="A1998" t="s">
        <v>6546</v>
      </c>
      <c r="B1998" t="s">
        <v>323</v>
      </c>
      <c r="C1998" t="s">
        <v>18</v>
      </c>
      <c r="D1998" t="s">
        <v>19</v>
      </c>
      <c r="E1998" t="s">
        <v>28</v>
      </c>
      <c r="F1998">
        <v>5000</v>
      </c>
      <c r="G1998" t="s">
        <v>22</v>
      </c>
      <c r="H1998" t="s">
        <v>361</v>
      </c>
      <c r="I1998" t="s">
        <v>385</v>
      </c>
      <c r="J1998" s="1">
        <v>45281</v>
      </c>
      <c r="K1998" s="1"/>
      <c r="M1998">
        <v>0</v>
      </c>
      <c r="N1998">
        <v>1</v>
      </c>
      <c r="O1998">
        <v>28</v>
      </c>
      <c r="P1998" t="s">
        <v>58</v>
      </c>
    </row>
    <row r="1999" spans="1:16">
      <c r="A1999" t="s">
        <v>6547</v>
      </c>
      <c r="B1999" t="s">
        <v>3217</v>
      </c>
      <c r="C1999" t="s">
        <v>2908</v>
      </c>
      <c r="D1999" t="s">
        <v>37</v>
      </c>
      <c r="E1999" t="s">
        <v>45</v>
      </c>
      <c r="F1999">
        <v>206879</v>
      </c>
      <c r="G1999" t="s">
        <v>56</v>
      </c>
      <c r="H1999" t="s">
        <v>133</v>
      </c>
      <c r="I1999" t="s">
        <v>279</v>
      </c>
      <c r="J1999" s="1">
        <v>45700</v>
      </c>
      <c r="K1999" s="1"/>
      <c r="M1999">
        <v>0</v>
      </c>
      <c r="N1999">
        <v>1</v>
      </c>
      <c r="O1999">
        <v>22.9</v>
      </c>
      <c r="P1999" t="s">
        <v>100</v>
      </c>
    </row>
    <row r="2000" spans="1:16">
      <c r="A2000" t="s">
        <v>6549</v>
      </c>
      <c r="B2000" t="s">
        <v>4652</v>
      </c>
      <c r="C2000" t="s">
        <v>18</v>
      </c>
      <c r="D2000" t="s">
        <v>66</v>
      </c>
      <c r="E2000" t="s">
        <v>54</v>
      </c>
      <c r="F2000">
        <v>23834</v>
      </c>
      <c r="G2000" t="s">
        <v>161</v>
      </c>
      <c r="H2000" t="s">
        <v>527</v>
      </c>
      <c r="I2000" t="s">
        <v>5884</v>
      </c>
      <c r="J2000" s="1">
        <v>45222</v>
      </c>
      <c r="K2000" s="1"/>
      <c r="M2000">
        <v>0</v>
      </c>
      <c r="N2000">
        <v>1</v>
      </c>
      <c r="P2000" t="s">
        <v>25</v>
      </c>
    </row>
    <row r="2001" spans="1:16">
      <c r="A2001" t="s">
        <v>6551</v>
      </c>
      <c r="B2001" t="s">
        <v>5190</v>
      </c>
      <c r="C2001" t="s">
        <v>1017</v>
      </c>
      <c r="D2001" t="s">
        <v>37</v>
      </c>
      <c r="E2001" t="s">
        <v>91</v>
      </c>
      <c r="F2001">
        <v>57157</v>
      </c>
      <c r="G2001" t="s">
        <v>161</v>
      </c>
      <c r="H2001" t="s">
        <v>93</v>
      </c>
      <c r="I2001" t="s">
        <v>4513</v>
      </c>
      <c r="J2001" s="1">
        <v>45105</v>
      </c>
      <c r="K2001" s="1">
        <v>45191</v>
      </c>
      <c r="L2001">
        <v>113</v>
      </c>
      <c r="M2001">
        <v>0</v>
      </c>
      <c r="N2001">
        <v>1</v>
      </c>
      <c r="O2001">
        <v>19.2</v>
      </c>
      <c r="P2001" t="s">
        <v>33</v>
      </c>
    </row>
    <row r="2002" spans="1:16">
      <c r="A2002" t="s">
        <v>6553</v>
      </c>
      <c r="B2002" t="s">
        <v>6554</v>
      </c>
      <c r="C2002" t="s">
        <v>918</v>
      </c>
      <c r="D2002" t="s">
        <v>183</v>
      </c>
      <c r="E2002" t="s">
        <v>91</v>
      </c>
      <c r="F2002">
        <v>10345</v>
      </c>
      <c r="G2002" t="s">
        <v>161</v>
      </c>
      <c r="H2002" t="s">
        <v>98</v>
      </c>
      <c r="I2002" t="s">
        <v>3569</v>
      </c>
      <c r="J2002" s="1">
        <v>44864</v>
      </c>
      <c r="K2002" s="1">
        <v>44865</v>
      </c>
      <c r="L2002">
        <v>63</v>
      </c>
      <c r="M2002">
        <v>1</v>
      </c>
      <c r="N2002">
        <v>3</v>
      </c>
      <c r="O2002">
        <v>23.7</v>
      </c>
      <c r="P2002" t="s">
        <v>58</v>
      </c>
    </row>
    <row r="2003" spans="1:16">
      <c r="A2003" t="s">
        <v>6556</v>
      </c>
      <c r="B2003" t="s">
        <v>3584</v>
      </c>
      <c r="C2003" t="s">
        <v>1463</v>
      </c>
      <c r="D2003" t="s">
        <v>183</v>
      </c>
      <c r="E2003" t="s">
        <v>20</v>
      </c>
      <c r="F2003">
        <v>4000</v>
      </c>
      <c r="G2003" t="s">
        <v>172</v>
      </c>
      <c r="H2003" t="s">
        <v>127</v>
      </c>
      <c r="I2003" t="s">
        <v>3292</v>
      </c>
      <c r="J2003" s="1">
        <v>45591</v>
      </c>
      <c r="K2003" s="1"/>
      <c r="M2003">
        <v>0</v>
      </c>
      <c r="N2003">
        <v>1</v>
      </c>
      <c r="O2003">
        <v>18.2</v>
      </c>
      <c r="P2003" t="s">
        <v>58</v>
      </c>
    </row>
    <row r="2004" spans="1:16">
      <c r="A2004" t="s">
        <v>6557</v>
      </c>
      <c r="B2004" t="s">
        <v>2347</v>
      </c>
      <c r="C2004" t="s">
        <v>18</v>
      </c>
      <c r="D2004" t="s">
        <v>19</v>
      </c>
      <c r="E2004" t="s">
        <v>54</v>
      </c>
      <c r="F2004">
        <v>5055</v>
      </c>
      <c r="G2004" t="s">
        <v>30</v>
      </c>
      <c r="H2004" t="s">
        <v>237</v>
      </c>
      <c r="I2004" t="s">
        <v>6559</v>
      </c>
      <c r="J2004" s="1">
        <v>44689</v>
      </c>
      <c r="K2004" s="1"/>
      <c r="M2004">
        <v>0</v>
      </c>
      <c r="N2004">
        <v>1</v>
      </c>
      <c r="P2004" t="s">
        <v>58</v>
      </c>
    </row>
    <row r="2005" spans="1:16">
      <c r="A2005" t="s">
        <v>6560</v>
      </c>
      <c r="B2005" t="s">
        <v>5949</v>
      </c>
      <c r="C2005" t="s">
        <v>2507</v>
      </c>
      <c r="D2005" t="s">
        <v>37</v>
      </c>
      <c r="E2005" t="s">
        <v>20</v>
      </c>
      <c r="F2005">
        <v>201000</v>
      </c>
      <c r="G2005" t="s">
        <v>161</v>
      </c>
      <c r="H2005" t="s">
        <v>86</v>
      </c>
      <c r="I2005" t="s">
        <v>6562</v>
      </c>
      <c r="J2005" s="1">
        <v>44837</v>
      </c>
      <c r="K2005" s="1"/>
      <c r="M2005">
        <v>0</v>
      </c>
      <c r="N2005">
        <v>1</v>
      </c>
      <c r="O2005">
        <v>23.3</v>
      </c>
      <c r="P2005" t="s">
        <v>25</v>
      </c>
    </row>
    <row r="2006" spans="1:16">
      <c r="A2006" t="s">
        <v>6563</v>
      </c>
      <c r="B2006" t="s">
        <v>1864</v>
      </c>
      <c r="C2006" t="s">
        <v>661</v>
      </c>
      <c r="D2006" t="s">
        <v>37</v>
      </c>
      <c r="E2006" t="s">
        <v>20</v>
      </c>
      <c r="F2006">
        <v>71000</v>
      </c>
      <c r="G2006" t="s">
        <v>30</v>
      </c>
      <c r="H2006" t="s">
        <v>361</v>
      </c>
      <c r="I2006" t="s">
        <v>6565</v>
      </c>
      <c r="J2006" s="1">
        <v>44941</v>
      </c>
      <c r="K2006" s="1"/>
      <c r="M2006">
        <v>0</v>
      </c>
      <c r="N2006">
        <v>1</v>
      </c>
      <c r="O2006">
        <v>2.9</v>
      </c>
      <c r="P2006" t="s">
        <v>100</v>
      </c>
    </row>
    <row r="2007" spans="1:16">
      <c r="A2007" t="s">
        <v>6566</v>
      </c>
      <c r="B2007" t="s">
        <v>3374</v>
      </c>
      <c r="C2007" t="s">
        <v>2027</v>
      </c>
      <c r="D2007" t="s">
        <v>183</v>
      </c>
      <c r="E2007" t="s">
        <v>20</v>
      </c>
      <c r="F2007">
        <v>2471</v>
      </c>
      <c r="G2007" t="s">
        <v>172</v>
      </c>
      <c r="H2007" t="s">
        <v>98</v>
      </c>
      <c r="I2007" t="s">
        <v>5717</v>
      </c>
      <c r="J2007" s="1">
        <v>45615</v>
      </c>
      <c r="K2007" s="1"/>
      <c r="M2007">
        <v>0</v>
      </c>
      <c r="N2007">
        <v>1</v>
      </c>
      <c r="P2007" t="s">
        <v>58</v>
      </c>
    </row>
    <row r="2008" spans="1:16">
      <c r="A2008" t="s">
        <v>6568</v>
      </c>
      <c r="B2008" t="s">
        <v>6569</v>
      </c>
      <c r="C2008" t="s">
        <v>5937</v>
      </c>
      <c r="D2008" t="s">
        <v>19</v>
      </c>
      <c r="E2008" t="s">
        <v>115</v>
      </c>
      <c r="F2008">
        <v>7546</v>
      </c>
      <c r="G2008" t="s">
        <v>151</v>
      </c>
      <c r="H2008" t="s">
        <v>361</v>
      </c>
      <c r="I2008" t="s">
        <v>298</v>
      </c>
      <c r="J2008" s="1">
        <v>44884</v>
      </c>
      <c r="K2008" s="1">
        <v>44764</v>
      </c>
      <c r="L2008">
        <v>46</v>
      </c>
      <c r="M2008">
        <v>0</v>
      </c>
      <c r="N2008">
        <v>1</v>
      </c>
      <c r="O2008">
        <v>26.8</v>
      </c>
      <c r="P2008" t="s">
        <v>100</v>
      </c>
    </row>
    <row r="2009" spans="1:16">
      <c r="A2009" t="s">
        <v>6571</v>
      </c>
      <c r="B2009" t="s">
        <v>5079</v>
      </c>
      <c r="C2009" t="s">
        <v>18</v>
      </c>
      <c r="D2009" t="s">
        <v>37</v>
      </c>
      <c r="E2009" t="s">
        <v>28</v>
      </c>
      <c r="F2009">
        <v>188975</v>
      </c>
      <c r="G2009" t="s">
        <v>161</v>
      </c>
      <c r="H2009" t="s">
        <v>73</v>
      </c>
      <c r="I2009" t="s">
        <v>5594</v>
      </c>
      <c r="J2009" s="1">
        <v>45731</v>
      </c>
      <c r="K2009" s="1"/>
      <c r="M2009">
        <v>0</v>
      </c>
      <c r="N2009">
        <v>1</v>
      </c>
      <c r="O2009">
        <v>1.5</v>
      </c>
      <c r="P2009" t="s">
        <v>100</v>
      </c>
    </row>
    <row r="2010" spans="1:16">
      <c r="A2010" t="s">
        <v>6573</v>
      </c>
      <c r="B2010" t="s">
        <v>6168</v>
      </c>
      <c r="C2010" t="s">
        <v>1590</v>
      </c>
      <c r="D2010" t="s">
        <v>66</v>
      </c>
      <c r="E2010" t="s">
        <v>28</v>
      </c>
      <c r="F2010">
        <v>23879</v>
      </c>
      <c r="G2010" t="s">
        <v>79</v>
      </c>
      <c r="H2010" t="s">
        <v>133</v>
      </c>
      <c r="I2010" t="s">
        <v>6574</v>
      </c>
      <c r="J2010" s="1">
        <v>45578</v>
      </c>
      <c r="K2010" s="1"/>
      <c r="M2010">
        <v>0</v>
      </c>
      <c r="N2010">
        <v>1</v>
      </c>
      <c r="O2010">
        <v>10</v>
      </c>
      <c r="P2010" t="s">
        <v>42</v>
      </c>
    </row>
    <row r="2011" spans="1:16">
      <c r="A2011" t="s">
        <v>6575</v>
      </c>
      <c r="B2011" t="s">
        <v>6576</v>
      </c>
      <c r="C2011" t="s">
        <v>525</v>
      </c>
      <c r="D2011" t="s">
        <v>37</v>
      </c>
      <c r="E2011" t="s">
        <v>91</v>
      </c>
      <c r="F2011">
        <v>95640</v>
      </c>
      <c r="G2011" t="s">
        <v>172</v>
      </c>
      <c r="H2011" t="s">
        <v>80</v>
      </c>
      <c r="I2011" t="s">
        <v>3774</v>
      </c>
      <c r="J2011" s="1">
        <v>45484</v>
      </c>
      <c r="K2011" s="1">
        <v>45549</v>
      </c>
      <c r="L2011">
        <v>139</v>
      </c>
      <c r="M2011">
        <v>0</v>
      </c>
      <c r="N2011">
        <v>1</v>
      </c>
      <c r="O2011">
        <v>10.8</v>
      </c>
      <c r="P2011" t="s">
        <v>25</v>
      </c>
    </row>
    <row r="2012" spans="1:16">
      <c r="A2012" t="s">
        <v>6578</v>
      </c>
      <c r="B2012" t="s">
        <v>2058</v>
      </c>
      <c r="C2012" t="s">
        <v>1303</v>
      </c>
      <c r="D2012" t="s">
        <v>183</v>
      </c>
      <c r="E2012" t="s">
        <v>28</v>
      </c>
      <c r="F2012">
        <v>7211</v>
      </c>
      <c r="G2012" t="s">
        <v>22</v>
      </c>
      <c r="H2012" t="s">
        <v>93</v>
      </c>
      <c r="I2012" t="s">
        <v>6580</v>
      </c>
      <c r="J2012" s="1">
        <v>45519</v>
      </c>
      <c r="K2012" s="1"/>
      <c r="M2012">
        <v>0</v>
      </c>
      <c r="N2012">
        <v>1</v>
      </c>
      <c r="O2012">
        <v>18.899999999999999</v>
      </c>
      <c r="P2012" t="s">
        <v>100</v>
      </c>
    </row>
    <row r="2013" spans="1:16">
      <c r="A2013" t="s">
        <v>6581</v>
      </c>
      <c r="B2013" t="s">
        <v>6449</v>
      </c>
      <c r="C2013" t="s">
        <v>1218</v>
      </c>
      <c r="D2013" t="s">
        <v>66</v>
      </c>
      <c r="E2013" t="s">
        <v>54</v>
      </c>
      <c r="F2013">
        <v>22618</v>
      </c>
      <c r="G2013" t="s">
        <v>39</v>
      </c>
      <c r="H2013" t="s">
        <v>68</v>
      </c>
      <c r="I2013" t="s">
        <v>4138</v>
      </c>
      <c r="J2013" s="1">
        <v>45155</v>
      </c>
      <c r="K2013" s="1"/>
      <c r="M2013">
        <v>0</v>
      </c>
      <c r="N2013">
        <v>1</v>
      </c>
      <c r="O2013">
        <v>24</v>
      </c>
      <c r="P2013" t="s">
        <v>33</v>
      </c>
    </row>
    <row r="2014" spans="1:16">
      <c r="A2014" t="s">
        <v>6583</v>
      </c>
      <c r="B2014" t="s">
        <v>6584</v>
      </c>
      <c r="C2014" t="s">
        <v>18</v>
      </c>
      <c r="D2014" t="s">
        <v>37</v>
      </c>
      <c r="E2014" t="s">
        <v>91</v>
      </c>
      <c r="F2014">
        <v>157860</v>
      </c>
      <c r="G2014" t="s">
        <v>172</v>
      </c>
      <c r="H2014" t="s">
        <v>73</v>
      </c>
      <c r="I2014" t="s">
        <v>5116</v>
      </c>
      <c r="J2014" s="1">
        <v>45104</v>
      </c>
      <c r="K2014" s="1">
        <v>45137</v>
      </c>
      <c r="L2014">
        <v>111</v>
      </c>
      <c r="M2014">
        <v>0</v>
      </c>
      <c r="N2014">
        <v>1</v>
      </c>
      <c r="O2014">
        <v>17.899999999999999</v>
      </c>
      <c r="P2014" t="s">
        <v>33</v>
      </c>
    </row>
    <row r="2015" spans="1:16">
      <c r="A2015" t="s">
        <v>6586</v>
      </c>
      <c r="B2015" t="s">
        <v>1186</v>
      </c>
      <c r="C2015" t="s">
        <v>18</v>
      </c>
      <c r="D2015" t="s">
        <v>183</v>
      </c>
      <c r="E2015" t="s">
        <v>28</v>
      </c>
      <c r="F2015">
        <v>2820</v>
      </c>
      <c r="G2015" t="s">
        <v>56</v>
      </c>
      <c r="H2015" t="s">
        <v>156</v>
      </c>
      <c r="I2015" t="s">
        <v>4623</v>
      </c>
      <c r="J2015" s="1">
        <v>44794</v>
      </c>
      <c r="K2015" s="1"/>
      <c r="M2015">
        <v>0</v>
      </c>
      <c r="N2015">
        <v>1</v>
      </c>
      <c r="P2015" t="s">
        <v>33</v>
      </c>
    </row>
    <row r="2016" spans="1:16">
      <c r="A2016" t="s">
        <v>6588</v>
      </c>
      <c r="B2016" t="s">
        <v>60</v>
      </c>
      <c r="C2016" t="s">
        <v>1371</v>
      </c>
      <c r="D2016" t="s">
        <v>183</v>
      </c>
      <c r="E2016" t="s">
        <v>91</v>
      </c>
      <c r="F2016">
        <v>12299</v>
      </c>
      <c r="G2016" t="s">
        <v>47</v>
      </c>
      <c r="H2016" t="s">
        <v>1280</v>
      </c>
      <c r="I2016" t="s">
        <v>5594</v>
      </c>
      <c r="J2016" s="1">
        <v>45702</v>
      </c>
      <c r="K2016" s="1">
        <v>45809</v>
      </c>
      <c r="L2016">
        <v>200</v>
      </c>
      <c r="M2016">
        <v>0</v>
      </c>
      <c r="N2016">
        <v>1</v>
      </c>
      <c r="O2016">
        <v>2.4</v>
      </c>
      <c r="P2016" t="s">
        <v>42</v>
      </c>
    </row>
    <row r="2017" spans="1:16">
      <c r="A2017" t="s">
        <v>6590</v>
      </c>
      <c r="B2017" t="s">
        <v>6591</v>
      </c>
      <c r="C2017" t="s">
        <v>1414</v>
      </c>
      <c r="D2017" t="s">
        <v>19</v>
      </c>
      <c r="E2017" t="s">
        <v>177</v>
      </c>
      <c r="F2017">
        <v>4237</v>
      </c>
      <c r="G2017" t="s">
        <v>79</v>
      </c>
      <c r="H2017" t="s">
        <v>31</v>
      </c>
      <c r="I2017" t="s">
        <v>1621</v>
      </c>
      <c r="J2017" s="1">
        <v>44866</v>
      </c>
      <c r="K2017" s="1"/>
      <c r="M2017">
        <v>0</v>
      </c>
      <c r="N2017">
        <v>1</v>
      </c>
      <c r="O2017">
        <v>34.5</v>
      </c>
      <c r="P2017" t="s">
        <v>58</v>
      </c>
    </row>
    <row r="2018" spans="1:16">
      <c r="A2018" t="s">
        <v>6593</v>
      </c>
      <c r="B2018" t="s">
        <v>6594</v>
      </c>
      <c r="C2018" t="s">
        <v>543</v>
      </c>
      <c r="D2018" t="s">
        <v>183</v>
      </c>
      <c r="E2018" t="s">
        <v>91</v>
      </c>
      <c r="F2018">
        <v>4951</v>
      </c>
      <c r="G2018" t="s">
        <v>22</v>
      </c>
      <c r="H2018" t="s">
        <v>237</v>
      </c>
      <c r="I2018" t="s">
        <v>4268</v>
      </c>
      <c r="J2018" s="1">
        <v>44977</v>
      </c>
      <c r="K2018" s="1">
        <v>45091</v>
      </c>
      <c r="L2018">
        <v>141</v>
      </c>
      <c r="M2018">
        <v>0</v>
      </c>
      <c r="N2018">
        <v>1</v>
      </c>
      <c r="O2018">
        <v>1.6</v>
      </c>
      <c r="P2018" t="s">
        <v>25</v>
      </c>
    </row>
    <row r="2019" spans="1:16">
      <c r="A2019" t="s">
        <v>6596</v>
      </c>
      <c r="B2019" t="s">
        <v>4341</v>
      </c>
      <c r="C2019" t="s">
        <v>854</v>
      </c>
      <c r="D2019" t="s">
        <v>66</v>
      </c>
      <c r="E2019" t="s">
        <v>177</v>
      </c>
      <c r="F2019">
        <v>12897</v>
      </c>
      <c r="G2019" t="s">
        <v>172</v>
      </c>
      <c r="H2019" t="s">
        <v>237</v>
      </c>
      <c r="I2019" t="s">
        <v>522</v>
      </c>
      <c r="J2019" s="1">
        <v>44647</v>
      </c>
      <c r="K2019" s="1"/>
      <c r="M2019">
        <v>0</v>
      </c>
      <c r="N2019">
        <v>1</v>
      </c>
      <c r="O2019">
        <v>4.5999999999999996</v>
      </c>
      <c r="P2019" t="s">
        <v>33</v>
      </c>
    </row>
    <row r="2020" spans="1:16">
      <c r="A2020" t="s">
        <v>6598</v>
      </c>
      <c r="B2020" t="s">
        <v>1302</v>
      </c>
      <c r="C2020" t="s">
        <v>4806</v>
      </c>
      <c r="D2020" t="s">
        <v>183</v>
      </c>
      <c r="E2020" t="s">
        <v>177</v>
      </c>
      <c r="F2020">
        <v>12476</v>
      </c>
      <c r="G2020" t="s">
        <v>47</v>
      </c>
      <c r="H2020" t="s">
        <v>1500</v>
      </c>
      <c r="I2020" t="s">
        <v>747</v>
      </c>
      <c r="J2020" s="1">
        <v>44694</v>
      </c>
      <c r="K2020" s="1"/>
      <c r="M2020">
        <v>0</v>
      </c>
      <c r="N2020">
        <v>1</v>
      </c>
      <c r="P2020" t="s">
        <v>42</v>
      </c>
    </row>
    <row r="2021" spans="1:16">
      <c r="A2021" t="s">
        <v>6600</v>
      </c>
      <c r="B2021" t="s">
        <v>5882</v>
      </c>
      <c r="C2021" t="s">
        <v>176</v>
      </c>
      <c r="D2021" t="s">
        <v>66</v>
      </c>
      <c r="E2021" t="s">
        <v>28</v>
      </c>
      <c r="F2021">
        <v>12683</v>
      </c>
      <c r="G2021" t="s">
        <v>56</v>
      </c>
      <c r="H2021" t="s">
        <v>62</v>
      </c>
      <c r="I2021" t="s">
        <v>2075</v>
      </c>
      <c r="J2021" s="1">
        <v>44884</v>
      </c>
      <c r="K2021" s="1"/>
      <c r="M2021">
        <v>0</v>
      </c>
      <c r="N2021">
        <v>1</v>
      </c>
      <c r="O2021">
        <v>10.1</v>
      </c>
      <c r="P2021" t="s">
        <v>33</v>
      </c>
    </row>
    <row r="2022" spans="1:16">
      <c r="A2022" t="s">
        <v>6602</v>
      </c>
      <c r="B2022" t="s">
        <v>1652</v>
      </c>
      <c r="C2022" t="s">
        <v>2990</v>
      </c>
      <c r="D2022" t="s">
        <v>37</v>
      </c>
      <c r="E2022" t="s">
        <v>20</v>
      </c>
      <c r="F2022">
        <v>92108</v>
      </c>
      <c r="G2022" t="s">
        <v>151</v>
      </c>
      <c r="H2022" t="s">
        <v>258</v>
      </c>
      <c r="I2022" t="s">
        <v>6116</v>
      </c>
      <c r="J2022" s="1">
        <v>44892</v>
      </c>
      <c r="K2022" s="1"/>
      <c r="M2022">
        <v>0</v>
      </c>
      <c r="N2022">
        <v>1</v>
      </c>
      <c r="O2022">
        <v>11.3</v>
      </c>
      <c r="P2022" t="s">
        <v>33</v>
      </c>
    </row>
    <row r="2023" spans="1:16">
      <c r="A2023" t="s">
        <v>6604</v>
      </c>
      <c r="B2023" t="s">
        <v>5617</v>
      </c>
      <c r="C2023" t="s">
        <v>18</v>
      </c>
      <c r="D2023" t="s">
        <v>66</v>
      </c>
      <c r="E2023" t="s">
        <v>54</v>
      </c>
      <c r="F2023">
        <v>23401</v>
      </c>
      <c r="G2023" t="s">
        <v>79</v>
      </c>
      <c r="H2023" t="s">
        <v>1567</v>
      </c>
      <c r="I2023" t="s">
        <v>6606</v>
      </c>
      <c r="J2023" s="1">
        <v>45320</v>
      </c>
      <c r="K2023" s="1"/>
      <c r="M2023">
        <v>0</v>
      </c>
      <c r="N2023">
        <v>1</v>
      </c>
      <c r="O2023">
        <v>9.1</v>
      </c>
      <c r="P2023" t="s">
        <v>58</v>
      </c>
    </row>
    <row r="2024" spans="1:16">
      <c r="A2024" t="s">
        <v>6607</v>
      </c>
      <c r="B2024" t="s">
        <v>3684</v>
      </c>
      <c r="C2024" t="s">
        <v>18</v>
      </c>
      <c r="D2024" t="s">
        <v>66</v>
      </c>
      <c r="E2024" t="s">
        <v>28</v>
      </c>
      <c r="F2024">
        <v>4052</v>
      </c>
      <c r="G2024" t="s">
        <v>47</v>
      </c>
      <c r="H2024" t="s">
        <v>274</v>
      </c>
      <c r="I2024" t="s">
        <v>599</v>
      </c>
      <c r="J2024" s="1">
        <v>45489</v>
      </c>
      <c r="K2024" s="1"/>
      <c r="M2024">
        <v>0</v>
      </c>
      <c r="N2024">
        <v>1</v>
      </c>
      <c r="P2024" t="s">
        <v>42</v>
      </c>
    </row>
    <row r="2025" spans="1:16">
      <c r="A2025" t="s">
        <v>6609</v>
      </c>
      <c r="B2025" t="s">
        <v>6610</v>
      </c>
      <c r="C2025" t="s">
        <v>18</v>
      </c>
      <c r="D2025" t="s">
        <v>183</v>
      </c>
      <c r="E2025" t="s">
        <v>54</v>
      </c>
      <c r="F2025">
        <v>5995</v>
      </c>
      <c r="G2025" t="s">
        <v>22</v>
      </c>
      <c r="H2025" t="s">
        <v>98</v>
      </c>
      <c r="I2025" t="s">
        <v>6612</v>
      </c>
      <c r="J2025" s="1">
        <v>45303</v>
      </c>
      <c r="K2025" s="1"/>
      <c r="M2025">
        <v>0</v>
      </c>
      <c r="N2025">
        <v>1</v>
      </c>
      <c r="O2025">
        <v>32.9</v>
      </c>
      <c r="P2025" t="s">
        <v>100</v>
      </c>
    </row>
    <row r="2026" spans="1:16">
      <c r="A2026" t="s">
        <v>6613</v>
      </c>
      <c r="B2026" t="s">
        <v>1515</v>
      </c>
      <c r="C2026" t="s">
        <v>1164</v>
      </c>
      <c r="D2026" t="s">
        <v>37</v>
      </c>
      <c r="E2026" t="s">
        <v>91</v>
      </c>
      <c r="F2026">
        <v>132000</v>
      </c>
      <c r="G2026" t="s">
        <v>79</v>
      </c>
      <c r="H2026" t="s">
        <v>2020</v>
      </c>
      <c r="I2026" t="s">
        <v>2910</v>
      </c>
      <c r="J2026" s="1">
        <v>45396</v>
      </c>
      <c r="K2026" s="1">
        <v>45543</v>
      </c>
      <c r="L2026">
        <v>198</v>
      </c>
      <c r="M2026">
        <v>0</v>
      </c>
      <c r="N2026">
        <v>1</v>
      </c>
      <c r="O2026">
        <v>22.6</v>
      </c>
      <c r="P2026" t="s">
        <v>58</v>
      </c>
    </row>
    <row r="2027" spans="1:16">
      <c r="A2027" t="s">
        <v>6615</v>
      </c>
      <c r="B2027" t="s">
        <v>952</v>
      </c>
      <c r="C2027" t="s">
        <v>591</v>
      </c>
      <c r="D2027" t="s">
        <v>66</v>
      </c>
      <c r="E2027" t="s">
        <v>20</v>
      </c>
      <c r="F2027">
        <v>23000</v>
      </c>
      <c r="G2027" t="s">
        <v>30</v>
      </c>
      <c r="H2027" t="s">
        <v>68</v>
      </c>
      <c r="I2027" t="s">
        <v>2254</v>
      </c>
      <c r="J2027" s="1">
        <v>45108</v>
      </c>
      <c r="K2027" s="1"/>
      <c r="M2027">
        <v>0</v>
      </c>
      <c r="N2027">
        <v>1</v>
      </c>
      <c r="O2027">
        <v>23.1</v>
      </c>
      <c r="P2027" t="s">
        <v>33</v>
      </c>
    </row>
    <row r="2028" spans="1:16">
      <c r="A2028" t="s">
        <v>6616</v>
      </c>
      <c r="B2028" t="s">
        <v>1278</v>
      </c>
      <c r="C2028" t="s">
        <v>1414</v>
      </c>
      <c r="D2028" t="s">
        <v>183</v>
      </c>
      <c r="E2028" t="s">
        <v>45</v>
      </c>
      <c r="F2028">
        <v>7089</v>
      </c>
      <c r="G2028" t="s">
        <v>79</v>
      </c>
      <c r="H2028" t="s">
        <v>2756</v>
      </c>
      <c r="I2028" t="s">
        <v>3929</v>
      </c>
      <c r="J2028" s="1">
        <v>45554</v>
      </c>
      <c r="K2028" s="1"/>
      <c r="M2028">
        <v>0</v>
      </c>
      <c r="N2028">
        <v>1</v>
      </c>
      <c r="O2028">
        <v>12.7</v>
      </c>
      <c r="P2028" t="s">
        <v>25</v>
      </c>
    </row>
    <row r="2029" spans="1:16">
      <c r="A2029" t="s">
        <v>6618</v>
      </c>
      <c r="B2029" t="s">
        <v>5771</v>
      </c>
      <c r="C2029" t="s">
        <v>18</v>
      </c>
      <c r="D2029" t="s">
        <v>53</v>
      </c>
      <c r="E2029" t="s">
        <v>91</v>
      </c>
      <c r="F2029">
        <v>21277</v>
      </c>
      <c r="G2029" t="s">
        <v>39</v>
      </c>
      <c r="H2029" t="s">
        <v>31</v>
      </c>
      <c r="I2029" t="s">
        <v>1102</v>
      </c>
      <c r="J2029" s="1">
        <v>45063</v>
      </c>
      <c r="K2029" s="1">
        <v>45182</v>
      </c>
      <c r="L2029">
        <v>194</v>
      </c>
      <c r="M2029">
        <v>0</v>
      </c>
      <c r="N2029">
        <v>1</v>
      </c>
      <c r="O2029">
        <v>31.3</v>
      </c>
      <c r="P2029" t="s">
        <v>42</v>
      </c>
    </row>
    <row r="2030" spans="1:16">
      <c r="A2030" t="s">
        <v>6619</v>
      </c>
      <c r="B2030" t="s">
        <v>6620</v>
      </c>
      <c r="C2030" t="s">
        <v>1842</v>
      </c>
      <c r="D2030" t="s">
        <v>37</v>
      </c>
      <c r="E2030" t="s">
        <v>115</v>
      </c>
      <c r="F2030">
        <v>199062</v>
      </c>
      <c r="G2030" t="s">
        <v>151</v>
      </c>
      <c r="H2030" t="s">
        <v>68</v>
      </c>
      <c r="I2030" t="s">
        <v>5179</v>
      </c>
      <c r="J2030" s="1">
        <v>45261</v>
      </c>
      <c r="K2030" s="1">
        <v>45201</v>
      </c>
      <c r="L2030">
        <v>35</v>
      </c>
      <c r="M2030">
        <v>0</v>
      </c>
      <c r="N2030">
        <v>1</v>
      </c>
      <c r="O2030">
        <v>7.4</v>
      </c>
      <c r="P2030" t="s">
        <v>58</v>
      </c>
    </row>
    <row r="2031" spans="1:16">
      <c r="A2031" t="s">
        <v>6622</v>
      </c>
      <c r="B2031" t="s">
        <v>4341</v>
      </c>
      <c r="C2031" t="s">
        <v>344</v>
      </c>
      <c r="D2031" t="s">
        <v>37</v>
      </c>
      <c r="E2031" t="s">
        <v>91</v>
      </c>
      <c r="F2031">
        <v>146097</v>
      </c>
      <c r="G2031" t="s">
        <v>56</v>
      </c>
      <c r="H2031" t="s">
        <v>1822</v>
      </c>
      <c r="I2031" t="s">
        <v>6624</v>
      </c>
      <c r="J2031" s="1">
        <v>44813</v>
      </c>
      <c r="K2031" s="1">
        <v>44731</v>
      </c>
      <c r="L2031">
        <v>81</v>
      </c>
      <c r="M2031">
        <v>0</v>
      </c>
      <c r="N2031">
        <v>1</v>
      </c>
      <c r="O2031">
        <v>1.4</v>
      </c>
      <c r="P2031" t="s">
        <v>58</v>
      </c>
    </row>
    <row r="2032" spans="1:16">
      <c r="A2032" t="s">
        <v>6625</v>
      </c>
      <c r="B2032" t="s">
        <v>1233</v>
      </c>
      <c r="C2032" t="s">
        <v>5827</v>
      </c>
      <c r="D2032" t="s">
        <v>183</v>
      </c>
      <c r="E2032" t="s">
        <v>28</v>
      </c>
      <c r="F2032">
        <v>6618</v>
      </c>
      <c r="G2032" t="s">
        <v>172</v>
      </c>
      <c r="H2032" t="s">
        <v>237</v>
      </c>
      <c r="I2032" t="s">
        <v>6627</v>
      </c>
      <c r="J2032" s="1">
        <v>45022</v>
      </c>
      <c r="K2032" s="1"/>
      <c r="M2032">
        <v>0</v>
      </c>
      <c r="N2032">
        <v>1</v>
      </c>
      <c r="O2032">
        <v>12.3</v>
      </c>
      <c r="P2032" t="s">
        <v>25</v>
      </c>
    </row>
    <row r="2033" spans="1:16">
      <c r="A2033" t="s">
        <v>6628</v>
      </c>
      <c r="B2033" t="s">
        <v>6306</v>
      </c>
      <c r="C2033" t="s">
        <v>286</v>
      </c>
      <c r="D2033" t="s">
        <v>66</v>
      </c>
      <c r="E2033" t="s">
        <v>177</v>
      </c>
      <c r="F2033">
        <v>6587</v>
      </c>
      <c r="G2033" t="s">
        <v>47</v>
      </c>
      <c r="H2033" t="s">
        <v>1377</v>
      </c>
      <c r="I2033" t="s">
        <v>6630</v>
      </c>
      <c r="J2033" s="1">
        <v>45111</v>
      </c>
      <c r="K2033" s="1"/>
      <c r="M2033">
        <v>0</v>
      </c>
      <c r="N2033">
        <v>1</v>
      </c>
      <c r="O2033">
        <v>10.9</v>
      </c>
      <c r="P2033" t="s">
        <v>33</v>
      </c>
    </row>
    <row r="2034" spans="1:16">
      <c r="A2034" t="s">
        <v>6631</v>
      </c>
      <c r="B2034" t="s">
        <v>1407</v>
      </c>
      <c r="C2034" t="s">
        <v>2661</v>
      </c>
      <c r="D2034" t="s">
        <v>19</v>
      </c>
      <c r="E2034" t="s">
        <v>20</v>
      </c>
      <c r="F2034">
        <v>1836</v>
      </c>
      <c r="G2034" t="s">
        <v>161</v>
      </c>
      <c r="H2034" t="s">
        <v>31</v>
      </c>
      <c r="I2034" t="s">
        <v>3359</v>
      </c>
      <c r="J2034" s="1">
        <v>45503</v>
      </c>
      <c r="K2034" s="1"/>
      <c r="M2034">
        <v>0</v>
      </c>
      <c r="N2034">
        <v>1</v>
      </c>
      <c r="O2034">
        <v>24.5</v>
      </c>
      <c r="P2034" t="s">
        <v>42</v>
      </c>
    </row>
    <row r="2035" spans="1:16">
      <c r="A2035" t="s">
        <v>6633</v>
      </c>
      <c r="B2035" t="s">
        <v>1660</v>
      </c>
      <c r="C2035" t="s">
        <v>1903</v>
      </c>
      <c r="D2035" t="s">
        <v>53</v>
      </c>
      <c r="E2035" t="s">
        <v>177</v>
      </c>
      <c r="F2035">
        <v>15228</v>
      </c>
      <c r="G2035" t="s">
        <v>79</v>
      </c>
      <c r="H2035" t="s">
        <v>105</v>
      </c>
      <c r="I2035" t="s">
        <v>710</v>
      </c>
      <c r="J2035" s="1">
        <v>45362</v>
      </c>
      <c r="K2035" s="1"/>
      <c r="M2035">
        <v>0</v>
      </c>
      <c r="N2035">
        <v>1</v>
      </c>
      <c r="O2035">
        <v>11.8</v>
      </c>
      <c r="P2035" t="s">
        <v>33</v>
      </c>
    </row>
    <row r="2036" spans="1:16">
      <c r="A2036" t="s">
        <v>6635</v>
      </c>
      <c r="B2036" t="s">
        <v>2072</v>
      </c>
      <c r="C2036" t="s">
        <v>6518</v>
      </c>
      <c r="D2036" t="s">
        <v>183</v>
      </c>
      <c r="E2036" t="s">
        <v>20</v>
      </c>
      <c r="F2036">
        <v>8511</v>
      </c>
      <c r="G2036" t="s">
        <v>56</v>
      </c>
      <c r="H2036" t="s">
        <v>98</v>
      </c>
      <c r="I2036" t="s">
        <v>6637</v>
      </c>
      <c r="J2036" s="1">
        <v>45416</v>
      </c>
      <c r="K2036" s="1"/>
      <c r="M2036">
        <v>0</v>
      </c>
      <c r="N2036">
        <v>1</v>
      </c>
      <c r="O2036">
        <v>10.5</v>
      </c>
      <c r="P2036" t="s">
        <v>100</v>
      </c>
    </row>
    <row r="2037" spans="1:16">
      <c r="A2037" t="s">
        <v>6638</v>
      </c>
      <c r="B2037" t="s">
        <v>3752</v>
      </c>
      <c r="C2037" t="s">
        <v>735</v>
      </c>
      <c r="D2037" t="s">
        <v>37</v>
      </c>
      <c r="E2037" t="s">
        <v>20</v>
      </c>
      <c r="F2037">
        <v>174537</v>
      </c>
      <c r="G2037" t="s">
        <v>172</v>
      </c>
      <c r="H2037" t="s">
        <v>105</v>
      </c>
      <c r="I2037" t="s">
        <v>4274</v>
      </c>
      <c r="J2037" s="1">
        <v>45718</v>
      </c>
      <c r="K2037" s="1"/>
      <c r="M2037">
        <v>0</v>
      </c>
      <c r="N2037">
        <v>1</v>
      </c>
      <c r="O2037">
        <v>32.200000000000003</v>
      </c>
      <c r="P2037" t="s">
        <v>25</v>
      </c>
    </row>
    <row r="2038" spans="1:16">
      <c r="A2038" t="s">
        <v>6640</v>
      </c>
      <c r="B2038" t="s">
        <v>4347</v>
      </c>
      <c r="C2038" t="s">
        <v>848</v>
      </c>
      <c r="D2038" t="s">
        <v>66</v>
      </c>
      <c r="E2038" t="s">
        <v>28</v>
      </c>
      <c r="F2038">
        <v>9990</v>
      </c>
      <c r="G2038" t="s">
        <v>56</v>
      </c>
      <c r="H2038" t="s">
        <v>139</v>
      </c>
      <c r="I2038" t="s">
        <v>6642</v>
      </c>
      <c r="J2038" s="1">
        <v>45539</v>
      </c>
      <c r="K2038" s="1"/>
      <c r="M2038">
        <v>0</v>
      </c>
      <c r="N2038">
        <v>1</v>
      </c>
      <c r="O2038">
        <v>25.1</v>
      </c>
      <c r="P2038" t="s">
        <v>58</v>
      </c>
    </row>
    <row r="2039" spans="1:16">
      <c r="A2039" t="s">
        <v>6643</v>
      </c>
      <c r="B2039" t="s">
        <v>255</v>
      </c>
      <c r="C2039" t="s">
        <v>3513</v>
      </c>
      <c r="D2039" t="s">
        <v>66</v>
      </c>
      <c r="E2039" t="s">
        <v>20</v>
      </c>
      <c r="F2039">
        <v>21666</v>
      </c>
      <c r="G2039" t="s">
        <v>22</v>
      </c>
      <c r="H2039" t="s">
        <v>361</v>
      </c>
      <c r="I2039" t="s">
        <v>2511</v>
      </c>
      <c r="J2039" s="1">
        <v>45499</v>
      </c>
      <c r="K2039" s="1"/>
      <c r="M2039">
        <v>0</v>
      </c>
      <c r="N2039">
        <v>1</v>
      </c>
      <c r="O2039">
        <v>1</v>
      </c>
      <c r="P2039" t="s">
        <v>33</v>
      </c>
    </row>
    <row r="2040" spans="1:16">
      <c r="A2040" t="s">
        <v>6645</v>
      </c>
      <c r="B2040" t="s">
        <v>900</v>
      </c>
      <c r="C2040" t="s">
        <v>1782</v>
      </c>
      <c r="D2040" t="s">
        <v>19</v>
      </c>
      <c r="E2040" t="s">
        <v>91</v>
      </c>
      <c r="F2040">
        <v>6644</v>
      </c>
      <c r="G2040" t="s">
        <v>39</v>
      </c>
      <c r="H2040" t="s">
        <v>80</v>
      </c>
      <c r="I2040" t="s">
        <v>6500</v>
      </c>
      <c r="J2040" s="1">
        <v>44937</v>
      </c>
      <c r="K2040" s="1">
        <v>45022</v>
      </c>
      <c r="L2040">
        <v>115</v>
      </c>
      <c r="M2040">
        <v>0</v>
      </c>
      <c r="N2040">
        <v>1</v>
      </c>
      <c r="O2040">
        <v>34.200000000000003</v>
      </c>
      <c r="P2040" t="s">
        <v>42</v>
      </c>
    </row>
    <row r="2041" spans="1:16">
      <c r="A2041" t="s">
        <v>6647</v>
      </c>
      <c r="B2041" t="s">
        <v>6648</v>
      </c>
      <c r="C2041" t="s">
        <v>18</v>
      </c>
      <c r="D2041" t="s">
        <v>37</v>
      </c>
      <c r="E2041" t="s">
        <v>177</v>
      </c>
      <c r="F2041">
        <v>149578</v>
      </c>
      <c r="G2041" t="s">
        <v>161</v>
      </c>
      <c r="H2041" t="s">
        <v>127</v>
      </c>
      <c r="I2041" t="s">
        <v>1992</v>
      </c>
      <c r="J2041" s="1">
        <v>44828</v>
      </c>
      <c r="K2041" s="1"/>
      <c r="M2041">
        <v>0</v>
      </c>
      <c r="N2041">
        <v>1</v>
      </c>
      <c r="O2041">
        <v>25.7</v>
      </c>
      <c r="P2041" t="s">
        <v>42</v>
      </c>
    </row>
    <row r="2042" spans="1:16">
      <c r="A2042" t="s">
        <v>6650</v>
      </c>
      <c r="B2042" t="s">
        <v>1124</v>
      </c>
      <c r="C2042" t="s">
        <v>18</v>
      </c>
      <c r="D2042" t="s">
        <v>183</v>
      </c>
      <c r="E2042" t="s">
        <v>91</v>
      </c>
      <c r="F2042">
        <v>13660</v>
      </c>
      <c r="G2042" t="s">
        <v>30</v>
      </c>
      <c r="H2042" t="s">
        <v>232</v>
      </c>
      <c r="I2042" t="s">
        <v>6652</v>
      </c>
      <c r="J2042" s="1">
        <v>44832</v>
      </c>
      <c r="K2042" s="1">
        <v>44879</v>
      </c>
      <c r="L2042">
        <v>71</v>
      </c>
      <c r="M2042">
        <v>0</v>
      </c>
      <c r="N2042">
        <v>1</v>
      </c>
      <c r="O2042">
        <v>17.8</v>
      </c>
      <c r="P2042" t="s">
        <v>42</v>
      </c>
    </row>
    <row r="2043" spans="1:16">
      <c r="A2043" t="s">
        <v>6653</v>
      </c>
      <c r="B2043" t="s">
        <v>1342</v>
      </c>
      <c r="C2043" t="s">
        <v>3970</v>
      </c>
      <c r="D2043" t="s">
        <v>19</v>
      </c>
      <c r="E2043" t="s">
        <v>28</v>
      </c>
      <c r="F2043">
        <v>7675</v>
      </c>
      <c r="G2043" t="s">
        <v>22</v>
      </c>
      <c r="H2043" t="s">
        <v>98</v>
      </c>
      <c r="I2043" t="s">
        <v>4398</v>
      </c>
      <c r="J2043" s="1">
        <v>45024</v>
      </c>
      <c r="K2043" s="1"/>
      <c r="M2043">
        <v>0</v>
      </c>
      <c r="N2043">
        <v>1</v>
      </c>
      <c r="O2043">
        <v>13.5</v>
      </c>
      <c r="P2043" t="s">
        <v>58</v>
      </c>
    </row>
    <row r="2044" spans="1:16">
      <c r="A2044" t="s">
        <v>6655</v>
      </c>
      <c r="B2044" t="s">
        <v>1454</v>
      </c>
      <c r="C2044" t="s">
        <v>1346</v>
      </c>
      <c r="D2044" t="s">
        <v>66</v>
      </c>
      <c r="E2044" t="s">
        <v>115</v>
      </c>
      <c r="F2044">
        <v>9739</v>
      </c>
      <c r="G2044" t="s">
        <v>56</v>
      </c>
      <c r="H2044" t="s">
        <v>545</v>
      </c>
      <c r="I2044" t="s">
        <v>6657</v>
      </c>
      <c r="J2044" s="1">
        <v>45389</v>
      </c>
      <c r="K2044" s="1">
        <v>45376</v>
      </c>
      <c r="L2044">
        <v>160</v>
      </c>
      <c r="M2044">
        <v>0</v>
      </c>
      <c r="N2044">
        <v>1</v>
      </c>
      <c r="O2044">
        <v>3.7</v>
      </c>
      <c r="P2044" t="s">
        <v>42</v>
      </c>
    </row>
    <row r="2045" spans="1:16">
      <c r="A2045" t="s">
        <v>6658</v>
      </c>
      <c r="B2045" t="s">
        <v>1804</v>
      </c>
      <c r="C2045" t="s">
        <v>208</v>
      </c>
      <c r="D2045" t="s">
        <v>66</v>
      </c>
      <c r="E2045" t="s">
        <v>28</v>
      </c>
      <c r="F2045">
        <v>9277</v>
      </c>
      <c r="G2045" t="s">
        <v>79</v>
      </c>
      <c r="H2045" t="s">
        <v>268</v>
      </c>
      <c r="I2045" t="s">
        <v>6393</v>
      </c>
      <c r="J2045" s="1">
        <v>45382</v>
      </c>
      <c r="K2045" s="1"/>
      <c r="M2045">
        <v>0</v>
      </c>
      <c r="N2045">
        <v>1</v>
      </c>
      <c r="P2045" t="s">
        <v>42</v>
      </c>
    </row>
    <row r="2046" spans="1:16">
      <c r="A2046" t="s">
        <v>6660</v>
      </c>
      <c r="B2046" t="s">
        <v>5541</v>
      </c>
      <c r="C2046" t="s">
        <v>4544</v>
      </c>
      <c r="D2046" t="s">
        <v>66</v>
      </c>
      <c r="E2046" t="s">
        <v>54</v>
      </c>
      <c r="F2046">
        <v>22054</v>
      </c>
      <c r="G2046" t="s">
        <v>39</v>
      </c>
      <c r="H2046" t="s">
        <v>361</v>
      </c>
      <c r="I2046" t="s">
        <v>5907</v>
      </c>
      <c r="J2046" s="1">
        <v>45416</v>
      </c>
      <c r="K2046" s="1"/>
      <c r="M2046">
        <v>0</v>
      </c>
      <c r="N2046">
        <v>1</v>
      </c>
      <c r="O2046">
        <v>22.8</v>
      </c>
      <c r="P2046" t="s">
        <v>42</v>
      </c>
    </row>
    <row r="2047" spans="1:16">
      <c r="A2047" t="s">
        <v>6662</v>
      </c>
      <c r="B2047" t="s">
        <v>1703</v>
      </c>
      <c r="C2047" t="s">
        <v>929</v>
      </c>
      <c r="D2047" t="s">
        <v>37</v>
      </c>
      <c r="E2047" t="s">
        <v>20</v>
      </c>
      <c r="F2047">
        <v>122505</v>
      </c>
      <c r="G2047" t="s">
        <v>172</v>
      </c>
      <c r="H2047" t="s">
        <v>156</v>
      </c>
      <c r="I2047" t="s">
        <v>1267</v>
      </c>
      <c r="J2047" s="1">
        <v>45003</v>
      </c>
      <c r="K2047" s="1"/>
      <c r="M2047">
        <v>0</v>
      </c>
      <c r="N2047">
        <v>1</v>
      </c>
      <c r="O2047">
        <v>4.5</v>
      </c>
      <c r="P2047" t="s">
        <v>42</v>
      </c>
    </row>
    <row r="2048" spans="1:16">
      <c r="A2048" t="s">
        <v>6664</v>
      </c>
      <c r="B2048" t="s">
        <v>4347</v>
      </c>
      <c r="C2048" t="s">
        <v>3513</v>
      </c>
      <c r="D2048" t="s">
        <v>37</v>
      </c>
      <c r="E2048" t="s">
        <v>177</v>
      </c>
      <c r="F2048">
        <v>168000</v>
      </c>
      <c r="G2048" t="s">
        <v>56</v>
      </c>
      <c r="H2048" t="s">
        <v>86</v>
      </c>
      <c r="I2048" t="s">
        <v>6666</v>
      </c>
      <c r="J2048" s="1">
        <v>44931</v>
      </c>
      <c r="K2048" s="1"/>
      <c r="M2048">
        <v>0</v>
      </c>
      <c r="N2048">
        <v>1</v>
      </c>
      <c r="O2048">
        <v>10.4</v>
      </c>
      <c r="P2048" t="s">
        <v>100</v>
      </c>
    </row>
    <row r="2049" spans="1:16">
      <c r="A2049" t="s">
        <v>6667</v>
      </c>
      <c r="B2049" t="s">
        <v>6668</v>
      </c>
      <c r="C2049" t="s">
        <v>2699</v>
      </c>
      <c r="D2049" t="s">
        <v>53</v>
      </c>
      <c r="E2049" t="s">
        <v>91</v>
      </c>
      <c r="F2049">
        <v>19438</v>
      </c>
      <c r="G2049" t="s">
        <v>79</v>
      </c>
      <c r="H2049" t="s">
        <v>40</v>
      </c>
      <c r="I2049" t="s">
        <v>2767</v>
      </c>
      <c r="J2049" s="1">
        <v>45727</v>
      </c>
      <c r="K2049" s="1">
        <v>45691</v>
      </c>
      <c r="L2049">
        <v>67</v>
      </c>
      <c r="M2049">
        <v>0</v>
      </c>
      <c r="N2049">
        <v>1</v>
      </c>
      <c r="O2049">
        <v>16.100000000000001</v>
      </c>
      <c r="P2049" t="s">
        <v>100</v>
      </c>
    </row>
    <row r="2050" spans="1:16">
      <c r="A2050" t="s">
        <v>6670</v>
      </c>
      <c r="B2050" t="s">
        <v>2526</v>
      </c>
      <c r="C2050" t="s">
        <v>18</v>
      </c>
      <c r="D2050" t="s">
        <v>37</v>
      </c>
      <c r="E2050" t="s">
        <v>115</v>
      </c>
      <c r="F2050">
        <v>75865</v>
      </c>
      <c r="G2050" t="s">
        <v>39</v>
      </c>
      <c r="H2050" t="s">
        <v>80</v>
      </c>
      <c r="I2050" t="s">
        <v>3319</v>
      </c>
      <c r="J2050" s="1">
        <v>45029</v>
      </c>
      <c r="K2050" s="1">
        <v>45025</v>
      </c>
      <c r="L2050">
        <v>67</v>
      </c>
      <c r="M2050">
        <v>0</v>
      </c>
      <c r="N2050">
        <v>1</v>
      </c>
      <c r="O2050">
        <v>33.5</v>
      </c>
      <c r="P2050" t="s">
        <v>42</v>
      </c>
    </row>
    <row r="2051" spans="1:16">
      <c r="A2051" t="s">
        <v>6672</v>
      </c>
      <c r="B2051" t="s">
        <v>6673</v>
      </c>
      <c r="C2051" t="s">
        <v>1847</v>
      </c>
      <c r="D2051" t="s">
        <v>53</v>
      </c>
      <c r="E2051" t="s">
        <v>177</v>
      </c>
      <c r="F2051">
        <v>22636</v>
      </c>
      <c r="G2051" t="s">
        <v>79</v>
      </c>
      <c r="H2051" t="s">
        <v>133</v>
      </c>
      <c r="I2051" t="s">
        <v>522</v>
      </c>
      <c r="J2051" s="1">
        <v>44721</v>
      </c>
      <c r="K2051" s="1"/>
      <c r="M2051">
        <v>0</v>
      </c>
      <c r="N2051">
        <v>1</v>
      </c>
      <c r="O2051">
        <v>4.9000000000000004</v>
      </c>
      <c r="P2051" t="s">
        <v>33</v>
      </c>
    </row>
    <row r="2052" spans="1:16">
      <c r="A2052" t="s">
        <v>6675</v>
      </c>
      <c r="B2052" t="s">
        <v>6449</v>
      </c>
      <c r="C2052" t="s">
        <v>2699</v>
      </c>
      <c r="D2052" t="s">
        <v>19</v>
      </c>
      <c r="E2052" t="s">
        <v>91</v>
      </c>
      <c r="F2052">
        <v>2777</v>
      </c>
      <c r="G2052" t="s">
        <v>151</v>
      </c>
      <c r="H2052" t="s">
        <v>93</v>
      </c>
      <c r="I2052" t="s">
        <v>4785</v>
      </c>
      <c r="J2052" s="1">
        <v>44812</v>
      </c>
      <c r="K2052" s="1">
        <v>44731</v>
      </c>
      <c r="L2052">
        <v>73</v>
      </c>
      <c r="M2052">
        <v>0</v>
      </c>
      <c r="N2052">
        <v>1</v>
      </c>
      <c r="O2052">
        <v>13.1</v>
      </c>
      <c r="P2052" t="s">
        <v>58</v>
      </c>
    </row>
    <row r="2053" spans="1:16">
      <c r="A2053" t="s">
        <v>6677</v>
      </c>
      <c r="B2053" t="s">
        <v>6148</v>
      </c>
      <c r="C2053" t="s">
        <v>18</v>
      </c>
      <c r="D2053" t="s">
        <v>19</v>
      </c>
      <c r="E2053" t="s">
        <v>54</v>
      </c>
      <c r="F2053">
        <v>6575</v>
      </c>
      <c r="G2053" t="s">
        <v>39</v>
      </c>
      <c r="H2053" t="s">
        <v>68</v>
      </c>
      <c r="I2053" t="s">
        <v>1639</v>
      </c>
      <c r="J2053" s="1">
        <v>45236</v>
      </c>
      <c r="K2053" s="1"/>
      <c r="M2053">
        <v>0</v>
      </c>
      <c r="N2053">
        <v>1</v>
      </c>
      <c r="O2053">
        <v>25.6</v>
      </c>
      <c r="P2053" t="s">
        <v>100</v>
      </c>
    </row>
    <row r="2054" spans="1:16">
      <c r="A2054" t="s">
        <v>6679</v>
      </c>
      <c r="B2054" t="s">
        <v>5029</v>
      </c>
      <c r="C2054" t="s">
        <v>474</v>
      </c>
      <c r="D2054" t="s">
        <v>37</v>
      </c>
      <c r="E2054" t="s">
        <v>91</v>
      </c>
      <c r="F2054">
        <v>169926</v>
      </c>
      <c r="G2054" t="s">
        <v>22</v>
      </c>
      <c r="H2054" t="s">
        <v>68</v>
      </c>
      <c r="I2054" t="s">
        <v>3861</v>
      </c>
      <c r="J2054" s="1">
        <v>45263</v>
      </c>
      <c r="K2054" s="1">
        <v>45354</v>
      </c>
      <c r="L2054">
        <v>147</v>
      </c>
      <c r="M2054">
        <v>0</v>
      </c>
      <c r="N2054">
        <v>1</v>
      </c>
      <c r="O2054">
        <v>17.2</v>
      </c>
      <c r="P2054" t="s">
        <v>33</v>
      </c>
    </row>
    <row r="2055" spans="1:16">
      <c r="A2055" t="s">
        <v>6681</v>
      </c>
      <c r="B2055" t="s">
        <v>1754</v>
      </c>
      <c r="C2055" t="s">
        <v>606</v>
      </c>
      <c r="D2055" t="s">
        <v>66</v>
      </c>
      <c r="E2055" t="s">
        <v>20</v>
      </c>
      <c r="F2055">
        <v>8575</v>
      </c>
      <c r="G2055" t="s">
        <v>172</v>
      </c>
      <c r="H2055" t="s">
        <v>117</v>
      </c>
      <c r="I2055" t="s">
        <v>3994</v>
      </c>
      <c r="J2055" s="1">
        <v>45178</v>
      </c>
      <c r="K2055" s="1"/>
      <c r="M2055">
        <v>0</v>
      </c>
      <c r="N2055">
        <v>1</v>
      </c>
      <c r="P2055" t="s">
        <v>42</v>
      </c>
    </row>
    <row r="2056" spans="1:16">
      <c r="A2056" t="s">
        <v>6683</v>
      </c>
      <c r="B2056" t="s">
        <v>295</v>
      </c>
      <c r="C2056" t="s">
        <v>241</v>
      </c>
      <c r="D2056" t="s">
        <v>66</v>
      </c>
      <c r="E2056" t="s">
        <v>91</v>
      </c>
      <c r="F2056">
        <v>5041</v>
      </c>
      <c r="G2056" t="s">
        <v>47</v>
      </c>
      <c r="H2056" t="s">
        <v>274</v>
      </c>
      <c r="I2056" t="s">
        <v>6685</v>
      </c>
      <c r="J2056" s="1">
        <v>44876</v>
      </c>
      <c r="K2056" s="1">
        <v>44924</v>
      </c>
      <c r="L2056">
        <v>129</v>
      </c>
      <c r="M2056">
        <v>1</v>
      </c>
      <c r="N2056">
        <v>3</v>
      </c>
      <c r="O2056">
        <v>34.6</v>
      </c>
      <c r="P2056" t="s">
        <v>42</v>
      </c>
    </row>
    <row r="2057" spans="1:16">
      <c r="A2057" t="s">
        <v>6686</v>
      </c>
      <c r="B2057" t="s">
        <v>4896</v>
      </c>
      <c r="C2057" t="s">
        <v>4870</v>
      </c>
      <c r="D2057" t="s">
        <v>37</v>
      </c>
      <c r="E2057" t="s">
        <v>115</v>
      </c>
      <c r="F2057">
        <v>89709</v>
      </c>
      <c r="G2057" t="s">
        <v>151</v>
      </c>
      <c r="H2057" t="s">
        <v>23</v>
      </c>
      <c r="I2057" t="s">
        <v>6688</v>
      </c>
      <c r="J2057" s="1">
        <v>45733</v>
      </c>
      <c r="K2057" s="1">
        <v>45777</v>
      </c>
      <c r="L2057">
        <v>164</v>
      </c>
      <c r="M2057">
        <v>0</v>
      </c>
      <c r="N2057">
        <v>1</v>
      </c>
      <c r="O2057">
        <v>7.6</v>
      </c>
      <c r="P2057" t="s">
        <v>25</v>
      </c>
    </row>
    <row r="2058" spans="1:16">
      <c r="A2058" t="s">
        <v>6689</v>
      </c>
      <c r="B2058" t="s">
        <v>6690</v>
      </c>
      <c r="C2058" t="s">
        <v>18</v>
      </c>
      <c r="D2058" t="s">
        <v>66</v>
      </c>
      <c r="E2058" t="s">
        <v>177</v>
      </c>
      <c r="F2058">
        <v>10580</v>
      </c>
      <c r="G2058" t="s">
        <v>56</v>
      </c>
      <c r="H2058" t="s">
        <v>98</v>
      </c>
      <c r="I2058" t="s">
        <v>2772</v>
      </c>
      <c r="J2058" s="1">
        <v>44755</v>
      </c>
      <c r="K2058" s="1"/>
      <c r="M2058">
        <v>0</v>
      </c>
      <c r="N2058">
        <v>1</v>
      </c>
      <c r="O2058">
        <v>28.7</v>
      </c>
      <c r="P2058" t="s">
        <v>25</v>
      </c>
    </row>
    <row r="2059" spans="1:16">
      <c r="A2059" t="s">
        <v>6692</v>
      </c>
      <c r="B2059" t="s">
        <v>6693</v>
      </c>
      <c r="C2059" t="s">
        <v>18</v>
      </c>
      <c r="D2059" t="s">
        <v>53</v>
      </c>
      <c r="E2059" t="s">
        <v>177</v>
      </c>
      <c r="F2059">
        <v>31927</v>
      </c>
      <c r="G2059" t="s">
        <v>79</v>
      </c>
      <c r="H2059" t="s">
        <v>156</v>
      </c>
      <c r="I2059" t="s">
        <v>6695</v>
      </c>
      <c r="J2059" s="1">
        <v>45416</v>
      </c>
      <c r="K2059" s="1"/>
      <c r="M2059">
        <v>0</v>
      </c>
      <c r="N2059">
        <v>1</v>
      </c>
      <c r="O2059">
        <v>5.2</v>
      </c>
      <c r="P2059" t="s">
        <v>25</v>
      </c>
    </row>
    <row r="2060" spans="1:16">
      <c r="A2060" t="s">
        <v>6696</v>
      </c>
      <c r="B2060" t="s">
        <v>6697</v>
      </c>
      <c r="C2060" t="s">
        <v>901</v>
      </c>
      <c r="D2060" t="s">
        <v>183</v>
      </c>
      <c r="E2060" t="s">
        <v>115</v>
      </c>
      <c r="F2060">
        <v>3408</v>
      </c>
      <c r="G2060" t="s">
        <v>161</v>
      </c>
      <c r="H2060" t="s">
        <v>432</v>
      </c>
      <c r="I2060" t="s">
        <v>1955</v>
      </c>
      <c r="J2060" s="1">
        <v>45137</v>
      </c>
      <c r="K2060" s="1">
        <v>45173</v>
      </c>
      <c r="L2060">
        <v>151</v>
      </c>
      <c r="M2060">
        <v>0</v>
      </c>
      <c r="N2060">
        <v>1</v>
      </c>
      <c r="O2060">
        <v>14.8</v>
      </c>
      <c r="P2060" t="s">
        <v>42</v>
      </c>
    </row>
    <row r="2061" spans="1:16">
      <c r="A2061" t="s">
        <v>6699</v>
      </c>
      <c r="B2061" t="s">
        <v>3356</v>
      </c>
      <c r="C2061" t="s">
        <v>1371</v>
      </c>
      <c r="D2061" t="s">
        <v>66</v>
      </c>
      <c r="E2061" t="s">
        <v>115</v>
      </c>
      <c r="F2061">
        <v>14450</v>
      </c>
      <c r="G2061" t="s">
        <v>56</v>
      </c>
      <c r="H2061" t="s">
        <v>625</v>
      </c>
      <c r="I2061" t="s">
        <v>700</v>
      </c>
      <c r="J2061" s="1">
        <v>44809</v>
      </c>
      <c r="K2061" s="1">
        <v>44775</v>
      </c>
      <c r="L2061">
        <v>84</v>
      </c>
      <c r="M2061">
        <v>0</v>
      </c>
      <c r="N2061">
        <v>1</v>
      </c>
      <c r="O2061">
        <v>29.3</v>
      </c>
      <c r="P2061" t="s">
        <v>100</v>
      </c>
    </row>
    <row r="2062" spans="1:16">
      <c r="A2062" t="s">
        <v>6701</v>
      </c>
      <c r="B2062" t="s">
        <v>6702</v>
      </c>
      <c r="C2062" t="s">
        <v>2657</v>
      </c>
      <c r="D2062" t="s">
        <v>19</v>
      </c>
      <c r="E2062" t="s">
        <v>28</v>
      </c>
      <c r="F2062">
        <v>4079</v>
      </c>
      <c r="G2062" t="s">
        <v>47</v>
      </c>
      <c r="H2062" t="s">
        <v>1009</v>
      </c>
      <c r="I2062" t="s">
        <v>6685</v>
      </c>
      <c r="J2062" s="1">
        <v>44952</v>
      </c>
      <c r="K2062" s="1"/>
      <c r="M2062">
        <v>0</v>
      </c>
      <c r="N2062">
        <v>1</v>
      </c>
      <c r="O2062">
        <v>9.4</v>
      </c>
      <c r="P2062" t="s">
        <v>58</v>
      </c>
    </row>
    <row r="2063" spans="1:16">
      <c r="A2063" t="s">
        <v>6704</v>
      </c>
      <c r="B2063" t="s">
        <v>1092</v>
      </c>
      <c r="C2063" t="s">
        <v>4729</v>
      </c>
      <c r="D2063" t="s">
        <v>66</v>
      </c>
      <c r="E2063" t="s">
        <v>20</v>
      </c>
      <c r="F2063">
        <v>9489</v>
      </c>
      <c r="G2063" t="s">
        <v>172</v>
      </c>
      <c r="H2063" t="s">
        <v>93</v>
      </c>
      <c r="I2063" t="s">
        <v>1917</v>
      </c>
      <c r="J2063" s="1">
        <v>45641</v>
      </c>
      <c r="K2063" s="1"/>
      <c r="M2063">
        <v>0</v>
      </c>
      <c r="N2063">
        <v>1</v>
      </c>
      <c r="O2063">
        <v>31.3</v>
      </c>
      <c r="P2063" t="s">
        <v>33</v>
      </c>
    </row>
    <row r="2064" spans="1:16">
      <c r="A2064" t="s">
        <v>6706</v>
      </c>
      <c r="B2064" t="s">
        <v>1352</v>
      </c>
      <c r="C2064" t="s">
        <v>18</v>
      </c>
      <c r="D2064" t="s">
        <v>37</v>
      </c>
      <c r="E2064" t="s">
        <v>91</v>
      </c>
      <c r="F2064">
        <v>142011</v>
      </c>
      <c r="G2064" t="s">
        <v>172</v>
      </c>
      <c r="H2064" t="s">
        <v>105</v>
      </c>
      <c r="I2064" t="s">
        <v>747</v>
      </c>
      <c r="J2064" s="1">
        <v>44698</v>
      </c>
      <c r="K2064" s="1">
        <v>44817</v>
      </c>
      <c r="L2064">
        <v>194</v>
      </c>
      <c r="M2064">
        <v>1</v>
      </c>
      <c r="N2064">
        <v>1</v>
      </c>
      <c r="O2064">
        <v>19.5</v>
      </c>
      <c r="P2064" t="s">
        <v>100</v>
      </c>
    </row>
    <row r="2065" spans="1:16">
      <c r="A2065" t="s">
        <v>6708</v>
      </c>
      <c r="B2065" t="s">
        <v>4502</v>
      </c>
      <c r="C2065" t="s">
        <v>489</v>
      </c>
      <c r="D2065" t="s">
        <v>183</v>
      </c>
      <c r="E2065" t="s">
        <v>45</v>
      </c>
      <c r="F2065">
        <v>13213</v>
      </c>
      <c r="G2065" t="s">
        <v>22</v>
      </c>
      <c r="H2065" t="s">
        <v>127</v>
      </c>
      <c r="I2065" t="s">
        <v>1146</v>
      </c>
      <c r="J2065" s="1">
        <v>45572</v>
      </c>
      <c r="K2065" s="1"/>
      <c r="M2065">
        <v>0</v>
      </c>
      <c r="N2065">
        <v>1</v>
      </c>
      <c r="O2065">
        <v>11.7</v>
      </c>
      <c r="P2065" t="s">
        <v>42</v>
      </c>
    </row>
    <row r="2066" spans="1:16">
      <c r="A2066" t="s">
        <v>6710</v>
      </c>
      <c r="B2066" t="s">
        <v>5798</v>
      </c>
      <c r="C2066" t="s">
        <v>4581</v>
      </c>
      <c r="D2066" t="s">
        <v>37</v>
      </c>
      <c r="E2066" t="s">
        <v>115</v>
      </c>
      <c r="F2066">
        <v>102129</v>
      </c>
      <c r="G2066" t="s">
        <v>30</v>
      </c>
      <c r="H2066" t="s">
        <v>105</v>
      </c>
      <c r="I2066" t="s">
        <v>3223</v>
      </c>
      <c r="J2066" s="1">
        <v>45112</v>
      </c>
      <c r="K2066" s="1">
        <v>45185</v>
      </c>
      <c r="L2066">
        <v>187</v>
      </c>
      <c r="M2066">
        <v>0</v>
      </c>
      <c r="N2066">
        <v>1</v>
      </c>
      <c r="O2066">
        <v>18.5</v>
      </c>
      <c r="P2066" t="s">
        <v>100</v>
      </c>
    </row>
    <row r="2067" spans="1:16">
      <c r="A2067" t="s">
        <v>6712</v>
      </c>
      <c r="B2067" t="s">
        <v>642</v>
      </c>
      <c r="C2067" t="s">
        <v>968</v>
      </c>
      <c r="D2067" t="s">
        <v>66</v>
      </c>
      <c r="E2067" t="s">
        <v>115</v>
      </c>
      <c r="F2067">
        <v>23307</v>
      </c>
      <c r="G2067" t="s">
        <v>39</v>
      </c>
      <c r="H2067" t="s">
        <v>62</v>
      </c>
      <c r="I2067" t="s">
        <v>870</v>
      </c>
      <c r="J2067" s="1">
        <v>45227</v>
      </c>
      <c r="K2067" s="1">
        <v>45204</v>
      </c>
      <c r="L2067">
        <v>64</v>
      </c>
      <c r="M2067">
        <v>0</v>
      </c>
      <c r="N2067">
        <v>1</v>
      </c>
      <c r="O2067">
        <v>2.8</v>
      </c>
      <c r="P2067" t="s">
        <v>25</v>
      </c>
    </row>
    <row r="2068" spans="1:16">
      <c r="A2068" t="s">
        <v>6714</v>
      </c>
      <c r="B2068" t="s">
        <v>1515</v>
      </c>
      <c r="C2068" t="s">
        <v>1270</v>
      </c>
      <c r="D2068" t="s">
        <v>53</v>
      </c>
      <c r="E2068" t="s">
        <v>91</v>
      </c>
      <c r="F2068">
        <v>19981</v>
      </c>
      <c r="G2068" t="s">
        <v>151</v>
      </c>
      <c r="H2068" t="s">
        <v>237</v>
      </c>
      <c r="I2068" t="s">
        <v>4308</v>
      </c>
      <c r="J2068" s="1">
        <v>45431</v>
      </c>
      <c r="K2068" s="1">
        <v>45411</v>
      </c>
      <c r="L2068">
        <v>48</v>
      </c>
      <c r="M2068">
        <v>1</v>
      </c>
      <c r="N2068">
        <v>4</v>
      </c>
      <c r="O2068">
        <v>2</v>
      </c>
      <c r="P2068" t="s">
        <v>42</v>
      </c>
    </row>
    <row r="2069" spans="1:16">
      <c r="A2069" t="s">
        <v>6716</v>
      </c>
      <c r="B2069" t="s">
        <v>6297</v>
      </c>
      <c r="C2069" t="s">
        <v>825</v>
      </c>
      <c r="D2069" t="s">
        <v>66</v>
      </c>
      <c r="E2069" t="s">
        <v>54</v>
      </c>
      <c r="F2069">
        <v>15202</v>
      </c>
      <c r="G2069" t="s">
        <v>161</v>
      </c>
      <c r="H2069" t="s">
        <v>86</v>
      </c>
      <c r="I2069" t="s">
        <v>6718</v>
      </c>
      <c r="J2069" s="1">
        <v>44714</v>
      </c>
      <c r="K2069" s="1"/>
      <c r="M2069">
        <v>0</v>
      </c>
      <c r="N2069">
        <v>1</v>
      </c>
      <c r="O2069">
        <v>20.100000000000001</v>
      </c>
      <c r="P2069" t="s">
        <v>100</v>
      </c>
    </row>
    <row r="2070" spans="1:16">
      <c r="A2070" t="s">
        <v>6719</v>
      </c>
      <c r="B2070" t="s">
        <v>5541</v>
      </c>
      <c r="C2070" t="s">
        <v>887</v>
      </c>
      <c r="D2070" t="s">
        <v>37</v>
      </c>
      <c r="E2070" t="s">
        <v>54</v>
      </c>
      <c r="F2070">
        <v>124359</v>
      </c>
      <c r="G2070" t="s">
        <v>151</v>
      </c>
      <c r="H2070" t="s">
        <v>268</v>
      </c>
      <c r="I2070" t="s">
        <v>3715</v>
      </c>
      <c r="J2070" s="1">
        <v>45558</v>
      </c>
      <c r="K2070" s="1"/>
      <c r="M2070">
        <v>0</v>
      </c>
      <c r="N2070">
        <v>1</v>
      </c>
      <c r="O2070">
        <v>8.1</v>
      </c>
      <c r="P2070" t="s">
        <v>25</v>
      </c>
    </row>
    <row r="2071" spans="1:16">
      <c r="A2071" t="s">
        <v>6721</v>
      </c>
      <c r="B2071" t="s">
        <v>3863</v>
      </c>
      <c r="C2071" t="s">
        <v>6722</v>
      </c>
      <c r="D2071" t="s">
        <v>53</v>
      </c>
      <c r="E2071" t="s">
        <v>45</v>
      </c>
      <c r="F2071">
        <v>37691</v>
      </c>
      <c r="G2071" t="s">
        <v>39</v>
      </c>
      <c r="H2071" t="s">
        <v>258</v>
      </c>
      <c r="I2071" t="s">
        <v>6433</v>
      </c>
      <c r="J2071" s="1">
        <v>45489</v>
      </c>
      <c r="K2071" s="1"/>
      <c r="M2071">
        <v>0</v>
      </c>
      <c r="N2071">
        <v>1</v>
      </c>
      <c r="O2071">
        <v>24.1</v>
      </c>
      <c r="P2071" t="s">
        <v>42</v>
      </c>
    </row>
    <row r="2072" spans="1:16">
      <c r="A2072" t="s">
        <v>6724</v>
      </c>
      <c r="B2072" t="s">
        <v>4368</v>
      </c>
      <c r="C2072" t="s">
        <v>1782</v>
      </c>
      <c r="D2072" t="s">
        <v>53</v>
      </c>
      <c r="E2072" t="s">
        <v>91</v>
      </c>
      <c r="F2072">
        <v>26961</v>
      </c>
      <c r="G2072" t="s">
        <v>56</v>
      </c>
      <c r="H2072" t="s">
        <v>237</v>
      </c>
      <c r="I2072" t="s">
        <v>6726</v>
      </c>
      <c r="J2072" s="1">
        <v>45164</v>
      </c>
      <c r="K2072" s="1">
        <v>45166</v>
      </c>
      <c r="L2072">
        <v>157</v>
      </c>
      <c r="M2072">
        <v>0</v>
      </c>
      <c r="N2072">
        <v>1</v>
      </c>
      <c r="O2072">
        <v>0.7</v>
      </c>
      <c r="P2072" t="s">
        <v>33</v>
      </c>
    </row>
    <row r="2073" spans="1:16">
      <c r="A2073" t="s">
        <v>6727</v>
      </c>
      <c r="B2073" t="s">
        <v>1079</v>
      </c>
      <c r="C2073" t="s">
        <v>1371</v>
      </c>
      <c r="D2073" t="s">
        <v>37</v>
      </c>
      <c r="E2073" t="s">
        <v>54</v>
      </c>
      <c r="F2073">
        <v>113645</v>
      </c>
      <c r="G2073" t="s">
        <v>39</v>
      </c>
      <c r="H2073" t="s">
        <v>232</v>
      </c>
      <c r="I2073" t="s">
        <v>4398</v>
      </c>
      <c r="J2073" s="1">
        <v>45147</v>
      </c>
      <c r="K2073" s="1"/>
      <c r="M2073">
        <v>0</v>
      </c>
      <c r="N2073">
        <v>1</v>
      </c>
      <c r="O2073">
        <v>4</v>
      </c>
      <c r="P2073" t="s">
        <v>33</v>
      </c>
    </row>
    <row r="2074" spans="1:16">
      <c r="A2074" t="s">
        <v>6729</v>
      </c>
      <c r="B2074" t="s">
        <v>3906</v>
      </c>
      <c r="C2074" t="s">
        <v>5060</v>
      </c>
      <c r="D2074" t="s">
        <v>19</v>
      </c>
      <c r="E2074" t="s">
        <v>115</v>
      </c>
      <c r="F2074">
        <v>6193</v>
      </c>
      <c r="G2074" t="s">
        <v>30</v>
      </c>
      <c r="H2074" t="s">
        <v>3288</v>
      </c>
      <c r="I2074" t="s">
        <v>6263</v>
      </c>
      <c r="J2074" s="1">
        <v>45730</v>
      </c>
      <c r="K2074" s="1">
        <v>45636</v>
      </c>
      <c r="L2074">
        <v>67</v>
      </c>
      <c r="M2074">
        <v>0</v>
      </c>
      <c r="N2074">
        <v>1</v>
      </c>
      <c r="O2074">
        <v>31.6</v>
      </c>
      <c r="P2074" t="s">
        <v>33</v>
      </c>
    </row>
    <row r="2075" spans="1:16">
      <c r="A2075" t="s">
        <v>6731</v>
      </c>
      <c r="B2075" t="s">
        <v>1612</v>
      </c>
      <c r="C2075" t="s">
        <v>499</v>
      </c>
      <c r="D2075" t="s">
        <v>19</v>
      </c>
      <c r="E2075" t="s">
        <v>177</v>
      </c>
      <c r="F2075">
        <v>7000</v>
      </c>
      <c r="G2075" t="s">
        <v>56</v>
      </c>
      <c r="H2075" t="s">
        <v>232</v>
      </c>
      <c r="I2075" t="s">
        <v>817</v>
      </c>
      <c r="J2075" s="1">
        <v>45110</v>
      </c>
      <c r="K2075" s="1"/>
      <c r="M2075">
        <v>0</v>
      </c>
      <c r="N2075">
        <v>1</v>
      </c>
      <c r="O2075">
        <v>2.8</v>
      </c>
      <c r="P2075" t="s">
        <v>100</v>
      </c>
    </row>
    <row r="2076" spans="1:16">
      <c r="A2076" t="s">
        <v>6732</v>
      </c>
      <c r="B2076" t="s">
        <v>6733</v>
      </c>
      <c r="C2076" t="s">
        <v>5937</v>
      </c>
      <c r="D2076" t="s">
        <v>19</v>
      </c>
      <c r="E2076" t="s">
        <v>45</v>
      </c>
      <c r="F2076">
        <v>3897</v>
      </c>
      <c r="G2076" t="s">
        <v>56</v>
      </c>
      <c r="H2076" t="s">
        <v>778</v>
      </c>
      <c r="I2076" t="s">
        <v>2421</v>
      </c>
      <c r="J2076" s="1">
        <v>45230</v>
      </c>
      <c r="K2076" s="1"/>
      <c r="M2076">
        <v>0</v>
      </c>
      <c r="N2076">
        <v>1</v>
      </c>
      <c r="O2076">
        <v>23.2</v>
      </c>
      <c r="P2076" t="s">
        <v>42</v>
      </c>
    </row>
    <row r="2077" spans="1:16">
      <c r="A2077" t="s">
        <v>6735</v>
      </c>
      <c r="B2077" t="s">
        <v>6736</v>
      </c>
      <c r="C2077" t="s">
        <v>18</v>
      </c>
      <c r="D2077" t="s">
        <v>19</v>
      </c>
      <c r="E2077" t="s">
        <v>115</v>
      </c>
      <c r="F2077">
        <v>6070</v>
      </c>
      <c r="G2077" t="s">
        <v>22</v>
      </c>
      <c r="H2077" t="s">
        <v>68</v>
      </c>
      <c r="I2077" t="s">
        <v>6738</v>
      </c>
      <c r="J2077" s="1">
        <v>45578</v>
      </c>
      <c r="K2077" s="1">
        <v>45461</v>
      </c>
      <c r="L2077">
        <v>57</v>
      </c>
      <c r="M2077">
        <v>0</v>
      </c>
      <c r="N2077">
        <v>1</v>
      </c>
      <c r="O2077">
        <v>27.1</v>
      </c>
      <c r="P2077" t="s">
        <v>58</v>
      </c>
    </row>
    <row r="2078" spans="1:16">
      <c r="A2078" t="s">
        <v>6739</v>
      </c>
      <c r="B2078" t="s">
        <v>529</v>
      </c>
      <c r="C2078" t="s">
        <v>2078</v>
      </c>
      <c r="D2078" t="s">
        <v>53</v>
      </c>
      <c r="E2078" t="s">
        <v>115</v>
      </c>
      <c r="F2078">
        <v>45861</v>
      </c>
      <c r="G2078" t="s">
        <v>172</v>
      </c>
      <c r="H2078" t="s">
        <v>73</v>
      </c>
      <c r="I2078" t="s">
        <v>840</v>
      </c>
      <c r="J2078" s="1">
        <v>45059</v>
      </c>
      <c r="K2078" s="1">
        <v>45003</v>
      </c>
      <c r="L2078">
        <v>35</v>
      </c>
      <c r="M2078">
        <v>0</v>
      </c>
      <c r="N2078">
        <v>1</v>
      </c>
      <c r="O2078">
        <v>9.9</v>
      </c>
      <c r="P2078" t="s">
        <v>25</v>
      </c>
    </row>
    <row r="2079" spans="1:16">
      <c r="A2079" t="s">
        <v>6741</v>
      </c>
      <c r="B2079" t="s">
        <v>5439</v>
      </c>
      <c r="C2079" t="s">
        <v>18</v>
      </c>
      <c r="D2079" t="s">
        <v>19</v>
      </c>
      <c r="E2079" t="s">
        <v>115</v>
      </c>
      <c r="F2079">
        <v>7000</v>
      </c>
      <c r="G2079" t="s">
        <v>161</v>
      </c>
      <c r="H2079" t="s">
        <v>361</v>
      </c>
      <c r="I2079" t="s">
        <v>6742</v>
      </c>
      <c r="J2079" s="1">
        <v>45465</v>
      </c>
      <c r="K2079" s="1">
        <v>45435</v>
      </c>
      <c r="L2079">
        <v>58</v>
      </c>
      <c r="M2079">
        <v>0</v>
      </c>
      <c r="N2079">
        <v>1</v>
      </c>
      <c r="O2079">
        <v>28</v>
      </c>
      <c r="P2079" t="s">
        <v>33</v>
      </c>
    </row>
    <row r="2080" spans="1:16">
      <c r="A2080" t="s">
        <v>6743</v>
      </c>
      <c r="B2080" t="s">
        <v>6297</v>
      </c>
      <c r="C2080" t="s">
        <v>939</v>
      </c>
      <c r="D2080" t="s">
        <v>183</v>
      </c>
      <c r="E2080" t="s">
        <v>91</v>
      </c>
      <c r="F2080">
        <v>2902</v>
      </c>
      <c r="G2080" t="s">
        <v>161</v>
      </c>
      <c r="H2080" t="s">
        <v>117</v>
      </c>
      <c r="I2080" t="s">
        <v>5855</v>
      </c>
      <c r="J2080" s="1">
        <v>44887</v>
      </c>
      <c r="K2080" s="1">
        <v>45026</v>
      </c>
      <c r="L2080">
        <v>163</v>
      </c>
      <c r="M2080">
        <v>0</v>
      </c>
      <c r="N2080">
        <v>1</v>
      </c>
      <c r="P2080" t="s">
        <v>33</v>
      </c>
    </row>
    <row r="2081" spans="1:16">
      <c r="A2081" t="s">
        <v>6745</v>
      </c>
      <c r="B2081" t="s">
        <v>3403</v>
      </c>
      <c r="C2081" t="s">
        <v>2256</v>
      </c>
      <c r="D2081" t="s">
        <v>183</v>
      </c>
      <c r="E2081" t="s">
        <v>54</v>
      </c>
      <c r="F2081">
        <v>5610</v>
      </c>
      <c r="G2081" t="s">
        <v>47</v>
      </c>
      <c r="H2081" t="s">
        <v>2756</v>
      </c>
      <c r="I2081" t="s">
        <v>414</v>
      </c>
      <c r="J2081" s="1">
        <v>45346</v>
      </c>
      <c r="K2081" s="1"/>
      <c r="M2081">
        <v>0</v>
      </c>
      <c r="N2081">
        <v>1</v>
      </c>
      <c r="O2081">
        <v>26.7</v>
      </c>
      <c r="P2081" t="s">
        <v>42</v>
      </c>
    </row>
    <row r="2082" spans="1:16">
      <c r="A2082" t="s">
        <v>6747</v>
      </c>
      <c r="B2082" t="s">
        <v>6748</v>
      </c>
      <c r="C2082" t="s">
        <v>221</v>
      </c>
      <c r="D2082" t="s">
        <v>66</v>
      </c>
      <c r="E2082" t="s">
        <v>91</v>
      </c>
      <c r="F2082">
        <v>4484</v>
      </c>
      <c r="G2082" t="s">
        <v>22</v>
      </c>
      <c r="H2082" t="s">
        <v>133</v>
      </c>
      <c r="I2082" t="s">
        <v>6750</v>
      </c>
      <c r="J2082" s="1">
        <v>45632</v>
      </c>
      <c r="K2082" s="1">
        <v>45767</v>
      </c>
      <c r="L2082">
        <v>183</v>
      </c>
      <c r="M2082">
        <v>1</v>
      </c>
      <c r="N2082">
        <v>1</v>
      </c>
      <c r="O2082">
        <v>21.1</v>
      </c>
      <c r="P2082" t="s">
        <v>58</v>
      </c>
    </row>
    <row r="2083" spans="1:16">
      <c r="A2083" t="s">
        <v>6751</v>
      </c>
      <c r="B2083" t="s">
        <v>1907</v>
      </c>
      <c r="C2083" t="s">
        <v>18</v>
      </c>
      <c r="D2083" t="s">
        <v>53</v>
      </c>
      <c r="E2083" t="s">
        <v>91</v>
      </c>
      <c r="F2083">
        <v>44170</v>
      </c>
      <c r="G2083" t="s">
        <v>47</v>
      </c>
      <c r="H2083" t="s">
        <v>105</v>
      </c>
      <c r="I2083" t="s">
        <v>4487</v>
      </c>
      <c r="J2083" s="1">
        <v>45251</v>
      </c>
      <c r="K2083" s="1">
        <v>45294</v>
      </c>
      <c r="L2083">
        <v>97</v>
      </c>
      <c r="M2083">
        <v>1</v>
      </c>
      <c r="N2083">
        <v>1</v>
      </c>
      <c r="O2083">
        <v>11.3</v>
      </c>
      <c r="P2083" t="s">
        <v>42</v>
      </c>
    </row>
    <row r="2084" spans="1:16">
      <c r="A2084" t="s">
        <v>6753</v>
      </c>
      <c r="B2084" t="s">
        <v>3668</v>
      </c>
      <c r="C2084" t="s">
        <v>18</v>
      </c>
      <c r="D2084" t="s">
        <v>66</v>
      </c>
      <c r="E2084" t="s">
        <v>54</v>
      </c>
      <c r="F2084">
        <v>5383</v>
      </c>
      <c r="G2084" t="s">
        <v>22</v>
      </c>
      <c r="H2084" t="s">
        <v>361</v>
      </c>
      <c r="I2084" t="s">
        <v>3188</v>
      </c>
      <c r="J2084" s="1">
        <v>45535</v>
      </c>
      <c r="K2084" s="1"/>
      <c r="M2084">
        <v>0</v>
      </c>
      <c r="N2084">
        <v>1</v>
      </c>
      <c r="O2084">
        <v>15.3</v>
      </c>
      <c r="P2084" t="s">
        <v>58</v>
      </c>
    </row>
    <row r="2085" spans="1:16">
      <c r="A2085" t="s">
        <v>6755</v>
      </c>
      <c r="B2085" t="s">
        <v>4713</v>
      </c>
      <c r="C2085" t="s">
        <v>18</v>
      </c>
      <c r="D2085" t="s">
        <v>183</v>
      </c>
      <c r="E2085" t="s">
        <v>54</v>
      </c>
      <c r="F2085">
        <v>3160</v>
      </c>
      <c r="G2085" t="s">
        <v>172</v>
      </c>
      <c r="H2085" t="s">
        <v>93</v>
      </c>
      <c r="I2085" t="s">
        <v>414</v>
      </c>
      <c r="J2085" s="1">
        <v>45343</v>
      </c>
      <c r="K2085" s="1"/>
      <c r="M2085">
        <v>0</v>
      </c>
      <c r="N2085">
        <v>1</v>
      </c>
      <c r="O2085">
        <v>5.3</v>
      </c>
      <c r="P2085" t="s">
        <v>58</v>
      </c>
    </row>
    <row r="2086" spans="1:16">
      <c r="A2086" t="s">
        <v>6757</v>
      </c>
      <c r="B2086" t="s">
        <v>5166</v>
      </c>
      <c r="C2086" t="s">
        <v>1646</v>
      </c>
      <c r="D2086" t="s">
        <v>19</v>
      </c>
      <c r="E2086" t="s">
        <v>28</v>
      </c>
      <c r="F2086">
        <v>8694</v>
      </c>
      <c r="G2086" t="s">
        <v>172</v>
      </c>
      <c r="H2086" t="s">
        <v>31</v>
      </c>
      <c r="I2086" t="s">
        <v>2129</v>
      </c>
      <c r="J2086" s="1"/>
      <c r="K2086" s="1"/>
      <c r="M2086">
        <v>0</v>
      </c>
      <c r="N2086">
        <v>1</v>
      </c>
      <c r="O2086">
        <v>1.5</v>
      </c>
      <c r="P2086" t="s">
        <v>25</v>
      </c>
    </row>
    <row r="2087" spans="1:16">
      <c r="A2087" t="s">
        <v>6759</v>
      </c>
      <c r="B2087" t="s">
        <v>3471</v>
      </c>
      <c r="C2087" t="s">
        <v>2699</v>
      </c>
      <c r="D2087" t="s">
        <v>19</v>
      </c>
      <c r="E2087" t="s">
        <v>54</v>
      </c>
      <c r="F2087">
        <v>5187</v>
      </c>
      <c r="G2087" t="s">
        <v>151</v>
      </c>
      <c r="H2087" t="s">
        <v>80</v>
      </c>
      <c r="I2087" t="s">
        <v>6761</v>
      </c>
      <c r="J2087" s="1">
        <v>44821</v>
      </c>
      <c r="K2087" s="1"/>
      <c r="M2087">
        <v>0</v>
      </c>
      <c r="N2087">
        <v>1</v>
      </c>
      <c r="O2087">
        <v>1.7</v>
      </c>
      <c r="P2087" t="s">
        <v>100</v>
      </c>
    </row>
    <row r="2088" spans="1:16">
      <c r="A2088" t="s">
        <v>6762</v>
      </c>
      <c r="B2088" t="s">
        <v>192</v>
      </c>
      <c r="C2088" t="s">
        <v>18</v>
      </c>
      <c r="D2088" t="s">
        <v>66</v>
      </c>
      <c r="E2088" t="s">
        <v>91</v>
      </c>
      <c r="F2088">
        <v>21402</v>
      </c>
      <c r="G2088" t="s">
        <v>161</v>
      </c>
      <c r="H2088" t="s">
        <v>127</v>
      </c>
      <c r="I2088" t="s">
        <v>1039</v>
      </c>
      <c r="J2088" s="1">
        <v>45705</v>
      </c>
      <c r="K2088" s="1">
        <v>45700</v>
      </c>
      <c r="L2088">
        <v>69</v>
      </c>
      <c r="M2088">
        <v>1</v>
      </c>
      <c r="N2088">
        <v>1</v>
      </c>
      <c r="O2088">
        <v>30.2</v>
      </c>
      <c r="P2088" t="s">
        <v>42</v>
      </c>
    </row>
    <row r="2089" spans="1:16">
      <c r="A2089" t="s">
        <v>6764</v>
      </c>
      <c r="B2089" t="s">
        <v>4909</v>
      </c>
      <c r="C2089" t="s">
        <v>929</v>
      </c>
      <c r="D2089" t="s">
        <v>19</v>
      </c>
      <c r="E2089" t="s">
        <v>177</v>
      </c>
      <c r="F2089">
        <v>4868</v>
      </c>
      <c r="G2089" t="s">
        <v>56</v>
      </c>
      <c r="H2089" t="s">
        <v>232</v>
      </c>
      <c r="I2089" t="s">
        <v>3718</v>
      </c>
      <c r="J2089" s="1">
        <v>44646</v>
      </c>
      <c r="K2089" s="1"/>
      <c r="M2089">
        <v>0</v>
      </c>
      <c r="N2089">
        <v>1</v>
      </c>
      <c r="O2089">
        <v>29.1</v>
      </c>
      <c r="P2089" t="s">
        <v>100</v>
      </c>
    </row>
    <row r="2090" spans="1:16">
      <c r="A2090" t="s">
        <v>6766</v>
      </c>
      <c r="B2090" t="s">
        <v>6168</v>
      </c>
      <c r="C2090" t="s">
        <v>2904</v>
      </c>
      <c r="D2090" t="s">
        <v>183</v>
      </c>
      <c r="E2090" t="s">
        <v>91</v>
      </c>
      <c r="F2090">
        <v>5038</v>
      </c>
      <c r="G2090" t="s">
        <v>79</v>
      </c>
      <c r="H2090" t="s">
        <v>268</v>
      </c>
      <c r="I2090" t="s">
        <v>6184</v>
      </c>
      <c r="J2090" s="1">
        <v>45298</v>
      </c>
      <c r="K2090" s="1">
        <v>45319</v>
      </c>
      <c r="L2090">
        <v>185</v>
      </c>
      <c r="M2090">
        <v>0</v>
      </c>
      <c r="N2090">
        <v>1</v>
      </c>
      <c r="O2090">
        <v>20</v>
      </c>
      <c r="P2090" t="s">
        <v>42</v>
      </c>
    </row>
    <row r="2091" spans="1:16">
      <c r="A2091" t="s">
        <v>6768</v>
      </c>
      <c r="B2091" t="s">
        <v>6769</v>
      </c>
      <c r="C2091" t="s">
        <v>251</v>
      </c>
      <c r="D2091" t="s">
        <v>183</v>
      </c>
      <c r="E2091" t="s">
        <v>20</v>
      </c>
      <c r="F2091">
        <v>5003</v>
      </c>
      <c r="G2091" t="s">
        <v>56</v>
      </c>
      <c r="H2091" t="s">
        <v>1705</v>
      </c>
      <c r="I2091" t="s">
        <v>6771</v>
      </c>
      <c r="J2091" s="1">
        <v>44695</v>
      </c>
      <c r="K2091" s="1"/>
      <c r="M2091">
        <v>0</v>
      </c>
      <c r="N2091">
        <v>1</v>
      </c>
      <c r="P2091" t="s">
        <v>25</v>
      </c>
    </row>
    <row r="2092" spans="1:16">
      <c r="A2092" t="s">
        <v>6772</v>
      </c>
      <c r="B2092" t="s">
        <v>4102</v>
      </c>
      <c r="C2092" t="s">
        <v>18</v>
      </c>
      <c r="D2092" t="s">
        <v>183</v>
      </c>
      <c r="E2092" t="s">
        <v>177</v>
      </c>
      <c r="F2092">
        <v>9747</v>
      </c>
      <c r="G2092" t="s">
        <v>30</v>
      </c>
      <c r="H2092" t="s">
        <v>326</v>
      </c>
      <c r="I2092" t="s">
        <v>5312</v>
      </c>
      <c r="J2092" s="1">
        <v>45206</v>
      </c>
      <c r="K2092" s="1"/>
      <c r="M2092">
        <v>0</v>
      </c>
      <c r="N2092">
        <v>1</v>
      </c>
      <c r="O2092">
        <v>15.5</v>
      </c>
      <c r="P2092" t="s">
        <v>100</v>
      </c>
    </row>
    <row r="2093" spans="1:16">
      <c r="A2093" t="s">
        <v>6774</v>
      </c>
      <c r="B2093" t="s">
        <v>6775</v>
      </c>
      <c r="C2093" t="s">
        <v>1113</v>
      </c>
      <c r="D2093" t="s">
        <v>66</v>
      </c>
      <c r="E2093" t="s">
        <v>54</v>
      </c>
      <c r="F2093">
        <v>21053</v>
      </c>
      <c r="G2093" t="s">
        <v>161</v>
      </c>
      <c r="H2093" t="s">
        <v>232</v>
      </c>
      <c r="I2093" t="s">
        <v>1000</v>
      </c>
      <c r="J2093" s="1">
        <v>44700</v>
      </c>
      <c r="K2093" s="1"/>
      <c r="M2093">
        <v>0</v>
      </c>
      <c r="N2093">
        <v>1</v>
      </c>
      <c r="O2093">
        <v>0.6</v>
      </c>
      <c r="P2093" t="s">
        <v>42</v>
      </c>
    </row>
    <row r="2094" spans="1:16">
      <c r="A2094" t="s">
        <v>6777</v>
      </c>
      <c r="B2094" t="s">
        <v>6778</v>
      </c>
      <c r="C2094" t="s">
        <v>18</v>
      </c>
      <c r="D2094" t="s">
        <v>66</v>
      </c>
      <c r="E2094" t="s">
        <v>115</v>
      </c>
      <c r="F2094">
        <v>23094</v>
      </c>
      <c r="G2094" t="s">
        <v>30</v>
      </c>
      <c r="H2094" t="s">
        <v>2211</v>
      </c>
      <c r="I2094" t="s">
        <v>6780</v>
      </c>
      <c r="J2094" s="1">
        <v>45055</v>
      </c>
      <c r="K2094" s="1">
        <v>45098</v>
      </c>
      <c r="L2094">
        <v>159</v>
      </c>
      <c r="M2094">
        <v>0</v>
      </c>
      <c r="N2094">
        <v>1</v>
      </c>
      <c r="O2094">
        <v>6.6</v>
      </c>
      <c r="P2094" t="s">
        <v>42</v>
      </c>
    </row>
    <row r="2095" spans="1:16">
      <c r="A2095" t="s">
        <v>6781</v>
      </c>
      <c r="B2095" t="s">
        <v>6782</v>
      </c>
      <c r="C2095" t="s">
        <v>18</v>
      </c>
      <c r="D2095" t="s">
        <v>19</v>
      </c>
      <c r="E2095" t="s">
        <v>45</v>
      </c>
      <c r="F2095">
        <v>3506</v>
      </c>
      <c r="G2095" t="s">
        <v>79</v>
      </c>
      <c r="H2095" t="s">
        <v>98</v>
      </c>
      <c r="I2095" t="s">
        <v>128</v>
      </c>
      <c r="J2095" s="1">
        <v>45152</v>
      </c>
      <c r="K2095" s="1"/>
      <c r="M2095">
        <v>0</v>
      </c>
      <c r="N2095">
        <v>1</v>
      </c>
      <c r="O2095">
        <v>28.1</v>
      </c>
      <c r="P2095" t="s">
        <v>58</v>
      </c>
    </row>
    <row r="2096" spans="1:16">
      <c r="A2096" t="s">
        <v>6784</v>
      </c>
      <c r="B2096" t="s">
        <v>2343</v>
      </c>
      <c r="C2096" t="s">
        <v>18</v>
      </c>
      <c r="D2096" t="s">
        <v>53</v>
      </c>
      <c r="E2096" t="s">
        <v>91</v>
      </c>
      <c r="F2096">
        <v>16324</v>
      </c>
      <c r="G2096" t="s">
        <v>47</v>
      </c>
      <c r="H2096" t="s">
        <v>68</v>
      </c>
      <c r="I2096" t="s">
        <v>6786</v>
      </c>
      <c r="J2096" s="1">
        <v>45048</v>
      </c>
      <c r="K2096" s="1">
        <v>45058</v>
      </c>
      <c r="L2096">
        <v>81</v>
      </c>
      <c r="M2096">
        <v>0</v>
      </c>
      <c r="N2096">
        <v>1</v>
      </c>
      <c r="O2096">
        <v>27.5</v>
      </c>
      <c r="P2096" t="s">
        <v>42</v>
      </c>
    </row>
    <row r="2097" spans="1:16">
      <c r="A2097" t="s">
        <v>6787</v>
      </c>
      <c r="B2097" t="s">
        <v>5522</v>
      </c>
      <c r="C2097" t="s">
        <v>1847</v>
      </c>
      <c r="D2097" t="s">
        <v>66</v>
      </c>
      <c r="E2097" t="s">
        <v>54</v>
      </c>
      <c r="F2097">
        <v>4271</v>
      </c>
      <c r="G2097" t="s">
        <v>30</v>
      </c>
      <c r="H2097" t="s">
        <v>117</v>
      </c>
      <c r="I2097" t="s">
        <v>6789</v>
      </c>
      <c r="J2097" s="1">
        <v>44723</v>
      </c>
      <c r="K2097" s="1"/>
      <c r="M2097">
        <v>0</v>
      </c>
      <c r="N2097">
        <v>1</v>
      </c>
      <c r="O2097">
        <v>24.8</v>
      </c>
      <c r="P2097" t="s">
        <v>25</v>
      </c>
    </row>
    <row r="2098" spans="1:16">
      <c r="A2098" t="s">
        <v>6790</v>
      </c>
      <c r="B2098" t="s">
        <v>6449</v>
      </c>
      <c r="C2098" t="s">
        <v>2431</v>
      </c>
      <c r="D2098" t="s">
        <v>53</v>
      </c>
      <c r="E2098" t="s">
        <v>177</v>
      </c>
      <c r="F2098">
        <v>32306</v>
      </c>
      <c r="G2098" t="s">
        <v>47</v>
      </c>
      <c r="H2098" t="s">
        <v>593</v>
      </c>
      <c r="I2098" t="s">
        <v>2274</v>
      </c>
      <c r="J2098" s="1">
        <v>45828</v>
      </c>
      <c r="K2098" s="1"/>
      <c r="M2098">
        <v>0</v>
      </c>
      <c r="N2098">
        <v>1</v>
      </c>
      <c r="O2098">
        <v>24.6</v>
      </c>
      <c r="P2098" t="s">
        <v>25</v>
      </c>
    </row>
    <row r="2099" spans="1:16">
      <c r="A2099" t="s">
        <v>6792</v>
      </c>
      <c r="B2099" t="s">
        <v>6326</v>
      </c>
      <c r="C2099" t="s">
        <v>1507</v>
      </c>
      <c r="D2099" t="s">
        <v>19</v>
      </c>
      <c r="E2099" t="s">
        <v>91</v>
      </c>
      <c r="F2099">
        <v>8521</v>
      </c>
      <c r="G2099" t="s">
        <v>30</v>
      </c>
      <c r="H2099" t="s">
        <v>139</v>
      </c>
      <c r="I2099" t="s">
        <v>1547</v>
      </c>
      <c r="J2099" s="1">
        <v>44938</v>
      </c>
      <c r="K2099" s="1">
        <v>44926</v>
      </c>
      <c r="L2099">
        <v>79</v>
      </c>
      <c r="M2099">
        <v>0</v>
      </c>
      <c r="N2099">
        <v>1</v>
      </c>
      <c r="O2099">
        <v>24.8</v>
      </c>
      <c r="P2099" t="s">
        <v>100</v>
      </c>
    </row>
    <row r="2100" spans="1:16">
      <c r="A2100" t="s">
        <v>6794</v>
      </c>
      <c r="B2100" t="s">
        <v>6795</v>
      </c>
      <c r="C2100" t="s">
        <v>1759</v>
      </c>
      <c r="D2100" t="s">
        <v>66</v>
      </c>
      <c r="E2100" t="s">
        <v>28</v>
      </c>
      <c r="F2100">
        <v>20505</v>
      </c>
      <c r="G2100" t="s">
        <v>56</v>
      </c>
      <c r="H2100" t="s">
        <v>6797</v>
      </c>
      <c r="I2100" t="s">
        <v>6798</v>
      </c>
      <c r="J2100" s="1">
        <v>45425</v>
      </c>
      <c r="K2100" s="1"/>
      <c r="M2100">
        <v>0</v>
      </c>
      <c r="N2100">
        <v>1</v>
      </c>
      <c r="O2100">
        <v>16.3</v>
      </c>
      <c r="P2100" t="s">
        <v>33</v>
      </c>
    </row>
    <row r="2101" spans="1:16">
      <c r="A2101" t="s">
        <v>6799</v>
      </c>
      <c r="B2101" t="s">
        <v>6800</v>
      </c>
      <c r="C2101" t="s">
        <v>2836</v>
      </c>
      <c r="D2101" t="s">
        <v>19</v>
      </c>
      <c r="E2101" t="s">
        <v>54</v>
      </c>
      <c r="F2101">
        <v>8169</v>
      </c>
      <c r="G2101" t="s">
        <v>79</v>
      </c>
      <c r="H2101" t="s">
        <v>62</v>
      </c>
      <c r="I2101" t="s">
        <v>5594</v>
      </c>
      <c r="J2101" s="1">
        <v>45756</v>
      </c>
      <c r="K2101" s="1"/>
      <c r="M2101">
        <v>0</v>
      </c>
      <c r="N2101">
        <v>1</v>
      </c>
      <c r="O2101">
        <v>10.199999999999999</v>
      </c>
      <c r="P2101" t="s">
        <v>33</v>
      </c>
    </row>
    <row r="2102" spans="1:16">
      <c r="A2102" t="s">
        <v>6802</v>
      </c>
      <c r="B2102" t="s">
        <v>1134</v>
      </c>
      <c r="C2102" t="s">
        <v>1108</v>
      </c>
      <c r="D2102" t="s">
        <v>19</v>
      </c>
      <c r="E2102" t="s">
        <v>177</v>
      </c>
      <c r="F2102">
        <v>7844</v>
      </c>
      <c r="G2102" t="s">
        <v>151</v>
      </c>
      <c r="H2102" t="s">
        <v>614</v>
      </c>
      <c r="I2102" t="s">
        <v>6065</v>
      </c>
      <c r="J2102" s="1">
        <v>44850</v>
      </c>
      <c r="K2102" s="1"/>
      <c r="M2102">
        <v>0</v>
      </c>
      <c r="N2102">
        <v>1</v>
      </c>
      <c r="O2102">
        <v>2.5</v>
      </c>
      <c r="P2102" t="s">
        <v>25</v>
      </c>
    </row>
    <row r="2103" spans="1:16">
      <c r="A2103" t="s">
        <v>6804</v>
      </c>
      <c r="B2103" t="s">
        <v>498</v>
      </c>
      <c r="C2103" t="s">
        <v>2044</v>
      </c>
      <c r="D2103" t="s">
        <v>66</v>
      </c>
      <c r="E2103" t="s">
        <v>91</v>
      </c>
      <c r="F2103">
        <v>18685</v>
      </c>
      <c r="G2103" t="s">
        <v>30</v>
      </c>
      <c r="H2103" t="s">
        <v>258</v>
      </c>
      <c r="I2103" t="s">
        <v>6806</v>
      </c>
      <c r="J2103" s="1">
        <v>45261</v>
      </c>
      <c r="K2103" s="1">
        <v>45292</v>
      </c>
      <c r="L2103">
        <v>105</v>
      </c>
      <c r="M2103">
        <v>1</v>
      </c>
      <c r="N2103">
        <v>3</v>
      </c>
      <c r="O2103">
        <v>32.6</v>
      </c>
      <c r="P2103" t="s">
        <v>25</v>
      </c>
    </row>
    <row r="2104" spans="1:16">
      <c r="A2104" t="s">
        <v>6807</v>
      </c>
      <c r="B2104" t="s">
        <v>6808</v>
      </c>
      <c r="C2104" t="s">
        <v>18</v>
      </c>
      <c r="D2104" t="s">
        <v>53</v>
      </c>
      <c r="E2104" t="s">
        <v>115</v>
      </c>
      <c r="F2104">
        <v>12679</v>
      </c>
      <c r="G2104" t="s">
        <v>172</v>
      </c>
      <c r="H2104" t="s">
        <v>127</v>
      </c>
      <c r="I2104" t="s">
        <v>6810</v>
      </c>
      <c r="J2104" s="1">
        <v>45405</v>
      </c>
      <c r="K2104" s="1">
        <v>45472</v>
      </c>
      <c r="L2104">
        <v>103</v>
      </c>
      <c r="M2104">
        <v>0</v>
      </c>
      <c r="N2104">
        <v>1</v>
      </c>
      <c r="O2104">
        <v>23.9</v>
      </c>
      <c r="P2104" t="s">
        <v>33</v>
      </c>
    </row>
    <row r="2105" spans="1:16">
      <c r="A2105" t="s">
        <v>6811</v>
      </c>
      <c r="B2105" t="s">
        <v>4151</v>
      </c>
      <c r="C2105" t="s">
        <v>403</v>
      </c>
      <c r="D2105" t="s">
        <v>183</v>
      </c>
      <c r="E2105" t="s">
        <v>177</v>
      </c>
      <c r="F2105">
        <v>12176</v>
      </c>
      <c r="G2105" t="s">
        <v>39</v>
      </c>
      <c r="H2105" t="s">
        <v>68</v>
      </c>
      <c r="I2105" t="s">
        <v>2494</v>
      </c>
      <c r="J2105" s="1">
        <v>45521</v>
      </c>
      <c r="K2105" s="1"/>
      <c r="M2105">
        <v>0</v>
      </c>
      <c r="N2105">
        <v>1</v>
      </c>
      <c r="O2105">
        <v>22.1</v>
      </c>
      <c r="P2105" t="s">
        <v>58</v>
      </c>
    </row>
    <row r="2106" spans="1:16">
      <c r="A2106" t="s">
        <v>6813</v>
      </c>
      <c r="B2106" t="s">
        <v>1868</v>
      </c>
      <c r="C2106" t="s">
        <v>18</v>
      </c>
      <c r="D2106" t="s">
        <v>53</v>
      </c>
      <c r="E2106" t="s">
        <v>28</v>
      </c>
      <c r="F2106">
        <v>27913</v>
      </c>
      <c r="G2106" t="s">
        <v>30</v>
      </c>
      <c r="H2106" t="s">
        <v>127</v>
      </c>
      <c r="I2106" t="s">
        <v>6815</v>
      </c>
      <c r="J2106" s="1">
        <v>44871</v>
      </c>
      <c r="K2106" s="1"/>
      <c r="M2106">
        <v>0</v>
      </c>
      <c r="N2106">
        <v>1</v>
      </c>
      <c r="O2106">
        <v>12.3</v>
      </c>
      <c r="P2106" t="s">
        <v>25</v>
      </c>
    </row>
    <row r="2107" spans="1:16">
      <c r="A2107" t="s">
        <v>6816</v>
      </c>
      <c r="B2107" t="s">
        <v>4555</v>
      </c>
      <c r="C2107" t="s">
        <v>18</v>
      </c>
      <c r="D2107" t="s">
        <v>53</v>
      </c>
      <c r="E2107" t="s">
        <v>177</v>
      </c>
      <c r="F2107">
        <v>29000</v>
      </c>
      <c r="G2107" t="s">
        <v>56</v>
      </c>
      <c r="H2107" t="s">
        <v>3288</v>
      </c>
      <c r="I2107" t="s">
        <v>6817</v>
      </c>
      <c r="J2107" s="1">
        <v>44917</v>
      </c>
      <c r="K2107" s="1"/>
      <c r="M2107">
        <v>0</v>
      </c>
      <c r="N2107">
        <v>1</v>
      </c>
      <c r="O2107">
        <v>28.6</v>
      </c>
      <c r="P2107" t="s">
        <v>100</v>
      </c>
    </row>
    <row r="2108" spans="1:16">
      <c r="A2108" t="s">
        <v>6818</v>
      </c>
      <c r="B2108" t="s">
        <v>2503</v>
      </c>
      <c r="C2108" t="s">
        <v>1060</v>
      </c>
      <c r="D2108" t="s">
        <v>183</v>
      </c>
      <c r="E2108" t="s">
        <v>177</v>
      </c>
      <c r="F2108">
        <v>10280</v>
      </c>
      <c r="G2108" t="s">
        <v>79</v>
      </c>
      <c r="H2108" t="s">
        <v>384</v>
      </c>
      <c r="I2108" t="s">
        <v>2380</v>
      </c>
      <c r="J2108" s="1">
        <v>45130</v>
      </c>
      <c r="K2108" s="1"/>
      <c r="M2108">
        <v>0</v>
      </c>
      <c r="N2108">
        <v>1</v>
      </c>
      <c r="O2108">
        <v>33.1</v>
      </c>
      <c r="P2108" t="s">
        <v>33</v>
      </c>
    </row>
    <row r="2109" spans="1:16">
      <c r="A2109" t="s">
        <v>6820</v>
      </c>
      <c r="B2109" t="s">
        <v>6821</v>
      </c>
      <c r="C2109" t="s">
        <v>1144</v>
      </c>
      <c r="D2109" t="s">
        <v>183</v>
      </c>
      <c r="E2109" t="s">
        <v>177</v>
      </c>
      <c r="F2109">
        <v>7654</v>
      </c>
      <c r="G2109" t="s">
        <v>22</v>
      </c>
      <c r="H2109" t="s">
        <v>86</v>
      </c>
      <c r="I2109" t="s">
        <v>5639</v>
      </c>
      <c r="J2109" s="1">
        <v>45173</v>
      </c>
      <c r="K2109" s="1"/>
      <c r="M2109">
        <v>0</v>
      </c>
      <c r="N2109">
        <v>1</v>
      </c>
      <c r="O2109">
        <v>5.9</v>
      </c>
      <c r="P2109" t="s">
        <v>42</v>
      </c>
    </row>
    <row r="2110" spans="1:16">
      <c r="A2110" t="s">
        <v>6823</v>
      </c>
      <c r="B2110" t="s">
        <v>5541</v>
      </c>
      <c r="C2110" t="s">
        <v>1371</v>
      </c>
      <c r="D2110" t="s">
        <v>66</v>
      </c>
      <c r="E2110" t="s">
        <v>45</v>
      </c>
      <c r="F2110">
        <v>17148</v>
      </c>
      <c r="G2110" t="s">
        <v>79</v>
      </c>
      <c r="H2110" t="s">
        <v>268</v>
      </c>
      <c r="I2110" t="s">
        <v>1284</v>
      </c>
      <c r="J2110" s="1">
        <v>45521</v>
      </c>
      <c r="K2110" s="1"/>
      <c r="M2110">
        <v>0</v>
      </c>
      <c r="N2110">
        <v>1</v>
      </c>
      <c r="O2110">
        <v>32</v>
      </c>
      <c r="P2110" t="s">
        <v>33</v>
      </c>
    </row>
    <row r="2111" spans="1:16">
      <c r="A2111" t="s">
        <v>6825</v>
      </c>
      <c r="B2111" t="s">
        <v>1194</v>
      </c>
      <c r="C2111" t="s">
        <v>18</v>
      </c>
      <c r="D2111" t="s">
        <v>183</v>
      </c>
      <c r="E2111" t="s">
        <v>54</v>
      </c>
      <c r="F2111">
        <v>8549</v>
      </c>
      <c r="G2111" t="s">
        <v>172</v>
      </c>
      <c r="H2111" t="s">
        <v>93</v>
      </c>
      <c r="I2111" t="s">
        <v>1730</v>
      </c>
      <c r="J2111" s="1">
        <v>44623</v>
      </c>
      <c r="K2111" s="1"/>
      <c r="M2111">
        <v>0</v>
      </c>
      <c r="N2111">
        <v>1</v>
      </c>
      <c r="O2111">
        <v>15.7</v>
      </c>
      <c r="P2111" t="s">
        <v>42</v>
      </c>
    </row>
    <row r="2112" spans="1:16">
      <c r="A2112" t="s">
        <v>6827</v>
      </c>
      <c r="B2112" t="s">
        <v>4216</v>
      </c>
      <c r="C2112" t="s">
        <v>634</v>
      </c>
      <c r="D2112" t="s">
        <v>66</v>
      </c>
      <c r="E2112" t="s">
        <v>177</v>
      </c>
      <c r="F2112">
        <v>20566</v>
      </c>
      <c r="G2112" t="s">
        <v>161</v>
      </c>
      <c r="H2112" t="s">
        <v>274</v>
      </c>
      <c r="I2112" t="s">
        <v>6829</v>
      </c>
      <c r="J2112" s="1">
        <v>45655</v>
      </c>
      <c r="K2112" s="1"/>
      <c r="M2112">
        <v>0</v>
      </c>
      <c r="N2112">
        <v>1</v>
      </c>
      <c r="O2112">
        <v>27.1</v>
      </c>
      <c r="P2112" t="s">
        <v>33</v>
      </c>
    </row>
    <row r="2113" spans="1:16">
      <c r="A2113" t="s">
        <v>6830</v>
      </c>
      <c r="B2113" t="s">
        <v>933</v>
      </c>
      <c r="C2113" t="s">
        <v>18</v>
      </c>
      <c r="D2113" t="s">
        <v>53</v>
      </c>
      <c r="E2113" t="s">
        <v>45</v>
      </c>
      <c r="F2113">
        <v>40541</v>
      </c>
      <c r="G2113" t="s">
        <v>151</v>
      </c>
      <c r="H2113" t="s">
        <v>93</v>
      </c>
      <c r="I2113" t="s">
        <v>4167</v>
      </c>
      <c r="J2113" s="1">
        <v>45137</v>
      </c>
      <c r="K2113" s="1"/>
      <c r="M2113">
        <v>0</v>
      </c>
      <c r="N2113">
        <v>1</v>
      </c>
      <c r="O2113">
        <v>13.7</v>
      </c>
      <c r="P2113" t="s">
        <v>42</v>
      </c>
    </row>
    <row r="2114" spans="1:16">
      <c r="A2114" t="s">
        <v>6832</v>
      </c>
      <c r="B2114" t="s">
        <v>1699</v>
      </c>
      <c r="C2114" t="s">
        <v>315</v>
      </c>
      <c r="D2114" t="s">
        <v>183</v>
      </c>
      <c r="E2114" t="s">
        <v>54</v>
      </c>
      <c r="F2114">
        <v>6309</v>
      </c>
      <c r="G2114" t="s">
        <v>79</v>
      </c>
      <c r="H2114" t="s">
        <v>117</v>
      </c>
      <c r="I2114" t="s">
        <v>6834</v>
      </c>
      <c r="J2114" s="1"/>
      <c r="K2114" s="1"/>
      <c r="M2114">
        <v>0</v>
      </c>
      <c r="N2114">
        <v>1</v>
      </c>
      <c r="P2114" t="s">
        <v>25</v>
      </c>
    </row>
    <row r="2115" spans="1:16">
      <c r="A2115" t="s">
        <v>6835</v>
      </c>
      <c r="B2115" t="s">
        <v>6836</v>
      </c>
      <c r="C2115" t="s">
        <v>77</v>
      </c>
      <c r="D2115" t="s">
        <v>53</v>
      </c>
      <c r="E2115" t="s">
        <v>91</v>
      </c>
      <c r="F2115">
        <v>20337</v>
      </c>
      <c r="G2115" t="s">
        <v>56</v>
      </c>
      <c r="H2115" t="s">
        <v>156</v>
      </c>
      <c r="I2115" t="s">
        <v>4308</v>
      </c>
      <c r="J2115" s="1">
        <v>45531</v>
      </c>
      <c r="K2115" s="1">
        <v>45476</v>
      </c>
      <c r="L2115">
        <v>113</v>
      </c>
      <c r="M2115">
        <v>1</v>
      </c>
      <c r="N2115">
        <v>3</v>
      </c>
      <c r="O2115">
        <v>30.4</v>
      </c>
      <c r="P2115" t="s">
        <v>25</v>
      </c>
    </row>
    <row r="2116" spans="1:16">
      <c r="A2116" t="s">
        <v>6838</v>
      </c>
      <c r="B2116" t="s">
        <v>802</v>
      </c>
      <c r="C2116" t="s">
        <v>286</v>
      </c>
      <c r="D2116" t="s">
        <v>53</v>
      </c>
      <c r="E2116" t="s">
        <v>91</v>
      </c>
      <c r="F2116">
        <v>45304</v>
      </c>
      <c r="G2116" t="s">
        <v>47</v>
      </c>
      <c r="H2116" t="s">
        <v>258</v>
      </c>
      <c r="I2116" t="s">
        <v>6411</v>
      </c>
      <c r="J2116" s="1">
        <v>44915</v>
      </c>
      <c r="K2116" s="1">
        <v>45015</v>
      </c>
      <c r="L2116">
        <v>130</v>
      </c>
      <c r="M2116">
        <v>1</v>
      </c>
      <c r="N2116">
        <v>1</v>
      </c>
      <c r="O2116">
        <v>14.4</v>
      </c>
      <c r="P2116" t="s">
        <v>58</v>
      </c>
    </row>
    <row r="2117" spans="1:16">
      <c r="A2117" t="s">
        <v>6840</v>
      </c>
      <c r="B2117" t="s">
        <v>187</v>
      </c>
      <c r="C2117" t="s">
        <v>1182</v>
      </c>
      <c r="D2117" t="s">
        <v>183</v>
      </c>
      <c r="E2117" t="s">
        <v>20</v>
      </c>
      <c r="F2117">
        <v>8150</v>
      </c>
      <c r="G2117" t="s">
        <v>47</v>
      </c>
      <c r="H2117" t="s">
        <v>145</v>
      </c>
      <c r="I2117" t="s">
        <v>6842</v>
      </c>
      <c r="J2117" s="1">
        <v>45644</v>
      </c>
      <c r="K2117" s="1"/>
      <c r="M2117">
        <v>0</v>
      </c>
      <c r="N2117">
        <v>1</v>
      </c>
      <c r="O2117">
        <v>31.2</v>
      </c>
      <c r="P2117" t="s">
        <v>42</v>
      </c>
    </row>
    <row r="2118" spans="1:16">
      <c r="A2118" t="s">
        <v>6843</v>
      </c>
      <c r="B2118" t="s">
        <v>4866</v>
      </c>
      <c r="C2118" t="s">
        <v>2269</v>
      </c>
      <c r="D2118" t="s">
        <v>66</v>
      </c>
      <c r="E2118" t="s">
        <v>45</v>
      </c>
      <c r="F2118">
        <v>15342</v>
      </c>
      <c r="G2118" t="s">
        <v>39</v>
      </c>
      <c r="H2118" t="s">
        <v>127</v>
      </c>
      <c r="I2118" t="s">
        <v>1200</v>
      </c>
      <c r="J2118" s="1">
        <v>45090</v>
      </c>
      <c r="K2118" s="1"/>
      <c r="M2118">
        <v>0</v>
      </c>
      <c r="N2118">
        <v>1</v>
      </c>
      <c r="P2118" t="s">
        <v>33</v>
      </c>
    </row>
    <row r="2119" spans="1:16">
      <c r="A2119" t="s">
        <v>6845</v>
      </c>
      <c r="B2119" t="s">
        <v>6846</v>
      </c>
      <c r="C2119" t="s">
        <v>18</v>
      </c>
      <c r="D2119" t="s">
        <v>66</v>
      </c>
      <c r="E2119" t="s">
        <v>20</v>
      </c>
      <c r="F2119">
        <v>21221</v>
      </c>
      <c r="G2119" t="s">
        <v>22</v>
      </c>
      <c r="H2119" t="s">
        <v>133</v>
      </c>
      <c r="I2119" t="s">
        <v>6848</v>
      </c>
      <c r="J2119" s="1">
        <v>45371</v>
      </c>
      <c r="K2119" s="1"/>
      <c r="M2119">
        <v>0</v>
      </c>
      <c r="N2119">
        <v>1</v>
      </c>
      <c r="O2119">
        <v>17.600000000000001</v>
      </c>
      <c r="P2119" t="s">
        <v>42</v>
      </c>
    </row>
    <row r="2120" spans="1:16">
      <c r="A2120" t="s">
        <v>6849</v>
      </c>
      <c r="B2120" t="s">
        <v>187</v>
      </c>
      <c r="C2120" t="s">
        <v>798</v>
      </c>
      <c r="D2120" t="s">
        <v>66</v>
      </c>
      <c r="E2120" t="s">
        <v>28</v>
      </c>
      <c r="F2120">
        <v>20834</v>
      </c>
      <c r="G2120" t="s">
        <v>47</v>
      </c>
      <c r="H2120" t="s">
        <v>68</v>
      </c>
      <c r="I2120" t="s">
        <v>6851</v>
      </c>
      <c r="J2120" s="1">
        <v>45463</v>
      </c>
      <c r="K2120" s="1"/>
      <c r="M2120">
        <v>0</v>
      </c>
      <c r="N2120">
        <v>1</v>
      </c>
      <c r="O2120">
        <v>7.4</v>
      </c>
      <c r="P2120" t="s">
        <v>58</v>
      </c>
    </row>
    <row r="2121" spans="1:16">
      <c r="A2121" t="s">
        <v>6852</v>
      </c>
      <c r="B2121" t="s">
        <v>3214</v>
      </c>
      <c r="C2121" t="s">
        <v>216</v>
      </c>
      <c r="D2121" t="s">
        <v>183</v>
      </c>
      <c r="E2121" t="s">
        <v>20</v>
      </c>
      <c r="F2121">
        <v>12635</v>
      </c>
      <c r="G2121" t="s">
        <v>79</v>
      </c>
      <c r="H2121" t="s">
        <v>23</v>
      </c>
      <c r="I2121" t="s">
        <v>1568</v>
      </c>
      <c r="J2121" s="1">
        <v>45081</v>
      </c>
      <c r="K2121" s="1"/>
      <c r="M2121">
        <v>0</v>
      </c>
      <c r="N2121">
        <v>1</v>
      </c>
      <c r="O2121">
        <v>14.4</v>
      </c>
      <c r="P2121" t="s">
        <v>100</v>
      </c>
    </row>
    <row r="2122" spans="1:16">
      <c r="A2122" t="s">
        <v>6854</v>
      </c>
      <c r="B2122" t="s">
        <v>6855</v>
      </c>
      <c r="C2122" t="s">
        <v>18</v>
      </c>
      <c r="D2122" t="s">
        <v>183</v>
      </c>
      <c r="E2122" t="s">
        <v>20</v>
      </c>
      <c r="F2122">
        <v>11188</v>
      </c>
      <c r="G2122" t="s">
        <v>30</v>
      </c>
      <c r="H2122" t="s">
        <v>105</v>
      </c>
      <c r="I2122" t="s">
        <v>1883</v>
      </c>
      <c r="J2122" s="1">
        <v>45560</v>
      </c>
      <c r="K2122" s="1"/>
      <c r="M2122">
        <v>0</v>
      </c>
      <c r="N2122">
        <v>1</v>
      </c>
      <c r="O2122">
        <v>13.1</v>
      </c>
      <c r="P2122" t="s">
        <v>33</v>
      </c>
    </row>
    <row r="2123" spans="1:16">
      <c r="A2123" t="s">
        <v>6857</v>
      </c>
      <c r="B2123" t="s">
        <v>473</v>
      </c>
      <c r="C2123" t="s">
        <v>1060</v>
      </c>
      <c r="D2123" t="s">
        <v>183</v>
      </c>
      <c r="E2123" t="s">
        <v>54</v>
      </c>
      <c r="F2123">
        <v>3771</v>
      </c>
      <c r="G2123" t="s">
        <v>151</v>
      </c>
      <c r="H2123" t="s">
        <v>593</v>
      </c>
      <c r="I2123" t="s">
        <v>3895</v>
      </c>
      <c r="J2123" s="1">
        <v>45271</v>
      </c>
      <c r="K2123" s="1"/>
      <c r="M2123">
        <v>0</v>
      </c>
      <c r="N2123">
        <v>1</v>
      </c>
      <c r="P2123" t="s">
        <v>33</v>
      </c>
    </row>
    <row r="2124" spans="1:16">
      <c r="A2124" t="s">
        <v>6859</v>
      </c>
      <c r="B2124" t="s">
        <v>1120</v>
      </c>
      <c r="C2124" t="s">
        <v>18</v>
      </c>
      <c r="D2124" t="s">
        <v>53</v>
      </c>
      <c r="E2124" t="s">
        <v>45</v>
      </c>
      <c r="F2124">
        <v>28000</v>
      </c>
      <c r="G2124" t="s">
        <v>47</v>
      </c>
      <c r="H2124" t="s">
        <v>608</v>
      </c>
      <c r="I2124" t="s">
        <v>1905</v>
      </c>
      <c r="J2124" s="1">
        <v>45743</v>
      </c>
      <c r="K2124" s="1"/>
      <c r="M2124">
        <v>0</v>
      </c>
      <c r="N2124">
        <v>1</v>
      </c>
      <c r="O2124">
        <v>25.4</v>
      </c>
      <c r="P2124" t="s">
        <v>100</v>
      </c>
    </row>
    <row r="2125" spans="1:16">
      <c r="A2125" t="s">
        <v>6860</v>
      </c>
      <c r="B2125" t="s">
        <v>5495</v>
      </c>
      <c r="C2125" t="s">
        <v>1847</v>
      </c>
      <c r="D2125" t="s">
        <v>19</v>
      </c>
      <c r="E2125" t="s">
        <v>28</v>
      </c>
      <c r="F2125">
        <v>2415</v>
      </c>
      <c r="G2125" t="s">
        <v>79</v>
      </c>
      <c r="H2125" t="s">
        <v>303</v>
      </c>
      <c r="I2125" t="s">
        <v>1258</v>
      </c>
      <c r="J2125" s="1">
        <v>44675</v>
      </c>
      <c r="K2125" s="1"/>
      <c r="M2125">
        <v>0</v>
      </c>
      <c r="N2125">
        <v>1</v>
      </c>
      <c r="O2125">
        <v>10.3</v>
      </c>
      <c r="P2125" t="s">
        <v>42</v>
      </c>
    </row>
    <row r="2126" spans="1:16">
      <c r="A2126" t="s">
        <v>6862</v>
      </c>
      <c r="B2126" t="s">
        <v>858</v>
      </c>
      <c r="C2126" t="s">
        <v>18</v>
      </c>
      <c r="D2126" t="s">
        <v>37</v>
      </c>
      <c r="E2126" t="s">
        <v>28</v>
      </c>
      <c r="F2126">
        <v>184812</v>
      </c>
      <c r="G2126" t="s">
        <v>39</v>
      </c>
      <c r="H2126" t="s">
        <v>139</v>
      </c>
      <c r="I2126" t="s">
        <v>5580</v>
      </c>
      <c r="J2126" s="1">
        <v>45651</v>
      </c>
      <c r="K2126" s="1"/>
      <c r="M2126">
        <v>0</v>
      </c>
      <c r="N2126">
        <v>1</v>
      </c>
      <c r="O2126">
        <v>18.5</v>
      </c>
      <c r="P2126" t="s">
        <v>100</v>
      </c>
    </row>
    <row r="2127" spans="1:16">
      <c r="A2127" t="s">
        <v>6864</v>
      </c>
      <c r="B2127" t="s">
        <v>6399</v>
      </c>
      <c r="C2127" t="s">
        <v>901</v>
      </c>
      <c r="D2127" t="s">
        <v>66</v>
      </c>
      <c r="E2127" t="s">
        <v>91</v>
      </c>
      <c r="F2127">
        <v>15351</v>
      </c>
      <c r="G2127" t="s">
        <v>30</v>
      </c>
      <c r="H2127" t="s">
        <v>237</v>
      </c>
      <c r="I2127" t="s">
        <v>6866</v>
      </c>
      <c r="J2127" s="1">
        <v>45211</v>
      </c>
      <c r="K2127" s="1">
        <v>45178</v>
      </c>
      <c r="L2127">
        <v>95</v>
      </c>
      <c r="M2127">
        <v>1</v>
      </c>
      <c r="N2127">
        <v>2</v>
      </c>
      <c r="O2127">
        <v>29.3</v>
      </c>
      <c r="P2127" t="s">
        <v>42</v>
      </c>
    </row>
    <row r="2128" spans="1:16">
      <c r="A2128" t="s">
        <v>6867</v>
      </c>
      <c r="B2128" t="s">
        <v>947</v>
      </c>
      <c r="C2128" t="s">
        <v>18</v>
      </c>
      <c r="D2128" t="s">
        <v>37</v>
      </c>
      <c r="E2128" t="s">
        <v>28</v>
      </c>
      <c r="F2128">
        <v>183000</v>
      </c>
      <c r="G2128" t="s">
        <v>151</v>
      </c>
      <c r="H2128" t="s">
        <v>62</v>
      </c>
      <c r="I2128" t="s">
        <v>2317</v>
      </c>
      <c r="J2128" s="1">
        <v>45352</v>
      </c>
      <c r="K2128" s="1"/>
      <c r="M2128">
        <v>0</v>
      </c>
      <c r="N2128">
        <v>1</v>
      </c>
      <c r="O2128">
        <v>20.8</v>
      </c>
      <c r="P2128" t="s">
        <v>100</v>
      </c>
    </row>
    <row r="2129" spans="1:16">
      <c r="A2129" t="s">
        <v>6869</v>
      </c>
      <c r="B2129" t="s">
        <v>1941</v>
      </c>
      <c r="C2129" t="s">
        <v>18</v>
      </c>
      <c r="D2129" t="s">
        <v>183</v>
      </c>
      <c r="E2129" t="s">
        <v>54</v>
      </c>
      <c r="F2129">
        <v>2745</v>
      </c>
      <c r="G2129" t="s">
        <v>151</v>
      </c>
      <c r="H2129" t="s">
        <v>133</v>
      </c>
      <c r="I2129" t="s">
        <v>1170</v>
      </c>
      <c r="J2129" s="1">
        <v>44785</v>
      </c>
      <c r="K2129" s="1"/>
      <c r="M2129">
        <v>0</v>
      </c>
      <c r="N2129">
        <v>1</v>
      </c>
      <c r="O2129">
        <v>16.399999999999999</v>
      </c>
      <c r="P2129" t="s">
        <v>33</v>
      </c>
    </row>
    <row r="2130" spans="1:16">
      <c r="A2130" t="s">
        <v>6871</v>
      </c>
      <c r="B2130" t="s">
        <v>6872</v>
      </c>
      <c r="C2130" t="s">
        <v>2990</v>
      </c>
      <c r="D2130" t="s">
        <v>53</v>
      </c>
      <c r="E2130" t="s">
        <v>20</v>
      </c>
      <c r="F2130">
        <v>22796</v>
      </c>
      <c r="G2130" t="s">
        <v>39</v>
      </c>
      <c r="H2130" t="s">
        <v>86</v>
      </c>
      <c r="I2130" t="s">
        <v>2286</v>
      </c>
      <c r="J2130" s="1">
        <v>45092</v>
      </c>
      <c r="K2130" s="1"/>
      <c r="M2130">
        <v>0</v>
      </c>
      <c r="N2130">
        <v>1</v>
      </c>
      <c r="O2130">
        <v>3.6</v>
      </c>
      <c r="P2130" t="s">
        <v>42</v>
      </c>
    </row>
    <row r="2131" spans="1:16">
      <c r="A2131" t="s">
        <v>6874</v>
      </c>
      <c r="B2131" t="s">
        <v>6875</v>
      </c>
      <c r="C2131" t="s">
        <v>4931</v>
      </c>
      <c r="D2131" t="s">
        <v>19</v>
      </c>
      <c r="E2131" t="s">
        <v>177</v>
      </c>
      <c r="F2131">
        <v>6047</v>
      </c>
      <c r="G2131" t="s">
        <v>151</v>
      </c>
      <c r="H2131" t="s">
        <v>31</v>
      </c>
      <c r="I2131" t="s">
        <v>6877</v>
      </c>
      <c r="J2131" s="1">
        <v>44678</v>
      </c>
      <c r="K2131" s="1"/>
      <c r="M2131">
        <v>0</v>
      </c>
      <c r="N2131">
        <v>1</v>
      </c>
      <c r="O2131">
        <v>14.1</v>
      </c>
      <c r="P2131" t="s">
        <v>25</v>
      </c>
    </row>
    <row r="2132" spans="1:16">
      <c r="A2132" t="s">
        <v>6878</v>
      </c>
      <c r="B2132" t="s">
        <v>1024</v>
      </c>
      <c r="C2132" t="s">
        <v>1042</v>
      </c>
      <c r="D2132" t="s">
        <v>37</v>
      </c>
      <c r="E2132" t="s">
        <v>28</v>
      </c>
      <c r="F2132">
        <v>187193</v>
      </c>
      <c r="G2132" t="s">
        <v>172</v>
      </c>
      <c r="H2132" t="s">
        <v>68</v>
      </c>
      <c r="I2132" t="s">
        <v>1258</v>
      </c>
      <c r="J2132" s="1">
        <v>44675</v>
      </c>
      <c r="K2132" s="1"/>
      <c r="M2132">
        <v>0</v>
      </c>
      <c r="N2132">
        <v>1</v>
      </c>
      <c r="O2132">
        <v>17.899999999999999</v>
      </c>
      <c r="P2132" t="s">
        <v>42</v>
      </c>
    </row>
    <row r="2133" spans="1:16">
      <c r="A2133" t="s">
        <v>6880</v>
      </c>
      <c r="B2133" t="s">
        <v>617</v>
      </c>
      <c r="C2133" t="s">
        <v>307</v>
      </c>
      <c r="D2133" t="s">
        <v>53</v>
      </c>
      <c r="E2133" t="s">
        <v>91</v>
      </c>
      <c r="F2133">
        <v>18675</v>
      </c>
      <c r="G2133" t="s">
        <v>22</v>
      </c>
      <c r="H2133" t="s">
        <v>86</v>
      </c>
      <c r="I2133" t="s">
        <v>1981</v>
      </c>
      <c r="J2133" s="1">
        <v>45318</v>
      </c>
      <c r="K2133" s="1">
        <v>45330</v>
      </c>
      <c r="L2133">
        <v>155</v>
      </c>
      <c r="M2133">
        <v>0</v>
      </c>
      <c r="N2133">
        <v>1</v>
      </c>
      <c r="P2133" t="s">
        <v>58</v>
      </c>
    </row>
    <row r="2134" spans="1:16">
      <c r="A2134" t="s">
        <v>6882</v>
      </c>
      <c r="B2134" t="s">
        <v>4612</v>
      </c>
      <c r="C2134" t="s">
        <v>18</v>
      </c>
      <c r="D2134" t="s">
        <v>66</v>
      </c>
      <c r="E2134" t="s">
        <v>45</v>
      </c>
      <c r="F2134">
        <v>15401</v>
      </c>
      <c r="G2134" t="s">
        <v>30</v>
      </c>
      <c r="H2134" t="s">
        <v>68</v>
      </c>
      <c r="I2134" t="s">
        <v>2161</v>
      </c>
      <c r="J2134" s="1">
        <v>45224</v>
      </c>
      <c r="K2134" s="1"/>
      <c r="M2134">
        <v>0</v>
      </c>
      <c r="N2134">
        <v>1</v>
      </c>
      <c r="O2134">
        <v>14.8</v>
      </c>
      <c r="P2134" t="s">
        <v>42</v>
      </c>
    </row>
    <row r="2135" spans="1:16">
      <c r="A2135" t="s">
        <v>6884</v>
      </c>
      <c r="B2135" t="s">
        <v>3097</v>
      </c>
      <c r="C2135" t="s">
        <v>3295</v>
      </c>
      <c r="D2135" t="s">
        <v>183</v>
      </c>
      <c r="E2135" t="s">
        <v>28</v>
      </c>
      <c r="F2135">
        <v>11952</v>
      </c>
      <c r="G2135" t="s">
        <v>172</v>
      </c>
      <c r="H2135" t="s">
        <v>274</v>
      </c>
      <c r="I2135" t="s">
        <v>3132</v>
      </c>
      <c r="J2135" s="1">
        <v>45529</v>
      </c>
      <c r="K2135" s="1"/>
      <c r="M2135">
        <v>0</v>
      </c>
      <c r="N2135">
        <v>1</v>
      </c>
      <c r="O2135">
        <v>33.700000000000003</v>
      </c>
      <c r="P2135" t="s">
        <v>100</v>
      </c>
    </row>
    <row r="2136" spans="1:16">
      <c r="A2136" t="s">
        <v>6886</v>
      </c>
      <c r="B2136" t="s">
        <v>1790</v>
      </c>
      <c r="C2136" t="s">
        <v>18</v>
      </c>
      <c r="D2136" t="s">
        <v>37</v>
      </c>
      <c r="E2136" t="s">
        <v>177</v>
      </c>
      <c r="F2136">
        <v>86620</v>
      </c>
      <c r="G2136" t="s">
        <v>79</v>
      </c>
      <c r="H2136" t="s">
        <v>31</v>
      </c>
      <c r="I2136" t="s">
        <v>4025</v>
      </c>
      <c r="J2136" s="1">
        <v>44805</v>
      </c>
      <c r="K2136" s="1"/>
      <c r="M2136">
        <v>0</v>
      </c>
      <c r="N2136">
        <v>1</v>
      </c>
      <c r="O2136">
        <v>27.5</v>
      </c>
      <c r="P2136" t="s">
        <v>58</v>
      </c>
    </row>
    <row r="2137" spans="1:16">
      <c r="A2137" t="s">
        <v>6888</v>
      </c>
      <c r="B2137" t="s">
        <v>6889</v>
      </c>
      <c r="C2137" t="s">
        <v>758</v>
      </c>
      <c r="D2137" t="s">
        <v>37</v>
      </c>
      <c r="E2137" t="s">
        <v>20</v>
      </c>
      <c r="F2137">
        <v>154793</v>
      </c>
      <c r="G2137" t="s">
        <v>56</v>
      </c>
      <c r="H2137" t="s">
        <v>31</v>
      </c>
      <c r="I2137" t="s">
        <v>3631</v>
      </c>
      <c r="J2137" s="1">
        <v>45218</v>
      </c>
      <c r="K2137" s="1"/>
      <c r="M2137">
        <v>0</v>
      </c>
      <c r="N2137">
        <v>1</v>
      </c>
      <c r="O2137">
        <v>26.8</v>
      </c>
      <c r="P2137" t="s">
        <v>58</v>
      </c>
    </row>
    <row r="2138" spans="1:16">
      <c r="A2138" t="s">
        <v>6891</v>
      </c>
      <c r="B2138" t="s">
        <v>3328</v>
      </c>
      <c r="C2138" t="s">
        <v>2987</v>
      </c>
      <c r="D2138" t="s">
        <v>66</v>
      </c>
      <c r="E2138" t="s">
        <v>115</v>
      </c>
      <c r="F2138">
        <v>8895</v>
      </c>
      <c r="G2138" t="s">
        <v>161</v>
      </c>
      <c r="H2138" t="s">
        <v>361</v>
      </c>
      <c r="I2138" t="s">
        <v>6893</v>
      </c>
      <c r="J2138" s="1">
        <v>45051</v>
      </c>
      <c r="K2138" s="1">
        <v>45115</v>
      </c>
      <c r="L2138">
        <v>96</v>
      </c>
      <c r="M2138">
        <v>0</v>
      </c>
      <c r="N2138">
        <v>1</v>
      </c>
      <c r="O2138">
        <v>30.1</v>
      </c>
      <c r="P2138" t="s">
        <v>42</v>
      </c>
    </row>
    <row r="2139" spans="1:16">
      <c r="A2139" t="s">
        <v>6894</v>
      </c>
      <c r="B2139" t="s">
        <v>2601</v>
      </c>
      <c r="C2139" t="s">
        <v>18</v>
      </c>
      <c r="D2139" t="s">
        <v>183</v>
      </c>
      <c r="E2139" t="s">
        <v>54</v>
      </c>
      <c r="F2139">
        <v>3708</v>
      </c>
      <c r="G2139" t="s">
        <v>47</v>
      </c>
      <c r="H2139" t="s">
        <v>68</v>
      </c>
      <c r="I2139" t="s">
        <v>3420</v>
      </c>
      <c r="J2139" s="1">
        <v>45106</v>
      </c>
      <c r="K2139" s="1"/>
      <c r="M2139">
        <v>0</v>
      </c>
      <c r="N2139">
        <v>1</v>
      </c>
      <c r="P2139" t="s">
        <v>58</v>
      </c>
    </row>
    <row r="2140" spans="1:16">
      <c r="A2140" t="s">
        <v>6896</v>
      </c>
      <c r="B2140" t="s">
        <v>159</v>
      </c>
      <c r="C2140" t="s">
        <v>398</v>
      </c>
      <c r="D2140" t="s">
        <v>66</v>
      </c>
      <c r="E2140" t="s">
        <v>115</v>
      </c>
      <c r="F2140">
        <v>9187</v>
      </c>
      <c r="G2140" t="s">
        <v>79</v>
      </c>
      <c r="H2140" t="s">
        <v>133</v>
      </c>
      <c r="I2140" t="s">
        <v>6898</v>
      </c>
      <c r="J2140" s="1">
        <v>45686</v>
      </c>
      <c r="K2140" s="1">
        <v>45538</v>
      </c>
      <c r="L2140">
        <v>29</v>
      </c>
      <c r="M2140">
        <v>0</v>
      </c>
      <c r="N2140">
        <v>1</v>
      </c>
      <c r="O2140">
        <v>1.4</v>
      </c>
      <c r="P2140" t="s">
        <v>25</v>
      </c>
    </row>
    <row r="2141" spans="1:16">
      <c r="A2141" t="s">
        <v>6899</v>
      </c>
      <c r="B2141" t="s">
        <v>6900</v>
      </c>
      <c r="C2141" t="s">
        <v>5017</v>
      </c>
      <c r="D2141" t="s">
        <v>53</v>
      </c>
      <c r="E2141" t="s">
        <v>28</v>
      </c>
      <c r="F2141">
        <v>19688</v>
      </c>
      <c r="G2141" t="s">
        <v>79</v>
      </c>
      <c r="H2141" t="s">
        <v>98</v>
      </c>
      <c r="I2141" t="s">
        <v>531</v>
      </c>
      <c r="J2141" s="1">
        <v>45298</v>
      </c>
      <c r="K2141" s="1"/>
      <c r="M2141">
        <v>0</v>
      </c>
      <c r="N2141">
        <v>1</v>
      </c>
      <c r="P2141" t="s">
        <v>25</v>
      </c>
    </row>
    <row r="2142" spans="1:16">
      <c r="A2142" t="s">
        <v>6902</v>
      </c>
      <c r="B2142" t="s">
        <v>4697</v>
      </c>
      <c r="C2142" t="s">
        <v>18</v>
      </c>
      <c r="D2142" t="s">
        <v>66</v>
      </c>
      <c r="E2142" t="s">
        <v>177</v>
      </c>
      <c r="F2142">
        <v>6549</v>
      </c>
      <c r="G2142" t="s">
        <v>172</v>
      </c>
      <c r="H2142" t="s">
        <v>1822</v>
      </c>
      <c r="I2142" t="s">
        <v>4158</v>
      </c>
      <c r="J2142" s="1">
        <v>44939</v>
      </c>
      <c r="K2142" s="1"/>
      <c r="M2142">
        <v>0</v>
      </c>
      <c r="N2142">
        <v>1</v>
      </c>
      <c r="O2142">
        <v>1.1000000000000001</v>
      </c>
      <c r="P2142" t="s">
        <v>100</v>
      </c>
    </row>
    <row r="2143" spans="1:16">
      <c r="A2143" t="s">
        <v>6904</v>
      </c>
      <c r="B2143" t="s">
        <v>6102</v>
      </c>
      <c r="C2143" t="s">
        <v>854</v>
      </c>
      <c r="D2143" t="s">
        <v>183</v>
      </c>
      <c r="E2143" t="s">
        <v>177</v>
      </c>
      <c r="F2143">
        <v>8446</v>
      </c>
      <c r="G2143" t="s">
        <v>79</v>
      </c>
      <c r="H2143" t="s">
        <v>1822</v>
      </c>
      <c r="I2143" t="s">
        <v>1547</v>
      </c>
      <c r="J2143" s="1">
        <v>44932</v>
      </c>
      <c r="K2143" s="1"/>
      <c r="M2143">
        <v>0</v>
      </c>
      <c r="N2143">
        <v>1</v>
      </c>
      <c r="O2143">
        <v>4.8</v>
      </c>
      <c r="P2143" t="s">
        <v>33</v>
      </c>
    </row>
    <row r="2144" spans="1:16">
      <c r="A2144" t="s">
        <v>6906</v>
      </c>
      <c r="B2144" t="s">
        <v>1244</v>
      </c>
      <c r="C2144" t="s">
        <v>981</v>
      </c>
      <c r="D2144" t="s">
        <v>37</v>
      </c>
      <c r="E2144" t="s">
        <v>28</v>
      </c>
      <c r="F2144">
        <v>156422</v>
      </c>
      <c r="G2144" t="s">
        <v>47</v>
      </c>
      <c r="H2144" t="s">
        <v>62</v>
      </c>
      <c r="I2144" t="s">
        <v>866</v>
      </c>
      <c r="J2144" s="1">
        <v>44789</v>
      </c>
      <c r="K2144" s="1"/>
      <c r="M2144">
        <v>0</v>
      </c>
      <c r="N2144">
        <v>1</v>
      </c>
      <c r="O2144">
        <v>33.9</v>
      </c>
      <c r="P2144" t="s">
        <v>42</v>
      </c>
    </row>
    <row r="2145" spans="1:16">
      <c r="A2145" t="s">
        <v>6908</v>
      </c>
      <c r="B2145" t="s">
        <v>6909</v>
      </c>
      <c r="C2145" t="s">
        <v>2427</v>
      </c>
      <c r="D2145" t="s">
        <v>183</v>
      </c>
      <c r="E2145" t="s">
        <v>115</v>
      </c>
      <c r="F2145">
        <v>9673</v>
      </c>
      <c r="G2145" t="s">
        <v>22</v>
      </c>
      <c r="H2145" t="s">
        <v>521</v>
      </c>
      <c r="I2145" t="s">
        <v>69</v>
      </c>
      <c r="J2145" s="1">
        <v>45494</v>
      </c>
      <c r="K2145" s="1">
        <v>45458</v>
      </c>
      <c r="L2145">
        <v>60</v>
      </c>
      <c r="M2145">
        <v>0</v>
      </c>
      <c r="N2145">
        <v>1</v>
      </c>
      <c r="P2145" t="s">
        <v>25</v>
      </c>
    </row>
    <row r="2146" spans="1:16">
      <c r="A2146" t="s">
        <v>6911</v>
      </c>
      <c r="B2146" t="s">
        <v>6912</v>
      </c>
      <c r="C2146" t="s">
        <v>18</v>
      </c>
      <c r="D2146" t="s">
        <v>19</v>
      </c>
      <c r="E2146" t="s">
        <v>54</v>
      </c>
      <c r="F2146">
        <v>2972</v>
      </c>
      <c r="G2146" t="s">
        <v>39</v>
      </c>
      <c r="H2146" t="s">
        <v>133</v>
      </c>
      <c r="I2146" t="s">
        <v>6914</v>
      </c>
      <c r="J2146" s="1">
        <v>44824</v>
      </c>
      <c r="K2146" s="1"/>
      <c r="M2146">
        <v>0</v>
      </c>
      <c r="N2146">
        <v>1</v>
      </c>
      <c r="O2146">
        <v>22.1</v>
      </c>
      <c r="P2146" t="s">
        <v>25</v>
      </c>
    </row>
    <row r="2147" spans="1:16">
      <c r="A2147" t="s">
        <v>6915</v>
      </c>
      <c r="B2147" t="s">
        <v>1021</v>
      </c>
      <c r="C2147" t="s">
        <v>296</v>
      </c>
      <c r="D2147" t="s">
        <v>66</v>
      </c>
      <c r="E2147" t="s">
        <v>20</v>
      </c>
      <c r="F2147">
        <v>9516</v>
      </c>
      <c r="G2147" t="s">
        <v>161</v>
      </c>
      <c r="H2147" t="s">
        <v>93</v>
      </c>
      <c r="I2147" t="s">
        <v>6917</v>
      </c>
      <c r="J2147" s="1">
        <v>45437</v>
      </c>
      <c r="K2147" s="1"/>
      <c r="M2147">
        <v>0</v>
      </c>
      <c r="N2147">
        <v>1</v>
      </c>
      <c r="O2147">
        <v>9.1</v>
      </c>
      <c r="P2147" t="s">
        <v>58</v>
      </c>
    </row>
    <row r="2148" spans="1:16">
      <c r="A2148" t="s">
        <v>6918</v>
      </c>
      <c r="B2148" t="s">
        <v>4555</v>
      </c>
      <c r="C2148" t="s">
        <v>1252</v>
      </c>
      <c r="D2148" t="s">
        <v>37</v>
      </c>
      <c r="E2148" t="s">
        <v>177</v>
      </c>
      <c r="F2148">
        <v>152423</v>
      </c>
      <c r="G2148" t="s">
        <v>172</v>
      </c>
      <c r="H2148" t="s">
        <v>133</v>
      </c>
      <c r="I2148" t="s">
        <v>423</v>
      </c>
      <c r="J2148" s="1">
        <v>45245</v>
      </c>
      <c r="K2148" s="1"/>
      <c r="M2148">
        <v>0</v>
      </c>
      <c r="N2148">
        <v>1</v>
      </c>
      <c r="O2148">
        <v>29.6</v>
      </c>
      <c r="P2148" t="s">
        <v>100</v>
      </c>
    </row>
    <row r="2149" spans="1:16">
      <c r="A2149" t="s">
        <v>6920</v>
      </c>
      <c r="B2149" t="s">
        <v>5394</v>
      </c>
      <c r="C2149" t="s">
        <v>1002</v>
      </c>
      <c r="D2149" t="s">
        <v>66</v>
      </c>
      <c r="E2149" t="s">
        <v>20</v>
      </c>
      <c r="F2149">
        <v>15306</v>
      </c>
      <c r="G2149" t="s">
        <v>79</v>
      </c>
      <c r="H2149" t="s">
        <v>98</v>
      </c>
      <c r="I2149" t="s">
        <v>1710</v>
      </c>
      <c r="J2149" s="1">
        <v>45655</v>
      </c>
      <c r="K2149" s="1"/>
      <c r="M2149">
        <v>0</v>
      </c>
      <c r="N2149">
        <v>1</v>
      </c>
      <c r="O2149">
        <v>17.399999999999999</v>
      </c>
      <c r="P2149" t="s">
        <v>100</v>
      </c>
    </row>
    <row r="2150" spans="1:16">
      <c r="A2150" t="s">
        <v>6922</v>
      </c>
      <c r="B2150" t="s">
        <v>4272</v>
      </c>
      <c r="C2150" t="s">
        <v>2248</v>
      </c>
      <c r="D2150" t="s">
        <v>53</v>
      </c>
      <c r="E2150" t="s">
        <v>45</v>
      </c>
      <c r="F2150">
        <v>11927</v>
      </c>
      <c r="G2150" t="s">
        <v>56</v>
      </c>
      <c r="H2150" t="s">
        <v>73</v>
      </c>
      <c r="I2150" t="s">
        <v>389</v>
      </c>
      <c r="J2150" s="1">
        <v>45622</v>
      </c>
      <c r="K2150" s="1"/>
      <c r="M2150">
        <v>0</v>
      </c>
      <c r="N2150">
        <v>1</v>
      </c>
      <c r="O2150">
        <v>12.4</v>
      </c>
      <c r="P2150" t="s">
        <v>33</v>
      </c>
    </row>
    <row r="2151" spans="1:16">
      <c r="A2151" t="s">
        <v>6924</v>
      </c>
      <c r="B2151" t="s">
        <v>4758</v>
      </c>
      <c r="C2151" t="s">
        <v>2315</v>
      </c>
      <c r="D2151" t="s">
        <v>183</v>
      </c>
      <c r="E2151" t="s">
        <v>20</v>
      </c>
      <c r="F2151">
        <v>9000</v>
      </c>
      <c r="G2151" t="s">
        <v>22</v>
      </c>
      <c r="H2151" t="s">
        <v>68</v>
      </c>
      <c r="I2151" t="s">
        <v>6917</v>
      </c>
      <c r="J2151" s="1">
        <v>45375</v>
      </c>
      <c r="K2151" s="1"/>
      <c r="M2151">
        <v>0</v>
      </c>
      <c r="N2151">
        <v>1</v>
      </c>
      <c r="O2151">
        <v>27.3</v>
      </c>
      <c r="P2151" t="s">
        <v>42</v>
      </c>
    </row>
    <row r="2152" spans="1:16">
      <c r="A2152" t="s">
        <v>6925</v>
      </c>
      <c r="B2152" t="s">
        <v>2466</v>
      </c>
      <c r="C2152" t="s">
        <v>735</v>
      </c>
      <c r="D2152" t="s">
        <v>53</v>
      </c>
      <c r="E2152" t="s">
        <v>177</v>
      </c>
      <c r="F2152">
        <v>21162</v>
      </c>
      <c r="G2152" t="s">
        <v>30</v>
      </c>
      <c r="H2152" t="s">
        <v>117</v>
      </c>
      <c r="I2152" t="s">
        <v>6927</v>
      </c>
      <c r="J2152" s="1">
        <v>45409</v>
      </c>
      <c r="K2152" s="1"/>
      <c r="M2152">
        <v>0</v>
      </c>
      <c r="N2152">
        <v>1</v>
      </c>
      <c r="P2152" t="s">
        <v>42</v>
      </c>
    </row>
    <row r="2153" spans="1:16">
      <c r="A2153" t="s">
        <v>6928</v>
      </c>
      <c r="B2153" t="s">
        <v>473</v>
      </c>
      <c r="C2153" t="s">
        <v>296</v>
      </c>
      <c r="D2153" t="s">
        <v>19</v>
      </c>
      <c r="E2153" t="s">
        <v>54</v>
      </c>
      <c r="F2153">
        <v>5000</v>
      </c>
      <c r="G2153" t="s">
        <v>172</v>
      </c>
      <c r="H2153" t="s">
        <v>258</v>
      </c>
      <c r="I2153" t="s">
        <v>6929</v>
      </c>
      <c r="J2153" s="1">
        <v>45689</v>
      </c>
      <c r="K2153" s="1"/>
      <c r="M2153">
        <v>0</v>
      </c>
      <c r="N2153">
        <v>1</v>
      </c>
      <c r="O2153">
        <v>32.9</v>
      </c>
      <c r="P2153" t="s">
        <v>25</v>
      </c>
    </row>
    <row r="2154" spans="1:16">
      <c r="A2154" t="s">
        <v>6930</v>
      </c>
      <c r="B2154" t="s">
        <v>1186</v>
      </c>
      <c r="C2154" t="s">
        <v>18</v>
      </c>
      <c r="D2154" t="s">
        <v>19</v>
      </c>
      <c r="E2154" t="s">
        <v>28</v>
      </c>
      <c r="F2154">
        <v>3244</v>
      </c>
      <c r="G2154" t="s">
        <v>47</v>
      </c>
      <c r="H2154" t="s">
        <v>1817</v>
      </c>
      <c r="I2154" t="s">
        <v>866</v>
      </c>
      <c r="J2154" s="1"/>
      <c r="K2154" s="1"/>
      <c r="M2154">
        <v>0</v>
      </c>
      <c r="N2154">
        <v>1</v>
      </c>
      <c r="P2154" t="s">
        <v>100</v>
      </c>
    </row>
    <row r="2155" spans="1:16">
      <c r="A2155" t="s">
        <v>6932</v>
      </c>
      <c r="B2155" t="s">
        <v>6933</v>
      </c>
      <c r="C2155" t="s">
        <v>193</v>
      </c>
      <c r="D2155" t="s">
        <v>53</v>
      </c>
      <c r="E2155" t="s">
        <v>115</v>
      </c>
      <c r="F2155">
        <v>13000</v>
      </c>
      <c r="G2155" t="s">
        <v>79</v>
      </c>
      <c r="H2155" t="s">
        <v>73</v>
      </c>
      <c r="I2155" t="s">
        <v>706</v>
      </c>
      <c r="J2155" s="1">
        <v>44707</v>
      </c>
      <c r="K2155" s="1">
        <v>44688</v>
      </c>
      <c r="L2155">
        <v>60</v>
      </c>
      <c r="M2155">
        <v>0</v>
      </c>
      <c r="N2155">
        <v>1</v>
      </c>
      <c r="O2155">
        <v>18.5</v>
      </c>
      <c r="P2155" t="s">
        <v>42</v>
      </c>
    </row>
    <row r="2156" spans="1:16">
      <c r="A2156" t="s">
        <v>6934</v>
      </c>
      <c r="B2156" t="s">
        <v>708</v>
      </c>
      <c r="C2156" t="s">
        <v>3600</v>
      </c>
      <c r="D2156" t="s">
        <v>183</v>
      </c>
      <c r="E2156" t="s">
        <v>115</v>
      </c>
      <c r="F2156">
        <v>2817</v>
      </c>
      <c r="G2156" t="s">
        <v>172</v>
      </c>
      <c r="H2156" t="s">
        <v>117</v>
      </c>
      <c r="I2156" t="s">
        <v>6936</v>
      </c>
      <c r="J2156" s="1">
        <v>44909</v>
      </c>
      <c r="K2156" s="1">
        <v>44980</v>
      </c>
      <c r="L2156">
        <v>110</v>
      </c>
      <c r="M2156">
        <v>0</v>
      </c>
      <c r="N2156">
        <v>1</v>
      </c>
      <c r="O2156">
        <v>6.7</v>
      </c>
      <c r="P2156" t="s">
        <v>58</v>
      </c>
    </row>
    <row r="2157" spans="1:16">
      <c r="A2157" t="s">
        <v>6937</v>
      </c>
      <c r="B2157" t="s">
        <v>6938</v>
      </c>
      <c r="C2157" t="s">
        <v>417</v>
      </c>
      <c r="D2157" t="s">
        <v>19</v>
      </c>
      <c r="E2157" t="s">
        <v>45</v>
      </c>
      <c r="F2157">
        <v>7785</v>
      </c>
      <c r="G2157" t="s">
        <v>79</v>
      </c>
      <c r="H2157" t="s">
        <v>237</v>
      </c>
      <c r="I2157" t="s">
        <v>5663</v>
      </c>
      <c r="J2157" s="1">
        <v>44814</v>
      </c>
      <c r="K2157" s="1"/>
      <c r="M2157">
        <v>0</v>
      </c>
      <c r="N2157">
        <v>1</v>
      </c>
      <c r="O2157">
        <v>8</v>
      </c>
      <c r="P2157" t="s">
        <v>42</v>
      </c>
    </row>
    <row r="2158" spans="1:16">
      <c r="A2158" t="s">
        <v>6940</v>
      </c>
      <c r="B2158" t="s">
        <v>6800</v>
      </c>
      <c r="C2158" t="s">
        <v>1477</v>
      </c>
      <c r="D2158" t="s">
        <v>19</v>
      </c>
      <c r="E2158" t="s">
        <v>54</v>
      </c>
      <c r="F2158">
        <v>7365</v>
      </c>
      <c r="G2158" t="s">
        <v>39</v>
      </c>
      <c r="H2158" t="s">
        <v>156</v>
      </c>
      <c r="I2158" t="s">
        <v>1733</v>
      </c>
      <c r="J2158" s="1">
        <v>45703</v>
      </c>
      <c r="K2158" s="1"/>
      <c r="M2158">
        <v>0</v>
      </c>
      <c r="N2158">
        <v>1</v>
      </c>
      <c r="O2158">
        <v>21.8</v>
      </c>
      <c r="P2158" t="s">
        <v>25</v>
      </c>
    </row>
    <row r="2159" spans="1:16">
      <c r="A2159" t="s">
        <v>6942</v>
      </c>
      <c r="B2159" t="s">
        <v>2596</v>
      </c>
      <c r="C2159" t="s">
        <v>18</v>
      </c>
      <c r="D2159" t="s">
        <v>183</v>
      </c>
      <c r="E2159" t="s">
        <v>20</v>
      </c>
      <c r="F2159">
        <v>10000</v>
      </c>
      <c r="G2159" t="s">
        <v>47</v>
      </c>
      <c r="H2159" t="s">
        <v>73</v>
      </c>
      <c r="I2159" t="s">
        <v>903</v>
      </c>
      <c r="J2159" s="1">
        <v>44977</v>
      </c>
      <c r="K2159" s="1"/>
      <c r="M2159">
        <v>0</v>
      </c>
      <c r="N2159">
        <v>1</v>
      </c>
      <c r="P2159" t="s">
        <v>42</v>
      </c>
    </row>
    <row r="2160" spans="1:16">
      <c r="A2160" t="s">
        <v>6943</v>
      </c>
      <c r="B2160" t="s">
        <v>1120</v>
      </c>
      <c r="C2160" t="s">
        <v>18</v>
      </c>
      <c r="D2160" t="s">
        <v>37</v>
      </c>
      <c r="E2160" t="s">
        <v>54</v>
      </c>
      <c r="F2160">
        <v>203040</v>
      </c>
      <c r="G2160" t="s">
        <v>161</v>
      </c>
      <c r="H2160" t="s">
        <v>237</v>
      </c>
      <c r="I2160" t="s">
        <v>4513</v>
      </c>
      <c r="J2160" s="1">
        <v>45186</v>
      </c>
      <c r="K2160" s="1"/>
      <c r="M2160">
        <v>0</v>
      </c>
      <c r="N2160">
        <v>1</v>
      </c>
      <c r="O2160">
        <v>14.2</v>
      </c>
      <c r="P2160" t="s">
        <v>58</v>
      </c>
    </row>
    <row r="2161" spans="1:16">
      <c r="A2161" t="s">
        <v>6945</v>
      </c>
      <c r="B2161" t="s">
        <v>6946</v>
      </c>
      <c r="C2161" t="s">
        <v>1565</v>
      </c>
      <c r="D2161" t="s">
        <v>66</v>
      </c>
      <c r="E2161" t="s">
        <v>45</v>
      </c>
      <c r="F2161">
        <v>19000</v>
      </c>
      <c r="G2161" t="s">
        <v>79</v>
      </c>
      <c r="H2161" t="s">
        <v>68</v>
      </c>
      <c r="I2161" t="s">
        <v>5358</v>
      </c>
      <c r="J2161" s="1">
        <v>44908</v>
      </c>
      <c r="K2161" s="1"/>
      <c r="M2161">
        <v>0</v>
      </c>
      <c r="N2161">
        <v>1</v>
      </c>
      <c r="O2161">
        <v>30.3</v>
      </c>
      <c r="P2161" t="s">
        <v>42</v>
      </c>
    </row>
    <row r="2162" spans="1:16">
      <c r="A2162" t="s">
        <v>6947</v>
      </c>
      <c r="B2162" t="s">
        <v>6948</v>
      </c>
      <c r="C2162" t="s">
        <v>18</v>
      </c>
      <c r="D2162" t="s">
        <v>37</v>
      </c>
      <c r="E2162" t="s">
        <v>45</v>
      </c>
      <c r="F2162">
        <v>111035</v>
      </c>
      <c r="G2162" t="s">
        <v>30</v>
      </c>
      <c r="H2162" t="s">
        <v>156</v>
      </c>
      <c r="I2162" t="s">
        <v>3861</v>
      </c>
      <c r="J2162" s="1">
        <v>45323</v>
      </c>
      <c r="K2162" s="1"/>
      <c r="M2162">
        <v>0</v>
      </c>
      <c r="N2162">
        <v>1</v>
      </c>
      <c r="O2162">
        <v>14.1</v>
      </c>
      <c r="P2162" t="s">
        <v>33</v>
      </c>
    </row>
    <row r="2163" spans="1:16">
      <c r="A2163" t="s">
        <v>6950</v>
      </c>
      <c r="B2163" t="s">
        <v>5256</v>
      </c>
      <c r="C2163" t="s">
        <v>3072</v>
      </c>
      <c r="D2163" t="s">
        <v>183</v>
      </c>
      <c r="E2163" t="s">
        <v>115</v>
      </c>
      <c r="F2163">
        <v>11480</v>
      </c>
      <c r="G2163" t="s">
        <v>151</v>
      </c>
      <c r="H2163" t="s">
        <v>145</v>
      </c>
      <c r="I2163" t="s">
        <v>1909</v>
      </c>
      <c r="J2163" s="1">
        <v>45633</v>
      </c>
      <c r="K2163" s="1">
        <v>45663</v>
      </c>
      <c r="L2163">
        <v>117</v>
      </c>
      <c r="M2163">
        <v>0</v>
      </c>
      <c r="N2163">
        <v>1</v>
      </c>
      <c r="O2163">
        <v>27.8</v>
      </c>
      <c r="P2163" t="s">
        <v>42</v>
      </c>
    </row>
    <row r="2164" spans="1:16">
      <c r="A2164" t="s">
        <v>6952</v>
      </c>
      <c r="B2164" t="s">
        <v>6953</v>
      </c>
      <c r="C2164" t="s">
        <v>4806</v>
      </c>
      <c r="D2164" t="s">
        <v>37</v>
      </c>
      <c r="E2164" t="s">
        <v>91</v>
      </c>
      <c r="F2164">
        <v>77595</v>
      </c>
      <c r="G2164" t="s">
        <v>30</v>
      </c>
      <c r="H2164" t="s">
        <v>156</v>
      </c>
      <c r="I2164" t="s">
        <v>2229</v>
      </c>
      <c r="J2164" s="1">
        <v>44849</v>
      </c>
      <c r="K2164" s="1">
        <v>44756</v>
      </c>
      <c r="L2164">
        <v>47</v>
      </c>
      <c r="M2164">
        <v>1</v>
      </c>
      <c r="N2164">
        <v>2</v>
      </c>
      <c r="P2164" t="s">
        <v>100</v>
      </c>
    </row>
    <row r="2165" spans="1:16">
      <c r="A2165" t="s">
        <v>6955</v>
      </c>
      <c r="B2165" t="s">
        <v>6956</v>
      </c>
      <c r="C2165" t="s">
        <v>5625</v>
      </c>
      <c r="D2165" t="s">
        <v>183</v>
      </c>
      <c r="E2165" t="s">
        <v>28</v>
      </c>
      <c r="F2165">
        <v>10716</v>
      </c>
      <c r="G2165" t="s">
        <v>79</v>
      </c>
      <c r="H2165" t="s">
        <v>117</v>
      </c>
      <c r="I2165" t="s">
        <v>2112</v>
      </c>
      <c r="J2165" s="1">
        <v>45356</v>
      </c>
      <c r="K2165" s="1"/>
      <c r="M2165">
        <v>0</v>
      </c>
      <c r="N2165">
        <v>1</v>
      </c>
      <c r="O2165">
        <v>29.6</v>
      </c>
      <c r="P2165" t="s">
        <v>25</v>
      </c>
    </row>
    <row r="2166" spans="1:16">
      <c r="A2166" t="s">
        <v>6958</v>
      </c>
      <c r="B2166" t="s">
        <v>192</v>
      </c>
      <c r="C2166" t="s">
        <v>2904</v>
      </c>
      <c r="D2166" t="s">
        <v>183</v>
      </c>
      <c r="E2166" t="s">
        <v>28</v>
      </c>
      <c r="F2166">
        <v>8648</v>
      </c>
      <c r="G2166" t="s">
        <v>56</v>
      </c>
      <c r="H2166" t="s">
        <v>127</v>
      </c>
      <c r="I2166" t="s">
        <v>1184</v>
      </c>
      <c r="J2166" s="1">
        <v>45162</v>
      </c>
      <c r="K2166" s="1"/>
      <c r="M2166">
        <v>0</v>
      </c>
      <c r="N2166">
        <v>1</v>
      </c>
      <c r="O2166">
        <v>2.6</v>
      </c>
      <c r="P2166" t="s">
        <v>100</v>
      </c>
    </row>
    <row r="2167" spans="1:16">
      <c r="A2167" t="s">
        <v>6960</v>
      </c>
      <c r="B2167" t="s">
        <v>6961</v>
      </c>
      <c r="C2167" t="s">
        <v>6286</v>
      </c>
      <c r="D2167" t="s">
        <v>66</v>
      </c>
      <c r="E2167" t="s">
        <v>91</v>
      </c>
      <c r="F2167">
        <v>5861</v>
      </c>
      <c r="G2167" t="s">
        <v>161</v>
      </c>
      <c r="H2167" t="s">
        <v>527</v>
      </c>
      <c r="I2167" t="s">
        <v>6963</v>
      </c>
      <c r="J2167" s="1"/>
      <c r="K2167" s="1">
        <v>45243</v>
      </c>
      <c r="L2167">
        <v>143</v>
      </c>
      <c r="M2167">
        <v>0</v>
      </c>
      <c r="N2167">
        <v>1</v>
      </c>
      <c r="O2167">
        <v>30.8</v>
      </c>
      <c r="P2167" t="s">
        <v>58</v>
      </c>
    </row>
    <row r="2168" spans="1:16">
      <c r="A2168" t="s">
        <v>6964</v>
      </c>
      <c r="B2168" t="s">
        <v>4216</v>
      </c>
      <c r="C2168" t="s">
        <v>6518</v>
      </c>
      <c r="D2168" t="s">
        <v>183</v>
      </c>
      <c r="E2168" t="s">
        <v>115</v>
      </c>
      <c r="F2168">
        <v>7200</v>
      </c>
      <c r="G2168" t="s">
        <v>151</v>
      </c>
      <c r="H2168" t="s">
        <v>127</v>
      </c>
      <c r="I2168" t="s">
        <v>2093</v>
      </c>
      <c r="J2168" s="1">
        <v>44782</v>
      </c>
      <c r="K2168" s="1">
        <v>44764</v>
      </c>
      <c r="L2168">
        <v>140</v>
      </c>
      <c r="M2168">
        <v>0</v>
      </c>
      <c r="N2168">
        <v>1</v>
      </c>
      <c r="O2168">
        <v>18.899999999999999</v>
      </c>
      <c r="P2168" t="s">
        <v>33</v>
      </c>
    </row>
    <row r="2169" spans="1:16">
      <c r="A2169" t="s">
        <v>6966</v>
      </c>
      <c r="B2169" t="s">
        <v>3348</v>
      </c>
      <c r="C2169" t="s">
        <v>18</v>
      </c>
      <c r="D2169" t="s">
        <v>37</v>
      </c>
      <c r="E2169" t="s">
        <v>20</v>
      </c>
      <c r="F2169">
        <v>140000</v>
      </c>
      <c r="G2169" t="s">
        <v>22</v>
      </c>
      <c r="H2169" t="s">
        <v>195</v>
      </c>
      <c r="I2169" t="s">
        <v>2185</v>
      </c>
      <c r="J2169" s="1">
        <v>45419</v>
      </c>
      <c r="K2169" s="1"/>
      <c r="M2169">
        <v>0</v>
      </c>
      <c r="N2169">
        <v>1</v>
      </c>
      <c r="O2169">
        <v>19.3</v>
      </c>
      <c r="P2169" t="s">
        <v>58</v>
      </c>
    </row>
    <row r="2170" spans="1:16">
      <c r="A2170" t="s">
        <v>6968</v>
      </c>
      <c r="B2170" t="s">
        <v>2445</v>
      </c>
      <c r="C2170" t="s">
        <v>18</v>
      </c>
      <c r="D2170" t="s">
        <v>19</v>
      </c>
      <c r="E2170" t="s">
        <v>54</v>
      </c>
      <c r="F2170">
        <v>7619</v>
      </c>
      <c r="G2170" t="s">
        <v>161</v>
      </c>
      <c r="H2170" t="s">
        <v>258</v>
      </c>
      <c r="I2170" t="s">
        <v>2511</v>
      </c>
      <c r="J2170" s="1">
        <v>45499</v>
      </c>
      <c r="K2170" s="1"/>
      <c r="M2170">
        <v>0</v>
      </c>
      <c r="N2170">
        <v>1</v>
      </c>
      <c r="O2170">
        <v>20.3</v>
      </c>
      <c r="P2170" t="s">
        <v>100</v>
      </c>
    </row>
    <row r="2171" spans="1:16">
      <c r="A2171" t="s">
        <v>6970</v>
      </c>
      <c r="B2171" t="s">
        <v>2302</v>
      </c>
      <c r="C2171" t="s">
        <v>18</v>
      </c>
      <c r="D2171" t="s">
        <v>66</v>
      </c>
      <c r="E2171" t="s">
        <v>45</v>
      </c>
      <c r="F2171">
        <v>4744</v>
      </c>
      <c r="G2171" t="s">
        <v>172</v>
      </c>
      <c r="H2171" t="s">
        <v>93</v>
      </c>
      <c r="I2171" t="s">
        <v>3963</v>
      </c>
      <c r="J2171" s="1">
        <v>45683</v>
      </c>
      <c r="K2171" s="1"/>
      <c r="M2171">
        <v>0</v>
      </c>
      <c r="N2171">
        <v>1</v>
      </c>
      <c r="O2171">
        <v>13.7</v>
      </c>
      <c r="P2171" t="s">
        <v>100</v>
      </c>
    </row>
    <row r="2172" spans="1:16">
      <c r="A2172" t="s">
        <v>6972</v>
      </c>
      <c r="B2172" t="s">
        <v>6109</v>
      </c>
      <c r="C2172" t="s">
        <v>1772</v>
      </c>
      <c r="D2172" t="s">
        <v>53</v>
      </c>
      <c r="E2172" t="s">
        <v>28</v>
      </c>
      <c r="F2172">
        <v>43000</v>
      </c>
      <c r="G2172" t="s">
        <v>22</v>
      </c>
      <c r="H2172" t="s">
        <v>156</v>
      </c>
      <c r="I2172" t="s">
        <v>263</v>
      </c>
      <c r="J2172" s="1">
        <v>45490</v>
      </c>
      <c r="K2172" s="1"/>
      <c r="M2172">
        <v>0</v>
      </c>
      <c r="N2172">
        <v>1</v>
      </c>
      <c r="P2172" t="s">
        <v>25</v>
      </c>
    </row>
    <row r="2173" spans="1:16">
      <c r="A2173" t="s">
        <v>6974</v>
      </c>
      <c r="B2173" t="s">
        <v>5898</v>
      </c>
      <c r="C2173" t="s">
        <v>3648</v>
      </c>
      <c r="D2173" t="s">
        <v>66</v>
      </c>
      <c r="E2173" t="s">
        <v>91</v>
      </c>
      <c r="F2173">
        <v>14978</v>
      </c>
      <c r="G2173" t="s">
        <v>39</v>
      </c>
      <c r="H2173" t="s">
        <v>527</v>
      </c>
      <c r="I2173" t="s">
        <v>6532</v>
      </c>
      <c r="J2173" s="1">
        <v>45167</v>
      </c>
      <c r="K2173" s="1">
        <v>45239</v>
      </c>
      <c r="L2173">
        <v>183</v>
      </c>
      <c r="M2173">
        <v>0</v>
      </c>
      <c r="N2173">
        <v>1</v>
      </c>
      <c r="O2173">
        <v>10.7</v>
      </c>
      <c r="P2173" t="s">
        <v>25</v>
      </c>
    </row>
    <row r="2174" spans="1:16">
      <c r="A2174" t="s">
        <v>6976</v>
      </c>
      <c r="B2174" t="s">
        <v>6977</v>
      </c>
      <c r="C2174" t="s">
        <v>246</v>
      </c>
      <c r="D2174" t="s">
        <v>37</v>
      </c>
      <c r="E2174" t="s">
        <v>20</v>
      </c>
      <c r="F2174">
        <v>120953</v>
      </c>
      <c r="G2174" t="s">
        <v>39</v>
      </c>
      <c r="H2174" t="s">
        <v>23</v>
      </c>
      <c r="I2174" t="s">
        <v>898</v>
      </c>
      <c r="J2174" s="1">
        <v>45403</v>
      </c>
      <c r="K2174" s="1"/>
      <c r="M2174">
        <v>0</v>
      </c>
      <c r="N2174">
        <v>1</v>
      </c>
      <c r="O2174">
        <v>11.5</v>
      </c>
      <c r="P2174" t="s">
        <v>42</v>
      </c>
    </row>
    <row r="2175" spans="1:16">
      <c r="A2175" t="s">
        <v>6979</v>
      </c>
      <c r="B2175" t="s">
        <v>2932</v>
      </c>
      <c r="C2175" t="s">
        <v>479</v>
      </c>
      <c r="D2175" t="s">
        <v>183</v>
      </c>
      <c r="E2175" t="s">
        <v>54</v>
      </c>
      <c r="F2175">
        <v>11549</v>
      </c>
      <c r="G2175" t="s">
        <v>151</v>
      </c>
      <c r="H2175" t="s">
        <v>145</v>
      </c>
      <c r="I2175" t="s">
        <v>3463</v>
      </c>
      <c r="J2175" s="1">
        <v>44652</v>
      </c>
      <c r="K2175" s="1"/>
      <c r="M2175">
        <v>0</v>
      </c>
      <c r="N2175">
        <v>1</v>
      </c>
      <c r="O2175">
        <v>19.100000000000001</v>
      </c>
      <c r="P2175" t="s">
        <v>58</v>
      </c>
    </row>
    <row r="2176" spans="1:16">
      <c r="A2176" t="s">
        <v>6981</v>
      </c>
      <c r="B2176" t="s">
        <v>2795</v>
      </c>
      <c r="C2176" t="s">
        <v>2676</v>
      </c>
      <c r="D2176" t="s">
        <v>183</v>
      </c>
      <c r="E2176" t="s">
        <v>177</v>
      </c>
      <c r="F2176">
        <v>11168</v>
      </c>
      <c r="G2176" t="s">
        <v>47</v>
      </c>
      <c r="H2176" t="s">
        <v>86</v>
      </c>
      <c r="I2176" t="s">
        <v>5580</v>
      </c>
      <c r="J2176" s="1">
        <v>45723</v>
      </c>
      <c r="K2176" s="1"/>
      <c r="M2176">
        <v>0</v>
      </c>
      <c r="N2176">
        <v>1</v>
      </c>
      <c r="O2176">
        <v>3.9</v>
      </c>
      <c r="P2176" t="s">
        <v>100</v>
      </c>
    </row>
    <row r="2177" spans="1:16">
      <c r="A2177" t="s">
        <v>6983</v>
      </c>
      <c r="B2177" t="s">
        <v>6984</v>
      </c>
      <c r="C2177" t="s">
        <v>18</v>
      </c>
      <c r="D2177" t="s">
        <v>53</v>
      </c>
      <c r="E2177" t="s">
        <v>45</v>
      </c>
      <c r="F2177">
        <v>17000</v>
      </c>
      <c r="G2177" t="s">
        <v>79</v>
      </c>
      <c r="H2177" t="s">
        <v>145</v>
      </c>
      <c r="I2177" t="s">
        <v>1184</v>
      </c>
      <c r="J2177" s="1">
        <v>45265</v>
      </c>
      <c r="K2177" s="1"/>
      <c r="M2177">
        <v>0</v>
      </c>
      <c r="N2177">
        <v>1</v>
      </c>
      <c r="O2177">
        <v>10.6</v>
      </c>
      <c r="P2177" t="s">
        <v>42</v>
      </c>
    </row>
    <row r="2178" spans="1:16">
      <c r="A2178" t="s">
        <v>6985</v>
      </c>
      <c r="B2178" t="s">
        <v>1202</v>
      </c>
      <c r="C2178" t="s">
        <v>1543</v>
      </c>
      <c r="D2178" t="s">
        <v>19</v>
      </c>
      <c r="E2178" t="s">
        <v>91</v>
      </c>
      <c r="F2178">
        <v>2854</v>
      </c>
      <c r="G2178" t="s">
        <v>161</v>
      </c>
      <c r="H2178" t="s">
        <v>23</v>
      </c>
      <c r="I2178" t="s">
        <v>1284</v>
      </c>
      <c r="J2178" s="1">
        <v>45594</v>
      </c>
      <c r="K2178" s="1">
        <v>45627</v>
      </c>
      <c r="L2178">
        <v>135</v>
      </c>
      <c r="M2178">
        <v>0</v>
      </c>
      <c r="N2178">
        <v>1</v>
      </c>
      <c r="O2178">
        <v>20.8</v>
      </c>
      <c r="P2178" t="s">
        <v>25</v>
      </c>
    </row>
    <row r="2179" spans="1:16">
      <c r="A2179" t="s">
        <v>6987</v>
      </c>
      <c r="B2179" t="s">
        <v>5617</v>
      </c>
      <c r="C2179" t="s">
        <v>803</v>
      </c>
      <c r="D2179" t="s">
        <v>53</v>
      </c>
      <c r="E2179" t="s">
        <v>20</v>
      </c>
      <c r="F2179">
        <v>17879</v>
      </c>
      <c r="G2179" t="s">
        <v>30</v>
      </c>
      <c r="H2179" t="s">
        <v>93</v>
      </c>
      <c r="I2179" t="s">
        <v>4602</v>
      </c>
      <c r="J2179" s="1">
        <v>45501</v>
      </c>
      <c r="K2179" s="1"/>
      <c r="M2179">
        <v>0</v>
      </c>
      <c r="N2179">
        <v>1</v>
      </c>
      <c r="O2179">
        <v>27.2</v>
      </c>
      <c r="P2179" t="s">
        <v>100</v>
      </c>
    </row>
    <row r="2180" spans="1:16">
      <c r="A2180" t="s">
        <v>6989</v>
      </c>
      <c r="B2180" t="s">
        <v>1720</v>
      </c>
      <c r="C2180" t="s">
        <v>18</v>
      </c>
      <c r="D2180" t="s">
        <v>183</v>
      </c>
      <c r="E2180" t="s">
        <v>20</v>
      </c>
      <c r="F2180">
        <v>3712</v>
      </c>
      <c r="G2180" t="s">
        <v>39</v>
      </c>
      <c r="H2180" t="s">
        <v>145</v>
      </c>
      <c r="I2180" t="s">
        <v>1658</v>
      </c>
      <c r="J2180" s="1">
        <v>45620</v>
      </c>
      <c r="K2180" s="1"/>
      <c r="M2180">
        <v>0</v>
      </c>
      <c r="N2180">
        <v>1</v>
      </c>
      <c r="O2180">
        <v>16.899999999999999</v>
      </c>
      <c r="P2180" t="s">
        <v>42</v>
      </c>
    </row>
    <row r="2181" spans="1:16">
      <c r="A2181" t="s">
        <v>6991</v>
      </c>
      <c r="B2181" t="s">
        <v>1471</v>
      </c>
      <c r="C2181" t="s">
        <v>1455</v>
      </c>
      <c r="D2181" t="s">
        <v>66</v>
      </c>
      <c r="E2181" t="s">
        <v>115</v>
      </c>
      <c r="F2181">
        <v>12151</v>
      </c>
      <c r="G2181" t="s">
        <v>47</v>
      </c>
      <c r="H2181" t="s">
        <v>93</v>
      </c>
      <c r="I2181" t="s">
        <v>1058</v>
      </c>
      <c r="J2181" s="1">
        <v>45296</v>
      </c>
      <c r="K2181" s="1">
        <v>45243</v>
      </c>
      <c r="L2181">
        <v>34</v>
      </c>
      <c r="M2181">
        <v>0</v>
      </c>
      <c r="N2181">
        <v>1</v>
      </c>
      <c r="O2181">
        <v>14.4</v>
      </c>
      <c r="P2181" t="s">
        <v>42</v>
      </c>
    </row>
    <row r="2182" spans="1:16">
      <c r="A2182" t="s">
        <v>6993</v>
      </c>
      <c r="B2182" t="s">
        <v>5982</v>
      </c>
      <c r="C2182" t="s">
        <v>4165</v>
      </c>
      <c r="D2182" t="s">
        <v>183</v>
      </c>
      <c r="E2182" t="s">
        <v>20</v>
      </c>
      <c r="F2182">
        <v>10760</v>
      </c>
      <c r="G2182" t="s">
        <v>39</v>
      </c>
      <c r="H2182" t="s">
        <v>133</v>
      </c>
      <c r="I2182" t="s">
        <v>6995</v>
      </c>
      <c r="J2182" s="1">
        <v>45670</v>
      </c>
      <c r="K2182" s="1"/>
      <c r="M2182">
        <v>0</v>
      </c>
      <c r="N2182">
        <v>1</v>
      </c>
      <c r="O2182">
        <v>28.3</v>
      </c>
      <c r="P2182" t="s">
        <v>33</v>
      </c>
    </row>
    <row r="2183" spans="1:16">
      <c r="A2183" t="s">
        <v>6996</v>
      </c>
      <c r="B2183" t="s">
        <v>2272</v>
      </c>
      <c r="C2183" t="s">
        <v>4315</v>
      </c>
      <c r="D2183" t="s">
        <v>66</v>
      </c>
      <c r="E2183" t="s">
        <v>177</v>
      </c>
      <c r="F2183">
        <v>4512</v>
      </c>
      <c r="G2183" t="s">
        <v>56</v>
      </c>
      <c r="H2183" t="s">
        <v>139</v>
      </c>
      <c r="I2183" t="s">
        <v>6998</v>
      </c>
      <c r="J2183" s="1">
        <v>44828</v>
      </c>
      <c r="K2183" s="1"/>
      <c r="M2183">
        <v>0</v>
      </c>
      <c r="N2183">
        <v>1</v>
      </c>
      <c r="O2183">
        <v>14.8</v>
      </c>
      <c r="P2183" t="s">
        <v>100</v>
      </c>
    </row>
    <row r="2184" spans="1:16">
      <c r="A2184" t="s">
        <v>6999</v>
      </c>
      <c r="B2184" t="s">
        <v>459</v>
      </c>
      <c r="C2184" t="s">
        <v>3033</v>
      </c>
      <c r="D2184" t="s">
        <v>183</v>
      </c>
      <c r="E2184" t="s">
        <v>91</v>
      </c>
      <c r="F2184">
        <v>10629</v>
      </c>
      <c r="G2184" t="s">
        <v>151</v>
      </c>
      <c r="H2184" t="s">
        <v>258</v>
      </c>
      <c r="I2184" t="s">
        <v>791</v>
      </c>
      <c r="J2184" s="1">
        <v>45197</v>
      </c>
      <c r="K2184" s="1">
        <v>45111</v>
      </c>
      <c r="L2184">
        <v>26</v>
      </c>
      <c r="M2184">
        <v>0</v>
      </c>
      <c r="N2184">
        <v>1</v>
      </c>
      <c r="P2184" t="s">
        <v>42</v>
      </c>
    </row>
    <row r="2185" spans="1:16">
      <c r="A2185" t="s">
        <v>7001</v>
      </c>
      <c r="B2185" t="s">
        <v>3032</v>
      </c>
      <c r="C2185" t="s">
        <v>18</v>
      </c>
      <c r="D2185" t="s">
        <v>66</v>
      </c>
      <c r="E2185" t="s">
        <v>54</v>
      </c>
      <c r="F2185">
        <v>11239</v>
      </c>
      <c r="G2185" t="s">
        <v>56</v>
      </c>
      <c r="H2185" t="s">
        <v>1272</v>
      </c>
      <c r="I2185" t="s">
        <v>3028</v>
      </c>
      <c r="J2185" s="1">
        <v>45378</v>
      </c>
      <c r="K2185" s="1"/>
      <c r="M2185">
        <v>0</v>
      </c>
      <c r="N2185">
        <v>1</v>
      </c>
      <c r="O2185">
        <v>18.7</v>
      </c>
      <c r="P2185" t="s">
        <v>33</v>
      </c>
    </row>
    <row r="2186" spans="1:16">
      <c r="A2186" t="s">
        <v>7003</v>
      </c>
      <c r="B2186" t="s">
        <v>3418</v>
      </c>
      <c r="C2186" t="s">
        <v>18</v>
      </c>
      <c r="D2186" t="s">
        <v>19</v>
      </c>
      <c r="E2186" t="s">
        <v>45</v>
      </c>
      <c r="F2186">
        <v>3769</v>
      </c>
      <c r="G2186" t="s">
        <v>39</v>
      </c>
      <c r="H2186" t="s">
        <v>145</v>
      </c>
      <c r="I2186" t="s">
        <v>4960</v>
      </c>
      <c r="J2186" s="1">
        <v>45571</v>
      </c>
      <c r="K2186" s="1"/>
      <c r="M2186">
        <v>0</v>
      </c>
      <c r="N2186">
        <v>1</v>
      </c>
      <c r="O2186">
        <v>2</v>
      </c>
      <c r="P2186" t="s">
        <v>25</v>
      </c>
    </row>
    <row r="2187" spans="1:16">
      <c r="A2187" t="s">
        <v>7005</v>
      </c>
      <c r="B2187" t="s">
        <v>2239</v>
      </c>
      <c r="C2187" t="s">
        <v>137</v>
      </c>
      <c r="D2187" t="s">
        <v>183</v>
      </c>
      <c r="E2187" t="s">
        <v>115</v>
      </c>
      <c r="F2187">
        <v>5766</v>
      </c>
      <c r="G2187" t="s">
        <v>172</v>
      </c>
      <c r="H2187" t="s">
        <v>23</v>
      </c>
      <c r="I2187" t="s">
        <v>3463</v>
      </c>
      <c r="J2187" s="1">
        <v>44739</v>
      </c>
      <c r="K2187" s="1">
        <v>44758</v>
      </c>
      <c r="L2187">
        <v>140</v>
      </c>
      <c r="M2187">
        <v>0</v>
      </c>
      <c r="N2187">
        <v>1</v>
      </c>
      <c r="P2187" t="s">
        <v>100</v>
      </c>
    </row>
    <row r="2188" spans="1:16">
      <c r="A2188" t="s">
        <v>7007</v>
      </c>
      <c r="B2188" t="s">
        <v>1429</v>
      </c>
      <c r="C2188" t="s">
        <v>562</v>
      </c>
      <c r="D2188" t="s">
        <v>66</v>
      </c>
      <c r="E2188" t="s">
        <v>54</v>
      </c>
      <c r="F2188">
        <v>9010</v>
      </c>
      <c r="G2188" t="s">
        <v>22</v>
      </c>
      <c r="H2188" t="s">
        <v>258</v>
      </c>
      <c r="I2188" t="s">
        <v>4851</v>
      </c>
      <c r="J2188" s="1">
        <v>44789</v>
      </c>
      <c r="K2188" s="1"/>
      <c r="M2188">
        <v>0</v>
      </c>
      <c r="N2188">
        <v>1</v>
      </c>
      <c r="O2188">
        <v>30.9</v>
      </c>
      <c r="P2188" t="s">
        <v>58</v>
      </c>
    </row>
    <row r="2189" spans="1:16">
      <c r="A2189" t="s">
        <v>7009</v>
      </c>
      <c r="B2189" t="s">
        <v>1438</v>
      </c>
      <c r="C2189" t="s">
        <v>509</v>
      </c>
      <c r="D2189" t="s">
        <v>19</v>
      </c>
      <c r="E2189" t="s">
        <v>54</v>
      </c>
      <c r="F2189">
        <v>7907</v>
      </c>
      <c r="G2189" t="s">
        <v>39</v>
      </c>
      <c r="H2189" t="s">
        <v>145</v>
      </c>
      <c r="I2189" t="s">
        <v>1718</v>
      </c>
      <c r="J2189" s="1">
        <v>45483</v>
      </c>
      <c r="K2189" s="1"/>
      <c r="M2189">
        <v>0</v>
      </c>
      <c r="N2189">
        <v>1</v>
      </c>
      <c r="O2189">
        <v>5.4</v>
      </c>
      <c r="P2189" t="s">
        <v>58</v>
      </c>
    </row>
    <row r="2190" spans="1:16">
      <c r="A2190" t="s">
        <v>7011</v>
      </c>
      <c r="B2190" t="s">
        <v>3169</v>
      </c>
      <c r="C2190" t="s">
        <v>18</v>
      </c>
      <c r="D2190" t="s">
        <v>19</v>
      </c>
      <c r="E2190" t="s">
        <v>177</v>
      </c>
      <c r="F2190">
        <v>8000</v>
      </c>
      <c r="G2190" t="s">
        <v>151</v>
      </c>
      <c r="H2190" t="s">
        <v>545</v>
      </c>
      <c r="I2190" t="s">
        <v>2511</v>
      </c>
      <c r="J2190" s="1">
        <v>45423</v>
      </c>
      <c r="K2190" s="1"/>
      <c r="M2190">
        <v>0</v>
      </c>
      <c r="N2190">
        <v>1</v>
      </c>
      <c r="O2190">
        <v>6.8</v>
      </c>
      <c r="P2190" t="s">
        <v>25</v>
      </c>
    </row>
    <row r="2191" spans="1:16">
      <c r="A2191" t="s">
        <v>7012</v>
      </c>
      <c r="B2191" t="s">
        <v>7013</v>
      </c>
      <c r="C2191" t="s">
        <v>494</v>
      </c>
      <c r="D2191" t="s">
        <v>66</v>
      </c>
      <c r="E2191" t="s">
        <v>177</v>
      </c>
      <c r="F2191">
        <v>15154</v>
      </c>
      <c r="G2191" t="s">
        <v>47</v>
      </c>
      <c r="H2191" t="s">
        <v>1500</v>
      </c>
      <c r="I2191" t="s">
        <v>1333</v>
      </c>
      <c r="J2191" s="1">
        <v>45589</v>
      </c>
      <c r="K2191" s="1"/>
      <c r="M2191">
        <v>0</v>
      </c>
      <c r="N2191">
        <v>1</v>
      </c>
      <c r="P2191" t="s">
        <v>42</v>
      </c>
    </row>
    <row r="2192" spans="1:16">
      <c r="A2192" t="s">
        <v>7015</v>
      </c>
      <c r="B2192" t="s">
        <v>1407</v>
      </c>
      <c r="C2192" t="s">
        <v>4649</v>
      </c>
      <c r="D2192" t="s">
        <v>19</v>
      </c>
      <c r="E2192" t="s">
        <v>91</v>
      </c>
      <c r="F2192">
        <v>6413</v>
      </c>
      <c r="G2192" t="s">
        <v>39</v>
      </c>
      <c r="H2192" t="s">
        <v>31</v>
      </c>
      <c r="I2192" t="s">
        <v>580</v>
      </c>
      <c r="J2192" s="1">
        <v>45096</v>
      </c>
      <c r="K2192" s="1">
        <v>45049</v>
      </c>
      <c r="L2192">
        <v>118</v>
      </c>
      <c r="M2192">
        <v>1</v>
      </c>
      <c r="N2192">
        <v>2</v>
      </c>
      <c r="P2192" t="s">
        <v>100</v>
      </c>
    </row>
    <row r="2193" spans="1:16">
      <c r="A2193" t="s">
        <v>7017</v>
      </c>
      <c r="B2193" t="s">
        <v>4591</v>
      </c>
      <c r="C2193" t="s">
        <v>18</v>
      </c>
      <c r="D2193" t="s">
        <v>183</v>
      </c>
      <c r="E2193" t="s">
        <v>177</v>
      </c>
      <c r="F2193">
        <v>10305</v>
      </c>
      <c r="G2193" t="s">
        <v>47</v>
      </c>
      <c r="H2193" t="s">
        <v>1009</v>
      </c>
      <c r="I2193" t="s">
        <v>7019</v>
      </c>
      <c r="J2193" s="1">
        <v>45414</v>
      </c>
      <c r="K2193" s="1"/>
      <c r="M2193">
        <v>0</v>
      </c>
      <c r="N2193">
        <v>1</v>
      </c>
      <c r="O2193">
        <v>18.3</v>
      </c>
      <c r="P2193" t="s">
        <v>58</v>
      </c>
    </row>
    <row r="2194" spans="1:16">
      <c r="A2194" t="s">
        <v>7020</v>
      </c>
      <c r="B2194" t="s">
        <v>285</v>
      </c>
      <c r="C2194" t="s">
        <v>740</v>
      </c>
      <c r="D2194" t="s">
        <v>66</v>
      </c>
      <c r="E2194" t="s">
        <v>45</v>
      </c>
      <c r="F2194">
        <v>9129</v>
      </c>
      <c r="G2194" t="s">
        <v>47</v>
      </c>
      <c r="H2194" t="s">
        <v>31</v>
      </c>
      <c r="I2194" t="s">
        <v>7022</v>
      </c>
      <c r="J2194" s="1">
        <v>44605</v>
      </c>
      <c r="K2194" s="1"/>
      <c r="M2194">
        <v>0</v>
      </c>
      <c r="N2194">
        <v>1</v>
      </c>
      <c r="O2194">
        <v>19.600000000000001</v>
      </c>
      <c r="P2194" t="s">
        <v>42</v>
      </c>
    </row>
    <row r="2195" spans="1:16">
      <c r="A2195" t="s">
        <v>7023</v>
      </c>
      <c r="B2195" t="s">
        <v>1556</v>
      </c>
      <c r="C2195" t="s">
        <v>2183</v>
      </c>
      <c r="D2195" t="s">
        <v>66</v>
      </c>
      <c r="E2195" t="s">
        <v>28</v>
      </c>
      <c r="F2195">
        <v>5792</v>
      </c>
      <c r="G2195" t="s">
        <v>39</v>
      </c>
      <c r="H2195" t="s">
        <v>145</v>
      </c>
      <c r="I2195" t="s">
        <v>7025</v>
      </c>
      <c r="J2195" s="1">
        <v>45224</v>
      </c>
      <c r="K2195" s="1"/>
      <c r="M2195">
        <v>0</v>
      </c>
      <c r="N2195">
        <v>1</v>
      </c>
      <c r="O2195">
        <v>24.5</v>
      </c>
      <c r="P2195" t="s">
        <v>58</v>
      </c>
    </row>
    <row r="2196" spans="1:16">
      <c r="A2196" t="s">
        <v>7026</v>
      </c>
      <c r="B2196" t="s">
        <v>306</v>
      </c>
      <c r="C2196" t="s">
        <v>1149</v>
      </c>
      <c r="D2196" t="s">
        <v>66</v>
      </c>
      <c r="E2196" t="s">
        <v>54</v>
      </c>
      <c r="F2196">
        <v>8797</v>
      </c>
      <c r="G2196" t="s">
        <v>30</v>
      </c>
      <c r="H2196" t="s">
        <v>31</v>
      </c>
      <c r="I2196" t="s">
        <v>190</v>
      </c>
      <c r="J2196" s="1">
        <v>45139</v>
      </c>
      <c r="K2196" s="1"/>
      <c r="M2196">
        <v>0</v>
      </c>
      <c r="N2196">
        <v>1</v>
      </c>
      <c r="O2196">
        <v>14</v>
      </c>
      <c r="P2196" t="s">
        <v>100</v>
      </c>
    </row>
    <row r="2197" spans="1:16">
      <c r="A2197" t="s">
        <v>7028</v>
      </c>
      <c r="B2197" t="s">
        <v>730</v>
      </c>
      <c r="C2197" t="s">
        <v>18</v>
      </c>
      <c r="D2197" t="s">
        <v>53</v>
      </c>
      <c r="E2197" t="s">
        <v>177</v>
      </c>
      <c r="F2197">
        <v>30786</v>
      </c>
      <c r="G2197" t="s">
        <v>47</v>
      </c>
      <c r="H2197" t="s">
        <v>237</v>
      </c>
      <c r="I2197" t="s">
        <v>2102</v>
      </c>
      <c r="J2197" s="1">
        <v>44854</v>
      </c>
      <c r="K2197" s="1"/>
      <c r="M2197">
        <v>0</v>
      </c>
      <c r="N2197">
        <v>1</v>
      </c>
      <c r="O2197">
        <v>28.1</v>
      </c>
      <c r="P2197" t="s">
        <v>33</v>
      </c>
    </row>
    <row r="2198" spans="1:16">
      <c r="A2198" t="s">
        <v>7030</v>
      </c>
      <c r="B2198" t="s">
        <v>4385</v>
      </c>
      <c r="C2198" t="s">
        <v>1520</v>
      </c>
      <c r="D2198" t="s">
        <v>19</v>
      </c>
      <c r="E2198" t="s">
        <v>91</v>
      </c>
      <c r="F2198">
        <v>5499</v>
      </c>
      <c r="G2198" t="s">
        <v>30</v>
      </c>
      <c r="H2198" t="s">
        <v>156</v>
      </c>
      <c r="I2198" t="s">
        <v>3219</v>
      </c>
      <c r="J2198" s="1"/>
      <c r="K2198" s="1">
        <v>44844</v>
      </c>
      <c r="L2198">
        <v>125</v>
      </c>
      <c r="M2198">
        <v>1</v>
      </c>
      <c r="N2198">
        <v>4</v>
      </c>
      <c r="P2198" t="s">
        <v>33</v>
      </c>
    </row>
    <row r="2199" spans="1:16">
      <c r="A2199" t="s">
        <v>7032</v>
      </c>
      <c r="B2199" t="s">
        <v>7033</v>
      </c>
      <c r="C2199" t="s">
        <v>972</v>
      </c>
      <c r="D2199" t="s">
        <v>37</v>
      </c>
      <c r="E2199" t="s">
        <v>28</v>
      </c>
      <c r="F2199">
        <v>125998</v>
      </c>
      <c r="G2199" t="s">
        <v>56</v>
      </c>
      <c r="H2199" t="s">
        <v>127</v>
      </c>
      <c r="I2199" t="s">
        <v>7035</v>
      </c>
      <c r="J2199" s="1">
        <v>45420</v>
      </c>
      <c r="K2199" s="1"/>
      <c r="M2199">
        <v>0</v>
      </c>
      <c r="N2199">
        <v>1</v>
      </c>
      <c r="O2199">
        <v>26.8</v>
      </c>
      <c r="P2199" t="s">
        <v>42</v>
      </c>
    </row>
    <row r="2200" spans="1:16">
      <c r="A2200" t="s">
        <v>7036</v>
      </c>
      <c r="B2200" t="s">
        <v>7037</v>
      </c>
      <c r="C2200" t="s">
        <v>2073</v>
      </c>
      <c r="D2200" t="s">
        <v>66</v>
      </c>
      <c r="E2200" t="s">
        <v>177</v>
      </c>
      <c r="F2200">
        <v>21892</v>
      </c>
      <c r="G2200" t="s">
        <v>151</v>
      </c>
      <c r="H2200" t="s">
        <v>156</v>
      </c>
      <c r="I2200" t="s">
        <v>2229</v>
      </c>
      <c r="J2200" s="1">
        <v>44741</v>
      </c>
      <c r="K2200" s="1"/>
      <c r="M2200">
        <v>0</v>
      </c>
      <c r="N2200">
        <v>1</v>
      </c>
      <c r="P2200" t="s">
        <v>33</v>
      </c>
    </row>
    <row r="2201" spans="1:16">
      <c r="A2201" t="s">
        <v>7039</v>
      </c>
      <c r="B2201" t="s">
        <v>5106</v>
      </c>
      <c r="C2201" t="s">
        <v>3807</v>
      </c>
      <c r="D2201" t="s">
        <v>19</v>
      </c>
      <c r="E2201" t="s">
        <v>54</v>
      </c>
      <c r="F2201">
        <v>2468</v>
      </c>
      <c r="G2201" t="s">
        <v>22</v>
      </c>
      <c r="H2201" t="s">
        <v>237</v>
      </c>
      <c r="I2201" t="s">
        <v>3119</v>
      </c>
      <c r="J2201" s="1"/>
      <c r="K2201" s="1"/>
      <c r="M2201">
        <v>0</v>
      </c>
      <c r="N2201">
        <v>1</v>
      </c>
      <c r="O2201">
        <v>5.8</v>
      </c>
      <c r="P2201" t="s">
        <v>58</v>
      </c>
    </row>
    <row r="2202" spans="1:16">
      <c r="A2202" t="s">
        <v>7041</v>
      </c>
      <c r="B2202" t="s">
        <v>7042</v>
      </c>
      <c r="C2202" t="s">
        <v>221</v>
      </c>
      <c r="D2202" t="s">
        <v>19</v>
      </c>
      <c r="E2202" t="s">
        <v>91</v>
      </c>
      <c r="F2202">
        <v>5701</v>
      </c>
      <c r="G2202" t="s">
        <v>22</v>
      </c>
      <c r="H2202" t="s">
        <v>86</v>
      </c>
      <c r="I2202" t="s">
        <v>1828</v>
      </c>
      <c r="J2202" s="1">
        <v>45128</v>
      </c>
      <c r="K2202" s="1">
        <v>45152</v>
      </c>
      <c r="L2202">
        <v>104</v>
      </c>
      <c r="M2202">
        <v>0</v>
      </c>
      <c r="N2202">
        <v>1</v>
      </c>
      <c r="P2202" t="s">
        <v>100</v>
      </c>
    </row>
    <row r="2203" spans="1:16">
      <c r="A2203" t="s">
        <v>7044</v>
      </c>
      <c r="B2203" t="s">
        <v>548</v>
      </c>
      <c r="C2203" t="s">
        <v>18</v>
      </c>
      <c r="D2203" t="s">
        <v>19</v>
      </c>
      <c r="E2203" t="s">
        <v>28</v>
      </c>
      <c r="F2203">
        <v>5164</v>
      </c>
      <c r="G2203" t="s">
        <v>56</v>
      </c>
      <c r="H2203" t="s">
        <v>258</v>
      </c>
      <c r="I2203" t="s">
        <v>5878</v>
      </c>
      <c r="J2203" s="1">
        <v>45755</v>
      </c>
      <c r="K2203" s="1"/>
      <c r="M2203">
        <v>0</v>
      </c>
      <c r="N2203">
        <v>1</v>
      </c>
      <c r="O2203">
        <v>2.5</v>
      </c>
      <c r="P2203" t="s">
        <v>33</v>
      </c>
    </row>
    <row r="2204" spans="1:16">
      <c r="A2204" t="s">
        <v>7046</v>
      </c>
      <c r="B2204" t="s">
        <v>6168</v>
      </c>
      <c r="C2204" t="s">
        <v>2661</v>
      </c>
      <c r="D2204" t="s">
        <v>183</v>
      </c>
      <c r="E2204" t="s">
        <v>20</v>
      </c>
      <c r="F2204">
        <v>12160</v>
      </c>
      <c r="G2204" t="s">
        <v>172</v>
      </c>
      <c r="H2204" t="s">
        <v>48</v>
      </c>
      <c r="I2204" t="s">
        <v>5500</v>
      </c>
      <c r="J2204" s="1">
        <v>45725</v>
      </c>
      <c r="K2204" s="1"/>
      <c r="M2204">
        <v>0</v>
      </c>
      <c r="N2204">
        <v>1</v>
      </c>
      <c r="O2204">
        <v>5.5</v>
      </c>
      <c r="P2204" t="s">
        <v>100</v>
      </c>
    </row>
    <row r="2205" spans="1:16">
      <c r="A2205" t="s">
        <v>7048</v>
      </c>
      <c r="B2205" t="s">
        <v>7049</v>
      </c>
      <c r="C2205" t="s">
        <v>18</v>
      </c>
      <c r="D2205" t="s">
        <v>37</v>
      </c>
      <c r="E2205" t="s">
        <v>177</v>
      </c>
      <c r="F2205">
        <v>102204</v>
      </c>
      <c r="G2205" t="s">
        <v>56</v>
      </c>
      <c r="H2205" t="s">
        <v>1567</v>
      </c>
      <c r="I2205" t="s">
        <v>2439</v>
      </c>
      <c r="J2205" s="1">
        <v>45666</v>
      </c>
      <c r="K2205" s="1"/>
      <c r="M2205">
        <v>0</v>
      </c>
      <c r="N2205">
        <v>1</v>
      </c>
      <c r="O2205">
        <v>30.2</v>
      </c>
      <c r="P2205" t="s">
        <v>100</v>
      </c>
    </row>
    <row r="2206" spans="1:16">
      <c r="A2206" t="s">
        <v>7051</v>
      </c>
      <c r="B2206" t="s">
        <v>5156</v>
      </c>
      <c r="C2206" t="s">
        <v>2214</v>
      </c>
      <c r="D2206" t="s">
        <v>19</v>
      </c>
      <c r="E2206" t="s">
        <v>91</v>
      </c>
      <c r="F2206">
        <v>3346</v>
      </c>
      <c r="G2206" t="s">
        <v>161</v>
      </c>
      <c r="H2206" t="s">
        <v>156</v>
      </c>
      <c r="I2206" t="s">
        <v>6382</v>
      </c>
      <c r="J2206" s="1">
        <v>45251</v>
      </c>
      <c r="K2206" s="1">
        <v>45206</v>
      </c>
      <c r="L2206">
        <v>112</v>
      </c>
      <c r="M2206">
        <v>0</v>
      </c>
      <c r="N2206">
        <v>1</v>
      </c>
      <c r="P2206" t="s">
        <v>58</v>
      </c>
    </row>
    <row r="2207" spans="1:16">
      <c r="A2207" t="s">
        <v>7053</v>
      </c>
      <c r="B2207" t="s">
        <v>2239</v>
      </c>
      <c r="C2207" t="s">
        <v>18</v>
      </c>
      <c r="D2207" t="s">
        <v>66</v>
      </c>
      <c r="E2207" t="s">
        <v>20</v>
      </c>
      <c r="F2207">
        <v>9463</v>
      </c>
      <c r="G2207" t="s">
        <v>79</v>
      </c>
      <c r="H2207" t="s">
        <v>361</v>
      </c>
      <c r="I2207" t="s">
        <v>1726</v>
      </c>
      <c r="J2207" s="1">
        <v>45466</v>
      </c>
      <c r="K2207" s="1"/>
      <c r="M2207">
        <v>0</v>
      </c>
      <c r="N2207">
        <v>1</v>
      </c>
      <c r="O2207">
        <v>15.7</v>
      </c>
      <c r="P2207" t="s">
        <v>42</v>
      </c>
    </row>
    <row r="2208" spans="1:16">
      <c r="A2208" t="s">
        <v>7055</v>
      </c>
      <c r="B2208" t="s">
        <v>7056</v>
      </c>
      <c r="C2208" t="s">
        <v>3575</v>
      </c>
      <c r="D2208" t="s">
        <v>53</v>
      </c>
      <c r="E2208" t="s">
        <v>115</v>
      </c>
      <c r="F2208">
        <v>16891</v>
      </c>
      <c r="G2208" t="s">
        <v>172</v>
      </c>
      <c r="H2208" t="s">
        <v>268</v>
      </c>
      <c r="I2208" t="s">
        <v>3473</v>
      </c>
      <c r="J2208" s="1">
        <v>45465</v>
      </c>
      <c r="K2208" s="1">
        <v>45364</v>
      </c>
      <c r="L2208">
        <v>48</v>
      </c>
      <c r="M2208">
        <v>0</v>
      </c>
      <c r="N2208">
        <v>1</v>
      </c>
      <c r="O2208">
        <v>0.4</v>
      </c>
      <c r="P2208" t="s">
        <v>33</v>
      </c>
    </row>
    <row r="2209" spans="1:16">
      <c r="A2209" t="s">
        <v>7058</v>
      </c>
      <c r="B2209" t="s">
        <v>7059</v>
      </c>
      <c r="C2209" t="s">
        <v>612</v>
      </c>
      <c r="D2209" t="s">
        <v>66</v>
      </c>
      <c r="E2209" t="s">
        <v>28</v>
      </c>
      <c r="F2209">
        <v>5000</v>
      </c>
      <c r="G2209" t="s">
        <v>47</v>
      </c>
      <c r="H2209" t="s">
        <v>156</v>
      </c>
      <c r="I2209" t="s">
        <v>7060</v>
      </c>
      <c r="J2209" s="1">
        <v>45011</v>
      </c>
      <c r="K2209" s="1"/>
      <c r="M2209">
        <v>0</v>
      </c>
      <c r="N2209">
        <v>1</v>
      </c>
      <c r="O2209">
        <v>30.5</v>
      </c>
      <c r="P2209" t="s">
        <v>58</v>
      </c>
    </row>
    <row r="2210" spans="1:16">
      <c r="A2210" t="s">
        <v>7061</v>
      </c>
      <c r="B2210" t="s">
        <v>4951</v>
      </c>
      <c r="C2210" t="s">
        <v>3375</v>
      </c>
      <c r="D2210" t="s">
        <v>19</v>
      </c>
      <c r="E2210" t="s">
        <v>91</v>
      </c>
      <c r="F2210">
        <v>8792</v>
      </c>
      <c r="G2210" t="s">
        <v>151</v>
      </c>
      <c r="H2210" t="s">
        <v>3247</v>
      </c>
      <c r="I2210" t="s">
        <v>7063</v>
      </c>
      <c r="J2210" s="1">
        <v>45284</v>
      </c>
      <c r="K2210" s="1">
        <v>45209</v>
      </c>
      <c r="L2210">
        <v>93</v>
      </c>
      <c r="M2210">
        <v>0</v>
      </c>
      <c r="N2210">
        <v>1</v>
      </c>
      <c r="O2210">
        <v>30.5</v>
      </c>
      <c r="P2210" t="s">
        <v>42</v>
      </c>
    </row>
    <row r="2211" spans="1:16">
      <c r="A2211" t="s">
        <v>7064</v>
      </c>
      <c r="B2211" t="s">
        <v>7065</v>
      </c>
      <c r="C2211" t="s">
        <v>4113</v>
      </c>
      <c r="D2211" t="s">
        <v>19</v>
      </c>
      <c r="E2211" t="s">
        <v>45</v>
      </c>
      <c r="F2211">
        <v>2555</v>
      </c>
      <c r="G2211" t="s">
        <v>79</v>
      </c>
      <c r="H2211" t="s">
        <v>80</v>
      </c>
      <c r="I2211" t="s">
        <v>5404</v>
      </c>
      <c r="J2211" s="1">
        <v>45350</v>
      </c>
      <c r="K2211" s="1"/>
      <c r="M2211">
        <v>0</v>
      </c>
      <c r="N2211">
        <v>1</v>
      </c>
      <c r="O2211">
        <v>7.6</v>
      </c>
      <c r="P2211" t="s">
        <v>42</v>
      </c>
    </row>
    <row r="2212" spans="1:16">
      <c r="A2212" t="s">
        <v>7067</v>
      </c>
      <c r="B2212" t="s">
        <v>7068</v>
      </c>
      <c r="C2212" t="s">
        <v>4581</v>
      </c>
      <c r="D2212" t="s">
        <v>66</v>
      </c>
      <c r="E2212" t="s">
        <v>45</v>
      </c>
      <c r="F2212">
        <v>6902</v>
      </c>
      <c r="G2212" t="s">
        <v>172</v>
      </c>
      <c r="H2212" t="s">
        <v>133</v>
      </c>
      <c r="I2212" t="s">
        <v>7070</v>
      </c>
      <c r="J2212" s="1">
        <v>45047</v>
      </c>
      <c r="K2212" s="1"/>
      <c r="M2212">
        <v>0</v>
      </c>
      <c r="N2212">
        <v>1</v>
      </c>
      <c r="O2212">
        <v>21.1</v>
      </c>
      <c r="P2212" t="s">
        <v>58</v>
      </c>
    </row>
    <row r="2213" spans="1:16">
      <c r="A2213" t="s">
        <v>7071</v>
      </c>
      <c r="B2213" t="s">
        <v>7072</v>
      </c>
      <c r="C2213" t="s">
        <v>2393</v>
      </c>
      <c r="D2213" t="s">
        <v>19</v>
      </c>
      <c r="E2213" t="s">
        <v>115</v>
      </c>
      <c r="F2213">
        <v>4000</v>
      </c>
      <c r="G2213" t="s">
        <v>39</v>
      </c>
      <c r="H2213" t="s">
        <v>62</v>
      </c>
      <c r="I2213" t="s">
        <v>7073</v>
      </c>
      <c r="J2213" s="1">
        <v>45041</v>
      </c>
      <c r="K2213" s="1">
        <v>45064</v>
      </c>
      <c r="L2213">
        <v>127</v>
      </c>
      <c r="M2213">
        <v>0</v>
      </c>
      <c r="N2213">
        <v>1</v>
      </c>
      <c r="O2213">
        <v>21.6</v>
      </c>
      <c r="P2213" t="s">
        <v>42</v>
      </c>
    </row>
    <row r="2214" spans="1:16">
      <c r="A2214" t="s">
        <v>7074</v>
      </c>
      <c r="B2214" t="s">
        <v>5721</v>
      </c>
      <c r="C2214" t="s">
        <v>1646</v>
      </c>
      <c r="D2214" t="s">
        <v>183</v>
      </c>
      <c r="E2214" t="s">
        <v>91</v>
      </c>
      <c r="F2214">
        <v>8424</v>
      </c>
      <c r="G2214" t="s">
        <v>151</v>
      </c>
      <c r="H2214" t="s">
        <v>86</v>
      </c>
      <c r="I2214" t="s">
        <v>3158</v>
      </c>
      <c r="J2214" s="1">
        <v>44893</v>
      </c>
      <c r="K2214" s="1">
        <v>44857</v>
      </c>
      <c r="L2214">
        <v>48</v>
      </c>
      <c r="M2214">
        <v>0</v>
      </c>
      <c r="N2214">
        <v>1</v>
      </c>
      <c r="O2214">
        <v>25.4</v>
      </c>
      <c r="P2214" t="s">
        <v>25</v>
      </c>
    </row>
    <row r="2215" spans="1:16">
      <c r="A2215" t="s">
        <v>7076</v>
      </c>
      <c r="B2215" t="s">
        <v>7077</v>
      </c>
      <c r="C2215" t="s">
        <v>2597</v>
      </c>
      <c r="D2215" t="s">
        <v>66</v>
      </c>
      <c r="E2215" t="s">
        <v>91</v>
      </c>
      <c r="F2215">
        <v>12000</v>
      </c>
      <c r="G2215" t="s">
        <v>30</v>
      </c>
      <c r="H2215" t="s">
        <v>80</v>
      </c>
      <c r="I2215" t="s">
        <v>1082</v>
      </c>
      <c r="J2215" s="1">
        <v>45650</v>
      </c>
      <c r="K2215" s="1">
        <v>45756</v>
      </c>
      <c r="L2215">
        <v>197</v>
      </c>
      <c r="M2215">
        <v>1</v>
      </c>
      <c r="N2215">
        <v>3</v>
      </c>
      <c r="O2215">
        <v>0</v>
      </c>
      <c r="P2215" t="s">
        <v>25</v>
      </c>
    </row>
    <row r="2216" spans="1:16">
      <c r="A2216" t="s">
        <v>7078</v>
      </c>
      <c r="B2216" t="s">
        <v>660</v>
      </c>
      <c r="C2216" t="s">
        <v>403</v>
      </c>
      <c r="D2216" t="s">
        <v>53</v>
      </c>
      <c r="E2216" t="s">
        <v>28</v>
      </c>
      <c r="F2216">
        <v>12000</v>
      </c>
      <c r="G2216" t="s">
        <v>39</v>
      </c>
      <c r="H2216" t="s">
        <v>105</v>
      </c>
      <c r="I2216" t="s">
        <v>747</v>
      </c>
      <c r="J2216" s="1">
        <v>44776</v>
      </c>
      <c r="K2216" s="1"/>
      <c r="M2216">
        <v>0</v>
      </c>
      <c r="N2216">
        <v>1</v>
      </c>
      <c r="O2216">
        <v>4</v>
      </c>
      <c r="P2216" t="s">
        <v>58</v>
      </c>
    </row>
    <row r="2217" spans="1:16">
      <c r="A2217" t="s">
        <v>7079</v>
      </c>
      <c r="B2217" t="s">
        <v>7080</v>
      </c>
      <c r="C2217" t="s">
        <v>789</v>
      </c>
      <c r="D2217" t="s">
        <v>19</v>
      </c>
      <c r="E2217" t="s">
        <v>91</v>
      </c>
      <c r="F2217">
        <v>5710</v>
      </c>
      <c r="G2217" t="s">
        <v>39</v>
      </c>
      <c r="H2217" t="s">
        <v>93</v>
      </c>
      <c r="I2217" t="s">
        <v>6786</v>
      </c>
      <c r="J2217" s="1">
        <v>45096</v>
      </c>
      <c r="K2217" s="1">
        <v>45016</v>
      </c>
      <c r="L2217">
        <v>39</v>
      </c>
      <c r="M2217">
        <v>0</v>
      </c>
      <c r="N2217">
        <v>1</v>
      </c>
      <c r="O2217">
        <v>15</v>
      </c>
      <c r="P2217" t="s">
        <v>42</v>
      </c>
    </row>
    <row r="2218" spans="1:16">
      <c r="A2218" t="s">
        <v>7081</v>
      </c>
      <c r="B2218" t="s">
        <v>7082</v>
      </c>
      <c r="C2218" t="s">
        <v>109</v>
      </c>
      <c r="D2218" t="s">
        <v>183</v>
      </c>
      <c r="E2218" t="s">
        <v>20</v>
      </c>
      <c r="F2218">
        <v>12228</v>
      </c>
      <c r="G2218" t="s">
        <v>172</v>
      </c>
      <c r="H2218" t="s">
        <v>98</v>
      </c>
      <c r="I2218" t="s">
        <v>502</v>
      </c>
      <c r="J2218" s="1">
        <v>45789</v>
      </c>
      <c r="K2218" s="1"/>
      <c r="M2218">
        <v>0</v>
      </c>
      <c r="N2218">
        <v>1</v>
      </c>
      <c r="O2218">
        <v>17.100000000000001</v>
      </c>
      <c r="P2218" t="s">
        <v>100</v>
      </c>
    </row>
    <row r="2219" spans="1:16">
      <c r="A2219" t="s">
        <v>7084</v>
      </c>
      <c r="B2219" t="s">
        <v>7085</v>
      </c>
      <c r="C2219" t="s">
        <v>18</v>
      </c>
      <c r="D2219" t="s">
        <v>66</v>
      </c>
      <c r="E2219" t="s">
        <v>28</v>
      </c>
      <c r="F2219">
        <v>10834</v>
      </c>
      <c r="G2219" t="s">
        <v>79</v>
      </c>
      <c r="H2219" t="s">
        <v>258</v>
      </c>
      <c r="I2219" t="s">
        <v>213</v>
      </c>
      <c r="J2219" s="1">
        <v>45274</v>
      </c>
      <c r="K2219" s="1"/>
      <c r="M2219">
        <v>0</v>
      </c>
      <c r="N2219">
        <v>1</v>
      </c>
      <c r="O2219">
        <v>8.1</v>
      </c>
      <c r="P2219" t="s">
        <v>33</v>
      </c>
    </row>
    <row r="2220" spans="1:16">
      <c r="A2220" t="s">
        <v>7087</v>
      </c>
      <c r="B2220" t="s">
        <v>7088</v>
      </c>
      <c r="C2220" t="s">
        <v>4622</v>
      </c>
      <c r="D2220" t="s">
        <v>19</v>
      </c>
      <c r="E2220" t="s">
        <v>28</v>
      </c>
      <c r="F2220">
        <v>3282</v>
      </c>
      <c r="G2220" t="s">
        <v>30</v>
      </c>
      <c r="H2220" t="s">
        <v>268</v>
      </c>
      <c r="I2220" t="s">
        <v>7090</v>
      </c>
      <c r="J2220" s="1">
        <v>44801</v>
      </c>
      <c r="K2220" s="1"/>
      <c r="M2220">
        <v>0</v>
      </c>
      <c r="N2220">
        <v>1</v>
      </c>
      <c r="P2220" t="s">
        <v>100</v>
      </c>
    </row>
    <row r="2221" spans="1:16">
      <c r="A2221" t="s">
        <v>7091</v>
      </c>
      <c r="B2221" t="s">
        <v>5356</v>
      </c>
      <c r="C2221" t="s">
        <v>18</v>
      </c>
      <c r="D2221" t="s">
        <v>66</v>
      </c>
      <c r="E2221" t="s">
        <v>28</v>
      </c>
      <c r="F2221">
        <v>15651</v>
      </c>
      <c r="G2221" t="s">
        <v>151</v>
      </c>
      <c r="H2221" t="s">
        <v>232</v>
      </c>
      <c r="I2221" t="s">
        <v>1943</v>
      </c>
      <c r="J2221" s="1">
        <v>44764</v>
      </c>
      <c r="K2221" s="1"/>
      <c r="M2221">
        <v>0</v>
      </c>
      <c r="N2221">
        <v>1</v>
      </c>
      <c r="O2221">
        <v>18</v>
      </c>
      <c r="P2221" t="s">
        <v>42</v>
      </c>
    </row>
    <row r="2222" spans="1:16">
      <c r="A2222" t="s">
        <v>7093</v>
      </c>
      <c r="B2222" t="s">
        <v>1202</v>
      </c>
      <c r="C2222" t="s">
        <v>3005</v>
      </c>
      <c r="D2222" t="s">
        <v>37</v>
      </c>
      <c r="E2222" t="s">
        <v>28</v>
      </c>
      <c r="F2222">
        <v>82904</v>
      </c>
      <c r="G2222" t="s">
        <v>161</v>
      </c>
      <c r="H2222" t="s">
        <v>156</v>
      </c>
      <c r="I2222" t="s">
        <v>2532</v>
      </c>
      <c r="J2222" s="1"/>
      <c r="K2222" s="1"/>
      <c r="M2222">
        <v>0</v>
      </c>
      <c r="N2222">
        <v>1</v>
      </c>
      <c r="O2222">
        <v>25.5</v>
      </c>
      <c r="P2222" t="s">
        <v>42</v>
      </c>
    </row>
    <row r="2223" spans="1:16">
      <c r="A2223" t="s">
        <v>7095</v>
      </c>
      <c r="B2223" t="s">
        <v>7096</v>
      </c>
      <c r="C2223" t="s">
        <v>18</v>
      </c>
      <c r="D2223" t="s">
        <v>53</v>
      </c>
      <c r="E2223" t="s">
        <v>54</v>
      </c>
      <c r="F2223">
        <v>44000</v>
      </c>
      <c r="G2223" t="s">
        <v>30</v>
      </c>
      <c r="H2223" t="s">
        <v>326</v>
      </c>
      <c r="I2223" t="s">
        <v>3158</v>
      </c>
      <c r="J2223" s="1">
        <v>44985</v>
      </c>
      <c r="K2223" s="1"/>
      <c r="M2223">
        <v>0</v>
      </c>
      <c r="N2223">
        <v>1</v>
      </c>
      <c r="P2223" t="s">
        <v>33</v>
      </c>
    </row>
    <row r="2224" spans="1:16">
      <c r="A2224" t="s">
        <v>7097</v>
      </c>
      <c r="B2224" t="s">
        <v>5011</v>
      </c>
      <c r="C2224" t="s">
        <v>18</v>
      </c>
      <c r="D2224" t="s">
        <v>19</v>
      </c>
      <c r="E2224" t="s">
        <v>28</v>
      </c>
      <c r="F2224">
        <v>4446</v>
      </c>
      <c r="G2224" t="s">
        <v>172</v>
      </c>
      <c r="H2224" t="s">
        <v>268</v>
      </c>
      <c r="I2224" t="s">
        <v>2161</v>
      </c>
      <c r="J2224" s="1">
        <v>45304</v>
      </c>
      <c r="K2224" s="1"/>
      <c r="M2224">
        <v>0</v>
      </c>
      <c r="N2224">
        <v>1</v>
      </c>
      <c r="O2224">
        <v>15.8</v>
      </c>
      <c r="P2224" t="s">
        <v>33</v>
      </c>
    </row>
    <row r="2225" spans="1:16">
      <c r="A2225" t="s">
        <v>7099</v>
      </c>
      <c r="B2225" t="s">
        <v>3986</v>
      </c>
      <c r="C2225" t="s">
        <v>1670</v>
      </c>
      <c r="D2225" t="s">
        <v>53</v>
      </c>
      <c r="E2225" t="s">
        <v>91</v>
      </c>
      <c r="F2225">
        <v>23099</v>
      </c>
      <c r="G2225" t="s">
        <v>47</v>
      </c>
      <c r="H2225" t="s">
        <v>145</v>
      </c>
      <c r="I2225" t="s">
        <v>3787</v>
      </c>
      <c r="J2225" s="1">
        <v>45276</v>
      </c>
      <c r="K2225" s="1">
        <v>45413</v>
      </c>
      <c r="L2225">
        <v>194</v>
      </c>
      <c r="M2225">
        <v>0</v>
      </c>
      <c r="N2225">
        <v>1</v>
      </c>
      <c r="O2225">
        <v>24.8</v>
      </c>
      <c r="P2225" t="s">
        <v>58</v>
      </c>
    </row>
    <row r="2226" spans="1:16">
      <c r="A2226" t="s">
        <v>7101</v>
      </c>
      <c r="B2226" t="s">
        <v>3110</v>
      </c>
      <c r="C2226" t="s">
        <v>18</v>
      </c>
      <c r="D2226" t="s">
        <v>66</v>
      </c>
      <c r="E2226" t="s">
        <v>45</v>
      </c>
      <c r="F2226">
        <v>11123</v>
      </c>
      <c r="G2226" t="s">
        <v>22</v>
      </c>
      <c r="H2226" t="s">
        <v>93</v>
      </c>
      <c r="I2226" t="s">
        <v>7103</v>
      </c>
      <c r="J2226" s="1">
        <v>44917</v>
      </c>
      <c r="K2226" s="1"/>
      <c r="M2226">
        <v>0</v>
      </c>
      <c r="N2226">
        <v>1</v>
      </c>
      <c r="O2226">
        <v>13</v>
      </c>
      <c r="P2226" t="s">
        <v>25</v>
      </c>
    </row>
    <row r="2227" spans="1:16">
      <c r="A2227" t="s">
        <v>7104</v>
      </c>
      <c r="B2227" t="s">
        <v>4999</v>
      </c>
      <c r="C2227" t="s">
        <v>591</v>
      </c>
      <c r="D2227" t="s">
        <v>183</v>
      </c>
      <c r="E2227" t="s">
        <v>54</v>
      </c>
      <c r="F2227">
        <v>9570</v>
      </c>
      <c r="G2227" t="s">
        <v>151</v>
      </c>
      <c r="H2227" t="s">
        <v>361</v>
      </c>
      <c r="I2227" t="s">
        <v>4687</v>
      </c>
      <c r="J2227" s="1">
        <v>45230</v>
      </c>
      <c r="K2227" s="1"/>
      <c r="M2227">
        <v>0</v>
      </c>
      <c r="N2227">
        <v>1</v>
      </c>
      <c r="O2227">
        <v>31.7</v>
      </c>
      <c r="P2227" t="s">
        <v>42</v>
      </c>
    </row>
    <row r="2228" spans="1:16">
      <c r="A2228" t="s">
        <v>7106</v>
      </c>
      <c r="B2228" t="s">
        <v>1036</v>
      </c>
      <c r="C2228" t="s">
        <v>4117</v>
      </c>
      <c r="D2228" t="s">
        <v>53</v>
      </c>
      <c r="E2228" t="s">
        <v>177</v>
      </c>
      <c r="F2228">
        <v>33115</v>
      </c>
      <c r="G2228" t="s">
        <v>151</v>
      </c>
      <c r="H2228" t="s">
        <v>98</v>
      </c>
      <c r="I2228" t="s">
        <v>3476</v>
      </c>
      <c r="J2228" s="1">
        <v>44949</v>
      </c>
      <c r="K2228" s="1"/>
      <c r="M2228">
        <v>0</v>
      </c>
      <c r="N2228">
        <v>1</v>
      </c>
      <c r="O2228">
        <v>12.5</v>
      </c>
      <c r="P2228" t="s">
        <v>25</v>
      </c>
    </row>
    <row r="2229" spans="1:16">
      <c r="A2229" t="s">
        <v>7108</v>
      </c>
      <c r="B2229" t="s">
        <v>538</v>
      </c>
      <c r="C2229" t="s">
        <v>4581</v>
      </c>
      <c r="D2229" t="s">
        <v>53</v>
      </c>
      <c r="E2229" t="s">
        <v>91</v>
      </c>
      <c r="F2229">
        <v>18143</v>
      </c>
      <c r="G2229" t="s">
        <v>47</v>
      </c>
      <c r="H2229" t="s">
        <v>521</v>
      </c>
      <c r="I2229" t="s">
        <v>936</v>
      </c>
      <c r="J2229" s="1">
        <v>45198</v>
      </c>
      <c r="K2229" s="1">
        <v>45232</v>
      </c>
      <c r="L2229">
        <v>55</v>
      </c>
      <c r="M2229">
        <v>1</v>
      </c>
      <c r="N2229">
        <v>1</v>
      </c>
      <c r="O2229">
        <v>23.6</v>
      </c>
      <c r="P2229" t="s">
        <v>100</v>
      </c>
    </row>
    <row r="2230" spans="1:16">
      <c r="A2230" t="s">
        <v>7110</v>
      </c>
      <c r="B2230" t="s">
        <v>2224</v>
      </c>
      <c r="C2230" t="s">
        <v>18</v>
      </c>
      <c r="D2230" t="s">
        <v>19</v>
      </c>
      <c r="E2230" t="s">
        <v>20</v>
      </c>
      <c r="F2230">
        <v>3098</v>
      </c>
      <c r="G2230" t="s">
        <v>56</v>
      </c>
      <c r="H2230" t="s">
        <v>2211</v>
      </c>
      <c r="I2230" t="s">
        <v>3183</v>
      </c>
      <c r="J2230" s="1">
        <v>45675</v>
      </c>
      <c r="K2230" s="1"/>
      <c r="M2230">
        <v>0</v>
      </c>
      <c r="N2230">
        <v>1</v>
      </c>
      <c r="O2230">
        <v>25.7</v>
      </c>
      <c r="P2230" t="s">
        <v>42</v>
      </c>
    </row>
    <row r="2231" spans="1:16">
      <c r="A2231" t="s">
        <v>7112</v>
      </c>
      <c r="B2231" t="s">
        <v>1190</v>
      </c>
      <c r="C2231" t="s">
        <v>18</v>
      </c>
      <c r="D2231" t="s">
        <v>37</v>
      </c>
      <c r="E2231" t="s">
        <v>177</v>
      </c>
      <c r="F2231">
        <v>102367</v>
      </c>
      <c r="G2231" t="s">
        <v>161</v>
      </c>
      <c r="H2231" t="s">
        <v>31</v>
      </c>
      <c r="I2231" t="s">
        <v>2551</v>
      </c>
      <c r="J2231" s="1">
        <v>45375</v>
      </c>
      <c r="K2231" s="1"/>
      <c r="M2231">
        <v>0</v>
      </c>
      <c r="N2231">
        <v>1</v>
      </c>
      <c r="P2231" t="s">
        <v>58</v>
      </c>
    </row>
    <row r="2232" spans="1:16">
      <c r="A2232" t="s">
        <v>7114</v>
      </c>
      <c r="B2232" t="s">
        <v>407</v>
      </c>
      <c r="C2232" t="s">
        <v>1172</v>
      </c>
      <c r="D2232" t="s">
        <v>183</v>
      </c>
      <c r="E2232" t="s">
        <v>177</v>
      </c>
      <c r="F2232">
        <v>5930</v>
      </c>
      <c r="G2232" t="s">
        <v>79</v>
      </c>
      <c r="H2232" t="s">
        <v>879</v>
      </c>
      <c r="I2232" t="s">
        <v>4828</v>
      </c>
      <c r="J2232" s="1">
        <v>45634</v>
      </c>
      <c r="K2232" s="1"/>
      <c r="M2232">
        <v>0</v>
      </c>
      <c r="N2232">
        <v>1</v>
      </c>
      <c r="P2232" t="s">
        <v>33</v>
      </c>
    </row>
    <row r="2233" spans="1:16">
      <c r="A2233" t="s">
        <v>7116</v>
      </c>
      <c r="B2233" t="s">
        <v>1315</v>
      </c>
      <c r="C2233" t="s">
        <v>2205</v>
      </c>
      <c r="D2233" t="s">
        <v>19</v>
      </c>
      <c r="E2233" t="s">
        <v>28</v>
      </c>
      <c r="F2233">
        <v>6021</v>
      </c>
      <c r="G2233" t="s">
        <v>39</v>
      </c>
      <c r="H2233" t="s">
        <v>105</v>
      </c>
      <c r="I2233" t="s">
        <v>7118</v>
      </c>
      <c r="J2233" s="1">
        <v>45654</v>
      </c>
      <c r="K2233" s="1"/>
      <c r="M2233">
        <v>0</v>
      </c>
      <c r="N2233">
        <v>1</v>
      </c>
      <c r="O2233">
        <v>33.5</v>
      </c>
      <c r="P2233" t="s">
        <v>33</v>
      </c>
    </row>
    <row r="2234" spans="1:16">
      <c r="A2234" t="s">
        <v>7119</v>
      </c>
      <c r="B2234" t="s">
        <v>89</v>
      </c>
      <c r="C2234" t="s">
        <v>924</v>
      </c>
      <c r="D2234" t="s">
        <v>37</v>
      </c>
      <c r="E2234" t="s">
        <v>54</v>
      </c>
      <c r="F2234">
        <v>211000</v>
      </c>
      <c r="G2234" t="s">
        <v>161</v>
      </c>
      <c r="H2234" t="s">
        <v>274</v>
      </c>
      <c r="I2234" t="s">
        <v>573</v>
      </c>
      <c r="J2234" s="1">
        <v>45035</v>
      </c>
      <c r="K2234" s="1"/>
      <c r="M2234">
        <v>0</v>
      </c>
      <c r="N2234">
        <v>1</v>
      </c>
      <c r="O2234">
        <v>1.6</v>
      </c>
      <c r="P2234" t="s">
        <v>100</v>
      </c>
    </row>
    <row r="2235" spans="1:16">
      <c r="A2235" t="s">
        <v>7121</v>
      </c>
      <c r="B2235" t="s">
        <v>7122</v>
      </c>
      <c r="C2235" t="s">
        <v>1507</v>
      </c>
      <c r="D2235" t="s">
        <v>66</v>
      </c>
      <c r="E2235" t="s">
        <v>54</v>
      </c>
      <c r="F2235">
        <v>8439</v>
      </c>
      <c r="G2235" t="s">
        <v>39</v>
      </c>
      <c r="H2235" t="s">
        <v>361</v>
      </c>
      <c r="I2235" t="s">
        <v>3338</v>
      </c>
      <c r="J2235" s="1">
        <v>45660</v>
      </c>
      <c r="K2235" s="1"/>
      <c r="M2235">
        <v>0</v>
      </c>
      <c r="N2235">
        <v>1</v>
      </c>
      <c r="O2235">
        <v>12.7</v>
      </c>
      <c r="P2235" t="s">
        <v>58</v>
      </c>
    </row>
    <row r="2236" spans="1:16">
      <c r="A2236" t="s">
        <v>7124</v>
      </c>
      <c r="B2236" t="s">
        <v>7125</v>
      </c>
      <c r="C2236" t="s">
        <v>3001</v>
      </c>
      <c r="D2236" t="s">
        <v>66</v>
      </c>
      <c r="E2236" t="s">
        <v>54</v>
      </c>
      <c r="F2236">
        <v>9703</v>
      </c>
      <c r="G2236" t="s">
        <v>56</v>
      </c>
      <c r="H2236" t="s">
        <v>93</v>
      </c>
      <c r="I2236" t="s">
        <v>1955</v>
      </c>
      <c r="J2236" s="1">
        <v>45063</v>
      </c>
      <c r="K2236" s="1"/>
      <c r="M2236">
        <v>0</v>
      </c>
      <c r="N2236">
        <v>1</v>
      </c>
      <c r="O2236">
        <v>9.4</v>
      </c>
      <c r="P2236" t="s">
        <v>25</v>
      </c>
    </row>
    <row r="2237" spans="1:16">
      <c r="A2237" t="s">
        <v>7127</v>
      </c>
      <c r="B2237" t="s">
        <v>7128</v>
      </c>
      <c r="C2237" t="s">
        <v>929</v>
      </c>
      <c r="D2237" t="s">
        <v>37</v>
      </c>
      <c r="E2237" t="s">
        <v>177</v>
      </c>
      <c r="F2237">
        <v>117016</v>
      </c>
      <c r="G2237" t="s">
        <v>79</v>
      </c>
      <c r="H2237" t="s">
        <v>1508</v>
      </c>
      <c r="I2237" t="s">
        <v>1562</v>
      </c>
      <c r="J2237" s="1">
        <v>45493</v>
      </c>
      <c r="K2237" s="1"/>
      <c r="M2237">
        <v>0</v>
      </c>
      <c r="N2237">
        <v>1</v>
      </c>
      <c r="O2237">
        <v>4.3</v>
      </c>
      <c r="P2237" t="s">
        <v>25</v>
      </c>
    </row>
    <row r="2238" spans="1:16">
      <c r="A2238" t="s">
        <v>7130</v>
      </c>
      <c r="B2238" t="s">
        <v>2295</v>
      </c>
      <c r="C2238" t="s">
        <v>18</v>
      </c>
      <c r="D2238" t="s">
        <v>66</v>
      </c>
      <c r="E2238" t="s">
        <v>45</v>
      </c>
      <c r="F2238">
        <v>8000</v>
      </c>
      <c r="G2238" t="s">
        <v>161</v>
      </c>
      <c r="H2238" t="s">
        <v>232</v>
      </c>
      <c r="I2238" t="s">
        <v>5750</v>
      </c>
      <c r="J2238" s="1">
        <v>45191</v>
      </c>
      <c r="K2238" s="1"/>
      <c r="M2238">
        <v>0</v>
      </c>
      <c r="N2238">
        <v>1</v>
      </c>
      <c r="O2238">
        <v>7.4</v>
      </c>
      <c r="P2238" t="s">
        <v>58</v>
      </c>
    </row>
    <row r="2239" spans="1:16">
      <c r="A2239" t="s">
        <v>7131</v>
      </c>
      <c r="B2239" t="s">
        <v>7132</v>
      </c>
      <c r="C2239" t="s">
        <v>18</v>
      </c>
      <c r="D2239" t="s">
        <v>19</v>
      </c>
      <c r="E2239" t="s">
        <v>177</v>
      </c>
      <c r="F2239">
        <v>8660</v>
      </c>
      <c r="G2239" t="s">
        <v>47</v>
      </c>
      <c r="H2239" t="s">
        <v>133</v>
      </c>
      <c r="I2239" t="s">
        <v>1258</v>
      </c>
      <c r="J2239" s="1">
        <v>44757</v>
      </c>
      <c r="K2239" s="1"/>
      <c r="M2239">
        <v>0</v>
      </c>
      <c r="N2239">
        <v>1</v>
      </c>
      <c r="O2239">
        <v>19.600000000000001</v>
      </c>
      <c r="P2239" t="s">
        <v>100</v>
      </c>
    </row>
    <row r="2240" spans="1:16">
      <c r="A2240" t="s">
        <v>7134</v>
      </c>
      <c r="B2240" t="s">
        <v>1298</v>
      </c>
      <c r="C2240" t="s">
        <v>18</v>
      </c>
      <c r="D2240" t="s">
        <v>183</v>
      </c>
      <c r="E2240" t="s">
        <v>115</v>
      </c>
      <c r="F2240">
        <v>12274</v>
      </c>
      <c r="G2240" t="s">
        <v>39</v>
      </c>
      <c r="H2240" t="s">
        <v>237</v>
      </c>
      <c r="I2240" t="s">
        <v>2701</v>
      </c>
      <c r="J2240" s="1">
        <v>45096</v>
      </c>
      <c r="K2240" s="1">
        <v>45143</v>
      </c>
      <c r="L2240">
        <v>172</v>
      </c>
      <c r="M2240">
        <v>0</v>
      </c>
      <c r="N2240">
        <v>1</v>
      </c>
      <c r="O2240">
        <v>19</v>
      </c>
      <c r="P2240" t="s">
        <v>33</v>
      </c>
    </row>
    <row r="2241" spans="1:16">
      <c r="A2241" t="s">
        <v>7136</v>
      </c>
      <c r="B2241" t="s">
        <v>7137</v>
      </c>
      <c r="C2241" t="s">
        <v>825</v>
      </c>
      <c r="D2241" t="s">
        <v>66</v>
      </c>
      <c r="E2241" t="s">
        <v>91</v>
      </c>
      <c r="F2241">
        <v>8000</v>
      </c>
      <c r="G2241" t="s">
        <v>22</v>
      </c>
      <c r="H2241" t="s">
        <v>593</v>
      </c>
      <c r="I2241" t="s">
        <v>173</v>
      </c>
      <c r="J2241" s="1">
        <v>45272</v>
      </c>
      <c r="K2241" s="1">
        <v>45365</v>
      </c>
      <c r="L2241">
        <v>179</v>
      </c>
      <c r="M2241">
        <v>0</v>
      </c>
      <c r="N2241">
        <v>1</v>
      </c>
      <c r="O2241">
        <v>18.2</v>
      </c>
      <c r="P2241" t="s">
        <v>25</v>
      </c>
    </row>
    <row r="2242" spans="1:16">
      <c r="A2242" t="s">
        <v>7138</v>
      </c>
      <c r="B2242" t="s">
        <v>5509</v>
      </c>
      <c r="C2242" t="s">
        <v>3553</v>
      </c>
      <c r="D2242" t="s">
        <v>53</v>
      </c>
      <c r="E2242" t="s">
        <v>91</v>
      </c>
      <c r="F2242">
        <v>39191</v>
      </c>
      <c r="G2242" t="s">
        <v>30</v>
      </c>
      <c r="H2242" t="s">
        <v>179</v>
      </c>
      <c r="I2242" t="s">
        <v>2486</v>
      </c>
      <c r="J2242" s="1">
        <v>45359</v>
      </c>
      <c r="K2242" s="1">
        <v>45416</v>
      </c>
      <c r="L2242">
        <v>166</v>
      </c>
      <c r="M2242">
        <v>0</v>
      </c>
      <c r="N2242">
        <v>1</v>
      </c>
      <c r="P2242" t="s">
        <v>58</v>
      </c>
    </row>
    <row r="2243" spans="1:16">
      <c r="A2243" t="s">
        <v>7140</v>
      </c>
      <c r="B2243" t="s">
        <v>7141</v>
      </c>
      <c r="C2243" t="s">
        <v>241</v>
      </c>
      <c r="D2243" t="s">
        <v>66</v>
      </c>
      <c r="E2243" t="s">
        <v>177</v>
      </c>
      <c r="F2243">
        <v>13620</v>
      </c>
      <c r="G2243" t="s">
        <v>172</v>
      </c>
      <c r="H2243" t="s">
        <v>374</v>
      </c>
      <c r="I2243" t="s">
        <v>3880</v>
      </c>
      <c r="J2243" s="1">
        <v>44885</v>
      </c>
      <c r="K2243" s="1"/>
      <c r="M2243">
        <v>0</v>
      </c>
      <c r="N2243">
        <v>1</v>
      </c>
      <c r="P2243" t="s">
        <v>58</v>
      </c>
    </row>
    <row r="2244" spans="1:16">
      <c r="A2244" t="s">
        <v>7143</v>
      </c>
      <c r="B2244" t="s">
        <v>7144</v>
      </c>
      <c r="C2244" t="s">
        <v>3807</v>
      </c>
      <c r="D2244" t="s">
        <v>183</v>
      </c>
      <c r="E2244" t="s">
        <v>115</v>
      </c>
      <c r="F2244">
        <v>5119</v>
      </c>
      <c r="G2244" t="s">
        <v>22</v>
      </c>
      <c r="H2244" t="s">
        <v>86</v>
      </c>
      <c r="I2244" t="s">
        <v>3203</v>
      </c>
      <c r="J2244" s="1">
        <v>45203</v>
      </c>
      <c r="K2244" s="1">
        <v>45369</v>
      </c>
      <c r="L2244">
        <v>181</v>
      </c>
      <c r="M2244">
        <v>0</v>
      </c>
      <c r="N2244">
        <v>1</v>
      </c>
      <c r="P2244" t="s">
        <v>58</v>
      </c>
    </row>
    <row r="2245" spans="1:16">
      <c r="A2245" t="s">
        <v>7146</v>
      </c>
      <c r="B2245" t="s">
        <v>5002</v>
      </c>
      <c r="C2245" t="s">
        <v>5625</v>
      </c>
      <c r="D2245" t="s">
        <v>183</v>
      </c>
      <c r="E2245" t="s">
        <v>115</v>
      </c>
      <c r="F2245">
        <v>9511</v>
      </c>
      <c r="G2245" t="s">
        <v>22</v>
      </c>
      <c r="H2245" t="s">
        <v>73</v>
      </c>
      <c r="I2245" t="s">
        <v>3311</v>
      </c>
      <c r="J2245" s="1">
        <v>45722</v>
      </c>
      <c r="K2245" s="1">
        <v>45697</v>
      </c>
      <c r="L2245">
        <v>58</v>
      </c>
      <c r="M2245">
        <v>0</v>
      </c>
      <c r="N2245">
        <v>1</v>
      </c>
      <c r="O2245">
        <v>17.2</v>
      </c>
      <c r="P2245" t="s">
        <v>100</v>
      </c>
    </row>
    <row r="2246" spans="1:16">
      <c r="A2246" t="s">
        <v>7148</v>
      </c>
      <c r="B2246" t="s">
        <v>3074</v>
      </c>
      <c r="C2246" t="s">
        <v>1740</v>
      </c>
      <c r="D2246" t="s">
        <v>37</v>
      </c>
      <c r="E2246" t="s">
        <v>91</v>
      </c>
      <c r="F2246">
        <v>131438</v>
      </c>
      <c r="G2246" t="s">
        <v>47</v>
      </c>
      <c r="H2246" t="s">
        <v>31</v>
      </c>
      <c r="I2246" t="s">
        <v>1102</v>
      </c>
      <c r="J2246" s="1">
        <v>45052</v>
      </c>
      <c r="K2246" s="1">
        <v>45147</v>
      </c>
      <c r="L2246">
        <v>159</v>
      </c>
      <c r="M2246">
        <v>0</v>
      </c>
      <c r="N2246">
        <v>1</v>
      </c>
      <c r="P2246" t="s">
        <v>58</v>
      </c>
    </row>
    <row r="2247" spans="1:16">
      <c r="A2247" t="s">
        <v>7150</v>
      </c>
      <c r="B2247" t="s">
        <v>2619</v>
      </c>
      <c r="C2247" t="s">
        <v>4729</v>
      </c>
      <c r="D2247" t="s">
        <v>37</v>
      </c>
      <c r="E2247" t="s">
        <v>177</v>
      </c>
      <c r="F2247">
        <v>214442</v>
      </c>
      <c r="G2247" t="s">
        <v>22</v>
      </c>
      <c r="H2247" t="s">
        <v>5576</v>
      </c>
      <c r="I2247" t="s">
        <v>433</v>
      </c>
      <c r="J2247" s="1">
        <v>45540</v>
      </c>
      <c r="K2247" s="1"/>
      <c r="M2247">
        <v>0</v>
      </c>
      <c r="N2247">
        <v>1</v>
      </c>
      <c r="O2247">
        <v>26.6</v>
      </c>
      <c r="P2247" t="s">
        <v>58</v>
      </c>
    </row>
    <row r="2248" spans="1:16">
      <c r="A2248" t="s">
        <v>7152</v>
      </c>
      <c r="B2248" t="s">
        <v>3240</v>
      </c>
      <c r="C2248" t="s">
        <v>3457</v>
      </c>
      <c r="D2248" t="s">
        <v>37</v>
      </c>
      <c r="E2248" t="s">
        <v>28</v>
      </c>
      <c r="F2248">
        <v>90588</v>
      </c>
      <c r="G2248" t="s">
        <v>30</v>
      </c>
      <c r="H2248" t="s">
        <v>258</v>
      </c>
      <c r="I2248" t="s">
        <v>293</v>
      </c>
      <c r="J2248" s="1">
        <v>45733</v>
      </c>
      <c r="K2248" s="1"/>
      <c r="M2248">
        <v>0</v>
      </c>
      <c r="N2248">
        <v>1</v>
      </c>
      <c r="O2248">
        <v>34.4</v>
      </c>
      <c r="P2248" t="s">
        <v>25</v>
      </c>
    </row>
    <row r="2249" spans="1:16">
      <c r="A2249" t="s">
        <v>7154</v>
      </c>
      <c r="B2249" t="s">
        <v>858</v>
      </c>
      <c r="C2249" t="s">
        <v>3233</v>
      </c>
      <c r="D2249" t="s">
        <v>66</v>
      </c>
      <c r="E2249" t="s">
        <v>91</v>
      </c>
      <c r="F2249">
        <v>14309</v>
      </c>
      <c r="G2249" t="s">
        <v>22</v>
      </c>
      <c r="H2249" t="s">
        <v>73</v>
      </c>
      <c r="I2249" t="s">
        <v>3770</v>
      </c>
      <c r="J2249" s="1">
        <v>45582</v>
      </c>
      <c r="K2249" s="1">
        <v>45565</v>
      </c>
      <c r="L2249">
        <v>148</v>
      </c>
      <c r="M2249">
        <v>0</v>
      </c>
      <c r="N2249">
        <v>1</v>
      </c>
      <c r="O2249">
        <v>31.5</v>
      </c>
      <c r="P2249" t="s">
        <v>42</v>
      </c>
    </row>
    <row r="2250" spans="1:16">
      <c r="A2250" t="s">
        <v>7156</v>
      </c>
      <c r="B2250" t="s">
        <v>1315</v>
      </c>
      <c r="C2250" t="s">
        <v>18</v>
      </c>
      <c r="D2250" t="s">
        <v>66</v>
      </c>
      <c r="E2250" t="s">
        <v>20</v>
      </c>
      <c r="F2250">
        <v>3665</v>
      </c>
      <c r="G2250" t="s">
        <v>30</v>
      </c>
      <c r="H2250" t="s">
        <v>23</v>
      </c>
      <c r="I2250" t="s">
        <v>1932</v>
      </c>
      <c r="J2250" s="1">
        <v>45335</v>
      </c>
      <c r="K2250" s="1"/>
      <c r="M2250">
        <v>0</v>
      </c>
      <c r="N2250">
        <v>1</v>
      </c>
      <c r="O2250">
        <v>1.6</v>
      </c>
      <c r="P2250" t="s">
        <v>100</v>
      </c>
    </row>
    <row r="2251" spans="1:16">
      <c r="A2251" t="s">
        <v>7158</v>
      </c>
      <c r="B2251" t="s">
        <v>638</v>
      </c>
      <c r="C2251" t="s">
        <v>838</v>
      </c>
      <c r="D2251" t="s">
        <v>53</v>
      </c>
      <c r="E2251" t="s">
        <v>115</v>
      </c>
      <c r="F2251">
        <v>33676</v>
      </c>
      <c r="G2251" t="s">
        <v>172</v>
      </c>
      <c r="H2251" t="s">
        <v>145</v>
      </c>
      <c r="I2251" t="s">
        <v>7160</v>
      </c>
      <c r="J2251" s="1">
        <v>45568</v>
      </c>
      <c r="K2251" s="1">
        <v>45594</v>
      </c>
      <c r="L2251">
        <v>119</v>
      </c>
      <c r="M2251">
        <v>0</v>
      </c>
      <c r="N2251">
        <v>1</v>
      </c>
      <c r="O2251">
        <v>30.8</v>
      </c>
      <c r="P2251" t="s">
        <v>42</v>
      </c>
    </row>
    <row r="2252" spans="1:16">
      <c r="A2252" t="s">
        <v>7161</v>
      </c>
      <c r="B2252" t="s">
        <v>1153</v>
      </c>
      <c r="C2252" t="s">
        <v>1759</v>
      </c>
      <c r="D2252" t="s">
        <v>37</v>
      </c>
      <c r="E2252" t="s">
        <v>28</v>
      </c>
      <c r="F2252">
        <v>188692</v>
      </c>
      <c r="G2252" t="s">
        <v>56</v>
      </c>
      <c r="H2252" t="s">
        <v>268</v>
      </c>
      <c r="I2252" t="s">
        <v>5776</v>
      </c>
      <c r="J2252" s="1">
        <v>44997</v>
      </c>
      <c r="K2252" s="1"/>
      <c r="M2252">
        <v>0</v>
      </c>
      <c r="N2252">
        <v>1</v>
      </c>
      <c r="O2252">
        <v>12.3</v>
      </c>
      <c r="P2252" t="s">
        <v>100</v>
      </c>
    </row>
    <row r="2253" spans="1:16">
      <c r="A2253" t="s">
        <v>7163</v>
      </c>
      <c r="B2253" t="s">
        <v>6177</v>
      </c>
      <c r="C2253" t="s">
        <v>934</v>
      </c>
      <c r="D2253" t="s">
        <v>183</v>
      </c>
      <c r="E2253" t="s">
        <v>91</v>
      </c>
      <c r="F2253">
        <v>5186</v>
      </c>
      <c r="G2253" t="s">
        <v>172</v>
      </c>
      <c r="H2253" t="s">
        <v>2756</v>
      </c>
      <c r="I2253" t="s">
        <v>7165</v>
      </c>
      <c r="J2253" s="1">
        <v>45026</v>
      </c>
      <c r="K2253" s="1">
        <v>44999</v>
      </c>
      <c r="L2253">
        <v>83</v>
      </c>
      <c r="M2253">
        <v>0</v>
      </c>
      <c r="N2253">
        <v>1</v>
      </c>
      <c r="O2253">
        <v>11.5</v>
      </c>
      <c r="P2253" t="s">
        <v>100</v>
      </c>
    </row>
    <row r="2254" spans="1:16">
      <c r="A2254" t="s">
        <v>7166</v>
      </c>
      <c r="B2254" t="s">
        <v>2555</v>
      </c>
      <c r="C2254" t="s">
        <v>2742</v>
      </c>
      <c r="D2254" t="s">
        <v>37</v>
      </c>
      <c r="E2254" t="s">
        <v>28</v>
      </c>
      <c r="F2254">
        <v>214960</v>
      </c>
      <c r="G2254" t="s">
        <v>56</v>
      </c>
      <c r="H2254" t="s">
        <v>258</v>
      </c>
      <c r="I2254" t="s">
        <v>7168</v>
      </c>
      <c r="J2254" s="1">
        <v>44794</v>
      </c>
      <c r="K2254" s="1"/>
      <c r="M2254">
        <v>0</v>
      </c>
      <c r="N2254">
        <v>1</v>
      </c>
      <c r="O2254">
        <v>1.9</v>
      </c>
      <c r="P2254" t="s">
        <v>25</v>
      </c>
    </row>
    <row r="2255" spans="1:16">
      <c r="A2255" t="s">
        <v>7169</v>
      </c>
      <c r="B2255" t="s">
        <v>1685</v>
      </c>
      <c r="C2255" t="s">
        <v>18</v>
      </c>
      <c r="D2255" t="s">
        <v>53</v>
      </c>
      <c r="E2255" t="s">
        <v>28</v>
      </c>
      <c r="F2255">
        <v>42750</v>
      </c>
      <c r="G2255" t="s">
        <v>47</v>
      </c>
      <c r="H2255" t="s">
        <v>156</v>
      </c>
      <c r="I2255" t="s">
        <v>49</v>
      </c>
      <c r="J2255" s="1">
        <v>45456</v>
      </c>
      <c r="K2255" s="1"/>
      <c r="M2255">
        <v>0</v>
      </c>
      <c r="N2255">
        <v>1</v>
      </c>
      <c r="O2255">
        <v>8.1</v>
      </c>
      <c r="P2255" t="s">
        <v>25</v>
      </c>
    </row>
    <row r="2256" spans="1:16">
      <c r="A2256" t="s">
        <v>7171</v>
      </c>
      <c r="B2256" t="s">
        <v>1934</v>
      </c>
      <c r="C2256" t="s">
        <v>18</v>
      </c>
      <c r="D2256" t="s">
        <v>66</v>
      </c>
      <c r="E2256" t="s">
        <v>28</v>
      </c>
      <c r="F2256">
        <v>12182</v>
      </c>
      <c r="G2256" t="s">
        <v>161</v>
      </c>
      <c r="H2256" t="s">
        <v>23</v>
      </c>
      <c r="I2256" t="s">
        <v>2195</v>
      </c>
      <c r="J2256" s="1">
        <v>44817</v>
      </c>
      <c r="K2256" s="1"/>
      <c r="M2256">
        <v>0</v>
      </c>
      <c r="N2256">
        <v>1</v>
      </c>
      <c r="P2256" t="s">
        <v>100</v>
      </c>
    </row>
    <row r="2257" spans="1:16">
      <c r="A2257" t="s">
        <v>7173</v>
      </c>
      <c r="B2257" t="s">
        <v>2741</v>
      </c>
      <c r="C2257" t="s">
        <v>2653</v>
      </c>
      <c r="D2257" t="s">
        <v>19</v>
      </c>
      <c r="E2257" t="s">
        <v>91</v>
      </c>
      <c r="F2257">
        <v>8854</v>
      </c>
      <c r="G2257" t="s">
        <v>39</v>
      </c>
      <c r="H2257" t="s">
        <v>98</v>
      </c>
      <c r="I2257" t="s">
        <v>2995</v>
      </c>
      <c r="J2257" s="1">
        <v>45611</v>
      </c>
      <c r="K2257" s="1">
        <v>45604</v>
      </c>
      <c r="L2257">
        <v>52</v>
      </c>
      <c r="M2257">
        <v>0</v>
      </c>
      <c r="N2257">
        <v>1</v>
      </c>
      <c r="O2257">
        <v>34.5</v>
      </c>
      <c r="P2257" t="s">
        <v>58</v>
      </c>
    </row>
    <row r="2258" spans="1:16">
      <c r="A2258" t="s">
        <v>7174</v>
      </c>
      <c r="B2258" t="s">
        <v>421</v>
      </c>
      <c r="C2258" t="s">
        <v>1108</v>
      </c>
      <c r="D2258" t="s">
        <v>37</v>
      </c>
      <c r="E2258" t="s">
        <v>45</v>
      </c>
      <c r="F2258">
        <v>93038</v>
      </c>
      <c r="G2258" t="s">
        <v>79</v>
      </c>
      <c r="H2258" t="s">
        <v>86</v>
      </c>
      <c r="I2258" t="s">
        <v>5907</v>
      </c>
      <c r="J2258" s="1">
        <v>45391</v>
      </c>
      <c r="K2258" s="1"/>
      <c r="M2258">
        <v>0</v>
      </c>
      <c r="N2258">
        <v>1</v>
      </c>
      <c r="O2258">
        <v>7.9</v>
      </c>
      <c r="P2258" t="s">
        <v>100</v>
      </c>
    </row>
    <row r="2259" spans="1:16">
      <c r="A2259" t="s">
        <v>7176</v>
      </c>
      <c r="B2259" t="s">
        <v>2516</v>
      </c>
      <c r="C2259" t="s">
        <v>18</v>
      </c>
      <c r="D2259" t="s">
        <v>19</v>
      </c>
      <c r="E2259" t="s">
        <v>91</v>
      </c>
      <c r="F2259">
        <v>8000</v>
      </c>
      <c r="G2259" t="s">
        <v>47</v>
      </c>
      <c r="H2259" t="s">
        <v>62</v>
      </c>
      <c r="I2259" t="s">
        <v>2668</v>
      </c>
      <c r="J2259" s="1">
        <v>44804</v>
      </c>
      <c r="K2259" s="1">
        <v>44809</v>
      </c>
      <c r="L2259">
        <v>171</v>
      </c>
      <c r="M2259">
        <v>0</v>
      </c>
      <c r="N2259">
        <v>1</v>
      </c>
      <c r="O2259">
        <v>25.8</v>
      </c>
      <c r="P2259" t="s">
        <v>100</v>
      </c>
    </row>
    <row r="2260" spans="1:16">
      <c r="A2260" t="s">
        <v>7177</v>
      </c>
      <c r="B2260" t="s">
        <v>7178</v>
      </c>
      <c r="C2260" t="s">
        <v>2979</v>
      </c>
      <c r="D2260" t="s">
        <v>66</v>
      </c>
      <c r="E2260" t="s">
        <v>28</v>
      </c>
      <c r="F2260">
        <v>12214</v>
      </c>
      <c r="G2260" t="s">
        <v>22</v>
      </c>
      <c r="H2260" t="s">
        <v>232</v>
      </c>
      <c r="I2260" t="s">
        <v>6652</v>
      </c>
      <c r="J2260" s="1">
        <v>44931</v>
      </c>
      <c r="K2260" s="1"/>
      <c r="M2260">
        <v>0</v>
      </c>
      <c r="N2260">
        <v>1</v>
      </c>
      <c r="P2260" t="s">
        <v>42</v>
      </c>
    </row>
    <row r="2261" spans="1:16">
      <c r="A2261" t="s">
        <v>7180</v>
      </c>
      <c r="B2261" t="s">
        <v>7181</v>
      </c>
      <c r="C2261" t="s">
        <v>2990</v>
      </c>
      <c r="D2261" t="s">
        <v>66</v>
      </c>
      <c r="E2261" t="s">
        <v>54</v>
      </c>
      <c r="F2261">
        <v>6577</v>
      </c>
      <c r="G2261" t="s">
        <v>39</v>
      </c>
      <c r="H2261" t="s">
        <v>361</v>
      </c>
      <c r="I2261" t="s">
        <v>7183</v>
      </c>
      <c r="J2261" s="1">
        <v>45448</v>
      </c>
      <c r="K2261" s="1"/>
      <c r="M2261">
        <v>0</v>
      </c>
      <c r="N2261">
        <v>1</v>
      </c>
      <c r="P2261" t="s">
        <v>25</v>
      </c>
    </row>
    <row r="2262" spans="1:16">
      <c r="A2262" t="s">
        <v>7184</v>
      </c>
      <c r="B2262" t="s">
        <v>2459</v>
      </c>
      <c r="C2262" t="s">
        <v>3457</v>
      </c>
      <c r="D2262" t="s">
        <v>37</v>
      </c>
      <c r="E2262" t="s">
        <v>115</v>
      </c>
      <c r="F2262">
        <v>61520</v>
      </c>
      <c r="G2262" t="s">
        <v>39</v>
      </c>
      <c r="H2262" t="s">
        <v>80</v>
      </c>
      <c r="I2262" t="s">
        <v>1223</v>
      </c>
      <c r="J2262" s="1">
        <v>44888</v>
      </c>
      <c r="K2262" s="1">
        <v>44904</v>
      </c>
      <c r="L2262">
        <v>156</v>
      </c>
      <c r="M2262">
        <v>0</v>
      </c>
      <c r="N2262">
        <v>1</v>
      </c>
      <c r="O2262">
        <v>17.100000000000001</v>
      </c>
      <c r="P2262" t="s">
        <v>25</v>
      </c>
    </row>
    <row r="2263" spans="1:16">
      <c r="A2263" t="s">
        <v>7186</v>
      </c>
      <c r="B2263" t="s">
        <v>7187</v>
      </c>
      <c r="C2263" t="s">
        <v>226</v>
      </c>
      <c r="D2263" t="s">
        <v>66</v>
      </c>
      <c r="E2263" t="s">
        <v>115</v>
      </c>
      <c r="F2263">
        <v>15255</v>
      </c>
      <c r="G2263" t="s">
        <v>39</v>
      </c>
      <c r="H2263" t="s">
        <v>23</v>
      </c>
      <c r="I2263" t="s">
        <v>1526</v>
      </c>
      <c r="J2263" s="1">
        <v>45391</v>
      </c>
      <c r="K2263" s="1">
        <v>45412</v>
      </c>
      <c r="L2263">
        <v>71</v>
      </c>
      <c r="M2263">
        <v>0</v>
      </c>
      <c r="N2263">
        <v>1</v>
      </c>
      <c r="O2263">
        <v>26.6</v>
      </c>
      <c r="P2263" t="s">
        <v>100</v>
      </c>
    </row>
    <row r="2264" spans="1:16">
      <c r="A2264" t="s">
        <v>7189</v>
      </c>
      <c r="B2264" t="s">
        <v>7190</v>
      </c>
      <c r="C2264" t="s">
        <v>18</v>
      </c>
      <c r="D2264" t="s">
        <v>183</v>
      </c>
      <c r="E2264" t="s">
        <v>20</v>
      </c>
      <c r="F2264">
        <v>7968</v>
      </c>
      <c r="G2264" t="s">
        <v>161</v>
      </c>
      <c r="H2264" t="s">
        <v>23</v>
      </c>
      <c r="I2264" t="s">
        <v>7192</v>
      </c>
      <c r="J2264" s="1">
        <v>45408</v>
      </c>
      <c r="K2264" s="1"/>
      <c r="M2264">
        <v>0</v>
      </c>
      <c r="N2264">
        <v>1</v>
      </c>
      <c r="P2264" t="s">
        <v>25</v>
      </c>
    </row>
    <row r="2265" spans="1:16">
      <c r="A2265" t="s">
        <v>7193</v>
      </c>
      <c r="B2265" t="s">
        <v>108</v>
      </c>
      <c r="C2265" t="s">
        <v>3907</v>
      </c>
      <c r="D2265" t="s">
        <v>53</v>
      </c>
      <c r="E2265" t="s">
        <v>177</v>
      </c>
      <c r="F2265">
        <v>44244</v>
      </c>
      <c r="G2265" t="s">
        <v>47</v>
      </c>
      <c r="H2265" t="s">
        <v>6040</v>
      </c>
      <c r="I2265" t="s">
        <v>6436</v>
      </c>
      <c r="J2265" s="1">
        <v>44913</v>
      </c>
      <c r="K2265" s="1"/>
      <c r="M2265">
        <v>0</v>
      </c>
      <c r="N2265">
        <v>1</v>
      </c>
      <c r="P2265" t="s">
        <v>33</v>
      </c>
    </row>
    <row r="2266" spans="1:16">
      <c r="A2266" t="s">
        <v>7195</v>
      </c>
      <c r="B2266" t="s">
        <v>542</v>
      </c>
      <c r="C2266" t="s">
        <v>2782</v>
      </c>
      <c r="D2266" t="s">
        <v>53</v>
      </c>
      <c r="E2266" t="s">
        <v>115</v>
      </c>
      <c r="F2266">
        <v>17397</v>
      </c>
      <c r="G2266" t="s">
        <v>30</v>
      </c>
      <c r="H2266" t="s">
        <v>127</v>
      </c>
      <c r="I2266" t="s">
        <v>3258</v>
      </c>
      <c r="J2266" s="1">
        <v>45338</v>
      </c>
      <c r="K2266" s="1">
        <v>45457</v>
      </c>
      <c r="L2266">
        <v>164</v>
      </c>
      <c r="M2266">
        <v>0</v>
      </c>
      <c r="N2266">
        <v>1</v>
      </c>
      <c r="O2266">
        <v>19.2</v>
      </c>
      <c r="P2266" t="s">
        <v>33</v>
      </c>
    </row>
    <row r="2267" spans="1:16">
      <c r="A2267" t="s">
        <v>7197</v>
      </c>
      <c r="B2267" t="s">
        <v>2491</v>
      </c>
      <c r="C2267" t="s">
        <v>18</v>
      </c>
      <c r="D2267" t="s">
        <v>19</v>
      </c>
      <c r="E2267" t="s">
        <v>28</v>
      </c>
      <c r="F2267">
        <v>9080</v>
      </c>
      <c r="G2267" t="s">
        <v>47</v>
      </c>
      <c r="H2267" t="s">
        <v>145</v>
      </c>
      <c r="I2267" t="s">
        <v>7199</v>
      </c>
      <c r="J2267" s="1">
        <v>45326</v>
      </c>
      <c r="K2267" s="1"/>
      <c r="M2267">
        <v>0</v>
      </c>
      <c r="N2267">
        <v>1</v>
      </c>
      <c r="O2267">
        <v>11.3</v>
      </c>
      <c r="P2267" t="s">
        <v>58</v>
      </c>
    </row>
    <row r="2268" spans="1:16">
      <c r="A2268" t="s">
        <v>7200</v>
      </c>
      <c r="B2268" t="s">
        <v>2109</v>
      </c>
      <c r="C2268" t="s">
        <v>2431</v>
      </c>
      <c r="D2268" t="s">
        <v>66</v>
      </c>
      <c r="E2268" t="s">
        <v>177</v>
      </c>
      <c r="F2268">
        <v>22432</v>
      </c>
      <c r="G2268" t="s">
        <v>39</v>
      </c>
      <c r="H2268" t="s">
        <v>361</v>
      </c>
      <c r="I2268" t="s">
        <v>7202</v>
      </c>
      <c r="J2268" s="1">
        <v>45630</v>
      </c>
      <c r="K2268" s="1"/>
      <c r="M2268">
        <v>0</v>
      </c>
      <c r="N2268">
        <v>1</v>
      </c>
      <c r="O2268">
        <v>17.100000000000001</v>
      </c>
      <c r="P2268" t="s">
        <v>100</v>
      </c>
    </row>
    <row r="2269" spans="1:16">
      <c r="A2269" t="s">
        <v>7203</v>
      </c>
      <c r="B2269" t="s">
        <v>3890</v>
      </c>
      <c r="C2269" t="s">
        <v>5060</v>
      </c>
      <c r="D2269" t="s">
        <v>19</v>
      </c>
      <c r="E2269" t="s">
        <v>28</v>
      </c>
      <c r="F2269">
        <v>3462</v>
      </c>
      <c r="G2269" t="s">
        <v>56</v>
      </c>
      <c r="H2269" t="s">
        <v>23</v>
      </c>
      <c r="I2269" t="s">
        <v>24</v>
      </c>
      <c r="J2269" s="1"/>
      <c r="K2269" s="1"/>
      <c r="M2269">
        <v>0</v>
      </c>
      <c r="N2269">
        <v>1</v>
      </c>
      <c r="O2269">
        <v>24.2</v>
      </c>
      <c r="P2269" t="s">
        <v>33</v>
      </c>
    </row>
    <row r="2270" spans="1:16">
      <c r="A2270" t="s">
        <v>7205</v>
      </c>
      <c r="B2270" t="s">
        <v>4188</v>
      </c>
      <c r="C2270" t="s">
        <v>417</v>
      </c>
      <c r="D2270" t="s">
        <v>183</v>
      </c>
      <c r="E2270" t="s">
        <v>28</v>
      </c>
      <c r="F2270">
        <v>12740</v>
      </c>
      <c r="G2270" t="s">
        <v>47</v>
      </c>
      <c r="H2270" t="s">
        <v>274</v>
      </c>
      <c r="I2270" t="s">
        <v>7207</v>
      </c>
      <c r="J2270" s="1">
        <v>44699</v>
      </c>
      <c r="K2270" s="1"/>
      <c r="M2270">
        <v>0</v>
      </c>
      <c r="N2270">
        <v>1</v>
      </c>
      <c r="O2270">
        <v>10.5</v>
      </c>
      <c r="P2270" t="s">
        <v>58</v>
      </c>
    </row>
    <row r="2271" spans="1:16">
      <c r="A2271" t="s">
        <v>7208</v>
      </c>
      <c r="B2271" t="s">
        <v>1282</v>
      </c>
      <c r="C2271" t="s">
        <v>2899</v>
      </c>
      <c r="D2271" t="s">
        <v>66</v>
      </c>
      <c r="E2271" t="s">
        <v>20</v>
      </c>
      <c r="F2271">
        <v>23930</v>
      </c>
      <c r="G2271" t="s">
        <v>30</v>
      </c>
      <c r="H2271" t="s">
        <v>3288</v>
      </c>
      <c r="I2271" t="s">
        <v>1952</v>
      </c>
      <c r="J2271" s="1">
        <v>45083</v>
      </c>
      <c r="K2271" s="1"/>
      <c r="M2271">
        <v>0</v>
      </c>
      <c r="N2271">
        <v>1</v>
      </c>
      <c r="O2271">
        <v>1.2</v>
      </c>
      <c r="P2271" t="s">
        <v>25</v>
      </c>
    </row>
    <row r="2272" spans="1:16">
      <c r="A2272" t="s">
        <v>7210</v>
      </c>
      <c r="B2272" t="s">
        <v>7211</v>
      </c>
      <c r="C2272" t="s">
        <v>1903</v>
      </c>
      <c r="D2272" t="s">
        <v>66</v>
      </c>
      <c r="E2272" t="s">
        <v>28</v>
      </c>
      <c r="F2272">
        <v>7436</v>
      </c>
      <c r="G2272" t="s">
        <v>22</v>
      </c>
      <c r="H2272" t="s">
        <v>80</v>
      </c>
      <c r="I2272" t="s">
        <v>1469</v>
      </c>
      <c r="J2272" s="1">
        <v>45173</v>
      </c>
      <c r="K2272" s="1"/>
      <c r="M2272">
        <v>0</v>
      </c>
      <c r="N2272">
        <v>1</v>
      </c>
      <c r="O2272">
        <v>18.899999999999999</v>
      </c>
      <c r="P2272" t="s">
        <v>25</v>
      </c>
    </row>
    <row r="2273" spans="1:16">
      <c r="A2273" t="s">
        <v>7213</v>
      </c>
      <c r="B2273" t="s">
        <v>3386</v>
      </c>
      <c r="C2273" t="s">
        <v>4910</v>
      </c>
      <c r="D2273" t="s">
        <v>37</v>
      </c>
      <c r="E2273" t="s">
        <v>45</v>
      </c>
      <c r="F2273">
        <v>135098</v>
      </c>
      <c r="G2273" t="s">
        <v>172</v>
      </c>
      <c r="H2273" t="s">
        <v>127</v>
      </c>
      <c r="I2273" t="s">
        <v>167</v>
      </c>
      <c r="J2273" s="1">
        <v>45413</v>
      </c>
      <c r="K2273" s="1"/>
      <c r="M2273">
        <v>0</v>
      </c>
      <c r="N2273">
        <v>1</v>
      </c>
      <c r="O2273">
        <v>17.3</v>
      </c>
      <c r="P2273" t="s">
        <v>25</v>
      </c>
    </row>
    <row r="2274" spans="1:16">
      <c r="A2274" t="s">
        <v>7215</v>
      </c>
      <c r="B2274" t="s">
        <v>7216</v>
      </c>
      <c r="C2274" t="s">
        <v>2427</v>
      </c>
      <c r="D2274" t="s">
        <v>37</v>
      </c>
      <c r="E2274" t="s">
        <v>28</v>
      </c>
      <c r="F2274">
        <v>75734</v>
      </c>
      <c r="G2274" t="s">
        <v>30</v>
      </c>
      <c r="H2274" t="s">
        <v>31</v>
      </c>
      <c r="I2274" t="s">
        <v>1672</v>
      </c>
      <c r="J2274" s="1">
        <v>45174</v>
      </c>
      <c r="K2274" s="1"/>
      <c r="M2274">
        <v>0</v>
      </c>
      <c r="N2274">
        <v>1</v>
      </c>
      <c r="P2274" t="s">
        <v>42</v>
      </c>
    </row>
    <row r="2275" spans="1:16">
      <c r="A2275" t="s">
        <v>7218</v>
      </c>
      <c r="B2275" t="s">
        <v>1073</v>
      </c>
      <c r="C2275" t="s">
        <v>1414</v>
      </c>
      <c r="D2275" t="s">
        <v>37</v>
      </c>
      <c r="E2275" t="s">
        <v>91</v>
      </c>
      <c r="F2275">
        <v>121160</v>
      </c>
      <c r="G2275" t="s">
        <v>172</v>
      </c>
      <c r="H2275" t="s">
        <v>361</v>
      </c>
      <c r="I2275" t="s">
        <v>7220</v>
      </c>
      <c r="J2275" s="1">
        <v>45449</v>
      </c>
      <c r="K2275" s="1">
        <v>45422</v>
      </c>
      <c r="L2275">
        <v>26</v>
      </c>
      <c r="M2275">
        <v>1</v>
      </c>
      <c r="N2275">
        <v>4</v>
      </c>
      <c r="O2275">
        <v>23.4</v>
      </c>
      <c r="P2275" t="s">
        <v>25</v>
      </c>
    </row>
    <row r="2276" spans="1:16">
      <c r="A2276" t="s">
        <v>7221</v>
      </c>
      <c r="B2276" t="s">
        <v>2612</v>
      </c>
      <c r="C2276" t="s">
        <v>1135</v>
      </c>
      <c r="D2276" t="s">
        <v>66</v>
      </c>
      <c r="E2276" t="s">
        <v>45</v>
      </c>
      <c r="F2276">
        <v>16052</v>
      </c>
      <c r="G2276" t="s">
        <v>39</v>
      </c>
      <c r="H2276" t="s">
        <v>98</v>
      </c>
      <c r="I2276" t="s">
        <v>5666</v>
      </c>
      <c r="J2276" s="1">
        <v>45436</v>
      </c>
      <c r="K2276" s="1"/>
      <c r="M2276">
        <v>0</v>
      </c>
      <c r="N2276">
        <v>1</v>
      </c>
      <c r="O2276">
        <v>6.3</v>
      </c>
      <c r="P2276" t="s">
        <v>58</v>
      </c>
    </row>
    <row r="2277" spans="1:16">
      <c r="A2277" t="s">
        <v>7223</v>
      </c>
      <c r="B2277" t="s">
        <v>3286</v>
      </c>
      <c r="C2277" t="s">
        <v>986</v>
      </c>
      <c r="D2277" t="s">
        <v>53</v>
      </c>
      <c r="E2277" t="s">
        <v>45</v>
      </c>
      <c r="F2277">
        <v>18000</v>
      </c>
      <c r="G2277" t="s">
        <v>79</v>
      </c>
      <c r="H2277" t="s">
        <v>258</v>
      </c>
      <c r="I2277" t="s">
        <v>983</v>
      </c>
      <c r="J2277" s="1"/>
      <c r="K2277" s="1"/>
      <c r="M2277">
        <v>0</v>
      </c>
      <c r="N2277">
        <v>1</v>
      </c>
      <c r="O2277">
        <v>12</v>
      </c>
      <c r="P2277" t="s">
        <v>25</v>
      </c>
    </row>
    <row r="2278" spans="1:16">
      <c r="A2278" t="s">
        <v>7224</v>
      </c>
      <c r="B2278" t="s">
        <v>1744</v>
      </c>
      <c r="C2278" t="s">
        <v>18</v>
      </c>
      <c r="D2278" t="s">
        <v>183</v>
      </c>
      <c r="E2278" t="s">
        <v>91</v>
      </c>
      <c r="F2278">
        <v>12045</v>
      </c>
      <c r="G2278" t="s">
        <v>47</v>
      </c>
      <c r="H2278" t="s">
        <v>31</v>
      </c>
      <c r="I2278" t="s">
        <v>7226</v>
      </c>
      <c r="J2278" s="1">
        <v>44875</v>
      </c>
      <c r="K2278" s="1">
        <v>45005</v>
      </c>
      <c r="L2278">
        <v>162</v>
      </c>
      <c r="M2278">
        <v>0</v>
      </c>
      <c r="N2278">
        <v>1</v>
      </c>
      <c r="O2278">
        <v>1.3</v>
      </c>
      <c r="P2278" t="s">
        <v>33</v>
      </c>
    </row>
    <row r="2279" spans="1:16">
      <c r="A2279" t="s">
        <v>7227</v>
      </c>
      <c r="B2279" t="s">
        <v>7228</v>
      </c>
      <c r="C2279" t="s">
        <v>1252</v>
      </c>
      <c r="D2279" t="s">
        <v>37</v>
      </c>
      <c r="E2279" t="s">
        <v>115</v>
      </c>
      <c r="F2279">
        <v>160054</v>
      </c>
      <c r="G2279" t="s">
        <v>161</v>
      </c>
      <c r="H2279" t="s">
        <v>3247</v>
      </c>
      <c r="I2279" t="s">
        <v>298</v>
      </c>
      <c r="J2279" s="1">
        <v>44784</v>
      </c>
      <c r="K2279" s="1">
        <v>44775</v>
      </c>
      <c r="L2279">
        <v>57</v>
      </c>
      <c r="M2279">
        <v>0</v>
      </c>
      <c r="N2279">
        <v>1</v>
      </c>
      <c r="P2279" t="s">
        <v>58</v>
      </c>
    </row>
    <row r="2280" spans="1:16">
      <c r="A2280" t="s">
        <v>7230</v>
      </c>
      <c r="B2280" t="s">
        <v>468</v>
      </c>
      <c r="C2280" t="s">
        <v>18</v>
      </c>
      <c r="D2280" t="s">
        <v>66</v>
      </c>
      <c r="E2280" t="s">
        <v>91</v>
      </c>
      <c r="F2280">
        <v>13690</v>
      </c>
      <c r="G2280" t="s">
        <v>56</v>
      </c>
      <c r="H2280" t="s">
        <v>139</v>
      </c>
      <c r="I2280" t="s">
        <v>7232</v>
      </c>
      <c r="J2280" s="1">
        <v>44653</v>
      </c>
      <c r="K2280" s="1">
        <v>44676</v>
      </c>
      <c r="L2280">
        <v>94</v>
      </c>
      <c r="M2280">
        <v>1</v>
      </c>
      <c r="N2280">
        <v>1</v>
      </c>
      <c r="O2280">
        <v>29.8</v>
      </c>
      <c r="P2280" t="s">
        <v>42</v>
      </c>
    </row>
    <row r="2281" spans="1:16">
      <c r="A2281" t="s">
        <v>7233</v>
      </c>
      <c r="B2281" t="s">
        <v>7234</v>
      </c>
      <c r="C2281" t="s">
        <v>1113</v>
      </c>
      <c r="D2281" t="s">
        <v>37</v>
      </c>
      <c r="E2281" t="s">
        <v>20</v>
      </c>
      <c r="F2281">
        <v>118755</v>
      </c>
      <c r="G2281" t="s">
        <v>30</v>
      </c>
      <c r="H2281" t="s">
        <v>127</v>
      </c>
      <c r="I2281" t="s">
        <v>1972</v>
      </c>
      <c r="J2281" s="1">
        <v>44788</v>
      </c>
      <c r="K2281" s="1"/>
      <c r="M2281">
        <v>0</v>
      </c>
      <c r="N2281">
        <v>1</v>
      </c>
      <c r="O2281">
        <v>9.8000000000000007</v>
      </c>
      <c r="P2281" t="s">
        <v>33</v>
      </c>
    </row>
    <row r="2282" spans="1:16">
      <c r="A2282" t="s">
        <v>7236</v>
      </c>
      <c r="B2282" t="s">
        <v>3361</v>
      </c>
      <c r="C2282" t="s">
        <v>282</v>
      </c>
      <c r="D2282" t="s">
        <v>53</v>
      </c>
      <c r="E2282" t="s">
        <v>20</v>
      </c>
      <c r="F2282">
        <v>12653</v>
      </c>
      <c r="G2282" t="s">
        <v>161</v>
      </c>
      <c r="H2282" t="s">
        <v>139</v>
      </c>
      <c r="I2282" t="s">
        <v>1917</v>
      </c>
      <c r="J2282" s="1">
        <v>45585</v>
      </c>
      <c r="K2282" s="1"/>
      <c r="M2282">
        <v>0</v>
      </c>
      <c r="N2282">
        <v>1</v>
      </c>
      <c r="O2282">
        <v>32.200000000000003</v>
      </c>
      <c r="P2282" t="s">
        <v>42</v>
      </c>
    </row>
    <row r="2283" spans="1:16">
      <c r="A2283" t="s">
        <v>7238</v>
      </c>
      <c r="B2283" t="s">
        <v>4188</v>
      </c>
      <c r="C2283" t="s">
        <v>1353</v>
      </c>
      <c r="D2283" t="s">
        <v>66</v>
      </c>
      <c r="E2283" t="s">
        <v>91</v>
      </c>
      <c r="F2283">
        <v>9318</v>
      </c>
      <c r="G2283" t="s">
        <v>79</v>
      </c>
      <c r="H2283" t="s">
        <v>62</v>
      </c>
      <c r="I2283" t="s">
        <v>5683</v>
      </c>
      <c r="J2283" s="1">
        <v>45560</v>
      </c>
      <c r="K2283" s="1">
        <v>45551</v>
      </c>
      <c r="L2283">
        <v>132</v>
      </c>
      <c r="M2283">
        <v>0</v>
      </c>
      <c r="N2283">
        <v>1</v>
      </c>
      <c r="O2283">
        <v>33.700000000000003</v>
      </c>
      <c r="P2283" t="s">
        <v>100</v>
      </c>
    </row>
    <row r="2284" spans="1:16">
      <c r="A2284" t="s">
        <v>7240</v>
      </c>
      <c r="B2284" t="s">
        <v>3890</v>
      </c>
      <c r="C2284" t="s">
        <v>18</v>
      </c>
      <c r="D2284" t="s">
        <v>37</v>
      </c>
      <c r="E2284" t="s">
        <v>115</v>
      </c>
      <c r="F2284">
        <v>172808</v>
      </c>
      <c r="G2284" t="s">
        <v>56</v>
      </c>
      <c r="H2284" t="s">
        <v>31</v>
      </c>
      <c r="I2284" t="s">
        <v>791</v>
      </c>
      <c r="J2284" s="1">
        <v>45134</v>
      </c>
      <c r="K2284" s="1">
        <v>45177</v>
      </c>
      <c r="L2284">
        <v>92</v>
      </c>
      <c r="M2284">
        <v>0</v>
      </c>
      <c r="N2284">
        <v>1</v>
      </c>
      <c r="O2284">
        <v>25.3</v>
      </c>
      <c r="P2284" t="s">
        <v>25</v>
      </c>
    </row>
    <row r="2285" spans="1:16">
      <c r="A2285" t="s">
        <v>7242</v>
      </c>
      <c r="B2285" t="s">
        <v>3584</v>
      </c>
      <c r="C2285" t="s">
        <v>2104</v>
      </c>
      <c r="D2285" t="s">
        <v>19</v>
      </c>
      <c r="E2285" t="s">
        <v>54</v>
      </c>
      <c r="F2285">
        <v>8279</v>
      </c>
      <c r="G2285" t="s">
        <v>172</v>
      </c>
      <c r="H2285" t="s">
        <v>73</v>
      </c>
      <c r="I2285" t="s">
        <v>7244</v>
      </c>
      <c r="J2285" s="1">
        <v>45419</v>
      </c>
      <c r="K2285" s="1"/>
      <c r="M2285">
        <v>0</v>
      </c>
      <c r="N2285">
        <v>1</v>
      </c>
      <c r="O2285">
        <v>6.7</v>
      </c>
      <c r="P2285" t="s">
        <v>100</v>
      </c>
    </row>
    <row r="2286" spans="1:16">
      <c r="A2286" t="s">
        <v>7245</v>
      </c>
      <c r="B2286" t="s">
        <v>4402</v>
      </c>
      <c r="C2286" t="s">
        <v>5937</v>
      </c>
      <c r="D2286" t="s">
        <v>19</v>
      </c>
      <c r="E2286" t="s">
        <v>28</v>
      </c>
      <c r="F2286">
        <v>1505</v>
      </c>
      <c r="G2286" t="s">
        <v>56</v>
      </c>
      <c r="H2286" t="s">
        <v>133</v>
      </c>
      <c r="I2286" t="s">
        <v>1227</v>
      </c>
      <c r="J2286" s="1">
        <v>44781</v>
      </c>
      <c r="K2286" s="1"/>
      <c r="M2286">
        <v>0</v>
      </c>
      <c r="N2286">
        <v>1</v>
      </c>
      <c r="P2286" t="s">
        <v>58</v>
      </c>
    </row>
    <row r="2287" spans="1:16">
      <c r="A2287" t="s">
        <v>7247</v>
      </c>
      <c r="B2287" t="s">
        <v>3843</v>
      </c>
      <c r="C2287" t="s">
        <v>1810</v>
      </c>
      <c r="D2287" t="s">
        <v>37</v>
      </c>
      <c r="E2287" t="s">
        <v>45</v>
      </c>
      <c r="F2287">
        <v>212155</v>
      </c>
      <c r="G2287" t="s">
        <v>56</v>
      </c>
      <c r="H2287" t="s">
        <v>232</v>
      </c>
      <c r="I2287" t="s">
        <v>6150</v>
      </c>
      <c r="J2287" s="1">
        <v>45612</v>
      </c>
      <c r="K2287" s="1"/>
      <c r="M2287">
        <v>0</v>
      </c>
      <c r="N2287">
        <v>1</v>
      </c>
      <c r="O2287">
        <v>6.1</v>
      </c>
      <c r="P2287" t="s">
        <v>100</v>
      </c>
    </row>
    <row r="2288" spans="1:16">
      <c r="A2288" t="s">
        <v>7249</v>
      </c>
      <c r="B2288" t="s">
        <v>7250</v>
      </c>
      <c r="C2288" t="s">
        <v>18</v>
      </c>
      <c r="D2288" t="s">
        <v>19</v>
      </c>
      <c r="E2288" t="s">
        <v>115</v>
      </c>
      <c r="F2288">
        <v>8848</v>
      </c>
      <c r="G2288" t="s">
        <v>22</v>
      </c>
      <c r="H2288" t="s">
        <v>127</v>
      </c>
      <c r="I2288" t="s">
        <v>7252</v>
      </c>
      <c r="J2288" s="1">
        <v>45423</v>
      </c>
      <c r="K2288" s="1">
        <v>45365</v>
      </c>
      <c r="L2288">
        <v>114</v>
      </c>
      <c r="M2288">
        <v>0</v>
      </c>
      <c r="N2288">
        <v>1</v>
      </c>
      <c r="O2288">
        <v>20</v>
      </c>
      <c r="P2288" t="s">
        <v>42</v>
      </c>
    </row>
    <row r="2289" spans="1:16">
      <c r="A2289" t="s">
        <v>7253</v>
      </c>
      <c r="B2289" t="s">
        <v>261</v>
      </c>
      <c r="C2289" t="s">
        <v>3050</v>
      </c>
      <c r="D2289" t="s">
        <v>37</v>
      </c>
      <c r="E2289" t="s">
        <v>54</v>
      </c>
      <c r="F2289">
        <v>176879</v>
      </c>
      <c r="G2289" t="s">
        <v>56</v>
      </c>
      <c r="H2289" t="s">
        <v>237</v>
      </c>
      <c r="I2289" t="s">
        <v>5108</v>
      </c>
      <c r="J2289" s="1"/>
      <c r="K2289" s="1"/>
      <c r="M2289">
        <v>0</v>
      </c>
      <c r="N2289">
        <v>1</v>
      </c>
      <c r="O2289">
        <v>8.6999999999999993</v>
      </c>
      <c r="P2289" t="s">
        <v>42</v>
      </c>
    </row>
    <row r="2290" spans="1:16">
      <c r="A2290" t="s">
        <v>7255</v>
      </c>
      <c r="B2290" t="s">
        <v>2182</v>
      </c>
      <c r="C2290" t="s">
        <v>838</v>
      </c>
      <c r="D2290" t="s">
        <v>37</v>
      </c>
      <c r="E2290" t="s">
        <v>115</v>
      </c>
      <c r="F2290">
        <v>60307</v>
      </c>
      <c r="G2290" t="s">
        <v>22</v>
      </c>
      <c r="H2290" t="s">
        <v>133</v>
      </c>
      <c r="I2290" t="s">
        <v>1460</v>
      </c>
      <c r="J2290" s="1">
        <v>45408</v>
      </c>
      <c r="K2290" s="1">
        <v>45290</v>
      </c>
      <c r="L2290">
        <v>36</v>
      </c>
      <c r="M2290">
        <v>0</v>
      </c>
      <c r="N2290">
        <v>1</v>
      </c>
      <c r="O2290">
        <v>3.5</v>
      </c>
      <c r="P2290" t="s">
        <v>42</v>
      </c>
    </row>
    <row r="2291" spans="1:16">
      <c r="A2291" t="s">
        <v>7257</v>
      </c>
      <c r="B2291" t="s">
        <v>5353</v>
      </c>
      <c r="C2291" t="s">
        <v>18</v>
      </c>
      <c r="D2291" t="s">
        <v>183</v>
      </c>
      <c r="E2291" t="s">
        <v>45</v>
      </c>
      <c r="F2291">
        <v>6601</v>
      </c>
      <c r="G2291" t="s">
        <v>47</v>
      </c>
      <c r="H2291" t="s">
        <v>68</v>
      </c>
      <c r="I2291" t="s">
        <v>7258</v>
      </c>
      <c r="J2291" s="1">
        <v>45196</v>
      </c>
      <c r="K2291" s="1"/>
      <c r="M2291">
        <v>0</v>
      </c>
      <c r="N2291">
        <v>1</v>
      </c>
      <c r="O2291">
        <v>20.399999999999999</v>
      </c>
      <c r="P2291" t="s">
        <v>33</v>
      </c>
    </row>
    <row r="2292" spans="1:16">
      <c r="A2292" t="s">
        <v>7259</v>
      </c>
      <c r="B2292" t="s">
        <v>7096</v>
      </c>
      <c r="C2292" t="s">
        <v>291</v>
      </c>
      <c r="D2292" t="s">
        <v>19</v>
      </c>
      <c r="E2292" t="s">
        <v>177</v>
      </c>
      <c r="F2292">
        <v>7056</v>
      </c>
      <c r="G2292" t="s">
        <v>22</v>
      </c>
      <c r="H2292" t="s">
        <v>31</v>
      </c>
      <c r="I2292" t="s">
        <v>2629</v>
      </c>
      <c r="J2292" s="1">
        <v>45508</v>
      </c>
      <c r="K2292" s="1"/>
      <c r="M2292">
        <v>0</v>
      </c>
      <c r="N2292">
        <v>1</v>
      </c>
      <c r="O2292">
        <v>7</v>
      </c>
      <c r="P2292" t="s">
        <v>58</v>
      </c>
    </row>
    <row r="2293" spans="1:16">
      <c r="A2293" t="s">
        <v>7260</v>
      </c>
      <c r="B2293" t="s">
        <v>1190</v>
      </c>
      <c r="C2293" t="s">
        <v>2588</v>
      </c>
      <c r="D2293" t="s">
        <v>37</v>
      </c>
      <c r="E2293" t="s">
        <v>115</v>
      </c>
      <c r="F2293">
        <v>118407</v>
      </c>
      <c r="G2293" t="s">
        <v>79</v>
      </c>
      <c r="H2293" t="s">
        <v>48</v>
      </c>
      <c r="I2293" t="s">
        <v>1496</v>
      </c>
      <c r="J2293" s="1"/>
      <c r="K2293" s="1">
        <v>45319</v>
      </c>
      <c r="L2293">
        <v>161</v>
      </c>
      <c r="M2293">
        <v>0</v>
      </c>
      <c r="N2293">
        <v>1</v>
      </c>
      <c r="O2293">
        <v>9.6</v>
      </c>
      <c r="P2293" t="s">
        <v>25</v>
      </c>
    </row>
    <row r="2294" spans="1:16">
      <c r="A2294" t="s">
        <v>7262</v>
      </c>
      <c r="B2294" t="s">
        <v>810</v>
      </c>
      <c r="C2294" t="s">
        <v>18</v>
      </c>
      <c r="D2294" t="s">
        <v>183</v>
      </c>
      <c r="E2294" t="s">
        <v>115</v>
      </c>
      <c r="F2294">
        <v>6834</v>
      </c>
      <c r="G2294" t="s">
        <v>151</v>
      </c>
      <c r="H2294" t="s">
        <v>133</v>
      </c>
      <c r="I2294" t="s">
        <v>4381</v>
      </c>
      <c r="J2294" s="1">
        <v>45025</v>
      </c>
      <c r="K2294" s="1">
        <v>45127</v>
      </c>
      <c r="L2294">
        <v>179</v>
      </c>
      <c r="M2294">
        <v>0</v>
      </c>
      <c r="N2294">
        <v>1</v>
      </c>
      <c r="O2294">
        <v>9.6</v>
      </c>
      <c r="P2294" t="s">
        <v>58</v>
      </c>
    </row>
    <row r="2295" spans="1:16">
      <c r="A2295" t="s">
        <v>7264</v>
      </c>
      <c r="B2295" t="s">
        <v>842</v>
      </c>
      <c r="C2295" t="s">
        <v>1080</v>
      </c>
      <c r="D2295" t="s">
        <v>37</v>
      </c>
      <c r="E2295" t="s">
        <v>54</v>
      </c>
      <c r="F2295">
        <v>133000</v>
      </c>
      <c r="G2295" t="s">
        <v>172</v>
      </c>
      <c r="H2295" t="s">
        <v>127</v>
      </c>
      <c r="I2295" t="s">
        <v>2913</v>
      </c>
      <c r="J2295" s="1">
        <v>45161</v>
      </c>
      <c r="K2295" s="1"/>
      <c r="M2295">
        <v>0</v>
      </c>
      <c r="N2295">
        <v>1</v>
      </c>
      <c r="O2295">
        <v>7</v>
      </c>
      <c r="P2295" t="s">
        <v>42</v>
      </c>
    </row>
    <row r="2296" spans="1:16">
      <c r="A2296" t="s">
        <v>7266</v>
      </c>
      <c r="B2296" t="s">
        <v>7267</v>
      </c>
      <c r="C2296" t="s">
        <v>820</v>
      </c>
      <c r="D2296" t="s">
        <v>19</v>
      </c>
      <c r="E2296" t="s">
        <v>28</v>
      </c>
      <c r="F2296">
        <v>5951</v>
      </c>
      <c r="G2296" t="s">
        <v>56</v>
      </c>
      <c r="H2296" t="s">
        <v>98</v>
      </c>
      <c r="I2296" t="s">
        <v>5776</v>
      </c>
      <c r="J2296" s="1">
        <v>44972</v>
      </c>
      <c r="K2296" s="1"/>
      <c r="M2296">
        <v>0</v>
      </c>
      <c r="N2296">
        <v>1</v>
      </c>
      <c r="O2296">
        <v>34.200000000000003</v>
      </c>
      <c r="P2296" t="s">
        <v>33</v>
      </c>
    </row>
    <row r="2297" spans="1:16">
      <c r="A2297" t="s">
        <v>7269</v>
      </c>
      <c r="B2297" t="s">
        <v>7270</v>
      </c>
      <c r="C2297" t="s">
        <v>1838</v>
      </c>
      <c r="D2297" t="s">
        <v>66</v>
      </c>
      <c r="E2297" t="s">
        <v>91</v>
      </c>
      <c r="F2297">
        <v>9878</v>
      </c>
      <c r="G2297" t="s">
        <v>30</v>
      </c>
      <c r="H2297" t="s">
        <v>80</v>
      </c>
      <c r="I2297" t="s">
        <v>7272</v>
      </c>
      <c r="J2297" s="1">
        <v>45281</v>
      </c>
      <c r="K2297" s="1">
        <v>45339</v>
      </c>
      <c r="L2297">
        <v>93</v>
      </c>
      <c r="M2297">
        <v>1</v>
      </c>
      <c r="N2297">
        <v>3</v>
      </c>
      <c r="O2297">
        <v>21.3</v>
      </c>
      <c r="P2297" t="s">
        <v>33</v>
      </c>
    </row>
    <row r="2298" spans="1:16">
      <c r="A2298" t="s">
        <v>7273</v>
      </c>
      <c r="B2298" t="s">
        <v>7274</v>
      </c>
      <c r="C2298" t="s">
        <v>208</v>
      </c>
      <c r="D2298" t="s">
        <v>183</v>
      </c>
      <c r="E2298" t="s">
        <v>115</v>
      </c>
      <c r="F2298">
        <v>13012</v>
      </c>
      <c r="G2298" t="s">
        <v>172</v>
      </c>
      <c r="H2298" t="s">
        <v>127</v>
      </c>
      <c r="I2298" t="s">
        <v>3047</v>
      </c>
      <c r="J2298" s="1">
        <v>45455</v>
      </c>
      <c r="K2298" s="1">
        <v>45398</v>
      </c>
      <c r="L2298">
        <v>117</v>
      </c>
      <c r="M2298">
        <v>0</v>
      </c>
      <c r="N2298">
        <v>1</v>
      </c>
      <c r="P2298" t="s">
        <v>25</v>
      </c>
    </row>
    <row r="2299" spans="1:16">
      <c r="A2299" t="s">
        <v>7276</v>
      </c>
      <c r="B2299" t="s">
        <v>1278</v>
      </c>
      <c r="C2299" t="s">
        <v>634</v>
      </c>
      <c r="D2299" t="s">
        <v>19</v>
      </c>
      <c r="E2299" t="s">
        <v>54</v>
      </c>
      <c r="F2299">
        <v>6000</v>
      </c>
      <c r="G2299" t="s">
        <v>172</v>
      </c>
      <c r="H2299" t="s">
        <v>258</v>
      </c>
      <c r="I2299" t="s">
        <v>3641</v>
      </c>
      <c r="J2299" s="1">
        <v>44940</v>
      </c>
      <c r="K2299" s="1"/>
      <c r="M2299">
        <v>0</v>
      </c>
      <c r="N2299">
        <v>1</v>
      </c>
      <c r="O2299">
        <v>26.1</v>
      </c>
      <c r="P2299" t="s">
        <v>58</v>
      </c>
    </row>
    <row r="2300" spans="1:16">
      <c r="A2300" t="s">
        <v>7277</v>
      </c>
      <c r="B2300" t="s">
        <v>716</v>
      </c>
      <c r="C2300" t="s">
        <v>4124</v>
      </c>
      <c r="D2300" t="s">
        <v>37</v>
      </c>
      <c r="E2300" t="s">
        <v>177</v>
      </c>
      <c r="F2300">
        <v>52453</v>
      </c>
      <c r="G2300" t="s">
        <v>56</v>
      </c>
      <c r="H2300" t="s">
        <v>105</v>
      </c>
      <c r="I2300" t="s">
        <v>3447</v>
      </c>
      <c r="J2300" s="1">
        <v>45482</v>
      </c>
      <c r="K2300" s="1"/>
      <c r="M2300">
        <v>0</v>
      </c>
      <c r="N2300">
        <v>1</v>
      </c>
      <c r="O2300">
        <v>24.6</v>
      </c>
      <c r="P2300" t="s">
        <v>100</v>
      </c>
    </row>
    <row r="2301" spans="1:16">
      <c r="A2301" t="s">
        <v>7279</v>
      </c>
      <c r="B2301" t="s">
        <v>6961</v>
      </c>
      <c r="C2301" t="s">
        <v>2374</v>
      </c>
      <c r="D2301" t="s">
        <v>66</v>
      </c>
      <c r="E2301" t="s">
        <v>20</v>
      </c>
      <c r="F2301">
        <v>21142</v>
      </c>
      <c r="G2301" t="s">
        <v>47</v>
      </c>
      <c r="H2301" t="s">
        <v>156</v>
      </c>
      <c r="I2301" t="s">
        <v>7281</v>
      </c>
      <c r="J2301" s="1">
        <v>44769</v>
      </c>
      <c r="K2301" s="1"/>
      <c r="M2301">
        <v>0</v>
      </c>
      <c r="N2301">
        <v>1</v>
      </c>
      <c r="O2301">
        <v>19</v>
      </c>
      <c r="P2301" t="s">
        <v>33</v>
      </c>
    </row>
    <row r="2302" spans="1:16">
      <c r="A2302" t="s">
        <v>7282</v>
      </c>
      <c r="B2302" t="s">
        <v>3217</v>
      </c>
      <c r="C2302" t="s">
        <v>18</v>
      </c>
      <c r="D2302" t="s">
        <v>37</v>
      </c>
      <c r="E2302" t="s">
        <v>115</v>
      </c>
      <c r="F2302">
        <v>135307</v>
      </c>
      <c r="G2302" t="s">
        <v>22</v>
      </c>
      <c r="H2302" t="s">
        <v>93</v>
      </c>
      <c r="I2302" t="s">
        <v>157</v>
      </c>
      <c r="J2302" s="1">
        <v>45192</v>
      </c>
      <c r="K2302" s="1">
        <v>45195</v>
      </c>
      <c r="L2302">
        <v>51</v>
      </c>
      <c r="M2302">
        <v>0</v>
      </c>
      <c r="N2302">
        <v>1</v>
      </c>
      <c r="O2302">
        <v>19.8</v>
      </c>
      <c r="P2302" t="s">
        <v>58</v>
      </c>
    </row>
    <row r="2303" spans="1:16">
      <c r="A2303" t="s">
        <v>7284</v>
      </c>
      <c r="B2303" t="s">
        <v>1168</v>
      </c>
      <c r="C2303" t="s">
        <v>924</v>
      </c>
      <c r="D2303" t="s">
        <v>37</v>
      </c>
      <c r="E2303" t="s">
        <v>45</v>
      </c>
      <c r="F2303">
        <v>68053</v>
      </c>
      <c r="G2303" t="s">
        <v>56</v>
      </c>
      <c r="H2303" t="s">
        <v>237</v>
      </c>
      <c r="I2303" t="s">
        <v>111</v>
      </c>
      <c r="J2303" s="1">
        <v>44846</v>
      </c>
      <c r="K2303" s="1"/>
      <c r="M2303">
        <v>0</v>
      </c>
      <c r="N2303">
        <v>1</v>
      </c>
      <c r="O2303">
        <v>1.5</v>
      </c>
      <c r="P2303" t="s">
        <v>58</v>
      </c>
    </row>
    <row r="2304" spans="1:16">
      <c r="A2304" t="s">
        <v>7286</v>
      </c>
      <c r="B2304" t="s">
        <v>923</v>
      </c>
      <c r="C2304" t="s">
        <v>3575</v>
      </c>
      <c r="D2304" t="s">
        <v>19</v>
      </c>
      <c r="E2304" t="s">
        <v>20</v>
      </c>
      <c r="F2304">
        <v>6935</v>
      </c>
      <c r="G2304" t="s">
        <v>39</v>
      </c>
      <c r="H2304" t="s">
        <v>268</v>
      </c>
      <c r="I2304" t="s">
        <v>6565</v>
      </c>
      <c r="J2304" s="1">
        <v>44917</v>
      </c>
      <c r="K2304" s="1"/>
      <c r="M2304">
        <v>0</v>
      </c>
      <c r="N2304">
        <v>1</v>
      </c>
      <c r="O2304">
        <v>6</v>
      </c>
      <c r="P2304" t="s">
        <v>100</v>
      </c>
    </row>
    <row r="2305" spans="1:16">
      <c r="A2305" t="s">
        <v>7288</v>
      </c>
      <c r="B2305" t="s">
        <v>7289</v>
      </c>
      <c r="C2305" t="s">
        <v>5322</v>
      </c>
      <c r="D2305" t="s">
        <v>37</v>
      </c>
      <c r="E2305" t="s">
        <v>54</v>
      </c>
      <c r="F2305">
        <v>67469</v>
      </c>
      <c r="G2305" t="s">
        <v>22</v>
      </c>
      <c r="H2305" t="s">
        <v>31</v>
      </c>
      <c r="I2305" t="s">
        <v>7291</v>
      </c>
      <c r="J2305" s="1">
        <v>45462</v>
      </c>
      <c r="K2305" s="1"/>
      <c r="M2305">
        <v>0</v>
      </c>
      <c r="N2305">
        <v>1</v>
      </c>
      <c r="O2305">
        <v>26.3</v>
      </c>
      <c r="P2305" t="s">
        <v>25</v>
      </c>
    </row>
    <row r="2306" spans="1:16">
      <c r="A2306" t="s">
        <v>7292</v>
      </c>
      <c r="B2306" t="s">
        <v>3298</v>
      </c>
      <c r="C2306" t="s">
        <v>149</v>
      </c>
      <c r="D2306" t="s">
        <v>53</v>
      </c>
      <c r="E2306" t="s">
        <v>54</v>
      </c>
      <c r="F2306">
        <v>11221</v>
      </c>
      <c r="G2306" t="s">
        <v>22</v>
      </c>
      <c r="H2306" t="s">
        <v>2358</v>
      </c>
      <c r="I2306" t="s">
        <v>7294</v>
      </c>
      <c r="J2306" s="1">
        <v>45632</v>
      </c>
      <c r="K2306" s="1"/>
      <c r="M2306">
        <v>0</v>
      </c>
      <c r="N2306">
        <v>1</v>
      </c>
      <c r="O2306">
        <v>23</v>
      </c>
      <c r="P2306" t="s">
        <v>100</v>
      </c>
    </row>
    <row r="2307" spans="1:16">
      <c r="A2307" t="s">
        <v>7295</v>
      </c>
      <c r="B2307" t="s">
        <v>2343</v>
      </c>
      <c r="C2307" t="s">
        <v>1590</v>
      </c>
      <c r="D2307" t="s">
        <v>53</v>
      </c>
      <c r="E2307" t="s">
        <v>45</v>
      </c>
      <c r="F2307">
        <v>47000</v>
      </c>
      <c r="G2307" t="s">
        <v>56</v>
      </c>
      <c r="H2307" t="s">
        <v>145</v>
      </c>
      <c r="I2307" t="s">
        <v>1289</v>
      </c>
      <c r="J2307" s="1">
        <v>45571</v>
      </c>
      <c r="K2307" s="1"/>
      <c r="M2307">
        <v>0</v>
      </c>
      <c r="N2307">
        <v>1</v>
      </c>
      <c r="O2307">
        <v>27.8</v>
      </c>
      <c r="P2307" t="s">
        <v>33</v>
      </c>
    </row>
    <row r="2308" spans="1:16">
      <c r="A2308" t="s">
        <v>7297</v>
      </c>
      <c r="B2308" t="s">
        <v>5082</v>
      </c>
      <c r="C2308" t="s">
        <v>1121</v>
      </c>
      <c r="D2308" t="s">
        <v>53</v>
      </c>
      <c r="E2308" t="s">
        <v>177</v>
      </c>
      <c r="F2308">
        <v>32461</v>
      </c>
      <c r="G2308" t="s">
        <v>161</v>
      </c>
      <c r="H2308" t="s">
        <v>145</v>
      </c>
      <c r="I2308" t="s">
        <v>5632</v>
      </c>
      <c r="J2308" s="1">
        <v>45465</v>
      </c>
      <c r="K2308" s="1"/>
      <c r="M2308">
        <v>0</v>
      </c>
      <c r="N2308">
        <v>1</v>
      </c>
      <c r="O2308">
        <v>21.9</v>
      </c>
      <c r="P2308" t="s">
        <v>25</v>
      </c>
    </row>
    <row r="2309" spans="1:16">
      <c r="A2309" t="s">
        <v>7299</v>
      </c>
      <c r="B2309" t="s">
        <v>7300</v>
      </c>
      <c r="C2309" t="s">
        <v>1144</v>
      </c>
      <c r="D2309" t="s">
        <v>66</v>
      </c>
      <c r="E2309" t="s">
        <v>177</v>
      </c>
      <c r="F2309">
        <v>10844</v>
      </c>
      <c r="G2309" t="s">
        <v>47</v>
      </c>
      <c r="H2309" t="s">
        <v>133</v>
      </c>
      <c r="I2309" t="s">
        <v>2930</v>
      </c>
      <c r="J2309" s="1">
        <v>45237</v>
      </c>
      <c r="K2309" s="1"/>
      <c r="M2309">
        <v>0</v>
      </c>
      <c r="N2309">
        <v>1</v>
      </c>
      <c r="O2309">
        <v>4.8</v>
      </c>
      <c r="P2309" t="s">
        <v>100</v>
      </c>
    </row>
    <row r="2310" spans="1:16">
      <c r="A2310" t="s">
        <v>7302</v>
      </c>
      <c r="B2310" t="s">
        <v>4879</v>
      </c>
      <c r="C2310" t="s">
        <v>18</v>
      </c>
      <c r="D2310" t="s">
        <v>53</v>
      </c>
      <c r="E2310" t="s">
        <v>91</v>
      </c>
      <c r="F2310">
        <v>26801</v>
      </c>
      <c r="G2310" t="s">
        <v>22</v>
      </c>
      <c r="H2310" t="s">
        <v>31</v>
      </c>
      <c r="I2310" t="s">
        <v>7304</v>
      </c>
      <c r="J2310" s="1">
        <v>45493</v>
      </c>
      <c r="K2310" s="1">
        <v>45580</v>
      </c>
      <c r="L2310">
        <v>195</v>
      </c>
      <c r="M2310">
        <v>1</v>
      </c>
      <c r="N2310">
        <v>1</v>
      </c>
      <c r="O2310">
        <v>29.5</v>
      </c>
      <c r="P2310" t="s">
        <v>58</v>
      </c>
    </row>
    <row r="2311" spans="1:16">
      <c r="A2311" t="s">
        <v>7305</v>
      </c>
      <c r="B2311" t="s">
        <v>4385</v>
      </c>
      <c r="C2311" t="s">
        <v>906</v>
      </c>
      <c r="D2311" t="s">
        <v>183</v>
      </c>
      <c r="E2311" t="s">
        <v>45</v>
      </c>
      <c r="F2311">
        <v>9545</v>
      </c>
      <c r="G2311" t="s">
        <v>161</v>
      </c>
      <c r="H2311" t="s">
        <v>145</v>
      </c>
      <c r="I2311" t="s">
        <v>5915</v>
      </c>
      <c r="J2311" s="1">
        <v>44878</v>
      </c>
      <c r="K2311" s="1"/>
      <c r="M2311">
        <v>0</v>
      </c>
      <c r="N2311">
        <v>1</v>
      </c>
      <c r="P2311" t="s">
        <v>42</v>
      </c>
    </row>
    <row r="2312" spans="1:16">
      <c r="A2312" t="s">
        <v>7307</v>
      </c>
      <c r="B2312" t="s">
        <v>3442</v>
      </c>
      <c r="C2312" t="s">
        <v>698</v>
      </c>
      <c r="D2312" t="s">
        <v>183</v>
      </c>
      <c r="E2312" t="s">
        <v>177</v>
      </c>
      <c r="F2312">
        <v>4951</v>
      </c>
      <c r="G2312" t="s">
        <v>79</v>
      </c>
      <c r="H2312" t="s">
        <v>3247</v>
      </c>
      <c r="I2312" t="s">
        <v>7308</v>
      </c>
      <c r="J2312" s="1">
        <v>44742</v>
      </c>
      <c r="K2312" s="1"/>
      <c r="M2312">
        <v>0</v>
      </c>
      <c r="N2312">
        <v>1</v>
      </c>
      <c r="O2312">
        <v>24.7</v>
      </c>
      <c r="P2312" t="s">
        <v>58</v>
      </c>
    </row>
    <row r="2313" spans="1:16">
      <c r="A2313" t="s">
        <v>7309</v>
      </c>
      <c r="B2313" t="s">
        <v>4958</v>
      </c>
      <c r="C2313" t="s">
        <v>2957</v>
      </c>
      <c r="D2313" t="s">
        <v>66</v>
      </c>
      <c r="E2313" t="s">
        <v>177</v>
      </c>
      <c r="F2313">
        <v>10373</v>
      </c>
      <c r="G2313" t="s">
        <v>151</v>
      </c>
      <c r="H2313" t="s">
        <v>232</v>
      </c>
      <c r="I2313" t="s">
        <v>1797</v>
      </c>
      <c r="J2313" s="1">
        <v>45456</v>
      </c>
      <c r="K2313" s="1"/>
      <c r="M2313">
        <v>0</v>
      </c>
      <c r="N2313">
        <v>1</v>
      </c>
      <c r="O2313">
        <v>22.4</v>
      </c>
      <c r="P2313" t="s">
        <v>42</v>
      </c>
    </row>
    <row r="2314" spans="1:16">
      <c r="A2314" t="s">
        <v>7311</v>
      </c>
      <c r="B2314" t="s">
        <v>7312</v>
      </c>
      <c r="C2314" t="s">
        <v>109</v>
      </c>
      <c r="D2314" t="s">
        <v>19</v>
      </c>
      <c r="E2314" t="s">
        <v>45</v>
      </c>
      <c r="F2314">
        <v>8471</v>
      </c>
      <c r="G2314" t="s">
        <v>79</v>
      </c>
      <c r="H2314" t="s">
        <v>1774</v>
      </c>
      <c r="I2314" t="s">
        <v>7314</v>
      </c>
      <c r="J2314" s="1">
        <v>45484</v>
      </c>
      <c r="K2314" s="1"/>
      <c r="M2314">
        <v>0</v>
      </c>
      <c r="N2314">
        <v>1</v>
      </c>
      <c r="P2314" t="s">
        <v>42</v>
      </c>
    </row>
    <row r="2315" spans="1:16">
      <c r="A2315" t="s">
        <v>7315</v>
      </c>
      <c r="B2315" t="s">
        <v>7316</v>
      </c>
      <c r="C2315" t="s">
        <v>525</v>
      </c>
      <c r="D2315" t="s">
        <v>37</v>
      </c>
      <c r="E2315" t="s">
        <v>20</v>
      </c>
      <c r="F2315">
        <v>56355</v>
      </c>
      <c r="G2315" t="s">
        <v>47</v>
      </c>
      <c r="H2315" t="s">
        <v>156</v>
      </c>
      <c r="I2315" t="s">
        <v>2532</v>
      </c>
      <c r="J2315" s="1">
        <v>45619</v>
      </c>
      <c r="K2315" s="1"/>
      <c r="M2315">
        <v>0</v>
      </c>
      <c r="N2315">
        <v>1</v>
      </c>
      <c r="O2315">
        <v>33.799999999999997</v>
      </c>
      <c r="P2315" t="s">
        <v>25</v>
      </c>
    </row>
    <row r="2316" spans="1:16">
      <c r="A2316" t="s">
        <v>7318</v>
      </c>
      <c r="B2316" t="s">
        <v>683</v>
      </c>
      <c r="C2316" t="s">
        <v>1708</v>
      </c>
      <c r="D2316" t="s">
        <v>183</v>
      </c>
      <c r="E2316" t="s">
        <v>45</v>
      </c>
      <c r="F2316">
        <v>11893</v>
      </c>
      <c r="G2316" t="s">
        <v>161</v>
      </c>
      <c r="H2316" t="s">
        <v>232</v>
      </c>
      <c r="I2316" t="s">
        <v>747</v>
      </c>
      <c r="J2316" s="1">
        <v>44781</v>
      </c>
      <c r="K2316" s="1"/>
      <c r="M2316">
        <v>0</v>
      </c>
      <c r="N2316">
        <v>1</v>
      </c>
      <c r="P2316" t="s">
        <v>58</v>
      </c>
    </row>
    <row r="2317" spans="1:16">
      <c r="A2317" t="s">
        <v>7320</v>
      </c>
      <c r="B2317" t="s">
        <v>2587</v>
      </c>
      <c r="C2317" t="s">
        <v>18</v>
      </c>
      <c r="D2317" t="s">
        <v>66</v>
      </c>
      <c r="E2317" t="s">
        <v>115</v>
      </c>
      <c r="F2317">
        <v>16565</v>
      </c>
      <c r="G2317" t="s">
        <v>56</v>
      </c>
      <c r="H2317" t="s">
        <v>62</v>
      </c>
      <c r="I2317" t="s">
        <v>1137</v>
      </c>
      <c r="J2317" s="1">
        <v>45270</v>
      </c>
      <c r="K2317" s="1">
        <v>45276</v>
      </c>
      <c r="L2317">
        <v>52</v>
      </c>
      <c r="M2317">
        <v>0</v>
      </c>
      <c r="N2317">
        <v>1</v>
      </c>
      <c r="O2317">
        <v>5.0999999999999996</v>
      </c>
      <c r="P2317" t="s">
        <v>58</v>
      </c>
    </row>
    <row r="2318" spans="1:16">
      <c r="A2318" t="s">
        <v>7322</v>
      </c>
      <c r="B2318" t="s">
        <v>1214</v>
      </c>
      <c r="C2318" t="s">
        <v>929</v>
      </c>
      <c r="D2318" t="s">
        <v>66</v>
      </c>
      <c r="E2318" t="s">
        <v>28</v>
      </c>
      <c r="F2318">
        <v>11416</v>
      </c>
      <c r="G2318" t="s">
        <v>47</v>
      </c>
      <c r="H2318" t="s">
        <v>258</v>
      </c>
      <c r="I2318" t="s">
        <v>1784</v>
      </c>
      <c r="J2318" s="1">
        <v>45505</v>
      </c>
      <c r="K2318" s="1"/>
      <c r="M2318">
        <v>0</v>
      </c>
      <c r="N2318">
        <v>1</v>
      </c>
      <c r="P2318" t="s">
        <v>58</v>
      </c>
    </row>
    <row r="2319" spans="1:16">
      <c r="A2319" t="s">
        <v>7324</v>
      </c>
      <c r="B2319" t="s">
        <v>5139</v>
      </c>
      <c r="C2319" t="s">
        <v>2183</v>
      </c>
      <c r="D2319" t="s">
        <v>19</v>
      </c>
      <c r="E2319" t="s">
        <v>54</v>
      </c>
      <c r="F2319">
        <v>6739</v>
      </c>
      <c r="G2319" t="s">
        <v>22</v>
      </c>
      <c r="H2319" t="s">
        <v>361</v>
      </c>
      <c r="I2319" t="s">
        <v>1972</v>
      </c>
      <c r="J2319" s="1">
        <v>44786</v>
      </c>
      <c r="K2319" s="1"/>
      <c r="M2319">
        <v>0</v>
      </c>
      <c r="N2319">
        <v>1</v>
      </c>
      <c r="O2319">
        <v>0.7</v>
      </c>
      <c r="P2319" t="s">
        <v>33</v>
      </c>
    </row>
    <row r="2320" spans="1:16">
      <c r="A2320" t="s">
        <v>7326</v>
      </c>
      <c r="B2320" t="s">
        <v>449</v>
      </c>
      <c r="C2320" t="s">
        <v>1056</v>
      </c>
      <c r="D2320" t="s">
        <v>183</v>
      </c>
      <c r="E2320" t="s">
        <v>177</v>
      </c>
      <c r="F2320">
        <v>4261</v>
      </c>
      <c r="G2320" t="s">
        <v>30</v>
      </c>
      <c r="H2320" t="s">
        <v>86</v>
      </c>
      <c r="I2320" t="s">
        <v>5951</v>
      </c>
      <c r="J2320" s="1">
        <v>44917</v>
      </c>
      <c r="K2320" s="1"/>
      <c r="M2320">
        <v>0</v>
      </c>
      <c r="N2320">
        <v>1</v>
      </c>
      <c r="P2320" t="s">
        <v>58</v>
      </c>
    </row>
    <row r="2321" spans="1:16">
      <c r="A2321" t="s">
        <v>7328</v>
      </c>
      <c r="B2321" t="s">
        <v>3205</v>
      </c>
      <c r="C2321" t="s">
        <v>1160</v>
      </c>
      <c r="D2321" t="s">
        <v>66</v>
      </c>
      <c r="E2321" t="s">
        <v>28</v>
      </c>
      <c r="F2321">
        <v>13223</v>
      </c>
      <c r="G2321" t="s">
        <v>39</v>
      </c>
      <c r="H2321" t="s">
        <v>145</v>
      </c>
      <c r="I2321" t="s">
        <v>7330</v>
      </c>
      <c r="J2321" s="1">
        <v>45091</v>
      </c>
      <c r="K2321" s="1"/>
      <c r="M2321">
        <v>0</v>
      </c>
      <c r="N2321">
        <v>1</v>
      </c>
      <c r="O2321">
        <v>17.5</v>
      </c>
      <c r="P2321" t="s">
        <v>42</v>
      </c>
    </row>
    <row r="2322" spans="1:16">
      <c r="A2322" t="s">
        <v>7331</v>
      </c>
      <c r="B2322" t="s">
        <v>1747</v>
      </c>
      <c r="C2322" t="s">
        <v>18</v>
      </c>
      <c r="D2322" t="s">
        <v>37</v>
      </c>
      <c r="E2322" t="s">
        <v>54</v>
      </c>
      <c r="F2322">
        <v>196000</v>
      </c>
      <c r="G2322" t="s">
        <v>39</v>
      </c>
      <c r="H2322" t="s">
        <v>80</v>
      </c>
      <c r="I2322" t="s">
        <v>1887</v>
      </c>
      <c r="J2322" s="1">
        <v>45142</v>
      </c>
      <c r="K2322" s="1"/>
      <c r="M2322">
        <v>0</v>
      </c>
      <c r="N2322">
        <v>1</v>
      </c>
      <c r="O2322">
        <v>20.6</v>
      </c>
      <c r="P2322" t="s">
        <v>33</v>
      </c>
    </row>
    <row r="2323" spans="1:16">
      <c r="A2323" t="s">
        <v>7333</v>
      </c>
      <c r="B2323" t="s">
        <v>7334</v>
      </c>
      <c r="C2323" t="s">
        <v>18</v>
      </c>
      <c r="D2323" t="s">
        <v>37</v>
      </c>
      <c r="E2323" t="s">
        <v>91</v>
      </c>
      <c r="F2323">
        <v>103251</v>
      </c>
      <c r="G2323" t="s">
        <v>79</v>
      </c>
      <c r="H2323" t="s">
        <v>62</v>
      </c>
      <c r="I2323" t="s">
        <v>414</v>
      </c>
      <c r="J2323" s="1">
        <v>45337</v>
      </c>
      <c r="K2323" s="1">
        <v>45366</v>
      </c>
      <c r="L2323">
        <v>172</v>
      </c>
      <c r="M2323">
        <v>0</v>
      </c>
      <c r="N2323">
        <v>1</v>
      </c>
      <c r="O2323">
        <v>2.2000000000000002</v>
      </c>
      <c r="P2323" t="s">
        <v>42</v>
      </c>
    </row>
    <row r="2324" spans="1:16">
      <c r="A2324" t="s">
        <v>7336</v>
      </c>
      <c r="B2324" t="s">
        <v>3557</v>
      </c>
      <c r="C2324" t="s">
        <v>349</v>
      </c>
      <c r="D2324" t="s">
        <v>19</v>
      </c>
      <c r="E2324" t="s">
        <v>115</v>
      </c>
      <c r="F2324">
        <v>5872</v>
      </c>
      <c r="G2324" t="s">
        <v>79</v>
      </c>
      <c r="H2324" t="s">
        <v>93</v>
      </c>
      <c r="I2324" t="s">
        <v>7338</v>
      </c>
      <c r="J2324" s="1">
        <v>44902</v>
      </c>
      <c r="K2324" s="1">
        <v>45017</v>
      </c>
      <c r="L2324">
        <v>149</v>
      </c>
      <c r="M2324">
        <v>0</v>
      </c>
      <c r="N2324">
        <v>1</v>
      </c>
      <c r="O2324">
        <v>8.6999999999999993</v>
      </c>
      <c r="P2324" t="s">
        <v>58</v>
      </c>
    </row>
    <row r="2325" spans="1:16">
      <c r="A2325" t="s">
        <v>7339</v>
      </c>
      <c r="B2325" t="s">
        <v>7181</v>
      </c>
      <c r="C2325" t="s">
        <v>2063</v>
      </c>
      <c r="D2325" t="s">
        <v>66</v>
      </c>
      <c r="E2325" t="s">
        <v>28</v>
      </c>
      <c r="F2325">
        <v>3666</v>
      </c>
      <c r="G2325" t="s">
        <v>56</v>
      </c>
      <c r="H2325" t="s">
        <v>2867</v>
      </c>
      <c r="I2325" t="s">
        <v>7341</v>
      </c>
      <c r="J2325" s="1">
        <v>45585</v>
      </c>
      <c r="K2325" s="1"/>
      <c r="M2325">
        <v>0</v>
      </c>
      <c r="N2325">
        <v>1</v>
      </c>
      <c r="O2325">
        <v>27.6</v>
      </c>
      <c r="P2325" t="s">
        <v>33</v>
      </c>
    </row>
    <row r="2326" spans="1:16">
      <c r="A2326" t="s">
        <v>7342</v>
      </c>
      <c r="B2326" t="s">
        <v>3853</v>
      </c>
      <c r="C2326" t="s">
        <v>18</v>
      </c>
      <c r="D2326" t="s">
        <v>53</v>
      </c>
      <c r="E2326" t="s">
        <v>45</v>
      </c>
      <c r="F2326">
        <v>9891</v>
      </c>
      <c r="G2326" t="s">
        <v>22</v>
      </c>
      <c r="H2326" t="s">
        <v>105</v>
      </c>
      <c r="I2326" t="s">
        <v>1049</v>
      </c>
      <c r="J2326" s="1">
        <v>44787</v>
      </c>
      <c r="K2326" s="1"/>
      <c r="M2326">
        <v>0</v>
      </c>
      <c r="N2326">
        <v>1</v>
      </c>
      <c r="O2326">
        <v>31.4</v>
      </c>
      <c r="P2326" t="s">
        <v>25</v>
      </c>
    </row>
    <row r="2327" spans="1:16">
      <c r="A2327" t="s">
        <v>7344</v>
      </c>
      <c r="B2327" t="s">
        <v>990</v>
      </c>
      <c r="C2327" t="s">
        <v>18</v>
      </c>
      <c r="D2327" t="s">
        <v>183</v>
      </c>
      <c r="E2327" t="s">
        <v>177</v>
      </c>
      <c r="F2327">
        <v>8906</v>
      </c>
      <c r="G2327" t="s">
        <v>151</v>
      </c>
      <c r="H2327" t="s">
        <v>351</v>
      </c>
      <c r="I2327" t="s">
        <v>4828</v>
      </c>
      <c r="J2327" s="1">
        <v>45746</v>
      </c>
      <c r="K2327" s="1"/>
      <c r="M2327">
        <v>0</v>
      </c>
      <c r="N2327">
        <v>1</v>
      </c>
      <c r="O2327">
        <v>10.4</v>
      </c>
      <c r="P2327" t="s">
        <v>42</v>
      </c>
    </row>
    <row r="2328" spans="1:16">
      <c r="A2328" t="s">
        <v>7346</v>
      </c>
      <c r="B2328" t="s">
        <v>6143</v>
      </c>
      <c r="C2328" t="s">
        <v>18</v>
      </c>
      <c r="D2328" t="s">
        <v>66</v>
      </c>
      <c r="E2328" t="s">
        <v>54</v>
      </c>
      <c r="F2328">
        <v>15099</v>
      </c>
      <c r="G2328" t="s">
        <v>39</v>
      </c>
      <c r="H2328" t="s">
        <v>105</v>
      </c>
      <c r="I2328" t="s">
        <v>7347</v>
      </c>
      <c r="J2328" s="1">
        <v>45285</v>
      </c>
      <c r="K2328" s="1"/>
      <c r="M2328">
        <v>0</v>
      </c>
      <c r="N2328">
        <v>1</v>
      </c>
      <c r="O2328">
        <v>25.3</v>
      </c>
      <c r="P2328" t="s">
        <v>42</v>
      </c>
    </row>
    <row r="2329" spans="1:16">
      <c r="A2329" t="s">
        <v>7348</v>
      </c>
      <c r="B2329" t="s">
        <v>7349</v>
      </c>
      <c r="C2329" t="s">
        <v>307</v>
      </c>
      <c r="D2329" t="s">
        <v>19</v>
      </c>
      <c r="E2329" t="s">
        <v>20</v>
      </c>
      <c r="F2329">
        <v>1279</v>
      </c>
      <c r="G2329" t="s">
        <v>151</v>
      </c>
      <c r="H2329" t="s">
        <v>68</v>
      </c>
      <c r="I2329" t="s">
        <v>1972</v>
      </c>
      <c r="J2329" s="1">
        <v>44857</v>
      </c>
      <c r="K2329" s="1"/>
      <c r="M2329">
        <v>0</v>
      </c>
      <c r="N2329">
        <v>1</v>
      </c>
      <c r="O2329">
        <v>6.8</v>
      </c>
      <c r="P2329" t="s">
        <v>100</v>
      </c>
    </row>
    <row r="2330" spans="1:16">
      <c r="A2330" t="s">
        <v>7351</v>
      </c>
      <c r="B2330" t="s">
        <v>7352</v>
      </c>
      <c r="C2330" t="s">
        <v>18</v>
      </c>
      <c r="D2330" t="s">
        <v>66</v>
      </c>
      <c r="E2330" t="s">
        <v>54</v>
      </c>
      <c r="F2330">
        <v>15322</v>
      </c>
      <c r="G2330" t="s">
        <v>161</v>
      </c>
      <c r="H2330" t="s">
        <v>1009</v>
      </c>
      <c r="I2330" t="s">
        <v>2560</v>
      </c>
      <c r="J2330" s="1">
        <v>45187</v>
      </c>
      <c r="K2330" s="1"/>
      <c r="M2330">
        <v>0</v>
      </c>
      <c r="N2330">
        <v>1</v>
      </c>
      <c r="O2330">
        <v>32.299999999999997</v>
      </c>
      <c r="P2330" t="s">
        <v>100</v>
      </c>
    </row>
    <row r="2331" spans="1:16">
      <c r="A2331" t="s">
        <v>7354</v>
      </c>
      <c r="B2331" t="s">
        <v>6399</v>
      </c>
      <c r="C2331" t="s">
        <v>514</v>
      </c>
      <c r="D2331" t="s">
        <v>66</v>
      </c>
      <c r="E2331" t="s">
        <v>28</v>
      </c>
      <c r="F2331">
        <v>12560</v>
      </c>
      <c r="G2331" t="s">
        <v>22</v>
      </c>
      <c r="H2331" t="s">
        <v>268</v>
      </c>
      <c r="I2331" t="s">
        <v>4785</v>
      </c>
      <c r="J2331" s="1">
        <v>44681</v>
      </c>
      <c r="K2331" s="1"/>
      <c r="M2331">
        <v>0</v>
      </c>
      <c r="N2331">
        <v>1</v>
      </c>
      <c r="O2331">
        <v>34.299999999999997</v>
      </c>
      <c r="P2331" t="s">
        <v>100</v>
      </c>
    </row>
    <row r="2332" spans="1:16">
      <c r="A2332" t="s">
        <v>7355</v>
      </c>
      <c r="B2332" t="s">
        <v>4863</v>
      </c>
      <c r="C2332" t="s">
        <v>1135</v>
      </c>
      <c r="D2332" t="s">
        <v>183</v>
      </c>
      <c r="E2332" t="s">
        <v>115</v>
      </c>
      <c r="F2332">
        <v>7275</v>
      </c>
      <c r="G2332" t="s">
        <v>151</v>
      </c>
      <c r="H2332" t="s">
        <v>156</v>
      </c>
      <c r="I2332" t="s">
        <v>7357</v>
      </c>
      <c r="J2332" s="1">
        <v>45640</v>
      </c>
      <c r="K2332" s="1">
        <v>45604</v>
      </c>
      <c r="L2332">
        <v>83</v>
      </c>
      <c r="M2332">
        <v>0</v>
      </c>
      <c r="N2332">
        <v>1</v>
      </c>
      <c r="O2332">
        <v>4.5999999999999996</v>
      </c>
      <c r="P2332" t="s">
        <v>42</v>
      </c>
    </row>
    <row r="2333" spans="1:16">
      <c r="A2333" t="s">
        <v>7358</v>
      </c>
      <c r="B2333" t="s">
        <v>7359</v>
      </c>
      <c r="C2333" t="s">
        <v>1139</v>
      </c>
      <c r="D2333" t="s">
        <v>19</v>
      </c>
      <c r="E2333" t="s">
        <v>177</v>
      </c>
      <c r="F2333">
        <v>5819</v>
      </c>
      <c r="G2333" t="s">
        <v>47</v>
      </c>
      <c r="H2333" t="s">
        <v>73</v>
      </c>
      <c r="I2333" t="s">
        <v>3703</v>
      </c>
      <c r="J2333" s="1">
        <v>45034</v>
      </c>
      <c r="K2333" s="1"/>
      <c r="M2333">
        <v>0</v>
      </c>
      <c r="N2333">
        <v>1</v>
      </c>
      <c r="O2333">
        <v>4.0999999999999996</v>
      </c>
      <c r="P2333" t="s">
        <v>42</v>
      </c>
    </row>
    <row r="2334" spans="1:16">
      <c r="A2334" t="s">
        <v>7361</v>
      </c>
      <c r="B2334" t="s">
        <v>7362</v>
      </c>
      <c r="C2334" t="s">
        <v>1927</v>
      </c>
      <c r="D2334" t="s">
        <v>183</v>
      </c>
      <c r="E2334" t="s">
        <v>28</v>
      </c>
      <c r="F2334">
        <v>10245</v>
      </c>
      <c r="G2334" t="s">
        <v>30</v>
      </c>
      <c r="H2334" t="s">
        <v>133</v>
      </c>
      <c r="I2334" t="s">
        <v>3330</v>
      </c>
      <c r="J2334" s="1">
        <v>44798</v>
      </c>
      <c r="K2334" s="1"/>
      <c r="M2334">
        <v>0</v>
      </c>
      <c r="N2334">
        <v>1</v>
      </c>
      <c r="O2334">
        <v>25.8</v>
      </c>
      <c r="P2334" t="s">
        <v>42</v>
      </c>
    </row>
    <row r="2335" spans="1:16">
      <c r="A2335" t="s">
        <v>7364</v>
      </c>
      <c r="B2335" t="s">
        <v>2842</v>
      </c>
      <c r="C2335" t="s">
        <v>18</v>
      </c>
      <c r="D2335" t="s">
        <v>66</v>
      </c>
      <c r="E2335" t="s">
        <v>54</v>
      </c>
      <c r="F2335">
        <v>16319</v>
      </c>
      <c r="G2335" t="s">
        <v>172</v>
      </c>
      <c r="H2335" t="s">
        <v>62</v>
      </c>
      <c r="I2335" t="s">
        <v>7366</v>
      </c>
      <c r="J2335" s="1">
        <v>44779</v>
      </c>
      <c r="K2335" s="1"/>
      <c r="M2335">
        <v>0</v>
      </c>
      <c r="N2335">
        <v>1</v>
      </c>
      <c r="O2335">
        <v>1.1000000000000001</v>
      </c>
      <c r="P2335" t="s">
        <v>100</v>
      </c>
    </row>
    <row r="2336" spans="1:16">
      <c r="A2336" t="s">
        <v>7367</v>
      </c>
      <c r="B2336" t="s">
        <v>2023</v>
      </c>
      <c r="C2336" t="s">
        <v>3260</v>
      </c>
      <c r="D2336" t="s">
        <v>37</v>
      </c>
      <c r="E2336" t="s">
        <v>115</v>
      </c>
      <c r="F2336">
        <v>100448</v>
      </c>
      <c r="G2336" t="s">
        <v>172</v>
      </c>
      <c r="H2336" t="s">
        <v>145</v>
      </c>
      <c r="I2336" t="s">
        <v>2930</v>
      </c>
      <c r="J2336" s="1">
        <v>45163</v>
      </c>
      <c r="K2336" s="1">
        <v>45241</v>
      </c>
      <c r="L2336">
        <v>99</v>
      </c>
      <c r="M2336">
        <v>0</v>
      </c>
      <c r="N2336">
        <v>1</v>
      </c>
      <c r="O2336">
        <v>24</v>
      </c>
      <c r="P2336" t="s">
        <v>58</v>
      </c>
    </row>
    <row r="2337" spans="1:16">
      <c r="A2337" t="s">
        <v>7369</v>
      </c>
      <c r="B2337" t="s">
        <v>1751</v>
      </c>
      <c r="C2337" t="s">
        <v>18</v>
      </c>
      <c r="D2337" t="s">
        <v>19</v>
      </c>
      <c r="E2337" t="s">
        <v>28</v>
      </c>
      <c r="F2337">
        <v>3000</v>
      </c>
      <c r="G2337" t="s">
        <v>39</v>
      </c>
      <c r="H2337" t="s">
        <v>86</v>
      </c>
      <c r="I2337" t="s">
        <v>2097</v>
      </c>
      <c r="J2337" s="1">
        <v>45094</v>
      </c>
      <c r="K2337" s="1"/>
      <c r="M2337">
        <v>0</v>
      </c>
      <c r="N2337">
        <v>1</v>
      </c>
      <c r="O2337">
        <v>30.9</v>
      </c>
      <c r="P2337" t="s">
        <v>58</v>
      </c>
    </row>
    <row r="2338" spans="1:16">
      <c r="A2338" t="s">
        <v>7370</v>
      </c>
      <c r="B2338" t="s">
        <v>7371</v>
      </c>
      <c r="C2338" t="s">
        <v>315</v>
      </c>
      <c r="D2338" t="s">
        <v>183</v>
      </c>
      <c r="E2338" t="s">
        <v>45</v>
      </c>
      <c r="F2338">
        <v>11431</v>
      </c>
      <c r="G2338" t="s">
        <v>172</v>
      </c>
      <c r="H2338" t="s">
        <v>274</v>
      </c>
      <c r="I2338" t="s">
        <v>4289</v>
      </c>
      <c r="J2338" s="1">
        <v>44738</v>
      </c>
      <c r="K2338" s="1"/>
      <c r="M2338">
        <v>0</v>
      </c>
      <c r="N2338">
        <v>1</v>
      </c>
      <c r="O2338">
        <v>17.399999999999999</v>
      </c>
      <c r="P2338" t="s">
        <v>42</v>
      </c>
    </row>
    <row r="2339" spans="1:16">
      <c r="A2339" t="s">
        <v>7373</v>
      </c>
      <c r="B2339" t="s">
        <v>7374</v>
      </c>
      <c r="C2339" t="s">
        <v>18</v>
      </c>
      <c r="D2339" t="s">
        <v>53</v>
      </c>
      <c r="E2339" t="s">
        <v>115</v>
      </c>
      <c r="F2339">
        <v>43056</v>
      </c>
      <c r="G2339" t="s">
        <v>47</v>
      </c>
      <c r="H2339" t="s">
        <v>232</v>
      </c>
      <c r="I2339" t="s">
        <v>1289</v>
      </c>
      <c r="J2339" s="1">
        <v>45584</v>
      </c>
      <c r="K2339" s="1">
        <v>45600</v>
      </c>
      <c r="L2339">
        <v>128</v>
      </c>
      <c r="M2339">
        <v>0</v>
      </c>
      <c r="N2339">
        <v>1</v>
      </c>
      <c r="O2339">
        <v>27.1</v>
      </c>
      <c r="P2339" t="s">
        <v>100</v>
      </c>
    </row>
    <row r="2340" spans="1:16">
      <c r="A2340" t="s">
        <v>7376</v>
      </c>
      <c r="B2340" t="s">
        <v>435</v>
      </c>
      <c r="C2340" t="s">
        <v>90</v>
      </c>
      <c r="D2340" t="s">
        <v>183</v>
      </c>
      <c r="E2340" t="s">
        <v>115</v>
      </c>
      <c r="F2340">
        <v>11864</v>
      </c>
      <c r="G2340" t="s">
        <v>22</v>
      </c>
      <c r="H2340" t="s">
        <v>506</v>
      </c>
      <c r="I2340" t="s">
        <v>2714</v>
      </c>
      <c r="J2340" s="1">
        <v>45407</v>
      </c>
      <c r="K2340" s="1">
        <v>45417</v>
      </c>
      <c r="L2340">
        <v>94</v>
      </c>
      <c r="M2340">
        <v>0</v>
      </c>
      <c r="N2340">
        <v>1</v>
      </c>
      <c r="O2340">
        <v>24.1</v>
      </c>
      <c r="P2340" t="s">
        <v>100</v>
      </c>
    </row>
    <row r="2341" spans="1:16">
      <c r="A2341" t="s">
        <v>7378</v>
      </c>
      <c r="B2341" t="s">
        <v>7379</v>
      </c>
      <c r="C2341" t="s">
        <v>18</v>
      </c>
      <c r="D2341" t="s">
        <v>53</v>
      </c>
      <c r="E2341" t="s">
        <v>28</v>
      </c>
      <c r="F2341">
        <v>12000</v>
      </c>
      <c r="G2341" t="s">
        <v>161</v>
      </c>
      <c r="H2341" t="s">
        <v>127</v>
      </c>
      <c r="I2341" t="s">
        <v>3825</v>
      </c>
      <c r="J2341" s="1">
        <v>45669</v>
      </c>
      <c r="K2341" s="1"/>
      <c r="M2341">
        <v>0</v>
      </c>
      <c r="N2341">
        <v>1</v>
      </c>
      <c r="O2341">
        <v>24.5</v>
      </c>
      <c r="P2341" t="s">
        <v>58</v>
      </c>
    </row>
    <row r="2342" spans="1:16">
      <c r="A2342" t="s">
        <v>7380</v>
      </c>
      <c r="B2342" t="s">
        <v>5159</v>
      </c>
      <c r="C2342" t="s">
        <v>4622</v>
      </c>
      <c r="D2342" t="s">
        <v>37</v>
      </c>
      <c r="E2342" t="s">
        <v>28</v>
      </c>
      <c r="F2342">
        <v>141061</v>
      </c>
      <c r="G2342" t="s">
        <v>161</v>
      </c>
      <c r="H2342" t="s">
        <v>156</v>
      </c>
      <c r="I2342" t="s">
        <v>6927</v>
      </c>
      <c r="J2342" s="1">
        <v>45348</v>
      </c>
      <c r="K2342" s="1"/>
      <c r="M2342">
        <v>0</v>
      </c>
      <c r="N2342">
        <v>1</v>
      </c>
      <c r="P2342" t="s">
        <v>25</v>
      </c>
    </row>
    <row r="2343" spans="1:16">
      <c r="A2343" t="s">
        <v>7382</v>
      </c>
      <c r="B2343" t="s">
        <v>1814</v>
      </c>
      <c r="C2343" t="s">
        <v>3066</v>
      </c>
      <c r="D2343" t="s">
        <v>183</v>
      </c>
      <c r="E2343" t="s">
        <v>115</v>
      </c>
      <c r="F2343">
        <v>14000</v>
      </c>
      <c r="G2343" t="s">
        <v>161</v>
      </c>
      <c r="H2343" t="s">
        <v>93</v>
      </c>
      <c r="I2343" t="s">
        <v>2685</v>
      </c>
      <c r="J2343" s="1">
        <v>45234</v>
      </c>
      <c r="K2343" s="1">
        <v>45146</v>
      </c>
      <c r="L2343">
        <v>81</v>
      </c>
      <c r="M2343">
        <v>0</v>
      </c>
      <c r="N2343">
        <v>1</v>
      </c>
      <c r="O2343">
        <v>0.3</v>
      </c>
      <c r="P2343" t="s">
        <v>42</v>
      </c>
    </row>
    <row r="2344" spans="1:16">
      <c r="A2344" t="s">
        <v>7383</v>
      </c>
      <c r="B2344" t="s">
        <v>2577</v>
      </c>
      <c r="C2344" t="s">
        <v>18</v>
      </c>
      <c r="D2344" t="s">
        <v>37</v>
      </c>
      <c r="E2344" t="s">
        <v>45</v>
      </c>
      <c r="F2344">
        <v>144211</v>
      </c>
      <c r="G2344" t="s">
        <v>39</v>
      </c>
      <c r="H2344" t="s">
        <v>1435</v>
      </c>
      <c r="I2344" t="s">
        <v>1693</v>
      </c>
      <c r="J2344" s="1">
        <v>44727</v>
      </c>
      <c r="K2344" s="1"/>
      <c r="M2344">
        <v>0</v>
      </c>
      <c r="N2344">
        <v>1</v>
      </c>
      <c r="O2344">
        <v>3.2</v>
      </c>
      <c r="P2344" t="s">
        <v>100</v>
      </c>
    </row>
    <row r="2345" spans="1:16">
      <c r="A2345" t="s">
        <v>7385</v>
      </c>
      <c r="B2345" t="s">
        <v>3884</v>
      </c>
      <c r="C2345" t="s">
        <v>18</v>
      </c>
      <c r="D2345" t="s">
        <v>183</v>
      </c>
      <c r="E2345" t="s">
        <v>115</v>
      </c>
      <c r="F2345">
        <v>9109</v>
      </c>
      <c r="G2345" t="s">
        <v>22</v>
      </c>
      <c r="H2345" t="s">
        <v>86</v>
      </c>
      <c r="I2345" t="s">
        <v>7387</v>
      </c>
      <c r="J2345" s="1">
        <v>45617</v>
      </c>
      <c r="K2345" s="1">
        <v>45641</v>
      </c>
      <c r="L2345">
        <v>97</v>
      </c>
      <c r="M2345">
        <v>0</v>
      </c>
      <c r="N2345">
        <v>1</v>
      </c>
      <c r="O2345">
        <v>26.3</v>
      </c>
      <c r="P2345" t="s">
        <v>25</v>
      </c>
    </row>
    <row r="2346" spans="1:16">
      <c r="A2346" t="s">
        <v>7388</v>
      </c>
      <c r="B2346" t="s">
        <v>391</v>
      </c>
      <c r="C2346" t="s">
        <v>484</v>
      </c>
      <c r="D2346" t="s">
        <v>183</v>
      </c>
      <c r="E2346" t="s">
        <v>115</v>
      </c>
      <c r="F2346">
        <v>3201</v>
      </c>
      <c r="G2346" t="s">
        <v>172</v>
      </c>
      <c r="H2346" t="s">
        <v>62</v>
      </c>
      <c r="I2346" t="s">
        <v>5210</v>
      </c>
      <c r="J2346" s="1">
        <v>45064</v>
      </c>
      <c r="K2346" s="1">
        <v>44963</v>
      </c>
      <c r="L2346">
        <v>74</v>
      </c>
      <c r="M2346">
        <v>0</v>
      </c>
      <c r="N2346">
        <v>1</v>
      </c>
      <c r="O2346">
        <v>19.100000000000001</v>
      </c>
      <c r="P2346" t="s">
        <v>58</v>
      </c>
    </row>
    <row r="2347" spans="1:16">
      <c r="A2347" t="s">
        <v>7390</v>
      </c>
      <c r="B2347" t="s">
        <v>2786</v>
      </c>
      <c r="C2347" t="s">
        <v>149</v>
      </c>
      <c r="D2347" t="s">
        <v>53</v>
      </c>
      <c r="E2347" t="s">
        <v>91</v>
      </c>
      <c r="F2347">
        <v>18323</v>
      </c>
      <c r="G2347" t="s">
        <v>172</v>
      </c>
      <c r="H2347" t="s">
        <v>105</v>
      </c>
      <c r="I2347" t="s">
        <v>3392</v>
      </c>
      <c r="J2347" s="1">
        <v>45639</v>
      </c>
      <c r="K2347" s="1">
        <v>45702</v>
      </c>
      <c r="L2347">
        <v>196</v>
      </c>
      <c r="M2347">
        <v>0</v>
      </c>
      <c r="N2347">
        <v>1</v>
      </c>
      <c r="O2347">
        <v>32.1</v>
      </c>
      <c r="P2347" t="s">
        <v>25</v>
      </c>
    </row>
    <row r="2348" spans="1:16">
      <c r="A2348" t="s">
        <v>7392</v>
      </c>
      <c r="B2348" t="s">
        <v>2171</v>
      </c>
      <c r="C2348" t="s">
        <v>3102</v>
      </c>
      <c r="D2348" t="s">
        <v>183</v>
      </c>
      <c r="E2348" t="s">
        <v>177</v>
      </c>
      <c r="F2348">
        <v>5546</v>
      </c>
      <c r="G2348" t="s">
        <v>161</v>
      </c>
      <c r="H2348" t="s">
        <v>62</v>
      </c>
      <c r="I2348" t="s">
        <v>5168</v>
      </c>
      <c r="J2348" s="1">
        <v>45386</v>
      </c>
      <c r="K2348" s="1"/>
      <c r="M2348">
        <v>0</v>
      </c>
      <c r="N2348">
        <v>1</v>
      </c>
      <c r="P2348" t="s">
        <v>25</v>
      </c>
    </row>
    <row r="2349" spans="1:16">
      <c r="A2349" t="s">
        <v>7394</v>
      </c>
      <c r="B2349" t="s">
        <v>7395</v>
      </c>
      <c r="C2349" t="s">
        <v>1047</v>
      </c>
      <c r="D2349" t="s">
        <v>53</v>
      </c>
      <c r="E2349" t="s">
        <v>91</v>
      </c>
      <c r="F2349">
        <v>40675</v>
      </c>
      <c r="G2349" t="s">
        <v>30</v>
      </c>
      <c r="H2349" t="s">
        <v>145</v>
      </c>
      <c r="I2349" t="s">
        <v>791</v>
      </c>
      <c r="J2349" s="1">
        <v>45187</v>
      </c>
      <c r="K2349" s="1">
        <v>45123</v>
      </c>
      <c r="L2349">
        <v>38</v>
      </c>
      <c r="M2349">
        <v>1</v>
      </c>
      <c r="N2349">
        <v>2</v>
      </c>
      <c r="O2349">
        <v>26.3</v>
      </c>
      <c r="P2349" t="s">
        <v>25</v>
      </c>
    </row>
    <row r="2350" spans="1:16">
      <c r="A2350" t="s">
        <v>7397</v>
      </c>
      <c r="B2350" t="s">
        <v>3934</v>
      </c>
      <c r="C2350" t="s">
        <v>721</v>
      </c>
      <c r="D2350" t="s">
        <v>19</v>
      </c>
      <c r="E2350" t="s">
        <v>177</v>
      </c>
      <c r="F2350">
        <v>2106</v>
      </c>
      <c r="G2350" t="s">
        <v>56</v>
      </c>
      <c r="H2350" t="s">
        <v>93</v>
      </c>
      <c r="I2350" t="s">
        <v>7399</v>
      </c>
      <c r="J2350" s="1">
        <v>45104</v>
      </c>
      <c r="K2350" s="1"/>
      <c r="M2350">
        <v>0</v>
      </c>
      <c r="N2350">
        <v>1</v>
      </c>
      <c r="O2350">
        <v>33</v>
      </c>
      <c r="P2350" t="s">
        <v>100</v>
      </c>
    </row>
    <row r="2351" spans="1:16">
      <c r="A2351" t="s">
        <v>7400</v>
      </c>
      <c r="B2351" t="s">
        <v>1685</v>
      </c>
      <c r="C2351" t="s">
        <v>315</v>
      </c>
      <c r="D2351" t="s">
        <v>19</v>
      </c>
      <c r="E2351" t="s">
        <v>115</v>
      </c>
      <c r="F2351">
        <v>1843</v>
      </c>
      <c r="G2351" t="s">
        <v>161</v>
      </c>
      <c r="H2351" t="s">
        <v>93</v>
      </c>
      <c r="I2351" t="s">
        <v>3569</v>
      </c>
      <c r="J2351" s="1">
        <v>44824</v>
      </c>
      <c r="K2351" s="1">
        <v>44962</v>
      </c>
      <c r="L2351">
        <v>160</v>
      </c>
      <c r="M2351">
        <v>0</v>
      </c>
      <c r="N2351">
        <v>1</v>
      </c>
      <c r="O2351">
        <v>7.6</v>
      </c>
      <c r="P2351" t="s">
        <v>100</v>
      </c>
    </row>
    <row r="2352" spans="1:16">
      <c r="A2352" t="s">
        <v>7402</v>
      </c>
      <c r="B2352" t="s">
        <v>7403</v>
      </c>
      <c r="C2352" t="s">
        <v>246</v>
      </c>
      <c r="D2352" t="s">
        <v>53</v>
      </c>
      <c r="E2352" t="s">
        <v>45</v>
      </c>
      <c r="F2352">
        <v>41162</v>
      </c>
      <c r="G2352" t="s">
        <v>22</v>
      </c>
      <c r="H2352" t="s">
        <v>73</v>
      </c>
      <c r="I2352" t="s">
        <v>2142</v>
      </c>
      <c r="J2352" s="1">
        <v>45446</v>
      </c>
      <c r="K2352" s="1"/>
      <c r="M2352">
        <v>0</v>
      </c>
      <c r="N2352">
        <v>1</v>
      </c>
      <c r="O2352">
        <v>28.8</v>
      </c>
      <c r="P2352" t="s">
        <v>100</v>
      </c>
    </row>
    <row r="2353" spans="1:16">
      <c r="A2353" t="s">
        <v>7405</v>
      </c>
      <c r="B2353" t="s">
        <v>3967</v>
      </c>
      <c r="C2353" t="s">
        <v>489</v>
      </c>
      <c r="D2353" t="s">
        <v>19</v>
      </c>
      <c r="E2353" t="s">
        <v>177</v>
      </c>
      <c r="F2353">
        <v>4741</v>
      </c>
      <c r="G2353" t="s">
        <v>56</v>
      </c>
      <c r="H2353" t="s">
        <v>232</v>
      </c>
      <c r="I2353" t="s">
        <v>5878</v>
      </c>
      <c r="J2353" s="1">
        <v>45703</v>
      </c>
      <c r="K2353" s="1"/>
      <c r="M2353">
        <v>0</v>
      </c>
      <c r="N2353">
        <v>1</v>
      </c>
      <c r="O2353">
        <v>12.9</v>
      </c>
      <c r="P2353" t="s">
        <v>100</v>
      </c>
    </row>
    <row r="2354" spans="1:16">
      <c r="A2354" t="s">
        <v>7407</v>
      </c>
      <c r="B2354" t="s">
        <v>2952</v>
      </c>
      <c r="C2354" t="s">
        <v>3050</v>
      </c>
      <c r="D2354" t="s">
        <v>183</v>
      </c>
      <c r="E2354" t="s">
        <v>20</v>
      </c>
      <c r="F2354">
        <v>9000</v>
      </c>
      <c r="G2354" t="s">
        <v>39</v>
      </c>
      <c r="H2354" t="s">
        <v>2468</v>
      </c>
      <c r="I2354" t="s">
        <v>1188</v>
      </c>
      <c r="J2354" s="1">
        <v>45457</v>
      </c>
      <c r="K2354" s="1"/>
      <c r="M2354">
        <v>0</v>
      </c>
      <c r="N2354">
        <v>1</v>
      </c>
      <c r="O2354">
        <v>14.7</v>
      </c>
      <c r="P2354" t="s">
        <v>100</v>
      </c>
    </row>
    <row r="2355" spans="1:16">
      <c r="A2355" t="s">
        <v>7408</v>
      </c>
      <c r="B2355" t="s">
        <v>1471</v>
      </c>
      <c r="C2355" t="s">
        <v>1252</v>
      </c>
      <c r="D2355" t="s">
        <v>183</v>
      </c>
      <c r="E2355" t="s">
        <v>54</v>
      </c>
      <c r="F2355">
        <v>2751</v>
      </c>
      <c r="G2355" t="s">
        <v>79</v>
      </c>
      <c r="H2355" t="s">
        <v>274</v>
      </c>
      <c r="I2355" t="s">
        <v>5414</v>
      </c>
      <c r="J2355" s="1">
        <v>45553</v>
      </c>
      <c r="K2355" s="1"/>
      <c r="M2355">
        <v>0</v>
      </c>
      <c r="N2355">
        <v>1</v>
      </c>
      <c r="O2355">
        <v>31.8</v>
      </c>
      <c r="P2355" t="s">
        <v>33</v>
      </c>
    </row>
    <row r="2356" spans="1:16">
      <c r="A2356" t="s">
        <v>7409</v>
      </c>
      <c r="B2356" t="s">
        <v>4896</v>
      </c>
      <c r="C2356" t="s">
        <v>324</v>
      </c>
      <c r="D2356" t="s">
        <v>37</v>
      </c>
      <c r="E2356" t="s">
        <v>28</v>
      </c>
      <c r="F2356">
        <v>186573</v>
      </c>
      <c r="G2356" t="s">
        <v>172</v>
      </c>
      <c r="H2356" t="s">
        <v>98</v>
      </c>
      <c r="I2356" t="s">
        <v>2145</v>
      </c>
      <c r="J2356" s="1">
        <v>45156</v>
      </c>
      <c r="K2356" s="1"/>
      <c r="M2356">
        <v>0</v>
      </c>
      <c r="N2356">
        <v>1</v>
      </c>
      <c r="O2356">
        <v>11.8</v>
      </c>
      <c r="P2356" t="s">
        <v>42</v>
      </c>
    </row>
    <row r="2357" spans="1:16">
      <c r="A2357" t="s">
        <v>7411</v>
      </c>
      <c r="B2357" t="s">
        <v>2810</v>
      </c>
      <c r="C2357" t="s">
        <v>1571</v>
      </c>
      <c r="D2357" t="s">
        <v>19</v>
      </c>
      <c r="E2357" t="s">
        <v>54</v>
      </c>
      <c r="F2357">
        <v>3925</v>
      </c>
      <c r="G2357" t="s">
        <v>56</v>
      </c>
      <c r="H2357" t="s">
        <v>156</v>
      </c>
      <c r="I2357" t="s">
        <v>2878</v>
      </c>
      <c r="J2357" s="1">
        <v>45289</v>
      </c>
      <c r="K2357" s="1"/>
      <c r="M2357">
        <v>0</v>
      </c>
      <c r="N2357">
        <v>1</v>
      </c>
      <c r="O2357">
        <v>29.5</v>
      </c>
      <c r="P2357" t="s">
        <v>33</v>
      </c>
    </row>
    <row r="2358" spans="1:16">
      <c r="A2358" t="s">
        <v>7413</v>
      </c>
      <c r="B2358" t="s">
        <v>1291</v>
      </c>
      <c r="C2358" t="s">
        <v>18</v>
      </c>
      <c r="D2358" t="s">
        <v>183</v>
      </c>
      <c r="E2358" t="s">
        <v>45</v>
      </c>
      <c r="F2358">
        <v>7296</v>
      </c>
      <c r="G2358" t="s">
        <v>22</v>
      </c>
      <c r="H2358" t="s">
        <v>258</v>
      </c>
      <c r="I2358" t="s">
        <v>7415</v>
      </c>
      <c r="J2358" s="1">
        <v>45424</v>
      </c>
      <c r="K2358" s="1"/>
      <c r="M2358">
        <v>0</v>
      </c>
      <c r="N2358">
        <v>1</v>
      </c>
      <c r="O2358">
        <v>14.8</v>
      </c>
      <c r="P2358" t="s">
        <v>100</v>
      </c>
    </row>
    <row r="2359" spans="1:16">
      <c r="A2359" t="s">
        <v>7416</v>
      </c>
      <c r="B2359" t="s">
        <v>730</v>
      </c>
      <c r="C2359" t="s">
        <v>499</v>
      </c>
      <c r="D2359" t="s">
        <v>66</v>
      </c>
      <c r="E2359" t="s">
        <v>91</v>
      </c>
      <c r="F2359">
        <v>8839</v>
      </c>
      <c r="G2359" t="s">
        <v>161</v>
      </c>
      <c r="H2359" t="s">
        <v>133</v>
      </c>
      <c r="I2359" t="s">
        <v>2739</v>
      </c>
      <c r="J2359" s="1">
        <v>44818</v>
      </c>
      <c r="K2359" s="1">
        <v>44832</v>
      </c>
      <c r="L2359">
        <v>74</v>
      </c>
      <c r="M2359">
        <v>0</v>
      </c>
      <c r="N2359">
        <v>1</v>
      </c>
      <c r="O2359">
        <v>11.9</v>
      </c>
      <c r="P2359" t="s">
        <v>42</v>
      </c>
    </row>
    <row r="2360" spans="1:16">
      <c r="A2360" t="s">
        <v>7418</v>
      </c>
      <c r="B2360" t="s">
        <v>225</v>
      </c>
      <c r="C2360" t="s">
        <v>3839</v>
      </c>
      <c r="D2360" t="s">
        <v>37</v>
      </c>
      <c r="E2360" t="s">
        <v>91</v>
      </c>
      <c r="F2360">
        <v>51845</v>
      </c>
      <c r="G2360" t="s">
        <v>30</v>
      </c>
      <c r="H2360" t="s">
        <v>31</v>
      </c>
      <c r="I2360" t="s">
        <v>2090</v>
      </c>
      <c r="J2360" s="1">
        <v>45391</v>
      </c>
      <c r="K2360" s="1">
        <v>45327</v>
      </c>
      <c r="L2360">
        <v>24</v>
      </c>
      <c r="M2360">
        <v>0</v>
      </c>
      <c r="N2360">
        <v>1</v>
      </c>
      <c r="O2360">
        <v>9.5</v>
      </c>
      <c r="P2360" t="s">
        <v>42</v>
      </c>
    </row>
    <row r="2361" spans="1:16">
      <c r="A2361" t="s">
        <v>7420</v>
      </c>
      <c r="B2361" t="s">
        <v>2943</v>
      </c>
      <c r="C2361" t="s">
        <v>315</v>
      </c>
      <c r="D2361" t="s">
        <v>66</v>
      </c>
      <c r="E2361" t="s">
        <v>45</v>
      </c>
      <c r="F2361">
        <v>12418</v>
      </c>
      <c r="G2361" t="s">
        <v>79</v>
      </c>
      <c r="H2361" t="s">
        <v>232</v>
      </c>
      <c r="I2361" t="s">
        <v>2050</v>
      </c>
      <c r="J2361" s="1">
        <v>44954</v>
      </c>
      <c r="K2361" s="1"/>
      <c r="M2361">
        <v>0</v>
      </c>
      <c r="N2361">
        <v>1</v>
      </c>
      <c r="O2361">
        <v>23.8</v>
      </c>
      <c r="P2361" t="s">
        <v>42</v>
      </c>
    </row>
    <row r="2362" spans="1:16">
      <c r="A2362" t="s">
        <v>7422</v>
      </c>
      <c r="B2362" t="s">
        <v>5771</v>
      </c>
      <c r="C2362" t="s">
        <v>1113</v>
      </c>
      <c r="D2362" t="s">
        <v>19</v>
      </c>
      <c r="E2362" t="s">
        <v>177</v>
      </c>
      <c r="F2362">
        <v>4759</v>
      </c>
      <c r="G2362" t="s">
        <v>161</v>
      </c>
      <c r="H2362" t="s">
        <v>62</v>
      </c>
      <c r="I2362" t="s">
        <v>3326</v>
      </c>
      <c r="J2362" s="1">
        <v>45204</v>
      </c>
      <c r="K2362" s="1"/>
      <c r="M2362">
        <v>0</v>
      </c>
      <c r="N2362">
        <v>1</v>
      </c>
      <c r="P2362" t="s">
        <v>58</v>
      </c>
    </row>
    <row r="2363" spans="1:16">
      <c r="A2363" t="s">
        <v>7424</v>
      </c>
      <c r="B2363" t="s">
        <v>4445</v>
      </c>
      <c r="C2363" t="s">
        <v>3839</v>
      </c>
      <c r="D2363" t="s">
        <v>19</v>
      </c>
      <c r="E2363" t="s">
        <v>45</v>
      </c>
      <c r="F2363">
        <v>7469</v>
      </c>
      <c r="G2363" t="s">
        <v>56</v>
      </c>
      <c r="H2363" t="s">
        <v>73</v>
      </c>
      <c r="I2363" t="s">
        <v>7425</v>
      </c>
      <c r="J2363" s="1">
        <v>45162</v>
      </c>
      <c r="K2363" s="1"/>
      <c r="M2363">
        <v>0</v>
      </c>
      <c r="N2363">
        <v>1</v>
      </c>
      <c r="O2363">
        <v>34.1</v>
      </c>
      <c r="P2363" t="s">
        <v>42</v>
      </c>
    </row>
    <row r="2364" spans="1:16">
      <c r="A2364" t="s">
        <v>7426</v>
      </c>
      <c r="B2364" t="s">
        <v>5431</v>
      </c>
      <c r="C2364" t="s">
        <v>2256</v>
      </c>
      <c r="D2364" t="s">
        <v>66</v>
      </c>
      <c r="E2364" t="s">
        <v>115</v>
      </c>
      <c r="F2364">
        <v>11581</v>
      </c>
      <c r="G2364" t="s">
        <v>161</v>
      </c>
      <c r="H2364" t="s">
        <v>614</v>
      </c>
      <c r="I2364" t="s">
        <v>3791</v>
      </c>
      <c r="J2364" s="1">
        <v>44886</v>
      </c>
      <c r="K2364" s="1">
        <v>45012</v>
      </c>
      <c r="L2364">
        <v>153</v>
      </c>
      <c r="M2364">
        <v>0</v>
      </c>
      <c r="N2364">
        <v>1</v>
      </c>
      <c r="O2364">
        <v>29.6</v>
      </c>
      <c r="P2364" t="s">
        <v>33</v>
      </c>
    </row>
    <row r="2365" spans="1:16">
      <c r="A2365" t="s">
        <v>7427</v>
      </c>
      <c r="B2365" t="s">
        <v>5617</v>
      </c>
      <c r="C2365" t="s">
        <v>18</v>
      </c>
      <c r="D2365" t="s">
        <v>19</v>
      </c>
      <c r="E2365" t="s">
        <v>28</v>
      </c>
      <c r="F2365">
        <v>4717</v>
      </c>
      <c r="G2365" t="s">
        <v>172</v>
      </c>
      <c r="H2365" t="s">
        <v>93</v>
      </c>
      <c r="I2365" t="s">
        <v>912</v>
      </c>
      <c r="J2365" s="1">
        <v>45248</v>
      </c>
      <c r="K2365" s="1"/>
      <c r="M2365">
        <v>0</v>
      </c>
      <c r="N2365">
        <v>1</v>
      </c>
      <c r="O2365">
        <v>4.7</v>
      </c>
      <c r="P2365" t="s">
        <v>42</v>
      </c>
    </row>
    <row r="2366" spans="1:16">
      <c r="A2366" t="s">
        <v>7429</v>
      </c>
      <c r="B2366" t="s">
        <v>1633</v>
      </c>
      <c r="C2366" t="s">
        <v>7430</v>
      </c>
      <c r="D2366" t="s">
        <v>53</v>
      </c>
      <c r="E2366" t="s">
        <v>28</v>
      </c>
      <c r="F2366">
        <v>30556</v>
      </c>
      <c r="G2366" t="s">
        <v>39</v>
      </c>
      <c r="H2366" t="s">
        <v>614</v>
      </c>
      <c r="I2366" t="s">
        <v>356</v>
      </c>
      <c r="J2366" s="1">
        <v>45732</v>
      </c>
      <c r="K2366" s="1"/>
      <c r="M2366">
        <v>0</v>
      </c>
      <c r="N2366">
        <v>1</v>
      </c>
      <c r="O2366">
        <v>15.4</v>
      </c>
      <c r="P2366" t="s">
        <v>100</v>
      </c>
    </row>
    <row r="2367" spans="1:16">
      <c r="A2367" t="s">
        <v>7432</v>
      </c>
      <c r="B2367" t="s">
        <v>1282</v>
      </c>
      <c r="C2367" t="s">
        <v>18</v>
      </c>
      <c r="D2367" t="s">
        <v>183</v>
      </c>
      <c r="E2367" t="s">
        <v>45</v>
      </c>
      <c r="F2367">
        <v>4434</v>
      </c>
      <c r="G2367" t="s">
        <v>161</v>
      </c>
      <c r="H2367" t="s">
        <v>268</v>
      </c>
      <c r="I2367" t="s">
        <v>3338</v>
      </c>
      <c r="J2367" s="1">
        <v>45688</v>
      </c>
      <c r="K2367" s="1"/>
      <c r="M2367">
        <v>0</v>
      </c>
      <c r="N2367">
        <v>1</v>
      </c>
      <c r="O2367">
        <v>24.5</v>
      </c>
      <c r="P2367" t="s">
        <v>33</v>
      </c>
    </row>
    <row r="2368" spans="1:16">
      <c r="A2368" t="s">
        <v>7434</v>
      </c>
      <c r="B2368" t="s">
        <v>2369</v>
      </c>
      <c r="C2368" t="s">
        <v>5827</v>
      </c>
      <c r="D2368" t="s">
        <v>19</v>
      </c>
      <c r="E2368" t="s">
        <v>28</v>
      </c>
      <c r="F2368">
        <v>5169</v>
      </c>
      <c r="G2368" t="s">
        <v>172</v>
      </c>
      <c r="H2368" t="s">
        <v>237</v>
      </c>
      <c r="I2368" t="s">
        <v>1639</v>
      </c>
      <c r="J2368" s="1">
        <v>45269</v>
      </c>
      <c r="K2368" s="1"/>
      <c r="M2368">
        <v>0</v>
      </c>
      <c r="N2368">
        <v>1</v>
      </c>
      <c r="O2368">
        <v>16.100000000000001</v>
      </c>
      <c r="P2368" t="s">
        <v>42</v>
      </c>
    </row>
    <row r="2369" spans="1:16">
      <c r="A2369" t="s">
        <v>7436</v>
      </c>
      <c r="B2369" t="s">
        <v>3878</v>
      </c>
      <c r="C2369" t="s">
        <v>18</v>
      </c>
      <c r="D2369" t="s">
        <v>183</v>
      </c>
      <c r="E2369" t="s">
        <v>20</v>
      </c>
      <c r="F2369">
        <v>7706</v>
      </c>
      <c r="G2369" t="s">
        <v>56</v>
      </c>
      <c r="H2369" t="s">
        <v>268</v>
      </c>
      <c r="I2369" t="s">
        <v>5004</v>
      </c>
      <c r="J2369" s="1">
        <v>44677</v>
      </c>
      <c r="K2369" s="1"/>
      <c r="M2369">
        <v>0</v>
      </c>
      <c r="N2369">
        <v>1</v>
      </c>
      <c r="O2369">
        <v>17.899999999999999</v>
      </c>
      <c r="P2369" t="s">
        <v>25</v>
      </c>
    </row>
    <row r="2370" spans="1:16">
      <c r="A2370" t="s">
        <v>7438</v>
      </c>
      <c r="B2370" t="s">
        <v>1339</v>
      </c>
      <c r="C2370" t="s">
        <v>18</v>
      </c>
      <c r="D2370" t="s">
        <v>53</v>
      </c>
      <c r="E2370" t="s">
        <v>28</v>
      </c>
      <c r="F2370">
        <v>19218</v>
      </c>
      <c r="G2370" t="s">
        <v>47</v>
      </c>
      <c r="H2370" t="s">
        <v>23</v>
      </c>
      <c r="I2370" t="s">
        <v>1263</v>
      </c>
      <c r="J2370" s="1">
        <v>44925</v>
      </c>
      <c r="K2370" s="1"/>
      <c r="M2370">
        <v>0</v>
      </c>
      <c r="N2370">
        <v>1</v>
      </c>
      <c r="O2370">
        <v>14.5</v>
      </c>
      <c r="P2370" t="s">
        <v>33</v>
      </c>
    </row>
    <row r="2371" spans="1:16">
      <c r="A2371" t="s">
        <v>7440</v>
      </c>
      <c r="B2371" t="s">
        <v>590</v>
      </c>
      <c r="C2371" t="s">
        <v>199</v>
      </c>
      <c r="D2371" t="s">
        <v>183</v>
      </c>
      <c r="E2371" t="s">
        <v>177</v>
      </c>
      <c r="F2371">
        <v>5832</v>
      </c>
      <c r="G2371" t="s">
        <v>172</v>
      </c>
      <c r="H2371" t="s">
        <v>23</v>
      </c>
      <c r="I2371" t="s">
        <v>7442</v>
      </c>
      <c r="J2371" s="1">
        <v>45675</v>
      </c>
      <c r="K2371" s="1"/>
      <c r="M2371">
        <v>0</v>
      </c>
      <c r="N2371">
        <v>1</v>
      </c>
      <c r="O2371">
        <v>28.2</v>
      </c>
      <c r="P2371" t="s">
        <v>42</v>
      </c>
    </row>
    <row r="2372" spans="1:16">
      <c r="A2372" t="s">
        <v>7443</v>
      </c>
      <c r="B2372" t="s">
        <v>1370</v>
      </c>
      <c r="C2372" t="s">
        <v>5263</v>
      </c>
      <c r="D2372" t="s">
        <v>66</v>
      </c>
      <c r="E2372" t="s">
        <v>54</v>
      </c>
      <c r="F2372">
        <v>18216</v>
      </c>
      <c r="G2372" t="s">
        <v>39</v>
      </c>
      <c r="H2372" t="s">
        <v>351</v>
      </c>
      <c r="I2372" t="s">
        <v>2607</v>
      </c>
      <c r="J2372" s="1">
        <v>45507</v>
      </c>
      <c r="K2372" s="1"/>
      <c r="M2372">
        <v>0</v>
      </c>
      <c r="N2372">
        <v>1</v>
      </c>
      <c r="O2372">
        <v>20</v>
      </c>
      <c r="P2372" t="s">
        <v>42</v>
      </c>
    </row>
    <row r="2373" spans="1:16">
      <c r="A2373" t="s">
        <v>7445</v>
      </c>
      <c r="B2373" t="s">
        <v>7371</v>
      </c>
      <c r="C2373" t="s">
        <v>2899</v>
      </c>
      <c r="D2373" t="s">
        <v>53</v>
      </c>
      <c r="E2373" t="s">
        <v>54</v>
      </c>
      <c r="F2373">
        <v>37861</v>
      </c>
      <c r="G2373" t="s">
        <v>151</v>
      </c>
      <c r="H2373" t="s">
        <v>133</v>
      </c>
      <c r="I2373" t="s">
        <v>1082</v>
      </c>
      <c r="J2373" s="1">
        <v>45727</v>
      </c>
      <c r="K2373" s="1"/>
      <c r="M2373">
        <v>0</v>
      </c>
      <c r="N2373">
        <v>1</v>
      </c>
      <c r="O2373">
        <v>28.5</v>
      </c>
      <c r="P2373" t="s">
        <v>33</v>
      </c>
    </row>
    <row r="2374" spans="1:16">
      <c r="A2374" t="s">
        <v>7447</v>
      </c>
      <c r="B2374" t="s">
        <v>5518</v>
      </c>
      <c r="C2374" t="s">
        <v>1113</v>
      </c>
      <c r="D2374" t="s">
        <v>53</v>
      </c>
      <c r="E2374" t="s">
        <v>28</v>
      </c>
      <c r="F2374">
        <v>9809</v>
      </c>
      <c r="G2374" t="s">
        <v>151</v>
      </c>
      <c r="H2374" t="s">
        <v>268</v>
      </c>
      <c r="I2374" t="s">
        <v>1300</v>
      </c>
      <c r="J2374" s="1">
        <v>45171</v>
      </c>
      <c r="K2374" s="1"/>
      <c r="M2374">
        <v>0</v>
      </c>
      <c r="N2374">
        <v>1</v>
      </c>
      <c r="O2374">
        <v>27.7</v>
      </c>
      <c r="P2374" t="s">
        <v>42</v>
      </c>
    </row>
    <row r="2375" spans="1:16">
      <c r="A2375" t="s">
        <v>7449</v>
      </c>
      <c r="B2375" t="s">
        <v>7187</v>
      </c>
      <c r="C2375" t="s">
        <v>3839</v>
      </c>
      <c r="D2375" t="s">
        <v>37</v>
      </c>
      <c r="E2375" t="s">
        <v>28</v>
      </c>
      <c r="F2375">
        <v>109000</v>
      </c>
      <c r="G2375" t="s">
        <v>56</v>
      </c>
      <c r="H2375" t="s">
        <v>31</v>
      </c>
      <c r="I2375" t="s">
        <v>2528</v>
      </c>
      <c r="J2375" s="1">
        <v>44742</v>
      </c>
      <c r="K2375" s="1"/>
      <c r="M2375">
        <v>0</v>
      </c>
      <c r="N2375">
        <v>1</v>
      </c>
      <c r="O2375">
        <v>30.3</v>
      </c>
      <c r="P2375" t="s">
        <v>100</v>
      </c>
    </row>
    <row r="2376" spans="1:16">
      <c r="A2376" t="s">
        <v>7451</v>
      </c>
      <c r="B2376" t="s">
        <v>440</v>
      </c>
      <c r="C2376" t="s">
        <v>1380</v>
      </c>
      <c r="D2376" t="s">
        <v>37</v>
      </c>
      <c r="E2376" t="s">
        <v>20</v>
      </c>
      <c r="F2376">
        <v>138000</v>
      </c>
      <c r="G2376" t="s">
        <v>79</v>
      </c>
      <c r="H2376" t="s">
        <v>731</v>
      </c>
      <c r="I2376" t="s">
        <v>3122</v>
      </c>
      <c r="J2376" s="1">
        <v>44876</v>
      </c>
      <c r="K2376" s="1"/>
      <c r="M2376">
        <v>0</v>
      </c>
      <c r="N2376">
        <v>1</v>
      </c>
      <c r="O2376">
        <v>27.9</v>
      </c>
      <c r="P2376" t="s">
        <v>58</v>
      </c>
    </row>
    <row r="2377" spans="1:16">
      <c r="A2377" t="s">
        <v>7453</v>
      </c>
      <c r="B2377" t="s">
        <v>7454</v>
      </c>
      <c r="C2377" t="s">
        <v>1164</v>
      </c>
      <c r="D2377" t="s">
        <v>37</v>
      </c>
      <c r="E2377" t="s">
        <v>177</v>
      </c>
      <c r="F2377">
        <v>193490</v>
      </c>
      <c r="G2377" t="s">
        <v>172</v>
      </c>
      <c r="H2377" t="s">
        <v>117</v>
      </c>
      <c r="I2377" t="s">
        <v>3392</v>
      </c>
      <c r="J2377" s="1">
        <v>45590</v>
      </c>
      <c r="K2377" s="1"/>
      <c r="M2377">
        <v>0</v>
      </c>
      <c r="N2377">
        <v>1</v>
      </c>
      <c r="O2377">
        <v>18.7</v>
      </c>
      <c r="P2377" t="s">
        <v>100</v>
      </c>
    </row>
    <row r="2378" spans="1:16">
      <c r="A2378" t="s">
        <v>7456</v>
      </c>
      <c r="B2378" t="s">
        <v>1387</v>
      </c>
      <c r="C2378" t="s">
        <v>3001</v>
      </c>
      <c r="D2378" t="s">
        <v>37</v>
      </c>
      <c r="E2378" t="s">
        <v>28</v>
      </c>
      <c r="F2378">
        <v>77535</v>
      </c>
      <c r="G2378" t="s">
        <v>172</v>
      </c>
      <c r="H2378" t="s">
        <v>117</v>
      </c>
      <c r="I2378" t="s">
        <v>4417</v>
      </c>
      <c r="J2378" s="1">
        <v>44924</v>
      </c>
      <c r="K2378" s="1"/>
      <c r="M2378">
        <v>0</v>
      </c>
      <c r="N2378">
        <v>1</v>
      </c>
      <c r="O2378">
        <v>28.9</v>
      </c>
      <c r="P2378" t="s">
        <v>58</v>
      </c>
    </row>
    <row r="2379" spans="1:16">
      <c r="A2379" t="s">
        <v>7458</v>
      </c>
      <c r="B2379" t="s">
        <v>5419</v>
      </c>
      <c r="C2379" t="s">
        <v>18</v>
      </c>
      <c r="D2379" t="s">
        <v>53</v>
      </c>
      <c r="E2379" t="s">
        <v>115</v>
      </c>
      <c r="F2379">
        <v>34210</v>
      </c>
      <c r="G2379" t="s">
        <v>30</v>
      </c>
      <c r="H2379" t="s">
        <v>844</v>
      </c>
      <c r="I2379" t="s">
        <v>6500</v>
      </c>
      <c r="J2379" s="1">
        <v>44943</v>
      </c>
      <c r="K2379" s="1">
        <v>44975</v>
      </c>
      <c r="L2379">
        <v>68</v>
      </c>
      <c r="M2379">
        <v>0</v>
      </c>
      <c r="N2379">
        <v>1</v>
      </c>
      <c r="O2379">
        <v>16.2</v>
      </c>
      <c r="P2379" t="s">
        <v>100</v>
      </c>
    </row>
    <row r="2380" spans="1:16">
      <c r="A2380" t="s">
        <v>7460</v>
      </c>
      <c r="B2380" t="s">
        <v>4951</v>
      </c>
      <c r="C2380" t="s">
        <v>18</v>
      </c>
      <c r="D2380" t="s">
        <v>183</v>
      </c>
      <c r="E2380" t="s">
        <v>54</v>
      </c>
      <c r="F2380">
        <v>6795</v>
      </c>
      <c r="G2380" t="s">
        <v>30</v>
      </c>
      <c r="H2380" t="s">
        <v>105</v>
      </c>
      <c r="I2380" t="s">
        <v>6085</v>
      </c>
      <c r="J2380" s="1">
        <v>45395</v>
      </c>
      <c r="K2380" s="1"/>
      <c r="M2380">
        <v>0</v>
      </c>
      <c r="N2380">
        <v>1</v>
      </c>
      <c r="O2380">
        <v>27.3</v>
      </c>
      <c r="P2380" t="s">
        <v>100</v>
      </c>
    </row>
    <row r="2381" spans="1:16">
      <c r="A2381" t="s">
        <v>7462</v>
      </c>
      <c r="B2381" t="s">
        <v>5344</v>
      </c>
      <c r="C2381" t="s">
        <v>4227</v>
      </c>
      <c r="D2381" t="s">
        <v>37</v>
      </c>
      <c r="E2381" t="s">
        <v>177</v>
      </c>
      <c r="F2381">
        <v>189708</v>
      </c>
      <c r="G2381" t="s">
        <v>22</v>
      </c>
      <c r="H2381" t="s">
        <v>879</v>
      </c>
      <c r="I2381" t="s">
        <v>1784</v>
      </c>
      <c r="J2381" s="1">
        <v>45456</v>
      </c>
      <c r="K2381" s="1"/>
      <c r="M2381">
        <v>0</v>
      </c>
      <c r="N2381">
        <v>1</v>
      </c>
      <c r="P2381" t="s">
        <v>42</v>
      </c>
    </row>
    <row r="2382" spans="1:16">
      <c r="A2382" t="s">
        <v>7464</v>
      </c>
      <c r="B2382" t="s">
        <v>7465</v>
      </c>
      <c r="C2382" t="s">
        <v>18</v>
      </c>
      <c r="D2382" t="s">
        <v>37</v>
      </c>
      <c r="E2382" t="s">
        <v>115</v>
      </c>
      <c r="F2382">
        <v>96296</v>
      </c>
      <c r="G2382" t="s">
        <v>161</v>
      </c>
      <c r="H2382" t="s">
        <v>268</v>
      </c>
      <c r="I2382" t="s">
        <v>3405</v>
      </c>
      <c r="J2382" s="1">
        <v>44967</v>
      </c>
      <c r="K2382" s="1">
        <v>45077</v>
      </c>
      <c r="L2382">
        <v>167</v>
      </c>
      <c r="M2382">
        <v>0</v>
      </c>
      <c r="N2382">
        <v>1</v>
      </c>
      <c r="P2382" t="s">
        <v>33</v>
      </c>
    </row>
    <row r="2383" spans="1:16">
      <c r="A2383" t="s">
        <v>7467</v>
      </c>
      <c r="B2383" t="s">
        <v>7468</v>
      </c>
      <c r="C2383" t="s">
        <v>623</v>
      </c>
      <c r="D2383" t="s">
        <v>19</v>
      </c>
      <c r="E2383" t="s">
        <v>177</v>
      </c>
      <c r="F2383">
        <v>3578</v>
      </c>
      <c r="G2383" t="s">
        <v>30</v>
      </c>
      <c r="H2383" t="s">
        <v>361</v>
      </c>
      <c r="I2383" t="s">
        <v>7470</v>
      </c>
      <c r="J2383" s="1">
        <v>44882</v>
      </c>
      <c r="K2383" s="1"/>
      <c r="M2383">
        <v>0</v>
      </c>
      <c r="N2383">
        <v>1</v>
      </c>
      <c r="P2383" t="s">
        <v>100</v>
      </c>
    </row>
    <row r="2384" spans="1:16">
      <c r="A2384" t="s">
        <v>7471</v>
      </c>
      <c r="B2384" t="s">
        <v>1681</v>
      </c>
      <c r="C2384" t="s">
        <v>137</v>
      </c>
      <c r="D2384" t="s">
        <v>19</v>
      </c>
      <c r="E2384" t="s">
        <v>91</v>
      </c>
      <c r="F2384">
        <v>9297</v>
      </c>
      <c r="G2384" t="s">
        <v>22</v>
      </c>
      <c r="H2384" t="s">
        <v>62</v>
      </c>
      <c r="I2384" t="s">
        <v>196</v>
      </c>
      <c r="J2384" s="1">
        <v>45023</v>
      </c>
      <c r="K2384" s="1">
        <v>45036</v>
      </c>
      <c r="L2384">
        <v>184</v>
      </c>
      <c r="M2384">
        <v>1</v>
      </c>
      <c r="N2384">
        <v>2</v>
      </c>
      <c r="O2384">
        <v>28.5</v>
      </c>
      <c r="P2384" t="s">
        <v>25</v>
      </c>
    </row>
    <row r="2385" spans="1:16">
      <c r="A2385" t="s">
        <v>7473</v>
      </c>
      <c r="B2385" t="s">
        <v>2217</v>
      </c>
      <c r="C2385" t="s">
        <v>18</v>
      </c>
      <c r="D2385" t="s">
        <v>37</v>
      </c>
      <c r="E2385" t="s">
        <v>91</v>
      </c>
      <c r="F2385">
        <v>129566</v>
      </c>
      <c r="G2385" t="s">
        <v>79</v>
      </c>
      <c r="H2385" t="s">
        <v>268</v>
      </c>
      <c r="I2385" t="s">
        <v>1049</v>
      </c>
      <c r="J2385" s="1">
        <v>44781</v>
      </c>
      <c r="K2385" s="1">
        <v>44926</v>
      </c>
      <c r="L2385">
        <v>187</v>
      </c>
      <c r="M2385">
        <v>0</v>
      </c>
      <c r="N2385">
        <v>1</v>
      </c>
      <c r="P2385" t="s">
        <v>33</v>
      </c>
    </row>
    <row r="2386" spans="1:16">
      <c r="A2386" t="s">
        <v>7475</v>
      </c>
      <c r="B2386" t="s">
        <v>4515</v>
      </c>
      <c r="C2386" t="s">
        <v>1865</v>
      </c>
      <c r="D2386" t="s">
        <v>183</v>
      </c>
      <c r="E2386" t="s">
        <v>115</v>
      </c>
      <c r="F2386">
        <v>10491</v>
      </c>
      <c r="G2386" t="s">
        <v>22</v>
      </c>
      <c r="H2386" t="s">
        <v>394</v>
      </c>
      <c r="I2386" t="s">
        <v>1757</v>
      </c>
      <c r="J2386" s="1">
        <v>45337</v>
      </c>
      <c r="K2386" s="1">
        <v>45206</v>
      </c>
      <c r="L2386">
        <v>27</v>
      </c>
      <c r="M2386">
        <v>0</v>
      </c>
      <c r="N2386">
        <v>1</v>
      </c>
      <c r="O2386">
        <v>14.2</v>
      </c>
      <c r="P2386" t="s">
        <v>58</v>
      </c>
    </row>
    <row r="2387" spans="1:16">
      <c r="A2387" t="s">
        <v>7477</v>
      </c>
      <c r="B2387" t="s">
        <v>4951</v>
      </c>
      <c r="C2387" t="s">
        <v>84</v>
      </c>
      <c r="D2387" t="s">
        <v>66</v>
      </c>
      <c r="E2387" t="s">
        <v>177</v>
      </c>
      <c r="F2387">
        <v>16042</v>
      </c>
      <c r="G2387" t="s">
        <v>30</v>
      </c>
      <c r="H2387" t="s">
        <v>133</v>
      </c>
      <c r="I2387" t="s">
        <v>4656</v>
      </c>
      <c r="J2387" s="1">
        <v>45158</v>
      </c>
      <c r="K2387" s="1"/>
      <c r="M2387">
        <v>0</v>
      </c>
      <c r="N2387">
        <v>1</v>
      </c>
      <c r="O2387">
        <v>4.4000000000000004</v>
      </c>
      <c r="P2387" t="s">
        <v>25</v>
      </c>
    </row>
    <row r="2388" spans="1:16">
      <c r="A2388" t="s">
        <v>7479</v>
      </c>
      <c r="B2388" t="s">
        <v>2727</v>
      </c>
      <c r="C2388" t="s">
        <v>18</v>
      </c>
      <c r="D2388" t="s">
        <v>183</v>
      </c>
      <c r="E2388" t="s">
        <v>20</v>
      </c>
      <c r="F2388">
        <v>7967</v>
      </c>
      <c r="G2388" t="s">
        <v>22</v>
      </c>
      <c r="H2388" t="s">
        <v>139</v>
      </c>
      <c r="I2388" t="s">
        <v>7481</v>
      </c>
      <c r="J2388" s="1">
        <v>45025</v>
      </c>
      <c r="K2388" s="1"/>
      <c r="M2388">
        <v>0</v>
      </c>
      <c r="N2388">
        <v>1</v>
      </c>
      <c r="P2388" t="s">
        <v>100</v>
      </c>
    </row>
    <row r="2389" spans="1:16">
      <c r="A2389" t="s">
        <v>7482</v>
      </c>
      <c r="B2389" t="s">
        <v>956</v>
      </c>
      <c r="C2389" t="s">
        <v>1056</v>
      </c>
      <c r="D2389" t="s">
        <v>53</v>
      </c>
      <c r="E2389" t="s">
        <v>177</v>
      </c>
      <c r="F2389">
        <v>35238</v>
      </c>
      <c r="G2389" t="s">
        <v>30</v>
      </c>
      <c r="H2389" t="s">
        <v>86</v>
      </c>
      <c r="I2389" t="s">
        <v>4760</v>
      </c>
      <c r="J2389" s="1">
        <v>45657</v>
      </c>
      <c r="K2389" s="1"/>
      <c r="M2389">
        <v>0</v>
      </c>
      <c r="N2389">
        <v>1</v>
      </c>
      <c r="O2389">
        <v>19.2</v>
      </c>
      <c r="P2389" t="s">
        <v>58</v>
      </c>
    </row>
    <row r="2390" spans="1:16">
      <c r="A2390" t="s">
        <v>7484</v>
      </c>
      <c r="B2390" t="s">
        <v>3529</v>
      </c>
      <c r="C2390" t="s">
        <v>1287</v>
      </c>
      <c r="D2390" t="s">
        <v>53</v>
      </c>
      <c r="E2390" t="s">
        <v>91</v>
      </c>
      <c r="F2390">
        <v>25089</v>
      </c>
      <c r="G2390" t="s">
        <v>30</v>
      </c>
      <c r="H2390" t="s">
        <v>361</v>
      </c>
      <c r="I2390" t="s">
        <v>7486</v>
      </c>
      <c r="J2390" s="1">
        <v>44965</v>
      </c>
      <c r="K2390" s="1">
        <v>45004</v>
      </c>
      <c r="L2390">
        <v>153</v>
      </c>
      <c r="M2390">
        <v>0</v>
      </c>
      <c r="N2390">
        <v>1</v>
      </c>
      <c r="P2390" t="s">
        <v>33</v>
      </c>
    </row>
    <row r="2391" spans="1:16">
      <c r="A2391" t="s">
        <v>7487</v>
      </c>
      <c r="B2391" t="s">
        <v>6502</v>
      </c>
      <c r="C2391" t="s">
        <v>364</v>
      </c>
      <c r="D2391" t="s">
        <v>37</v>
      </c>
      <c r="E2391" t="s">
        <v>28</v>
      </c>
      <c r="F2391">
        <v>187212</v>
      </c>
      <c r="G2391" t="s">
        <v>151</v>
      </c>
      <c r="H2391" t="s">
        <v>501</v>
      </c>
      <c r="I2391" t="s">
        <v>5385</v>
      </c>
      <c r="J2391" s="1">
        <v>45396</v>
      </c>
      <c r="K2391" s="1"/>
      <c r="M2391">
        <v>0</v>
      </c>
      <c r="N2391">
        <v>1</v>
      </c>
      <c r="P2391" t="s">
        <v>25</v>
      </c>
    </row>
    <row r="2392" spans="1:16">
      <c r="A2392" t="s">
        <v>7489</v>
      </c>
      <c r="B2392" t="s">
        <v>3425</v>
      </c>
      <c r="C2392" t="s">
        <v>18</v>
      </c>
      <c r="D2392" t="s">
        <v>37</v>
      </c>
      <c r="E2392" t="s">
        <v>20</v>
      </c>
      <c r="F2392">
        <v>115236</v>
      </c>
      <c r="G2392" t="s">
        <v>47</v>
      </c>
      <c r="H2392" t="s">
        <v>117</v>
      </c>
      <c r="I2392" t="s">
        <v>3405</v>
      </c>
      <c r="J2392" s="1">
        <v>45005</v>
      </c>
      <c r="K2392" s="1"/>
      <c r="M2392">
        <v>0</v>
      </c>
      <c r="N2392">
        <v>1</v>
      </c>
      <c r="O2392">
        <v>7.8</v>
      </c>
      <c r="P2392" t="s">
        <v>100</v>
      </c>
    </row>
    <row r="2393" spans="1:16">
      <c r="A2393" t="s">
        <v>7491</v>
      </c>
      <c r="B2393" t="s">
        <v>368</v>
      </c>
      <c r="C2393" t="s">
        <v>18</v>
      </c>
      <c r="D2393" t="s">
        <v>19</v>
      </c>
      <c r="E2393" t="s">
        <v>20</v>
      </c>
      <c r="F2393">
        <v>2190</v>
      </c>
      <c r="G2393" t="s">
        <v>30</v>
      </c>
      <c r="H2393" t="s">
        <v>139</v>
      </c>
      <c r="I2393" t="s">
        <v>3703</v>
      </c>
      <c r="J2393" s="1">
        <v>45050</v>
      </c>
      <c r="K2393" s="1"/>
      <c r="M2393">
        <v>0</v>
      </c>
      <c r="N2393">
        <v>1</v>
      </c>
      <c r="O2393">
        <v>33</v>
      </c>
      <c r="P2393" t="s">
        <v>25</v>
      </c>
    </row>
    <row r="2394" spans="1:16">
      <c r="A2394" t="s">
        <v>7493</v>
      </c>
      <c r="B2394" t="s">
        <v>7267</v>
      </c>
      <c r="C2394" t="s">
        <v>18</v>
      </c>
      <c r="D2394" t="s">
        <v>66</v>
      </c>
      <c r="E2394" t="s">
        <v>28</v>
      </c>
      <c r="F2394">
        <v>11000</v>
      </c>
      <c r="G2394" t="s">
        <v>56</v>
      </c>
      <c r="H2394" t="s">
        <v>156</v>
      </c>
      <c r="I2394" t="s">
        <v>7494</v>
      </c>
      <c r="J2394" s="1">
        <v>45565</v>
      </c>
      <c r="K2394" s="1"/>
      <c r="M2394">
        <v>0</v>
      </c>
      <c r="N2394">
        <v>1</v>
      </c>
      <c r="O2394">
        <v>28.5</v>
      </c>
      <c r="P2394" t="s">
        <v>100</v>
      </c>
    </row>
    <row r="2395" spans="1:16">
      <c r="A2395" t="s">
        <v>7495</v>
      </c>
      <c r="B2395" t="s">
        <v>5394</v>
      </c>
      <c r="C2395" t="s">
        <v>3553</v>
      </c>
      <c r="D2395" t="s">
        <v>37</v>
      </c>
      <c r="E2395" t="s">
        <v>115</v>
      </c>
      <c r="F2395">
        <v>174829</v>
      </c>
      <c r="G2395" t="s">
        <v>79</v>
      </c>
      <c r="H2395" t="s">
        <v>117</v>
      </c>
      <c r="I2395" t="s">
        <v>7497</v>
      </c>
      <c r="J2395" s="1">
        <v>44958</v>
      </c>
      <c r="K2395" s="1">
        <v>44961</v>
      </c>
      <c r="L2395">
        <v>113</v>
      </c>
      <c r="M2395">
        <v>0</v>
      </c>
      <c r="N2395">
        <v>1</v>
      </c>
      <c r="O2395">
        <v>9.5</v>
      </c>
      <c r="P2395" t="s">
        <v>33</v>
      </c>
    </row>
    <row r="2396" spans="1:16">
      <c r="A2396" t="s">
        <v>7498</v>
      </c>
      <c r="B2396" t="s">
        <v>4780</v>
      </c>
      <c r="C2396" t="s">
        <v>18</v>
      </c>
      <c r="D2396" t="s">
        <v>183</v>
      </c>
      <c r="E2396" t="s">
        <v>115</v>
      </c>
      <c r="F2396">
        <v>5000</v>
      </c>
      <c r="G2396" t="s">
        <v>79</v>
      </c>
      <c r="H2396" t="s">
        <v>105</v>
      </c>
      <c r="I2396" t="s">
        <v>6688</v>
      </c>
      <c r="J2396" s="1">
        <v>45774</v>
      </c>
      <c r="K2396" s="1">
        <v>45761</v>
      </c>
      <c r="L2396">
        <v>148</v>
      </c>
      <c r="M2396">
        <v>0</v>
      </c>
      <c r="N2396">
        <v>1</v>
      </c>
      <c r="O2396">
        <v>31.2</v>
      </c>
      <c r="P2396" t="s">
        <v>100</v>
      </c>
    </row>
    <row r="2397" spans="1:16">
      <c r="A2397" t="s">
        <v>7499</v>
      </c>
      <c r="B2397" t="s">
        <v>2137</v>
      </c>
      <c r="C2397" t="s">
        <v>4858</v>
      </c>
      <c r="D2397" t="s">
        <v>53</v>
      </c>
      <c r="E2397" t="s">
        <v>45</v>
      </c>
      <c r="F2397">
        <v>46942</v>
      </c>
      <c r="G2397" t="s">
        <v>79</v>
      </c>
      <c r="H2397" t="s">
        <v>62</v>
      </c>
      <c r="I2397" t="s">
        <v>5202</v>
      </c>
      <c r="J2397" s="1">
        <v>45296</v>
      </c>
      <c r="K2397" s="1"/>
      <c r="M2397">
        <v>0</v>
      </c>
      <c r="N2397">
        <v>1</v>
      </c>
      <c r="O2397">
        <v>2.4</v>
      </c>
      <c r="P2397" t="s">
        <v>33</v>
      </c>
    </row>
    <row r="2398" spans="1:16">
      <c r="A2398" t="s">
        <v>7501</v>
      </c>
      <c r="B2398" t="s">
        <v>7502</v>
      </c>
      <c r="C2398" t="s">
        <v>1128</v>
      </c>
      <c r="D2398" t="s">
        <v>19</v>
      </c>
      <c r="E2398" t="s">
        <v>115</v>
      </c>
      <c r="F2398">
        <v>8517</v>
      </c>
      <c r="G2398" t="s">
        <v>161</v>
      </c>
      <c r="H2398" t="s">
        <v>105</v>
      </c>
      <c r="I2398" t="s">
        <v>6652</v>
      </c>
      <c r="J2398" s="1">
        <v>44895</v>
      </c>
      <c r="K2398" s="1">
        <v>44890</v>
      </c>
      <c r="L2398">
        <v>82</v>
      </c>
      <c r="M2398">
        <v>0</v>
      </c>
      <c r="N2398">
        <v>1</v>
      </c>
      <c r="O2398">
        <v>34.4</v>
      </c>
      <c r="P2398" t="s">
        <v>42</v>
      </c>
    </row>
    <row r="2399" spans="1:16">
      <c r="A2399" t="s">
        <v>7504</v>
      </c>
      <c r="B2399" t="s">
        <v>3037</v>
      </c>
      <c r="C2399" t="s">
        <v>906</v>
      </c>
      <c r="D2399" t="s">
        <v>183</v>
      </c>
      <c r="E2399" t="s">
        <v>177</v>
      </c>
      <c r="F2399">
        <v>12245</v>
      </c>
      <c r="G2399" t="s">
        <v>39</v>
      </c>
      <c r="H2399" t="s">
        <v>879</v>
      </c>
      <c r="I2399" t="s">
        <v>784</v>
      </c>
      <c r="J2399" s="1">
        <v>45232</v>
      </c>
      <c r="K2399" s="1"/>
      <c r="M2399">
        <v>0</v>
      </c>
      <c r="N2399">
        <v>1</v>
      </c>
      <c r="P2399" t="s">
        <v>25</v>
      </c>
    </row>
    <row r="2400" spans="1:16">
      <c r="A2400" t="s">
        <v>7506</v>
      </c>
      <c r="B2400" t="s">
        <v>7507</v>
      </c>
      <c r="C2400" t="s">
        <v>349</v>
      </c>
      <c r="D2400" t="s">
        <v>37</v>
      </c>
      <c r="E2400" t="s">
        <v>91</v>
      </c>
      <c r="F2400">
        <v>211919</v>
      </c>
      <c r="G2400" t="s">
        <v>161</v>
      </c>
      <c r="H2400" t="s">
        <v>237</v>
      </c>
      <c r="I2400" t="s">
        <v>6580</v>
      </c>
      <c r="J2400" s="1">
        <v>45428</v>
      </c>
      <c r="K2400" s="1">
        <v>45417</v>
      </c>
      <c r="L2400">
        <v>57</v>
      </c>
      <c r="M2400">
        <v>0</v>
      </c>
      <c r="N2400">
        <v>1</v>
      </c>
      <c r="O2400">
        <v>6.8</v>
      </c>
      <c r="P2400" t="s">
        <v>33</v>
      </c>
    </row>
    <row r="2401" spans="1:16">
      <c r="A2401" t="s">
        <v>7509</v>
      </c>
      <c r="B2401" t="s">
        <v>3557</v>
      </c>
      <c r="C2401" t="s">
        <v>18</v>
      </c>
      <c r="D2401" t="s">
        <v>183</v>
      </c>
      <c r="E2401" t="s">
        <v>177</v>
      </c>
      <c r="F2401">
        <v>7394</v>
      </c>
      <c r="G2401" t="s">
        <v>22</v>
      </c>
      <c r="H2401" t="s">
        <v>117</v>
      </c>
      <c r="I2401" t="s">
        <v>7199</v>
      </c>
      <c r="J2401" s="1">
        <v>45402</v>
      </c>
      <c r="K2401" s="1"/>
      <c r="M2401">
        <v>0</v>
      </c>
      <c r="N2401">
        <v>1</v>
      </c>
      <c r="P2401" t="s">
        <v>25</v>
      </c>
    </row>
    <row r="2402" spans="1:16">
      <c r="A2402" t="s">
        <v>7511</v>
      </c>
      <c r="B2402" t="s">
        <v>7512</v>
      </c>
      <c r="C2402" t="s">
        <v>18</v>
      </c>
      <c r="D2402" t="s">
        <v>19</v>
      </c>
      <c r="E2402" t="s">
        <v>28</v>
      </c>
      <c r="F2402">
        <v>6000</v>
      </c>
      <c r="G2402" t="s">
        <v>22</v>
      </c>
      <c r="H2402" t="s">
        <v>98</v>
      </c>
      <c r="I2402" t="s">
        <v>1066</v>
      </c>
      <c r="J2402" s="1">
        <v>45423</v>
      </c>
      <c r="K2402" s="1"/>
      <c r="M2402">
        <v>0</v>
      </c>
      <c r="N2402">
        <v>1</v>
      </c>
      <c r="O2402">
        <v>20.5</v>
      </c>
      <c r="P2402" t="s">
        <v>25</v>
      </c>
    </row>
    <row r="2403" spans="1:16">
      <c r="A2403" t="s">
        <v>7513</v>
      </c>
      <c r="B2403" t="s">
        <v>203</v>
      </c>
      <c r="C2403" t="s">
        <v>3072</v>
      </c>
      <c r="D2403" t="s">
        <v>53</v>
      </c>
      <c r="E2403" t="s">
        <v>28</v>
      </c>
      <c r="F2403">
        <v>32582</v>
      </c>
      <c r="G2403" t="s">
        <v>161</v>
      </c>
      <c r="H2403" t="s">
        <v>258</v>
      </c>
      <c r="I2403" t="s">
        <v>2384</v>
      </c>
      <c r="J2403" s="1">
        <v>45708</v>
      </c>
      <c r="K2403" s="1"/>
      <c r="M2403">
        <v>0</v>
      </c>
      <c r="N2403">
        <v>1</v>
      </c>
      <c r="O2403">
        <v>2.4</v>
      </c>
      <c r="P2403" t="s">
        <v>42</v>
      </c>
    </row>
    <row r="2404" spans="1:16">
      <c r="A2404" t="s">
        <v>7515</v>
      </c>
      <c r="B2404" t="s">
        <v>2413</v>
      </c>
      <c r="C2404" t="s">
        <v>1653</v>
      </c>
      <c r="D2404" t="s">
        <v>19</v>
      </c>
      <c r="E2404" t="s">
        <v>45</v>
      </c>
      <c r="F2404">
        <v>4289</v>
      </c>
      <c r="G2404" t="s">
        <v>47</v>
      </c>
      <c r="H2404" t="s">
        <v>361</v>
      </c>
      <c r="I2404" t="s">
        <v>1663</v>
      </c>
      <c r="J2404" s="1"/>
      <c r="K2404" s="1"/>
      <c r="M2404">
        <v>0</v>
      </c>
      <c r="N2404">
        <v>1</v>
      </c>
      <c r="O2404">
        <v>11.5</v>
      </c>
      <c r="P2404" t="s">
        <v>58</v>
      </c>
    </row>
    <row r="2405" spans="1:16">
      <c r="A2405" t="s">
        <v>7517</v>
      </c>
      <c r="B2405" t="s">
        <v>1485</v>
      </c>
      <c r="C2405" t="s">
        <v>5017</v>
      </c>
      <c r="D2405" t="s">
        <v>37</v>
      </c>
      <c r="E2405" t="s">
        <v>115</v>
      </c>
      <c r="F2405">
        <v>66328</v>
      </c>
      <c r="G2405" t="s">
        <v>172</v>
      </c>
      <c r="H2405" t="s">
        <v>1508</v>
      </c>
      <c r="I2405" t="s">
        <v>3535</v>
      </c>
      <c r="J2405" s="1">
        <v>45478</v>
      </c>
      <c r="K2405" s="1">
        <v>45512</v>
      </c>
      <c r="L2405">
        <v>146</v>
      </c>
      <c r="M2405">
        <v>0</v>
      </c>
      <c r="N2405">
        <v>1</v>
      </c>
      <c r="O2405">
        <v>13.2</v>
      </c>
      <c r="P2405" t="s">
        <v>42</v>
      </c>
    </row>
    <row r="2406" spans="1:16">
      <c r="A2406" t="s">
        <v>7519</v>
      </c>
      <c r="B2406" t="s">
        <v>3817</v>
      </c>
      <c r="C2406" t="s">
        <v>18</v>
      </c>
      <c r="D2406" t="s">
        <v>183</v>
      </c>
      <c r="E2406" t="s">
        <v>91</v>
      </c>
      <c r="F2406">
        <v>12977</v>
      </c>
      <c r="G2406" t="s">
        <v>151</v>
      </c>
      <c r="H2406" t="s">
        <v>73</v>
      </c>
      <c r="I2406" t="s">
        <v>4673</v>
      </c>
      <c r="J2406" s="1">
        <v>45033</v>
      </c>
      <c r="K2406" s="1">
        <v>44964</v>
      </c>
      <c r="L2406">
        <v>56</v>
      </c>
      <c r="M2406">
        <v>0</v>
      </c>
      <c r="N2406">
        <v>1</v>
      </c>
      <c r="O2406">
        <v>32</v>
      </c>
      <c r="P2406" t="s">
        <v>33</v>
      </c>
    </row>
    <row r="2407" spans="1:16">
      <c r="A2407" t="s">
        <v>7521</v>
      </c>
      <c r="B2407" t="s">
        <v>3263</v>
      </c>
      <c r="C2407" t="s">
        <v>18</v>
      </c>
      <c r="D2407" t="s">
        <v>183</v>
      </c>
      <c r="E2407" t="s">
        <v>28</v>
      </c>
      <c r="F2407">
        <v>13577</v>
      </c>
      <c r="G2407" t="s">
        <v>56</v>
      </c>
      <c r="H2407" t="s">
        <v>608</v>
      </c>
      <c r="I2407" t="s">
        <v>7523</v>
      </c>
      <c r="J2407" s="1">
        <v>44794</v>
      </c>
      <c r="K2407" s="1"/>
      <c r="M2407">
        <v>0</v>
      </c>
      <c r="N2407">
        <v>1</v>
      </c>
      <c r="O2407">
        <v>26.5</v>
      </c>
      <c r="P2407" t="s">
        <v>25</v>
      </c>
    </row>
    <row r="2408" spans="1:16">
      <c r="A2408" t="s">
        <v>7524</v>
      </c>
      <c r="B2408" t="s">
        <v>2581</v>
      </c>
      <c r="C2408" t="s">
        <v>307</v>
      </c>
      <c r="D2408" t="s">
        <v>19</v>
      </c>
      <c r="E2408" t="s">
        <v>115</v>
      </c>
      <c r="F2408">
        <v>6481</v>
      </c>
      <c r="G2408" t="s">
        <v>47</v>
      </c>
      <c r="H2408" t="s">
        <v>139</v>
      </c>
      <c r="I2408" t="s">
        <v>2165</v>
      </c>
      <c r="J2408" s="1">
        <v>45545</v>
      </c>
      <c r="K2408" s="1">
        <v>45583</v>
      </c>
      <c r="L2408">
        <v>60</v>
      </c>
      <c r="M2408">
        <v>0</v>
      </c>
      <c r="N2408">
        <v>1</v>
      </c>
      <c r="O2408">
        <v>13.8</v>
      </c>
      <c r="P2408" t="s">
        <v>33</v>
      </c>
    </row>
    <row r="2409" spans="1:16">
      <c r="A2409" t="s">
        <v>7526</v>
      </c>
      <c r="B2409" t="s">
        <v>2695</v>
      </c>
      <c r="C2409" t="s">
        <v>2597</v>
      </c>
      <c r="D2409" t="s">
        <v>66</v>
      </c>
      <c r="E2409" t="s">
        <v>91</v>
      </c>
      <c r="F2409">
        <v>12890</v>
      </c>
      <c r="G2409" t="s">
        <v>161</v>
      </c>
      <c r="H2409" t="s">
        <v>23</v>
      </c>
      <c r="I2409" t="s">
        <v>6761</v>
      </c>
      <c r="J2409" s="1">
        <v>44802</v>
      </c>
      <c r="K2409" s="1">
        <v>44837</v>
      </c>
      <c r="L2409">
        <v>97</v>
      </c>
      <c r="M2409">
        <v>0</v>
      </c>
      <c r="N2409">
        <v>1</v>
      </c>
      <c r="P2409" t="s">
        <v>25</v>
      </c>
    </row>
    <row r="2410" spans="1:16">
      <c r="A2410" t="s">
        <v>7528</v>
      </c>
      <c r="B2410" t="s">
        <v>1442</v>
      </c>
      <c r="C2410" t="s">
        <v>2492</v>
      </c>
      <c r="D2410" t="s">
        <v>66</v>
      </c>
      <c r="E2410" t="s">
        <v>91</v>
      </c>
      <c r="F2410">
        <v>8110</v>
      </c>
      <c r="G2410" t="s">
        <v>172</v>
      </c>
      <c r="H2410" t="s">
        <v>705</v>
      </c>
      <c r="I2410" t="s">
        <v>3518</v>
      </c>
      <c r="J2410" s="1">
        <v>44631</v>
      </c>
      <c r="K2410" s="1">
        <v>44713</v>
      </c>
      <c r="L2410">
        <v>126</v>
      </c>
      <c r="M2410">
        <v>0</v>
      </c>
      <c r="N2410">
        <v>1</v>
      </c>
      <c r="O2410">
        <v>0.3</v>
      </c>
      <c r="P2410" t="s">
        <v>58</v>
      </c>
    </row>
    <row r="2411" spans="1:16">
      <c r="A2411" t="s">
        <v>7530</v>
      </c>
      <c r="B2411" t="s">
        <v>7531</v>
      </c>
      <c r="C2411" t="s">
        <v>18</v>
      </c>
      <c r="D2411" t="s">
        <v>19</v>
      </c>
      <c r="E2411" t="s">
        <v>20</v>
      </c>
      <c r="F2411">
        <v>6994</v>
      </c>
      <c r="G2411" t="s">
        <v>56</v>
      </c>
      <c r="H2411" t="s">
        <v>336</v>
      </c>
      <c r="I2411" t="s">
        <v>4602</v>
      </c>
      <c r="J2411" s="1">
        <v>45559</v>
      </c>
      <c r="K2411" s="1"/>
      <c r="M2411">
        <v>0</v>
      </c>
      <c r="N2411">
        <v>1</v>
      </c>
      <c r="O2411">
        <v>21.2</v>
      </c>
      <c r="P2411" t="s">
        <v>58</v>
      </c>
    </row>
    <row r="2412" spans="1:16">
      <c r="A2412" t="s">
        <v>7533</v>
      </c>
      <c r="B2412" t="s">
        <v>3584</v>
      </c>
      <c r="C2412" t="s">
        <v>2592</v>
      </c>
      <c r="D2412" t="s">
        <v>66</v>
      </c>
      <c r="E2412" t="s">
        <v>91</v>
      </c>
      <c r="F2412">
        <v>22638</v>
      </c>
      <c r="G2412" t="s">
        <v>47</v>
      </c>
      <c r="H2412" t="s">
        <v>145</v>
      </c>
      <c r="I2412" t="s">
        <v>1071</v>
      </c>
      <c r="J2412" s="1">
        <v>44709</v>
      </c>
      <c r="K2412" s="1">
        <v>44664</v>
      </c>
      <c r="L2412">
        <v>45</v>
      </c>
      <c r="M2412">
        <v>0</v>
      </c>
      <c r="N2412">
        <v>1</v>
      </c>
      <c r="O2412">
        <v>2.6</v>
      </c>
      <c r="P2412" t="s">
        <v>58</v>
      </c>
    </row>
    <row r="2413" spans="1:16">
      <c r="A2413" t="s">
        <v>7535</v>
      </c>
      <c r="B2413" t="s">
        <v>2077</v>
      </c>
      <c r="C2413" t="s">
        <v>131</v>
      </c>
      <c r="D2413" t="s">
        <v>183</v>
      </c>
      <c r="E2413" t="s">
        <v>177</v>
      </c>
      <c r="F2413">
        <v>5889</v>
      </c>
      <c r="G2413" t="s">
        <v>79</v>
      </c>
      <c r="H2413" t="s">
        <v>80</v>
      </c>
      <c r="I2413" t="s">
        <v>1465</v>
      </c>
      <c r="J2413" s="1">
        <v>44608</v>
      </c>
      <c r="K2413" s="1"/>
      <c r="M2413">
        <v>0</v>
      </c>
      <c r="N2413">
        <v>1</v>
      </c>
      <c r="O2413">
        <v>32.1</v>
      </c>
      <c r="P2413" t="s">
        <v>25</v>
      </c>
    </row>
    <row r="2414" spans="1:16">
      <c r="A2414" t="s">
        <v>7537</v>
      </c>
      <c r="B2414" t="s">
        <v>1945</v>
      </c>
      <c r="C2414" t="s">
        <v>4870</v>
      </c>
      <c r="D2414" t="s">
        <v>66</v>
      </c>
      <c r="E2414" t="s">
        <v>28</v>
      </c>
      <c r="F2414">
        <v>7052</v>
      </c>
      <c r="G2414" t="s">
        <v>47</v>
      </c>
      <c r="H2414" t="s">
        <v>145</v>
      </c>
      <c r="I2414" t="s">
        <v>3119</v>
      </c>
      <c r="J2414" s="1">
        <v>44748</v>
      </c>
      <c r="K2414" s="1"/>
      <c r="M2414">
        <v>0</v>
      </c>
      <c r="N2414">
        <v>1</v>
      </c>
      <c r="O2414">
        <v>2.2999999999999998</v>
      </c>
      <c r="P2414" t="s">
        <v>33</v>
      </c>
    </row>
    <row r="2415" spans="1:16">
      <c r="A2415" t="s">
        <v>7539</v>
      </c>
      <c r="B2415" t="s">
        <v>2369</v>
      </c>
      <c r="C2415" t="s">
        <v>4870</v>
      </c>
      <c r="D2415" t="s">
        <v>53</v>
      </c>
      <c r="E2415" t="s">
        <v>54</v>
      </c>
      <c r="F2415">
        <v>22729</v>
      </c>
      <c r="G2415" t="s">
        <v>79</v>
      </c>
      <c r="H2415" t="s">
        <v>156</v>
      </c>
      <c r="I2415" t="s">
        <v>7541</v>
      </c>
      <c r="J2415" s="1">
        <v>44675</v>
      </c>
      <c r="K2415" s="1"/>
      <c r="M2415">
        <v>0</v>
      </c>
      <c r="N2415">
        <v>1</v>
      </c>
      <c r="O2415">
        <v>33.700000000000003</v>
      </c>
      <c r="P2415" t="s">
        <v>42</v>
      </c>
    </row>
    <row r="2416" spans="1:16">
      <c r="A2416" t="s">
        <v>7542</v>
      </c>
      <c r="B2416" t="s">
        <v>1524</v>
      </c>
      <c r="C2416" t="s">
        <v>4393</v>
      </c>
      <c r="D2416" t="s">
        <v>37</v>
      </c>
      <c r="E2416" t="s">
        <v>91</v>
      </c>
      <c r="F2416">
        <v>119333</v>
      </c>
      <c r="G2416" t="s">
        <v>47</v>
      </c>
      <c r="H2416" t="s">
        <v>93</v>
      </c>
      <c r="I2416" t="s">
        <v>7544</v>
      </c>
      <c r="J2416" s="1">
        <v>45411</v>
      </c>
      <c r="K2416" s="1">
        <v>45439</v>
      </c>
      <c r="L2416">
        <v>55</v>
      </c>
      <c r="M2416">
        <v>0</v>
      </c>
      <c r="N2416">
        <v>1</v>
      </c>
      <c r="O2416">
        <v>2.9</v>
      </c>
      <c r="P2416" t="s">
        <v>42</v>
      </c>
    </row>
    <row r="2417" spans="1:16">
      <c r="A2417" t="s">
        <v>7545</v>
      </c>
      <c r="B2417" t="s">
        <v>6031</v>
      </c>
      <c r="C2417" t="s">
        <v>4141</v>
      </c>
      <c r="D2417" t="s">
        <v>183</v>
      </c>
      <c r="E2417" t="s">
        <v>177</v>
      </c>
      <c r="F2417">
        <v>9000</v>
      </c>
      <c r="G2417" t="s">
        <v>56</v>
      </c>
      <c r="H2417" t="s">
        <v>361</v>
      </c>
      <c r="I2417" t="s">
        <v>6810</v>
      </c>
      <c r="J2417" s="1"/>
      <c r="K2417" s="1"/>
      <c r="M2417">
        <v>0</v>
      </c>
      <c r="N2417">
        <v>1</v>
      </c>
      <c r="O2417">
        <v>25.5</v>
      </c>
      <c r="P2417" t="s">
        <v>58</v>
      </c>
    </row>
    <row r="2418" spans="1:16">
      <c r="A2418" t="s">
        <v>7546</v>
      </c>
      <c r="B2418" t="s">
        <v>3452</v>
      </c>
      <c r="C2418" t="s">
        <v>18</v>
      </c>
      <c r="D2418" t="s">
        <v>37</v>
      </c>
      <c r="E2418" t="s">
        <v>177</v>
      </c>
      <c r="F2418">
        <v>68793</v>
      </c>
      <c r="G2418" t="s">
        <v>39</v>
      </c>
      <c r="H2418" t="s">
        <v>127</v>
      </c>
      <c r="I2418" t="s">
        <v>6780</v>
      </c>
      <c r="J2418" s="1">
        <v>45003</v>
      </c>
      <c r="K2418" s="1"/>
      <c r="M2418">
        <v>0</v>
      </c>
      <c r="N2418">
        <v>1</v>
      </c>
      <c r="P2418" t="s">
        <v>25</v>
      </c>
    </row>
    <row r="2419" spans="1:16">
      <c r="A2419" t="s">
        <v>7548</v>
      </c>
      <c r="B2419" t="s">
        <v>7065</v>
      </c>
      <c r="C2419" t="s">
        <v>4315</v>
      </c>
      <c r="D2419" t="s">
        <v>53</v>
      </c>
      <c r="E2419" t="s">
        <v>91</v>
      </c>
      <c r="F2419">
        <v>17000</v>
      </c>
      <c r="G2419" t="s">
        <v>56</v>
      </c>
      <c r="H2419" t="s">
        <v>1508</v>
      </c>
      <c r="I2419" t="s">
        <v>5015</v>
      </c>
      <c r="J2419" s="1">
        <v>45643</v>
      </c>
      <c r="K2419" s="1">
        <v>45783</v>
      </c>
      <c r="L2419">
        <v>189</v>
      </c>
      <c r="M2419">
        <v>0</v>
      </c>
      <c r="N2419">
        <v>1</v>
      </c>
      <c r="O2419">
        <v>1.2</v>
      </c>
      <c r="P2419" t="s">
        <v>25</v>
      </c>
    </row>
    <row r="2420" spans="1:16">
      <c r="A2420" t="s">
        <v>7549</v>
      </c>
      <c r="B2420" t="s">
        <v>7550</v>
      </c>
      <c r="C2420" t="s">
        <v>18</v>
      </c>
      <c r="D2420" t="s">
        <v>19</v>
      </c>
      <c r="E2420" t="s">
        <v>20</v>
      </c>
      <c r="F2420">
        <v>1326</v>
      </c>
      <c r="G2420" t="s">
        <v>151</v>
      </c>
      <c r="H2420" t="s">
        <v>133</v>
      </c>
      <c r="I2420" t="s">
        <v>812</v>
      </c>
      <c r="J2420" s="1">
        <v>44784</v>
      </c>
      <c r="K2420" s="1"/>
      <c r="M2420">
        <v>0</v>
      </c>
      <c r="N2420">
        <v>1</v>
      </c>
      <c r="O2420">
        <v>19.2</v>
      </c>
      <c r="P2420" t="s">
        <v>25</v>
      </c>
    </row>
    <row r="2421" spans="1:16">
      <c r="A2421" t="s">
        <v>7552</v>
      </c>
      <c r="B2421" t="s">
        <v>2903</v>
      </c>
      <c r="C2421" t="s">
        <v>18</v>
      </c>
      <c r="D2421" t="s">
        <v>53</v>
      </c>
      <c r="E2421" t="s">
        <v>54</v>
      </c>
      <c r="F2421">
        <v>43000</v>
      </c>
      <c r="G2421" t="s">
        <v>47</v>
      </c>
      <c r="H2421" t="s">
        <v>258</v>
      </c>
      <c r="I2421" t="s">
        <v>2564</v>
      </c>
      <c r="J2421" s="1">
        <v>45427</v>
      </c>
      <c r="K2421" s="1"/>
      <c r="M2421">
        <v>0</v>
      </c>
      <c r="N2421">
        <v>1</v>
      </c>
      <c r="O2421">
        <v>13.6</v>
      </c>
      <c r="P2421" t="s">
        <v>58</v>
      </c>
    </row>
    <row r="2422" spans="1:16">
      <c r="A2422" t="s">
        <v>7553</v>
      </c>
      <c r="B2422" t="s">
        <v>1068</v>
      </c>
      <c r="C2422" t="s">
        <v>745</v>
      </c>
      <c r="D2422" t="s">
        <v>53</v>
      </c>
      <c r="E2422" t="s">
        <v>177</v>
      </c>
      <c r="F2422">
        <v>28685</v>
      </c>
      <c r="G2422" t="s">
        <v>30</v>
      </c>
      <c r="H2422" t="s">
        <v>1822</v>
      </c>
      <c r="I2422" t="s">
        <v>1849</v>
      </c>
      <c r="J2422" s="1">
        <v>45466</v>
      </c>
      <c r="K2422" s="1"/>
      <c r="M2422">
        <v>0</v>
      </c>
      <c r="N2422">
        <v>1</v>
      </c>
      <c r="P2422" t="s">
        <v>58</v>
      </c>
    </row>
    <row r="2423" spans="1:16">
      <c r="A2423" t="s">
        <v>7555</v>
      </c>
      <c r="B2423" t="s">
        <v>7556</v>
      </c>
      <c r="C2423" t="s">
        <v>18</v>
      </c>
      <c r="D2423" t="s">
        <v>53</v>
      </c>
      <c r="E2423" t="s">
        <v>91</v>
      </c>
      <c r="F2423">
        <v>29000</v>
      </c>
      <c r="G2423" t="s">
        <v>79</v>
      </c>
      <c r="H2423" t="s">
        <v>625</v>
      </c>
      <c r="I2423" t="s">
        <v>2964</v>
      </c>
      <c r="J2423" s="1">
        <v>45009</v>
      </c>
      <c r="K2423" s="1">
        <v>44950</v>
      </c>
      <c r="L2423">
        <v>90</v>
      </c>
      <c r="M2423">
        <v>1</v>
      </c>
      <c r="N2423">
        <v>3</v>
      </c>
      <c r="O2423">
        <v>28.5</v>
      </c>
      <c r="P2423" t="s">
        <v>42</v>
      </c>
    </row>
    <row r="2424" spans="1:16">
      <c r="A2424" t="s">
        <v>7557</v>
      </c>
      <c r="B2424" t="s">
        <v>4795</v>
      </c>
      <c r="C2424" t="s">
        <v>1959</v>
      </c>
      <c r="D2424" t="s">
        <v>53</v>
      </c>
      <c r="E2424" t="s">
        <v>20</v>
      </c>
      <c r="F2424">
        <v>30736</v>
      </c>
      <c r="G2424" t="s">
        <v>22</v>
      </c>
      <c r="H2424" t="s">
        <v>258</v>
      </c>
      <c r="I2424" t="s">
        <v>4833</v>
      </c>
      <c r="J2424" s="1">
        <v>45650</v>
      </c>
      <c r="K2424" s="1"/>
      <c r="M2424">
        <v>0</v>
      </c>
      <c r="N2424">
        <v>1</v>
      </c>
      <c r="O2424">
        <v>28.1</v>
      </c>
      <c r="P2424" t="s">
        <v>42</v>
      </c>
    </row>
    <row r="2425" spans="1:16">
      <c r="A2425" t="s">
        <v>7559</v>
      </c>
      <c r="B2425" t="s">
        <v>2092</v>
      </c>
      <c r="C2425" t="s">
        <v>18</v>
      </c>
      <c r="D2425" t="s">
        <v>183</v>
      </c>
      <c r="E2425" t="s">
        <v>28</v>
      </c>
      <c r="F2425">
        <v>5281</v>
      </c>
      <c r="G2425" t="s">
        <v>56</v>
      </c>
      <c r="H2425" t="s">
        <v>98</v>
      </c>
      <c r="I2425" t="s">
        <v>3755</v>
      </c>
      <c r="J2425" s="1">
        <v>44721</v>
      </c>
      <c r="K2425" s="1"/>
      <c r="M2425">
        <v>0</v>
      </c>
      <c r="N2425">
        <v>1</v>
      </c>
      <c r="O2425">
        <v>10.199999999999999</v>
      </c>
      <c r="P2425" t="s">
        <v>25</v>
      </c>
    </row>
    <row r="2426" spans="1:16">
      <c r="A2426" t="s">
        <v>7561</v>
      </c>
      <c r="B2426" t="s">
        <v>7033</v>
      </c>
      <c r="C2426" t="s">
        <v>18</v>
      </c>
      <c r="D2426" t="s">
        <v>53</v>
      </c>
      <c r="E2426" t="s">
        <v>54</v>
      </c>
      <c r="F2426">
        <v>19000</v>
      </c>
      <c r="G2426" t="s">
        <v>47</v>
      </c>
      <c r="H2426" t="s">
        <v>274</v>
      </c>
      <c r="I2426" t="s">
        <v>2805</v>
      </c>
      <c r="J2426" s="1">
        <v>45384</v>
      </c>
      <c r="K2426" s="1"/>
      <c r="M2426">
        <v>0</v>
      </c>
      <c r="N2426">
        <v>1</v>
      </c>
      <c r="O2426">
        <v>18.899999999999999</v>
      </c>
      <c r="P2426" t="s">
        <v>58</v>
      </c>
    </row>
    <row r="2427" spans="1:16">
      <c r="A2427" t="s">
        <v>7562</v>
      </c>
      <c r="B2427" t="s">
        <v>3526</v>
      </c>
      <c r="C2427" t="s">
        <v>193</v>
      </c>
      <c r="D2427" t="s">
        <v>66</v>
      </c>
      <c r="E2427" t="s">
        <v>45</v>
      </c>
      <c r="F2427">
        <v>19000</v>
      </c>
      <c r="G2427" t="s">
        <v>79</v>
      </c>
      <c r="H2427" t="s">
        <v>117</v>
      </c>
      <c r="I2427" t="s">
        <v>2750</v>
      </c>
      <c r="J2427" s="1"/>
      <c r="K2427" s="1"/>
      <c r="M2427">
        <v>0</v>
      </c>
      <c r="N2427">
        <v>1</v>
      </c>
      <c r="O2427">
        <v>4.2</v>
      </c>
      <c r="P2427" t="s">
        <v>100</v>
      </c>
    </row>
    <row r="2428" spans="1:16">
      <c r="A2428" t="s">
        <v>7563</v>
      </c>
      <c r="B2428" t="s">
        <v>7564</v>
      </c>
      <c r="C2428" t="s">
        <v>18</v>
      </c>
      <c r="D2428" t="s">
        <v>183</v>
      </c>
      <c r="E2428" t="s">
        <v>54</v>
      </c>
      <c r="F2428">
        <v>11598</v>
      </c>
      <c r="G2428" t="s">
        <v>56</v>
      </c>
      <c r="H2428" t="s">
        <v>105</v>
      </c>
      <c r="I2428" t="s">
        <v>7566</v>
      </c>
      <c r="J2428" s="1">
        <v>45423</v>
      </c>
      <c r="K2428" s="1"/>
      <c r="M2428">
        <v>0</v>
      </c>
      <c r="N2428">
        <v>1</v>
      </c>
      <c r="O2428">
        <v>33.5</v>
      </c>
      <c r="P2428" t="s">
        <v>42</v>
      </c>
    </row>
    <row r="2429" spans="1:16">
      <c r="A2429" t="s">
        <v>7567</v>
      </c>
      <c r="B2429" t="s">
        <v>6808</v>
      </c>
      <c r="C2429" t="s">
        <v>216</v>
      </c>
      <c r="D2429" t="s">
        <v>53</v>
      </c>
      <c r="E2429" t="s">
        <v>20</v>
      </c>
      <c r="F2429">
        <v>33865</v>
      </c>
      <c r="G2429" t="s">
        <v>39</v>
      </c>
      <c r="H2429" t="s">
        <v>232</v>
      </c>
      <c r="I2429" t="s">
        <v>1891</v>
      </c>
      <c r="J2429" s="1">
        <v>45246</v>
      </c>
      <c r="K2429" s="1"/>
      <c r="M2429">
        <v>0</v>
      </c>
      <c r="N2429">
        <v>1</v>
      </c>
      <c r="O2429">
        <v>18</v>
      </c>
      <c r="P2429" t="s">
        <v>42</v>
      </c>
    </row>
    <row r="2430" spans="1:16">
      <c r="A2430" t="s">
        <v>7569</v>
      </c>
      <c r="B2430" t="s">
        <v>1046</v>
      </c>
      <c r="C2430" t="s">
        <v>806</v>
      </c>
      <c r="D2430" t="s">
        <v>19</v>
      </c>
      <c r="E2430" t="s">
        <v>115</v>
      </c>
      <c r="F2430">
        <v>6676</v>
      </c>
      <c r="G2430" t="s">
        <v>39</v>
      </c>
      <c r="H2430" t="s">
        <v>133</v>
      </c>
      <c r="I2430" t="s">
        <v>1296</v>
      </c>
      <c r="J2430" s="1">
        <v>45627</v>
      </c>
      <c r="K2430" s="1">
        <v>45652</v>
      </c>
      <c r="L2430">
        <v>181</v>
      </c>
      <c r="M2430">
        <v>0</v>
      </c>
      <c r="N2430">
        <v>1</v>
      </c>
      <c r="O2430">
        <v>24</v>
      </c>
      <c r="P2430" t="s">
        <v>33</v>
      </c>
    </row>
    <row r="2431" spans="1:16">
      <c r="A2431" t="s">
        <v>7571</v>
      </c>
      <c r="B2431" t="s">
        <v>575</v>
      </c>
      <c r="C2431" t="s">
        <v>2904</v>
      </c>
      <c r="D2431" t="s">
        <v>66</v>
      </c>
      <c r="E2431" t="s">
        <v>177</v>
      </c>
      <c r="F2431">
        <v>10258</v>
      </c>
      <c r="G2431" t="s">
        <v>79</v>
      </c>
      <c r="H2431" t="s">
        <v>105</v>
      </c>
      <c r="I2431" t="s">
        <v>2380</v>
      </c>
      <c r="J2431" s="1">
        <v>45236</v>
      </c>
      <c r="K2431" s="1"/>
      <c r="M2431">
        <v>0</v>
      </c>
      <c r="N2431">
        <v>1</v>
      </c>
      <c r="O2431">
        <v>3.4</v>
      </c>
      <c r="P2431" t="s">
        <v>42</v>
      </c>
    </row>
    <row r="2432" spans="1:16">
      <c r="A2432" t="s">
        <v>7573</v>
      </c>
      <c r="B2432" t="s">
        <v>89</v>
      </c>
      <c r="C2432" t="s">
        <v>2104</v>
      </c>
      <c r="D2432" t="s">
        <v>183</v>
      </c>
      <c r="E2432" t="s">
        <v>91</v>
      </c>
      <c r="F2432">
        <v>12547</v>
      </c>
      <c r="G2432" t="s">
        <v>79</v>
      </c>
      <c r="H2432" t="s">
        <v>374</v>
      </c>
      <c r="I2432" t="s">
        <v>7575</v>
      </c>
      <c r="J2432" s="1">
        <v>45276</v>
      </c>
      <c r="K2432" s="1">
        <v>45180</v>
      </c>
      <c r="L2432">
        <v>46</v>
      </c>
      <c r="M2432">
        <v>0</v>
      </c>
      <c r="N2432">
        <v>1</v>
      </c>
      <c r="O2432">
        <v>31.5</v>
      </c>
      <c r="P2432" t="s">
        <v>58</v>
      </c>
    </row>
    <row r="2433" spans="1:16">
      <c r="A2433" t="s">
        <v>7576</v>
      </c>
      <c r="B2433" t="s">
        <v>1446</v>
      </c>
      <c r="C2433" t="s">
        <v>534</v>
      </c>
      <c r="D2433" t="s">
        <v>183</v>
      </c>
      <c r="E2433" t="s">
        <v>177</v>
      </c>
      <c r="F2433">
        <v>4562</v>
      </c>
      <c r="G2433" t="s">
        <v>30</v>
      </c>
      <c r="H2433" t="s">
        <v>139</v>
      </c>
      <c r="I2433" t="s">
        <v>5728</v>
      </c>
      <c r="J2433" s="1">
        <v>44805</v>
      </c>
      <c r="K2433" s="1"/>
      <c r="M2433">
        <v>0</v>
      </c>
      <c r="N2433">
        <v>1</v>
      </c>
      <c r="O2433">
        <v>19</v>
      </c>
      <c r="P2433" t="s">
        <v>100</v>
      </c>
    </row>
    <row r="2434" spans="1:16">
      <c r="A2434" t="s">
        <v>7578</v>
      </c>
      <c r="B2434" t="s">
        <v>2534</v>
      </c>
      <c r="C2434" t="s">
        <v>315</v>
      </c>
      <c r="D2434" t="s">
        <v>183</v>
      </c>
      <c r="E2434" t="s">
        <v>115</v>
      </c>
      <c r="F2434">
        <v>6000</v>
      </c>
      <c r="G2434" t="s">
        <v>39</v>
      </c>
      <c r="H2434" t="s">
        <v>274</v>
      </c>
      <c r="I2434" t="s">
        <v>496</v>
      </c>
      <c r="J2434" s="1">
        <v>44938</v>
      </c>
      <c r="K2434" s="1">
        <v>44992</v>
      </c>
      <c r="L2434">
        <v>90</v>
      </c>
      <c r="M2434">
        <v>0</v>
      </c>
      <c r="N2434">
        <v>1</v>
      </c>
      <c r="O2434">
        <v>16.899999999999999</v>
      </c>
      <c r="P2434" t="s">
        <v>25</v>
      </c>
    </row>
    <row r="2435" spans="1:16">
      <c r="A2435" t="s">
        <v>7579</v>
      </c>
      <c r="B2435" t="s">
        <v>7580</v>
      </c>
      <c r="C2435" t="s">
        <v>499</v>
      </c>
      <c r="D2435" t="s">
        <v>19</v>
      </c>
      <c r="E2435" t="s">
        <v>28</v>
      </c>
      <c r="F2435">
        <v>5239</v>
      </c>
      <c r="G2435" t="s">
        <v>161</v>
      </c>
      <c r="H2435" t="s">
        <v>258</v>
      </c>
      <c r="I2435" t="s">
        <v>3641</v>
      </c>
      <c r="J2435" s="1">
        <v>44937</v>
      </c>
      <c r="K2435" s="1"/>
      <c r="M2435">
        <v>0</v>
      </c>
      <c r="N2435">
        <v>1</v>
      </c>
      <c r="O2435">
        <v>32.1</v>
      </c>
      <c r="P2435" t="s">
        <v>100</v>
      </c>
    </row>
    <row r="2436" spans="1:16">
      <c r="A2436" t="s">
        <v>7582</v>
      </c>
      <c r="B2436" t="s">
        <v>7583</v>
      </c>
      <c r="C2436" t="s">
        <v>18</v>
      </c>
      <c r="D2436" t="s">
        <v>183</v>
      </c>
      <c r="E2436" t="s">
        <v>45</v>
      </c>
      <c r="F2436">
        <v>2644</v>
      </c>
      <c r="G2436" t="s">
        <v>161</v>
      </c>
      <c r="H2436" t="s">
        <v>105</v>
      </c>
      <c r="I2436" t="s">
        <v>356</v>
      </c>
      <c r="J2436" s="1">
        <v>45682</v>
      </c>
      <c r="K2436" s="1"/>
      <c r="M2436">
        <v>0</v>
      </c>
      <c r="N2436">
        <v>1</v>
      </c>
      <c r="O2436">
        <v>17.2</v>
      </c>
      <c r="P2436" t="s">
        <v>42</v>
      </c>
    </row>
    <row r="2437" spans="1:16">
      <c r="A2437" t="s">
        <v>7585</v>
      </c>
      <c r="B2437" t="s">
        <v>3785</v>
      </c>
      <c r="C2437" t="s">
        <v>1182</v>
      </c>
      <c r="D2437" t="s">
        <v>19</v>
      </c>
      <c r="E2437" t="s">
        <v>45</v>
      </c>
      <c r="F2437">
        <v>9107</v>
      </c>
      <c r="G2437" t="s">
        <v>30</v>
      </c>
      <c r="H2437" t="s">
        <v>145</v>
      </c>
      <c r="I2437" t="s">
        <v>7160</v>
      </c>
      <c r="J2437" s="1">
        <v>45508</v>
      </c>
      <c r="K2437" s="1"/>
      <c r="M2437">
        <v>0</v>
      </c>
      <c r="N2437">
        <v>1</v>
      </c>
      <c r="O2437">
        <v>23.4</v>
      </c>
      <c r="P2437" t="s">
        <v>58</v>
      </c>
    </row>
    <row r="2438" spans="1:16">
      <c r="A2438" t="s">
        <v>7587</v>
      </c>
      <c r="B2438" t="s">
        <v>4762</v>
      </c>
      <c r="C2438" t="s">
        <v>1777</v>
      </c>
      <c r="D2438" t="s">
        <v>37</v>
      </c>
      <c r="E2438" t="s">
        <v>20</v>
      </c>
      <c r="F2438">
        <v>71911</v>
      </c>
      <c r="G2438" t="s">
        <v>56</v>
      </c>
      <c r="H2438" t="s">
        <v>2468</v>
      </c>
      <c r="I2438" t="s">
        <v>7589</v>
      </c>
      <c r="J2438" s="1">
        <v>45517</v>
      </c>
      <c r="K2438" s="1"/>
      <c r="M2438">
        <v>0</v>
      </c>
      <c r="N2438">
        <v>1</v>
      </c>
      <c r="O2438">
        <v>13.8</v>
      </c>
      <c r="P2438" t="s">
        <v>100</v>
      </c>
    </row>
    <row r="2439" spans="1:16">
      <c r="A2439" t="s">
        <v>7590</v>
      </c>
      <c r="B2439" t="s">
        <v>7591</v>
      </c>
      <c r="C2439" t="s">
        <v>1422</v>
      </c>
      <c r="D2439" t="s">
        <v>66</v>
      </c>
      <c r="E2439" t="s">
        <v>177</v>
      </c>
      <c r="F2439">
        <v>17230</v>
      </c>
      <c r="G2439" t="s">
        <v>79</v>
      </c>
      <c r="H2439" t="s">
        <v>117</v>
      </c>
      <c r="I2439" t="s">
        <v>3505</v>
      </c>
      <c r="J2439" s="1">
        <v>44727</v>
      </c>
      <c r="K2439" s="1"/>
      <c r="M2439">
        <v>0</v>
      </c>
      <c r="N2439">
        <v>1</v>
      </c>
      <c r="O2439">
        <v>19.399999999999999</v>
      </c>
      <c r="P2439" t="s">
        <v>25</v>
      </c>
    </row>
    <row r="2440" spans="1:16">
      <c r="A2440" t="s">
        <v>7593</v>
      </c>
      <c r="B2440" t="s">
        <v>4948</v>
      </c>
      <c r="C2440" t="s">
        <v>1520</v>
      </c>
      <c r="D2440" t="s">
        <v>37</v>
      </c>
      <c r="E2440" t="s">
        <v>20</v>
      </c>
      <c r="F2440">
        <v>190332</v>
      </c>
      <c r="G2440" t="s">
        <v>151</v>
      </c>
      <c r="H2440" t="s">
        <v>80</v>
      </c>
      <c r="I2440" t="s">
        <v>3487</v>
      </c>
      <c r="J2440" s="1">
        <v>44994</v>
      </c>
      <c r="K2440" s="1"/>
      <c r="M2440">
        <v>0</v>
      </c>
      <c r="N2440">
        <v>1</v>
      </c>
      <c r="O2440">
        <v>32.299999999999997</v>
      </c>
      <c r="P2440" t="s">
        <v>42</v>
      </c>
    </row>
    <row r="2441" spans="1:16">
      <c r="A2441" t="s">
        <v>7595</v>
      </c>
      <c r="B2441" t="s">
        <v>1153</v>
      </c>
      <c r="C2441" t="s">
        <v>3050</v>
      </c>
      <c r="D2441" t="s">
        <v>183</v>
      </c>
      <c r="E2441" t="s">
        <v>54</v>
      </c>
      <c r="F2441">
        <v>14390</v>
      </c>
      <c r="G2441" t="s">
        <v>172</v>
      </c>
      <c r="H2441" t="s">
        <v>139</v>
      </c>
      <c r="I2441" t="s">
        <v>2237</v>
      </c>
      <c r="J2441" s="1">
        <v>45429</v>
      </c>
      <c r="K2441" s="1"/>
      <c r="M2441">
        <v>0</v>
      </c>
      <c r="N2441">
        <v>1</v>
      </c>
      <c r="O2441">
        <v>23.5</v>
      </c>
      <c r="P2441" t="s">
        <v>33</v>
      </c>
    </row>
    <row r="2442" spans="1:16">
      <c r="A2442" t="s">
        <v>7597</v>
      </c>
      <c r="B2442" t="s">
        <v>4457</v>
      </c>
      <c r="C2442" t="s">
        <v>324</v>
      </c>
      <c r="D2442" t="s">
        <v>53</v>
      </c>
      <c r="E2442" t="s">
        <v>115</v>
      </c>
      <c r="F2442">
        <v>31182</v>
      </c>
      <c r="G2442" t="s">
        <v>79</v>
      </c>
      <c r="H2442" t="s">
        <v>98</v>
      </c>
      <c r="I2442" t="s">
        <v>5966</v>
      </c>
      <c r="J2442" s="1"/>
      <c r="K2442" s="1">
        <v>45243</v>
      </c>
      <c r="L2442">
        <v>95</v>
      </c>
      <c r="M2442">
        <v>0</v>
      </c>
      <c r="N2442">
        <v>1</v>
      </c>
      <c r="O2442">
        <v>4.9000000000000004</v>
      </c>
      <c r="P2442" t="s">
        <v>58</v>
      </c>
    </row>
    <row r="2443" spans="1:16">
      <c r="A2443" t="s">
        <v>7599</v>
      </c>
      <c r="B2443" t="s">
        <v>5768</v>
      </c>
      <c r="C2443" t="s">
        <v>18</v>
      </c>
      <c r="D2443" t="s">
        <v>19</v>
      </c>
      <c r="E2443" t="s">
        <v>54</v>
      </c>
      <c r="F2443">
        <v>8147</v>
      </c>
      <c r="G2443" t="s">
        <v>172</v>
      </c>
      <c r="H2443" t="s">
        <v>139</v>
      </c>
      <c r="I2443" t="s">
        <v>7601</v>
      </c>
      <c r="J2443" s="1">
        <v>45774</v>
      </c>
      <c r="K2443" s="1"/>
      <c r="M2443">
        <v>0</v>
      </c>
      <c r="N2443">
        <v>1</v>
      </c>
      <c r="O2443">
        <v>5.9</v>
      </c>
      <c r="P2443" t="s">
        <v>100</v>
      </c>
    </row>
    <row r="2444" spans="1:16">
      <c r="A2444" t="s">
        <v>7602</v>
      </c>
      <c r="B2444" t="s">
        <v>7603</v>
      </c>
      <c r="C2444" t="s">
        <v>18</v>
      </c>
      <c r="D2444" t="s">
        <v>19</v>
      </c>
      <c r="E2444" t="s">
        <v>20</v>
      </c>
      <c r="F2444">
        <v>8796</v>
      </c>
      <c r="G2444" t="s">
        <v>39</v>
      </c>
      <c r="H2444" t="s">
        <v>31</v>
      </c>
      <c r="I2444" t="s">
        <v>2129</v>
      </c>
      <c r="J2444" s="1">
        <v>44920</v>
      </c>
      <c r="K2444" s="1"/>
      <c r="M2444">
        <v>0</v>
      </c>
      <c r="N2444">
        <v>1</v>
      </c>
      <c r="O2444">
        <v>12.3</v>
      </c>
      <c r="P2444" t="s">
        <v>42</v>
      </c>
    </row>
    <row r="2445" spans="1:16">
      <c r="A2445" t="s">
        <v>7605</v>
      </c>
      <c r="B2445" t="s">
        <v>2292</v>
      </c>
      <c r="C2445" t="s">
        <v>18</v>
      </c>
      <c r="D2445" t="s">
        <v>53</v>
      </c>
      <c r="E2445" t="s">
        <v>91</v>
      </c>
      <c r="F2445">
        <v>43448</v>
      </c>
      <c r="G2445" t="s">
        <v>151</v>
      </c>
      <c r="H2445" t="s">
        <v>139</v>
      </c>
      <c r="I2445" t="s">
        <v>3188</v>
      </c>
      <c r="J2445" s="1">
        <v>45533</v>
      </c>
      <c r="K2445" s="1">
        <v>45444</v>
      </c>
      <c r="L2445">
        <v>33</v>
      </c>
      <c r="M2445">
        <v>0</v>
      </c>
      <c r="N2445">
        <v>1</v>
      </c>
      <c r="P2445" t="s">
        <v>58</v>
      </c>
    </row>
    <row r="2446" spans="1:16">
      <c r="A2446" t="s">
        <v>7607</v>
      </c>
      <c r="B2446" t="s">
        <v>7608</v>
      </c>
      <c r="C2446" t="s">
        <v>1270</v>
      </c>
      <c r="D2446" t="s">
        <v>37</v>
      </c>
      <c r="E2446" t="s">
        <v>28</v>
      </c>
      <c r="F2446">
        <v>213200</v>
      </c>
      <c r="G2446" t="s">
        <v>161</v>
      </c>
      <c r="H2446" t="s">
        <v>68</v>
      </c>
      <c r="I2446" t="s">
        <v>6318</v>
      </c>
      <c r="J2446" s="1">
        <v>44956</v>
      </c>
      <c r="K2446" s="1"/>
      <c r="M2446">
        <v>0</v>
      </c>
      <c r="N2446">
        <v>1</v>
      </c>
      <c r="O2446">
        <v>24.1</v>
      </c>
      <c r="P2446" t="s">
        <v>58</v>
      </c>
    </row>
    <row r="2447" spans="1:16">
      <c r="A2447" t="s">
        <v>7610</v>
      </c>
      <c r="B2447" t="s">
        <v>5587</v>
      </c>
      <c r="C2447" t="s">
        <v>3595</v>
      </c>
      <c r="D2447" t="s">
        <v>66</v>
      </c>
      <c r="E2447" t="s">
        <v>54</v>
      </c>
      <c r="F2447">
        <v>20775</v>
      </c>
      <c r="G2447" t="s">
        <v>39</v>
      </c>
      <c r="H2447" t="s">
        <v>1094</v>
      </c>
      <c r="I2447" t="s">
        <v>4564</v>
      </c>
      <c r="J2447" s="1">
        <v>45672</v>
      </c>
      <c r="K2447" s="1"/>
      <c r="M2447">
        <v>0</v>
      </c>
      <c r="N2447">
        <v>1</v>
      </c>
      <c r="O2447">
        <v>28.1</v>
      </c>
      <c r="P2447" t="s">
        <v>25</v>
      </c>
    </row>
    <row r="2448" spans="1:16">
      <c r="A2448" t="s">
        <v>7612</v>
      </c>
      <c r="B2448" t="s">
        <v>1236</v>
      </c>
      <c r="C2448" t="s">
        <v>114</v>
      </c>
      <c r="D2448" t="s">
        <v>66</v>
      </c>
      <c r="E2448" t="s">
        <v>20</v>
      </c>
      <c r="F2448">
        <v>13871</v>
      </c>
      <c r="G2448" t="s">
        <v>39</v>
      </c>
      <c r="H2448" t="s">
        <v>127</v>
      </c>
      <c r="I2448" t="s">
        <v>5663</v>
      </c>
      <c r="J2448" s="1">
        <v>44840</v>
      </c>
      <c r="K2448" s="1"/>
      <c r="M2448">
        <v>0</v>
      </c>
      <c r="N2448">
        <v>1</v>
      </c>
      <c r="O2448">
        <v>2.8</v>
      </c>
      <c r="P2448" t="s">
        <v>58</v>
      </c>
    </row>
    <row r="2449" spans="1:16">
      <c r="A2449" t="s">
        <v>7614</v>
      </c>
      <c r="B2449" t="s">
        <v>4869</v>
      </c>
      <c r="C2449" t="s">
        <v>639</v>
      </c>
      <c r="D2449" t="s">
        <v>37</v>
      </c>
      <c r="E2449" t="s">
        <v>115</v>
      </c>
      <c r="F2449">
        <v>198486</v>
      </c>
      <c r="G2449" t="s">
        <v>22</v>
      </c>
      <c r="H2449" t="s">
        <v>1567</v>
      </c>
      <c r="I2449" t="s">
        <v>2349</v>
      </c>
      <c r="J2449" s="1"/>
      <c r="K2449" s="1">
        <v>45268</v>
      </c>
      <c r="L2449">
        <v>34</v>
      </c>
      <c r="M2449">
        <v>0</v>
      </c>
      <c r="N2449">
        <v>1</v>
      </c>
      <c r="O2449">
        <v>6.8</v>
      </c>
      <c r="P2449" t="s">
        <v>42</v>
      </c>
    </row>
    <row r="2450" spans="1:16">
      <c r="A2450" t="s">
        <v>7616</v>
      </c>
      <c r="B2450" t="s">
        <v>7617</v>
      </c>
      <c r="C2450" t="s">
        <v>18</v>
      </c>
      <c r="D2450" t="s">
        <v>37</v>
      </c>
      <c r="E2450" t="s">
        <v>28</v>
      </c>
      <c r="F2450">
        <v>77121</v>
      </c>
      <c r="G2450" t="s">
        <v>56</v>
      </c>
      <c r="H2450" t="s">
        <v>105</v>
      </c>
      <c r="I2450" t="s">
        <v>5736</v>
      </c>
      <c r="J2450" s="1">
        <v>45306</v>
      </c>
      <c r="K2450" s="1"/>
      <c r="M2450">
        <v>0</v>
      </c>
      <c r="N2450">
        <v>1</v>
      </c>
      <c r="O2450">
        <v>34.5</v>
      </c>
      <c r="P2450" t="s">
        <v>25</v>
      </c>
    </row>
    <row r="2451" spans="1:16">
      <c r="A2451" t="s">
        <v>7619</v>
      </c>
      <c r="B2451" t="s">
        <v>1681</v>
      </c>
      <c r="C2451" t="s">
        <v>1002</v>
      </c>
      <c r="D2451" t="s">
        <v>53</v>
      </c>
      <c r="E2451" t="s">
        <v>54</v>
      </c>
      <c r="F2451">
        <v>47930</v>
      </c>
      <c r="G2451" t="s">
        <v>151</v>
      </c>
      <c r="H2451" t="s">
        <v>145</v>
      </c>
      <c r="I2451" t="s">
        <v>2180</v>
      </c>
      <c r="J2451" s="1">
        <v>44997</v>
      </c>
      <c r="K2451" s="1"/>
      <c r="M2451">
        <v>0</v>
      </c>
      <c r="N2451">
        <v>1</v>
      </c>
      <c r="O2451">
        <v>31.3</v>
      </c>
      <c r="P2451" t="s">
        <v>33</v>
      </c>
    </row>
    <row r="2452" spans="1:16">
      <c r="A2452" t="s">
        <v>7621</v>
      </c>
      <c r="B2452" t="s">
        <v>7622</v>
      </c>
      <c r="C2452" t="s">
        <v>1881</v>
      </c>
      <c r="D2452" t="s">
        <v>37</v>
      </c>
      <c r="E2452" t="s">
        <v>91</v>
      </c>
      <c r="F2452">
        <v>215935</v>
      </c>
      <c r="G2452" t="s">
        <v>47</v>
      </c>
      <c r="H2452" t="s">
        <v>139</v>
      </c>
      <c r="I2452" t="s">
        <v>7624</v>
      </c>
      <c r="J2452" s="1">
        <v>45411</v>
      </c>
      <c r="K2452" s="1">
        <v>45392</v>
      </c>
      <c r="L2452">
        <v>24</v>
      </c>
      <c r="M2452">
        <v>1</v>
      </c>
      <c r="N2452">
        <v>4</v>
      </c>
      <c r="O2452">
        <v>24.1</v>
      </c>
      <c r="P2452" t="s">
        <v>58</v>
      </c>
    </row>
    <row r="2453" spans="1:16">
      <c r="A2453" t="s">
        <v>7625</v>
      </c>
      <c r="B2453" t="s">
        <v>5933</v>
      </c>
      <c r="C2453" t="s">
        <v>2957</v>
      </c>
      <c r="D2453" t="s">
        <v>66</v>
      </c>
      <c r="E2453" t="s">
        <v>177</v>
      </c>
      <c r="F2453">
        <v>22337</v>
      </c>
      <c r="G2453" t="s">
        <v>39</v>
      </c>
      <c r="H2453" t="s">
        <v>68</v>
      </c>
      <c r="I2453" t="s">
        <v>1687</v>
      </c>
      <c r="J2453" s="1">
        <v>45787</v>
      </c>
      <c r="K2453" s="1"/>
      <c r="M2453">
        <v>0</v>
      </c>
      <c r="N2453">
        <v>1</v>
      </c>
      <c r="O2453">
        <v>10.4</v>
      </c>
      <c r="P2453" t="s">
        <v>42</v>
      </c>
    </row>
    <row r="2454" spans="1:16">
      <c r="A2454" t="s">
        <v>7627</v>
      </c>
      <c r="B2454" t="s">
        <v>5106</v>
      </c>
      <c r="C2454" t="s">
        <v>1777</v>
      </c>
      <c r="D2454" t="s">
        <v>53</v>
      </c>
      <c r="E2454" t="s">
        <v>177</v>
      </c>
      <c r="F2454">
        <v>34295</v>
      </c>
      <c r="G2454" t="s">
        <v>22</v>
      </c>
      <c r="H2454" t="s">
        <v>133</v>
      </c>
      <c r="I2454" t="s">
        <v>6411</v>
      </c>
      <c r="J2454" s="1">
        <v>44946</v>
      </c>
      <c r="K2454" s="1"/>
      <c r="M2454">
        <v>0</v>
      </c>
      <c r="N2454">
        <v>1</v>
      </c>
      <c r="O2454">
        <v>29.5</v>
      </c>
      <c r="P2454" t="s">
        <v>100</v>
      </c>
    </row>
    <row r="2455" spans="1:16">
      <c r="A2455" t="s">
        <v>7629</v>
      </c>
      <c r="B2455" t="s">
        <v>1963</v>
      </c>
      <c r="C2455" t="s">
        <v>3867</v>
      </c>
      <c r="D2455" t="s">
        <v>37</v>
      </c>
      <c r="E2455" t="s">
        <v>54</v>
      </c>
      <c r="F2455">
        <v>107117</v>
      </c>
      <c r="G2455" t="s">
        <v>79</v>
      </c>
      <c r="H2455" t="s">
        <v>274</v>
      </c>
      <c r="I2455" t="s">
        <v>1879</v>
      </c>
      <c r="J2455" s="1">
        <v>45266</v>
      </c>
      <c r="K2455" s="1"/>
      <c r="M2455">
        <v>0</v>
      </c>
      <c r="N2455">
        <v>1</v>
      </c>
      <c r="O2455">
        <v>14.7</v>
      </c>
      <c r="P2455" t="s">
        <v>58</v>
      </c>
    </row>
    <row r="2456" spans="1:16">
      <c r="A2456" t="s">
        <v>7631</v>
      </c>
      <c r="B2456" t="s">
        <v>7468</v>
      </c>
      <c r="C2456" t="s">
        <v>324</v>
      </c>
      <c r="D2456" t="s">
        <v>37</v>
      </c>
      <c r="E2456" t="s">
        <v>20</v>
      </c>
      <c r="F2456">
        <v>193312</v>
      </c>
      <c r="G2456" t="s">
        <v>22</v>
      </c>
      <c r="H2456" t="s">
        <v>844</v>
      </c>
      <c r="I2456" t="s">
        <v>2086</v>
      </c>
      <c r="J2456" s="1">
        <v>45680</v>
      </c>
      <c r="K2456" s="1"/>
      <c r="M2456">
        <v>0</v>
      </c>
      <c r="N2456">
        <v>1</v>
      </c>
      <c r="O2456">
        <v>19.8</v>
      </c>
      <c r="P2456" t="s">
        <v>42</v>
      </c>
    </row>
    <row r="2457" spans="1:16">
      <c r="A2457" t="s">
        <v>7633</v>
      </c>
      <c r="B2457" t="s">
        <v>169</v>
      </c>
      <c r="C2457" t="s">
        <v>3050</v>
      </c>
      <c r="D2457" t="s">
        <v>37</v>
      </c>
      <c r="E2457" t="s">
        <v>91</v>
      </c>
      <c r="F2457">
        <v>86680</v>
      </c>
      <c r="G2457" t="s">
        <v>161</v>
      </c>
      <c r="H2457" t="s">
        <v>86</v>
      </c>
      <c r="I2457" t="s">
        <v>5066</v>
      </c>
      <c r="J2457" s="1">
        <v>45387</v>
      </c>
      <c r="K2457" s="1">
        <v>45440</v>
      </c>
      <c r="L2457">
        <v>121</v>
      </c>
      <c r="M2457">
        <v>0</v>
      </c>
      <c r="N2457">
        <v>1</v>
      </c>
      <c r="O2457">
        <v>24.1</v>
      </c>
      <c r="P2457" t="s">
        <v>25</v>
      </c>
    </row>
    <row r="2458" spans="1:16">
      <c r="A2458" t="s">
        <v>7635</v>
      </c>
      <c r="B2458" t="s">
        <v>5764</v>
      </c>
      <c r="C2458" t="s">
        <v>18</v>
      </c>
      <c r="D2458" t="s">
        <v>183</v>
      </c>
      <c r="E2458" t="s">
        <v>91</v>
      </c>
      <c r="F2458">
        <v>5881</v>
      </c>
      <c r="G2458" t="s">
        <v>22</v>
      </c>
      <c r="H2458" t="s">
        <v>31</v>
      </c>
      <c r="I2458" t="s">
        <v>988</v>
      </c>
      <c r="J2458" s="1">
        <v>44787</v>
      </c>
      <c r="K2458" s="1">
        <v>44772</v>
      </c>
      <c r="L2458">
        <v>61</v>
      </c>
      <c r="M2458">
        <v>0</v>
      </c>
      <c r="N2458">
        <v>1</v>
      </c>
      <c r="O2458">
        <v>1.6</v>
      </c>
      <c r="P2458" t="s">
        <v>25</v>
      </c>
    </row>
    <row r="2459" spans="1:16">
      <c r="A2459" t="s">
        <v>7637</v>
      </c>
      <c r="B2459" t="s">
        <v>1564</v>
      </c>
      <c r="C2459" t="s">
        <v>18</v>
      </c>
      <c r="D2459" t="s">
        <v>37</v>
      </c>
      <c r="E2459" t="s">
        <v>177</v>
      </c>
      <c r="F2459">
        <v>87661</v>
      </c>
      <c r="G2459" t="s">
        <v>79</v>
      </c>
      <c r="H2459" t="s">
        <v>303</v>
      </c>
      <c r="I2459" t="s">
        <v>2705</v>
      </c>
      <c r="J2459" s="1">
        <v>45458</v>
      </c>
      <c r="K2459" s="1"/>
      <c r="M2459">
        <v>0</v>
      </c>
      <c r="N2459">
        <v>1</v>
      </c>
      <c r="O2459">
        <v>32.9</v>
      </c>
      <c r="P2459" t="s">
        <v>42</v>
      </c>
    </row>
    <row r="2460" spans="1:16">
      <c r="A2460" t="s">
        <v>7639</v>
      </c>
      <c r="B2460" t="s">
        <v>7640</v>
      </c>
      <c r="C2460" t="s">
        <v>149</v>
      </c>
      <c r="D2460" t="s">
        <v>183</v>
      </c>
      <c r="E2460" t="s">
        <v>91</v>
      </c>
      <c r="F2460">
        <v>5555</v>
      </c>
      <c r="G2460" t="s">
        <v>172</v>
      </c>
      <c r="H2460" t="s">
        <v>127</v>
      </c>
      <c r="I2460" t="s">
        <v>7642</v>
      </c>
      <c r="J2460" s="1">
        <v>44919</v>
      </c>
      <c r="K2460" s="1">
        <v>44986</v>
      </c>
      <c r="L2460">
        <v>166</v>
      </c>
      <c r="M2460">
        <v>0</v>
      </c>
      <c r="N2460">
        <v>1</v>
      </c>
      <c r="P2460" t="s">
        <v>25</v>
      </c>
    </row>
    <row r="2461" spans="1:16">
      <c r="A2461" t="s">
        <v>7643</v>
      </c>
      <c r="B2461" t="s">
        <v>7644</v>
      </c>
      <c r="C2461" t="s">
        <v>441</v>
      </c>
      <c r="D2461" t="s">
        <v>37</v>
      </c>
      <c r="E2461" t="s">
        <v>115</v>
      </c>
      <c r="F2461">
        <v>104019</v>
      </c>
      <c r="G2461" t="s">
        <v>161</v>
      </c>
      <c r="H2461" t="s">
        <v>98</v>
      </c>
      <c r="I2461" t="s">
        <v>2080</v>
      </c>
      <c r="J2461" s="1">
        <v>44791</v>
      </c>
      <c r="K2461" s="1">
        <v>44808</v>
      </c>
      <c r="L2461">
        <v>35</v>
      </c>
      <c r="M2461">
        <v>0</v>
      </c>
      <c r="N2461">
        <v>1</v>
      </c>
      <c r="O2461">
        <v>8.5</v>
      </c>
      <c r="P2461" t="s">
        <v>33</v>
      </c>
    </row>
    <row r="2462" spans="1:16">
      <c r="A2462" t="s">
        <v>7646</v>
      </c>
      <c r="B2462" t="s">
        <v>6648</v>
      </c>
      <c r="C2462" t="s">
        <v>2807</v>
      </c>
      <c r="D2462" t="s">
        <v>183</v>
      </c>
      <c r="E2462" t="s">
        <v>45</v>
      </c>
      <c r="F2462">
        <v>8226</v>
      </c>
      <c r="G2462" t="s">
        <v>161</v>
      </c>
      <c r="H2462" t="s">
        <v>1272</v>
      </c>
      <c r="I2462" t="s">
        <v>7648</v>
      </c>
      <c r="J2462" s="1">
        <v>44937</v>
      </c>
      <c r="K2462" s="1"/>
      <c r="M2462">
        <v>0</v>
      </c>
      <c r="N2462">
        <v>1</v>
      </c>
      <c r="O2462">
        <v>8.6</v>
      </c>
      <c r="P2462" t="s">
        <v>25</v>
      </c>
    </row>
    <row r="2463" spans="1:16">
      <c r="A2463" t="s">
        <v>7649</v>
      </c>
      <c r="B2463" t="s">
        <v>876</v>
      </c>
      <c r="C2463" t="s">
        <v>4809</v>
      </c>
      <c r="D2463" t="s">
        <v>66</v>
      </c>
      <c r="E2463" t="s">
        <v>28</v>
      </c>
      <c r="F2463">
        <v>10995</v>
      </c>
      <c r="G2463" t="s">
        <v>47</v>
      </c>
      <c r="H2463" t="s">
        <v>105</v>
      </c>
      <c r="I2463" t="s">
        <v>3569</v>
      </c>
      <c r="J2463" s="1">
        <v>44899</v>
      </c>
      <c r="K2463" s="1"/>
      <c r="M2463">
        <v>0</v>
      </c>
      <c r="N2463">
        <v>1</v>
      </c>
      <c r="O2463">
        <v>26.2</v>
      </c>
      <c r="P2463" t="s">
        <v>100</v>
      </c>
    </row>
    <row r="2464" spans="1:16">
      <c r="A2464" t="s">
        <v>7651</v>
      </c>
      <c r="B2464" t="s">
        <v>1370</v>
      </c>
      <c r="C2464" t="s">
        <v>1056</v>
      </c>
      <c r="D2464" t="s">
        <v>66</v>
      </c>
      <c r="E2464" t="s">
        <v>177</v>
      </c>
      <c r="F2464">
        <v>8744</v>
      </c>
      <c r="G2464" t="s">
        <v>47</v>
      </c>
      <c r="H2464" t="s">
        <v>351</v>
      </c>
      <c r="I2464" t="s">
        <v>7653</v>
      </c>
      <c r="J2464" s="1">
        <v>45650</v>
      </c>
      <c r="K2464" s="1"/>
      <c r="M2464">
        <v>0</v>
      </c>
      <c r="N2464">
        <v>1</v>
      </c>
      <c r="O2464">
        <v>19.3</v>
      </c>
      <c r="P2464" t="s">
        <v>42</v>
      </c>
    </row>
    <row r="2465" spans="1:16">
      <c r="A2465" t="s">
        <v>7654</v>
      </c>
      <c r="B2465" t="s">
        <v>2672</v>
      </c>
      <c r="C2465" t="s">
        <v>18</v>
      </c>
      <c r="D2465" t="s">
        <v>19</v>
      </c>
      <c r="E2465" t="s">
        <v>20</v>
      </c>
      <c r="F2465">
        <v>1637</v>
      </c>
      <c r="G2465" t="s">
        <v>172</v>
      </c>
      <c r="H2465" t="s">
        <v>361</v>
      </c>
      <c r="I2465" t="s">
        <v>3319</v>
      </c>
      <c r="J2465" s="1">
        <v>45061</v>
      </c>
      <c r="K2465" s="1"/>
      <c r="M2465">
        <v>0</v>
      </c>
      <c r="N2465">
        <v>1</v>
      </c>
      <c r="O2465">
        <v>29</v>
      </c>
      <c r="P2465" t="s">
        <v>25</v>
      </c>
    </row>
    <row r="2466" spans="1:16">
      <c r="A2466" t="s">
        <v>7656</v>
      </c>
      <c r="B2466" t="s">
        <v>7187</v>
      </c>
      <c r="C2466" t="s">
        <v>18</v>
      </c>
      <c r="D2466" t="s">
        <v>19</v>
      </c>
      <c r="E2466" t="s">
        <v>91</v>
      </c>
      <c r="F2466">
        <v>9027</v>
      </c>
      <c r="G2466" t="s">
        <v>56</v>
      </c>
      <c r="H2466" t="s">
        <v>351</v>
      </c>
      <c r="I2466" t="s">
        <v>4656</v>
      </c>
      <c r="J2466" s="1">
        <v>45099</v>
      </c>
      <c r="K2466" s="1">
        <v>45045</v>
      </c>
      <c r="L2466">
        <v>65</v>
      </c>
      <c r="M2466">
        <v>1</v>
      </c>
      <c r="N2466">
        <v>4</v>
      </c>
      <c r="O2466">
        <v>17.100000000000001</v>
      </c>
      <c r="P2466" t="s">
        <v>58</v>
      </c>
    </row>
    <row r="2467" spans="1:16">
      <c r="A2467" t="s">
        <v>7658</v>
      </c>
      <c r="B2467" t="s">
        <v>3887</v>
      </c>
      <c r="C2467" t="s">
        <v>18</v>
      </c>
      <c r="D2467" t="s">
        <v>19</v>
      </c>
      <c r="E2467" t="s">
        <v>91</v>
      </c>
      <c r="F2467">
        <v>6212</v>
      </c>
      <c r="G2467" t="s">
        <v>151</v>
      </c>
      <c r="H2467" t="s">
        <v>31</v>
      </c>
      <c r="I2467" t="s">
        <v>7660</v>
      </c>
      <c r="J2467" s="1">
        <v>45070</v>
      </c>
      <c r="K2467" s="1">
        <v>44990</v>
      </c>
      <c r="L2467">
        <v>65</v>
      </c>
      <c r="M2467">
        <v>0</v>
      </c>
      <c r="N2467">
        <v>1</v>
      </c>
      <c r="O2467">
        <v>26.5</v>
      </c>
      <c r="P2467" t="s">
        <v>100</v>
      </c>
    </row>
    <row r="2468" spans="1:16">
      <c r="A2468" t="s">
        <v>7661</v>
      </c>
      <c r="B2468" t="s">
        <v>4385</v>
      </c>
      <c r="C2468" t="s">
        <v>494</v>
      </c>
      <c r="D2468" t="s">
        <v>37</v>
      </c>
      <c r="E2468" t="s">
        <v>45</v>
      </c>
      <c r="F2468">
        <v>165626</v>
      </c>
      <c r="G2468" t="s">
        <v>30</v>
      </c>
      <c r="H2468" t="s">
        <v>31</v>
      </c>
      <c r="I2468" t="s">
        <v>6235</v>
      </c>
      <c r="J2468" s="1">
        <v>44795</v>
      </c>
      <c r="K2468" s="1"/>
      <c r="M2468">
        <v>0</v>
      </c>
      <c r="N2468">
        <v>1</v>
      </c>
      <c r="O2468">
        <v>22.6</v>
      </c>
      <c r="P2468" t="s">
        <v>42</v>
      </c>
    </row>
    <row r="2469" spans="1:16">
      <c r="A2469" t="s">
        <v>7663</v>
      </c>
      <c r="B2469" t="s">
        <v>7664</v>
      </c>
      <c r="C2469" t="s">
        <v>825</v>
      </c>
      <c r="D2469" t="s">
        <v>66</v>
      </c>
      <c r="E2469" t="s">
        <v>45</v>
      </c>
      <c r="F2469">
        <v>12283</v>
      </c>
      <c r="G2469" t="s">
        <v>56</v>
      </c>
      <c r="H2469" t="s">
        <v>274</v>
      </c>
      <c r="I2469" t="s">
        <v>954</v>
      </c>
      <c r="J2469" s="1">
        <v>45022</v>
      </c>
      <c r="K2469" s="1"/>
      <c r="M2469">
        <v>0</v>
      </c>
      <c r="N2469">
        <v>1</v>
      </c>
      <c r="O2469">
        <v>22.4</v>
      </c>
      <c r="P2469" t="s">
        <v>42</v>
      </c>
    </row>
    <row r="2470" spans="1:16">
      <c r="A2470" t="s">
        <v>7666</v>
      </c>
      <c r="B2470" t="s">
        <v>1269</v>
      </c>
      <c r="C2470" t="s">
        <v>18</v>
      </c>
      <c r="D2470" t="s">
        <v>66</v>
      </c>
      <c r="E2470" t="s">
        <v>20</v>
      </c>
      <c r="F2470">
        <v>18826</v>
      </c>
      <c r="G2470" t="s">
        <v>22</v>
      </c>
      <c r="H2470" t="s">
        <v>93</v>
      </c>
      <c r="I2470" t="s">
        <v>106</v>
      </c>
      <c r="J2470" s="1">
        <v>45090</v>
      </c>
      <c r="K2470" s="1"/>
      <c r="M2470">
        <v>0</v>
      </c>
      <c r="N2470">
        <v>1</v>
      </c>
      <c r="O2470">
        <v>4.5</v>
      </c>
      <c r="P2470" t="s">
        <v>42</v>
      </c>
    </row>
    <row r="2471" spans="1:16">
      <c r="A2471" t="s">
        <v>7668</v>
      </c>
      <c r="B2471" t="s">
        <v>886</v>
      </c>
      <c r="C2471" t="s">
        <v>2128</v>
      </c>
      <c r="D2471" t="s">
        <v>37</v>
      </c>
      <c r="E2471" t="s">
        <v>177</v>
      </c>
      <c r="F2471">
        <v>59000</v>
      </c>
      <c r="G2471" t="s">
        <v>151</v>
      </c>
      <c r="H2471" t="s">
        <v>179</v>
      </c>
      <c r="I2471" t="s">
        <v>7670</v>
      </c>
      <c r="J2471" s="1">
        <v>44858</v>
      </c>
      <c r="K2471" s="1"/>
      <c r="M2471">
        <v>0</v>
      </c>
      <c r="N2471">
        <v>1</v>
      </c>
      <c r="O2471">
        <v>17.7</v>
      </c>
      <c r="P2471" t="s">
        <v>58</v>
      </c>
    </row>
    <row r="2472" spans="1:16">
      <c r="A2472" t="s">
        <v>7671</v>
      </c>
      <c r="B2472" t="s">
        <v>7617</v>
      </c>
      <c r="C2472" t="s">
        <v>18</v>
      </c>
      <c r="D2472" t="s">
        <v>37</v>
      </c>
      <c r="E2472" t="s">
        <v>45</v>
      </c>
      <c r="F2472">
        <v>188979</v>
      </c>
      <c r="G2472" t="s">
        <v>79</v>
      </c>
      <c r="H2472" t="s">
        <v>268</v>
      </c>
      <c r="I2472" t="s">
        <v>1151</v>
      </c>
      <c r="J2472" s="1">
        <v>44741</v>
      </c>
      <c r="K2472" s="1"/>
      <c r="M2472">
        <v>0</v>
      </c>
      <c r="N2472">
        <v>1</v>
      </c>
      <c r="O2472">
        <v>15.9</v>
      </c>
      <c r="P2472" t="s">
        <v>100</v>
      </c>
    </row>
    <row r="2473" spans="1:16">
      <c r="A2473" t="s">
        <v>7673</v>
      </c>
      <c r="B2473" t="s">
        <v>425</v>
      </c>
      <c r="C2473" t="s">
        <v>18</v>
      </c>
      <c r="D2473" t="s">
        <v>19</v>
      </c>
      <c r="E2473" t="s">
        <v>177</v>
      </c>
      <c r="F2473">
        <v>3587</v>
      </c>
      <c r="G2473" t="s">
        <v>151</v>
      </c>
      <c r="H2473" t="s">
        <v>105</v>
      </c>
      <c r="I2473" t="s">
        <v>3082</v>
      </c>
      <c r="J2473" s="1">
        <v>44896</v>
      </c>
      <c r="K2473" s="1"/>
      <c r="M2473">
        <v>0</v>
      </c>
      <c r="N2473">
        <v>1</v>
      </c>
      <c r="O2473">
        <v>34</v>
      </c>
      <c r="P2473" t="s">
        <v>58</v>
      </c>
    </row>
    <row r="2474" spans="1:16">
      <c r="A2474" t="s">
        <v>7675</v>
      </c>
      <c r="B2474" t="s">
        <v>2695</v>
      </c>
      <c r="C2474" t="s">
        <v>2073</v>
      </c>
      <c r="D2474" t="s">
        <v>183</v>
      </c>
      <c r="E2474" t="s">
        <v>91</v>
      </c>
      <c r="F2474">
        <v>9000</v>
      </c>
      <c r="G2474" t="s">
        <v>172</v>
      </c>
      <c r="H2474" t="s">
        <v>268</v>
      </c>
      <c r="I2474" t="s">
        <v>5113</v>
      </c>
      <c r="J2474" s="1">
        <v>44738</v>
      </c>
      <c r="K2474" s="1">
        <v>44729</v>
      </c>
      <c r="L2474">
        <v>81</v>
      </c>
      <c r="M2474">
        <v>1</v>
      </c>
      <c r="N2474">
        <v>1</v>
      </c>
      <c r="O2474">
        <v>28.6</v>
      </c>
      <c r="P2474" t="s">
        <v>33</v>
      </c>
    </row>
    <row r="2475" spans="1:16">
      <c r="A2475" t="s">
        <v>7676</v>
      </c>
      <c r="B2475" t="s">
        <v>858</v>
      </c>
      <c r="C2475" t="s">
        <v>18</v>
      </c>
      <c r="D2475" t="s">
        <v>66</v>
      </c>
      <c r="E2475" t="s">
        <v>115</v>
      </c>
      <c r="F2475">
        <v>13320</v>
      </c>
      <c r="G2475" t="s">
        <v>151</v>
      </c>
      <c r="H2475" t="s">
        <v>145</v>
      </c>
      <c r="I2475" t="s">
        <v>7678</v>
      </c>
      <c r="J2475" s="1">
        <v>45354</v>
      </c>
      <c r="K2475" s="1">
        <v>45335</v>
      </c>
      <c r="L2475">
        <v>143</v>
      </c>
      <c r="M2475">
        <v>0</v>
      </c>
      <c r="N2475">
        <v>1</v>
      </c>
      <c r="O2475">
        <v>19.3</v>
      </c>
      <c r="P2475" t="s">
        <v>42</v>
      </c>
    </row>
    <row r="2476" spans="1:16">
      <c r="A2476" t="s">
        <v>7679</v>
      </c>
      <c r="B2476" t="s">
        <v>2441</v>
      </c>
      <c r="C2476" t="s">
        <v>820</v>
      </c>
      <c r="D2476" t="s">
        <v>19</v>
      </c>
      <c r="E2476" t="s">
        <v>115</v>
      </c>
      <c r="F2476">
        <v>4142</v>
      </c>
      <c r="G2476" t="s">
        <v>161</v>
      </c>
      <c r="H2476" t="s">
        <v>80</v>
      </c>
      <c r="I2476" t="s">
        <v>7681</v>
      </c>
      <c r="J2476" s="1">
        <v>45457</v>
      </c>
      <c r="K2476" s="1">
        <v>45455</v>
      </c>
      <c r="L2476">
        <v>133</v>
      </c>
      <c r="M2476">
        <v>0</v>
      </c>
      <c r="N2476">
        <v>1</v>
      </c>
      <c r="O2476">
        <v>29.5</v>
      </c>
      <c r="P2476" t="s">
        <v>42</v>
      </c>
    </row>
    <row r="2477" spans="1:16">
      <c r="A2477" t="s">
        <v>7682</v>
      </c>
      <c r="B2477" t="s">
        <v>2940</v>
      </c>
      <c r="C2477" t="s">
        <v>18</v>
      </c>
      <c r="D2477" t="s">
        <v>19</v>
      </c>
      <c r="E2477" t="s">
        <v>45</v>
      </c>
      <c r="F2477">
        <v>3299</v>
      </c>
      <c r="G2477" t="s">
        <v>39</v>
      </c>
      <c r="H2477" t="s">
        <v>268</v>
      </c>
      <c r="I2477" t="s">
        <v>1227</v>
      </c>
      <c r="J2477" s="1">
        <v>44733</v>
      </c>
      <c r="K2477" s="1"/>
      <c r="M2477">
        <v>0</v>
      </c>
      <c r="N2477">
        <v>1</v>
      </c>
      <c r="O2477">
        <v>13.7</v>
      </c>
      <c r="P2477" t="s">
        <v>100</v>
      </c>
    </row>
    <row r="2478" spans="1:16">
      <c r="A2478" t="s">
        <v>7684</v>
      </c>
      <c r="B2478" t="s">
        <v>6459</v>
      </c>
      <c r="C2478" t="s">
        <v>18</v>
      </c>
      <c r="D2478" t="s">
        <v>66</v>
      </c>
      <c r="E2478" t="s">
        <v>45</v>
      </c>
      <c r="F2478">
        <v>15941</v>
      </c>
      <c r="G2478" t="s">
        <v>47</v>
      </c>
      <c r="H2478" t="s">
        <v>93</v>
      </c>
      <c r="I2478" t="s">
        <v>1969</v>
      </c>
      <c r="J2478" s="1">
        <v>45588</v>
      </c>
      <c r="K2478" s="1"/>
      <c r="M2478">
        <v>0</v>
      </c>
      <c r="N2478">
        <v>1</v>
      </c>
      <c r="O2478">
        <v>9.1</v>
      </c>
      <c r="P2478" t="s">
        <v>42</v>
      </c>
    </row>
    <row r="2479" spans="1:16">
      <c r="A2479" t="s">
        <v>7686</v>
      </c>
      <c r="B2479" t="s">
        <v>2810</v>
      </c>
      <c r="C2479" t="s">
        <v>2427</v>
      </c>
      <c r="D2479" t="s">
        <v>19</v>
      </c>
      <c r="E2479" t="s">
        <v>177</v>
      </c>
      <c r="F2479">
        <v>4559</v>
      </c>
      <c r="G2479" t="s">
        <v>79</v>
      </c>
      <c r="H2479" t="s">
        <v>68</v>
      </c>
      <c r="I2479" t="s">
        <v>3423</v>
      </c>
      <c r="J2479" s="1">
        <v>44976</v>
      </c>
      <c r="K2479" s="1"/>
      <c r="M2479">
        <v>0</v>
      </c>
      <c r="N2479">
        <v>1</v>
      </c>
      <c r="O2479">
        <v>12</v>
      </c>
      <c r="P2479" t="s">
        <v>33</v>
      </c>
    </row>
    <row r="2480" spans="1:16">
      <c r="A2480" t="s">
        <v>7688</v>
      </c>
      <c r="B2480" t="s">
        <v>7550</v>
      </c>
      <c r="C2480" t="s">
        <v>5746</v>
      </c>
      <c r="D2480" t="s">
        <v>53</v>
      </c>
      <c r="E2480" t="s">
        <v>54</v>
      </c>
      <c r="F2480">
        <v>27347</v>
      </c>
      <c r="G2480" t="s">
        <v>79</v>
      </c>
      <c r="H2480" t="s">
        <v>258</v>
      </c>
      <c r="I2480" t="s">
        <v>332</v>
      </c>
      <c r="J2480" s="1">
        <v>45019</v>
      </c>
      <c r="K2480" s="1"/>
      <c r="M2480">
        <v>0</v>
      </c>
      <c r="N2480">
        <v>1</v>
      </c>
      <c r="O2480">
        <v>12.9</v>
      </c>
      <c r="P2480" t="s">
        <v>42</v>
      </c>
    </row>
    <row r="2481" spans="1:16">
      <c r="A2481" t="s">
        <v>7690</v>
      </c>
      <c r="B2481" t="s">
        <v>4792</v>
      </c>
      <c r="C2481" t="s">
        <v>18</v>
      </c>
      <c r="D2481" t="s">
        <v>53</v>
      </c>
      <c r="E2481" t="s">
        <v>45</v>
      </c>
      <c r="F2481">
        <v>34884</v>
      </c>
      <c r="G2481" t="s">
        <v>56</v>
      </c>
      <c r="H2481" t="s">
        <v>117</v>
      </c>
      <c r="I2481" t="s">
        <v>5348</v>
      </c>
      <c r="J2481" s="1">
        <v>45676</v>
      </c>
      <c r="K2481" s="1"/>
      <c r="M2481">
        <v>0</v>
      </c>
      <c r="N2481">
        <v>1</v>
      </c>
      <c r="O2481">
        <v>20.3</v>
      </c>
      <c r="P2481" t="s">
        <v>58</v>
      </c>
    </row>
    <row r="2482" spans="1:16">
      <c r="A2482" t="s">
        <v>7692</v>
      </c>
      <c r="B2482" t="s">
        <v>3520</v>
      </c>
      <c r="C2482" t="s">
        <v>344</v>
      </c>
      <c r="D2482" t="s">
        <v>183</v>
      </c>
      <c r="E2482" t="s">
        <v>177</v>
      </c>
      <c r="F2482">
        <v>12674</v>
      </c>
      <c r="G2482" t="s">
        <v>161</v>
      </c>
      <c r="H2482" t="s">
        <v>361</v>
      </c>
      <c r="I2482" t="s">
        <v>4933</v>
      </c>
      <c r="J2482" s="1">
        <v>44749</v>
      </c>
      <c r="K2482" s="1"/>
      <c r="M2482">
        <v>0</v>
      </c>
      <c r="N2482">
        <v>1</v>
      </c>
      <c r="O2482">
        <v>20.5</v>
      </c>
      <c r="P2482" t="s">
        <v>42</v>
      </c>
    </row>
    <row r="2483" spans="1:16">
      <c r="A2483" t="s">
        <v>7694</v>
      </c>
      <c r="B2483" t="s">
        <v>762</v>
      </c>
      <c r="C2483" t="s">
        <v>1182</v>
      </c>
      <c r="D2483" t="s">
        <v>183</v>
      </c>
      <c r="E2483" t="s">
        <v>28</v>
      </c>
      <c r="F2483">
        <v>8650</v>
      </c>
      <c r="G2483" t="s">
        <v>151</v>
      </c>
      <c r="H2483" t="s">
        <v>31</v>
      </c>
      <c r="I2483" t="s">
        <v>123</v>
      </c>
      <c r="J2483" s="1">
        <v>45728</v>
      </c>
      <c r="K2483" s="1"/>
      <c r="M2483">
        <v>0</v>
      </c>
      <c r="N2483">
        <v>1</v>
      </c>
      <c r="O2483">
        <v>22.3</v>
      </c>
      <c r="P2483" t="s">
        <v>25</v>
      </c>
    </row>
    <row r="2484" spans="1:16">
      <c r="A2484" t="s">
        <v>7696</v>
      </c>
      <c r="B2484" t="s">
        <v>4216</v>
      </c>
      <c r="C2484" t="s">
        <v>1069</v>
      </c>
      <c r="D2484" t="s">
        <v>19</v>
      </c>
      <c r="E2484" t="s">
        <v>177</v>
      </c>
      <c r="F2484">
        <v>4961</v>
      </c>
      <c r="G2484" t="s">
        <v>79</v>
      </c>
      <c r="H2484" t="s">
        <v>268</v>
      </c>
      <c r="I2484" t="s">
        <v>2173</v>
      </c>
      <c r="J2484" s="1">
        <v>45719</v>
      </c>
      <c r="K2484" s="1"/>
      <c r="M2484">
        <v>0</v>
      </c>
      <c r="N2484">
        <v>1</v>
      </c>
      <c r="O2484">
        <v>15.4</v>
      </c>
      <c r="P2484" t="s">
        <v>25</v>
      </c>
    </row>
    <row r="2485" spans="1:16">
      <c r="A2485" t="s">
        <v>7698</v>
      </c>
      <c r="B2485" t="s">
        <v>7699</v>
      </c>
      <c r="C2485" t="s">
        <v>18</v>
      </c>
      <c r="D2485" t="s">
        <v>19</v>
      </c>
      <c r="E2485" t="s">
        <v>45</v>
      </c>
      <c r="F2485">
        <v>4964</v>
      </c>
      <c r="G2485" t="s">
        <v>30</v>
      </c>
      <c r="H2485" t="s">
        <v>232</v>
      </c>
      <c r="I2485" t="s">
        <v>1401</v>
      </c>
      <c r="J2485" s="1">
        <v>45249</v>
      </c>
      <c r="K2485" s="1"/>
      <c r="M2485">
        <v>0</v>
      </c>
      <c r="N2485">
        <v>1</v>
      </c>
      <c r="O2485">
        <v>11.1</v>
      </c>
      <c r="P2485" t="s">
        <v>42</v>
      </c>
    </row>
    <row r="2486" spans="1:16">
      <c r="A2486" t="s">
        <v>7701</v>
      </c>
      <c r="B2486" t="s">
        <v>4123</v>
      </c>
      <c r="C2486" t="s">
        <v>90</v>
      </c>
      <c r="D2486" t="s">
        <v>37</v>
      </c>
      <c r="E2486" t="s">
        <v>91</v>
      </c>
      <c r="F2486">
        <v>185914</v>
      </c>
      <c r="G2486" t="s">
        <v>47</v>
      </c>
      <c r="H2486" t="s">
        <v>268</v>
      </c>
      <c r="I2486" t="s">
        <v>7703</v>
      </c>
      <c r="J2486" s="1"/>
      <c r="K2486" s="1">
        <v>45093</v>
      </c>
      <c r="L2486">
        <v>85</v>
      </c>
      <c r="M2486">
        <v>0</v>
      </c>
      <c r="N2486">
        <v>1</v>
      </c>
      <c r="O2486">
        <v>7.8</v>
      </c>
      <c r="P2486" t="s">
        <v>58</v>
      </c>
    </row>
    <row r="2487" spans="1:16">
      <c r="A2487" t="s">
        <v>7704</v>
      </c>
      <c r="B2487" t="s">
        <v>354</v>
      </c>
      <c r="C2487" t="s">
        <v>2899</v>
      </c>
      <c r="D2487" t="s">
        <v>53</v>
      </c>
      <c r="E2487" t="s">
        <v>91</v>
      </c>
      <c r="F2487">
        <v>28176</v>
      </c>
      <c r="G2487" t="s">
        <v>22</v>
      </c>
      <c r="H2487" t="s">
        <v>232</v>
      </c>
      <c r="I2487" t="s">
        <v>2126</v>
      </c>
      <c r="J2487" s="1">
        <v>44783</v>
      </c>
      <c r="K2487" s="1">
        <v>44826</v>
      </c>
      <c r="L2487">
        <v>166</v>
      </c>
      <c r="M2487">
        <v>1</v>
      </c>
      <c r="N2487">
        <v>4</v>
      </c>
      <c r="O2487">
        <v>11</v>
      </c>
      <c r="P2487" t="s">
        <v>42</v>
      </c>
    </row>
    <row r="2488" spans="1:16">
      <c r="A2488" t="s">
        <v>7706</v>
      </c>
      <c r="B2488" t="s">
        <v>842</v>
      </c>
      <c r="C2488" t="s">
        <v>18</v>
      </c>
      <c r="D2488" t="s">
        <v>53</v>
      </c>
      <c r="E2488" t="s">
        <v>54</v>
      </c>
      <c r="F2488">
        <v>26814</v>
      </c>
      <c r="G2488" t="s">
        <v>151</v>
      </c>
      <c r="H2488" t="s">
        <v>139</v>
      </c>
      <c r="I2488" t="s">
        <v>410</v>
      </c>
      <c r="J2488" s="1">
        <v>45780</v>
      </c>
      <c r="K2488" s="1"/>
      <c r="M2488">
        <v>0</v>
      </c>
      <c r="N2488">
        <v>1</v>
      </c>
      <c r="O2488">
        <v>24.4</v>
      </c>
      <c r="P2488" t="s">
        <v>25</v>
      </c>
    </row>
    <row r="2489" spans="1:16">
      <c r="A2489" t="s">
        <v>7708</v>
      </c>
      <c r="B2489" t="s">
        <v>900</v>
      </c>
      <c r="C2489" t="s">
        <v>18</v>
      </c>
      <c r="D2489" t="s">
        <v>66</v>
      </c>
      <c r="E2489" t="s">
        <v>45</v>
      </c>
      <c r="F2489">
        <v>5000</v>
      </c>
      <c r="G2489" t="s">
        <v>47</v>
      </c>
      <c r="H2489" t="s">
        <v>80</v>
      </c>
      <c r="I2489" t="s">
        <v>7294</v>
      </c>
      <c r="J2489" s="1">
        <v>45667</v>
      </c>
      <c r="K2489" s="1"/>
      <c r="M2489">
        <v>0</v>
      </c>
      <c r="N2489">
        <v>1</v>
      </c>
      <c r="O2489">
        <v>24.2</v>
      </c>
      <c r="P2489" t="s">
        <v>42</v>
      </c>
    </row>
    <row r="2490" spans="1:16">
      <c r="A2490" t="s">
        <v>7709</v>
      </c>
      <c r="B2490" t="s">
        <v>744</v>
      </c>
      <c r="C2490" t="s">
        <v>3277</v>
      </c>
      <c r="D2490" t="s">
        <v>19</v>
      </c>
      <c r="E2490" t="s">
        <v>28</v>
      </c>
      <c r="F2490">
        <v>1768</v>
      </c>
      <c r="G2490" t="s">
        <v>172</v>
      </c>
      <c r="H2490" t="s">
        <v>68</v>
      </c>
      <c r="I2490" t="s">
        <v>3060</v>
      </c>
      <c r="J2490" s="1">
        <v>45458</v>
      </c>
      <c r="K2490" s="1"/>
      <c r="M2490">
        <v>0</v>
      </c>
      <c r="N2490">
        <v>1</v>
      </c>
      <c r="O2490">
        <v>12.4</v>
      </c>
      <c r="P2490" t="s">
        <v>25</v>
      </c>
    </row>
    <row r="2491" spans="1:16">
      <c r="A2491" t="s">
        <v>7711</v>
      </c>
      <c r="B2491" t="s">
        <v>2292</v>
      </c>
      <c r="C2491" t="s">
        <v>2507</v>
      </c>
      <c r="D2491" t="s">
        <v>19</v>
      </c>
      <c r="E2491" t="s">
        <v>91</v>
      </c>
      <c r="F2491">
        <v>7786</v>
      </c>
      <c r="G2491" t="s">
        <v>47</v>
      </c>
      <c r="H2491" t="s">
        <v>361</v>
      </c>
      <c r="I2491" t="s">
        <v>5381</v>
      </c>
      <c r="J2491" s="1">
        <v>44765</v>
      </c>
      <c r="K2491" s="1">
        <v>44770</v>
      </c>
      <c r="L2491">
        <v>89</v>
      </c>
      <c r="M2491">
        <v>1</v>
      </c>
      <c r="N2491">
        <v>3</v>
      </c>
      <c r="O2491">
        <v>2.1</v>
      </c>
      <c r="P2491" t="s">
        <v>25</v>
      </c>
    </row>
    <row r="2492" spans="1:16">
      <c r="A2492" t="s">
        <v>7713</v>
      </c>
      <c r="B2492" t="s">
        <v>5505</v>
      </c>
      <c r="C2492" t="s">
        <v>1740</v>
      </c>
      <c r="D2492" t="s">
        <v>19</v>
      </c>
      <c r="E2492" t="s">
        <v>28</v>
      </c>
      <c r="F2492">
        <v>4000</v>
      </c>
      <c r="G2492" t="s">
        <v>47</v>
      </c>
      <c r="H2492" t="s">
        <v>268</v>
      </c>
      <c r="I2492" t="s">
        <v>7714</v>
      </c>
      <c r="J2492" s="1">
        <v>45131</v>
      </c>
      <c r="K2492" s="1"/>
      <c r="M2492">
        <v>0</v>
      </c>
      <c r="N2492">
        <v>1</v>
      </c>
      <c r="O2492">
        <v>17.8</v>
      </c>
      <c r="P2492" t="s">
        <v>33</v>
      </c>
    </row>
    <row r="2493" spans="1:16">
      <c r="A2493" t="s">
        <v>7715</v>
      </c>
      <c r="B2493" t="s">
        <v>425</v>
      </c>
      <c r="C2493" t="s">
        <v>18</v>
      </c>
      <c r="D2493" t="s">
        <v>53</v>
      </c>
      <c r="E2493" t="s">
        <v>28</v>
      </c>
      <c r="F2493">
        <v>14676</v>
      </c>
      <c r="G2493" t="s">
        <v>39</v>
      </c>
      <c r="H2493" t="s">
        <v>619</v>
      </c>
      <c r="I2493" t="s">
        <v>2799</v>
      </c>
      <c r="J2493" s="1">
        <v>44979</v>
      </c>
      <c r="K2493" s="1"/>
      <c r="M2493">
        <v>0</v>
      </c>
      <c r="N2493">
        <v>1</v>
      </c>
      <c r="O2493">
        <v>18.399999999999999</v>
      </c>
      <c r="P2493" t="s">
        <v>100</v>
      </c>
    </row>
    <row r="2494" spans="1:16">
      <c r="A2494" t="s">
        <v>7717</v>
      </c>
      <c r="B2494" t="s">
        <v>3633</v>
      </c>
      <c r="C2494" t="s">
        <v>18</v>
      </c>
      <c r="D2494" t="s">
        <v>19</v>
      </c>
      <c r="E2494" t="s">
        <v>115</v>
      </c>
      <c r="F2494">
        <v>1566</v>
      </c>
      <c r="G2494" t="s">
        <v>56</v>
      </c>
      <c r="H2494" t="s">
        <v>86</v>
      </c>
      <c r="I2494" t="s">
        <v>4420</v>
      </c>
      <c r="J2494" s="1">
        <v>45363</v>
      </c>
      <c r="K2494" s="1">
        <v>45499</v>
      </c>
      <c r="L2494">
        <v>156</v>
      </c>
      <c r="M2494">
        <v>0</v>
      </c>
      <c r="N2494">
        <v>1</v>
      </c>
      <c r="O2494">
        <v>32.299999999999997</v>
      </c>
      <c r="P2494" t="s">
        <v>58</v>
      </c>
    </row>
    <row r="2495" spans="1:16">
      <c r="A2495" t="s">
        <v>7719</v>
      </c>
      <c r="B2495" t="s">
        <v>4935</v>
      </c>
      <c r="C2495" t="s">
        <v>1646</v>
      </c>
      <c r="D2495" t="s">
        <v>19</v>
      </c>
      <c r="E2495" t="s">
        <v>28</v>
      </c>
      <c r="F2495">
        <v>4581</v>
      </c>
      <c r="G2495" t="s">
        <v>30</v>
      </c>
      <c r="H2495" t="s">
        <v>237</v>
      </c>
      <c r="I2495" t="s">
        <v>7721</v>
      </c>
      <c r="J2495" s="1">
        <v>44704</v>
      </c>
      <c r="K2495" s="1"/>
      <c r="M2495">
        <v>0</v>
      </c>
      <c r="N2495">
        <v>1</v>
      </c>
      <c r="O2495">
        <v>31</v>
      </c>
      <c r="P2495" t="s">
        <v>25</v>
      </c>
    </row>
    <row r="2496" spans="1:16">
      <c r="A2496" t="s">
        <v>7722</v>
      </c>
      <c r="B2496" t="s">
        <v>771</v>
      </c>
      <c r="C2496" t="s">
        <v>1979</v>
      </c>
      <c r="D2496" t="s">
        <v>66</v>
      </c>
      <c r="E2496" t="s">
        <v>45</v>
      </c>
      <c r="F2496">
        <v>12256</v>
      </c>
      <c r="G2496" t="s">
        <v>151</v>
      </c>
      <c r="H2496" t="s">
        <v>73</v>
      </c>
      <c r="I2496" t="s">
        <v>3319</v>
      </c>
      <c r="J2496" s="1">
        <v>45099</v>
      </c>
      <c r="K2496" s="1"/>
      <c r="M2496">
        <v>0</v>
      </c>
      <c r="N2496">
        <v>1</v>
      </c>
      <c r="P2496" t="s">
        <v>100</v>
      </c>
    </row>
    <row r="2497" spans="1:16">
      <c r="A2497" t="s">
        <v>7724</v>
      </c>
      <c r="B2497" t="s">
        <v>3336</v>
      </c>
      <c r="C2497" t="s">
        <v>291</v>
      </c>
      <c r="D2497" t="s">
        <v>183</v>
      </c>
      <c r="E2497" t="s">
        <v>20</v>
      </c>
      <c r="F2497">
        <v>3854</v>
      </c>
      <c r="G2497" t="s">
        <v>79</v>
      </c>
      <c r="H2497" t="s">
        <v>258</v>
      </c>
      <c r="I2497" t="s">
        <v>3555</v>
      </c>
      <c r="J2497" s="1">
        <v>44871</v>
      </c>
      <c r="K2497" s="1"/>
      <c r="M2497">
        <v>0</v>
      </c>
      <c r="N2497">
        <v>1</v>
      </c>
      <c r="O2497">
        <v>21.7</v>
      </c>
      <c r="P2497" t="s">
        <v>33</v>
      </c>
    </row>
    <row r="2498" spans="1:16">
      <c r="A2498" t="s">
        <v>7726</v>
      </c>
      <c r="B2498" t="s">
        <v>7727</v>
      </c>
      <c r="C2498" t="s">
        <v>18</v>
      </c>
      <c r="D2498" t="s">
        <v>19</v>
      </c>
      <c r="E2498" t="s">
        <v>177</v>
      </c>
      <c r="F2498">
        <v>7704</v>
      </c>
      <c r="G2498" t="s">
        <v>172</v>
      </c>
      <c r="H2498" t="s">
        <v>31</v>
      </c>
      <c r="I2498" t="s">
        <v>7729</v>
      </c>
      <c r="J2498" s="1">
        <v>44963</v>
      </c>
      <c r="K2498" s="1"/>
      <c r="M2498">
        <v>0</v>
      </c>
      <c r="N2498">
        <v>1</v>
      </c>
      <c r="O2498">
        <v>22.5</v>
      </c>
      <c r="P2498" t="s">
        <v>33</v>
      </c>
    </row>
    <row r="2499" spans="1:16">
      <c r="A2499" t="s">
        <v>7730</v>
      </c>
      <c r="B2499" t="s">
        <v>2272</v>
      </c>
      <c r="C2499" t="s">
        <v>1735</v>
      </c>
      <c r="D2499" t="s">
        <v>66</v>
      </c>
      <c r="E2499" t="s">
        <v>91</v>
      </c>
      <c r="F2499">
        <v>13303</v>
      </c>
      <c r="G2499" t="s">
        <v>79</v>
      </c>
      <c r="H2499" t="s">
        <v>62</v>
      </c>
      <c r="I2499" t="s">
        <v>5766</v>
      </c>
      <c r="J2499" s="1">
        <v>45575</v>
      </c>
      <c r="K2499" s="1">
        <v>45529</v>
      </c>
      <c r="L2499">
        <v>94</v>
      </c>
      <c r="M2499">
        <v>1</v>
      </c>
      <c r="N2499">
        <v>1</v>
      </c>
      <c r="O2499">
        <v>33.299999999999997</v>
      </c>
      <c r="P2499" t="s">
        <v>25</v>
      </c>
    </row>
    <row r="2500" spans="1:16">
      <c r="A2500" t="s">
        <v>7732</v>
      </c>
      <c r="B2500" t="s">
        <v>1148</v>
      </c>
      <c r="C2500" t="s">
        <v>2374</v>
      </c>
      <c r="D2500" t="s">
        <v>66</v>
      </c>
      <c r="E2500" t="s">
        <v>177</v>
      </c>
      <c r="F2500">
        <v>22363</v>
      </c>
      <c r="G2500" t="s">
        <v>30</v>
      </c>
      <c r="H2500" t="s">
        <v>2211</v>
      </c>
      <c r="I2500" t="s">
        <v>7734</v>
      </c>
      <c r="J2500" s="1">
        <v>44857</v>
      </c>
      <c r="K2500" s="1"/>
      <c r="M2500">
        <v>0</v>
      </c>
      <c r="N2500">
        <v>1</v>
      </c>
      <c r="O2500">
        <v>17.5</v>
      </c>
      <c r="P2500" t="s">
        <v>100</v>
      </c>
    </row>
    <row r="2501" spans="1:16">
      <c r="A2501" t="s">
        <v>7735</v>
      </c>
      <c r="B2501" t="s">
        <v>2182</v>
      </c>
      <c r="C2501" t="s">
        <v>1144</v>
      </c>
      <c r="D2501" t="s">
        <v>37</v>
      </c>
      <c r="E2501" t="s">
        <v>54</v>
      </c>
      <c r="F2501">
        <v>130829</v>
      </c>
      <c r="G2501" t="s">
        <v>172</v>
      </c>
      <c r="H2501" t="s">
        <v>73</v>
      </c>
      <c r="I2501" t="s">
        <v>4687</v>
      </c>
      <c r="J2501" s="1">
        <v>45213</v>
      </c>
      <c r="K2501" s="1"/>
      <c r="M2501">
        <v>0</v>
      </c>
      <c r="N2501">
        <v>1</v>
      </c>
      <c r="O2501">
        <v>23.9</v>
      </c>
      <c r="P2501" t="s">
        <v>25</v>
      </c>
    </row>
    <row r="2502" spans="1:16">
      <c r="A2502" t="s">
        <v>7737</v>
      </c>
      <c r="B2502" t="s">
        <v>6424</v>
      </c>
      <c r="C2502" t="s">
        <v>4870</v>
      </c>
      <c r="D2502" t="s">
        <v>19</v>
      </c>
      <c r="E2502" t="s">
        <v>177</v>
      </c>
      <c r="F2502">
        <v>5709</v>
      </c>
      <c r="G2502" t="s">
        <v>151</v>
      </c>
      <c r="H2502" t="s">
        <v>23</v>
      </c>
      <c r="I2502" t="s">
        <v>5305</v>
      </c>
      <c r="J2502" s="1">
        <v>44807</v>
      </c>
      <c r="K2502" s="1"/>
      <c r="M2502">
        <v>0</v>
      </c>
      <c r="N2502">
        <v>1</v>
      </c>
      <c r="O2502">
        <v>4.9000000000000004</v>
      </c>
      <c r="P2502" t="s">
        <v>42</v>
      </c>
    </row>
    <row r="2503" spans="1:16">
      <c r="A2503" t="s">
        <v>7739</v>
      </c>
      <c r="B2503" t="s">
        <v>6133</v>
      </c>
      <c r="C2503" t="s">
        <v>5746</v>
      </c>
      <c r="D2503" t="s">
        <v>37</v>
      </c>
      <c r="E2503" t="s">
        <v>177</v>
      </c>
      <c r="F2503">
        <v>150015</v>
      </c>
      <c r="G2503" t="s">
        <v>172</v>
      </c>
      <c r="H2503" t="s">
        <v>68</v>
      </c>
      <c r="I2503" t="s">
        <v>1254</v>
      </c>
      <c r="J2503" s="1">
        <v>45402</v>
      </c>
      <c r="K2503" s="1"/>
      <c r="M2503">
        <v>0</v>
      </c>
      <c r="N2503">
        <v>1</v>
      </c>
      <c r="O2503">
        <v>32.9</v>
      </c>
      <c r="P2503" t="s">
        <v>25</v>
      </c>
    </row>
    <row r="2504" spans="1:16">
      <c r="A2504" t="s">
        <v>7741</v>
      </c>
      <c r="B2504" t="s">
        <v>7374</v>
      </c>
      <c r="C2504" t="s">
        <v>948</v>
      </c>
      <c r="D2504" t="s">
        <v>183</v>
      </c>
      <c r="E2504" t="s">
        <v>91</v>
      </c>
      <c r="F2504">
        <v>7216</v>
      </c>
      <c r="G2504" t="s">
        <v>22</v>
      </c>
      <c r="H2504" t="s">
        <v>258</v>
      </c>
      <c r="I2504" t="s">
        <v>7743</v>
      </c>
      <c r="J2504" s="1">
        <v>45133</v>
      </c>
      <c r="K2504" s="1">
        <v>45242</v>
      </c>
      <c r="L2504">
        <v>128</v>
      </c>
      <c r="M2504">
        <v>0</v>
      </c>
      <c r="N2504">
        <v>1</v>
      </c>
      <c r="O2504">
        <v>18.899999999999999</v>
      </c>
      <c r="P2504" t="s">
        <v>58</v>
      </c>
    </row>
    <row r="2505" spans="1:16">
      <c r="A2505" t="s">
        <v>7744</v>
      </c>
      <c r="B2505" t="s">
        <v>2865</v>
      </c>
      <c r="C2505" t="s">
        <v>2993</v>
      </c>
      <c r="D2505" t="s">
        <v>53</v>
      </c>
      <c r="E2505" t="s">
        <v>28</v>
      </c>
      <c r="F2505">
        <v>14856</v>
      </c>
      <c r="G2505" t="s">
        <v>151</v>
      </c>
      <c r="H2505" t="s">
        <v>117</v>
      </c>
      <c r="I2505" t="s">
        <v>3122</v>
      </c>
      <c r="J2505" s="1">
        <v>44901</v>
      </c>
      <c r="K2505" s="1"/>
      <c r="M2505">
        <v>0</v>
      </c>
      <c r="N2505">
        <v>1</v>
      </c>
      <c r="O2505">
        <v>12</v>
      </c>
      <c r="P2505" t="s">
        <v>25</v>
      </c>
    </row>
    <row r="2506" spans="1:16">
      <c r="A2506" t="s">
        <v>7746</v>
      </c>
      <c r="B2506" t="s">
        <v>876</v>
      </c>
      <c r="C2506" t="s">
        <v>2256</v>
      </c>
      <c r="D2506" t="s">
        <v>19</v>
      </c>
      <c r="E2506" t="s">
        <v>91</v>
      </c>
      <c r="F2506">
        <v>1806</v>
      </c>
      <c r="G2506" t="s">
        <v>47</v>
      </c>
      <c r="H2506" t="s">
        <v>145</v>
      </c>
      <c r="I2506" t="s">
        <v>7748</v>
      </c>
      <c r="J2506" s="1">
        <v>44599</v>
      </c>
      <c r="K2506" s="1">
        <v>44768</v>
      </c>
      <c r="L2506">
        <v>190</v>
      </c>
      <c r="M2506">
        <v>1</v>
      </c>
      <c r="N2506">
        <v>4</v>
      </c>
      <c r="O2506">
        <v>19.2</v>
      </c>
      <c r="P2506" t="s">
        <v>42</v>
      </c>
    </row>
    <row r="2507" spans="1:16">
      <c r="A2507" t="s">
        <v>7749</v>
      </c>
      <c r="B2507" t="s">
        <v>2343</v>
      </c>
      <c r="C2507" t="s">
        <v>436</v>
      </c>
      <c r="D2507" t="s">
        <v>37</v>
      </c>
      <c r="E2507" t="s">
        <v>177</v>
      </c>
      <c r="F2507">
        <v>147826</v>
      </c>
      <c r="G2507" t="s">
        <v>172</v>
      </c>
      <c r="H2507" t="s">
        <v>133</v>
      </c>
      <c r="I2507" t="s">
        <v>3423</v>
      </c>
      <c r="J2507" s="1">
        <v>44982</v>
      </c>
      <c r="K2507" s="1"/>
      <c r="M2507">
        <v>0</v>
      </c>
      <c r="N2507">
        <v>1</v>
      </c>
      <c r="O2507">
        <v>4.3</v>
      </c>
      <c r="P2507" t="s">
        <v>42</v>
      </c>
    </row>
    <row r="2508" spans="1:16">
      <c r="A2508" t="s">
        <v>7751</v>
      </c>
      <c r="B2508" t="s">
        <v>2418</v>
      </c>
      <c r="C2508" t="s">
        <v>4809</v>
      </c>
      <c r="D2508" t="s">
        <v>19</v>
      </c>
      <c r="E2508" t="s">
        <v>45</v>
      </c>
      <c r="F2508">
        <v>2980</v>
      </c>
      <c r="G2508" t="s">
        <v>47</v>
      </c>
      <c r="H2508" t="s">
        <v>156</v>
      </c>
      <c r="I2508" t="s">
        <v>7753</v>
      </c>
      <c r="J2508" s="1">
        <v>45218</v>
      </c>
      <c r="K2508" s="1"/>
      <c r="M2508">
        <v>0</v>
      </c>
      <c r="N2508">
        <v>1</v>
      </c>
      <c r="O2508">
        <v>33.5</v>
      </c>
      <c r="P2508" t="s">
        <v>42</v>
      </c>
    </row>
    <row r="2509" spans="1:16">
      <c r="A2509" t="s">
        <v>7754</v>
      </c>
      <c r="B2509" t="s">
        <v>7755</v>
      </c>
      <c r="C2509" t="s">
        <v>18</v>
      </c>
      <c r="D2509" t="s">
        <v>37</v>
      </c>
      <c r="E2509" t="s">
        <v>54</v>
      </c>
      <c r="F2509">
        <v>96142</v>
      </c>
      <c r="G2509" t="s">
        <v>30</v>
      </c>
      <c r="H2509" t="s">
        <v>86</v>
      </c>
      <c r="I2509" t="s">
        <v>7757</v>
      </c>
      <c r="J2509" s="1">
        <v>45572</v>
      </c>
      <c r="K2509" s="1"/>
      <c r="M2509">
        <v>0</v>
      </c>
      <c r="N2509">
        <v>1</v>
      </c>
      <c r="O2509">
        <v>22.5</v>
      </c>
      <c r="P2509" t="s">
        <v>42</v>
      </c>
    </row>
    <row r="2510" spans="1:16">
      <c r="A2510" t="s">
        <v>7758</v>
      </c>
      <c r="B2510" t="s">
        <v>5685</v>
      </c>
      <c r="C2510" t="s">
        <v>3375</v>
      </c>
      <c r="D2510" t="s">
        <v>53</v>
      </c>
      <c r="E2510" t="s">
        <v>177</v>
      </c>
      <c r="F2510">
        <v>29863</v>
      </c>
      <c r="G2510" t="s">
        <v>30</v>
      </c>
      <c r="H2510" t="s">
        <v>117</v>
      </c>
      <c r="I2510" t="s">
        <v>4174</v>
      </c>
      <c r="J2510" s="1">
        <v>45370</v>
      </c>
      <c r="K2510" s="1"/>
      <c r="M2510">
        <v>0</v>
      </c>
      <c r="N2510">
        <v>1</v>
      </c>
      <c r="O2510">
        <v>2.5</v>
      </c>
      <c r="P2510" t="s">
        <v>100</v>
      </c>
    </row>
    <row r="2511" spans="1:16">
      <c r="A2511" t="s">
        <v>7760</v>
      </c>
      <c r="B2511" t="s">
        <v>7761</v>
      </c>
      <c r="C2511" t="s">
        <v>803</v>
      </c>
      <c r="D2511" t="s">
        <v>19</v>
      </c>
      <c r="E2511" t="s">
        <v>91</v>
      </c>
      <c r="F2511">
        <v>3627</v>
      </c>
      <c r="G2511" t="s">
        <v>172</v>
      </c>
      <c r="H2511" t="s">
        <v>258</v>
      </c>
      <c r="I2511" t="s">
        <v>3650</v>
      </c>
      <c r="J2511" s="1">
        <v>44906</v>
      </c>
      <c r="K2511" s="1">
        <v>44918</v>
      </c>
      <c r="L2511">
        <v>63</v>
      </c>
      <c r="M2511">
        <v>0</v>
      </c>
      <c r="N2511">
        <v>1</v>
      </c>
      <c r="O2511">
        <v>34.299999999999997</v>
      </c>
      <c r="P2511" t="s">
        <v>33</v>
      </c>
    </row>
    <row r="2512" spans="1:16">
      <c r="A2512" t="s">
        <v>7763</v>
      </c>
      <c r="B2512" t="s">
        <v>4758</v>
      </c>
      <c r="C2512" t="s">
        <v>981</v>
      </c>
      <c r="D2512" t="s">
        <v>66</v>
      </c>
      <c r="E2512" t="s">
        <v>177</v>
      </c>
      <c r="F2512">
        <v>20279</v>
      </c>
      <c r="G2512" t="s">
        <v>151</v>
      </c>
      <c r="H2512" t="s">
        <v>62</v>
      </c>
      <c r="I2512" t="s">
        <v>24</v>
      </c>
      <c r="J2512" s="1">
        <v>44805</v>
      </c>
      <c r="K2512" s="1"/>
      <c r="M2512">
        <v>0</v>
      </c>
      <c r="N2512">
        <v>1</v>
      </c>
      <c r="O2512">
        <v>8.1</v>
      </c>
      <c r="P2512" t="s">
        <v>58</v>
      </c>
    </row>
    <row r="2513" spans="1:16">
      <c r="A2513" t="s">
        <v>7765</v>
      </c>
      <c r="B2513" t="s">
        <v>5933</v>
      </c>
      <c r="C2513" t="s">
        <v>165</v>
      </c>
      <c r="D2513" t="s">
        <v>37</v>
      </c>
      <c r="E2513" t="s">
        <v>177</v>
      </c>
      <c r="F2513">
        <v>202798</v>
      </c>
      <c r="G2513" t="s">
        <v>79</v>
      </c>
      <c r="H2513" t="s">
        <v>86</v>
      </c>
      <c r="I2513" t="s">
        <v>209</v>
      </c>
      <c r="J2513" s="1">
        <v>45634</v>
      </c>
      <c r="K2513" s="1"/>
      <c r="M2513">
        <v>0</v>
      </c>
      <c r="N2513">
        <v>1</v>
      </c>
      <c r="O2513">
        <v>5.7</v>
      </c>
      <c r="P2513" t="s">
        <v>33</v>
      </c>
    </row>
    <row r="2514" spans="1:16">
      <c r="A2514" t="s">
        <v>7767</v>
      </c>
      <c r="B2514" t="s">
        <v>1335</v>
      </c>
      <c r="C2514" t="s">
        <v>3362</v>
      </c>
      <c r="D2514" t="s">
        <v>37</v>
      </c>
      <c r="E2514" t="s">
        <v>115</v>
      </c>
      <c r="F2514">
        <v>63518</v>
      </c>
      <c r="G2514" t="s">
        <v>47</v>
      </c>
      <c r="H2514" t="s">
        <v>93</v>
      </c>
      <c r="I2514" t="s">
        <v>7769</v>
      </c>
      <c r="J2514" s="1">
        <v>45323</v>
      </c>
      <c r="K2514" s="1">
        <v>45297</v>
      </c>
      <c r="L2514">
        <v>39</v>
      </c>
      <c r="M2514">
        <v>0</v>
      </c>
      <c r="N2514">
        <v>1</v>
      </c>
      <c r="O2514">
        <v>3.7</v>
      </c>
      <c r="P2514" t="s">
        <v>58</v>
      </c>
    </row>
    <row r="2515" spans="1:16">
      <c r="A2515" t="s">
        <v>7770</v>
      </c>
      <c r="B2515" t="s">
        <v>1041</v>
      </c>
      <c r="C2515" t="s">
        <v>18</v>
      </c>
      <c r="D2515" t="s">
        <v>37</v>
      </c>
      <c r="E2515" t="s">
        <v>54</v>
      </c>
      <c r="F2515">
        <v>107529</v>
      </c>
      <c r="G2515" t="s">
        <v>39</v>
      </c>
      <c r="H2515" t="s">
        <v>62</v>
      </c>
      <c r="I2515" t="s">
        <v>5810</v>
      </c>
      <c r="J2515" s="1">
        <v>44770</v>
      </c>
      <c r="K2515" s="1"/>
      <c r="M2515">
        <v>0</v>
      </c>
      <c r="N2515">
        <v>1</v>
      </c>
      <c r="P2515" t="s">
        <v>33</v>
      </c>
    </row>
    <row r="2516" spans="1:16">
      <c r="A2516" t="s">
        <v>7772</v>
      </c>
      <c r="B2516" t="s">
        <v>7072</v>
      </c>
      <c r="C2516" t="s">
        <v>18</v>
      </c>
      <c r="D2516" t="s">
        <v>53</v>
      </c>
      <c r="E2516" t="s">
        <v>54</v>
      </c>
      <c r="F2516">
        <v>22000</v>
      </c>
      <c r="G2516" t="s">
        <v>30</v>
      </c>
      <c r="H2516" t="s">
        <v>432</v>
      </c>
      <c r="I2516" t="s">
        <v>4345</v>
      </c>
      <c r="J2516" s="1">
        <v>45026</v>
      </c>
      <c r="K2516" s="1"/>
      <c r="M2516">
        <v>0</v>
      </c>
      <c r="N2516">
        <v>1</v>
      </c>
      <c r="O2516">
        <v>1.9</v>
      </c>
      <c r="P2516" t="s">
        <v>58</v>
      </c>
    </row>
    <row r="2517" spans="1:16">
      <c r="A2517" t="s">
        <v>7773</v>
      </c>
      <c r="B2517" t="s">
        <v>7774</v>
      </c>
      <c r="C2517" t="s">
        <v>995</v>
      </c>
      <c r="D2517" t="s">
        <v>53</v>
      </c>
      <c r="E2517" t="s">
        <v>91</v>
      </c>
      <c r="F2517">
        <v>12788</v>
      </c>
      <c r="G2517" t="s">
        <v>30</v>
      </c>
      <c r="H2517" t="s">
        <v>274</v>
      </c>
      <c r="I2517" t="s">
        <v>5728</v>
      </c>
      <c r="J2517" s="1">
        <v>44700</v>
      </c>
      <c r="K2517" s="1">
        <v>44785</v>
      </c>
      <c r="L2517">
        <v>158</v>
      </c>
      <c r="M2517">
        <v>0</v>
      </c>
      <c r="N2517">
        <v>1</v>
      </c>
      <c r="O2517">
        <v>29.8</v>
      </c>
      <c r="P2517" t="s">
        <v>42</v>
      </c>
    </row>
    <row r="2518" spans="1:16">
      <c r="A2518" t="s">
        <v>7776</v>
      </c>
      <c r="B2518" t="s">
        <v>2276</v>
      </c>
      <c r="C2518" t="s">
        <v>1380</v>
      </c>
      <c r="D2518" t="s">
        <v>66</v>
      </c>
      <c r="E2518" t="s">
        <v>91</v>
      </c>
      <c r="F2518">
        <v>20056</v>
      </c>
      <c r="G2518" t="s">
        <v>39</v>
      </c>
      <c r="H2518" t="s">
        <v>189</v>
      </c>
      <c r="I2518" t="s">
        <v>3586</v>
      </c>
      <c r="J2518" s="1">
        <v>45561</v>
      </c>
      <c r="K2518" s="1">
        <v>45486</v>
      </c>
      <c r="L2518">
        <v>78</v>
      </c>
      <c r="M2518">
        <v>0</v>
      </c>
      <c r="N2518">
        <v>1</v>
      </c>
      <c r="O2518">
        <v>26.2</v>
      </c>
      <c r="P2518" t="s">
        <v>42</v>
      </c>
    </row>
    <row r="2519" spans="1:16">
      <c r="A2519" t="s">
        <v>7778</v>
      </c>
      <c r="B2519" t="s">
        <v>538</v>
      </c>
      <c r="C2519" t="s">
        <v>2398</v>
      </c>
      <c r="D2519" t="s">
        <v>66</v>
      </c>
      <c r="E2519" t="s">
        <v>177</v>
      </c>
      <c r="F2519">
        <v>16214</v>
      </c>
      <c r="G2519" t="s">
        <v>161</v>
      </c>
      <c r="H2519" t="s">
        <v>105</v>
      </c>
      <c r="I2519" t="s">
        <v>3092</v>
      </c>
      <c r="J2519" s="1">
        <v>44988</v>
      </c>
      <c r="K2519" s="1"/>
      <c r="M2519">
        <v>0</v>
      </c>
      <c r="N2519">
        <v>1</v>
      </c>
      <c r="O2519">
        <v>18.399999999999999</v>
      </c>
      <c r="P2519" t="s">
        <v>33</v>
      </c>
    </row>
    <row r="2520" spans="1:16">
      <c r="A2520" t="s">
        <v>7780</v>
      </c>
      <c r="B2520" t="s">
        <v>7228</v>
      </c>
      <c r="C2520" t="s">
        <v>934</v>
      </c>
      <c r="D2520" t="s">
        <v>37</v>
      </c>
      <c r="E2520" t="s">
        <v>177</v>
      </c>
      <c r="F2520">
        <v>57270</v>
      </c>
      <c r="G2520" t="s">
        <v>39</v>
      </c>
      <c r="H2520" t="s">
        <v>62</v>
      </c>
      <c r="I2520" t="s">
        <v>1833</v>
      </c>
      <c r="J2520" s="1">
        <v>44896</v>
      </c>
      <c r="K2520" s="1"/>
      <c r="M2520">
        <v>0</v>
      </c>
      <c r="N2520">
        <v>1</v>
      </c>
      <c r="O2520">
        <v>26.5</v>
      </c>
      <c r="P2520" t="s">
        <v>33</v>
      </c>
    </row>
    <row r="2521" spans="1:16">
      <c r="A2521" t="s">
        <v>7782</v>
      </c>
      <c r="B2521" t="s">
        <v>5707</v>
      </c>
      <c r="C2521" t="s">
        <v>3009</v>
      </c>
      <c r="D2521" t="s">
        <v>183</v>
      </c>
      <c r="E2521" t="s">
        <v>115</v>
      </c>
      <c r="F2521">
        <v>14170</v>
      </c>
      <c r="G2521" t="s">
        <v>22</v>
      </c>
      <c r="H2521" t="s">
        <v>268</v>
      </c>
      <c r="I2521" t="s">
        <v>536</v>
      </c>
      <c r="J2521" s="1">
        <v>44902</v>
      </c>
      <c r="K2521" s="1">
        <v>44988</v>
      </c>
      <c r="L2521">
        <v>199</v>
      </c>
      <c r="M2521">
        <v>0</v>
      </c>
      <c r="N2521">
        <v>1</v>
      </c>
      <c r="O2521">
        <v>27.1</v>
      </c>
      <c r="P2521" t="s">
        <v>100</v>
      </c>
    </row>
    <row r="2522" spans="1:16">
      <c r="A2522" t="s">
        <v>7784</v>
      </c>
      <c r="B2522" t="s">
        <v>2406</v>
      </c>
      <c r="C2522" t="s">
        <v>18</v>
      </c>
      <c r="D2522" t="s">
        <v>66</v>
      </c>
      <c r="E2522" t="s">
        <v>28</v>
      </c>
      <c r="F2522">
        <v>14352</v>
      </c>
      <c r="G2522" t="s">
        <v>161</v>
      </c>
      <c r="H2522" t="s">
        <v>62</v>
      </c>
      <c r="I2522" t="s">
        <v>2233</v>
      </c>
      <c r="J2522" s="1"/>
      <c r="K2522" s="1"/>
      <c r="M2522">
        <v>0</v>
      </c>
      <c r="N2522">
        <v>1</v>
      </c>
      <c r="O2522">
        <v>6.6</v>
      </c>
      <c r="P2522" t="s">
        <v>100</v>
      </c>
    </row>
    <row r="2523" spans="1:16">
      <c r="A2523" t="s">
        <v>7786</v>
      </c>
      <c r="B2523" t="s">
        <v>7787</v>
      </c>
      <c r="C2523" t="s">
        <v>18</v>
      </c>
      <c r="D2523" t="s">
        <v>37</v>
      </c>
      <c r="E2523" t="s">
        <v>91</v>
      </c>
      <c r="F2523">
        <v>89188</v>
      </c>
      <c r="G2523" t="s">
        <v>56</v>
      </c>
      <c r="H2523" t="s">
        <v>105</v>
      </c>
      <c r="I2523" t="s">
        <v>405</v>
      </c>
      <c r="J2523" s="1">
        <v>45523</v>
      </c>
      <c r="K2523" s="1">
        <v>45577</v>
      </c>
      <c r="L2523">
        <v>74</v>
      </c>
      <c r="M2523">
        <v>0</v>
      </c>
      <c r="N2523">
        <v>1</v>
      </c>
      <c r="O2523">
        <v>18.5</v>
      </c>
      <c r="P2523" t="s">
        <v>33</v>
      </c>
    </row>
    <row r="2524" spans="1:16">
      <c r="A2524" t="s">
        <v>7789</v>
      </c>
      <c r="B2524" t="s">
        <v>900</v>
      </c>
      <c r="C2524" t="s">
        <v>1712</v>
      </c>
      <c r="D2524" t="s">
        <v>37</v>
      </c>
      <c r="E2524" t="s">
        <v>115</v>
      </c>
      <c r="F2524">
        <v>68924</v>
      </c>
      <c r="G2524" t="s">
        <v>79</v>
      </c>
      <c r="H2524" t="s">
        <v>31</v>
      </c>
      <c r="I2524" t="s">
        <v>3060</v>
      </c>
      <c r="J2524" s="1"/>
      <c r="K2524" s="1">
        <v>45603</v>
      </c>
      <c r="L2524">
        <v>179</v>
      </c>
      <c r="M2524">
        <v>0</v>
      </c>
      <c r="N2524">
        <v>1</v>
      </c>
      <c r="O2524">
        <v>31.7</v>
      </c>
      <c r="P2524" t="s">
        <v>33</v>
      </c>
    </row>
    <row r="2525" spans="1:16">
      <c r="A2525" t="s">
        <v>7791</v>
      </c>
      <c r="B2525" t="s">
        <v>7792</v>
      </c>
      <c r="C2525" t="s">
        <v>18</v>
      </c>
      <c r="D2525" t="s">
        <v>19</v>
      </c>
      <c r="E2525" t="s">
        <v>177</v>
      </c>
      <c r="F2525">
        <v>9369</v>
      </c>
      <c r="G2525" t="s">
        <v>22</v>
      </c>
      <c r="H2525" t="s">
        <v>98</v>
      </c>
      <c r="I2525" t="s">
        <v>3188</v>
      </c>
      <c r="J2525" s="1">
        <v>45579</v>
      </c>
      <c r="K2525" s="1"/>
      <c r="M2525">
        <v>0</v>
      </c>
      <c r="N2525">
        <v>1</v>
      </c>
      <c r="O2525">
        <v>18</v>
      </c>
      <c r="P2525" t="s">
        <v>33</v>
      </c>
    </row>
    <row r="2526" spans="1:16">
      <c r="A2526" t="s">
        <v>7794</v>
      </c>
      <c r="B2526" t="s">
        <v>7795</v>
      </c>
      <c r="C2526" t="s">
        <v>963</v>
      </c>
      <c r="D2526" t="s">
        <v>183</v>
      </c>
      <c r="E2526" t="s">
        <v>20</v>
      </c>
      <c r="F2526">
        <v>3631</v>
      </c>
      <c r="G2526" t="s">
        <v>47</v>
      </c>
      <c r="H2526" t="s">
        <v>117</v>
      </c>
      <c r="I2526" t="s">
        <v>5507</v>
      </c>
      <c r="J2526" s="1">
        <v>45224</v>
      </c>
      <c r="K2526" s="1"/>
      <c r="M2526">
        <v>0</v>
      </c>
      <c r="N2526">
        <v>1</v>
      </c>
      <c r="P2526" t="s">
        <v>25</v>
      </c>
    </row>
    <row r="2527" spans="1:16">
      <c r="A2527" t="s">
        <v>7797</v>
      </c>
      <c r="B2527" t="s">
        <v>7798</v>
      </c>
      <c r="C2527" t="s">
        <v>3430</v>
      </c>
      <c r="D2527" t="s">
        <v>183</v>
      </c>
      <c r="E2527" t="s">
        <v>54</v>
      </c>
      <c r="F2527">
        <v>10124</v>
      </c>
      <c r="G2527" t="s">
        <v>56</v>
      </c>
      <c r="H2527" t="s">
        <v>31</v>
      </c>
      <c r="I2527" t="s">
        <v>7729</v>
      </c>
      <c r="J2527" s="1">
        <v>45065</v>
      </c>
      <c r="K2527" s="1"/>
      <c r="M2527">
        <v>0</v>
      </c>
      <c r="N2527">
        <v>1</v>
      </c>
      <c r="O2527">
        <v>28.4</v>
      </c>
      <c r="P2527" t="s">
        <v>42</v>
      </c>
    </row>
    <row r="2528" spans="1:16">
      <c r="A2528" t="s">
        <v>7800</v>
      </c>
      <c r="B2528" t="s">
        <v>1963</v>
      </c>
      <c r="C2528" t="s">
        <v>18</v>
      </c>
      <c r="D2528" t="s">
        <v>19</v>
      </c>
      <c r="E2528" t="s">
        <v>20</v>
      </c>
      <c r="F2528">
        <v>5362</v>
      </c>
      <c r="G2528" t="s">
        <v>79</v>
      </c>
      <c r="H2528" t="s">
        <v>86</v>
      </c>
      <c r="I2528" t="s">
        <v>7802</v>
      </c>
      <c r="J2528" s="1">
        <v>44820</v>
      </c>
      <c r="K2528" s="1"/>
      <c r="M2528">
        <v>0</v>
      </c>
      <c r="N2528">
        <v>1</v>
      </c>
      <c r="O2528">
        <v>30.7</v>
      </c>
      <c r="P2528" t="s">
        <v>58</v>
      </c>
    </row>
    <row r="2529" spans="1:16">
      <c r="A2529" t="s">
        <v>7803</v>
      </c>
      <c r="B2529" t="s">
        <v>7804</v>
      </c>
      <c r="C2529" t="s">
        <v>18</v>
      </c>
      <c r="D2529" t="s">
        <v>66</v>
      </c>
      <c r="E2529" t="s">
        <v>28</v>
      </c>
      <c r="F2529">
        <v>6700</v>
      </c>
      <c r="G2529" t="s">
        <v>39</v>
      </c>
      <c r="H2529" t="s">
        <v>68</v>
      </c>
      <c r="I2529" t="s">
        <v>6627</v>
      </c>
      <c r="J2529" s="1">
        <v>44990</v>
      </c>
      <c r="K2529" s="1"/>
      <c r="M2529">
        <v>0</v>
      </c>
      <c r="N2529">
        <v>1</v>
      </c>
      <c r="O2529">
        <v>19.100000000000001</v>
      </c>
      <c r="P2529" t="s">
        <v>58</v>
      </c>
    </row>
    <row r="2530" spans="1:16">
      <c r="A2530" t="s">
        <v>7806</v>
      </c>
      <c r="B2530" t="s">
        <v>590</v>
      </c>
      <c r="C2530" t="s">
        <v>2990</v>
      </c>
      <c r="D2530" t="s">
        <v>19</v>
      </c>
      <c r="E2530" t="s">
        <v>91</v>
      </c>
      <c r="F2530">
        <v>8000</v>
      </c>
      <c r="G2530" t="s">
        <v>172</v>
      </c>
      <c r="H2530" t="s">
        <v>62</v>
      </c>
      <c r="I2530" t="s">
        <v>2863</v>
      </c>
      <c r="J2530" s="1">
        <v>45267</v>
      </c>
      <c r="K2530" s="1">
        <v>45412</v>
      </c>
      <c r="L2530">
        <v>192</v>
      </c>
      <c r="M2530">
        <v>1</v>
      </c>
      <c r="N2530">
        <v>2</v>
      </c>
      <c r="O2530">
        <v>23.7</v>
      </c>
      <c r="P2530" t="s">
        <v>33</v>
      </c>
    </row>
    <row r="2531" spans="1:16">
      <c r="A2531" t="s">
        <v>7807</v>
      </c>
      <c r="B2531" t="s">
        <v>3403</v>
      </c>
      <c r="C2531" t="s">
        <v>3362</v>
      </c>
      <c r="D2531" t="s">
        <v>53</v>
      </c>
      <c r="E2531" t="s">
        <v>177</v>
      </c>
      <c r="F2531">
        <v>34018</v>
      </c>
      <c r="G2531" t="s">
        <v>79</v>
      </c>
      <c r="H2531" t="s">
        <v>5576</v>
      </c>
      <c r="I2531" t="s">
        <v>443</v>
      </c>
      <c r="J2531" s="1">
        <v>45142</v>
      </c>
      <c r="K2531" s="1"/>
      <c r="M2531">
        <v>0</v>
      </c>
      <c r="N2531">
        <v>1</v>
      </c>
      <c r="O2531">
        <v>0.2</v>
      </c>
      <c r="P2531" t="s">
        <v>42</v>
      </c>
    </row>
    <row r="2532" spans="1:16">
      <c r="A2532" t="s">
        <v>7809</v>
      </c>
      <c r="B2532" t="s">
        <v>868</v>
      </c>
      <c r="C2532" t="s">
        <v>1218</v>
      </c>
      <c r="D2532" t="s">
        <v>183</v>
      </c>
      <c r="E2532" t="s">
        <v>45</v>
      </c>
      <c r="F2532">
        <v>3897</v>
      </c>
      <c r="G2532" t="s">
        <v>30</v>
      </c>
      <c r="H2532" t="s">
        <v>145</v>
      </c>
      <c r="I2532" t="s">
        <v>7810</v>
      </c>
      <c r="J2532" s="1">
        <v>44990</v>
      </c>
      <c r="K2532" s="1"/>
      <c r="M2532">
        <v>0</v>
      </c>
      <c r="N2532">
        <v>1</v>
      </c>
      <c r="O2532">
        <v>18.8</v>
      </c>
      <c r="P2532" t="s">
        <v>100</v>
      </c>
    </row>
    <row r="2533" spans="1:16">
      <c r="A2533" t="s">
        <v>7811</v>
      </c>
      <c r="B2533" t="s">
        <v>7812</v>
      </c>
      <c r="C2533" t="s">
        <v>2096</v>
      </c>
      <c r="D2533" t="s">
        <v>19</v>
      </c>
      <c r="E2533" t="s">
        <v>28</v>
      </c>
      <c r="F2533">
        <v>8138</v>
      </c>
      <c r="G2533" t="s">
        <v>39</v>
      </c>
      <c r="H2533" t="s">
        <v>2408</v>
      </c>
      <c r="I2533" t="s">
        <v>1513</v>
      </c>
      <c r="J2533" s="1">
        <v>45026</v>
      </c>
      <c r="K2533" s="1"/>
      <c r="M2533">
        <v>0</v>
      </c>
      <c r="N2533">
        <v>1</v>
      </c>
      <c r="O2533">
        <v>26</v>
      </c>
      <c r="P2533" t="s">
        <v>42</v>
      </c>
    </row>
    <row r="2534" spans="1:16">
      <c r="A2534" t="s">
        <v>7814</v>
      </c>
      <c r="B2534" t="s">
        <v>2474</v>
      </c>
      <c r="C2534" t="s">
        <v>1477</v>
      </c>
      <c r="D2534" t="s">
        <v>183</v>
      </c>
      <c r="E2534" t="s">
        <v>45</v>
      </c>
      <c r="F2534">
        <v>12000</v>
      </c>
      <c r="G2534" t="s">
        <v>79</v>
      </c>
      <c r="H2534" t="s">
        <v>133</v>
      </c>
      <c r="I2534" t="s">
        <v>6927</v>
      </c>
      <c r="J2534" s="1">
        <v>45340</v>
      </c>
      <c r="K2534" s="1"/>
      <c r="M2534">
        <v>0</v>
      </c>
      <c r="N2534">
        <v>1</v>
      </c>
      <c r="O2534">
        <v>27.5</v>
      </c>
      <c r="P2534" t="s">
        <v>58</v>
      </c>
    </row>
    <row r="2535" spans="1:16">
      <c r="A2535" t="s">
        <v>7815</v>
      </c>
      <c r="B2535" t="s">
        <v>1339</v>
      </c>
      <c r="C2535" t="s">
        <v>18</v>
      </c>
      <c r="D2535" t="s">
        <v>183</v>
      </c>
      <c r="E2535" t="s">
        <v>91</v>
      </c>
      <c r="F2535">
        <v>6385</v>
      </c>
      <c r="G2535" t="s">
        <v>47</v>
      </c>
      <c r="H2535" t="s">
        <v>86</v>
      </c>
      <c r="I2535" t="s">
        <v>7073</v>
      </c>
      <c r="J2535" s="1">
        <v>45032</v>
      </c>
      <c r="K2535" s="1">
        <v>45019</v>
      </c>
      <c r="L2535">
        <v>82</v>
      </c>
      <c r="M2535">
        <v>1</v>
      </c>
      <c r="N2535">
        <v>4</v>
      </c>
      <c r="O2535">
        <v>23.4</v>
      </c>
      <c r="P2535" t="s">
        <v>33</v>
      </c>
    </row>
    <row r="2536" spans="1:16">
      <c r="A2536" t="s">
        <v>7817</v>
      </c>
      <c r="B2536" t="s">
        <v>2209</v>
      </c>
      <c r="C2536" t="s">
        <v>18</v>
      </c>
      <c r="D2536" t="s">
        <v>66</v>
      </c>
      <c r="E2536" t="s">
        <v>177</v>
      </c>
      <c r="F2536">
        <v>7126</v>
      </c>
      <c r="G2536" t="s">
        <v>30</v>
      </c>
      <c r="H2536" t="s">
        <v>117</v>
      </c>
      <c r="I2536" t="s">
        <v>5053</v>
      </c>
      <c r="J2536" s="1">
        <v>45190</v>
      </c>
      <c r="K2536" s="1"/>
      <c r="M2536">
        <v>0</v>
      </c>
      <c r="N2536">
        <v>1</v>
      </c>
      <c r="O2536">
        <v>12.8</v>
      </c>
      <c r="P2536" t="s">
        <v>42</v>
      </c>
    </row>
    <row r="2537" spans="1:16">
      <c r="A2537" t="s">
        <v>7819</v>
      </c>
      <c r="B2537" t="s">
        <v>6005</v>
      </c>
      <c r="C2537" t="s">
        <v>2003</v>
      </c>
      <c r="D2537" t="s">
        <v>183</v>
      </c>
      <c r="E2537" t="s">
        <v>177</v>
      </c>
      <c r="F2537">
        <v>4140</v>
      </c>
      <c r="G2537" t="s">
        <v>47</v>
      </c>
      <c r="H2537" t="s">
        <v>1995</v>
      </c>
      <c r="I2537" t="s">
        <v>1598</v>
      </c>
      <c r="J2537" s="1"/>
      <c r="K2537" s="1"/>
      <c r="M2537">
        <v>0</v>
      </c>
      <c r="N2537">
        <v>1</v>
      </c>
      <c r="P2537" t="s">
        <v>58</v>
      </c>
    </row>
    <row r="2538" spans="1:16">
      <c r="A2538" t="s">
        <v>7821</v>
      </c>
      <c r="B2538" t="s">
        <v>215</v>
      </c>
      <c r="C2538" t="s">
        <v>1979</v>
      </c>
      <c r="D2538" t="s">
        <v>19</v>
      </c>
      <c r="E2538" t="s">
        <v>177</v>
      </c>
      <c r="F2538">
        <v>2000</v>
      </c>
      <c r="G2538" t="s">
        <v>22</v>
      </c>
      <c r="H2538" t="s">
        <v>145</v>
      </c>
      <c r="I2538" t="s">
        <v>414</v>
      </c>
      <c r="J2538" s="1">
        <v>45295</v>
      </c>
      <c r="K2538" s="1"/>
      <c r="M2538">
        <v>0</v>
      </c>
      <c r="N2538">
        <v>1</v>
      </c>
      <c r="O2538">
        <v>0.3</v>
      </c>
      <c r="P2538" t="s">
        <v>100</v>
      </c>
    </row>
    <row r="2539" spans="1:16">
      <c r="A2539" t="s">
        <v>7822</v>
      </c>
      <c r="B2539" t="s">
        <v>1417</v>
      </c>
      <c r="C2539" t="s">
        <v>199</v>
      </c>
      <c r="D2539" t="s">
        <v>53</v>
      </c>
      <c r="E2539" t="s">
        <v>45</v>
      </c>
      <c r="F2539">
        <v>26878</v>
      </c>
      <c r="G2539" t="s">
        <v>172</v>
      </c>
      <c r="H2539" t="s">
        <v>145</v>
      </c>
      <c r="I2539" t="s">
        <v>1853</v>
      </c>
      <c r="J2539" s="1">
        <v>45442</v>
      </c>
      <c r="K2539" s="1"/>
      <c r="M2539">
        <v>0</v>
      </c>
      <c r="N2539">
        <v>1</v>
      </c>
      <c r="O2539">
        <v>15.2</v>
      </c>
      <c r="P2539" t="s">
        <v>42</v>
      </c>
    </row>
    <row r="2540" spans="1:16">
      <c r="A2540" t="s">
        <v>7824</v>
      </c>
      <c r="B2540" t="s">
        <v>60</v>
      </c>
      <c r="C2540" t="s">
        <v>208</v>
      </c>
      <c r="D2540" t="s">
        <v>37</v>
      </c>
      <c r="E2540" t="s">
        <v>45</v>
      </c>
      <c r="F2540">
        <v>129056</v>
      </c>
      <c r="G2540" t="s">
        <v>39</v>
      </c>
      <c r="H2540" t="s">
        <v>232</v>
      </c>
      <c r="I2540" t="s">
        <v>1540</v>
      </c>
      <c r="J2540" s="1">
        <v>44996</v>
      </c>
      <c r="K2540" s="1"/>
      <c r="M2540">
        <v>0</v>
      </c>
      <c r="N2540">
        <v>1</v>
      </c>
      <c r="O2540">
        <v>4.2</v>
      </c>
      <c r="P2540" t="s">
        <v>100</v>
      </c>
    </row>
    <row r="2541" spans="1:16">
      <c r="A2541" t="s">
        <v>7826</v>
      </c>
      <c r="B2541" t="s">
        <v>7082</v>
      </c>
      <c r="C2541" t="s">
        <v>18</v>
      </c>
      <c r="D2541" t="s">
        <v>19</v>
      </c>
      <c r="E2541" t="s">
        <v>45</v>
      </c>
      <c r="F2541">
        <v>8000</v>
      </c>
      <c r="G2541" t="s">
        <v>172</v>
      </c>
      <c r="H2541" t="s">
        <v>232</v>
      </c>
      <c r="I2541" t="s">
        <v>3645</v>
      </c>
      <c r="J2541" s="1">
        <v>45099</v>
      </c>
      <c r="K2541" s="1"/>
      <c r="M2541">
        <v>0</v>
      </c>
      <c r="N2541">
        <v>1</v>
      </c>
      <c r="O2541">
        <v>7.2</v>
      </c>
      <c r="P2541" t="s">
        <v>25</v>
      </c>
    </row>
    <row r="2542" spans="1:16">
      <c r="A2542" t="s">
        <v>7827</v>
      </c>
      <c r="B2542" t="s">
        <v>7828</v>
      </c>
      <c r="C2542" t="s">
        <v>1164</v>
      </c>
      <c r="D2542" t="s">
        <v>53</v>
      </c>
      <c r="E2542" t="s">
        <v>115</v>
      </c>
      <c r="F2542">
        <v>15536</v>
      </c>
      <c r="G2542" t="s">
        <v>56</v>
      </c>
      <c r="H2542" t="s">
        <v>501</v>
      </c>
      <c r="I2542" t="s">
        <v>3535</v>
      </c>
      <c r="J2542" s="1">
        <v>45486</v>
      </c>
      <c r="K2542" s="1">
        <v>45549</v>
      </c>
      <c r="L2542">
        <v>183</v>
      </c>
      <c r="M2542">
        <v>0</v>
      </c>
      <c r="N2542">
        <v>1</v>
      </c>
      <c r="O2542">
        <v>28.1</v>
      </c>
      <c r="P2542" t="s">
        <v>42</v>
      </c>
    </row>
    <row r="2543" spans="1:16">
      <c r="A2543" t="s">
        <v>7830</v>
      </c>
      <c r="B2543" t="s">
        <v>4396</v>
      </c>
      <c r="C2543" t="s">
        <v>3943</v>
      </c>
      <c r="D2543" t="s">
        <v>183</v>
      </c>
      <c r="E2543" t="s">
        <v>91</v>
      </c>
      <c r="F2543">
        <v>2594</v>
      </c>
      <c r="G2543" t="s">
        <v>151</v>
      </c>
      <c r="H2543" t="s">
        <v>68</v>
      </c>
      <c r="I2543" t="s">
        <v>7832</v>
      </c>
      <c r="J2543" s="1">
        <v>45471</v>
      </c>
      <c r="K2543" s="1">
        <v>45571</v>
      </c>
      <c r="L2543">
        <v>118</v>
      </c>
      <c r="M2543">
        <v>0</v>
      </c>
      <c r="N2543">
        <v>1</v>
      </c>
      <c r="O2543">
        <v>0.8</v>
      </c>
      <c r="P2543" t="s">
        <v>58</v>
      </c>
    </row>
    <row r="2544" spans="1:16">
      <c r="A2544" t="s">
        <v>7833</v>
      </c>
      <c r="B2544" t="s">
        <v>2496</v>
      </c>
      <c r="C2544" t="s">
        <v>2256</v>
      </c>
      <c r="D2544" t="s">
        <v>66</v>
      </c>
      <c r="E2544" t="s">
        <v>115</v>
      </c>
      <c r="F2544">
        <v>5000</v>
      </c>
      <c r="G2544" t="s">
        <v>79</v>
      </c>
      <c r="H2544" t="s">
        <v>156</v>
      </c>
      <c r="I2544" t="s">
        <v>1853</v>
      </c>
      <c r="J2544" s="1">
        <v>45420</v>
      </c>
      <c r="K2544" s="1">
        <v>45490</v>
      </c>
      <c r="L2544">
        <v>132</v>
      </c>
      <c r="M2544">
        <v>0</v>
      </c>
      <c r="N2544">
        <v>1</v>
      </c>
      <c r="O2544">
        <v>21.3</v>
      </c>
      <c r="P2544" t="s">
        <v>33</v>
      </c>
    </row>
    <row r="2545" spans="1:16">
      <c r="A2545" t="s">
        <v>7834</v>
      </c>
      <c r="B2545" t="s">
        <v>7835</v>
      </c>
      <c r="C2545" t="s">
        <v>634</v>
      </c>
      <c r="D2545" t="s">
        <v>37</v>
      </c>
      <c r="E2545" t="s">
        <v>115</v>
      </c>
      <c r="F2545">
        <v>215533</v>
      </c>
      <c r="G2545" t="s">
        <v>47</v>
      </c>
      <c r="H2545" t="s">
        <v>86</v>
      </c>
      <c r="I2545" t="s">
        <v>7837</v>
      </c>
      <c r="J2545" s="1">
        <v>45294</v>
      </c>
      <c r="K2545" s="1">
        <v>45444</v>
      </c>
      <c r="L2545">
        <v>176</v>
      </c>
      <c r="M2545">
        <v>0</v>
      </c>
      <c r="N2545">
        <v>1</v>
      </c>
      <c r="O2545">
        <v>1.3</v>
      </c>
      <c r="P2545" t="s">
        <v>25</v>
      </c>
    </row>
    <row r="2546" spans="1:16">
      <c r="A2546" t="s">
        <v>7838</v>
      </c>
      <c r="B2546" t="s">
        <v>7828</v>
      </c>
      <c r="C2546" t="s">
        <v>5604</v>
      </c>
      <c r="D2546" t="s">
        <v>19</v>
      </c>
      <c r="E2546" t="s">
        <v>91</v>
      </c>
      <c r="F2546">
        <v>3287</v>
      </c>
      <c r="G2546" t="s">
        <v>39</v>
      </c>
      <c r="H2546" t="s">
        <v>258</v>
      </c>
      <c r="I2546" t="s">
        <v>4887</v>
      </c>
      <c r="J2546" s="1">
        <v>45063</v>
      </c>
      <c r="K2546" s="1">
        <v>45030</v>
      </c>
      <c r="L2546">
        <v>64</v>
      </c>
      <c r="M2546">
        <v>0</v>
      </c>
      <c r="N2546">
        <v>1</v>
      </c>
      <c r="O2546">
        <v>9.4</v>
      </c>
      <c r="P2546" t="s">
        <v>42</v>
      </c>
    </row>
    <row r="2547" spans="1:16">
      <c r="A2547" t="s">
        <v>7840</v>
      </c>
      <c r="B2547" t="s">
        <v>6748</v>
      </c>
      <c r="C2547" t="s">
        <v>4113</v>
      </c>
      <c r="D2547" t="s">
        <v>37</v>
      </c>
      <c r="E2547" t="s">
        <v>91</v>
      </c>
      <c r="F2547">
        <v>180831</v>
      </c>
      <c r="G2547" t="s">
        <v>22</v>
      </c>
      <c r="H2547" t="s">
        <v>237</v>
      </c>
      <c r="I2547" t="s">
        <v>2739</v>
      </c>
      <c r="J2547" s="1">
        <v>44935</v>
      </c>
      <c r="K2547" s="1">
        <v>44919</v>
      </c>
      <c r="L2547">
        <v>161</v>
      </c>
      <c r="M2547">
        <v>1</v>
      </c>
      <c r="N2547">
        <v>1</v>
      </c>
      <c r="O2547">
        <v>12.7</v>
      </c>
      <c r="P2547" t="s">
        <v>42</v>
      </c>
    </row>
    <row r="2548" spans="1:16">
      <c r="A2548" t="s">
        <v>7842</v>
      </c>
      <c r="B2548" t="s">
        <v>240</v>
      </c>
      <c r="C2548" t="s">
        <v>2567</v>
      </c>
      <c r="D2548" t="s">
        <v>37</v>
      </c>
      <c r="E2548" t="s">
        <v>20</v>
      </c>
      <c r="F2548">
        <v>50757</v>
      </c>
      <c r="G2548" t="s">
        <v>47</v>
      </c>
      <c r="H2548" t="s">
        <v>93</v>
      </c>
      <c r="I2548" t="s">
        <v>6368</v>
      </c>
      <c r="J2548" s="1">
        <v>45582</v>
      </c>
      <c r="K2548" s="1"/>
      <c r="M2548">
        <v>0</v>
      </c>
      <c r="N2548">
        <v>1</v>
      </c>
      <c r="O2548">
        <v>3.5</v>
      </c>
      <c r="P2548" t="s">
        <v>33</v>
      </c>
    </row>
    <row r="2549" spans="1:16">
      <c r="A2549" t="s">
        <v>7844</v>
      </c>
      <c r="B2549" t="s">
        <v>4619</v>
      </c>
      <c r="C2549" t="s">
        <v>4622</v>
      </c>
      <c r="D2549" t="s">
        <v>53</v>
      </c>
      <c r="E2549" t="s">
        <v>115</v>
      </c>
      <c r="F2549">
        <v>11575</v>
      </c>
      <c r="G2549" t="s">
        <v>79</v>
      </c>
      <c r="H2549" t="s">
        <v>361</v>
      </c>
      <c r="I2549" t="s">
        <v>559</v>
      </c>
      <c r="J2549" s="1">
        <v>45640</v>
      </c>
      <c r="K2549" s="1">
        <v>45640</v>
      </c>
      <c r="L2549">
        <v>104</v>
      </c>
      <c r="M2549">
        <v>0</v>
      </c>
      <c r="N2549">
        <v>1</v>
      </c>
      <c r="O2549">
        <v>1.2</v>
      </c>
      <c r="P2549" t="s">
        <v>58</v>
      </c>
    </row>
    <row r="2550" spans="1:16">
      <c r="A2550" t="s">
        <v>7846</v>
      </c>
      <c r="B2550" t="s">
        <v>2054</v>
      </c>
      <c r="C2550" t="s">
        <v>4544</v>
      </c>
      <c r="D2550" t="s">
        <v>66</v>
      </c>
      <c r="E2550" t="s">
        <v>91</v>
      </c>
      <c r="F2550">
        <v>17668</v>
      </c>
      <c r="G2550" t="s">
        <v>47</v>
      </c>
      <c r="H2550" t="s">
        <v>189</v>
      </c>
      <c r="I2550" t="s">
        <v>4487</v>
      </c>
      <c r="J2550" s="1">
        <v>45219</v>
      </c>
      <c r="K2550" s="1">
        <v>45304</v>
      </c>
      <c r="L2550">
        <v>107</v>
      </c>
      <c r="M2550">
        <v>0</v>
      </c>
      <c r="N2550">
        <v>1</v>
      </c>
      <c r="O2550">
        <v>5</v>
      </c>
      <c r="P2550" t="s">
        <v>100</v>
      </c>
    </row>
    <row r="2551" spans="1:16">
      <c r="A2551" t="s">
        <v>7848</v>
      </c>
      <c r="B2551" t="s">
        <v>4753</v>
      </c>
      <c r="C2551" t="s">
        <v>251</v>
      </c>
      <c r="D2551" t="s">
        <v>37</v>
      </c>
      <c r="E2551" t="s">
        <v>45</v>
      </c>
      <c r="F2551">
        <v>200398</v>
      </c>
      <c r="G2551" t="s">
        <v>30</v>
      </c>
      <c r="H2551" t="s">
        <v>2756</v>
      </c>
      <c r="I2551" t="s">
        <v>2009</v>
      </c>
      <c r="J2551" s="1">
        <v>45429</v>
      </c>
      <c r="K2551" s="1"/>
      <c r="M2551">
        <v>0</v>
      </c>
      <c r="N2551">
        <v>1</v>
      </c>
      <c r="O2551">
        <v>5.3</v>
      </c>
      <c r="P2551" t="s">
        <v>25</v>
      </c>
    </row>
    <row r="2552" spans="1:16">
      <c r="A2552" t="s">
        <v>7850</v>
      </c>
      <c r="B2552" t="s">
        <v>7851</v>
      </c>
      <c r="C2552" t="s">
        <v>509</v>
      </c>
      <c r="D2552" t="s">
        <v>66</v>
      </c>
      <c r="E2552" t="s">
        <v>54</v>
      </c>
      <c r="F2552">
        <v>16684</v>
      </c>
      <c r="G2552" t="s">
        <v>22</v>
      </c>
      <c r="H2552" t="s">
        <v>73</v>
      </c>
      <c r="I2552" t="s">
        <v>309</v>
      </c>
      <c r="J2552" s="1">
        <v>44717</v>
      </c>
      <c r="K2552" s="1"/>
      <c r="M2552">
        <v>0</v>
      </c>
      <c r="N2552">
        <v>1</v>
      </c>
      <c r="O2552">
        <v>11.8</v>
      </c>
      <c r="P2552" t="s">
        <v>33</v>
      </c>
    </row>
    <row r="2553" spans="1:16">
      <c r="A2553" t="s">
        <v>7853</v>
      </c>
      <c r="B2553" t="s">
        <v>4845</v>
      </c>
      <c r="C2553" t="s">
        <v>1472</v>
      </c>
      <c r="D2553" t="s">
        <v>53</v>
      </c>
      <c r="E2553" t="s">
        <v>20</v>
      </c>
      <c r="F2553">
        <v>33027</v>
      </c>
      <c r="G2553" t="s">
        <v>47</v>
      </c>
      <c r="H2553" t="s">
        <v>268</v>
      </c>
      <c r="I2553" t="s">
        <v>580</v>
      </c>
      <c r="J2553" s="1">
        <v>45034</v>
      </c>
      <c r="K2553" s="1"/>
      <c r="M2553">
        <v>0</v>
      </c>
      <c r="N2553">
        <v>1</v>
      </c>
      <c r="O2553">
        <v>32.799999999999997</v>
      </c>
      <c r="P2553" t="s">
        <v>33</v>
      </c>
    </row>
    <row r="2554" spans="1:16">
      <c r="A2554" t="s">
        <v>7855</v>
      </c>
      <c r="B2554" t="s">
        <v>7856</v>
      </c>
      <c r="C2554" t="s">
        <v>18</v>
      </c>
      <c r="D2554" t="s">
        <v>53</v>
      </c>
      <c r="E2554" t="s">
        <v>54</v>
      </c>
      <c r="F2554">
        <v>25882</v>
      </c>
      <c r="G2554" t="s">
        <v>56</v>
      </c>
      <c r="H2554" t="s">
        <v>258</v>
      </c>
      <c r="I2554" t="s">
        <v>5611</v>
      </c>
      <c r="J2554" s="1">
        <v>45116</v>
      </c>
      <c r="K2554" s="1"/>
      <c r="M2554">
        <v>0</v>
      </c>
      <c r="N2554">
        <v>1</v>
      </c>
      <c r="O2554">
        <v>5.6</v>
      </c>
      <c r="P2554" t="s">
        <v>100</v>
      </c>
    </row>
    <row r="2555" spans="1:16">
      <c r="A2555" t="s">
        <v>7858</v>
      </c>
      <c r="B2555" t="s">
        <v>7859</v>
      </c>
      <c r="C2555" t="s">
        <v>2549</v>
      </c>
      <c r="D2555" t="s">
        <v>37</v>
      </c>
      <c r="E2555" t="s">
        <v>177</v>
      </c>
      <c r="F2555">
        <v>190546</v>
      </c>
      <c r="G2555" t="s">
        <v>30</v>
      </c>
      <c r="H2555" t="s">
        <v>62</v>
      </c>
      <c r="I2555" t="s">
        <v>4317</v>
      </c>
      <c r="J2555" s="1">
        <v>45048</v>
      </c>
      <c r="K2555" s="1"/>
      <c r="M2555">
        <v>0</v>
      </c>
      <c r="N2555">
        <v>1</v>
      </c>
      <c r="O2555">
        <v>10.9</v>
      </c>
      <c r="P2555" t="s">
        <v>58</v>
      </c>
    </row>
    <row r="2556" spans="1:16">
      <c r="A2556" t="s">
        <v>7861</v>
      </c>
      <c r="B2556" t="s">
        <v>51</v>
      </c>
      <c r="C2556" t="s">
        <v>18</v>
      </c>
      <c r="D2556" t="s">
        <v>66</v>
      </c>
      <c r="E2556" t="s">
        <v>91</v>
      </c>
      <c r="F2556">
        <v>3952</v>
      </c>
      <c r="G2556" t="s">
        <v>172</v>
      </c>
      <c r="H2556" t="s">
        <v>117</v>
      </c>
      <c r="I2556" t="s">
        <v>7863</v>
      </c>
      <c r="J2556" s="1">
        <v>45013</v>
      </c>
      <c r="K2556" s="1">
        <v>45087</v>
      </c>
      <c r="L2556">
        <v>169</v>
      </c>
      <c r="M2556">
        <v>1</v>
      </c>
      <c r="N2556">
        <v>3</v>
      </c>
      <c r="O2556">
        <v>8.6</v>
      </c>
      <c r="P2556" t="s">
        <v>58</v>
      </c>
    </row>
    <row r="2557" spans="1:16">
      <c r="A2557" t="s">
        <v>7864</v>
      </c>
      <c r="B2557" t="s">
        <v>6452</v>
      </c>
      <c r="C2557" t="s">
        <v>18</v>
      </c>
      <c r="D2557" t="s">
        <v>66</v>
      </c>
      <c r="E2557" t="s">
        <v>177</v>
      </c>
      <c r="F2557">
        <v>9569</v>
      </c>
      <c r="G2557" t="s">
        <v>47</v>
      </c>
      <c r="H2557" t="s">
        <v>80</v>
      </c>
      <c r="I2557" t="s">
        <v>7866</v>
      </c>
      <c r="J2557" s="1">
        <v>45541</v>
      </c>
      <c r="K2557" s="1"/>
      <c r="M2557">
        <v>0</v>
      </c>
      <c r="N2557">
        <v>1</v>
      </c>
      <c r="O2557">
        <v>18.5</v>
      </c>
      <c r="P2557" t="s">
        <v>33</v>
      </c>
    </row>
    <row r="2558" spans="1:16">
      <c r="A2558" t="s">
        <v>7867</v>
      </c>
      <c r="B2558" t="s">
        <v>3049</v>
      </c>
      <c r="C2558" t="s">
        <v>18</v>
      </c>
      <c r="D2558" t="s">
        <v>66</v>
      </c>
      <c r="E2558" t="s">
        <v>177</v>
      </c>
      <c r="F2558">
        <v>17000</v>
      </c>
      <c r="G2558" t="s">
        <v>22</v>
      </c>
      <c r="H2558" t="s">
        <v>361</v>
      </c>
      <c r="I2558" t="s">
        <v>1192</v>
      </c>
      <c r="J2558" s="1">
        <v>45593</v>
      </c>
      <c r="K2558" s="1"/>
      <c r="M2558">
        <v>0</v>
      </c>
      <c r="N2558">
        <v>1</v>
      </c>
      <c r="O2558">
        <v>5.2</v>
      </c>
      <c r="P2558" t="s">
        <v>58</v>
      </c>
    </row>
    <row r="2559" spans="1:16">
      <c r="A2559" t="s">
        <v>7868</v>
      </c>
      <c r="B2559" t="s">
        <v>793</v>
      </c>
      <c r="C2559" t="s">
        <v>18</v>
      </c>
      <c r="D2559" t="s">
        <v>19</v>
      </c>
      <c r="E2559" t="s">
        <v>45</v>
      </c>
      <c r="F2559">
        <v>8890</v>
      </c>
      <c r="G2559" t="s">
        <v>39</v>
      </c>
      <c r="H2559" t="s">
        <v>361</v>
      </c>
      <c r="I2559" t="s">
        <v>4193</v>
      </c>
      <c r="J2559" s="1">
        <v>45075</v>
      </c>
      <c r="K2559" s="1"/>
      <c r="M2559">
        <v>0</v>
      </c>
      <c r="N2559">
        <v>1</v>
      </c>
      <c r="O2559">
        <v>12.8</v>
      </c>
      <c r="P2559" t="s">
        <v>42</v>
      </c>
    </row>
    <row r="2560" spans="1:16">
      <c r="A2560" t="s">
        <v>7870</v>
      </c>
      <c r="B2560" t="s">
        <v>1665</v>
      </c>
      <c r="C2560" t="s">
        <v>1346</v>
      </c>
      <c r="D2560" t="s">
        <v>66</v>
      </c>
      <c r="E2560" t="s">
        <v>20</v>
      </c>
      <c r="F2560">
        <v>12283</v>
      </c>
      <c r="G2560" t="s">
        <v>151</v>
      </c>
      <c r="H2560" t="s">
        <v>139</v>
      </c>
      <c r="I2560" t="s">
        <v>7244</v>
      </c>
      <c r="J2560" s="1">
        <v>45320</v>
      </c>
      <c r="K2560" s="1"/>
      <c r="M2560">
        <v>0</v>
      </c>
      <c r="N2560">
        <v>1</v>
      </c>
      <c r="P2560" t="s">
        <v>42</v>
      </c>
    </row>
    <row r="2561" spans="1:16">
      <c r="A2561" t="s">
        <v>7872</v>
      </c>
      <c r="B2561" t="s">
        <v>5327</v>
      </c>
      <c r="C2561" t="s">
        <v>7873</v>
      </c>
      <c r="D2561" t="s">
        <v>183</v>
      </c>
      <c r="E2561" t="s">
        <v>177</v>
      </c>
      <c r="F2561">
        <v>5509</v>
      </c>
      <c r="G2561" t="s">
        <v>47</v>
      </c>
      <c r="H2561" t="s">
        <v>23</v>
      </c>
      <c r="I2561" t="s">
        <v>2489</v>
      </c>
      <c r="J2561" s="1">
        <v>45277</v>
      </c>
      <c r="K2561" s="1"/>
      <c r="M2561">
        <v>0</v>
      </c>
      <c r="N2561">
        <v>1</v>
      </c>
      <c r="O2561">
        <v>22</v>
      </c>
      <c r="P2561" t="s">
        <v>100</v>
      </c>
    </row>
    <row r="2562" spans="1:16">
      <c r="A2562" t="s">
        <v>7875</v>
      </c>
      <c r="B2562" t="s">
        <v>3332</v>
      </c>
      <c r="C2562" t="s">
        <v>3009</v>
      </c>
      <c r="D2562" t="s">
        <v>53</v>
      </c>
      <c r="E2562" t="s">
        <v>20</v>
      </c>
      <c r="F2562">
        <v>45498</v>
      </c>
      <c r="G2562" t="s">
        <v>22</v>
      </c>
      <c r="H2562" t="s">
        <v>80</v>
      </c>
      <c r="I2562" t="s">
        <v>253</v>
      </c>
      <c r="J2562" s="1">
        <v>44752</v>
      </c>
      <c r="K2562" s="1"/>
      <c r="M2562">
        <v>0</v>
      </c>
      <c r="N2562">
        <v>1</v>
      </c>
      <c r="O2562">
        <v>5.5</v>
      </c>
      <c r="P2562" t="s">
        <v>100</v>
      </c>
    </row>
    <row r="2563" spans="1:16">
      <c r="A2563" t="s">
        <v>7877</v>
      </c>
      <c r="B2563" t="s">
        <v>1446</v>
      </c>
      <c r="C2563" t="s">
        <v>634</v>
      </c>
      <c r="D2563" t="s">
        <v>19</v>
      </c>
      <c r="E2563" t="s">
        <v>54</v>
      </c>
      <c r="F2563">
        <v>1986</v>
      </c>
      <c r="G2563" t="s">
        <v>39</v>
      </c>
      <c r="H2563" t="s">
        <v>3052</v>
      </c>
      <c r="I2563" t="s">
        <v>3099</v>
      </c>
      <c r="J2563" s="1">
        <v>44824</v>
      </c>
      <c r="K2563" s="1"/>
      <c r="M2563">
        <v>0</v>
      </c>
      <c r="N2563">
        <v>1</v>
      </c>
      <c r="O2563">
        <v>32.6</v>
      </c>
      <c r="P2563" t="s">
        <v>42</v>
      </c>
    </row>
    <row r="2564" spans="1:16">
      <c r="A2564" t="s">
        <v>7879</v>
      </c>
      <c r="B2564" t="s">
        <v>372</v>
      </c>
      <c r="C2564" t="s">
        <v>307</v>
      </c>
      <c r="D2564" t="s">
        <v>183</v>
      </c>
      <c r="E2564" t="s">
        <v>115</v>
      </c>
      <c r="F2564">
        <v>10238</v>
      </c>
      <c r="G2564" t="s">
        <v>161</v>
      </c>
      <c r="H2564" t="s">
        <v>232</v>
      </c>
      <c r="I2564" t="s">
        <v>7734</v>
      </c>
      <c r="J2564" s="1">
        <v>44798</v>
      </c>
      <c r="K2564" s="1">
        <v>44821</v>
      </c>
      <c r="L2564">
        <v>118</v>
      </c>
      <c r="M2564">
        <v>0</v>
      </c>
      <c r="N2564">
        <v>1</v>
      </c>
      <c r="O2564">
        <v>34.1</v>
      </c>
      <c r="P2564" t="s">
        <v>33</v>
      </c>
    </row>
    <row r="2565" spans="1:16">
      <c r="A2565" t="s">
        <v>7881</v>
      </c>
      <c r="B2565" t="s">
        <v>2831</v>
      </c>
      <c r="C2565" t="s">
        <v>1565</v>
      </c>
      <c r="D2565" t="s">
        <v>183</v>
      </c>
      <c r="E2565" t="s">
        <v>177</v>
      </c>
      <c r="F2565">
        <v>4277</v>
      </c>
      <c r="G2565" t="s">
        <v>151</v>
      </c>
      <c r="H2565" t="s">
        <v>237</v>
      </c>
      <c r="I2565" t="s">
        <v>3158</v>
      </c>
      <c r="J2565" s="1">
        <v>44916</v>
      </c>
      <c r="K2565" s="1"/>
      <c r="M2565">
        <v>0</v>
      </c>
      <c r="N2565">
        <v>1</v>
      </c>
      <c r="P2565" t="s">
        <v>58</v>
      </c>
    </row>
    <row r="2566" spans="1:16">
      <c r="A2566" t="s">
        <v>7883</v>
      </c>
      <c r="B2566" t="s">
        <v>3084</v>
      </c>
      <c r="C2566" t="s">
        <v>18</v>
      </c>
      <c r="D2566" t="s">
        <v>66</v>
      </c>
      <c r="E2566" t="s">
        <v>177</v>
      </c>
      <c r="F2566">
        <v>5577</v>
      </c>
      <c r="G2566" t="s">
        <v>79</v>
      </c>
      <c r="H2566" t="s">
        <v>80</v>
      </c>
      <c r="I2566" t="s">
        <v>7885</v>
      </c>
      <c r="J2566" s="1">
        <v>44830</v>
      </c>
      <c r="K2566" s="1"/>
      <c r="M2566">
        <v>0</v>
      </c>
      <c r="N2566">
        <v>1</v>
      </c>
      <c r="O2566">
        <v>0.9</v>
      </c>
      <c r="P2566" t="s">
        <v>100</v>
      </c>
    </row>
    <row r="2567" spans="1:16">
      <c r="A2567" t="s">
        <v>7886</v>
      </c>
      <c r="B2567" t="s">
        <v>5648</v>
      </c>
      <c r="C2567" t="s">
        <v>1646</v>
      </c>
      <c r="D2567" t="s">
        <v>37</v>
      </c>
      <c r="E2567" t="s">
        <v>91</v>
      </c>
      <c r="F2567">
        <v>85930</v>
      </c>
      <c r="G2567" t="s">
        <v>56</v>
      </c>
      <c r="H2567" t="s">
        <v>80</v>
      </c>
      <c r="I2567" t="s">
        <v>7888</v>
      </c>
      <c r="J2567" s="1">
        <v>45430</v>
      </c>
      <c r="K2567" s="1">
        <v>45423</v>
      </c>
      <c r="L2567">
        <v>90</v>
      </c>
      <c r="M2567">
        <v>0</v>
      </c>
      <c r="N2567">
        <v>1</v>
      </c>
      <c r="P2567" t="s">
        <v>33</v>
      </c>
    </row>
    <row r="2568" spans="1:16">
      <c r="A2568" t="s">
        <v>7889</v>
      </c>
      <c r="B2568" t="s">
        <v>7890</v>
      </c>
      <c r="C2568" t="s">
        <v>18</v>
      </c>
      <c r="D2568" t="s">
        <v>19</v>
      </c>
      <c r="E2568" t="s">
        <v>45</v>
      </c>
      <c r="F2568">
        <v>5218</v>
      </c>
      <c r="G2568" t="s">
        <v>47</v>
      </c>
      <c r="H2568" t="s">
        <v>68</v>
      </c>
      <c r="I2568" t="s">
        <v>1932</v>
      </c>
      <c r="J2568" s="1">
        <v>45290</v>
      </c>
      <c r="K2568" s="1"/>
      <c r="M2568">
        <v>0</v>
      </c>
      <c r="N2568">
        <v>1</v>
      </c>
      <c r="O2568">
        <v>11.6</v>
      </c>
      <c r="P2568" t="s">
        <v>42</v>
      </c>
    </row>
    <row r="2569" spans="1:16">
      <c r="A2569" t="s">
        <v>7892</v>
      </c>
      <c r="B2569" t="s">
        <v>6502</v>
      </c>
      <c r="C2569" t="s">
        <v>18</v>
      </c>
      <c r="D2569" t="s">
        <v>53</v>
      </c>
      <c r="E2569" t="s">
        <v>177</v>
      </c>
      <c r="F2569">
        <v>24826</v>
      </c>
      <c r="G2569" t="s">
        <v>39</v>
      </c>
      <c r="H2569" t="s">
        <v>2756</v>
      </c>
      <c r="I2569" t="s">
        <v>4355</v>
      </c>
      <c r="J2569" s="1">
        <v>45287</v>
      </c>
      <c r="K2569" s="1"/>
      <c r="M2569">
        <v>0</v>
      </c>
      <c r="N2569">
        <v>1</v>
      </c>
      <c r="O2569">
        <v>15.7</v>
      </c>
      <c r="P2569" t="s">
        <v>58</v>
      </c>
    </row>
    <row r="2570" spans="1:16">
      <c r="A2570" t="s">
        <v>7894</v>
      </c>
      <c r="B2570" t="s">
        <v>2137</v>
      </c>
      <c r="C2570" t="s">
        <v>1583</v>
      </c>
      <c r="D2570" t="s">
        <v>183</v>
      </c>
      <c r="E2570" t="s">
        <v>115</v>
      </c>
      <c r="F2570">
        <v>6000</v>
      </c>
      <c r="G2570" t="s">
        <v>47</v>
      </c>
      <c r="H2570" t="s">
        <v>86</v>
      </c>
      <c r="I2570" t="s">
        <v>6187</v>
      </c>
      <c r="J2570" s="1">
        <v>44738</v>
      </c>
      <c r="K2570" s="1">
        <v>44822</v>
      </c>
      <c r="L2570">
        <v>115</v>
      </c>
      <c r="M2570">
        <v>0</v>
      </c>
      <c r="N2570">
        <v>1</v>
      </c>
      <c r="O2570">
        <v>12.2</v>
      </c>
      <c r="P2570" t="s">
        <v>33</v>
      </c>
    </row>
    <row r="2571" spans="1:16">
      <c r="A2571" t="s">
        <v>7895</v>
      </c>
      <c r="B2571" t="s">
        <v>2915</v>
      </c>
      <c r="C2571" t="s">
        <v>3566</v>
      </c>
      <c r="D2571" t="s">
        <v>66</v>
      </c>
      <c r="E2571" t="s">
        <v>177</v>
      </c>
      <c r="F2571">
        <v>14847</v>
      </c>
      <c r="G2571" t="s">
        <v>47</v>
      </c>
      <c r="H2571" t="s">
        <v>593</v>
      </c>
      <c r="I2571" t="s">
        <v>2290</v>
      </c>
      <c r="J2571" s="1">
        <v>45366</v>
      </c>
      <c r="K2571" s="1"/>
      <c r="M2571">
        <v>0</v>
      </c>
      <c r="N2571">
        <v>1</v>
      </c>
      <c r="O2571">
        <v>30</v>
      </c>
      <c r="P2571" t="s">
        <v>33</v>
      </c>
    </row>
    <row r="2572" spans="1:16">
      <c r="A2572" t="s">
        <v>7897</v>
      </c>
      <c r="B2572" t="s">
        <v>7056</v>
      </c>
      <c r="C2572" t="s">
        <v>77</v>
      </c>
      <c r="D2572" t="s">
        <v>53</v>
      </c>
      <c r="E2572" t="s">
        <v>115</v>
      </c>
      <c r="F2572">
        <v>47082</v>
      </c>
      <c r="G2572" t="s">
        <v>56</v>
      </c>
      <c r="H2572" t="s">
        <v>127</v>
      </c>
      <c r="I2572" t="s">
        <v>706</v>
      </c>
      <c r="J2572" s="1">
        <v>44661</v>
      </c>
      <c r="K2572" s="1">
        <v>44796</v>
      </c>
      <c r="L2572">
        <v>168</v>
      </c>
      <c r="M2572">
        <v>0</v>
      </c>
      <c r="N2572">
        <v>1</v>
      </c>
      <c r="O2572">
        <v>9.9</v>
      </c>
      <c r="P2572" t="s">
        <v>25</v>
      </c>
    </row>
    <row r="2573" spans="1:16">
      <c r="A2573" t="s">
        <v>7899</v>
      </c>
      <c r="B2573" t="s">
        <v>3749</v>
      </c>
      <c r="C2573" t="s">
        <v>2110</v>
      </c>
      <c r="D2573" t="s">
        <v>19</v>
      </c>
      <c r="E2573" t="s">
        <v>177</v>
      </c>
      <c r="F2573">
        <v>2000</v>
      </c>
      <c r="G2573" t="s">
        <v>56</v>
      </c>
      <c r="H2573" t="s">
        <v>105</v>
      </c>
      <c r="I2573" t="s">
        <v>4626</v>
      </c>
      <c r="J2573" s="1">
        <v>44701</v>
      </c>
      <c r="K2573" s="1"/>
      <c r="M2573">
        <v>0</v>
      </c>
      <c r="N2573">
        <v>1</v>
      </c>
      <c r="O2573">
        <v>28.9</v>
      </c>
      <c r="P2573" t="s">
        <v>58</v>
      </c>
    </row>
    <row r="2574" spans="1:16">
      <c r="A2574" t="s">
        <v>7900</v>
      </c>
      <c r="B2574" t="s">
        <v>1383</v>
      </c>
      <c r="C2574" t="s">
        <v>18</v>
      </c>
      <c r="D2574" t="s">
        <v>53</v>
      </c>
      <c r="E2574" t="s">
        <v>177</v>
      </c>
      <c r="F2574">
        <v>10784</v>
      </c>
      <c r="G2574" t="s">
        <v>161</v>
      </c>
      <c r="H2574" t="s">
        <v>268</v>
      </c>
      <c r="I2574" t="s">
        <v>5931</v>
      </c>
      <c r="J2574" s="1">
        <v>45576</v>
      </c>
      <c r="K2574" s="1"/>
      <c r="M2574">
        <v>0</v>
      </c>
      <c r="N2574">
        <v>1</v>
      </c>
      <c r="O2574">
        <v>2.6</v>
      </c>
      <c r="P2574" t="s">
        <v>25</v>
      </c>
    </row>
    <row r="2575" spans="1:16">
      <c r="A2575" t="s">
        <v>7902</v>
      </c>
      <c r="B2575" t="s">
        <v>2566</v>
      </c>
      <c r="C2575" t="s">
        <v>5746</v>
      </c>
      <c r="D2575" t="s">
        <v>66</v>
      </c>
      <c r="E2575" t="s">
        <v>91</v>
      </c>
      <c r="F2575">
        <v>12595</v>
      </c>
      <c r="G2575" t="s">
        <v>47</v>
      </c>
      <c r="H2575" t="s">
        <v>139</v>
      </c>
      <c r="I2575" t="s">
        <v>3447</v>
      </c>
      <c r="J2575" s="1">
        <v>45374</v>
      </c>
      <c r="K2575" s="1">
        <v>45497</v>
      </c>
      <c r="L2575">
        <v>138</v>
      </c>
      <c r="M2575">
        <v>1</v>
      </c>
      <c r="N2575">
        <v>4</v>
      </c>
      <c r="O2575">
        <v>29.5</v>
      </c>
      <c r="P2575" t="s">
        <v>33</v>
      </c>
    </row>
    <row r="2576" spans="1:16">
      <c r="A2576" t="s">
        <v>7903</v>
      </c>
      <c r="B2576" t="s">
        <v>7904</v>
      </c>
      <c r="C2576" t="s">
        <v>918</v>
      </c>
      <c r="D2576" t="s">
        <v>19</v>
      </c>
      <c r="E2576" t="s">
        <v>54</v>
      </c>
      <c r="F2576">
        <v>5397</v>
      </c>
      <c r="G2576" t="s">
        <v>172</v>
      </c>
      <c r="H2576" t="s">
        <v>93</v>
      </c>
      <c r="I2576" t="s">
        <v>4898</v>
      </c>
      <c r="J2576" s="1">
        <v>45761</v>
      </c>
      <c r="K2576" s="1"/>
      <c r="M2576">
        <v>0</v>
      </c>
      <c r="N2576">
        <v>1</v>
      </c>
      <c r="O2576">
        <v>32.700000000000003</v>
      </c>
      <c r="P2576" t="s">
        <v>42</v>
      </c>
    </row>
    <row r="2577" spans="1:16">
      <c r="A2577" t="s">
        <v>7906</v>
      </c>
      <c r="B2577" t="s">
        <v>596</v>
      </c>
      <c r="C2577" t="s">
        <v>18</v>
      </c>
      <c r="D2577" t="s">
        <v>19</v>
      </c>
      <c r="E2577" t="s">
        <v>115</v>
      </c>
      <c r="F2577">
        <v>3503</v>
      </c>
      <c r="G2577" t="s">
        <v>161</v>
      </c>
      <c r="H2577" t="s">
        <v>86</v>
      </c>
      <c r="I2577" t="s">
        <v>2086</v>
      </c>
      <c r="J2577" s="1">
        <v>45613</v>
      </c>
      <c r="K2577" s="1">
        <v>45601</v>
      </c>
      <c r="L2577">
        <v>77</v>
      </c>
      <c r="M2577">
        <v>0</v>
      </c>
      <c r="N2577">
        <v>1</v>
      </c>
      <c r="O2577">
        <v>4.2</v>
      </c>
      <c r="P2577" t="s">
        <v>25</v>
      </c>
    </row>
    <row r="2578" spans="1:16">
      <c r="A2578" t="s">
        <v>7908</v>
      </c>
      <c r="B2578" t="s">
        <v>1941</v>
      </c>
      <c r="C2578" t="s">
        <v>3396</v>
      </c>
      <c r="D2578" t="s">
        <v>53</v>
      </c>
      <c r="E2578" t="s">
        <v>28</v>
      </c>
      <c r="F2578">
        <v>36805</v>
      </c>
      <c r="G2578" t="s">
        <v>30</v>
      </c>
      <c r="H2578" t="s">
        <v>68</v>
      </c>
      <c r="I2578" t="s">
        <v>7910</v>
      </c>
      <c r="J2578" s="1">
        <v>44647</v>
      </c>
      <c r="K2578" s="1"/>
      <c r="M2578">
        <v>0</v>
      </c>
      <c r="N2578">
        <v>1</v>
      </c>
      <c r="O2578">
        <v>34</v>
      </c>
      <c r="P2578" t="s">
        <v>25</v>
      </c>
    </row>
    <row r="2579" spans="1:16">
      <c r="A2579" t="s">
        <v>7911</v>
      </c>
      <c r="B2579" t="s">
        <v>7912</v>
      </c>
      <c r="C2579" t="s">
        <v>4647</v>
      </c>
      <c r="D2579" t="s">
        <v>37</v>
      </c>
      <c r="E2579" t="s">
        <v>91</v>
      </c>
      <c r="F2579">
        <v>65194</v>
      </c>
      <c r="G2579" t="s">
        <v>172</v>
      </c>
      <c r="H2579" t="s">
        <v>98</v>
      </c>
      <c r="I2579" t="s">
        <v>7914</v>
      </c>
      <c r="J2579" s="1">
        <v>45720</v>
      </c>
      <c r="K2579" s="1">
        <v>45709</v>
      </c>
      <c r="L2579">
        <v>158</v>
      </c>
      <c r="M2579">
        <v>0</v>
      </c>
      <c r="N2579">
        <v>1</v>
      </c>
      <c r="O2579">
        <v>19.5</v>
      </c>
      <c r="P2579" t="s">
        <v>42</v>
      </c>
    </row>
    <row r="2580" spans="1:16">
      <c r="A2580" t="s">
        <v>7915</v>
      </c>
      <c r="B2580" t="s">
        <v>6081</v>
      </c>
      <c r="C2580" t="s">
        <v>1203</v>
      </c>
      <c r="D2580" t="s">
        <v>19</v>
      </c>
      <c r="E2580" t="s">
        <v>54</v>
      </c>
      <c r="F2580">
        <v>9337</v>
      </c>
      <c r="G2580" t="s">
        <v>30</v>
      </c>
      <c r="H2580" t="s">
        <v>731</v>
      </c>
      <c r="I2580" t="s">
        <v>4656</v>
      </c>
      <c r="J2580" s="1">
        <v>45056</v>
      </c>
      <c r="K2580" s="1"/>
      <c r="M2580">
        <v>0</v>
      </c>
      <c r="N2580">
        <v>1</v>
      </c>
      <c r="O2580">
        <v>10.6</v>
      </c>
      <c r="P2580" t="s">
        <v>33</v>
      </c>
    </row>
    <row r="2581" spans="1:16">
      <c r="A2581" t="s">
        <v>7917</v>
      </c>
      <c r="B2581" t="s">
        <v>7918</v>
      </c>
      <c r="C2581" t="s">
        <v>18</v>
      </c>
      <c r="D2581" t="s">
        <v>183</v>
      </c>
      <c r="E2581" t="s">
        <v>177</v>
      </c>
      <c r="F2581">
        <v>9155</v>
      </c>
      <c r="G2581" t="s">
        <v>172</v>
      </c>
      <c r="H2581" t="s">
        <v>268</v>
      </c>
      <c r="I2581" t="s">
        <v>6021</v>
      </c>
      <c r="J2581" s="1">
        <v>45531</v>
      </c>
      <c r="K2581" s="1"/>
      <c r="M2581">
        <v>0</v>
      </c>
      <c r="N2581">
        <v>1</v>
      </c>
      <c r="O2581">
        <v>27.6</v>
      </c>
      <c r="P2581" t="s">
        <v>42</v>
      </c>
    </row>
    <row r="2582" spans="1:16">
      <c r="A2582" t="s">
        <v>7920</v>
      </c>
      <c r="B2582" t="s">
        <v>2744</v>
      </c>
      <c r="C2582" t="s">
        <v>1477</v>
      </c>
      <c r="D2582" t="s">
        <v>183</v>
      </c>
      <c r="E2582" t="s">
        <v>28</v>
      </c>
      <c r="F2582">
        <v>8691</v>
      </c>
      <c r="G2582" t="s">
        <v>22</v>
      </c>
      <c r="H2582" t="s">
        <v>105</v>
      </c>
      <c r="I2582" t="s">
        <v>4824</v>
      </c>
      <c r="J2582" s="1">
        <v>45576</v>
      </c>
      <c r="K2582" s="1"/>
      <c r="M2582">
        <v>0</v>
      </c>
      <c r="N2582">
        <v>1</v>
      </c>
      <c r="O2582">
        <v>3.3</v>
      </c>
      <c r="P2582" t="s">
        <v>33</v>
      </c>
    </row>
    <row r="2583" spans="1:16">
      <c r="A2583" t="s">
        <v>7922</v>
      </c>
      <c r="B2583" t="s">
        <v>7923</v>
      </c>
      <c r="C2583" t="s">
        <v>18</v>
      </c>
      <c r="D2583" t="s">
        <v>37</v>
      </c>
      <c r="E2583" t="s">
        <v>20</v>
      </c>
      <c r="F2583">
        <v>215762</v>
      </c>
      <c r="G2583" t="s">
        <v>151</v>
      </c>
      <c r="H2583" t="s">
        <v>98</v>
      </c>
      <c r="I2583" t="s">
        <v>536</v>
      </c>
      <c r="J2583" s="1">
        <v>44822</v>
      </c>
      <c r="K2583" s="1"/>
      <c r="M2583">
        <v>0</v>
      </c>
      <c r="N2583">
        <v>1</v>
      </c>
      <c r="P2583" t="s">
        <v>100</v>
      </c>
    </row>
    <row r="2584" spans="1:16">
      <c r="A2584" t="s">
        <v>7925</v>
      </c>
      <c r="B2584" t="s">
        <v>4559</v>
      </c>
      <c r="C2584" t="s">
        <v>2666</v>
      </c>
      <c r="D2584" t="s">
        <v>19</v>
      </c>
      <c r="E2584" t="s">
        <v>20</v>
      </c>
      <c r="F2584">
        <v>8185</v>
      </c>
      <c r="G2584" t="s">
        <v>39</v>
      </c>
      <c r="H2584" t="s">
        <v>127</v>
      </c>
      <c r="I2584" t="s">
        <v>2025</v>
      </c>
      <c r="J2584" s="1">
        <v>45151</v>
      </c>
      <c r="K2584" s="1"/>
      <c r="M2584">
        <v>0</v>
      </c>
      <c r="N2584">
        <v>1</v>
      </c>
      <c r="O2584">
        <v>29.4</v>
      </c>
      <c r="P2584" t="s">
        <v>58</v>
      </c>
    </row>
    <row r="2585" spans="1:16">
      <c r="A2585" t="s">
        <v>7927</v>
      </c>
      <c r="B2585" t="s">
        <v>7928</v>
      </c>
      <c r="C2585" t="s">
        <v>18</v>
      </c>
      <c r="D2585" t="s">
        <v>37</v>
      </c>
      <c r="E2585" t="s">
        <v>45</v>
      </c>
      <c r="F2585">
        <v>116500</v>
      </c>
      <c r="G2585" t="s">
        <v>79</v>
      </c>
      <c r="H2585" t="s">
        <v>361</v>
      </c>
      <c r="I2585" t="s">
        <v>6283</v>
      </c>
      <c r="J2585" s="1">
        <v>44708</v>
      </c>
      <c r="K2585" s="1"/>
      <c r="M2585">
        <v>0</v>
      </c>
      <c r="N2585">
        <v>1</v>
      </c>
      <c r="O2585">
        <v>16.7</v>
      </c>
      <c r="P2585" t="s">
        <v>25</v>
      </c>
    </row>
    <row r="2586" spans="1:16">
      <c r="A2586" t="s">
        <v>7930</v>
      </c>
      <c r="B2586" t="s">
        <v>2573</v>
      </c>
      <c r="C2586" t="s">
        <v>3387</v>
      </c>
      <c r="D2586" t="s">
        <v>183</v>
      </c>
      <c r="E2586" t="s">
        <v>28</v>
      </c>
      <c r="F2586">
        <v>11512</v>
      </c>
      <c r="G2586" t="s">
        <v>161</v>
      </c>
      <c r="H2586" t="s">
        <v>80</v>
      </c>
      <c r="I2586" t="s">
        <v>1833</v>
      </c>
      <c r="J2586" s="1">
        <v>44960</v>
      </c>
      <c r="K2586" s="1"/>
      <c r="M2586">
        <v>0</v>
      </c>
      <c r="N2586">
        <v>1</v>
      </c>
      <c r="O2586">
        <v>3.4</v>
      </c>
      <c r="P2586" t="s">
        <v>100</v>
      </c>
    </row>
    <row r="2587" spans="1:16">
      <c r="A2587" t="s">
        <v>7932</v>
      </c>
      <c r="B2587" t="s">
        <v>1861</v>
      </c>
      <c r="C2587" t="s">
        <v>18</v>
      </c>
      <c r="D2587" t="s">
        <v>66</v>
      </c>
      <c r="E2587" t="s">
        <v>20</v>
      </c>
      <c r="F2587">
        <v>13830</v>
      </c>
      <c r="G2587" t="s">
        <v>22</v>
      </c>
      <c r="H2587" t="s">
        <v>105</v>
      </c>
      <c r="I2587" t="s">
        <v>7934</v>
      </c>
      <c r="J2587" s="1">
        <v>45504</v>
      </c>
      <c r="K2587" s="1"/>
      <c r="M2587">
        <v>0</v>
      </c>
      <c r="N2587">
        <v>1</v>
      </c>
      <c r="P2587" t="s">
        <v>42</v>
      </c>
    </row>
    <row r="2588" spans="1:16">
      <c r="A2588" t="s">
        <v>7935</v>
      </c>
      <c r="B2588" t="s">
        <v>4205</v>
      </c>
      <c r="C2588" t="s">
        <v>1414</v>
      </c>
      <c r="D2588" t="s">
        <v>66</v>
      </c>
      <c r="E2588" t="s">
        <v>91</v>
      </c>
      <c r="F2588">
        <v>7000</v>
      </c>
      <c r="G2588" t="s">
        <v>30</v>
      </c>
      <c r="H2588" t="s">
        <v>80</v>
      </c>
      <c r="I2588" t="s">
        <v>3047</v>
      </c>
      <c r="J2588" s="1">
        <v>45439</v>
      </c>
      <c r="K2588" s="1">
        <v>45426</v>
      </c>
      <c r="L2588">
        <v>145</v>
      </c>
      <c r="M2588">
        <v>0</v>
      </c>
      <c r="N2588">
        <v>1</v>
      </c>
      <c r="O2588">
        <v>21.9</v>
      </c>
      <c r="P2588" t="s">
        <v>25</v>
      </c>
    </row>
    <row r="2589" spans="1:16">
      <c r="A2589" t="s">
        <v>7936</v>
      </c>
      <c r="B2589" t="s">
        <v>553</v>
      </c>
      <c r="C2589" t="s">
        <v>18</v>
      </c>
      <c r="D2589" t="s">
        <v>183</v>
      </c>
      <c r="E2589" t="s">
        <v>20</v>
      </c>
      <c r="F2589">
        <v>6484</v>
      </c>
      <c r="G2589" t="s">
        <v>47</v>
      </c>
      <c r="H2589" t="s">
        <v>23</v>
      </c>
      <c r="I2589" t="s">
        <v>3869</v>
      </c>
      <c r="J2589" s="1">
        <v>45147</v>
      </c>
      <c r="K2589" s="1"/>
      <c r="M2589">
        <v>0</v>
      </c>
      <c r="N2589">
        <v>1</v>
      </c>
      <c r="P2589" t="s">
        <v>42</v>
      </c>
    </row>
    <row r="2590" spans="1:16">
      <c r="A2590" t="s">
        <v>7938</v>
      </c>
      <c r="B2590" t="s">
        <v>3298</v>
      </c>
      <c r="C2590" t="s">
        <v>149</v>
      </c>
      <c r="D2590" t="s">
        <v>183</v>
      </c>
      <c r="E2590" t="s">
        <v>54</v>
      </c>
      <c r="F2590">
        <v>2738</v>
      </c>
      <c r="G2590" t="s">
        <v>79</v>
      </c>
      <c r="H2590" t="s">
        <v>133</v>
      </c>
      <c r="I2590" t="s">
        <v>263</v>
      </c>
      <c r="J2590" s="1">
        <v>45530</v>
      </c>
      <c r="K2590" s="1"/>
      <c r="M2590">
        <v>0</v>
      </c>
      <c r="N2590">
        <v>1</v>
      </c>
      <c r="P2590" t="s">
        <v>42</v>
      </c>
    </row>
    <row r="2591" spans="1:16">
      <c r="A2591" t="s">
        <v>7940</v>
      </c>
      <c r="B2591" t="s">
        <v>3591</v>
      </c>
      <c r="C2591" t="s">
        <v>2398</v>
      </c>
      <c r="D2591" t="s">
        <v>53</v>
      </c>
      <c r="E2591" t="s">
        <v>20</v>
      </c>
      <c r="F2591">
        <v>43041</v>
      </c>
      <c r="G2591" t="s">
        <v>47</v>
      </c>
      <c r="H2591" t="s">
        <v>127</v>
      </c>
      <c r="I2591" t="s">
        <v>7942</v>
      </c>
      <c r="J2591" s="1">
        <v>45454</v>
      </c>
      <c r="K2591" s="1"/>
      <c r="M2591">
        <v>0</v>
      </c>
      <c r="N2591">
        <v>1</v>
      </c>
      <c r="O2591">
        <v>23</v>
      </c>
      <c r="P2591" t="s">
        <v>58</v>
      </c>
    </row>
    <row r="2592" spans="1:16">
      <c r="A2592" t="s">
        <v>7943</v>
      </c>
      <c r="B2592" t="s">
        <v>1194</v>
      </c>
      <c r="C2592" t="s">
        <v>2007</v>
      </c>
      <c r="D2592" t="s">
        <v>37</v>
      </c>
      <c r="E2592" t="s">
        <v>91</v>
      </c>
      <c r="F2592">
        <v>155785</v>
      </c>
      <c r="G2592" t="s">
        <v>161</v>
      </c>
      <c r="H2592" t="s">
        <v>1009</v>
      </c>
      <c r="I2592" t="s">
        <v>7070</v>
      </c>
      <c r="J2592" s="1">
        <v>45031</v>
      </c>
      <c r="K2592" s="1">
        <v>45057</v>
      </c>
      <c r="L2592">
        <v>78</v>
      </c>
      <c r="M2592">
        <v>0</v>
      </c>
      <c r="N2592">
        <v>1</v>
      </c>
      <c r="O2592">
        <v>0.8</v>
      </c>
      <c r="P2592" t="s">
        <v>33</v>
      </c>
    </row>
    <row r="2593" spans="1:16">
      <c r="A2593" t="s">
        <v>7945</v>
      </c>
      <c r="B2593" t="s">
        <v>5839</v>
      </c>
      <c r="C2593" t="s">
        <v>1661</v>
      </c>
      <c r="D2593" t="s">
        <v>183</v>
      </c>
      <c r="E2593" t="s">
        <v>45</v>
      </c>
      <c r="F2593">
        <v>5799</v>
      </c>
      <c r="G2593" t="s">
        <v>30</v>
      </c>
      <c r="H2593" t="s">
        <v>133</v>
      </c>
      <c r="I2593" t="s">
        <v>1440</v>
      </c>
      <c r="J2593" s="1">
        <v>45082</v>
      </c>
      <c r="K2593" s="1"/>
      <c r="M2593">
        <v>0</v>
      </c>
      <c r="N2593">
        <v>1</v>
      </c>
      <c r="O2593">
        <v>15.8</v>
      </c>
      <c r="P2593" t="s">
        <v>25</v>
      </c>
    </row>
    <row r="2594" spans="1:16">
      <c r="A2594" t="s">
        <v>7947</v>
      </c>
      <c r="B2594" t="s">
        <v>994</v>
      </c>
      <c r="C2594" t="s">
        <v>1543</v>
      </c>
      <c r="D2594" t="s">
        <v>19</v>
      </c>
      <c r="E2594" t="s">
        <v>91</v>
      </c>
      <c r="F2594">
        <v>4366</v>
      </c>
      <c r="G2594" t="s">
        <v>56</v>
      </c>
      <c r="H2594" t="s">
        <v>3940</v>
      </c>
      <c r="I2594" t="s">
        <v>2349</v>
      </c>
      <c r="J2594" s="1">
        <v>45254</v>
      </c>
      <c r="K2594" s="1">
        <v>45332</v>
      </c>
      <c r="L2594">
        <v>98</v>
      </c>
      <c r="M2594">
        <v>1</v>
      </c>
      <c r="N2594">
        <v>4</v>
      </c>
      <c r="O2594">
        <v>17.3</v>
      </c>
      <c r="P2594" t="s">
        <v>58</v>
      </c>
    </row>
    <row r="2595" spans="1:16">
      <c r="A2595" t="s">
        <v>7948</v>
      </c>
      <c r="B2595" t="s">
        <v>2915</v>
      </c>
      <c r="C2595" t="s">
        <v>2807</v>
      </c>
      <c r="D2595" t="s">
        <v>37</v>
      </c>
      <c r="E2595" t="s">
        <v>91</v>
      </c>
      <c r="F2595">
        <v>124243</v>
      </c>
      <c r="G2595" t="s">
        <v>161</v>
      </c>
      <c r="H2595" t="s">
        <v>93</v>
      </c>
      <c r="I2595" t="s">
        <v>1014</v>
      </c>
      <c r="J2595" s="1">
        <v>44717</v>
      </c>
      <c r="K2595" s="1">
        <v>44763</v>
      </c>
      <c r="L2595">
        <v>167</v>
      </c>
      <c r="M2595">
        <v>1</v>
      </c>
      <c r="N2595">
        <v>2</v>
      </c>
      <c r="O2595">
        <v>30.3</v>
      </c>
      <c r="P2595" t="s">
        <v>58</v>
      </c>
    </row>
    <row r="2596" spans="1:16">
      <c r="A2596" t="s">
        <v>7950</v>
      </c>
      <c r="B2596" t="s">
        <v>4178</v>
      </c>
      <c r="C2596" t="s">
        <v>1735</v>
      </c>
      <c r="D2596" t="s">
        <v>53</v>
      </c>
      <c r="E2596" t="s">
        <v>91</v>
      </c>
      <c r="F2596">
        <v>12642</v>
      </c>
      <c r="G2596" t="s">
        <v>151</v>
      </c>
      <c r="H2596" t="s">
        <v>86</v>
      </c>
      <c r="I2596" t="s">
        <v>1137</v>
      </c>
      <c r="J2596" s="1">
        <v>45348</v>
      </c>
      <c r="K2596" s="1">
        <v>45407</v>
      </c>
      <c r="L2596">
        <v>183</v>
      </c>
      <c r="M2596">
        <v>1</v>
      </c>
      <c r="N2596">
        <v>2</v>
      </c>
      <c r="O2596">
        <v>5.3</v>
      </c>
      <c r="P2596" t="s">
        <v>42</v>
      </c>
    </row>
    <row r="2597" spans="1:16">
      <c r="A2597" t="s">
        <v>7952</v>
      </c>
      <c r="B2597" t="s">
        <v>2932</v>
      </c>
      <c r="C2597" t="s">
        <v>5060</v>
      </c>
      <c r="D2597" t="s">
        <v>66</v>
      </c>
      <c r="E2597" t="s">
        <v>177</v>
      </c>
      <c r="F2597">
        <v>21756</v>
      </c>
      <c r="G2597" t="s">
        <v>39</v>
      </c>
      <c r="H2597" t="s">
        <v>127</v>
      </c>
      <c r="I2597" t="s">
        <v>1972</v>
      </c>
      <c r="J2597" s="1">
        <v>44792</v>
      </c>
      <c r="K2597" s="1"/>
      <c r="M2597">
        <v>0</v>
      </c>
      <c r="N2597">
        <v>1</v>
      </c>
      <c r="O2597">
        <v>18.3</v>
      </c>
      <c r="P2597" t="s">
        <v>42</v>
      </c>
    </row>
    <row r="2598" spans="1:16">
      <c r="A2598" t="s">
        <v>7953</v>
      </c>
      <c r="B2598" t="s">
        <v>6445</v>
      </c>
      <c r="C2598" t="s">
        <v>1708</v>
      </c>
      <c r="D2598" t="s">
        <v>66</v>
      </c>
      <c r="E2598" t="s">
        <v>54</v>
      </c>
      <c r="F2598">
        <v>17716</v>
      </c>
      <c r="G2598" t="s">
        <v>79</v>
      </c>
      <c r="H2598" t="s">
        <v>139</v>
      </c>
      <c r="I2598" t="s">
        <v>1621</v>
      </c>
      <c r="J2598" s="1">
        <v>44871</v>
      </c>
      <c r="K2598" s="1"/>
      <c r="M2598">
        <v>0</v>
      </c>
      <c r="N2598">
        <v>1</v>
      </c>
      <c r="O2598">
        <v>13.4</v>
      </c>
      <c r="P2598" t="s">
        <v>58</v>
      </c>
    </row>
    <row r="2599" spans="1:16">
      <c r="A2599" t="s">
        <v>7955</v>
      </c>
      <c r="B2599" t="s">
        <v>611</v>
      </c>
      <c r="C2599" t="s">
        <v>18</v>
      </c>
      <c r="D2599" t="s">
        <v>66</v>
      </c>
      <c r="E2599" t="s">
        <v>28</v>
      </c>
      <c r="F2599">
        <v>15000</v>
      </c>
      <c r="G2599" t="s">
        <v>47</v>
      </c>
      <c r="H2599" t="s">
        <v>274</v>
      </c>
      <c r="I2599" t="s">
        <v>6187</v>
      </c>
      <c r="J2599" s="1">
        <v>44738</v>
      </c>
      <c r="K2599" s="1"/>
      <c r="M2599">
        <v>0</v>
      </c>
      <c r="N2599">
        <v>1</v>
      </c>
      <c r="O2599">
        <v>21.1</v>
      </c>
      <c r="P2599" t="s">
        <v>42</v>
      </c>
    </row>
    <row r="2600" spans="1:16">
      <c r="A2600" t="s">
        <v>7956</v>
      </c>
      <c r="B2600" t="s">
        <v>3205</v>
      </c>
      <c r="C2600" t="s">
        <v>296</v>
      </c>
      <c r="D2600" t="s">
        <v>66</v>
      </c>
      <c r="E2600" t="s">
        <v>91</v>
      </c>
      <c r="F2600">
        <v>7354</v>
      </c>
      <c r="G2600" t="s">
        <v>56</v>
      </c>
      <c r="H2600" t="s">
        <v>232</v>
      </c>
      <c r="I2600" t="s">
        <v>912</v>
      </c>
      <c r="J2600" s="1">
        <v>45208</v>
      </c>
      <c r="K2600" s="1">
        <v>45310</v>
      </c>
      <c r="L2600">
        <v>172</v>
      </c>
      <c r="M2600">
        <v>1</v>
      </c>
      <c r="N2600">
        <v>2</v>
      </c>
      <c r="P2600" t="s">
        <v>100</v>
      </c>
    </row>
    <row r="2601" spans="1:16">
      <c r="A2601" t="s">
        <v>7958</v>
      </c>
      <c r="B2601" t="s">
        <v>1575</v>
      </c>
      <c r="C2601" t="s">
        <v>18</v>
      </c>
      <c r="D2601" t="s">
        <v>37</v>
      </c>
      <c r="E2601" t="s">
        <v>177</v>
      </c>
      <c r="F2601">
        <v>208608</v>
      </c>
      <c r="G2601" t="s">
        <v>30</v>
      </c>
      <c r="H2601" t="s">
        <v>86</v>
      </c>
      <c r="I2601" t="s">
        <v>2409</v>
      </c>
      <c r="J2601" s="1">
        <v>45084</v>
      </c>
      <c r="K2601" s="1"/>
      <c r="M2601">
        <v>0</v>
      </c>
      <c r="N2601">
        <v>1</v>
      </c>
      <c r="O2601">
        <v>13.7</v>
      </c>
      <c r="P2601" t="s">
        <v>100</v>
      </c>
    </row>
    <row r="2602" spans="1:16">
      <c r="A2602" t="s">
        <v>7960</v>
      </c>
      <c r="B2602" t="s">
        <v>7961</v>
      </c>
      <c r="C2602" t="s">
        <v>5625</v>
      </c>
      <c r="D2602" t="s">
        <v>66</v>
      </c>
      <c r="E2602" t="s">
        <v>28</v>
      </c>
      <c r="F2602">
        <v>18000</v>
      </c>
      <c r="G2602" t="s">
        <v>79</v>
      </c>
      <c r="H2602" t="s">
        <v>1774</v>
      </c>
      <c r="I2602" t="s">
        <v>3219</v>
      </c>
      <c r="J2602" s="1">
        <v>44741</v>
      </c>
      <c r="K2602" s="1"/>
      <c r="M2602">
        <v>0</v>
      </c>
      <c r="N2602">
        <v>1</v>
      </c>
      <c r="O2602">
        <v>1.2</v>
      </c>
      <c r="P2602" t="s">
        <v>25</v>
      </c>
    </row>
    <row r="2603" spans="1:16">
      <c r="A2603" t="s">
        <v>7962</v>
      </c>
      <c r="B2603" t="s">
        <v>4144</v>
      </c>
      <c r="C2603" t="s">
        <v>315</v>
      </c>
      <c r="D2603" t="s">
        <v>53</v>
      </c>
      <c r="E2603" t="s">
        <v>28</v>
      </c>
      <c r="F2603">
        <v>21565</v>
      </c>
      <c r="G2603" t="s">
        <v>47</v>
      </c>
      <c r="H2603" t="s">
        <v>117</v>
      </c>
      <c r="I2603" t="s">
        <v>2233</v>
      </c>
      <c r="J2603" s="1">
        <v>44816</v>
      </c>
      <c r="K2603" s="1"/>
      <c r="M2603">
        <v>0</v>
      </c>
      <c r="N2603">
        <v>1</v>
      </c>
      <c r="O2603">
        <v>14.2</v>
      </c>
      <c r="P2603" t="s">
        <v>58</v>
      </c>
    </row>
    <row r="2604" spans="1:16">
      <c r="A2604" t="s">
        <v>7964</v>
      </c>
      <c r="B2604" t="s">
        <v>3344</v>
      </c>
      <c r="C2604" t="s">
        <v>6286</v>
      </c>
      <c r="D2604" t="s">
        <v>19</v>
      </c>
      <c r="E2604" t="s">
        <v>91</v>
      </c>
      <c r="F2604">
        <v>9344</v>
      </c>
      <c r="G2604" t="s">
        <v>79</v>
      </c>
      <c r="H2604" t="s">
        <v>6797</v>
      </c>
      <c r="I2604" t="s">
        <v>4417</v>
      </c>
      <c r="J2604" s="1">
        <v>44894</v>
      </c>
      <c r="K2604" s="1">
        <v>44903</v>
      </c>
      <c r="L2604">
        <v>118</v>
      </c>
      <c r="M2604">
        <v>1</v>
      </c>
      <c r="N2604">
        <v>1</v>
      </c>
      <c r="O2604">
        <v>30.3</v>
      </c>
      <c r="P2604" t="s">
        <v>58</v>
      </c>
    </row>
    <row r="2605" spans="1:16">
      <c r="A2605" t="s">
        <v>7966</v>
      </c>
      <c r="B2605" t="s">
        <v>2703</v>
      </c>
      <c r="C2605" t="s">
        <v>1218</v>
      </c>
      <c r="D2605" t="s">
        <v>19</v>
      </c>
      <c r="E2605" t="s">
        <v>54</v>
      </c>
      <c r="F2605">
        <v>2672</v>
      </c>
      <c r="G2605" t="s">
        <v>172</v>
      </c>
      <c r="H2605" t="s">
        <v>361</v>
      </c>
      <c r="I2605" t="s">
        <v>1227</v>
      </c>
      <c r="J2605" s="1">
        <v>44712</v>
      </c>
      <c r="K2605" s="1"/>
      <c r="M2605">
        <v>0</v>
      </c>
      <c r="N2605">
        <v>1</v>
      </c>
      <c r="O2605">
        <v>12</v>
      </c>
      <c r="P2605" t="s">
        <v>100</v>
      </c>
    </row>
    <row r="2606" spans="1:16">
      <c r="A2606" t="s">
        <v>7968</v>
      </c>
      <c r="B2606" t="s">
        <v>4669</v>
      </c>
      <c r="C2606" t="s">
        <v>18</v>
      </c>
      <c r="D2606" t="s">
        <v>183</v>
      </c>
      <c r="E2606" t="s">
        <v>54</v>
      </c>
      <c r="F2606">
        <v>5805</v>
      </c>
      <c r="G2606" t="s">
        <v>47</v>
      </c>
      <c r="H2606" t="s">
        <v>98</v>
      </c>
      <c r="I2606" t="s">
        <v>6606</v>
      </c>
      <c r="J2606" s="1">
        <v>45207</v>
      </c>
      <c r="K2606" s="1"/>
      <c r="M2606">
        <v>0</v>
      </c>
      <c r="N2606">
        <v>1</v>
      </c>
      <c r="O2606">
        <v>1.1000000000000001</v>
      </c>
      <c r="P2606" t="s">
        <v>58</v>
      </c>
    </row>
    <row r="2607" spans="1:16">
      <c r="A2607" t="s">
        <v>7970</v>
      </c>
      <c r="B2607" t="s">
        <v>4849</v>
      </c>
      <c r="C2607" t="s">
        <v>18</v>
      </c>
      <c r="D2607" t="s">
        <v>66</v>
      </c>
      <c r="E2607" t="s">
        <v>115</v>
      </c>
      <c r="F2607">
        <v>5466</v>
      </c>
      <c r="G2607" t="s">
        <v>30</v>
      </c>
      <c r="H2607" t="s">
        <v>62</v>
      </c>
      <c r="I2607" t="s">
        <v>7972</v>
      </c>
      <c r="J2607" s="1">
        <v>45548</v>
      </c>
      <c r="K2607" s="1">
        <v>45472</v>
      </c>
      <c r="L2607">
        <v>22</v>
      </c>
      <c r="M2607">
        <v>0</v>
      </c>
      <c r="N2607">
        <v>1</v>
      </c>
      <c r="P2607" t="s">
        <v>100</v>
      </c>
    </row>
    <row r="2608" spans="1:16">
      <c r="A2608" t="s">
        <v>7973</v>
      </c>
      <c r="B2608" t="s">
        <v>7974</v>
      </c>
      <c r="C2608" t="s">
        <v>18</v>
      </c>
      <c r="D2608" t="s">
        <v>53</v>
      </c>
      <c r="E2608" t="s">
        <v>115</v>
      </c>
      <c r="F2608">
        <v>27523</v>
      </c>
      <c r="G2608" t="s">
        <v>39</v>
      </c>
      <c r="H2608" t="s">
        <v>6797</v>
      </c>
      <c r="I2608" t="s">
        <v>7976</v>
      </c>
      <c r="J2608" s="1">
        <v>45707</v>
      </c>
      <c r="K2608" s="1">
        <v>45690</v>
      </c>
      <c r="L2608">
        <v>112</v>
      </c>
      <c r="M2608">
        <v>0</v>
      </c>
      <c r="N2608">
        <v>1</v>
      </c>
      <c r="O2608">
        <v>12.7</v>
      </c>
      <c r="P2608" t="s">
        <v>33</v>
      </c>
    </row>
    <row r="2609" spans="1:16">
      <c r="A2609" t="s">
        <v>7977</v>
      </c>
      <c r="B2609" t="s">
        <v>2114</v>
      </c>
      <c r="C2609" t="s">
        <v>18</v>
      </c>
      <c r="D2609" t="s">
        <v>183</v>
      </c>
      <c r="E2609" t="s">
        <v>28</v>
      </c>
      <c r="F2609">
        <v>12417</v>
      </c>
      <c r="G2609" t="s">
        <v>39</v>
      </c>
      <c r="H2609" t="s">
        <v>608</v>
      </c>
      <c r="I2609" t="s">
        <v>1401</v>
      </c>
      <c r="J2609" s="1">
        <v>45249</v>
      </c>
      <c r="K2609" s="1"/>
      <c r="M2609">
        <v>0</v>
      </c>
      <c r="N2609">
        <v>1</v>
      </c>
      <c r="O2609">
        <v>24.5</v>
      </c>
      <c r="P2609" t="s">
        <v>25</v>
      </c>
    </row>
    <row r="2610" spans="1:16">
      <c r="A2610" t="s">
        <v>7979</v>
      </c>
      <c r="B2610" t="s">
        <v>2530</v>
      </c>
      <c r="C2610" t="s">
        <v>864</v>
      </c>
      <c r="D2610" t="s">
        <v>66</v>
      </c>
      <c r="E2610" t="s">
        <v>115</v>
      </c>
      <c r="F2610">
        <v>11272</v>
      </c>
      <c r="G2610" t="s">
        <v>151</v>
      </c>
      <c r="H2610" t="s">
        <v>105</v>
      </c>
      <c r="I2610" t="s">
        <v>7981</v>
      </c>
      <c r="J2610" s="1">
        <v>45342</v>
      </c>
      <c r="K2610" s="1">
        <v>45418</v>
      </c>
      <c r="L2610">
        <v>123</v>
      </c>
      <c r="M2610">
        <v>0</v>
      </c>
      <c r="N2610">
        <v>1</v>
      </c>
      <c r="O2610">
        <v>26.7</v>
      </c>
      <c r="P2610" t="s">
        <v>58</v>
      </c>
    </row>
    <row r="2611" spans="1:16">
      <c r="A2611" t="s">
        <v>7982</v>
      </c>
      <c r="B2611" t="s">
        <v>5166</v>
      </c>
      <c r="C2611" t="s">
        <v>131</v>
      </c>
      <c r="D2611" t="s">
        <v>37</v>
      </c>
      <c r="E2611" t="s">
        <v>91</v>
      </c>
      <c r="F2611">
        <v>48130</v>
      </c>
      <c r="G2611" t="s">
        <v>151</v>
      </c>
      <c r="H2611" t="s">
        <v>2756</v>
      </c>
      <c r="I2611" t="s">
        <v>5116</v>
      </c>
      <c r="J2611" s="1">
        <v>45111</v>
      </c>
      <c r="K2611" s="1">
        <v>45168</v>
      </c>
      <c r="L2611">
        <v>142</v>
      </c>
      <c r="M2611">
        <v>0</v>
      </c>
      <c r="N2611">
        <v>1</v>
      </c>
      <c r="O2611">
        <v>21.9</v>
      </c>
      <c r="P2611" t="s">
        <v>42</v>
      </c>
    </row>
    <row r="2612" spans="1:16">
      <c r="A2612" t="s">
        <v>7984</v>
      </c>
      <c r="B2612" t="s">
        <v>4099</v>
      </c>
      <c r="C2612" t="s">
        <v>2653</v>
      </c>
      <c r="D2612" t="s">
        <v>37</v>
      </c>
      <c r="E2612" t="s">
        <v>45</v>
      </c>
      <c r="F2612">
        <v>126934</v>
      </c>
      <c r="G2612" t="s">
        <v>172</v>
      </c>
      <c r="H2612" t="s">
        <v>98</v>
      </c>
      <c r="I2612" t="s">
        <v>651</v>
      </c>
      <c r="J2612" s="1">
        <v>44736</v>
      </c>
      <c r="K2612" s="1"/>
      <c r="M2612">
        <v>0</v>
      </c>
      <c r="N2612">
        <v>1</v>
      </c>
      <c r="O2612">
        <v>15.2</v>
      </c>
      <c r="P2612" t="s">
        <v>100</v>
      </c>
    </row>
    <row r="2613" spans="1:16">
      <c r="A2613" t="s">
        <v>7986</v>
      </c>
      <c r="B2613" t="s">
        <v>7987</v>
      </c>
      <c r="C2613" t="s">
        <v>18</v>
      </c>
      <c r="D2613" t="s">
        <v>37</v>
      </c>
      <c r="E2613" t="s">
        <v>91</v>
      </c>
      <c r="F2613">
        <v>121766</v>
      </c>
      <c r="G2613" t="s">
        <v>47</v>
      </c>
      <c r="H2613" t="s">
        <v>98</v>
      </c>
      <c r="I2613" t="s">
        <v>2017</v>
      </c>
      <c r="J2613" s="1">
        <v>44778</v>
      </c>
      <c r="K2613" s="1">
        <v>44938</v>
      </c>
      <c r="L2613">
        <v>187</v>
      </c>
      <c r="M2613">
        <v>0</v>
      </c>
      <c r="N2613">
        <v>1</v>
      </c>
      <c r="O2613">
        <v>12</v>
      </c>
      <c r="P2613" t="s">
        <v>100</v>
      </c>
    </row>
    <row r="2614" spans="1:16">
      <c r="A2614" t="s">
        <v>7989</v>
      </c>
      <c r="B2614" t="s">
        <v>7583</v>
      </c>
      <c r="C2614" t="s">
        <v>5723</v>
      </c>
      <c r="D2614" t="s">
        <v>37</v>
      </c>
      <c r="E2614" t="s">
        <v>91</v>
      </c>
      <c r="F2614">
        <v>82965</v>
      </c>
      <c r="G2614" t="s">
        <v>79</v>
      </c>
      <c r="H2614" t="s">
        <v>68</v>
      </c>
      <c r="I2614" t="s">
        <v>599</v>
      </c>
      <c r="J2614" s="1">
        <v>45542</v>
      </c>
      <c r="K2614" s="1">
        <v>45620</v>
      </c>
      <c r="L2614">
        <v>179</v>
      </c>
      <c r="M2614">
        <v>0</v>
      </c>
      <c r="N2614">
        <v>1</v>
      </c>
      <c r="O2614">
        <v>24.1</v>
      </c>
      <c r="P2614" t="s">
        <v>42</v>
      </c>
    </row>
    <row r="2615" spans="1:16">
      <c r="A2615" t="s">
        <v>7991</v>
      </c>
      <c r="B2615" t="s">
        <v>319</v>
      </c>
      <c r="C2615" t="s">
        <v>2073</v>
      </c>
      <c r="D2615" t="s">
        <v>53</v>
      </c>
      <c r="E2615" t="s">
        <v>177</v>
      </c>
      <c r="F2615">
        <v>34554</v>
      </c>
      <c r="G2615" t="s">
        <v>22</v>
      </c>
      <c r="H2615" t="s">
        <v>258</v>
      </c>
      <c r="I2615" t="s">
        <v>7993</v>
      </c>
      <c r="J2615" s="1">
        <v>44796</v>
      </c>
      <c r="K2615" s="1"/>
      <c r="M2615">
        <v>0</v>
      </c>
      <c r="N2615">
        <v>1</v>
      </c>
      <c r="O2615">
        <v>29.5</v>
      </c>
      <c r="P2615" t="s">
        <v>58</v>
      </c>
    </row>
    <row r="2616" spans="1:16">
      <c r="A2616" t="s">
        <v>7994</v>
      </c>
      <c r="B2616" t="s">
        <v>3529</v>
      </c>
      <c r="C2616" t="s">
        <v>18</v>
      </c>
      <c r="D2616" t="s">
        <v>183</v>
      </c>
      <c r="E2616" t="s">
        <v>28</v>
      </c>
      <c r="F2616">
        <v>7873</v>
      </c>
      <c r="G2616" t="s">
        <v>161</v>
      </c>
      <c r="H2616" t="s">
        <v>268</v>
      </c>
      <c r="I2616" t="s">
        <v>7996</v>
      </c>
      <c r="J2616" s="1">
        <v>45001</v>
      </c>
      <c r="K2616" s="1"/>
      <c r="M2616">
        <v>0</v>
      </c>
      <c r="N2616">
        <v>1</v>
      </c>
      <c r="P2616" t="s">
        <v>33</v>
      </c>
    </row>
    <row r="2617" spans="1:16">
      <c r="A2617" t="s">
        <v>7997</v>
      </c>
      <c r="B2617" t="s">
        <v>3937</v>
      </c>
      <c r="C2617" t="s">
        <v>18</v>
      </c>
      <c r="D2617" t="s">
        <v>19</v>
      </c>
      <c r="E2617" t="s">
        <v>28</v>
      </c>
      <c r="F2617">
        <v>2146</v>
      </c>
      <c r="G2617" t="s">
        <v>22</v>
      </c>
      <c r="H2617" t="s">
        <v>145</v>
      </c>
      <c r="I2617" t="s">
        <v>2035</v>
      </c>
      <c r="J2617" s="1">
        <v>45146</v>
      </c>
      <c r="K2617" s="1"/>
      <c r="M2617">
        <v>0</v>
      </c>
      <c r="N2617">
        <v>1</v>
      </c>
      <c r="P2617" t="s">
        <v>100</v>
      </c>
    </row>
    <row r="2618" spans="1:16">
      <c r="A2618" t="s">
        <v>7999</v>
      </c>
      <c r="B2618" t="s">
        <v>571</v>
      </c>
      <c r="C2618" t="s">
        <v>968</v>
      </c>
      <c r="D2618" t="s">
        <v>183</v>
      </c>
      <c r="E2618" t="s">
        <v>91</v>
      </c>
      <c r="F2618">
        <v>2873</v>
      </c>
      <c r="G2618" t="s">
        <v>56</v>
      </c>
      <c r="H2618" t="s">
        <v>501</v>
      </c>
      <c r="I2618" t="s">
        <v>4833</v>
      </c>
      <c r="J2618" s="1">
        <v>45748</v>
      </c>
      <c r="K2618" s="1">
        <v>45689</v>
      </c>
      <c r="L2618">
        <v>113</v>
      </c>
      <c r="M2618">
        <v>1</v>
      </c>
      <c r="N2618">
        <v>1</v>
      </c>
      <c r="O2618">
        <v>0.8</v>
      </c>
      <c r="P2618" t="s">
        <v>100</v>
      </c>
    </row>
    <row r="2619" spans="1:16">
      <c r="A2619" t="s">
        <v>8001</v>
      </c>
      <c r="B2619" t="s">
        <v>6946</v>
      </c>
      <c r="C2619" t="s">
        <v>18</v>
      </c>
      <c r="D2619" t="s">
        <v>53</v>
      </c>
      <c r="E2619" t="s">
        <v>54</v>
      </c>
      <c r="F2619">
        <v>42931</v>
      </c>
      <c r="G2619" t="s">
        <v>79</v>
      </c>
      <c r="H2619" t="s">
        <v>2020</v>
      </c>
      <c r="I2619" t="s">
        <v>4564</v>
      </c>
      <c r="J2619" s="1">
        <v>45659</v>
      </c>
      <c r="K2619" s="1"/>
      <c r="M2619">
        <v>0</v>
      </c>
      <c r="N2619">
        <v>1</v>
      </c>
      <c r="O2619">
        <v>8.6999999999999993</v>
      </c>
      <c r="P2619" t="s">
        <v>42</v>
      </c>
    </row>
    <row r="2620" spans="1:16">
      <c r="A2620" t="s">
        <v>8003</v>
      </c>
      <c r="B2620" t="s">
        <v>533</v>
      </c>
      <c r="C2620" t="s">
        <v>1543</v>
      </c>
      <c r="D2620" t="s">
        <v>53</v>
      </c>
      <c r="E2620" t="s">
        <v>54</v>
      </c>
      <c r="F2620">
        <v>46215</v>
      </c>
      <c r="G2620" t="s">
        <v>56</v>
      </c>
      <c r="H2620" t="s">
        <v>2756</v>
      </c>
      <c r="I2620" t="s">
        <v>1309</v>
      </c>
      <c r="J2620" s="1">
        <v>44651</v>
      </c>
      <c r="K2620" s="1"/>
      <c r="M2620">
        <v>0</v>
      </c>
      <c r="N2620">
        <v>1</v>
      </c>
      <c r="O2620">
        <v>35</v>
      </c>
      <c r="P2620" t="s">
        <v>100</v>
      </c>
    </row>
    <row r="2621" spans="1:16">
      <c r="A2621" t="s">
        <v>8005</v>
      </c>
      <c r="B2621" t="s">
        <v>3229</v>
      </c>
      <c r="C2621" t="s">
        <v>3553</v>
      </c>
      <c r="D2621" t="s">
        <v>37</v>
      </c>
      <c r="E2621" t="s">
        <v>91</v>
      </c>
      <c r="F2621">
        <v>120769</v>
      </c>
      <c r="G2621" t="s">
        <v>151</v>
      </c>
      <c r="H2621" t="s">
        <v>68</v>
      </c>
      <c r="I2621" t="s">
        <v>32</v>
      </c>
      <c r="J2621" s="1">
        <v>45191</v>
      </c>
      <c r="K2621" s="1">
        <v>45138</v>
      </c>
      <c r="L2621">
        <v>55</v>
      </c>
      <c r="M2621">
        <v>0</v>
      </c>
      <c r="N2621">
        <v>1</v>
      </c>
      <c r="O2621">
        <v>17.5</v>
      </c>
      <c r="P2621" t="s">
        <v>58</v>
      </c>
    </row>
    <row r="2622" spans="1:16">
      <c r="A2622" t="s">
        <v>8007</v>
      </c>
      <c r="B2622" t="s">
        <v>6471</v>
      </c>
      <c r="C2622" t="s">
        <v>18</v>
      </c>
      <c r="D2622" t="s">
        <v>19</v>
      </c>
      <c r="E2622" t="s">
        <v>20</v>
      </c>
      <c r="F2622">
        <v>5469</v>
      </c>
      <c r="G2622" t="s">
        <v>79</v>
      </c>
      <c r="H2622" t="s">
        <v>117</v>
      </c>
      <c r="I2622" t="s">
        <v>1082</v>
      </c>
      <c r="J2622" s="1">
        <v>45607</v>
      </c>
      <c r="K2622" s="1"/>
      <c r="M2622">
        <v>0</v>
      </c>
      <c r="N2622">
        <v>1</v>
      </c>
      <c r="O2622">
        <v>31</v>
      </c>
      <c r="P2622" t="s">
        <v>33</v>
      </c>
    </row>
    <row r="2623" spans="1:16">
      <c r="A2623" t="s">
        <v>8009</v>
      </c>
      <c r="B2623" t="s">
        <v>1485</v>
      </c>
      <c r="C2623" t="s">
        <v>18</v>
      </c>
      <c r="D2623" t="s">
        <v>19</v>
      </c>
      <c r="E2623" t="s">
        <v>115</v>
      </c>
      <c r="F2623">
        <v>7000</v>
      </c>
      <c r="G2623" t="s">
        <v>39</v>
      </c>
      <c r="H2623" t="s">
        <v>139</v>
      </c>
      <c r="I2623" t="s">
        <v>3463</v>
      </c>
      <c r="J2623" s="1">
        <v>44690</v>
      </c>
      <c r="K2623" s="1">
        <v>44776</v>
      </c>
      <c r="L2623">
        <v>158</v>
      </c>
      <c r="M2623">
        <v>0</v>
      </c>
      <c r="N2623">
        <v>1</v>
      </c>
      <c r="P2623" t="s">
        <v>25</v>
      </c>
    </row>
    <row r="2624" spans="1:16">
      <c r="A2624" t="s">
        <v>8010</v>
      </c>
      <c r="B2624" t="s">
        <v>642</v>
      </c>
      <c r="C2624" t="s">
        <v>18</v>
      </c>
      <c r="D2624" t="s">
        <v>37</v>
      </c>
      <c r="E2624" t="s">
        <v>20</v>
      </c>
      <c r="F2624">
        <v>101380</v>
      </c>
      <c r="G2624" t="s">
        <v>47</v>
      </c>
      <c r="H2624" t="s">
        <v>920</v>
      </c>
      <c r="I2624" t="s">
        <v>6361</v>
      </c>
      <c r="J2624" s="1">
        <v>44763</v>
      </c>
      <c r="K2624" s="1"/>
      <c r="M2624">
        <v>0</v>
      </c>
      <c r="N2624">
        <v>1</v>
      </c>
      <c r="O2624">
        <v>34.1</v>
      </c>
      <c r="P2624" t="s">
        <v>42</v>
      </c>
    </row>
    <row r="2625" spans="1:16">
      <c r="A2625" t="s">
        <v>8012</v>
      </c>
      <c r="B2625" t="s">
        <v>5713</v>
      </c>
      <c r="C2625" t="s">
        <v>193</v>
      </c>
      <c r="D2625" t="s">
        <v>53</v>
      </c>
      <c r="E2625" t="s">
        <v>177</v>
      </c>
      <c r="F2625">
        <v>43139</v>
      </c>
      <c r="G2625" t="s">
        <v>30</v>
      </c>
      <c r="H2625" t="s">
        <v>86</v>
      </c>
      <c r="I2625" t="s">
        <v>6046</v>
      </c>
      <c r="J2625" s="1">
        <v>45368</v>
      </c>
      <c r="K2625" s="1"/>
      <c r="M2625">
        <v>0</v>
      </c>
      <c r="N2625">
        <v>1</v>
      </c>
      <c r="O2625">
        <v>31.4</v>
      </c>
      <c r="P2625" t="s">
        <v>100</v>
      </c>
    </row>
    <row r="2626" spans="1:16">
      <c r="A2626" t="s">
        <v>8014</v>
      </c>
      <c r="B2626" t="s">
        <v>2891</v>
      </c>
      <c r="C2626" t="s">
        <v>1740</v>
      </c>
      <c r="D2626" t="s">
        <v>53</v>
      </c>
      <c r="E2626" t="s">
        <v>177</v>
      </c>
      <c r="F2626">
        <v>15654</v>
      </c>
      <c r="G2626" t="s">
        <v>161</v>
      </c>
      <c r="H2626" t="s">
        <v>73</v>
      </c>
      <c r="I2626" t="s">
        <v>580</v>
      </c>
      <c r="J2626" s="1">
        <v>45059</v>
      </c>
      <c r="K2626" s="1"/>
      <c r="M2626">
        <v>0</v>
      </c>
      <c r="N2626">
        <v>1</v>
      </c>
      <c r="O2626">
        <v>10.1</v>
      </c>
      <c r="P2626" t="s">
        <v>25</v>
      </c>
    </row>
    <row r="2627" spans="1:16">
      <c r="A2627" t="s">
        <v>8016</v>
      </c>
      <c r="B2627" t="s">
        <v>2555</v>
      </c>
      <c r="C2627" t="s">
        <v>986</v>
      </c>
      <c r="D2627" t="s">
        <v>183</v>
      </c>
      <c r="E2627" t="s">
        <v>177</v>
      </c>
      <c r="F2627">
        <v>6598</v>
      </c>
      <c r="G2627" t="s">
        <v>151</v>
      </c>
      <c r="H2627" t="s">
        <v>232</v>
      </c>
      <c r="I2627" t="s">
        <v>5971</v>
      </c>
      <c r="J2627" s="1">
        <v>45450</v>
      </c>
      <c r="K2627" s="1"/>
      <c r="M2627">
        <v>0</v>
      </c>
      <c r="N2627">
        <v>1</v>
      </c>
      <c r="O2627">
        <v>25.7</v>
      </c>
      <c r="P2627" t="s">
        <v>58</v>
      </c>
    </row>
    <row r="2628" spans="1:16">
      <c r="A2628" t="s">
        <v>8018</v>
      </c>
      <c r="B2628" t="s">
        <v>702</v>
      </c>
      <c r="C2628" t="s">
        <v>3072</v>
      </c>
      <c r="D2628" t="s">
        <v>183</v>
      </c>
      <c r="E2628" t="s">
        <v>28</v>
      </c>
      <c r="F2628">
        <v>5000</v>
      </c>
      <c r="G2628" t="s">
        <v>79</v>
      </c>
      <c r="H2628" t="s">
        <v>156</v>
      </c>
      <c r="I2628" t="s">
        <v>7272</v>
      </c>
      <c r="J2628" s="1">
        <v>45287</v>
      </c>
      <c r="K2628" s="1"/>
      <c r="M2628">
        <v>0</v>
      </c>
      <c r="N2628">
        <v>1</v>
      </c>
      <c r="O2628">
        <v>30.2</v>
      </c>
      <c r="P2628" t="s">
        <v>100</v>
      </c>
    </row>
    <row r="2629" spans="1:16">
      <c r="A2629" t="s">
        <v>8019</v>
      </c>
      <c r="B2629" t="s">
        <v>1637</v>
      </c>
      <c r="C2629" t="s">
        <v>2248</v>
      </c>
      <c r="D2629" t="s">
        <v>19</v>
      </c>
      <c r="E2629" t="s">
        <v>115</v>
      </c>
      <c r="F2629">
        <v>4724</v>
      </c>
      <c r="G2629" t="s">
        <v>22</v>
      </c>
      <c r="H2629" t="s">
        <v>139</v>
      </c>
      <c r="I2629" t="s">
        <v>6493</v>
      </c>
      <c r="J2629" s="1">
        <v>45526</v>
      </c>
      <c r="K2629" s="1">
        <v>45655</v>
      </c>
      <c r="L2629">
        <v>167</v>
      </c>
      <c r="M2629">
        <v>0</v>
      </c>
      <c r="N2629">
        <v>1</v>
      </c>
      <c r="O2629">
        <v>15.9</v>
      </c>
      <c r="P2629" t="s">
        <v>33</v>
      </c>
    </row>
    <row r="2630" spans="1:16">
      <c r="A2630" t="s">
        <v>8021</v>
      </c>
      <c r="B2630" t="s">
        <v>4302</v>
      </c>
      <c r="C2630" t="s">
        <v>1033</v>
      </c>
      <c r="D2630" t="s">
        <v>66</v>
      </c>
      <c r="E2630" t="s">
        <v>28</v>
      </c>
      <c r="F2630">
        <v>16922</v>
      </c>
      <c r="G2630" t="s">
        <v>56</v>
      </c>
      <c r="H2630" t="s">
        <v>73</v>
      </c>
      <c r="I2630" t="s">
        <v>7486</v>
      </c>
      <c r="J2630" s="1">
        <v>44880</v>
      </c>
      <c r="K2630" s="1"/>
      <c r="M2630">
        <v>0</v>
      </c>
      <c r="N2630">
        <v>1</v>
      </c>
      <c r="O2630">
        <v>9.9</v>
      </c>
      <c r="P2630" t="s">
        <v>100</v>
      </c>
    </row>
    <row r="2631" spans="1:16">
      <c r="A2631" t="s">
        <v>8023</v>
      </c>
      <c r="B2631" t="s">
        <v>8024</v>
      </c>
      <c r="C2631" t="s">
        <v>972</v>
      </c>
      <c r="D2631" t="s">
        <v>37</v>
      </c>
      <c r="E2631" t="s">
        <v>177</v>
      </c>
      <c r="F2631">
        <v>57619</v>
      </c>
      <c r="G2631" t="s">
        <v>79</v>
      </c>
      <c r="H2631" t="s">
        <v>98</v>
      </c>
      <c r="I2631" t="s">
        <v>2425</v>
      </c>
      <c r="J2631" s="1">
        <v>44789</v>
      </c>
      <c r="K2631" s="1"/>
      <c r="M2631">
        <v>0</v>
      </c>
      <c r="N2631">
        <v>1</v>
      </c>
      <c r="O2631">
        <v>18.2</v>
      </c>
      <c r="P2631" t="s">
        <v>100</v>
      </c>
    </row>
    <row r="2632" spans="1:16">
      <c r="A2632" t="s">
        <v>8026</v>
      </c>
      <c r="B2632" t="s">
        <v>2200</v>
      </c>
      <c r="C2632" t="s">
        <v>1218</v>
      </c>
      <c r="D2632" t="s">
        <v>53</v>
      </c>
      <c r="E2632" t="s">
        <v>177</v>
      </c>
      <c r="F2632">
        <v>31604</v>
      </c>
      <c r="G2632" t="s">
        <v>56</v>
      </c>
      <c r="H2632" t="s">
        <v>68</v>
      </c>
      <c r="I2632" t="s">
        <v>8028</v>
      </c>
      <c r="J2632" s="1">
        <v>45535</v>
      </c>
      <c r="K2632" s="1"/>
      <c r="M2632">
        <v>0</v>
      </c>
      <c r="N2632">
        <v>1</v>
      </c>
      <c r="O2632">
        <v>12.6</v>
      </c>
      <c r="P2632" t="s">
        <v>33</v>
      </c>
    </row>
    <row r="2633" spans="1:16">
      <c r="A2633" t="s">
        <v>8029</v>
      </c>
      <c r="B2633" t="s">
        <v>4805</v>
      </c>
      <c r="C2633" t="s">
        <v>4117</v>
      </c>
      <c r="D2633" t="s">
        <v>66</v>
      </c>
      <c r="E2633" t="s">
        <v>28</v>
      </c>
      <c r="F2633">
        <v>11938</v>
      </c>
      <c r="G2633" t="s">
        <v>161</v>
      </c>
      <c r="H2633" t="s">
        <v>98</v>
      </c>
      <c r="I2633" t="s">
        <v>4623</v>
      </c>
      <c r="J2633" s="1">
        <v>44914</v>
      </c>
      <c r="K2633" s="1"/>
      <c r="M2633">
        <v>0</v>
      </c>
      <c r="N2633">
        <v>1</v>
      </c>
      <c r="O2633">
        <v>30.4</v>
      </c>
      <c r="P2633" t="s">
        <v>33</v>
      </c>
    </row>
    <row r="2634" spans="1:16">
      <c r="A2634" t="s">
        <v>8031</v>
      </c>
      <c r="B2634" t="s">
        <v>2023</v>
      </c>
      <c r="C2634" t="s">
        <v>18</v>
      </c>
      <c r="D2634" t="s">
        <v>53</v>
      </c>
      <c r="E2634" t="s">
        <v>45</v>
      </c>
      <c r="F2634">
        <v>39905</v>
      </c>
      <c r="G2634" t="s">
        <v>39</v>
      </c>
      <c r="H2634" t="s">
        <v>139</v>
      </c>
      <c r="I2634" t="s">
        <v>7769</v>
      </c>
      <c r="J2634" s="1">
        <v>45290</v>
      </c>
      <c r="K2634" s="1"/>
      <c r="M2634">
        <v>0</v>
      </c>
      <c r="N2634">
        <v>1</v>
      </c>
      <c r="O2634">
        <v>1.3</v>
      </c>
      <c r="P2634" t="s">
        <v>25</v>
      </c>
    </row>
    <row r="2635" spans="1:16">
      <c r="A2635" t="s">
        <v>8033</v>
      </c>
      <c r="B2635" t="s">
        <v>5260</v>
      </c>
      <c r="C2635" t="s">
        <v>18</v>
      </c>
      <c r="D2635" t="s">
        <v>66</v>
      </c>
      <c r="E2635" t="s">
        <v>177</v>
      </c>
      <c r="F2635">
        <v>21596</v>
      </c>
      <c r="G2635" t="s">
        <v>30</v>
      </c>
      <c r="H2635" t="s">
        <v>133</v>
      </c>
      <c r="I2635" t="s">
        <v>1424</v>
      </c>
      <c r="J2635" s="1">
        <v>45120</v>
      </c>
      <c r="K2635" s="1"/>
      <c r="M2635">
        <v>0</v>
      </c>
      <c r="N2635">
        <v>1</v>
      </c>
      <c r="O2635">
        <v>17.7</v>
      </c>
      <c r="P2635" t="s">
        <v>58</v>
      </c>
    </row>
    <row r="2636" spans="1:16">
      <c r="A2636" t="s">
        <v>8035</v>
      </c>
      <c r="B2636" t="s">
        <v>6977</v>
      </c>
      <c r="C2636" t="s">
        <v>758</v>
      </c>
      <c r="D2636" t="s">
        <v>66</v>
      </c>
      <c r="E2636" t="s">
        <v>54</v>
      </c>
      <c r="F2636">
        <v>21743</v>
      </c>
      <c r="G2636" t="s">
        <v>47</v>
      </c>
      <c r="H2636" t="s">
        <v>237</v>
      </c>
      <c r="I2636" t="s">
        <v>1909</v>
      </c>
      <c r="J2636" s="1">
        <v>45674</v>
      </c>
      <c r="K2636" s="1"/>
      <c r="M2636">
        <v>0</v>
      </c>
      <c r="N2636">
        <v>1</v>
      </c>
      <c r="O2636">
        <v>14.2</v>
      </c>
      <c r="P2636" t="s">
        <v>58</v>
      </c>
    </row>
    <row r="2637" spans="1:16">
      <c r="A2637" t="s">
        <v>8037</v>
      </c>
      <c r="B2637" t="s">
        <v>7228</v>
      </c>
      <c r="C2637" t="s">
        <v>591</v>
      </c>
      <c r="D2637" t="s">
        <v>19</v>
      </c>
      <c r="E2637" t="s">
        <v>91</v>
      </c>
      <c r="F2637">
        <v>2823</v>
      </c>
      <c r="G2637" t="s">
        <v>79</v>
      </c>
      <c r="H2637" t="s">
        <v>394</v>
      </c>
      <c r="I2637" t="s">
        <v>609</v>
      </c>
      <c r="J2637" s="1">
        <v>45092</v>
      </c>
      <c r="K2637" s="1">
        <v>45007</v>
      </c>
      <c r="L2637">
        <v>64</v>
      </c>
      <c r="M2637">
        <v>1</v>
      </c>
      <c r="N2637">
        <v>3</v>
      </c>
      <c r="O2637">
        <v>34.1</v>
      </c>
      <c r="P2637" t="s">
        <v>100</v>
      </c>
    </row>
    <row r="2638" spans="1:16">
      <c r="A2638" t="s">
        <v>8039</v>
      </c>
      <c r="B2638" t="s">
        <v>2604</v>
      </c>
      <c r="C2638" t="s">
        <v>216</v>
      </c>
      <c r="D2638" t="s">
        <v>183</v>
      </c>
      <c r="E2638" t="s">
        <v>177</v>
      </c>
      <c r="F2638">
        <v>5654</v>
      </c>
      <c r="G2638" t="s">
        <v>30</v>
      </c>
      <c r="H2638" t="s">
        <v>62</v>
      </c>
      <c r="I2638" t="s">
        <v>988</v>
      </c>
      <c r="J2638" s="1">
        <v>44851</v>
      </c>
      <c r="K2638" s="1"/>
      <c r="M2638">
        <v>0</v>
      </c>
      <c r="N2638">
        <v>1</v>
      </c>
      <c r="O2638">
        <v>22.2</v>
      </c>
      <c r="P2638" t="s">
        <v>58</v>
      </c>
    </row>
    <row r="2639" spans="1:16">
      <c r="A2639" t="s">
        <v>8041</v>
      </c>
      <c r="B2639" t="s">
        <v>8042</v>
      </c>
      <c r="C2639" t="s">
        <v>1889</v>
      </c>
      <c r="D2639" t="s">
        <v>183</v>
      </c>
      <c r="E2639" t="s">
        <v>28</v>
      </c>
      <c r="F2639">
        <v>9434</v>
      </c>
      <c r="G2639" t="s">
        <v>151</v>
      </c>
      <c r="H2639" t="s">
        <v>361</v>
      </c>
      <c r="I2639" t="s">
        <v>5549</v>
      </c>
      <c r="J2639" s="1">
        <v>44708</v>
      </c>
      <c r="K2639" s="1"/>
      <c r="M2639">
        <v>0</v>
      </c>
      <c r="N2639">
        <v>1</v>
      </c>
      <c r="O2639">
        <v>13.7</v>
      </c>
      <c r="P2639" t="s">
        <v>58</v>
      </c>
    </row>
    <row r="2640" spans="1:16">
      <c r="A2640" t="s">
        <v>8044</v>
      </c>
      <c r="B2640" t="s">
        <v>2647</v>
      </c>
      <c r="C2640" t="s">
        <v>18</v>
      </c>
      <c r="D2640" t="s">
        <v>37</v>
      </c>
      <c r="E2640" t="s">
        <v>115</v>
      </c>
      <c r="F2640">
        <v>176366</v>
      </c>
      <c r="G2640" t="s">
        <v>161</v>
      </c>
      <c r="H2640" t="s">
        <v>614</v>
      </c>
      <c r="I2640" t="s">
        <v>1440</v>
      </c>
      <c r="J2640" s="1">
        <v>45032</v>
      </c>
      <c r="K2640" s="1">
        <v>45037</v>
      </c>
      <c r="L2640">
        <v>102</v>
      </c>
      <c r="M2640">
        <v>0</v>
      </c>
      <c r="N2640">
        <v>1</v>
      </c>
      <c r="P2640" t="s">
        <v>100</v>
      </c>
    </row>
    <row r="2641" spans="1:16">
      <c r="A2641" t="s">
        <v>8046</v>
      </c>
      <c r="B2641" t="s">
        <v>8047</v>
      </c>
      <c r="C2641" t="s">
        <v>2176</v>
      </c>
      <c r="D2641" t="s">
        <v>53</v>
      </c>
      <c r="E2641" t="s">
        <v>115</v>
      </c>
      <c r="F2641">
        <v>27663</v>
      </c>
      <c r="G2641" t="s">
        <v>47</v>
      </c>
      <c r="H2641" t="s">
        <v>501</v>
      </c>
      <c r="I2641" t="s">
        <v>7330</v>
      </c>
      <c r="J2641" s="1">
        <v>44948</v>
      </c>
      <c r="K2641" s="1">
        <v>45002</v>
      </c>
      <c r="L2641">
        <v>83</v>
      </c>
      <c r="M2641">
        <v>0</v>
      </c>
      <c r="N2641">
        <v>1</v>
      </c>
      <c r="O2641">
        <v>4.7</v>
      </c>
      <c r="P2641" t="s">
        <v>100</v>
      </c>
    </row>
    <row r="2642" spans="1:16">
      <c r="A2642" t="s">
        <v>8049</v>
      </c>
      <c r="B2642" t="s">
        <v>4925</v>
      </c>
      <c r="C2642" t="s">
        <v>986</v>
      </c>
      <c r="D2642" t="s">
        <v>183</v>
      </c>
      <c r="E2642" t="s">
        <v>177</v>
      </c>
      <c r="F2642">
        <v>7985</v>
      </c>
      <c r="G2642" t="s">
        <v>56</v>
      </c>
      <c r="H2642" t="s">
        <v>62</v>
      </c>
      <c r="I2642" t="s">
        <v>1969</v>
      </c>
      <c r="J2642" s="1">
        <v>45616</v>
      </c>
      <c r="K2642" s="1"/>
      <c r="M2642">
        <v>0</v>
      </c>
      <c r="N2642">
        <v>1</v>
      </c>
      <c r="O2642">
        <v>10.199999999999999</v>
      </c>
      <c r="P2642" t="s">
        <v>33</v>
      </c>
    </row>
    <row r="2643" spans="1:16">
      <c r="A2643" t="s">
        <v>8051</v>
      </c>
      <c r="B2643" t="s">
        <v>2092</v>
      </c>
      <c r="C2643" t="s">
        <v>18</v>
      </c>
      <c r="D2643" t="s">
        <v>66</v>
      </c>
      <c r="E2643" t="s">
        <v>20</v>
      </c>
      <c r="F2643">
        <v>17628</v>
      </c>
      <c r="G2643" t="s">
        <v>22</v>
      </c>
      <c r="H2643" t="s">
        <v>23</v>
      </c>
      <c r="I2643" t="s">
        <v>866</v>
      </c>
      <c r="J2643" s="1">
        <v>44776</v>
      </c>
      <c r="K2643" s="1"/>
      <c r="M2643">
        <v>0</v>
      </c>
      <c r="N2643">
        <v>1</v>
      </c>
      <c r="O2643">
        <v>2.2999999999999998</v>
      </c>
      <c r="P2643" t="s">
        <v>42</v>
      </c>
    </row>
    <row r="2644" spans="1:16">
      <c r="A2644" t="s">
        <v>8053</v>
      </c>
      <c r="B2644" t="s">
        <v>3893</v>
      </c>
      <c r="C2644" t="s">
        <v>963</v>
      </c>
      <c r="D2644" t="s">
        <v>37</v>
      </c>
      <c r="E2644" t="s">
        <v>45</v>
      </c>
      <c r="F2644">
        <v>123272</v>
      </c>
      <c r="G2644" t="s">
        <v>56</v>
      </c>
      <c r="H2644" t="s">
        <v>258</v>
      </c>
      <c r="I2644" t="s">
        <v>1797</v>
      </c>
      <c r="J2644" s="1">
        <v>45412</v>
      </c>
      <c r="K2644" s="1"/>
      <c r="M2644">
        <v>0</v>
      </c>
      <c r="N2644">
        <v>1</v>
      </c>
      <c r="O2644">
        <v>13.7</v>
      </c>
      <c r="P2644" t="s">
        <v>33</v>
      </c>
    </row>
    <row r="2645" spans="1:16">
      <c r="A2645" t="s">
        <v>8055</v>
      </c>
      <c r="B2645" t="s">
        <v>2037</v>
      </c>
      <c r="C2645" t="s">
        <v>1287</v>
      </c>
      <c r="D2645" t="s">
        <v>37</v>
      </c>
      <c r="E2645" t="s">
        <v>54</v>
      </c>
      <c r="F2645">
        <v>76861</v>
      </c>
      <c r="G2645" t="s">
        <v>22</v>
      </c>
      <c r="H2645" t="s">
        <v>98</v>
      </c>
      <c r="I2645" t="s">
        <v>1115</v>
      </c>
      <c r="J2645" s="1">
        <v>44932</v>
      </c>
      <c r="K2645" s="1"/>
      <c r="M2645">
        <v>0</v>
      </c>
      <c r="N2645">
        <v>1</v>
      </c>
      <c r="O2645">
        <v>4.3</v>
      </c>
      <c r="P2645" t="s">
        <v>100</v>
      </c>
    </row>
    <row r="2646" spans="1:16">
      <c r="A2646" t="s">
        <v>8057</v>
      </c>
      <c r="B2646" t="s">
        <v>6099</v>
      </c>
      <c r="C2646" t="s">
        <v>2082</v>
      </c>
      <c r="D2646" t="s">
        <v>53</v>
      </c>
      <c r="E2646" t="s">
        <v>115</v>
      </c>
      <c r="F2646">
        <v>21000</v>
      </c>
      <c r="G2646" t="s">
        <v>22</v>
      </c>
      <c r="H2646" t="s">
        <v>139</v>
      </c>
      <c r="I2646" t="s">
        <v>8058</v>
      </c>
      <c r="J2646" s="1">
        <v>44916</v>
      </c>
      <c r="K2646" s="1">
        <v>44880</v>
      </c>
      <c r="L2646">
        <v>112</v>
      </c>
      <c r="M2646">
        <v>0</v>
      </c>
      <c r="N2646">
        <v>1</v>
      </c>
      <c r="O2646">
        <v>14.6</v>
      </c>
      <c r="P2646" t="s">
        <v>100</v>
      </c>
    </row>
    <row r="2647" spans="1:16">
      <c r="A2647" t="s">
        <v>8059</v>
      </c>
      <c r="B2647" t="s">
        <v>6778</v>
      </c>
      <c r="C2647" t="s">
        <v>1619</v>
      </c>
      <c r="D2647" t="s">
        <v>53</v>
      </c>
      <c r="E2647" t="s">
        <v>45</v>
      </c>
      <c r="F2647">
        <v>14996</v>
      </c>
      <c r="G2647" t="s">
        <v>47</v>
      </c>
      <c r="H2647" t="s">
        <v>195</v>
      </c>
      <c r="I2647" t="s">
        <v>6493</v>
      </c>
      <c r="J2647" s="1">
        <v>45581</v>
      </c>
      <c r="K2647" s="1"/>
      <c r="M2647">
        <v>0</v>
      </c>
      <c r="N2647">
        <v>1</v>
      </c>
      <c r="O2647">
        <v>30.4</v>
      </c>
      <c r="P2647" t="s">
        <v>58</v>
      </c>
    </row>
    <row r="2648" spans="1:16">
      <c r="A2648" t="s">
        <v>8061</v>
      </c>
      <c r="B2648" t="s">
        <v>182</v>
      </c>
      <c r="C2648" t="s">
        <v>5746</v>
      </c>
      <c r="D2648" t="s">
        <v>19</v>
      </c>
      <c r="E2648" t="s">
        <v>177</v>
      </c>
      <c r="F2648">
        <v>3000</v>
      </c>
      <c r="G2648" t="s">
        <v>47</v>
      </c>
      <c r="H2648" t="s">
        <v>86</v>
      </c>
      <c r="I2648" t="s">
        <v>4751</v>
      </c>
      <c r="J2648" s="1">
        <v>44636</v>
      </c>
      <c r="K2648" s="1"/>
      <c r="M2648">
        <v>0</v>
      </c>
      <c r="N2648">
        <v>1</v>
      </c>
      <c r="O2648">
        <v>33.5</v>
      </c>
      <c r="P2648" t="s">
        <v>58</v>
      </c>
    </row>
    <row r="2649" spans="1:16">
      <c r="A2649" t="s">
        <v>8062</v>
      </c>
      <c r="B2649" t="s">
        <v>5469</v>
      </c>
      <c r="C2649" t="s">
        <v>18</v>
      </c>
      <c r="D2649" t="s">
        <v>66</v>
      </c>
      <c r="E2649" t="s">
        <v>20</v>
      </c>
      <c r="F2649">
        <v>4702</v>
      </c>
      <c r="G2649" t="s">
        <v>30</v>
      </c>
      <c r="H2649" t="s">
        <v>139</v>
      </c>
      <c r="I2649" t="s">
        <v>4345</v>
      </c>
      <c r="J2649" s="1">
        <v>45057</v>
      </c>
      <c r="K2649" s="1"/>
      <c r="M2649">
        <v>0</v>
      </c>
      <c r="N2649">
        <v>1</v>
      </c>
      <c r="O2649">
        <v>2.2999999999999998</v>
      </c>
      <c r="P2649" t="s">
        <v>100</v>
      </c>
    </row>
    <row r="2650" spans="1:16">
      <c r="A2650" t="s">
        <v>8064</v>
      </c>
      <c r="B2650" t="s">
        <v>387</v>
      </c>
      <c r="C2650" t="s">
        <v>1482</v>
      </c>
      <c r="D2650" t="s">
        <v>183</v>
      </c>
      <c r="E2650" t="s">
        <v>45</v>
      </c>
      <c r="F2650">
        <v>12535</v>
      </c>
      <c r="G2650" t="s">
        <v>161</v>
      </c>
      <c r="H2650" t="s">
        <v>93</v>
      </c>
      <c r="I2650" t="s">
        <v>6666</v>
      </c>
      <c r="J2650" s="1">
        <v>44876</v>
      </c>
      <c r="K2650" s="1"/>
      <c r="M2650">
        <v>0</v>
      </c>
      <c r="N2650">
        <v>1</v>
      </c>
      <c r="O2650">
        <v>4.0999999999999996</v>
      </c>
      <c r="P2650" t="s">
        <v>58</v>
      </c>
    </row>
    <row r="2651" spans="1:16">
      <c r="A2651" t="s">
        <v>8066</v>
      </c>
      <c r="B2651" t="s">
        <v>8067</v>
      </c>
      <c r="C2651" t="s">
        <v>2398</v>
      </c>
      <c r="D2651" t="s">
        <v>66</v>
      </c>
      <c r="E2651" t="s">
        <v>177</v>
      </c>
      <c r="F2651">
        <v>22063</v>
      </c>
      <c r="G2651" t="s">
        <v>161</v>
      </c>
      <c r="H2651" t="s">
        <v>237</v>
      </c>
      <c r="I2651" t="s">
        <v>385</v>
      </c>
      <c r="J2651" s="1">
        <v>45198</v>
      </c>
      <c r="K2651" s="1"/>
      <c r="M2651">
        <v>0</v>
      </c>
      <c r="N2651">
        <v>1</v>
      </c>
      <c r="O2651">
        <v>34.799999999999997</v>
      </c>
      <c r="P2651" t="s">
        <v>58</v>
      </c>
    </row>
    <row r="2652" spans="1:16">
      <c r="A2652" t="s">
        <v>8069</v>
      </c>
      <c r="B2652" t="s">
        <v>2272</v>
      </c>
      <c r="C2652" t="s">
        <v>1252</v>
      </c>
      <c r="D2652" t="s">
        <v>19</v>
      </c>
      <c r="E2652" t="s">
        <v>28</v>
      </c>
      <c r="F2652">
        <v>6151</v>
      </c>
      <c r="G2652" t="s">
        <v>47</v>
      </c>
      <c r="H2652" t="s">
        <v>361</v>
      </c>
      <c r="I2652" t="s">
        <v>2621</v>
      </c>
      <c r="J2652" s="1">
        <v>45683</v>
      </c>
      <c r="K2652" s="1"/>
      <c r="M2652">
        <v>0</v>
      </c>
      <c r="N2652">
        <v>1</v>
      </c>
      <c r="O2652">
        <v>13.1</v>
      </c>
      <c r="P2652" t="s">
        <v>33</v>
      </c>
    </row>
    <row r="2653" spans="1:16">
      <c r="A2653" t="s">
        <v>8071</v>
      </c>
      <c r="B2653" t="s">
        <v>412</v>
      </c>
      <c r="C2653" t="s">
        <v>1395</v>
      </c>
      <c r="D2653" t="s">
        <v>183</v>
      </c>
      <c r="E2653" t="s">
        <v>20</v>
      </c>
      <c r="F2653">
        <v>13840</v>
      </c>
      <c r="G2653" t="s">
        <v>172</v>
      </c>
      <c r="H2653" t="s">
        <v>268</v>
      </c>
      <c r="I2653" t="s">
        <v>1595</v>
      </c>
      <c r="J2653" s="1">
        <v>45230</v>
      </c>
      <c r="K2653" s="1"/>
      <c r="M2653">
        <v>0</v>
      </c>
      <c r="N2653">
        <v>1</v>
      </c>
      <c r="O2653">
        <v>11.9</v>
      </c>
      <c r="P2653" t="s">
        <v>58</v>
      </c>
    </row>
    <row r="2654" spans="1:16">
      <c r="A2654" t="s">
        <v>8073</v>
      </c>
      <c r="B2654" t="s">
        <v>5554</v>
      </c>
      <c r="C2654" t="s">
        <v>484</v>
      </c>
      <c r="D2654" t="s">
        <v>183</v>
      </c>
      <c r="E2654" t="s">
        <v>177</v>
      </c>
      <c r="F2654">
        <v>3389</v>
      </c>
      <c r="G2654" t="s">
        <v>161</v>
      </c>
      <c r="H2654" t="s">
        <v>897</v>
      </c>
      <c r="I2654" t="s">
        <v>3680</v>
      </c>
      <c r="J2654" s="1">
        <v>44990</v>
      </c>
      <c r="K2654" s="1"/>
      <c r="M2654">
        <v>0</v>
      </c>
      <c r="N2654">
        <v>1</v>
      </c>
      <c r="P2654" t="s">
        <v>42</v>
      </c>
    </row>
    <row r="2655" spans="1:16">
      <c r="A2655" t="s">
        <v>8075</v>
      </c>
      <c r="B2655" t="s">
        <v>7250</v>
      </c>
      <c r="C2655" t="s">
        <v>5322</v>
      </c>
      <c r="D2655" t="s">
        <v>37</v>
      </c>
      <c r="E2655" t="s">
        <v>115</v>
      </c>
      <c r="F2655">
        <v>175095</v>
      </c>
      <c r="G2655" t="s">
        <v>30</v>
      </c>
      <c r="H2655" t="s">
        <v>351</v>
      </c>
      <c r="I2655" t="s">
        <v>32</v>
      </c>
      <c r="J2655" s="1">
        <v>45167</v>
      </c>
      <c r="K2655" s="1">
        <v>45134</v>
      </c>
      <c r="L2655">
        <v>51</v>
      </c>
      <c r="M2655">
        <v>0</v>
      </c>
      <c r="N2655">
        <v>1</v>
      </c>
      <c r="O2655">
        <v>13.1</v>
      </c>
      <c r="P2655" t="s">
        <v>25</v>
      </c>
    </row>
    <row r="2656" spans="1:16">
      <c r="A2656" t="s">
        <v>8077</v>
      </c>
      <c r="B2656" t="s">
        <v>1278</v>
      </c>
      <c r="C2656" t="s">
        <v>1865</v>
      </c>
      <c r="D2656" t="s">
        <v>19</v>
      </c>
      <c r="E2656" t="s">
        <v>20</v>
      </c>
      <c r="F2656">
        <v>7953</v>
      </c>
      <c r="G2656" t="s">
        <v>56</v>
      </c>
      <c r="H2656" t="s">
        <v>80</v>
      </c>
      <c r="I2656" t="s">
        <v>3334</v>
      </c>
      <c r="J2656" s="1">
        <v>45114</v>
      </c>
      <c r="K2656" s="1"/>
      <c r="M2656">
        <v>0</v>
      </c>
      <c r="N2656">
        <v>1</v>
      </c>
      <c r="O2656">
        <v>25.7</v>
      </c>
      <c r="P2656" t="s">
        <v>42</v>
      </c>
    </row>
    <row r="2657" spans="1:16">
      <c r="A2657" t="s">
        <v>8079</v>
      </c>
      <c r="B2657" t="s">
        <v>6452</v>
      </c>
      <c r="C2657" t="s">
        <v>1316</v>
      </c>
      <c r="D2657" t="s">
        <v>66</v>
      </c>
      <c r="E2657" t="s">
        <v>28</v>
      </c>
      <c r="F2657">
        <v>13724</v>
      </c>
      <c r="G2657" t="s">
        <v>161</v>
      </c>
      <c r="H2657" t="s">
        <v>73</v>
      </c>
      <c r="I2657" t="s">
        <v>3932</v>
      </c>
      <c r="J2657" s="1">
        <v>44793</v>
      </c>
      <c r="K2657" s="1"/>
      <c r="M2657">
        <v>0</v>
      </c>
      <c r="N2657">
        <v>1</v>
      </c>
      <c r="O2657">
        <v>29.9</v>
      </c>
      <c r="P2657" t="s">
        <v>25</v>
      </c>
    </row>
    <row r="2658" spans="1:16">
      <c r="A2658" t="s">
        <v>8081</v>
      </c>
      <c r="B2658" t="s">
        <v>3878</v>
      </c>
      <c r="C2658" t="s">
        <v>543</v>
      </c>
      <c r="D2658" t="s">
        <v>66</v>
      </c>
      <c r="E2658" t="s">
        <v>20</v>
      </c>
      <c r="F2658">
        <v>19094</v>
      </c>
      <c r="G2658" t="s">
        <v>56</v>
      </c>
      <c r="H2658" t="s">
        <v>274</v>
      </c>
      <c r="I2658" t="s">
        <v>1465</v>
      </c>
      <c r="J2658" s="1">
        <v>44745</v>
      </c>
      <c r="K2658" s="1"/>
      <c r="M2658">
        <v>0</v>
      </c>
      <c r="N2658">
        <v>1</v>
      </c>
      <c r="O2658">
        <v>0.9</v>
      </c>
      <c r="P2658" t="s">
        <v>58</v>
      </c>
    </row>
    <row r="2659" spans="1:16">
      <c r="A2659" t="s">
        <v>8083</v>
      </c>
      <c r="B2659" t="s">
        <v>2880</v>
      </c>
      <c r="C2659" t="s">
        <v>417</v>
      </c>
      <c r="D2659" t="s">
        <v>19</v>
      </c>
      <c r="E2659" t="s">
        <v>20</v>
      </c>
      <c r="F2659">
        <v>4771</v>
      </c>
      <c r="G2659" t="s">
        <v>39</v>
      </c>
      <c r="H2659" t="s">
        <v>3288</v>
      </c>
      <c r="I2659" t="s">
        <v>2464</v>
      </c>
      <c r="J2659" s="1">
        <v>44621</v>
      </c>
      <c r="K2659" s="1"/>
      <c r="M2659">
        <v>0</v>
      </c>
      <c r="N2659">
        <v>1</v>
      </c>
      <c r="O2659">
        <v>27.2</v>
      </c>
      <c r="P2659" t="s">
        <v>100</v>
      </c>
    </row>
    <row r="2660" spans="1:16">
      <c r="A2660" t="s">
        <v>8085</v>
      </c>
      <c r="B2660" t="s">
        <v>3256</v>
      </c>
      <c r="C2660" t="s">
        <v>4458</v>
      </c>
      <c r="D2660" t="s">
        <v>19</v>
      </c>
      <c r="E2660" t="s">
        <v>177</v>
      </c>
      <c r="F2660">
        <v>7042</v>
      </c>
      <c r="G2660" t="s">
        <v>56</v>
      </c>
      <c r="H2660" t="s">
        <v>268</v>
      </c>
      <c r="I2660" t="s">
        <v>1887</v>
      </c>
      <c r="J2660" s="1">
        <v>45077</v>
      </c>
      <c r="K2660" s="1"/>
      <c r="M2660">
        <v>0</v>
      </c>
      <c r="N2660">
        <v>1</v>
      </c>
      <c r="O2660">
        <v>15.5</v>
      </c>
      <c r="P2660" t="s">
        <v>25</v>
      </c>
    </row>
    <row r="2661" spans="1:16">
      <c r="A2661" t="s">
        <v>8087</v>
      </c>
      <c r="B2661" t="s">
        <v>5726</v>
      </c>
      <c r="C2661" t="s">
        <v>981</v>
      </c>
      <c r="D2661" t="s">
        <v>19</v>
      </c>
      <c r="E2661" t="s">
        <v>28</v>
      </c>
      <c r="F2661">
        <v>3323</v>
      </c>
      <c r="G2661" t="s">
        <v>22</v>
      </c>
      <c r="H2661" t="s">
        <v>232</v>
      </c>
      <c r="I2661" t="s">
        <v>5715</v>
      </c>
      <c r="J2661" s="1">
        <v>45414</v>
      </c>
      <c r="K2661" s="1"/>
      <c r="M2661">
        <v>0</v>
      </c>
      <c r="N2661">
        <v>1</v>
      </c>
      <c r="O2661">
        <v>20.6</v>
      </c>
      <c r="P2661" t="s">
        <v>58</v>
      </c>
    </row>
    <row r="2662" spans="1:16">
      <c r="A2662" t="s">
        <v>8089</v>
      </c>
      <c r="B2662" t="s">
        <v>642</v>
      </c>
      <c r="C2662" t="s">
        <v>3648</v>
      </c>
      <c r="D2662" t="s">
        <v>66</v>
      </c>
      <c r="E2662" t="s">
        <v>20</v>
      </c>
      <c r="F2662">
        <v>11514</v>
      </c>
      <c r="G2662" t="s">
        <v>151</v>
      </c>
      <c r="H2662" t="s">
        <v>105</v>
      </c>
      <c r="I2662" t="s">
        <v>332</v>
      </c>
      <c r="J2662" s="1">
        <v>44916</v>
      </c>
      <c r="K2662" s="1"/>
      <c r="M2662">
        <v>0</v>
      </c>
      <c r="N2662">
        <v>1</v>
      </c>
      <c r="P2662" t="s">
        <v>25</v>
      </c>
    </row>
    <row r="2663" spans="1:16">
      <c r="A2663" t="s">
        <v>8091</v>
      </c>
      <c r="B2663" t="s">
        <v>2688</v>
      </c>
      <c r="C2663" t="s">
        <v>18</v>
      </c>
      <c r="D2663" t="s">
        <v>53</v>
      </c>
      <c r="E2663" t="s">
        <v>45</v>
      </c>
      <c r="F2663">
        <v>41089</v>
      </c>
      <c r="G2663" t="s">
        <v>56</v>
      </c>
      <c r="H2663" t="s">
        <v>336</v>
      </c>
      <c r="I2663" t="s">
        <v>3494</v>
      </c>
      <c r="J2663" s="1">
        <v>45706</v>
      </c>
      <c r="K2663" s="1"/>
      <c r="M2663">
        <v>0</v>
      </c>
      <c r="N2663">
        <v>1</v>
      </c>
      <c r="O2663">
        <v>24.3</v>
      </c>
      <c r="P2663" t="s">
        <v>33</v>
      </c>
    </row>
    <row r="2664" spans="1:16">
      <c r="A2664" t="s">
        <v>8093</v>
      </c>
      <c r="B2664" t="s">
        <v>2265</v>
      </c>
      <c r="C2664" t="s">
        <v>455</v>
      </c>
      <c r="D2664" t="s">
        <v>66</v>
      </c>
      <c r="E2664" t="s">
        <v>115</v>
      </c>
      <c r="F2664">
        <v>19000</v>
      </c>
      <c r="G2664" t="s">
        <v>39</v>
      </c>
      <c r="H2664" t="s">
        <v>133</v>
      </c>
      <c r="I2664" t="s">
        <v>2080</v>
      </c>
      <c r="J2664" s="1">
        <v>44833</v>
      </c>
      <c r="K2664" s="1">
        <v>44819</v>
      </c>
      <c r="L2664">
        <v>46</v>
      </c>
      <c r="M2664">
        <v>0</v>
      </c>
      <c r="N2664">
        <v>1</v>
      </c>
      <c r="O2664">
        <v>33.1</v>
      </c>
      <c r="P2664" t="s">
        <v>100</v>
      </c>
    </row>
    <row r="2665" spans="1:16">
      <c r="A2665" t="s">
        <v>8094</v>
      </c>
      <c r="B2665" t="s">
        <v>154</v>
      </c>
      <c r="C2665" t="s">
        <v>199</v>
      </c>
      <c r="D2665" t="s">
        <v>53</v>
      </c>
      <c r="E2665" t="s">
        <v>91</v>
      </c>
      <c r="F2665">
        <v>33704</v>
      </c>
      <c r="G2665" t="s">
        <v>79</v>
      </c>
      <c r="H2665" t="s">
        <v>614</v>
      </c>
      <c r="I2665" t="s">
        <v>2705</v>
      </c>
      <c r="J2665" s="1">
        <v>45373</v>
      </c>
      <c r="K2665" s="1">
        <v>45440</v>
      </c>
      <c r="L2665">
        <v>152</v>
      </c>
      <c r="M2665">
        <v>0</v>
      </c>
      <c r="N2665">
        <v>1</v>
      </c>
      <c r="O2665">
        <v>15.2</v>
      </c>
      <c r="P2665" t="s">
        <v>100</v>
      </c>
    </row>
    <row r="2666" spans="1:16">
      <c r="A2666" t="s">
        <v>8096</v>
      </c>
      <c r="B2666" t="s">
        <v>1681</v>
      </c>
      <c r="C2666" t="s">
        <v>1999</v>
      </c>
      <c r="D2666" t="s">
        <v>37</v>
      </c>
      <c r="E2666" t="s">
        <v>91</v>
      </c>
      <c r="F2666">
        <v>54647</v>
      </c>
      <c r="G2666" t="s">
        <v>79</v>
      </c>
      <c r="H2666" t="s">
        <v>127</v>
      </c>
      <c r="I2666" t="s">
        <v>3727</v>
      </c>
      <c r="J2666" s="1">
        <v>45680</v>
      </c>
      <c r="K2666" s="1">
        <v>45707</v>
      </c>
      <c r="L2666">
        <v>136</v>
      </c>
      <c r="M2666">
        <v>0</v>
      </c>
      <c r="N2666">
        <v>1</v>
      </c>
      <c r="O2666">
        <v>28.3</v>
      </c>
      <c r="P2666" t="s">
        <v>33</v>
      </c>
    </row>
    <row r="2667" spans="1:16">
      <c r="A2667" t="s">
        <v>8098</v>
      </c>
      <c r="B2667" t="s">
        <v>1825</v>
      </c>
      <c r="C2667" t="s">
        <v>18</v>
      </c>
      <c r="D2667" t="s">
        <v>66</v>
      </c>
      <c r="E2667" t="s">
        <v>91</v>
      </c>
      <c r="F2667">
        <v>20775</v>
      </c>
      <c r="G2667" t="s">
        <v>151</v>
      </c>
      <c r="H2667" t="s">
        <v>361</v>
      </c>
      <c r="I2667" t="s">
        <v>2685</v>
      </c>
      <c r="J2667" s="1">
        <v>45106</v>
      </c>
      <c r="K2667" s="1">
        <v>45210</v>
      </c>
      <c r="L2667">
        <v>145</v>
      </c>
      <c r="M2667">
        <v>0</v>
      </c>
      <c r="N2667">
        <v>1</v>
      </c>
      <c r="O2667">
        <v>24.4</v>
      </c>
      <c r="P2667" t="s">
        <v>25</v>
      </c>
    </row>
    <row r="2668" spans="1:16">
      <c r="A2668" t="s">
        <v>8100</v>
      </c>
      <c r="B2668" t="s">
        <v>281</v>
      </c>
      <c r="C2668" t="s">
        <v>4569</v>
      </c>
      <c r="D2668" t="s">
        <v>37</v>
      </c>
      <c r="E2668" t="s">
        <v>177</v>
      </c>
      <c r="F2668">
        <v>80485</v>
      </c>
      <c r="G2668" t="s">
        <v>151</v>
      </c>
      <c r="H2668" t="s">
        <v>62</v>
      </c>
      <c r="I2668" t="s">
        <v>1289</v>
      </c>
      <c r="J2668" s="1">
        <v>45532</v>
      </c>
      <c r="K2668" s="1"/>
      <c r="M2668">
        <v>0</v>
      </c>
      <c r="N2668">
        <v>1</v>
      </c>
      <c r="O2668">
        <v>33.799999999999997</v>
      </c>
      <c r="P2668" t="s">
        <v>42</v>
      </c>
    </row>
    <row r="2669" spans="1:16">
      <c r="A2669" t="s">
        <v>8102</v>
      </c>
      <c r="B2669" t="s">
        <v>2496</v>
      </c>
      <c r="C2669" t="s">
        <v>1549</v>
      </c>
      <c r="D2669" t="s">
        <v>183</v>
      </c>
      <c r="E2669" t="s">
        <v>115</v>
      </c>
      <c r="F2669">
        <v>7581</v>
      </c>
      <c r="G2669" t="s">
        <v>39</v>
      </c>
      <c r="H2669" t="s">
        <v>731</v>
      </c>
      <c r="I2669" t="s">
        <v>5674</v>
      </c>
      <c r="J2669" s="1">
        <v>44748</v>
      </c>
      <c r="K2669" s="1">
        <v>44805</v>
      </c>
      <c r="L2669">
        <v>111</v>
      </c>
      <c r="M2669">
        <v>0</v>
      </c>
      <c r="N2669">
        <v>1</v>
      </c>
      <c r="O2669">
        <v>4.7</v>
      </c>
      <c r="P2669" t="s">
        <v>25</v>
      </c>
    </row>
    <row r="2670" spans="1:16">
      <c r="A2670" t="s">
        <v>8103</v>
      </c>
      <c r="B2670" t="s">
        <v>4425</v>
      </c>
      <c r="C2670" t="s">
        <v>18</v>
      </c>
      <c r="D2670" t="s">
        <v>37</v>
      </c>
      <c r="E2670" t="s">
        <v>115</v>
      </c>
      <c r="F2670">
        <v>54092</v>
      </c>
      <c r="G2670" t="s">
        <v>39</v>
      </c>
      <c r="H2670" t="s">
        <v>117</v>
      </c>
      <c r="I2670" t="s">
        <v>651</v>
      </c>
      <c r="J2670" s="1">
        <v>44674</v>
      </c>
      <c r="K2670" s="1">
        <v>44685</v>
      </c>
      <c r="L2670">
        <v>108</v>
      </c>
      <c r="M2670">
        <v>0</v>
      </c>
      <c r="N2670">
        <v>1</v>
      </c>
      <c r="P2670" t="s">
        <v>42</v>
      </c>
    </row>
    <row r="2671" spans="1:16">
      <c r="A2671" t="s">
        <v>8105</v>
      </c>
      <c r="B2671" t="s">
        <v>3379</v>
      </c>
      <c r="C2671" t="s">
        <v>114</v>
      </c>
      <c r="D2671" t="s">
        <v>53</v>
      </c>
      <c r="E2671" t="s">
        <v>20</v>
      </c>
      <c r="F2671">
        <v>27855</v>
      </c>
      <c r="G2671" t="s">
        <v>56</v>
      </c>
      <c r="H2671" t="s">
        <v>80</v>
      </c>
      <c r="I2671" t="s">
        <v>522</v>
      </c>
      <c r="J2671" s="1">
        <v>44751</v>
      </c>
      <c r="K2671" s="1"/>
      <c r="M2671">
        <v>0</v>
      </c>
      <c r="N2671">
        <v>1</v>
      </c>
      <c r="O2671">
        <v>8</v>
      </c>
      <c r="P2671" t="s">
        <v>33</v>
      </c>
    </row>
    <row r="2672" spans="1:16">
      <c r="A2672" t="s">
        <v>8107</v>
      </c>
      <c r="B2672" t="s">
        <v>8108</v>
      </c>
      <c r="C2672" t="s">
        <v>4858</v>
      </c>
      <c r="D2672" t="s">
        <v>66</v>
      </c>
      <c r="E2672" t="s">
        <v>115</v>
      </c>
      <c r="F2672">
        <v>4875</v>
      </c>
      <c r="G2672" t="s">
        <v>30</v>
      </c>
      <c r="H2672" t="s">
        <v>705</v>
      </c>
      <c r="I2672" t="s">
        <v>5348</v>
      </c>
      <c r="J2672" s="1">
        <v>45666</v>
      </c>
      <c r="K2672" s="1">
        <v>45566</v>
      </c>
      <c r="L2672">
        <v>39</v>
      </c>
      <c r="M2672">
        <v>0</v>
      </c>
      <c r="N2672">
        <v>1</v>
      </c>
      <c r="O2672">
        <v>24.1</v>
      </c>
      <c r="P2672" t="s">
        <v>100</v>
      </c>
    </row>
    <row r="2673" spans="1:16">
      <c r="A2673" t="s">
        <v>8110</v>
      </c>
      <c r="B2673" t="s">
        <v>2347</v>
      </c>
      <c r="C2673" t="s">
        <v>901</v>
      </c>
      <c r="D2673" t="s">
        <v>53</v>
      </c>
      <c r="E2673" t="s">
        <v>20</v>
      </c>
      <c r="F2673">
        <v>36296</v>
      </c>
      <c r="G2673" t="s">
        <v>161</v>
      </c>
      <c r="H2673" t="s">
        <v>156</v>
      </c>
      <c r="I2673" t="s">
        <v>3174</v>
      </c>
      <c r="J2673" s="1">
        <v>45742</v>
      </c>
      <c r="K2673" s="1"/>
      <c r="M2673">
        <v>0</v>
      </c>
      <c r="N2673">
        <v>1</v>
      </c>
      <c r="O2673">
        <v>28.3</v>
      </c>
      <c r="P2673" t="s">
        <v>25</v>
      </c>
    </row>
    <row r="2674" spans="1:16">
      <c r="A2674" t="s">
        <v>8112</v>
      </c>
      <c r="B2674" t="s">
        <v>7049</v>
      </c>
      <c r="C2674" t="s">
        <v>18</v>
      </c>
      <c r="D2674" t="s">
        <v>183</v>
      </c>
      <c r="E2674" t="s">
        <v>91</v>
      </c>
      <c r="F2674">
        <v>8964</v>
      </c>
      <c r="G2674" t="s">
        <v>79</v>
      </c>
      <c r="H2674" t="s">
        <v>62</v>
      </c>
      <c r="I2674" t="s">
        <v>6685</v>
      </c>
      <c r="J2674" s="1">
        <v>44843</v>
      </c>
      <c r="K2674" s="1">
        <v>44864</v>
      </c>
      <c r="L2674">
        <v>69</v>
      </c>
      <c r="M2674">
        <v>1</v>
      </c>
      <c r="N2674">
        <v>3</v>
      </c>
      <c r="O2674">
        <v>1.8</v>
      </c>
      <c r="P2674" t="s">
        <v>33</v>
      </c>
    </row>
    <row r="2675" spans="1:16">
      <c r="A2675" t="s">
        <v>8114</v>
      </c>
      <c r="B2675" t="s">
        <v>2562</v>
      </c>
      <c r="C2675" t="s">
        <v>1261</v>
      </c>
      <c r="D2675" t="s">
        <v>37</v>
      </c>
      <c r="E2675" t="s">
        <v>115</v>
      </c>
      <c r="F2675">
        <v>83286</v>
      </c>
      <c r="G2675" t="s">
        <v>56</v>
      </c>
      <c r="H2675" t="s">
        <v>361</v>
      </c>
      <c r="I2675" t="s">
        <v>695</v>
      </c>
      <c r="J2675" s="1">
        <v>45103</v>
      </c>
      <c r="K2675" s="1">
        <v>45152</v>
      </c>
      <c r="L2675">
        <v>188</v>
      </c>
      <c r="M2675">
        <v>0</v>
      </c>
      <c r="N2675">
        <v>1</v>
      </c>
      <c r="O2675">
        <v>8</v>
      </c>
      <c r="P2675" t="s">
        <v>100</v>
      </c>
    </row>
    <row r="2676" spans="1:16">
      <c r="A2676" t="s">
        <v>8116</v>
      </c>
      <c r="B2676" t="s">
        <v>4925</v>
      </c>
      <c r="C2676" t="s">
        <v>1782</v>
      </c>
      <c r="D2676" t="s">
        <v>66</v>
      </c>
      <c r="E2676" t="s">
        <v>115</v>
      </c>
      <c r="F2676">
        <v>14540</v>
      </c>
      <c r="G2676" t="s">
        <v>161</v>
      </c>
      <c r="H2676" t="s">
        <v>1567</v>
      </c>
      <c r="I2676" t="s">
        <v>1733</v>
      </c>
      <c r="J2676" s="1">
        <v>45793</v>
      </c>
      <c r="K2676" s="1">
        <v>45730</v>
      </c>
      <c r="L2676">
        <v>109</v>
      </c>
      <c r="M2676">
        <v>0</v>
      </c>
      <c r="N2676">
        <v>1</v>
      </c>
      <c r="O2676">
        <v>12</v>
      </c>
      <c r="P2676" t="s">
        <v>33</v>
      </c>
    </row>
    <row r="2677" spans="1:16">
      <c r="A2677" t="s">
        <v>8118</v>
      </c>
      <c r="B2677" t="s">
        <v>4208</v>
      </c>
      <c r="C2677" t="s">
        <v>18</v>
      </c>
      <c r="D2677" t="s">
        <v>19</v>
      </c>
      <c r="E2677" t="s">
        <v>28</v>
      </c>
      <c r="F2677">
        <v>3667</v>
      </c>
      <c r="G2677" t="s">
        <v>39</v>
      </c>
      <c r="H2677" t="s">
        <v>86</v>
      </c>
      <c r="I2677" t="s">
        <v>1151</v>
      </c>
      <c r="J2677" s="1"/>
      <c r="K2677" s="1"/>
      <c r="M2677">
        <v>0</v>
      </c>
      <c r="N2677">
        <v>1</v>
      </c>
      <c r="O2677">
        <v>9.5</v>
      </c>
      <c r="P2677" t="s">
        <v>33</v>
      </c>
    </row>
    <row r="2678" spans="1:16">
      <c r="A2678" t="s">
        <v>8120</v>
      </c>
      <c r="B2678" t="s">
        <v>2276</v>
      </c>
      <c r="C2678" t="s">
        <v>1946</v>
      </c>
      <c r="D2678" t="s">
        <v>37</v>
      </c>
      <c r="E2678" t="s">
        <v>28</v>
      </c>
      <c r="F2678">
        <v>133732</v>
      </c>
      <c r="G2678" t="s">
        <v>56</v>
      </c>
      <c r="H2678" t="s">
        <v>73</v>
      </c>
      <c r="I2678" t="s">
        <v>5461</v>
      </c>
      <c r="J2678" s="1">
        <v>45181</v>
      </c>
      <c r="K2678" s="1"/>
      <c r="M2678">
        <v>0</v>
      </c>
      <c r="N2678">
        <v>1</v>
      </c>
      <c r="O2678">
        <v>4</v>
      </c>
      <c r="P2678" t="s">
        <v>42</v>
      </c>
    </row>
    <row r="2679" spans="1:16">
      <c r="A2679" t="s">
        <v>8122</v>
      </c>
      <c r="B2679" t="s">
        <v>2441</v>
      </c>
      <c r="C2679" t="s">
        <v>1571</v>
      </c>
      <c r="D2679" t="s">
        <v>66</v>
      </c>
      <c r="E2679" t="s">
        <v>45</v>
      </c>
      <c r="F2679">
        <v>15423</v>
      </c>
      <c r="G2679" t="s">
        <v>22</v>
      </c>
      <c r="H2679" t="s">
        <v>133</v>
      </c>
      <c r="I2679" t="s">
        <v>7653</v>
      </c>
      <c r="J2679" s="1">
        <v>45623</v>
      </c>
      <c r="K2679" s="1"/>
      <c r="M2679">
        <v>0</v>
      </c>
      <c r="N2679">
        <v>1</v>
      </c>
      <c r="P2679" t="s">
        <v>58</v>
      </c>
    </row>
    <row r="2680" spans="1:16">
      <c r="A2680" t="s">
        <v>8124</v>
      </c>
      <c r="B2680" t="s">
        <v>6569</v>
      </c>
      <c r="C2680" t="s">
        <v>18</v>
      </c>
      <c r="D2680" t="s">
        <v>53</v>
      </c>
      <c r="E2680" t="s">
        <v>91</v>
      </c>
      <c r="F2680">
        <v>19170</v>
      </c>
      <c r="G2680" t="s">
        <v>30</v>
      </c>
      <c r="H2680" t="s">
        <v>232</v>
      </c>
      <c r="I2680" t="s">
        <v>569</v>
      </c>
      <c r="J2680" s="1">
        <v>44613</v>
      </c>
      <c r="K2680" s="1">
        <v>44778</v>
      </c>
      <c r="L2680">
        <v>198</v>
      </c>
      <c r="M2680">
        <v>0</v>
      </c>
      <c r="N2680">
        <v>1</v>
      </c>
      <c r="O2680">
        <v>14.9</v>
      </c>
      <c r="P2680" t="s">
        <v>42</v>
      </c>
    </row>
    <row r="2681" spans="1:16">
      <c r="A2681" t="s">
        <v>8126</v>
      </c>
      <c r="B2681" t="s">
        <v>2587</v>
      </c>
      <c r="C2681" t="s">
        <v>18</v>
      </c>
      <c r="D2681" t="s">
        <v>183</v>
      </c>
      <c r="E2681" t="s">
        <v>45</v>
      </c>
      <c r="F2681">
        <v>4314</v>
      </c>
      <c r="G2681" t="s">
        <v>79</v>
      </c>
      <c r="H2681" t="s">
        <v>258</v>
      </c>
      <c r="I2681" t="s">
        <v>2173</v>
      </c>
      <c r="J2681" s="1">
        <v>45697</v>
      </c>
      <c r="K2681" s="1"/>
      <c r="M2681">
        <v>0</v>
      </c>
      <c r="N2681">
        <v>1</v>
      </c>
      <c r="O2681">
        <v>26</v>
      </c>
      <c r="P2681" t="s">
        <v>33</v>
      </c>
    </row>
    <row r="2682" spans="1:16">
      <c r="A2682" t="s">
        <v>8128</v>
      </c>
      <c r="B2682" t="s">
        <v>8129</v>
      </c>
      <c r="C2682" t="s">
        <v>3553</v>
      </c>
      <c r="D2682" t="s">
        <v>66</v>
      </c>
      <c r="E2682" t="s">
        <v>115</v>
      </c>
      <c r="F2682">
        <v>7672</v>
      </c>
      <c r="G2682" t="s">
        <v>22</v>
      </c>
      <c r="H2682" t="s">
        <v>850</v>
      </c>
      <c r="I2682" t="s">
        <v>8131</v>
      </c>
      <c r="J2682" s="1">
        <v>45294</v>
      </c>
      <c r="K2682" s="1">
        <v>45372</v>
      </c>
      <c r="L2682">
        <v>95</v>
      </c>
      <c r="M2682">
        <v>0</v>
      </c>
      <c r="N2682">
        <v>1</v>
      </c>
      <c r="O2682">
        <v>17.399999999999999</v>
      </c>
      <c r="P2682" t="s">
        <v>33</v>
      </c>
    </row>
    <row r="2683" spans="1:16">
      <c r="A2683" t="s">
        <v>8132</v>
      </c>
      <c r="B2683" t="s">
        <v>5190</v>
      </c>
      <c r="C2683" t="s">
        <v>3970</v>
      </c>
      <c r="D2683" t="s">
        <v>19</v>
      </c>
      <c r="E2683" t="s">
        <v>91</v>
      </c>
      <c r="F2683">
        <v>4612</v>
      </c>
      <c r="G2683" t="s">
        <v>47</v>
      </c>
      <c r="H2683" t="s">
        <v>62</v>
      </c>
      <c r="I2683" t="s">
        <v>3300</v>
      </c>
      <c r="J2683" s="1">
        <v>45359</v>
      </c>
      <c r="K2683" s="1">
        <v>45313</v>
      </c>
      <c r="L2683">
        <v>26</v>
      </c>
      <c r="M2683">
        <v>0</v>
      </c>
      <c r="N2683">
        <v>1</v>
      </c>
      <c r="O2683">
        <v>33.700000000000003</v>
      </c>
      <c r="P2683" t="s">
        <v>25</v>
      </c>
    </row>
    <row r="2684" spans="1:16">
      <c r="A2684" t="s">
        <v>8134</v>
      </c>
      <c r="B2684" t="s">
        <v>3205</v>
      </c>
      <c r="C2684" t="s">
        <v>109</v>
      </c>
      <c r="D2684" t="s">
        <v>53</v>
      </c>
      <c r="E2684" t="s">
        <v>20</v>
      </c>
      <c r="F2684">
        <v>34687</v>
      </c>
      <c r="G2684" t="s">
        <v>30</v>
      </c>
      <c r="H2684" t="s">
        <v>232</v>
      </c>
      <c r="I2684" t="s">
        <v>812</v>
      </c>
      <c r="J2684" s="1">
        <v>44760</v>
      </c>
      <c r="K2684" s="1"/>
      <c r="M2684">
        <v>0</v>
      </c>
      <c r="N2684">
        <v>1</v>
      </c>
      <c r="O2684">
        <v>6.5</v>
      </c>
      <c r="P2684" t="s">
        <v>33</v>
      </c>
    </row>
    <row r="2685" spans="1:16">
      <c r="A2685" t="s">
        <v>8136</v>
      </c>
      <c r="B2685" t="s">
        <v>1079</v>
      </c>
      <c r="C2685" t="s">
        <v>1482</v>
      </c>
      <c r="D2685" t="s">
        <v>53</v>
      </c>
      <c r="E2685" t="s">
        <v>115</v>
      </c>
      <c r="F2685">
        <v>17005</v>
      </c>
      <c r="G2685" t="s">
        <v>172</v>
      </c>
      <c r="H2685" t="s">
        <v>139</v>
      </c>
      <c r="I2685" t="s">
        <v>700</v>
      </c>
      <c r="J2685" s="1">
        <v>44754</v>
      </c>
      <c r="K2685" s="1">
        <v>44737</v>
      </c>
      <c r="L2685">
        <v>46</v>
      </c>
      <c r="M2685">
        <v>0</v>
      </c>
      <c r="N2685">
        <v>1</v>
      </c>
      <c r="O2685">
        <v>27.5</v>
      </c>
      <c r="P2685" t="s">
        <v>33</v>
      </c>
    </row>
    <row r="2686" spans="1:16">
      <c r="A2686" t="s">
        <v>8138</v>
      </c>
      <c r="B2686" t="s">
        <v>35</v>
      </c>
      <c r="C2686" t="s">
        <v>1691</v>
      </c>
      <c r="D2686" t="s">
        <v>19</v>
      </c>
      <c r="E2686" t="s">
        <v>177</v>
      </c>
      <c r="F2686">
        <v>9053</v>
      </c>
      <c r="G2686" t="s">
        <v>47</v>
      </c>
      <c r="H2686" t="s">
        <v>93</v>
      </c>
      <c r="I2686" t="s">
        <v>8140</v>
      </c>
      <c r="J2686" s="1">
        <v>44976</v>
      </c>
      <c r="K2686" s="1"/>
      <c r="M2686">
        <v>0</v>
      </c>
      <c r="N2686">
        <v>1</v>
      </c>
      <c r="O2686">
        <v>21.6</v>
      </c>
      <c r="P2686" t="s">
        <v>25</v>
      </c>
    </row>
    <row r="2687" spans="1:16">
      <c r="A2687" t="s">
        <v>8141</v>
      </c>
      <c r="B2687" t="s">
        <v>8142</v>
      </c>
      <c r="C2687" t="s">
        <v>1128</v>
      </c>
      <c r="D2687" t="s">
        <v>183</v>
      </c>
      <c r="E2687" t="s">
        <v>20</v>
      </c>
      <c r="F2687">
        <v>4352</v>
      </c>
      <c r="G2687" t="s">
        <v>47</v>
      </c>
      <c r="H2687" t="s">
        <v>62</v>
      </c>
      <c r="I2687" t="s">
        <v>4193</v>
      </c>
      <c r="J2687" s="1">
        <v>45087</v>
      </c>
      <c r="K2687" s="1"/>
      <c r="M2687">
        <v>0</v>
      </c>
      <c r="N2687">
        <v>1</v>
      </c>
      <c r="O2687">
        <v>0.5</v>
      </c>
      <c r="P2687" t="s">
        <v>58</v>
      </c>
    </row>
    <row r="2688" spans="1:16">
      <c r="A2688" t="s">
        <v>8144</v>
      </c>
      <c r="B2688" t="s">
        <v>175</v>
      </c>
      <c r="C2688" t="s">
        <v>3357</v>
      </c>
      <c r="D2688" t="s">
        <v>19</v>
      </c>
      <c r="E2688" t="s">
        <v>177</v>
      </c>
      <c r="F2688">
        <v>2785</v>
      </c>
      <c r="G2688" t="s">
        <v>151</v>
      </c>
      <c r="H2688" t="s">
        <v>274</v>
      </c>
      <c r="I2688" t="s">
        <v>6627</v>
      </c>
      <c r="J2688" s="1">
        <v>44944</v>
      </c>
      <c r="K2688" s="1"/>
      <c r="M2688">
        <v>0</v>
      </c>
      <c r="N2688">
        <v>1</v>
      </c>
      <c r="O2688">
        <v>22.5</v>
      </c>
      <c r="P2688" t="s">
        <v>58</v>
      </c>
    </row>
    <row r="2689" spans="1:16">
      <c r="A2689" t="s">
        <v>8146</v>
      </c>
      <c r="B2689" t="s">
        <v>8147</v>
      </c>
      <c r="C2689" t="s">
        <v>3038</v>
      </c>
      <c r="D2689" t="s">
        <v>37</v>
      </c>
      <c r="E2689" t="s">
        <v>28</v>
      </c>
      <c r="F2689">
        <v>104000</v>
      </c>
      <c r="G2689" t="s">
        <v>161</v>
      </c>
      <c r="H2689" t="s">
        <v>98</v>
      </c>
      <c r="I2689" t="s">
        <v>2560</v>
      </c>
      <c r="J2689" s="1">
        <v>45242</v>
      </c>
      <c r="K2689" s="1"/>
      <c r="M2689">
        <v>0</v>
      </c>
      <c r="N2689">
        <v>1</v>
      </c>
      <c r="P2689" t="s">
        <v>100</v>
      </c>
    </row>
    <row r="2690" spans="1:16">
      <c r="A2690" t="s">
        <v>8149</v>
      </c>
      <c r="B2690" t="s">
        <v>8150</v>
      </c>
      <c r="C2690" t="s">
        <v>1218</v>
      </c>
      <c r="D2690" t="s">
        <v>37</v>
      </c>
      <c r="E2690" t="s">
        <v>177</v>
      </c>
      <c r="F2690">
        <v>84911</v>
      </c>
      <c r="G2690" t="s">
        <v>56</v>
      </c>
      <c r="H2690" t="s">
        <v>31</v>
      </c>
      <c r="I2690" t="s">
        <v>2105</v>
      </c>
      <c r="J2690" s="1">
        <v>45354</v>
      </c>
      <c r="K2690" s="1"/>
      <c r="M2690">
        <v>0</v>
      </c>
      <c r="N2690">
        <v>1</v>
      </c>
      <c r="O2690">
        <v>30.9</v>
      </c>
      <c r="P2690" t="s">
        <v>25</v>
      </c>
    </row>
    <row r="2691" spans="1:16">
      <c r="A2691" t="s">
        <v>8152</v>
      </c>
      <c r="B2691" t="s">
        <v>8153</v>
      </c>
      <c r="C2691" t="s">
        <v>165</v>
      </c>
      <c r="D2691" t="s">
        <v>37</v>
      </c>
      <c r="E2691" t="s">
        <v>28</v>
      </c>
      <c r="F2691">
        <v>125000</v>
      </c>
      <c r="G2691" t="s">
        <v>47</v>
      </c>
      <c r="H2691" t="s">
        <v>80</v>
      </c>
      <c r="I2691" t="s">
        <v>6482</v>
      </c>
      <c r="J2691" s="1">
        <v>45086</v>
      </c>
      <c r="K2691" s="1"/>
      <c r="M2691">
        <v>0</v>
      </c>
      <c r="N2691">
        <v>1</v>
      </c>
      <c r="O2691">
        <v>19.5</v>
      </c>
      <c r="P2691" t="s">
        <v>42</v>
      </c>
    </row>
    <row r="2692" spans="1:16">
      <c r="A2692" t="s">
        <v>8155</v>
      </c>
      <c r="B2692" t="s">
        <v>767</v>
      </c>
      <c r="C2692" t="s">
        <v>864</v>
      </c>
      <c r="D2692" t="s">
        <v>66</v>
      </c>
      <c r="E2692" t="s">
        <v>20</v>
      </c>
      <c r="F2692">
        <v>12809</v>
      </c>
      <c r="G2692" t="s">
        <v>22</v>
      </c>
      <c r="H2692" t="s">
        <v>23</v>
      </c>
      <c r="I2692" t="s">
        <v>4138</v>
      </c>
      <c r="J2692" s="1">
        <v>45201</v>
      </c>
      <c r="K2692" s="1"/>
      <c r="M2692">
        <v>0</v>
      </c>
      <c r="N2692">
        <v>1</v>
      </c>
      <c r="O2692">
        <v>34.9</v>
      </c>
      <c r="P2692" t="s">
        <v>100</v>
      </c>
    </row>
    <row r="2693" spans="1:16">
      <c r="A2693" t="s">
        <v>8156</v>
      </c>
      <c r="B2693" t="s">
        <v>6250</v>
      </c>
      <c r="C2693" t="s">
        <v>4227</v>
      </c>
      <c r="D2693" t="s">
        <v>53</v>
      </c>
      <c r="E2693" t="s">
        <v>28</v>
      </c>
      <c r="F2693">
        <v>14045</v>
      </c>
      <c r="G2693" t="s">
        <v>79</v>
      </c>
      <c r="H2693" t="s">
        <v>274</v>
      </c>
      <c r="I2693" t="s">
        <v>4289</v>
      </c>
      <c r="J2693" s="1">
        <v>44643</v>
      </c>
      <c r="K2693" s="1"/>
      <c r="M2693">
        <v>0</v>
      </c>
      <c r="N2693">
        <v>1</v>
      </c>
      <c r="O2693">
        <v>33.700000000000003</v>
      </c>
      <c r="P2693" t="s">
        <v>42</v>
      </c>
    </row>
    <row r="2694" spans="1:16">
      <c r="A2694" t="s">
        <v>8158</v>
      </c>
      <c r="B2694" t="s">
        <v>4293</v>
      </c>
      <c r="C2694" t="s">
        <v>1472</v>
      </c>
      <c r="D2694" t="s">
        <v>37</v>
      </c>
      <c r="E2694" t="s">
        <v>28</v>
      </c>
      <c r="F2694">
        <v>142000</v>
      </c>
      <c r="G2694" t="s">
        <v>161</v>
      </c>
      <c r="H2694" t="s">
        <v>62</v>
      </c>
      <c r="I2694" t="s">
        <v>6223</v>
      </c>
      <c r="J2694" s="1">
        <v>44739</v>
      </c>
      <c r="K2694" s="1"/>
      <c r="M2694">
        <v>0</v>
      </c>
      <c r="N2694">
        <v>1</v>
      </c>
      <c r="O2694">
        <v>6.9</v>
      </c>
      <c r="P2694" t="s">
        <v>100</v>
      </c>
    </row>
    <row r="2695" spans="1:16">
      <c r="A2695" t="s">
        <v>8160</v>
      </c>
      <c r="B2695" t="s">
        <v>3110</v>
      </c>
      <c r="C2695" t="s">
        <v>634</v>
      </c>
      <c r="D2695" t="s">
        <v>19</v>
      </c>
      <c r="E2695" t="s">
        <v>28</v>
      </c>
      <c r="F2695">
        <v>1343</v>
      </c>
      <c r="G2695" t="s">
        <v>151</v>
      </c>
      <c r="H2695" t="s">
        <v>80</v>
      </c>
      <c r="I2695" t="s">
        <v>1188</v>
      </c>
      <c r="J2695" s="1">
        <v>45519</v>
      </c>
      <c r="K2695" s="1"/>
      <c r="M2695">
        <v>0</v>
      </c>
      <c r="N2695">
        <v>1</v>
      </c>
      <c r="O2695">
        <v>28.4</v>
      </c>
      <c r="P2695" t="s">
        <v>25</v>
      </c>
    </row>
    <row r="2696" spans="1:16">
      <c r="A2696" t="s">
        <v>8162</v>
      </c>
      <c r="B2696" t="s">
        <v>2095</v>
      </c>
      <c r="C2696" t="s">
        <v>1800</v>
      </c>
      <c r="D2696" t="s">
        <v>19</v>
      </c>
      <c r="E2696" t="s">
        <v>54</v>
      </c>
      <c r="F2696">
        <v>4734</v>
      </c>
      <c r="G2696" t="s">
        <v>39</v>
      </c>
      <c r="H2696" t="s">
        <v>68</v>
      </c>
      <c r="I2696" t="s">
        <v>293</v>
      </c>
      <c r="J2696" s="1">
        <v>45732</v>
      </c>
      <c r="K2696" s="1"/>
      <c r="M2696">
        <v>0</v>
      </c>
      <c r="N2696">
        <v>1</v>
      </c>
      <c r="O2696">
        <v>28.8</v>
      </c>
      <c r="P2696" t="s">
        <v>42</v>
      </c>
    </row>
    <row r="2697" spans="1:16">
      <c r="A2697" t="s">
        <v>8164</v>
      </c>
      <c r="B2697" t="s">
        <v>3324</v>
      </c>
      <c r="C2697" t="s">
        <v>2609</v>
      </c>
      <c r="D2697" t="s">
        <v>53</v>
      </c>
      <c r="E2697" t="s">
        <v>91</v>
      </c>
      <c r="F2697">
        <v>18399</v>
      </c>
      <c r="G2697" t="s">
        <v>161</v>
      </c>
      <c r="H2697" t="s">
        <v>232</v>
      </c>
      <c r="I2697" t="s">
        <v>259</v>
      </c>
      <c r="J2697" s="1">
        <v>45748</v>
      </c>
      <c r="K2697" s="1">
        <v>45729</v>
      </c>
      <c r="L2697">
        <v>84</v>
      </c>
      <c r="M2697">
        <v>1</v>
      </c>
      <c r="N2697">
        <v>1</v>
      </c>
      <c r="O2697">
        <v>34.9</v>
      </c>
      <c r="P2697" t="s">
        <v>33</v>
      </c>
    </row>
    <row r="2698" spans="1:16">
      <c r="A2698" t="s">
        <v>8166</v>
      </c>
      <c r="B2698" t="s">
        <v>6795</v>
      </c>
      <c r="C2698" t="s">
        <v>441</v>
      </c>
      <c r="D2698" t="s">
        <v>66</v>
      </c>
      <c r="E2698" t="s">
        <v>177</v>
      </c>
      <c r="F2698">
        <v>19356</v>
      </c>
      <c r="G2698" t="s">
        <v>151</v>
      </c>
      <c r="H2698" t="s">
        <v>31</v>
      </c>
      <c r="I2698" t="s">
        <v>1924</v>
      </c>
      <c r="J2698" s="1">
        <v>44944</v>
      </c>
      <c r="K2698" s="1"/>
      <c r="M2698">
        <v>0</v>
      </c>
      <c r="N2698">
        <v>1</v>
      </c>
      <c r="O2698">
        <v>0.3</v>
      </c>
      <c r="P2698" t="s">
        <v>33</v>
      </c>
    </row>
    <row r="2699" spans="1:16">
      <c r="A2699" t="s">
        <v>8168</v>
      </c>
      <c r="B2699" t="s">
        <v>2092</v>
      </c>
      <c r="C2699" t="s">
        <v>2374</v>
      </c>
      <c r="D2699" t="s">
        <v>66</v>
      </c>
      <c r="E2699" t="s">
        <v>91</v>
      </c>
      <c r="F2699">
        <v>16555</v>
      </c>
      <c r="G2699" t="s">
        <v>151</v>
      </c>
      <c r="H2699" t="s">
        <v>117</v>
      </c>
      <c r="I2699" t="s">
        <v>3999</v>
      </c>
      <c r="J2699" s="1">
        <v>44803</v>
      </c>
      <c r="K2699" s="1">
        <v>44729</v>
      </c>
      <c r="L2699">
        <v>49</v>
      </c>
      <c r="M2699">
        <v>1</v>
      </c>
      <c r="N2699">
        <v>3</v>
      </c>
      <c r="P2699" t="s">
        <v>42</v>
      </c>
    </row>
    <row r="2700" spans="1:16">
      <c r="A2700" t="s">
        <v>8170</v>
      </c>
      <c r="B2700" t="s">
        <v>187</v>
      </c>
      <c r="C2700" t="s">
        <v>137</v>
      </c>
      <c r="D2700" t="s">
        <v>183</v>
      </c>
      <c r="E2700" t="s">
        <v>54</v>
      </c>
      <c r="F2700">
        <v>4867</v>
      </c>
      <c r="G2700" t="s">
        <v>30</v>
      </c>
      <c r="H2700" t="s">
        <v>68</v>
      </c>
      <c r="I2700" t="s">
        <v>3825</v>
      </c>
      <c r="J2700" s="1">
        <v>45615</v>
      </c>
      <c r="K2700" s="1"/>
      <c r="M2700">
        <v>0</v>
      </c>
      <c r="N2700">
        <v>1</v>
      </c>
      <c r="O2700">
        <v>15.5</v>
      </c>
      <c r="P2700" t="s">
        <v>33</v>
      </c>
    </row>
    <row r="2701" spans="1:16">
      <c r="A2701" t="s">
        <v>8172</v>
      </c>
      <c r="B2701" t="s">
        <v>8173</v>
      </c>
      <c r="C2701" t="s">
        <v>266</v>
      </c>
      <c r="D2701" t="s">
        <v>19</v>
      </c>
      <c r="E2701" t="s">
        <v>91</v>
      </c>
      <c r="F2701">
        <v>9223</v>
      </c>
      <c r="G2701" t="s">
        <v>79</v>
      </c>
      <c r="H2701" t="s">
        <v>68</v>
      </c>
      <c r="I2701" t="s">
        <v>2858</v>
      </c>
      <c r="J2701" s="1">
        <v>45234</v>
      </c>
      <c r="K2701" s="1">
        <v>45198</v>
      </c>
      <c r="L2701">
        <v>33</v>
      </c>
      <c r="M2701">
        <v>0</v>
      </c>
      <c r="N2701">
        <v>1</v>
      </c>
      <c r="O2701">
        <v>22.7</v>
      </c>
      <c r="P2701" t="s">
        <v>58</v>
      </c>
    </row>
    <row r="2702" spans="1:16">
      <c r="A2702" t="s">
        <v>8175</v>
      </c>
      <c r="B2702" t="s">
        <v>5992</v>
      </c>
      <c r="C2702" t="s">
        <v>18</v>
      </c>
      <c r="D2702" t="s">
        <v>66</v>
      </c>
      <c r="E2702" t="s">
        <v>45</v>
      </c>
      <c r="F2702">
        <v>16617</v>
      </c>
      <c r="G2702" t="s">
        <v>47</v>
      </c>
      <c r="H2702" t="s">
        <v>86</v>
      </c>
      <c r="I2702" t="s">
        <v>5404</v>
      </c>
      <c r="J2702" s="1">
        <v>45234</v>
      </c>
      <c r="K2702" s="1"/>
      <c r="M2702">
        <v>0</v>
      </c>
      <c r="N2702">
        <v>1</v>
      </c>
      <c r="P2702" t="s">
        <v>33</v>
      </c>
    </row>
    <row r="2703" spans="1:16">
      <c r="A2703" t="s">
        <v>8177</v>
      </c>
      <c r="B2703" t="s">
        <v>2209</v>
      </c>
      <c r="C2703" t="s">
        <v>525</v>
      </c>
      <c r="D2703" t="s">
        <v>53</v>
      </c>
      <c r="E2703" t="s">
        <v>28</v>
      </c>
      <c r="F2703">
        <v>28444</v>
      </c>
      <c r="G2703" t="s">
        <v>79</v>
      </c>
      <c r="H2703" t="s">
        <v>1774</v>
      </c>
      <c r="I2703" t="s">
        <v>1833</v>
      </c>
      <c r="J2703" s="1">
        <v>44896</v>
      </c>
      <c r="K2703" s="1"/>
      <c r="M2703">
        <v>0</v>
      </c>
      <c r="N2703">
        <v>1</v>
      </c>
      <c r="O2703">
        <v>20.8</v>
      </c>
      <c r="P2703" t="s">
        <v>42</v>
      </c>
    </row>
    <row r="2704" spans="1:16">
      <c r="A2704" t="s">
        <v>8179</v>
      </c>
      <c r="B2704" t="s">
        <v>7795</v>
      </c>
      <c r="C2704" t="s">
        <v>18</v>
      </c>
      <c r="D2704" t="s">
        <v>19</v>
      </c>
      <c r="E2704" t="s">
        <v>91</v>
      </c>
      <c r="F2704">
        <v>2440</v>
      </c>
      <c r="G2704" t="s">
        <v>39</v>
      </c>
      <c r="H2704" t="s">
        <v>232</v>
      </c>
      <c r="I2704" t="s">
        <v>1749</v>
      </c>
      <c r="J2704" s="1">
        <v>45597</v>
      </c>
      <c r="K2704" s="1">
        <v>45603</v>
      </c>
      <c r="L2704">
        <v>39</v>
      </c>
      <c r="M2704">
        <v>1</v>
      </c>
      <c r="N2704">
        <v>1</v>
      </c>
      <c r="O2704">
        <v>19</v>
      </c>
      <c r="P2704" t="s">
        <v>42</v>
      </c>
    </row>
    <row r="2705" spans="1:16">
      <c r="A2705" t="s">
        <v>8181</v>
      </c>
      <c r="B2705" t="s">
        <v>2555</v>
      </c>
      <c r="C2705" t="s">
        <v>1007</v>
      </c>
      <c r="D2705" t="s">
        <v>66</v>
      </c>
      <c r="E2705" t="s">
        <v>28</v>
      </c>
      <c r="F2705">
        <v>13467</v>
      </c>
      <c r="G2705" t="s">
        <v>151</v>
      </c>
      <c r="H2705" t="s">
        <v>68</v>
      </c>
      <c r="I2705" t="s">
        <v>1972</v>
      </c>
      <c r="J2705" s="1">
        <v>44850</v>
      </c>
      <c r="K2705" s="1"/>
      <c r="M2705">
        <v>0</v>
      </c>
      <c r="N2705">
        <v>1</v>
      </c>
      <c r="O2705">
        <v>31.8</v>
      </c>
      <c r="P2705" t="s">
        <v>33</v>
      </c>
    </row>
    <row r="2706" spans="1:16">
      <c r="A2706" t="s">
        <v>8183</v>
      </c>
      <c r="B2706" t="s">
        <v>1269</v>
      </c>
      <c r="C2706" t="s">
        <v>782</v>
      </c>
      <c r="D2706" t="s">
        <v>37</v>
      </c>
      <c r="E2706" t="s">
        <v>177</v>
      </c>
      <c r="F2706">
        <v>115417</v>
      </c>
      <c r="G2706" t="s">
        <v>47</v>
      </c>
      <c r="H2706" t="s">
        <v>68</v>
      </c>
      <c r="I2706" t="s">
        <v>1289</v>
      </c>
      <c r="J2706" s="1">
        <v>45499</v>
      </c>
      <c r="K2706" s="1"/>
      <c r="M2706">
        <v>0</v>
      </c>
      <c r="N2706">
        <v>1</v>
      </c>
      <c r="O2706">
        <v>16.2</v>
      </c>
      <c r="P2706" t="s">
        <v>100</v>
      </c>
    </row>
    <row r="2707" spans="1:16">
      <c r="A2707" t="s">
        <v>8185</v>
      </c>
      <c r="B2707" t="s">
        <v>642</v>
      </c>
      <c r="C2707" t="s">
        <v>18</v>
      </c>
      <c r="D2707" t="s">
        <v>37</v>
      </c>
      <c r="E2707" t="s">
        <v>91</v>
      </c>
      <c r="F2707">
        <v>71860</v>
      </c>
      <c r="G2707" t="s">
        <v>161</v>
      </c>
      <c r="H2707" t="s">
        <v>31</v>
      </c>
      <c r="I2707" t="s">
        <v>7832</v>
      </c>
      <c r="J2707" s="1">
        <v>45559</v>
      </c>
      <c r="K2707" s="1">
        <v>45527</v>
      </c>
      <c r="L2707">
        <v>74</v>
      </c>
      <c r="M2707">
        <v>0</v>
      </c>
      <c r="N2707">
        <v>1</v>
      </c>
      <c r="O2707">
        <v>33</v>
      </c>
      <c r="P2707" t="s">
        <v>25</v>
      </c>
    </row>
    <row r="2708" spans="1:16">
      <c r="A2708" t="s">
        <v>8187</v>
      </c>
      <c r="B2708" t="s">
        <v>1143</v>
      </c>
      <c r="C2708" t="s">
        <v>6722</v>
      </c>
      <c r="D2708" t="s">
        <v>66</v>
      </c>
      <c r="E2708" t="s">
        <v>45</v>
      </c>
      <c r="F2708">
        <v>11948</v>
      </c>
      <c r="G2708" t="s">
        <v>56</v>
      </c>
      <c r="H2708" t="s">
        <v>156</v>
      </c>
      <c r="I2708" t="s">
        <v>5951</v>
      </c>
      <c r="J2708" s="1">
        <v>44975</v>
      </c>
      <c r="K2708" s="1"/>
      <c r="M2708">
        <v>0</v>
      </c>
      <c r="N2708">
        <v>1</v>
      </c>
      <c r="P2708" t="s">
        <v>25</v>
      </c>
    </row>
    <row r="2709" spans="1:16">
      <c r="A2709" t="s">
        <v>8189</v>
      </c>
      <c r="B2709" t="s">
        <v>4445</v>
      </c>
      <c r="C2709" t="s">
        <v>3375</v>
      </c>
      <c r="D2709" t="s">
        <v>66</v>
      </c>
      <c r="E2709" t="s">
        <v>20</v>
      </c>
      <c r="F2709">
        <v>14845</v>
      </c>
      <c r="G2709" t="s">
        <v>151</v>
      </c>
      <c r="H2709" t="s">
        <v>258</v>
      </c>
      <c r="I2709" t="s">
        <v>4673</v>
      </c>
      <c r="J2709" s="1">
        <v>45004</v>
      </c>
      <c r="K2709" s="1"/>
      <c r="M2709">
        <v>0</v>
      </c>
      <c r="N2709">
        <v>1</v>
      </c>
      <c r="O2709">
        <v>15.2</v>
      </c>
      <c r="P2709" t="s">
        <v>33</v>
      </c>
    </row>
    <row r="2710" spans="1:16">
      <c r="A2710" t="s">
        <v>8191</v>
      </c>
      <c r="B2710" t="s">
        <v>3328</v>
      </c>
      <c r="C2710" t="s">
        <v>838</v>
      </c>
      <c r="D2710" t="s">
        <v>183</v>
      </c>
      <c r="E2710" t="s">
        <v>91</v>
      </c>
      <c r="F2710">
        <v>6284</v>
      </c>
      <c r="G2710" t="s">
        <v>151</v>
      </c>
      <c r="H2710" t="s">
        <v>23</v>
      </c>
      <c r="I2710" t="s">
        <v>8193</v>
      </c>
      <c r="J2710" s="1">
        <v>45406</v>
      </c>
      <c r="K2710" s="1">
        <v>45336</v>
      </c>
      <c r="L2710">
        <v>54</v>
      </c>
      <c r="M2710">
        <v>1</v>
      </c>
      <c r="N2710">
        <v>1</v>
      </c>
      <c r="O2710">
        <v>9.1999999999999993</v>
      </c>
      <c r="P2710" t="s">
        <v>58</v>
      </c>
    </row>
    <row r="2711" spans="1:16">
      <c r="A2711" t="s">
        <v>8194</v>
      </c>
      <c r="B2711" t="s">
        <v>3015</v>
      </c>
      <c r="C2711" t="s">
        <v>1182</v>
      </c>
      <c r="D2711" t="s">
        <v>183</v>
      </c>
      <c r="E2711" t="s">
        <v>54</v>
      </c>
      <c r="F2711">
        <v>3368</v>
      </c>
      <c r="G2711" t="s">
        <v>47</v>
      </c>
      <c r="H2711" t="s">
        <v>105</v>
      </c>
      <c r="I2711" t="s">
        <v>1039</v>
      </c>
      <c r="J2711" s="1">
        <v>45704</v>
      </c>
      <c r="K2711" s="1"/>
      <c r="M2711">
        <v>0</v>
      </c>
      <c r="N2711">
        <v>1</v>
      </c>
      <c r="O2711">
        <v>24.3</v>
      </c>
      <c r="P2711" t="s">
        <v>42</v>
      </c>
    </row>
    <row r="2712" spans="1:16">
      <c r="A2712" t="s">
        <v>8196</v>
      </c>
      <c r="B2712" t="s">
        <v>1097</v>
      </c>
      <c r="C2712" t="s">
        <v>1042</v>
      </c>
      <c r="D2712" t="s">
        <v>183</v>
      </c>
      <c r="E2712" t="s">
        <v>91</v>
      </c>
      <c r="F2712">
        <v>3836</v>
      </c>
      <c r="G2712" t="s">
        <v>39</v>
      </c>
      <c r="H2712" t="s">
        <v>139</v>
      </c>
      <c r="I2712" t="s">
        <v>5744</v>
      </c>
      <c r="J2712" s="1">
        <v>45453</v>
      </c>
      <c r="K2712" s="1">
        <v>45547</v>
      </c>
      <c r="L2712">
        <v>110</v>
      </c>
      <c r="M2712">
        <v>0</v>
      </c>
      <c r="N2712">
        <v>1</v>
      </c>
      <c r="O2712">
        <v>17.3</v>
      </c>
      <c r="P2712" t="s">
        <v>25</v>
      </c>
    </row>
    <row r="2713" spans="1:16">
      <c r="A2713" t="s">
        <v>8198</v>
      </c>
      <c r="B2713" t="s">
        <v>1931</v>
      </c>
      <c r="C2713" t="s">
        <v>2791</v>
      </c>
      <c r="D2713" t="s">
        <v>37</v>
      </c>
      <c r="E2713" t="s">
        <v>115</v>
      </c>
      <c r="F2713">
        <v>187416</v>
      </c>
      <c r="G2713" t="s">
        <v>151</v>
      </c>
      <c r="H2713" t="s">
        <v>237</v>
      </c>
      <c r="I2713" t="s">
        <v>2245</v>
      </c>
      <c r="J2713" s="1">
        <v>45445</v>
      </c>
      <c r="K2713" s="1">
        <v>45327</v>
      </c>
      <c r="L2713">
        <v>51</v>
      </c>
      <c r="M2713">
        <v>0</v>
      </c>
      <c r="N2713">
        <v>1</v>
      </c>
      <c r="O2713">
        <v>3</v>
      </c>
      <c r="P2713" t="s">
        <v>33</v>
      </c>
    </row>
    <row r="2714" spans="1:16">
      <c r="A2714" t="s">
        <v>8200</v>
      </c>
      <c r="B2714" t="s">
        <v>4753</v>
      </c>
      <c r="C2714" t="s">
        <v>18</v>
      </c>
      <c r="D2714" t="s">
        <v>183</v>
      </c>
      <c r="E2714" t="s">
        <v>20</v>
      </c>
      <c r="F2714">
        <v>11665</v>
      </c>
      <c r="G2714" t="s">
        <v>22</v>
      </c>
      <c r="H2714" t="s">
        <v>93</v>
      </c>
      <c r="I2714" t="s">
        <v>8202</v>
      </c>
      <c r="J2714" s="1">
        <v>44722</v>
      </c>
      <c r="K2714" s="1"/>
      <c r="M2714">
        <v>0</v>
      </c>
      <c r="N2714">
        <v>1</v>
      </c>
      <c r="O2714">
        <v>21.3</v>
      </c>
      <c r="P2714" t="s">
        <v>25</v>
      </c>
    </row>
    <row r="2715" spans="1:16">
      <c r="A2715" t="s">
        <v>8203</v>
      </c>
      <c r="B2715" t="s">
        <v>1820</v>
      </c>
      <c r="C2715" t="s">
        <v>18</v>
      </c>
      <c r="D2715" t="s">
        <v>53</v>
      </c>
      <c r="E2715" t="s">
        <v>20</v>
      </c>
      <c r="F2715">
        <v>17347</v>
      </c>
      <c r="G2715" t="s">
        <v>47</v>
      </c>
      <c r="H2715" t="s">
        <v>361</v>
      </c>
      <c r="I2715" t="s">
        <v>5168</v>
      </c>
      <c r="J2715" s="1">
        <v>45393</v>
      </c>
      <c r="K2715" s="1"/>
      <c r="M2715">
        <v>0</v>
      </c>
      <c r="N2715">
        <v>1</v>
      </c>
      <c r="O2715">
        <v>3.1</v>
      </c>
      <c r="P2715" t="s">
        <v>100</v>
      </c>
    </row>
    <row r="2716" spans="1:16">
      <c r="A2716" t="s">
        <v>8205</v>
      </c>
      <c r="B2716" t="s">
        <v>2284</v>
      </c>
      <c r="C2716" t="s">
        <v>403</v>
      </c>
      <c r="D2716" t="s">
        <v>19</v>
      </c>
      <c r="E2716" t="s">
        <v>54</v>
      </c>
      <c r="F2716">
        <v>2000</v>
      </c>
      <c r="G2716" t="s">
        <v>22</v>
      </c>
      <c r="H2716" t="s">
        <v>1817</v>
      </c>
      <c r="I2716" t="s">
        <v>671</v>
      </c>
      <c r="J2716" s="1">
        <v>44811</v>
      </c>
      <c r="K2716" s="1"/>
      <c r="M2716">
        <v>0</v>
      </c>
      <c r="N2716">
        <v>1</v>
      </c>
      <c r="O2716">
        <v>17</v>
      </c>
      <c r="P2716" t="s">
        <v>33</v>
      </c>
    </row>
    <row r="2717" spans="1:16">
      <c r="A2717" t="s">
        <v>8206</v>
      </c>
      <c r="B2717" t="s">
        <v>3893</v>
      </c>
      <c r="C2717" t="s">
        <v>18</v>
      </c>
      <c r="D2717" t="s">
        <v>37</v>
      </c>
      <c r="E2717" t="s">
        <v>115</v>
      </c>
      <c r="F2717">
        <v>146132</v>
      </c>
      <c r="G2717" t="s">
        <v>47</v>
      </c>
      <c r="H2717" t="s">
        <v>139</v>
      </c>
      <c r="I2717" t="s">
        <v>466</v>
      </c>
      <c r="J2717" s="1">
        <v>45278</v>
      </c>
      <c r="K2717" s="1">
        <v>45290</v>
      </c>
      <c r="L2717">
        <v>149</v>
      </c>
      <c r="M2717">
        <v>0</v>
      </c>
      <c r="N2717">
        <v>1</v>
      </c>
      <c r="P2717" t="s">
        <v>58</v>
      </c>
    </row>
    <row r="2718" spans="1:16">
      <c r="A2718" t="s">
        <v>8208</v>
      </c>
      <c r="B2718" t="s">
        <v>6306</v>
      </c>
      <c r="C2718" t="s">
        <v>18</v>
      </c>
      <c r="D2718" t="s">
        <v>19</v>
      </c>
      <c r="E2718" t="s">
        <v>177</v>
      </c>
      <c r="F2718">
        <v>4376</v>
      </c>
      <c r="G2718" t="s">
        <v>151</v>
      </c>
      <c r="H2718" t="s">
        <v>117</v>
      </c>
      <c r="I2718" t="s">
        <v>4919</v>
      </c>
      <c r="J2718" s="1">
        <v>45804</v>
      </c>
      <c r="K2718" s="1"/>
      <c r="M2718">
        <v>0</v>
      </c>
      <c r="N2718">
        <v>1</v>
      </c>
      <c r="O2718">
        <v>26.6</v>
      </c>
      <c r="P2718" t="s">
        <v>100</v>
      </c>
    </row>
    <row r="2719" spans="1:16">
      <c r="A2719" t="s">
        <v>8210</v>
      </c>
      <c r="B2719" t="s">
        <v>8211</v>
      </c>
      <c r="C2719" t="s">
        <v>18</v>
      </c>
      <c r="D2719" t="s">
        <v>53</v>
      </c>
      <c r="E2719" t="s">
        <v>177</v>
      </c>
      <c r="F2719">
        <v>12911</v>
      </c>
      <c r="G2719" t="s">
        <v>47</v>
      </c>
      <c r="H2719" t="s">
        <v>432</v>
      </c>
      <c r="I2719" t="s">
        <v>4973</v>
      </c>
      <c r="J2719" s="1">
        <v>45089</v>
      </c>
      <c r="K2719" s="1"/>
      <c r="M2719">
        <v>0</v>
      </c>
      <c r="N2719">
        <v>1</v>
      </c>
      <c r="O2719">
        <v>12.9</v>
      </c>
      <c r="P2719" t="s">
        <v>25</v>
      </c>
    </row>
    <row r="2720" spans="1:16">
      <c r="A2720" t="s">
        <v>8213</v>
      </c>
      <c r="B2720" t="s">
        <v>6889</v>
      </c>
      <c r="C2720" t="s">
        <v>18</v>
      </c>
      <c r="D2720" t="s">
        <v>53</v>
      </c>
      <c r="E2720" t="s">
        <v>28</v>
      </c>
      <c r="F2720">
        <v>27171</v>
      </c>
      <c r="G2720" t="s">
        <v>161</v>
      </c>
      <c r="H2720" t="s">
        <v>133</v>
      </c>
      <c r="I2720" t="s">
        <v>2453</v>
      </c>
      <c r="J2720" s="1">
        <v>45093</v>
      </c>
      <c r="K2720" s="1"/>
      <c r="M2720">
        <v>0</v>
      </c>
      <c r="N2720">
        <v>1</v>
      </c>
      <c r="O2720">
        <v>24</v>
      </c>
      <c r="P2720" t="s">
        <v>58</v>
      </c>
    </row>
    <row r="2721" spans="1:16">
      <c r="A2721" t="s">
        <v>8215</v>
      </c>
      <c r="B2721" t="s">
        <v>6140</v>
      </c>
      <c r="C2721" t="s">
        <v>18</v>
      </c>
      <c r="D2721" t="s">
        <v>183</v>
      </c>
      <c r="E2721" t="s">
        <v>115</v>
      </c>
      <c r="F2721">
        <v>2526</v>
      </c>
      <c r="G2721" t="s">
        <v>161</v>
      </c>
      <c r="H2721" t="s">
        <v>232</v>
      </c>
      <c r="I2721" t="s">
        <v>8217</v>
      </c>
      <c r="J2721" s="1">
        <v>44832</v>
      </c>
      <c r="K2721" s="1">
        <v>44722</v>
      </c>
      <c r="L2721">
        <v>45</v>
      </c>
      <c r="M2721">
        <v>0</v>
      </c>
      <c r="N2721">
        <v>1</v>
      </c>
      <c r="O2721">
        <v>34.799999999999997</v>
      </c>
      <c r="P2721" t="s">
        <v>100</v>
      </c>
    </row>
    <row r="2722" spans="1:16">
      <c r="A2722" t="s">
        <v>8218</v>
      </c>
      <c r="B2722" t="s">
        <v>2406</v>
      </c>
      <c r="C2722" t="s">
        <v>8219</v>
      </c>
      <c r="D2722" t="s">
        <v>37</v>
      </c>
      <c r="E2722" t="s">
        <v>45</v>
      </c>
      <c r="F2722">
        <v>137023</v>
      </c>
      <c r="G2722" t="s">
        <v>22</v>
      </c>
      <c r="H2722" t="s">
        <v>1435</v>
      </c>
      <c r="I2722" t="s">
        <v>569</v>
      </c>
      <c r="J2722" s="1">
        <v>44690</v>
      </c>
      <c r="K2722" s="1"/>
      <c r="M2722">
        <v>0</v>
      </c>
      <c r="N2722">
        <v>1</v>
      </c>
      <c r="O2722">
        <v>26.3</v>
      </c>
      <c r="P2722" t="s">
        <v>42</v>
      </c>
    </row>
    <row r="2723" spans="1:16">
      <c r="A2723" t="s">
        <v>8221</v>
      </c>
      <c r="B2723" t="s">
        <v>8222</v>
      </c>
      <c r="C2723" t="s">
        <v>4393</v>
      </c>
      <c r="D2723" t="s">
        <v>19</v>
      </c>
      <c r="E2723" t="s">
        <v>91</v>
      </c>
      <c r="F2723">
        <v>1918</v>
      </c>
      <c r="G2723" t="s">
        <v>161</v>
      </c>
      <c r="H2723" t="s">
        <v>139</v>
      </c>
      <c r="I2723" t="s">
        <v>8224</v>
      </c>
      <c r="J2723" s="1">
        <v>45202</v>
      </c>
      <c r="K2723" s="1">
        <v>45251</v>
      </c>
      <c r="L2723">
        <v>99</v>
      </c>
      <c r="M2723">
        <v>0</v>
      </c>
      <c r="N2723">
        <v>1</v>
      </c>
      <c r="O2723">
        <v>28.3</v>
      </c>
      <c r="P2723" t="s">
        <v>100</v>
      </c>
    </row>
    <row r="2724" spans="1:16">
      <c r="A2724" t="s">
        <v>8225</v>
      </c>
      <c r="B2724" t="s">
        <v>4814</v>
      </c>
      <c r="C2724" t="s">
        <v>18</v>
      </c>
      <c r="D2724" t="s">
        <v>183</v>
      </c>
      <c r="E2724" t="s">
        <v>20</v>
      </c>
      <c r="F2724">
        <v>9256</v>
      </c>
      <c r="G2724" t="s">
        <v>56</v>
      </c>
      <c r="H2724" t="s">
        <v>195</v>
      </c>
      <c r="I2724" t="s">
        <v>2212</v>
      </c>
      <c r="J2724" s="1">
        <v>45120</v>
      </c>
      <c r="K2724" s="1"/>
      <c r="M2724">
        <v>0</v>
      </c>
      <c r="N2724">
        <v>1</v>
      </c>
      <c r="O2724">
        <v>12</v>
      </c>
      <c r="P2724" t="s">
        <v>42</v>
      </c>
    </row>
    <row r="2725" spans="1:16">
      <c r="A2725" t="s">
        <v>8227</v>
      </c>
      <c r="B2725" t="s">
        <v>692</v>
      </c>
      <c r="C2725" t="s">
        <v>968</v>
      </c>
      <c r="D2725" t="s">
        <v>19</v>
      </c>
      <c r="E2725" t="s">
        <v>20</v>
      </c>
      <c r="F2725">
        <v>5088</v>
      </c>
      <c r="G2725" t="s">
        <v>22</v>
      </c>
      <c r="H2725" t="s">
        <v>23</v>
      </c>
      <c r="I2725" t="s">
        <v>8229</v>
      </c>
      <c r="J2725" s="1">
        <v>45087</v>
      </c>
      <c r="K2725" s="1"/>
      <c r="M2725">
        <v>0</v>
      </c>
      <c r="N2725">
        <v>1</v>
      </c>
      <c r="O2725">
        <v>14.4</v>
      </c>
      <c r="P2725" t="s">
        <v>42</v>
      </c>
    </row>
    <row r="2726" spans="1:16">
      <c r="A2726" t="s">
        <v>8230</v>
      </c>
      <c r="B2726" t="s">
        <v>4077</v>
      </c>
      <c r="C2726" t="s">
        <v>1810</v>
      </c>
      <c r="D2726" t="s">
        <v>66</v>
      </c>
      <c r="E2726" t="s">
        <v>91</v>
      </c>
      <c r="F2726">
        <v>10176</v>
      </c>
      <c r="G2726" t="s">
        <v>161</v>
      </c>
      <c r="H2726" t="s">
        <v>237</v>
      </c>
      <c r="I2726" t="s">
        <v>2999</v>
      </c>
      <c r="J2726" s="1">
        <v>45741</v>
      </c>
      <c r="K2726" s="1">
        <v>45678</v>
      </c>
      <c r="L2726">
        <v>56</v>
      </c>
      <c r="M2726">
        <v>1</v>
      </c>
      <c r="N2726">
        <v>4</v>
      </c>
      <c r="O2726">
        <v>29.9</v>
      </c>
      <c r="P2726" t="s">
        <v>25</v>
      </c>
    </row>
    <row r="2727" spans="1:16">
      <c r="A2727" t="s">
        <v>8232</v>
      </c>
      <c r="B2727" t="s">
        <v>3831</v>
      </c>
      <c r="C2727" t="s">
        <v>1252</v>
      </c>
      <c r="D2727" t="s">
        <v>183</v>
      </c>
      <c r="E2727" t="s">
        <v>91</v>
      </c>
      <c r="F2727">
        <v>8467</v>
      </c>
      <c r="G2727" t="s">
        <v>172</v>
      </c>
      <c r="H2727" t="s">
        <v>274</v>
      </c>
      <c r="I2727" t="s">
        <v>3981</v>
      </c>
      <c r="J2727" s="1">
        <v>44802</v>
      </c>
      <c r="K2727" s="1">
        <v>44868</v>
      </c>
      <c r="L2727">
        <v>116</v>
      </c>
      <c r="M2727">
        <v>0</v>
      </c>
      <c r="N2727">
        <v>1</v>
      </c>
      <c r="P2727" t="s">
        <v>58</v>
      </c>
    </row>
    <row r="2728" spans="1:16">
      <c r="A2728" t="s">
        <v>8234</v>
      </c>
      <c r="B2728" t="s">
        <v>478</v>
      </c>
      <c r="C2728" t="s">
        <v>1486</v>
      </c>
      <c r="D2728" t="s">
        <v>37</v>
      </c>
      <c r="E2728" t="s">
        <v>20</v>
      </c>
      <c r="F2728">
        <v>85525</v>
      </c>
      <c r="G2728" t="s">
        <v>161</v>
      </c>
      <c r="H2728" t="s">
        <v>432</v>
      </c>
      <c r="I2728" t="s">
        <v>4898</v>
      </c>
      <c r="J2728" s="1">
        <v>45712</v>
      </c>
      <c r="K2728" s="1"/>
      <c r="M2728">
        <v>0</v>
      </c>
      <c r="N2728">
        <v>1</v>
      </c>
      <c r="O2728">
        <v>15.7</v>
      </c>
      <c r="P2728" t="s">
        <v>33</v>
      </c>
    </row>
    <row r="2729" spans="1:16">
      <c r="A2729" t="s">
        <v>8236</v>
      </c>
      <c r="B2729" t="s">
        <v>4022</v>
      </c>
      <c r="C2729" t="s">
        <v>5060</v>
      </c>
      <c r="D2729" t="s">
        <v>183</v>
      </c>
      <c r="E2729" t="s">
        <v>91</v>
      </c>
      <c r="F2729">
        <v>12899</v>
      </c>
      <c r="G2729" t="s">
        <v>47</v>
      </c>
      <c r="H2729" t="s">
        <v>303</v>
      </c>
      <c r="I2729" t="s">
        <v>1617</v>
      </c>
      <c r="J2729" s="1">
        <v>44898</v>
      </c>
      <c r="K2729" s="1">
        <v>44849</v>
      </c>
      <c r="L2729">
        <v>123</v>
      </c>
      <c r="M2729">
        <v>0</v>
      </c>
      <c r="N2729">
        <v>1</v>
      </c>
      <c r="O2729">
        <v>3.3</v>
      </c>
      <c r="P2729" t="s">
        <v>58</v>
      </c>
    </row>
    <row r="2730" spans="1:16">
      <c r="A2730" t="s">
        <v>8238</v>
      </c>
      <c r="B2730" t="s">
        <v>8239</v>
      </c>
      <c r="C2730" t="s">
        <v>3066</v>
      </c>
      <c r="D2730" t="s">
        <v>183</v>
      </c>
      <c r="E2730" t="s">
        <v>91</v>
      </c>
      <c r="F2730">
        <v>11224</v>
      </c>
      <c r="G2730" t="s">
        <v>39</v>
      </c>
      <c r="H2730" t="s">
        <v>93</v>
      </c>
      <c r="I2730" t="s">
        <v>954</v>
      </c>
      <c r="J2730" s="1">
        <v>44921</v>
      </c>
      <c r="K2730" s="1">
        <v>44952</v>
      </c>
      <c r="L2730">
        <v>107</v>
      </c>
      <c r="M2730">
        <v>0</v>
      </c>
      <c r="N2730">
        <v>1</v>
      </c>
      <c r="O2730">
        <v>25.2</v>
      </c>
      <c r="P2730" t="s">
        <v>42</v>
      </c>
    </row>
    <row r="2731" spans="1:16">
      <c r="A2731" t="s">
        <v>8241</v>
      </c>
      <c r="B2731" t="s">
        <v>281</v>
      </c>
      <c r="C2731" t="s">
        <v>137</v>
      </c>
      <c r="D2731" t="s">
        <v>19</v>
      </c>
      <c r="E2731" t="s">
        <v>91</v>
      </c>
      <c r="F2731">
        <v>9218</v>
      </c>
      <c r="G2731" t="s">
        <v>151</v>
      </c>
      <c r="H2731" t="s">
        <v>127</v>
      </c>
      <c r="I2731" t="s">
        <v>2035</v>
      </c>
      <c r="J2731" s="1">
        <v>45232</v>
      </c>
      <c r="K2731" s="1">
        <v>45229</v>
      </c>
      <c r="L2731">
        <v>172</v>
      </c>
      <c r="M2731">
        <v>0</v>
      </c>
      <c r="N2731">
        <v>1</v>
      </c>
      <c r="O2731">
        <v>34.9</v>
      </c>
      <c r="P2731" t="s">
        <v>33</v>
      </c>
    </row>
    <row r="2732" spans="1:16">
      <c r="A2732" t="s">
        <v>8243</v>
      </c>
      <c r="B2732" t="s">
        <v>6102</v>
      </c>
      <c r="C2732" t="s">
        <v>193</v>
      </c>
      <c r="D2732" t="s">
        <v>66</v>
      </c>
      <c r="E2732" t="s">
        <v>91</v>
      </c>
      <c r="F2732">
        <v>19554</v>
      </c>
      <c r="G2732" t="s">
        <v>172</v>
      </c>
      <c r="H2732" t="s">
        <v>237</v>
      </c>
      <c r="I2732" t="s">
        <v>1166</v>
      </c>
      <c r="J2732" s="1">
        <v>45197</v>
      </c>
      <c r="K2732" s="1">
        <v>45131</v>
      </c>
      <c r="L2732">
        <v>58</v>
      </c>
      <c r="M2732">
        <v>0</v>
      </c>
      <c r="N2732">
        <v>1</v>
      </c>
      <c r="O2732">
        <v>20.8</v>
      </c>
      <c r="P2732" t="s">
        <v>42</v>
      </c>
    </row>
    <row r="2733" spans="1:16">
      <c r="A2733" t="s">
        <v>8245</v>
      </c>
      <c r="B2733" t="s">
        <v>2907</v>
      </c>
      <c r="C2733" t="s">
        <v>995</v>
      </c>
      <c r="D2733" t="s">
        <v>19</v>
      </c>
      <c r="E2733" t="s">
        <v>91</v>
      </c>
      <c r="F2733">
        <v>9000</v>
      </c>
      <c r="G2733" t="s">
        <v>47</v>
      </c>
      <c r="H2733" t="s">
        <v>156</v>
      </c>
      <c r="I2733" t="s">
        <v>8246</v>
      </c>
      <c r="J2733" s="1">
        <v>45648</v>
      </c>
      <c r="K2733" s="1">
        <v>45615</v>
      </c>
      <c r="L2733">
        <v>26</v>
      </c>
      <c r="M2733">
        <v>1</v>
      </c>
      <c r="N2733">
        <v>2</v>
      </c>
      <c r="P2733" t="s">
        <v>42</v>
      </c>
    </row>
    <row r="2734" spans="1:16">
      <c r="A2734" t="s">
        <v>8247</v>
      </c>
      <c r="B2734" t="s">
        <v>1068</v>
      </c>
      <c r="C2734" t="s">
        <v>18</v>
      </c>
      <c r="D2734" t="s">
        <v>53</v>
      </c>
      <c r="E2734" t="s">
        <v>45</v>
      </c>
      <c r="F2734">
        <v>16000</v>
      </c>
      <c r="G2734" t="s">
        <v>22</v>
      </c>
      <c r="H2734" t="s">
        <v>23</v>
      </c>
      <c r="I2734" t="s">
        <v>99</v>
      </c>
      <c r="J2734" s="1">
        <v>44858</v>
      </c>
      <c r="K2734" s="1"/>
      <c r="M2734">
        <v>0</v>
      </c>
      <c r="N2734">
        <v>1</v>
      </c>
      <c r="O2734">
        <v>19.2</v>
      </c>
      <c r="P2734" t="s">
        <v>100</v>
      </c>
    </row>
    <row r="2735" spans="1:16">
      <c r="A2735" t="s">
        <v>8248</v>
      </c>
      <c r="B2735" t="s">
        <v>2761</v>
      </c>
      <c r="C2735" t="s">
        <v>1590</v>
      </c>
      <c r="D2735" t="s">
        <v>19</v>
      </c>
      <c r="E2735" t="s">
        <v>20</v>
      </c>
      <c r="F2735">
        <v>2468</v>
      </c>
      <c r="G2735" t="s">
        <v>161</v>
      </c>
      <c r="H2735" t="s">
        <v>31</v>
      </c>
      <c r="I2735" t="s">
        <v>8250</v>
      </c>
      <c r="J2735" s="1">
        <v>45573</v>
      </c>
      <c r="K2735" s="1"/>
      <c r="M2735">
        <v>0</v>
      </c>
      <c r="N2735">
        <v>1</v>
      </c>
      <c r="O2735">
        <v>2.7</v>
      </c>
      <c r="P2735" t="s">
        <v>42</v>
      </c>
    </row>
    <row r="2736" spans="1:16">
      <c r="A2736" t="s">
        <v>8251</v>
      </c>
      <c r="B2736" t="s">
        <v>2382</v>
      </c>
      <c r="C2736" t="s">
        <v>296</v>
      </c>
      <c r="D2736" t="s">
        <v>19</v>
      </c>
      <c r="E2736" t="s">
        <v>20</v>
      </c>
      <c r="F2736">
        <v>6270</v>
      </c>
      <c r="G2736" t="s">
        <v>56</v>
      </c>
      <c r="H2736" t="s">
        <v>268</v>
      </c>
      <c r="I2736" t="s">
        <v>7425</v>
      </c>
      <c r="J2736" s="1">
        <v>45126</v>
      </c>
      <c r="K2736" s="1"/>
      <c r="M2736">
        <v>0</v>
      </c>
      <c r="N2736">
        <v>1</v>
      </c>
      <c r="O2736">
        <v>7.9</v>
      </c>
      <c r="P2736" t="s">
        <v>33</v>
      </c>
    </row>
    <row r="2737" spans="1:16">
      <c r="A2737" t="s">
        <v>8253</v>
      </c>
      <c r="B2737" t="s">
        <v>1112</v>
      </c>
      <c r="C2737" t="s">
        <v>18</v>
      </c>
      <c r="D2737" t="s">
        <v>183</v>
      </c>
      <c r="E2737" t="s">
        <v>54</v>
      </c>
      <c r="F2737">
        <v>10000</v>
      </c>
      <c r="G2737" t="s">
        <v>151</v>
      </c>
      <c r="H2737" t="s">
        <v>268</v>
      </c>
      <c r="I2737" t="s">
        <v>2282</v>
      </c>
      <c r="J2737" s="1">
        <v>45745</v>
      </c>
      <c r="K2737" s="1"/>
      <c r="M2737">
        <v>0</v>
      </c>
      <c r="N2737">
        <v>1</v>
      </c>
      <c r="P2737" t="s">
        <v>58</v>
      </c>
    </row>
    <row r="2738" spans="1:16">
      <c r="A2738" t="s">
        <v>8254</v>
      </c>
      <c r="B2738" t="s">
        <v>4612</v>
      </c>
      <c r="C2738" t="s">
        <v>18</v>
      </c>
      <c r="D2738" t="s">
        <v>66</v>
      </c>
      <c r="E2738" t="s">
        <v>45</v>
      </c>
      <c r="F2738">
        <v>11432</v>
      </c>
      <c r="G2738" t="s">
        <v>56</v>
      </c>
      <c r="H2738" t="s">
        <v>86</v>
      </c>
      <c r="I2738" t="s">
        <v>3463</v>
      </c>
      <c r="J2738" s="1">
        <v>44670</v>
      </c>
      <c r="K2738" s="1"/>
      <c r="M2738">
        <v>0</v>
      </c>
      <c r="N2738">
        <v>1</v>
      </c>
      <c r="O2738">
        <v>31.9</v>
      </c>
      <c r="P2738" t="s">
        <v>42</v>
      </c>
    </row>
    <row r="2739" spans="1:16">
      <c r="A2739" t="s">
        <v>8256</v>
      </c>
      <c r="B2739" t="s">
        <v>6002</v>
      </c>
      <c r="C2739" t="s">
        <v>3457</v>
      </c>
      <c r="D2739" t="s">
        <v>37</v>
      </c>
      <c r="E2739" t="s">
        <v>91</v>
      </c>
      <c r="F2739">
        <v>178176</v>
      </c>
      <c r="G2739" t="s">
        <v>39</v>
      </c>
      <c r="H2739" t="s">
        <v>361</v>
      </c>
      <c r="I2739" t="s">
        <v>1917</v>
      </c>
      <c r="J2739" s="1">
        <v>45725</v>
      </c>
      <c r="K2739" s="1">
        <v>45673</v>
      </c>
      <c r="L2739">
        <v>126</v>
      </c>
      <c r="M2739">
        <v>0</v>
      </c>
      <c r="N2739">
        <v>1</v>
      </c>
      <c r="O2739">
        <v>20.8</v>
      </c>
      <c r="P2739" t="s">
        <v>33</v>
      </c>
    </row>
    <row r="2740" spans="1:16">
      <c r="A2740" t="s">
        <v>8258</v>
      </c>
      <c r="B2740" t="s">
        <v>6948</v>
      </c>
      <c r="C2740" t="s">
        <v>2818</v>
      </c>
      <c r="D2740" t="s">
        <v>53</v>
      </c>
      <c r="E2740" t="s">
        <v>45</v>
      </c>
      <c r="F2740">
        <v>14775</v>
      </c>
      <c r="G2740" t="s">
        <v>151</v>
      </c>
      <c r="H2740" t="s">
        <v>80</v>
      </c>
      <c r="I2740" t="s">
        <v>4337</v>
      </c>
      <c r="J2740" s="1">
        <v>45662</v>
      </c>
      <c r="K2740" s="1"/>
      <c r="M2740">
        <v>0</v>
      </c>
      <c r="N2740">
        <v>1</v>
      </c>
      <c r="O2740">
        <v>20.2</v>
      </c>
      <c r="P2740" t="s">
        <v>25</v>
      </c>
    </row>
    <row r="2741" spans="1:16">
      <c r="A2741" t="s">
        <v>8260</v>
      </c>
      <c r="B2741" t="s">
        <v>2416</v>
      </c>
      <c r="C2741" t="s">
        <v>114</v>
      </c>
      <c r="D2741" t="s">
        <v>19</v>
      </c>
      <c r="E2741" t="s">
        <v>54</v>
      </c>
      <c r="F2741">
        <v>3083</v>
      </c>
      <c r="G2741" t="s">
        <v>39</v>
      </c>
      <c r="H2741" t="s">
        <v>2468</v>
      </c>
      <c r="I2741" t="s">
        <v>6021</v>
      </c>
      <c r="J2741" s="1">
        <v>45554</v>
      </c>
      <c r="K2741" s="1"/>
      <c r="M2741">
        <v>0</v>
      </c>
      <c r="N2741">
        <v>1</v>
      </c>
      <c r="O2741">
        <v>11.1</v>
      </c>
      <c r="P2741" t="s">
        <v>100</v>
      </c>
    </row>
    <row r="2742" spans="1:16">
      <c r="A2742" t="s">
        <v>8262</v>
      </c>
      <c r="B2742" t="s">
        <v>5082</v>
      </c>
      <c r="C2742" t="s">
        <v>3898</v>
      </c>
      <c r="D2742" t="s">
        <v>53</v>
      </c>
      <c r="E2742" t="s">
        <v>20</v>
      </c>
      <c r="F2742">
        <v>44000</v>
      </c>
      <c r="G2742" t="s">
        <v>151</v>
      </c>
      <c r="H2742" t="s">
        <v>1705</v>
      </c>
      <c r="I2742" t="s">
        <v>7308</v>
      </c>
      <c r="J2742" s="1">
        <v>44771</v>
      </c>
      <c r="K2742" s="1"/>
      <c r="M2742">
        <v>0</v>
      </c>
      <c r="N2742">
        <v>1</v>
      </c>
      <c r="O2742">
        <v>28.9</v>
      </c>
      <c r="P2742" t="s">
        <v>58</v>
      </c>
    </row>
    <row r="2743" spans="1:16">
      <c r="A2743" t="s">
        <v>8263</v>
      </c>
      <c r="B2743" t="s">
        <v>2650</v>
      </c>
      <c r="C2743" t="s">
        <v>3303</v>
      </c>
      <c r="D2743" t="s">
        <v>66</v>
      </c>
      <c r="E2743" t="s">
        <v>54</v>
      </c>
      <c r="F2743">
        <v>9138</v>
      </c>
      <c r="G2743" t="s">
        <v>151</v>
      </c>
      <c r="H2743" t="s">
        <v>62</v>
      </c>
      <c r="I2743" t="s">
        <v>6488</v>
      </c>
      <c r="J2743" s="1">
        <v>45501</v>
      </c>
      <c r="K2743" s="1"/>
      <c r="M2743">
        <v>0</v>
      </c>
      <c r="N2743">
        <v>1</v>
      </c>
      <c r="O2743">
        <v>31.6</v>
      </c>
      <c r="P2743" t="s">
        <v>25</v>
      </c>
    </row>
    <row r="2744" spans="1:16">
      <c r="A2744" t="s">
        <v>8265</v>
      </c>
      <c r="B2744" t="s">
        <v>2727</v>
      </c>
      <c r="C2744" t="s">
        <v>2549</v>
      </c>
      <c r="D2744" t="s">
        <v>37</v>
      </c>
      <c r="E2744" t="s">
        <v>91</v>
      </c>
      <c r="F2744">
        <v>91664</v>
      </c>
      <c r="G2744" t="s">
        <v>22</v>
      </c>
      <c r="H2744" t="s">
        <v>145</v>
      </c>
      <c r="I2744" t="s">
        <v>2173</v>
      </c>
      <c r="J2744" s="1">
        <v>45710</v>
      </c>
      <c r="K2744" s="1">
        <v>45635</v>
      </c>
      <c r="L2744">
        <v>58</v>
      </c>
      <c r="M2744">
        <v>0</v>
      </c>
      <c r="N2744">
        <v>1</v>
      </c>
      <c r="P2744" t="s">
        <v>100</v>
      </c>
    </row>
    <row r="2745" spans="1:16">
      <c r="A2745" t="s">
        <v>8267</v>
      </c>
      <c r="B2745" t="s">
        <v>3533</v>
      </c>
      <c r="C2745" t="s">
        <v>2176</v>
      </c>
      <c r="D2745" t="s">
        <v>37</v>
      </c>
      <c r="E2745" t="s">
        <v>28</v>
      </c>
      <c r="F2745">
        <v>111615</v>
      </c>
      <c r="G2745" t="s">
        <v>161</v>
      </c>
      <c r="H2745" t="s">
        <v>258</v>
      </c>
      <c r="I2745" t="s">
        <v>49</v>
      </c>
      <c r="J2745" s="1">
        <v>45371</v>
      </c>
      <c r="K2745" s="1"/>
      <c r="M2745">
        <v>0</v>
      </c>
      <c r="N2745">
        <v>1</v>
      </c>
      <c r="O2745">
        <v>1</v>
      </c>
      <c r="P2745" t="s">
        <v>100</v>
      </c>
    </row>
    <row r="2746" spans="1:16">
      <c r="A2746" t="s">
        <v>8269</v>
      </c>
      <c r="B2746" t="s">
        <v>2827</v>
      </c>
      <c r="C2746" t="s">
        <v>2100</v>
      </c>
      <c r="D2746" t="s">
        <v>66</v>
      </c>
      <c r="E2746" t="s">
        <v>115</v>
      </c>
      <c r="F2746">
        <v>6178</v>
      </c>
      <c r="G2746" t="s">
        <v>47</v>
      </c>
      <c r="H2746" t="s">
        <v>361</v>
      </c>
      <c r="I2746" t="s">
        <v>5188</v>
      </c>
      <c r="J2746" s="1">
        <v>45679</v>
      </c>
      <c r="K2746" s="1">
        <v>45734</v>
      </c>
      <c r="L2746">
        <v>161</v>
      </c>
      <c r="M2746">
        <v>0</v>
      </c>
      <c r="N2746">
        <v>1</v>
      </c>
      <c r="O2746">
        <v>4.8</v>
      </c>
      <c r="P2746" t="s">
        <v>100</v>
      </c>
    </row>
    <row r="2747" spans="1:16">
      <c r="A2747" t="s">
        <v>8271</v>
      </c>
      <c r="B2747" t="s">
        <v>7798</v>
      </c>
      <c r="C2747" t="s">
        <v>272</v>
      </c>
      <c r="D2747" t="s">
        <v>19</v>
      </c>
      <c r="E2747" t="s">
        <v>54</v>
      </c>
      <c r="F2747">
        <v>8000</v>
      </c>
      <c r="G2747" t="s">
        <v>151</v>
      </c>
      <c r="H2747" t="s">
        <v>394</v>
      </c>
      <c r="I2747" t="s">
        <v>8272</v>
      </c>
      <c r="J2747" s="1">
        <v>44968</v>
      </c>
      <c r="K2747" s="1"/>
      <c r="M2747">
        <v>0</v>
      </c>
      <c r="N2747">
        <v>1</v>
      </c>
      <c r="O2747">
        <v>10.1</v>
      </c>
      <c r="P2747" t="s">
        <v>58</v>
      </c>
    </row>
    <row r="2748" spans="1:16">
      <c r="A2748" t="s">
        <v>8273</v>
      </c>
      <c r="B2748" t="s">
        <v>2002</v>
      </c>
      <c r="C2748" t="s">
        <v>3575</v>
      </c>
      <c r="D2748" t="s">
        <v>53</v>
      </c>
      <c r="E2748" t="s">
        <v>115</v>
      </c>
      <c r="F2748">
        <v>43434</v>
      </c>
      <c r="G2748" t="s">
        <v>56</v>
      </c>
      <c r="H2748" t="s">
        <v>156</v>
      </c>
      <c r="I2748" t="s">
        <v>8275</v>
      </c>
      <c r="J2748" s="1">
        <v>45569</v>
      </c>
      <c r="K2748" s="1">
        <v>45601</v>
      </c>
      <c r="L2748">
        <v>131</v>
      </c>
      <c r="M2748">
        <v>0</v>
      </c>
      <c r="N2748">
        <v>1</v>
      </c>
      <c r="P2748" t="s">
        <v>58</v>
      </c>
    </row>
    <row r="2749" spans="1:16">
      <c r="A2749" t="s">
        <v>8276</v>
      </c>
      <c r="B2749" t="s">
        <v>3097</v>
      </c>
      <c r="C2749" t="s">
        <v>1979</v>
      </c>
      <c r="D2749" t="s">
        <v>66</v>
      </c>
      <c r="E2749" t="s">
        <v>20</v>
      </c>
      <c r="F2749">
        <v>11603</v>
      </c>
      <c r="G2749" t="s">
        <v>172</v>
      </c>
      <c r="H2749" t="s">
        <v>80</v>
      </c>
      <c r="I2749" t="s">
        <v>1509</v>
      </c>
      <c r="J2749" s="1">
        <v>45109</v>
      </c>
      <c r="K2749" s="1"/>
      <c r="M2749">
        <v>0</v>
      </c>
      <c r="N2749">
        <v>1</v>
      </c>
      <c r="O2749">
        <v>9.4</v>
      </c>
      <c r="P2749" t="s">
        <v>33</v>
      </c>
    </row>
    <row r="2750" spans="1:16">
      <c r="A2750" t="s">
        <v>8278</v>
      </c>
      <c r="B2750" t="s">
        <v>7049</v>
      </c>
      <c r="C2750" t="s">
        <v>1626</v>
      </c>
      <c r="D2750" t="s">
        <v>37</v>
      </c>
      <c r="E2750" t="s">
        <v>54</v>
      </c>
      <c r="F2750">
        <v>143409</v>
      </c>
      <c r="G2750" t="s">
        <v>79</v>
      </c>
      <c r="H2750" t="s">
        <v>374</v>
      </c>
      <c r="I2750" t="s">
        <v>3132</v>
      </c>
      <c r="J2750" s="1">
        <v>45601</v>
      </c>
      <c r="K2750" s="1"/>
      <c r="M2750">
        <v>0</v>
      </c>
      <c r="N2750">
        <v>1</v>
      </c>
      <c r="O2750">
        <v>25.4</v>
      </c>
      <c r="P2750" t="s">
        <v>58</v>
      </c>
    </row>
    <row r="2751" spans="1:16">
      <c r="A2751" t="s">
        <v>8280</v>
      </c>
      <c r="B2751" t="s">
        <v>6648</v>
      </c>
      <c r="C2751" t="s">
        <v>4458</v>
      </c>
      <c r="D2751" t="s">
        <v>37</v>
      </c>
      <c r="E2751" t="s">
        <v>20</v>
      </c>
      <c r="F2751">
        <v>112874</v>
      </c>
      <c r="G2751" t="s">
        <v>79</v>
      </c>
      <c r="H2751" t="s">
        <v>93</v>
      </c>
      <c r="I2751" t="s">
        <v>8282</v>
      </c>
      <c r="J2751" s="1">
        <v>45056</v>
      </c>
      <c r="K2751" s="1"/>
      <c r="M2751">
        <v>0</v>
      </c>
      <c r="N2751">
        <v>1</v>
      </c>
      <c r="O2751">
        <v>24.1</v>
      </c>
      <c r="P2751" t="s">
        <v>33</v>
      </c>
    </row>
    <row r="2752" spans="1:16">
      <c r="A2752" t="s">
        <v>8283</v>
      </c>
      <c r="B2752" t="s">
        <v>1575</v>
      </c>
      <c r="C2752" t="s">
        <v>18</v>
      </c>
      <c r="D2752" t="s">
        <v>53</v>
      </c>
      <c r="E2752" t="s">
        <v>45</v>
      </c>
      <c r="F2752">
        <v>41311</v>
      </c>
      <c r="G2752" t="s">
        <v>172</v>
      </c>
      <c r="H2752" t="s">
        <v>268</v>
      </c>
      <c r="I2752" t="s">
        <v>1757</v>
      </c>
      <c r="J2752" s="1">
        <v>45286</v>
      </c>
      <c r="K2752" s="1"/>
      <c r="M2752">
        <v>0</v>
      </c>
      <c r="N2752">
        <v>1</v>
      </c>
      <c r="O2752">
        <v>3.8</v>
      </c>
      <c r="P2752" t="s">
        <v>58</v>
      </c>
    </row>
    <row r="2753" spans="1:16">
      <c r="A2753" t="s">
        <v>8285</v>
      </c>
      <c r="B2753" t="s">
        <v>3372</v>
      </c>
      <c r="C2753" t="s">
        <v>2818</v>
      </c>
      <c r="D2753" t="s">
        <v>66</v>
      </c>
      <c r="E2753" t="s">
        <v>20</v>
      </c>
      <c r="F2753">
        <v>16672</v>
      </c>
      <c r="G2753" t="s">
        <v>161</v>
      </c>
      <c r="H2753" t="s">
        <v>258</v>
      </c>
      <c r="I2753" t="s">
        <v>5663</v>
      </c>
      <c r="J2753" s="1">
        <v>44701</v>
      </c>
      <c r="K2753" s="1"/>
      <c r="M2753">
        <v>0</v>
      </c>
      <c r="N2753">
        <v>1</v>
      </c>
      <c r="O2753">
        <v>1.8</v>
      </c>
      <c r="P2753" t="s">
        <v>25</v>
      </c>
    </row>
    <row r="2754" spans="1:16">
      <c r="A2754" t="s">
        <v>8287</v>
      </c>
      <c r="B2754" t="s">
        <v>8288</v>
      </c>
      <c r="C2754" t="s">
        <v>2104</v>
      </c>
      <c r="D2754" t="s">
        <v>19</v>
      </c>
      <c r="E2754" t="s">
        <v>91</v>
      </c>
      <c r="F2754">
        <v>6425</v>
      </c>
      <c r="G2754" t="s">
        <v>30</v>
      </c>
      <c r="H2754" t="s">
        <v>80</v>
      </c>
      <c r="I2754" t="s">
        <v>647</v>
      </c>
      <c r="J2754" s="1">
        <v>45000</v>
      </c>
      <c r="K2754" s="1">
        <v>44887</v>
      </c>
      <c r="L2754">
        <v>39</v>
      </c>
      <c r="M2754">
        <v>1</v>
      </c>
      <c r="N2754">
        <v>4</v>
      </c>
      <c r="O2754">
        <v>32.9</v>
      </c>
      <c r="P2754" t="s">
        <v>100</v>
      </c>
    </row>
    <row r="2755" spans="1:16">
      <c r="A2755" t="s">
        <v>8290</v>
      </c>
      <c r="B2755" t="s">
        <v>938</v>
      </c>
      <c r="C2755" t="s">
        <v>18</v>
      </c>
      <c r="D2755" t="s">
        <v>37</v>
      </c>
      <c r="E2755" t="s">
        <v>28</v>
      </c>
      <c r="F2755">
        <v>152469</v>
      </c>
      <c r="G2755" t="s">
        <v>56</v>
      </c>
      <c r="H2755" t="s">
        <v>127</v>
      </c>
      <c r="I2755" t="s">
        <v>218</v>
      </c>
      <c r="J2755" s="1">
        <v>45382</v>
      </c>
      <c r="K2755" s="1"/>
      <c r="M2755">
        <v>0</v>
      </c>
      <c r="N2755">
        <v>1</v>
      </c>
      <c r="O2755">
        <v>17.5</v>
      </c>
      <c r="P2755" t="s">
        <v>25</v>
      </c>
    </row>
    <row r="2756" spans="1:16">
      <c r="A2756" t="s">
        <v>8292</v>
      </c>
      <c r="B2756" t="s">
        <v>1298</v>
      </c>
      <c r="C2756" t="s">
        <v>3553</v>
      </c>
      <c r="D2756" t="s">
        <v>53</v>
      </c>
      <c r="E2756" t="s">
        <v>91</v>
      </c>
      <c r="F2756">
        <v>24316</v>
      </c>
      <c r="G2756" t="s">
        <v>56</v>
      </c>
      <c r="H2756" t="s">
        <v>361</v>
      </c>
      <c r="I2756" t="s">
        <v>7753</v>
      </c>
      <c r="J2756" s="1">
        <v>45182</v>
      </c>
      <c r="K2756" s="1">
        <v>45255</v>
      </c>
      <c r="L2756">
        <v>176</v>
      </c>
      <c r="M2756">
        <v>0</v>
      </c>
      <c r="N2756">
        <v>1</v>
      </c>
      <c r="O2756">
        <v>4.8</v>
      </c>
      <c r="P2756" t="s">
        <v>42</v>
      </c>
    </row>
    <row r="2757" spans="1:16">
      <c r="A2757" t="s">
        <v>8294</v>
      </c>
      <c r="B2757" t="s">
        <v>1124</v>
      </c>
      <c r="C2757" t="s">
        <v>18</v>
      </c>
      <c r="D2757" t="s">
        <v>183</v>
      </c>
      <c r="E2757" t="s">
        <v>177</v>
      </c>
      <c r="F2757">
        <v>3515</v>
      </c>
      <c r="G2757" t="s">
        <v>47</v>
      </c>
      <c r="H2757" t="s">
        <v>117</v>
      </c>
      <c r="I2757" t="s">
        <v>4268</v>
      </c>
      <c r="J2757" s="1">
        <v>45072</v>
      </c>
      <c r="K2757" s="1"/>
      <c r="M2757">
        <v>0</v>
      </c>
      <c r="N2757">
        <v>1</v>
      </c>
      <c r="O2757">
        <v>17.5</v>
      </c>
      <c r="P2757" t="s">
        <v>42</v>
      </c>
    </row>
    <row r="2758" spans="1:16">
      <c r="A2758" t="s">
        <v>8296</v>
      </c>
      <c r="B2758" t="s">
        <v>1153</v>
      </c>
      <c r="C2758" t="s">
        <v>3295</v>
      </c>
      <c r="D2758" t="s">
        <v>53</v>
      </c>
      <c r="E2758" t="s">
        <v>20</v>
      </c>
      <c r="F2758">
        <v>21556</v>
      </c>
      <c r="G2758" t="s">
        <v>79</v>
      </c>
      <c r="H2758" t="s">
        <v>156</v>
      </c>
      <c r="I2758" t="s">
        <v>511</v>
      </c>
      <c r="J2758" s="1">
        <v>44977</v>
      </c>
      <c r="K2758" s="1"/>
      <c r="M2758">
        <v>0</v>
      </c>
      <c r="N2758">
        <v>1</v>
      </c>
      <c r="O2758">
        <v>20.6</v>
      </c>
      <c r="P2758" t="s">
        <v>58</v>
      </c>
    </row>
    <row r="2759" spans="1:16">
      <c r="A2759" t="s">
        <v>8298</v>
      </c>
      <c r="B2759" t="s">
        <v>3465</v>
      </c>
      <c r="C2759" t="s">
        <v>18</v>
      </c>
      <c r="D2759" t="s">
        <v>66</v>
      </c>
      <c r="E2759" t="s">
        <v>91</v>
      </c>
      <c r="F2759">
        <v>23943</v>
      </c>
      <c r="G2759" t="s">
        <v>56</v>
      </c>
      <c r="H2759" t="s">
        <v>68</v>
      </c>
      <c r="I2759" t="s">
        <v>8300</v>
      </c>
      <c r="J2759" s="1">
        <v>45539</v>
      </c>
      <c r="K2759" s="1">
        <v>45591</v>
      </c>
      <c r="L2759">
        <v>146</v>
      </c>
      <c r="M2759">
        <v>1</v>
      </c>
      <c r="N2759">
        <v>4</v>
      </c>
      <c r="O2759">
        <v>17.3</v>
      </c>
      <c r="P2759" t="s">
        <v>25</v>
      </c>
    </row>
    <row r="2760" spans="1:16">
      <c r="A2760" t="s">
        <v>8301</v>
      </c>
      <c r="B2760" t="s">
        <v>5047</v>
      </c>
      <c r="C2760" t="s">
        <v>1482</v>
      </c>
      <c r="D2760" t="s">
        <v>66</v>
      </c>
      <c r="E2760" t="s">
        <v>54</v>
      </c>
      <c r="F2760">
        <v>5318</v>
      </c>
      <c r="G2760" t="s">
        <v>79</v>
      </c>
      <c r="H2760" t="s">
        <v>98</v>
      </c>
      <c r="I2760" t="s">
        <v>414</v>
      </c>
      <c r="J2760" s="1">
        <v>45235</v>
      </c>
      <c r="K2760" s="1"/>
      <c r="M2760">
        <v>0</v>
      </c>
      <c r="N2760">
        <v>1</v>
      </c>
      <c r="O2760">
        <v>5</v>
      </c>
      <c r="P2760" t="s">
        <v>33</v>
      </c>
    </row>
    <row r="2761" spans="1:16">
      <c r="A2761" t="s">
        <v>8303</v>
      </c>
      <c r="B2761" t="s">
        <v>5371</v>
      </c>
      <c r="C2761" t="s">
        <v>18</v>
      </c>
      <c r="D2761" t="s">
        <v>66</v>
      </c>
      <c r="E2761" t="s">
        <v>177</v>
      </c>
      <c r="F2761">
        <v>17794</v>
      </c>
      <c r="G2761" t="s">
        <v>30</v>
      </c>
      <c r="H2761" t="s">
        <v>127</v>
      </c>
      <c r="I2761" t="s">
        <v>8305</v>
      </c>
      <c r="J2761" s="1">
        <v>45083</v>
      </c>
      <c r="K2761" s="1"/>
      <c r="M2761">
        <v>0</v>
      </c>
      <c r="N2761">
        <v>1</v>
      </c>
      <c r="O2761">
        <v>17.899999999999999</v>
      </c>
      <c r="P2761" t="s">
        <v>42</v>
      </c>
    </row>
    <row r="2762" spans="1:16">
      <c r="A2762" t="s">
        <v>8306</v>
      </c>
      <c r="B2762" t="s">
        <v>767</v>
      </c>
      <c r="C2762" t="s">
        <v>1121</v>
      </c>
      <c r="D2762" t="s">
        <v>66</v>
      </c>
      <c r="E2762" t="s">
        <v>45</v>
      </c>
      <c r="F2762">
        <v>16710</v>
      </c>
      <c r="G2762" t="s">
        <v>79</v>
      </c>
      <c r="H2762" t="s">
        <v>105</v>
      </c>
      <c r="I2762" t="s">
        <v>7837</v>
      </c>
      <c r="J2762" s="1">
        <v>45434</v>
      </c>
      <c r="K2762" s="1"/>
      <c r="M2762">
        <v>0</v>
      </c>
      <c r="N2762">
        <v>1</v>
      </c>
      <c r="P2762" t="s">
        <v>42</v>
      </c>
    </row>
    <row r="2763" spans="1:16">
      <c r="A2763" t="s">
        <v>8308</v>
      </c>
      <c r="B2763" t="s">
        <v>5242</v>
      </c>
      <c r="C2763" t="s">
        <v>534</v>
      </c>
      <c r="D2763" t="s">
        <v>183</v>
      </c>
      <c r="E2763" t="s">
        <v>115</v>
      </c>
      <c r="F2763">
        <v>12129</v>
      </c>
      <c r="G2763" t="s">
        <v>172</v>
      </c>
      <c r="H2763" t="s">
        <v>80</v>
      </c>
      <c r="I2763" t="s">
        <v>4082</v>
      </c>
      <c r="J2763" s="1"/>
      <c r="K2763" s="1">
        <v>44957</v>
      </c>
      <c r="L2763">
        <v>108</v>
      </c>
      <c r="M2763">
        <v>0</v>
      </c>
      <c r="N2763">
        <v>1</v>
      </c>
      <c r="O2763">
        <v>25.8</v>
      </c>
      <c r="P2763" t="s">
        <v>25</v>
      </c>
    </row>
    <row r="2764" spans="1:16">
      <c r="A2764" t="s">
        <v>8310</v>
      </c>
      <c r="B2764" t="s">
        <v>3953</v>
      </c>
      <c r="C2764" t="s">
        <v>1605</v>
      </c>
      <c r="D2764" t="s">
        <v>183</v>
      </c>
      <c r="E2764" t="s">
        <v>54</v>
      </c>
      <c r="F2764">
        <v>13507</v>
      </c>
      <c r="G2764" t="s">
        <v>172</v>
      </c>
      <c r="H2764" t="s">
        <v>31</v>
      </c>
      <c r="I2764" t="s">
        <v>2575</v>
      </c>
      <c r="J2764" s="1">
        <v>45042</v>
      </c>
      <c r="K2764" s="1"/>
      <c r="M2764">
        <v>0</v>
      </c>
      <c r="N2764">
        <v>1</v>
      </c>
      <c r="O2764">
        <v>0.7</v>
      </c>
      <c r="P2764" t="s">
        <v>33</v>
      </c>
    </row>
    <row r="2765" spans="1:16">
      <c r="A2765" t="s">
        <v>8312</v>
      </c>
      <c r="B2765" t="s">
        <v>6948</v>
      </c>
      <c r="C2765" t="s">
        <v>18</v>
      </c>
      <c r="D2765" t="s">
        <v>19</v>
      </c>
      <c r="E2765" t="s">
        <v>28</v>
      </c>
      <c r="F2765">
        <v>9273</v>
      </c>
      <c r="G2765" t="s">
        <v>79</v>
      </c>
      <c r="H2765" t="s">
        <v>361</v>
      </c>
      <c r="I2765" t="s">
        <v>8314</v>
      </c>
      <c r="J2765" s="1">
        <v>44833</v>
      </c>
      <c r="K2765" s="1"/>
      <c r="M2765">
        <v>0</v>
      </c>
      <c r="N2765">
        <v>1</v>
      </c>
      <c r="P2765" t="s">
        <v>100</v>
      </c>
    </row>
    <row r="2766" spans="1:16">
      <c r="A2766" t="s">
        <v>8315</v>
      </c>
      <c r="B2766" t="s">
        <v>2940</v>
      </c>
      <c r="C2766" t="s">
        <v>3694</v>
      </c>
      <c r="D2766" t="s">
        <v>183</v>
      </c>
      <c r="E2766" t="s">
        <v>177</v>
      </c>
      <c r="F2766">
        <v>10533</v>
      </c>
      <c r="G2766" t="s">
        <v>47</v>
      </c>
      <c r="H2766" t="s">
        <v>23</v>
      </c>
      <c r="I2766" t="s">
        <v>3423</v>
      </c>
      <c r="J2766" s="1">
        <v>45085</v>
      </c>
      <c r="K2766" s="1"/>
      <c r="M2766">
        <v>0</v>
      </c>
      <c r="N2766">
        <v>1</v>
      </c>
      <c r="O2766">
        <v>6.6</v>
      </c>
      <c r="P2766" t="s">
        <v>25</v>
      </c>
    </row>
    <row r="2767" spans="1:16">
      <c r="A2767" t="s">
        <v>8317</v>
      </c>
      <c r="B2767" t="s">
        <v>5933</v>
      </c>
      <c r="C2767" t="s">
        <v>18</v>
      </c>
      <c r="D2767" t="s">
        <v>66</v>
      </c>
      <c r="E2767" t="s">
        <v>91</v>
      </c>
      <c r="F2767">
        <v>14738</v>
      </c>
      <c r="G2767" t="s">
        <v>79</v>
      </c>
      <c r="H2767" t="s">
        <v>274</v>
      </c>
      <c r="I2767" t="s">
        <v>8319</v>
      </c>
      <c r="J2767" s="1">
        <v>45401</v>
      </c>
      <c r="K2767" s="1">
        <v>45314</v>
      </c>
      <c r="L2767">
        <v>74</v>
      </c>
      <c r="M2767">
        <v>1</v>
      </c>
      <c r="N2767">
        <v>3</v>
      </c>
      <c r="O2767">
        <v>15.4</v>
      </c>
      <c r="P2767" t="s">
        <v>100</v>
      </c>
    </row>
    <row r="2768" spans="1:16">
      <c r="A2768" t="s">
        <v>8320</v>
      </c>
      <c r="B2768" t="s">
        <v>8047</v>
      </c>
      <c r="C2768" t="s">
        <v>18</v>
      </c>
      <c r="D2768" t="s">
        <v>37</v>
      </c>
      <c r="E2768" t="s">
        <v>177</v>
      </c>
      <c r="F2768">
        <v>138314</v>
      </c>
      <c r="G2768" t="s">
        <v>79</v>
      </c>
      <c r="H2768" t="s">
        <v>98</v>
      </c>
      <c r="I2768" t="s">
        <v>8322</v>
      </c>
      <c r="J2768" s="1">
        <v>45041</v>
      </c>
      <c r="K2768" s="1"/>
      <c r="M2768">
        <v>0</v>
      </c>
      <c r="N2768">
        <v>1</v>
      </c>
      <c r="O2768">
        <v>17.899999999999999</v>
      </c>
      <c r="P2768" t="s">
        <v>100</v>
      </c>
    </row>
    <row r="2769" spans="1:16">
      <c r="A2769" t="s">
        <v>8323</v>
      </c>
      <c r="B2769" t="s">
        <v>4746</v>
      </c>
      <c r="C2769" t="s">
        <v>349</v>
      </c>
      <c r="D2769" t="s">
        <v>19</v>
      </c>
      <c r="E2769" t="s">
        <v>91</v>
      </c>
      <c r="F2769">
        <v>5950</v>
      </c>
      <c r="G2769" t="s">
        <v>151</v>
      </c>
      <c r="H2769" t="s">
        <v>361</v>
      </c>
      <c r="I2769" t="s">
        <v>2938</v>
      </c>
      <c r="J2769" s="1">
        <v>44873</v>
      </c>
      <c r="K2769" s="1">
        <v>45005</v>
      </c>
      <c r="L2769">
        <v>198</v>
      </c>
      <c r="M2769">
        <v>0</v>
      </c>
      <c r="N2769">
        <v>1</v>
      </c>
      <c r="O2769">
        <v>12.6</v>
      </c>
      <c r="P2769" t="s">
        <v>33</v>
      </c>
    </row>
    <row r="2770" spans="1:16">
      <c r="A2770" t="s">
        <v>8325</v>
      </c>
      <c r="B2770" t="s">
        <v>8150</v>
      </c>
      <c r="C2770" t="s">
        <v>18</v>
      </c>
      <c r="D2770" t="s">
        <v>66</v>
      </c>
      <c r="E2770" t="s">
        <v>177</v>
      </c>
      <c r="F2770">
        <v>13557</v>
      </c>
      <c r="G2770" t="s">
        <v>172</v>
      </c>
      <c r="H2770" t="s">
        <v>361</v>
      </c>
      <c r="I2770" t="s">
        <v>4366</v>
      </c>
      <c r="J2770" s="1">
        <v>45440</v>
      </c>
      <c r="K2770" s="1"/>
      <c r="M2770">
        <v>0</v>
      </c>
      <c r="N2770">
        <v>1</v>
      </c>
      <c r="O2770">
        <v>23.7</v>
      </c>
      <c r="P2770" t="s">
        <v>58</v>
      </c>
    </row>
    <row r="2771" spans="1:16">
      <c r="A2771" t="s">
        <v>8327</v>
      </c>
      <c r="B2771" t="s">
        <v>6200</v>
      </c>
      <c r="C2771" t="s">
        <v>18</v>
      </c>
      <c r="D2771" t="s">
        <v>19</v>
      </c>
      <c r="E2771" t="s">
        <v>20</v>
      </c>
      <c r="F2771">
        <v>8660</v>
      </c>
      <c r="G2771" t="s">
        <v>47</v>
      </c>
      <c r="H2771" t="s">
        <v>237</v>
      </c>
      <c r="I2771" t="s">
        <v>8329</v>
      </c>
      <c r="J2771" s="1">
        <v>45184</v>
      </c>
      <c r="K2771" s="1"/>
      <c r="M2771">
        <v>0</v>
      </c>
      <c r="N2771">
        <v>1</v>
      </c>
      <c r="O2771">
        <v>18</v>
      </c>
      <c r="P2771" t="s">
        <v>100</v>
      </c>
    </row>
    <row r="2772" spans="1:16">
      <c r="A2772" t="s">
        <v>8330</v>
      </c>
      <c r="B2772" t="s">
        <v>8331</v>
      </c>
      <c r="C2772" t="s">
        <v>18</v>
      </c>
      <c r="D2772" t="s">
        <v>19</v>
      </c>
      <c r="E2772" t="s">
        <v>115</v>
      </c>
      <c r="F2772">
        <v>9000</v>
      </c>
      <c r="G2772" t="s">
        <v>47</v>
      </c>
      <c r="H2772" t="s">
        <v>133</v>
      </c>
      <c r="I2772" t="s">
        <v>3631</v>
      </c>
      <c r="J2772" s="1">
        <v>45345</v>
      </c>
      <c r="K2772" s="1">
        <v>45236</v>
      </c>
      <c r="L2772">
        <v>35</v>
      </c>
      <c r="M2772">
        <v>0</v>
      </c>
      <c r="N2772">
        <v>1</v>
      </c>
      <c r="O2772">
        <v>15.8</v>
      </c>
      <c r="P2772" t="s">
        <v>42</v>
      </c>
    </row>
    <row r="2773" spans="1:16">
      <c r="A2773" t="s">
        <v>8332</v>
      </c>
      <c r="B2773" t="s">
        <v>7013</v>
      </c>
      <c r="C2773" t="s">
        <v>8333</v>
      </c>
      <c r="D2773" t="s">
        <v>19</v>
      </c>
      <c r="E2773" t="s">
        <v>91</v>
      </c>
      <c r="F2773">
        <v>1937</v>
      </c>
      <c r="G2773" t="s">
        <v>79</v>
      </c>
      <c r="H2773" t="s">
        <v>139</v>
      </c>
      <c r="I2773" t="s">
        <v>8335</v>
      </c>
      <c r="J2773" s="1">
        <v>44692</v>
      </c>
      <c r="K2773" s="1">
        <v>44654</v>
      </c>
      <c r="L2773">
        <v>53</v>
      </c>
      <c r="M2773">
        <v>1</v>
      </c>
      <c r="N2773">
        <v>1</v>
      </c>
      <c r="O2773">
        <v>25.7</v>
      </c>
      <c r="P2773" t="s">
        <v>42</v>
      </c>
    </row>
    <row r="2774" spans="1:16">
      <c r="A2774" t="s">
        <v>8336</v>
      </c>
      <c r="B2774" t="s">
        <v>3374</v>
      </c>
      <c r="C2774" t="s">
        <v>18</v>
      </c>
      <c r="D2774" t="s">
        <v>19</v>
      </c>
      <c r="E2774" t="s">
        <v>20</v>
      </c>
      <c r="F2774">
        <v>6614</v>
      </c>
      <c r="G2774" t="s">
        <v>79</v>
      </c>
      <c r="H2774" t="s">
        <v>268</v>
      </c>
      <c r="I2774" t="s">
        <v>8338</v>
      </c>
      <c r="J2774" s="1">
        <v>44963</v>
      </c>
      <c r="K2774" s="1"/>
      <c r="M2774">
        <v>0</v>
      </c>
      <c r="N2774">
        <v>1</v>
      </c>
      <c r="O2774">
        <v>4.0999999999999996</v>
      </c>
      <c r="P2774" t="s">
        <v>33</v>
      </c>
    </row>
    <row r="2775" spans="1:16">
      <c r="A2775" t="s">
        <v>8339</v>
      </c>
      <c r="B2775" t="s">
        <v>2960</v>
      </c>
      <c r="C2775" t="s">
        <v>1172</v>
      </c>
      <c r="D2775" t="s">
        <v>53</v>
      </c>
      <c r="E2775" t="s">
        <v>45</v>
      </c>
      <c r="F2775">
        <v>12282</v>
      </c>
      <c r="G2775" t="s">
        <v>30</v>
      </c>
      <c r="H2775" t="s">
        <v>268</v>
      </c>
      <c r="I2775" t="s">
        <v>8341</v>
      </c>
      <c r="J2775" s="1">
        <v>45574</v>
      </c>
      <c r="K2775" s="1"/>
      <c r="M2775">
        <v>0</v>
      </c>
      <c r="N2775">
        <v>1</v>
      </c>
      <c r="O2775">
        <v>33.299999999999997</v>
      </c>
      <c r="P2775" t="s">
        <v>25</v>
      </c>
    </row>
    <row r="2776" spans="1:16">
      <c r="A2776" t="s">
        <v>8342</v>
      </c>
      <c r="B2776" t="s">
        <v>8343</v>
      </c>
      <c r="C2776" t="s">
        <v>3553</v>
      </c>
      <c r="D2776" t="s">
        <v>183</v>
      </c>
      <c r="E2776" t="s">
        <v>91</v>
      </c>
      <c r="F2776">
        <v>12974</v>
      </c>
      <c r="G2776" t="s">
        <v>151</v>
      </c>
      <c r="H2776" t="s">
        <v>62</v>
      </c>
      <c r="I2776" t="s">
        <v>3124</v>
      </c>
      <c r="J2776" s="1">
        <v>45591</v>
      </c>
      <c r="K2776" s="1">
        <v>45656</v>
      </c>
      <c r="L2776">
        <v>106</v>
      </c>
      <c r="M2776">
        <v>0</v>
      </c>
      <c r="N2776">
        <v>1</v>
      </c>
      <c r="O2776">
        <v>29.8</v>
      </c>
      <c r="P2776" t="s">
        <v>25</v>
      </c>
    </row>
    <row r="2777" spans="1:16">
      <c r="A2777" t="s">
        <v>8345</v>
      </c>
      <c r="B2777" t="s">
        <v>4205</v>
      </c>
      <c r="C2777" t="s">
        <v>3277</v>
      </c>
      <c r="D2777" t="s">
        <v>37</v>
      </c>
      <c r="E2777" t="s">
        <v>177</v>
      </c>
      <c r="F2777">
        <v>153130</v>
      </c>
      <c r="G2777" t="s">
        <v>151</v>
      </c>
      <c r="H2777" t="s">
        <v>237</v>
      </c>
      <c r="I2777" t="s">
        <v>5451</v>
      </c>
      <c r="J2777" s="1">
        <v>45244</v>
      </c>
      <c r="K2777" s="1"/>
      <c r="M2777">
        <v>0</v>
      </c>
      <c r="N2777">
        <v>1</v>
      </c>
      <c r="O2777">
        <v>12.8</v>
      </c>
      <c r="P2777" t="s">
        <v>33</v>
      </c>
    </row>
    <row r="2778" spans="1:16">
      <c r="A2778" t="s">
        <v>8347</v>
      </c>
      <c r="B2778" t="s">
        <v>8348</v>
      </c>
      <c r="C2778" t="s">
        <v>1380</v>
      </c>
      <c r="D2778" t="s">
        <v>183</v>
      </c>
      <c r="E2778" t="s">
        <v>177</v>
      </c>
      <c r="F2778">
        <v>8168</v>
      </c>
      <c r="G2778" t="s">
        <v>30</v>
      </c>
      <c r="H2778" t="s">
        <v>105</v>
      </c>
      <c r="I2778" t="s">
        <v>765</v>
      </c>
      <c r="J2778" s="1">
        <v>45490</v>
      </c>
      <c r="K2778" s="1"/>
      <c r="M2778">
        <v>0</v>
      </c>
      <c r="N2778">
        <v>1</v>
      </c>
      <c r="O2778">
        <v>23</v>
      </c>
      <c r="P2778" t="s">
        <v>58</v>
      </c>
    </row>
    <row r="2779" spans="1:16">
      <c r="A2779" t="s">
        <v>8350</v>
      </c>
      <c r="B2779" t="s">
        <v>933</v>
      </c>
      <c r="C2779" t="s">
        <v>2374</v>
      </c>
      <c r="D2779" t="s">
        <v>183</v>
      </c>
      <c r="E2779" t="s">
        <v>28</v>
      </c>
      <c r="F2779">
        <v>3594</v>
      </c>
      <c r="G2779" t="s">
        <v>79</v>
      </c>
      <c r="H2779" t="s">
        <v>850</v>
      </c>
      <c r="I2779" t="s">
        <v>1465</v>
      </c>
      <c r="J2779" s="1">
        <v>44679</v>
      </c>
      <c r="K2779" s="1"/>
      <c r="M2779">
        <v>0</v>
      </c>
      <c r="N2779">
        <v>1</v>
      </c>
      <c r="O2779">
        <v>23.4</v>
      </c>
      <c r="P2779" t="s">
        <v>25</v>
      </c>
    </row>
    <row r="2780" spans="1:16">
      <c r="A2780" t="s">
        <v>8352</v>
      </c>
      <c r="B2780" t="s">
        <v>2365</v>
      </c>
      <c r="C2780" t="s">
        <v>18</v>
      </c>
      <c r="D2780" t="s">
        <v>183</v>
      </c>
      <c r="E2780" t="s">
        <v>45</v>
      </c>
      <c r="F2780">
        <v>10453</v>
      </c>
      <c r="G2780" t="s">
        <v>22</v>
      </c>
      <c r="H2780" t="s">
        <v>127</v>
      </c>
      <c r="I2780" t="s">
        <v>3035</v>
      </c>
      <c r="J2780" s="1">
        <v>45130</v>
      </c>
      <c r="K2780" s="1"/>
      <c r="M2780">
        <v>0</v>
      </c>
      <c r="N2780">
        <v>1</v>
      </c>
      <c r="O2780">
        <v>26.8</v>
      </c>
      <c r="P2780" t="s">
        <v>25</v>
      </c>
    </row>
    <row r="2781" spans="1:16">
      <c r="A2781" t="s">
        <v>8354</v>
      </c>
      <c r="B2781" t="s">
        <v>6316</v>
      </c>
      <c r="C2781" t="s">
        <v>18</v>
      </c>
      <c r="D2781" t="s">
        <v>66</v>
      </c>
      <c r="E2781" t="s">
        <v>45</v>
      </c>
      <c r="F2781">
        <v>12908</v>
      </c>
      <c r="G2781" t="s">
        <v>172</v>
      </c>
      <c r="H2781" t="s">
        <v>80</v>
      </c>
      <c r="I2781" t="s">
        <v>5461</v>
      </c>
      <c r="J2781" s="1">
        <v>45140</v>
      </c>
      <c r="K2781" s="1"/>
      <c r="M2781">
        <v>0</v>
      </c>
      <c r="N2781">
        <v>1</v>
      </c>
      <c r="O2781">
        <v>11.1</v>
      </c>
      <c r="P2781" t="s">
        <v>42</v>
      </c>
    </row>
    <row r="2782" spans="1:16">
      <c r="A2782" t="s">
        <v>8356</v>
      </c>
      <c r="B2782" t="s">
        <v>8357</v>
      </c>
      <c r="C2782" t="s">
        <v>18</v>
      </c>
      <c r="D2782" t="s">
        <v>183</v>
      </c>
      <c r="E2782" t="s">
        <v>54</v>
      </c>
      <c r="F2782">
        <v>12158</v>
      </c>
      <c r="G2782" t="s">
        <v>47</v>
      </c>
      <c r="H2782" t="s">
        <v>105</v>
      </c>
      <c r="I2782" t="s">
        <v>4966</v>
      </c>
      <c r="J2782" s="1">
        <v>44908</v>
      </c>
      <c r="K2782" s="1"/>
      <c r="M2782">
        <v>0</v>
      </c>
      <c r="N2782">
        <v>1</v>
      </c>
      <c r="O2782">
        <v>17.3</v>
      </c>
      <c r="P2782" t="s">
        <v>100</v>
      </c>
    </row>
    <row r="2783" spans="1:16">
      <c r="A2783" t="s">
        <v>8359</v>
      </c>
      <c r="B2783" t="s">
        <v>440</v>
      </c>
      <c r="C2783" t="s">
        <v>2082</v>
      </c>
      <c r="D2783" t="s">
        <v>19</v>
      </c>
      <c r="E2783" t="s">
        <v>54</v>
      </c>
      <c r="F2783">
        <v>8586</v>
      </c>
      <c r="G2783" t="s">
        <v>39</v>
      </c>
      <c r="H2783" t="s">
        <v>80</v>
      </c>
      <c r="I2783" t="s">
        <v>3876</v>
      </c>
      <c r="J2783" s="1">
        <v>45500</v>
      </c>
      <c r="K2783" s="1"/>
      <c r="M2783">
        <v>0</v>
      </c>
      <c r="N2783">
        <v>1</v>
      </c>
      <c r="O2783">
        <v>19.100000000000001</v>
      </c>
      <c r="P2783" t="s">
        <v>100</v>
      </c>
    </row>
    <row r="2784" spans="1:16">
      <c r="A2784" t="s">
        <v>8361</v>
      </c>
      <c r="B2784" t="s">
        <v>7890</v>
      </c>
      <c r="C2784" t="s">
        <v>18</v>
      </c>
      <c r="D2784" t="s">
        <v>183</v>
      </c>
      <c r="E2784" t="s">
        <v>54</v>
      </c>
      <c r="F2784">
        <v>11873</v>
      </c>
      <c r="G2784" t="s">
        <v>30</v>
      </c>
      <c r="H2784" t="s">
        <v>23</v>
      </c>
      <c r="I2784" t="s">
        <v>5015</v>
      </c>
      <c r="J2784" s="1">
        <v>45638</v>
      </c>
      <c r="K2784" s="1"/>
      <c r="M2784">
        <v>0</v>
      </c>
      <c r="N2784">
        <v>1</v>
      </c>
      <c r="O2784">
        <v>29.9</v>
      </c>
      <c r="P2784" t="s">
        <v>58</v>
      </c>
    </row>
    <row r="2785" spans="1:16">
      <c r="A2785" t="s">
        <v>8363</v>
      </c>
      <c r="B2785" t="s">
        <v>4253</v>
      </c>
      <c r="C2785" t="s">
        <v>924</v>
      </c>
      <c r="D2785" t="s">
        <v>19</v>
      </c>
      <c r="E2785" t="s">
        <v>91</v>
      </c>
      <c r="F2785">
        <v>5083</v>
      </c>
      <c r="G2785" t="s">
        <v>79</v>
      </c>
      <c r="H2785" t="s">
        <v>501</v>
      </c>
      <c r="I2785" t="s">
        <v>4097</v>
      </c>
      <c r="J2785" s="1">
        <v>45553</v>
      </c>
      <c r="K2785" s="1">
        <v>45525</v>
      </c>
      <c r="L2785">
        <v>91</v>
      </c>
      <c r="M2785">
        <v>1</v>
      </c>
      <c r="N2785">
        <v>1</v>
      </c>
      <c r="O2785">
        <v>9.1999999999999993</v>
      </c>
      <c r="P2785" t="s">
        <v>100</v>
      </c>
    </row>
    <row r="2786" spans="1:16">
      <c r="A2786" t="s">
        <v>8365</v>
      </c>
      <c r="B2786" t="s">
        <v>1325</v>
      </c>
      <c r="C2786" t="s">
        <v>18</v>
      </c>
      <c r="D2786" t="s">
        <v>66</v>
      </c>
      <c r="E2786" t="s">
        <v>20</v>
      </c>
      <c r="F2786">
        <v>21924</v>
      </c>
      <c r="G2786" t="s">
        <v>56</v>
      </c>
      <c r="H2786" t="s">
        <v>139</v>
      </c>
      <c r="I2786" t="s">
        <v>812</v>
      </c>
      <c r="J2786" s="1">
        <v>44792</v>
      </c>
      <c r="K2786" s="1"/>
      <c r="M2786">
        <v>0</v>
      </c>
      <c r="N2786">
        <v>1</v>
      </c>
      <c r="P2786" t="s">
        <v>25</v>
      </c>
    </row>
    <row r="2787" spans="1:16">
      <c r="A2787" t="s">
        <v>8367</v>
      </c>
      <c r="B2787" t="s">
        <v>6508</v>
      </c>
      <c r="C2787" t="s">
        <v>789</v>
      </c>
      <c r="D2787" t="s">
        <v>66</v>
      </c>
      <c r="E2787" t="s">
        <v>28</v>
      </c>
      <c r="F2787">
        <v>16323</v>
      </c>
      <c r="G2787" t="s">
        <v>56</v>
      </c>
      <c r="H2787" t="s">
        <v>361</v>
      </c>
      <c r="I2787" t="s">
        <v>4036</v>
      </c>
      <c r="J2787" s="1">
        <v>44828</v>
      </c>
      <c r="K2787" s="1"/>
      <c r="M2787">
        <v>0</v>
      </c>
      <c r="N2787">
        <v>1</v>
      </c>
      <c r="O2787">
        <v>34.700000000000003</v>
      </c>
      <c r="P2787" t="s">
        <v>33</v>
      </c>
    </row>
    <row r="2788" spans="1:16">
      <c r="A2788" t="s">
        <v>8369</v>
      </c>
      <c r="B2788" t="s">
        <v>6175</v>
      </c>
      <c r="C2788" t="s">
        <v>1740</v>
      </c>
      <c r="D2788" t="s">
        <v>66</v>
      </c>
      <c r="E2788" t="s">
        <v>45</v>
      </c>
      <c r="F2788">
        <v>10593</v>
      </c>
      <c r="G2788" t="s">
        <v>56</v>
      </c>
      <c r="H2788" t="s">
        <v>361</v>
      </c>
      <c r="I2788" t="s">
        <v>87</v>
      </c>
      <c r="J2788" s="1">
        <v>44718</v>
      </c>
      <c r="K2788" s="1"/>
      <c r="M2788">
        <v>0</v>
      </c>
      <c r="N2788">
        <v>1</v>
      </c>
      <c r="O2788">
        <v>6.7</v>
      </c>
      <c r="P2788" t="s">
        <v>58</v>
      </c>
    </row>
    <row r="2789" spans="1:16">
      <c r="A2789" t="s">
        <v>8371</v>
      </c>
      <c r="B2789" t="s">
        <v>7137</v>
      </c>
      <c r="C2789" t="s">
        <v>2540</v>
      </c>
      <c r="D2789" t="s">
        <v>183</v>
      </c>
      <c r="E2789" t="s">
        <v>115</v>
      </c>
      <c r="F2789">
        <v>9077</v>
      </c>
      <c r="G2789" t="s">
        <v>47</v>
      </c>
      <c r="H2789" t="s">
        <v>268</v>
      </c>
      <c r="I2789" t="s">
        <v>2363</v>
      </c>
      <c r="J2789" s="1">
        <v>45758</v>
      </c>
      <c r="K2789" s="1">
        <v>45679</v>
      </c>
      <c r="L2789">
        <v>60</v>
      </c>
      <c r="M2789">
        <v>0</v>
      </c>
      <c r="N2789">
        <v>1</v>
      </c>
      <c r="O2789">
        <v>25.9</v>
      </c>
      <c r="P2789" t="s">
        <v>58</v>
      </c>
    </row>
    <row r="2790" spans="1:16">
      <c r="A2790" t="s">
        <v>8373</v>
      </c>
      <c r="B2790" t="s">
        <v>1225</v>
      </c>
      <c r="C2790" t="s">
        <v>2609</v>
      </c>
      <c r="D2790" t="s">
        <v>37</v>
      </c>
      <c r="E2790" t="s">
        <v>115</v>
      </c>
      <c r="F2790">
        <v>143710</v>
      </c>
      <c r="G2790" t="s">
        <v>47</v>
      </c>
      <c r="H2790" t="s">
        <v>156</v>
      </c>
      <c r="I2790" t="s">
        <v>1105</v>
      </c>
      <c r="J2790" s="1">
        <v>45220</v>
      </c>
      <c r="K2790" s="1">
        <v>45121</v>
      </c>
      <c r="L2790">
        <v>53</v>
      </c>
      <c r="M2790">
        <v>0</v>
      </c>
      <c r="N2790">
        <v>1</v>
      </c>
      <c r="O2790">
        <v>17.399999999999999</v>
      </c>
      <c r="P2790" t="s">
        <v>33</v>
      </c>
    </row>
    <row r="2791" spans="1:16">
      <c r="A2791" t="s">
        <v>8375</v>
      </c>
      <c r="B2791" t="s">
        <v>3037</v>
      </c>
      <c r="C2791" t="s">
        <v>330</v>
      </c>
      <c r="D2791" t="s">
        <v>66</v>
      </c>
      <c r="E2791" t="s">
        <v>54</v>
      </c>
      <c r="F2791">
        <v>5000</v>
      </c>
      <c r="G2791" t="s">
        <v>47</v>
      </c>
      <c r="H2791" t="s">
        <v>62</v>
      </c>
      <c r="I2791" t="s">
        <v>2233</v>
      </c>
      <c r="J2791" s="1">
        <v>44748</v>
      </c>
      <c r="K2791" s="1"/>
      <c r="M2791">
        <v>0</v>
      </c>
      <c r="N2791">
        <v>1</v>
      </c>
      <c r="O2791">
        <v>16.2</v>
      </c>
      <c r="P2791" t="s">
        <v>42</v>
      </c>
    </row>
    <row r="2792" spans="1:16">
      <c r="A2792" t="s">
        <v>8376</v>
      </c>
      <c r="B2792" t="s">
        <v>3557</v>
      </c>
      <c r="C2792" t="s">
        <v>4910</v>
      </c>
      <c r="D2792" t="s">
        <v>19</v>
      </c>
      <c r="E2792" t="s">
        <v>115</v>
      </c>
      <c r="F2792">
        <v>8840</v>
      </c>
      <c r="G2792" t="s">
        <v>22</v>
      </c>
      <c r="H2792" t="s">
        <v>62</v>
      </c>
      <c r="I2792" t="s">
        <v>8378</v>
      </c>
      <c r="J2792" s="1">
        <v>45523</v>
      </c>
      <c r="K2792" s="1">
        <v>45543</v>
      </c>
      <c r="L2792">
        <v>48</v>
      </c>
      <c r="M2792">
        <v>0</v>
      </c>
      <c r="N2792">
        <v>1</v>
      </c>
      <c r="O2792">
        <v>16.399999999999999</v>
      </c>
      <c r="P2792" t="s">
        <v>42</v>
      </c>
    </row>
    <row r="2793" spans="1:16">
      <c r="A2793" t="s">
        <v>8379</v>
      </c>
      <c r="B2793" t="s">
        <v>1127</v>
      </c>
      <c r="C2793" t="s">
        <v>143</v>
      </c>
      <c r="D2793" t="s">
        <v>53</v>
      </c>
      <c r="E2793" t="s">
        <v>54</v>
      </c>
      <c r="F2793">
        <v>21683</v>
      </c>
      <c r="G2793" t="s">
        <v>172</v>
      </c>
      <c r="H2793" t="s">
        <v>268</v>
      </c>
      <c r="I2793" t="s">
        <v>2380</v>
      </c>
      <c r="J2793" s="1">
        <v>45269</v>
      </c>
      <c r="K2793" s="1"/>
      <c r="M2793">
        <v>0</v>
      </c>
      <c r="N2793">
        <v>1</v>
      </c>
      <c r="O2793">
        <v>22.6</v>
      </c>
      <c r="P2793" t="s">
        <v>42</v>
      </c>
    </row>
    <row r="2794" spans="1:16">
      <c r="A2794" t="s">
        <v>8381</v>
      </c>
      <c r="B2794" t="s">
        <v>8382</v>
      </c>
      <c r="C2794" t="s">
        <v>2782</v>
      </c>
      <c r="D2794" t="s">
        <v>66</v>
      </c>
      <c r="E2794" t="s">
        <v>91</v>
      </c>
      <c r="F2794">
        <v>5432</v>
      </c>
      <c r="G2794" t="s">
        <v>172</v>
      </c>
      <c r="H2794" t="s">
        <v>23</v>
      </c>
      <c r="I2794" t="s">
        <v>827</v>
      </c>
      <c r="J2794" s="1">
        <v>44778</v>
      </c>
      <c r="K2794" s="1">
        <v>44807</v>
      </c>
      <c r="L2794">
        <v>176</v>
      </c>
      <c r="M2794">
        <v>1</v>
      </c>
      <c r="N2794">
        <v>4</v>
      </c>
      <c r="O2794">
        <v>21.4</v>
      </c>
      <c r="P2794" t="s">
        <v>100</v>
      </c>
    </row>
    <row r="2795" spans="1:16">
      <c r="A2795" t="s">
        <v>8383</v>
      </c>
      <c r="B2795" t="s">
        <v>1438</v>
      </c>
      <c r="C2795" t="s">
        <v>18</v>
      </c>
      <c r="D2795" t="s">
        <v>66</v>
      </c>
      <c r="E2795" t="s">
        <v>54</v>
      </c>
      <c r="F2795">
        <v>11801</v>
      </c>
      <c r="G2795" t="s">
        <v>39</v>
      </c>
      <c r="H2795" t="s">
        <v>394</v>
      </c>
      <c r="I2795" t="s">
        <v>8385</v>
      </c>
      <c r="J2795" s="1">
        <v>44854</v>
      </c>
      <c r="K2795" s="1"/>
      <c r="M2795">
        <v>0</v>
      </c>
      <c r="N2795">
        <v>1</v>
      </c>
      <c r="O2795">
        <v>2.9</v>
      </c>
      <c r="P2795" t="s">
        <v>25</v>
      </c>
    </row>
    <row r="2796" spans="1:16">
      <c r="A2796" t="s">
        <v>8386</v>
      </c>
      <c r="B2796" t="s">
        <v>8387</v>
      </c>
      <c r="C2796" t="s">
        <v>1988</v>
      </c>
      <c r="D2796" t="s">
        <v>66</v>
      </c>
      <c r="E2796" t="s">
        <v>20</v>
      </c>
      <c r="F2796">
        <v>20915</v>
      </c>
      <c r="G2796" t="s">
        <v>151</v>
      </c>
      <c r="H2796" t="s">
        <v>2149</v>
      </c>
      <c r="I2796" t="s">
        <v>7757</v>
      </c>
      <c r="J2796" s="1">
        <v>45567</v>
      </c>
      <c r="K2796" s="1"/>
      <c r="M2796">
        <v>0</v>
      </c>
      <c r="N2796">
        <v>1</v>
      </c>
      <c r="O2796">
        <v>27.9</v>
      </c>
      <c r="P2796" t="s">
        <v>58</v>
      </c>
    </row>
    <row r="2797" spans="1:16">
      <c r="A2797" t="s">
        <v>8389</v>
      </c>
      <c r="B2797" t="s">
        <v>8390</v>
      </c>
      <c r="C2797" t="s">
        <v>803</v>
      </c>
      <c r="D2797" t="s">
        <v>53</v>
      </c>
      <c r="E2797" t="s">
        <v>28</v>
      </c>
      <c r="F2797">
        <v>28571</v>
      </c>
      <c r="G2797" t="s">
        <v>151</v>
      </c>
      <c r="H2797" t="s">
        <v>139</v>
      </c>
      <c r="I2797" t="s">
        <v>1568</v>
      </c>
      <c r="J2797" s="1">
        <v>45118</v>
      </c>
      <c r="K2797" s="1"/>
      <c r="M2797">
        <v>0</v>
      </c>
      <c r="N2797">
        <v>1</v>
      </c>
      <c r="P2797" t="s">
        <v>42</v>
      </c>
    </row>
    <row r="2798" spans="1:16">
      <c r="A2798" t="s">
        <v>8392</v>
      </c>
      <c r="B2798" t="s">
        <v>5486</v>
      </c>
      <c r="C2798" t="s">
        <v>1735</v>
      </c>
      <c r="D2798" t="s">
        <v>53</v>
      </c>
      <c r="E2798" t="s">
        <v>91</v>
      </c>
      <c r="F2798">
        <v>26190</v>
      </c>
      <c r="G2798" t="s">
        <v>22</v>
      </c>
      <c r="H2798" t="s">
        <v>105</v>
      </c>
      <c r="I2798" t="s">
        <v>8394</v>
      </c>
      <c r="J2798" s="1"/>
      <c r="K2798" s="1">
        <v>44876</v>
      </c>
      <c r="L2798">
        <v>89</v>
      </c>
      <c r="M2798">
        <v>0</v>
      </c>
      <c r="N2798">
        <v>1</v>
      </c>
      <c r="O2798">
        <v>6.4</v>
      </c>
      <c r="P2798" t="s">
        <v>58</v>
      </c>
    </row>
    <row r="2799" spans="1:16">
      <c r="A2799" t="s">
        <v>8395</v>
      </c>
      <c r="B2799" t="s">
        <v>5068</v>
      </c>
      <c r="C2799" t="s">
        <v>3277</v>
      </c>
      <c r="D2799" t="s">
        <v>37</v>
      </c>
      <c r="E2799" t="s">
        <v>28</v>
      </c>
      <c r="F2799">
        <v>205680</v>
      </c>
      <c r="G2799" t="s">
        <v>22</v>
      </c>
      <c r="H2799" t="s">
        <v>2867</v>
      </c>
      <c r="I2799" t="s">
        <v>8397</v>
      </c>
      <c r="J2799" s="1"/>
      <c r="K2799" s="1"/>
      <c r="M2799">
        <v>0</v>
      </c>
      <c r="N2799">
        <v>1</v>
      </c>
      <c r="O2799">
        <v>31</v>
      </c>
      <c r="P2799" t="s">
        <v>100</v>
      </c>
    </row>
    <row r="2800" spans="1:16">
      <c r="A2800" t="s">
        <v>8398</v>
      </c>
      <c r="B2800" t="s">
        <v>3252</v>
      </c>
      <c r="C2800" t="s">
        <v>1571</v>
      </c>
      <c r="D2800" t="s">
        <v>37</v>
      </c>
      <c r="E2800" t="s">
        <v>115</v>
      </c>
      <c r="F2800">
        <v>156571</v>
      </c>
      <c r="G2800" t="s">
        <v>79</v>
      </c>
      <c r="H2800" t="s">
        <v>127</v>
      </c>
      <c r="I2800" t="s">
        <v>3869</v>
      </c>
      <c r="J2800" s="1">
        <v>45033</v>
      </c>
      <c r="K2800" s="1">
        <v>45048</v>
      </c>
      <c r="L2800">
        <v>73</v>
      </c>
      <c r="M2800">
        <v>0</v>
      </c>
      <c r="N2800">
        <v>1</v>
      </c>
      <c r="O2800">
        <v>6.1</v>
      </c>
      <c r="P2800" t="s">
        <v>33</v>
      </c>
    </row>
    <row r="2801" spans="1:16">
      <c r="A2801" t="s">
        <v>8400</v>
      </c>
      <c r="B2801" t="s">
        <v>4753</v>
      </c>
      <c r="C2801" t="s">
        <v>3260</v>
      </c>
      <c r="D2801" t="s">
        <v>37</v>
      </c>
      <c r="E2801" t="s">
        <v>28</v>
      </c>
      <c r="F2801">
        <v>70693</v>
      </c>
      <c r="G2801" t="s">
        <v>56</v>
      </c>
      <c r="H2801" t="s">
        <v>68</v>
      </c>
      <c r="I2801" t="s">
        <v>1522</v>
      </c>
      <c r="J2801" s="1">
        <v>45174</v>
      </c>
      <c r="K2801" s="1"/>
      <c r="M2801">
        <v>0</v>
      </c>
      <c r="N2801">
        <v>1</v>
      </c>
      <c r="O2801">
        <v>0.5</v>
      </c>
      <c r="P2801" t="s">
        <v>42</v>
      </c>
    </row>
    <row r="2802" spans="1:16">
      <c r="A2802" t="s">
        <v>8402</v>
      </c>
      <c r="B2802" t="s">
        <v>8403</v>
      </c>
      <c r="C2802" t="s">
        <v>3694</v>
      </c>
      <c r="D2802" t="s">
        <v>37</v>
      </c>
      <c r="E2802" t="s">
        <v>28</v>
      </c>
      <c r="F2802">
        <v>189075</v>
      </c>
      <c r="G2802" t="s">
        <v>56</v>
      </c>
      <c r="H2802" t="s">
        <v>274</v>
      </c>
      <c r="I2802" t="s">
        <v>2093</v>
      </c>
      <c r="J2802" s="1">
        <v>44802</v>
      </c>
      <c r="K2802" s="1"/>
      <c r="M2802">
        <v>0</v>
      </c>
      <c r="N2802">
        <v>1</v>
      </c>
      <c r="O2802">
        <v>0.5</v>
      </c>
      <c r="P2802" t="s">
        <v>42</v>
      </c>
    </row>
    <row r="2803" spans="1:16">
      <c r="A2803" t="s">
        <v>8405</v>
      </c>
      <c r="B2803" t="s">
        <v>8406</v>
      </c>
      <c r="C2803" t="s">
        <v>18</v>
      </c>
      <c r="D2803" t="s">
        <v>37</v>
      </c>
      <c r="E2803" t="s">
        <v>177</v>
      </c>
      <c r="F2803">
        <v>134073</v>
      </c>
      <c r="G2803" t="s">
        <v>56</v>
      </c>
      <c r="H2803" t="s">
        <v>86</v>
      </c>
      <c r="I2803" t="s">
        <v>4088</v>
      </c>
      <c r="J2803" s="1">
        <v>45529</v>
      </c>
      <c r="K2803" s="1"/>
      <c r="M2803">
        <v>0</v>
      </c>
      <c r="N2803">
        <v>1</v>
      </c>
      <c r="O2803">
        <v>23.8</v>
      </c>
      <c r="P2803" t="s">
        <v>33</v>
      </c>
    </row>
    <row r="2804" spans="1:16">
      <c r="A2804" t="s">
        <v>8408</v>
      </c>
      <c r="B2804" t="s">
        <v>3924</v>
      </c>
      <c r="C2804" t="s">
        <v>18</v>
      </c>
      <c r="D2804" t="s">
        <v>19</v>
      </c>
      <c r="E2804" t="s">
        <v>177</v>
      </c>
      <c r="F2804">
        <v>1705</v>
      </c>
      <c r="G2804" t="s">
        <v>56</v>
      </c>
      <c r="H2804" t="s">
        <v>133</v>
      </c>
      <c r="I2804" t="s">
        <v>213</v>
      </c>
      <c r="J2804" s="1">
        <v>45312</v>
      </c>
      <c r="K2804" s="1"/>
      <c r="M2804">
        <v>0</v>
      </c>
      <c r="N2804">
        <v>1</v>
      </c>
      <c r="O2804">
        <v>33</v>
      </c>
      <c r="P2804" t="s">
        <v>42</v>
      </c>
    </row>
    <row r="2805" spans="1:16">
      <c r="A2805" t="s">
        <v>8410</v>
      </c>
      <c r="B2805" t="s">
        <v>683</v>
      </c>
      <c r="C2805" t="s">
        <v>18</v>
      </c>
      <c r="D2805" t="s">
        <v>37</v>
      </c>
      <c r="E2805" t="s">
        <v>20</v>
      </c>
      <c r="F2805">
        <v>197140</v>
      </c>
      <c r="G2805" t="s">
        <v>47</v>
      </c>
      <c r="H2805" t="s">
        <v>93</v>
      </c>
      <c r="I2805" t="s">
        <v>3047</v>
      </c>
      <c r="J2805" s="1">
        <v>45358</v>
      </c>
      <c r="K2805" s="1"/>
      <c r="M2805">
        <v>0</v>
      </c>
      <c r="N2805">
        <v>1</v>
      </c>
      <c r="O2805">
        <v>22.8</v>
      </c>
      <c r="P2805" t="s">
        <v>33</v>
      </c>
    </row>
    <row r="2806" spans="1:16">
      <c r="A2806" t="s">
        <v>8412</v>
      </c>
      <c r="B2806" t="s">
        <v>5344</v>
      </c>
      <c r="C2806" t="s">
        <v>18</v>
      </c>
      <c r="D2806" t="s">
        <v>183</v>
      </c>
      <c r="E2806" t="s">
        <v>115</v>
      </c>
      <c r="F2806">
        <v>9651</v>
      </c>
      <c r="G2806" t="s">
        <v>30</v>
      </c>
      <c r="H2806" t="s">
        <v>1995</v>
      </c>
      <c r="I2806" t="s">
        <v>6780</v>
      </c>
      <c r="J2806" s="1">
        <v>44958</v>
      </c>
      <c r="K2806" s="1">
        <v>45084</v>
      </c>
      <c r="L2806">
        <v>145</v>
      </c>
      <c r="M2806">
        <v>0</v>
      </c>
      <c r="N2806">
        <v>1</v>
      </c>
      <c r="O2806">
        <v>11.6</v>
      </c>
      <c r="P2806" t="s">
        <v>33</v>
      </c>
    </row>
    <row r="2807" spans="1:16">
      <c r="A2807" t="s">
        <v>8414</v>
      </c>
      <c r="B2807" t="s">
        <v>4999</v>
      </c>
      <c r="C2807" t="s">
        <v>359</v>
      </c>
      <c r="D2807" t="s">
        <v>37</v>
      </c>
      <c r="E2807" t="s">
        <v>115</v>
      </c>
      <c r="F2807">
        <v>154115</v>
      </c>
      <c r="G2807" t="s">
        <v>39</v>
      </c>
      <c r="H2807" t="s">
        <v>145</v>
      </c>
      <c r="I2807" t="s">
        <v>7035</v>
      </c>
      <c r="J2807" s="1">
        <v>45400</v>
      </c>
      <c r="K2807" s="1">
        <v>45487</v>
      </c>
      <c r="L2807">
        <v>192</v>
      </c>
      <c r="M2807">
        <v>0</v>
      </c>
      <c r="N2807">
        <v>1</v>
      </c>
      <c r="O2807">
        <v>33</v>
      </c>
      <c r="P2807" t="s">
        <v>58</v>
      </c>
    </row>
    <row r="2808" spans="1:16">
      <c r="A2808" t="s">
        <v>8416</v>
      </c>
      <c r="B2808" t="s">
        <v>8417</v>
      </c>
      <c r="C2808" t="s">
        <v>2063</v>
      </c>
      <c r="D2808" t="s">
        <v>53</v>
      </c>
      <c r="E2808" t="s">
        <v>177</v>
      </c>
      <c r="F2808">
        <v>30521</v>
      </c>
      <c r="G2808" t="s">
        <v>30</v>
      </c>
      <c r="H2808" t="s">
        <v>361</v>
      </c>
      <c r="I2808" t="s">
        <v>4033</v>
      </c>
      <c r="J2808" s="1">
        <v>45066</v>
      </c>
      <c r="K2808" s="1"/>
      <c r="M2808">
        <v>0</v>
      </c>
      <c r="N2808">
        <v>1</v>
      </c>
      <c r="O2808">
        <v>27</v>
      </c>
      <c r="P2808" t="s">
        <v>58</v>
      </c>
    </row>
    <row r="2809" spans="1:16">
      <c r="A2809" t="s">
        <v>8419</v>
      </c>
      <c r="B2809" t="s">
        <v>5442</v>
      </c>
      <c r="C2809" t="s">
        <v>1380</v>
      </c>
      <c r="D2809" t="s">
        <v>53</v>
      </c>
      <c r="E2809" t="s">
        <v>20</v>
      </c>
      <c r="F2809">
        <v>31923</v>
      </c>
      <c r="G2809" t="s">
        <v>39</v>
      </c>
      <c r="H2809" t="s">
        <v>274</v>
      </c>
      <c r="I2809" t="s">
        <v>8421</v>
      </c>
      <c r="J2809" s="1">
        <v>44705</v>
      </c>
      <c r="K2809" s="1"/>
      <c r="M2809">
        <v>0</v>
      </c>
      <c r="N2809">
        <v>1</v>
      </c>
      <c r="P2809" t="s">
        <v>58</v>
      </c>
    </row>
    <row r="2810" spans="1:16">
      <c r="A2810" t="s">
        <v>8422</v>
      </c>
      <c r="B2810" t="s">
        <v>4771</v>
      </c>
      <c r="C2810" t="s">
        <v>3648</v>
      </c>
      <c r="D2810" t="s">
        <v>53</v>
      </c>
      <c r="E2810" t="s">
        <v>54</v>
      </c>
      <c r="F2810">
        <v>36723</v>
      </c>
      <c r="G2810" t="s">
        <v>39</v>
      </c>
      <c r="H2810" t="s">
        <v>62</v>
      </c>
      <c r="I2810" t="s">
        <v>7832</v>
      </c>
      <c r="J2810" s="1">
        <v>45631</v>
      </c>
      <c r="K2810" s="1"/>
      <c r="M2810">
        <v>0</v>
      </c>
      <c r="N2810">
        <v>1</v>
      </c>
      <c r="O2810">
        <v>9.3000000000000007</v>
      </c>
      <c r="P2810" t="s">
        <v>42</v>
      </c>
    </row>
    <row r="2811" spans="1:16">
      <c r="A2811" t="s">
        <v>8424</v>
      </c>
      <c r="B2811" t="s">
        <v>4205</v>
      </c>
      <c r="C2811" t="s">
        <v>286</v>
      </c>
      <c r="D2811" t="s">
        <v>37</v>
      </c>
      <c r="E2811" t="s">
        <v>177</v>
      </c>
      <c r="F2811">
        <v>54000</v>
      </c>
      <c r="G2811" t="s">
        <v>161</v>
      </c>
      <c r="H2811" t="s">
        <v>62</v>
      </c>
      <c r="I2811" t="s">
        <v>2812</v>
      </c>
      <c r="J2811" s="1">
        <v>44731</v>
      </c>
      <c r="K2811" s="1"/>
      <c r="M2811">
        <v>0</v>
      </c>
      <c r="N2811">
        <v>1</v>
      </c>
      <c r="O2811">
        <v>8</v>
      </c>
      <c r="P2811" t="s">
        <v>42</v>
      </c>
    </row>
    <row r="2812" spans="1:16">
      <c r="A2812" t="s">
        <v>8426</v>
      </c>
      <c r="B2812" t="s">
        <v>3148</v>
      </c>
      <c r="C2812" t="s">
        <v>18</v>
      </c>
      <c r="D2812" t="s">
        <v>183</v>
      </c>
      <c r="E2812" t="s">
        <v>115</v>
      </c>
      <c r="F2812">
        <v>5691</v>
      </c>
      <c r="G2812" t="s">
        <v>47</v>
      </c>
      <c r="H2812" t="s">
        <v>156</v>
      </c>
      <c r="I2812" t="s">
        <v>3082</v>
      </c>
      <c r="J2812" s="1">
        <v>44829</v>
      </c>
      <c r="K2812" s="1">
        <v>44867</v>
      </c>
      <c r="L2812">
        <v>112</v>
      </c>
      <c r="M2812">
        <v>0</v>
      </c>
      <c r="N2812">
        <v>1</v>
      </c>
      <c r="O2812">
        <v>27.1</v>
      </c>
      <c r="P2812" t="s">
        <v>25</v>
      </c>
    </row>
    <row r="2813" spans="1:16">
      <c r="A2813" t="s">
        <v>8428</v>
      </c>
      <c r="B2813" t="s">
        <v>4476</v>
      </c>
      <c r="C2813" t="s">
        <v>18</v>
      </c>
      <c r="D2813" t="s">
        <v>19</v>
      </c>
      <c r="E2813" t="s">
        <v>45</v>
      </c>
      <c r="F2813">
        <v>3224</v>
      </c>
      <c r="G2813" t="s">
        <v>172</v>
      </c>
      <c r="H2813" t="s">
        <v>361</v>
      </c>
      <c r="I2813" t="s">
        <v>8430</v>
      </c>
      <c r="J2813" s="1">
        <v>45448</v>
      </c>
      <c r="K2813" s="1"/>
      <c r="M2813">
        <v>0</v>
      </c>
      <c r="N2813">
        <v>1</v>
      </c>
      <c r="O2813">
        <v>32.5</v>
      </c>
      <c r="P2813" t="s">
        <v>25</v>
      </c>
    </row>
    <row r="2814" spans="1:16">
      <c r="A2814" t="s">
        <v>8431</v>
      </c>
      <c r="B2814" t="s">
        <v>6008</v>
      </c>
      <c r="C2814" t="s">
        <v>915</v>
      </c>
      <c r="D2814" t="s">
        <v>66</v>
      </c>
      <c r="E2814" t="s">
        <v>91</v>
      </c>
      <c r="F2814">
        <v>6631</v>
      </c>
      <c r="G2814" t="s">
        <v>172</v>
      </c>
      <c r="H2814" t="s">
        <v>326</v>
      </c>
      <c r="I2814" t="s">
        <v>5378</v>
      </c>
      <c r="J2814" s="1"/>
      <c r="K2814" s="1">
        <v>45342</v>
      </c>
      <c r="L2814">
        <v>93</v>
      </c>
      <c r="M2814">
        <v>0</v>
      </c>
      <c r="N2814">
        <v>1</v>
      </c>
      <c r="O2814">
        <v>14.1</v>
      </c>
      <c r="P2814" t="s">
        <v>58</v>
      </c>
    </row>
    <row r="2815" spans="1:16">
      <c r="A2815" t="s">
        <v>8433</v>
      </c>
      <c r="B2815" t="s">
        <v>1950</v>
      </c>
      <c r="C2815" t="s">
        <v>3026</v>
      </c>
      <c r="D2815" t="s">
        <v>37</v>
      </c>
      <c r="E2815" t="s">
        <v>28</v>
      </c>
      <c r="F2815">
        <v>204463</v>
      </c>
      <c r="G2815" t="s">
        <v>39</v>
      </c>
      <c r="H2815" t="s">
        <v>2408</v>
      </c>
      <c r="I2815" t="s">
        <v>4505</v>
      </c>
      <c r="J2815" s="1">
        <v>44857</v>
      </c>
      <c r="K2815" s="1"/>
      <c r="M2815">
        <v>0</v>
      </c>
      <c r="N2815">
        <v>1</v>
      </c>
      <c r="P2815" t="s">
        <v>100</v>
      </c>
    </row>
    <row r="2816" spans="1:16">
      <c r="A2816" t="s">
        <v>8435</v>
      </c>
      <c r="B2816" t="s">
        <v>329</v>
      </c>
      <c r="C2816" t="s">
        <v>398</v>
      </c>
      <c r="D2816" t="s">
        <v>53</v>
      </c>
      <c r="E2816" t="s">
        <v>91</v>
      </c>
      <c r="F2816">
        <v>31689</v>
      </c>
      <c r="G2816" t="s">
        <v>161</v>
      </c>
      <c r="H2816" t="s">
        <v>62</v>
      </c>
      <c r="I2816" t="s">
        <v>152</v>
      </c>
      <c r="J2816" s="1">
        <v>45528</v>
      </c>
      <c r="K2816" s="1">
        <v>45483</v>
      </c>
      <c r="L2816">
        <v>78</v>
      </c>
      <c r="M2816">
        <v>1</v>
      </c>
      <c r="N2816">
        <v>4</v>
      </c>
      <c r="O2816">
        <v>7.1</v>
      </c>
      <c r="P2816" t="s">
        <v>33</v>
      </c>
    </row>
    <row r="2817" spans="1:16">
      <c r="A2817" t="s">
        <v>8437</v>
      </c>
      <c r="B2817" t="s">
        <v>4722</v>
      </c>
      <c r="C2817" t="s">
        <v>4806</v>
      </c>
      <c r="D2817" t="s">
        <v>183</v>
      </c>
      <c r="E2817" t="s">
        <v>91</v>
      </c>
      <c r="F2817">
        <v>3939</v>
      </c>
      <c r="G2817" t="s">
        <v>39</v>
      </c>
      <c r="H2817" t="s">
        <v>232</v>
      </c>
      <c r="I2817" t="s">
        <v>1990</v>
      </c>
      <c r="J2817" s="1">
        <v>45557</v>
      </c>
      <c r="K2817" s="1">
        <v>45592</v>
      </c>
      <c r="L2817">
        <v>108</v>
      </c>
      <c r="M2817">
        <v>0</v>
      </c>
      <c r="N2817">
        <v>1</v>
      </c>
      <c r="O2817">
        <v>34.200000000000003</v>
      </c>
      <c r="P2817" t="s">
        <v>100</v>
      </c>
    </row>
    <row r="2818" spans="1:16">
      <c r="A2818" t="s">
        <v>8439</v>
      </c>
      <c r="B2818" t="s">
        <v>4059</v>
      </c>
      <c r="C2818" t="s">
        <v>6536</v>
      </c>
      <c r="D2818" t="s">
        <v>53</v>
      </c>
      <c r="E2818" t="s">
        <v>28</v>
      </c>
      <c r="F2818">
        <v>13387</v>
      </c>
      <c r="G2818" t="s">
        <v>161</v>
      </c>
      <c r="H2818" t="s">
        <v>105</v>
      </c>
      <c r="I2818" t="s">
        <v>1436</v>
      </c>
      <c r="J2818" s="1">
        <v>45407</v>
      </c>
      <c r="K2818" s="1"/>
      <c r="M2818">
        <v>0</v>
      </c>
      <c r="N2818">
        <v>1</v>
      </c>
      <c r="O2818">
        <v>14.7</v>
      </c>
      <c r="P2818" t="s">
        <v>58</v>
      </c>
    </row>
    <row r="2819" spans="1:16">
      <c r="A2819" t="s">
        <v>8441</v>
      </c>
      <c r="B2819" t="s">
        <v>4758</v>
      </c>
      <c r="C2819" t="s">
        <v>18</v>
      </c>
      <c r="D2819" t="s">
        <v>183</v>
      </c>
      <c r="E2819" t="s">
        <v>54</v>
      </c>
      <c r="F2819">
        <v>8000</v>
      </c>
      <c r="G2819" t="s">
        <v>22</v>
      </c>
      <c r="H2819" t="s">
        <v>737</v>
      </c>
      <c r="I2819" t="s">
        <v>5198</v>
      </c>
      <c r="J2819" s="1">
        <v>45620</v>
      </c>
      <c r="K2819" s="1"/>
      <c r="M2819">
        <v>0</v>
      </c>
      <c r="N2819">
        <v>1</v>
      </c>
      <c r="O2819">
        <v>31.9</v>
      </c>
      <c r="P2819" t="s">
        <v>25</v>
      </c>
    </row>
    <row r="2820" spans="1:16">
      <c r="A2820" t="s">
        <v>8442</v>
      </c>
      <c r="B2820" t="s">
        <v>1637</v>
      </c>
      <c r="C2820" t="s">
        <v>2214</v>
      </c>
      <c r="D2820" t="s">
        <v>53</v>
      </c>
      <c r="E2820" t="s">
        <v>177</v>
      </c>
      <c r="F2820">
        <v>45581</v>
      </c>
      <c r="G2820" t="s">
        <v>161</v>
      </c>
      <c r="H2820" t="s">
        <v>117</v>
      </c>
      <c r="I2820" t="s">
        <v>8444</v>
      </c>
      <c r="J2820" s="1">
        <v>45759</v>
      </c>
      <c r="K2820" s="1"/>
      <c r="M2820">
        <v>0</v>
      </c>
      <c r="N2820">
        <v>1</v>
      </c>
      <c r="P2820" t="s">
        <v>100</v>
      </c>
    </row>
    <row r="2821" spans="1:16">
      <c r="A2821" t="s">
        <v>8445</v>
      </c>
      <c r="B2821" t="s">
        <v>4863</v>
      </c>
      <c r="C2821" t="s">
        <v>18</v>
      </c>
      <c r="D2821" t="s">
        <v>37</v>
      </c>
      <c r="E2821" t="s">
        <v>177</v>
      </c>
      <c r="F2821">
        <v>214533</v>
      </c>
      <c r="G2821" t="s">
        <v>22</v>
      </c>
      <c r="H2821" t="s">
        <v>31</v>
      </c>
      <c r="I2821" t="s">
        <v>6738</v>
      </c>
      <c r="J2821" s="1">
        <v>45577</v>
      </c>
      <c r="K2821" s="1"/>
      <c r="M2821">
        <v>0</v>
      </c>
      <c r="N2821">
        <v>1</v>
      </c>
      <c r="O2821">
        <v>27.5</v>
      </c>
      <c r="P2821" t="s">
        <v>33</v>
      </c>
    </row>
    <row r="2822" spans="1:16">
      <c r="A2822" t="s">
        <v>8447</v>
      </c>
      <c r="B2822" t="s">
        <v>4422</v>
      </c>
      <c r="C2822" t="s">
        <v>6536</v>
      </c>
      <c r="D2822" t="s">
        <v>37</v>
      </c>
      <c r="E2822" t="s">
        <v>91</v>
      </c>
      <c r="F2822">
        <v>182139</v>
      </c>
      <c r="G2822" t="s">
        <v>22</v>
      </c>
      <c r="H2822" t="s">
        <v>361</v>
      </c>
      <c r="I2822" t="s">
        <v>3086</v>
      </c>
      <c r="J2822" s="1">
        <v>45114</v>
      </c>
      <c r="K2822" s="1">
        <v>45125</v>
      </c>
      <c r="L2822">
        <v>130</v>
      </c>
      <c r="M2822">
        <v>0</v>
      </c>
      <c r="N2822">
        <v>1</v>
      </c>
      <c r="O2822">
        <v>14.4</v>
      </c>
      <c r="P2822" t="s">
        <v>100</v>
      </c>
    </row>
    <row r="2823" spans="1:16">
      <c r="A2823" t="s">
        <v>8449</v>
      </c>
      <c r="B2823" t="s">
        <v>4845</v>
      </c>
      <c r="C2823" t="s">
        <v>4141</v>
      </c>
      <c r="D2823" t="s">
        <v>66</v>
      </c>
      <c r="E2823" t="s">
        <v>28</v>
      </c>
      <c r="F2823">
        <v>19000</v>
      </c>
      <c r="G2823" t="s">
        <v>172</v>
      </c>
      <c r="H2823" t="s">
        <v>145</v>
      </c>
      <c r="I2823" t="s">
        <v>2263</v>
      </c>
      <c r="J2823" s="1">
        <v>44864</v>
      </c>
      <c r="K2823" s="1"/>
      <c r="M2823">
        <v>0</v>
      </c>
      <c r="N2823">
        <v>1</v>
      </c>
      <c r="O2823">
        <v>9.9</v>
      </c>
      <c r="P2823" t="s">
        <v>42</v>
      </c>
    </row>
    <row r="2824" spans="1:16">
      <c r="A2824" t="s">
        <v>8450</v>
      </c>
      <c r="B2824" t="s">
        <v>1153</v>
      </c>
      <c r="C2824" t="s">
        <v>2990</v>
      </c>
      <c r="D2824" t="s">
        <v>53</v>
      </c>
      <c r="E2824" t="s">
        <v>177</v>
      </c>
      <c r="F2824">
        <v>37300</v>
      </c>
      <c r="G2824" t="s">
        <v>172</v>
      </c>
      <c r="H2824" t="s">
        <v>23</v>
      </c>
      <c r="I2824" t="s">
        <v>957</v>
      </c>
      <c r="J2824" s="1">
        <v>45581</v>
      </c>
      <c r="K2824" s="1"/>
      <c r="M2824">
        <v>0</v>
      </c>
      <c r="N2824">
        <v>1</v>
      </c>
      <c r="O2824">
        <v>3.8</v>
      </c>
      <c r="P2824" t="s">
        <v>100</v>
      </c>
    </row>
    <row r="2825" spans="1:16">
      <c r="A2825" t="s">
        <v>8452</v>
      </c>
      <c r="B2825" t="s">
        <v>1087</v>
      </c>
      <c r="C2825" t="s">
        <v>1144</v>
      </c>
      <c r="D2825" t="s">
        <v>19</v>
      </c>
      <c r="E2825" t="s">
        <v>28</v>
      </c>
      <c r="F2825">
        <v>9159</v>
      </c>
      <c r="G2825" t="s">
        <v>39</v>
      </c>
      <c r="H2825" t="s">
        <v>625</v>
      </c>
      <c r="I2825" t="s">
        <v>2575</v>
      </c>
      <c r="J2825" s="1">
        <v>44944</v>
      </c>
      <c r="K2825" s="1"/>
      <c r="M2825">
        <v>0</v>
      </c>
      <c r="N2825">
        <v>1</v>
      </c>
      <c r="O2825">
        <v>22</v>
      </c>
      <c r="P2825" t="s">
        <v>42</v>
      </c>
    </row>
    <row r="2826" spans="1:16">
      <c r="A2826" t="s">
        <v>8454</v>
      </c>
      <c r="B2826" t="s">
        <v>2496</v>
      </c>
      <c r="C2826" t="s">
        <v>2657</v>
      </c>
      <c r="D2826" t="s">
        <v>19</v>
      </c>
      <c r="E2826" t="s">
        <v>20</v>
      </c>
      <c r="F2826">
        <v>3217</v>
      </c>
      <c r="G2826" t="s">
        <v>30</v>
      </c>
      <c r="H2826" t="s">
        <v>156</v>
      </c>
      <c r="I2826" t="s">
        <v>6318</v>
      </c>
      <c r="J2826" s="1">
        <v>44914</v>
      </c>
      <c r="K2826" s="1"/>
      <c r="M2826">
        <v>0</v>
      </c>
      <c r="N2826">
        <v>1</v>
      </c>
      <c r="O2826">
        <v>2.9</v>
      </c>
      <c r="P2826" t="s">
        <v>25</v>
      </c>
    </row>
    <row r="2827" spans="1:16">
      <c r="A2827" t="s">
        <v>8456</v>
      </c>
      <c r="B2827" t="s">
        <v>4502</v>
      </c>
      <c r="C2827" t="s">
        <v>18</v>
      </c>
      <c r="D2827" t="s">
        <v>37</v>
      </c>
      <c r="E2827" t="s">
        <v>91</v>
      </c>
      <c r="F2827">
        <v>58235</v>
      </c>
      <c r="G2827" t="s">
        <v>22</v>
      </c>
      <c r="H2827" t="s">
        <v>156</v>
      </c>
      <c r="I2827" t="s">
        <v>2132</v>
      </c>
      <c r="J2827" s="1">
        <v>45381</v>
      </c>
      <c r="K2827" s="1">
        <v>45443</v>
      </c>
      <c r="L2827">
        <v>174</v>
      </c>
      <c r="M2827">
        <v>0</v>
      </c>
      <c r="N2827">
        <v>1</v>
      </c>
      <c r="O2827">
        <v>20.6</v>
      </c>
      <c r="P2827" t="s">
        <v>33</v>
      </c>
    </row>
    <row r="2828" spans="1:16">
      <c r="A2828" t="s">
        <v>8458</v>
      </c>
      <c r="B2828" t="s">
        <v>2656</v>
      </c>
      <c r="C2828" t="s">
        <v>5746</v>
      </c>
      <c r="D2828" t="s">
        <v>37</v>
      </c>
      <c r="E2828" t="s">
        <v>20</v>
      </c>
      <c r="F2828">
        <v>107231</v>
      </c>
      <c r="G2828" t="s">
        <v>30</v>
      </c>
      <c r="H2828" t="s">
        <v>361</v>
      </c>
      <c r="I2828" t="s">
        <v>6268</v>
      </c>
      <c r="J2828" s="1">
        <v>45116</v>
      </c>
      <c r="K2828" s="1"/>
      <c r="M2828">
        <v>0</v>
      </c>
      <c r="N2828">
        <v>1</v>
      </c>
      <c r="O2828">
        <v>14.7</v>
      </c>
      <c r="P2828" t="s">
        <v>58</v>
      </c>
    </row>
    <row r="2829" spans="1:16">
      <c r="A2829" t="s">
        <v>8460</v>
      </c>
      <c r="B2829" t="s">
        <v>2430</v>
      </c>
      <c r="C2829" t="s">
        <v>629</v>
      </c>
      <c r="D2829" t="s">
        <v>183</v>
      </c>
      <c r="E2829" t="s">
        <v>54</v>
      </c>
      <c r="F2829">
        <v>5214</v>
      </c>
      <c r="G2829" t="s">
        <v>56</v>
      </c>
      <c r="H2829" t="s">
        <v>237</v>
      </c>
      <c r="I2829" t="s">
        <v>4107</v>
      </c>
      <c r="J2829" s="1">
        <v>44751</v>
      </c>
      <c r="K2829" s="1"/>
      <c r="M2829">
        <v>0</v>
      </c>
      <c r="N2829">
        <v>1</v>
      </c>
      <c r="P2829" t="s">
        <v>42</v>
      </c>
    </row>
    <row r="2830" spans="1:16">
      <c r="A2830" t="s">
        <v>8462</v>
      </c>
      <c r="B2830" t="s">
        <v>529</v>
      </c>
      <c r="C2830" t="s">
        <v>18</v>
      </c>
      <c r="D2830" t="s">
        <v>53</v>
      </c>
      <c r="E2830" t="s">
        <v>91</v>
      </c>
      <c r="F2830">
        <v>15844</v>
      </c>
      <c r="G2830" t="s">
        <v>22</v>
      </c>
      <c r="H2830" t="s">
        <v>737</v>
      </c>
      <c r="I2830" t="s">
        <v>6848</v>
      </c>
      <c r="J2830" s="1">
        <v>45483</v>
      </c>
      <c r="K2830" s="1">
        <v>45488</v>
      </c>
      <c r="L2830">
        <v>179</v>
      </c>
      <c r="M2830">
        <v>1</v>
      </c>
      <c r="N2830">
        <v>2</v>
      </c>
      <c r="O2830">
        <v>26.3</v>
      </c>
      <c r="P2830" t="s">
        <v>58</v>
      </c>
    </row>
    <row r="2831" spans="1:16">
      <c r="A2831" t="s">
        <v>8464</v>
      </c>
      <c r="B2831" t="s">
        <v>8465</v>
      </c>
      <c r="C2831" t="s">
        <v>18</v>
      </c>
      <c r="D2831" t="s">
        <v>37</v>
      </c>
      <c r="E2831" t="s">
        <v>115</v>
      </c>
      <c r="F2831">
        <v>214712</v>
      </c>
      <c r="G2831" t="s">
        <v>30</v>
      </c>
      <c r="H2831" t="s">
        <v>23</v>
      </c>
      <c r="I2831" t="s">
        <v>695</v>
      </c>
      <c r="J2831" s="1">
        <v>45008</v>
      </c>
      <c r="K2831" s="1">
        <v>45139</v>
      </c>
      <c r="L2831">
        <v>175</v>
      </c>
      <c r="M2831">
        <v>0</v>
      </c>
      <c r="N2831">
        <v>1</v>
      </c>
      <c r="O2831">
        <v>28.5</v>
      </c>
      <c r="P2831" t="s">
        <v>100</v>
      </c>
    </row>
    <row r="2832" spans="1:16">
      <c r="A2832" t="s">
        <v>8467</v>
      </c>
      <c r="B2832" t="s">
        <v>8468</v>
      </c>
      <c r="C2832" t="s">
        <v>934</v>
      </c>
      <c r="D2832" t="s">
        <v>53</v>
      </c>
      <c r="E2832" t="s">
        <v>54</v>
      </c>
      <c r="F2832">
        <v>20070</v>
      </c>
      <c r="G2832" t="s">
        <v>39</v>
      </c>
      <c r="H2832" t="s">
        <v>258</v>
      </c>
      <c r="I2832" t="s">
        <v>8470</v>
      </c>
      <c r="J2832" s="1">
        <v>45555</v>
      </c>
      <c r="K2832" s="1"/>
      <c r="M2832">
        <v>0</v>
      </c>
      <c r="N2832">
        <v>1</v>
      </c>
      <c r="O2832">
        <v>22.7</v>
      </c>
      <c r="P2832" t="s">
        <v>42</v>
      </c>
    </row>
    <row r="2833" spans="1:16">
      <c r="A2833" t="s">
        <v>8471</v>
      </c>
      <c r="B2833" t="s">
        <v>1006</v>
      </c>
      <c r="C2833" t="s">
        <v>882</v>
      </c>
      <c r="D2833" t="s">
        <v>53</v>
      </c>
      <c r="E2833" t="s">
        <v>28</v>
      </c>
      <c r="F2833">
        <v>41000</v>
      </c>
      <c r="G2833" t="s">
        <v>56</v>
      </c>
      <c r="H2833" t="s">
        <v>237</v>
      </c>
      <c r="I2833" t="s">
        <v>3663</v>
      </c>
      <c r="J2833" s="1">
        <v>45719</v>
      </c>
      <c r="K2833" s="1"/>
      <c r="M2833">
        <v>0</v>
      </c>
      <c r="N2833">
        <v>1</v>
      </c>
      <c r="O2833">
        <v>2.2999999999999998</v>
      </c>
      <c r="P2833" t="s">
        <v>58</v>
      </c>
    </row>
    <row r="2834" spans="1:16">
      <c r="A2834" t="s">
        <v>8473</v>
      </c>
      <c r="B2834" t="s">
        <v>3629</v>
      </c>
      <c r="C2834" t="s">
        <v>1287</v>
      </c>
      <c r="D2834" t="s">
        <v>183</v>
      </c>
      <c r="E2834" t="s">
        <v>177</v>
      </c>
      <c r="F2834">
        <v>10737</v>
      </c>
      <c r="G2834" t="s">
        <v>79</v>
      </c>
      <c r="H2834" t="s">
        <v>73</v>
      </c>
      <c r="I2834" t="s">
        <v>1273</v>
      </c>
      <c r="J2834" s="1">
        <v>44890</v>
      </c>
      <c r="K2834" s="1"/>
      <c r="M2834">
        <v>0</v>
      </c>
      <c r="N2834">
        <v>1</v>
      </c>
      <c r="O2834">
        <v>15.3</v>
      </c>
      <c r="P2834" t="s">
        <v>100</v>
      </c>
    </row>
    <row r="2835" spans="1:16">
      <c r="A2835" t="s">
        <v>8475</v>
      </c>
      <c r="B2835" t="s">
        <v>3684</v>
      </c>
      <c r="C2835" t="s">
        <v>296</v>
      </c>
      <c r="D2835" t="s">
        <v>66</v>
      </c>
      <c r="E2835" t="s">
        <v>91</v>
      </c>
      <c r="F2835">
        <v>8476</v>
      </c>
      <c r="G2835" t="s">
        <v>151</v>
      </c>
      <c r="H2835" t="s">
        <v>156</v>
      </c>
      <c r="I2835" t="s">
        <v>4735</v>
      </c>
      <c r="J2835" s="1">
        <v>44671</v>
      </c>
      <c r="K2835" s="1">
        <v>44769</v>
      </c>
      <c r="L2835">
        <v>170</v>
      </c>
      <c r="M2835">
        <v>0</v>
      </c>
      <c r="N2835">
        <v>1</v>
      </c>
      <c r="O2835">
        <v>14.2</v>
      </c>
      <c r="P2835" t="s">
        <v>33</v>
      </c>
    </row>
    <row r="2836" spans="1:16">
      <c r="A2836" t="s">
        <v>8477</v>
      </c>
      <c r="B2836" t="s">
        <v>3924</v>
      </c>
      <c r="C2836" t="s">
        <v>745</v>
      </c>
      <c r="D2836" t="s">
        <v>183</v>
      </c>
      <c r="E2836" t="s">
        <v>45</v>
      </c>
      <c r="F2836">
        <v>11515</v>
      </c>
      <c r="G2836" t="s">
        <v>39</v>
      </c>
      <c r="H2836" t="s">
        <v>844</v>
      </c>
      <c r="I2836" t="s">
        <v>4398</v>
      </c>
      <c r="J2836" s="1">
        <v>45087</v>
      </c>
      <c r="K2836" s="1"/>
      <c r="M2836">
        <v>0</v>
      </c>
      <c r="N2836">
        <v>1</v>
      </c>
      <c r="O2836">
        <v>14.9</v>
      </c>
      <c r="P2836" t="s">
        <v>58</v>
      </c>
    </row>
    <row r="2837" spans="1:16">
      <c r="A2837" t="s">
        <v>8479</v>
      </c>
      <c r="B2837" t="s">
        <v>3428</v>
      </c>
      <c r="C2837" t="s">
        <v>1959</v>
      </c>
      <c r="D2837" t="s">
        <v>53</v>
      </c>
      <c r="E2837" t="s">
        <v>54</v>
      </c>
      <c r="F2837">
        <v>20382</v>
      </c>
      <c r="G2837" t="s">
        <v>151</v>
      </c>
      <c r="H2837" t="s">
        <v>145</v>
      </c>
      <c r="I2837" t="s">
        <v>5099</v>
      </c>
      <c r="J2837" s="1">
        <v>45705</v>
      </c>
      <c r="K2837" s="1"/>
      <c r="M2837">
        <v>0</v>
      </c>
      <c r="N2837">
        <v>1</v>
      </c>
      <c r="O2837">
        <v>11.8</v>
      </c>
      <c r="P2837" t="s">
        <v>58</v>
      </c>
    </row>
    <row r="2838" spans="1:16">
      <c r="A2838" t="s">
        <v>8481</v>
      </c>
      <c r="B2838" t="s">
        <v>2842</v>
      </c>
      <c r="C2838" t="s">
        <v>2248</v>
      </c>
      <c r="D2838" t="s">
        <v>66</v>
      </c>
      <c r="E2838" t="s">
        <v>91</v>
      </c>
      <c r="F2838">
        <v>10604</v>
      </c>
      <c r="G2838" t="s">
        <v>161</v>
      </c>
      <c r="H2838" t="s">
        <v>361</v>
      </c>
      <c r="I2838" t="s">
        <v>3047</v>
      </c>
      <c r="J2838" s="1">
        <v>45413</v>
      </c>
      <c r="K2838" s="1">
        <v>45438</v>
      </c>
      <c r="L2838">
        <v>157</v>
      </c>
      <c r="M2838">
        <v>0</v>
      </c>
      <c r="N2838">
        <v>1</v>
      </c>
      <c r="O2838">
        <v>34.700000000000003</v>
      </c>
      <c r="P2838" t="s">
        <v>100</v>
      </c>
    </row>
    <row r="2839" spans="1:16">
      <c r="A2839" t="s">
        <v>8483</v>
      </c>
      <c r="B2839" t="s">
        <v>3471</v>
      </c>
      <c r="C2839" t="s">
        <v>591</v>
      </c>
      <c r="D2839" t="s">
        <v>19</v>
      </c>
      <c r="E2839" t="s">
        <v>54</v>
      </c>
      <c r="F2839">
        <v>2104</v>
      </c>
      <c r="G2839" t="s">
        <v>56</v>
      </c>
      <c r="H2839" t="s">
        <v>6040</v>
      </c>
      <c r="I2839" t="s">
        <v>5613</v>
      </c>
      <c r="J2839" s="1">
        <v>45170</v>
      </c>
      <c r="K2839" s="1"/>
      <c r="M2839">
        <v>0</v>
      </c>
      <c r="N2839">
        <v>1</v>
      </c>
      <c r="O2839">
        <v>28.5</v>
      </c>
      <c r="P2839" t="s">
        <v>58</v>
      </c>
    </row>
    <row r="2840" spans="1:16">
      <c r="A2840" t="s">
        <v>8485</v>
      </c>
      <c r="B2840" t="s">
        <v>4293</v>
      </c>
      <c r="C2840" t="s">
        <v>18</v>
      </c>
      <c r="D2840" t="s">
        <v>37</v>
      </c>
      <c r="E2840" t="s">
        <v>28</v>
      </c>
      <c r="F2840">
        <v>205865</v>
      </c>
      <c r="G2840" t="s">
        <v>172</v>
      </c>
      <c r="H2840" t="s">
        <v>23</v>
      </c>
      <c r="I2840" t="s">
        <v>1917</v>
      </c>
      <c r="J2840" s="1">
        <v>45619</v>
      </c>
      <c r="K2840" s="1"/>
      <c r="M2840">
        <v>0</v>
      </c>
      <c r="N2840">
        <v>1</v>
      </c>
      <c r="P2840" t="s">
        <v>100</v>
      </c>
    </row>
    <row r="2841" spans="1:16">
      <c r="A2841" t="s">
        <v>8487</v>
      </c>
      <c r="B2841" t="s">
        <v>3332</v>
      </c>
      <c r="C2841" t="s">
        <v>2588</v>
      </c>
      <c r="D2841" t="s">
        <v>66</v>
      </c>
      <c r="E2841" t="s">
        <v>91</v>
      </c>
      <c r="F2841">
        <v>20737</v>
      </c>
      <c r="G2841" t="s">
        <v>30</v>
      </c>
      <c r="H2841" t="s">
        <v>268</v>
      </c>
      <c r="I2841" t="s">
        <v>8489</v>
      </c>
      <c r="J2841" s="1">
        <v>45783</v>
      </c>
      <c r="K2841" s="1">
        <v>45762</v>
      </c>
      <c r="L2841">
        <v>153</v>
      </c>
      <c r="M2841">
        <v>0</v>
      </c>
      <c r="N2841">
        <v>1</v>
      </c>
      <c r="O2841">
        <v>7.7</v>
      </c>
      <c r="P2841" t="s">
        <v>100</v>
      </c>
    </row>
    <row r="2842" spans="1:16">
      <c r="A2842" t="s">
        <v>8490</v>
      </c>
      <c r="B2842" t="s">
        <v>5782</v>
      </c>
      <c r="C2842" t="s">
        <v>1626</v>
      </c>
      <c r="D2842" t="s">
        <v>19</v>
      </c>
      <c r="E2842" t="s">
        <v>45</v>
      </c>
      <c r="F2842">
        <v>6941</v>
      </c>
      <c r="G2842" t="s">
        <v>39</v>
      </c>
      <c r="H2842" t="s">
        <v>98</v>
      </c>
      <c r="I2842" t="s">
        <v>269</v>
      </c>
      <c r="J2842" s="1">
        <v>45040</v>
      </c>
      <c r="K2842" s="1"/>
      <c r="M2842">
        <v>0</v>
      </c>
      <c r="N2842">
        <v>1</v>
      </c>
      <c r="O2842">
        <v>6.4</v>
      </c>
      <c r="P2842" t="s">
        <v>42</v>
      </c>
    </row>
    <row r="2843" spans="1:16">
      <c r="A2843" t="s">
        <v>8492</v>
      </c>
      <c r="B2843" t="s">
        <v>4077</v>
      </c>
      <c r="C2843" t="s">
        <v>2370</v>
      </c>
      <c r="D2843" t="s">
        <v>19</v>
      </c>
      <c r="E2843" t="s">
        <v>54</v>
      </c>
      <c r="F2843">
        <v>2474</v>
      </c>
      <c r="G2843" t="s">
        <v>30</v>
      </c>
      <c r="H2843" t="s">
        <v>93</v>
      </c>
      <c r="I2843" t="s">
        <v>1296</v>
      </c>
      <c r="J2843" s="1">
        <v>45588</v>
      </c>
      <c r="K2843" s="1"/>
      <c r="M2843">
        <v>0</v>
      </c>
      <c r="N2843">
        <v>1</v>
      </c>
      <c r="O2843">
        <v>27</v>
      </c>
      <c r="P2843" t="s">
        <v>42</v>
      </c>
    </row>
    <row r="2844" spans="1:16">
      <c r="A2844" t="s">
        <v>8494</v>
      </c>
      <c r="B2844" t="s">
        <v>4915</v>
      </c>
      <c r="C2844" t="s">
        <v>820</v>
      </c>
      <c r="D2844" t="s">
        <v>183</v>
      </c>
      <c r="E2844" t="s">
        <v>177</v>
      </c>
      <c r="F2844">
        <v>3972</v>
      </c>
      <c r="G2844" t="s">
        <v>151</v>
      </c>
      <c r="H2844" t="s">
        <v>80</v>
      </c>
      <c r="I2844" t="s">
        <v>7976</v>
      </c>
      <c r="J2844" s="1">
        <v>45693</v>
      </c>
      <c r="K2844" s="1"/>
      <c r="M2844">
        <v>0</v>
      </c>
      <c r="N2844">
        <v>1</v>
      </c>
      <c r="O2844">
        <v>7.4</v>
      </c>
      <c r="P2844" t="s">
        <v>100</v>
      </c>
    </row>
    <row r="2845" spans="1:16">
      <c r="A2845" t="s">
        <v>8496</v>
      </c>
      <c r="B2845" t="s">
        <v>8497</v>
      </c>
      <c r="C2845" t="s">
        <v>2078</v>
      </c>
      <c r="D2845" t="s">
        <v>183</v>
      </c>
      <c r="E2845" t="s">
        <v>54</v>
      </c>
      <c r="F2845">
        <v>9207</v>
      </c>
      <c r="G2845" t="s">
        <v>56</v>
      </c>
      <c r="H2845" t="s">
        <v>1435</v>
      </c>
      <c r="I2845" t="s">
        <v>2102</v>
      </c>
      <c r="J2845" s="1">
        <v>44837</v>
      </c>
      <c r="K2845" s="1"/>
      <c r="M2845">
        <v>0</v>
      </c>
      <c r="N2845">
        <v>1</v>
      </c>
      <c r="O2845">
        <v>0.3</v>
      </c>
      <c r="P2845" t="s">
        <v>25</v>
      </c>
    </row>
    <row r="2846" spans="1:16">
      <c r="A2846" t="s">
        <v>8499</v>
      </c>
      <c r="B2846" t="s">
        <v>8500</v>
      </c>
      <c r="C2846" t="s">
        <v>1144</v>
      </c>
      <c r="D2846" t="s">
        <v>53</v>
      </c>
      <c r="E2846" t="s">
        <v>115</v>
      </c>
      <c r="F2846">
        <v>10000</v>
      </c>
      <c r="G2846" t="s">
        <v>172</v>
      </c>
      <c r="H2846" t="s">
        <v>274</v>
      </c>
      <c r="I2846" t="s">
        <v>362</v>
      </c>
      <c r="J2846" s="1">
        <v>44725</v>
      </c>
      <c r="K2846" s="1">
        <v>44765</v>
      </c>
      <c r="L2846">
        <v>191</v>
      </c>
      <c r="M2846">
        <v>0</v>
      </c>
      <c r="N2846">
        <v>1</v>
      </c>
      <c r="O2846">
        <v>6.7</v>
      </c>
      <c r="P2846" t="s">
        <v>100</v>
      </c>
    </row>
    <row r="2847" spans="1:16">
      <c r="A2847" t="s">
        <v>8502</v>
      </c>
      <c r="B2847" t="s">
        <v>771</v>
      </c>
      <c r="C2847" t="s">
        <v>18</v>
      </c>
      <c r="D2847" t="s">
        <v>37</v>
      </c>
      <c r="E2847" t="s">
        <v>54</v>
      </c>
      <c r="F2847">
        <v>207010</v>
      </c>
      <c r="G2847" t="s">
        <v>22</v>
      </c>
      <c r="H2847" t="s">
        <v>156</v>
      </c>
      <c r="I2847" t="s">
        <v>2690</v>
      </c>
      <c r="J2847" s="1">
        <v>45596</v>
      </c>
      <c r="K2847" s="1"/>
      <c r="M2847">
        <v>0</v>
      </c>
      <c r="N2847">
        <v>1</v>
      </c>
      <c r="O2847">
        <v>3.4</v>
      </c>
      <c r="P2847" t="s">
        <v>25</v>
      </c>
    </row>
    <row r="2848" spans="1:16">
      <c r="A2848" t="s">
        <v>8504</v>
      </c>
      <c r="B2848" t="s">
        <v>2928</v>
      </c>
      <c r="C2848" t="s">
        <v>18</v>
      </c>
      <c r="D2848" t="s">
        <v>66</v>
      </c>
      <c r="E2848" t="s">
        <v>115</v>
      </c>
      <c r="F2848">
        <v>6648</v>
      </c>
      <c r="G2848" t="s">
        <v>39</v>
      </c>
      <c r="H2848" t="s">
        <v>62</v>
      </c>
      <c r="I2848" t="s">
        <v>218</v>
      </c>
      <c r="J2848" s="1">
        <v>45430</v>
      </c>
      <c r="K2848" s="1">
        <v>45482</v>
      </c>
      <c r="L2848">
        <v>171</v>
      </c>
      <c r="M2848">
        <v>0</v>
      </c>
      <c r="N2848">
        <v>1</v>
      </c>
      <c r="O2848">
        <v>6.7</v>
      </c>
      <c r="P2848" t="s">
        <v>33</v>
      </c>
    </row>
    <row r="2849" spans="1:16">
      <c r="A2849" t="s">
        <v>8506</v>
      </c>
      <c r="B2849" t="s">
        <v>7795</v>
      </c>
      <c r="C2849" t="s">
        <v>109</v>
      </c>
      <c r="D2849" t="s">
        <v>19</v>
      </c>
      <c r="E2849" t="s">
        <v>177</v>
      </c>
      <c r="F2849">
        <v>7000</v>
      </c>
      <c r="G2849" t="s">
        <v>151</v>
      </c>
      <c r="H2849" t="s">
        <v>258</v>
      </c>
      <c r="I2849" t="s">
        <v>213</v>
      </c>
      <c r="J2849" s="1">
        <v>45347</v>
      </c>
      <c r="K2849" s="1"/>
      <c r="M2849">
        <v>0</v>
      </c>
      <c r="N2849">
        <v>1</v>
      </c>
      <c r="O2849">
        <v>26.1</v>
      </c>
      <c r="P2849" t="s">
        <v>25</v>
      </c>
    </row>
    <row r="2850" spans="1:16">
      <c r="A2850" t="s">
        <v>8507</v>
      </c>
      <c r="B2850" t="s">
        <v>3386</v>
      </c>
      <c r="C2850" t="s">
        <v>18</v>
      </c>
      <c r="D2850" t="s">
        <v>37</v>
      </c>
      <c r="E2850" t="s">
        <v>28</v>
      </c>
      <c r="F2850">
        <v>74491</v>
      </c>
      <c r="G2850" t="s">
        <v>79</v>
      </c>
      <c r="H2850" t="s">
        <v>68</v>
      </c>
      <c r="I2850" t="s">
        <v>1592</v>
      </c>
      <c r="J2850" s="1">
        <v>44834</v>
      </c>
      <c r="K2850" s="1"/>
      <c r="M2850">
        <v>0</v>
      </c>
      <c r="N2850">
        <v>1</v>
      </c>
      <c r="O2850">
        <v>11.7</v>
      </c>
      <c r="P2850" t="s">
        <v>100</v>
      </c>
    </row>
    <row r="2851" spans="1:16">
      <c r="A2851" t="s">
        <v>8509</v>
      </c>
      <c r="B2851" t="s">
        <v>4047</v>
      </c>
      <c r="C2851" t="s">
        <v>763</v>
      </c>
      <c r="D2851" t="s">
        <v>183</v>
      </c>
      <c r="E2851" t="s">
        <v>177</v>
      </c>
      <c r="F2851">
        <v>10841</v>
      </c>
      <c r="G2851" t="s">
        <v>39</v>
      </c>
      <c r="H2851" t="s">
        <v>361</v>
      </c>
      <c r="I2851" t="s">
        <v>4334</v>
      </c>
      <c r="J2851" s="1"/>
      <c r="K2851" s="1"/>
      <c r="M2851">
        <v>0</v>
      </c>
      <c r="N2851">
        <v>1</v>
      </c>
      <c r="O2851">
        <v>7.1</v>
      </c>
      <c r="P2851" t="s">
        <v>42</v>
      </c>
    </row>
    <row r="2852" spans="1:16">
      <c r="A2852" t="s">
        <v>8511</v>
      </c>
      <c r="B2852" t="s">
        <v>2159</v>
      </c>
      <c r="C2852" t="s">
        <v>1353</v>
      </c>
      <c r="D2852" t="s">
        <v>37</v>
      </c>
      <c r="E2852" t="s">
        <v>91</v>
      </c>
      <c r="F2852">
        <v>78789</v>
      </c>
      <c r="G2852" t="s">
        <v>22</v>
      </c>
      <c r="H2852" t="s">
        <v>156</v>
      </c>
      <c r="I2852" t="s">
        <v>4735</v>
      </c>
      <c r="J2852" s="1">
        <v>44697</v>
      </c>
      <c r="K2852" s="1">
        <v>44761</v>
      </c>
      <c r="L2852">
        <v>162</v>
      </c>
      <c r="M2852">
        <v>1</v>
      </c>
      <c r="N2852">
        <v>3</v>
      </c>
      <c r="O2852">
        <v>31.5</v>
      </c>
      <c r="P2852" t="s">
        <v>25</v>
      </c>
    </row>
    <row r="2853" spans="1:16">
      <c r="A2853" t="s">
        <v>8513</v>
      </c>
      <c r="B2853" t="s">
        <v>3924</v>
      </c>
      <c r="C2853" t="s">
        <v>2082</v>
      </c>
      <c r="D2853" t="s">
        <v>19</v>
      </c>
      <c r="E2853" t="s">
        <v>28</v>
      </c>
      <c r="F2853">
        <v>8000</v>
      </c>
      <c r="G2853" t="s">
        <v>161</v>
      </c>
      <c r="H2853" t="s">
        <v>98</v>
      </c>
      <c r="I2853" t="s">
        <v>4043</v>
      </c>
      <c r="J2853" s="1">
        <v>45372</v>
      </c>
      <c r="K2853" s="1"/>
      <c r="M2853">
        <v>0</v>
      </c>
      <c r="N2853">
        <v>1</v>
      </c>
      <c r="O2853">
        <v>23.7</v>
      </c>
      <c r="P2853" t="s">
        <v>25</v>
      </c>
    </row>
    <row r="2854" spans="1:16">
      <c r="A2854" t="s">
        <v>8514</v>
      </c>
      <c r="B2854" t="s">
        <v>8515</v>
      </c>
      <c r="C2854" t="s">
        <v>2393</v>
      </c>
      <c r="D2854" t="s">
        <v>37</v>
      </c>
      <c r="E2854" t="s">
        <v>115</v>
      </c>
      <c r="F2854">
        <v>127169</v>
      </c>
      <c r="G2854" t="s">
        <v>161</v>
      </c>
      <c r="H2854" t="s">
        <v>139</v>
      </c>
      <c r="I2854" t="s">
        <v>3755</v>
      </c>
      <c r="J2854" s="1">
        <v>44730</v>
      </c>
      <c r="K2854" s="1">
        <v>44739</v>
      </c>
      <c r="L2854">
        <v>148</v>
      </c>
      <c r="M2854">
        <v>0</v>
      </c>
      <c r="N2854">
        <v>1</v>
      </c>
      <c r="O2854">
        <v>21</v>
      </c>
      <c r="P2854" t="s">
        <v>58</v>
      </c>
    </row>
    <row r="2855" spans="1:16">
      <c r="A2855" t="s">
        <v>8517</v>
      </c>
      <c r="B2855" t="s">
        <v>319</v>
      </c>
      <c r="C2855" t="s">
        <v>1346</v>
      </c>
      <c r="D2855" t="s">
        <v>53</v>
      </c>
      <c r="E2855" t="s">
        <v>28</v>
      </c>
      <c r="F2855">
        <v>14320</v>
      </c>
      <c r="G2855" t="s">
        <v>47</v>
      </c>
      <c r="H2855" t="s">
        <v>73</v>
      </c>
      <c r="I2855" t="s">
        <v>3981</v>
      </c>
      <c r="J2855" s="1">
        <v>44906</v>
      </c>
      <c r="K2855" s="1"/>
      <c r="M2855">
        <v>0</v>
      </c>
      <c r="N2855">
        <v>1</v>
      </c>
      <c r="P2855" t="s">
        <v>100</v>
      </c>
    </row>
    <row r="2856" spans="1:16">
      <c r="A2856" t="s">
        <v>8519</v>
      </c>
      <c r="B2856" t="s">
        <v>5442</v>
      </c>
      <c r="C2856" t="s">
        <v>1414</v>
      </c>
      <c r="D2856" t="s">
        <v>19</v>
      </c>
      <c r="E2856" t="s">
        <v>28</v>
      </c>
      <c r="F2856">
        <v>2481</v>
      </c>
      <c r="G2856" t="s">
        <v>151</v>
      </c>
      <c r="H2856" t="s">
        <v>31</v>
      </c>
      <c r="I2856" t="s">
        <v>3511</v>
      </c>
      <c r="J2856" s="1">
        <v>45672</v>
      </c>
      <c r="K2856" s="1"/>
      <c r="M2856">
        <v>0</v>
      </c>
      <c r="N2856">
        <v>1</v>
      </c>
      <c r="P2856" t="s">
        <v>58</v>
      </c>
    </row>
    <row r="2857" spans="1:16">
      <c r="A2857" t="s">
        <v>8521</v>
      </c>
      <c r="B2857" t="s">
        <v>5486</v>
      </c>
      <c r="C2857" t="s">
        <v>3357</v>
      </c>
      <c r="D2857" t="s">
        <v>53</v>
      </c>
      <c r="E2857" t="s">
        <v>115</v>
      </c>
      <c r="F2857">
        <v>34180</v>
      </c>
      <c r="G2857" t="s">
        <v>161</v>
      </c>
      <c r="H2857" t="s">
        <v>1500</v>
      </c>
      <c r="I2857" t="s">
        <v>931</v>
      </c>
      <c r="J2857" s="1">
        <v>45389</v>
      </c>
      <c r="K2857" s="1">
        <v>45330</v>
      </c>
      <c r="L2857">
        <v>20</v>
      </c>
      <c r="M2857">
        <v>0</v>
      </c>
      <c r="N2857">
        <v>1</v>
      </c>
      <c r="P2857" t="s">
        <v>42</v>
      </c>
    </row>
    <row r="2858" spans="1:16">
      <c r="A2858" t="s">
        <v>8523</v>
      </c>
      <c r="B2858" t="s">
        <v>7395</v>
      </c>
      <c r="C2858" t="s">
        <v>18</v>
      </c>
      <c r="D2858" t="s">
        <v>19</v>
      </c>
      <c r="E2858" t="s">
        <v>91</v>
      </c>
      <c r="F2858">
        <v>6411</v>
      </c>
      <c r="G2858" t="s">
        <v>39</v>
      </c>
      <c r="H2858" t="s">
        <v>98</v>
      </c>
      <c r="I2858" t="s">
        <v>7734</v>
      </c>
      <c r="J2858" s="1">
        <v>44847</v>
      </c>
      <c r="K2858" s="1">
        <v>44741</v>
      </c>
      <c r="L2858">
        <v>38</v>
      </c>
      <c r="M2858">
        <v>1</v>
      </c>
      <c r="N2858">
        <v>1</v>
      </c>
      <c r="O2858">
        <v>28.5</v>
      </c>
      <c r="P2858" t="s">
        <v>58</v>
      </c>
    </row>
    <row r="2859" spans="1:16">
      <c r="A2859" t="s">
        <v>8525</v>
      </c>
      <c r="B2859" t="s">
        <v>7234</v>
      </c>
      <c r="C2859" t="s">
        <v>803</v>
      </c>
      <c r="D2859" t="s">
        <v>53</v>
      </c>
      <c r="E2859" t="s">
        <v>177</v>
      </c>
      <c r="F2859">
        <v>16151</v>
      </c>
      <c r="G2859" t="s">
        <v>30</v>
      </c>
      <c r="H2859" t="s">
        <v>274</v>
      </c>
      <c r="I2859" t="s">
        <v>8527</v>
      </c>
      <c r="J2859" s="1">
        <v>45306</v>
      </c>
      <c r="K2859" s="1"/>
      <c r="M2859">
        <v>0</v>
      </c>
      <c r="N2859">
        <v>1</v>
      </c>
      <c r="O2859">
        <v>28.4</v>
      </c>
      <c r="P2859" t="s">
        <v>42</v>
      </c>
    </row>
    <row r="2860" spans="1:16">
      <c r="A2860" t="s">
        <v>8528</v>
      </c>
      <c r="B2860" t="s">
        <v>8529</v>
      </c>
      <c r="C2860" t="s">
        <v>4858</v>
      </c>
      <c r="D2860" t="s">
        <v>37</v>
      </c>
      <c r="E2860" t="s">
        <v>28</v>
      </c>
      <c r="F2860">
        <v>60764</v>
      </c>
      <c r="G2860" t="s">
        <v>151</v>
      </c>
      <c r="H2860" t="s">
        <v>274</v>
      </c>
      <c r="I2860" t="s">
        <v>7523</v>
      </c>
      <c r="J2860" s="1">
        <v>44793</v>
      </c>
      <c r="K2860" s="1"/>
      <c r="M2860">
        <v>0</v>
      </c>
      <c r="N2860">
        <v>1</v>
      </c>
      <c r="O2860">
        <v>2.7</v>
      </c>
      <c r="P2860" t="s">
        <v>58</v>
      </c>
    </row>
    <row r="2861" spans="1:16">
      <c r="A2861" t="s">
        <v>8531</v>
      </c>
      <c r="B2861" t="s">
        <v>5353</v>
      </c>
      <c r="C2861" t="s">
        <v>18</v>
      </c>
      <c r="D2861" t="s">
        <v>53</v>
      </c>
      <c r="E2861" t="s">
        <v>91</v>
      </c>
      <c r="F2861">
        <v>10288</v>
      </c>
      <c r="G2861" t="s">
        <v>56</v>
      </c>
      <c r="H2861" t="s">
        <v>139</v>
      </c>
      <c r="I2861" t="s">
        <v>4988</v>
      </c>
      <c r="J2861" s="1"/>
      <c r="K2861" s="1">
        <v>45684</v>
      </c>
      <c r="L2861">
        <v>130</v>
      </c>
      <c r="M2861">
        <v>1</v>
      </c>
      <c r="N2861">
        <v>3</v>
      </c>
      <c r="O2861">
        <v>17.3</v>
      </c>
      <c r="P2861" t="s">
        <v>33</v>
      </c>
    </row>
    <row r="2862" spans="1:16">
      <c r="A2862" t="s">
        <v>8533</v>
      </c>
      <c r="B2862" t="s">
        <v>3442</v>
      </c>
      <c r="C2862" t="s">
        <v>1477</v>
      </c>
      <c r="D2862" t="s">
        <v>53</v>
      </c>
      <c r="E2862" t="s">
        <v>115</v>
      </c>
      <c r="F2862">
        <v>14946</v>
      </c>
      <c r="G2862" t="s">
        <v>22</v>
      </c>
      <c r="H2862" t="s">
        <v>31</v>
      </c>
      <c r="I2862" t="s">
        <v>3487</v>
      </c>
      <c r="J2862" s="1">
        <v>45033</v>
      </c>
      <c r="K2862" s="1">
        <v>45044</v>
      </c>
      <c r="L2862">
        <v>157</v>
      </c>
      <c r="M2862">
        <v>0</v>
      </c>
      <c r="N2862">
        <v>1</v>
      </c>
      <c r="P2862" t="s">
        <v>25</v>
      </c>
    </row>
    <row r="2863" spans="1:16">
      <c r="A2863" t="s">
        <v>8535</v>
      </c>
      <c r="B2863" t="s">
        <v>5672</v>
      </c>
      <c r="C2863" t="s">
        <v>3038</v>
      </c>
      <c r="D2863" t="s">
        <v>37</v>
      </c>
      <c r="E2863" t="s">
        <v>45</v>
      </c>
      <c r="F2863">
        <v>52971</v>
      </c>
      <c r="G2863" t="s">
        <v>39</v>
      </c>
      <c r="H2863" t="s">
        <v>527</v>
      </c>
      <c r="I2863" t="s">
        <v>2443</v>
      </c>
      <c r="J2863" s="1">
        <v>45184</v>
      </c>
      <c r="K2863" s="1"/>
      <c r="M2863">
        <v>0</v>
      </c>
      <c r="N2863">
        <v>1</v>
      </c>
      <c r="O2863">
        <v>18.2</v>
      </c>
      <c r="P2863" t="s">
        <v>33</v>
      </c>
    </row>
    <row r="2864" spans="1:16">
      <c r="A2864" t="s">
        <v>8537</v>
      </c>
      <c r="B2864" t="s">
        <v>1177</v>
      </c>
      <c r="C2864" t="s">
        <v>18</v>
      </c>
      <c r="D2864" t="s">
        <v>183</v>
      </c>
      <c r="E2864" t="s">
        <v>20</v>
      </c>
      <c r="F2864">
        <v>10604</v>
      </c>
      <c r="G2864" t="s">
        <v>56</v>
      </c>
      <c r="H2864" t="s">
        <v>105</v>
      </c>
      <c r="I2864" t="s">
        <v>7993</v>
      </c>
      <c r="J2864" s="1">
        <v>44855</v>
      </c>
      <c r="K2864" s="1"/>
      <c r="M2864">
        <v>0</v>
      </c>
      <c r="N2864">
        <v>1</v>
      </c>
      <c r="O2864">
        <v>9.8000000000000007</v>
      </c>
      <c r="P2864" t="s">
        <v>100</v>
      </c>
    </row>
    <row r="2865" spans="1:16">
      <c r="A2865" t="s">
        <v>8538</v>
      </c>
      <c r="B2865" t="s">
        <v>5522</v>
      </c>
      <c r="C2865" t="s">
        <v>1353</v>
      </c>
      <c r="D2865" t="s">
        <v>183</v>
      </c>
      <c r="E2865" t="s">
        <v>20</v>
      </c>
      <c r="F2865">
        <v>6645</v>
      </c>
      <c r="G2865" t="s">
        <v>172</v>
      </c>
      <c r="H2865" t="s">
        <v>1508</v>
      </c>
      <c r="I2865" t="s">
        <v>2180</v>
      </c>
      <c r="J2865" s="1">
        <v>45050</v>
      </c>
      <c r="K2865" s="1"/>
      <c r="M2865">
        <v>0</v>
      </c>
      <c r="N2865">
        <v>1</v>
      </c>
      <c r="O2865">
        <v>22.3</v>
      </c>
      <c r="P2865" t="s">
        <v>58</v>
      </c>
    </row>
    <row r="2866" spans="1:16">
      <c r="A2866" t="s">
        <v>8540</v>
      </c>
      <c r="B2866" t="s">
        <v>5362</v>
      </c>
      <c r="C2866" t="s">
        <v>2484</v>
      </c>
      <c r="D2866" t="s">
        <v>66</v>
      </c>
      <c r="E2866" t="s">
        <v>177</v>
      </c>
      <c r="F2866">
        <v>10471</v>
      </c>
      <c r="G2866" t="s">
        <v>30</v>
      </c>
      <c r="H2866" t="s">
        <v>274</v>
      </c>
      <c r="I2866" t="s">
        <v>870</v>
      </c>
      <c r="J2866" s="1">
        <v>45183</v>
      </c>
      <c r="K2866" s="1"/>
      <c r="M2866">
        <v>0</v>
      </c>
      <c r="N2866">
        <v>1</v>
      </c>
      <c r="O2866">
        <v>20.100000000000001</v>
      </c>
      <c r="P2866" t="s">
        <v>33</v>
      </c>
    </row>
    <row r="2867" spans="1:16">
      <c r="A2867" t="s">
        <v>8542</v>
      </c>
      <c r="B2867" t="s">
        <v>2154</v>
      </c>
      <c r="C2867" t="s">
        <v>18</v>
      </c>
      <c r="D2867" t="s">
        <v>53</v>
      </c>
      <c r="E2867" t="s">
        <v>54</v>
      </c>
      <c r="F2867">
        <v>16248</v>
      </c>
      <c r="G2867" t="s">
        <v>22</v>
      </c>
      <c r="H2867" t="s">
        <v>98</v>
      </c>
      <c r="I2867" t="s">
        <v>3700</v>
      </c>
      <c r="J2867" s="1">
        <v>45433</v>
      </c>
      <c r="K2867" s="1"/>
      <c r="M2867">
        <v>0</v>
      </c>
      <c r="N2867">
        <v>1</v>
      </c>
      <c r="O2867">
        <v>13</v>
      </c>
      <c r="P2867" t="s">
        <v>100</v>
      </c>
    </row>
    <row r="2868" spans="1:16">
      <c r="A2868" t="s">
        <v>8544</v>
      </c>
      <c r="B2868" t="s">
        <v>4713</v>
      </c>
      <c r="C2868" t="s">
        <v>18</v>
      </c>
      <c r="D2868" t="s">
        <v>66</v>
      </c>
      <c r="E2868" t="s">
        <v>54</v>
      </c>
      <c r="F2868">
        <v>10000</v>
      </c>
      <c r="G2868" t="s">
        <v>30</v>
      </c>
      <c r="H2868" t="s">
        <v>62</v>
      </c>
      <c r="I2868" t="s">
        <v>7220</v>
      </c>
      <c r="J2868" s="1"/>
      <c r="K2868" s="1"/>
      <c r="M2868">
        <v>0</v>
      </c>
      <c r="N2868">
        <v>1</v>
      </c>
      <c r="O2868">
        <v>0.7</v>
      </c>
      <c r="P2868" t="s">
        <v>25</v>
      </c>
    </row>
    <row r="2869" spans="1:16">
      <c r="A2869" t="s">
        <v>8545</v>
      </c>
      <c r="B2869" t="s">
        <v>3390</v>
      </c>
      <c r="C2869" t="s">
        <v>18</v>
      </c>
      <c r="D2869" t="s">
        <v>183</v>
      </c>
      <c r="E2869" t="s">
        <v>115</v>
      </c>
      <c r="F2869">
        <v>11505</v>
      </c>
      <c r="G2869" t="s">
        <v>30</v>
      </c>
      <c r="H2869" t="s">
        <v>268</v>
      </c>
      <c r="I2869" t="s">
        <v>1132</v>
      </c>
      <c r="J2869" s="1">
        <v>45452</v>
      </c>
      <c r="K2869" s="1">
        <v>45389</v>
      </c>
      <c r="L2869">
        <v>97</v>
      </c>
      <c r="M2869">
        <v>0</v>
      </c>
      <c r="N2869">
        <v>1</v>
      </c>
      <c r="O2869">
        <v>4</v>
      </c>
      <c r="P2869" t="s">
        <v>25</v>
      </c>
    </row>
    <row r="2870" spans="1:16">
      <c r="A2870" t="s">
        <v>8547</v>
      </c>
      <c r="B2870" t="s">
        <v>4047</v>
      </c>
      <c r="C2870" t="s">
        <v>18</v>
      </c>
      <c r="D2870" t="s">
        <v>183</v>
      </c>
      <c r="E2870" t="s">
        <v>54</v>
      </c>
      <c r="F2870">
        <v>10265</v>
      </c>
      <c r="G2870" t="s">
        <v>47</v>
      </c>
      <c r="H2870" t="s">
        <v>80</v>
      </c>
      <c r="I2870" t="s">
        <v>4626</v>
      </c>
      <c r="J2870" s="1">
        <v>44790</v>
      </c>
      <c r="K2870" s="1"/>
      <c r="M2870">
        <v>0</v>
      </c>
      <c r="N2870">
        <v>1</v>
      </c>
      <c r="O2870">
        <v>14.1</v>
      </c>
      <c r="P2870" t="s">
        <v>100</v>
      </c>
    </row>
    <row r="2871" spans="1:16">
      <c r="A2871" t="s">
        <v>8549</v>
      </c>
      <c r="B2871" t="s">
        <v>4425</v>
      </c>
      <c r="C2871" t="s">
        <v>567</v>
      </c>
      <c r="D2871" t="s">
        <v>19</v>
      </c>
      <c r="E2871" t="s">
        <v>91</v>
      </c>
      <c r="F2871">
        <v>1313</v>
      </c>
      <c r="G2871" t="s">
        <v>47</v>
      </c>
      <c r="H2871" t="s">
        <v>156</v>
      </c>
      <c r="I2871" t="s">
        <v>3518</v>
      </c>
      <c r="J2871" s="1">
        <v>44612</v>
      </c>
      <c r="K2871" s="1">
        <v>44615</v>
      </c>
      <c r="L2871">
        <v>28</v>
      </c>
      <c r="M2871">
        <v>0</v>
      </c>
      <c r="N2871">
        <v>1</v>
      </c>
      <c r="O2871">
        <v>4</v>
      </c>
      <c r="P2871" t="s">
        <v>25</v>
      </c>
    </row>
    <row r="2872" spans="1:16">
      <c r="A2872" t="s">
        <v>8551</v>
      </c>
      <c r="B2872" t="s">
        <v>416</v>
      </c>
      <c r="C2872" t="s">
        <v>3954</v>
      </c>
      <c r="D2872" t="s">
        <v>53</v>
      </c>
      <c r="E2872" t="s">
        <v>54</v>
      </c>
      <c r="F2872">
        <v>44278</v>
      </c>
      <c r="G2872" t="s">
        <v>30</v>
      </c>
      <c r="H2872" t="s">
        <v>93</v>
      </c>
      <c r="I2872" t="s">
        <v>5971</v>
      </c>
      <c r="J2872" s="1">
        <v>45415</v>
      </c>
      <c r="K2872" s="1"/>
      <c r="M2872">
        <v>0</v>
      </c>
      <c r="N2872">
        <v>1</v>
      </c>
      <c r="O2872">
        <v>10.7</v>
      </c>
      <c r="P2872" t="s">
        <v>25</v>
      </c>
    </row>
    <row r="2873" spans="1:16">
      <c r="A2873" t="s">
        <v>8553</v>
      </c>
      <c r="B2873" t="s">
        <v>1790</v>
      </c>
      <c r="C2873" t="s">
        <v>18</v>
      </c>
      <c r="D2873" t="s">
        <v>53</v>
      </c>
      <c r="E2873" t="s">
        <v>20</v>
      </c>
      <c r="F2873">
        <v>42718</v>
      </c>
      <c r="G2873" t="s">
        <v>47</v>
      </c>
      <c r="H2873" t="s">
        <v>133</v>
      </c>
      <c r="I2873" t="s">
        <v>3569</v>
      </c>
      <c r="J2873" s="1"/>
      <c r="K2873" s="1"/>
      <c r="M2873">
        <v>0</v>
      </c>
      <c r="N2873">
        <v>1</v>
      </c>
      <c r="O2873">
        <v>26</v>
      </c>
      <c r="P2873" t="s">
        <v>33</v>
      </c>
    </row>
    <row r="2874" spans="1:16">
      <c r="A2874" t="s">
        <v>8555</v>
      </c>
      <c r="B2874" t="s">
        <v>4628</v>
      </c>
      <c r="C2874" t="s">
        <v>2666</v>
      </c>
      <c r="D2874" t="s">
        <v>53</v>
      </c>
      <c r="E2874" t="s">
        <v>91</v>
      </c>
      <c r="F2874">
        <v>18979</v>
      </c>
      <c r="G2874" t="s">
        <v>151</v>
      </c>
      <c r="H2874" t="s">
        <v>274</v>
      </c>
      <c r="I2874" t="s">
        <v>8557</v>
      </c>
      <c r="J2874" s="1">
        <v>44966</v>
      </c>
      <c r="K2874" s="1">
        <v>44978</v>
      </c>
      <c r="L2874">
        <v>54</v>
      </c>
      <c r="M2874">
        <v>0</v>
      </c>
      <c r="N2874">
        <v>1</v>
      </c>
      <c r="O2874">
        <v>1.2</v>
      </c>
      <c r="P2874" t="s">
        <v>100</v>
      </c>
    </row>
    <row r="2875" spans="1:16">
      <c r="A2875" t="s">
        <v>8558</v>
      </c>
      <c r="B2875" t="s">
        <v>1564</v>
      </c>
      <c r="C2875" t="s">
        <v>534</v>
      </c>
      <c r="D2875" t="s">
        <v>37</v>
      </c>
      <c r="E2875" t="s">
        <v>177</v>
      </c>
      <c r="F2875">
        <v>88945</v>
      </c>
      <c r="G2875" t="s">
        <v>47</v>
      </c>
      <c r="H2875" t="s">
        <v>258</v>
      </c>
      <c r="I2875" t="s">
        <v>5004</v>
      </c>
      <c r="J2875" s="1">
        <v>44697</v>
      </c>
      <c r="K2875" s="1"/>
      <c r="M2875">
        <v>0</v>
      </c>
      <c r="N2875">
        <v>1</v>
      </c>
      <c r="O2875">
        <v>22.9</v>
      </c>
      <c r="P2875" t="s">
        <v>33</v>
      </c>
    </row>
    <row r="2876" spans="1:16">
      <c r="A2876" t="s">
        <v>8560</v>
      </c>
      <c r="B2876" t="s">
        <v>1855</v>
      </c>
      <c r="C2876" t="s">
        <v>36</v>
      </c>
      <c r="D2876" t="s">
        <v>19</v>
      </c>
      <c r="E2876" t="s">
        <v>115</v>
      </c>
      <c r="F2876">
        <v>1945</v>
      </c>
      <c r="G2876" t="s">
        <v>161</v>
      </c>
      <c r="H2876" t="s">
        <v>133</v>
      </c>
      <c r="I2876" t="s">
        <v>7060</v>
      </c>
      <c r="J2876" s="1">
        <v>45094</v>
      </c>
      <c r="K2876" s="1">
        <v>45099</v>
      </c>
      <c r="L2876">
        <v>125</v>
      </c>
      <c r="M2876">
        <v>0</v>
      </c>
      <c r="N2876">
        <v>1</v>
      </c>
      <c r="O2876">
        <v>23.9</v>
      </c>
      <c r="P2876" t="s">
        <v>25</v>
      </c>
    </row>
    <row r="2877" spans="1:16">
      <c r="A2877" t="s">
        <v>8562</v>
      </c>
      <c r="B2877" t="s">
        <v>8563</v>
      </c>
      <c r="C2877" t="s">
        <v>216</v>
      </c>
      <c r="D2877" t="s">
        <v>53</v>
      </c>
      <c r="E2877" t="s">
        <v>115</v>
      </c>
      <c r="F2877">
        <v>29710</v>
      </c>
      <c r="G2877" t="s">
        <v>22</v>
      </c>
      <c r="H2877" t="s">
        <v>237</v>
      </c>
      <c r="I2877" t="s">
        <v>1887</v>
      </c>
      <c r="J2877" s="1">
        <v>45087</v>
      </c>
      <c r="K2877" s="1">
        <v>45076</v>
      </c>
      <c r="L2877">
        <v>74</v>
      </c>
      <c r="M2877">
        <v>0</v>
      </c>
      <c r="N2877">
        <v>1</v>
      </c>
      <c r="O2877">
        <v>23.6</v>
      </c>
      <c r="P2877" t="s">
        <v>42</v>
      </c>
    </row>
    <row r="2878" spans="1:16">
      <c r="A2878" t="s">
        <v>8565</v>
      </c>
      <c r="B2878" t="s">
        <v>3937</v>
      </c>
      <c r="C2878" t="s">
        <v>1149</v>
      </c>
      <c r="D2878" t="s">
        <v>37</v>
      </c>
      <c r="E2878" t="s">
        <v>91</v>
      </c>
      <c r="F2878">
        <v>165963</v>
      </c>
      <c r="G2878" t="s">
        <v>39</v>
      </c>
      <c r="H2878" t="s">
        <v>62</v>
      </c>
      <c r="I2878" t="s">
        <v>4984</v>
      </c>
      <c r="J2878" s="1">
        <v>44741</v>
      </c>
      <c r="K2878" s="1">
        <v>44889</v>
      </c>
      <c r="L2878">
        <v>180</v>
      </c>
      <c r="M2878">
        <v>1</v>
      </c>
      <c r="N2878">
        <v>1</v>
      </c>
      <c r="O2878">
        <v>28.3</v>
      </c>
      <c r="P2878" t="s">
        <v>58</v>
      </c>
    </row>
    <row r="2879" spans="1:16">
      <c r="A2879" t="s">
        <v>8567</v>
      </c>
      <c r="B2879" t="s">
        <v>7068</v>
      </c>
      <c r="C2879" t="s">
        <v>18</v>
      </c>
      <c r="D2879" t="s">
        <v>66</v>
      </c>
      <c r="E2879" t="s">
        <v>177</v>
      </c>
      <c r="F2879">
        <v>11849</v>
      </c>
      <c r="G2879" t="s">
        <v>47</v>
      </c>
      <c r="H2879" t="s">
        <v>23</v>
      </c>
      <c r="I2879" t="s">
        <v>2486</v>
      </c>
      <c r="J2879" s="1">
        <v>45427</v>
      </c>
      <c r="K2879" s="1"/>
      <c r="M2879">
        <v>0</v>
      </c>
      <c r="N2879">
        <v>1</v>
      </c>
      <c r="O2879">
        <v>28.6</v>
      </c>
      <c r="P2879" t="s">
        <v>42</v>
      </c>
    </row>
    <row r="2880" spans="1:16">
      <c r="A2880" t="s">
        <v>8569</v>
      </c>
      <c r="B2880" t="s">
        <v>8570</v>
      </c>
      <c r="C2880" t="s">
        <v>18</v>
      </c>
      <c r="D2880" t="s">
        <v>37</v>
      </c>
      <c r="E2880" t="s">
        <v>115</v>
      </c>
      <c r="F2880">
        <v>84008</v>
      </c>
      <c r="G2880" t="s">
        <v>79</v>
      </c>
      <c r="H2880" t="s">
        <v>86</v>
      </c>
      <c r="I2880" t="s">
        <v>8572</v>
      </c>
      <c r="J2880" s="1">
        <v>45285</v>
      </c>
      <c r="K2880" s="1">
        <v>45252</v>
      </c>
      <c r="L2880">
        <v>105</v>
      </c>
      <c r="M2880">
        <v>0</v>
      </c>
      <c r="N2880">
        <v>1</v>
      </c>
      <c r="O2880">
        <v>34.799999999999997</v>
      </c>
      <c r="P2880" t="s">
        <v>100</v>
      </c>
    </row>
    <row r="2881" spans="1:16">
      <c r="A2881" t="s">
        <v>8573</v>
      </c>
      <c r="B2881" t="s">
        <v>4885</v>
      </c>
      <c r="C2881" t="s">
        <v>2680</v>
      </c>
      <c r="D2881" t="s">
        <v>66</v>
      </c>
      <c r="E2881" t="s">
        <v>91</v>
      </c>
      <c r="F2881">
        <v>10776</v>
      </c>
      <c r="G2881" t="s">
        <v>22</v>
      </c>
      <c r="H2881" t="s">
        <v>80</v>
      </c>
      <c r="I2881" t="s">
        <v>218</v>
      </c>
      <c r="J2881" s="1">
        <v>45396</v>
      </c>
      <c r="K2881" s="1">
        <v>45379</v>
      </c>
      <c r="L2881">
        <v>68</v>
      </c>
      <c r="M2881">
        <v>1</v>
      </c>
      <c r="N2881">
        <v>4</v>
      </c>
      <c r="O2881">
        <v>9.1999999999999993</v>
      </c>
      <c r="P2881" t="s">
        <v>25</v>
      </c>
    </row>
    <row r="2882" spans="1:16">
      <c r="A2882" t="s">
        <v>8575</v>
      </c>
      <c r="B2882" t="s">
        <v>6025</v>
      </c>
      <c r="C2882" t="s">
        <v>1472</v>
      </c>
      <c r="D2882" t="s">
        <v>19</v>
      </c>
      <c r="E2882" t="s">
        <v>177</v>
      </c>
      <c r="F2882">
        <v>1665</v>
      </c>
      <c r="G2882" t="s">
        <v>151</v>
      </c>
      <c r="H2882" t="s">
        <v>156</v>
      </c>
      <c r="I2882" t="s">
        <v>8577</v>
      </c>
      <c r="J2882" s="1">
        <v>45305</v>
      </c>
      <c r="K2882" s="1"/>
      <c r="M2882">
        <v>0</v>
      </c>
      <c r="N2882">
        <v>1</v>
      </c>
      <c r="O2882">
        <v>11.2</v>
      </c>
      <c r="P2882" t="s">
        <v>100</v>
      </c>
    </row>
    <row r="2883" spans="1:16">
      <c r="A2883" t="s">
        <v>8578</v>
      </c>
      <c r="B2883" t="s">
        <v>5882</v>
      </c>
      <c r="C2883" t="s">
        <v>1565</v>
      </c>
      <c r="D2883" t="s">
        <v>53</v>
      </c>
      <c r="E2883" t="s">
        <v>28</v>
      </c>
      <c r="F2883">
        <v>25167</v>
      </c>
      <c r="G2883" t="s">
        <v>22</v>
      </c>
      <c r="H2883" t="s">
        <v>127</v>
      </c>
      <c r="I2883" t="s">
        <v>3030</v>
      </c>
      <c r="J2883" s="1"/>
      <c r="K2883" s="1"/>
      <c r="M2883">
        <v>0</v>
      </c>
      <c r="N2883">
        <v>1</v>
      </c>
      <c r="O2883">
        <v>22.9</v>
      </c>
      <c r="P2883" t="s">
        <v>58</v>
      </c>
    </row>
    <row r="2884" spans="1:16">
      <c r="A2884" t="s">
        <v>8580</v>
      </c>
      <c r="B2884" t="s">
        <v>2322</v>
      </c>
      <c r="C2884" t="s">
        <v>18</v>
      </c>
      <c r="D2884" t="s">
        <v>66</v>
      </c>
      <c r="E2884" t="s">
        <v>91</v>
      </c>
      <c r="F2884">
        <v>6000</v>
      </c>
      <c r="G2884" t="s">
        <v>22</v>
      </c>
      <c r="H2884" t="s">
        <v>117</v>
      </c>
      <c r="I2884" t="s">
        <v>1726</v>
      </c>
      <c r="J2884" s="1">
        <v>45502</v>
      </c>
      <c r="K2884" s="1">
        <v>45490</v>
      </c>
      <c r="L2884">
        <v>41</v>
      </c>
      <c r="M2884">
        <v>1</v>
      </c>
      <c r="N2884">
        <v>4</v>
      </c>
      <c r="O2884">
        <v>24.3</v>
      </c>
      <c r="P2884" t="s">
        <v>100</v>
      </c>
    </row>
    <row r="2885" spans="1:16">
      <c r="A2885" t="s">
        <v>8581</v>
      </c>
      <c r="B2885" t="s">
        <v>6846</v>
      </c>
      <c r="C2885" t="s">
        <v>4315</v>
      </c>
      <c r="D2885" t="s">
        <v>19</v>
      </c>
      <c r="E2885" t="s">
        <v>115</v>
      </c>
      <c r="F2885">
        <v>8935</v>
      </c>
      <c r="G2885" t="s">
        <v>56</v>
      </c>
      <c r="H2885" t="s">
        <v>2606</v>
      </c>
      <c r="I2885" t="s">
        <v>1496</v>
      </c>
      <c r="J2885" s="1">
        <v>45286</v>
      </c>
      <c r="K2885" s="1">
        <v>45315</v>
      </c>
      <c r="L2885">
        <v>157</v>
      </c>
      <c r="M2885">
        <v>0</v>
      </c>
      <c r="N2885">
        <v>1</v>
      </c>
      <c r="O2885">
        <v>3.3</v>
      </c>
      <c r="P2885" t="s">
        <v>42</v>
      </c>
    </row>
    <row r="2886" spans="1:16">
      <c r="A2886" t="s">
        <v>8583</v>
      </c>
      <c r="B2886" t="s">
        <v>4739</v>
      </c>
      <c r="C2886" t="s">
        <v>5498</v>
      </c>
      <c r="D2886" t="s">
        <v>37</v>
      </c>
      <c r="E2886" t="s">
        <v>28</v>
      </c>
      <c r="F2886">
        <v>70652</v>
      </c>
      <c r="G2886" t="s">
        <v>22</v>
      </c>
      <c r="H2886" t="s">
        <v>361</v>
      </c>
      <c r="I2886" t="s">
        <v>1818</v>
      </c>
      <c r="J2886" s="1">
        <v>45294</v>
      </c>
      <c r="K2886" s="1"/>
      <c r="M2886">
        <v>0</v>
      </c>
      <c r="N2886">
        <v>1</v>
      </c>
      <c r="O2886">
        <v>32.4</v>
      </c>
      <c r="P2886" t="s">
        <v>25</v>
      </c>
    </row>
    <row r="2887" spans="1:16">
      <c r="A2887" t="s">
        <v>8585</v>
      </c>
      <c r="B2887" t="s">
        <v>1911</v>
      </c>
      <c r="C2887" t="s">
        <v>3072</v>
      </c>
      <c r="D2887" t="s">
        <v>183</v>
      </c>
      <c r="E2887" t="s">
        <v>45</v>
      </c>
      <c r="F2887">
        <v>7806</v>
      </c>
      <c r="G2887" t="s">
        <v>161</v>
      </c>
      <c r="H2887" t="s">
        <v>117</v>
      </c>
      <c r="I2887" t="s">
        <v>4278</v>
      </c>
      <c r="J2887" s="1">
        <v>44922</v>
      </c>
      <c r="K2887" s="1"/>
      <c r="M2887">
        <v>0</v>
      </c>
      <c r="N2887">
        <v>1</v>
      </c>
      <c r="O2887">
        <v>1.7</v>
      </c>
      <c r="P2887" t="s">
        <v>58</v>
      </c>
    </row>
    <row r="2888" spans="1:16">
      <c r="A2888" t="s">
        <v>8587</v>
      </c>
      <c r="B2888" t="s">
        <v>5126</v>
      </c>
      <c r="C2888" t="s">
        <v>18</v>
      </c>
      <c r="D2888" t="s">
        <v>53</v>
      </c>
      <c r="E2888" t="s">
        <v>28</v>
      </c>
      <c r="F2888">
        <v>36916</v>
      </c>
      <c r="G2888" t="s">
        <v>22</v>
      </c>
      <c r="H2888" t="s">
        <v>268</v>
      </c>
      <c r="I2888" t="s">
        <v>6606</v>
      </c>
      <c r="J2888" s="1">
        <v>45290</v>
      </c>
      <c r="K2888" s="1"/>
      <c r="M2888">
        <v>0</v>
      </c>
      <c r="N2888">
        <v>1</v>
      </c>
      <c r="P2888" t="s">
        <v>42</v>
      </c>
    </row>
    <row r="2889" spans="1:16">
      <c r="A2889" t="s">
        <v>8589</v>
      </c>
      <c r="B2889" t="s">
        <v>5344</v>
      </c>
      <c r="C2889" t="s">
        <v>1060</v>
      </c>
      <c r="D2889" t="s">
        <v>19</v>
      </c>
      <c r="E2889" t="s">
        <v>28</v>
      </c>
      <c r="F2889">
        <v>4696</v>
      </c>
      <c r="G2889" t="s">
        <v>56</v>
      </c>
      <c r="H2889" t="s">
        <v>105</v>
      </c>
      <c r="I2889" t="s">
        <v>7670</v>
      </c>
      <c r="J2889" s="1">
        <v>44771</v>
      </c>
      <c r="K2889" s="1"/>
      <c r="M2889">
        <v>0</v>
      </c>
      <c r="N2889">
        <v>1</v>
      </c>
      <c r="O2889">
        <v>20.3</v>
      </c>
      <c r="P2889" t="s">
        <v>42</v>
      </c>
    </row>
    <row r="2890" spans="1:16">
      <c r="A2890" t="s">
        <v>8591</v>
      </c>
      <c r="B2890" t="s">
        <v>7795</v>
      </c>
      <c r="C2890" t="s">
        <v>4910</v>
      </c>
      <c r="D2890" t="s">
        <v>183</v>
      </c>
      <c r="E2890" t="s">
        <v>20</v>
      </c>
      <c r="F2890">
        <v>7016</v>
      </c>
      <c r="G2890" t="s">
        <v>47</v>
      </c>
      <c r="H2890" t="s">
        <v>139</v>
      </c>
      <c r="I2890" t="s">
        <v>4602</v>
      </c>
      <c r="J2890" s="1">
        <v>45504</v>
      </c>
      <c r="K2890" s="1"/>
      <c r="M2890">
        <v>0</v>
      </c>
      <c r="N2890">
        <v>1</v>
      </c>
      <c r="O2890">
        <v>11.8</v>
      </c>
      <c r="P2890" t="s">
        <v>100</v>
      </c>
    </row>
    <row r="2891" spans="1:16">
      <c r="A2891" t="s">
        <v>8593</v>
      </c>
      <c r="B2891" t="s">
        <v>2182</v>
      </c>
      <c r="C2891" t="s">
        <v>1422</v>
      </c>
      <c r="D2891" t="s">
        <v>37</v>
      </c>
      <c r="E2891" t="s">
        <v>177</v>
      </c>
      <c r="F2891">
        <v>133871</v>
      </c>
      <c r="G2891" t="s">
        <v>30</v>
      </c>
      <c r="H2891" t="s">
        <v>86</v>
      </c>
      <c r="I2891" t="s">
        <v>5198</v>
      </c>
      <c r="J2891" s="1">
        <v>45705</v>
      </c>
      <c r="K2891" s="1"/>
      <c r="M2891">
        <v>0</v>
      </c>
      <c r="N2891">
        <v>1</v>
      </c>
      <c r="O2891">
        <v>14.8</v>
      </c>
      <c r="P2891" t="s">
        <v>58</v>
      </c>
    </row>
    <row r="2892" spans="1:16">
      <c r="A2892" t="s">
        <v>8595</v>
      </c>
      <c r="B2892" t="s">
        <v>4272</v>
      </c>
      <c r="C2892" t="s">
        <v>2235</v>
      </c>
      <c r="D2892" t="s">
        <v>53</v>
      </c>
      <c r="E2892" t="s">
        <v>28</v>
      </c>
      <c r="F2892">
        <v>22774</v>
      </c>
      <c r="G2892" t="s">
        <v>39</v>
      </c>
      <c r="H2892" t="s">
        <v>139</v>
      </c>
      <c r="I2892" t="s">
        <v>8597</v>
      </c>
      <c r="J2892" s="1">
        <v>44868</v>
      </c>
      <c r="K2892" s="1"/>
      <c r="M2892">
        <v>0</v>
      </c>
      <c r="N2892">
        <v>1</v>
      </c>
      <c r="O2892">
        <v>16.3</v>
      </c>
      <c r="P2892" t="s">
        <v>58</v>
      </c>
    </row>
    <row r="2893" spans="1:16">
      <c r="A2893" t="s">
        <v>8598</v>
      </c>
      <c r="B2893" t="s">
        <v>3286</v>
      </c>
      <c r="C2893" t="s">
        <v>18</v>
      </c>
      <c r="D2893" t="s">
        <v>66</v>
      </c>
      <c r="E2893" t="s">
        <v>115</v>
      </c>
      <c r="F2893">
        <v>7978</v>
      </c>
      <c r="G2893" t="s">
        <v>172</v>
      </c>
      <c r="H2893" t="s">
        <v>2149</v>
      </c>
      <c r="I2893" t="s">
        <v>738</v>
      </c>
      <c r="J2893" s="1">
        <v>45511</v>
      </c>
      <c r="K2893" s="1">
        <v>45488</v>
      </c>
      <c r="L2893">
        <v>126</v>
      </c>
      <c r="M2893">
        <v>0</v>
      </c>
      <c r="N2893">
        <v>1</v>
      </c>
      <c r="O2893">
        <v>26.1</v>
      </c>
      <c r="P2893" t="s">
        <v>25</v>
      </c>
    </row>
    <row r="2894" spans="1:16">
      <c r="A2894" t="s">
        <v>8600</v>
      </c>
      <c r="B2894" t="s">
        <v>757</v>
      </c>
      <c r="C2894" t="s">
        <v>3807</v>
      </c>
      <c r="D2894" t="s">
        <v>66</v>
      </c>
      <c r="E2894" t="s">
        <v>115</v>
      </c>
      <c r="F2894">
        <v>7329</v>
      </c>
      <c r="G2894" t="s">
        <v>172</v>
      </c>
      <c r="H2894" t="s">
        <v>31</v>
      </c>
      <c r="I2894" t="s">
        <v>8602</v>
      </c>
      <c r="J2894" s="1">
        <v>45246</v>
      </c>
      <c r="K2894" s="1">
        <v>45337</v>
      </c>
      <c r="L2894">
        <v>153</v>
      </c>
      <c r="M2894">
        <v>0</v>
      </c>
      <c r="N2894">
        <v>1</v>
      </c>
      <c r="P2894" t="s">
        <v>25</v>
      </c>
    </row>
    <row r="2895" spans="1:16">
      <c r="A2895" t="s">
        <v>8603</v>
      </c>
      <c r="B2895" t="s">
        <v>3324</v>
      </c>
      <c r="C2895" t="s">
        <v>1898</v>
      </c>
      <c r="D2895" t="s">
        <v>183</v>
      </c>
      <c r="E2895" t="s">
        <v>177</v>
      </c>
      <c r="F2895">
        <v>4000</v>
      </c>
      <c r="G2895" t="s">
        <v>30</v>
      </c>
      <c r="H2895" t="s">
        <v>232</v>
      </c>
      <c r="I2895" t="s">
        <v>1509</v>
      </c>
      <c r="J2895" s="1">
        <v>44955</v>
      </c>
      <c r="K2895" s="1"/>
      <c r="M2895">
        <v>0</v>
      </c>
      <c r="N2895">
        <v>1</v>
      </c>
      <c r="O2895">
        <v>9.6</v>
      </c>
      <c r="P2895" t="s">
        <v>33</v>
      </c>
    </row>
    <row r="2896" spans="1:16">
      <c r="A2896" t="s">
        <v>8604</v>
      </c>
      <c r="B2896" t="s">
        <v>8288</v>
      </c>
      <c r="C2896" t="s">
        <v>2710</v>
      </c>
      <c r="D2896" t="s">
        <v>37</v>
      </c>
      <c r="E2896" t="s">
        <v>28</v>
      </c>
      <c r="F2896">
        <v>124400</v>
      </c>
      <c r="G2896" t="s">
        <v>30</v>
      </c>
      <c r="H2896" t="s">
        <v>258</v>
      </c>
      <c r="I2896" t="s">
        <v>49</v>
      </c>
      <c r="J2896" s="1">
        <v>45390</v>
      </c>
      <c r="K2896" s="1"/>
      <c r="M2896">
        <v>0</v>
      </c>
      <c r="N2896">
        <v>1</v>
      </c>
      <c r="P2896" t="s">
        <v>33</v>
      </c>
    </row>
    <row r="2897" spans="1:16">
      <c r="A2897" t="s">
        <v>8606</v>
      </c>
      <c r="B2897" t="s">
        <v>2292</v>
      </c>
      <c r="C2897" t="s">
        <v>1826</v>
      </c>
      <c r="D2897" t="s">
        <v>37</v>
      </c>
      <c r="E2897" t="s">
        <v>115</v>
      </c>
      <c r="F2897">
        <v>86808</v>
      </c>
      <c r="G2897" t="s">
        <v>47</v>
      </c>
      <c r="H2897" t="s">
        <v>5094</v>
      </c>
      <c r="I2897" t="s">
        <v>8608</v>
      </c>
      <c r="J2897" s="1">
        <v>45014</v>
      </c>
      <c r="K2897" s="1">
        <v>45111</v>
      </c>
      <c r="L2897">
        <v>152</v>
      </c>
      <c r="M2897">
        <v>0</v>
      </c>
      <c r="N2897">
        <v>1</v>
      </c>
      <c r="O2897">
        <v>22</v>
      </c>
      <c r="P2897" t="s">
        <v>100</v>
      </c>
    </row>
    <row r="2898" spans="1:16">
      <c r="A2898" t="s">
        <v>8609</v>
      </c>
      <c r="B2898" t="s">
        <v>3918</v>
      </c>
      <c r="C2898" t="s">
        <v>1605</v>
      </c>
      <c r="D2898" t="s">
        <v>66</v>
      </c>
      <c r="E2898" t="s">
        <v>54</v>
      </c>
      <c r="F2898">
        <v>20938</v>
      </c>
      <c r="G2898" t="s">
        <v>151</v>
      </c>
      <c r="H2898" t="s">
        <v>23</v>
      </c>
      <c r="I2898" t="s">
        <v>1039</v>
      </c>
      <c r="J2898" s="1">
        <v>45728</v>
      </c>
      <c r="K2898" s="1"/>
      <c r="M2898">
        <v>0</v>
      </c>
      <c r="N2898">
        <v>1</v>
      </c>
      <c r="O2898">
        <v>6.8</v>
      </c>
      <c r="P2898" t="s">
        <v>25</v>
      </c>
    </row>
    <row r="2899" spans="1:16">
      <c r="A2899" t="s">
        <v>8611</v>
      </c>
      <c r="B2899" t="s">
        <v>8612</v>
      </c>
      <c r="C2899" t="s">
        <v>1477</v>
      </c>
      <c r="D2899" t="s">
        <v>19</v>
      </c>
      <c r="E2899" t="s">
        <v>91</v>
      </c>
      <c r="F2899">
        <v>4504</v>
      </c>
      <c r="G2899" t="s">
        <v>151</v>
      </c>
      <c r="H2899" t="s">
        <v>86</v>
      </c>
      <c r="I2899" t="s">
        <v>6382</v>
      </c>
      <c r="J2899" s="1">
        <v>45260</v>
      </c>
      <c r="K2899" s="1">
        <v>45165</v>
      </c>
      <c r="L2899">
        <v>71</v>
      </c>
      <c r="M2899">
        <v>1</v>
      </c>
      <c r="N2899">
        <v>3</v>
      </c>
      <c r="O2899">
        <v>16.7</v>
      </c>
      <c r="P2899" t="s">
        <v>25</v>
      </c>
    </row>
    <row r="2900" spans="1:16">
      <c r="A2900" t="s">
        <v>8614</v>
      </c>
      <c r="B2900" t="s">
        <v>4943</v>
      </c>
      <c r="C2900" t="s">
        <v>2370</v>
      </c>
      <c r="D2900" t="s">
        <v>66</v>
      </c>
      <c r="E2900" t="s">
        <v>20</v>
      </c>
      <c r="F2900">
        <v>23441</v>
      </c>
      <c r="G2900" t="s">
        <v>79</v>
      </c>
      <c r="H2900" t="s">
        <v>274</v>
      </c>
      <c r="I2900" t="s">
        <v>1679</v>
      </c>
      <c r="J2900" s="1">
        <v>45643</v>
      </c>
      <c r="K2900" s="1"/>
      <c r="M2900">
        <v>0</v>
      </c>
      <c r="N2900">
        <v>1</v>
      </c>
      <c r="O2900">
        <v>0.8</v>
      </c>
      <c r="P2900" t="s">
        <v>58</v>
      </c>
    </row>
    <row r="2901" spans="1:16">
      <c r="A2901" t="s">
        <v>8616</v>
      </c>
      <c r="B2901" t="s">
        <v>7211</v>
      </c>
      <c r="C2901" t="s">
        <v>4029</v>
      </c>
      <c r="D2901" t="s">
        <v>37</v>
      </c>
      <c r="E2901" t="s">
        <v>91</v>
      </c>
      <c r="F2901">
        <v>87639</v>
      </c>
      <c r="G2901" t="s">
        <v>79</v>
      </c>
      <c r="H2901" t="s">
        <v>98</v>
      </c>
      <c r="I2901" t="s">
        <v>5717</v>
      </c>
      <c r="J2901" s="1">
        <v>45682</v>
      </c>
      <c r="K2901" s="1">
        <v>45640</v>
      </c>
      <c r="L2901">
        <v>107</v>
      </c>
      <c r="M2901">
        <v>1</v>
      </c>
      <c r="N2901">
        <v>3</v>
      </c>
      <c r="P2901" t="s">
        <v>58</v>
      </c>
    </row>
    <row r="2902" spans="1:16">
      <c r="A2902" t="s">
        <v>8618</v>
      </c>
      <c r="B2902" t="s">
        <v>4789</v>
      </c>
      <c r="C2902" t="s">
        <v>514</v>
      </c>
      <c r="D2902" t="s">
        <v>19</v>
      </c>
      <c r="E2902" t="s">
        <v>91</v>
      </c>
      <c r="F2902">
        <v>3000</v>
      </c>
      <c r="G2902" t="s">
        <v>151</v>
      </c>
      <c r="H2902" t="s">
        <v>80</v>
      </c>
      <c r="I2902" t="s">
        <v>6927</v>
      </c>
      <c r="J2902" s="1">
        <v>45325</v>
      </c>
      <c r="K2902" s="1">
        <v>45269</v>
      </c>
      <c r="L2902">
        <v>40</v>
      </c>
      <c r="M2902">
        <v>0</v>
      </c>
      <c r="N2902">
        <v>1</v>
      </c>
      <c r="O2902">
        <v>3.9</v>
      </c>
      <c r="P2902" t="s">
        <v>25</v>
      </c>
    </row>
    <row r="2903" spans="1:16">
      <c r="A2903" t="s">
        <v>8619</v>
      </c>
      <c r="B2903" t="s">
        <v>720</v>
      </c>
      <c r="C2903" t="s">
        <v>479</v>
      </c>
      <c r="D2903" t="s">
        <v>53</v>
      </c>
      <c r="E2903" t="s">
        <v>177</v>
      </c>
      <c r="F2903">
        <v>47101</v>
      </c>
      <c r="G2903" t="s">
        <v>22</v>
      </c>
      <c r="H2903" t="s">
        <v>133</v>
      </c>
      <c r="I2903" t="s">
        <v>3269</v>
      </c>
      <c r="J2903" s="1">
        <v>45484</v>
      </c>
      <c r="K2903" s="1"/>
      <c r="M2903">
        <v>0</v>
      </c>
      <c r="N2903">
        <v>1</v>
      </c>
      <c r="O2903">
        <v>16.399999999999999</v>
      </c>
      <c r="P2903" t="s">
        <v>25</v>
      </c>
    </row>
    <row r="2904" spans="1:16">
      <c r="A2904" t="s">
        <v>8621</v>
      </c>
      <c r="B2904" t="s">
        <v>5469</v>
      </c>
      <c r="C2904" t="s">
        <v>1805</v>
      </c>
      <c r="D2904" t="s">
        <v>183</v>
      </c>
      <c r="E2904" t="s">
        <v>45</v>
      </c>
      <c r="F2904">
        <v>12076</v>
      </c>
      <c r="G2904" t="s">
        <v>22</v>
      </c>
      <c r="H2904" t="s">
        <v>62</v>
      </c>
      <c r="I2904" t="s">
        <v>4919</v>
      </c>
      <c r="J2904" s="1">
        <v>45733</v>
      </c>
      <c r="K2904" s="1"/>
      <c r="M2904">
        <v>0</v>
      </c>
      <c r="N2904">
        <v>1</v>
      </c>
      <c r="O2904">
        <v>31.2</v>
      </c>
      <c r="P2904" t="s">
        <v>42</v>
      </c>
    </row>
    <row r="2905" spans="1:16">
      <c r="A2905" t="s">
        <v>8623</v>
      </c>
      <c r="B2905" t="s">
        <v>1855</v>
      </c>
      <c r="C2905" t="s">
        <v>4729</v>
      </c>
      <c r="D2905" t="s">
        <v>66</v>
      </c>
      <c r="E2905" t="s">
        <v>45</v>
      </c>
      <c r="F2905">
        <v>11669</v>
      </c>
      <c r="G2905" t="s">
        <v>79</v>
      </c>
      <c r="H2905" t="s">
        <v>232</v>
      </c>
      <c r="I2905" t="s">
        <v>496</v>
      </c>
      <c r="J2905" s="1">
        <v>44998</v>
      </c>
      <c r="K2905" s="1"/>
      <c r="M2905">
        <v>0</v>
      </c>
      <c r="N2905">
        <v>1</v>
      </c>
      <c r="O2905">
        <v>29.3</v>
      </c>
      <c r="P2905" t="s">
        <v>42</v>
      </c>
    </row>
    <row r="2906" spans="1:16">
      <c r="A2906" t="s">
        <v>8625</v>
      </c>
      <c r="B2906" t="s">
        <v>744</v>
      </c>
      <c r="C2906" t="s">
        <v>18</v>
      </c>
      <c r="D2906" t="s">
        <v>53</v>
      </c>
      <c r="E2906" t="s">
        <v>91</v>
      </c>
      <c r="F2906">
        <v>38000</v>
      </c>
      <c r="G2906" t="s">
        <v>151</v>
      </c>
      <c r="H2906" t="s">
        <v>23</v>
      </c>
      <c r="I2906" t="s">
        <v>1859</v>
      </c>
      <c r="J2906" s="1">
        <v>44673</v>
      </c>
      <c r="K2906" s="1">
        <v>44733</v>
      </c>
      <c r="L2906">
        <v>140</v>
      </c>
      <c r="M2906">
        <v>0</v>
      </c>
      <c r="N2906">
        <v>1</v>
      </c>
      <c r="O2906">
        <v>15.3</v>
      </c>
      <c r="P2906" t="s">
        <v>100</v>
      </c>
    </row>
    <row r="2907" spans="1:16">
      <c r="A2907" t="s">
        <v>8626</v>
      </c>
      <c r="B2907" t="s">
        <v>2284</v>
      </c>
      <c r="C2907" t="s">
        <v>2609</v>
      </c>
      <c r="D2907" t="s">
        <v>37</v>
      </c>
      <c r="E2907" t="s">
        <v>115</v>
      </c>
      <c r="F2907">
        <v>99797</v>
      </c>
      <c r="G2907" t="s">
        <v>56</v>
      </c>
      <c r="H2907" t="s">
        <v>68</v>
      </c>
      <c r="I2907" t="s">
        <v>8628</v>
      </c>
      <c r="J2907" s="1">
        <v>45231</v>
      </c>
      <c r="K2907" s="1">
        <v>45238</v>
      </c>
      <c r="L2907">
        <v>23</v>
      </c>
      <c r="M2907">
        <v>0</v>
      </c>
      <c r="N2907">
        <v>1</v>
      </c>
      <c r="O2907">
        <v>23.3</v>
      </c>
      <c r="P2907" t="s">
        <v>33</v>
      </c>
    </row>
    <row r="2908" spans="1:16">
      <c r="A2908" t="s">
        <v>8629</v>
      </c>
      <c r="B2908" t="s">
        <v>8630</v>
      </c>
      <c r="C2908" t="s">
        <v>4858</v>
      </c>
      <c r="D2908" t="s">
        <v>183</v>
      </c>
      <c r="E2908" t="s">
        <v>115</v>
      </c>
      <c r="F2908">
        <v>5570</v>
      </c>
      <c r="G2908" t="s">
        <v>161</v>
      </c>
      <c r="H2908" t="s">
        <v>62</v>
      </c>
      <c r="I2908" t="s">
        <v>5565</v>
      </c>
      <c r="J2908" s="1">
        <v>45605</v>
      </c>
      <c r="K2908" s="1">
        <v>45719</v>
      </c>
      <c r="L2908">
        <v>188</v>
      </c>
      <c r="M2908">
        <v>0</v>
      </c>
      <c r="N2908">
        <v>1</v>
      </c>
      <c r="O2908">
        <v>4.3</v>
      </c>
      <c r="P2908" t="s">
        <v>25</v>
      </c>
    </row>
    <row r="2909" spans="1:16">
      <c r="A2909" t="s">
        <v>8632</v>
      </c>
      <c r="B2909" t="s">
        <v>4243</v>
      </c>
      <c r="C2909" t="s">
        <v>18</v>
      </c>
      <c r="D2909" t="s">
        <v>183</v>
      </c>
      <c r="E2909" t="s">
        <v>45</v>
      </c>
      <c r="F2909">
        <v>6893</v>
      </c>
      <c r="G2909" t="s">
        <v>47</v>
      </c>
      <c r="H2909" t="s">
        <v>232</v>
      </c>
      <c r="I2909" t="s">
        <v>4828</v>
      </c>
      <c r="J2909" s="1">
        <v>45778</v>
      </c>
      <c r="K2909" s="1"/>
      <c r="M2909">
        <v>0</v>
      </c>
      <c r="N2909">
        <v>1</v>
      </c>
      <c r="P2909" t="s">
        <v>100</v>
      </c>
    </row>
    <row r="2910" spans="1:16">
      <c r="A2910" t="s">
        <v>8634</v>
      </c>
      <c r="B2910" t="s">
        <v>5567</v>
      </c>
      <c r="C2910" t="s">
        <v>18</v>
      </c>
      <c r="D2910" t="s">
        <v>53</v>
      </c>
      <c r="E2910" t="s">
        <v>177</v>
      </c>
      <c r="F2910">
        <v>20393</v>
      </c>
      <c r="G2910" t="s">
        <v>39</v>
      </c>
      <c r="H2910" t="s">
        <v>237</v>
      </c>
      <c r="I2910" t="s">
        <v>8636</v>
      </c>
      <c r="J2910" s="1">
        <v>45634</v>
      </c>
      <c r="K2910" s="1"/>
      <c r="M2910">
        <v>0</v>
      </c>
      <c r="N2910">
        <v>1</v>
      </c>
      <c r="O2910">
        <v>27</v>
      </c>
      <c r="P2910" t="s">
        <v>25</v>
      </c>
    </row>
    <row r="2911" spans="1:16">
      <c r="A2911" t="s">
        <v>8637</v>
      </c>
      <c r="B2911" t="s">
        <v>7033</v>
      </c>
      <c r="C2911" t="s">
        <v>1033</v>
      </c>
      <c r="D2911" t="s">
        <v>19</v>
      </c>
      <c r="E2911" t="s">
        <v>91</v>
      </c>
      <c r="F2911">
        <v>6285</v>
      </c>
      <c r="G2911" t="s">
        <v>56</v>
      </c>
      <c r="H2911" t="s">
        <v>31</v>
      </c>
      <c r="I2911" t="s">
        <v>5116</v>
      </c>
      <c r="J2911" s="1"/>
      <c r="K2911" s="1">
        <v>45130</v>
      </c>
      <c r="L2911">
        <v>104</v>
      </c>
      <c r="M2911">
        <v>1</v>
      </c>
      <c r="N2911">
        <v>2</v>
      </c>
      <c r="O2911">
        <v>1.2</v>
      </c>
      <c r="P2911" t="s">
        <v>33</v>
      </c>
    </row>
    <row r="2912" spans="1:16">
      <c r="A2912" t="s">
        <v>8639</v>
      </c>
      <c r="B2912" t="s">
        <v>1177</v>
      </c>
      <c r="C2912" t="s">
        <v>726</v>
      </c>
      <c r="D2912" t="s">
        <v>183</v>
      </c>
      <c r="E2912" t="s">
        <v>45</v>
      </c>
      <c r="F2912">
        <v>6463</v>
      </c>
      <c r="G2912" t="s">
        <v>47</v>
      </c>
      <c r="H2912" t="s">
        <v>361</v>
      </c>
      <c r="I2912" t="s">
        <v>8640</v>
      </c>
      <c r="J2912" s="1">
        <v>45118</v>
      </c>
      <c r="K2912" s="1"/>
      <c r="M2912">
        <v>0</v>
      </c>
      <c r="N2912">
        <v>1</v>
      </c>
      <c r="O2912">
        <v>17</v>
      </c>
      <c r="P2912" t="s">
        <v>33</v>
      </c>
    </row>
    <row r="2913" spans="1:16">
      <c r="A2913" t="s">
        <v>8641</v>
      </c>
      <c r="B2913" t="s">
        <v>2761</v>
      </c>
      <c r="C2913" t="s">
        <v>18</v>
      </c>
      <c r="D2913" t="s">
        <v>19</v>
      </c>
      <c r="E2913" t="s">
        <v>45</v>
      </c>
      <c r="F2913">
        <v>7000</v>
      </c>
      <c r="G2913" t="s">
        <v>79</v>
      </c>
      <c r="H2913" t="s">
        <v>361</v>
      </c>
      <c r="I2913" t="s">
        <v>5683</v>
      </c>
      <c r="J2913" s="1">
        <v>45437</v>
      </c>
      <c r="K2913" s="1"/>
      <c r="M2913">
        <v>0</v>
      </c>
      <c r="N2913">
        <v>1</v>
      </c>
      <c r="O2913">
        <v>2.1</v>
      </c>
      <c r="P2913" t="s">
        <v>33</v>
      </c>
    </row>
    <row r="2914" spans="1:16">
      <c r="A2914" t="s">
        <v>8642</v>
      </c>
      <c r="B2914" t="s">
        <v>4441</v>
      </c>
      <c r="C2914" t="s">
        <v>18</v>
      </c>
      <c r="D2914" t="s">
        <v>19</v>
      </c>
      <c r="E2914" t="s">
        <v>54</v>
      </c>
      <c r="F2914">
        <v>6528</v>
      </c>
      <c r="G2914" t="s">
        <v>161</v>
      </c>
      <c r="H2914" t="s">
        <v>920</v>
      </c>
      <c r="I2914" t="s">
        <v>6382</v>
      </c>
      <c r="J2914" s="1">
        <v>45111</v>
      </c>
      <c r="K2914" s="1"/>
      <c r="M2914">
        <v>0</v>
      </c>
      <c r="N2914">
        <v>1</v>
      </c>
      <c r="O2914">
        <v>30.2</v>
      </c>
      <c r="P2914" t="s">
        <v>100</v>
      </c>
    </row>
    <row r="2915" spans="1:16">
      <c r="A2915" t="s">
        <v>8644</v>
      </c>
      <c r="B2915" t="s">
        <v>8645</v>
      </c>
      <c r="C2915" t="s">
        <v>1634</v>
      </c>
      <c r="D2915" t="s">
        <v>19</v>
      </c>
      <c r="E2915" t="s">
        <v>45</v>
      </c>
      <c r="F2915">
        <v>8569</v>
      </c>
      <c r="G2915" t="s">
        <v>161</v>
      </c>
      <c r="H2915" t="s">
        <v>80</v>
      </c>
      <c r="I2915" t="s">
        <v>8647</v>
      </c>
      <c r="J2915" s="1">
        <v>44738</v>
      </c>
      <c r="K2915" s="1"/>
      <c r="M2915">
        <v>0</v>
      </c>
      <c r="N2915">
        <v>1</v>
      </c>
      <c r="O2915">
        <v>13</v>
      </c>
      <c r="P2915" t="s">
        <v>58</v>
      </c>
    </row>
    <row r="2916" spans="1:16">
      <c r="A2916" t="s">
        <v>8648</v>
      </c>
      <c r="B2916" t="s">
        <v>2252</v>
      </c>
      <c r="C2916" t="s">
        <v>3600</v>
      </c>
      <c r="D2916" t="s">
        <v>53</v>
      </c>
      <c r="E2916" t="s">
        <v>177</v>
      </c>
      <c r="F2916">
        <v>18307</v>
      </c>
      <c r="G2916" t="s">
        <v>161</v>
      </c>
      <c r="H2916" t="s">
        <v>73</v>
      </c>
      <c r="I2916" t="s">
        <v>8650</v>
      </c>
      <c r="J2916" s="1">
        <v>45030</v>
      </c>
      <c r="K2916" s="1"/>
      <c r="M2916">
        <v>0</v>
      </c>
      <c r="N2916">
        <v>1</v>
      </c>
      <c r="O2916">
        <v>14.7</v>
      </c>
      <c r="P2916" t="s">
        <v>100</v>
      </c>
    </row>
    <row r="2917" spans="1:16">
      <c r="A2917" t="s">
        <v>8651</v>
      </c>
      <c r="B2917" t="s">
        <v>498</v>
      </c>
      <c r="C2917" t="s">
        <v>1903</v>
      </c>
      <c r="D2917" t="s">
        <v>37</v>
      </c>
      <c r="E2917" t="s">
        <v>54</v>
      </c>
      <c r="F2917">
        <v>105804</v>
      </c>
      <c r="G2917" t="s">
        <v>22</v>
      </c>
      <c r="H2917" t="s">
        <v>86</v>
      </c>
      <c r="I2917" t="s">
        <v>8653</v>
      </c>
      <c r="J2917" s="1">
        <v>45065</v>
      </c>
      <c r="K2917" s="1"/>
      <c r="M2917">
        <v>0</v>
      </c>
      <c r="N2917">
        <v>1</v>
      </c>
      <c r="P2917" t="s">
        <v>33</v>
      </c>
    </row>
    <row r="2918" spans="1:16">
      <c r="A2918" t="s">
        <v>8654</v>
      </c>
      <c r="B2918" t="s">
        <v>2351</v>
      </c>
      <c r="C2918" t="s">
        <v>2549</v>
      </c>
      <c r="D2918" t="s">
        <v>37</v>
      </c>
      <c r="E2918" t="s">
        <v>115</v>
      </c>
      <c r="F2918">
        <v>107528</v>
      </c>
      <c r="G2918" t="s">
        <v>172</v>
      </c>
      <c r="H2918" t="s">
        <v>133</v>
      </c>
      <c r="I2918" t="s">
        <v>663</v>
      </c>
      <c r="J2918" s="1">
        <v>45413</v>
      </c>
      <c r="K2918" s="1">
        <v>45478</v>
      </c>
      <c r="L2918">
        <v>199</v>
      </c>
      <c r="M2918">
        <v>0</v>
      </c>
      <c r="N2918">
        <v>1</v>
      </c>
      <c r="O2918">
        <v>12.3</v>
      </c>
      <c r="P2918" t="s">
        <v>100</v>
      </c>
    </row>
    <row r="2919" spans="1:16">
      <c r="A2919" t="s">
        <v>8656</v>
      </c>
      <c r="B2919" t="s">
        <v>8657</v>
      </c>
      <c r="C2919" t="s">
        <v>1353</v>
      </c>
      <c r="D2919" t="s">
        <v>19</v>
      </c>
      <c r="E2919" t="s">
        <v>28</v>
      </c>
      <c r="F2919">
        <v>9566</v>
      </c>
      <c r="G2919" t="s">
        <v>172</v>
      </c>
      <c r="H2919" t="s">
        <v>93</v>
      </c>
      <c r="I2919" t="s">
        <v>1192</v>
      </c>
      <c r="J2919" s="1">
        <v>45490</v>
      </c>
      <c r="K2919" s="1"/>
      <c r="M2919">
        <v>0</v>
      </c>
      <c r="N2919">
        <v>1</v>
      </c>
      <c r="O2919">
        <v>31.3</v>
      </c>
      <c r="P2919" t="s">
        <v>100</v>
      </c>
    </row>
    <row r="2920" spans="1:16">
      <c r="A2920" t="s">
        <v>8659</v>
      </c>
      <c r="B2920" t="s">
        <v>1229</v>
      </c>
      <c r="C2920" t="s">
        <v>18</v>
      </c>
      <c r="D2920" t="s">
        <v>183</v>
      </c>
      <c r="E2920" t="s">
        <v>177</v>
      </c>
      <c r="F2920">
        <v>8884</v>
      </c>
      <c r="G2920" t="s">
        <v>30</v>
      </c>
      <c r="H2920" t="s">
        <v>98</v>
      </c>
      <c r="I2920" t="s">
        <v>2764</v>
      </c>
      <c r="J2920" s="1">
        <v>45226</v>
      </c>
      <c r="K2920" s="1"/>
      <c r="M2920">
        <v>0</v>
      </c>
      <c r="N2920">
        <v>1</v>
      </c>
      <c r="O2920">
        <v>9.1</v>
      </c>
      <c r="P2920" t="s">
        <v>100</v>
      </c>
    </row>
    <row r="2921" spans="1:16">
      <c r="A2921" t="s">
        <v>8661</v>
      </c>
      <c r="B2921" t="s">
        <v>240</v>
      </c>
      <c r="C2921" t="s">
        <v>3357</v>
      </c>
      <c r="D2921" t="s">
        <v>53</v>
      </c>
      <c r="E2921" t="s">
        <v>177</v>
      </c>
      <c r="F2921">
        <v>31673</v>
      </c>
      <c r="G2921" t="s">
        <v>56</v>
      </c>
      <c r="H2921" t="s">
        <v>80</v>
      </c>
      <c r="I2921" t="s">
        <v>423</v>
      </c>
      <c r="J2921" s="1">
        <v>45250</v>
      </c>
      <c r="K2921" s="1"/>
      <c r="M2921">
        <v>0</v>
      </c>
      <c r="N2921">
        <v>1</v>
      </c>
      <c r="O2921">
        <v>24.2</v>
      </c>
      <c r="P2921" t="s">
        <v>42</v>
      </c>
    </row>
    <row r="2922" spans="1:16">
      <c r="A2922" t="s">
        <v>8663</v>
      </c>
      <c r="B2922" t="s">
        <v>7141</v>
      </c>
      <c r="C2922" t="s">
        <v>525</v>
      </c>
      <c r="D2922" t="s">
        <v>19</v>
      </c>
      <c r="E2922" t="s">
        <v>115</v>
      </c>
      <c r="F2922">
        <v>8236</v>
      </c>
      <c r="G2922" t="s">
        <v>22</v>
      </c>
      <c r="H2922" t="s">
        <v>23</v>
      </c>
      <c r="I2922" t="s">
        <v>5385</v>
      </c>
      <c r="J2922" s="1">
        <v>45283</v>
      </c>
      <c r="K2922" s="1">
        <v>45325</v>
      </c>
      <c r="L2922">
        <v>83</v>
      </c>
      <c r="M2922">
        <v>0</v>
      </c>
      <c r="N2922">
        <v>1</v>
      </c>
      <c r="O2922">
        <v>22.7</v>
      </c>
      <c r="P2922" t="s">
        <v>58</v>
      </c>
    </row>
    <row r="2923" spans="1:16">
      <c r="A2923" t="s">
        <v>8665</v>
      </c>
      <c r="B2923" t="s">
        <v>2562</v>
      </c>
      <c r="C2923" t="s">
        <v>5746</v>
      </c>
      <c r="D2923" t="s">
        <v>53</v>
      </c>
      <c r="E2923" t="s">
        <v>115</v>
      </c>
      <c r="F2923">
        <v>26371</v>
      </c>
      <c r="G2923" t="s">
        <v>47</v>
      </c>
      <c r="H2923" t="s">
        <v>117</v>
      </c>
      <c r="I2923" t="s">
        <v>5655</v>
      </c>
      <c r="J2923" s="1">
        <v>44680</v>
      </c>
      <c r="K2923" s="1">
        <v>44751</v>
      </c>
      <c r="L2923">
        <v>148</v>
      </c>
      <c r="M2923">
        <v>0</v>
      </c>
      <c r="N2923">
        <v>1</v>
      </c>
      <c r="P2923" t="s">
        <v>58</v>
      </c>
    </row>
    <row r="2924" spans="1:16">
      <c r="A2924" t="s">
        <v>8667</v>
      </c>
      <c r="B2924" t="s">
        <v>4710</v>
      </c>
      <c r="C2924" t="s">
        <v>1634</v>
      </c>
      <c r="D2924" t="s">
        <v>19</v>
      </c>
      <c r="E2924" t="s">
        <v>177</v>
      </c>
      <c r="F2924">
        <v>3852</v>
      </c>
      <c r="G2924" t="s">
        <v>39</v>
      </c>
      <c r="H2924" t="s">
        <v>127</v>
      </c>
      <c r="I2924" t="s">
        <v>8669</v>
      </c>
      <c r="J2924" s="1">
        <v>45764</v>
      </c>
      <c r="K2924" s="1"/>
      <c r="M2924">
        <v>0</v>
      </c>
      <c r="N2924">
        <v>1</v>
      </c>
      <c r="O2924">
        <v>25.6</v>
      </c>
      <c r="P2924" t="s">
        <v>58</v>
      </c>
    </row>
    <row r="2925" spans="1:16">
      <c r="A2925" t="s">
        <v>8670</v>
      </c>
      <c r="B2925" t="s">
        <v>1950</v>
      </c>
      <c r="C2925" t="s">
        <v>2183</v>
      </c>
      <c r="D2925" t="s">
        <v>183</v>
      </c>
      <c r="E2925" t="s">
        <v>91</v>
      </c>
      <c r="F2925">
        <v>5065</v>
      </c>
      <c r="G2925" t="s">
        <v>161</v>
      </c>
      <c r="H2925" t="s">
        <v>237</v>
      </c>
      <c r="I2925" t="s">
        <v>7753</v>
      </c>
      <c r="J2925" s="1">
        <v>45141</v>
      </c>
      <c r="K2925" s="1">
        <v>45123</v>
      </c>
      <c r="L2925">
        <v>44</v>
      </c>
      <c r="M2925">
        <v>1</v>
      </c>
      <c r="N2925">
        <v>2</v>
      </c>
      <c r="O2925">
        <v>21.2</v>
      </c>
      <c r="P2925" t="s">
        <v>33</v>
      </c>
    </row>
    <row r="2926" spans="1:16">
      <c r="A2926" t="s">
        <v>8672</v>
      </c>
      <c r="B2926" t="s">
        <v>8673</v>
      </c>
      <c r="C2926" t="s">
        <v>3038</v>
      </c>
      <c r="D2926" t="s">
        <v>66</v>
      </c>
      <c r="E2926" t="s">
        <v>91</v>
      </c>
      <c r="F2926">
        <v>6993</v>
      </c>
      <c r="G2926" t="s">
        <v>56</v>
      </c>
      <c r="H2926" t="s">
        <v>156</v>
      </c>
      <c r="I2926" t="s">
        <v>1969</v>
      </c>
      <c r="J2926" s="1">
        <v>45568</v>
      </c>
      <c r="K2926" s="1">
        <v>45612</v>
      </c>
      <c r="L2926">
        <v>172</v>
      </c>
      <c r="M2926">
        <v>0</v>
      </c>
      <c r="N2926">
        <v>1</v>
      </c>
      <c r="P2926" t="s">
        <v>33</v>
      </c>
    </row>
    <row r="2927" spans="1:16">
      <c r="A2927" t="s">
        <v>8675</v>
      </c>
      <c r="B2927" t="s">
        <v>1206</v>
      </c>
      <c r="C2927" t="s">
        <v>137</v>
      </c>
      <c r="D2927" t="s">
        <v>53</v>
      </c>
      <c r="E2927" t="s">
        <v>45</v>
      </c>
      <c r="F2927">
        <v>29760</v>
      </c>
      <c r="G2927" t="s">
        <v>47</v>
      </c>
      <c r="H2927" t="s">
        <v>127</v>
      </c>
      <c r="I2927" t="s">
        <v>8677</v>
      </c>
      <c r="J2927" s="1">
        <v>45167</v>
      </c>
      <c r="K2927" s="1"/>
      <c r="M2927">
        <v>0</v>
      </c>
      <c r="N2927">
        <v>1</v>
      </c>
      <c r="O2927">
        <v>5.8</v>
      </c>
      <c r="P2927" t="s">
        <v>42</v>
      </c>
    </row>
    <row r="2928" spans="1:16">
      <c r="A2928" t="s">
        <v>8678</v>
      </c>
      <c r="B2928" t="s">
        <v>8679</v>
      </c>
      <c r="C2928" t="s">
        <v>18</v>
      </c>
      <c r="D2928" t="s">
        <v>183</v>
      </c>
      <c r="E2928" t="s">
        <v>20</v>
      </c>
      <c r="F2928">
        <v>8210</v>
      </c>
      <c r="G2928" t="s">
        <v>47</v>
      </c>
      <c r="H2928" t="s">
        <v>2149</v>
      </c>
      <c r="I2928" t="s">
        <v>2964</v>
      </c>
      <c r="J2928" s="1">
        <v>44955</v>
      </c>
      <c r="K2928" s="1"/>
      <c r="M2928">
        <v>0</v>
      </c>
      <c r="N2928">
        <v>1</v>
      </c>
      <c r="P2928" t="s">
        <v>42</v>
      </c>
    </row>
    <row r="2929" spans="1:16">
      <c r="A2929" t="s">
        <v>8681</v>
      </c>
      <c r="B2929" t="s">
        <v>4413</v>
      </c>
      <c r="C2929" t="s">
        <v>18</v>
      </c>
      <c r="D2929" t="s">
        <v>183</v>
      </c>
      <c r="E2929" t="s">
        <v>54</v>
      </c>
      <c r="F2929">
        <v>11238</v>
      </c>
      <c r="G2929" t="s">
        <v>22</v>
      </c>
      <c r="H2929" t="s">
        <v>844</v>
      </c>
      <c r="I2929" t="s">
        <v>8683</v>
      </c>
      <c r="J2929" s="1">
        <v>44725</v>
      </c>
      <c r="K2929" s="1"/>
      <c r="M2929">
        <v>0</v>
      </c>
      <c r="N2929">
        <v>1</v>
      </c>
      <c r="O2929">
        <v>19.600000000000001</v>
      </c>
      <c r="P2929" t="s">
        <v>100</v>
      </c>
    </row>
    <row r="2930" spans="1:16">
      <c r="A2930" t="s">
        <v>8684</v>
      </c>
      <c r="B2930" t="s">
        <v>7371</v>
      </c>
      <c r="C2930" t="s">
        <v>1661</v>
      </c>
      <c r="D2930" t="s">
        <v>66</v>
      </c>
      <c r="E2930" t="s">
        <v>177</v>
      </c>
      <c r="F2930">
        <v>8000</v>
      </c>
      <c r="G2930" t="s">
        <v>79</v>
      </c>
      <c r="H2930" t="s">
        <v>73</v>
      </c>
      <c r="I2930" t="s">
        <v>3876</v>
      </c>
      <c r="J2930" s="1">
        <v>45457</v>
      </c>
      <c r="K2930" s="1"/>
      <c r="M2930">
        <v>0</v>
      </c>
      <c r="N2930">
        <v>1</v>
      </c>
      <c r="O2930">
        <v>20</v>
      </c>
      <c r="P2930" t="s">
        <v>100</v>
      </c>
    </row>
    <row r="2931" spans="1:16">
      <c r="A2931" t="s">
        <v>8685</v>
      </c>
      <c r="B2931" t="s">
        <v>261</v>
      </c>
      <c r="C2931" t="s">
        <v>3357</v>
      </c>
      <c r="D2931" t="s">
        <v>183</v>
      </c>
      <c r="E2931" t="s">
        <v>91</v>
      </c>
      <c r="F2931">
        <v>8000</v>
      </c>
      <c r="G2931" t="s">
        <v>79</v>
      </c>
      <c r="H2931" t="s">
        <v>86</v>
      </c>
      <c r="I2931" t="s">
        <v>926</v>
      </c>
      <c r="J2931" s="1">
        <v>44828</v>
      </c>
      <c r="K2931" s="1">
        <v>44777</v>
      </c>
      <c r="L2931">
        <v>23</v>
      </c>
      <c r="M2931">
        <v>0</v>
      </c>
      <c r="N2931">
        <v>1</v>
      </c>
      <c r="O2931">
        <v>18.399999999999999</v>
      </c>
      <c r="P2931" t="s">
        <v>33</v>
      </c>
    </row>
    <row r="2932" spans="1:16">
      <c r="A2932" t="s">
        <v>8686</v>
      </c>
      <c r="B2932" t="s">
        <v>6748</v>
      </c>
      <c r="C2932" t="s">
        <v>18</v>
      </c>
      <c r="D2932" t="s">
        <v>37</v>
      </c>
      <c r="E2932" t="s">
        <v>54</v>
      </c>
      <c r="F2932">
        <v>71790</v>
      </c>
      <c r="G2932" t="s">
        <v>151</v>
      </c>
      <c r="H2932" t="s">
        <v>133</v>
      </c>
      <c r="I2932" t="s">
        <v>3941</v>
      </c>
      <c r="J2932" s="1">
        <v>45681</v>
      </c>
      <c r="K2932" s="1"/>
      <c r="M2932">
        <v>0</v>
      </c>
      <c r="N2932">
        <v>1</v>
      </c>
      <c r="O2932">
        <v>33.9</v>
      </c>
      <c r="P2932" t="s">
        <v>58</v>
      </c>
    </row>
    <row r="2933" spans="1:16">
      <c r="A2933" t="s">
        <v>8688</v>
      </c>
      <c r="B2933" t="s">
        <v>2077</v>
      </c>
      <c r="C2933" t="s">
        <v>646</v>
      </c>
      <c r="D2933" t="s">
        <v>37</v>
      </c>
      <c r="E2933" t="s">
        <v>28</v>
      </c>
      <c r="F2933">
        <v>187609</v>
      </c>
      <c r="G2933" t="s">
        <v>47</v>
      </c>
      <c r="H2933" t="s">
        <v>133</v>
      </c>
      <c r="I2933" t="s">
        <v>2139</v>
      </c>
      <c r="J2933" s="1">
        <v>45617</v>
      </c>
      <c r="K2933" s="1"/>
      <c r="M2933">
        <v>0</v>
      </c>
      <c r="N2933">
        <v>1</v>
      </c>
      <c r="O2933">
        <v>10.6</v>
      </c>
      <c r="P2933" t="s">
        <v>58</v>
      </c>
    </row>
    <row r="2934" spans="1:16">
      <c r="A2934" t="s">
        <v>8690</v>
      </c>
      <c r="B2934" t="s">
        <v>8691</v>
      </c>
      <c r="C2934" t="s">
        <v>1988</v>
      </c>
      <c r="D2934" t="s">
        <v>183</v>
      </c>
      <c r="E2934" t="s">
        <v>91</v>
      </c>
      <c r="F2934">
        <v>9402</v>
      </c>
      <c r="G2934" t="s">
        <v>172</v>
      </c>
      <c r="H2934" t="s">
        <v>62</v>
      </c>
      <c r="I2934" t="s">
        <v>6842</v>
      </c>
      <c r="J2934" s="1">
        <v>45721</v>
      </c>
      <c r="K2934" s="1">
        <v>45653</v>
      </c>
      <c r="L2934">
        <v>95</v>
      </c>
      <c r="M2934">
        <v>0</v>
      </c>
      <c r="N2934">
        <v>1</v>
      </c>
      <c r="O2934">
        <v>32.799999999999997</v>
      </c>
      <c r="P2934" t="s">
        <v>42</v>
      </c>
    </row>
    <row r="2935" spans="1:16">
      <c r="A2935" t="s">
        <v>8693</v>
      </c>
      <c r="B2935" t="s">
        <v>3918</v>
      </c>
      <c r="C2935" t="s">
        <v>5322</v>
      </c>
      <c r="D2935" t="s">
        <v>53</v>
      </c>
      <c r="E2935" t="s">
        <v>91</v>
      </c>
      <c r="F2935">
        <v>32394</v>
      </c>
      <c r="G2935" t="s">
        <v>161</v>
      </c>
      <c r="H2935" t="s">
        <v>5576</v>
      </c>
      <c r="I2935" t="s">
        <v>8695</v>
      </c>
      <c r="J2935" s="1">
        <v>45594</v>
      </c>
      <c r="K2935" s="1">
        <v>45654</v>
      </c>
      <c r="L2935">
        <v>155</v>
      </c>
      <c r="M2935">
        <v>1</v>
      </c>
      <c r="N2935">
        <v>1</v>
      </c>
      <c r="O2935">
        <v>1.2</v>
      </c>
      <c r="P2935" t="s">
        <v>25</v>
      </c>
    </row>
    <row r="2936" spans="1:16">
      <c r="A2936" t="s">
        <v>8696</v>
      </c>
      <c r="B2936" t="s">
        <v>824</v>
      </c>
      <c r="C2936" t="s">
        <v>5243</v>
      </c>
      <c r="D2936" t="s">
        <v>37</v>
      </c>
      <c r="E2936" t="s">
        <v>28</v>
      </c>
      <c r="F2936">
        <v>166270</v>
      </c>
      <c r="G2936" t="s">
        <v>47</v>
      </c>
      <c r="H2936" t="s">
        <v>117</v>
      </c>
      <c r="I2936" t="s">
        <v>6223</v>
      </c>
      <c r="J2936" s="1">
        <v>44655</v>
      </c>
      <c r="K2936" s="1"/>
      <c r="M2936">
        <v>0</v>
      </c>
      <c r="N2936">
        <v>1</v>
      </c>
      <c r="O2936">
        <v>7.8</v>
      </c>
      <c r="P2936" t="s">
        <v>58</v>
      </c>
    </row>
    <row r="2937" spans="1:16">
      <c r="A2937" t="s">
        <v>8698</v>
      </c>
      <c r="B2937" t="s">
        <v>435</v>
      </c>
      <c r="C2937" t="s">
        <v>4581</v>
      </c>
      <c r="D2937" t="s">
        <v>66</v>
      </c>
      <c r="E2937" t="s">
        <v>91</v>
      </c>
      <c r="F2937">
        <v>17125</v>
      </c>
      <c r="G2937" t="s">
        <v>22</v>
      </c>
      <c r="H2937" t="s">
        <v>133</v>
      </c>
      <c r="I2937" t="s">
        <v>1513</v>
      </c>
      <c r="J2937" s="1">
        <v>44979</v>
      </c>
      <c r="K2937" s="1">
        <v>45042</v>
      </c>
      <c r="L2937">
        <v>173</v>
      </c>
      <c r="M2937">
        <v>0</v>
      </c>
      <c r="N2937">
        <v>1</v>
      </c>
      <c r="O2937">
        <v>27.5</v>
      </c>
      <c r="P2937" t="s">
        <v>33</v>
      </c>
    </row>
    <row r="2938" spans="1:16">
      <c r="A2938" t="s">
        <v>8700</v>
      </c>
      <c r="B2938" t="s">
        <v>4885</v>
      </c>
      <c r="C2938" t="s">
        <v>2676</v>
      </c>
      <c r="D2938" t="s">
        <v>53</v>
      </c>
      <c r="E2938" t="s">
        <v>177</v>
      </c>
      <c r="F2938">
        <v>15000</v>
      </c>
      <c r="G2938" t="s">
        <v>30</v>
      </c>
      <c r="H2938" t="s">
        <v>237</v>
      </c>
      <c r="I2938" t="s">
        <v>5966</v>
      </c>
      <c r="J2938" s="1">
        <v>45298</v>
      </c>
      <c r="K2938" s="1"/>
      <c r="M2938">
        <v>0</v>
      </c>
      <c r="N2938">
        <v>1</v>
      </c>
      <c r="O2938">
        <v>33.4</v>
      </c>
      <c r="P2938" t="s">
        <v>58</v>
      </c>
    </row>
    <row r="2939" spans="1:16">
      <c r="A2939" t="s">
        <v>8701</v>
      </c>
      <c r="B2939" t="s">
        <v>6474</v>
      </c>
      <c r="C2939" t="s">
        <v>455</v>
      </c>
      <c r="D2939" t="s">
        <v>53</v>
      </c>
      <c r="E2939" t="s">
        <v>54</v>
      </c>
      <c r="F2939">
        <v>12619</v>
      </c>
      <c r="G2939" t="s">
        <v>56</v>
      </c>
      <c r="H2939" t="s">
        <v>432</v>
      </c>
      <c r="I2939" t="s">
        <v>8703</v>
      </c>
      <c r="J2939" s="1">
        <v>45517</v>
      </c>
      <c r="K2939" s="1"/>
      <c r="M2939">
        <v>0</v>
      </c>
      <c r="N2939">
        <v>1</v>
      </c>
      <c r="O2939">
        <v>24.6</v>
      </c>
      <c r="P2939" t="s">
        <v>33</v>
      </c>
    </row>
    <row r="2940" spans="1:16">
      <c r="A2940" t="s">
        <v>8704</v>
      </c>
      <c r="B2940" t="s">
        <v>1582</v>
      </c>
      <c r="C2940" t="s">
        <v>789</v>
      </c>
      <c r="D2940" t="s">
        <v>53</v>
      </c>
      <c r="E2940" t="s">
        <v>20</v>
      </c>
      <c r="F2940">
        <v>27678</v>
      </c>
      <c r="G2940" t="s">
        <v>79</v>
      </c>
      <c r="H2940" t="s">
        <v>361</v>
      </c>
      <c r="I2940" t="s">
        <v>7624</v>
      </c>
      <c r="J2940" s="1">
        <v>45533</v>
      </c>
      <c r="K2940" s="1"/>
      <c r="M2940">
        <v>0</v>
      </c>
      <c r="N2940">
        <v>1</v>
      </c>
      <c r="O2940">
        <v>1.7</v>
      </c>
      <c r="P2940" t="s">
        <v>58</v>
      </c>
    </row>
    <row r="2941" spans="1:16">
      <c r="A2941" t="s">
        <v>8706</v>
      </c>
      <c r="B2941" t="s">
        <v>4948</v>
      </c>
      <c r="C2941" t="s">
        <v>4581</v>
      </c>
      <c r="D2941" t="s">
        <v>53</v>
      </c>
      <c r="E2941" t="s">
        <v>28</v>
      </c>
      <c r="F2941">
        <v>40255</v>
      </c>
      <c r="G2941" t="s">
        <v>151</v>
      </c>
      <c r="H2941" t="s">
        <v>73</v>
      </c>
      <c r="I2941" t="s">
        <v>658</v>
      </c>
      <c r="J2941" s="1">
        <v>45576</v>
      </c>
      <c r="K2941" s="1"/>
      <c r="M2941">
        <v>0</v>
      </c>
      <c r="N2941">
        <v>1</v>
      </c>
      <c r="O2941">
        <v>3.9</v>
      </c>
      <c r="P2941" t="s">
        <v>42</v>
      </c>
    </row>
    <row r="2942" spans="1:16">
      <c r="A2942" t="s">
        <v>8708</v>
      </c>
      <c r="B2942" t="s">
        <v>5898</v>
      </c>
      <c r="C2942" t="s">
        <v>825</v>
      </c>
      <c r="D2942" t="s">
        <v>37</v>
      </c>
      <c r="E2942" t="s">
        <v>115</v>
      </c>
      <c r="F2942">
        <v>150174</v>
      </c>
      <c r="G2942" t="s">
        <v>161</v>
      </c>
      <c r="H2942" t="s">
        <v>98</v>
      </c>
      <c r="I2942" t="s">
        <v>1254</v>
      </c>
      <c r="J2942" s="1">
        <v>45421</v>
      </c>
      <c r="K2942" s="1">
        <v>45372</v>
      </c>
      <c r="L2942">
        <v>113</v>
      </c>
      <c r="M2942">
        <v>0</v>
      </c>
      <c r="N2942">
        <v>1</v>
      </c>
      <c r="O2942">
        <v>3</v>
      </c>
      <c r="P2942" t="s">
        <v>58</v>
      </c>
    </row>
    <row r="2943" spans="1:16">
      <c r="A2943" t="s">
        <v>8710</v>
      </c>
      <c r="B2943" t="s">
        <v>1534</v>
      </c>
      <c r="C2943" t="s">
        <v>1826</v>
      </c>
      <c r="D2943" t="s">
        <v>19</v>
      </c>
      <c r="E2943" t="s">
        <v>28</v>
      </c>
      <c r="F2943">
        <v>9405</v>
      </c>
      <c r="G2943" t="s">
        <v>79</v>
      </c>
      <c r="H2943" t="s">
        <v>274</v>
      </c>
      <c r="I2943" t="s">
        <v>3650</v>
      </c>
      <c r="J2943" s="1">
        <v>44952</v>
      </c>
      <c r="K2943" s="1"/>
      <c r="M2943">
        <v>0</v>
      </c>
      <c r="N2943">
        <v>1</v>
      </c>
      <c r="O2943">
        <v>21.1</v>
      </c>
      <c r="P2943" t="s">
        <v>58</v>
      </c>
    </row>
    <row r="2944" spans="1:16">
      <c r="A2944" t="s">
        <v>8712</v>
      </c>
      <c r="B2944" t="s">
        <v>421</v>
      </c>
      <c r="C2944" t="s">
        <v>567</v>
      </c>
      <c r="D2944" t="s">
        <v>37</v>
      </c>
      <c r="E2944" t="s">
        <v>91</v>
      </c>
      <c r="F2944">
        <v>48376</v>
      </c>
      <c r="G2944" t="s">
        <v>151</v>
      </c>
      <c r="H2944" t="s">
        <v>274</v>
      </c>
      <c r="I2944" t="s">
        <v>647</v>
      </c>
      <c r="J2944" s="1">
        <v>44899</v>
      </c>
      <c r="K2944" s="1">
        <v>45013</v>
      </c>
      <c r="L2944">
        <v>165</v>
      </c>
      <c r="M2944">
        <v>0</v>
      </c>
      <c r="N2944">
        <v>1</v>
      </c>
      <c r="O2944">
        <v>8.6</v>
      </c>
      <c r="P2944" t="s">
        <v>42</v>
      </c>
    </row>
    <row r="2945" spans="1:16">
      <c r="A2945" t="s">
        <v>8714</v>
      </c>
      <c r="B2945" t="s">
        <v>5978</v>
      </c>
      <c r="C2945" t="s">
        <v>1810</v>
      </c>
      <c r="D2945" t="s">
        <v>19</v>
      </c>
      <c r="E2945" t="s">
        <v>54</v>
      </c>
      <c r="F2945">
        <v>3081</v>
      </c>
      <c r="G2945" t="s">
        <v>151</v>
      </c>
      <c r="H2945" t="s">
        <v>268</v>
      </c>
      <c r="I2945" t="s">
        <v>3322</v>
      </c>
      <c r="J2945" s="1">
        <v>44625</v>
      </c>
      <c r="K2945" s="1"/>
      <c r="M2945">
        <v>0</v>
      </c>
      <c r="N2945">
        <v>1</v>
      </c>
      <c r="O2945">
        <v>24.8</v>
      </c>
      <c r="P2945" t="s">
        <v>25</v>
      </c>
    </row>
    <row r="2946" spans="1:16">
      <c r="A2946" t="s">
        <v>8716</v>
      </c>
      <c r="B2946" t="s">
        <v>4140</v>
      </c>
      <c r="C2946" t="s">
        <v>18</v>
      </c>
      <c r="D2946" t="s">
        <v>37</v>
      </c>
      <c r="E2946" t="s">
        <v>54</v>
      </c>
      <c r="F2946">
        <v>61573</v>
      </c>
      <c r="G2946" t="s">
        <v>30</v>
      </c>
      <c r="H2946" t="s">
        <v>237</v>
      </c>
      <c r="I2946" t="s">
        <v>6482</v>
      </c>
      <c r="J2946" s="1">
        <v>45059</v>
      </c>
      <c r="K2946" s="1"/>
      <c r="M2946">
        <v>0</v>
      </c>
      <c r="N2946">
        <v>1</v>
      </c>
      <c r="O2946">
        <v>11</v>
      </c>
      <c r="P2946" t="s">
        <v>33</v>
      </c>
    </row>
    <row r="2947" spans="1:16">
      <c r="A2947" t="s">
        <v>8718</v>
      </c>
      <c r="B2947" t="s">
        <v>2522</v>
      </c>
      <c r="C2947" t="s">
        <v>18</v>
      </c>
      <c r="D2947" t="s">
        <v>183</v>
      </c>
      <c r="E2947" t="s">
        <v>177</v>
      </c>
      <c r="F2947">
        <v>10000</v>
      </c>
      <c r="G2947" t="s">
        <v>172</v>
      </c>
      <c r="H2947" t="s">
        <v>156</v>
      </c>
      <c r="I2947" t="s">
        <v>3099</v>
      </c>
      <c r="J2947" s="1">
        <v>44691</v>
      </c>
      <c r="K2947" s="1"/>
      <c r="M2947">
        <v>0</v>
      </c>
      <c r="N2947">
        <v>1</v>
      </c>
      <c r="O2947">
        <v>20.399999999999999</v>
      </c>
      <c r="P2947" t="s">
        <v>58</v>
      </c>
    </row>
    <row r="2948" spans="1:16">
      <c r="A2948" t="s">
        <v>8719</v>
      </c>
      <c r="B2948" t="s">
        <v>8720</v>
      </c>
      <c r="C2948" t="s">
        <v>2987</v>
      </c>
      <c r="D2948" t="s">
        <v>183</v>
      </c>
      <c r="E2948" t="s">
        <v>45</v>
      </c>
      <c r="F2948">
        <v>4800</v>
      </c>
      <c r="G2948" t="s">
        <v>151</v>
      </c>
      <c r="H2948" t="s">
        <v>80</v>
      </c>
      <c r="I2948" t="s">
        <v>134</v>
      </c>
      <c r="J2948" s="1">
        <v>45482</v>
      </c>
      <c r="K2948" s="1"/>
      <c r="M2948">
        <v>0</v>
      </c>
      <c r="N2948">
        <v>1</v>
      </c>
      <c r="O2948">
        <v>18.600000000000001</v>
      </c>
      <c r="P2948" t="s">
        <v>33</v>
      </c>
    </row>
    <row r="2949" spans="1:16">
      <c r="A2949" t="s">
        <v>8722</v>
      </c>
      <c r="B2949" t="s">
        <v>4749</v>
      </c>
      <c r="C2949" t="s">
        <v>929</v>
      </c>
      <c r="D2949" t="s">
        <v>19</v>
      </c>
      <c r="E2949" t="s">
        <v>91</v>
      </c>
      <c r="F2949">
        <v>6571</v>
      </c>
      <c r="G2949" t="s">
        <v>30</v>
      </c>
      <c r="H2949" t="s">
        <v>361</v>
      </c>
      <c r="I2949" t="s">
        <v>3326</v>
      </c>
      <c r="J2949" s="1">
        <v>45160</v>
      </c>
      <c r="K2949" s="1">
        <v>45188</v>
      </c>
      <c r="L2949">
        <v>63</v>
      </c>
      <c r="M2949">
        <v>0</v>
      </c>
      <c r="N2949">
        <v>1</v>
      </c>
      <c r="O2949">
        <v>23.9</v>
      </c>
      <c r="P2949" t="s">
        <v>42</v>
      </c>
    </row>
    <row r="2950" spans="1:16">
      <c r="A2950" t="s">
        <v>8724</v>
      </c>
      <c r="B2950" t="s">
        <v>2842</v>
      </c>
      <c r="C2950" t="s">
        <v>2507</v>
      </c>
      <c r="D2950" t="s">
        <v>183</v>
      </c>
      <c r="E2950" t="s">
        <v>177</v>
      </c>
      <c r="F2950">
        <v>5616</v>
      </c>
      <c r="G2950" t="s">
        <v>161</v>
      </c>
      <c r="H2950" t="s">
        <v>23</v>
      </c>
      <c r="I2950" t="s">
        <v>1580</v>
      </c>
      <c r="J2950" s="1">
        <v>45057</v>
      </c>
      <c r="K2950" s="1"/>
      <c r="M2950">
        <v>0</v>
      </c>
      <c r="N2950">
        <v>1</v>
      </c>
      <c r="O2950">
        <v>21.2</v>
      </c>
      <c r="P2950" t="s">
        <v>42</v>
      </c>
    </row>
    <row r="2951" spans="1:16">
      <c r="A2951" t="s">
        <v>8726</v>
      </c>
      <c r="B2951" t="s">
        <v>5882</v>
      </c>
      <c r="C2951" t="s">
        <v>2484</v>
      </c>
      <c r="D2951" t="s">
        <v>66</v>
      </c>
      <c r="E2951" t="s">
        <v>20</v>
      </c>
      <c r="F2951">
        <v>18093</v>
      </c>
      <c r="G2951" t="s">
        <v>39</v>
      </c>
      <c r="H2951" t="s">
        <v>2468</v>
      </c>
      <c r="I2951" t="s">
        <v>1580</v>
      </c>
      <c r="J2951" s="1">
        <v>45111</v>
      </c>
      <c r="K2951" s="1"/>
      <c r="M2951">
        <v>0</v>
      </c>
      <c r="N2951">
        <v>1</v>
      </c>
      <c r="O2951">
        <v>1.9</v>
      </c>
      <c r="P2951" t="s">
        <v>33</v>
      </c>
    </row>
    <row r="2952" spans="1:16">
      <c r="A2952" t="s">
        <v>8728</v>
      </c>
      <c r="B2952" t="s">
        <v>5681</v>
      </c>
      <c r="C2952" t="s">
        <v>18</v>
      </c>
      <c r="D2952" t="s">
        <v>37</v>
      </c>
      <c r="E2952" t="s">
        <v>54</v>
      </c>
      <c r="F2952">
        <v>73969</v>
      </c>
      <c r="G2952" t="s">
        <v>172</v>
      </c>
      <c r="H2952" t="s">
        <v>31</v>
      </c>
      <c r="I2952" t="s">
        <v>3150</v>
      </c>
      <c r="J2952" s="1">
        <v>45009</v>
      </c>
      <c r="K2952" s="1"/>
      <c r="M2952">
        <v>0</v>
      </c>
      <c r="N2952">
        <v>1</v>
      </c>
      <c r="O2952">
        <v>27.7</v>
      </c>
      <c r="P2952" t="s">
        <v>100</v>
      </c>
    </row>
    <row r="2953" spans="1:16">
      <c r="A2953" t="s">
        <v>8730</v>
      </c>
      <c r="B2953" t="s">
        <v>8731</v>
      </c>
      <c r="C2953" t="s">
        <v>18</v>
      </c>
      <c r="D2953" t="s">
        <v>53</v>
      </c>
      <c r="E2953" t="s">
        <v>20</v>
      </c>
      <c r="F2953">
        <v>26037</v>
      </c>
      <c r="G2953" t="s">
        <v>30</v>
      </c>
      <c r="H2953" t="s">
        <v>3052</v>
      </c>
      <c r="I2953" t="s">
        <v>6810</v>
      </c>
      <c r="J2953" s="1">
        <v>45417</v>
      </c>
      <c r="K2953" s="1"/>
      <c r="M2953">
        <v>0</v>
      </c>
      <c r="N2953">
        <v>1</v>
      </c>
      <c r="O2953">
        <v>8</v>
      </c>
      <c r="P2953" t="s">
        <v>33</v>
      </c>
    </row>
    <row r="2954" spans="1:16">
      <c r="A2954" t="s">
        <v>8733</v>
      </c>
      <c r="B2954" t="s">
        <v>8734</v>
      </c>
      <c r="C2954" t="s">
        <v>18</v>
      </c>
      <c r="D2954" t="s">
        <v>37</v>
      </c>
      <c r="E2954" t="s">
        <v>115</v>
      </c>
      <c r="F2954">
        <v>118177</v>
      </c>
      <c r="G2954" t="s">
        <v>151</v>
      </c>
      <c r="H2954" t="s">
        <v>117</v>
      </c>
      <c r="I2954" t="s">
        <v>8736</v>
      </c>
      <c r="J2954" s="1">
        <v>45717</v>
      </c>
      <c r="K2954" s="1">
        <v>45616</v>
      </c>
      <c r="L2954">
        <v>71</v>
      </c>
      <c r="M2954">
        <v>0</v>
      </c>
      <c r="N2954">
        <v>1</v>
      </c>
      <c r="O2954">
        <v>32.1</v>
      </c>
      <c r="P2954" t="s">
        <v>42</v>
      </c>
    </row>
    <row r="2955" spans="1:16">
      <c r="A2955" t="s">
        <v>8737</v>
      </c>
      <c r="B2955" t="s">
        <v>83</v>
      </c>
      <c r="C2955" t="s">
        <v>3233</v>
      </c>
      <c r="D2955" t="s">
        <v>183</v>
      </c>
      <c r="E2955" t="s">
        <v>91</v>
      </c>
      <c r="F2955">
        <v>12015</v>
      </c>
      <c r="G2955" t="s">
        <v>79</v>
      </c>
      <c r="H2955" t="s">
        <v>625</v>
      </c>
      <c r="I2955" t="s">
        <v>6368</v>
      </c>
      <c r="J2955" s="1">
        <v>45570</v>
      </c>
      <c r="K2955" s="1">
        <v>45556</v>
      </c>
      <c r="L2955">
        <v>127</v>
      </c>
      <c r="M2955">
        <v>1</v>
      </c>
      <c r="N2955">
        <v>3</v>
      </c>
      <c r="O2955">
        <v>8.6999999999999993</v>
      </c>
      <c r="P2955" t="s">
        <v>33</v>
      </c>
    </row>
    <row r="2956" spans="1:16">
      <c r="A2956" t="s">
        <v>8739</v>
      </c>
      <c r="B2956" t="s">
        <v>4606</v>
      </c>
      <c r="C2956" t="s">
        <v>1060</v>
      </c>
      <c r="D2956" t="s">
        <v>19</v>
      </c>
      <c r="E2956" t="s">
        <v>54</v>
      </c>
      <c r="F2956">
        <v>7000</v>
      </c>
      <c r="G2956" t="s">
        <v>161</v>
      </c>
      <c r="H2956" t="s">
        <v>156</v>
      </c>
      <c r="I2956" t="s">
        <v>1465</v>
      </c>
      <c r="J2956" s="1">
        <v>44613</v>
      </c>
      <c r="K2956" s="1"/>
      <c r="M2956">
        <v>0</v>
      </c>
      <c r="N2956">
        <v>1</v>
      </c>
      <c r="O2956">
        <v>28.7</v>
      </c>
      <c r="P2956" t="s">
        <v>33</v>
      </c>
    </row>
    <row r="2957" spans="1:16">
      <c r="A2957" t="s">
        <v>8740</v>
      </c>
      <c r="B2957" t="s">
        <v>6175</v>
      </c>
      <c r="C2957" t="s">
        <v>18</v>
      </c>
      <c r="D2957" t="s">
        <v>53</v>
      </c>
      <c r="E2957" t="s">
        <v>177</v>
      </c>
      <c r="F2957">
        <v>41831</v>
      </c>
      <c r="G2957" t="s">
        <v>30</v>
      </c>
      <c r="H2957" t="s">
        <v>593</v>
      </c>
      <c r="I2957" t="s">
        <v>3692</v>
      </c>
      <c r="J2957" s="1">
        <v>45647</v>
      </c>
      <c r="K2957" s="1"/>
      <c r="M2957">
        <v>0</v>
      </c>
      <c r="N2957">
        <v>1</v>
      </c>
      <c r="O2957">
        <v>17.399999999999999</v>
      </c>
      <c r="P2957" t="s">
        <v>58</v>
      </c>
    </row>
    <row r="2958" spans="1:16">
      <c r="A2958" t="s">
        <v>8742</v>
      </c>
      <c r="B2958" t="s">
        <v>3452</v>
      </c>
      <c r="C2958" t="s">
        <v>256</v>
      </c>
      <c r="D2958" t="s">
        <v>53</v>
      </c>
      <c r="E2958" t="s">
        <v>54</v>
      </c>
      <c r="F2958">
        <v>31465</v>
      </c>
      <c r="G2958" t="s">
        <v>30</v>
      </c>
      <c r="H2958" t="s">
        <v>80</v>
      </c>
      <c r="I2958" t="s">
        <v>6815</v>
      </c>
      <c r="J2958" s="1">
        <v>44917</v>
      </c>
      <c r="K2958" s="1"/>
      <c r="M2958">
        <v>0</v>
      </c>
      <c r="N2958">
        <v>1</v>
      </c>
      <c r="O2958">
        <v>16.7</v>
      </c>
      <c r="P2958" t="s">
        <v>33</v>
      </c>
    </row>
    <row r="2959" spans="1:16">
      <c r="A2959" t="s">
        <v>8744</v>
      </c>
      <c r="B2959" t="s">
        <v>8745</v>
      </c>
      <c r="C2959" t="s">
        <v>2549</v>
      </c>
      <c r="D2959" t="s">
        <v>19</v>
      </c>
      <c r="E2959" t="s">
        <v>115</v>
      </c>
      <c r="F2959">
        <v>9087</v>
      </c>
      <c r="G2959" t="s">
        <v>39</v>
      </c>
      <c r="H2959" t="s">
        <v>506</v>
      </c>
      <c r="I2959" t="s">
        <v>950</v>
      </c>
      <c r="J2959" s="1">
        <v>45236</v>
      </c>
      <c r="K2959" s="1">
        <v>45194</v>
      </c>
      <c r="L2959">
        <v>104</v>
      </c>
      <c r="M2959">
        <v>0</v>
      </c>
      <c r="N2959">
        <v>1</v>
      </c>
      <c r="O2959">
        <v>25.9</v>
      </c>
      <c r="P2959" t="s">
        <v>42</v>
      </c>
    </row>
    <row r="2960" spans="1:16">
      <c r="A2960" t="s">
        <v>8747</v>
      </c>
      <c r="B2960" t="s">
        <v>3062</v>
      </c>
      <c r="C2960" t="s">
        <v>2370</v>
      </c>
      <c r="D2960" t="s">
        <v>66</v>
      </c>
      <c r="E2960" t="s">
        <v>20</v>
      </c>
      <c r="F2960">
        <v>11570</v>
      </c>
      <c r="G2960" t="s">
        <v>161</v>
      </c>
      <c r="H2960" t="s">
        <v>2358</v>
      </c>
      <c r="I2960" t="s">
        <v>5931</v>
      </c>
      <c r="J2960" s="1">
        <v>45576</v>
      </c>
      <c r="K2960" s="1"/>
      <c r="M2960">
        <v>0</v>
      </c>
      <c r="N2960">
        <v>1</v>
      </c>
      <c r="O2960">
        <v>7</v>
      </c>
      <c r="P2960" t="s">
        <v>58</v>
      </c>
    </row>
    <row r="2961" spans="1:16">
      <c r="A2961" t="s">
        <v>8749</v>
      </c>
      <c r="B2961" t="s">
        <v>1265</v>
      </c>
      <c r="C2961" t="s">
        <v>1881</v>
      </c>
      <c r="D2961" t="s">
        <v>37</v>
      </c>
      <c r="E2961" t="s">
        <v>115</v>
      </c>
      <c r="F2961">
        <v>155000</v>
      </c>
      <c r="G2961" t="s">
        <v>56</v>
      </c>
      <c r="H2961" t="s">
        <v>23</v>
      </c>
      <c r="I2961" t="s">
        <v>7258</v>
      </c>
      <c r="J2961" s="1">
        <v>45184</v>
      </c>
      <c r="K2961" s="1">
        <v>45276</v>
      </c>
      <c r="L2961">
        <v>187</v>
      </c>
      <c r="M2961">
        <v>0</v>
      </c>
      <c r="N2961">
        <v>1</v>
      </c>
      <c r="O2961">
        <v>31.6</v>
      </c>
      <c r="P2961" t="s">
        <v>25</v>
      </c>
    </row>
    <row r="2962" spans="1:16">
      <c r="A2962" t="s">
        <v>8751</v>
      </c>
      <c r="B2962" t="s">
        <v>3418</v>
      </c>
      <c r="C2962" t="s">
        <v>18</v>
      </c>
      <c r="D2962" t="s">
        <v>53</v>
      </c>
      <c r="E2962" t="s">
        <v>115</v>
      </c>
      <c r="F2962">
        <v>42775</v>
      </c>
      <c r="G2962" t="s">
        <v>56</v>
      </c>
      <c r="H2962" t="s">
        <v>232</v>
      </c>
      <c r="I2962" t="s">
        <v>831</v>
      </c>
      <c r="J2962" s="1">
        <v>45303</v>
      </c>
      <c r="K2962" s="1">
        <v>45217</v>
      </c>
      <c r="L2962">
        <v>61</v>
      </c>
      <c r="M2962">
        <v>0</v>
      </c>
      <c r="N2962">
        <v>1</v>
      </c>
      <c r="O2962">
        <v>11.3</v>
      </c>
      <c r="P2962" t="s">
        <v>33</v>
      </c>
    </row>
    <row r="2963" spans="1:16">
      <c r="A2963" t="s">
        <v>8753</v>
      </c>
      <c r="B2963" t="s">
        <v>2347</v>
      </c>
      <c r="C2963" t="s">
        <v>18</v>
      </c>
      <c r="D2963" t="s">
        <v>19</v>
      </c>
      <c r="E2963" t="s">
        <v>91</v>
      </c>
      <c r="F2963">
        <v>8008</v>
      </c>
      <c r="G2963" t="s">
        <v>39</v>
      </c>
      <c r="H2963" t="s">
        <v>237</v>
      </c>
      <c r="I2963" t="s">
        <v>1797</v>
      </c>
      <c r="J2963" s="1">
        <v>45505</v>
      </c>
      <c r="K2963" s="1">
        <v>45457</v>
      </c>
      <c r="L2963">
        <v>63</v>
      </c>
      <c r="M2963">
        <v>0</v>
      </c>
      <c r="N2963">
        <v>1</v>
      </c>
      <c r="O2963">
        <v>33.1</v>
      </c>
      <c r="P2963" t="s">
        <v>42</v>
      </c>
    </row>
    <row r="2964" spans="1:16">
      <c r="A2964" t="s">
        <v>8755</v>
      </c>
      <c r="B2964" t="s">
        <v>5798</v>
      </c>
      <c r="C2964" t="s">
        <v>1144</v>
      </c>
      <c r="D2964" t="s">
        <v>19</v>
      </c>
      <c r="E2964" t="s">
        <v>45</v>
      </c>
      <c r="F2964">
        <v>7913</v>
      </c>
      <c r="G2964" t="s">
        <v>56</v>
      </c>
      <c r="H2964" t="s">
        <v>501</v>
      </c>
      <c r="I2964" t="s">
        <v>233</v>
      </c>
      <c r="J2964" s="1"/>
      <c r="K2964" s="1"/>
      <c r="M2964">
        <v>0</v>
      </c>
      <c r="N2964">
        <v>1</v>
      </c>
      <c r="O2964">
        <v>24.5</v>
      </c>
      <c r="P2964" t="s">
        <v>25</v>
      </c>
    </row>
    <row r="2965" spans="1:16">
      <c r="A2965" t="s">
        <v>8756</v>
      </c>
      <c r="B2965" t="s">
        <v>3263</v>
      </c>
      <c r="C2965" t="s">
        <v>18</v>
      </c>
      <c r="D2965" t="s">
        <v>19</v>
      </c>
      <c r="E2965" t="s">
        <v>54</v>
      </c>
      <c r="F2965">
        <v>1838</v>
      </c>
      <c r="G2965" t="s">
        <v>22</v>
      </c>
      <c r="H2965" t="s">
        <v>156</v>
      </c>
      <c r="I2965" t="s">
        <v>1192</v>
      </c>
      <c r="J2965" s="1">
        <v>45438</v>
      </c>
      <c r="K2965" s="1"/>
      <c r="M2965">
        <v>0</v>
      </c>
      <c r="N2965">
        <v>1</v>
      </c>
      <c r="O2965">
        <v>4.4000000000000004</v>
      </c>
      <c r="P2965" t="s">
        <v>25</v>
      </c>
    </row>
    <row r="2966" spans="1:16">
      <c r="A2966" t="s">
        <v>8758</v>
      </c>
      <c r="B2966" t="s">
        <v>1877</v>
      </c>
      <c r="C2966" t="s">
        <v>1270</v>
      </c>
      <c r="D2966" t="s">
        <v>37</v>
      </c>
      <c r="E2966" t="s">
        <v>91</v>
      </c>
      <c r="F2966">
        <v>161000</v>
      </c>
      <c r="G2966" t="s">
        <v>22</v>
      </c>
      <c r="H2966" t="s">
        <v>850</v>
      </c>
      <c r="I2966" t="s">
        <v>4417</v>
      </c>
      <c r="J2966" s="1"/>
      <c r="K2966" s="1">
        <v>44882</v>
      </c>
      <c r="L2966">
        <v>97</v>
      </c>
      <c r="M2966">
        <v>0</v>
      </c>
      <c r="N2966">
        <v>1</v>
      </c>
      <c r="O2966">
        <v>25.7</v>
      </c>
      <c r="P2966" t="s">
        <v>25</v>
      </c>
    </row>
    <row r="2967" spans="1:16">
      <c r="A2967" t="s">
        <v>8759</v>
      </c>
      <c r="B2967" t="s">
        <v>2814</v>
      </c>
      <c r="C2967" t="s">
        <v>1838</v>
      </c>
      <c r="D2967" t="s">
        <v>19</v>
      </c>
      <c r="E2967" t="s">
        <v>20</v>
      </c>
      <c r="F2967">
        <v>7082</v>
      </c>
      <c r="G2967" t="s">
        <v>172</v>
      </c>
      <c r="H2967" t="s">
        <v>3288</v>
      </c>
      <c r="I2967" t="s">
        <v>167</v>
      </c>
      <c r="J2967" s="1">
        <v>45480</v>
      </c>
      <c r="K2967" s="1"/>
      <c r="M2967">
        <v>0</v>
      </c>
      <c r="N2967">
        <v>1</v>
      </c>
      <c r="O2967">
        <v>17.2</v>
      </c>
      <c r="P2967" t="s">
        <v>25</v>
      </c>
    </row>
    <row r="2968" spans="1:16">
      <c r="A2968" t="s">
        <v>8761</v>
      </c>
      <c r="B2968" t="s">
        <v>5290</v>
      </c>
      <c r="C2968" t="s">
        <v>18</v>
      </c>
      <c r="D2968" t="s">
        <v>37</v>
      </c>
      <c r="E2968" t="s">
        <v>91</v>
      </c>
      <c r="F2968">
        <v>205077</v>
      </c>
      <c r="G2968" t="s">
        <v>30</v>
      </c>
      <c r="H2968" t="s">
        <v>86</v>
      </c>
      <c r="I2968" t="s">
        <v>1058</v>
      </c>
      <c r="J2968" s="1">
        <v>45315</v>
      </c>
      <c r="K2968" s="1">
        <v>45263</v>
      </c>
      <c r="L2968">
        <v>54</v>
      </c>
      <c r="M2968">
        <v>1</v>
      </c>
      <c r="N2968">
        <v>3</v>
      </c>
      <c r="O2968">
        <v>1.5</v>
      </c>
      <c r="P2968" t="s">
        <v>33</v>
      </c>
    </row>
    <row r="2969" spans="1:16">
      <c r="A2969" t="s">
        <v>8763</v>
      </c>
      <c r="B2969" t="s">
        <v>459</v>
      </c>
      <c r="C2969" t="s">
        <v>251</v>
      </c>
      <c r="D2969" t="s">
        <v>66</v>
      </c>
      <c r="E2969" t="s">
        <v>28</v>
      </c>
      <c r="F2969">
        <v>15412</v>
      </c>
      <c r="G2969" t="s">
        <v>47</v>
      </c>
      <c r="H2969" t="s">
        <v>133</v>
      </c>
      <c r="I2969" t="s">
        <v>5915</v>
      </c>
      <c r="J2969" s="1">
        <v>44911</v>
      </c>
      <c r="K2969" s="1"/>
      <c r="M2969">
        <v>0</v>
      </c>
      <c r="N2969">
        <v>1</v>
      </c>
      <c r="O2969">
        <v>11.9</v>
      </c>
      <c r="P2969" t="s">
        <v>100</v>
      </c>
    </row>
    <row r="2970" spans="1:16">
      <c r="A2970" t="s">
        <v>8765</v>
      </c>
      <c r="B2970" t="s">
        <v>1600</v>
      </c>
      <c r="C2970" t="s">
        <v>2104</v>
      </c>
      <c r="D2970" t="s">
        <v>53</v>
      </c>
      <c r="E2970" t="s">
        <v>45</v>
      </c>
      <c r="F2970">
        <v>15907</v>
      </c>
      <c r="G2970" t="s">
        <v>56</v>
      </c>
      <c r="H2970" t="s">
        <v>237</v>
      </c>
      <c r="I2970" t="s">
        <v>2815</v>
      </c>
      <c r="J2970" s="1">
        <v>45481</v>
      </c>
      <c r="K2970" s="1"/>
      <c r="M2970">
        <v>0</v>
      </c>
      <c r="N2970">
        <v>1</v>
      </c>
      <c r="O2970">
        <v>34.4</v>
      </c>
      <c r="P2970" t="s">
        <v>33</v>
      </c>
    </row>
    <row r="2971" spans="1:16">
      <c r="A2971" t="s">
        <v>8767</v>
      </c>
      <c r="B2971" t="s">
        <v>3958</v>
      </c>
      <c r="C2971" t="s">
        <v>1321</v>
      </c>
      <c r="D2971" t="s">
        <v>19</v>
      </c>
      <c r="E2971" t="s">
        <v>28</v>
      </c>
      <c r="F2971">
        <v>9481</v>
      </c>
      <c r="G2971" t="s">
        <v>56</v>
      </c>
      <c r="H2971" t="s">
        <v>117</v>
      </c>
      <c r="I2971" t="s">
        <v>1166</v>
      </c>
      <c r="J2971" s="1">
        <v>45121</v>
      </c>
      <c r="K2971" s="1"/>
      <c r="M2971">
        <v>0</v>
      </c>
      <c r="N2971">
        <v>1</v>
      </c>
      <c r="O2971">
        <v>33.799999999999997</v>
      </c>
      <c r="P2971" t="s">
        <v>25</v>
      </c>
    </row>
    <row r="2972" spans="1:16">
      <c r="A2972" t="s">
        <v>8769</v>
      </c>
      <c r="B2972" t="s">
        <v>8770</v>
      </c>
      <c r="C2972" t="s">
        <v>18</v>
      </c>
      <c r="D2972" t="s">
        <v>53</v>
      </c>
      <c r="E2972" t="s">
        <v>91</v>
      </c>
      <c r="F2972">
        <v>27878</v>
      </c>
      <c r="G2972" t="s">
        <v>47</v>
      </c>
      <c r="H2972" t="s">
        <v>258</v>
      </c>
      <c r="I2972" t="s">
        <v>1676</v>
      </c>
      <c r="J2972" s="1">
        <v>45233</v>
      </c>
      <c r="K2972" s="1">
        <v>45259</v>
      </c>
      <c r="L2972">
        <v>182</v>
      </c>
      <c r="M2972">
        <v>0</v>
      </c>
      <c r="N2972">
        <v>1</v>
      </c>
      <c r="O2972">
        <v>15.5</v>
      </c>
      <c r="P2972" t="s">
        <v>33</v>
      </c>
    </row>
    <row r="2973" spans="1:16">
      <c r="A2973" t="s">
        <v>8772</v>
      </c>
      <c r="B2973" t="s">
        <v>2231</v>
      </c>
      <c r="C2973" t="s">
        <v>417</v>
      </c>
      <c r="D2973" t="s">
        <v>53</v>
      </c>
      <c r="E2973" t="s">
        <v>115</v>
      </c>
      <c r="F2973">
        <v>11000</v>
      </c>
      <c r="G2973" t="s">
        <v>39</v>
      </c>
      <c r="H2973" t="s">
        <v>86</v>
      </c>
      <c r="I2973" t="s">
        <v>6342</v>
      </c>
      <c r="J2973" s="1">
        <v>45356</v>
      </c>
      <c r="K2973" s="1">
        <v>45246</v>
      </c>
      <c r="L2973">
        <v>21</v>
      </c>
      <c r="M2973">
        <v>0</v>
      </c>
      <c r="N2973">
        <v>1</v>
      </c>
      <c r="O2973">
        <v>13.9</v>
      </c>
      <c r="P2973" t="s">
        <v>58</v>
      </c>
    </row>
    <row r="2974" spans="1:16">
      <c r="A2974" t="s">
        <v>8773</v>
      </c>
      <c r="B2974" t="s">
        <v>3176</v>
      </c>
      <c r="C2974" t="s">
        <v>2987</v>
      </c>
      <c r="D2974" t="s">
        <v>19</v>
      </c>
      <c r="E2974" t="s">
        <v>177</v>
      </c>
      <c r="F2974">
        <v>4261</v>
      </c>
      <c r="G2974" t="s">
        <v>161</v>
      </c>
      <c r="H2974" t="s">
        <v>274</v>
      </c>
      <c r="I2974" t="s">
        <v>1879</v>
      </c>
      <c r="J2974" s="1">
        <v>45309</v>
      </c>
      <c r="K2974" s="1"/>
      <c r="M2974">
        <v>0</v>
      </c>
      <c r="N2974">
        <v>1</v>
      </c>
      <c r="O2974">
        <v>17.8</v>
      </c>
      <c r="P2974" t="s">
        <v>33</v>
      </c>
    </row>
    <row r="2975" spans="1:16">
      <c r="A2975" t="s">
        <v>8774</v>
      </c>
      <c r="B2975" t="s">
        <v>4123</v>
      </c>
      <c r="C2975" t="s">
        <v>436</v>
      </c>
      <c r="D2975" t="s">
        <v>53</v>
      </c>
      <c r="E2975" t="s">
        <v>28</v>
      </c>
      <c r="F2975">
        <v>19000</v>
      </c>
      <c r="G2975" t="s">
        <v>56</v>
      </c>
      <c r="H2975" t="s">
        <v>145</v>
      </c>
      <c r="I2975" t="s">
        <v>7972</v>
      </c>
      <c r="J2975" s="1">
        <v>45553</v>
      </c>
      <c r="K2975" s="1"/>
      <c r="M2975">
        <v>0</v>
      </c>
      <c r="N2975">
        <v>1</v>
      </c>
      <c r="O2975">
        <v>27.5</v>
      </c>
      <c r="P2975" t="s">
        <v>100</v>
      </c>
    </row>
    <row r="2976" spans="1:16">
      <c r="A2976" t="s">
        <v>8775</v>
      </c>
      <c r="B2976" t="s">
        <v>2635</v>
      </c>
      <c r="C2976" t="s">
        <v>2990</v>
      </c>
      <c r="D2976" t="s">
        <v>19</v>
      </c>
      <c r="E2976" t="s">
        <v>28</v>
      </c>
      <c r="F2976">
        <v>3575</v>
      </c>
      <c r="G2976" t="s">
        <v>47</v>
      </c>
      <c r="H2976" t="s">
        <v>156</v>
      </c>
      <c r="I2976" t="s">
        <v>8777</v>
      </c>
      <c r="J2976" s="1">
        <v>45720</v>
      </c>
      <c r="K2976" s="1"/>
      <c r="M2976">
        <v>0</v>
      </c>
      <c r="N2976">
        <v>1</v>
      </c>
      <c r="O2976">
        <v>4.2</v>
      </c>
      <c r="P2976" t="s">
        <v>42</v>
      </c>
    </row>
    <row r="2977" spans="1:16">
      <c r="A2977" t="s">
        <v>8778</v>
      </c>
      <c r="B2977" t="s">
        <v>4591</v>
      </c>
      <c r="C2977" t="s">
        <v>18</v>
      </c>
      <c r="D2977" t="s">
        <v>19</v>
      </c>
      <c r="E2977" t="s">
        <v>177</v>
      </c>
      <c r="F2977">
        <v>1216</v>
      </c>
      <c r="G2977" t="s">
        <v>56</v>
      </c>
      <c r="H2977" t="s">
        <v>145</v>
      </c>
      <c r="I2977" t="s">
        <v>6065</v>
      </c>
      <c r="J2977" s="1"/>
      <c r="K2977" s="1"/>
      <c r="M2977">
        <v>0</v>
      </c>
      <c r="N2977">
        <v>1</v>
      </c>
      <c r="O2977">
        <v>32.4</v>
      </c>
      <c r="P2977" t="s">
        <v>25</v>
      </c>
    </row>
    <row r="2978" spans="1:16">
      <c r="A2978" t="s">
        <v>8780</v>
      </c>
      <c r="B2978" t="s">
        <v>1652</v>
      </c>
      <c r="C2978" t="s">
        <v>1261</v>
      </c>
      <c r="D2978" t="s">
        <v>53</v>
      </c>
      <c r="E2978" t="s">
        <v>45</v>
      </c>
      <c r="F2978">
        <v>38666</v>
      </c>
      <c r="G2978" t="s">
        <v>47</v>
      </c>
      <c r="H2978" t="s">
        <v>93</v>
      </c>
      <c r="I2978" t="s">
        <v>5312</v>
      </c>
      <c r="J2978" s="1">
        <v>45163</v>
      </c>
      <c r="K2978" s="1"/>
      <c r="M2978">
        <v>0</v>
      </c>
      <c r="N2978">
        <v>1</v>
      </c>
      <c r="O2978">
        <v>18.8</v>
      </c>
      <c r="P2978" t="s">
        <v>25</v>
      </c>
    </row>
    <row r="2979" spans="1:16">
      <c r="A2979" t="s">
        <v>8782</v>
      </c>
      <c r="B2979" t="s">
        <v>8783</v>
      </c>
      <c r="C2979" t="s">
        <v>4503</v>
      </c>
      <c r="D2979" t="s">
        <v>19</v>
      </c>
      <c r="E2979" t="s">
        <v>45</v>
      </c>
      <c r="F2979">
        <v>5013</v>
      </c>
      <c r="G2979" t="s">
        <v>172</v>
      </c>
      <c r="H2979" t="s">
        <v>98</v>
      </c>
      <c r="I2979" t="s">
        <v>4381</v>
      </c>
      <c r="J2979" s="1">
        <v>45007</v>
      </c>
      <c r="K2979" s="1"/>
      <c r="M2979">
        <v>0</v>
      </c>
      <c r="N2979">
        <v>1</v>
      </c>
      <c r="O2979">
        <v>0.6</v>
      </c>
      <c r="P2979" t="s">
        <v>42</v>
      </c>
    </row>
    <row r="2980" spans="1:16">
      <c r="A2980" t="s">
        <v>8785</v>
      </c>
      <c r="B2980" t="s">
        <v>5785</v>
      </c>
      <c r="C2980" t="s">
        <v>3026</v>
      </c>
      <c r="D2980" t="s">
        <v>66</v>
      </c>
      <c r="E2980" t="s">
        <v>54</v>
      </c>
      <c r="F2980">
        <v>11414</v>
      </c>
      <c r="G2980" t="s">
        <v>172</v>
      </c>
      <c r="H2980" t="s">
        <v>105</v>
      </c>
      <c r="I2980" t="s">
        <v>812</v>
      </c>
      <c r="J2980" s="1">
        <v>44712</v>
      </c>
      <c r="K2980" s="1"/>
      <c r="M2980">
        <v>0</v>
      </c>
      <c r="N2980">
        <v>1</v>
      </c>
      <c r="O2980">
        <v>16</v>
      </c>
      <c r="P2980" t="s">
        <v>33</v>
      </c>
    </row>
    <row r="2981" spans="1:16">
      <c r="A2981" t="s">
        <v>8787</v>
      </c>
      <c r="B2981" t="s">
        <v>4151</v>
      </c>
      <c r="C2981" t="s">
        <v>612</v>
      </c>
      <c r="D2981" t="s">
        <v>37</v>
      </c>
      <c r="E2981" t="s">
        <v>115</v>
      </c>
      <c r="F2981">
        <v>184144</v>
      </c>
      <c r="G2981" t="s">
        <v>39</v>
      </c>
      <c r="H2981" t="s">
        <v>326</v>
      </c>
      <c r="I2981" t="s">
        <v>4146</v>
      </c>
      <c r="J2981" s="1">
        <v>45098</v>
      </c>
      <c r="K2981" s="1">
        <v>44971</v>
      </c>
      <c r="L2981">
        <v>22</v>
      </c>
      <c r="M2981">
        <v>0</v>
      </c>
      <c r="N2981">
        <v>1</v>
      </c>
      <c r="O2981">
        <v>6.1</v>
      </c>
      <c r="P2981" t="s">
        <v>58</v>
      </c>
    </row>
    <row r="2982" spans="1:16">
      <c r="A2982" t="s">
        <v>8789</v>
      </c>
      <c r="B2982" t="s">
        <v>8790</v>
      </c>
      <c r="C2982" t="s">
        <v>18</v>
      </c>
      <c r="D2982" t="s">
        <v>66</v>
      </c>
      <c r="E2982" t="s">
        <v>54</v>
      </c>
      <c r="F2982">
        <v>23127</v>
      </c>
      <c r="G2982" t="s">
        <v>79</v>
      </c>
      <c r="H2982" t="s">
        <v>189</v>
      </c>
      <c r="I2982" t="s">
        <v>423</v>
      </c>
      <c r="J2982" s="1">
        <v>45261</v>
      </c>
      <c r="K2982" s="1"/>
      <c r="M2982">
        <v>0</v>
      </c>
      <c r="N2982">
        <v>1</v>
      </c>
      <c r="O2982">
        <v>15.5</v>
      </c>
      <c r="P2982" t="s">
        <v>33</v>
      </c>
    </row>
    <row r="2983" spans="1:16">
      <c r="A2983" t="s">
        <v>8792</v>
      </c>
      <c r="B2983" t="s">
        <v>4019</v>
      </c>
      <c r="C2983" t="s">
        <v>1187</v>
      </c>
      <c r="D2983" t="s">
        <v>37</v>
      </c>
      <c r="E2983" t="s">
        <v>45</v>
      </c>
      <c r="F2983">
        <v>138179</v>
      </c>
      <c r="G2983" t="s">
        <v>39</v>
      </c>
      <c r="H2983" t="s">
        <v>68</v>
      </c>
      <c r="I2983" t="s">
        <v>2878</v>
      </c>
      <c r="J2983" s="1">
        <v>45285</v>
      </c>
      <c r="K2983" s="1"/>
      <c r="M2983">
        <v>0</v>
      </c>
      <c r="N2983">
        <v>1</v>
      </c>
      <c r="O2983">
        <v>11.3</v>
      </c>
      <c r="P2983" t="s">
        <v>42</v>
      </c>
    </row>
    <row r="2984" spans="1:16">
      <c r="A2984" t="s">
        <v>8794</v>
      </c>
      <c r="B2984" t="s">
        <v>679</v>
      </c>
      <c r="C2984" t="s">
        <v>721</v>
      </c>
      <c r="D2984" t="s">
        <v>66</v>
      </c>
      <c r="E2984" t="s">
        <v>91</v>
      </c>
      <c r="F2984">
        <v>22250</v>
      </c>
      <c r="G2984" t="s">
        <v>79</v>
      </c>
      <c r="H2984" t="s">
        <v>80</v>
      </c>
      <c r="I2984" t="s">
        <v>1014</v>
      </c>
      <c r="J2984" s="1">
        <v>44763</v>
      </c>
      <c r="K2984" s="1">
        <v>44646</v>
      </c>
      <c r="L2984">
        <v>50</v>
      </c>
      <c r="M2984">
        <v>0</v>
      </c>
      <c r="N2984">
        <v>1</v>
      </c>
      <c r="O2984">
        <v>9.1</v>
      </c>
      <c r="P2984" t="s">
        <v>58</v>
      </c>
    </row>
    <row r="2985" spans="1:16">
      <c r="A2985" t="s">
        <v>8796</v>
      </c>
      <c r="B2985" t="s">
        <v>7013</v>
      </c>
      <c r="C2985" t="s">
        <v>18</v>
      </c>
      <c r="D2985" t="s">
        <v>53</v>
      </c>
      <c r="E2985" t="s">
        <v>54</v>
      </c>
      <c r="F2985">
        <v>14371</v>
      </c>
      <c r="G2985" t="s">
        <v>22</v>
      </c>
      <c r="H2985" t="s">
        <v>86</v>
      </c>
      <c r="I2985" t="s">
        <v>4847</v>
      </c>
      <c r="J2985" s="1">
        <v>44771</v>
      </c>
      <c r="K2985" s="1"/>
      <c r="M2985">
        <v>0</v>
      </c>
      <c r="N2985">
        <v>1</v>
      </c>
      <c r="P2985" t="s">
        <v>42</v>
      </c>
    </row>
    <row r="2986" spans="1:16">
      <c r="A2986" t="s">
        <v>8798</v>
      </c>
      <c r="B2986" t="s">
        <v>1092</v>
      </c>
      <c r="C2986" t="s">
        <v>18</v>
      </c>
      <c r="D2986" t="s">
        <v>19</v>
      </c>
      <c r="E2986" t="s">
        <v>45</v>
      </c>
      <c r="F2986">
        <v>6000</v>
      </c>
      <c r="G2986" t="s">
        <v>22</v>
      </c>
      <c r="H2986" t="s">
        <v>62</v>
      </c>
      <c r="I2986" t="s">
        <v>4687</v>
      </c>
      <c r="J2986" s="1"/>
      <c r="K2986" s="1"/>
      <c r="M2986">
        <v>0</v>
      </c>
      <c r="N2986">
        <v>1</v>
      </c>
      <c r="P2986" t="s">
        <v>42</v>
      </c>
    </row>
    <row r="2987" spans="1:16">
      <c r="A2987" t="s">
        <v>8799</v>
      </c>
      <c r="B2987" t="s">
        <v>633</v>
      </c>
      <c r="C2987" t="s">
        <v>18</v>
      </c>
      <c r="D2987" t="s">
        <v>66</v>
      </c>
      <c r="E2987" t="s">
        <v>115</v>
      </c>
      <c r="F2987">
        <v>10013</v>
      </c>
      <c r="G2987" t="s">
        <v>47</v>
      </c>
      <c r="H2987" t="s">
        <v>2606</v>
      </c>
      <c r="I2987" t="s">
        <v>6382</v>
      </c>
      <c r="J2987" s="1">
        <v>45248</v>
      </c>
      <c r="K2987" s="1">
        <v>45275</v>
      </c>
      <c r="L2987">
        <v>181</v>
      </c>
      <c r="M2987">
        <v>0</v>
      </c>
      <c r="N2987">
        <v>1</v>
      </c>
      <c r="O2987">
        <v>17.600000000000001</v>
      </c>
      <c r="P2987" t="s">
        <v>25</v>
      </c>
    </row>
    <row r="2988" spans="1:16">
      <c r="A2988" t="s">
        <v>8801</v>
      </c>
      <c r="B2988" t="s">
        <v>4019</v>
      </c>
      <c r="C2988" t="s">
        <v>18</v>
      </c>
      <c r="D2988" t="s">
        <v>66</v>
      </c>
      <c r="E2988" t="s">
        <v>54</v>
      </c>
      <c r="F2988">
        <v>6636</v>
      </c>
      <c r="G2988" t="s">
        <v>56</v>
      </c>
      <c r="H2988" t="s">
        <v>62</v>
      </c>
      <c r="I2988" t="s">
        <v>580</v>
      </c>
      <c r="J2988" s="1">
        <v>45097</v>
      </c>
      <c r="K2988" s="1"/>
      <c r="M2988">
        <v>0</v>
      </c>
      <c r="N2988">
        <v>1</v>
      </c>
      <c r="P2988" t="s">
        <v>25</v>
      </c>
    </row>
    <row r="2989" spans="1:16">
      <c r="A2989" t="s">
        <v>8803</v>
      </c>
      <c r="B2989" t="s">
        <v>8804</v>
      </c>
      <c r="C2989" t="s">
        <v>1203</v>
      </c>
      <c r="D2989" t="s">
        <v>53</v>
      </c>
      <c r="E2989" t="s">
        <v>115</v>
      </c>
      <c r="F2989">
        <v>42010</v>
      </c>
      <c r="G2989" t="s">
        <v>56</v>
      </c>
      <c r="H2989" t="s">
        <v>68</v>
      </c>
      <c r="I2989" t="s">
        <v>8806</v>
      </c>
      <c r="J2989" s="1">
        <v>44815</v>
      </c>
      <c r="K2989" s="1">
        <v>44884</v>
      </c>
      <c r="L2989">
        <v>182</v>
      </c>
      <c r="M2989">
        <v>0</v>
      </c>
      <c r="N2989">
        <v>1</v>
      </c>
      <c r="O2989">
        <v>18</v>
      </c>
      <c r="P2989" t="s">
        <v>33</v>
      </c>
    </row>
    <row r="2990" spans="1:16">
      <c r="A2990" t="s">
        <v>8807</v>
      </c>
      <c r="B2990" t="s">
        <v>1041</v>
      </c>
      <c r="C2990" t="s">
        <v>2699</v>
      </c>
      <c r="D2990" t="s">
        <v>19</v>
      </c>
      <c r="E2990" t="s">
        <v>45</v>
      </c>
      <c r="F2990">
        <v>2358</v>
      </c>
      <c r="G2990" t="s">
        <v>79</v>
      </c>
      <c r="H2990" t="s">
        <v>73</v>
      </c>
      <c r="I2990" t="s">
        <v>1075</v>
      </c>
      <c r="J2990" s="1">
        <v>45510</v>
      </c>
      <c r="K2990" s="1"/>
      <c r="M2990">
        <v>0</v>
      </c>
      <c r="N2990">
        <v>1</v>
      </c>
      <c r="O2990">
        <v>12.5</v>
      </c>
      <c r="P2990" t="s">
        <v>100</v>
      </c>
    </row>
    <row r="2991" spans="1:16">
      <c r="A2991" t="s">
        <v>8809</v>
      </c>
      <c r="B2991" t="s">
        <v>5802</v>
      </c>
      <c r="C2991" t="s">
        <v>18</v>
      </c>
      <c r="D2991" t="s">
        <v>37</v>
      </c>
      <c r="E2991" t="s">
        <v>54</v>
      </c>
      <c r="F2991">
        <v>113844</v>
      </c>
      <c r="G2991" t="s">
        <v>79</v>
      </c>
      <c r="H2991" t="s">
        <v>237</v>
      </c>
      <c r="I2991" t="s">
        <v>5378</v>
      </c>
      <c r="J2991" s="1">
        <v>45389</v>
      </c>
      <c r="K2991" s="1"/>
      <c r="M2991">
        <v>0</v>
      </c>
      <c r="N2991">
        <v>1</v>
      </c>
      <c r="O2991">
        <v>32.4</v>
      </c>
      <c r="P2991" t="s">
        <v>42</v>
      </c>
    </row>
    <row r="2992" spans="1:16">
      <c r="A2992" t="s">
        <v>8811</v>
      </c>
      <c r="B2992" t="s">
        <v>5648</v>
      </c>
      <c r="C2992" t="s">
        <v>165</v>
      </c>
      <c r="D2992" t="s">
        <v>66</v>
      </c>
      <c r="E2992" t="s">
        <v>91</v>
      </c>
      <c r="F2992">
        <v>6569</v>
      </c>
      <c r="G2992" t="s">
        <v>39</v>
      </c>
      <c r="H2992" t="s">
        <v>145</v>
      </c>
      <c r="I2992" t="s">
        <v>253</v>
      </c>
      <c r="J2992" s="1">
        <v>44759</v>
      </c>
      <c r="K2992" s="1">
        <v>44763</v>
      </c>
      <c r="L2992">
        <v>96</v>
      </c>
      <c r="M2992">
        <v>0</v>
      </c>
      <c r="N2992">
        <v>1</v>
      </c>
      <c r="P2992" t="s">
        <v>58</v>
      </c>
    </row>
    <row r="2993" spans="1:16">
      <c r="A2993" t="s">
        <v>8813</v>
      </c>
      <c r="B2993" t="s">
        <v>265</v>
      </c>
      <c r="C2993" t="s">
        <v>646</v>
      </c>
      <c r="D2993" t="s">
        <v>37</v>
      </c>
      <c r="E2993" t="s">
        <v>54</v>
      </c>
      <c r="F2993">
        <v>197737</v>
      </c>
      <c r="G2993" t="s">
        <v>161</v>
      </c>
      <c r="H2993" t="s">
        <v>258</v>
      </c>
      <c r="I2993" t="s">
        <v>5451</v>
      </c>
      <c r="J2993" s="1">
        <v>45272</v>
      </c>
      <c r="K2993" s="1"/>
      <c r="M2993">
        <v>0</v>
      </c>
      <c r="N2993">
        <v>1</v>
      </c>
      <c r="O2993">
        <v>20.3</v>
      </c>
      <c r="P2993" t="s">
        <v>58</v>
      </c>
    </row>
    <row r="2994" spans="1:16">
      <c r="A2994" t="s">
        <v>8815</v>
      </c>
      <c r="B2994" t="s">
        <v>7181</v>
      </c>
      <c r="C2994" t="s">
        <v>1549</v>
      </c>
      <c r="D2994" t="s">
        <v>19</v>
      </c>
      <c r="E2994" t="s">
        <v>28</v>
      </c>
      <c r="F2994">
        <v>6320</v>
      </c>
      <c r="G2994" t="s">
        <v>172</v>
      </c>
      <c r="H2994" t="s">
        <v>145</v>
      </c>
      <c r="I2994" t="s">
        <v>1137</v>
      </c>
      <c r="J2994" s="1">
        <v>45392</v>
      </c>
      <c r="K2994" s="1"/>
      <c r="M2994">
        <v>0</v>
      </c>
      <c r="N2994">
        <v>1</v>
      </c>
      <c r="O2994">
        <v>21.6</v>
      </c>
      <c r="P2994" t="s">
        <v>58</v>
      </c>
    </row>
    <row r="2995" spans="1:16">
      <c r="A2995" t="s">
        <v>8817</v>
      </c>
      <c r="B2995" t="s">
        <v>8818</v>
      </c>
      <c r="C2995" t="s">
        <v>2540</v>
      </c>
      <c r="D2995" t="s">
        <v>183</v>
      </c>
      <c r="E2995" t="s">
        <v>115</v>
      </c>
      <c r="F2995">
        <v>5539</v>
      </c>
      <c r="G2995" t="s">
        <v>39</v>
      </c>
      <c r="H2995" t="s">
        <v>98</v>
      </c>
      <c r="I2995" t="s">
        <v>1053</v>
      </c>
      <c r="J2995" s="1">
        <v>45193</v>
      </c>
      <c r="K2995" s="1">
        <v>45168</v>
      </c>
      <c r="L2995">
        <v>124</v>
      </c>
      <c r="M2995">
        <v>0</v>
      </c>
      <c r="N2995">
        <v>1</v>
      </c>
      <c r="O2995">
        <v>9.6</v>
      </c>
      <c r="P2995" t="s">
        <v>25</v>
      </c>
    </row>
    <row r="2996" spans="1:16">
      <c r="A2996" t="s">
        <v>8820</v>
      </c>
      <c r="B2996" t="s">
        <v>8821</v>
      </c>
      <c r="C2996" t="s">
        <v>18</v>
      </c>
      <c r="D2996" t="s">
        <v>19</v>
      </c>
      <c r="E2996" t="s">
        <v>28</v>
      </c>
      <c r="F2996">
        <v>9443</v>
      </c>
      <c r="G2996" t="s">
        <v>151</v>
      </c>
      <c r="H2996" t="s">
        <v>1377</v>
      </c>
      <c r="I2996" t="s">
        <v>8823</v>
      </c>
      <c r="J2996" s="1"/>
      <c r="K2996" s="1"/>
      <c r="M2996">
        <v>0</v>
      </c>
      <c r="N2996">
        <v>1</v>
      </c>
      <c r="O2996">
        <v>23</v>
      </c>
      <c r="P2996" t="s">
        <v>58</v>
      </c>
    </row>
    <row r="2997" spans="1:16">
      <c r="A2997" t="s">
        <v>8824</v>
      </c>
      <c r="B2997" t="s">
        <v>4502</v>
      </c>
      <c r="C2997" t="s">
        <v>661</v>
      </c>
      <c r="D2997" t="s">
        <v>19</v>
      </c>
      <c r="E2997" t="s">
        <v>20</v>
      </c>
      <c r="F2997">
        <v>9258</v>
      </c>
      <c r="G2997" t="s">
        <v>39</v>
      </c>
      <c r="H2997" t="s">
        <v>778</v>
      </c>
      <c r="I2997" t="s">
        <v>5022</v>
      </c>
      <c r="J2997" s="1">
        <v>45201</v>
      </c>
      <c r="K2997" s="1"/>
      <c r="M2997">
        <v>0</v>
      </c>
      <c r="N2997">
        <v>1</v>
      </c>
      <c r="O2997">
        <v>13.8</v>
      </c>
      <c r="P2997" t="s">
        <v>25</v>
      </c>
    </row>
    <row r="2998" spans="1:16">
      <c r="A2998" t="s">
        <v>8826</v>
      </c>
      <c r="B2998" t="s">
        <v>2491</v>
      </c>
      <c r="C2998" t="s">
        <v>3233</v>
      </c>
      <c r="D2998" t="s">
        <v>37</v>
      </c>
      <c r="E2998" t="s">
        <v>45</v>
      </c>
      <c r="F2998">
        <v>206324</v>
      </c>
      <c r="G2998" t="s">
        <v>47</v>
      </c>
      <c r="H2998" t="s">
        <v>156</v>
      </c>
      <c r="I2998" t="s">
        <v>941</v>
      </c>
      <c r="J2998" s="1">
        <v>45129</v>
      </c>
      <c r="K2998" s="1"/>
      <c r="M2998">
        <v>0</v>
      </c>
      <c r="N2998">
        <v>1</v>
      </c>
      <c r="O2998">
        <v>11.2</v>
      </c>
      <c r="P2998" t="s">
        <v>25</v>
      </c>
    </row>
    <row r="2999" spans="1:16">
      <c r="A2999" t="s">
        <v>8828</v>
      </c>
      <c r="B2999" t="s">
        <v>1394</v>
      </c>
      <c r="C2999" t="s">
        <v>2007</v>
      </c>
      <c r="D2999" t="s">
        <v>183</v>
      </c>
      <c r="E2999" t="s">
        <v>45</v>
      </c>
      <c r="F2999">
        <v>5947</v>
      </c>
      <c r="G2999" t="s">
        <v>30</v>
      </c>
      <c r="H2999" t="s">
        <v>145</v>
      </c>
      <c r="I2999" t="s">
        <v>7753</v>
      </c>
      <c r="J2999" s="1">
        <v>45143</v>
      </c>
      <c r="K2999" s="1"/>
      <c r="M2999">
        <v>0</v>
      </c>
      <c r="N2999">
        <v>1</v>
      </c>
      <c r="O2999">
        <v>18.8</v>
      </c>
      <c r="P2999" t="s">
        <v>33</v>
      </c>
    </row>
    <row r="3000" spans="1:16">
      <c r="A3000" t="s">
        <v>8830</v>
      </c>
      <c r="B3000" t="s">
        <v>2054</v>
      </c>
      <c r="C3000" t="s">
        <v>5341</v>
      </c>
      <c r="D3000" t="s">
        <v>19</v>
      </c>
      <c r="E3000" t="s">
        <v>91</v>
      </c>
      <c r="F3000">
        <v>4897</v>
      </c>
      <c r="G3000" t="s">
        <v>22</v>
      </c>
      <c r="H3000" t="s">
        <v>2211</v>
      </c>
      <c r="I3000" t="s">
        <v>1440</v>
      </c>
      <c r="J3000" s="1">
        <v>44983</v>
      </c>
      <c r="K3000" s="1">
        <v>44974</v>
      </c>
      <c r="L3000">
        <v>39</v>
      </c>
      <c r="M3000">
        <v>1</v>
      </c>
      <c r="N3000">
        <v>1</v>
      </c>
      <c r="O3000">
        <v>33.200000000000003</v>
      </c>
      <c r="P3000" t="s">
        <v>100</v>
      </c>
    </row>
    <row r="3001" spans="1:16">
      <c r="A3001" t="s">
        <v>8832</v>
      </c>
      <c r="B3001" t="s">
        <v>1260</v>
      </c>
      <c r="C3001" t="s">
        <v>1691</v>
      </c>
      <c r="D3001" t="s">
        <v>53</v>
      </c>
      <c r="E3001" t="s">
        <v>20</v>
      </c>
      <c r="F3001">
        <v>17000</v>
      </c>
      <c r="G3001" t="s">
        <v>56</v>
      </c>
      <c r="H3001" t="s">
        <v>920</v>
      </c>
      <c r="I3001" t="s">
        <v>8833</v>
      </c>
      <c r="J3001" s="1">
        <v>45126</v>
      </c>
      <c r="K3001" s="1"/>
      <c r="M3001">
        <v>0</v>
      </c>
      <c r="N3001">
        <v>1</v>
      </c>
      <c r="O3001">
        <v>6.6</v>
      </c>
      <c r="P3001" t="s">
        <v>33</v>
      </c>
    </row>
    <row r="3002" spans="1:16">
      <c r="A3002" t="s">
        <v>8834</v>
      </c>
      <c r="B3002" t="s">
        <v>1998</v>
      </c>
      <c r="C3002" t="s">
        <v>121</v>
      </c>
      <c r="D3002" t="s">
        <v>66</v>
      </c>
      <c r="E3002" t="s">
        <v>28</v>
      </c>
      <c r="F3002">
        <v>22746</v>
      </c>
      <c r="G3002" t="s">
        <v>22</v>
      </c>
      <c r="H3002" t="s">
        <v>145</v>
      </c>
      <c r="I3002" t="s">
        <v>4013</v>
      </c>
      <c r="J3002" s="1">
        <v>44874</v>
      </c>
      <c r="K3002" s="1"/>
      <c r="M3002">
        <v>0</v>
      </c>
      <c r="N3002">
        <v>1</v>
      </c>
      <c r="O3002">
        <v>18.3</v>
      </c>
      <c r="P3002" t="s">
        <v>42</v>
      </c>
    </row>
    <row r="3003" spans="1:16">
      <c r="A3003" t="s">
        <v>8836</v>
      </c>
      <c r="B3003" t="s">
        <v>6502</v>
      </c>
      <c r="C3003" t="s">
        <v>18</v>
      </c>
      <c r="D3003" t="s">
        <v>19</v>
      </c>
      <c r="E3003" t="s">
        <v>54</v>
      </c>
      <c r="F3003">
        <v>1825</v>
      </c>
      <c r="G3003" t="s">
        <v>56</v>
      </c>
      <c r="H3003" t="s">
        <v>62</v>
      </c>
      <c r="I3003" t="s">
        <v>1039</v>
      </c>
      <c r="J3003" s="1">
        <v>45808</v>
      </c>
      <c r="K3003" s="1"/>
      <c r="M3003">
        <v>0</v>
      </c>
      <c r="N3003">
        <v>1</v>
      </c>
      <c r="O3003">
        <v>6.5</v>
      </c>
      <c r="P3003" t="s">
        <v>25</v>
      </c>
    </row>
    <row r="3004" spans="1:16">
      <c r="A3004" t="s">
        <v>8838</v>
      </c>
      <c r="B3004" t="s">
        <v>2619</v>
      </c>
      <c r="C3004" t="s">
        <v>1422</v>
      </c>
      <c r="D3004" t="s">
        <v>37</v>
      </c>
      <c r="E3004" t="s">
        <v>45</v>
      </c>
      <c r="F3004">
        <v>211440</v>
      </c>
      <c r="G3004" t="s">
        <v>79</v>
      </c>
      <c r="H3004" t="s">
        <v>73</v>
      </c>
      <c r="I3004" t="s">
        <v>8840</v>
      </c>
      <c r="J3004" s="1">
        <v>44956</v>
      </c>
      <c r="K3004" s="1"/>
      <c r="M3004">
        <v>0</v>
      </c>
      <c r="N3004">
        <v>1</v>
      </c>
      <c r="O3004">
        <v>25.6</v>
      </c>
      <c r="P3004" t="s">
        <v>100</v>
      </c>
    </row>
    <row r="3005" spans="1:16">
      <c r="A3005" t="s">
        <v>8841</v>
      </c>
      <c r="B3005" t="s">
        <v>1841</v>
      </c>
      <c r="C3005" t="s">
        <v>18</v>
      </c>
      <c r="D3005" t="s">
        <v>37</v>
      </c>
      <c r="E3005" t="s">
        <v>115</v>
      </c>
      <c r="F3005">
        <v>83162</v>
      </c>
      <c r="G3005" t="s">
        <v>47</v>
      </c>
      <c r="H3005" t="s">
        <v>98</v>
      </c>
      <c r="I3005" t="s">
        <v>2286</v>
      </c>
      <c r="J3005" s="1">
        <v>45167</v>
      </c>
      <c r="K3005" s="1">
        <v>45181</v>
      </c>
      <c r="L3005">
        <v>111</v>
      </c>
      <c r="M3005">
        <v>0</v>
      </c>
      <c r="N3005">
        <v>1</v>
      </c>
      <c r="O3005">
        <v>22.9</v>
      </c>
      <c r="P3005" t="s">
        <v>25</v>
      </c>
    </row>
    <row r="3006" spans="1:16">
      <c r="A3006" t="s">
        <v>8843</v>
      </c>
      <c r="B3006" t="s">
        <v>4666</v>
      </c>
      <c r="C3006" t="s">
        <v>1135</v>
      </c>
      <c r="D3006" t="s">
        <v>66</v>
      </c>
      <c r="E3006" t="s">
        <v>177</v>
      </c>
      <c r="F3006">
        <v>10338</v>
      </c>
      <c r="G3006" t="s">
        <v>151</v>
      </c>
      <c r="H3006" t="s">
        <v>23</v>
      </c>
      <c r="I3006" t="s">
        <v>1474</v>
      </c>
      <c r="J3006" s="1">
        <v>44767</v>
      </c>
      <c r="K3006" s="1"/>
      <c r="M3006">
        <v>0</v>
      </c>
      <c r="N3006">
        <v>1</v>
      </c>
      <c r="O3006">
        <v>24.3</v>
      </c>
      <c r="P3006" t="s">
        <v>58</v>
      </c>
    </row>
    <row r="3007" spans="1:16">
      <c r="A3007" t="s">
        <v>8845</v>
      </c>
      <c r="B3007" t="s">
        <v>7068</v>
      </c>
      <c r="C3007" t="s">
        <v>1903</v>
      </c>
      <c r="D3007" t="s">
        <v>19</v>
      </c>
      <c r="E3007" t="s">
        <v>54</v>
      </c>
      <c r="F3007">
        <v>4326</v>
      </c>
      <c r="G3007" t="s">
        <v>47</v>
      </c>
      <c r="H3007" t="s">
        <v>31</v>
      </c>
      <c r="I3007" t="s">
        <v>1157</v>
      </c>
      <c r="J3007" s="1">
        <v>45088</v>
      </c>
      <c r="K3007" s="1"/>
      <c r="M3007">
        <v>0</v>
      </c>
      <c r="N3007">
        <v>1</v>
      </c>
      <c r="P3007" t="s">
        <v>33</v>
      </c>
    </row>
    <row r="3008" spans="1:16">
      <c r="A3008" t="s">
        <v>8847</v>
      </c>
      <c r="B3008" t="s">
        <v>1645</v>
      </c>
      <c r="C3008" t="s">
        <v>18</v>
      </c>
      <c r="D3008" t="s">
        <v>66</v>
      </c>
      <c r="E3008" t="s">
        <v>54</v>
      </c>
      <c r="F3008">
        <v>12146</v>
      </c>
      <c r="G3008" t="s">
        <v>161</v>
      </c>
      <c r="H3008" t="s">
        <v>920</v>
      </c>
      <c r="I3008" t="s">
        <v>1757</v>
      </c>
      <c r="J3008" s="1">
        <v>45288</v>
      </c>
      <c r="K3008" s="1"/>
      <c r="M3008">
        <v>0</v>
      </c>
      <c r="N3008">
        <v>1</v>
      </c>
      <c r="O3008">
        <v>6.8</v>
      </c>
      <c r="P3008" t="s">
        <v>100</v>
      </c>
    </row>
    <row r="3009" spans="1:16">
      <c r="A3009" t="s">
        <v>8849</v>
      </c>
      <c r="B3009" t="s">
        <v>4121</v>
      </c>
      <c r="C3009" t="s">
        <v>199</v>
      </c>
      <c r="D3009" t="s">
        <v>37</v>
      </c>
      <c r="E3009" t="s">
        <v>45</v>
      </c>
      <c r="F3009">
        <v>77000</v>
      </c>
      <c r="G3009" t="s">
        <v>151</v>
      </c>
      <c r="H3009" t="s">
        <v>274</v>
      </c>
      <c r="I3009" t="s">
        <v>111</v>
      </c>
      <c r="J3009" s="1">
        <v>44924</v>
      </c>
      <c r="K3009" s="1"/>
      <c r="M3009">
        <v>0</v>
      </c>
      <c r="N3009">
        <v>1</v>
      </c>
      <c r="O3009">
        <v>5.8</v>
      </c>
      <c r="P3009" t="s">
        <v>33</v>
      </c>
    </row>
    <row r="3010" spans="1:16">
      <c r="A3010" t="s">
        <v>8851</v>
      </c>
      <c r="B3010" t="s">
        <v>1503</v>
      </c>
      <c r="C3010" t="s">
        <v>1218</v>
      </c>
      <c r="D3010" t="s">
        <v>19</v>
      </c>
      <c r="E3010" t="s">
        <v>28</v>
      </c>
      <c r="F3010">
        <v>8976</v>
      </c>
      <c r="G3010" t="s">
        <v>22</v>
      </c>
      <c r="H3010" t="s">
        <v>145</v>
      </c>
      <c r="I3010" t="s">
        <v>471</v>
      </c>
      <c r="J3010" s="1">
        <v>45300</v>
      </c>
      <c r="K3010" s="1"/>
      <c r="M3010">
        <v>0</v>
      </c>
      <c r="N3010">
        <v>1</v>
      </c>
      <c r="O3010">
        <v>11.1</v>
      </c>
      <c r="P3010" t="s">
        <v>25</v>
      </c>
    </row>
    <row r="3011" spans="1:16">
      <c r="A3011" t="s">
        <v>8853</v>
      </c>
      <c r="B3011" t="s">
        <v>8854</v>
      </c>
      <c r="C3011" t="s">
        <v>854</v>
      </c>
      <c r="D3011" t="s">
        <v>53</v>
      </c>
      <c r="E3011" t="s">
        <v>177</v>
      </c>
      <c r="F3011">
        <v>13646</v>
      </c>
      <c r="G3011" t="s">
        <v>151</v>
      </c>
      <c r="H3011" t="s">
        <v>68</v>
      </c>
      <c r="I3011" t="s">
        <v>8856</v>
      </c>
      <c r="J3011" s="1"/>
      <c r="K3011" s="1"/>
      <c r="M3011">
        <v>0</v>
      </c>
      <c r="N3011">
        <v>1</v>
      </c>
      <c r="P3011" t="s">
        <v>25</v>
      </c>
    </row>
    <row r="3012" spans="1:16">
      <c r="A3012" t="s">
        <v>8857</v>
      </c>
      <c r="B3012" t="s">
        <v>3438</v>
      </c>
      <c r="C3012" t="s">
        <v>2205</v>
      </c>
      <c r="D3012" t="s">
        <v>19</v>
      </c>
      <c r="E3012" t="s">
        <v>20</v>
      </c>
      <c r="F3012">
        <v>8472</v>
      </c>
      <c r="G3012" t="s">
        <v>161</v>
      </c>
      <c r="H3012" t="s">
        <v>117</v>
      </c>
      <c r="I3012" t="s">
        <v>5679</v>
      </c>
      <c r="J3012" s="1">
        <v>44842</v>
      </c>
      <c r="K3012" s="1"/>
      <c r="M3012">
        <v>0</v>
      </c>
      <c r="N3012">
        <v>1</v>
      </c>
      <c r="O3012">
        <v>1.5</v>
      </c>
      <c r="P3012" t="s">
        <v>100</v>
      </c>
    </row>
    <row r="3013" spans="1:16">
      <c r="A3013" t="s">
        <v>8859</v>
      </c>
      <c r="B3013" t="s">
        <v>4047</v>
      </c>
      <c r="C3013" t="s">
        <v>3303</v>
      </c>
      <c r="D3013" t="s">
        <v>183</v>
      </c>
      <c r="E3013" t="s">
        <v>54</v>
      </c>
      <c r="F3013">
        <v>10930</v>
      </c>
      <c r="G3013" t="s">
        <v>161</v>
      </c>
      <c r="H3013" t="s">
        <v>62</v>
      </c>
      <c r="I3013" t="s">
        <v>926</v>
      </c>
      <c r="J3013" s="1">
        <v>44775</v>
      </c>
      <c r="K3013" s="1"/>
      <c r="M3013">
        <v>0</v>
      </c>
      <c r="N3013">
        <v>1</v>
      </c>
      <c r="O3013">
        <v>3.4</v>
      </c>
      <c r="P3013" t="s">
        <v>100</v>
      </c>
    </row>
    <row r="3014" spans="1:16">
      <c r="A3014" t="s">
        <v>8861</v>
      </c>
      <c r="B3014" t="s">
        <v>2758</v>
      </c>
      <c r="C3014" t="s">
        <v>1959</v>
      </c>
      <c r="D3014" t="s">
        <v>66</v>
      </c>
      <c r="E3014" t="s">
        <v>20</v>
      </c>
      <c r="F3014">
        <v>8730</v>
      </c>
      <c r="G3014" t="s">
        <v>22</v>
      </c>
      <c r="H3014" t="s">
        <v>133</v>
      </c>
      <c r="I3014" t="s">
        <v>1909</v>
      </c>
      <c r="J3014" s="1">
        <v>45646</v>
      </c>
      <c r="K3014" s="1"/>
      <c r="M3014">
        <v>0</v>
      </c>
      <c r="N3014">
        <v>1</v>
      </c>
      <c r="O3014">
        <v>10.4</v>
      </c>
      <c r="P3014" t="s">
        <v>100</v>
      </c>
    </row>
    <row r="3015" spans="1:16">
      <c r="A3015" t="s">
        <v>8863</v>
      </c>
      <c r="B3015" t="s">
        <v>60</v>
      </c>
      <c r="C3015" t="s">
        <v>7873</v>
      </c>
      <c r="D3015" t="s">
        <v>53</v>
      </c>
      <c r="E3015" t="s">
        <v>28</v>
      </c>
      <c r="F3015">
        <v>31444</v>
      </c>
      <c r="G3015" t="s">
        <v>39</v>
      </c>
      <c r="H3015" t="s">
        <v>351</v>
      </c>
      <c r="I3015" t="s">
        <v>6488</v>
      </c>
      <c r="J3015" s="1">
        <v>45493</v>
      </c>
      <c r="K3015" s="1"/>
      <c r="M3015">
        <v>0</v>
      </c>
      <c r="N3015">
        <v>1</v>
      </c>
      <c r="P3015" t="s">
        <v>100</v>
      </c>
    </row>
    <row r="3016" spans="1:16">
      <c r="A3016" t="s">
        <v>8865</v>
      </c>
      <c r="B3016" t="s">
        <v>5362</v>
      </c>
      <c r="C3016" t="s">
        <v>612</v>
      </c>
      <c r="D3016" t="s">
        <v>53</v>
      </c>
      <c r="E3016" t="s">
        <v>91</v>
      </c>
      <c r="F3016">
        <v>26632</v>
      </c>
      <c r="G3016" t="s">
        <v>161</v>
      </c>
      <c r="H3016" t="s">
        <v>86</v>
      </c>
      <c r="I3016" t="s">
        <v>1726</v>
      </c>
      <c r="J3016" s="1">
        <v>45549</v>
      </c>
      <c r="K3016" s="1">
        <v>45539</v>
      </c>
      <c r="L3016">
        <v>90</v>
      </c>
      <c r="M3016">
        <v>1</v>
      </c>
      <c r="N3016">
        <v>4</v>
      </c>
      <c r="O3016">
        <v>16.3</v>
      </c>
      <c r="P3016" t="s">
        <v>100</v>
      </c>
    </row>
    <row r="3017" spans="1:16">
      <c r="A3017" t="s">
        <v>8867</v>
      </c>
      <c r="B3017" t="s">
        <v>1871</v>
      </c>
      <c r="C3017" t="s">
        <v>18</v>
      </c>
      <c r="D3017" t="s">
        <v>19</v>
      </c>
      <c r="E3017" t="s">
        <v>28</v>
      </c>
      <c r="F3017">
        <v>9434</v>
      </c>
      <c r="G3017" t="s">
        <v>39</v>
      </c>
      <c r="H3017" t="s">
        <v>68</v>
      </c>
      <c r="I3017" t="s">
        <v>3703</v>
      </c>
      <c r="J3017" s="1">
        <v>45142</v>
      </c>
      <c r="K3017" s="1"/>
      <c r="M3017">
        <v>0</v>
      </c>
      <c r="N3017">
        <v>1</v>
      </c>
      <c r="P3017" t="s">
        <v>42</v>
      </c>
    </row>
    <row r="3018" spans="1:16">
      <c r="A3018" t="s">
        <v>8868</v>
      </c>
      <c r="B3018" t="s">
        <v>8869</v>
      </c>
      <c r="C3018" t="s">
        <v>18</v>
      </c>
      <c r="D3018" t="s">
        <v>19</v>
      </c>
      <c r="E3018" t="s">
        <v>54</v>
      </c>
      <c r="F3018">
        <v>4792</v>
      </c>
      <c r="G3018" t="s">
        <v>39</v>
      </c>
      <c r="H3018" t="s">
        <v>62</v>
      </c>
      <c r="I3018" t="s">
        <v>8871</v>
      </c>
      <c r="J3018" s="1">
        <v>45357</v>
      </c>
      <c r="K3018" s="1"/>
      <c r="M3018">
        <v>0</v>
      </c>
      <c r="N3018">
        <v>1</v>
      </c>
      <c r="O3018">
        <v>19.7</v>
      </c>
      <c r="P3018" t="s">
        <v>58</v>
      </c>
    </row>
    <row r="3019" spans="1:16">
      <c r="A3019" t="s">
        <v>8872</v>
      </c>
      <c r="B3019" t="s">
        <v>1669</v>
      </c>
      <c r="C3019" t="s">
        <v>392</v>
      </c>
      <c r="D3019" t="s">
        <v>183</v>
      </c>
      <c r="E3019" t="s">
        <v>54</v>
      </c>
      <c r="F3019">
        <v>4289</v>
      </c>
      <c r="G3019" t="s">
        <v>39</v>
      </c>
      <c r="H3019" t="s">
        <v>73</v>
      </c>
      <c r="I3019" t="s">
        <v>6998</v>
      </c>
      <c r="J3019" s="1">
        <v>44834</v>
      </c>
      <c r="K3019" s="1"/>
      <c r="M3019">
        <v>0</v>
      </c>
      <c r="N3019">
        <v>1</v>
      </c>
      <c r="O3019">
        <v>28.2</v>
      </c>
      <c r="P3019" t="s">
        <v>100</v>
      </c>
    </row>
    <row r="3020" spans="1:16">
      <c r="A3020" t="s">
        <v>8874</v>
      </c>
      <c r="B3020" t="s">
        <v>8875</v>
      </c>
      <c r="C3020" t="s">
        <v>18</v>
      </c>
      <c r="D3020" t="s">
        <v>66</v>
      </c>
      <c r="E3020" t="s">
        <v>115</v>
      </c>
      <c r="F3020">
        <v>18202</v>
      </c>
      <c r="G3020" t="s">
        <v>22</v>
      </c>
      <c r="H3020" t="s">
        <v>48</v>
      </c>
      <c r="I3020" t="s">
        <v>6750</v>
      </c>
      <c r="J3020" s="1">
        <v>45735</v>
      </c>
      <c r="K3020" s="1">
        <v>45663</v>
      </c>
      <c r="L3020">
        <v>79</v>
      </c>
      <c r="M3020">
        <v>0</v>
      </c>
      <c r="N3020">
        <v>1</v>
      </c>
      <c r="O3020">
        <v>29.3</v>
      </c>
      <c r="P3020" t="s">
        <v>33</v>
      </c>
    </row>
    <row r="3021" spans="1:16">
      <c r="A3021" t="s">
        <v>8877</v>
      </c>
      <c r="B3021" t="s">
        <v>314</v>
      </c>
      <c r="C3021" t="s">
        <v>4029</v>
      </c>
      <c r="D3021" t="s">
        <v>66</v>
      </c>
      <c r="E3021" t="s">
        <v>54</v>
      </c>
      <c r="F3021">
        <v>3984</v>
      </c>
      <c r="G3021" t="s">
        <v>172</v>
      </c>
      <c r="H3021" t="s">
        <v>361</v>
      </c>
      <c r="I3021" t="s">
        <v>8879</v>
      </c>
      <c r="J3021" s="1">
        <v>45050</v>
      </c>
      <c r="K3021" s="1"/>
      <c r="M3021">
        <v>0</v>
      </c>
      <c r="N3021">
        <v>1</v>
      </c>
      <c r="O3021">
        <v>28.2</v>
      </c>
      <c r="P3021" t="s">
        <v>42</v>
      </c>
    </row>
    <row r="3022" spans="1:16">
      <c r="A3022" t="s">
        <v>8880</v>
      </c>
      <c r="B3022" t="s">
        <v>8497</v>
      </c>
      <c r="C3022" t="s">
        <v>4315</v>
      </c>
      <c r="D3022" t="s">
        <v>183</v>
      </c>
      <c r="E3022" t="s">
        <v>115</v>
      </c>
      <c r="F3022">
        <v>14368</v>
      </c>
      <c r="G3022" t="s">
        <v>47</v>
      </c>
      <c r="H3022" t="s">
        <v>80</v>
      </c>
      <c r="I3022" t="s">
        <v>1075</v>
      </c>
      <c r="J3022" s="1">
        <v>45526</v>
      </c>
      <c r="K3022" s="1">
        <v>45489</v>
      </c>
      <c r="L3022">
        <v>133</v>
      </c>
      <c r="M3022">
        <v>0</v>
      </c>
      <c r="N3022">
        <v>1</v>
      </c>
      <c r="O3022">
        <v>8.5</v>
      </c>
      <c r="P3022" t="s">
        <v>42</v>
      </c>
    </row>
    <row r="3023" spans="1:16">
      <c r="A3023" t="s">
        <v>8882</v>
      </c>
      <c r="B3023" t="s">
        <v>3084</v>
      </c>
      <c r="C3023" t="s">
        <v>939</v>
      </c>
      <c r="D3023" t="s">
        <v>183</v>
      </c>
      <c r="E3023" t="s">
        <v>177</v>
      </c>
      <c r="F3023">
        <v>7403</v>
      </c>
      <c r="G3023" t="s">
        <v>79</v>
      </c>
      <c r="H3023" t="s">
        <v>274</v>
      </c>
      <c r="I3023" t="s">
        <v>4222</v>
      </c>
      <c r="J3023" s="1">
        <v>45785</v>
      </c>
      <c r="K3023" s="1"/>
      <c r="M3023">
        <v>0</v>
      </c>
      <c r="N3023">
        <v>1</v>
      </c>
      <c r="O3023">
        <v>5.2</v>
      </c>
      <c r="P3023" t="s">
        <v>42</v>
      </c>
    </row>
    <row r="3024" spans="1:16">
      <c r="A3024" t="s">
        <v>8884</v>
      </c>
      <c r="B3024" t="s">
        <v>2516</v>
      </c>
      <c r="C3024" t="s">
        <v>4681</v>
      </c>
      <c r="D3024" t="s">
        <v>66</v>
      </c>
      <c r="E3024" t="s">
        <v>115</v>
      </c>
      <c r="F3024">
        <v>20285</v>
      </c>
      <c r="G3024" t="s">
        <v>39</v>
      </c>
      <c r="H3024" t="s">
        <v>133</v>
      </c>
      <c r="I3024" t="s">
        <v>6914</v>
      </c>
      <c r="J3024" s="1">
        <v>44950</v>
      </c>
      <c r="K3024" s="1">
        <v>44899</v>
      </c>
      <c r="L3024">
        <v>123</v>
      </c>
      <c r="M3024">
        <v>0</v>
      </c>
      <c r="N3024">
        <v>1</v>
      </c>
      <c r="P3024" t="s">
        <v>42</v>
      </c>
    </row>
    <row r="3025" spans="1:16">
      <c r="A3025" t="s">
        <v>8886</v>
      </c>
      <c r="B3025" t="s">
        <v>8887</v>
      </c>
      <c r="C3025" t="s">
        <v>3566</v>
      </c>
      <c r="D3025" t="s">
        <v>53</v>
      </c>
      <c r="E3025" t="s">
        <v>54</v>
      </c>
      <c r="F3025">
        <v>44223</v>
      </c>
      <c r="G3025" t="s">
        <v>172</v>
      </c>
      <c r="H3025" t="s">
        <v>237</v>
      </c>
      <c r="I3025" t="s">
        <v>2852</v>
      </c>
      <c r="J3025" s="1">
        <v>44857</v>
      </c>
      <c r="K3025" s="1"/>
      <c r="M3025">
        <v>0</v>
      </c>
      <c r="N3025">
        <v>1</v>
      </c>
      <c r="O3025">
        <v>16.5</v>
      </c>
      <c r="P3025" t="s">
        <v>42</v>
      </c>
    </row>
    <row r="3026" spans="1:16">
      <c r="A3026" t="s">
        <v>8889</v>
      </c>
      <c r="B3026" t="s">
        <v>7454</v>
      </c>
      <c r="C3026" t="s">
        <v>2742</v>
      </c>
      <c r="D3026" t="s">
        <v>66</v>
      </c>
      <c r="E3026" t="s">
        <v>115</v>
      </c>
      <c r="F3026">
        <v>22083</v>
      </c>
      <c r="G3026" t="s">
        <v>30</v>
      </c>
      <c r="H3026" t="s">
        <v>145</v>
      </c>
      <c r="I3026" t="s">
        <v>2486</v>
      </c>
      <c r="J3026" s="1">
        <v>45357</v>
      </c>
      <c r="K3026" s="1">
        <v>45399</v>
      </c>
      <c r="L3026">
        <v>149</v>
      </c>
      <c r="M3026">
        <v>0</v>
      </c>
      <c r="N3026">
        <v>1</v>
      </c>
      <c r="O3026">
        <v>8</v>
      </c>
      <c r="P3026" t="s">
        <v>100</v>
      </c>
    </row>
    <row r="3027" spans="1:16">
      <c r="A3027" t="s">
        <v>8891</v>
      </c>
      <c r="B3027" t="s">
        <v>4240</v>
      </c>
      <c r="C3027" t="s">
        <v>634</v>
      </c>
      <c r="D3027" t="s">
        <v>53</v>
      </c>
      <c r="E3027" t="s">
        <v>45</v>
      </c>
      <c r="F3027">
        <v>11394</v>
      </c>
      <c r="G3027" t="s">
        <v>56</v>
      </c>
      <c r="H3027" t="s">
        <v>268</v>
      </c>
      <c r="I3027" t="s">
        <v>8893</v>
      </c>
      <c r="J3027" s="1">
        <v>45183</v>
      </c>
      <c r="K3027" s="1"/>
      <c r="M3027">
        <v>0</v>
      </c>
      <c r="N3027">
        <v>1</v>
      </c>
      <c r="O3027">
        <v>12.9</v>
      </c>
      <c r="P3027" t="s">
        <v>100</v>
      </c>
    </row>
    <row r="3028" spans="1:16">
      <c r="A3028" t="s">
        <v>8894</v>
      </c>
      <c r="B3028" t="s">
        <v>8895</v>
      </c>
      <c r="C3028" t="s">
        <v>1088</v>
      </c>
      <c r="D3028" t="s">
        <v>19</v>
      </c>
      <c r="E3028" t="s">
        <v>20</v>
      </c>
      <c r="F3028">
        <v>6441</v>
      </c>
      <c r="G3028" t="s">
        <v>47</v>
      </c>
      <c r="H3028" t="s">
        <v>86</v>
      </c>
      <c r="I3028" t="s">
        <v>4097</v>
      </c>
      <c r="J3028" s="1">
        <v>45554</v>
      </c>
      <c r="K3028" s="1"/>
      <c r="M3028">
        <v>0</v>
      </c>
      <c r="N3028">
        <v>1</v>
      </c>
      <c r="O3028">
        <v>32</v>
      </c>
      <c r="P3028" t="s">
        <v>25</v>
      </c>
    </row>
    <row r="3029" spans="1:16">
      <c r="A3029" t="s">
        <v>8897</v>
      </c>
      <c r="B3029" t="s">
        <v>6148</v>
      </c>
      <c r="C3029" t="s">
        <v>1999</v>
      </c>
      <c r="D3029" t="s">
        <v>37</v>
      </c>
      <c r="E3029" t="s">
        <v>91</v>
      </c>
      <c r="F3029">
        <v>157980</v>
      </c>
      <c r="G3029" t="s">
        <v>151</v>
      </c>
      <c r="H3029" t="s">
        <v>62</v>
      </c>
      <c r="I3029" t="s">
        <v>288</v>
      </c>
      <c r="J3029" s="1">
        <v>45225</v>
      </c>
      <c r="K3029" s="1">
        <v>45206</v>
      </c>
      <c r="L3029">
        <v>140</v>
      </c>
      <c r="M3029">
        <v>1</v>
      </c>
      <c r="N3029">
        <v>3</v>
      </c>
      <c r="P3029" t="s">
        <v>58</v>
      </c>
    </row>
    <row r="3030" spans="1:16">
      <c r="A3030" t="s">
        <v>8899</v>
      </c>
      <c r="B3030" t="s">
        <v>5239</v>
      </c>
      <c r="C3030" t="s">
        <v>3426</v>
      </c>
      <c r="D3030" t="s">
        <v>19</v>
      </c>
      <c r="E3030" t="s">
        <v>45</v>
      </c>
      <c r="F3030">
        <v>3780</v>
      </c>
      <c r="G3030" t="s">
        <v>39</v>
      </c>
      <c r="H3030" t="s">
        <v>98</v>
      </c>
      <c r="I3030" t="s">
        <v>5878</v>
      </c>
      <c r="J3030" s="1">
        <v>45699</v>
      </c>
      <c r="K3030" s="1"/>
      <c r="M3030">
        <v>0</v>
      </c>
      <c r="N3030">
        <v>1</v>
      </c>
      <c r="P3030" t="s">
        <v>100</v>
      </c>
    </row>
    <row r="3031" spans="1:16">
      <c r="A3031" t="s">
        <v>8901</v>
      </c>
      <c r="B3031" t="s">
        <v>5721</v>
      </c>
      <c r="C3031" t="s">
        <v>3807</v>
      </c>
      <c r="D3031" t="s">
        <v>66</v>
      </c>
      <c r="E3031" t="s">
        <v>115</v>
      </c>
      <c r="F3031">
        <v>15935</v>
      </c>
      <c r="G3031" t="s">
        <v>56</v>
      </c>
      <c r="H3031" t="s">
        <v>86</v>
      </c>
      <c r="I3031" t="s">
        <v>8903</v>
      </c>
      <c r="J3031" s="1">
        <v>45520</v>
      </c>
      <c r="K3031" s="1">
        <v>45405</v>
      </c>
      <c r="L3031">
        <v>38</v>
      </c>
      <c r="M3031">
        <v>0</v>
      </c>
      <c r="N3031">
        <v>1</v>
      </c>
      <c r="O3031">
        <v>7</v>
      </c>
      <c r="P3031" t="s">
        <v>42</v>
      </c>
    </row>
    <row r="3032" spans="1:16">
      <c r="A3032" t="s">
        <v>8904</v>
      </c>
      <c r="B3032" t="s">
        <v>207</v>
      </c>
      <c r="C3032" t="s">
        <v>18</v>
      </c>
      <c r="D3032" t="s">
        <v>53</v>
      </c>
      <c r="E3032" t="s">
        <v>91</v>
      </c>
      <c r="F3032">
        <v>15355</v>
      </c>
      <c r="G3032" t="s">
        <v>22</v>
      </c>
      <c r="H3032" t="s">
        <v>593</v>
      </c>
      <c r="I3032" t="s">
        <v>8906</v>
      </c>
      <c r="J3032" s="1">
        <v>45628</v>
      </c>
      <c r="K3032" s="1">
        <v>45630</v>
      </c>
      <c r="L3032">
        <v>31</v>
      </c>
      <c r="M3032">
        <v>0</v>
      </c>
      <c r="N3032">
        <v>1</v>
      </c>
      <c r="O3032">
        <v>18.5</v>
      </c>
      <c r="P3032" t="s">
        <v>100</v>
      </c>
    </row>
    <row r="3033" spans="1:16">
      <c r="A3033" t="s">
        <v>8907</v>
      </c>
      <c r="B3033" t="s">
        <v>6078</v>
      </c>
      <c r="C3033" t="s">
        <v>18</v>
      </c>
      <c r="D3033" t="s">
        <v>37</v>
      </c>
      <c r="E3033" t="s">
        <v>91</v>
      </c>
      <c r="F3033">
        <v>195512</v>
      </c>
      <c r="G3033" t="s">
        <v>39</v>
      </c>
      <c r="H3033" t="s">
        <v>3247</v>
      </c>
      <c r="I3033" t="s">
        <v>8909</v>
      </c>
      <c r="J3033" s="1"/>
      <c r="K3033" s="1">
        <v>45292</v>
      </c>
      <c r="L3033">
        <v>28</v>
      </c>
      <c r="M3033">
        <v>0</v>
      </c>
      <c r="N3033">
        <v>1</v>
      </c>
      <c r="O3033">
        <v>18.7</v>
      </c>
      <c r="P3033" t="s">
        <v>33</v>
      </c>
    </row>
    <row r="3034" spans="1:16">
      <c r="A3034" t="s">
        <v>8910</v>
      </c>
      <c r="B3034" t="s">
        <v>8911</v>
      </c>
      <c r="C3034" t="s">
        <v>18</v>
      </c>
      <c r="D3034" t="s">
        <v>183</v>
      </c>
      <c r="E3034" t="s">
        <v>177</v>
      </c>
      <c r="F3034">
        <v>12000</v>
      </c>
      <c r="G3034" t="s">
        <v>22</v>
      </c>
      <c r="H3034" t="s">
        <v>2020</v>
      </c>
      <c r="I3034" t="s">
        <v>1784</v>
      </c>
      <c r="J3034" s="1">
        <v>45363</v>
      </c>
      <c r="K3034" s="1"/>
      <c r="M3034">
        <v>0</v>
      </c>
      <c r="N3034">
        <v>1</v>
      </c>
      <c r="O3034">
        <v>21.2</v>
      </c>
      <c r="P3034" t="s">
        <v>33</v>
      </c>
    </row>
    <row r="3035" spans="1:16">
      <c r="A3035" t="s">
        <v>8912</v>
      </c>
      <c r="B3035" t="s">
        <v>2092</v>
      </c>
      <c r="C3035" t="s">
        <v>18</v>
      </c>
      <c r="D3035" t="s">
        <v>183</v>
      </c>
      <c r="E3035" t="s">
        <v>177</v>
      </c>
      <c r="F3035">
        <v>11691</v>
      </c>
      <c r="G3035" t="s">
        <v>79</v>
      </c>
      <c r="H3035" t="s">
        <v>145</v>
      </c>
      <c r="I3035" t="s">
        <v>2753</v>
      </c>
      <c r="J3035" s="1">
        <v>45271</v>
      </c>
      <c r="K3035" s="1"/>
      <c r="M3035">
        <v>0</v>
      </c>
      <c r="N3035">
        <v>1</v>
      </c>
      <c r="O3035">
        <v>28.1</v>
      </c>
      <c r="P3035" t="s">
        <v>58</v>
      </c>
    </row>
    <row r="3036" spans="1:16">
      <c r="A3036" t="s">
        <v>8914</v>
      </c>
      <c r="B3036" t="s">
        <v>1055</v>
      </c>
      <c r="C3036" t="s">
        <v>4227</v>
      </c>
      <c r="D3036" t="s">
        <v>66</v>
      </c>
      <c r="E3036" t="s">
        <v>20</v>
      </c>
      <c r="F3036">
        <v>21990</v>
      </c>
      <c r="G3036" t="s">
        <v>161</v>
      </c>
      <c r="H3036" t="s">
        <v>625</v>
      </c>
      <c r="I3036" t="s">
        <v>3586</v>
      </c>
      <c r="J3036" s="1">
        <v>45486</v>
      </c>
      <c r="K3036" s="1"/>
      <c r="M3036">
        <v>0</v>
      </c>
      <c r="N3036">
        <v>1</v>
      </c>
      <c r="O3036">
        <v>7.6</v>
      </c>
      <c r="P3036" t="s">
        <v>100</v>
      </c>
    </row>
    <row r="3037" spans="1:16">
      <c r="A3037" t="s">
        <v>8916</v>
      </c>
      <c r="B3037" t="s">
        <v>6484</v>
      </c>
      <c r="C3037" t="s">
        <v>1608</v>
      </c>
      <c r="D3037" t="s">
        <v>183</v>
      </c>
      <c r="E3037" t="s">
        <v>45</v>
      </c>
      <c r="F3037">
        <v>13381</v>
      </c>
      <c r="G3037" t="s">
        <v>161</v>
      </c>
      <c r="H3037" t="s">
        <v>23</v>
      </c>
      <c r="I3037" t="s">
        <v>1631</v>
      </c>
      <c r="J3037" s="1">
        <v>45469</v>
      </c>
      <c r="K3037" s="1"/>
      <c r="M3037">
        <v>0</v>
      </c>
      <c r="N3037">
        <v>1</v>
      </c>
      <c r="O3037">
        <v>11.4</v>
      </c>
      <c r="P3037" t="s">
        <v>100</v>
      </c>
    </row>
    <row r="3038" spans="1:16">
      <c r="A3038" t="s">
        <v>8918</v>
      </c>
      <c r="B3038" t="s">
        <v>1511</v>
      </c>
      <c r="C3038" t="s">
        <v>2307</v>
      </c>
      <c r="D3038" t="s">
        <v>37</v>
      </c>
      <c r="E3038" t="s">
        <v>28</v>
      </c>
      <c r="F3038">
        <v>209885</v>
      </c>
      <c r="G3038" t="s">
        <v>22</v>
      </c>
      <c r="H3038" t="s">
        <v>139</v>
      </c>
      <c r="I3038" t="s">
        <v>3060</v>
      </c>
      <c r="J3038" s="1">
        <v>45521</v>
      </c>
      <c r="K3038" s="1"/>
      <c r="M3038">
        <v>0</v>
      </c>
      <c r="N3038">
        <v>1</v>
      </c>
      <c r="O3038">
        <v>34.5</v>
      </c>
      <c r="P3038" t="s">
        <v>58</v>
      </c>
    </row>
    <row r="3039" spans="1:16">
      <c r="A3039" t="s">
        <v>8920</v>
      </c>
      <c r="B3039" t="s">
        <v>2827</v>
      </c>
      <c r="C3039" t="s">
        <v>2003</v>
      </c>
      <c r="D3039" t="s">
        <v>19</v>
      </c>
      <c r="E3039" t="s">
        <v>115</v>
      </c>
      <c r="F3039">
        <v>6533</v>
      </c>
      <c r="G3039" t="s">
        <v>161</v>
      </c>
      <c r="H3039" t="s">
        <v>1009</v>
      </c>
      <c r="I3039" t="s">
        <v>4111</v>
      </c>
      <c r="J3039" s="1"/>
      <c r="K3039" s="1">
        <v>44830</v>
      </c>
      <c r="L3039">
        <v>92</v>
      </c>
      <c r="M3039">
        <v>0</v>
      </c>
      <c r="N3039">
        <v>1</v>
      </c>
      <c r="O3039">
        <v>23.6</v>
      </c>
      <c r="P3039" t="s">
        <v>33</v>
      </c>
    </row>
    <row r="3040" spans="1:16">
      <c r="A3040" t="s">
        <v>8922</v>
      </c>
      <c r="B3040" t="s">
        <v>2639</v>
      </c>
      <c r="C3040" t="s">
        <v>18</v>
      </c>
      <c r="D3040" t="s">
        <v>19</v>
      </c>
      <c r="E3040" t="s">
        <v>45</v>
      </c>
      <c r="F3040">
        <v>6000</v>
      </c>
      <c r="G3040" t="s">
        <v>30</v>
      </c>
      <c r="H3040" t="s">
        <v>80</v>
      </c>
      <c r="I3040" t="s">
        <v>3494</v>
      </c>
      <c r="J3040" s="1">
        <v>45729</v>
      </c>
      <c r="K3040" s="1"/>
      <c r="M3040">
        <v>0</v>
      </c>
      <c r="N3040">
        <v>1</v>
      </c>
      <c r="P3040" t="s">
        <v>100</v>
      </c>
    </row>
    <row r="3041" spans="1:16">
      <c r="A3041" t="s">
        <v>8923</v>
      </c>
      <c r="B3041" t="s">
        <v>529</v>
      </c>
      <c r="C3041" t="s">
        <v>18</v>
      </c>
      <c r="D3041" t="s">
        <v>37</v>
      </c>
      <c r="E3041" t="s">
        <v>91</v>
      </c>
      <c r="F3041">
        <v>87816</v>
      </c>
      <c r="G3041" t="s">
        <v>79</v>
      </c>
      <c r="H3041" t="s">
        <v>31</v>
      </c>
      <c r="I3041" t="s">
        <v>1807</v>
      </c>
      <c r="J3041" s="1">
        <v>45392</v>
      </c>
      <c r="K3041" s="1">
        <v>45420</v>
      </c>
      <c r="L3041">
        <v>119</v>
      </c>
      <c r="M3041">
        <v>1</v>
      </c>
      <c r="N3041">
        <v>3</v>
      </c>
      <c r="O3041">
        <v>22.8</v>
      </c>
      <c r="P3041" t="s">
        <v>58</v>
      </c>
    </row>
    <row r="3042" spans="1:16">
      <c r="A3042" t="s">
        <v>8925</v>
      </c>
      <c r="B3042" t="s">
        <v>7795</v>
      </c>
      <c r="C3042" t="s">
        <v>1988</v>
      </c>
      <c r="D3042" t="s">
        <v>37</v>
      </c>
      <c r="E3042" t="s">
        <v>28</v>
      </c>
      <c r="F3042">
        <v>181914</v>
      </c>
      <c r="G3042" t="s">
        <v>30</v>
      </c>
      <c r="H3042" t="s">
        <v>93</v>
      </c>
      <c r="I3042" t="s">
        <v>7272</v>
      </c>
      <c r="J3042" s="1">
        <v>45409</v>
      </c>
      <c r="K3042" s="1"/>
      <c r="M3042">
        <v>0</v>
      </c>
      <c r="N3042">
        <v>1</v>
      </c>
      <c r="O3042">
        <v>22.5</v>
      </c>
      <c r="P3042" t="s">
        <v>100</v>
      </c>
    </row>
    <row r="3043" spans="1:16">
      <c r="A3043" t="s">
        <v>8927</v>
      </c>
      <c r="B3043" t="s">
        <v>3328</v>
      </c>
      <c r="C3043" t="s">
        <v>1634</v>
      </c>
      <c r="D3043" t="s">
        <v>183</v>
      </c>
      <c r="E3043" t="s">
        <v>115</v>
      </c>
      <c r="F3043">
        <v>5000</v>
      </c>
      <c r="G3043" t="s">
        <v>30</v>
      </c>
      <c r="H3043" t="s">
        <v>117</v>
      </c>
      <c r="I3043" t="s">
        <v>4635</v>
      </c>
      <c r="J3043" s="1">
        <v>45763</v>
      </c>
      <c r="K3043" s="1">
        <v>45669</v>
      </c>
      <c r="L3043">
        <v>82</v>
      </c>
      <c r="M3043">
        <v>0</v>
      </c>
      <c r="N3043">
        <v>1</v>
      </c>
      <c r="O3043">
        <v>10.6</v>
      </c>
      <c r="P3043" t="s">
        <v>33</v>
      </c>
    </row>
    <row r="3044" spans="1:16">
      <c r="A3044" t="s">
        <v>8928</v>
      </c>
      <c r="B3044" t="s">
        <v>8929</v>
      </c>
      <c r="C3044" t="s">
        <v>18</v>
      </c>
      <c r="D3044" t="s">
        <v>66</v>
      </c>
      <c r="E3044" t="s">
        <v>28</v>
      </c>
      <c r="F3044">
        <v>3848</v>
      </c>
      <c r="G3044" t="s">
        <v>39</v>
      </c>
      <c r="H3044" t="s">
        <v>86</v>
      </c>
      <c r="I3044" t="s">
        <v>2829</v>
      </c>
      <c r="J3044" s="1">
        <v>45652</v>
      </c>
      <c r="K3044" s="1"/>
      <c r="M3044">
        <v>0</v>
      </c>
      <c r="N3044">
        <v>1</v>
      </c>
      <c r="O3044">
        <v>6.7</v>
      </c>
      <c r="P3044" t="s">
        <v>25</v>
      </c>
    </row>
    <row r="3045" spans="1:16">
      <c r="A3045" t="s">
        <v>8931</v>
      </c>
      <c r="B3045" t="s">
        <v>5554</v>
      </c>
      <c r="C3045" t="s">
        <v>4873</v>
      </c>
      <c r="D3045" t="s">
        <v>183</v>
      </c>
      <c r="E3045" t="s">
        <v>45</v>
      </c>
      <c r="F3045">
        <v>13221</v>
      </c>
      <c r="G3045" t="s">
        <v>172</v>
      </c>
      <c r="H3045" t="s">
        <v>105</v>
      </c>
      <c r="I3045" t="s">
        <v>2579</v>
      </c>
      <c r="J3045" s="1">
        <v>45238</v>
      </c>
      <c r="K3045" s="1"/>
      <c r="M3045">
        <v>0</v>
      </c>
      <c r="N3045">
        <v>1</v>
      </c>
      <c r="O3045">
        <v>18.5</v>
      </c>
      <c r="P3045" t="s">
        <v>100</v>
      </c>
    </row>
    <row r="3046" spans="1:16">
      <c r="A3046" t="s">
        <v>8933</v>
      </c>
      <c r="B3046" t="s">
        <v>5236</v>
      </c>
      <c r="C3046" t="s">
        <v>726</v>
      </c>
      <c r="D3046" t="s">
        <v>66</v>
      </c>
      <c r="E3046" t="s">
        <v>115</v>
      </c>
      <c r="F3046">
        <v>6087</v>
      </c>
      <c r="G3046" t="s">
        <v>47</v>
      </c>
      <c r="H3046" t="s">
        <v>1567</v>
      </c>
      <c r="I3046" t="s">
        <v>6637</v>
      </c>
      <c r="J3046" s="1">
        <v>45384</v>
      </c>
      <c r="K3046" s="1">
        <v>45351</v>
      </c>
      <c r="L3046">
        <v>60</v>
      </c>
      <c r="M3046">
        <v>0</v>
      </c>
      <c r="N3046">
        <v>1</v>
      </c>
      <c r="O3046">
        <v>20.3</v>
      </c>
      <c r="P3046" t="s">
        <v>100</v>
      </c>
    </row>
    <row r="3047" spans="1:16">
      <c r="A3047" t="s">
        <v>8935</v>
      </c>
      <c r="B3047" t="s">
        <v>6778</v>
      </c>
      <c r="C3047" t="s">
        <v>18</v>
      </c>
      <c r="D3047" t="s">
        <v>53</v>
      </c>
      <c r="E3047" t="s">
        <v>177</v>
      </c>
      <c r="F3047">
        <v>15361</v>
      </c>
      <c r="G3047" t="s">
        <v>172</v>
      </c>
      <c r="H3047" t="s">
        <v>133</v>
      </c>
      <c r="I3047" t="s">
        <v>710</v>
      </c>
      <c r="J3047" s="1">
        <v>45473</v>
      </c>
      <c r="K3047" s="1"/>
      <c r="M3047">
        <v>0</v>
      </c>
      <c r="N3047">
        <v>1</v>
      </c>
      <c r="O3047">
        <v>22.6</v>
      </c>
      <c r="P3047" t="s">
        <v>25</v>
      </c>
    </row>
    <row r="3048" spans="1:16">
      <c r="A3048" t="s">
        <v>8937</v>
      </c>
      <c r="B3048" t="s">
        <v>1117</v>
      </c>
      <c r="C3048" t="s">
        <v>838</v>
      </c>
      <c r="D3048" t="s">
        <v>37</v>
      </c>
      <c r="E3048" t="s">
        <v>28</v>
      </c>
      <c r="F3048">
        <v>52996</v>
      </c>
      <c r="G3048" t="s">
        <v>47</v>
      </c>
      <c r="H3048" t="s">
        <v>68</v>
      </c>
      <c r="I3048" t="s">
        <v>3311</v>
      </c>
      <c r="J3048" s="1">
        <v>45771</v>
      </c>
      <c r="K3048" s="1"/>
      <c r="M3048">
        <v>0</v>
      </c>
      <c r="N3048">
        <v>1</v>
      </c>
      <c r="O3048">
        <v>3.4</v>
      </c>
      <c r="P3048" t="s">
        <v>58</v>
      </c>
    </row>
    <row r="3049" spans="1:16">
      <c r="A3049" t="s">
        <v>8939</v>
      </c>
      <c r="B3049" t="s">
        <v>4287</v>
      </c>
      <c r="C3049" t="s">
        <v>1571</v>
      </c>
      <c r="D3049" t="s">
        <v>183</v>
      </c>
      <c r="E3049" t="s">
        <v>91</v>
      </c>
      <c r="F3049">
        <v>2414</v>
      </c>
      <c r="G3049" t="s">
        <v>151</v>
      </c>
      <c r="H3049" t="s">
        <v>850</v>
      </c>
      <c r="I3049" t="s">
        <v>840</v>
      </c>
      <c r="J3049" s="1">
        <v>45070</v>
      </c>
      <c r="K3049" s="1">
        <v>45156</v>
      </c>
      <c r="L3049">
        <v>188</v>
      </c>
      <c r="M3049">
        <v>0</v>
      </c>
      <c r="N3049">
        <v>1</v>
      </c>
      <c r="O3049">
        <v>34</v>
      </c>
      <c r="P3049" t="s">
        <v>33</v>
      </c>
    </row>
    <row r="3050" spans="1:16">
      <c r="A3050" t="s">
        <v>8941</v>
      </c>
      <c r="B3050" t="s">
        <v>4422</v>
      </c>
      <c r="C3050" t="s">
        <v>2176</v>
      </c>
      <c r="D3050" t="s">
        <v>37</v>
      </c>
      <c r="E3050" t="s">
        <v>91</v>
      </c>
      <c r="F3050">
        <v>119258</v>
      </c>
      <c r="G3050" t="s">
        <v>172</v>
      </c>
      <c r="H3050" t="s">
        <v>133</v>
      </c>
      <c r="I3050" t="s">
        <v>5461</v>
      </c>
      <c r="J3050" s="1">
        <v>45076</v>
      </c>
      <c r="K3050" s="1">
        <v>45082</v>
      </c>
      <c r="L3050">
        <v>30</v>
      </c>
      <c r="M3050">
        <v>0</v>
      </c>
      <c r="N3050">
        <v>1</v>
      </c>
      <c r="O3050">
        <v>21.3</v>
      </c>
      <c r="P3050" t="s">
        <v>25</v>
      </c>
    </row>
    <row r="3051" spans="1:16">
      <c r="A3051" t="s">
        <v>8943</v>
      </c>
      <c r="B3051" t="s">
        <v>771</v>
      </c>
      <c r="C3051" t="s">
        <v>18</v>
      </c>
      <c r="D3051" t="s">
        <v>66</v>
      </c>
      <c r="E3051" t="s">
        <v>45</v>
      </c>
      <c r="F3051">
        <v>4000</v>
      </c>
      <c r="G3051" t="s">
        <v>39</v>
      </c>
      <c r="H3051" t="s">
        <v>93</v>
      </c>
      <c r="I3051" t="s">
        <v>2165</v>
      </c>
      <c r="J3051" s="1">
        <v>45567</v>
      </c>
      <c r="K3051" s="1"/>
      <c r="M3051">
        <v>0</v>
      </c>
      <c r="N3051">
        <v>1</v>
      </c>
      <c r="O3051">
        <v>19.5</v>
      </c>
      <c r="P3051" t="s">
        <v>33</v>
      </c>
    </row>
    <row r="3052" spans="1:16">
      <c r="A3052" t="s">
        <v>8944</v>
      </c>
      <c r="B3052" t="s">
        <v>8945</v>
      </c>
      <c r="C3052" t="s">
        <v>1946</v>
      </c>
      <c r="D3052" t="s">
        <v>183</v>
      </c>
      <c r="E3052" t="s">
        <v>45</v>
      </c>
      <c r="F3052">
        <v>11771</v>
      </c>
      <c r="G3052" t="s">
        <v>39</v>
      </c>
      <c r="H3052" t="s">
        <v>139</v>
      </c>
      <c r="I3052" t="s">
        <v>8947</v>
      </c>
      <c r="J3052" s="1">
        <v>45285</v>
      </c>
      <c r="K3052" s="1"/>
      <c r="M3052">
        <v>0</v>
      </c>
      <c r="N3052">
        <v>1</v>
      </c>
      <c r="O3052">
        <v>8.5</v>
      </c>
      <c r="P3052" t="s">
        <v>33</v>
      </c>
    </row>
    <row r="3053" spans="1:16">
      <c r="A3053" t="s">
        <v>8948</v>
      </c>
      <c r="B3053" t="s">
        <v>7454</v>
      </c>
      <c r="C3053" t="s">
        <v>36</v>
      </c>
      <c r="D3053" t="s">
        <v>37</v>
      </c>
      <c r="E3053" t="s">
        <v>115</v>
      </c>
      <c r="F3053">
        <v>104427</v>
      </c>
      <c r="G3053" t="s">
        <v>172</v>
      </c>
      <c r="H3053" t="s">
        <v>274</v>
      </c>
      <c r="I3053" t="s">
        <v>5225</v>
      </c>
      <c r="J3053" s="1">
        <v>45114</v>
      </c>
      <c r="K3053" s="1">
        <v>45080</v>
      </c>
      <c r="L3053">
        <v>74</v>
      </c>
      <c r="M3053">
        <v>0</v>
      </c>
      <c r="N3053">
        <v>1</v>
      </c>
      <c r="O3053">
        <v>30</v>
      </c>
      <c r="P3053" t="s">
        <v>25</v>
      </c>
    </row>
    <row r="3054" spans="1:16">
      <c r="A3054" t="s">
        <v>8950</v>
      </c>
      <c r="B3054" t="s">
        <v>720</v>
      </c>
      <c r="C3054" t="s">
        <v>915</v>
      </c>
      <c r="D3054" t="s">
        <v>37</v>
      </c>
      <c r="E3054" t="s">
        <v>177</v>
      </c>
      <c r="F3054">
        <v>57000</v>
      </c>
      <c r="G3054" t="s">
        <v>151</v>
      </c>
      <c r="H3054" t="s">
        <v>1377</v>
      </c>
      <c r="I3054" t="s">
        <v>5966</v>
      </c>
      <c r="J3054" s="1">
        <v>45164</v>
      </c>
      <c r="K3054" s="1"/>
      <c r="M3054">
        <v>0</v>
      </c>
      <c r="N3054">
        <v>1</v>
      </c>
      <c r="O3054">
        <v>19.600000000000001</v>
      </c>
      <c r="P3054" t="s">
        <v>58</v>
      </c>
    </row>
    <row r="3055" spans="1:16">
      <c r="A3055" t="s">
        <v>8952</v>
      </c>
      <c r="B3055" t="s">
        <v>2952</v>
      </c>
      <c r="C3055" t="s">
        <v>403</v>
      </c>
      <c r="D3055" t="s">
        <v>53</v>
      </c>
      <c r="E3055" t="s">
        <v>54</v>
      </c>
      <c r="F3055">
        <v>25954</v>
      </c>
      <c r="G3055" t="s">
        <v>30</v>
      </c>
      <c r="H3055" t="s">
        <v>93</v>
      </c>
      <c r="I3055" t="s">
        <v>5410</v>
      </c>
      <c r="J3055" s="1">
        <v>44929</v>
      </c>
      <c r="K3055" s="1"/>
      <c r="M3055">
        <v>0</v>
      </c>
      <c r="N3055">
        <v>1</v>
      </c>
      <c r="O3055">
        <v>8.9</v>
      </c>
      <c r="P3055" t="s">
        <v>33</v>
      </c>
    </row>
    <row r="3056" spans="1:16">
      <c r="A3056" t="s">
        <v>8954</v>
      </c>
      <c r="B3056" t="s">
        <v>744</v>
      </c>
      <c r="C3056" t="s">
        <v>3595</v>
      </c>
      <c r="D3056" t="s">
        <v>183</v>
      </c>
      <c r="E3056" t="s">
        <v>45</v>
      </c>
      <c r="F3056">
        <v>10000</v>
      </c>
      <c r="G3056" t="s">
        <v>30</v>
      </c>
      <c r="H3056" t="s">
        <v>258</v>
      </c>
      <c r="I3056" t="s">
        <v>584</v>
      </c>
      <c r="J3056" s="1">
        <v>45062</v>
      </c>
      <c r="K3056" s="1"/>
      <c r="M3056">
        <v>0</v>
      </c>
      <c r="N3056">
        <v>1</v>
      </c>
      <c r="O3056">
        <v>32.6</v>
      </c>
      <c r="P3056" t="s">
        <v>25</v>
      </c>
    </row>
    <row r="3057" spans="1:16">
      <c r="A3057" t="s">
        <v>8955</v>
      </c>
      <c r="B3057" t="s">
        <v>4220</v>
      </c>
      <c r="C3057" t="s">
        <v>3839</v>
      </c>
      <c r="D3057" t="s">
        <v>37</v>
      </c>
      <c r="E3057" t="s">
        <v>54</v>
      </c>
      <c r="F3057">
        <v>184557</v>
      </c>
      <c r="G3057" t="s">
        <v>30</v>
      </c>
      <c r="H3057" t="s">
        <v>127</v>
      </c>
      <c r="I3057" t="s">
        <v>118</v>
      </c>
      <c r="J3057" s="1">
        <v>45501</v>
      </c>
      <c r="K3057" s="1"/>
      <c r="M3057">
        <v>0</v>
      </c>
      <c r="N3057">
        <v>1</v>
      </c>
      <c r="O3057">
        <v>32.5</v>
      </c>
      <c r="P3057" t="s">
        <v>33</v>
      </c>
    </row>
    <row r="3058" spans="1:16">
      <c r="A3058" t="s">
        <v>8957</v>
      </c>
      <c r="B3058" t="s">
        <v>8958</v>
      </c>
      <c r="C3058" t="s">
        <v>18</v>
      </c>
      <c r="D3058" t="s">
        <v>19</v>
      </c>
      <c r="E3058" t="s">
        <v>28</v>
      </c>
      <c r="F3058">
        <v>7248</v>
      </c>
      <c r="G3058" t="s">
        <v>22</v>
      </c>
      <c r="H3058" t="s">
        <v>68</v>
      </c>
      <c r="I3058" t="s">
        <v>5358</v>
      </c>
      <c r="J3058" s="1">
        <v>44918</v>
      </c>
      <c r="K3058" s="1"/>
      <c r="M3058">
        <v>0</v>
      </c>
      <c r="N3058">
        <v>1</v>
      </c>
      <c r="O3058">
        <v>21.7</v>
      </c>
      <c r="P3058" t="s">
        <v>42</v>
      </c>
    </row>
    <row r="3059" spans="1:16">
      <c r="A3059" t="s">
        <v>8960</v>
      </c>
      <c r="B3059" t="s">
        <v>6359</v>
      </c>
      <c r="C3059" t="s">
        <v>5350</v>
      </c>
      <c r="D3059" t="s">
        <v>37</v>
      </c>
      <c r="E3059" t="s">
        <v>177</v>
      </c>
      <c r="F3059">
        <v>107379</v>
      </c>
      <c r="G3059" t="s">
        <v>56</v>
      </c>
      <c r="H3059" t="s">
        <v>258</v>
      </c>
      <c r="I3059" t="s">
        <v>6815</v>
      </c>
      <c r="J3059" s="1">
        <v>44995</v>
      </c>
      <c r="K3059" s="1"/>
      <c r="M3059">
        <v>0</v>
      </c>
      <c r="N3059">
        <v>1</v>
      </c>
      <c r="O3059">
        <v>31.2</v>
      </c>
      <c r="P3059" t="s">
        <v>25</v>
      </c>
    </row>
    <row r="3060" spans="1:16">
      <c r="A3060" t="s">
        <v>8962</v>
      </c>
      <c r="B3060" t="s">
        <v>130</v>
      </c>
      <c r="C3060" t="s">
        <v>2024</v>
      </c>
      <c r="D3060" t="s">
        <v>37</v>
      </c>
      <c r="E3060" t="s">
        <v>45</v>
      </c>
      <c r="F3060">
        <v>104488</v>
      </c>
      <c r="G3060" t="s">
        <v>47</v>
      </c>
      <c r="H3060" t="s">
        <v>232</v>
      </c>
      <c r="I3060" t="s">
        <v>8964</v>
      </c>
      <c r="J3060" s="1">
        <v>45000</v>
      </c>
      <c r="K3060" s="1"/>
      <c r="M3060">
        <v>0</v>
      </c>
      <c r="N3060">
        <v>1</v>
      </c>
      <c r="O3060">
        <v>0.3</v>
      </c>
      <c r="P3060" t="s">
        <v>58</v>
      </c>
    </row>
    <row r="3061" spans="1:16">
      <c r="A3061" t="s">
        <v>8965</v>
      </c>
      <c r="B3061" t="s">
        <v>4480</v>
      </c>
      <c r="C3061" t="s">
        <v>2256</v>
      </c>
      <c r="D3061" t="s">
        <v>66</v>
      </c>
      <c r="E3061" t="s">
        <v>115</v>
      </c>
      <c r="F3061">
        <v>22310</v>
      </c>
      <c r="G3061" t="s">
        <v>47</v>
      </c>
      <c r="H3061" t="s">
        <v>145</v>
      </c>
      <c r="I3061" t="s">
        <v>8967</v>
      </c>
      <c r="J3061" s="1">
        <v>45498</v>
      </c>
      <c r="K3061" s="1">
        <v>45491</v>
      </c>
      <c r="L3061">
        <v>63</v>
      </c>
      <c r="M3061">
        <v>0</v>
      </c>
      <c r="N3061">
        <v>1</v>
      </c>
      <c r="O3061">
        <v>11.9</v>
      </c>
      <c r="P3061" t="s">
        <v>100</v>
      </c>
    </row>
    <row r="3062" spans="1:16">
      <c r="A3062" t="s">
        <v>8968</v>
      </c>
      <c r="B3062" t="s">
        <v>3665</v>
      </c>
      <c r="C3062" t="s">
        <v>2307</v>
      </c>
      <c r="D3062" t="s">
        <v>53</v>
      </c>
      <c r="E3062" t="s">
        <v>28</v>
      </c>
      <c r="F3062">
        <v>39352</v>
      </c>
      <c r="G3062" t="s">
        <v>30</v>
      </c>
      <c r="H3062" t="s">
        <v>105</v>
      </c>
      <c r="I3062" t="s">
        <v>2202</v>
      </c>
      <c r="J3062" s="1">
        <v>45251</v>
      </c>
      <c r="K3062" s="1"/>
      <c r="M3062">
        <v>0</v>
      </c>
      <c r="N3062">
        <v>1</v>
      </c>
      <c r="O3062">
        <v>14.8</v>
      </c>
      <c r="P3062" t="s">
        <v>33</v>
      </c>
    </row>
    <row r="3063" spans="1:16">
      <c r="A3063" t="s">
        <v>8970</v>
      </c>
      <c r="B3063" t="s">
        <v>1291</v>
      </c>
      <c r="C3063" t="s">
        <v>5243</v>
      </c>
      <c r="D3063" t="s">
        <v>53</v>
      </c>
      <c r="E3063" t="s">
        <v>45</v>
      </c>
      <c r="F3063">
        <v>36000</v>
      </c>
      <c r="G3063" t="s">
        <v>172</v>
      </c>
      <c r="H3063" t="s">
        <v>361</v>
      </c>
      <c r="I3063" t="s">
        <v>2233</v>
      </c>
      <c r="J3063" s="1">
        <v>44793</v>
      </c>
      <c r="K3063" s="1"/>
      <c r="M3063">
        <v>0</v>
      </c>
      <c r="N3063">
        <v>1</v>
      </c>
      <c r="O3063">
        <v>34.700000000000003</v>
      </c>
      <c r="P3063" t="s">
        <v>42</v>
      </c>
    </row>
    <row r="3064" spans="1:16">
      <c r="A3064" t="s">
        <v>8971</v>
      </c>
      <c r="B3064" t="s">
        <v>5844</v>
      </c>
      <c r="C3064" t="s">
        <v>1959</v>
      </c>
      <c r="D3064" t="s">
        <v>37</v>
      </c>
      <c r="E3064" t="s">
        <v>177</v>
      </c>
      <c r="F3064">
        <v>185647</v>
      </c>
      <c r="G3064" t="s">
        <v>172</v>
      </c>
      <c r="H3064" t="s">
        <v>258</v>
      </c>
      <c r="I3064" t="s">
        <v>3300</v>
      </c>
      <c r="J3064" s="1">
        <v>45460</v>
      </c>
      <c r="K3064" s="1"/>
      <c r="M3064">
        <v>0</v>
      </c>
      <c r="N3064">
        <v>1</v>
      </c>
      <c r="O3064">
        <v>23</v>
      </c>
      <c r="P3064" t="s">
        <v>100</v>
      </c>
    </row>
    <row r="3065" spans="1:16">
      <c r="A3065" t="s">
        <v>8973</v>
      </c>
      <c r="B3065" t="s">
        <v>2548</v>
      </c>
      <c r="C3065" t="s">
        <v>18</v>
      </c>
      <c r="D3065" t="s">
        <v>53</v>
      </c>
      <c r="E3065" t="s">
        <v>28</v>
      </c>
      <c r="F3065">
        <v>43921</v>
      </c>
      <c r="G3065" t="s">
        <v>161</v>
      </c>
      <c r="H3065" t="s">
        <v>326</v>
      </c>
      <c r="I3065" t="s">
        <v>1200</v>
      </c>
      <c r="J3065" s="1">
        <v>45190</v>
      </c>
      <c r="K3065" s="1"/>
      <c r="M3065">
        <v>0</v>
      </c>
      <c r="N3065">
        <v>1</v>
      </c>
      <c r="O3065">
        <v>17.7</v>
      </c>
      <c r="P3065" t="s">
        <v>58</v>
      </c>
    </row>
    <row r="3066" spans="1:16">
      <c r="A3066" t="s">
        <v>8975</v>
      </c>
      <c r="B3066" t="s">
        <v>1519</v>
      </c>
      <c r="C3066" t="s">
        <v>18</v>
      </c>
      <c r="D3066" t="s">
        <v>183</v>
      </c>
      <c r="E3066" t="s">
        <v>91</v>
      </c>
      <c r="F3066">
        <v>3469</v>
      </c>
      <c r="G3066" t="s">
        <v>30</v>
      </c>
      <c r="H3066" t="s">
        <v>2867</v>
      </c>
      <c r="I3066" t="s">
        <v>2852</v>
      </c>
      <c r="J3066" s="1">
        <v>44932</v>
      </c>
      <c r="K3066" s="1">
        <v>44992</v>
      </c>
      <c r="L3066">
        <v>181</v>
      </c>
      <c r="M3066">
        <v>1</v>
      </c>
      <c r="N3066">
        <v>1</v>
      </c>
      <c r="O3066">
        <v>0.9</v>
      </c>
      <c r="P3066" t="s">
        <v>25</v>
      </c>
    </row>
    <row r="3067" spans="1:16">
      <c r="A3067" t="s">
        <v>8977</v>
      </c>
      <c r="B3067" t="s">
        <v>3383</v>
      </c>
      <c r="C3067" t="s">
        <v>1098</v>
      </c>
      <c r="D3067" t="s">
        <v>66</v>
      </c>
      <c r="E3067" t="s">
        <v>20</v>
      </c>
      <c r="F3067">
        <v>5667</v>
      </c>
      <c r="G3067" t="s">
        <v>56</v>
      </c>
      <c r="H3067" t="s">
        <v>62</v>
      </c>
      <c r="I3067" t="s">
        <v>2999</v>
      </c>
      <c r="J3067" s="1">
        <v>45641</v>
      </c>
      <c r="K3067" s="1"/>
      <c r="M3067">
        <v>0</v>
      </c>
      <c r="N3067">
        <v>1</v>
      </c>
      <c r="O3067">
        <v>10</v>
      </c>
      <c r="P3067" t="s">
        <v>25</v>
      </c>
    </row>
    <row r="3068" spans="1:16">
      <c r="A3068" t="s">
        <v>8979</v>
      </c>
      <c r="B3068" t="s">
        <v>3934</v>
      </c>
      <c r="C3068" t="s">
        <v>1838</v>
      </c>
      <c r="D3068" t="s">
        <v>19</v>
      </c>
      <c r="E3068" t="s">
        <v>91</v>
      </c>
      <c r="F3068">
        <v>6712</v>
      </c>
      <c r="G3068" t="s">
        <v>22</v>
      </c>
      <c r="H3068" t="s">
        <v>274</v>
      </c>
      <c r="I3068" t="s">
        <v>5796</v>
      </c>
      <c r="J3068" s="1">
        <v>45535</v>
      </c>
      <c r="K3068" s="1">
        <v>45559</v>
      </c>
      <c r="L3068">
        <v>90</v>
      </c>
      <c r="M3068">
        <v>1</v>
      </c>
      <c r="N3068">
        <v>1</v>
      </c>
      <c r="O3068">
        <v>32.5</v>
      </c>
      <c r="P3068" t="s">
        <v>42</v>
      </c>
    </row>
    <row r="3069" spans="1:16">
      <c r="A3069" t="s">
        <v>8981</v>
      </c>
      <c r="B3069" t="s">
        <v>4205</v>
      </c>
      <c r="C3069" t="s">
        <v>18</v>
      </c>
      <c r="D3069" t="s">
        <v>66</v>
      </c>
      <c r="E3069" t="s">
        <v>177</v>
      </c>
      <c r="F3069">
        <v>10553</v>
      </c>
      <c r="G3069" t="s">
        <v>151</v>
      </c>
      <c r="H3069" t="s">
        <v>139</v>
      </c>
      <c r="I3069" t="s">
        <v>128</v>
      </c>
      <c r="J3069" s="1">
        <v>45197</v>
      </c>
      <c r="K3069" s="1"/>
      <c r="M3069">
        <v>0</v>
      </c>
      <c r="N3069">
        <v>1</v>
      </c>
      <c r="O3069">
        <v>4.3</v>
      </c>
      <c r="P3069" t="s">
        <v>58</v>
      </c>
    </row>
    <row r="3070" spans="1:16">
      <c r="A3070" t="s">
        <v>8982</v>
      </c>
      <c r="B3070" t="s">
        <v>2224</v>
      </c>
      <c r="C3070" t="s">
        <v>5395</v>
      </c>
      <c r="D3070" t="s">
        <v>19</v>
      </c>
      <c r="E3070" t="s">
        <v>115</v>
      </c>
      <c r="F3070">
        <v>4220</v>
      </c>
      <c r="G3070" t="s">
        <v>22</v>
      </c>
      <c r="H3070" t="s">
        <v>237</v>
      </c>
      <c r="I3070" t="s">
        <v>791</v>
      </c>
      <c r="J3070" s="1">
        <v>45221</v>
      </c>
      <c r="K3070" s="1">
        <v>45278</v>
      </c>
      <c r="L3070">
        <v>193</v>
      </c>
      <c r="M3070">
        <v>0</v>
      </c>
      <c r="N3070">
        <v>1</v>
      </c>
      <c r="O3070">
        <v>1.1000000000000001</v>
      </c>
      <c r="P3070" t="s">
        <v>42</v>
      </c>
    </row>
    <row r="3071" spans="1:16">
      <c r="A3071" t="s">
        <v>8984</v>
      </c>
      <c r="B3071" t="s">
        <v>4612</v>
      </c>
      <c r="C3071" t="s">
        <v>484</v>
      </c>
      <c r="D3071" t="s">
        <v>37</v>
      </c>
      <c r="E3071" t="s">
        <v>115</v>
      </c>
      <c r="F3071">
        <v>190912</v>
      </c>
      <c r="G3071" t="s">
        <v>39</v>
      </c>
      <c r="H3071" t="s">
        <v>268</v>
      </c>
      <c r="I3071" t="s">
        <v>8986</v>
      </c>
      <c r="J3071" s="1">
        <v>44992</v>
      </c>
      <c r="K3071" s="1">
        <v>45134</v>
      </c>
      <c r="L3071">
        <v>161</v>
      </c>
      <c r="M3071">
        <v>0</v>
      </c>
      <c r="N3071">
        <v>1</v>
      </c>
      <c r="O3071">
        <v>32.4</v>
      </c>
      <c r="P3071" t="s">
        <v>33</v>
      </c>
    </row>
    <row r="3072" spans="1:16">
      <c r="A3072" t="s">
        <v>8987</v>
      </c>
      <c r="B3072" t="s">
        <v>2483</v>
      </c>
      <c r="C3072" t="s">
        <v>612</v>
      </c>
      <c r="D3072" t="s">
        <v>53</v>
      </c>
      <c r="E3072" t="s">
        <v>54</v>
      </c>
      <c r="F3072">
        <v>23426</v>
      </c>
      <c r="G3072" t="s">
        <v>79</v>
      </c>
      <c r="H3072" t="s">
        <v>237</v>
      </c>
      <c r="I3072" t="s">
        <v>6624</v>
      </c>
      <c r="J3072" s="1">
        <v>44792</v>
      </c>
      <c r="K3072" s="1"/>
      <c r="M3072">
        <v>0</v>
      </c>
      <c r="N3072">
        <v>1</v>
      </c>
      <c r="O3072">
        <v>23.9</v>
      </c>
      <c r="P3072" t="s">
        <v>33</v>
      </c>
    </row>
    <row r="3073" spans="1:16">
      <c r="A3073" t="s">
        <v>8989</v>
      </c>
      <c r="B3073" t="s">
        <v>3817</v>
      </c>
      <c r="C3073" t="s">
        <v>3001</v>
      </c>
      <c r="D3073" t="s">
        <v>183</v>
      </c>
      <c r="E3073" t="s">
        <v>28</v>
      </c>
      <c r="F3073">
        <v>5961</v>
      </c>
      <c r="G3073" t="s">
        <v>151</v>
      </c>
      <c r="H3073" t="s">
        <v>268</v>
      </c>
      <c r="I3073" t="s">
        <v>835</v>
      </c>
      <c r="J3073" s="1">
        <v>45738</v>
      </c>
      <c r="K3073" s="1"/>
      <c r="M3073">
        <v>0</v>
      </c>
      <c r="N3073">
        <v>1</v>
      </c>
      <c r="O3073">
        <v>18</v>
      </c>
      <c r="P3073" t="s">
        <v>100</v>
      </c>
    </row>
    <row r="3074" spans="1:16">
      <c r="A3074" t="s">
        <v>8991</v>
      </c>
      <c r="B3074" t="s">
        <v>3764</v>
      </c>
      <c r="C3074" t="s">
        <v>441</v>
      </c>
      <c r="D3074" t="s">
        <v>66</v>
      </c>
      <c r="E3074" t="s">
        <v>45</v>
      </c>
      <c r="F3074">
        <v>8881</v>
      </c>
      <c r="G3074" t="s">
        <v>39</v>
      </c>
      <c r="H3074" t="s">
        <v>237</v>
      </c>
      <c r="I3074" t="s">
        <v>1757</v>
      </c>
      <c r="J3074" s="1">
        <v>45251</v>
      </c>
      <c r="K3074" s="1"/>
      <c r="M3074">
        <v>0</v>
      </c>
      <c r="N3074">
        <v>1</v>
      </c>
      <c r="O3074">
        <v>6.9</v>
      </c>
      <c r="P3074" t="s">
        <v>100</v>
      </c>
    </row>
    <row r="3075" spans="1:16">
      <c r="A3075" t="s">
        <v>8993</v>
      </c>
      <c r="B3075" t="s">
        <v>4502</v>
      </c>
      <c r="C3075" t="s">
        <v>18</v>
      </c>
      <c r="D3075" t="s">
        <v>53</v>
      </c>
      <c r="E3075" t="s">
        <v>28</v>
      </c>
      <c r="F3075">
        <v>21903</v>
      </c>
      <c r="G3075" t="s">
        <v>30</v>
      </c>
      <c r="H3075" t="s">
        <v>117</v>
      </c>
      <c r="I3075" t="s">
        <v>4968</v>
      </c>
      <c r="J3075" s="1">
        <v>45493</v>
      </c>
      <c r="K3075" s="1"/>
      <c r="M3075">
        <v>0</v>
      </c>
      <c r="N3075">
        <v>1</v>
      </c>
      <c r="O3075">
        <v>16.899999999999999</v>
      </c>
      <c r="P3075" t="s">
        <v>25</v>
      </c>
    </row>
    <row r="3076" spans="1:16">
      <c r="A3076" t="s">
        <v>8995</v>
      </c>
      <c r="B3076" t="s">
        <v>6168</v>
      </c>
      <c r="C3076" t="s">
        <v>1889</v>
      </c>
      <c r="D3076" t="s">
        <v>66</v>
      </c>
      <c r="E3076" t="s">
        <v>177</v>
      </c>
      <c r="F3076">
        <v>10000</v>
      </c>
      <c r="G3076" t="s">
        <v>79</v>
      </c>
      <c r="H3076" t="s">
        <v>31</v>
      </c>
      <c r="I3076" t="s">
        <v>2868</v>
      </c>
      <c r="J3076" s="1"/>
      <c r="K3076" s="1"/>
      <c r="M3076">
        <v>0</v>
      </c>
      <c r="N3076">
        <v>1</v>
      </c>
      <c r="O3076">
        <v>0.7</v>
      </c>
      <c r="P3076" t="s">
        <v>42</v>
      </c>
    </row>
    <row r="3077" spans="1:16">
      <c r="A3077" t="s">
        <v>8996</v>
      </c>
      <c r="B3077" t="s">
        <v>702</v>
      </c>
      <c r="C3077" t="s">
        <v>4870</v>
      </c>
      <c r="D3077" t="s">
        <v>19</v>
      </c>
      <c r="E3077" t="s">
        <v>28</v>
      </c>
      <c r="F3077">
        <v>1000</v>
      </c>
      <c r="G3077" t="s">
        <v>30</v>
      </c>
      <c r="H3077" t="s">
        <v>361</v>
      </c>
      <c r="I3077" t="s">
        <v>6718</v>
      </c>
      <c r="J3077" s="1">
        <v>44804</v>
      </c>
      <c r="K3077" s="1"/>
      <c r="M3077">
        <v>0</v>
      </c>
      <c r="N3077">
        <v>1</v>
      </c>
      <c r="O3077">
        <v>18.2</v>
      </c>
      <c r="P3077" t="s">
        <v>25</v>
      </c>
    </row>
    <row r="3078" spans="1:16">
      <c r="A3078" t="s">
        <v>8997</v>
      </c>
      <c r="B3078" t="s">
        <v>3625</v>
      </c>
      <c r="C3078" t="s">
        <v>18</v>
      </c>
      <c r="D3078" t="s">
        <v>183</v>
      </c>
      <c r="E3078" t="s">
        <v>20</v>
      </c>
      <c r="F3078">
        <v>12004</v>
      </c>
      <c r="G3078" t="s">
        <v>30</v>
      </c>
      <c r="H3078" t="s">
        <v>258</v>
      </c>
      <c r="I3078" t="s">
        <v>1592</v>
      </c>
      <c r="J3078" s="1">
        <v>44790</v>
      </c>
      <c r="K3078" s="1"/>
      <c r="M3078">
        <v>0</v>
      </c>
      <c r="N3078">
        <v>1</v>
      </c>
      <c r="O3078">
        <v>33.4</v>
      </c>
      <c r="P3078" t="s">
        <v>42</v>
      </c>
    </row>
    <row r="3079" spans="1:16">
      <c r="A3079" t="s">
        <v>8999</v>
      </c>
      <c r="B3079" t="s">
        <v>513</v>
      </c>
      <c r="C3079" t="s">
        <v>18</v>
      </c>
      <c r="D3079" t="s">
        <v>66</v>
      </c>
      <c r="E3079" t="s">
        <v>45</v>
      </c>
      <c r="F3079">
        <v>14529</v>
      </c>
      <c r="G3079" t="s">
        <v>39</v>
      </c>
      <c r="H3079" t="s">
        <v>268</v>
      </c>
      <c r="I3079" t="s">
        <v>4131</v>
      </c>
      <c r="J3079" s="1">
        <v>45563</v>
      </c>
      <c r="K3079" s="1"/>
      <c r="M3079">
        <v>0</v>
      </c>
      <c r="N3079">
        <v>1</v>
      </c>
      <c r="O3079">
        <v>6.6</v>
      </c>
      <c r="P3079" t="s">
        <v>25</v>
      </c>
    </row>
    <row r="3080" spans="1:16">
      <c r="A3080" t="s">
        <v>9001</v>
      </c>
      <c r="B3080" t="s">
        <v>1915</v>
      </c>
      <c r="C3080" t="s">
        <v>3600</v>
      </c>
      <c r="D3080" t="s">
        <v>66</v>
      </c>
      <c r="E3080" t="s">
        <v>115</v>
      </c>
      <c r="F3080">
        <v>4175</v>
      </c>
      <c r="G3080" t="s">
        <v>56</v>
      </c>
      <c r="H3080" t="s">
        <v>351</v>
      </c>
      <c r="I3080" t="s">
        <v>8608</v>
      </c>
      <c r="J3080" s="1">
        <v>45053</v>
      </c>
      <c r="K3080" s="1">
        <v>45061</v>
      </c>
      <c r="L3080">
        <v>102</v>
      </c>
      <c r="M3080">
        <v>0</v>
      </c>
      <c r="N3080">
        <v>1</v>
      </c>
      <c r="O3080">
        <v>19.399999999999999</v>
      </c>
      <c r="P3080" t="s">
        <v>42</v>
      </c>
    </row>
    <row r="3081" spans="1:16">
      <c r="A3081" t="s">
        <v>9003</v>
      </c>
      <c r="B3081" t="s">
        <v>225</v>
      </c>
      <c r="C3081" t="s">
        <v>4622</v>
      </c>
      <c r="D3081" t="s">
        <v>53</v>
      </c>
      <c r="E3081" t="s">
        <v>20</v>
      </c>
      <c r="F3081">
        <v>47877</v>
      </c>
      <c r="G3081" t="s">
        <v>172</v>
      </c>
      <c r="H3081" t="s">
        <v>23</v>
      </c>
      <c r="I3081" t="s">
        <v>1683</v>
      </c>
      <c r="J3081" s="1">
        <v>45109</v>
      </c>
      <c r="K3081" s="1"/>
      <c r="M3081">
        <v>0</v>
      </c>
      <c r="N3081">
        <v>1</v>
      </c>
      <c r="O3081">
        <v>22.9</v>
      </c>
      <c r="P3081" t="s">
        <v>33</v>
      </c>
    </row>
    <row r="3082" spans="1:16">
      <c r="A3082" t="s">
        <v>9005</v>
      </c>
      <c r="B3082" t="s">
        <v>5978</v>
      </c>
      <c r="C3082" t="s">
        <v>745</v>
      </c>
      <c r="D3082" t="s">
        <v>37</v>
      </c>
      <c r="E3082" t="s">
        <v>91</v>
      </c>
      <c r="F3082">
        <v>165930</v>
      </c>
      <c r="G3082" t="s">
        <v>56</v>
      </c>
      <c r="H3082" t="s">
        <v>432</v>
      </c>
      <c r="I3082" t="s">
        <v>3703</v>
      </c>
      <c r="J3082" s="1">
        <v>45101</v>
      </c>
      <c r="K3082" s="1">
        <v>45046</v>
      </c>
      <c r="L3082">
        <v>56</v>
      </c>
      <c r="M3082">
        <v>0</v>
      </c>
      <c r="N3082">
        <v>1</v>
      </c>
      <c r="O3082">
        <v>20.6</v>
      </c>
      <c r="P3082" t="s">
        <v>58</v>
      </c>
    </row>
    <row r="3083" spans="1:16">
      <c r="A3083" t="s">
        <v>9007</v>
      </c>
      <c r="B3083" t="s">
        <v>2319</v>
      </c>
      <c r="C3083" t="s">
        <v>1270</v>
      </c>
      <c r="D3083" t="s">
        <v>19</v>
      </c>
      <c r="E3083" t="s">
        <v>115</v>
      </c>
      <c r="F3083">
        <v>4804</v>
      </c>
      <c r="G3083" t="s">
        <v>172</v>
      </c>
      <c r="H3083" t="s">
        <v>2020</v>
      </c>
      <c r="I3083" t="s">
        <v>1166</v>
      </c>
      <c r="J3083" s="1">
        <v>45228</v>
      </c>
      <c r="K3083" s="1">
        <v>45187</v>
      </c>
      <c r="L3083">
        <v>114</v>
      </c>
      <c r="M3083">
        <v>0</v>
      </c>
      <c r="N3083">
        <v>1</v>
      </c>
      <c r="O3083">
        <v>16.7</v>
      </c>
      <c r="P3083" t="s">
        <v>100</v>
      </c>
    </row>
    <row r="3084" spans="1:16">
      <c r="A3084" t="s">
        <v>9009</v>
      </c>
      <c r="B3084" t="s">
        <v>3633</v>
      </c>
      <c r="C3084" t="s">
        <v>2592</v>
      </c>
      <c r="D3084" t="s">
        <v>183</v>
      </c>
      <c r="E3084" t="s">
        <v>45</v>
      </c>
      <c r="F3084">
        <v>4387</v>
      </c>
      <c r="G3084" t="s">
        <v>39</v>
      </c>
      <c r="H3084" t="s">
        <v>145</v>
      </c>
      <c r="I3084" t="s">
        <v>522</v>
      </c>
      <c r="J3084" s="1">
        <v>44703</v>
      </c>
      <c r="K3084" s="1"/>
      <c r="M3084">
        <v>0</v>
      </c>
      <c r="N3084">
        <v>1</v>
      </c>
      <c r="O3084">
        <v>1.6</v>
      </c>
      <c r="P3084" t="s">
        <v>33</v>
      </c>
    </row>
    <row r="3085" spans="1:16">
      <c r="A3085" t="s">
        <v>9011</v>
      </c>
      <c r="B3085" t="s">
        <v>2343</v>
      </c>
      <c r="C3085" t="s">
        <v>525</v>
      </c>
      <c r="D3085" t="s">
        <v>66</v>
      </c>
      <c r="E3085" t="s">
        <v>91</v>
      </c>
      <c r="F3085">
        <v>7748</v>
      </c>
      <c r="G3085" t="s">
        <v>39</v>
      </c>
      <c r="H3085" t="s">
        <v>409</v>
      </c>
      <c r="I3085" t="s">
        <v>228</v>
      </c>
      <c r="J3085" s="1">
        <v>44733</v>
      </c>
      <c r="K3085" s="1">
        <v>44860</v>
      </c>
      <c r="L3085">
        <v>159</v>
      </c>
      <c r="M3085">
        <v>0</v>
      </c>
      <c r="N3085">
        <v>1</v>
      </c>
      <c r="O3085">
        <v>25.2</v>
      </c>
      <c r="P3085" t="s">
        <v>25</v>
      </c>
    </row>
    <row r="3086" spans="1:16">
      <c r="A3086" t="s">
        <v>9013</v>
      </c>
      <c r="B3086" t="s">
        <v>2200</v>
      </c>
      <c r="C3086" t="s">
        <v>18</v>
      </c>
      <c r="D3086" t="s">
        <v>183</v>
      </c>
      <c r="E3086" t="s">
        <v>177</v>
      </c>
      <c r="F3086">
        <v>12508</v>
      </c>
      <c r="G3086" t="s">
        <v>161</v>
      </c>
      <c r="H3086" t="s">
        <v>98</v>
      </c>
      <c r="I3086" t="s">
        <v>7022</v>
      </c>
      <c r="J3086" s="1"/>
      <c r="K3086" s="1"/>
      <c r="M3086">
        <v>0</v>
      </c>
      <c r="N3086">
        <v>1</v>
      </c>
      <c r="O3086">
        <v>20.7</v>
      </c>
      <c r="P3086" t="s">
        <v>42</v>
      </c>
    </row>
    <row r="3087" spans="1:16">
      <c r="A3087" t="s">
        <v>9015</v>
      </c>
      <c r="B3087" t="s">
        <v>793</v>
      </c>
      <c r="C3087" t="s">
        <v>2356</v>
      </c>
      <c r="D3087" t="s">
        <v>66</v>
      </c>
      <c r="E3087" t="s">
        <v>177</v>
      </c>
      <c r="F3087">
        <v>13133</v>
      </c>
      <c r="G3087" t="s">
        <v>22</v>
      </c>
      <c r="H3087" t="s">
        <v>361</v>
      </c>
      <c r="I3087" t="s">
        <v>461</v>
      </c>
      <c r="J3087" s="1">
        <v>45451</v>
      </c>
      <c r="K3087" s="1"/>
      <c r="M3087">
        <v>0</v>
      </c>
      <c r="N3087">
        <v>1</v>
      </c>
      <c r="P3087" t="s">
        <v>25</v>
      </c>
    </row>
    <row r="3088" spans="1:16">
      <c r="A3088" t="s">
        <v>9017</v>
      </c>
      <c r="B3088" t="s">
        <v>3400</v>
      </c>
      <c r="C3088" t="s">
        <v>251</v>
      </c>
      <c r="D3088" t="s">
        <v>183</v>
      </c>
      <c r="E3088" t="s">
        <v>177</v>
      </c>
      <c r="F3088">
        <v>9779</v>
      </c>
      <c r="G3088" t="s">
        <v>30</v>
      </c>
      <c r="H3088" t="s">
        <v>98</v>
      </c>
      <c r="I3088" t="s">
        <v>5400</v>
      </c>
      <c r="J3088" s="1">
        <v>44690</v>
      </c>
      <c r="K3088" s="1"/>
      <c r="M3088">
        <v>0</v>
      </c>
      <c r="N3088">
        <v>1</v>
      </c>
      <c r="O3088">
        <v>2.6</v>
      </c>
      <c r="P3088" t="s">
        <v>100</v>
      </c>
    </row>
    <row r="3089" spans="1:16">
      <c r="A3089" t="s">
        <v>9019</v>
      </c>
      <c r="B3089" t="s">
        <v>5598</v>
      </c>
      <c r="C3089" t="s">
        <v>499</v>
      </c>
      <c r="D3089" t="s">
        <v>53</v>
      </c>
      <c r="E3089" t="s">
        <v>45</v>
      </c>
      <c r="F3089">
        <v>18764</v>
      </c>
      <c r="G3089" t="s">
        <v>39</v>
      </c>
      <c r="H3089" t="s">
        <v>361</v>
      </c>
      <c r="I3089" t="s">
        <v>1722</v>
      </c>
      <c r="J3089" s="1">
        <v>45207</v>
      </c>
      <c r="K3089" s="1"/>
      <c r="M3089">
        <v>0</v>
      </c>
      <c r="N3089">
        <v>1</v>
      </c>
      <c r="O3089">
        <v>13</v>
      </c>
      <c r="P3089" t="s">
        <v>33</v>
      </c>
    </row>
    <row r="3090" spans="1:16">
      <c r="A3090" t="s">
        <v>9021</v>
      </c>
      <c r="B3090" t="s">
        <v>3599</v>
      </c>
      <c r="C3090" t="s">
        <v>199</v>
      </c>
      <c r="D3090" t="s">
        <v>53</v>
      </c>
      <c r="E3090" t="s">
        <v>115</v>
      </c>
      <c r="F3090">
        <v>23532</v>
      </c>
      <c r="G3090" t="s">
        <v>151</v>
      </c>
      <c r="H3090" t="s">
        <v>258</v>
      </c>
      <c r="I3090" t="s">
        <v>375</v>
      </c>
      <c r="J3090" s="1">
        <v>44918</v>
      </c>
      <c r="K3090" s="1">
        <v>44838</v>
      </c>
      <c r="L3090">
        <v>60</v>
      </c>
      <c r="M3090">
        <v>0</v>
      </c>
      <c r="N3090">
        <v>1</v>
      </c>
      <c r="O3090">
        <v>8.5</v>
      </c>
      <c r="P3090" t="s">
        <v>42</v>
      </c>
    </row>
    <row r="3091" spans="1:16">
      <c r="A3091" t="s">
        <v>9023</v>
      </c>
      <c r="B3091" t="s">
        <v>9024</v>
      </c>
      <c r="C3091" t="s">
        <v>1270</v>
      </c>
      <c r="D3091" t="s">
        <v>66</v>
      </c>
      <c r="E3091" t="s">
        <v>20</v>
      </c>
      <c r="F3091">
        <v>8503</v>
      </c>
      <c r="G3091" t="s">
        <v>79</v>
      </c>
      <c r="H3091" t="s">
        <v>93</v>
      </c>
      <c r="I3091" t="s">
        <v>817</v>
      </c>
      <c r="J3091" s="1">
        <v>45120</v>
      </c>
      <c r="K3091" s="1"/>
      <c r="M3091">
        <v>0</v>
      </c>
      <c r="N3091">
        <v>1</v>
      </c>
      <c r="O3091">
        <v>24.4</v>
      </c>
      <c r="P3091" t="s">
        <v>33</v>
      </c>
    </row>
    <row r="3092" spans="1:16">
      <c r="A3092" t="s">
        <v>9026</v>
      </c>
      <c r="B3092" t="s">
        <v>1320</v>
      </c>
      <c r="C3092" t="s">
        <v>1557</v>
      </c>
      <c r="D3092" t="s">
        <v>37</v>
      </c>
      <c r="E3092" t="s">
        <v>45</v>
      </c>
      <c r="F3092">
        <v>106000</v>
      </c>
      <c r="G3092" t="s">
        <v>39</v>
      </c>
      <c r="H3092" t="s">
        <v>98</v>
      </c>
      <c r="I3092" t="s">
        <v>7442</v>
      </c>
      <c r="J3092" s="1">
        <v>45654</v>
      </c>
      <c r="K3092" s="1"/>
      <c r="M3092">
        <v>0</v>
      </c>
      <c r="N3092">
        <v>1</v>
      </c>
      <c r="O3092">
        <v>26.3</v>
      </c>
      <c r="P3092" t="s">
        <v>33</v>
      </c>
    </row>
    <row r="3093" spans="1:16">
      <c r="A3093" t="s">
        <v>9028</v>
      </c>
      <c r="B3093" t="s">
        <v>76</v>
      </c>
      <c r="C3093" t="s">
        <v>18</v>
      </c>
      <c r="D3093" t="s">
        <v>66</v>
      </c>
      <c r="E3093" t="s">
        <v>20</v>
      </c>
      <c r="F3093">
        <v>21971</v>
      </c>
      <c r="G3093" t="s">
        <v>22</v>
      </c>
      <c r="H3093" t="s">
        <v>62</v>
      </c>
      <c r="I3093" t="s">
        <v>3783</v>
      </c>
      <c r="J3093" s="1">
        <v>45635</v>
      </c>
      <c r="K3093" s="1"/>
      <c r="M3093">
        <v>0</v>
      </c>
      <c r="N3093">
        <v>1</v>
      </c>
      <c r="O3093">
        <v>8.6999999999999993</v>
      </c>
      <c r="P3093" t="s">
        <v>33</v>
      </c>
    </row>
    <row r="3094" spans="1:16">
      <c r="A3094" t="s">
        <v>9030</v>
      </c>
      <c r="B3094" t="s">
        <v>9031</v>
      </c>
      <c r="C3094" t="s">
        <v>18</v>
      </c>
      <c r="D3094" t="s">
        <v>183</v>
      </c>
      <c r="E3094" t="s">
        <v>45</v>
      </c>
      <c r="F3094">
        <v>7000</v>
      </c>
      <c r="G3094" t="s">
        <v>56</v>
      </c>
      <c r="H3094" t="s">
        <v>23</v>
      </c>
      <c r="I3094" t="s">
        <v>5549</v>
      </c>
      <c r="J3094" s="1">
        <v>44824</v>
      </c>
      <c r="K3094" s="1"/>
      <c r="M3094">
        <v>0</v>
      </c>
      <c r="N3094">
        <v>1</v>
      </c>
      <c r="O3094">
        <v>25.5</v>
      </c>
      <c r="P3094" t="s">
        <v>42</v>
      </c>
    </row>
    <row r="3095" spans="1:16">
      <c r="A3095" t="s">
        <v>9032</v>
      </c>
      <c r="B3095" t="s">
        <v>2943</v>
      </c>
      <c r="C3095" t="s">
        <v>763</v>
      </c>
      <c r="D3095" t="s">
        <v>183</v>
      </c>
      <c r="E3095" t="s">
        <v>115</v>
      </c>
      <c r="F3095">
        <v>6982</v>
      </c>
      <c r="G3095" t="s">
        <v>56</v>
      </c>
      <c r="H3095" t="s">
        <v>844</v>
      </c>
      <c r="I3095" t="s">
        <v>1254</v>
      </c>
      <c r="J3095" s="1">
        <v>45316</v>
      </c>
      <c r="K3095" s="1">
        <v>45394</v>
      </c>
      <c r="L3095">
        <v>135</v>
      </c>
      <c r="M3095">
        <v>0</v>
      </c>
      <c r="N3095">
        <v>1</v>
      </c>
      <c r="O3095">
        <v>28.4</v>
      </c>
      <c r="P3095" t="s">
        <v>100</v>
      </c>
    </row>
    <row r="3096" spans="1:16">
      <c r="A3096" t="s">
        <v>9034</v>
      </c>
      <c r="B3096" t="s">
        <v>5002</v>
      </c>
      <c r="C3096" t="s">
        <v>4873</v>
      </c>
      <c r="D3096" t="s">
        <v>183</v>
      </c>
      <c r="E3096" t="s">
        <v>45</v>
      </c>
      <c r="F3096">
        <v>12529</v>
      </c>
      <c r="G3096" t="s">
        <v>47</v>
      </c>
      <c r="H3096" t="s">
        <v>1009</v>
      </c>
      <c r="I3096" t="s">
        <v>8250</v>
      </c>
      <c r="J3096" s="1">
        <v>45578</v>
      </c>
      <c r="K3096" s="1"/>
      <c r="M3096">
        <v>0</v>
      </c>
      <c r="N3096">
        <v>1</v>
      </c>
      <c r="O3096">
        <v>19.5</v>
      </c>
      <c r="P3096" t="s">
        <v>58</v>
      </c>
    </row>
    <row r="3097" spans="1:16">
      <c r="A3097" t="s">
        <v>9036</v>
      </c>
      <c r="B3097" t="s">
        <v>4818</v>
      </c>
      <c r="C3097" t="s">
        <v>1653</v>
      </c>
      <c r="D3097" t="s">
        <v>183</v>
      </c>
      <c r="E3097" t="s">
        <v>54</v>
      </c>
      <c r="F3097">
        <v>6177</v>
      </c>
      <c r="G3097" t="s">
        <v>172</v>
      </c>
      <c r="H3097" t="s">
        <v>105</v>
      </c>
      <c r="I3097" t="s">
        <v>9038</v>
      </c>
      <c r="J3097" s="1">
        <v>45523</v>
      </c>
      <c r="K3097" s="1"/>
      <c r="M3097">
        <v>0</v>
      </c>
      <c r="N3097">
        <v>1</v>
      </c>
      <c r="O3097">
        <v>18</v>
      </c>
      <c r="P3097" t="s">
        <v>58</v>
      </c>
    </row>
    <row r="3098" spans="1:16">
      <c r="A3098" t="s">
        <v>9039</v>
      </c>
      <c r="B3098" t="s">
        <v>533</v>
      </c>
      <c r="C3098" t="s">
        <v>18</v>
      </c>
      <c r="D3098" t="s">
        <v>37</v>
      </c>
      <c r="E3098" t="s">
        <v>45</v>
      </c>
      <c r="F3098">
        <v>55607</v>
      </c>
      <c r="G3098" t="s">
        <v>172</v>
      </c>
      <c r="H3098" t="s">
        <v>361</v>
      </c>
      <c r="I3098" t="s">
        <v>6810</v>
      </c>
      <c r="J3098" s="1">
        <v>45447</v>
      </c>
      <c r="K3098" s="1"/>
      <c r="M3098">
        <v>0</v>
      </c>
      <c r="N3098">
        <v>1</v>
      </c>
      <c r="O3098">
        <v>10.199999999999999</v>
      </c>
      <c r="P3098" t="s">
        <v>58</v>
      </c>
    </row>
    <row r="3099" spans="1:16">
      <c r="A3099" t="s">
        <v>9041</v>
      </c>
      <c r="B3099" t="s">
        <v>1739</v>
      </c>
      <c r="C3099" t="s">
        <v>1826</v>
      </c>
      <c r="D3099" t="s">
        <v>19</v>
      </c>
      <c r="E3099" t="s">
        <v>177</v>
      </c>
      <c r="F3099">
        <v>2450</v>
      </c>
      <c r="G3099" t="s">
        <v>30</v>
      </c>
      <c r="H3099" t="s">
        <v>258</v>
      </c>
      <c r="I3099" t="s">
        <v>1547</v>
      </c>
      <c r="J3099" s="1">
        <v>45018</v>
      </c>
      <c r="K3099" s="1"/>
      <c r="M3099">
        <v>0</v>
      </c>
      <c r="N3099">
        <v>1</v>
      </c>
      <c r="O3099">
        <v>16.100000000000001</v>
      </c>
      <c r="P3099" t="s">
        <v>42</v>
      </c>
    </row>
    <row r="3100" spans="1:16">
      <c r="A3100" t="s">
        <v>9043</v>
      </c>
      <c r="B3100" t="s">
        <v>5826</v>
      </c>
      <c r="C3100" t="s">
        <v>18</v>
      </c>
      <c r="D3100" t="s">
        <v>53</v>
      </c>
      <c r="E3100" t="s">
        <v>177</v>
      </c>
      <c r="F3100">
        <v>15471</v>
      </c>
      <c r="G3100" t="s">
        <v>56</v>
      </c>
      <c r="H3100" t="s">
        <v>614</v>
      </c>
      <c r="I3100" t="s">
        <v>4285</v>
      </c>
      <c r="J3100" s="1">
        <v>44739</v>
      </c>
      <c r="K3100" s="1"/>
      <c r="M3100">
        <v>0</v>
      </c>
      <c r="N3100">
        <v>1</v>
      </c>
      <c r="O3100">
        <v>5.7</v>
      </c>
      <c r="P3100" t="s">
        <v>33</v>
      </c>
    </row>
    <row r="3101" spans="1:16">
      <c r="A3101" t="s">
        <v>9045</v>
      </c>
      <c r="B3101" t="s">
        <v>1978</v>
      </c>
      <c r="C3101" t="s">
        <v>18</v>
      </c>
      <c r="D3101" t="s">
        <v>183</v>
      </c>
      <c r="E3101" t="s">
        <v>115</v>
      </c>
      <c r="F3101">
        <v>5626</v>
      </c>
      <c r="G3101" t="s">
        <v>172</v>
      </c>
      <c r="H3101" t="s">
        <v>374</v>
      </c>
      <c r="I3101" t="s">
        <v>4517</v>
      </c>
      <c r="J3101" s="1">
        <v>45529</v>
      </c>
      <c r="K3101" s="1">
        <v>45443</v>
      </c>
      <c r="L3101">
        <v>60</v>
      </c>
      <c r="M3101">
        <v>0</v>
      </c>
      <c r="N3101">
        <v>1</v>
      </c>
      <c r="O3101">
        <v>8.8000000000000007</v>
      </c>
      <c r="P3101" t="s">
        <v>33</v>
      </c>
    </row>
    <row r="3102" spans="1:16">
      <c r="A3102" t="s">
        <v>9047</v>
      </c>
      <c r="B3102" t="s">
        <v>933</v>
      </c>
      <c r="C3102" t="s">
        <v>18</v>
      </c>
      <c r="D3102" t="s">
        <v>53</v>
      </c>
      <c r="E3102" t="s">
        <v>28</v>
      </c>
      <c r="F3102">
        <v>10000</v>
      </c>
      <c r="G3102" t="s">
        <v>151</v>
      </c>
      <c r="H3102" t="s">
        <v>844</v>
      </c>
      <c r="I3102" t="s">
        <v>609</v>
      </c>
      <c r="J3102" s="1">
        <v>45001</v>
      </c>
      <c r="K3102" s="1"/>
      <c r="M3102">
        <v>0</v>
      </c>
      <c r="N3102">
        <v>1</v>
      </c>
      <c r="O3102">
        <v>26.8</v>
      </c>
      <c r="P3102" t="s">
        <v>100</v>
      </c>
    </row>
    <row r="3103" spans="1:16">
      <c r="A3103" t="s">
        <v>9048</v>
      </c>
      <c r="B3103" t="s">
        <v>9049</v>
      </c>
      <c r="C3103" t="s">
        <v>1605</v>
      </c>
      <c r="D3103" t="s">
        <v>66</v>
      </c>
      <c r="E3103" t="s">
        <v>28</v>
      </c>
      <c r="F3103">
        <v>10053</v>
      </c>
      <c r="G3103" t="s">
        <v>161</v>
      </c>
      <c r="H3103" t="s">
        <v>73</v>
      </c>
      <c r="I3103" t="s">
        <v>6606</v>
      </c>
      <c r="J3103" s="1">
        <v>45183</v>
      </c>
      <c r="K3103" s="1"/>
      <c r="M3103">
        <v>0</v>
      </c>
      <c r="N3103">
        <v>1</v>
      </c>
      <c r="O3103">
        <v>6.5</v>
      </c>
      <c r="P3103" t="s">
        <v>100</v>
      </c>
    </row>
    <row r="3104" spans="1:16">
      <c r="A3104" t="s">
        <v>9051</v>
      </c>
      <c r="B3104" t="s">
        <v>9052</v>
      </c>
      <c r="C3104" t="s">
        <v>114</v>
      </c>
      <c r="D3104" t="s">
        <v>53</v>
      </c>
      <c r="E3104" t="s">
        <v>177</v>
      </c>
      <c r="F3104">
        <v>14118</v>
      </c>
      <c r="G3104" t="s">
        <v>151</v>
      </c>
      <c r="H3104" t="s">
        <v>139</v>
      </c>
      <c r="I3104" t="s">
        <v>9054</v>
      </c>
      <c r="J3104" s="1">
        <v>45173</v>
      </c>
      <c r="K3104" s="1"/>
      <c r="M3104">
        <v>0</v>
      </c>
      <c r="N3104">
        <v>1</v>
      </c>
      <c r="O3104">
        <v>26.9</v>
      </c>
      <c r="P3104" t="s">
        <v>100</v>
      </c>
    </row>
    <row r="3105" spans="1:16">
      <c r="A3105" t="s">
        <v>9055</v>
      </c>
      <c r="B3105" t="s">
        <v>2627</v>
      </c>
      <c r="C3105" t="s">
        <v>3553</v>
      </c>
      <c r="D3105" t="s">
        <v>37</v>
      </c>
      <c r="E3105" t="s">
        <v>115</v>
      </c>
      <c r="F3105">
        <v>93773</v>
      </c>
      <c r="G3105" t="s">
        <v>79</v>
      </c>
      <c r="H3105" t="s">
        <v>232</v>
      </c>
      <c r="I3105" t="s">
        <v>395</v>
      </c>
      <c r="J3105" s="1">
        <v>45284</v>
      </c>
      <c r="K3105" s="1">
        <v>45352</v>
      </c>
      <c r="L3105">
        <v>117</v>
      </c>
      <c r="M3105">
        <v>0</v>
      </c>
      <c r="N3105">
        <v>1</v>
      </c>
      <c r="P3105" t="s">
        <v>33</v>
      </c>
    </row>
    <row r="3106" spans="1:16">
      <c r="A3106" t="s">
        <v>9057</v>
      </c>
      <c r="B3106" t="s">
        <v>910</v>
      </c>
      <c r="C3106" t="s">
        <v>436</v>
      </c>
      <c r="D3106" t="s">
        <v>66</v>
      </c>
      <c r="E3106" t="s">
        <v>45</v>
      </c>
      <c r="F3106">
        <v>16148</v>
      </c>
      <c r="G3106" t="s">
        <v>47</v>
      </c>
      <c r="H3106" t="s">
        <v>73</v>
      </c>
      <c r="I3106" t="s">
        <v>2844</v>
      </c>
      <c r="J3106" s="1">
        <v>45116</v>
      </c>
      <c r="K3106" s="1"/>
      <c r="M3106">
        <v>0</v>
      </c>
      <c r="N3106">
        <v>1</v>
      </c>
      <c r="O3106">
        <v>27.2</v>
      </c>
      <c r="P3106" t="s">
        <v>25</v>
      </c>
    </row>
    <row r="3107" spans="1:16">
      <c r="A3107" t="s">
        <v>9059</v>
      </c>
      <c r="B3107" t="s">
        <v>2322</v>
      </c>
      <c r="C3107" t="s">
        <v>251</v>
      </c>
      <c r="D3107" t="s">
        <v>183</v>
      </c>
      <c r="E3107" t="s">
        <v>177</v>
      </c>
      <c r="F3107">
        <v>5000</v>
      </c>
      <c r="G3107" t="s">
        <v>172</v>
      </c>
      <c r="H3107" t="s">
        <v>62</v>
      </c>
      <c r="I3107" t="s">
        <v>2641</v>
      </c>
      <c r="J3107" s="1">
        <v>44949</v>
      </c>
      <c r="K3107" s="1"/>
      <c r="M3107">
        <v>0</v>
      </c>
      <c r="N3107">
        <v>1</v>
      </c>
      <c r="O3107">
        <v>24.6</v>
      </c>
      <c r="P3107" t="s">
        <v>25</v>
      </c>
    </row>
    <row r="3108" spans="1:16">
      <c r="A3108" t="s">
        <v>9060</v>
      </c>
      <c r="B3108" t="s">
        <v>9061</v>
      </c>
      <c r="C3108" t="s">
        <v>1395</v>
      </c>
      <c r="D3108" t="s">
        <v>19</v>
      </c>
      <c r="E3108" t="s">
        <v>91</v>
      </c>
      <c r="F3108">
        <v>8572</v>
      </c>
      <c r="G3108" t="s">
        <v>30</v>
      </c>
      <c r="H3108" t="s">
        <v>625</v>
      </c>
      <c r="I3108" t="s">
        <v>3641</v>
      </c>
      <c r="J3108" s="1">
        <v>45017</v>
      </c>
      <c r="K3108" s="1">
        <v>45048</v>
      </c>
      <c r="L3108">
        <v>162</v>
      </c>
      <c r="M3108">
        <v>0</v>
      </c>
      <c r="N3108">
        <v>1</v>
      </c>
      <c r="P3108" t="s">
        <v>58</v>
      </c>
    </row>
    <row r="3109" spans="1:16">
      <c r="A3109" t="s">
        <v>9063</v>
      </c>
      <c r="B3109" t="s">
        <v>1429</v>
      </c>
      <c r="C3109" t="s">
        <v>18</v>
      </c>
      <c r="D3109" t="s">
        <v>19</v>
      </c>
      <c r="E3109" t="s">
        <v>91</v>
      </c>
      <c r="F3109">
        <v>8382</v>
      </c>
      <c r="G3109" t="s">
        <v>47</v>
      </c>
      <c r="H3109" t="s">
        <v>73</v>
      </c>
      <c r="I3109" t="s">
        <v>5878</v>
      </c>
      <c r="J3109" s="1">
        <v>45655</v>
      </c>
      <c r="K3109" s="1">
        <v>45816</v>
      </c>
      <c r="L3109">
        <v>191</v>
      </c>
      <c r="M3109">
        <v>1</v>
      </c>
      <c r="N3109">
        <v>1</v>
      </c>
      <c r="P3109" t="s">
        <v>100</v>
      </c>
    </row>
    <row r="3110" spans="1:16">
      <c r="A3110" t="s">
        <v>9065</v>
      </c>
      <c r="B3110" t="s">
        <v>4441</v>
      </c>
      <c r="C3110" t="s">
        <v>193</v>
      </c>
      <c r="D3110" t="s">
        <v>53</v>
      </c>
      <c r="E3110" t="s">
        <v>45</v>
      </c>
      <c r="F3110">
        <v>29249</v>
      </c>
      <c r="G3110" t="s">
        <v>151</v>
      </c>
      <c r="H3110" t="s">
        <v>73</v>
      </c>
      <c r="I3110" t="s">
        <v>1917</v>
      </c>
      <c r="J3110" s="1">
        <v>45636</v>
      </c>
      <c r="K3110" s="1"/>
      <c r="M3110">
        <v>0</v>
      </c>
      <c r="N3110">
        <v>1</v>
      </c>
      <c r="O3110">
        <v>17.600000000000001</v>
      </c>
      <c r="P3110" t="s">
        <v>58</v>
      </c>
    </row>
    <row r="3111" spans="1:16">
      <c r="A3111" t="s">
        <v>9067</v>
      </c>
      <c r="B3111" t="s">
        <v>1186</v>
      </c>
      <c r="C3111" t="s">
        <v>2356</v>
      </c>
      <c r="D3111" t="s">
        <v>53</v>
      </c>
      <c r="E3111" t="s">
        <v>91</v>
      </c>
      <c r="F3111">
        <v>29189</v>
      </c>
      <c r="G3111" t="s">
        <v>30</v>
      </c>
      <c r="H3111" t="s">
        <v>62</v>
      </c>
      <c r="I3111" t="s">
        <v>5750</v>
      </c>
      <c r="J3111" s="1">
        <v>45153</v>
      </c>
      <c r="K3111" s="1">
        <v>45058</v>
      </c>
      <c r="L3111">
        <v>42</v>
      </c>
      <c r="M3111">
        <v>1</v>
      </c>
      <c r="N3111">
        <v>3</v>
      </c>
      <c r="O3111">
        <v>5.6</v>
      </c>
      <c r="P3111" t="s">
        <v>58</v>
      </c>
    </row>
    <row r="3112" spans="1:16">
      <c r="A3112" t="s">
        <v>9069</v>
      </c>
      <c r="B3112" t="s">
        <v>980</v>
      </c>
      <c r="C3112" t="s">
        <v>4029</v>
      </c>
      <c r="D3112" t="s">
        <v>53</v>
      </c>
      <c r="E3112" t="s">
        <v>115</v>
      </c>
      <c r="F3112">
        <v>22248</v>
      </c>
      <c r="G3112" t="s">
        <v>172</v>
      </c>
      <c r="H3112" t="s">
        <v>68</v>
      </c>
      <c r="I3112" t="s">
        <v>6929</v>
      </c>
      <c r="J3112" s="1">
        <v>45720</v>
      </c>
      <c r="K3112" s="1">
        <v>45615</v>
      </c>
      <c r="L3112">
        <v>66</v>
      </c>
      <c r="M3112">
        <v>0</v>
      </c>
      <c r="N3112">
        <v>1</v>
      </c>
      <c r="O3112">
        <v>9.3000000000000007</v>
      </c>
      <c r="P3112" t="s">
        <v>42</v>
      </c>
    </row>
    <row r="3113" spans="1:16">
      <c r="A3113" t="s">
        <v>9071</v>
      </c>
      <c r="B3113" t="s">
        <v>2204</v>
      </c>
      <c r="C3113" t="s">
        <v>1472</v>
      </c>
      <c r="D3113" t="s">
        <v>183</v>
      </c>
      <c r="E3113" t="s">
        <v>177</v>
      </c>
      <c r="F3113">
        <v>2574</v>
      </c>
      <c r="G3113" t="s">
        <v>79</v>
      </c>
      <c r="H3113" t="s">
        <v>2358</v>
      </c>
      <c r="I3113" t="s">
        <v>1844</v>
      </c>
      <c r="J3113" s="1">
        <v>44681</v>
      </c>
      <c r="K3113" s="1"/>
      <c r="M3113">
        <v>0</v>
      </c>
      <c r="N3113">
        <v>1</v>
      </c>
      <c r="P3113" t="s">
        <v>58</v>
      </c>
    </row>
    <row r="3114" spans="1:16">
      <c r="A3114" t="s">
        <v>9073</v>
      </c>
      <c r="B3114" t="s">
        <v>1107</v>
      </c>
      <c r="C3114" t="s">
        <v>18</v>
      </c>
      <c r="D3114" t="s">
        <v>19</v>
      </c>
      <c r="E3114" t="s">
        <v>91</v>
      </c>
      <c r="F3114">
        <v>1293</v>
      </c>
      <c r="G3114" t="s">
        <v>47</v>
      </c>
      <c r="H3114" t="s">
        <v>850</v>
      </c>
      <c r="I3114" t="s">
        <v>1157</v>
      </c>
      <c r="J3114" s="1">
        <v>45234</v>
      </c>
      <c r="K3114" s="1">
        <v>45171</v>
      </c>
      <c r="L3114">
        <v>109</v>
      </c>
      <c r="M3114">
        <v>1</v>
      </c>
      <c r="N3114">
        <v>1</v>
      </c>
      <c r="O3114">
        <v>13</v>
      </c>
      <c r="P3114" t="s">
        <v>25</v>
      </c>
    </row>
    <row r="3115" spans="1:16">
      <c r="A3115" t="s">
        <v>9075</v>
      </c>
      <c r="B3115" t="s">
        <v>2656</v>
      </c>
      <c r="C3115" t="s">
        <v>282</v>
      </c>
      <c r="D3115" t="s">
        <v>37</v>
      </c>
      <c r="E3115" t="s">
        <v>177</v>
      </c>
      <c r="F3115">
        <v>163000</v>
      </c>
      <c r="G3115" t="s">
        <v>172</v>
      </c>
      <c r="H3115" t="s">
        <v>268</v>
      </c>
      <c r="I3115" t="s">
        <v>9077</v>
      </c>
      <c r="J3115" s="1">
        <v>44967</v>
      </c>
      <c r="K3115" s="1"/>
      <c r="M3115">
        <v>0</v>
      </c>
      <c r="N3115">
        <v>1</v>
      </c>
      <c r="O3115">
        <v>23</v>
      </c>
      <c r="P3115" t="s">
        <v>100</v>
      </c>
    </row>
    <row r="3116" spans="1:16">
      <c r="A3116" t="s">
        <v>9078</v>
      </c>
      <c r="B3116" t="s">
        <v>2154</v>
      </c>
      <c r="C3116" t="s">
        <v>18</v>
      </c>
      <c r="D3116" t="s">
        <v>183</v>
      </c>
      <c r="E3116" t="s">
        <v>20</v>
      </c>
      <c r="F3116">
        <v>7043</v>
      </c>
      <c r="G3116" t="s">
        <v>22</v>
      </c>
      <c r="H3116" t="s">
        <v>145</v>
      </c>
      <c r="I3116" t="s">
        <v>7914</v>
      </c>
      <c r="J3116" s="1">
        <v>45591</v>
      </c>
      <c r="K3116" s="1"/>
      <c r="M3116">
        <v>0</v>
      </c>
      <c r="N3116">
        <v>1</v>
      </c>
      <c r="O3116">
        <v>3.6</v>
      </c>
      <c r="P3116" t="s">
        <v>58</v>
      </c>
    </row>
    <row r="3117" spans="1:16">
      <c r="A3117" t="s">
        <v>9079</v>
      </c>
      <c r="B3117" t="s">
        <v>923</v>
      </c>
      <c r="C3117" t="s">
        <v>417</v>
      </c>
      <c r="D3117" t="s">
        <v>183</v>
      </c>
      <c r="E3117" t="s">
        <v>177</v>
      </c>
      <c r="F3117">
        <v>11000</v>
      </c>
      <c r="G3117" t="s">
        <v>56</v>
      </c>
      <c r="H3117" t="s">
        <v>93</v>
      </c>
      <c r="I3117" t="s">
        <v>106</v>
      </c>
      <c r="J3117" s="1">
        <v>45128</v>
      </c>
      <c r="K3117" s="1"/>
      <c r="M3117">
        <v>0</v>
      </c>
      <c r="N3117">
        <v>1</v>
      </c>
      <c r="O3117">
        <v>20.7</v>
      </c>
      <c r="P3117" t="s">
        <v>58</v>
      </c>
    </row>
    <row r="3118" spans="1:16">
      <c r="A3118" t="s">
        <v>9080</v>
      </c>
      <c r="B3118" t="s">
        <v>1462</v>
      </c>
      <c r="C3118" t="s">
        <v>2953</v>
      </c>
      <c r="D3118" t="s">
        <v>37</v>
      </c>
      <c r="E3118" t="s">
        <v>91</v>
      </c>
      <c r="F3118">
        <v>49653</v>
      </c>
      <c r="G3118" t="s">
        <v>39</v>
      </c>
      <c r="H3118" t="s">
        <v>68</v>
      </c>
      <c r="I3118" t="s">
        <v>9082</v>
      </c>
      <c r="J3118" s="1">
        <v>44719</v>
      </c>
      <c r="K3118" s="1">
        <v>44659</v>
      </c>
      <c r="L3118">
        <v>55</v>
      </c>
      <c r="M3118">
        <v>0</v>
      </c>
      <c r="N3118">
        <v>1</v>
      </c>
      <c r="P3118" t="s">
        <v>25</v>
      </c>
    </row>
    <row r="3119" spans="1:16">
      <c r="A3119" t="s">
        <v>9083</v>
      </c>
      <c r="B3119" t="s">
        <v>6938</v>
      </c>
      <c r="C3119" t="s">
        <v>392</v>
      </c>
      <c r="D3119" t="s">
        <v>183</v>
      </c>
      <c r="E3119" t="s">
        <v>115</v>
      </c>
      <c r="F3119">
        <v>10612</v>
      </c>
      <c r="G3119" t="s">
        <v>47</v>
      </c>
      <c r="H3119" t="s">
        <v>133</v>
      </c>
      <c r="I3119" t="s">
        <v>5168</v>
      </c>
      <c r="J3119" s="1">
        <v>45471</v>
      </c>
      <c r="K3119" s="1">
        <v>45445</v>
      </c>
      <c r="L3119">
        <v>94</v>
      </c>
      <c r="M3119">
        <v>0</v>
      </c>
      <c r="N3119">
        <v>1</v>
      </c>
      <c r="O3119">
        <v>7.6</v>
      </c>
      <c r="P3119" t="s">
        <v>100</v>
      </c>
    </row>
    <row r="3120" spans="1:16">
      <c r="A3120" t="s">
        <v>9085</v>
      </c>
      <c r="B3120" t="s">
        <v>89</v>
      </c>
      <c r="C3120" t="s">
        <v>6722</v>
      </c>
      <c r="D3120" t="s">
        <v>37</v>
      </c>
      <c r="E3120" t="s">
        <v>91</v>
      </c>
      <c r="F3120">
        <v>164166</v>
      </c>
      <c r="G3120" t="s">
        <v>30</v>
      </c>
      <c r="H3120" t="s">
        <v>232</v>
      </c>
      <c r="I3120" t="s">
        <v>2917</v>
      </c>
      <c r="J3120" s="1">
        <v>45482</v>
      </c>
      <c r="K3120" s="1">
        <v>45479</v>
      </c>
      <c r="L3120">
        <v>102</v>
      </c>
      <c r="M3120">
        <v>0</v>
      </c>
      <c r="N3120">
        <v>1</v>
      </c>
      <c r="O3120">
        <v>1</v>
      </c>
      <c r="P3120" t="s">
        <v>33</v>
      </c>
    </row>
    <row r="3121" spans="1:16">
      <c r="A3121" t="s">
        <v>9087</v>
      </c>
      <c r="B3121" t="s">
        <v>5156</v>
      </c>
      <c r="C3121" t="s">
        <v>2987</v>
      </c>
      <c r="D3121" t="s">
        <v>53</v>
      </c>
      <c r="E3121" t="s">
        <v>45</v>
      </c>
      <c r="F3121">
        <v>22425</v>
      </c>
      <c r="G3121" t="s">
        <v>56</v>
      </c>
      <c r="H3121" t="s">
        <v>258</v>
      </c>
      <c r="I3121" t="s">
        <v>9089</v>
      </c>
      <c r="J3121" s="1">
        <v>45699</v>
      </c>
      <c r="K3121" s="1"/>
      <c r="M3121">
        <v>0</v>
      </c>
      <c r="N3121">
        <v>1</v>
      </c>
      <c r="O3121">
        <v>9.4</v>
      </c>
      <c r="P3121" t="s">
        <v>33</v>
      </c>
    </row>
    <row r="3122" spans="1:16">
      <c r="A3122" t="s">
        <v>9090</v>
      </c>
      <c r="B3122" t="s">
        <v>5541</v>
      </c>
      <c r="C3122" t="s">
        <v>3575</v>
      </c>
      <c r="D3122" t="s">
        <v>183</v>
      </c>
      <c r="E3122" t="s">
        <v>177</v>
      </c>
      <c r="F3122">
        <v>6019</v>
      </c>
      <c r="G3122" t="s">
        <v>47</v>
      </c>
      <c r="H3122" t="s">
        <v>68</v>
      </c>
      <c r="I3122" t="s">
        <v>7183</v>
      </c>
      <c r="J3122" s="1">
        <v>45460</v>
      </c>
      <c r="K3122" s="1"/>
      <c r="M3122">
        <v>0</v>
      </c>
      <c r="N3122">
        <v>1</v>
      </c>
      <c r="P3122" t="s">
        <v>25</v>
      </c>
    </row>
    <row r="3123" spans="1:16">
      <c r="A3123" t="s">
        <v>9092</v>
      </c>
      <c r="B3123" t="s">
        <v>561</v>
      </c>
      <c r="C3123" t="s">
        <v>18</v>
      </c>
      <c r="D3123" t="s">
        <v>19</v>
      </c>
      <c r="E3123" t="s">
        <v>177</v>
      </c>
      <c r="F3123">
        <v>6801</v>
      </c>
      <c r="G3123" t="s">
        <v>151</v>
      </c>
      <c r="H3123" t="s">
        <v>336</v>
      </c>
      <c r="I3123" t="s">
        <v>9094</v>
      </c>
      <c r="J3123" s="1">
        <v>45276</v>
      </c>
      <c r="K3123" s="1"/>
      <c r="M3123">
        <v>0</v>
      </c>
      <c r="N3123">
        <v>1</v>
      </c>
      <c r="O3123">
        <v>29.4</v>
      </c>
      <c r="P3123" t="s">
        <v>25</v>
      </c>
    </row>
    <row r="3124" spans="1:16">
      <c r="A3124" t="s">
        <v>9095</v>
      </c>
      <c r="B3124" t="s">
        <v>6140</v>
      </c>
      <c r="C3124" t="s">
        <v>2567</v>
      </c>
      <c r="D3124" t="s">
        <v>37</v>
      </c>
      <c r="E3124" t="s">
        <v>54</v>
      </c>
      <c r="F3124">
        <v>192911</v>
      </c>
      <c r="G3124" t="s">
        <v>22</v>
      </c>
      <c r="H3124" t="s">
        <v>98</v>
      </c>
      <c r="I3124" t="s">
        <v>2868</v>
      </c>
      <c r="J3124" s="1">
        <v>44715</v>
      </c>
      <c r="K3124" s="1"/>
      <c r="M3124">
        <v>0</v>
      </c>
      <c r="N3124">
        <v>1</v>
      </c>
      <c r="O3124">
        <v>12.1</v>
      </c>
      <c r="P3124" t="s">
        <v>42</v>
      </c>
    </row>
    <row r="3125" spans="1:16">
      <c r="A3125" t="s">
        <v>9097</v>
      </c>
      <c r="B3125" t="s">
        <v>3529</v>
      </c>
      <c r="C3125" t="s">
        <v>2374</v>
      </c>
      <c r="D3125" t="s">
        <v>53</v>
      </c>
      <c r="E3125" t="s">
        <v>20</v>
      </c>
      <c r="F3125">
        <v>34145</v>
      </c>
      <c r="G3125" t="s">
        <v>22</v>
      </c>
      <c r="H3125" t="s">
        <v>73</v>
      </c>
      <c r="I3125" t="s">
        <v>414</v>
      </c>
      <c r="J3125" s="1">
        <v>45325</v>
      </c>
      <c r="K3125" s="1"/>
      <c r="M3125">
        <v>0</v>
      </c>
      <c r="N3125">
        <v>1</v>
      </c>
      <c r="O3125">
        <v>2.1</v>
      </c>
      <c r="P3125" t="s">
        <v>58</v>
      </c>
    </row>
    <row r="3126" spans="1:16">
      <c r="A3126" t="s">
        <v>9099</v>
      </c>
      <c r="B3126" t="s">
        <v>7961</v>
      </c>
      <c r="C3126" t="s">
        <v>934</v>
      </c>
      <c r="D3126" t="s">
        <v>66</v>
      </c>
      <c r="E3126" t="s">
        <v>91</v>
      </c>
      <c r="F3126">
        <v>15515</v>
      </c>
      <c r="G3126" t="s">
        <v>47</v>
      </c>
      <c r="H3126" t="s">
        <v>1094</v>
      </c>
      <c r="I3126" t="s">
        <v>3047</v>
      </c>
      <c r="J3126" s="1">
        <v>45382</v>
      </c>
      <c r="K3126" s="1">
        <v>45316</v>
      </c>
      <c r="L3126">
        <v>35</v>
      </c>
      <c r="M3126">
        <v>0</v>
      </c>
      <c r="N3126">
        <v>1</v>
      </c>
      <c r="O3126">
        <v>22.2</v>
      </c>
      <c r="P3126" t="s">
        <v>100</v>
      </c>
    </row>
    <row r="3127" spans="1:16">
      <c r="A3127" t="s">
        <v>9101</v>
      </c>
      <c r="B3127" t="s">
        <v>1450</v>
      </c>
      <c r="C3127" t="s">
        <v>18</v>
      </c>
      <c r="D3127" t="s">
        <v>37</v>
      </c>
      <c r="E3127" t="s">
        <v>177</v>
      </c>
      <c r="F3127">
        <v>65091</v>
      </c>
      <c r="G3127" t="s">
        <v>79</v>
      </c>
      <c r="H3127" t="s">
        <v>31</v>
      </c>
      <c r="I3127" t="s">
        <v>2093</v>
      </c>
      <c r="J3127" s="1">
        <v>44665</v>
      </c>
      <c r="K3127" s="1"/>
      <c r="M3127">
        <v>0</v>
      </c>
      <c r="N3127">
        <v>1</v>
      </c>
      <c r="O3127">
        <v>31.2</v>
      </c>
      <c r="P3127" t="s">
        <v>33</v>
      </c>
    </row>
    <row r="3128" spans="1:16">
      <c r="A3128" t="s">
        <v>9103</v>
      </c>
      <c r="B3128" t="s">
        <v>1855</v>
      </c>
      <c r="C3128" t="s">
        <v>3349</v>
      </c>
      <c r="D3128" t="s">
        <v>53</v>
      </c>
      <c r="E3128" t="s">
        <v>177</v>
      </c>
      <c r="F3128">
        <v>35493</v>
      </c>
      <c r="G3128" t="s">
        <v>151</v>
      </c>
      <c r="H3128" t="s">
        <v>879</v>
      </c>
      <c r="I3128" t="s">
        <v>7678</v>
      </c>
      <c r="J3128" s="1">
        <v>45250</v>
      </c>
      <c r="K3128" s="1"/>
      <c r="M3128">
        <v>0</v>
      </c>
      <c r="N3128">
        <v>1</v>
      </c>
      <c r="O3128">
        <v>1.5</v>
      </c>
      <c r="P3128" t="s">
        <v>100</v>
      </c>
    </row>
    <row r="3129" spans="1:16">
      <c r="A3129" t="s">
        <v>9105</v>
      </c>
      <c r="B3129" t="s">
        <v>9106</v>
      </c>
      <c r="C3129" t="s">
        <v>18</v>
      </c>
      <c r="D3129" t="s">
        <v>66</v>
      </c>
      <c r="E3129" t="s">
        <v>20</v>
      </c>
      <c r="F3129">
        <v>15684</v>
      </c>
      <c r="G3129" t="s">
        <v>172</v>
      </c>
      <c r="H3129" t="s">
        <v>879</v>
      </c>
      <c r="I3129" t="s">
        <v>2202</v>
      </c>
      <c r="J3129" s="1">
        <v>45299</v>
      </c>
      <c r="K3129" s="1"/>
      <c r="M3129">
        <v>0</v>
      </c>
      <c r="N3129">
        <v>1</v>
      </c>
      <c r="O3129">
        <v>14.3</v>
      </c>
      <c r="P3129" t="s">
        <v>33</v>
      </c>
    </row>
    <row r="3130" spans="1:16">
      <c r="A3130" t="s">
        <v>9108</v>
      </c>
      <c r="B3130" t="s">
        <v>4402</v>
      </c>
      <c r="C3130" t="s">
        <v>2235</v>
      </c>
      <c r="D3130" t="s">
        <v>19</v>
      </c>
      <c r="E3130" t="s">
        <v>28</v>
      </c>
      <c r="F3130">
        <v>2261</v>
      </c>
      <c r="G3130" t="s">
        <v>151</v>
      </c>
      <c r="H3130" t="s">
        <v>237</v>
      </c>
      <c r="I3130" t="s">
        <v>7678</v>
      </c>
      <c r="J3130" s="1">
        <v>45207</v>
      </c>
      <c r="K3130" s="1"/>
      <c r="M3130">
        <v>0</v>
      </c>
      <c r="N3130">
        <v>1</v>
      </c>
      <c r="O3130">
        <v>0.5</v>
      </c>
      <c r="P3130" t="s">
        <v>58</v>
      </c>
    </row>
    <row r="3131" spans="1:16">
      <c r="A3131" t="s">
        <v>9110</v>
      </c>
      <c r="B3131" t="s">
        <v>4224</v>
      </c>
      <c r="C3131" t="s">
        <v>18</v>
      </c>
      <c r="D3131" t="s">
        <v>37</v>
      </c>
      <c r="E3131" t="s">
        <v>54</v>
      </c>
      <c r="F3131">
        <v>66509</v>
      </c>
      <c r="G3131" t="s">
        <v>161</v>
      </c>
      <c r="H3131" t="s">
        <v>62</v>
      </c>
      <c r="I3131" t="s">
        <v>546</v>
      </c>
      <c r="J3131" s="1">
        <v>44870</v>
      </c>
      <c r="K3131" s="1"/>
      <c r="M3131">
        <v>0</v>
      </c>
      <c r="N3131">
        <v>1</v>
      </c>
      <c r="O3131">
        <v>30.6</v>
      </c>
      <c r="P3131" t="s">
        <v>25</v>
      </c>
    </row>
    <row r="3132" spans="1:16">
      <c r="A3132" t="s">
        <v>9112</v>
      </c>
      <c r="B3132" t="s">
        <v>7096</v>
      </c>
      <c r="C3132" t="s">
        <v>1565</v>
      </c>
      <c r="D3132" t="s">
        <v>53</v>
      </c>
      <c r="E3132" t="s">
        <v>54</v>
      </c>
      <c r="F3132">
        <v>32511</v>
      </c>
      <c r="G3132" t="s">
        <v>30</v>
      </c>
      <c r="H3132" t="s">
        <v>232</v>
      </c>
      <c r="I3132" t="s">
        <v>6500</v>
      </c>
      <c r="J3132" s="1">
        <v>44964</v>
      </c>
      <c r="K3132" s="1"/>
      <c r="M3132">
        <v>0</v>
      </c>
      <c r="N3132">
        <v>1</v>
      </c>
      <c r="O3132">
        <v>6.5</v>
      </c>
      <c r="P3132" t="s">
        <v>25</v>
      </c>
    </row>
    <row r="3133" spans="1:16">
      <c r="A3133" t="s">
        <v>9114</v>
      </c>
      <c r="B3133" t="s">
        <v>4480</v>
      </c>
      <c r="C3133" t="s">
        <v>1203</v>
      </c>
      <c r="D3133" t="s">
        <v>19</v>
      </c>
      <c r="E3133" t="s">
        <v>20</v>
      </c>
      <c r="F3133">
        <v>6012</v>
      </c>
      <c r="G3133" t="s">
        <v>79</v>
      </c>
      <c r="H3133" t="s">
        <v>68</v>
      </c>
      <c r="I3133" t="s">
        <v>5900</v>
      </c>
      <c r="J3133" s="1">
        <v>45444</v>
      </c>
      <c r="K3133" s="1"/>
      <c r="M3133">
        <v>0</v>
      </c>
      <c r="N3133">
        <v>1</v>
      </c>
      <c r="O3133">
        <v>13.7</v>
      </c>
      <c r="P3133" t="s">
        <v>33</v>
      </c>
    </row>
    <row r="3134" spans="1:16">
      <c r="A3134" t="s">
        <v>9116</v>
      </c>
      <c r="B3134" t="s">
        <v>71</v>
      </c>
      <c r="C3134" t="s">
        <v>2609</v>
      </c>
      <c r="D3134" t="s">
        <v>66</v>
      </c>
      <c r="E3134" t="s">
        <v>45</v>
      </c>
      <c r="F3134">
        <v>11443</v>
      </c>
      <c r="G3134" t="s">
        <v>172</v>
      </c>
      <c r="H3134" t="s">
        <v>117</v>
      </c>
      <c r="I3134" t="s">
        <v>751</v>
      </c>
      <c r="J3134" s="1">
        <v>45565</v>
      </c>
      <c r="K3134" s="1"/>
      <c r="M3134">
        <v>0</v>
      </c>
      <c r="N3134">
        <v>1</v>
      </c>
      <c r="O3134">
        <v>4.5999999999999996</v>
      </c>
      <c r="P3134" t="s">
        <v>25</v>
      </c>
    </row>
    <row r="3135" spans="1:16">
      <c r="A3135" t="s">
        <v>9118</v>
      </c>
      <c r="B3135" t="s">
        <v>8529</v>
      </c>
      <c r="C3135" t="s">
        <v>4124</v>
      </c>
      <c r="D3135" t="s">
        <v>37</v>
      </c>
      <c r="E3135" t="s">
        <v>28</v>
      </c>
      <c r="F3135">
        <v>171619</v>
      </c>
      <c r="G3135" t="s">
        <v>79</v>
      </c>
      <c r="H3135" t="s">
        <v>2606</v>
      </c>
      <c r="I3135" t="s">
        <v>6116</v>
      </c>
      <c r="J3135" s="1">
        <v>44833</v>
      </c>
      <c r="K3135" s="1"/>
      <c r="M3135">
        <v>0</v>
      </c>
      <c r="N3135">
        <v>1</v>
      </c>
      <c r="O3135">
        <v>3.4</v>
      </c>
      <c r="P3135" t="s">
        <v>58</v>
      </c>
    </row>
    <row r="3136" spans="1:16">
      <c r="A3136" t="s">
        <v>9120</v>
      </c>
      <c r="B3136" t="s">
        <v>6031</v>
      </c>
      <c r="C3136" t="s">
        <v>3915</v>
      </c>
      <c r="D3136" t="s">
        <v>19</v>
      </c>
      <c r="E3136" t="s">
        <v>177</v>
      </c>
      <c r="F3136">
        <v>9294</v>
      </c>
      <c r="G3136" t="s">
        <v>79</v>
      </c>
      <c r="H3136" t="s">
        <v>127</v>
      </c>
      <c r="I3136" t="s">
        <v>4013</v>
      </c>
      <c r="J3136" s="1">
        <v>44805</v>
      </c>
      <c r="K3136" s="1"/>
      <c r="M3136">
        <v>0</v>
      </c>
      <c r="N3136">
        <v>1</v>
      </c>
      <c r="O3136">
        <v>26.8</v>
      </c>
      <c r="P3136" t="s">
        <v>33</v>
      </c>
    </row>
    <row r="3137" spans="1:16">
      <c r="A3137" t="s">
        <v>9122</v>
      </c>
      <c r="B3137" t="s">
        <v>9123</v>
      </c>
      <c r="C3137" t="s">
        <v>417</v>
      </c>
      <c r="D3137" t="s">
        <v>183</v>
      </c>
      <c r="E3137" t="s">
        <v>28</v>
      </c>
      <c r="F3137">
        <v>9607</v>
      </c>
      <c r="G3137" t="s">
        <v>47</v>
      </c>
      <c r="H3137" t="s">
        <v>237</v>
      </c>
      <c r="I3137" t="s">
        <v>6917</v>
      </c>
      <c r="J3137" s="1">
        <v>45381</v>
      </c>
      <c r="K3137" s="1"/>
      <c r="M3137">
        <v>0</v>
      </c>
      <c r="N3137">
        <v>1</v>
      </c>
      <c r="P3137" t="s">
        <v>100</v>
      </c>
    </row>
    <row r="3138" spans="1:16">
      <c r="A3138" t="s">
        <v>9125</v>
      </c>
      <c r="B3138" t="s">
        <v>9126</v>
      </c>
      <c r="C3138" t="s">
        <v>2183</v>
      </c>
      <c r="D3138" t="s">
        <v>183</v>
      </c>
      <c r="E3138" t="s">
        <v>54</v>
      </c>
      <c r="F3138">
        <v>12000</v>
      </c>
      <c r="G3138" t="s">
        <v>172</v>
      </c>
      <c r="H3138" t="s">
        <v>1508</v>
      </c>
      <c r="I3138" t="s">
        <v>5717</v>
      </c>
      <c r="J3138" s="1">
        <v>45676</v>
      </c>
      <c r="K3138" s="1"/>
      <c r="M3138">
        <v>0</v>
      </c>
      <c r="N3138">
        <v>1</v>
      </c>
      <c r="O3138">
        <v>5.0999999999999996</v>
      </c>
      <c r="P3138" t="s">
        <v>58</v>
      </c>
    </row>
    <row r="3139" spans="1:16">
      <c r="A3139" t="s">
        <v>9127</v>
      </c>
      <c r="B3139" t="s">
        <v>3752</v>
      </c>
      <c r="C3139" t="s">
        <v>18</v>
      </c>
      <c r="D3139" t="s">
        <v>53</v>
      </c>
      <c r="E3139" t="s">
        <v>177</v>
      </c>
      <c r="F3139">
        <v>16123</v>
      </c>
      <c r="G3139" t="s">
        <v>161</v>
      </c>
      <c r="H3139" t="s">
        <v>258</v>
      </c>
      <c r="I3139" t="s">
        <v>3354</v>
      </c>
      <c r="J3139" s="1">
        <v>45513</v>
      </c>
      <c r="K3139" s="1"/>
      <c r="M3139">
        <v>0</v>
      </c>
      <c r="N3139">
        <v>1</v>
      </c>
      <c r="O3139">
        <v>13</v>
      </c>
      <c r="P3139" t="s">
        <v>25</v>
      </c>
    </row>
    <row r="3140" spans="1:16">
      <c r="A3140" t="s">
        <v>9129</v>
      </c>
      <c r="B3140" t="s">
        <v>9130</v>
      </c>
      <c r="C3140" t="s">
        <v>5322</v>
      </c>
      <c r="D3140" t="s">
        <v>53</v>
      </c>
      <c r="E3140" t="s">
        <v>28</v>
      </c>
      <c r="F3140">
        <v>34575</v>
      </c>
      <c r="G3140" t="s">
        <v>161</v>
      </c>
      <c r="H3140" t="s">
        <v>73</v>
      </c>
      <c r="I3140" t="s">
        <v>8856</v>
      </c>
      <c r="J3140" s="1">
        <v>44621</v>
      </c>
      <c r="K3140" s="1"/>
      <c r="M3140">
        <v>0</v>
      </c>
      <c r="N3140">
        <v>1</v>
      </c>
      <c r="O3140">
        <v>34.700000000000003</v>
      </c>
      <c r="P3140" t="s">
        <v>25</v>
      </c>
    </row>
    <row r="3141" spans="1:16">
      <c r="A3141" t="s">
        <v>9132</v>
      </c>
      <c r="B3141" t="s">
        <v>7564</v>
      </c>
      <c r="C3141" t="s">
        <v>1927</v>
      </c>
      <c r="D3141" t="s">
        <v>53</v>
      </c>
      <c r="E3141" t="s">
        <v>177</v>
      </c>
      <c r="F3141">
        <v>27000</v>
      </c>
      <c r="G3141" t="s">
        <v>30</v>
      </c>
      <c r="H3141" t="s">
        <v>232</v>
      </c>
      <c r="I3141" t="s">
        <v>5258</v>
      </c>
      <c r="J3141" s="1">
        <v>45098</v>
      </c>
      <c r="K3141" s="1"/>
      <c r="M3141">
        <v>0</v>
      </c>
      <c r="N3141">
        <v>1</v>
      </c>
      <c r="O3141">
        <v>10.3</v>
      </c>
      <c r="P3141" t="s">
        <v>33</v>
      </c>
    </row>
    <row r="3142" spans="1:16">
      <c r="A3142" t="s">
        <v>9133</v>
      </c>
      <c r="B3142" t="s">
        <v>4074</v>
      </c>
      <c r="C3142" t="s">
        <v>3457</v>
      </c>
      <c r="D3142" t="s">
        <v>37</v>
      </c>
      <c r="E3142" t="s">
        <v>91</v>
      </c>
      <c r="F3142">
        <v>67439</v>
      </c>
      <c r="G3142" t="s">
        <v>79</v>
      </c>
      <c r="H3142" t="s">
        <v>133</v>
      </c>
      <c r="I3142" t="s">
        <v>5358</v>
      </c>
      <c r="J3142" s="1">
        <v>45048</v>
      </c>
      <c r="K3142" s="1">
        <v>45073</v>
      </c>
      <c r="L3142">
        <v>192</v>
      </c>
      <c r="M3142">
        <v>0</v>
      </c>
      <c r="N3142">
        <v>1</v>
      </c>
      <c r="O3142">
        <v>24.3</v>
      </c>
      <c r="P3142" t="s">
        <v>58</v>
      </c>
    </row>
    <row r="3143" spans="1:16">
      <c r="A3143" t="s">
        <v>9135</v>
      </c>
      <c r="B3143" t="s">
        <v>4276</v>
      </c>
      <c r="C3143" t="s">
        <v>2567</v>
      </c>
      <c r="D3143" t="s">
        <v>19</v>
      </c>
      <c r="E3143" t="s">
        <v>20</v>
      </c>
      <c r="F3143">
        <v>6416</v>
      </c>
      <c r="G3143" t="s">
        <v>47</v>
      </c>
      <c r="H3143" t="s">
        <v>86</v>
      </c>
      <c r="I3143" t="s">
        <v>1044</v>
      </c>
      <c r="J3143" s="1">
        <v>45315</v>
      </c>
      <c r="K3143" s="1"/>
      <c r="M3143">
        <v>0</v>
      </c>
      <c r="N3143">
        <v>1</v>
      </c>
      <c r="O3143">
        <v>21.9</v>
      </c>
      <c r="P3143" t="s">
        <v>33</v>
      </c>
    </row>
    <row r="3144" spans="1:16">
      <c r="A3144" t="s">
        <v>9137</v>
      </c>
      <c r="B3144" t="s">
        <v>5726</v>
      </c>
      <c r="C3144" t="s">
        <v>1098</v>
      </c>
      <c r="D3144" t="s">
        <v>53</v>
      </c>
      <c r="E3144" t="s">
        <v>54</v>
      </c>
      <c r="F3144">
        <v>35119</v>
      </c>
      <c r="G3144" t="s">
        <v>22</v>
      </c>
      <c r="H3144" t="s">
        <v>48</v>
      </c>
      <c r="I3144" t="s">
        <v>2701</v>
      </c>
      <c r="J3144" s="1">
        <v>45119</v>
      </c>
      <c r="K3144" s="1"/>
      <c r="M3144">
        <v>0</v>
      </c>
      <c r="N3144">
        <v>1</v>
      </c>
      <c r="O3144">
        <v>18</v>
      </c>
      <c r="P3144" t="s">
        <v>25</v>
      </c>
    </row>
    <row r="3145" spans="1:16">
      <c r="A3145" t="s">
        <v>9139</v>
      </c>
      <c r="B3145" t="s">
        <v>4502</v>
      </c>
      <c r="C3145" t="s">
        <v>18</v>
      </c>
      <c r="D3145" t="s">
        <v>183</v>
      </c>
      <c r="E3145" t="s">
        <v>20</v>
      </c>
      <c r="F3145">
        <v>11000</v>
      </c>
      <c r="G3145" t="s">
        <v>39</v>
      </c>
      <c r="H3145" t="s">
        <v>237</v>
      </c>
      <c r="I3145" t="s">
        <v>1992</v>
      </c>
      <c r="J3145" s="1">
        <v>44724</v>
      </c>
      <c r="K3145" s="1"/>
      <c r="M3145">
        <v>0</v>
      </c>
      <c r="N3145">
        <v>1</v>
      </c>
      <c r="P3145" t="s">
        <v>33</v>
      </c>
    </row>
    <row r="3146" spans="1:16">
      <c r="A3146" t="s">
        <v>9140</v>
      </c>
      <c r="B3146" t="s">
        <v>3746</v>
      </c>
      <c r="C3146" t="s">
        <v>3513</v>
      </c>
      <c r="D3146" t="s">
        <v>66</v>
      </c>
      <c r="E3146" t="s">
        <v>115</v>
      </c>
      <c r="F3146">
        <v>9264</v>
      </c>
      <c r="G3146" t="s">
        <v>161</v>
      </c>
      <c r="H3146" t="s">
        <v>268</v>
      </c>
      <c r="I3146" t="s">
        <v>1026</v>
      </c>
      <c r="J3146" s="1"/>
      <c r="K3146" s="1">
        <v>45175</v>
      </c>
      <c r="L3146">
        <v>194</v>
      </c>
      <c r="M3146">
        <v>0</v>
      </c>
      <c r="N3146">
        <v>1</v>
      </c>
      <c r="O3146">
        <v>30.9</v>
      </c>
      <c r="P3146" t="s">
        <v>25</v>
      </c>
    </row>
    <row r="3147" spans="1:16">
      <c r="A3147" t="s">
        <v>9142</v>
      </c>
      <c r="B3147" t="s">
        <v>473</v>
      </c>
      <c r="C3147" t="s">
        <v>18</v>
      </c>
      <c r="D3147" t="s">
        <v>183</v>
      </c>
      <c r="E3147" t="s">
        <v>20</v>
      </c>
      <c r="F3147">
        <v>8355</v>
      </c>
      <c r="G3147" t="s">
        <v>161</v>
      </c>
      <c r="H3147" t="s">
        <v>1435</v>
      </c>
      <c r="I3147" t="s">
        <v>835</v>
      </c>
      <c r="J3147" s="1">
        <v>45726</v>
      </c>
      <c r="K3147" s="1"/>
      <c r="M3147">
        <v>0</v>
      </c>
      <c r="N3147">
        <v>1</v>
      </c>
      <c r="P3147" t="s">
        <v>100</v>
      </c>
    </row>
    <row r="3148" spans="1:16">
      <c r="A3148" t="s">
        <v>9144</v>
      </c>
      <c r="B3148" t="s">
        <v>9145</v>
      </c>
      <c r="C3148" t="s">
        <v>5502</v>
      </c>
      <c r="D3148" t="s">
        <v>66</v>
      </c>
      <c r="E3148" t="s">
        <v>28</v>
      </c>
      <c r="F3148">
        <v>4910</v>
      </c>
      <c r="G3148" t="s">
        <v>22</v>
      </c>
      <c r="H3148" t="s">
        <v>105</v>
      </c>
      <c r="I3148" t="s">
        <v>3680</v>
      </c>
      <c r="J3148" s="1">
        <v>44974</v>
      </c>
      <c r="K3148" s="1"/>
      <c r="M3148">
        <v>0</v>
      </c>
      <c r="N3148">
        <v>1</v>
      </c>
      <c r="O3148">
        <v>20.3</v>
      </c>
      <c r="P3148" t="s">
        <v>58</v>
      </c>
    </row>
    <row r="3149" spans="1:16">
      <c r="A3149" t="s">
        <v>9146</v>
      </c>
      <c r="B3149" t="s">
        <v>6438</v>
      </c>
      <c r="C3149" t="s">
        <v>499</v>
      </c>
      <c r="D3149" t="s">
        <v>183</v>
      </c>
      <c r="E3149" t="s">
        <v>20</v>
      </c>
      <c r="F3149">
        <v>9551</v>
      </c>
      <c r="G3149" t="s">
        <v>47</v>
      </c>
      <c r="H3149" t="s">
        <v>117</v>
      </c>
      <c r="I3149" t="s">
        <v>4308</v>
      </c>
      <c r="J3149" s="1">
        <v>45435</v>
      </c>
      <c r="K3149" s="1"/>
      <c r="M3149">
        <v>0</v>
      </c>
      <c r="N3149">
        <v>1</v>
      </c>
      <c r="O3149">
        <v>25.6</v>
      </c>
      <c r="P3149" t="s">
        <v>25</v>
      </c>
    </row>
    <row r="3150" spans="1:16">
      <c r="A3150" t="s">
        <v>9148</v>
      </c>
      <c r="B3150" t="s">
        <v>5574</v>
      </c>
      <c r="C3150" t="s">
        <v>4141</v>
      </c>
      <c r="D3150" t="s">
        <v>19</v>
      </c>
      <c r="E3150" t="s">
        <v>54</v>
      </c>
      <c r="F3150">
        <v>7251</v>
      </c>
      <c r="G3150" t="s">
        <v>79</v>
      </c>
      <c r="H3150" t="s">
        <v>232</v>
      </c>
      <c r="I3150" t="s">
        <v>3984</v>
      </c>
      <c r="J3150" s="1">
        <v>45182</v>
      </c>
      <c r="K3150" s="1"/>
      <c r="M3150">
        <v>0</v>
      </c>
      <c r="N3150">
        <v>1</v>
      </c>
      <c r="O3150">
        <v>14.6</v>
      </c>
      <c r="P3150" t="s">
        <v>100</v>
      </c>
    </row>
    <row r="3151" spans="1:16">
      <c r="A3151" t="s">
        <v>9150</v>
      </c>
      <c r="B3151" t="s">
        <v>51</v>
      </c>
      <c r="C3151" t="s">
        <v>18</v>
      </c>
      <c r="D3151" t="s">
        <v>37</v>
      </c>
      <c r="E3151" t="s">
        <v>45</v>
      </c>
      <c r="F3151">
        <v>145198</v>
      </c>
      <c r="G3151" t="s">
        <v>39</v>
      </c>
      <c r="H3151" t="s">
        <v>117</v>
      </c>
      <c r="I3151" t="s">
        <v>1547</v>
      </c>
      <c r="J3151" s="1">
        <v>44972</v>
      </c>
      <c r="K3151" s="1"/>
      <c r="M3151">
        <v>0</v>
      </c>
      <c r="N3151">
        <v>1</v>
      </c>
      <c r="O3151">
        <v>31.8</v>
      </c>
      <c r="P3151" t="s">
        <v>33</v>
      </c>
    </row>
    <row r="3152" spans="1:16">
      <c r="A3152" t="s">
        <v>9152</v>
      </c>
      <c r="B3152" t="s">
        <v>230</v>
      </c>
      <c r="C3152" t="s">
        <v>2393</v>
      </c>
      <c r="D3152" t="s">
        <v>19</v>
      </c>
      <c r="E3152" t="s">
        <v>45</v>
      </c>
      <c r="F3152">
        <v>8233</v>
      </c>
      <c r="G3152" t="s">
        <v>172</v>
      </c>
      <c r="H3152" t="s">
        <v>232</v>
      </c>
      <c r="I3152" t="s">
        <v>2938</v>
      </c>
      <c r="J3152" s="1">
        <v>44904</v>
      </c>
      <c r="K3152" s="1"/>
      <c r="M3152">
        <v>0</v>
      </c>
      <c r="N3152">
        <v>1</v>
      </c>
      <c r="O3152">
        <v>3.7</v>
      </c>
      <c r="P3152" t="s">
        <v>33</v>
      </c>
    </row>
    <row r="3153" spans="1:16">
      <c r="A3153" t="s">
        <v>9154</v>
      </c>
      <c r="B3153" t="s">
        <v>2109</v>
      </c>
      <c r="C3153" t="s">
        <v>1927</v>
      </c>
      <c r="D3153" t="s">
        <v>19</v>
      </c>
      <c r="E3153" t="s">
        <v>28</v>
      </c>
      <c r="F3153">
        <v>4812</v>
      </c>
      <c r="G3153" t="s">
        <v>47</v>
      </c>
      <c r="H3153" t="s">
        <v>521</v>
      </c>
      <c r="I3153" t="s">
        <v>1917</v>
      </c>
      <c r="J3153" s="1">
        <v>45594</v>
      </c>
      <c r="K3153" s="1"/>
      <c r="M3153">
        <v>0</v>
      </c>
      <c r="N3153">
        <v>1</v>
      </c>
      <c r="P3153" t="s">
        <v>33</v>
      </c>
    </row>
    <row r="3154" spans="1:16">
      <c r="A3154" t="s">
        <v>9156</v>
      </c>
      <c r="B3154" t="s">
        <v>2260</v>
      </c>
      <c r="C3154" t="s">
        <v>5688</v>
      </c>
      <c r="D3154" t="s">
        <v>19</v>
      </c>
      <c r="E3154" t="s">
        <v>91</v>
      </c>
      <c r="F3154">
        <v>6000</v>
      </c>
      <c r="G3154" t="s">
        <v>30</v>
      </c>
      <c r="H3154" t="s">
        <v>133</v>
      </c>
      <c r="I3154" t="s">
        <v>4104</v>
      </c>
      <c r="J3154" s="1">
        <v>45339</v>
      </c>
      <c r="K3154" s="1">
        <v>45213</v>
      </c>
      <c r="L3154">
        <v>50</v>
      </c>
      <c r="M3154">
        <v>0</v>
      </c>
      <c r="N3154">
        <v>1</v>
      </c>
      <c r="O3154">
        <v>21.6</v>
      </c>
      <c r="P3154" t="s">
        <v>33</v>
      </c>
    </row>
    <row r="3155" spans="1:16">
      <c r="A3155" t="s">
        <v>9157</v>
      </c>
      <c r="B3155" t="s">
        <v>3571</v>
      </c>
      <c r="C3155" t="s">
        <v>18</v>
      </c>
      <c r="D3155" t="s">
        <v>53</v>
      </c>
      <c r="E3155" t="s">
        <v>91</v>
      </c>
      <c r="F3155">
        <v>47743</v>
      </c>
      <c r="G3155" t="s">
        <v>39</v>
      </c>
      <c r="H3155" t="s">
        <v>23</v>
      </c>
      <c r="I3155" t="s">
        <v>4366</v>
      </c>
      <c r="J3155" s="1">
        <v>45458</v>
      </c>
      <c r="K3155" s="1">
        <v>45466</v>
      </c>
      <c r="L3155">
        <v>65</v>
      </c>
      <c r="M3155">
        <v>0</v>
      </c>
      <c r="N3155">
        <v>1</v>
      </c>
      <c r="O3155">
        <v>26.4</v>
      </c>
      <c r="P3155" t="s">
        <v>25</v>
      </c>
    </row>
    <row r="3156" spans="1:16">
      <c r="A3156" t="s">
        <v>9159</v>
      </c>
      <c r="B3156" t="s">
        <v>2406</v>
      </c>
      <c r="C3156" t="s">
        <v>4870</v>
      </c>
      <c r="D3156" t="s">
        <v>37</v>
      </c>
      <c r="E3156" t="s">
        <v>91</v>
      </c>
      <c r="F3156">
        <v>130586</v>
      </c>
      <c r="G3156" t="s">
        <v>56</v>
      </c>
      <c r="H3156" t="s">
        <v>156</v>
      </c>
      <c r="I3156" t="s">
        <v>3494</v>
      </c>
      <c r="J3156" s="1">
        <v>45800</v>
      </c>
      <c r="K3156" s="1">
        <v>45757</v>
      </c>
      <c r="L3156">
        <v>127</v>
      </c>
      <c r="M3156">
        <v>0</v>
      </c>
      <c r="N3156">
        <v>1</v>
      </c>
      <c r="O3156">
        <v>26.8</v>
      </c>
      <c r="P3156" t="s">
        <v>58</v>
      </c>
    </row>
    <row r="3157" spans="1:16">
      <c r="A3157" t="s">
        <v>9161</v>
      </c>
      <c r="B3157" t="s">
        <v>4182</v>
      </c>
      <c r="C3157" t="s">
        <v>18</v>
      </c>
      <c r="D3157" t="s">
        <v>37</v>
      </c>
      <c r="E3157" t="s">
        <v>54</v>
      </c>
      <c r="F3157">
        <v>174883</v>
      </c>
      <c r="G3157" t="s">
        <v>56</v>
      </c>
      <c r="H3157" t="s">
        <v>86</v>
      </c>
      <c r="I3157" t="s">
        <v>9163</v>
      </c>
      <c r="J3157" s="1">
        <v>45240</v>
      </c>
      <c r="K3157" s="1"/>
      <c r="M3157">
        <v>0</v>
      </c>
      <c r="N3157">
        <v>1</v>
      </c>
      <c r="O3157">
        <v>7.6</v>
      </c>
      <c r="P3157" t="s">
        <v>58</v>
      </c>
    </row>
    <row r="3158" spans="1:16">
      <c r="A3158" t="s">
        <v>9164</v>
      </c>
      <c r="B3158" t="s">
        <v>6956</v>
      </c>
      <c r="C3158" t="s">
        <v>18</v>
      </c>
      <c r="D3158" t="s">
        <v>19</v>
      </c>
      <c r="E3158" t="s">
        <v>115</v>
      </c>
      <c r="F3158">
        <v>7647</v>
      </c>
      <c r="G3158" t="s">
        <v>22</v>
      </c>
      <c r="H3158" t="s">
        <v>86</v>
      </c>
      <c r="I3158" t="s">
        <v>2964</v>
      </c>
      <c r="J3158" s="1">
        <v>44941</v>
      </c>
      <c r="K3158" s="1">
        <v>44897</v>
      </c>
      <c r="L3158">
        <v>37</v>
      </c>
      <c r="M3158">
        <v>0</v>
      </c>
      <c r="N3158">
        <v>1</v>
      </c>
      <c r="O3158">
        <v>11.7</v>
      </c>
      <c r="P3158" t="s">
        <v>42</v>
      </c>
    </row>
    <row r="3159" spans="1:16">
      <c r="A3159" t="s">
        <v>9166</v>
      </c>
      <c r="B3159" t="s">
        <v>211</v>
      </c>
      <c r="C3159" t="s">
        <v>256</v>
      </c>
      <c r="D3159" t="s">
        <v>183</v>
      </c>
      <c r="E3159" t="s">
        <v>115</v>
      </c>
      <c r="F3159">
        <v>14144</v>
      </c>
      <c r="G3159" t="s">
        <v>30</v>
      </c>
      <c r="H3159" t="s">
        <v>2149</v>
      </c>
      <c r="I3159" t="s">
        <v>2714</v>
      </c>
      <c r="J3159" s="1">
        <v>45484</v>
      </c>
      <c r="K3159" s="1">
        <v>45460</v>
      </c>
      <c r="L3159">
        <v>137</v>
      </c>
      <c r="M3159">
        <v>0</v>
      </c>
      <c r="N3159">
        <v>1</v>
      </c>
      <c r="O3159">
        <v>0.1</v>
      </c>
      <c r="P3159" t="s">
        <v>100</v>
      </c>
    </row>
    <row r="3160" spans="1:16">
      <c r="A3160" t="s">
        <v>9168</v>
      </c>
      <c r="B3160" t="s">
        <v>2842</v>
      </c>
      <c r="C3160" t="s">
        <v>18</v>
      </c>
      <c r="D3160" t="s">
        <v>19</v>
      </c>
      <c r="E3160" t="s">
        <v>28</v>
      </c>
      <c r="F3160">
        <v>5257</v>
      </c>
      <c r="G3160" t="s">
        <v>47</v>
      </c>
      <c r="H3160" t="s">
        <v>68</v>
      </c>
      <c r="I3160" t="s">
        <v>5198</v>
      </c>
      <c r="J3160" s="1">
        <v>45778</v>
      </c>
      <c r="K3160" s="1"/>
      <c r="M3160">
        <v>0</v>
      </c>
      <c r="N3160">
        <v>1</v>
      </c>
      <c r="O3160">
        <v>23.7</v>
      </c>
      <c r="P3160" t="s">
        <v>25</v>
      </c>
    </row>
    <row r="3161" spans="1:16">
      <c r="A3161" t="s">
        <v>9170</v>
      </c>
      <c r="B3161" t="s">
        <v>4795</v>
      </c>
      <c r="C3161" t="s">
        <v>9171</v>
      </c>
      <c r="D3161" t="s">
        <v>66</v>
      </c>
      <c r="E3161" t="s">
        <v>45</v>
      </c>
      <c r="F3161">
        <v>5600</v>
      </c>
      <c r="G3161" t="s">
        <v>22</v>
      </c>
      <c r="H3161" t="s">
        <v>73</v>
      </c>
      <c r="I3161" t="s">
        <v>4508</v>
      </c>
      <c r="J3161" s="1">
        <v>45604</v>
      </c>
      <c r="K3161" s="1"/>
      <c r="M3161">
        <v>0</v>
      </c>
      <c r="N3161">
        <v>1</v>
      </c>
      <c r="O3161">
        <v>29.6</v>
      </c>
      <c r="P3161" t="s">
        <v>58</v>
      </c>
    </row>
    <row r="3162" spans="1:16">
      <c r="A3162" t="s">
        <v>9173</v>
      </c>
      <c r="B3162" t="s">
        <v>814</v>
      </c>
      <c r="C3162" t="s">
        <v>18</v>
      </c>
      <c r="D3162" t="s">
        <v>53</v>
      </c>
      <c r="E3162" t="s">
        <v>54</v>
      </c>
      <c r="F3162">
        <v>38574</v>
      </c>
      <c r="G3162" t="s">
        <v>161</v>
      </c>
      <c r="H3162" t="s">
        <v>258</v>
      </c>
      <c r="I3162" t="s">
        <v>5182</v>
      </c>
      <c r="J3162" s="1">
        <v>45766</v>
      </c>
      <c r="K3162" s="1"/>
      <c r="M3162">
        <v>0</v>
      </c>
      <c r="N3162">
        <v>1</v>
      </c>
      <c r="O3162">
        <v>15.5</v>
      </c>
      <c r="P3162" t="s">
        <v>42</v>
      </c>
    </row>
    <row r="3163" spans="1:16">
      <c r="A3163" t="s">
        <v>9175</v>
      </c>
      <c r="B3163" t="s">
        <v>9176</v>
      </c>
      <c r="C3163" t="s">
        <v>1088</v>
      </c>
      <c r="D3163" t="s">
        <v>66</v>
      </c>
      <c r="E3163" t="s">
        <v>28</v>
      </c>
      <c r="F3163">
        <v>4000</v>
      </c>
      <c r="G3163" t="s">
        <v>22</v>
      </c>
      <c r="H3163" t="s">
        <v>3288</v>
      </c>
      <c r="I3163" t="s">
        <v>845</v>
      </c>
      <c r="J3163" s="1">
        <v>45775</v>
      </c>
      <c r="K3163" s="1"/>
      <c r="M3163">
        <v>0</v>
      </c>
      <c r="N3163">
        <v>1</v>
      </c>
      <c r="P3163" t="s">
        <v>100</v>
      </c>
    </row>
    <row r="3164" spans="1:16">
      <c r="A3164" t="s">
        <v>9177</v>
      </c>
      <c r="B3164" t="s">
        <v>1490</v>
      </c>
      <c r="C3164" t="s">
        <v>1482</v>
      </c>
      <c r="D3164" t="s">
        <v>66</v>
      </c>
      <c r="E3164" t="s">
        <v>115</v>
      </c>
      <c r="F3164">
        <v>8448</v>
      </c>
      <c r="G3164" t="s">
        <v>22</v>
      </c>
      <c r="H3164" t="s">
        <v>127</v>
      </c>
      <c r="I3164" t="s">
        <v>1184</v>
      </c>
      <c r="J3164" s="1">
        <v>45130</v>
      </c>
      <c r="K3164" s="1">
        <v>45150</v>
      </c>
      <c r="L3164">
        <v>43</v>
      </c>
      <c r="M3164">
        <v>0</v>
      </c>
      <c r="N3164">
        <v>1</v>
      </c>
      <c r="O3164">
        <v>11.9</v>
      </c>
      <c r="P3164" t="s">
        <v>33</v>
      </c>
    </row>
    <row r="3165" spans="1:16">
      <c r="A3165" t="s">
        <v>9179</v>
      </c>
      <c r="B3165" t="s">
        <v>6386</v>
      </c>
      <c r="C3165" t="s">
        <v>1619</v>
      </c>
      <c r="D3165" t="s">
        <v>66</v>
      </c>
      <c r="E3165" t="s">
        <v>115</v>
      </c>
      <c r="F3165">
        <v>3942</v>
      </c>
      <c r="G3165" t="s">
        <v>151</v>
      </c>
      <c r="H3165" t="s">
        <v>98</v>
      </c>
      <c r="I3165" t="s">
        <v>2025</v>
      </c>
      <c r="J3165" s="1">
        <v>45027</v>
      </c>
      <c r="K3165" s="1">
        <v>45112</v>
      </c>
      <c r="L3165">
        <v>134</v>
      </c>
      <c r="M3165">
        <v>0</v>
      </c>
      <c r="N3165">
        <v>1</v>
      </c>
      <c r="O3165">
        <v>34.5</v>
      </c>
      <c r="P3165" t="s">
        <v>100</v>
      </c>
    </row>
    <row r="3166" spans="1:16">
      <c r="A3166" t="s">
        <v>9181</v>
      </c>
      <c r="B3166" t="s">
        <v>7082</v>
      </c>
      <c r="C3166" t="s">
        <v>2710</v>
      </c>
      <c r="D3166" t="s">
        <v>19</v>
      </c>
      <c r="E3166" t="s">
        <v>28</v>
      </c>
      <c r="F3166">
        <v>8680</v>
      </c>
      <c r="G3166" t="s">
        <v>39</v>
      </c>
      <c r="H3166" t="s">
        <v>31</v>
      </c>
      <c r="I3166" t="s">
        <v>2964</v>
      </c>
      <c r="J3166" s="1">
        <v>44953</v>
      </c>
      <c r="K3166" s="1"/>
      <c r="M3166">
        <v>0</v>
      </c>
      <c r="N3166">
        <v>1</v>
      </c>
      <c r="O3166">
        <v>16.399999999999999</v>
      </c>
      <c r="P3166" t="s">
        <v>42</v>
      </c>
    </row>
    <row r="3167" spans="1:16">
      <c r="A3167" t="s">
        <v>9183</v>
      </c>
      <c r="B3167" t="s">
        <v>2865</v>
      </c>
      <c r="C3167" t="s">
        <v>1805</v>
      </c>
      <c r="D3167" t="s">
        <v>19</v>
      </c>
      <c r="E3167" t="s">
        <v>91</v>
      </c>
      <c r="F3167">
        <v>5000</v>
      </c>
      <c r="G3167" t="s">
        <v>30</v>
      </c>
      <c r="H3167" t="s">
        <v>336</v>
      </c>
      <c r="I3167" t="s">
        <v>9184</v>
      </c>
      <c r="J3167" s="1">
        <v>44961</v>
      </c>
      <c r="K3167" s="1">
        <v>44879</v>
      </c>
      <c r="L3167">
        <v>75</v>
      </c>
      <c r="M3167">
        <v>1</v>
      </c>
      <c r="N3167">
        <v>2</v>
      </c>
      <c r="P3167" t="s">
        <v>42</v>
      </c>
    </row>
    <row r="3168" spans="1:16">
      <c r="A3168" t="s">
        <v>9185</v>
      </c>
      <c r="B3168" t="s">
        <v>4462</v>
      </c>
      <c r="C3168" t="s">
        <v>18</v>
      </c>
      <c r="D3168" t="s">
        <v>66</v>
      </c>
      <c r="E3168" t="s">
        <v>91</v>
      </c>
      <c r="F3168">
        <v>19465</v>
      </c>
      <c r="G3168" t="s">
        <v>161</v>
      </c>
      <c r="H3168" t="s">
        <v>98</v>
      </c>
      <c r="I3168" t="s">
        <v>8250</v>
      </c>
      <c r="J3168" s="1">
        <v>45583</v>
      </c>
      <c r="K3168" s="1">
        <v>45639</v>
      </c>
      <c r="L3168">
        <v>178</v>
      </c>
      <c r="M3168">
        <v>0</v>
      </c>
      <c r="N3168">
        <v>1</v>
      </c>
      <c r="P3168" t="s">
        <v>42</v>
      </c>
    </row>
    <row r="3169" spans="1:16">
      <c r="A3169" t="s">
        <v>9187</v>
      </c>
      <c r="B3169" t="s">
        <v>6474</v>
      </c>
      <c r="C3169" t="s">
        <v>18</v>
      </c>
      <c r="D3169" t="s">
        <v>53</v>
      </c>
      <c r="E3169" t="s">
        <v>91</v>
      </c>
      <c r="F3169">
        <v>45133</v>
      </c>
      <c r="G3169" t="s">
        <v>151</v>
      </c>
      <c r="H3169" t="s">
        <v>737</v>
      </c>
      <c r="I3169" t="s">
        <v>4404</v>
      </c>
      <c r="J3169" s="1">
        <v>45316</v>
      </c>
      <c r="K3169" s="1">
        <v>45343</v>
      </c>
      <c r="L3169">
        <v>189</v>
      </c>
      <c r="M3169">
        <v>1</v>
      </c>
      <c r="N3169">
        <v>1</v>
      </c>
      <c r="P3169" t="s">
        <v>100</v>
      </c>
    </row>
    <row r="3170" spans="1:16">
      <c r="A3170" t="s">
        <v>9189</v>
      </c>
      <c r="B3170" t="s">
        <v>4716</v>
      </c>
      <c r="C3170" t="s">
        <v>18</v>
      </c>
      <c r="D3170" t="s">
        <v>37</v>
      </c>
      <c r="E3170" t="s">
        <v>28</v>
      </c>
      <c r="F3170">
        <v>176528</v>
      </c>
      <c r="G3170" t="s">
        <v>22</v>
      </c>
      <c r="H3170" t="s">
        <v>48</v>
      </c>
      <c r="I3170" t="s">
        <v>6898</v>
      </c>
      <c r="J3170" s="1">
        <v>45608</v>
      </c>
      <c r="K3170" s="1"/>
      <c r="M3170">
        <v>0</v>
      </c>
      <c r="N3170">
        <v>1</v>
      </c>
      <c r="O3170">
        <v>27.9</v>
      </c>
      <c r="P3170" t="s">
        <v>58</v>
      </c>
    </row>
    <row r="3171" spans="1:16">
      <c r="A3171" t="s">
        <v>9191</v>
      </c>
      <c r="B3171" t="s">
        <v>27</v>
      </c>
      <c r="C3171" t="s">
        <v>939</v>
      </c>
      <c r="D3171" t="s">
        <v>66</v>
      </c>
      <c r="E3171" t="s">
        <v>91</v>
      </c>
      <c r="F3171">
        <v>15050</v>
      </c>
      <c r="G3171" t="s">
        <v>56</v>
      </c>
      <c r="H3171" t="s">
        <v>237</v>
      </c>
      <c r="I3171" t="s">
        <v>663</v>
      </c>
      <c r="J3171" s="1">
        <v>45331</v>
      </c>
      <c r="K3171" s="1">
        <v>45375</v>
      </c>
      <c r="L3171">
        <v>96</v>
      </c>
      <c r="M3171">
        <v>0</v>
      </c>
      <c r="N3171">
        <v>1</v>
      </c>
      <c r="O3171">
        <v>5.3</v>
      </c>
      <c r="P3171" t="s">
        <v>100</v>
      </c>
    </row>
    <row r="3172" spans="1:16">
      <c r="A3172" t="s">
        <v>9193</v>
      </c>
      <c r="B3172" t="s">
        <v>3372</v>
      </c>
      <c r="C3172" t="s">
        <v>251</v>
      </c>
      <c r="D3172" t="s">
        <v>53</v>
      </c>
      <c r="E3172" t="s">
        <v>20</v>
      </c>
      <c r="F3172">
        <v>39625</v>
      </c>
      <c r="G3172" t="s">
        <v>56</v>
      </c>
      <c r="H3172" t="s">
        <v>237</v>
      </c>
      <c r="I3172" t="s">
        <v>2367</v>
      </c>
      <c r="J3172" s="1">
        <v>44878</v>
      </c>
      <c r="K3172" s="1"/>
      <c r="M3172">
        <v>0</v>
      </c>
      <c r="N3172">
        <v>1</v>
      </c>
      <c r="O3172">
        <v>5</v>
      </c>
      <c r="P3172" t="s">
        <v>25</v>
      </c>
    </row>
    <row r="3173" spans="1:16">
      <c r="A3173" t="s">
        <v>9195</v>
      </c>
      <c r="B3173" t="s">
        <v>4093</v>
      </c>
      <c r="C3173" t="s">
        <v>758</v>
      </c>
      <c r="D3173" t="s">
        <v>53</v>
      </c>
      <c r="E3173" t="s">
        <v>54</v>
      </c>
      <c r="F3173">
        <v>29774</v>
      </c>
      <c r="G3173" t="s">
        <v>39</v>
      </c>
      <c r="H3173" t="s">
        <v>80</v>
      </c>
      <c r="I3173" t="s">
        <v>253</v>
      </c>
      <c r="J3173" s="1">
        <v>44734</v>
      </c>
      <c r="K3173" s="1"/>
      <c r="M3173">
        <v>0</v>
      </c>
      <c r="N3173">
        <v>1</v>
      </c>
      <c r="O3173">
        <v>29.4</v>
      </c>
      <c r="P3173" t="s">
        <v>100</v>
      </c>
    </row>
    <row r="3174" spans="1:16">
      <c r="A3174" t="s">
        <v>9197</v>
      </c>
      <c r="B3174" t="s">
        <v>1251</v>
      </c>
      <c r="C3174" t="s">
        <v>18</v>
      </c>
      <c r="D3174" t="s">
        <v>66</v>
      </c>
      <c r="E3174" t="s">
        <v>177</v>
      </c>
      <c r="F3174">
        <v>23873</v>
      </c>
      <c r="G3174" t="s">
        <v>161</v>
      </c>
      <c r="H3174" t="s">
        <v>86</v>
      </c>
      <c r="I3174" t="s">
        <v>6482</v>
      </c>
      <c r="J3174" s="1">
        <v>44953</v>
      </c>
      <c r="K3174" s="1"/>
      <c r="M3174">
        <v>0</v>
      </c>
      <c r="N3174">
        <v>1</v>
      </c>
      <c r="O3174">
        <v>2.9</v>
      </c>
      <c r="P3174" t="s">
        <v>42</v>
      </c>
    </row>
    <row r="3175" spans="1:16">
      <c r="A3175" t="s">
        <v>9199</v>
      </c>
      <c r="B3175" t="s">
        <v>187</v>
      </c>
      <c r="C3175" t="s">
        <v>18</v>
      </c>
      <c r="D3175" t="s">
        <v>66</v>
      </c>
      <c r="E3175" t="s">
        <v>115</v>
      </c>
      <c r="F3175">
        <v>4297</v>
      </c>
      <c r="G3175" t="s">
        <v>151</v>
      </c>
      <c r="H3175" t="s">
        <v>139</v>
      </c>
      <c r="I3175" t="s">
        <v>5397</v>
      </c>
      <c r="J3175" s="1">
        <v>45465</v>
      </c>
      <c r="K3175" s="1">
        <v>45473</v>
      </c>
      <c r="L3175">
        <v>36</v>
      </c>
      <c r="M3175">
        <v>0</v>
      </c>
      <c r="N3175">
        <v>1</v>
      </c>
      <c r="O3175">
        <v>5.9</v>
      </c>
      <c r="P3175" t="s">
        <v>100</v>
      </c>
    </row>
    <row r="3176" spans="1:16">
      <c r="A3176" t="s">
        <v>9201</v>
      </c>
      <c r="B3176" t="s">
        <v>9202</v>
      </c>
      <c r="C3176" t="s">
        <v>597</v>
      </c>
      <c r="D3176" t="s">
        <v>183</v>
      </c>
      <c r="E3176" t="s">
        <v>91</v>
      </c>
      <c r="F3176">
        <v>8476</v>
      </c>
      <c r="G3176" t="s">
        <v>56</v>
      </c>
      <c r="H3176" t="s">
        <v>80</v>
      </c>
      <c r="I3176" t="s">
        <v>3984</v>
      </c>
      <c r="J3176" s="1">
        <v>45219</v>
      </c>
      <c r="K3176" s="1">
        <v>45270</v>
      </c>
      <c r="L3176">
        <v>124</v>
      </c>
      <c r="M3176">
        <v>0</v>
      </c>
      <c r="N3176">
        <v>1</v>
      </c>
      <c r="O3176">
        <v>17.7</v>
      </c>
      <c r="P3176" t="s">
        <v>58</v>
      </c>
    </row>
    <row r="3177" spans="1:16">
      <c r="A3177" t="s">
        <v>9203</v>
      </c>
      <c r="B3177" t="s">
        <v>3974</v>
      </c>
      <c r="C3177" t="s">
        <v>1069</v>
      </c>
      <c r="D3177" t="s">
        <v>37</v>
      </c>
      <c r="E3177" t="s">
        <v>20</v>
      </c>
      <c r="F3177">
        <v>78514</v>
      </c>
      <c r="G3177" t="s">
        <v>47</v>
      </c>
      <c r="H3177" t="s">
        <v>117</v>
      </c>
      <c r="I3177" t="s">
        <v>2946</v>
      </c>
      <c r="J3177" s="1">
        <v>45201</v>
      </c>
      <c r="K3177" s="1"/>
      <c r="M3177">
        <v>0</v>
      </c>
      <c r="N3177">
        <v>1</v>
      </c>
      <c r="O3177">
        <v>11.1</v>
      </c>
      <c r="P3177" t="s">
        <v>33</v>
      </c>
    </row>
    <row r="3178" spans="1:16">
      <c r="A3178" t="s">
        <v>9205</v>
      </c>
      <c r="B3178" t="s">
        <v>3529</v>
      </c>
      <c r="C3178" t="s">
        <v>5017</v>
      </c>
      <c r="D3178" t="s">
        <v>37</v>
      </c>
      <c r="E3178" t="s">
        <v>54</v>
      </c>
      <c r="F3178">
        <v>66549</v>
      </c>
      <c r="G3178" t="s">
        <v>151</v>
      </c>
      <c r="H3178" t="s">
        <v>232</v>
      </c>
      <c r="I3178" t="s">
        <v>9207</v>
      </c>
      <c r="J3178" s="1">
        <v>44895</v>
      </c>
      <c r="K3178" s="1"/>
      <c r="M3178">
        <v>0</v>
      </c>
      <c r="N3178">
        <v>1</v>
      </c>
      <c r="O3178">
        <v>17</v>
      </c>
      <c r="P3178" t="s">
        <v>58</v>
      </c>
    </row>
    <row r="3179" spans="1:16">
      <c r="A3179" t="s">
        <v>9208</v>
      </c>
      <c r="B3179" t="s">
        <v>1331</v>
      </c>
      <c r="C3179" t="s">
        <v>137</v>
      </c>
      <c r="D3179" t="s">
        <v>66</v>
      </c>
      <c r="E3179" t="s">
        <v>91</v>
      </c>
      <c r="F3179">
        <v>5213</v>
      </c>
      <c r="G3179" t="s">
        <v>56</v>
      </c>
      <c r="H3179" t="s">
        <v>1500</v>
      </c>
      <c r="I3179" t="s">
        <v>6335</v>
      </c>
      <c r="J3179" s="1">
        <v>44810</v>
      </c>
      <c r="K3179" s="1">
        <v>44734</v>
      </c>
      <c r="L3179">
        <v>45</v>
      </c>
      <c r="M3179">
        <v>0</v>
      </c>
      <c r="N3179">
        <v>1</v>
      </c>
      <c r="O3179">
        <v>10.7</v>
      </c>
      <c r="P3179" t="s">
        <v>25</v>
      </c>
    </row>
    <row r="3180" spans="1:16">
      <c r="A3180" t="s">
        <v>9210</v>
      </c>
      <c r="B3180" t="s">
        <v>2623</v>
      </c>
      <c r="C3180" t="s">
        <v>5243</v>
      </c>
      <c r="D3180" t="s">
        <v>37</v>
      </c>
      <c r="E3180" t="s">
        <v>177</v>
      </c>
      <c r="F3180">
        <v>109325</v>
      </c>
      <c r="G3180" t="s">
        <v>161</v>
      </c>
      <c r="H3180" t="s">
        <v>145</v>
      </c>
      <c r="I3180" t="s">
        <v>3744</v>
      </c>
      <c r="J3180" s="1">
        <v>45316</v>
      </c>
      <c r="K3180" s="1"/>
      <c r="M3180">
        <v>0</v>
      </c>
      <c r="N3180">
        <v>1</v>
      </c>
      <c r="P3180" t="s">
        <v>58</v>
      </c>
    </row>
    <row r="3181" spans="1:16">
      <c r="A3181" t="s">
        <v>9212</v>
      </c>
      <c r="B3181" t="s">
        <v>6648</v>
      </c>
      <c r="C3181" t="s">
        <v>2609</v>
      </c>
      <c r="D3181" t="s">
        <v>66</v>
      </c>
      <c r="E3181" t="s">
        <v>28</v>
      </c>
      <c r="F3181">
        <v>7025</v>
      </c>
      <c r="G3181" t="s">
        <v>30</v>
      </c>
      <c r="H3181" t="s">
        <v>62</v>
      </c>
      <c r="I3181" t="s">
        <v>9214</v>
      </c>
      <c r="J3181" s="1">
        <v>45486</v>
      </c>
      <c r="K3181" s="1"/>
      <c r="M3181">
        <v>0</v>
      </c>
      <c r="N3181">
        <v>1</v>
      </c>
      <c r="O3181">
        <v>10.3</v>
      </c>
      <c r="P3181" t="s">
        <v>100</v>
      </c>
    </row>
    <row r="3182" spans="1:16">
      <c r="A3182" t="s">
        <v>9215</v>
      </c>
      <c r="B3182" t="s">
        <v>9216</v>
      </c>
      <c r="C3182" t="s">
        <v>2597</v>
      </c>
      <c r="D3182" t="s">
        <v>53</v>
      </c>
      <c r="E3182" t="s">
        <v>28</v>
      </c>
      <c r="F3182">
        <v>11443</v>
      </c>
      <c r="G3182" t="s">
        <v>79</v>
      </c>
      <c r="H3182" t="s">
        <v>80</v>
      </c>
      <c r="I3182" t="s">
        <v>4751</v>
      </c>
      <c r="J3182" s="1">
        <v>44600</v>
      </c>
      <c r="K3182" s="1"/>
      <c r="M3182">
        <v>0</v>
      </c>
      <c r="N3182">
        <v>1</v>
      </c>
      <c r="O3182">
        <v>22.8</v>
      </c>
      <c r="P3182" t="s">
        <v>42</v>
      </c>
    </row>
    <row r="3183" spans="1:16">
      <c r="A3183" t="s">
        <v>9217</v>
      </c>
      <c r="B3183" t="s">
        <v>7468</v>
      </c>
      <c r="C3183" t="s">
        <v>18</v>
      </c>
      <c r="D3183" t="s">
        <v>66</v>
      </c>
      <c r="E3183" t="s">
        <v>54</v>
      </c>
      <c r="F3183">
        <v>9087</v>
      </c>
      <c r="G3183" t="s">
        <v>22</v>
      </c>
      <c r="H3183" t="s">
        <v>105</v>
      </c>
      <c r="I3183" t="s">
        <v>1474</v>
      </c>
      <c r="J3183" s="1">
        <v>44640</v>
      </c>
      <c r="K3183" s="1"/>
      <c r="M3183">
        <v>0</v>
      </c>
      <c r="N3183">
        <v>1</v>
      </c>
      <c r="O3183">
        <v>10.7</v>
      </c>
      <c r="P3183" t="s">
        <v>33</v>
      </c>
    </row>
    <row r="3184" spans="1:16">
      <c r="A3184" t="s">
        <v>9219</v>
      </c>
      <c r="B3184" t="s">
        <v>1861</v>
      </c>
      <c r="C3184" t="s">
        <v>820</v>
      </c>
      <c r="D3184" t="s">
        <v>19</v>
      </c>
      <c r="E3184" t="s">
        <v>45</v>
      </c>
      <c r="F3184">
        <v>9158</v>
      </c>
      <c r="G3184" t="s">
        <v>56</v>
      </c>
      <c r="H3184" t="s">
        <v>98</v>
      </c>
      <c r="I3184" t="s">
        <v>1853</v>
      </c>
      <c r="J3184" s="1">
        <v>45510</v>
      </c>
      <c r="K3184" s="1"/>
      <c r="M3184">
        <v>0</v>
      </c>
      <c r="N3184">
        <v>1</v>
      </c>
      <c r="O3184">
        <v>18</v>
      </c>
      <c r="P3184" t="s">
        <v>42</v>
      </c>
    </row>
    <row r="3185" spans="1:16">
      <c r="A3185" t="s">
        <v>9221</v>
      </c>
      <c r="B3185" t="s">
        <v>7374</v>
      </c>
      <c r="C3185" t="s">
        <v>1007</v>
      </c>
      <c r="D3185" t="s">
        <v>66</v>
      </c>
      <c r="E3185" t="s">
        <v>177</v>
      </c>
      <c r="F3185">
        <v>7330</v>
      </c>
      <c r="G3185" t="s">
        <v>161</v>
      </c>
      <c r="H3185" t="s">
        <v>117</v>
      </c>
      <c r="I3185" t="s">
        <v>9223</v>
      </c>
      <c r="J3185" s="1">
        <v>44773</v>
      </c>
      <c r="K3185" s="1"/>
      <c r="M3185">
        <v>0</v>
      </c>
      <c r="N3185">
        <v>1</v>
      </c>
      <c r="O3185">
        <v>8.9</v>
      </c>
      <c r="P3185" t="s">
        <v>42</v>
      </c>
    </row>
    <row r="3186" spans="1:16">
      <c r="A3186" t="s">
        <v>9224</v>
      </c>
      <c r="B3186" t="s">
        <v>5509</v>
      </c>
      <c r="C3186" t="s">
        <v>1060</v>
      </c>
      <c r="D3186" t="s">
        <v>183</v>
      </c>
      <c r="E3186" t="s">
        <v>20</v>
      </c>
      <c r="F3186">
        <v>5487</v>
      </c>
      <c r="G3186" t="s">
        <v>79</v>
      </c>
      <c r="H3186" t="s">
        <v>68</v>
      </c>
      <c r="I3186" t="s">
        <v>32</v>
      </c>
      <c r="J3186" s="1">
        <v>45195</v>
      </c>
      <c r="K3186" s="1"/>
      <c r="M3186">
        <v>0</v>
      </c>
      <c r="N3186">
        <v>1</v>
      </c>
      <c r="O3186">
        <v>9.1</v>
      </c>
      <c r="P3186" t="s">
        <v>58</v>
      </c>
    </row>
    <row r="3187" spans="1:16">
      <c r="A3187" t="s">
        <v>9226</v>
      </c>
      <c r="B3187" t="s">
        <v>9227</v>
      </c>
      <c r="C3187" t="s">
        <v>18</v>
      </c>
      <c r="D3187" t="s">
        <v>66</v>
      </c>
      <c r="E3187" t="s">
        <v>20</v>
      </c>
      <c r="F3187">
        <v>19398</v>
      </c>
      <c r="G3187" t="s">
        <v>151</v>
      </c>
      <c r="H3187" t="s">
        <v>145</v>
      </c>
      <c r="I3187" t="s">
        <v>9229</v>
      </c>
      <c r="J3187" s="1">
        <v>45438</v>
      </c>
      <c r="K3187" s="1"/>
      <c r="M3187">
        <v>0</v>
      </c>
      <c r="N3187">
        <v>1</v>
      </c>
      <c r="O3187">
        <v>3.3</v>
      </c>
      <c r="P3187" t="s">
        <v>25</v>
      </c>
    </row>
    <row r="3188" spans="1:16">
      <c r="A3188" t="s">
        <v>9230</v>
      </c>
      <c r="B3188" t="s">
        <v>3887</v>
      </c>
      <c r="C3188" t="s">
        <v>2003</v>
      </c>
      <c r="D3188" t="s">
        <v>37</v>
      </c>
      <c r="E3188" t="s">
        <v>115</v>
      </c>
      <c r="F3188">
        <v>134915</v>
      </c>
      <c r="G3188" t="s">
        <v>79</v>
      </c>
      <c r="H3188" t="s">
        <v>237</v>
      </c>
      <c r="I3188" t="s">
        <v>3128</v>
      </c>
      <c r="J3188" s="1">
        <v>44881</v>
      </c>
      <c r="K3188" s="1">
        <v>44935</v>
      </c>
      <c r="L3188">
        <v>85</v>
      </c>
      <c r="M3188">
        <v>0</v>
      </c>
      <c r="N3188">
        <v>1</v>
      </c>
      <c r="O3188">
        <v>25.8</v>
      </c>
      <c r="P3188" t="s">
        <v>25</v>
      </c>
    </row>
    <row r="3189" spans="1:16">
      <c r="A3189" t="s">
        <v>9232</v>
      </c>
      <c r="B3189" t="s">
        <v>3893</v>
      </c>
      <c r="C3189" t="s">
        <v>18</v>
      </c>
      <c r="D3189" t="s">
        <v>53</v>
      </c>
      <c r="E3189" t="s">
        <v>54</v>
      </c>
      <c r="F3189">
        <v>14000</v>
      </c>
      <c r="G3189" t="s">
        <v>151</v>
      </c>
      <c r="H3189" t="s">
        <v>232</v>
      </c>
      <c r="I3189" t="s">
        <v>1602</v>
      </c>
      <c r="J3189" s="1">
        <v>45115</v>
      </c>
      <c r="K3189" s="1"/>
      <c r="M3189">
        <v>0</v>
      </c>
      <c r="N3189">
        <v>1</v>
      </c>
      <c r="O3189">
        <v>15.5</v>
      </c>
      <c r="P3189" t="s">
        <v>100</v>
      </c>
    </row>
    <row r="3190" spans="1:16">
      <c r="A3190" t="s">
        <v>9233</v>
      </c>
      <c r="B3190" t="s">
        <v>3799</v>
      </c>
      <c r="C3190" t="s">
        <v>18</v>
      </c>
      <c r="D3190" t="s">
        <v>19</v>
      </c>
      <c r="E3190" t="s">
        <v>54</v>
      </c>
      <c r="F3190">
        <v>9304</v>
      </c>
      <c r="G3190" t="s">
        <v>151</v>
      </c>
      <c r="H3190" t="s">
        <v>117</v>
      </c>
      <c r="I3190" t="s">
        <v>9235</v>
      </c>
      <c r="J3190" s="1">
        <v>45503</v>
      </c>
      <c r="K3190" s="1"/>
      <c r="M3190">
        <v>0</v>
      </c>
      <c r="N3190">
        <v>1</v>
      </c>
      <c r="O3190">
        <v>32.4</v>
      </c>
      <c r="P3190" t="s">
        <v>42</v>
      </c>
    </row>
    <row r="3191" spans="1:16">
      <c r="A3191" t="s">
        <v>9236</v>
      </c>
      <c r="B3191" t="s">
        <v>5902</v>
      </c>
      <c r="C3191" t="s">
        <v>2248</v>
      </c>
      <c r="D3191" t="s">
        <v>66</v>
      </c>
      <c r="E3191" t="s">
        <v>45</v>
      </c>
      <c r="F3191">
        <v>19464</v>
      </c>
      <c r="G3191" t="s">
        <v>56</v>
      </c>
      <c r="H3191" t="s">
        <v>98</v>
      </c>
      <c r="I3191" t="s">
        <v>6917</v>
      </c>
      <c r="J3191" s="1">
        <v>45439</v>
      </c>
      <c r="K3191" s="1"/>
      <c r="M3191">
        <v>0</v>
      </c>
      <c r="N3191">
        <v>1</v>
      </c>
      <c r="P3191" t="s">
        <v>58</v>
      </c>
    </row>
    <row r="3192" spans="1:16">
      <c r="A3192" t="s">
        <v>9238</v>
      </c>
      <c r="B3192" t="s">
        <v>1747</v>
      </c>
      <c r="C3192" t="s">
        <v>403</v>
      </c>
      <c r="D3192" t="s">
        <v>66</v>
      </c>
      <c r="E3192" t="s">
        <v>91</v>
      </c>
      <c r="F3192">
        <v>8796</v>
      </c>
      <c r="G3192" t="s">
        <v>79</v>
      </c>
      <c r="H3192" t="s">
        <v>105</v>
      </c>
      <c r="I3192" t="s">
        <v>1385</v>
      </c>
      <c r="J3192" s="1"/>
      <c r="K3192" s="1">
        <v>45035</v>
      </c>
      <c r="L3192">
        <v>50</v>
      </c>
      <c r="M3192">
        <v>0</v>
      </c>
      <c r="N3192">
        <v>1</v>
      </c>
      <c r="O3192">
        <v>19.899999999999999</v>
      </c>
      <c r="P3192" t="s">
        <v>25</v>
      </c>
    </row>
    <row r="3193" spans="1:16">
      <c r="A3193" t="s">
        <v>9239</v>
      </c>
      <c r="B3193" t="s">
        <v>5561</v>
      </c>
      <c r="C3193" t="s">
        <v>882</v>
      </c>
      <c r="D3193" t="s">
        <v>19</v>
      </c>
      <c r="E3193" t="s">
        <v>28</v>
      </c>
      <c r="F3193">
        <v>2755</v>
      </c>
      <c r="G3193" t="s">
        <v>151</v>
      </c>
      <c r="H3193" t="s">
        <v>23</v>
      </c>
      <c r="I3193" t="s">
        <v>4289</v>
      </c>
      <c r="J3193" s="1">
        <v>44749</v>
      </c>
      <c r="K3193" s="1"/>
      <c r="M3193">
        <v>0</v>
      </c>
      <c r="N3193">
        <v>1</v>
      </c>
      <c r="O3193">
        <v>4.5</v>
      </c>
      <c r="P3193" t="s">
        <v>33</v>
      </c>
    </row>
    <row r="3194" spans="1:16">
      <c r="A3194" t="s">
        <v>9241</v>
      </c>
      <c r="B3194" t="s">
        <v>7190</v>
      </c>
      <c r="C3194" t="s">
        <v>1898</v>
      </c>
      <c r="D3194" t="s">
        <v>37</v>
      </c>
      <c r="E3194" t="s">
        <v>91</v>
      </c>
      <c r="F3194">
        <v>132423</v>
      </c>
      <c r="G3194" t="s">
        <v>47</v>
      </c>
      <c r="H3194" t="s">
        <v>361</v>
      </c>
      <c r="I3194" t="s">
        <v>3092</v>
      </c>
      <c r="J3194" s="1">
        <v>44944</v>
      </c>
      <c r="K3194" s="1">
        <v>45021</v>
      </c>
      <c r="L3194">
        <v>196</v>
      </c>
      <c r="M3194">
        <v>0</v>
      </c>
      <c r="N3194">
        <v>1</v>
      </c>
      <c r="O3194">
        <v>14.8</v>
      </c>
      <c r="P3194" t="s">
        <v>25</v>
      </c>
    </row>
    <row r="3195" spans="1:16">
      <c r="A3195" t="s">
        <v>9243</v>
      </c>
      <c r="B3195" t="s">
        <v>4302</v>
      </c>
      <c r="C3195" t="s">
        <v>1865</v>
      </c>
      <c r="D3195" t="s">
        <v>37</v>
      </c>
      <c r="E3195" t="s">
        <v>28</v>
      </c>
      <c r="F3195">
        <v>199234</v>
      </c>
      <c r="G3195" t="s">
        <v>39</v>
      </c>
      <c r="H3195" t="s">
        <v>133</v>
      </c>
      <c r="I3195" t="s">
        <v>9245</v>
      </c>
      <c r="J3195" s="1">
        <v>45266</v>
      </c>
      <c r="K3195" s="1"/>
      <c r="M3195">
        <v>0</v>
      </c>
      <c r="N3195">
        <v>1</v>
      </c>
      <c r="O3195">
        <v>14.8</v>
      </c>
      <c r="P3195" t="s">
        <v>58</v>
      </c>
    </row>
    <row r="3196" spans="1:16">
      <c r="A3196" t="s">
        <v>9246</v>
      </c>
      <c r="B3196" t="s">
        <v>182</v>
      </c>
      <c r="C3196" t="s">
        <v>820</v>
      </c>
      <c r="D3196" t="s">
        <v>53</v>
      </c>
      <c r="E3196" t="s">
        <v>54</v>
      </c>
      <c r="F3196">
        <v>35000</v>
      </c>
      <c r="G3196" t="s">
        <v>161</v>
      </c>
      <c r="H3196" t="s">
        <v>127</v>
      </c>
      <c r="I3196" t="s">
        <v>6738</v>
      </c>
      <c r="J3196" s="1">
        <v>45529</v>
      </c>
      <c r="K3196" s="1"/>
      <c r="M3196">
        <v>0</v>
      </c>
      <c r="N3196">
        <v>1</v>
      </c>
      <c r="O3196">
        <v>31.5</v>
      </c>
      <c r="P3196" t="s">
        <v>100</v>
      </c>
    </row>
    <row r="3197" spans="1:16">
      <c r="A3197" t="s">
        <v>9247</v>
      </c>
      <c r="B3197" t="s">
        <v>3449</v>
      </c>
      <c r="C3197" t="s">
        <v>5263</v>
      </c>
      <c r="D3197" t="s">
        <v>183</v>
      </c>
      <c r="E3197" t="s">
        <v>28</v>
      </c>
      <c r="F3197">
        <v>8353</v>
      </c>
      <c r="G3197" t="s">
        <v>172</v>
      </c>
      <c r="H3197" t="s">
        <v>268</v>
      </c>
      <c r="I3197" t="s">
        <v>9248</v>
      </c>
      <c r="J3197" s="1">
        <v>45240</v>
      </c>
      <c r="K3197" s="1"/>
      <c r="M3197">
        <v>0</v>
      </c>
      <c r="N3197">
        <v>1</v>
      </c>
      <c r="O3197">
        <v>23.5</v>
      </c>
      <c r="P3197" t="s">
        <v>42</v>
      </c>
    </row>
    <row r="3198" spans="1:16">
      <c r="A3198" t="s">
        <v>9249</v>
      </c>
      <c r="B3198" t="s">
        <v>4697</v>
      </c>
      <c r="C3198" t="s">
        <v>1108</v>
      </c>
      <c r="D3198" t="s">
        <v>53</v>
      </c>
      <c r="E3198" t="s">
        <v>54</v>
      </c>
      <c r="F3198">
        <v>12390</v>
      </c>
      <c r="G3198" t="s">
        <v>151</v>
      </c>
      <c r="H3198" t="s">
        <v>879</v>
      </c>
      <c r="I3198" t="s">
        <v>8058</v>
      </c>
      <c r="J3198" s="1">
        <v>44946</v>
      </c>
      <c r="K3198" s="1"/>
      <c r="M3198">
        <v>0</v>
      </c>
      <c r="N3198">
        <v>1</v>
      </c>
      <c r="O3198">
        <v>1.9</v>
      </c>
      <c r="P3198" t="s">
        <v>42</v>
      </c>
    </row>
    <row r="3199" spans="1:16">
      <c r="A3199" t="s">
        <v>9251</v>
      </c>
      <c r="B3199" t="s">
        <v>9252</v>
      </c>
      <c r="C3199" t="s">
        <v>18</v>
      </c>
      <c r="D3199" t="s">
        <v>19</v>
      </c>
      <c r="E3199" t="s">
        <v>28</v>
      </c>
      <c r="F3199">
        <v>8930</v>
      </c>
      <c r="G3199" t="s">
        <v>79</v>
      </c>
      <c r="H3199" t="s">
        <v>145</v>
      </c>
      <c r="I3199" t="s">
        <v>6606</v>
      </c>
      <c r="J3199" s="1">
        <v>45176</v>
      </c>
      <c r="K3199" s="1"/>
      <c r="M3199">
        <v>0</v>
      </c>
      <c r="N3199">
        <v>1</v>
      </c>
      <c r="P3199" t="s">
        <v>33</v>
      </c>
    </row>
    <row r="3200" spans="1:16">
      <c r="A3200" t="s">
        <v>9254</v>
      </c>
      <c r="B3200" t="s">
        <v>4943</v>
      </c>
      <c r="C3200" t="s">
        <v>3260</v>
      </c>
      <c r="D3200" t="s">
        <v>19</v>
      </c>
      <c r="E3200" t="s">
        <v>177</v>
      </c>
      <c r="F3200">
        <v>5000</v>
      </c>
      <c r="G3200" t="s">
        <v>47</v>
      </c>
      <c r="H3200" t="s">
        <v>258</v>
      </c>
      <c r="I3200" t="s">
        <v>1676</v>
      </c>
      <c r="J3200" s="1">
        <v>45233</v>
      </c>
      <c r="K3200" s="1"/>
      <c r="M3200">
        <v>0</v>
      </c>
      <c r="N3200">
        <v>1</v>
      </c>
      <c r="O3200">
        <v>27.9</v>
      </c>
      <c r="P3200" t="s">
        <v>25</v>
      </c>
    </row>
    <row r="3201" spans="1:16">
      <c r="A3201" t="s">
        <v>9255</v>
      </c>
      <c r="B3201" t="s">
        <v>2623</v>
      </c>
      <c r="C3201" t="s">
        <v>18</v>
      </c>
      <c r="D3201" t="s">
        <v>183</v>
      </c>
      <c r="E3201" t="s">
        <v>177</v>
      </c>
      <c r="F3201">
        <v>2977</v>
      </c>
      <c r="G3201" t="s">
        <v>161</v>
      </c>
      <c r="H3201" t="s">
        <v>258</v>
      </c>
      <c r="I3201" t="s">
        <v>4968</v>
      </c>
      <c r="J3201" s="1">
        <v>45370</v>
      </c>
      <c r="K3201" s="1"/>
      <c r="M3201">
        <v>0</v>
      </c>
      <c r="N3201">
        <v>1</v>
      </c>
      <c r="O3201">
        <v>34.700000000000003</v>
      </c>
      <c r="P3201" t="s">
        <v>25</v>
      </c>
    </row>
    <row r="3202" spans="1:16">
      <c r="A3202" t="s">
        <v>9257</v>
      </c>
      <c r="B3202" t="s">
        <v>2727</v>
      </c>
      <c r="C3202" t="s">
        <v>18</v>
      </c>
      <c r="D3202" t="s">
        <v>183</v>
      </c>
      <c r="E3202" t="s">
        <v>20</v>
      </c>
      <c r="F3202">
        <v>3686</v>
      </c>
      <c r="G3202" t="s">
        <v>172</v>
      </c>
      <c r="H3202" t="s">
        <v>68</v>
      </c>
      <c r="I3202" t="s">
        <v>4190</v>
      </c>
      <c r="J3202" s="1">
        <v>45400</v>
      </c>
      <c r="K3202" s="1"/>
      <c r="M3202">
        <v>0</v>
      </c>
      <c r="N3202">
        <v>1</v>
      </c>
      <c r="P3202" t="s">
        <v>42</v>
      </c>
    </row>
    <row r="3203" spans="1:16">
      <c r="A3203" t="s">
        <v>9259</v>
      </c>
      <c r="B3203" t="s">
        <v>2635</v>
      </c>
      <c r="C3203" t="s">
        <v>3295</v>
      </c>
      <c r="D3203" t="s">
        <v>53</v>
      </c>
      <c r="E3203" t="s">
        <v>54</v>
      </c>
      <c r="F3203">
        <v>33851</v>
      </c>
      <c r="G3203" t="s">
        <v>39</v>
      </c>
      <c r="H3203" t="s">
        <v>68</v>
      </c>
      <c r="I3203" t="s">
        <v>9261</v>
      </c>
      <c r="J3203" s="1">
        <v>45664</v>
      </c>
      <c r="K3203" s="1"/>
      <c r="M3203">
        <v>0</v>
      </c>
      <c r="N3203">
        <v>1</v>
      </c>
      <c r="O3203">
        <v>21.5</v>
      </c>
      <c r="P3203" t="s">
        <v>33</v>
      </c>
    </row>
    <row r="3204" spans="1:16">
      <c r="A3204" t="s">
        <v>9262</v>
      </c>
      <c r="B3204" t="s">
        <v>8570</v>
      </c>
      <c r="C3204" t="s">
        <v>5625</v>
      </c>
      <c r="D3204" t="s">
        <v>53</v>
      </c>
      <c r="E3204" t="s">
        <v>177</v>
      </c>
      <c r="F3204">
        <v>21821</v>
      </c>
      <c r="G3204" t="s">
        <v>161</v>
      </c>
      <c r="H3204" t="s">
        <v>62</v>
      </c>
      <c r="I3204" t="s">
        <v>2844</v>
      </c>
      <c r="J3204" s="1">
        <v>45132</v>
      </c>
      <c r="K3204" s="1"/>
      <c r="M3204">
        <v>0</v>
      </c>
      <c r="N3204">
        <v>1</v>
      </c>
      <c r="O3204">
        <v>34.4</v>
      </c>
      <c r="P3204" t="s">
        <v>58</v>
      </c>
    </row>
    <row r="3205" spans="1:16">
      <c r="A3205" t="s">
        <v>9264</v>
      </c>
      <c r="B3205" t="s">
        <v>4616</v>
      </c>
      <c r="C3205" t="s">
        <v>1346</v>
      </c>
      <c r="D3205" t="s">
        <v>53</v>
      </c>
      <c r="E3205" t="s">
        <v>177</v>
      </c>
      <c r="F3205">
        <v>40958</v>
      </c>
      <c r="G3205" t="s">
        <v>30</v>
      </c>
      <c r="H3205" t="s">
        <v>62</v>
      </c>
      <c r="I3205" t="s">
        <v>6339</v>
      </c>
      <c r="J3205" s="1">
        <v>45203</v>
      </c>
      <c r="K3205" s="1"/>
      <c r="M3205">
        <v>0</v>
      </c>
      <c r="N3205">
        <v>1</v>
      </c>
      <c r="P3205" t="s">
        <v>25</v>
      </c>
    </row>
    <row r="3206" spans="1:16">
      <c r="A3206" t="s">
        <v>9266</v>
      </c>
      <c r="B3206" t="s">
        <v>6306</v>
      </c>
      <c r="C3206" t="s">
        <v>1037</v>
      </c>
      <c r="D3206" t="s">
        <v>37</v>
      </c>
      <c r="E3206" t="s">
        <v>177</v>
      </c>
      <c r="F3206">
        <v>110855</v>
      </c>
      <c r="G3206" t="s">
        <v>47</v>
      </c>
      <c r="H3206" t="s">
        <v>117</v>
      </c>
      <c r="I3206" t="s">
        <v>7442</v>
      </c>
      <c r="J3206" s="1">
        <v>45705</v>
      </c>
      <c r="K3206" s="1"/>
      <c r="M3206">
        <v>0</v>
      </c>
      <c r="N3206">
        <v>1</v>
      </c>
      <c r="O3206">
        <v>30.7</v>
      </c>
      <c r="P3206" t="s">
        <v>42</v>
      </c>
    </row>
    <row r="3207" spans="1:16">
      <c r="A3207" t="s">
        <v>9268</v>
      </c>
      <c r="B3207" t="s">
        <v>3465</v>
      </c>
      <c r="C3207" t="s">
        <v>2096</v>
      </c>
      <c r="D3207" t="s">
        <v>66</v>
      </c>
      <c r="E3207" t="s">
        <v>91</v>
      </c>
      <c r="F3207">
        <v>21753</v>
      </c>
      <c r="G3207" t="s">
        <v>22</v>
      </c>
      <c r="H3207" t="s">
        <v>1508</v>
      </c>
      <c r="I3207" t="s">
        <v>2384</v>
      </c>
      <c r="J3207" s="1">
        <v>45686</v>
      </c>
      <c r="K3207" s="1">
        <v>45779</v>
      </c>
      <c r="L3207">
        <v>200</v>
      </c>
      <c r="M3207">
        <v>0</v>
      </c>
      <c r="N3207">
        <v>1</v>
      </c>
      <c r="O3207">
        <v>0.3</v>
      </c>
      <c r="P3207" t="s">
        <v>100</v>
      </c>
    </row>
    <row r="3208" spans="1:16">
      <c r="A3208" t="s">
        <v>9270</v>
      </c>
      <c r="B3208" t="s">
        <v>71</v>
      </c>
      <c r="C3208" t="s">
        <v>2710</v>
      </c>
      <c r="D3208" t="s">
        <v>19</v>
      </c>
      <c r="E3208" t="s">
        <v>115</v>
      </c>
      <c r="F3208">
        <v>1270</v>
      </c>
      <c r="G3208" t="s">
        <v>39</v>
      </c>
      <c r="H3208" t="s">
        <v>1377</v>
      </c>
      <c r="I3208" t="s">
        <v>1580</v>
      </c>
      <c r="J3208" s="1">
        <v>45047</v>
      </c>
      <c r="K3208" s="1">
        <v>45114</v>
      </c>
      <c r="L3208">
        <v>174</v>
      </c>
      <c r="M3208">
        <v>0</v>
      </c>
      <c r="N3208">
        <v>1</v>
      </c>
      <c r="O3208">
        <v>3.7</v>
      </c>
      <c r="P3208" t="s">
        <v>25</v>
      </c>
    </row>
    <row r="3209" spans="1:16">
      <c r="A3209" t="s">
        <v>9272</v>
      </c>
      <c r="B3209" t="s">
        <v>463</v>
      </c>
      <c r="C3209" t="s">
        <v>84</v>
      </c>
      <c r="D3209" t="s">
        <v>183</v>
      </c>
      <c r="E3209" t="s">
        <v>28</v>
      </c>
      <c r="F3209">
        <v>6204</v>
      </c>
      <c r="G3209" t="s">
        <v>30</v>
      </c>
      <c r="H3209" t="s">
        <v>268</v>
      </c>
      <c r="I3209" t="s">
        <v>3885</v>
      </c>
      <c r="J3209" s="1">
        <v>45725</v>
      </c>
      <c r="K3209" s="1"/>
      <c r="M3209">
        <v>0</v>
      </c>
      <c r="N3209">
        <v>1</v>
      </c>
      <c r="P3209" t="s">
        <v>100</v>
      </c>
    </row>
    <row r="3210" spans="1:16">
      <c r="A3210" t="s">
        <v>9274</v>
      </c>
      <c r="B3210" t="s">
        <v>4396</v>
      </c>
      <c r="C3210" t="s">
        <v>18</v>
      </c>
      <c r="D3210" t="s">
        <v>183</v>
      </c>
      <c r="E3210" t="s">
        <v>115</v>
      </c>
      <c r="F3210">
        <v>6652</v>
      </c>
      <c r="G3210" t="s">
        <v>39</v>
      </c>
      <c r="H3210" t="s">
        <v>73</v>
      </c>
      <c r="I3210" t="s">
        <v>162</v>
      </c>
      <c r="J3210" s="1">
        <v>44862</v>
      </c>
      <c r="K3210" s="1">
        <v>44805</v>
      </c>
      <c r="L3210">
        <v>25</v>
      </c>
      <c r="M3210">
        <v>0</v>
      </c>
      <c r="N3210">
        <v>1</v>
      </c>
      <c r="O3210">
        <v>19</v>
      </c>
      <c r="P3210" t="s">
        <v>58</v>
      </c>
    </row>
    <row r="3211" spans="1:16">
      <c r="A3211" t="s">
        <v>9276</v>
      </c>
      <c r="B3211" t="s">
        <v>2292</v>
      </c>
      <c r="C3211" t="s">
        <v>4806</v>
      </c>
      <c r="D3211" t="s">
        <v>19</v>
      </c>
      <c r="E3211" t="s">
        <v>54</v>
      </c>
      <c r="F3211">
        <v>2117</v>
      </c>
      <c r="G3211" t="s">
        <v>161</v>
      </c>
      <c r="H3211" t="s">
        <v>86</v>
      </c>
      <c r="I3211" t="s">
        <v>2387</v>
      </c>
      <c r="J3211" s="1">
        <v>45674</v>
      </c>
      <c r="K3211" s="1"/>
      <c r="M3211">
        <v>0</v>
      </c>
      <c r="N3211">
        <v>1</v>
      </c>
      <c r="O3211">
        <v>22.5</v>
      </c>
      <c r="P3211" t="s">
        <v>100</v>
      </c>
    </row>
    <row r="3212" spans="1:16">
      <c r="A3212" t="s">
        <v>9278</v>
      </c>
      <c r="B3212" t="s">
        <v>5721</v>
      </c>
      <c r="C3212" t="s">
        <v>3050</v>
      </c>
      <c r="D3212" t="s">
        <v>53</v>
      </c>
      <c r="E3212" t="s">
        <v>28</v>
      </c>
      <c r="F3212">
        <v>28382</v>
      </c>
      <c r="G3212" t="s">
        <v>47</v>
      </c>
      <c r="H3212" t="s">
        <v>258</v>
      </c>
      <c r="I3212" t="s">
        <v>4158</v>
      </c>
      <c r="J3212" s="1">
        <v>44908</v>
      </c>
      <c r="K3212" s="1"/>
      <c r="M3212">
        <v>0</v>
      </c>
      <c r="N3212">
        <v>1</v>
      </c>
      <c r="O3212">
        <v>18.899999999999999</v>
      </c>
      <c r="P3212" t="s">
        <v>33</v>
      </c>
    </row>
    <row r="3213" spans="1:16">
      <c r="A3213" t="s">
        <v>9280</v>
      </c>
      <c r="B3213" t="s">
        <v>3668</v>
      </c>
      <c r="C3213" t="s">
        <v>1463</v>
      </c>
      <c r="D3213" t="s">
        <v>37</v>
      </c>
      <c r="E3213" t="s">
        <v>54</v>
      </c>
      <c r="F3213">
        <v>105595</v>
      </c>
      <c r="G3213" t="s">
        <v>47</v>
      </c>
      <c r="H3213" t="s">
        <v>374</v>
      </c>
      <c r="I3213" t="s">
        <v>5222</v>
      </c>
      <c r="J3213" s="1">
        <v>45306</v>
      </c>
      <c r="K3213" s="1"/>
      <c r="M3213">
        <v>0</v>
      </c>
      <c r="N3213">
        <v>1</v>
      </c>
      <c r="O3213">
        <v>5.4</v>
      </c>
      <c r="P3213" t="s">
        <v>58</v>
      </c>
    </row>
    <row r="3214" spans="1:16">
      <c r="A3214" t="s">
        <v>9282</v>
      </c>
      <c r="B3214" t="s">
        <v>9283</v>
      </c>
      <c r="C3214" t="s">
        <v>1135</v>
      </c>
      <c r="D3214" t="s">
        <v>19</v>
      </c>
      <c r="E3214" t="s">
        <v>45</v>
      </c>
      <c r="F3214">
        <v>7744</v>
      </c>
      <c r="G3214" t="s">
        <v>30</v>
      </c>
      <c r="H3214" t="s">
        <v>1280</v>
      </c>
      <c r="I3214" t="s">
        <v>2395</v>
      </c>
      <c r="J3214" s="1">
        <v>45369</v>
      </c>
      <c r="K3214" s="1"/>
      <c r="M3214">
        <v>0</v>
      </c>
      <c r="N3214">
        <v>1</v>
      </c>
      <c r="O3214">
        <v>15.8</v>
      </c>
      <c r="P3214" t="s">
        <v>100</v>
      </c>
    </row>
    <row r="3215" spans="1:16">
      <c r="A3215" t="s">
        <v>9285</v>
      </c>
      <c r="B3215" t="s">
        <v>4818</v>
      </c>
      <c r="C3215" t="s">
        <v>3375</v>
      </c>
      <c r="D3215" t="s">
        <v>19</v>
      </c>
      <c r="E3215" t="s">
        <v>45</v>
      </c>
      <c r="F3215">
        <v>2362</v>
      </c>
      <c r="G3215" t="s">
        <v>172</v>
      </c>
      <c r="H3215" t="s">
        <v>105</v>
      </c>
      <c r="I3215" t="s">
        <v>3473</v>
      </c>
      <c r="J3215" s="1">
        <v>45432</v>
      </c>
      <c r="K3215" s="1"/>
      <c r="M3215">
        <v>0</v>
      </c>
      <c r="N3215">
        <v>1</v>
      </c>
      <c r="O3215">
        <v>0.7</v>
      </c>
      <c r="P3215" t="s">
        <v>42</v>
      </c>
    </row>
    <row r="3216" spans="1:16">
      <c r="A3216" t="s">
        <v>9287</v>
      </c>
      <c r="B3216" t="s">
        <v>368</v>
      </c>
      <c r="C3216" t="s">
        <v>121</v>
      </c>
      <c r="D3216" t="s">
        <v>53</v>
      </c>
      <c r="E3216" t="s">
        <v>115</v>
      </c>
      <c r="F3216">
        <v>22429</v>
      </c>
      <c r="G3216" t="s">
        <v>151</v>
      </c>
      <c r="H3216" t="s">
        <v>98</v>
      </c>
      <c r="I3216" t="s">
        <v>7734</v>
      </c>
      <c r="J3216" s="1">
        <v>44845</v>
      </c>
      <c r="K3216" s="1">
        <v>44723</v>
      </c>
      <c r="L3216">
        <v>20</v>
      </c>
      <c r="M3216">
        <v>0</v>
      </c>
      <c r="N3216">
        <v>1</v>
      </c>
      <c r="O3216">
        <v>26.8</v>
      </c>
      <c r="P3216" t="s">
        <v>42</v>
      </c>
    </row>
    <row r="3217" spans="1:16">
      <c r="A3217" t="s">
        <v>9289</v>
      </c>
      <c r="B3217" t="s">
        <v>3309</v>
      </c>
      <c r="C3217" t="s">
        <v>18</v>
      </c>
      <c r="D3217" t="s">
        <v>66</v>
      </c>
      <c r="E3217" t="s">
        <v>115</v>
      </c>
      <c r="F3217">
        <v>13984</v>
      </c>
      <c r="G3217" t="s">
        <v>30</v>
      </c>
      <c r="H3217" t="s">
        <v>1377</v>
      </c>
      <c r="I3217" t="s">
        <v>1157</v>
      </c>
      <c r="J3217" s="1">
        <v>45125</v>
      </c>
      <c r="K3217" s="1">
        <v>45132</v>
      </c>
      <c r="L3217">
        <v>70</v>
      </c>
      <c r="M3217">
        <v>0</v>
      </c>
      <c r="N3217">
        <v>1</v>
      </c>
      <c r="O3217">
        <v>11.1</v>
      </c>
      <c r="P3217" t="s">
        <v>58</v>
      </c>
    </row>
    <row r="3218" spans="1:16">
      <c r="A3218" t="s">
        <v>9291</v>
      </c>
      <c r="B3218" t="s">
        <v>4789</v>
      </c>
      <c r="C3218" t="s">
        <v>18</v>
      </c>
      <c r="D3218" t="s">
        <v>66</v>
      </c>
      <c r="E3218" t="s">
        <v>54</v>
      </c>
      <c r="F3218">
        <v>21085</v>
      </c>
      <c r="G3218" t="s">
        <v>79</v>
      </c>
      <c r="H3218" t="s">
        <v>139</v>
      </c>
      <c r="I3218" t="s">
        <v>6164</v>
      </c>
      <c r="J3218" s="1">
        <v>45211</v>
      </c>
      <c r="K3218" s="1"/>
      <c r="M3218">
        <v>0</v>
      </c>
      <c r="N3218">
        <v>1</v>
      </c>
      <c r="O3218">
        <v>17.5</v>
      </c>
      <c r="P3218" t="s">
        <v>33</v>
      </c>
    </row>
    <row r="3219" spans="1:16">
      <c r="A3219" t="s">
        <v>9293</v>
      </c>
      <c r="B3219" t="s">
        <v>3452</v>
      </c>
      <c r="C3219" t="s">
        <v>6286</v>
      </c>
      <c r="D3219" t="s">
        <v>66</v>
      </c>
      <c r="E3219" t="s">
        <v>115</v>
      </c>
      <c r="F3219">
        <v>17148</v>
      </c>
      <c r="G3219" t="s">
        <v>22</v>
      </c>
      <c r="H3219" t="s">
        <v>2020</v>
      </c>
      <c r="I3219" t="s">
        <v>5210</v>
      </c>
      <c r="J3219" s="1"/>
      <c r="K3219" s="1">
        <v>44979</v>
      </c>
      <c r="L3219">
        <v>90</v>
      </c>
      <c r="M3219">
        <v>0</v>
      </c>
      <c r="N3219">
        <v>1</v>
      </c>
      <c r="O3219">
        <v>7.5</v>
      </c>
      <c r="P3219" t="s">
        <v>42</v>
      </c>
    </row>
    <row r="3220" spans="1:16">
      <c r="A3220" t="s">
        <v>9295</v>
      </c>
      <c r="B3220" t="s">
        <v>7122</v>
      </c>
      <c r="C3220" t="s">
        <v>1999</v>
      </c>
      <c r="D3220" t="s">
        <v>19</v>
      </c>
      <c r="E3220" t="s">
        <v>177</v>
      </c>
      <c r="F3220">
        <v>8594</v>
      </c>
      <c r="G3220" t="s">
        <v>30</v>
      </c>
      <c r="H3220" t="s">
        <v>258</v>
      </c>
      <c r="I3220" t="s">
        <v>4901</v>
      </c>
      <c r="J3220" s="1">
        <v>45342</v>
      </c>
      <c r="K3220" s="1"/>
      <c r="M3220">
        <v>0</v>
      </c>
      <c r="N3220">
        <v>1</v>
      </c>
      <c r="O3220">
        <v>6.6</v>
      </c>
      <c r="P3220" t="s">
        <v>33</v>
      </c>
    </row>
    <row r="3221" spans="1:16">
      <c r="A3221" t="s">
        <v>9297</v>
      </c>
      <c r="B3221" t="s">
        <v>498</v>
      </c>
      <c r="C3221" t="s">
        <v>18</v>
      </c>
      <c r="D3221" t="s">
        <v>66</v>
      </c>
      <c r="E3221" t="s">
        <v>115</v>
      </c>
      <c r="F3221">
        <v>8395</v>
      </c>
      <c r="G3221" t="s">
        <v>47</v>
      </c>
      <c r="H3221" t="s">
        <v>139</v>
      </c>
      <c r="I3221" t="s">
        <v>3963</v>
      </c>
      <c r="J3221" s="1">
        <v>45584</v>
      </c>
      <c r="K3221" s="1">
        <v>45704</v>
      </c>
      <c r="L3221">
        <v>141</v>
      </c>
      <c r="M3221">
        <v>0</v>
      </c>
      <c r="N3221">
        <v>1</v>
      </c>
      <c r="O3221">
        <v>26.3</v>
      </c>
      <c r="P3221" t="s">
        <v>33</v>
      </c>
    </row>
    <row r="3222" spans="1:16">
      <c r="A3222" t="s">
        <v>9299</v>
      </c>
      <c r="B3222" t="s">
        <v>9300</v>
      </c>
      <c r="C3222" t="s">
        <v>18</v>
      </c>
      <c r="D3222" t="s">
        <v>66</v>
      </c>
      <c r="E3222" t="s">
        <v>177</v>
      </c>
      <c r="F3222">
        <v>11686</v>
      </c>
      <c r="G3222" t="s">
        <v>151</v>
      </c>
      <c r="H3222" t="s">
        <v>145</v>
      </c>
      <c r="I3222" t="s">
        <v>3607</v>
      </c>
      <c r="J3222" s="1">
        <v>45067</v>
      </c>
      <c r="K3222" s="1"/>
      <c r="M3222">
        <v>0</v>
      </c>
      <c r="N3222">
        <v>1</v>
      </c>
      <c r="O3222">
        <v>2.2999999999999998</v>
      </c>
      <c r="P3222" t="s">
        <v>25</v>
      </c>
    </row>
    <row r="3223" spans="1:16">
      <c r="A3223" t="s">
        <v>9302</v>
      </c>
      <c r="B3223" t="s">
        <v>3176</v>
      </c>
      <c r="C3223" t="s">
        <v>3566</v>
      </c>
      <c r="D3223" t="s">
        <v>53</v>
      </c>
      <c r="E3223" t="s">
        <v>54</v>
      </c>
      <c r="F3223">
        <v>47693</v>
      </c>
      <c r="G3223" t="s">
        <v>47</v>
      </c>
      <c r="H3223" t="s">
        <v>156</v>
      </c>
      <c r="I3223" t="s">
        <v>9304</v>
      </c>
      <c r="J3223" s="1">
        <v>45194</v>
      </c>
      <c r="K3223" s="1"/>
      <c r="M3223">
        <v>0</v>
      </c>
      <c r="N3223">
        <v>1</v>
      </c>
      <c r="O3223">
        <v>19.3</v>
      </c>
      <c r="P3223" t="s">
        <v>33</v>
      </c>
    </row>
    <row r="3224" spans="1:16">
      <c r="A3224" t="s">
        <v>9305</v>
      </c>
      <c r="B3224" t="s">
        <v>9306</v>
      </c>
      <c r="C3224" t="s">
        <v>4681</v>
      </c>
      <c r="D3224" t="s">
        <v>183</v>
      </c>
      <c r="E3224" t="s">
        <v>177</v>
      </c>
      <c r="F3224">
        <v>2545</v>
      </c>
      <c r="G3224" t="s">
        <v>30</v>
      </c>
      <c r="H3224" t="s">
        <v>3940</v>
      </c>
      <c r="I3224" t="s">
        <v>1474</v>
      </c>
      <c r="J3224" s="1">
        <v>44703</v>
      </c>
      <c r="K3224" s="1"/>
      <c r="M3224">
        <v>0</v>
      </c>
      <c r="N3224">
        <v>1</v>
      </c>
      <c r="O3224">
        <v>13.8</v>
      </c>
      <c r="P3224" t="s">
        <v>100</v>
      </c>
    </row>
    <row r="3225" spans="1:16">
      <c r="A3225" t="s">
        <v>9308</v>
      </c>
      <c r="B3225" t="s">
        <v>7928</v>
      </c>
      <c r="C3225" t="s">
        <v>703</v>
      </c>
      <c r="D3225" t="s">
        <v>19</v>
      </c>
      <c r="E3225" t="s">
        <v>28</v>
      </c>
      <c r="F3225">
        <v>2606</v>
      </c>
      <c r="G3225" t="s">
        <v>47</v>
      </c>
      <c r="H3225" t="s">
        <v>31</v>
      </c>
      <c r="I3225" t="s">
        <v>1779</v>
      </c>
      <c r="J3225" s="1">
        <v>45630</v>
      </c>
      <c r="K3225" s="1"/>
      <c r="M3225">
        <v>0</v>
      </c>
      <c r="N3225">
        <v>1</v>
      </c>
      <c r="O3225">
        <v>9.1999999999999993</v>
      </c>
      <c r="P3225" t="s">
        <v>33</v>
      </c>
    </row>
    <row r="3226" spans="1:16">
      <c r="A3226" t="s">
        <v>9310</v>
      </c>
      <c r="B3226" t="s">
        <v>2423</v>
      </c>
      <c r="C3226" t="s">
        <v>2007</v>
      </c>
      <c r="D3226" t="s">
        <v>37</v>
      </c>
      <c r="E3226" t="s">
        <v>20</v>
      </c>
      <c r="F3226">
        <v>106691</v>
      </c>
      <c r="G3226" t="s">
        <v>79</v>
      </c>
      <c r="H3226" t="s">
        <v>361</v>
      </c>
      <c r="I3226" t="s">
        <v>7976</v>
      </c>
      <c r="J3226" s="1">
        <v>45687</v>
      </c>
      <c r="K3226" s="1"/>
      <c r="M3226">
        <v>0</v>
      </c>
      <c r="N3226">
        <v>1</v>
      </c>
      <c r="O3226">
        <v>17.2</v>
      </c>
      <c r="P3226" t="s">
        <v>100</v>
      </c>
    </row>
    <row r="3227" spans="1:16">
      <c r="A3227" t="s">
        <v>9312</v>
      </c>
      <c r="B3227" t="s">
        <v>6081</v>
      </c>
      <c r="C3227" t="s">
        <v>18</v>
      </c>
      <c r="D3227" t="s">
        <v>53</v>
      </c>
      <c r="E3227" t="s">
        <v>115</v>
      </c>
      <c r="F3227">
        <v>11639</v>
      </c>
      <c r="G3227" t="s">
        <v>151</v>
      </c>
      <c r="H3227" t="s">
        <v>80</v>
      </c>
      <c r="I3227" t="s">
        <v>1389</v>
      </c>
      <c r="J3227" s="1">
        <v>44853</v>
      </c>
      <c r="K3227" s="1">
        <v>44938</v>
      </c>
      <c r="L3227">
        <v>185</v>
      </c>
      <c r="M3227">
        <v>0</v>
      </c>
      <c r="N3227">
        <v>1</v>
      </c>
      <c r="O3227">
        <v>3.8</v>
      </c>
      <c r="P3227" t="s">
        <v>33</v>
      </c>
    </row>
    <row r="3228" spans="1:16">
      <c r="A3228" t="s">
        <v>9314</v>
      </c>
      <c r="B3228" t="s">
        <v>3878</v>
      </c>
      <c r="C3228" t="s">
        <v>4806</v>
      </c>
      <c r="D3228" t="s">
        <v>37</v>
      </c>
      <c r="E3228" t="s">
        <v>91</v>
      </c>
      <c r="F3228">
        <v>160813</v>
      </c>
      <c r="G3228" t="s">
        <v>39</v>
      </c>
      <c r="H3228" t="s">
        <v>117</v>
      </c>
      <c r="I3228" t="s">
        <v>9316</v>
      </c>
      <c r="J3228" s="1">
        <v>45464</v>
      </c>
      <c r="K3228" s="1">
        <v>45369</v>
      </c>
      <c r="L3228">
        <v>22</v>
      </c>
      <c r="M3228">
        <v>1</v>
      </c>
      <c r="N3228">
        <v>1</v>
      </c>
      <c r="O3228">
        <v>17.3</v>
      </c>
      <c r="P3228" t="s">
        <v>25</v>
      </c>
    </row>
    <row r="3229" spans="1:16">
      <c r="A3229" t="s">
        <v>9317</v>
      </c>
      <c r="B3229" t="s">
        <v>1578</v>
      </c>
      <c r="C3229" t="s">
        <v>3839</v>
      </c>
      <c r="D3229" t="s">
        <v>19</v>
      </c>
      <c r="E3229" t="s">
        <v>20</v>
      </c>
      <c r="F3229">
        <v>8127</v>
      </c>
      <c r="G3229" t="s">
        <v>22</v>
      </c>
      <c r="H3229" t="s">
        <v>127</v>
      </c>
      <c r="I3229" t="s">
        <v>5907</v>
      </c>
      <c r="J3229" s="1">
        <v>45338</v>
      </c>
      <c r="K3229" s="1"/>
      <c r="M3229">
        <v>0</v>
      </c>
      <c r="N3229">
        <v>1</v>
      </c>
      <c r="O3229">
        <v>10.4</v>
      </c>
      <c r="P3229" t="s">
        <v>33</v>
      </c>
    </row>
    <row r="3230" spans="1:16">
      <c r="A3230" t="s">
        <v>9319</v>
      </c>
      <c r="B3230" t="s">
        <v>5551</v>
      </c>
      <c r="C3230" t="s">
        <v>1135</v>
      </c>
      <c r="D3230" t="s">
        <v>37</v>
      </c>
      <c r="E3230" t="s">
        <v>20</v>
      </c>
      <c r="F3230">
        <v>195438</v>
      </c>
      <c r="G3230" t="s">
        <v>161</v>
      </c>
      <c r="H3230" t="s">
        <v>614</v>
      </c>
      <c r="I3230" t="s">
        <v>5348</v>
      </c>
      <c r="J3230" s="1">
        <v>45700</v>
      </c>
      <c r="K3230" s="1"/>
      <c r="M3230">
        <v>0</v>
      </c>
      <c r="N3230">
        <v>1</v>
      </c>
      <c r="O3230">
        <v>11.6</v>
      </c>
      <c r="P3230" t="s">
        <v>25</v>
      </c>
    </row>
    <row r="3231" spans="1:16">
      <c r="A3231" t="s">
        <v>9321</v>
      </c>
      <c r="B3231" t="s">
        <v>76</v>
      </c>
      <c r="C3231" t="s">
        <v>2427</v>
      </c>
      <c r="D3231" t="s">
        <v>53</v>
      </c>
      <c r="E3231" t="s">
        <v>177</v>
      </c>
      <c r="F3231">
        <v>45612</v>
      </c>
      <c r="G3231" t="s">
        <v>161</v>
      </c>
      <c r="H3231" t="s">
        <v>258</v>
      </c>
      <c r="I3231" t="s">
        <v>2981</v>
      </c>
      <c r="J3231" s="1">
        <v>45494</v>
      </c>
      <c r="K3231" s="1"/>
      <c r="M3231">
        <v>0</v>
      </c>
      <c r="N3231">
        <v>1</v>
      </c>
      <c r="P3231" t="s">
        <v>58</v>
      </c>
    </row>
    <row r="3232" spans="1:16">
      <c r="A3232" t="s">
        <v>9323</v>
      </c>
      <c r="B3232" t="s">
        <v>3599</v>
      </c>
      <c r="C3232" t="s">
        <v>18</v>
      </c>
      <c r="D3232" t="s">
        <v>66</v>
      </c>
      <c r="E3232" t="s">
        <v>28</v>
      </c>
      <c r="F3232">
        <v>9765</v>
      </c>
      <c r="G3232" t="s">
        <v>22</v>
      </c>
      <c r="H3232" t="s">
        <v>145</v>
      </c>
      <c r="I3232" t="s">
        <v>1151</v>
      </c>
      <c r="J3232" s="1">
        <v>44808</v>
      </c>
      <c r="K3232" s="1"/>
      <c r="M3232">
        <v>0</v>
      </c>
      <c r="N3232">
        <v>1</v>
      </c>
      <c r="P3232" t="s">
        <v>33</v>
      </c>
    </row>
    <row r="3233" spans="1:16">
      <c r="A3233" t="s">
        <v>9325</v>
      </c>
      <c r="B3233" t="s">
        <v>2817</v>
      </c>
      <c r="C3233" t="s">
        <v>4729</v>
      </c>
      <c r="D3233" t="s">
        <v>66</v>
      </c>
      <c r="E3233" t="s">
        <v>177</v>
      </c>
      <c r="F3233">
        <v>9928</v>
      </c>
      <c r="G3233" t="s">
        <v>79</v>
      </c>
      <c r="H3233" t="s">
        <v>384</v>
      </c>
      <c r="I3233" t="s">
        <v>1828</v>
      </c>
      <c r="J3233" s="1">
        <v>45190</v>
      </c>
      <c r="K3233" s="1"/>
      <c r="M3233">
        <v>0</v>
      </c>
      <c r="N3233">
        <v>1</v>
      </c>
      <c r="O3233">
        <v>21.1</v>
      </c>
      <c r="P3233" t="s">
        <v>33</v>
      </c>
    </row>
    <row r="3234" spans="1:16">
      <c r="A3234" t="s">
        <v>9327</v>
      </c>
      <c r="B3234" t="s">
        <v>7502</v>
      </c>
      <c r="C3234" t="s">
        <v>1653</v>
      </c>
      <c r="D3234" t="s">
        <v>37</v>
      </c>
      <c r="E3234" t="s">
        <v>54</v>
      </c>
      <c r="F3234">
        <v>172256</v>
      </c>
      <c r="G3234" t="s">
        <v>161</v>
      </c>
      <c r="H3234" t="s">
        <v>237</v>
      </c>
      <c r="I3234" t="s">
        <v>5120</v>
      </c>
      <c r="J3234" s="1">
        <v>45209</v>
      </c>
      <c r="K3234" s="1"/>
      <c r="M3234">
        <v>0</v>
      </c>
      <c r="N3234">
        <v>1</v>
      </c>
      <c r="O3234">
        <v>31.9</v>
      </c>
      <c r="P3234" t="s">
        <v>33</v>
      </c>
    </row>
    <row r="3235" spans="1:16">
      <c r="A3235" t="s">
        <v>9329</v>
      </c>
      <c r="B3235" t="s">
        <v>9330</v>
      </c>
      <c r="C3235" t="s">
        <v>315</v>
      </c>
      <c r="D3235" t="s">
        <v>19</v>
      </c>
      <c r="E3235" t="s">
        <v>45</v>
      </c>
      <c r="F3235">
        <v>4000</v>
      </c>
      <c r="G3235" t="s">
        <v>151</v>
      </c>
      <c r="H3235" t="s">
        <v>86</v>
      </c>
      <c r="I3235" t="s">
        <v>690</v>
      </c>
      <c r="J3235" s="1">
        <v>45711</v>
      </c>
      <c r="K3235" s="1"/>
      <c r="M3235">
        <v>0</v>
      </c>
      <c r="N3235">
        <v>1</v>
      </c>
      <c r="O3235">
        <v>6.4</v>
      </c>
      <c r="P3235" t="s">
        <v>100</v>
      </c>
    </row>
    <row r="3236" spans="1:16">
      <c r="A3236" t="s">
        <v>9331</v>
      </c>
      <c r="B3236" t="s">
        <v>3411</v>
      </c>
      <c r="C3236" t="s">
        <v>4348</v>
      </c>
      <c r="D3236" t="s">
        <v>37</v>
      </c>
      <c r="E3236" t="s">
        <v>28</v>
      </c>
      <c r="F3236">
        <v>127000</v>
      </c>
      <c r="G3236" t="s">
        <v>151</v>
      </c>
      <c r="H3236" t="s">
        <v>545</v>
      </c>
      <c r="I3236" t="s">
        <v>5974</v>
      </c>
      <c r="J3236" s="1">
        <v>45383</v>
      </c>
      <c r="K3236" s="1"/>
      <c r="M3236">
        <v>0</v>
      </c>
      <c r="N3236">
        <v>1</v>
      </c>
      <c r="O3236">
        <v>24.9</v>
      </c>
      <c r="P3236" t="s">
        <v>58</v>
      </c>
    </row>
    <row r="3237" spans="1:16">
      <c r="A3237" t="s">
        <v>9333</v>
      </c>
      <c r="B3237" t="s">
        <v>1177</v>
      </c>
      <c r="C3237" t="s">
        <v>4581</v>
      </c>
      <c r="D3237" t="s">
        <v>19</v>
      </c>
      <c r="E3237" t="s">
        <v>20</v>
      </c>
      <c r="F3237">
        <v>9000</v>
      </c>
      <c r="G3237" t="s">
        <v>151</v>
      </c>
      <c r="H3237" t="s">
        <v>145</v>
      </c>
      <c r="I3237" t="s">
        <v>7035</v>
      </c>
      <c r="J3237" s="1">
        <v>45330</v>
      </c>
      <c r="K3237" s="1"/>
      <c r="M3237">
        <v>0</v>
      </c>
      <c r="N3237">
        <v>1</v>
      </c>
      <c r="O3237">
        <v>18.7</v>
      </c>
      <c r="P3237" t="s">
        <v>25</v>
      </c>
    </row>
    <row r="3238" spans="1:16">
      <c r="A3238" t="s">
        <v>9334</v>
      </c>
      <c r="B3238" t="s">
        <v>2088</v>
      </c>
      <c r="C3238" t="s">
        <v>18</v>
      </c>
      <c r="D3238" t="s">
        <v>19</v>
      </c>
      <c r="E3238" t="s">
        <v>28</v>
      </c>
      <c r="F3238">
        <v>3309</v>
      </c>
      <c r="G3238" t="s">
        <v>172</v>
      </c>
      <c r="H3238" t="s">
        <v>521</v>
      </c>
      <c r="I3238" t="s">
        <v>2788</v>
      </c>
      <c r="J3238" s="1">
        <v>45234</v>
      </c>
      <c r="K3238" s="1"/>
      <c r="M3238">
        <v>0</v>
      </c>
      <c r="N3238">
        <v>1</v>
      </c>
      <c r="O3238">
        <v>9.6999999999999993</v>
      </c>
      <c r="P3238" t="s">
        <v>33</v>
      </c>
    </row>
    <row r="3239" spans="1:16">
      <c r="A3239" t="s">
        <v>9336</v>
      </c>
      <c r="B3239" t="s">
        <v>3240</v>
      </c>
      <c r="C3239" t="s">
        <v>18</v>
      </c>
      <c r="D3239" t="s">
        <v>37</v>
      </c>
      <c r="E3239" t="s">
        <v>20</v>
      </c>
      <c r="F3239">
        <v>138999</v>
      </c>
      <c r="G3239" t="s">
        <v>30</v>
      </c>
      <c r="H3239" t="s">
        <v>23</v>
      </c>
      <c r="I3239" t="s">
        <v>3800</v>
      </c>
      <c r="J3239" s="1">
        <v>45213</v>
      </c>
      <c r="K3239" s="1"/>
      <c r="M3239">
        <v>0</v>
      </c>
      <c r="N3239">
        <v>1</v>
      </c>
      <c r="O3239">
        <v>33</v>
      </c>
      <c r="P3239" t="s">
        <v>25</v>
      </c>
    </row>
    <row r="3240" spans="1:16">
      <c r="A3240" t="s">
        <v>9338</v>
      </c>
      <c r="B3240" t="s">
        <v>3434</v>
      </c>
      <c r="C3240" t="s">
        <v>18</v>
      </c>
      <c r="D3240" t="s">
        <v>37</v>
      </c>
      <c r="E3240" t="s">
        <v>115</v>
      </c>
      <c r="F3240">
        <v>69699</v>
      </c>
      <c r="G3240" t="s">
        <v>151</v>
      </c>
      <c r="H3240" t="s">
        <v>145</v>
      </c>
      <c r="I3240" t="s">
        <v>8300</v>
      </c>
      <c r="J3240" s="1"/>
      <c r="K3240" s="1">
        <v>45465</v>
      </c>
      <c r="L3240">
        <v>20</v>
      </c>
      <c r="M3240">
        <v>0</v>
      </c>
      <c r="N3240">
        <v>1</v>
      </c>
      <c r="P3240" t="s">
        <v>33</v>
      </c>
    </row>
    <row r="3241" spans="1:16">
      <c r="A3241" t="s">
        <v>9340</v>
      </c>
      <c r="B3241" t="s">
        <v>793</v>
      </c>
      <c r="C3241" t="s">
        <v>4348</v>
      </c>
      <c r="D3241" t="s">
        <v>66</v>
      </c>
      <c r="E3241" t="s">
        <v>115</v>
      </c>
      <c r="F3241">
        <v>10000</v>
      </c>
      <c r="G3241" t="s">
        <v>151</v>
      </c>
      <c r="H3241" t="s">
        <v>86</v>
      </c>
      <c r="I3241" t="s">
        <v>1267</v>
      </c>
      <c r="J3241" s="1">
        <v>44914</v>
      </c>
      <c r="K3241" s="1">
        <v>45069</v>
      </c>
      <c r="L3241">
        <v>177</v>
      </c>
      <c r="M3241">
        <v>0</v>
      </c>
      <c r="N3241">
        <v>1</v>
      </c>
      <c r="O3241">
        <v>19</v>
      </c>
      <c r="P3241" t="s">
        <v>42</v>
      </c>
    </row>
    <row r="3242" spans="1:16">
      <c r="A3242" t="s">
        <v>9341</v>
      </c>
      <c r="B3242" t="s">
        <v>5029</v>
      </c>
      <c r="C3242" t="s">
        <v>1653</v>
      </c>
      <c r="D3242" t="s">
        <v>53</v>
      </c>
      <c r="E3242" t="s">
        <v>28</v>
      </c>
      <c r="F3242">
        <v>31892</v>
      </c>
      <c r="G3242" t="s">
        <v>30</v>
      </c>
      <c r="H3242" t="s">
        <v>237</v>
      </c>
      <c r="I3242" t="s">
        <v>3292</v>
      </c>
      <c r="J3242" s="1">
        <v>45479</v>
      </c>
      <c r="K3242" s="1"/>
      <c r="M3242">
        <v>0</v>
      </c>
      <c r="N3242">
        <v>1</v>
      </c>
      <c r="P3242" t="s">
        <v>58</v>
      </c>
    </row>
    <row r="3243" spans="1:16">
      <c r="A3243" t="s">
        <v>9343</v>
      </c>
      <c r="B3243" t="s">
        <v>4080</v>
      </c>
      <c r="C3243" t="s">
        <v>6722</v>
      </c>
      <c r="D3243" t="s">
        <v>19</v>
      </c>
      <c r="E3243" t="s">
        <v>28</v>
      </c>
      <c r="F3243">
        <v>8450</v>
      </c>
      <c r="G3243" t="s">
        <v>79</v>
      </c>
      <c r="H3243" t="s">
        <v>105</v>
      </c>
      <c r="I3243" t="s">
        <v>2569</v>
      </c>
      <c r="J3243" s="1">
        <v>44710</v>
      </c>
      <c r="K3243" s="1"/>
      <c r="M3243">
        <v>0</v>
      </c>
      <c r="N3243">
        <v>1</v>
      </c>
      <c r="O3243">
        <v>31.2</v>
      </c>
      <c r="P3243" t="s">
        <v>100</v>
      </c>
    </row>
    <row r="3244" spans="1:16">
      <c r="A3244" t="s">
        <v>9345</v>
      </c>
      <c r="B3244" t="s">
        <v>4951</v>
      </c>
      <c r="C3244" t="s">
        <v>2899</v>
      </c>
      <c r="D3244" t="s">
        <v>53</v>
      </c>
      <c r="E3244" t="s">
        <v>54</v>
      </c>
      <c r="F3244">
        <v>29000</v>
      </c>
      <c r="G3244" t="s">
        <v>161</v>
      </c>
      <c r="H3244" t="s">
        <v>133</v>
      </c>
      <c r="I3244" t="s">
        <v>516</v>
      </c>
      <c r="J3244" s="1">
        <v>45599</v>
      </c>
      <c r="K3244" s="1"/>
      <c r="M3244">
        <v>0</v>
      </c>
      <c r="N3244">
        <v>1</v>
      </c>
      <c r="O3244">
        <v>13.5</v>
      </c>
      <c r="P3244" t="s">
        <v>58</v>
      </c>
    </row>
    <row r="3245" spans="1:16">
      <c r="A3245" t="s">
        <v>9346</v>
      </c>
      <c r="B3245" t="s">
        <v>319</v>
      </c>
      <c r="C3245" t="s">
        <v>36</v>
      </c>
      <c r="D3245" t="s">
        <v>19</v>
      </c>
      <c r="E3245" t="s">
        <v>28</v>
      </c>
      <c r="F3245">
        <v>4814</v>
      </c>
      <c r="G3245" t="s">
        <v>79</v>
      </c>
      <c r="H3245" t="s">
        <v>237</v>
      </c>
      <c r="I3245" t="s">
        <v>7832</v>
      </c>
      <c r="J3245" s="1">
        <v>45488</v>
      </c>
      <c r="K3245" s="1"/>
      <c r="M3245">
        <v>0</v>
      </c>
      <c r="N3245">
        <v>1</v>
      </c>
      <c r="O3245">
        <v>4.7</v>
      </c>
      <c r="P3245" t="s">
        <v>42</v>
      </c>
    </row>
    <row r="3246" spans="1:16">
      <c r="A3246" t="s">
        <v>9348</v>
      </c>
      <c r="B3246" t="s">
        <v>2314</v>
      </c>
      <c r="C3246" t="s">
        <v>5827</v>
      </c>
      <c r="D3246" t="s">
        <v>53</v>
      </c>
      <c r="E3246" t="s">
        <v>54</v>
      </c>
      <c r="F3246">
        <v>43700</v>
      </c>
      <c r="G3246" t="s">
        <v>172</v>
      </c>
      <c r="H3246" t="s">
        <v>93</v>
      </c>
      <c r="I3246" t="s">
        <v>4055</v>
      </c>
      <c r="J3246" s="1">
        <v>45567</v>
      </c>
      <c r="K3246" s="1"/>
      <c r="M3246">
        <v>0</v>
      </c>
      <c r="N3246">
        <v>1</v>
      </c>
      <c r="O3246">
        <v>15.4</v>
      </c>
      <c r="P3246" t="s">
        <v>25</v>
      </c>
    </row>
    <row r="3247" spans="1:16">
      <c r="A3247" t="s">
        <v>9350</v>
      </c>
      <c r="B3247" t="s">
        <v>6948</v>
      </c>
      <c r="C3247" t="s">
        <v>5937</v>
      </c>
      <c r="D3247" t="s">
        <v>19</v>
      </c>
      <c r="E3247" t="s">
        <v>91</v>
      </c>
      <c r="F3247">
        <v>8562</v>
      </c>
      <c r="G3247" t="s">
        <v>79</v>
      </c>
      <c r="H3247" t="s">
        <v>268</v>
      </c>
      <c r="I3247" t="s">
        <v>6652</v>
      </c>
      <c r="J3247" s="1">
        <v>44901</v>
      </c>
      <c r="K3247" s="1">
        <v>44995</v>
      </c>
      <c r="L3247">
        <v>187</v>
      </c>
      <c r="M3247">
        <v>1</v>
      </c>
      <c r="N3247">
        <v>1</v>
      </c>
      <c r="O3247">
        <v>30.3</v>
      </c>
      <c r="P3247" t="s">
        <v>25</v>
      </c>
    </row>
    <row r="3248" spans="1:16">
      <c r="A3248" t="s">
        <v>9352</v>
      </c>
      <c r="B3248" t="s">
        <v>9353</v>
      </c>
      <c r="C3248" t="s">
        <v>1422</v>
      </c>
      <c r="D3248" t="s">
        <v>53</v>
      </c>
      <c r="E3248" t="s">
        <v>28</v>
      </c>
      <c r="F3248">
        <v>47769</v>
      </c>
      <c r="G3248" t="s">
        <v>79</v>
      </c>
      <c r="H3248" t="s">
        <v>258</v>
      </c>
      <c r="I3248" t="s">
        <v>5358</v>
      </c>
      <c r="J3248" s="1">
        <v>44980</v>
      </c>
      <c r="K3248" s="1"/>
      <c r="M3248">
        <v>0</v>
      </c>
      <c r="N3248">
        <v>1</v>
      </c>
      <c r="P3248" t="s">
        <v>58</v>
      </c>
    </row>
    <row r="3249" spans="1:16">
      <c r="A3249" t="s">
        <v>9355</v>
      </c>
      <c r="B3249" t="s">
        <v>2260</v>
      </c>
      <c r="C3249" t="s">
        <v>1252</v>
      </c>
      <c r="D3249" t="s">
        <v>53</v>
      </c>
      <c r="E3249" t="s">
        <v>54</v>
      </c>
      <c r="F3249">
        <v>47840</v>
      </c>
      <c r="G3249" t="s">
        <v>39</v>
      </c>
      <c r="H3249" t="s">
        <v>268</v>
      </c>
      <c r="I3249" t="s">
        <v>3593</v>
      </c>
      <c r="J3249" s="1">
        <v>45561</v>
      </c>
      <c r="K3249" s="1"/>
      <c r="M3249">
        <v>0</v>
      </c>
      <c r="N3249">
        <v>1</v>
      </c>
      <c r="O3249">
        <v>31</v>
      </c>
      <c r="P3249" t="s">
        <v>25</v>
      </c>
    </row>
    <row r="3250" spans="1:16">
      <c r="A3250" t="s">
        <v>9357</v>
      </c>
      <c r="B3250" t="s">
        <v>4205</v>
      </c>
      <c r="C3250" t="s">
        <v>1670</v>
      </c>
      <c r="D3250" t="s">
        <v>53</v>
      </c>
      <c r="E3250" t="s">
        <v>91</v>
      </c>
      <c r="F3250">
        <v>38090</v>
      </c>
      <c r="G3250" t="s">
        <v>22</v>
      </c>
      <c r="H3250" t="s">
        <v>625</v>
      </c>
      <c r="I3250" t="s">
        <v>9054</v>
      </c>
      <c r="J3250" s="1">
        <v>45164</v>
      </c>
      <c r="K3250" s="1">
        <v>45147</v>
      </c>
      <c r="L3250">
        <v>121</v>
      </c>
      <c r="M3250">
        <v>0</v>
      </c>
      <c r="N3250">
        <v>1</v>
      </c>
      <c r="O3250">
        <v>12.9</v>
      </c>
      <c r="P3250" t="s">
        <v>33</v>
      </c>
    </row>
    <row r="3251" spans="1:16">
      <c r="A3251" t="s">
        <v>9359</v>
      </c>
      <c r="B3251" t="s">
        <v>5607</v>
      </c>
      <c r="C3251" t="s">
        <v>929</v>
      </c>
      <c r="D3251" t="s">
        <v>183</v>
      </c>
      <c r="E3251" t="s">
        <v>115</v>
      </c>
      <c r="F3251">
        <v>3750</v>
      </c>
      <c r="G3251" t="s">
        <v>172</v>
      </c>
      <c r="H3251" t="s">
        <v>351</v>
      </c>
      <c r="I3251" t="s">
        <v>4635</v>
      </c>
      <c r="J3251" s="1">
        <v>45746</v>
      </c>
      <c r="K3251" s="1">
        <v>45661</v>
      </c>
      <c r="L3251">
        <v>74</v>
      </c>
      <c r="M3251">
        <v>0</v>
      </c>
      <c r="N3251">
        <v>1</v>
      </c>
      <c r="O3251">
        <v>21.2</v>
      </c>
      <c r="P3251" t="s">
        <v>58</v>
      </c>
    </row>
    <row r="3252" spans="1:16">
      <c r="A3252" t="s">
        <v>9361</v>
      </c>
      <c r="B3252" t="s">
        <v>9362</v>
      </c>
      <c r="C3252" t="s">
        <v>18</v>
      </c>
      <c r="D3252" t="s">
        <v>19</v>
      </c>
      <c r="E3252" t="s">
        <v>177</v>
      </c>
      <c r="F3252">
        <v>7890</v>
      </c>
      <c r="G3252" t="s">
        <v>22</v>
      </c>
      <c r="H3252" t="s">
        <v>86</v>
      </c>
      <c r="I3252" t="s">
        <v>3900</v>
      </c>
      <c r="J3252" s="1">
        <v>44737</v>
      </c>
      <c r="K3252" s="1"/>
      <c r="M3252">
        <v>0</v>
      </c>
      <c r="N3252">
        <v>1</v>
      </c>
      <c r="O3252">
        <v>3.5</v>
      </c>
      <c r="P3252" t="s">
        <v>58</v>
      </c>
    </row>
    <row r="3253" spans="1:16">
      <c r="A3253" t="s">
        <v>9364</v>
      </c>
      <c r="B3253" t="s">
        <v>6449</v>
      </c>
      <c r="C3253" t="s">
        <v>1838</v>
      </c>
      <c r="D3253" t="s">
        <v>66</v>
      </c>
      <c r="E3253" t="s">
        <v>28</v>
      </c>
      <c r="F3253">
        <v>9157</v>
      </c>
      <c r="G3253" t="s">
        <v>161</v>
      </c>
      <c r="H3253" t="s">
        <v>105</v>
      </c>
      <c r="I3253" t="s">
        <v>3845</v>
      </c>
      <c r="J3253" s="1">
        <v>45660</v>
      </c>
      <c r="K3253" s="1"/>
      <c r="M3253">
        <v>0</v>
      </c>
      <c r="N3253">
        <v>1</v>
      </c>
      <c r="O3253">
        <v>3.2</v>
      </c>
      <c r="P3253" t="s">
        <v>25</v>
      </c>
    </row>
    <row r="3254" spans="1:16">
      <c r="A3254" t="s">
        <v>9366</v>
      </c>
      <c r="B3254" t="s">
        <v>3813</v>
      </c>
      <c r="C3254" t="s">
        <v>1946</v>
      </c>
      <c r="D3254" t="s">
        <v>19</v>
      </c>
      <c r="E3254" t="s">
        <v>28</v>
      </c>
      <c r="F3254">
        <v>3136</v>
      </c>
      <c r="G3254" t="s">
        <v>47</v>
      </c>
      <c r="H3254" t="s">
        <v>127</v>
      </c>
      <c r="I3254" t="s">
        <v>3319</v>
      </c>
      <c r="J3254" s="1">
        <v>45061</v>
      </c>
      <c r="K3254" s="1"/>
      <c r="M3254">
        <v>0</v>
      </c>
      <c r="N3254">
        <v>1</v>
      </c>
      <c r="O3254">
        <v>2.5</v>
      </c>
      <c r="P3254" t="s">
        <v>58</v>
      </c>
    </row>
    <row r="3255" spans="1:16">
      <c r="A3255" t="s">
        <v>9368</v>
      </c>
      <c r="B3255" t="s">
        <v>3372</v>
      </c>
      <c r="C3255" t="s">
        <v>1113</v>
      </c>
      <c r="D3255" t="s">
        <v>66</v>
      </c>
      <c r="E3255" t="s">
        <v>91</v>
      </c>
      <c r="F3255">
        <v>14821</v>
      </c>
      <c r="G3255" t="s">
        <v>161</v>
      </c>
      <c r="H3255" t="s">
        <v>86</v>
      </c>
      <c r="I3255" t="s">
        <v>4760</v>
      </c>
      <c r="J3255" s="1">
        <v>45656</v>
      </c>
      <c r="K3255" s="1">
        <v>45607</v>
      </c>
      <c r="L3255">
        <v>107</v>
      </c>
      <c r="M3255">
        <v>0</v>
      </c>
      <c r="N3255">
        <v>1</v>
      </c>
      <c r="O3255">
        <v>8.3000000000000007</v>
      </c>
      <c r="P3255" t="s">
        <v>25</v>
      </c>
    </row>
    <row r="3256" spans="1:16">
      <c r="A3256" t="s">
        <v>9370</v>
      </c>
      <c r="B3256" t="s">
        <v>9371</v>
      </c>
      <c r="C3256" t="s">
        <v>2676</v>
      </c>
      <c r="D3256" t="s">
        <v>37</v>
      </c>
      <c r="E3256" t="s">
        <v>45</v>
      </c>
      <c r="F3256">
        <v>168931</v>
      </c>
      <c r="G3256" t="s">
        <v>30</v>
      </c>
      <c r="H3256" t="s">
        <v>73</v>
      </c>
      <c r="I3256" t="s">
        <v>4025</v>
      </c>
      <c r="J3256" s="1">
        <v>44805</v>
      </c>
      <c r="K3256" s="1"/>
      <c r="M3256">
        <v>0</v>
      </c>
      <c r="N3256">
        <v>1</v>
      </c>
      <c r="O3256">
        <v>9.8000000000000007</v>
      </c>
      <c r="P3256" t="s">
        <v>100</v>
      </c>
    </row>
    <row r="3257" spans="1:16">
      <c r="A3257" t="s">
        <v>9373</v>
      </c>
      <c r="B3257" t="s">
        <v>2343</v>
      </c>
      <c r="C3257" t="s">
        <v>3005</v>
      </c>
      <c r="D3257" t="s">
        <v>53</v>
      </c>
      <c r="E3257" t="s">
        <v>28</v>
      </c>
      <c r="F3257">
        <v>27885</v>
      </c>
      <c r="G3257" t="s">
        <v>151</v>
      </c>
      <c r="H3257" t="s">
        <v>232</v>
      </c>
      <c r="I3257" t="s">
        <v>7802</v>
      </c>
      <c r="J3257" s="1">
        <v>44780</v>
      </c>
      <c r="K3257" s="1"/>
      <c r="M3257">
        <v>0</v>
      </c>
      <c r="N3257">
        <v>1</v>
      </c>
      <c r="O3257">
        <v>31.7</v>
      </c>
      <c r="P3257" t="s">
        <v>42</v>
      </c>
    </row>
    <row r="3258" spans="1:16">
      <c r="A3258" t="s">
        <v>9375</v>
      </c>
      <c r="B3258" t="s">
        <v>5020</v>
      </c>
      <c r="C3258" t="s">
        <v>634</v>
      </c>
      <c r="D3258" t="s">
        <v>183</v>
      </c>
      <c r="E3258" t="s">
        <v>91</v>
      </c>
      <c r="F3258">
        <v>3000</v>
      </c>
      <c r="G3258" t="s">
        <v>172</v>
      </c>
      <c r="H3258" t="s">
        <v>23</v>
      </c>
      <c r="I3258" t="s">
        <v>569</v>
      </c>
      <c r="J3258" s="1">
        <v>44615</v>
      </c>
      <c r="K3258" s="1">
        <v>44653</v>
      </c>
      <c r="L3258">
        <v>73</v>
      </c>
      <c r="M3258">
        <v>1</v>
      </c>
      <c r="N3258">
        <v>3</v>
      </c>
      <c r="O3258">
        <v>18</v>
      </c>
      <c r="P3258" t="s">
        <v>33</v>
      </c>
    </row>
    <row r="3259" spans="1:16">
      <c r="A3259" t="s">
        <v>9376</v>
      </c>
      <c r="B3259" t="s">
        <v>5681</v>
      </c>
      <c r="C3259" t="s">
        <v>3102</v>
      </c>
      <c r="D3259" t="s">
        <v>183</v>
      </c>
      <c r="E3259" t="s">
        <v>28</v>
      </c>
      <c r="F3259">
        <v>2465</v>
      </c>
      <c r="G3259" t="s">
        <v>172</v>
      </c>
      <c r="H3259" t="s">
        <v>73</v>
      </c>
      <c r="I3259" t="s">
        <v>4887</v>
      </c>
      <c r="J3259" s="1">
        <v>45067</v>
      </c>
      <c r="K3259" s="1"/>
      <c r="M3259">
        <v>0</v>
      </c>
      <c r="N3259">
        <v>1</v>
      </c>
      <c r="O3259">
        <v>6.5</v>
      </c>
      <c r="P3259" t="s">
        <v>33</v>
      </c>
    </row>
    <row r="3260" spans="1:16">
      <c r="A3260" t="s">
        <v>9378</v>
      </c>
      <c r="B3260" t="s">
        <v>4755</v>
      </c>
      <c r="C3260" t="s">
        <v>6722</v>
      </c>
      <c r="D3260" t="s">
        <v>66</v>
      </c>
      <c r="E3260" t="s">
        <v>91</v>
      </c>
      <c r="F3260">
        <v>4457</v>
      </c>
      <c r="G3260" t="s">
        <v>22</v>
      </c>
      <c r="H3260" t="s">
        <v>98</v>
      </c>
      <c r="I3260" t="s">
        <v>9380</v>
      </c>
      <c r="J3260" s="1">
        <v>45408</v>
      </c>
      <c r="K3260" s="1">
        <v>45300</v>
      </c>
      <c r="L3260">
        <v>52</v>
      </c>
      <c r="M3260">
        <v>1</v>
      </c>
      <c r="N3260">
        <v>1</v>
      </c>
      <c r="O3260">
        <v>1.7</v>
      </c>
      <c r="P3260" t="s">
        <v>100</v>
      </c>
    </row>
    <row r="3261" spans="1:16">
      <c r="A3261" t="s">
        <v>9381</v>
      </c>
      <c r="B3261" t="s">
        <v>716</v>
      </c>
      <c r="C3261" t="s">
        <v>18</v>
      </c>
      <c r="D3261" t="s">
        <v>66</v>
      </c>
      <c r="E3261" t="s">
        <v>28</v>
      </c>
      <c r="F3261">
        <v>5668</v>
      </c>
      <c r="G3261" t="s">
        <v>151</v>
      </c>
      <c r="H3261" t="s">
        <v>98</v>
      </c>
      <c r="I3261" t="s">
        <v>5458</v>
      </c>
      <c r="J3261" s="1">
        <v>44814</v>
      </c>
      <c r="K3261" s="1"/>
      <c r="M3261">
        <v>0</v>
      </c>
      <c r="N3261">
        <v>1</v>
      </c>
      <c r="P3261" t="s">
        <v>33</v>
      </c>
    </row>
    <row r="3262" spans="1:16">
      <c r="A3262" t="s">
        <v>9383</v>
      </c>
      <c r="B3262" t="s">
        <v>1051</v>
      </c>
      <c r="C3262" t="s">
        <v>291</v>
      </c>
      <c r="D3262" t="s">
        <v>183</v>
      </c>
      <c r="E3262" t="s">
        <v>91</v>
      </c>
      <c r="F3262">
        <v>11895</v>
      </c>
      <c r="G3262" t="s">
        <v>30</v>
      </c>
      <c r="H3262" t="s">
        <v>409</v>
      </c>
      <c r="I3262" t="s">
        <v>9385</v>
      </c>
      <c r="J3262" s="1">
        <v>44967</v>
      </c>
      <c r="K3262" s="1">
        <v>45029</v>
      </c>
      <c r="L3262">
        <v>197</v>
      </c>
      <c r="M3262">
        <v>1</v>
      </c>
      <c r="N3262">
        <v>3</v>
      </c>
      <c r="O3262">
        <v>27.7</v>
      </c>
      <c r="P3262" t="s">
        <v>100</v>
      </c>
    </row>
    <row r="3263" spans="1:16">
      <c r="A3263" t="s">
        <v>9386</v>
      </c>
      <c r="B3263" t="s">
        <v>4074</v>
      </c>
      <c r="C3263" t="s">
        <v>2979</v>
      </c>
      <c r="D3263" t="s">
        <v>53</v>
      </c>
      <c r="E3263" t="s">
        <v>45</v>
      </c>
      <c r="F3263">
        <v>45046</v>
      </c>
      <c r="G3263" t="s">
        <v>56</v>
      </c>
      <c r="H3263" t="s">
        <v>23</v>
      </c>
      <c r="I3263" t="s">
        <v>5182</v>
      </c>
      <c r="J3263" s="1">
        <v>45678</v>
      </c>
      <c r="K3263" s="1"/>
      <c r="M3263">
        <v>0</v>
      </c>
      <c r="N3263">
        <v>1</v>
      </c>
      <c r="O3263">
        <v>0.1</v>
      </c>
      <c r="P3263" t="s">
        <v>100</v>
      </c>
    </row>
    <row r="3264" spans="1:16">
      <c r="A3264" t="s">
        <v>9388</v>
      </c>
      <c r="B3264" t="s">
        <v>2903</v>
      </c>
      <c r="C3264" t="s">
        <v>2334</v>
      </c>
      <c r="D3264" t="s">
        <v>53</v>
      </c>
      <c r="E3264" t="s">
        <v>177</v>
      </c>
      <c r="F3264">
        <v>39936</v>
      </c>
      <c r="G3264" t="s">
        <v>30</v>
      </c>
      <c r="H3264" t="s">
        <v>98</v>
      </c>
      <c r="I3264" t="s">
        <v>3988</v>
      </c>
      <c r="J3264" s="1">
        <v>44835</v>
      </c>
      <c r="K3264" s="1"/>
      <c r="M3264">
        <v>0</v>
      </c>
      <c r="N3264">
        <v>1</v>
      </c>
      <c r="O3264">
        <v>17.2</v>
      </c>
      <c r="P3264" t="s">
        <v>58</v>
      </c>
    </row>
    <row r="3265" spans="1:16">
      <c r="A3265" t="s">
        <v>9390</v>
      </c>
      <c r="B3265" t="s">
        <v>3379</v>
      </c>
      <c r="C3265" t="s">
        <v>1946</v>
      </c>
      <c r="D3265" t="s">
        <v>53</v>
      </c>
      <c r="E3265" t="s">
        <v>45</v>
      </c>
      <c r="F3265">
        <v>43572</v>
      </c>
      <c r="G3265" t="s">
        <v>22</v>
      </c>
      <c r="H3265" t="s">
        <v>2763</v>
      </c>
      <c r="I3265" t="s">
        <v>3656</v>
      </c>
      <c r="J3265" s="1">
        <v>45301</v>
      </c>
      <c r="K3265" s="1"/>
      <c r="M3265">
        <v>0</v>
      </c>
      <c r="N3265">
        <v>1</v>
      </c>
      <c r="O3265">
        <v>11</v>
      </c>
      <c r="P3265" t="s">
        <v>25</v>
      </c>
    </row>
    <row r="3266" spans="1:16">
      <c r="A3266" t="s">
        <v>9392</v>
      </c>
      <c r="B3266" t="s">
        <v>2095</v>
      </c>
      <c r="C3266" t="s">
        <v>2183</v>
      </c>
      <c r="D3266" t="s">
        <v>53</v>
      </c>
      <c r="E3266" t="s">
        <v>28</v>
      </c>
      <c r="F3266">
        <v>34003</v>
      </c>
      <c r="G3266" t="s">
        <v>56</v>
      </c>
      <c r="H3266" t="s">
        <v>133</v>
      </c>
      <c r="I3266" t="s">
        <v>1573</v>
      </c>
      <c r="J3266" s="1">
        <v>44912</v>
      </c>
      <c r="K3266" s="1"/>
      <c r="M3266">
        <v>0</v>
      </c>
      <c r="N3266">
        <v>1</v>
      </c>
      <c r="O3266">
        <v>19.899999999999999</v>
      </c>
      <c r="P3266" t="s">
        <v>100</v>
      </c>
    </row>
    <row r="3267" spans="1:16">
      <c r="A3267" t="s">
        <v>9394</v>
      </c>
      <c r="B3267" t="s">
        <v>744</v>
      </c>
      <c r="C3267" t="s">
        <v>18</v>
      </c>
      <c r="D3267" t="s">
        <v>66</v>
      </c>
      <c r="E3267" t="s">
        <v>54</v>
      </c>
      <c r="F3267">
        <v>23604</v>
      </c>
      <c r="G3267" t="s">
        <v>39</v>
      </c>
      <c r="H3267" t="s">
        <v>232</v>
      </c>
      <c r="I3267" t="s">
        <v>3292</v>
      </c>
      <c r="J3267" s="1">
        <v>45619</v>
      </c>
      <c r="K3267" s="1"/>
      <c r="M3267">
        <v>0</v>
      </c>
      <c r="N3267">
        <v>1</v>
      </c>
      <c r="P3267" t="s">
        <v>33</v>
      </c>
    </row>
    <row r="3268" spans="1:16">
      <c r="A3268" t="s">
        <v>9396</v>
      </c>
      <c r="B3268" t="s">
        <v>3148</v>
      </c>
      <c r="C3268" t="s">
        <v>18</v>
      </c>
      <c r="D3268" t="s">
        <v>53</v>
      </c>
      <c r="E3268" t="s">
        <v>54</v>
      </c>
      <c r="F3268">
        <v>41658</v>
      </c>
      <c r="G3268" t="s">
        <v>39</v>
      </c>
      <c r="H3268" t="s">
        <v>127</v>
      </c>
      <c r="I3268" t="s">
        <v>4907</v>
      </c>
      <c r="J3268" s="1">
        <v>45263</v>
      </c>
      <c r="K3268" s="1"/>
      <c r="M3268">
        <v>0</v>
      </c>
      <c r="N3268">
        <v>1</v>
      </c>
      <c r="O3268">
        <v>19.8</v>
      </c>
      <c r="P3268" t="s">
        <v>58</v>
      </c>
    </row>
    <row r="3269" spans="1:16">
      <c r="A3269" t="s">
        <v>9398</v>
      </c>
      <c r="B3269" t="s">
        <v>7141</v>
      </c>
      <c r="C3269" t="s">
        <v>825</v>
      </c>
      <c r="D3269" t="s">
        <v>19</v>
      </c>
      <c r="E3269" t="s">
        <v>54</v>
      </c>
      <c r="F3269">
        <v>7739</v>
      </c>
      <c r="G3269" t="s">
        <v>47</v>
      </c>
      <c r="H3269" t="s">
        <v>506</v>
      </c>
      <c r="I3269" t="s">
        <v>732</v>
      </c>
      <c r="J3269" s="1">
        <v>45311</v>
      </c>
      <c r="K3269" s="1"/>
      <c r="M3269">
        <v>0</v>
      </c>
      <c r="N3269">
        <v>1</v>
      </c>
      <c r="P3269" t="s">
        <v>58</v>
      </c>
    </row>
    <row r="3270" spans="1:16">
      <c r="A3270" t="s">
        <v>9400</v>
      </c>
      <c r="B3270" t="s">
        <v>8150</v>
      </c>
      <c r="C3270" t="s">
        <v>2953</v>
      </c>
      <c r="D3270" t="s">
        <v>183</v>
      </c>
      <c r="E3270" t="s">
        <v>28</v>
      </c>
      <c r="F3270">
        <v>5766</v>
      </c>
      <c r="G3270" t="s">
        <v>22</v>
      </c>
      <c r="H3270" t="s">
        <v>117</v>
      </c>
      <c r="I3270" t="s">
        <v>7748</v>
      </c>
      <c r="J3270" s="1">
        <v>44729</v>
      </c>
      <c r="K3270" s="1"/>
      <c r="M3270">
        <v>0</v>
      </c>
      <c r="N3270">
        <v>1</v>
      </c>
      <c r="O3270">
        <v>8.9</v>
      </c>
      <c r="P3270" t="s">
        <v>25</v>
      </c>
    </row>
    <row r="3271" spans="1:16">
      <c r="A3271" t="s">
        <v>9401</v>
      </c>
      <c r="B3271" t="s">
        <v>8804</v>
      </c>
      <c r="C3271" t="s">
        <v>18</v>
      </c>
      <c r="D3271" t="s">
        <v>37</v>
      </c>
      <c r="E3271" t="s">
        <v>177</v>
      </c>
      <c r="F3271">
        <v>89861</v>
      </c>
      <c r="G3271" t="s">
        <v>47</v>
      </c>
      <c r="H3271" t="s">
        <v>62</v>
      </c>
      <c r="I3271" t="s">
        <v>8341</v>
      </c>
      <c r="J3271" s="1">
        <v>45471</v>
      </c>
      <c r="K3271" s="1"/>
      <c r="M3271">
        <v>0</v>
      </c>
      <c r="N3271">
        <v>1</v>
      </c>
      <c r="O3271">
        <v>7.1</v>
      </c>
      <c r="P3271" t="s">
        <v>33</v>
      </c>
    </row>
    <row r="3272" spans="1:16">
      <c r="A3272" t="s">
        <v>9403</v>
      </c>
      <c r="B3272" t="s">
        <v>6471</v>
      </c>
      <c r="C3272" t="s">
        <v>2104</v>
      </c>
      <c r="D3272" t="s">
        <v>19</v>
      </c>
      <c r="E3272" t="s">
        <v>115</v>
      </c>
      <c r="F3272">
        <v>7471</v>
      </c>
      <c r="G3272" t="s">
        <v>79</v>
      </c>
      <c r="H3272" t="s">
        <v>274</v>
      </c>
      <c r="I3272" t="s">
        <v>3092</v>
      </c>
      <c r="J3272" s="1">
        <v>44878</v>
      </c>
      <c r="K3272" s="1">
        <v>44948</v>
      </c>
      <c r="L3272">
        <v>123</v>
      </c>
      <c r="M3272">
        <v>0</v>
      </c>
      <c r="N3272">
        <v>1</v>
      </c>
      <c r="O3272">
        <v>4.3</v>
      </c>
      <c r="P3272" t="s">
        <v>33</v>
      </c>
    </row>
    <row r="3273" spans="1:16">
      <c r="A3273" t="s">
        <v>9405</v>
      </c>
      <c r="B3273" t="s">
        <v>3332</v>
      </c>
      <c r="C3273" t="s">
        <v>417</v>
      </c>
      <c r="D3273" t="s">
        <v>66</v>
      </c>
      <c r="E3273" t="s">
        <v>91</v>
      </c>
      <c r="F3273">
        <v>7407</v>
      </c>
      <c r="G3273" t="s">
        <v>22</v>
      </c>
      <c r="H3273" t="s">
        <v>23</v>
      </c>
      <c r="I3273" t="s">
        <v>4490</v>
      </c>
      <c r="J3273" s="1">
        <v>45758</v>
      </c>
      <c r="K3273" s="1">
        <v>45651</v>
      </c>
      <c r="L3273">
        <v>58</v>
      </c>
      <c r="M3273">
        <v>0</v>
      </c>
      <c r="N3273">
        <v>1</v>
      </c>
      <c r="O3273">
        <v>17.5</v>
      </c>
      <c r="P3273" t="s">
        <v>42</v>
      </c>
    </row>
    <row r="3274" spans="1:16">
      <c r="A3274" t="s">
        <v>9407</v>
      </c>
      <c r="B3274" t="s">
        <v>1028</v>
      </c>
      <c r="C3274" t="s">
        <v>3486</v>
      </c>
      <c r="D3274" t="s">
        <v>53</v>
      </c>
      <c r="E3274" t="s">
        <v>115</v>
      </c>
      <c r="F3274">
        <v>25643</v>
      </c>
      <c r="G3274" t="s">
        <v>47</v>
      </c>
      <c r="H3274" t="s">
        <v>258</v>
      </c>
      <c r="I3274" t="s">
        <v>6842</v>
      </c>
      <c r="J3274" s="1">
        <v>45697</v>
      </c>
      <c r="K3274" s="1">
        <v>45649</v>
      </c>
      <c r="L3274">
        <v>91</v>
      </c>
      <c r="M3274">
        <v>0</v>
      </c>
      <c r="N3274">
        <v>1</v>
      </c>
      <c r="P3274" t="s">
        <v>42</v>
      </c>
    </row>
    <row r="3275" spans="1:16">
      <c r="A3275" t="s">
        <v>9409</v>
      </c>
      <c r="B3275" t="s">
        <v>2231</v>
      </c>
      <c r="C3275" t="s">
        <v>246</v>
      </c>
      <c r="D3275" t="s">
        <v>53</v>
      </c>
      <c r="E3275" t="s">
        <v>177</v>
      </c>
      <c r="F3275">
        <v>18153</v>
      </c>
      <c r="G3275" t="s">
        <v>172</v>
      </c>
      <c r="H3275" t="s">
        <v>31</v>
      </c>
      <c r="I3275" t="s">
        <v>1284</v>
      </c>
      <c r="J3275" s="1">
        <v>45634</v>
      </c>
      <c r="K3275" s="1"/>
      <c r="M3275">
        <v>0</v>
      </c>
      <c r="N3275">
        <v>1</v>
      </c>
      <c r="P3275" t="s">
        <v>58</v>
      </c>
    </row>
    <row r="3276" spans="1:16">
      <c r="A3276" t="s">
        <v>9411</v>
      </c>
      <c r="B3276" t="s">
        <v>4099</v>
      </c>
      <c r="C3276" t="s">
        <v>18</v>
      </c>
      <c r="D3276" t="s">
        <v>37</v>
      </c>
      <c r="E3276" t="s">
        <v>28</v>
      </c>
      <c r="F3276">
        <v>103516</v>
      </c>
      <c r="G3276" t="s">
        <v>161</v>
      </c>
      <c r="H3276" t="s">
        <v>374</v>
      </c>
      <c r="I3276" t="s">
        <v>9413</v>
      </c>
      <c r="J3276" s="1">
        <v>44892</v>
      </c>
      <c r="K3276" s="1"/>
      <c r="M3276">
        <v>0</v>
      </c>
      <c r="N3276">
        <v>1</v>
      </c>
      <c r="O3276">
        <v>3.7</v>
      </c>
      <c r="P3276" t="s">
        <v>25</v>
      </c>
    </row>
    <row r="3277" spans="1:16">
      <c r="A3277" t="s">
        <v>9414</v>
      </c>
      <c r="B3277" t="s">
        <v>4441</v>
      </c>
      <c r="C3277" t="s">
        <v>18</v>
      </c>
      <c r="D3277" t="s">
        <v>53</v>
      </c>
      <c r="E3277" t="s">
        <v>177</v>
      </c>
      <c r="F3277">
        <v>47730</v>
      </c>
      <c r="G3277" t="s">
        <v>30</v>
      </c>
      <c r="H3277" t="s">
        <v>361</v>
      </c>
      <c r="I3277" t="s">
        <v>2142</v>
      </c>
      <c r="J3277" s="1">
        <v>45505</v>
      </c>
      <c r="K3277" s="1"/>
      <c r="M3277">
        <v>0</v>
      </c>
      <c r="N3277">
        <v>1</v>
      </c>
      <c r="O3277">
        <v>29.8</v>
      </c>
      <c r="P3277" t="s">
        <v>58</v>
      </c>
    </row>
    <row r="3278" spans="1:16">
      <c r="A3278" t="s">
        <v>9416</v>
      </c>
      <c r="B3278" t="s">
        <v>2566</v>
      </c>
      <c r="C3278" t="s">
        <v>1520</v>
      </c>
      <c r="D3278" t="s">
        <v>53</v>
      </c>
      <c r="E3278" t="s">
        <v>91</v>
      </c>
      <c r="F3278">
        <v>16000</v>
      </c>
      <c r="G3278" t="s">
        <v>39</v>
      </c>
      <c r="H3278" t="s">
        <v>361</v>
      </c>
      <c r="I3278" t="s">
        <v>3607</v>
      </c>
      <c r="J3278" s="1">
        <v>45167</v>
      </c>
      <c r="K3278" s="1">
        <v>45128</v>
      </c>
      <c r="L3278">
        <v>119</v>
      </c>
      <c r="M3278">
        <v>1</v>
      </c>
      <c r="N3278">
        <v>2</v>
      </c>
      <c r="O3278">
        <v>30.4</v>
      </c>
      <c r="P3278" t="s">
        <v>25</v>
      </c>
    </row>
    <row r="3279" spans="1:16">
      <c r="A3279" t="s">
        <v>9417</v>
      </c>
      <c r="B3279" t="s">
        <v>9418</v>
      </c>
      <c r="C3279" t="s">
        <v>149</v>
      </c>
      <c r="D3279" t="s">
        <v>53</v>
      </c>
      <c r="E3279" t="s">
        <v>54</v>
      </c>
      <c r="F3279">
        <v>32480</v>
      </c>
      <c r="G3279" t="s">
        <v>56</v>
      </c>
      <c r="H3279" t="s">
        <v>521</v>
      </c>
      <c r="I3279" t="s">
        <v>9420</v>
      </c>
      <c r="J3279" s="1">
        <v>44938</v>
      </c>
      <c r="K3279" s="1"/>
      <c r="M3279">
        <v>0</v>
      </c>
      <c r="N3279">
        <v>1</v>
      </c>
      <c r="O3279">
        <v>2.6</v>
      </c>
      <c r="P3279" t="s">
        <v>42</v>
      </c>
    </row>
    <row r="3280" spans="1:16">
      <c r="A3280" t="s">
        <v>9421</v>
      </c>
      <c r="B3280" t="s">
        <v>5233</v>
      </c>
      <c r="C3280" t="s">
        <v>18</v>
      </c>
      <c r="D3280" t="s">
        <v>66</v>
      </c>
      <c r="E3280" t="s">
        <v>20</v>
      </c>
      <c r="F3280">
        <v>22440</v>
      </c>
      <c r="G3280" t="s">
        <v>161</v>
      </c>
      <c r="H3280" t="s">
        <v>98</v>
      </c>
      <c r="I3280" t="s">
        <v>7642</v>
      </c>
      <c r="J3280" s="1">
        <v>44838</v>
      </c>
      <c r="K3280" s="1"/>
      <c r="M3280">
        <v>0</v>
      </c>
      <c r="N3280">
        <v>1</v>
      </c>
      <c r="O3280">
        <v>14.6</v>
      </c>
      <c r="P3280" t="s">
        <v>25</v>
      </c>
    </row>
    <row r="3281" spans="1:16">
      <c r="A3281" t="s">
        <v>9423</v>
      </c>
      <c r="B3281" t="s">
        <v>4869</v>
      </c>
      <c r="C3281" t="s">
        <v>1927</v>
      </c>
      <c r="D3281" t="s">
        <v>183</v>
      </c>
      <c r="E3281" t="s">
        <v>28</v>
      </c>
      <c r="F3281">
        <v>6342</v>
      </c>
      <c r="G3281" t="s">
        <v>161</v>
      </c>
      <c r="H3281" t="s">
        <v>105</v>
      </c>
      <c r="I3281" t="s">
        <v>1992</v>
      </c>
      <c r="J3281" s="1">
        <v>44751</v>
      </c>
      <c r="K3281" s="1"/>
      <c r="M3281">
        <v>0</v>
      </c>
      <c r="N3281">
        <v>1</v>
      </c>
      <c r="O3281">
        <v>21.4</v>
      </c>
      <c r="P3281" t="s">
        <v>25</v>
      </c>
    </row>
    <row r="3282" spans="1:16">
      <c r="A3282" t="s">
        <v>9425</v>
      </c>
      <c r="B3282" t="s">
        <v>7798</v>
      </c>
      <c r="C3282" t="s">
        <v>1007</v>
      </c>
      <c r="D3282" t="s">
        <v>66</v>
      </c>
      <c r="E3282" t="s">
        <v>115</v>
      </c>
      <c r="F3282">
        <v>22472</v>
      </c>
      <c r="G3282" t="s">
        <v>47</v>
      </c>
      <c r="H3282" t="s">
        <v>737</v>
      </c>
      <c r="I3282" t="s">
        <v>4574</v>
      </c>
      <c r="J3282" s="1">
        <v>45551</v>
      </c>
      <c r="K3282" s="1">
        <v>45591</v>
      </c>
      <c r="L3282">
        <v>126</v>
      </c>
      <c r="M3282">
        <v>0</v>
      </c>
      <c r="N3282">
        <v>1</v>
      </c>
      <c r="O3282">
        <v>2.1</v>
      </c>
      <c r="P3282" t="s">
        <v>25</v>
      </c>
    </row>
    <row r="3283" spans="1:16">
      <c r="A3283" t="s">
        <v>9427</v>
      </c>
      <c r="B3283" t="s">
        <v>775</v>
      </c>
      <c r="C3283" t="s">
        <v>1740</v>
      </c>
      <c r="D3283" t="s">
        <v>183</v>
      </c>
      <c r="E3283" t="s">
        <v>91</v>
      </c>
      <c r="F3283">
        <v>4331</v>
      </c>
      <c r="G3283" t="s">
        <v>30</v>
      </c>
      <c r="H3283" t="s">
        <v>86</v>
      </c>
      <c r="I3283" t="s">
        <v>5301</v>
      </c>
      <c r="J3283" s="1">
        <v>45259</v>
      </c>
      <c r="K3283" s="1">
        <v>45402</v>
      </c>
      <c r="L3283">
        <v>164</v>
      </c>
      <c r="M3283">
        <v>0</v>
      </c>
      <c r="N3283">
        <v>1</v>
      </c>
      <c r="P3283" t="s">
        <v>58</v>
      </c>
    </row>
    <row r="3284" spans="1:16">
      <c r="A3284" t="s">
        <v>9429</v>
      </c>
      <c r="B3284" t="s">
        <v>8745</v>
      </c>
      <c r="C3284" t="s">
        <v>18</v>
      </c>
      <c r="D3284" t="s">
        <v>53</v>
      </c>
      <c r="E3284" t="s">
        <v>54</v>
      </c>
      <c r="F3284">
        <v>42213</v>
      </c>
      <c r="G3284" t="s">
        <v>172</v>
      </c>
      <c r="H3284" t="s">
        <v>62</v>
      </c>
      <c r="I3284" t="s">
        <v>6761</v>
      </c>
      <c r="J3284" s="1">
        <v>44762</v>
      </c>
      <c r="K3284" s="1"/>
      <c r="M3284">
        <v>0</v>
      </c>
      <c r="N3284">
        <v>1</v>
      </c>
      <c r="O3284">
        <v>3</v>
      </c>
      <c r="P3284" t="s">
        <v>42</v>
      </c>
    </row>
    <row r="3285" spans="1:16">
      <c r="A3285" t="s">
        <v>9431</v>
      </c>
      <c r="B3285" t="s">
        <v>1720</v>
      </c>
      <c r="C3285" t="s">
        <v>221</v>
      </c>
      <c r="D3285" t="s">
        <v>53</v>
      </c>
      <c r="E3285" t="s">
        <v>177</v>
      </c>
      <c r="F3285">
        <v>21866</v>
      </c>
      <c r="G3285" t="s">
        <v>47</v>
      </c>
      <c r="H3285" t="s">
        <v>274</v>
      </c>
      <c r="I3285" t="s">
        <v>3545</v>
      </c>
      <c r="J3285" s="1">
        <v>45036</v>
      </c>
      <c r="K3285" s="1"/>
      <c r="M3285">
        <v>0</v>
      </c>
      <c r="N3285">
        <v>1</v>
      </c>
      <c r="O3285">
        <v>16.5</v>
      </c>
      <c r="P3285" t="s">
        <v>100</v>
      </c>
    </row>
    <row r="3286" spans="1:16">
      <c r="A3286" t="s">
        <v>9433</v>
      </c>
      <c r="B3286" t="s">
        <v>3781</v>
      </c>
      <c r="C3286" t="s">
        <v>3102</v>
      </c>
      <c r="D3286" t="s">
        <v>66</v>
      </c>
      <c r="E3286" t="s">
        <v>91</v>
      </c>
      <c r="F3286">
        <v>10692</v>
      </c>
      <c r="G3286" t="s">
        <v>47</v>
      </c>
      <c r="H3286" t="s">
        <v>232</v>
      </c>
      <c r="I3286" t="s">
        <v>5348</v>
      </c>
      <c r="J3286" s="1">
        <v>45645</v>
      </c>
      <c r="K3286" s="1">
        <v>45659</v>
      </c>
      <c r="L3286">
        <v>132</v>
      </c>
      <c r="M3286">
        <v>0</v>
      </c>
      <c r="N3286">
        <v>1</v>
      </c>
      <c r="O3286">
        <v>23.8</v>
      </c>
      <c r="P3286" t="s">
        <v>25</v>
      </c>
    </row>
    <row r="3287" spans="1:16">
      <c r="A3287" t="s">
        <v>9435</v>
      </c>
      <c r="B3287" t="s">
        <v>9436</v>
      </c>
      <c r="C3287" t="s">
        <v>3566</v>
      </c>
      <c r="D3287" t="s">
        <v>53</v>
      </c>
      <c r="E3287" t="s">
        <v>45</v>
      </c>
      <c r="F3287">
        <v>25554</v>
      </c>
      <c r="G3287" t="s">
        <v>47</v>
      </c>
      <c r="H3287" t="s">
        <v>258</v>
      </c>
      <c r="I3287" t="s">
        <v>1517</v>
      </c>
      <c r="J3287" s="1">
        <v>44974</v>
      </c>
      <c r="K3287" s="1"/>
      <c r="M3287">
        <v>0</v>
      </c>
      <c r="N3287">
        <v>1</v>
      </c>
      <c r="O3287">
        <v>11.7</v>
      </c>
      <c r="P3287" t="s">
        <v>42</v>
      </c>
    </row>
    <row r="3288" spans="1:16">
      <c r="A3288" t="s">
        <v>9438</v>
      </c>
      <c r="B3288" t="s">
        <v>9439</v>
      </c>
      <c r="C3288" t="s">
        <v>18</v>
      </c>
      <c r="D3288" t="s">
        <v>66</v>
      </c>
      <c r="E3288" t="s">
        <v>54</v>
      </c>
      <c r="F3288">
        <v>21281</v>
      </c>
      <c r="G3288" t="s">
        <v>161</v>
      </c>
      <c r="H3288" t="s">
        <v>1094</v>
      </c>
      <c r="I3288" t="s">
        <v>1130</v>
      </c>
      <c r="J3288" s="1">
        <v>45173</v>
      </c>
      <c r="K3288" s="1"/>
      <c r="M3288">
        <v>0</v>
      </c>
      <c r="N3288">
        <v>1</v>
      </c>
      <c r="O3288">
        <v>28.4</v>
      </c>
      <c r="P3288" t="s">
        <v>100</v>
      </c>
    </row>
    <row r="3289" spans="1:16">
      <c r="A3289" t="s">
        <v>9441</v>
      </c>
      <c r="B3289" t="s">
        <v>8673</v>
      </c>
      <c r="C3289" t="s">
        <v>1881</v>
      </c>
      <c r="D3289" t="s">
        <v>19</v>
      </c>
      <c r="E3289" t="s">
        <v>91</v>
      </c>
      <c r="F3289">
        <v>8970</v>
      </c>
      <c r="G3289" t="s">
        <v>79</v>
      </c>
      <c r="H3289" t="s">
        <v>268</v>
      </c>
      <c r="I3289" t="s">
        <v>845</v>
      </c>
      <c r="J3289" s="1">
        <v>45713</v>
      </c>
      <c r="K3289" s="1">
        <v>45850</v>
      </c>
      <c r="L3289">
        <v>194</v>
      </c>
      <c r="M3289">
        <v>1</v>
      </c>
      <c r="N3289">
        <v>3</v>
      </c>
      <c r="O3289">
        <v>15.7</v>
      </c>
      <c r="P3289" t="s">
        <v>42</v>
      </c>
    </row>
    <row r="3290" spans="1:16">
      <c r="A3290" t="s">
        <v>9443</v>
      </c>
      <c r="B3290" t="s">
        <v>513</v>
      </c>
      <c r="C3290" t="s">
        <v>2680</v>
      </c>
      <c r="D3290" t="s">
        <v>183</v>
      </c>
      <c r="E3290" t="s">
        <v>115</v>
      </c>
      <c r="F3290">
        <v>4804</v>
      </c>
      <c r="G3290" t="s">
        <v>161</v>
      </c>
      <c r="H3290" t="s">
        <v>117</v>
      </c>
      <c r="I3290" t="s">
        <v>551</v>
      </c>
      <c r="J3290" s="1">
        <v>45663</v>
      </c>
      <c r="K3290" s="1">
        <v>45735</v>
      </c>
      <c r="L3290">
        <v>88</v>
      </c>
      <c r="M3290">
        <v>0</v>
      </c>
      <c r="N3290">
        <v>1</v>
      </c>
      <c r="O3290">
        <v>17.3</v>
      </c>
      <c r="P3290" t="s">
        <v>33</v>
      </c>
    </row>
    <row r="3291" spans="1:16">
      <c r="A3291" t="s">
        <v>9445</v>
      </c>
      <c r="B3291" t="s">
        <v>6875</v>
      </c>
      <c r="C3291" t="s">
        <v>3225</v>
      </c>
      <c r="D3291" t="s">
        <v>37</v>
      </c>
      <c r="E3291" t="s">
        <v>91</v>
      </c>
      <c r="F3291">
        <v>118465</v>
      </c>
      <c r="G3291" t="s">
        <v>47</v>
      </c>
      <c r="H3291" t="s">
        <v>98</v>
      </c>
      <c r="I3291" t="s">
        <v>690</v>
      </c>
      <c r="J3291" s="1">
        <v>45603</v>
      </c>
      <c r="K3291" s="1">
        <v>45730</v>
      </c>
      <c r="L3291">
        <v>156</v>
      </c>
      <c r="M3291">
        <v>0</v>
      </c>
      <c r="N3291">
        <v>1</v>
      </c>
      <c r="P3291" t="s">
        <v>33</v>
      </c>
    </row>
    <row r="3292" spans="1:16">
      <c r="A3292" t="s">
        <v>9447</v>
      </c>
      <c r="B3292" t="s">
        <v>5530</v>
      </c>
      <c r="C3292" t="s">
        <v>5937</v>
      </c>
      <c r="D3292" t="s">
        <v>66</v>
      </c>
      <c r="E3292" t="s">
        <v>54</v>
      </c>
      <c r="F3292">
        <v>17605</v>
      </c>
      <c r="G3292" t="s">
        <v>79</v>
      </c>
      <c r="H3292" t="s">
        <v>133</v>
      </c>
      <c r="I3292" t="s">
        <v>5168</v>
      </c>
      <c r="J3292" s="1">
        <v>45504</v>
      </c>
      <c r="K3292" s="1"/>
      <c r="M3292">
        <v>0</v>
      </c>
      <c r="N3292">
        <v>1</v>
      </c>
      <c r="O3292">
        <v>5.8</v>
      </c>
      <c r="P3292" t="s">
        <v>33</v>
      </c>
    </row>
    <row r="3293" spans="1:16">
      <c r="A3293" t="s">
        <v>9449</v>
      </c>
      <c r="B3293" t="s">
        <v>2448</v>
      </c>
      <c r="C3293" t="s">
        <v>18</v>
      </c>
      <c r="D3293" t="s">
        <v>183</v>
      </c>
      <c r="E3293" t="s">
        <v>91</v>
      </c>
      <c r="F3293">
        <v>6130</v>
      </c>
      <c r="G3293" t="s">
        <v>30</v>
      </c>
      <c r="H3293" t="s">
        <v>23</v>
      </c>
      <c r="I3293" t="s">
        <v>6433</v>
      </c>
      <c r="J3293" s="1">
        <v>45362</v>
      </c>
      <c r="K3293" s="1">
        <v>45470</v>
      </c>
      <c r="L3293">
        <v>134</v>
      </c>
      <c r="M3293">
        <v>1</v>
      </c>
      <c r="N3293">
        <v>3</v>
      </c>
      <c r="O3293">
        <v>20</v>
      </c>
      <c r="P3293" t="s">
        <v>33</v>
      </c>
    </row>
    <row r="3294" spans="1:16">
      <c r="A3294" t="s">
        <v>9451</v>
      </c>
      <c r="B3294" t="s">
        <v>2423</v>
      </c>
      <c r="C3294" t="s">
        <v>2990</v>
      </c>
      <c r="D3294" t="s">
        <v>183</v>
      </c>
      <c r="E3294" t="s">
        <v>91</v>
      </c>
      <c r="F3294">
        <v>11304</v>
      </c>
      <c r="G3294" t="s">
        <v>161</v>
      </c>
      <c r="H3294" t="s">
        <v>93</v>
      </c>
      <c r="I3294" t="s">
        <v>4731</v>
      </c>
      <c r="J3294" s="1">
        <v>44876</v>
      </c>
      <c r="K3294" s="1">
        <v>45026</v>
      </c>
      <c r="L3294">
        <v>172</v>
      </c>
      <c r="M3294">
        <v>0</v>
      </c>
      <c r="N3294">
        <v>1</v>
      </c>
      <c r="O3294">
        <v>9.3000000000000007</v>
      </c>
      <c r="P3294" t="s">
        <v>58</v>
      </c>
    </row>
    <row r="3295" spans="1:16">
      <c r="A3295" t="s">
        <v>9453</v>
      </c>
      <c r="B3295" t="s">
        <v>1429</v>
      </c>
      <c r="C3295" t="s">
        <v>1619</v>
      </c>
      <c r="D3295" t="s">
        <v>37</v>
      </c>
      <c r="E3295" t="s">
        <v>54</v>
      </c>
      <c r="F3295">
        <v>49431</v>
      </c>
      <c r="G3295" t="s">
        <v>161</v>
      </c>
      <c r="H3295" t="s">
        <v>156</v>
      </c>
      <c r="I3295" t="s">
        <v>7494</v>
      </c>
      <c r="J3295" s="1">
        <v>45623</v>
      </c>
      <c r="K3295" s="1"/>
      <c r="M3295">
        <v>0</v>
      </c>
      <c r="N3295">
        <v>1</v>
      </c>
      <c r="O3295">
        <v>27.2</v>
      </c>
      <c r="P3295" t="s">
        <v>100</v>
      </c>
    </row>
    <row r="3296" spans="1:16">
      <c r="A3296" t="s">
        <v>9455</v>
      </c>
      <c r="B3296" t="s">
        <v>7403</v>
      </c>
      <c r="C3296" t="s">
        <v>403</v>
      </c>
      <c r="D3296" t="s">
        <v>53</v>
      </c>
      <c r="E3296" t="s">
        <v>115</v>
      </c>
      <c r="F3296">
        <v>12632</v>
      </c>
      <c r="G3296" t="s">
        <v>161</v>
      </c>
      <c r="H3296" t="s">
        <v>127</v>
      </c>
      <c r="I3296" t="s">
        <v>3960</v>
      </c>
      <c r="J3296" s="1"/>
      <c r="K3296" s="1">
        <v>45523</v>
      </c>
      <c r="L3296">
        <v>150</v>
      </c>
      <c r="M3296">
        <v>0</v>
      </c>
      <c r="N3296">
        <v>1</v>
      </c>
      <c r="O3296">
        <v>18.3</v>
      </c>
      <c r="P3296" t="s">
        <v>58</v>
      </c>
    </row>
    <row r="3297" spans="1:16">
      <c r="A3297" t="s">
        <v>9457</v>
      </c>
      <c r="B3297" t="s">
        <v>1379</v>
      </c>
      <c r="C3297" t="s">
        <v>5060</v>
      </c>
      <c r="D3297" t="s">
        <v>183</v>
      </c>
      <c r="E3297" t="s">
        <v>177</v>
      </c>
      <c r="F3297">
        <v>8205</v>
      </c>
      <c r="G3297" t="s">
        <v>151</v>
      </c>
      <c r="H3297" t="s">
        <v>117</v>
      </c>
      <c r="I3297" t="s">
        <v>1823</v>
      </c>
      <c r="J3297" s="1">
        <v>45258</v>
      </c>
      <c r="K3297" s="1"/>
      <c r="M3297">
        <v>0</v>
      </c>
      <c r="N3297">
        <v>1</v>
      </c>
      <c r="O3297">
        <v>26.6</v>
      </c>
      <c r="P3297" t="s">
        <v>25</v>
      </c>
    </row>
    <row r="3298" spans="1:16">
      <c r="A3298" t="s">
        <v>9459</v>
      </c>
      <c r="B3298" t="s">
        <v>1168</v>
      </c>
      <c r="C3298" t="s">
        <v>3600</v>
      </c>
      <c r="D3298" t="s">
        <v>37</v>
      </c>
      <c r="E3298" t="s">
        <v>177</v>
      </c>
      <c r="F3298">
        <v>118592</v>
      </c>
      <c r="G3298" t="s">
        <v>172</v>
      </c>
      <c r="H3298" t="s">
        <v>105</v>
      </c>
      <c r="I3298" t="s">
        <v>8341</v>
      </c>
      <c r="J3298" s="1">
        <v>45427</v>
      </c>
      <c r="K3298" s="1"/>
      <c r="M3298">
        <v>0</v>
      </c>
      <c r="N3298">
        <v>1</v>
      </c>
      <c r="P3298" t="s">
        <v>58</v>
      </c>
    </row>
    <row r="3299" spans="1:16">
      <c r="A3299" t="s">
        <v>9461</v>
      </c>
      <c r="B3299" t="s">
        <v>5387</v>
      </c>
      <c r="C3299" t="s">
        <v>4544</v>
      </c>
      <c r="D3299" t="s">
        <v>19</v>
      </c>
      <c r="E3299" t="s">
        <v>28</v>
      </c>
      <c r="F3299">
        <v>1446</v>
      </c>
      <c r="G3299" t="s">
        <v>161</v>
      </c>
      <c r="H3299" t="s">
        <v>133</v>
      </c>
      <c r="I3299" t="s">
        <v>5192</v>
      </c>
      <c r="J3299" s="1">
        <v>45736</v>
      </c>
      <c r="K3299" s="1"/>
      <c r="M3299">
        <v>0</v>
      </c>
      <c r="N3299">
        <v>1</v>
      </c>
      <c r="O3299">
        <v>11.2</v>
      </c>
      <c r="P3299" t="s">
        <v>25</v>
      </c>
    </row>
    <row r="3300" spans="1:16">
      <c r="A3300" t="s">
        <v>9463</v>
      </c>
      <c r="B3300" t="s">
        <v>5290</v>
      </c>
      <c r="C3300" t="s">
        <v>5502</v>
      </c>
      <c r="D3300" t="s">
        <v>66</v>
      </c>
      <c r="E3300" t="s">
        <v>54</v>
      </c>
      <c r="F3300">
        <v>6203</v>
      </c>
      <c r="G3300" t="s">
        <v>161</v>
      </c>
      <c r="H3300" t="s">
        <v>258</v>
      </c>
      <c r="I3300" t="s">
        <v>356</v>
      </c>
      <c r="J3300" s="1">
        <v>45683</v>
      </c>
      <c r="K3300" s="1"/>
      <c r="M3300">
        <v>0</v>
      </c>
      <c r="N3300">
        <v>1</v>
      </c>
      <c r="O3300">
        <v>4.2</v>
      </c>
      <c r="P3300" t="s">
        <v>33</v>
      </c>
    </row>
    <row r="3301" spans="1:16">
      <c r="A3301" t="s">
        <v>9465</v>
      </c>
      <c r="B3301" t="s">
        <v>9466</v>
      </c>
      <c r="C3301" t="s">
        <v>165</v>
      </c>
      <c r="D3301" t="s">
        <v>66</v>
      </c>
      <c r="E3301" t="s">
        <v>115</v>
      </c>
      <c r="F3301">
        <v>16000</v>
      </c>
      <c r="G3301" t="s">
        <v>151</v>
      </c>
      <c r="H3301" t="s">
        <v>351</v>
      </c>
      <c r="I3301" t="s">
        <v>6914</v>
      </c>
      <c r="J3301" s="1">
        <v>44867</v>
      </c>
      <c r="K3301" s="1">
        <v>44929</v>
      </c>
      <c r="L3301">
        <v>153</v>
      </c>
      <c r="M3301">
        <v>0</v>
      </c>
      <c r="N3301">
        <v>1</v>
      </c>
      <c r="O3301">
        <v>22.3</v>
      </c>
      <c r="P3301" t="s">
        <v>58</v>
      </c>
    </row>
    <row r="3302" spans="1:16">
      <c r="A3302" t="s">
        <v>9467</v>
      </c>
      <c r="B3302" t="s">
        <v>4144</v>
      </c>
      <c r="C3302" t="s">
        <v>5688</v>
      </c>
      <c r="D3302" t="s">
        <v>183</v>
      </c>
      <c r="E3302" t="s">
        <v>28</v>
      </c>
      <c r="F3302">
        <v>13986</v>
      </c>
      <c r="G3302" t="s">
        <v>161</v>
      </c>
      <c r="H3302" t="s">
        <v>23</v>
      </c>
      <c r="I3302" t="s">
        <v>99</v>
      </c>
      <c r="J3302" s="1">
        <v>44851</v>
      </c>
      <c r="K3302" s="1"/>
      <c r="M3302">
        <v>0</v>
      </c>
      <c r="N3302">
        <v>1</v>
      </c>
      <c r="O3302">
        <v>21.1</v>
      </c>
      <c r="P3302" t="s">
        <v>100</v>
      </c>
    </row>
    <row r="3303" spans="1:16">
      <c r="A3303" t="s">
        <v>9469</v>
      </c>
      <c r="B3303" t="s">
        <v>1383</v>
      </c>
      <c r="C3303" t="s">
        <v>7873</v>
      </c>
      <c r="D3303" t="s">
        <v>37</v>
      </c>
      <c r="E3303" t="s">
        <v>91</v>
      </c>
      <c r="F3303">
        <v>72997</v>
      </c>
      <c r="G3303" t="s">
        <v>39</v>
      </c>
      <c r="H3303" t="s">
        <v>258</v>
      </c>
      <c r="I3303" t="s">
        <v>3511</v>
      </c>
      <c r="J3303" s="1">
        <v>45750</v>
      </c>
      <c r="K3303" s="1">
        <v>45701</v>
      </c>
      <c r="L3303">
        <v>94</v>
      </c>
      <c r="M3303">
        <v>1</v>
      </c>
      <c r="N3303">
        <v>4</v>
      </c>
      <c r="O3303">
        <v>30</v>
      </c>
      <c r="P3303" t="s">
        <v>58</v>
      </c>
    </row>
    <row r="3304" spans="1:16">
      <c r="A3304" t="s">
        <v>9471</v>
      </c>
      <c r="B3304" t="s">
        <v>730</v>
      </c>
      <c r="C3304" t="s">
        <v>3005</v>
      </c>
      <c r="D3304" t="s">
        <v>37</v>
      </c>
      <c r="E3304" t="s">
        <v>115</v>
      </c>
      <c r="F3304">
        <v>75813</v>
      </c>
      <c r="G3304" t="s">
        <v>47</v>
      </c>
      <c r="H3304" t="s">
        <v>506</v>
      </c>
      <c r="I3304" t="s">
        <v>1610</v>
      </c>
      <c r="J3304" s="1">
        <v>45561</v>
      </c>
      <c r="K3304" s="1">
        <v>45665</v>
      </c>
      <c r="L3304">
        <v>123</v>
      </c>
      <c r="M3304">
        <v>0</v>
      </c>
      <c r="N3304">
        <v>1</v>
      </c>
      <c r="O3304">
        <v>27.6</v>
      </c>
      <c r="P3304" t="s">
        <v>58</v>
      </c>
    </row>
    <row r="3305" spans="1:16">
      <c r="A3305" t="s">
        <v>9473</v>
      </c>
      <c r="B3305" t="s">
        <v>9474</v>
      </c>
      <c r="C3305" t="s">
        <v>924</v>
      </c>
      <c r="D3305" t="s">
        <v>53</v>
      </c>
      <c r="E3305" t="s">
        <v>115</v>
      </c>
      <c r="F3305">
        <v>42000</v>
      </c>
      <c r="G3305" t="s">
        <v>30</v>
      </c>
      <c r="H3305" t="s">
        <v>1377</v>
      </c>
      <c r="I3305" t="s">
        <v>4816</v>
      </c>
      <c r="J3305" s="1">
        <v>45592</v>
      </c>
      <c r="K3305" s="1">
        <v>45477</v>
      </c>
      <c r="L3305">
        <v>65</v>
      </c>
      <c r="M3305">
        <v>0</v>
      </c>
      <c r="N3305">
        <v>1</v>
      </c>
      <c r="O3305">
        <v>2.2000000000000002</v>
      </c>
      <c r="P3305" t="s">
        <v>25</v>
      </c>
    </row>
    <row r="3306" spans="1:16">
      <c r="A3306" t="s">
        <v>9475</v>
      </c>
      <c r="B3306" t="s">
        <v>9476</v>
      </c>
      <c r="C3306" t="s">
        <v>469</v>
      </c>
      <c r="D3306" t="s">
        <v>183</v>
      </c>
      <c r="E3306" t="s">
        <v>91</v>
      </c>
      <c r="F3306">
        <v>13817</v>
      </c>
      <c r="G3306" t="s">
        <v>172</v>
      </c>
      <c r="H3306" t="s">
        <v>93</v>
      </c>
      <c r="I3306" t="s">
        <v>9478</v>
      </c>
      <c r="J3306" s="1">
        <v>45416</v>
      </c>
      <c r="K3306" s="1">
        <v>45440</v>
      </c>
      <c r="L3306">
        <v>40</v>
      </c>
      <c r="M3306">
        <v>0</v>
      </c>
      <c r="N3306">
        <v>1</v>
      </c>
      <c r="O3306">
        <v>12.7</v>
      </c>
      <c r="P3306" t="s">
        <v>25</v>
      </c>
    </row>
    <row r="3307" spans="1:16">
      <c r="A3307" t="s">
        <v>9479</v>
      </c>
      <c r="B3307" t="s">
        <v>2491</v>
      </c>
      <c r="C3307" t="s">
        <v>5937</v>
      </c>
      <c r="D3307" t="s">
        <v>19</v>
      </c>
      <c r="E3307" t="s">
        <v>28</v>
      </c>
      <c r="F3307">
        <v>9000</v>
      </c>
      <c r="G3307" t="s">
        <v>22</v>
      </c>
      <c r="H3307" t="s">
        <v>117</v>
      </c>
      <c r="I3307" t="s">
        <v>4919</v>
      </c>
      <c r="J3307" s="1">
        <v>45762</v>
      </c>
      <c r="K3307" s="1"/>
      <c r="M3307">
        <v>0</v>
      </c>
      <c r="N3307">
        <v>1</v>
      </c>
      <c r="O3307">
        <v>30.4</v>
      </c>
      <c r="P3307" t="s">
        <v>42</v>
      </c>
    </row>
    <row r="3308" spans="1:16">
      <c r="A3308" t="s">
        <v>9480</v>
      </c>
      <c r="B3308" t="s">
        <v>8222</v>
      </c>
      <c r="C3308" t="s">
        <v>18</v>
      </c>
      <c r="D3308" t="s">
        <v>66</v>
      </c>
      <c r="E3308" t="s">
        <v>28</v>
      </c>
      <c r="F3308">
        <v>6065</v>
      </c>
      <c r="G3308" t="s">
        <v>56</v>
      </c>
      <c r="H3308" t="s">
        <v>62</v>
      </c>
      <c r="I3308" t="s">
        <v>3791</v>
      </c>
      <c r="J3308" s="1">
        <v>44875</v>
      </c>
      <c r="K3308" s="1"/>
      <c r="M3308">
        <v>0</v>
      </c>
      <c r="N3308">
        <v>1</v>
      </c>
      <c r="O3308">
        <v>30.1</v>
      </c>
      <c r="P3308" t="s">
        <v>100</v>
      </c>
    </row>
    <row r="3309" spans="1:16">
      <c r="A3309" t="s">
        <v>9482</v>
      </c>
      <c r="B3309" t="s">
        <v>230</v>
      </c>
      <c r="C3309" t="s">
        <v>2427</v>
      </c>
      <c r="D3309" t="s">
        <v>183</v>
      </c>
      <c r="E3309" t="s">
        <v>91</v>
      </c>
      <c r="F3309">
        <v>14360</v>
      </c>
      <c r="G3309" t="s">
        <v>22</v>
      </c>
      <c r="H3309" t="s">
        <v>105</v>
      </c>
      <c r="I3309" t="s">
        <v>9484</v>
      </c>
      <c r="J3309" s="1">
        <v>45646</v>
      </c>
      <c r="K3309" s="1">
        <v>45588</v>
      </c>
      <c r="L3309">
        <v>110</v>
      </c>
      <c r="M3309">
        <v>1</v>
      </c>
      <c r="N3309">
        <v>3</v>
      </c>
      <c r="O3309">
        <v>3.8</v>
      </c>
      <c r="P3309" t="s">
        <v>33</v>
      </c>
    </row>
    <row r="3310" spans="1:16">
      <c r="A3310" t="s">
        <v>9485</v>
      </c>
      <c r="B3310" t="s">
        <v>1674</v>
      </c>
      <c r="C3310" t="s">
        <v>782</v>
      </c>
      <c r="D3310" t="s">
        <v>19</v>
      </c>
      <c r="E3310" t="s">
        <v>115</v>
      </c>
      <c r="F3310">
        <v>5000</v>
      </c>
      <c r="G3310" t="s">
        <v>22</v>
      </c>
      <c r="H3310" t="s">
        <v>86</v>
      </c>
      <c r="I3310" t="s">
        <v>2025</v>
      </c>
      <c r="J3310" s="1">
        <v>45128</v>
      </c>
      <c r="K3310" s="1">
        <v>45069</v>
      </c>
      <c r="L3310">
        <v>91</v>
      </c>
      <c r="M3310">
        <v>0</v>
      </c>
      <c r="N3310">
        <v>1</v>
      </c>
      <c r="O3310">
        <v>13.1</v>
      </c>
      <c r="P3310" t="s">
        <v>42</v>
      </c>
    </row>
    <row r="3311" spans="1:16">
      <c r="A3311" t="s">
        <v>9487</v>
      </c>
      <c r="B3311" t="s">
        <v>2895</v>
      </c>
      <c r="C3311" t="s">
        <v>4009</v>
      </c>
      <c r="D3311" t="s">
        <v>37</v>
      </c>
      <c r="E3311" t="s">
        <v>177</v>
      </c>
      <c r="F3311">
        <v>79291</v>
      </c>
      <c r="G3311" t="s">
        <v>56</v>
      </c>
      <c r="H3311" t="s">
        <v>117</v>
      </c>
      <c r="I3311" t="s">
        <v>9489</v>
      </c>
      <c r="J3311" s="1">
        <v>45155</v>
      </c>
      <c r="K3311" s="1"/>
      <c r="M3311">
        <v>0</v>
      </c>
      <c r="N3311">
        <v>1</v>
      </c>
      <c r="O3311">
        <v>17.2</v>
      </c>
      <c r="P3311" t="s">
        <v>58</v>
      </c>
    </row>
    <row r="3312" spans="1:16">
      <c r="A3312" t="s">
        <v>9490</v>
      </c>
      <c r="B3312" t="s">
        <v>2587</v>
      </c>
      <c r="C3312" t="s">
        <v>9491</v>
      </c>
      <c r="D3312" t="s">
        <v>183</v>
      </c>
      <c r="E3312" t="s">
        <v>28</v>
      </c>
      <c r="F3312">
        <v>7564</v>
      </c>
      <c r="G3312" t="s">
        <v>161</v>
      </c>
      <c r="H3312" t="s">
        <v>237</v>
      </c>
      <c r="I3312" t="s">
        <v>6085</v>
      </c>
      <c r="J3312" s="1">
        <v>45260</v>
      </c>
      <c r="K3312" s="1"/>
      <c r="M3312">
        <v>0</v>
      </c>
      <c r="N3312">
        <v>1</v>
      </c>
      <c r="O3312">
        <v>1.2</v>
      </c>
      <c r="P3312" t="s">
        <v>100</v>
      </c>
    </row>
    <row r="3313" spans="1:16">
      <c r="A3313" t="s">
        <v>9493</v>
      </c>
      <c r="B3313" t="s">
        <v>601</v>
      </c>
      <c r="C3313" t="s">
        <v>18</v>
      </c>
      <c r="D3313" t="s">
        <v>37</v>
      </c>
      <c r="E3313" t="s">
        <v>28</v>
      </c>
      <c r="F3313">
        <v>108539</v>
      </c>
      <c r="G3313" t="s">
        <v>30</v>
      </c>
      <c r="H3313" t="s">
        <v>608</v>
      </c>
      <c r="I3313" t="s">
        <v>2878</v>
      </c>
      <c r="J3313" s="1">
        <v>45270</v>
      </c>
      <c r="K3313" s="1"/>
      <c r="M3313">
        <v>0</v>
      </c>
      <c r="N3313">
        <v>1</v>
      </c>
      <c r="O3313">
        <v>25.8</v>
      </c>
      <c r="P3313" t="s">
        <v>42</v>
      </c>
    </row>
    <row r="3314" spans="1:16">
      <c r="A3314" t="s">
        <v>9495</v>
      </c>
      <c r="B3314" t="s">
        <v>4694</v>
      </c>
      <c r="C3314" t="s">
        <v>18</v>
      </c>
      <c r="D3314" t="s">
        <v>66</v>
      </c>
      <c r="E3314" t="s">
        <v>28</v>
      </c>
      <c r="F3314">
        <v>9940</v>
      </c>
      <c r="G3314" t="s">
        <v>30</v>
      </c>
      <c r="H3314" t="s">
        <v>73</v>
      </c>
      <c r="I3314" t="s">
        <v>9497</v>
      </c>
      <c r="J3314" s="1">
        <v>45265</v>
      </c>
      <c r="K3314" s="1"/>
      <c r="M3314">
        <v>0</v>
      </c>
      <c r="N3314">
        <v>1</v>
      </c>
      <c r="O3314">
        <v>34.1</v>
      </c>
      <c r="P3314" t="s">
        <v>42</v>
      </c>
    </row>
    <row r="3315" spans="1:16">
      <c r="A3315" t="s">
        <v>9498</v>
      </c>
      <c r="B3315" t="s">
        <v>9499</v>
      </c>
      <c r="C3315" t="s">
        <v>534</v>
      </c>
      <c r="D3315" t="s">
        <v>183</v>
      </c>
      <c r="E3315" t="s">
        <v>91</v>
      </c>
      <c r="F3315">
        <v>7948</v>
      </c>
      <c r="G3315" t="s">
        <v>151</v>
      </c>
      <c r="H3315" t="s">
        <v>62</v>
      </c>
      <c r="I3315" t="s">
        <v>352</v>
      </c>
      <c r="J3315" s="1">
        <v>45625</v>
      </c>
      <c r="K3315" s="1">
        <v>45724</v>
      </c>
      <c r="L3315">
        <v>149</v>
      </c>
      <c r="M3315">
        <v>0</v>
      </c>
      <c r="N3315">
        <v>1</v>
      </c>
      <c r="O3315">
        <v>1.9</v>
      </c>
      <c r="P3315" t="s">
        <v>33</v>
      </c>
    </row>
    <row r="3316" spans="1:16">
      <c r="A3316" t="s">
        <v>9501</v>
      </c>
      <c r="B3316" t="s">
        <v>561</v>
      </c>
      <c r="C3316" t="s">
        <v>18</v>
      </c>
      <c r="D3316" t="s">
        <v>66</v>
      </c>
      <c r="E3316" t="s">
        <v>177</v>
      </c>
      <c r="F3316">
        <v>6447</v>
      </c>
      <c r="G3316" t="s">
        <v>79</v>
      </c>
      <c r="H3316" t="s">
        <v>361</v>
      </c>
      <c r="I3316" t="s">
        <v>5549</v>
      </c>
      <c r="J3316" s="1">
        <v>44806</v>
      </c>
      <c r="K3316" s="1"/>
      <c r="M3316">
        <v>0</v>
      </c>
      <c r="N3316">
        <v>1</v>
      </c>
      <c r="O3316">
        <v>24.3</v>
      </c>
      <c r="P3316" t="s">
        <v>42</v>
      </c>
    </row>
    <row r="3317" spans="1:16">
      <c r="A3317" t="s">
        <v>9503</v>
      </c>
      <c r="B3317" t="s">
        <v>9130</v>
      </c>
      <c r="C3317" t="s">
        <v>1565</v>
      </c>
      <c r="D3317" t="s">
        <v>19</v>
      </c>
      <c r="E3317" t="s">
        <v>28</v>
      </c>
      <c r="F3317">
        <v>6954</v>
      </c>
      <c r="G3317" t="s">
        <v>39</v>
      </c>
      <c r="H3317" t="s">
        <v>139</v>
      </c>
      <c r="I3317" t="s">
        <v>9505</v>
      </c>
      <c r="J3317" s="1">
        <v>45373</v>
      </c>
      <c r="K3317" s="1"/>
      <c r="M3317">
        <v>0</v>
      </c>
      <c r="N3317">
        <v>1</v>
      </c>
      <c r="O3317">
        <v>12.9</v>
      </c>
      <c r="P3317" t="s">
        <v>25</v>
      </c>
    </row>
    <row r="3318" spans="1:16">
      <c r="A3318" t="s">
        <v>9506</v>
      </c>
      <c r="B3318" t="s">
        <v>3434</v>
      </c>
      <c r="C3318" t="s">
        <v>3915</v>
      </c>
      <c r="D3318" t="s">
        <v>37</v>
      </c>
      <c r="E3318" t="s">
        <v>177</v>
      </c>
      <c r="F3318">
        <v>202205</v>
      </c>
      <c r="G3318" t="s">
        <v>172</v>
      </c>
      <c r="H3318" t="s">
        <v>145</v>
      </c>
      <c r="I3318" t="s">
        <v>3219</v>
      </c>
      <c r="J3318" s="1">
        <v>44828</v>
      </c>
      <c r="K3318" s="1"/>
      <c r="M3318">
        <v>0</v>
      </c>
      <c r="N3318">
        <v>1</v>
      </c>
      <c r="O3318">
        <v>25.1</v>
      </c>
      <c r="P3318" t="s">
        <v>33</v>
      </c>
    </row>
    <row r="3319" spans="1:16">
      <c r="A3319" t="s">
        <v>9508</v>
      </c>
      <c r="B3319" t="s">
        <v>622</v>
      </c>
      <c r="C3319" t="s">
        <v>543</v>
      </c>
      <c r="D3319" t="s">
        <v>37</v>
      </c>
      <c r="E3319" t="s">
        <v>45</v>
      </c>
      <c r="F3319">
        <v>111145</v>
      </c>
      <c r="G3319" t="s">
        <v>30</v>
      </c>
      <c r="H3319" t="s">
        <v>86</v>
      </c>
      <c r="I3319" t="s">
        <v>4033</v>
      </c>
      <c r="J3319" s="1">
        <v>45100</v>
      </c>
      <c r="K3319" s="1"/>
      <c r="M3319">
        <v>0</v>
      </c>
      <c r="N3319">
        <v>1</v>
      </c>
      <c r="O3319">
        <v>25.1</v>
      </c>
      <c r="P3319" t="s">
        <v>58</v>
      </c>
    </row>
    <row r="3320" spans="1:16">
      <c r="A3320" t="s">
        <v>9510</v>
      </c>
      <c r="B3320" t="s">
        <v>712</v>
      </c>
      <c r="C3320" t="s">
        <v>639</v>
      </c>
      <c r="D3320" t="s">
        <v>183</v>
      </c>
      <c r="E3320" t="s">
        <v>177</v>
      </c>
      <c r="F3320">
        <v>3171</v>
      </c>
      <c r="G3320" t="s">
        <v>47</v>
      </c>
      <c r="H3320" t="s">
        <v>73</v>
      </c>
      <c r="I3320" t="s">
        <v>5451</v>
      </c>
      <c r="J3320" s="1">
        <v>45212</v>
      </c>
      <c r="K3320" s="1"/>
      <c r="M3320">
        <v>0</v>
      </c>
      <c r="N3320">
        <v>1</v>
      </c>
      <c r="O3320">
        <v>25.6</v>
      </c>
      <c r="P3320" t="s">
        <v>100</v>
      </c>
    </row>
    <row r="3321" spans="1:16">
      <c r="A3321" t="s">
        <v>9512</v>
      </c>
      <c r="B3321" t="s">
        <v>5431</v>
      </c>
      <c r="C3321" t="s">
        <v>18</v>
      </c>
      <c r="D3321" t="s">
        <v>53</v>
      </c>
      <c r="E3321" t="s">
        <v>45</v>
      </c>
      <c r="F3321">
        <v>28178</v>
      </c>
      <c r="G3321" t="s">
        <v>56</v>
      </c>
      <c r="H3321" t="s">
        <v>127</v>
      </c>
      <c r="I3321" t="s">
        <v>3762</v>
      </c>
      <c r="J3321" s="1">
        <v>45080</v>
      </c>
      <c r="K3321" s="1"/>
      <c r="M3321">
        <v>0</v>
      </c>
      <c r="N3321">
        <v>1</v>
      </c>
      <c r="O3321">
        <v>25.2</v>
      </c>
      <c r="P3321" t="s">
        <v>33</v>
      </c>
    </row>
    <row r="3322" spans="1:16">
      <c r="A3322" t="s">
        <v>9514</v>
      </c>
      <c r="B3322" t="s">
        <v>5153</v>
      </c>
      <c r="C3322" t="s">
        <v>4931</v>
      </c>
      <c r="D3322" t="s">
        <v>183</v>
      </c>
      <c r="E3322" t="s">
        <v>28</v>
      </c>
      <c r="F3322">
        <v>5000</v>
      </c>
      <c r="G3322" t="s">
        <v>47</v>
      </c>
      <c r="H3322" t="s">
        <v>268</v>
      </c>
      <c r="I3322" t="s">
        <v>2848</v>
      </c>
      <c r="J3322" s="1">
        <v>45041</v>
      </c>
      <c r="K3322" s="1"/>
      <c r="M3322">
        <v>0</v>
      </c>
      <c r="N3322">
        <v>1</v>
      </c>
      <c r="O3322">
        <v>34</v>
      </c>
      <c r="P3322" t="s">
        <v>42</v>
      </c>
    </row>
    <row r="3323" spans="1:16">
      <c r="A3323" t="s">
        <v>9515</v>
      </c>
      <c r="B3323" t="s">
        <v>8497</v>
      </c>
      <c r="C3323" t="s">
        <v>4569</v>
      </c>
      <c r="D3323" t="s">
        <v>19</v>
      </c>
      <c r="E3323" t="s">
        <v>177</v>
      </c>
      <c r="F3323">
        <v>8943</v>
      </c>
      <c r="G3323" t="s">
        <v>56</v>
      </c>
      <c r="H3323" t="s">
        <v>521</v>
      </c>
      <c r="I3323" t="s">
        <v>3963</v>
      </c>
      <c r="J3323" s="1">
        <v>45685</v>
      </c>
      <c r="K3323" s="1"/>
      <c r="M3323">
        <v>0</v>
      </c>
      <c r="N3323">
        <v>1</v>
      </c>
      <c r="O3323">
        <v>13.1</v>
      </c>
      <c r="P3323" t="s">
        <v>58</v>
      </c>
    </row>
    <row r="3324" spans="1:16">
      <c r="A3324" t="s">
        <v>9517</v>
      </c>
      <c r="B3324" t="s">
        <v>2117</v>
      </c>
      <c r="C3324" t="s">
        <v>654</v>
      </c>
      <c r="D3324" t="s">
        <v>19</v>
      </c>
      <c r="E3324" t="s">
        <v>45</v>
      </c>
      <c r="F3324">
        <v>4595</v>
      </c>
      <c r="G3324" t="s">
        <v>22</v>
      </c>
      <c r="H3324" t="s">
        <v>62</v>
      </c>
      <c r="I3324" t="s">
        <v>978</v>
      </c>
      <c r="J3324" s="1">
        <v>44804</v>
      </c>
      <c r="K3324" s="1"/>
      <c r="M3324">
        <v>0</v>
      </c>
      <c r="N3324">
        <v>1</v>
      </c>
      <c r="O3324">
        <v>16</v>
      </c>
      <c r="P3324" t="s">
        <v>25</v>
      </c>
    </row>
    <row r="3325" spans="1:16">
      <c r="A3325" t="s">
        <v>9519</v>
      </c>
      <c r="B3325" t="s">
        <v>4719</v>
      </c>
      <c r="C3325" t="s">
        <v>18</v>
      </c>
      <c r="D3325" t="s">
        <v>53</v>
      </c>
      <c r="E3325" t="s">
        <v>177</v>
      </c>
      <c r="F3325">
        <v>35818</v>
      </c>
      <c r="G3325" t="s">
        <v>22</v>
      </c>
      <c r="H3325" t="s">
        <v>23</v>
      </c>
      <c r="I3325" t="s">
        <v>1757</v>
      </c>
      <c r="J3325" s="1">
        <v>45261</v>
      </c>
      <c r="K3325" s="1"/>
      <c r="M3325">
        <v>0</v>
      </c>
      <c r="N3325">
        <v>1</v>
      </c>
      <c r="P3325" t="s">
        <v>25</v>
      </c>
    </row>
    <row r="3326" spans="1:16">
      <c r="A3326" t="s">
        <v>9521</v>
      </c>
      <c r="B3326" t="s">
        <v>5889</v>
      </c>
      <c r="C3326" t="s">
        <v>1037</v>
      </c>
      <c r="D3326" t="s">
        <v>66</v>
      </c>
      <c r="E3326" t="s">
        <v>115</v>
      </c>
      <c r="F3326">
        <v>9809</v>
      </c>
      <c r="G3326" t="s">
        <v>172</v>
      </c>
      <c r="H3326" t="s">
        <v>274</v>
      </c>
      <c r="I3326" t="s">
        <v>723</v>
      </c>
      <c r="J3326" s="1">
        <v>45602</v>
      </c>
      <c r="K3326" s="1">
        <v>45654</v>
      </c>
      <c r="L3326">
        <v>128</v>
      </c>
      <c r="M3326">
        <v>0</v>
      </c>
      <c r="N3326">
        <v>1</v>
      </c>
      <c r="O3326">
        <v>21.9</v>
      </c>
      <c r="P3326" t="s">
        <v>25</v>
      </c>
    </row>
    <row r="3327" spans="1:16">
      <c r="A3327" t="s">
        <v>9523</v>
      </c>
      <c r="B3327" t="s">
        <v>8067</v>
      </c>
      <c r="C3327" t="s">
        <v>9524</v>
      </c>
      <c r="D3327" t="s">
        <v>66</v>
      </c>
      <c r="E3327" t="s">
        <v>54</v>
      </c>
      <c r="F3327">
        <v>10045</v>
      </c>
      <c r="G3327" t="s">
        <v>79</v>
      </c>
      <c r="H3327" t="s">
        <v>23</v>
      </c>
      <c r="I3327" t="s">
        <v>6310</v>
      </c>
      <c r="J3327" s="1">
        <v>45539</v>
      </c>
      <c r="K3327" s="1"/>
      <c r="M3327">
        <v>0</v>
      </c>
      <c r="N3327">
        <v>1</v>
      </c>
      <c r="O3327">
        <v>0.2</v>
      </c>
      <c r="P3327" t="s">
        <v>33</v>
      </c>
    </row>
    <row r="3328" spans="1:16">
      <c r="A3328" t="s">
        <v>9526</v>
      </c>
      <c r="B3328" t="s">
        <v>44</v>
      </c>
      <c r="C3328" t="s">
        <v>426</v>
      </c>
      <c r="D3328" t="s">
        <v>53</v>
      </c>
      <c r="E3328" t="s">
        <v>54</v>
      </c>
      <c r="F3328">
        <v>25582</v>
      </c>
      <c r="G3328" t="s">
        <v>39</v>
      </c>
      <c r="H3328" t="s">
        <v>105</v>
      </c>
      <c r="I3328" t="s">
        <v>1764</v>
      </c>
      <c r="J3328" s="1">
        <v>44685</v>
      </c>
      <c r="K3328" s="1"/>
      <c r="M3328">
        <v>0</v>
      </c>
      <c r="N3328">
        <v>1</v>
      </c>
      <c r="O3328">
        <v>28.5</v>
      </c>
      <c r="P3328" t="s">
        <v>25</v>
      </c>
    </row>
    <row r="3329" spans="1:16">
      <c r="A3329" t="s">
        <v>9528</v>
      </c>
      <c r="B3329" t="s">
        <v>2695</v>
      </c>
      <c r="C3329" t="s">
        <v>2340</v>
      </c>
      <c r="D3329" t="s">
        <v>19</v>
      </c>
      <c r="E3329" t="s">
        <v>177</v>
      </c>
      <c r="F3329">
        <v>8433</v>
      </c>
      <c r="G3329" t="s">
        <v>161</v>
      </c>
      <c r="H3329" t="s">
        <v>608</v>
      </c>
      <c r="I3329" t="s">
        <v>1663</v>
      </c>
      <c r="J3329" s="1">
        <v>44760</v>
      </c>
      <c r="K3329" s="1"/>
      <c r="M3329">
        <v>0</v>
      </c>
      <c r="N3329">
        <v>1</v>
      </c>
      <c r="O3329">
        <v>5.5</v>
      </c>
      <c r="P3329" t="s">
        <v>100</v>
      </c>
    </row>
    <row r="3330" spans="1:16">
      <c r="A3330" t="s">
        <v>9530</v>
      </c>
      <c r="B3330" t="s">
        <v>1846</v>
      </c>
      <c r="C3330" t="s">
        <v>5604</v>
      </c>
      <c r="D3330" t="s">
        <v>19</v>
      </c>
      <c r="E3330" t="s">
        <v>91</v>
      </c>
      <c r="F3330">
        <v>7000</v>
      </c>
      <c r="G3330" t="s">
        <v>151</v>
      </c>
      <c r="H3330" t="s">
        <v>274</v>
      </c>
      <c r="I3330" t="s">
        <v>8608</v>
      </c>
      <c r="J3330" s="1">
        <v>44994</v>
      </c>
      <c r="K3330" s="1">
        <v>45007</v>
      </c>
      <c r="L3330">
        <v>48</v>
      </c>
      <c r="M3330">
        <v>0</v>
      </c>
      <c r="N3330">
        <v>1</v>
      </c>
      <c r="O3330">
        <v>27.2</v>
      </c>
      <c r="P3330" t="s">
        <v>42</v>
      </c>
    </row>
    <row r="3331" spans="1:16">
      <c r="A3331" t="s">
        <v>9531</v>
      </c>
      <c r="B3331" t="s">
        <v>9532</v>
      </c>
      <c r="C3331" t="s">
        <v>3513</v>
      </c>
      <c r="D3331" t="s">
        <v>37</v>
      </c>
      <c r="E3331" t="s">
        <v>45</v>
      </c>
      <c r="F3331">
        <v>112588</v>
      </c>
      <c r="G3331" t="s">
        <v>172</v>
      </c>
      <c r="H3331" t="s">
        <v>127</v>
      </c>
      <c r="I3331" t="s">
        <v>685</v>
      </c>
      <c r="J3331" s="1">
        <v>45788</v>
      </c>
      <c r="K3331" s="1"/>
      <c r="M3331">
        <v>0</v>
      </c>
      <c r="N3331">
        <v>1</v>
      </c>
      <c r="O3331">
        <v>18.7</v>
      </c>
      <c r="P3331" t="s">
        <v>33</v>
      </c>
    </row>
    <row r="3332" spans="1:16">
      <c r="A3332" t="s">
        <v>9534</v>
      </c>
      <c r="B3332" t="s">
        <v>407</v>
      </c>
      <c r="C3332" t="s">
        <v>3426</v>
      </c>
      <c r="D3332" t="s">
        <v>37</v>
      </c>
      <c r="E3332" t="s">
        <v>28</v>
      </c>
      <c r="F3332">
        <v>202000</v>
      </c>
      <c r="G3332" t="s">
        <v>30</v>
      </c>
      <c r="H3332" t="s">
        <v>156</v>
      </c>
      <c r="I3332" t="s">
        <v>2812</v>
      </c>
      <c r="J3332" s="1">
        <v>44716</v>
      </c>
      <c r="K3332" s="1"/>
      <c r="M3332">
        <v>0</v>
      </c>
      <c r="N3332">
        <v>1</v>
      </c>
      <c r="O3332">
        <v>29</v>
      </c>
      <c r="P3332" t="s">
        <v>33</v>
      </c>
    </row>
    <row r="3333" spans="1:16">
      <c r="A3333" t="s">
        <v>9536</v>
      </c>
      <c r="B3333" t="s">
        <v>1168</v>
      </c>
      <c r="C3333" t="s">
        <v>392</v>
      </c>
      <c r="D3333" t="s">
        <v>66</v>
      </c>
      <c r="E3333" t="s">
        <v>54</v>
      </c>
      <c r="F3333">
        <v>20410</v>
      </c>
      <c r="G3333" t="s">
        <v>161</v>
      </c>
      <c r="H3333" t="s">
        <v>258</v>
      </c>
      <c r="I3333" t="s">
        <v>2245</v>
      </c>
      <c r="J3333" s="1">
        <v>45455</v>
      </c>
      <c r="K3333" s="1"/>
      <c r="M3333">
        <v>0</v>
      </c>
      <c r="N3333">
        <v>1</v>
      </c>
      <c r="O3333">
        <v>18.100000000000001</v>
      </c>
      <c r="P3333" t="s">
        <v>25</v>
      </c>
    </row>
    <row r="3334" spans="1:16">
      <c r="A3334" t="s">
        <v>9538</v>
      </c>
      <c r="B3334" t="s">
        <v>3599</v>
      </c>
      <c r="C3334" t="s">
        <v>2370</v>
      </c>
      <c r="D3334" t="s">
        <v>37</v>
      </c>
      <c r="E3334" t="s">
        <v>91</v>
      </c>
      <c r="F3334">
        <v>118376</v>
      </c>
      <c r="G3334" t="s">
        <v>151</v>
      </c>
      <c r="H3334" t="s">
        <v>394</v>
      </c>
      <c r="I3334" t="s">
        <v>4064</v>
      </c>
      <c r="J3334" s="1">
        <v>45311</v>
      </c>
      <c r="K3334" s="1">
        <v>45301</v>
      </c>
      <c r="L3334">
        <v>30</v>
      </c>
      <c r="M3334">
        <v>0</v>
      </c>
      <c r="N3334">
        <v>1</v>
      </c>
      <c r="O3334">
        <v>16.5</v>
      </c>
      <c r="P3334" t="s">
        <v>25</v>
      </c>
    </row>
    <row r="3335" spans="1:16">
      <c r="A3335" t="s">
        <v>9540</v>
      </c>
      <c r="B3335" t="s">
        <v>1342</v>
      </c>
      <c r="C3335" t="s">
        <v>18</v>
      </c>
      <c r="D3335" t="s">
        <v>53</v>
      </c>
      <c r="E3335" t="s">
        <v>177</v>
      </c>
      <c r="F3335">
        <v>41298</v>
      </c>
      <c r="G3335" t="s">
        <v>56</v>
      </c>
      <c r="H3335" t="s">
        <v>1822</v>
      </c>
      <c r="I3335" t="s">
        <v>1658</v>
      </c>
      <c r="J3335" s="1">
        <v>45648</v>
      </c>
      <c r="K3335" s="1"/>
      <c r="M3335">
        <v>0</v>
      </c>
      <c r="N3335">
        <v>1</v>
      </c>
      <c r="P3335" t="s">
        <v>100</v>
      </c>
    </row>
    <row r="3336" spans="1:16">
      <c r="A3336" t="s">
        <v>9542</v>
      </c>
      <c r="B3336" t="s">
        <v>6326</v>
      </c>
      <c r="C3336" t="s">
        <v>18</v>
      </c>
      <c r="D3336" t="s">
        <v>66</v>
      </c>
      <c r="E3336" t="s">
        <v>45</v>
      </c>
      <c r="F3336">
        <v>21507</v>
      </c>
      <c r="G3336" t="s">
        <v>79</v>
      </c>
      <c r="H3336" t="s">
        <v>593</v>
      </c>
      <c r="I3336" t="s">
        <v>7060</v>
      </c>
      <c r="J3336" s="1">
        <v>45043</v>
      </c>
      <c r="K3336" s="1"/>
      <c r="M3336">
        <v>0</v>
      </c>
      <c r="N3336">
        <v>1</v>
      </c>
      <c r="O3336">
        <v>26.7</v>
      </c>
      <c r="P3336" t="s">
        <v>25</v>
      </c>
    </row>
    <row r="3337" spans="1:16">
      <c r="A3337" t="s">
        <v>9544</v>
      </c>
      <c r="B3337" t="s">
        <v>1407</v>
      </c>
      <c r="C3337" t="s">
        <v>3396</v>
      </c>
      <c r="D3337" t="s">
        <v>66</v>
      </c>
      <c r="E3337" t="s">
        <v>177</v>
      </c>
      <c r="F3337">
        <v>15838</v>
      </c>
      <c r="G3337" t="s">
        <v>79</v>
      </c>
      <c r="H3337" t="s">
        <v>105</v>
      </c>
      <c r="I3337" t="s">
        <v>804</v>
      </c>
      <c r="J3337" s="1">
        <v>45502</v>
      </c>
      <c r="K3337" s="1"/>
      <c r="M3337">
        <v>0</v>
      </c>
      <c r="N3337">
        <v>1</v>
      </c>
      <c r="O3337">
        <v>15.9</v>
      </c>
      <c r="P3337" t="s">
        <v>58</v>
      </c>
    </row>
    <row r="3338" spans="1:16">
      <c r="A3338" t="s">
        <v>9546</v>
      </c>
      <c r="B3338" t="s">
        <v>1124</v>
      </c>
      <c r="C3338" t="s">
        <v>2680</v>
      </c>
      <c r="D3338" t="s">
        <v>66</v>
      </c>
      <c r="E3338" t="s">
        <v>45</v>
      </c>
      <c r="F3338">
        <v>4420</v>
      </c>
      <c r="G3338" t="s">
        <v>22</v>
      </c>
      <c r="H3338" t="s">
        <v>527</v>
      </c>
      <c r="I3338" t="s">
        <v>1617</v>
      </c>
      <c r="J3338" s="1">
        <v>44882</v>
      </c>
      <c r="K3338" s="1"/>
      <c r="M3338">
        <v>0</v>
      </c>
      <c r="N3338">
        <v>1</v>
      </c>
      <c r="O3338">
        <v>25.5</v>
      </c>
      <c r="P3338" t="s">
        <v>25</v>
      </c>
    </row>
    <row r="3339" spans="1:16">
      <c r="A3339" t="s">
        <v>9548</v>
      </c>
      <c r="B3339" t="s">
        <v>9549</v>
      </c>
      <c r="C3339" t="s">
        <v>629</v>
      </c>
      <c r="D3339" t="s">
        <v>37</v>
      </c>
      <c r="E3339" t="s">
        <v>91</v>
      </c>
      <c r="F3339">
        <v>68732</v>
      </c>
      <c r="G3339" t="s">
        <v>30</v>
      </c>
      <c r="H3339" t="s">
        <v>156</v>
      </c>
      <c r="I3339" t="s">
        <v>4838</v>
      </c>
      <c r="J3339" s="1">
        <v>45447</v>
      </c>
      <c r="K3339" s="1">
        <v>45470</v>
      </c>
      <c r="L3339">
        <v>116</v>
      </c>
      <c r="M3339">
        <v>1</v>
      </c>
      <c r="N3339">
        <v>1</v>
      </c>
      <c r="O3339">
        <v>15.4</v>
      </c>
      <c r="P3339" t="s">
        <v>25</v>
      </c>
    </row>
    <row r="3340" spans="1:16">
      <c r="A3340" t="s">
        <v>9551</v>
      </c>
      <c r="B3340" t="s">
        <v>5554</v>
      </c>
      <c r="C3340" t="s">
        <v>6722</v>
      </c>
      <c r="D3340" t="s">
        <v>66</v>
      </c>
      <c r="E3340" t="s">
        <v>45</v>
      </c>
      <c r="F3340">
        <v>9643</v>
      </c>
      <c r="G3340" t="s">
        <v>22</v>
      </c>
      <c r="H3340" t="s">
        <v>31</v>
      </c>
      <c r="I3340" t="s">
        <v>6207</v>
      </c>
      <c r="J3340" s="1">
        <v>44623</v>
      </c>
      <c r="K3340" s="1"/>
      <c r="M3340">
        <v>0</v>
      </c>
      <c r="N3340">
        <v>1</v>
      </c>
      <c r="O3340">
        <v>33.6</v>
      </c>
      <c r="P3340" t="s">
        <v>42</v>
      </c>
    </row>
    <row r="3341" spans="1:16">
      <c r="A3341" t="s">
        <v>9553</v>
      </c>
      <c r="B3341" t="s">
        <v>7096</v>
      </c>
      <c r="C3341" t="s">
        <v>364</v>
      </c>
      <c r="D3341" t="s">
        <v>66</v>
      </c>
      <c r="E3341" t="s">
        <v>28</v>
      </c>
      <c r="F3341">
        <v>11000</v>
      </c>
      <c r="G3341" t="s">
        <v>47</v>
      </c>
      <c r="H3341" t="s">
        <v>1705</v>
      </c>
      <c r="I3341" t="s">
        <v>2844</v>
      </c>
      <c r="J3341" s="1">
        <v>45203</v>
      </c>
      <c r="K3341" s="1"/>
      <c r="M3341">
        <v>0</v>
      </c>
      <c r="N3341">
        <v>1</v>
      </c>
      <c r="O3341">
        <v>33.4</v>
      </c>
      <c r="P3341" t="s">
        <v>42</v>
      </c>
    </row>
    <row r="3342" spans="1:16">
      <c r="A3342" t="s">
        <v>9554</v>
      </c>
      <c r="B3342" t="s">
        <v>5469</v>
      </c>
      <c r="C3342" t="s">
        <v>3839</v>
      </c>
      <c r="D3342" t="s">
        <v>53</v>
      </c>
      <c r="E3342" t="s">
        <v>45</v>
      </c>
      <c r="F3342">
        <v>24183</v>
      </c>
      <c r="G3342" t="s">
        <v>172</v>
      </c>
      <c r="H3342" t="s">
        <v>237</v>
      </c>
      <c r="I3342" t="s">
        <v>9556</v>
      </c>
      <c r="J3342" s="1">
        <v>45014</v>
      </c>
      <c r="K3342" s="1"/>
      <c r="M3342">
        <v>0</v>
      </c>
      <c r="N3342">
        <v>1</v>
      </c>
      <c r="P3342" t="s">
        <v>42</v>
      </c>
    </row>
    <row r="3343" spans="1:16">
      <c r="A3343" t="s">
        <v>9557</v>
      </c>
      <c r="B3343" t="s">
        <v>4694</v>
      </c>
      <c r="C3343" t="s">
        <v>18</v>
      </c>
      <c r="D3343" t="s">
        <v>66</v>
      </c>
      <c r="E3343" t="s">
        <v>45</v>
      </c>
      <c r="F3343">
        <v>8330</v>
      </c>
      <c r="G3343" t="s">
        <v>22</v>
      </c>
      <c r="H3343" t="s">
        <v>133</v>
      </c>
      <c r="I3343" t="s">
        <v>201</v>
      </c>
      <c r="J3343" s="1">
        <v>45563</v>
      </c>
      <c r="K3343" s="1"/>
      <c r="M3343">
        <v>0</v>
      </c>
      <c r="N3343">
        <v>1</v>
      </c>
      <c r="O3343">
        <v>4</v>
      </c>
      <c r="P3343" t="s">
        <v>100</v>
      </c>
    </row>
    <row r="3344" spans="1:16">
      <c r="A3344" t="s">
        <v>9559</v>
      </c>
      <c r="B3344" t="s">
        <v>9560</v>
      </c>
      <c r="C3344" t="s">
        <v>1252</v>
      </c>
      <c r="D3344" t="s">
        <v>66</v>
      </c>
      <c r="E3344" t="s">
        <v>177</v>
      </c>
      <c r="F3344">
        <v>8841</v>
      </c>
      <c r="G3344" t="s">
        <v>47</v>
      </c>
      <c r="H3344" t="s">
        <v>127</v>
      </c>
      <c r="I3344" t="s">
        <v>9562</v>
      </c>
      <c r="J3344" s="1">
        <v>45336</v>
      </c>
      <c r="K3344" s="1"/>
      <c r="M3344">
        <v>0</v>
      </c>
      <c r="N3344">
        <v>1</v>
      </c>
      <c r="O3344">
        <v>31.7</v>
      </c>
      <c r="P3344" t="s">
        <v>33</v>
      </c>
    </row>
    <row r="3345" spans="1:16">
      <c r="A3345" t="s">
        <v>9563</v>
      </c>
      <c r="B3345" t="s">
        <v>7267</v>
      </c>
      <c r="C3345" t="s">
        <v>3753</v>
      </c>
      <c r="D3345" t="s">
        <v>53</v>
      </c>
      <c r="E3345" t="s">
        <v>20</v>
      </c>
      <c r="F3345">
        <v>19934</v>
      </c>
      <c r="G3345" t="s">
        <v>151</v>
      </c>
      <c r="H3345" t="s">
        <v>133</v>
      </c>
      <c r="I3345" t="s">
        <v>2617</v>
      </c>
      <c r="J3345" s="1">
        <v>45152</v>
      </c>
      <c r="K3345" s="1"/>
      <c r="M3345">
        <v>0</v>
      </c>
      <c r="N3345">
        <v>1</v>
      </c>
      <c r="O3345">
        <v>3.6</v>
      </c>
      <c r="P3345" t="s">
        <v>100</v>
      </c>
    </row>
    <row r="3346" spans="1:16">
      <c r="A3346" t="s">
        <v>9565</v>
      </c>
      <c r="B3346" t="s">
        <v>2413</v>
      </c>
      <c r="C3346" t="s">
        <v>18</v>
      </c>
      <c r="D3346" t="s">
        <v>37</v>
      </c>
      <c r="E3346" t="s">
        <v>54</v>
      </c>
      <c r="F3346">
        <v>172576</v>
      </c>
      <c r="G3346" t="s">
        <v>172</v>
      </c>
      <c r="H3346" t="s">
        <v>351</v>
      </c>
      <c r="I3346" t="s">
        <v>4644</v>
      </c>
      <c r="J3346" s="1">
        <v>45574</v>
      </c>
      <c r="K3346" s="1"/>
      <c r="M3346">
        <v>0</v>
      </c>
      <c r="N3346">
        <v>1</v>
      </c>
      <c r="O3346">
        <v>22.7</v>
      </c>
      <c r="P3346" t="s">
        <v>100</v>
      </c>
    </row>
    <row r="3347" spans="1:16">
      <c r="A3347" t="s">
        <v>9567</v>
      </c>
      <c r="B3347" t="s">
        <v>5260</v>
      </c>
      <c r="C3347" t="s">
        <v>543</v>
      </c>
      <c r="D3347" t="s">
        <v>53</v>
      </c>
      <c r="E3347" t="s">
        <v>91</v>
      </c>
      <c r="F3347">
        <v>29490</v>
      </c>
      <c r="G3347" t="s">
        <v>56</v>
      </c>
      <c r="H3347" t="s">
        <v>127</v>
      </c>
      <c r="I3347" t="s">
        <v>615</v>
      </c>
      <c r="J3347" s="1">
        <v>44975</v>
      </c>
      <c r="K3347" s="1">
        <v>44937</v>
      </c>
      <c r="L3347">
        <v>32</v>
      </c>
      <c r="M3347">
        <v>1</v>
      </c>
      <c r="N3347">
        <v>4</v>
      </c>
      <c r="O3347">
        <v>24.9</v>
      </c>
      <c r="P3347" t="s">
        <v>33</v>
      </c>
    </row>
    <row r="3348" spans="1:16">
      <c r="A3348" t="s">
        <v>9569</v>
      </c>
      <c r="B3348" t="s">
        <v>2182</v>
      </c>
      <c r="C3348" t="s">
        <v>18</v>
      </c>
      <c r="D3348" t="s">
        <v>37</v>
      </c>
      <c r="E3348" t="s">
        <v>115</v>
      </c>
      <c r="F3348">
        <v>207161</v>
      </c>
      <c r="G3348" t="s">
        <v>151</v>
      </c>
      <c r="H3348" t="s">
        <v>105</v>
      </c>
      <c r="I3348" t="s">
        <v>4557</v>
      </c>
      <c r="J3348" s="1">
        <v>44899</v>
      </c>
      <c r="K3348" s="1">
        <v>44887</v>
      </c>
      <c r="L3348">
        <v>144</v>
      </c>
      <c r="M3348">
        <v>0</v>
      </c>
      <c r="N3348">
        <v>1</v>
      </c>
      <c r="P3348" t="s">
        <v>33</v>
      </c>
    </row>
    <row r="3349" spans="1:16">
      <c r="A3349" t="s">
        <v>9571</v>
      </c>
      <c r="B3349" t="s">
        <v>1931</v>
      </c>
      <c r="C3349" t="s">
        <v>591</v>
      </c>
      <c r="D3349" t="s">
        <v>53</v>
      </c>
      <c r="E3349" t="s">
        <v>45</v>
      </c>
      <c r="F3349">
        <v>43553</v>
      </c>
      <c r="G3349" t="s">
        <v>151</v>
      </c>
      <c r="H3349" t="s">
        <v>68</v>
      </c>
      <c r="I3349" t="s">
        <v>6798</v>
      </c>
      <c r="J3349" s="1">
        <v>45389</v>
      </c>
      <c r="K3349" s="1"/>
      <c r="M3349">
        <v>0</v>
      </c>
      <c r="N3349">
        <v>1</v>
      </c>
      <c r="O3349">
        <v>33.4</v>
      </c>
      <c r="P3349" t="s">
        <v>33</v>
      </c>
    </row>
    <row r="3350" spans="1:16">
      <c r="A3350" t="s">
        <v>9573</v>
      </c>
      <c r="B3350" t="s">
        <v>1413</v>
      </c>
      <c r="C3350" t="s">
        <v>3019</v>
      </c>
      <c r="D3350" t="s">
        <v>53</v>
      </c>
      <c r="E3350" t="s">
        <v>28</v>
      </c>
      <c r="F3350">
        <v>39132</v>
      </c>
      <c r="G3350" t="s">
        <v>172</v>
      </c>
      <c r="H3350" t="s">
        <v>232</v>
      </c>
      <c r="I3350" t="s">
        <v>1788</v>
      </c>
      <c r="J3350" s="1">
        <v>44680</v>
      </c>
      <c r="K3350" s="1"/>
      <c r="M3350">
        <v>0</v>
      </c>
      <c r="N3350">
        <v>1</v>
      </c>
      <c r="O3350">
        <v>0.9</v>
      </c>
      <c r="P3350" t="s">
        <v>100</v>
      </c>
    </row>
    <row r="3351" spans="1:16">
      <c r="A3351" t="s">
        <v>9575</v>
      </c>
      <c r="B3351" t="s">
        <v>5057</v>
      </c>
      <c r="C3351" t="s">
        <v>1128</v>
      </c>
      <c r="D3351" t="s">
        <v>183</v>
      </c>
      <c r="E3351" t="s">
        <v>20</v>
      </c>
      <c r="F3351">
        <v>2939</v>
      </c>
      <c r="G3351" t="s">
        <v>151</v>
      </c>
      <c r="H3351" t="s">
        <v>127</v>
      </c>
      <c r="I3351" t="s">
        <v>2489</v>
      </c>
      <c r="J3351" s="1">
        <v>45258</v>
      </c>
      <c r="K3351" s="1"/>
      <c r="M3351">
        <v>0</v>
      </c>
      <c r="N3351">
        <v>1</v>
      </c>
      <c r="O3351">
        <v>11.6</v>
      </c>
      <c r="P3351" t="s">
        <v>33</v>
      </c>
    </row>
    <row r="3352" spans="1:16">
      <c r="A3352" t="s">
        <v>9577</v>
      </c>
      <c r="B3352" t="s">
        <v>4710</v>
      </c>
      <c r="C3352" t="s">
        <v>18</v>
      </c>
      <c r="D3352" t="s">
        <v>183</v>
      </c>
      <c r="E3352" t="s">
        <v>54</v>
      </c>
      <c r="F3352">
        <v>6149</v>
      </c>
      <c r="G3352" t="s">
        <v>30</v>
      </c>
      <c r="H3352" t="s">
        <v>268</v>
      </c>
      <c r="I3352" t="s">
        <v>1192</v>
      </c>
      <c r="J3352" s="1">
        <v>45454</v>
      </c>
      <c r="K3352" s="1"/>
      <c r="M3352">
        <v>0</v>
      </c>
      <c r="N3352">
        <v>1</v>
      </c>
      <c r="P3352" t="s">
        <v>58</v>
      </c>
    </row>
    <row r="3353" spans="1:16">
      <c r="A3353" t="s">
        <v>9579</v>
      </c>
      <c r="B3353" t="s">
        <v>7812</v>
      </c>
      <c r="C3353" t="s">
        <v>1889</v>
      </c>
      <c r="D3353" t="s">
        <v>183</v>
      </c>
      <c r="E3353" t="s">
        <v>91</v>
      </c>
      <c r="F3353">
        <v>11960</v>
      </c>
      <c r="G3353" t="s">
        <v>39</v>
      </c>
      <c r="H3353" t="s">
        <v>98</v>
      </c>
      <c r="I3353" t="s">
        <v>4126</v>
      </c>
      <c r="J3353" s="1">
        <v>45483</v>
      </c>
      <c r="K3353" s="1">
        <v>45460</v>
      </c>
      <c r="L3353">
        <v>44</v>
      </c>
      <c r="M3353">
        <v>0</v>
      </c>
      <c r="N3353">
        <v>1</v>
      </c>
      <c r="O3353">
        <v>18.2</v>
      </c>
      <c r="P3353" t="s">
        <v>42</v>
      </c>
    </row>
    <row r="3354" spans="1:16">
      <c r="A3354" t="s">
        <v>9581</v>
      </c>
      <c r="B3354" t="s">
        <v>3853</v>
      </c>
      <c r="C3354" t="s">
        <v>2782</v>
      </c>
      <c r="D3354" t="s">
        <v>183</v>
      </c>
      <c r="E3354" t="s">
        <v>45</v>
      </c>
      <c r="F3354">
        <v>10234</v>
      </c>
      <c r="G3354" t="s">
        <v>151</v>
      </c>
      <c r="H3354" t="s">
        <v>105</v>
      </c>
      <c r="I3354" t="s">
        <v>840</v>
      </c>
      <c r="J3354" s="1">
        <v>44985</v>
      </c>
      <c r="K3354" s="1"/>
      <c r="M3354">
        <v>0</v>
      </c>
      <c r="N3354">
        <v>1</v>
      </c>
      <c r="O3354">
        <v>15.9</v>
      </c>
      <c r="P3354" t="s">
        <v>42</v>
      </c>
    </row>
    <row r="3355" spans="1:16">
      <c r="A3355" t="s">
        <v>9583</v>
      </c>
      <c r="B3355" t="s">
        <v>9584</v>
      </c>
      <c r="C3355" t="s">
        <v>3807</v>
      </c>
      <c r="D3355" t="s">
        <v>66</v>
      </c>
      <c r="E3355" t="s">
        <v>54</v>
      </c>
      <c r="F3355">
        <v>23885</v>
      </c>
      <c r="G3355" t="s">
        <v>30</v>
      </c>
      <c r="H3355" t="s">
        <v>361</v>
      </c>
      <c r="I3355" t="s">
        <v>2607</v>
      </c>
      <c r="J3355" s="1">
        <v>45547</v>
      </c>
      <c r="K3355" s="1"/>
      <c r="M3355">
        <v>0</v>
      </c>
      <c r="N3355">
        <v>1</v>
      </c>
      <c r="O3355">
        <v>27.6</v>
      </c>
      <c r="P3355" t="s">
        <v>33</v>
      </c>
    </row>
    <row r="3356" spans="1:16">
      <c r="A3356" t="s">
        <v>9586</v>
      </c>
      <c r="B3356" t="s">
        <v>687</v>
      </c>
      <c r="C3356" t="s">
        <v>176</v>
      </c>
      <c r="D3356" t="s">
        <v>183</v>
      </c>
      <c r="E3356" t="s">
        <v>28</v>
      </c>
      <c r="F3356">
        <v>13595</v>
      </c>
      <c r="G3356" t="s">
        <v>161</v>
      </c>
      <c r="H3356" t="s">
        <v>1280</v>
      </c>
      <c r="I3356" t="s">
        <v>573</v>
      </c>
      <c r="J3356" s="1">
        <v>45072</v>
      </c>
      <c r="K3356" s="1"/>
      <c r="M3356">
        <v>0</v>
      </c>
      <c r="N3356">
        <v>1</v>
      </c>
      <c r="O3356">
        <v>21.4</v>
      </c>
      <c r="P3356" t="s">
        <v>100</v>
      </c>
    </row>
    <row r="3357" spans="1:16">
      <c r="A3357" t="s">
        <v>9588</v>
      </c>
      <c r="B3357" t="s">
        <v>1342</v>
      </c>
      <c r="C3357" t="s">
        <v>4729</v>
      </c>
      <c r="D3357" t="s">
        <v>19</v>
      </c>
      <c r="E3357" t="s">
        <v>91</v>
      </c>
      <c r="F3357">
        <v>4026</v>
      </c>
      <c r="G3357" t="s">
        <v>172</v>
      </c>
      <c r="H3357" t="s">
        <v>62</v>
      </c>
      <c r="I3357" t="s">
        <v>2833</v>
      </c>
      <c r="J3357" s="1">
        <v>45721</v>
      </c>
      <c r="K3357" s="1">
        <v>45760</v>
      </c>
      <c r="L3357">
        <v>140</v>
      </c>
      <c r="M3357">
        <v>0</v>
      </c>
      <c r="N3357">
        <v>1</v>
      </c>
      <c r="O3357">
        <v>22.9</v>
      </c>
      <c r="P3357" t="s">
        <v>33</v>
      </c>
    </row>
    <row r="3358" spans="1:16">
      <c r="A3358" t="s">
        <v>9590</v>
      </c>
      <c r="B3358" t="s">
        <v>498</v>
      </c>
      <c r="C3358" t="s">
        <v>1898</v>
      </c>
      <c r="D3358" t="s">
        <v>53</v>
      </c>
      <c r="E3358" t="s">
        <v>115</v>
      </c>
      <c r="F3358">
        <v>47000</v>
      </c>
      <c r="G3358" t="s">
        <v>56</v>
      </c>
      <c r="H3358" t="s">
        <v>156</v>
      </c>
      <c r="I3358" t="s">
        <v>5613</v>
      </c>
      <c r="J3358" s="1">
        <v>45045</v>
      </c>
      <c r="K3358" s="1">
        <v>45130</v>
      </c>
      <c r="L3358">
        <v>127</v>
      </c>
      <c r="M3358">
        <v>0</v>
      </c>
      <c r="N3358">
        <v>1</v>
      </c>
      <c r="O3358">
        <v>25.6</v>
      </c>
      <c r="P3358" t="s">
        <v>42</v>
      </c>
    </row>
    <row r="3359" spans="1:16">
      <c r="A3359" t="s">
        <v>9591</v>
      </c>
      <c r="B3359" t="s">
        <v>2054</v>
      </c>
      <c r="C3359" t="s">
        <v>3954</v>
      </c>
      <c r="D3359" t="s">
        <v>19</v>
      </c>
      <c r="E3359" t="s">
        <v>91</v>
      </c>
      <c r="F3359">
        <v>7491</v>
      </c>
      <c r="G3359" t="s">
        <v>56</v>
      </c>
      <c r="H3359" t="s">
        <v>133</v>
      </c>
      <c r="I3359" t="s">
        <v>4960</v>
      </c>
      <c r="J3359" s="1">
        <v>45629</v>
      </c>
      <c r="K3359" s="1">
        <v>45626</v>
      </c>
      <c r="L3359">
        <v>139</v>
      </c>
      <c r="M3359">
        <v>0</v>
      </c>
      <c r="N3359">
        <v>1</v>
      </c>
      <c r="O3359">
        <v>7</v>
      </c>
      <c r="P3359" t="s">
        <v>100</v>
      </c>
    </row>
    <row r="3360" spans="1:16">
      <c r="A3360" t="s">
        <v>9593</v>
      </c>
      <c r="B3360" t="s">
        <v>3875</v>
      </c>
      <c r="C3360" t="s">
        <v>18</v>
      </c>
      <c r="D3360" t="s">
        <v>66</v>
      </c>
      <c r="E3360" t="s">
        <v>20</v>
      </c>
      <c r="F3360">
        <v>21912</v>
      </c>
      <c r="G3360" t="s">
        <v>79</v>
      </c>
      <c r="H3360" t="s">
        <v>1567</v>
      </c>
      <c r="I3360" t="s">
        <v>1309</v>
      </c>
      <c r="J3360" s="1">
        <v>44769</v>
      </c>
      <c r="K3360" s="1"/>
      <c r="M3360">
        <v>0</v>
      </c>
      <c r="N3360">
        <v>1</v>
      </c>
      <c r="P3360" t="s">
        <v>25</v>
      </c>
    </row>
    <row r="3361" spans="1:16">
      <c r="A3361" t="s">
        <v>9595</v>
      </c>
      <c r="B3361" t="s">
        <v>5139</v>
      </c>
      <c r="C3361" t="s">
        <v>18</v>
      </c>
      <c r="D3361" t="s">
        <v>183</v>
      </c>
      <c r="E3361" t="s">
        <v>91</v>
      </c>
      <c r="F3361">
        <v>9000</v>
      </c>
      <c r="G3361" t="s">
        <v>56</v>
      </c>
      <c r="H3361" t="s">
        <v>98</v>
      </c>
      <c r="I3361" t="s">
        <v>4190</v>
      </c>
      <c r="J3361" s="1">
        <v>45314</v>
      </c>
      <c r="K3361" s="1">
        <v>45358</v>
      </c>
      <c r="L3361">
        <v>98</v>
      </c>
      <c r="M3361">
        <v>1</v>
      </c>
      <c r="N3361">
        <v>2</v>
      </c>
      <c r="O3361">
        <v>8</v>
      </c>
      <c r="P3361" t="s">
        <v>33</v>
      </c>
    </row>
    <row r="3362" spans="1:16">
      <c r="A3362" t="s">
        <v>9596</v>
      </c>
      <c r="B3362" t="s">
        <v>7059</v>
      </c>
      <c r="C3362" t="s">
        <v>534</v>
      </c>
      <c r="D3362" t="s">
        <v>19</v>
      </c>
      <c r="E3362" t="s">
        <v>28</v>
      </c>
      <c r="F3362">
        <v>3944</v>
      </c>
      <c r="G3362" t="s">
        <v>172</v>
      </c>
      <c r="H3362" t="s">
        <v>156</v>
      </c>
      <c r="I3362" t="s">
        <v>9598</v>
      </c>
      <c r="J3362" s="1">
        <v>44820</v>
      </c>
      <c r="K3362" s="1"/>
      <c r="M3362">
        <v>0</v>
      </c>
      <c r="N3362">
        <v>1</v>
      </c>
      <c r="O3362">
        <v>28.6</v>
      </c>
      <c r="P3362" t="s">
        <v>25</v>
      </c>
    </row>
    <row r="3363" spans="1:16">
      <c r="A3363" t="s">
        <v>9599</v>
      </c>
      <c r="B3363" t="s">
        <v>402</v>
      </c>
      <c r="C3363" t="s">
        <v>18</v>
      </c>
      <c r="D3363" t="s">
        <v>19</v>
      </c>
      <c r="E3363" t="s">
        <v>91</v>
      </c>
      <c r="F3363">
        <v>2456</v>
      </c>
      <c r="G3363" t="s">
        <v>22</v>
      </c>
      <c r="H3363" t="s">
        <v>73</v>
      </c>
      <c r="I3363" t="s">
        <v>2376</v>
      </c>
      <c r="J3363" s="1">
        <v>45358</v>
      </c>
      <c r="K3363" s="1">
        <v>45240</v>
      </c>
      <c r="L3363">
        <v>44</v>
      </c>
      <c r="M3363">
        <v>0</v>
      </c>
      <c r="N3363">
        <v>1</v>
      </c>
      <c r="O3363">
        <v>26.1</v>
      </c>
      <c r="P3363" t="s">
        <v>42</v>
      </c>
    </row>
    <row r="3364" spans="1:16">
      <c r="A3364" t="s">
        <v>9601</v>
      </c>
      <c r="B3364" t="s">
        <v>9602</v>
      </c>
      <c r="C3364" t="s">
        <v>4806</v>
      </c>
      <c r="D3364" t="s">
        <v>66</v>
      </c>
      <c r="E3364" t="s">
        <v>54</v>
      </c>
      <c r="F3364">
        <v>11000</v>
      </c>
      <c r="G3364" t="s">
        <v>172</v>
      </c>
      <c r="H3364" t="s">
        <v>86</v>
      </c>
      <c r="I3364" t="s">
        <v>4153</v>
      </c>
      <c r="J3364" s="1">
        <v>45315</v>
      </c>
      <c r="K3364" s="1"/>
      <c r="M3364">
        <v>0</v>
      </c>
      <c r="N3364">
        <v>1</v>
      </c>
      <c r="O3364">
        <v>6.8</v>
      </c>
      <c r="P3364" t="s">
        <v>58</v>
      </c>
    </row>
    <row r="3365" spans="1:16">
      <c r="A3365" t="s">
        <v>9603</v>
      </c>
      <c r="B3365" t="s">
        <v>6457</v>
      </c>
      <c r="C3365" t="s">
        <v>18</v>
      </c>
      <c r="D3365" t="s">
        <v>37</v>
      </c>
      <c r="E3365" t="s">
        <v>177</v>
      </c>
      <c r="F3365">
        <v>127750</v>
      </c>
      <c r="G3365" t="s">
        <v>47</v>
      </c>
      <c r="H3365" t="s">
        <v>105</v>
      </c>
      <c r="I3365" t="s">
        <v>2784</v>
      </c>
      <c r="J3365" s="1">
        <v>45042</v>
      </c>
      <c r="K3365" s="1"/>
      <c r="M3365">
        <v>0</v>
      </c>
      <c r="N3365">
        <v>1</v>
      </c>
      <c r="P3365" t="s">
        <v>42</v>
      </c>
    </row>
    <row r="3366" spans="1:16">
      <c r="A3366" t="s">
        <v>9605</v>
      </c>
      <c r="B3366" t="s">
        <v>6889</v>
      </c>
      <c r="C3366" t="s">
        <v>806</v>
      </c>
      <c r="D3366" t="s">
        <v>53</v>
      </c>
      <c r="E3366" t="s">
        <v>177</v>
      </c>
      <c r="F3366">
        <v>10587</v>
      </c>
      <c r="G3366" t="s">
        <v>47</v>
      </c>
      <c r="H3366" t="s">
        <v>274</v>
      </c>
      <c r="I3366" t="s">
        <v>594</v>
      </c>
      <c r="J3366" s="1">
        <v>45365</v>
      </c>
      <c r="K3366" s="1"/>
      <c r="M3366">
        <v>0</v>
      </c>
      <c r="N3366">
        <v>1</v>
      </c>
      <c r="O3366">
        <v>27</v>
      </c>
      <c r="P3366" t="s">
        <v>42</v>
      </c>
    </row>
    <row r="3367" spans="1:16">
      <c r="A3367" t="s">
        <v>9607</v>
      </c>
      <c r="B3367" t="s">
        <v>9608</v>
      </c>
      <c r="C3367" t="s">
        <v>693</v>
      </c>
      <c r="D3367" t="s">
        <v>66</v>
      </c>
      <c r="E3367" t="s">
        <v>91</v>
      </c>
      <c r="F3367">
        <v>17618</v>
      </c>
      <c r="G3367" t="s">
        <v>47</v>
      </c>
      <c r="H3367" t="s">
        <v>361</v>
      </c>
      <c r="I3367" t="s">
        <v>1909</v>
      </c>
      <c r="J3367" s="1">
        <v>45668</v>
      </c>
      <c r="K3367" s="1">
        <v>45579</v>
      </c>
      <c r="L3367">
        <v>33</v>
      </c>
      <c r="M3367">
        <v>0</v>
      </c>
      <c r="N3367">
        <v>1</v>
      </c>
      <c r="O3367">
        <v>26</v>
      </c>
      <c r="P3367" t="s">
        <v>25</v>
      </c>
    </row>
    <row r="3368" spans="1:16">
      <c r="A3368" t="s">
        <v>9610</v>
      </c>
      <c r="B3368" t="s">
        <v>4293</v>
      </c>
      <c r="C3368" t="s">
        <v>1472</v>
      </c>
      <c r="D3368" t="s">
        <v>183</v>
      </c>
      <c r="E3368" t="s">
        <v>91</v>
      </c>
      <c r="F3368">
        <v>3811</v>
      </c>
      <c r="G3368" t="s">
        <v>47</v>
      </c>
      <c r="H3368" t="s">
        <v>133</v>
      </c>
      <c r="I3368" t="s">
        <v>931</v>
      </c>
      <c r="J3368" s="1">
        <v>45347</v>
      </c>
      <c r="K3368" s="1">
        <v>45496</v>
      </c>
      <c r="L3368">
        <v>186</v>
      </c>
      <c r="M3368">
        <v>0</v>
      </c>
      <c r="N3368">
        <v>1</v>
      </c>
      <c r="O3368">
        <v>16.899999999999999</v>
      </c>
      <c r="P3368" t="s">
        <v>42</v>
      </c>
    </row>
    <row r="3369" spans="1:16">
      <c r="A3369" t="s">
        <v>9612</v>
      </c>
      <c r="B3369" t="s">
        <v>3533</v>
      </c>
      <c r="C3369" t="s">
        <v>2990</v>
      </c>
      <c r="D3369" t="s">
        <v>183</v>
      </c>
      <c r="E3369" t="s">
        <v>54</v>
      </c>
      <c r="F3369">
        <v>2912</v>
      </c>
      <c r="G3369" t="s">
        <v>56</v>
      </c>
      <c r="H3369" t="s">
        <v>258</v>
      </c>
      <c r="I3369" t="s">
        <v>8736</v>
      </c>
      <c r="J3369" s="1">
        <v>45705</v>
      </c>
      <c r="K3369" s="1"/>
      <c r="M3369">
        <v>0</v>
      </c>
      <c r="N3369">
        <v>1</v>
      </c>
      <c r="O3369">
        <v>25.3</v>
      </c>
      <c r="P3369" t="s">
        <v>58</v>
      </c>
    </row>
    <row r="3370" spans="1:16">
      <c r="A3370" t="s">
        <v>9614</v>
      </c>
      <c r="B3370" t="s">
        <v>1325</v>
      </c>
      <c r="C3370" t="s">
        <v>2248</v>
      </c>
      <c r="D3370" t="s">
        <v>66</v>
      </c>
      <c r="E3370" t="s">
        <v>20</v>
      </c>
      <c r="F3370">
        <v>20000</v>
      </c>
      <c r="G3370" t="s">
        <v>39</v>
      </c>
      <c r="H3370" t="s">
        <v>127</v>
      </c>
      <c r="I3370" t="s">
        <v>3235</v>
      </c>
      <c r="J3370" s="1">
        <v>45419</v>
      </c>
      <c r="K3370" s="1"/>
      <c r="M3370">
        <v>0</v>
      </c>
      <c r="N3370">
        <v>1</v>
      </c>
      <c r="O3370">
        <v>32.9</v>
      </c>
      <c r="P3370" t="s">
        <v>25</v>
      </c>
    </row>
    <row r="3371" spans="1:16">
      <c r="A3371" t="s">
        <v>9615</v>
      </c>
      <c r="B3371" t="s">
        <v>9616</v>
      </c>
      <c r="C3371" t="s">
        <v>1113</v>
      </c>
      <c r="D3371" t="s">
        <v>19</v>
      </c>
      <c r="E3371" t="s">
        <v>91</v>
      </c>
      <c r="F3371">
        <v>2474</v>
      </c>
      <c r="G3371" t="s">
        <v>47</v>
      </c>
      <c r="H3371" t="s">
        <v>232</v>
      </c>
      <c r="I3371" t="s">
        <v>9618</v>
      </c>
      <c r="J3371" s="1"/>
      <c r="K3371" s="1">
        <v>45754</v>
      </c>
      <c r="L3371">
        <v>112</v>
      </c>
      <c r="M3371">
        <v>0</v>
      </c>
      <c r="N3371">
        <v>1</v>
      </c>
      <c r="O3371">
        <v>10.7</v>
      </c>
      <c r="P3371" t="s">
        <v>42</v>
      </c>
    </row>
    <row r="3372" spans="1:16">
      <c r="A3372" t="s">
        <v>9619</v>
      </c>
      <c r="B3372" t="s">
        <v>7798</v>
      </c>
      <c r="C3372" t="s">
        <v>18</v>
      </c>
      <c r="D3372" t="s">
        <v>19</v>
      </c>
      <c r="E3372" t="s">
        <v>28</v>
      </c>
      <c r="F3372">
        <v>9000</v>
      </c>
      <c r="G3372" t="s">
        <v>161</v>
      </c>
      <c r="H3372" t="s">
        <v>156</v>
      </c>
      <c r="I3372" t="s">
        <v>1981</v>
      </c>
      <c r="J3372" s="1">
        <v>45312</v>
      </c>
      <c r="K3372" s="1"/>
      <c r="M3372">
        <v>0</v>
      </c>
      <c r="N3372">
        <v>1</v>
      </c>
      <c r="O3372">
        <v>26.7</v>
      </c>
      <c r="P3372" t="s">
        <v>100</v>
      </c>
    </row>
    <row r="3373" spans="1:16">
      <c r="A3373" t="s">
        <v>9620</v>
      </c>
      <c r="B3373" t="s">
        <v>4783</v>
      </c>
      <c r="C3373" t="s">
        <v>1203</v>
      </c>
      <c r="D3373" t="s">
        <v>183</v>
      </c>
      <c r="E3373" t="s">
        <v>28</v>
      </c>
      <c r="F3373">
        <v>12480</v>
      </c>
      <c r="G3373" t="s">
        <v>56</v>
      </c>
      <c r="H3373" t="s">
        <v>80</v>
      </c>
      <c r="I3373" t="s">
        <v>4149</v>
      </c>
      <c r="J3373" s="1">
        <v>45278</v>
      </c>
      <c r="K3373" s="1"/>
      <c r="M3373">
        <v>0</v>
      </c>
      <c r="N3373">
        <v>1</v>
      </c>
      <c r="O3373">
        <v>26</v>
      </c>
      <c r="P3373" t="s">
        <v>33</v>
      </c>
    </row>
    <row r="3374" spans="1:16">
      <c r="A3374" t="s">
        <v>9622</v>
      </c>
      <c r="B3374" t="s">
        <v>1542</v>
      </c>
      <c r="C3374" t="s">
        <v>703</v>
      </c>
      <c r="D3374" t="s">
        <v>37</v>
      </c>
      <c r="E3374" t="s">
        <v>28</v>
      </c>
      <c r="F3374">
        <v>182931</v>
      </c>
      <c r="G3374" t="s">
        <v>39</v>
      </c>
      <c r="H3374" t="s">
        <v>68</v>
      </c>
      <c r="I3374" t="s">
        <v>9624</v>
      </c>
      <c r="J3374" s="1">
        <v>44865</v>
      </c>
      <c r="K3374" s="1"/>
      <c r="M3374">
        <v>0</v>
      </c>
      <c r="N3374">
        <v>1</v>
      </c>
      <c r="O3374">
        <v>14.2</v>
      </c>
      <c r="P3374" t="s">
        <v>100</v>
      </c>
    </row>
    <row r="3375" spans="1:16">
      <c r="A3375" t="s">
        <v>9625</v>
      </c>
      <c r="B3375" t="s">
        <v>601</v>
      </c>
      <c r="C3375" t="s">
        <v>4569</v>
      </c>
      <c r="D3375" t="s">
        <v>183</v>
      </c>
      <c r="E3375" t="s">
        <v>91</v>
      </c>
      <c r="F3375">
        <v>4397</v>
      </c>
      <c r="G3375" t="s">
        <v>39</v>
      </c>
      <c r="H3375" t="s">
        <v>139</v>
      </c>
      <c r="I3375" t="s">
        <v>9627</v>
      </c>
      <c r="J3375" s="1">
        <v>44653</v>
      </c>
      <c r="K3375" s="1">
        <v>44784</v>
      </c>
      <c r="L3375">
        <v>174</v>
      </c>
      <c r="M3375">
        <v>1</v>
      </c>
      <c r="N3375">
        <v>1</v>
      </c>
      <c r="P3375" t="s">
        <v>25</v>
      </c>
    </row>
    <row r="3376" spans="1:16">
      <c r="A3376" t="s">
        <v>9628</v>
      </c>
      <c r="B3376" t="s">
        <v>2937</v>
      </c>
      <c r="C3376" t="s">
        <v>1346</v>
      </c>
      <c r="D3376" t="s">
        <v>53</v>
      </c>
      <c r="E3376" t="s">
        <v>54</v>
      </c>
      <c r="F3376">
        <v>33303</v>
      </c>
      <c r="G3376" t="s">
        <v>79</v>
      </c>
      <c r="H3376" t="s">
        <v>1500</v>
      </c>
      <c r="I3376" t="s">
        <v>6192</v>
      </c>
      <c r="J3376" s="1">
        <v>44663</v>
      </c>
      <c r="K3376" s="1"/>
      <c r="M3376">
        <v>0</v>
      </c>
      <c r="N3376">
        <v>1</v>
      </c>
      <c r="O3376">
        <v>10.6</v>
      </c>
      <c r="P3376" t="s">
        <v>33</v>
      </c>
    </row>
    <row r="3377" spans="1:16">
      <c r="A3377" t="s">
        <v>9630</v>
      </c>
      <c r="B3377" t="s">
        <v>2117</v>
      </c>
      <c r="C3377" t="s">
        <v>36</v>
      </c>
      <c r="D3377" t="s">
        <v>66</v>
      </c>
      <c r="E3377" t="s">
        <v>28</v>
      </c>
      <c r="F3377">
        <v>20122</v>
      </c>
      <c r="G3377" t="s">
        <v>151</v>
      </c>
      <c r="H3377" t="s">
        <v>506</v>
      </c>
      <c r="I3377" t="s">
        <v>7481</v>
      </c>
      <c r="J3377" s="1">
        <v>44875</v>
      </c>
      <c r="K3377" s="1"/>
      <c r="M3377">
        <v>0</v>
      </c>
      <c r="N3377">
        <v>1</v>
      </c>
      <c r="O3377">
        <v>19.899999999999999</v>
      </c>
      <c r="P3377" t="s">
        <v>33</v>
      </c>
    </row>
    <row r="3378" spans="1:16">
      <c r="A3378" t="s">
        <v>9632</v>
      </c>
      <c r="B3378" t="s">
        <v>7352</v>
      </c>
      <c r="C3378" t="s">
        <v>854</v>
      </c>
      <c r="D3378" t="s">
        <v>37</v>
      </c>
      <c r="E3378" t="s">
        <v>54</v>
      </c>
      <c r="F3378">
        <v>67300</v>
      </c>
      <c r="G3378" t="s">
        <v>79</v>
      </c>
      <c r="H3378" t="s">
        <v>195</v>
      </c>
      <c r="I3378" t="s">
        <v>1965</v>
      </c>
      <c r="J3378" s="1">
        <v>45761</v>
      </c>
      <c r="K3378" s="1"/>
      <c r="M3378">
        <v>0</v>
      </c>
      <c r="N3378">
        <v>1</v>
      </c>
      <c r="P3378" t="s">
        <v>58</v>
      </c>
    </row>
    <row r="3379" spans="1:16">
      <c r="A3379" t="s">
        <v>9634</v>
      </c>
      <c r="B3379" t="s">
        <v>8911</v>
      </c>
      <c r="C3379" t="s">
        <v>2128</v>
      </c>
      <c r="D3379" t="s">
        <v>66</v>
      </c>
      <c r="E3379" t="s">
        <v>45</v>
      </c>
      <c r="F3379">
        <v>10841</v>
      </c>
      <c r="G3379" t="s">
        <v>79</v>
      </c>
      <c r="H3379" t="s">
        <v>23</v>
      </c>
      <c r="I3379" t="s">
        <v>4218</v>
      </c>
      <c r="J3379" s="1">
        <v>44799</v>
      </c>
      <c r="K3379" s="1"/>
      <c r="M3379">
        <v>0</v>
      </c>
      <c r="N3379">
        <v>1</v>
      </c>
      <c r="O3379">
        <v>31.7</v>
      </c>
      <c r="P3379" t="s">
        <v>58</v>
      </c>
    </row>
    <row r="3380" spans="1:16">
      <c r="A3380" t="s">
        <v>9636</v>
      </c>
      <c r="B3380" t="s">
        <v>9126</v>
      </c>
      <c r="C3380" t="s">
        <v>1838</v>
      </c>
      <c r="D3380" t="s">
        <v>53</v>
      </c>
      <c r="E3380" t="s">
        <v>115</v>
      </c>
      <c r="F3380">
        <v>20216</v>
      </c>
      <c r="G3380" t="s">
        <v>30</v>
      </c>
      <c r="H3380" t="s">
        <v>232</v>
      </c>
      <c r="I3380" t="s">
        <v>8683</v>
      </c>
      <c r="J3380" s="1">
        <v>44869</v>
      </c>
      <c r="K3380" s="1">
        <v>44833</v>
      </c>
      <c r="L3380">
        <v>123</v>
      </c>
      <c r="M3380">
        <v>0</v>
      </c>
      <c r="N3380">
        <v>1</v>
      </c>
      <c r="O3380">
        <v>12.2</v>
      </c>
      <c r="P3380" t="s">
        <v>33</v>
      </c>
    </row>
    <row r="3381" spans="1:16">
      <c r="A3381" t="s">
        <v>9638</v>
      </c>
      <c r="B3381" t="s">
        <v>6554</v>
      </c>
      <c r="C3381" t="s">
        <v>1113</v>
      </c>
      <c r="D3381" t="s">
        <v>19</v>
      </c>
      <c r="E3381" t="s">
        <v>54</v>
      </c>
      <c r="F3381">
        <v>5192</v>
      </c>
      <c r="G3381" t="s">
        <v>30</v>
      </c>
      <c r="H3381" t="s">
        <v>105</v>
      </c>
      <c r="I3381" t="s">
        <v>6738</v>
      </c>
      <c r="J3381" s="1">
        <v>45573</v>
      </c>
      <c r="K3381" s="1"/>
      <c r="M3381">
        <v>0</v>
      </c>
      <c r="N3381">
        <v>1</v>
      </c>
      <c r="O3381">
        <v>6.1</v>
      </c>
      <c r="P3381" t="s">
        <v>33</v>
      </c>
    </row>
    <row r="3382" spans="1:16">
      <c r="A3382" t="s">
        <v>9640</v>
      </c>
      <c r="B3382" t="s">
        <v>5518</v>
      </c>
      <c r="C3382" t="s">
        <v>4544</v>
      </c>
      <c r="D3382" t="s">
        <v>183</v>
      </c>
      <c r="E3382" t="s">
        <v>28</v>
      </c>
      <c r="F3382">
        <v>8000</v>
      </c>
      <c r="G3382" t="s">
        <v>151</v>
      </c>
      <c r="H3382" t="s">
        <v>361</v>
      </c>
      <c r="I3382" t="s">
        <v>5417</v>
      </c>
      <c r="J3382" s="1">
        <v>44753</v>
      </c>
      <c r="K3382" s="1"/>
      <c r="M3382">
        <v>0</v>
      </c>
      <c r="N3382">
        <v>1</v>
      </c>
      <c r="O3382">
        <v>1.9</v>
      </c>
      <c r="P3382" t="s">
        <v>42</v>
      </c>
    </row>
    <row r="3383" spans="1:16">
      <c r="A3383" t="s">
        <v>9641</v>
      </c>
      <c r="B3383" t="s">
        <v>5802</v>
      </c>
      <c r="C3383" t="s">
        <v>3486</v>
      </c>
      <c r="D3383" t="s">
        <v>19</v>
      </c>
      <c r="E3383" t="s">
        <v>28</v>
      </c>
      <c r="F3383">
        <v>7886</v>
      </c>
      <c r="G3383" t="s">
        <v>56</v>
      </c>
      <c r="H3383" t="s">
        <v>62</v>
      </c>
      <c r="I3383" t="s">
        <v>1676</v>
      </c>
      <c r="J3383" s="1">
        <v>45119</v>
      </c>
      <c r="K3383" s="1"/>
      <c r="M3383">
        <v>0</v>
      </c>
      <c r="N3383">
        <v>1</v>
      </c>
      <c r="O3383">
        <v>22.1</v>
      </c>
      <c r="P3383" t="s">
        <v>100</v>
      </c>
    </row>
    <row r="3384" spans="1:16">
      <c r="A3384" t="s">
        <v>9643</v>
      </c>
      <c r="B3384" t="s">
        <v>1073</v>
      </c>
      <c r="C3384" t="s">
        <v>7873</v>
      </c>
      <c r="D3384" t="s">
        <v>19</v>
      </c>
      <c r="E3384" t="s">
        <v>20</v>
      </c>
      <c r="F3384">
        <v>3586</v>
      </c>
      <c r="G3384" t="s">
        <v>56</v>
      </c>
      <c r="H3384" t="s">
        <v>237</v>
      </c>
      <c r="I3384" t="s">
        <v>8335</v>
      </c>
      <c r="J3384" s="1">
        <v>44710</v>
      </c>
      <c r="K3384" s="1"/>
      <c r="M3384">
        <v>0</v>
      </c>
      <c r="N3384">
        <v>1</v>
      </c>
      <c r="O3384">
        <v>14.8</v>
      </c>
      <c r="P3384" t="s">
        <v>42</v>
      </c>
    </row>
    <row r="3385" spans="1:16">
      <c r="A3385" t="s">
        <v>9645</v>
      </c>
      <c r="B3385" t="s">
        <v>9646</v>
      </c>
      <c r="C3385" t="s">
        <v>18</v>
      </c>
      <c r="D3385" t="s">
        <v>53</v>
      </c>
      <c r="E3385" t="s">
        <v>20</v>
      </c>
      <c r="F3385">
        <v>38655</v>
      </c>
      <c r="G3385" t="s">
        <v>22</v>
      </c>
      <c r="H3385" t="s">
        <v>62</v>
      </c>
      <c r="I3385" t="s">
        <v>370</v>
      </c>
      <c r="J3385" s="1">
        <v>44877</v>
      </c>
      <c r="K3385" s="1"/>
      <c r="M3385">
        <v>0</v>
      </c>
      <c r="N3385">
        <v>1</v>
      </c>
      <c r="O3385">
        <v>11.2</v>
      </c>
      <c r="P3385" t="s">
        <v>100</v>
      </c>
    </row>
    <row r="3386" spans="1:16">
      <c r="A3386" t="s">
        <v>9648</v>
      </c>
      <c r="B3386" t="s">
        <v>802</v>
      </c>
      <c r="C3386" t="s">
        <v>1002</v>
      </c>
      <c r="D3386" t="s">
        <v>53</v>
      </c>
      <c r="E3386" t="s">
        <v>115</v>
      </c>
      <c r="F3386">
        <v>43000</v>
      </c>
      <c r="G3386" t="s">
        <v>22</v>
      </c>
      <c r="H3386" t="s">
        <v>31</v>
      </c>
      <c r="I3386" t="s">
        <v>3053</v>
      </c>
      <c r="J3386" s="1">
        <v>44958</v>
      </c>
      <c r="K3386" s="1">
        <v>45015</v>
      </c>
      <c r="L3386">
        <v>140</v>
      </c>
      <c r="M3386">
        <v>0</v>
      </c>
      <c r="N3386">
        <v>1</v>
      </c>
      <c r="P3386" t="s">
        <v>58</v>
      </c>
    </row>
    <row r="3387" spans="1:16">
      <c r="A3387" t="s">
        <v>9649</v>
      </c>
      <c r="B3387" t="s">
        <v>6875</v>
      </c>
      <c r="C3387" t="s">
        <v>634</v>
      </c>
      <c r="D3387" t="s">
        <v>37</v>
      </c>
      <c r="E3387" t="s">
        <v>45</v>
      </c>
      <c r="F3387">
        <v>48152</v>
      </c>
      <c r="G3387" t="s">
        <v>56</v>
      </c>
      <c r="H3387" t="s">
        <v>232</v>
      </c>
      <c r="I3387" t="s">
        <v>6223</v>
      </c>
      <c r="J3387" s="1">
        <v>44759</v>
      </c>
      <c r="K3387" s="1"/>
      <c r="M3387">
        <v>0</v>
      </c>
      <c r="N3387">
        <v>1</v>
      </c>
      <c r="O3387">
        <v>12.7</v>
      </c>
      <c r="P3387" t="s">
        <v>33</v>
      </c>
    </row>
    <row r="3388" spans="1:16">
      <c r="A3388" t="s">
        <v>9651</v>
      </c>
      <c r="B3388" t="s">
        <v>412</v>
      </c>
      <c r="C3388" t="s">
        <v>18</v>
      </c>
      <c r="D3388" t="s">
        <v>19</v>
      </c>
      <c r="E3388" t="s">
        <v>115</v>
      </c>
      <c r="F3388">
        <v>7118</v>
      </c>
      <c r="G3388" t="s">
        <v>161</v>
      </c>
      <c r="H3388" t="s">
        <v>274</v>
      </c>
      <c r="I3388" t="s">
        <v>1981</v>
      </c>
      <c r="J3388" s="1">
        <v>45342</v>
      </c>
      <c r="K3388" s="1">
        <v>45278</v>
      </c>
      <c r="L3388">
        <v>103</v>
      </c>
      <c r="M3388">
        <v>0</v>
      </c>
      <c r="N3388">
        <v>1</v>
      </c>
      <c r="O3388">
        <v>14.3</v>
      </c>
      <c r="P3388" t="s">
        <v>33</v>
      </c>
    </row>
    <row r="3389" spans="1:16">
      <c r="A3389" t="s">
        <v>9653</v>
      </c>
      <c r="B3389" t="s">
        <v>5387</v>
      </c>
      <c r="C3389" t="s">
        <v>646</v>
      </c>
      <c r="D3389" t="s">
        <v>37</v>
      </c>
      <c r="E3389" t="s">
        <v>20</v>
      </c>
      <c r="F3389">
        <v>135512</v>
      </c>
      <c r="G3389" t="s">
        <v>172</v>
      </c>
      <c r="H3389" t="s">
        <v>139</v>
      </c>
      <c r="I3389" t="s">
        <v>5966</v>
      </c>
      <c r="J3389" s="1">
        <v>45292</v>
      </c>
      <c r="K3389" s="1"/>
      <c r="M3389">
        <v>0</v>
      </c>
      <c r="N3389">
        <v>1</v>
      </c>
      <c r="O3389">
        <v>12.6</v>
      </c>
      <c r="P3389" t="s">
        <v>33</v>
      </c>
    </row>
    <row r="3390" spans="1:16">
      <c r="A3390" t="s">
        <v>9655</v>
      </c>
      <c r="B3390" t="s">
        <v>1233</v>
      </c>
      <c r="C3390" t="s">
        <v>18</v>
      </c>
      <c r="D3390" t="s">
        <v>37</v>
      </c>
      <c r="E3390" t="s">
        <v>20</v>
      </c>
      <c r="F3390">
        <v>156135</v>
      </c>
      <c r="G3390" t="s">
        <v>56</v>
      </c>
      <c r="H3390" t="s">
        <v>127</v>
      </c>
      <c r="I3390" t="s">
        <v>5198</v>
      </c>
      <c r="J3390" s="1">
        <v>45774</v>
      </c>
      <c r="K3390" s="1"/>
      <c r="M3390">
        <v>0</v>
      </c>
      <c r="N3390">
        <v>1</v>
      </c>
      <c r="P3390" t="s">
        <v>58</v>
      </c>
    </row>
    <row r="3391" spans="1:16">
      <c r="A3391" t="s">
        <v>9657</v>
      </c>
      <c r="B3391" t="s">
        <v>9658</v>
      </c>
      <c r="C3391" t="s">
        <v>18</v>
      </c>
      <c r="D3391" t="s">
        <v>37</v>
      </c>
      <c r="E3391" t="s">
        <v>91</v>
      </c>
      <c r="F3391">
        <v>148370</v>
      </c>
      <c r="G3391" t="s">
        <v>151</v>
      </c>
      <c r="H3391" t="s">
        <v>48</v>
      </c>
      <c r="I3391" t="s">
        <v>1614</v>
      </c>
      <c r="J3391" s="1">
        <v>45571</v>
      </c>
      <c r="K3391" s="1">
        <v>45570</v>
      </c>
      <c r="L3391">
        <v>38</v>
      </c>
      <c r="M3391">
        <v>0</v>
      </c>
      <c r="N3391">
        <v>1</v>
      </c>
      <c r="O3391">
        <v>5.3</v>
      </c>
      <c r="P3391" t="s">
        <v>58</v>
      </c>
    </row>
    <row r="3392" spans="1:16">
      <c r="A3392" t="s">
        <v>9660</v>
      </c>
      <c r="B3392" t="s">
        <v>5685</v>
      </c>
      <c r="C3392" t="s">
        <v>735</v>
      </c>
      <c r="D3392" t="s">
        <v>53</v>
      </c>
      <c r="E3392" t="s">
        <v>91</v>
      </c>
      <c r="F3392">
        <v>43183</v>
      </c>
      <c r="G3392" t="s">
        <v>30</v>
      </c>
      <c r="H3392" t="s">
        <v>98</v>
      </c>
      <c r="I3392" t="s">
        <v>2207</v>
      </c>
      <c r="J3392" s="1">
        <v>44815</v>
      </c>
      <c r="K3392" s="1">
        <v>44878</v>
      </c>
      <c r="L3392">
        <v>79</v>
      </c>
      <c r="M3392">
        <v>0</v>
      </c>
      <c r="N3392">
        <v>1</v>
      </c>
      <c r="O3392">
        <v>22.9</v>
      </c>
      <c r="P3392" t="s">
        <v>100</v>
      </c>
    </row>
    <row r="3393" spans="1:16">
      <c r="A3393" t="s">
        <v>9662</v>
      </c>
      <c r="B3393" t="s">
        <v>8417</v>
      </c>
      <c r="C3393" t="s">
        <v>864</v>
      </c>
      <c r="D3393" t="s">
        <v>37</v>
      </c>
      <c r="E3393" t="s">
        <v>20</v>
      </c>
      <c r="F3393">
        <v>117340</v>
      </c>
      <c r="G3393" t="s">
        <v>30</v>
      </c>
      <c r="H3393" t="s">
        <v>3288</v>
      </c>
      <c r="I3393" t="s">
        <v>395</v>
      </c>
      <c r="J3393" s="1">
        <v>45275</v>
      </c>
      <c r="K3393" s="1"/>
      <c r="M3393">
        <v>0</v>
      </c>
      <c r="N3393">
        <v>1</v>
      </c>
      <c r="O3393">
        <v>22.2</v>
      </c>
      <c r="P3393" t="s">
        <v>33</v>
      </c>
    </row>
    <row r="3394" spans="1:16">
      <c r="A3394" t="s">
        <v>9664</v>
      </c>
      <c r="B3394" t="s">
        <v>8108</v>
      </c>
      <c r="C3394" t="s">
        <v>18</v>
      </c>
      <c r="D3394" t="s">
        <v>183</v>
      </c>
      <c r="E3394" t="s">
        <v>20</v>
      </c>
      <c r="F3394">
        <v>5666</v>
      </c>
      <c r="G3394" t="s">
        <v>47</v>
      </c>
      <c r="H3394" t="s">
        <v>361</v>
      </c>
      <c r="I3394" t="s">
        <v>6606</v>
      </c>
      <c r="J3394" s="1">
        <v>45265</v>
      </c>
      <c r="K3394" s="1"/>
      <c r="M3394">
        <v>0</v>
      </c>
      <c r="N3394">
        <v>1</v>
      </c>
      <c r="O3394">
        <v>4.5999999999999996</v>
      </c>
      <c r="P3394" t="s">
        <v>42</v>
      </c>
    </row>
    <row r="3395" spans="1:16">
      <c r="A3395" t="s">
        <v>9666</v>
      </c>
      <c r="B3395" t="s">
        <v>6909</v>
      </c>
      <c r="C3395" t="s">
        <v>18</v>
      </c>
      <c r="D3395" t="s">
        <v>37</v>
      </c>
      <c r="E3395" t="s">
        <v>45</v>
      </c>
      <c r="F3395">
        <v>83522</v>
      </c>
      <c r="G3395" t="s">
        <v>151</v>
      </c>
      <c r="H3395" t="s">
        <v>3247</v>
      </c>
      <c r="I3395" t="s">
        <v>1936</v>
      </c>
      <c r="J3395" s="1">
        <v>45333</v>
      </c>
      <c r="K3395" s="1"/>
      <c r="M3395">
        <v>0</v>
      </c>
      <c r="N3395">
        <v>1</v>
      </c>
      <c r="O3395">
        <v>2.9</v>
      </c>
      <c r="P3395" t="s">
        <v>25</v>
      </c>
    </row>
    <row r="3396" spans="1:16">
      <c r="A3396" t="s">
        <v>9668</v>
      </c>
      <c r="B3396" t="s">
        <v>9669</v>
      </c>
      <c r="C3396" t="s">
        <v>18</v>
      </c>
      <c r="D3396" t="s">
        <v>183</v>
      </c>
      <c r="E3396" t="s">
        <v>91</v>
      </c>
      <c r="F3396">
        <v>3881</v>
      </c>
      <c r="G3396" t="s">
        <v>30</v>
      </c>
      <c r="H3396" t="s">
        <v>86</v>
      </c>
      <c r="I3396" t="s">
        <v>6877</v>
      </c>
      <c r="J3396" s="1">
        <v>44795</v>
      </c>
      <c r="K3396" s="1">
        <v>44681</v>
      </c>
      <c r="L3396">
        <v>66</v>
      </c>
      <c r="M3396">
        <v>0</v>
      </c>
      <c r="N3396">
        <v>1</v>
      </c>
      <c r="P3396" t="s">
        <v>25</v>
      </c>
    </row>
    <row r="3397" spans="1:16">
      <c r="A3397" t="s">
        <v>9671</v>
      </c>
      <c r="B3397" t="s">
        <v>5587</v>
      </c>
      <c r="C3397" t="s">
        <v>1826</v>
      </c>
      <c r="D3397" t="s">
        <v>183</v>
      </c>
      <c r="E3397" t="s">
        <v>177</v>
      </c>
      <c r="F3397">
        <v>6000</v>
      </c>
      <c r="G3397" t="s">
        <v>161</v>
      </c>
      <c r="H3397" t="s">
        <v>139</v>
      </c>
      <c r="I3397" t="s">
        <v>49</v>
      </c>
      <c r="J3397" s="1"/>
      <c r="K3397" s="1"/>
      <c r="M3397">
        <v>0</v>
      </c>
      <c r="N3397">
        <v>1</v>
      </c>
      <c r="O3397">
        <v>28.7</v>
      </c>
      <c r="P3397" t="s">
        <v>42</v>
      </c>
    </row>
    <row r="3398" spans="1:16">
      <c r="A3398" t="s">
        <v>9672</v>
      </c>
      <c r="B3398" t="s">
        <v>4140</v>
      </c>
      <c r="C3398" t="s">
        <v>18</v>
      </c>
      <c r="D3398" t="s">
        <v>183</v>
      </c>
      <c r="E3398" t="s">
        <v>115</v>
      </c>
      <c r="F3398">
        <v>12511</v>
      </c>
      <c r="G3398" t="s">
        <v>172</v>
      </c>
      <c r="H3398" t="s">
        <v>73</v>
      </c>
      <c r="I3398" t="s">
        <v>5915</v>
      </c>
      <c r="J3398" s="1">
        <v>44897</v>
      </c>
      <c r="K3398" s="1">
        <v>44861</v>
      </c>
      <c r="L3398">
        <v>28</v>
      </c>
      <c r="M3398">
        <v>0</v>
      </c>
      <c r="N3398">
        <v>1</v>
      </c>
      <c r="P3398" t="s">
        <v>42</v>
      </c>
    </row>
    <row r="3399" spans="1:16">
      <c r="A3399" t="s">
        <v>9674</v>
      </c>
      <c r="B3399" t="s">
        <v>6508</v>
      </c>
      <c r="C3399" t="s">
        <v>968</v>
      </c>
      <c r="D3399" t="s">
        <v>19</v>
      </c>
      <c r="E3399" t="s">
        <v>177</v>
      </c>
      <c r="F3399">
        <v>1969</v>
      </c>
      <c r="G3399" t="s">
        <v>172</v>
      </c>
      <c r="H3399" t="s">
        <v>258</v>
      </c>
      <c r="I3399" t="s">
        <v>9478</v>
      </c>
      <c r="J3399" s="1">
        <v>45481</v>
      </c>
      <c r="K3399" s="1"/>
      <c r="M3399">
        <v>0</v>
      </c>
      <c r="N3399">
        <v>1</v>
      </c>
      <c r="O3399">
        <v>33.1</v>
      </c>
      <c r="P3399" t="s">
        <v>25</v>
      </c>
    </row>
    <row r="3400" spans="1:16">
      <c r="A3400" t="s">
        <v>9676</v>
      </c>
      <c r="B3400" t="s">
        <v>6808</v>
      </c>
      <c r="C3400" t="s">
        <v>1098</v>
      </c>
      <c r="D3400" t="s">
        <v>66</v>
      </c>
      <c r="E3400" t="s">
        <v>28</v>
      </c>
      <c r="F3400">
        <v>4477</v>
      </c>
      <c r="G3400" t="s">
        <v>172</v>
      </c>
      <c r="H3400" t="s">
        <v>31</v>
      </c>
      <c r="I3400" t="s">
        <v>3124</v>
      </c>
      <c r="J3400" s="1">
        <v>45637</v>
      </c>
      <c r="K3400" s="1"/>
      <c r="M3400">
        <v>0</v>
      </c>
      <c r="N3400">
        <v>1</v>
      </c>
      <c r="O3400">
        <v>34.4</v>
      </c>
      <c r="P3400" t="s">
        <v>100</v>
      </c>
    </row>
    <row r="3401" spans="1:16">
      <c r="A3401" t="s">
        <v>9678</v>
      </c>
      <c r="B3401" t="s">
        <v>2842</v>
      </c>
      <c r="C3401" t="s">
        <v>1838</v>
      </c>
      <c r="D3401" t="s">
        <v>183</v>
      </c>
      <c r="E3401" t="s">
        <v>177</v>
      </c>
      <c r="F3401">
        <v>8524</v>
      </c>
      <c r="G3401" t="s">
        <v>151</v>
      </c>
      <c r="H3401" t="s">
        <v>232</v>
      </c>
      <c r="I3401" t="s">
        <v>7497</v>
      </c>
      <c r="J3401" s="1">
        <v>44865</v>
      </c>
      <c r="K3401" s="1"/>
      <c r="M3401">
        <v>0</v>
      </c>
      <c r="N3401">
        <v>1</v>
      </c>
      <c r="O3401">
        <v>34.9</v>
      </c>
      <c r="P3401" t="s">
        <v>100</v>
      </c>
    </row>
    <row r="3402" spans="1:16">
      <c r="A3402" t="s">
        <v>9680</v>
      </c>
      <c r="B3402" t="s">
        <v>9681</v>
      </c>
      <c r="C3402" t="s">
        <v>4569</v>
      </c>
      <c r="D3402" t="s">
        <v>66</v>
      </c>
      <c r="E3402" t="s">
        <v>115</v>
      </c>
      <c r="F3402">
        <v>19522</v>
      </c>
      <c r="G3402" t="s">
        <v>39</v>
      </c>
      <c r="H3402" t="s">
        <v>127</v>
      </c>
      <c r="I3402" t="s">
        <v>243</v>
      </c>
      <c r="J3402" s="1">
        <v>45594</v>
      </c>
      <c r="K3402" s="1">
        <v>45629</v>
      </c>
      <c r="L3402">
        <v>85</v>
      </c>
      <c r="M3402">
        <v>0</v>
      </c>
      <c r="N3402">
        <v>1</v>
      </c>
      <c r="O3402">
        <v>34</v>
      </c>
      <c r="P3402" t="s">
        <v>100</v>
      </c>
    </row>
    <row r="3403" spans="1:16">
      <c r="A3403" t="s">
        <v>9683</v>
      </c>
      <c r="B3403" t="s">
        <v>611</v>
      </c>
      <c r="C3403" t="s">
        <v>18</v>
      </c>
      <c r="D3403" t="s">
        <v>66</v>
      </c>
      <c r="E3403" t="s">
        <v>91</v>
      </c>
      <c r="F3403">
        <v>21000</v>
      </c>
      <c r="G3403" t="s">
        <v>56</v>
      </c>
      <c r="H3403" t="s">
        <v>268</v>
      </c>
      <c r="I3403" t="s">
        <v>7294</v>
      </c>
      <c r="J3403" s="1">
        <v>45540</v>
      </c>
      <c r="K3403" s="1">
        <v>45536</v>
      </c>
      <c r="L3403">
        <v>35</v>
      </c>
      <c r="M3403">
        <v>0</v>
      </c>
      <c r="N3403">
        <v>1</v>
      </c>
      <c r="O3403">
        <v>12.3</v>
      </c>
      <c r="P3403" t="s">
        <v>58</v>
      </c>
    </row>
    <row r="3404" spans="1:16">
      <c r="A3404" t="s">
        <v>9684</v>
      </c>
      <c r="B3404" t="s">
        <v>6948</v>
      </c>
      <c r="C3404" t="s">
        <v>5625</v>
      </c>
      <c r="D3404" t="s">
        <v>66</v>
      </c>
      <c r="E3404" t="s">
        <v>54</v>
      </c>
      <c r="F3404">
        <v>12888</v>
      </c>
      <c r="G3404" t="s">
        <v>79</v>
      </c>
      <c r="H3404" t="s">
        <v>237</v>
      </c>
      <c r="I3404" t="s">
        <v>2950</v>
      </c>
      <c r="J3404" s="1">
        <v>45218</v>
      </c>
      <c r="K3404" s="1"/>
      <c r="M3404">
        <v>0</v>
      </c>
      <c r="N3404">
        <v>1</v>
      </c>
      <c r="O3404">
        <v>34.299999999999997</v>
      </c>
      <c r="P3404" t="s">
        <v>42</v>
      </c>
    </row>
    <row r="3405" spans="1:16">
      <c r="A3405" t="s">
        <v>9686</v>
      </c>
      <c r="B3405" t="s">
        <v>2672</v>
      </c>
      <c r="C3405" t="s">
        <v>2176</v>
      </c>
      <c r="D3405" t="s">
        <v>53</v>
      </c>
      <c r="E3405" t="s">
        <v>177</v>
      </c>
      <c r="F3405">
        <v>41838</v>
      </c>
      <c r="G3405" t="s">
        <v>151</v>
      </c>
      <c r="H3405" t="s">
        <v>232</v>
      </c>
      <c r="I3405" t="s">
        <v>3319</v>
      </c>
      <c r="J3405" s="1">
        <v>45024</v>
      </c>
      <c r="K3405" s="1"/>
      <c r="M3405">
        <v>0</v>
      </c>
      <c r="N3405">
        <v>1</v>
      </c>
      <c r="O3405">
        <v>9.9</v>
      </c>
      <c r="P3405" t="s">
        <v>25</v>
      </c>
    </row>
    <row r="3406" spans="1:16">
      <c r="A3406" t="s">
        <v>9688</v>
      </c>
      <c r="B3406" t="s">
        <v>5057</v>
      </c>
      <c r="C3406" t="s">
        <v>2315</v>
      </c>
      <c r="D3406" t="s">
        <v>183</v>
      </c>
      <c r="E3406" t="s">
        <v>45</v>
      </c>
      <c r="F3406">
        <v>10813</v>
      </c>
      <c r="G3406" t="s">
        <v>22</v>
      </c>
      <c r="H3406" t="s">
        <v>232</v>
      </c>
      <c r="I3406" t="s">
        <v>4119</v>
      </c>
      <c r="J3406" s="1">
        <v>45091</v>
      </c>
      <c r="K3406" s="1"/>
      <c r="M3406">
        <v>0</v>
      </c>
      <c r="N3406">
        <v>1</v>
      </c>
      <c r="O3406">
        <v>33.799999999999997</v>
      </c>
      <c r="P3406" t="s">
        <v>42</v>
      </c>
    </row>
    <row r="3407" spans="1:16">
      <c r="A3407" t="s">
        <v>9690</v>
      </c>
      <c r="B3407" t="s">
        <v>4555</v>
      </c>
      <c r="C3407" t="s">
        <v>18</v>
      </c>
      <c r="D3407" t="s">
        <v>183</v>
      </c>
      <c r="E3407" t="s">
        <v>45</v>
      </c>
      <c r="F3407">
        <v>4074</v>
      </c>
      <c r="G3407" t="s">
        <v>161</v>
      </c>
      <c r="H3407" t="s">
        <v>1272</v>
      </c>
      <c r="I3407" t="s">
        <v>4639</v>
      </c>
      <c r="J3407" s="1">
        <v>45310</v>
      </c>
      <c r="K3407" s="1"/>
      <c r="M3407">
        <v>0</v>
      </c>
      <c r="N3407">
        <v>1</v>
      </c>
      <c r="O3407">
        <v>29</v>
      </c>
      <c r="P3407" t="s">
        <v>25</v>
      </c>
    </row>
    <row r="3408" spans="1:16">
      <c r="A3408" t="s">
        <v>9692</v>
      </c>
      <c r="B3408" t="s">
        <v>2922</v>
      </c>
      <c r="C3408" t="s">
        <v>1634</v>
      </c>
      <c r="D3408" t="s">
        <v>19</v>
      </c>
      <c r="E3408" t="s">
        <v>91</v>
      </c>
      <c r="F3408">
        <v>7093</v>
      </c>
      <c r="G3408" t="s">
        <v>56</v>
      </c>
      <c r="H3408" t="s">
        <v>139</v>
      </c>
      <c r="I3408" t="s">
        <v>6301</v>
      </c>
      <c r="J3408" s="1">
        <v>45253</v>
      </c>
      <c r="K3408" s="1">
        <v>45289</v>
      </c>
      <c r="L3408">
        <v>169</v>
      </c>
      <c r="M3408">
        <v>0</v>
      </c>
      <c r="N3408">
        <v>1</v>
      </c>
      <c r="O3408">
        <v>14.4</v>
      </c>
      <c r="P3408" t="s">
        <v>100</v>
      </c>
    </row>
    <row r="3409" spans="1:16">
      <c r="A3409" t="s">
        <v>9694</v>
      </c>
      <c r="B3409" t="s">
        <v>5964</v>
      </c>
      <c r="C3409" t="s">
        <v>18</v>
      </c>
      <c r="D3409" t="s">
        <v>19</v>
      </c>
      <c r="E3409" t="s">
        <v>177</v>
      </c>
      <c r="F3409">
        <v>8869</v>
      </c>
      <c r="G3409" t="s">
        <v>22</v>
      </c>
      <c r="H3409" t="s">
        <v>237</v>
      </c>
      <c r="I3409" t="s">
        <v>588</v>
      </c>
      <c r="J3409" s="1">
        <v>44933</v>
      </c>
      <c r="K3409" s="1"/>
      <c r="M3409">
        <v>0</v>
      </c>
      <c r="N3409">
        <v>1</v>
      </c>
      <c r="O3409">
        <v>19.100000000000001</v>
      </c>
      <c r="P3409" t="s">
        <v>100</v>
      </c>
    </row>
    <row r="3410" spans="1:16">
      <c r="A3410" t="s">
        <v>9696</v>
      </c>
      <c r="B3410" t="s">
        <v>3574</v>
      </c>
      <c r="C3410" t="s">
        <v>2024</v>
      </c>
      <c r="D3410" t="s">
        <v>183</v>
      </c>
      <c r="E3410" t="s">
        <v>20</v>
      </c>
      <c r="F3410">
        <v>7893</v>
      </c>
      <c r="G3410" t="s">
        <v>56</v>
      </c>
      <c r="H3410" t="s">
        <v>268</v>
      </c>
      <c r="I3410" t="s">
        <v>2999</v>
      </c>
      <c r="J3410" s="1">
        <v>45800</v>
      </c>
      <c r="K3410" s="1"/>
      <c r="M3410">
        <v>0</v>
      </c>
      <c r="N3410">
        <v>1</v>
      </c>
      <c r="O3410">
        <v>18.100000000000001</v>
      </c>
      <c r="P3410" t="s">
        <v>33</v>
      </c>
    </row>
    <row r="3411" spans="1:16">
      <c r="A3411" t="s">
        <v>9698</v>
      </c>
      <c r="B3411" t="s">
        <v>2295</v>
      </c>
      <c r="C3411" t="s">
        <v>654</v>
      </c>
      <c r="D3411" t="s">
        <v>37</v>
      </c>
      <c r="E3411" t="s">
        <v>91</v>
      </c>
      <c r="F3411">
        <v>113985</v>
      </c>
      <c r="G3411" t="s">
        <v>39</v>
      </c>
      <c r="H3411" t="s">
        <v>3288</v>
      </c>
      <c r="I3411" t="s">
        <v>3741</v>
      </c>
      <c r="J3411" s="1"/>
      <c r="K3411" s="1">
        <v>44870</v>
      </c>
      <c r="L3411">
        <v>29</v>
      </c>
      <c r="M3411">
        <v>0</v>
      </c>
      <c r="N3411">
        <v>1</v>
      </c>
      <c r="O3411">
        <v>31.6</v>
      </c>
      <c r="P3411" t="s">
        <v>33</v>
      </c>
    </row>
    <row r="3412" spans="1:16">
      <c r="A3412" t="s">
        <v>9700</v>
      </c>
      <c r="B3412" t="s">
        <v>8911</v>
      </c>
      <c r="C3412" t="s">
        <v>90</v>
      </c>
      <c r="D3412" t="s">
        <v>19</v>
      </c>
      <c r="E3412" t="s">
        <v>20</v>
      </c>
      <c r="F3412">
        <v>9131</v>
      </c>
      <c r="G3412" t="s">
        <v>79</v>
      </c>
      <c r="H3412" t="s">
        <v>237</v>
      </c>
      <c r="I3412" t="s">
        <v>9235</v>
      </c>
      <c r="J3412" s="1">
        <v>45578</v>
      </c>
      <c r="K3412" s="1"/>
      <c r="M3412">
        <v>0</v>
      </c>
      <c r="N3412">
        <v>1</v>
      </c>
      <c r="O3412">
        <v>14.8</v>
      </c>
      <c r="P3412" t="s">
        <v>100</v>
      </c>
    </row>
    <row r="3413" spans="1:16">
      <c r="A3413" t="s">
        <v>9702</v>
      </c>
      <c r="B3413" t="s">
        <v>7856</v>
      </c>
      <c r="C3413" t="s">
        <v>199</v>
      </c>
      <c r="D3413" t="s">
        <v>19</v>
      </c>
      <c r="E3413" t="s">
        <v>177</v>
      </c>
      <c r="F3413">
        <v>1729</v>
      </c>
      <c r="G3413" t="s">
        <v>151</v>
      </c>
      <c r="H3413" t="s">
        <v>361</v>
      </c>
      <c r="I3413" t="s">
        <v>8272</v>
      </c>
      <c r="J3413" s="1">
        <v>44887</v>
      </c>
      <c r="K3413" s="1"/>
      <c r="M3413">
        <v>0</v>
      </c>
      <c r="N3413">
        <v>1</v>
      </c>
      <c r="O3413">
        <v>0.4</v>
      </c>
      <c r="P3413" t="s">
        <v>42</v>
      </c>
    </row>
    <row r="3414" spans="1:16">
      <c r="A3414" t="s">
        <v>9704</v>
      </c>
      <c r="B3414" t="s">
        <v>4716</v>
      </c>
      <c r="C3414" t="s">
        <v>4113</v>
      </c>
      <c r="D3414" t="s">
        <v>183</v>
      </c>
      <c r="E3414" t="s">
        <v>54</v>
      </c>
      <c r="F3414">
        <v>5000</v>
      </c>
      <c r="G3414" t="s">
        <v>47</v>
      </c>
      <c r="H3414" t="s">
        <v>93</v>
      </c>
      <c r="I3414" t="s">
        <v>983</v>
      </c>
      <c r="J3414" s="1">
        <v>45186</v>
      </c>
      <c r="K3414" s="1"/>
      <c r="M3414">
        <v>0</v>
      </c>
      <c r="N3414">
        <v>1</v>
      </c>
      <c r="O3414">
        <v>34.299999999999997</v>
      </c>
      <c r="P3414" t="s">
        <v>58</v>
      </c>
    </row>
    <row r="3415" spans="1:16">
      <c r="A3415" t="s">
        <v>9705</v>
      </c>
      <c r="B3415" t="s">
        <v>2268</v>
      </c>
      <c r="C3415" t="s">
        <v>740</v>
      </c>
      <c r="D3415" t="s">
        <v>37</v>
      </c>
      <c r="E3415" t="s">
        <v>28</v>
      </c>
      <c r="F3415">
        <v>160653</v>
      </c>
      <c r="G3415" t="s">
        <v>161</v>
      </c>
      <c r="H3415" t="s">
        <v>237</v>
      </c>
      <c r="I3415" t="s">
        <v>9707</v>
      </c>
      <c r="J3415" s="1">
        <v>45031</v>
      </c>
      <c r="K3415" s="1"/>
      <c r="M3415">
        <v>0</v>
      </c>
      <c r="N3415">
        <v>1</v>
      </c>
      <c r="O3415">
        <v>17.600000000000001</v>
      </c>
      <c r="P3415" t="s">
        <v>100</v>
      </c>
    </row>
    <row r="3416" spans="1:16">
      <c r="A3416" t="s">
        <v>9708</v>
      </c>
      <c r="B3416" t="s">
        <v>7234</v>
      </c>
      <c r="C3416" t="s">
        <v>1353</v>
      </c>
      <c r="D3416" t="s">
        <v>19</v>
      </c>
      <c r="E3416" t="s">
        <v>54</v>
      </c>
      <c r="F3416">
        <v>3637</v>
      </c>
      <c r="G3416" t="s">
        <v>161</v>
      </c>
      <c r="H3416" t="s">
        <v>80</v>
      </c>
      <c r="I3416" t="s">
        <v>1300</v>
      </c>
      <c r="J3416" s="1"/>
      <c r="K3416" s="1"/>
      <c r="M3416">
        <v>0</v>
      </c>
      <c r="N3416">
        <v>1</v>
      </c>
      <c r="O3416">
        <v>6.3</v>
      </c>
      <c r="P3416" t="s">
        <v>25</v>
      </c>
    </row>
    <row r="3417" spans="1:16">
      <c r="A3417" t="s">
        <v>9710</v>
      </c>
      <c r="B3417" t="s">
        <v>148</v>
      </c>
      <c r="C3417" t="s">
        <v>3038</v>
      </c>
      <c r="D3417" t="s">
        <v>66</v>
      </c>
      <c r="E3417" t="s">
        <v>115</v>
      </c>
      <c r="F3417">
        <v>8910</v>
      </c>
      <c r="G3417" t="s">
        <v>161</v>
      </c>
      <c r="H3417" t="s">
        <v>274</v>
      </c>
      <c r="I3417" t="s">
        <v>7486</v>
      </c>
      <c r="J3417" s="1">
        <v>45014</v>
      </c>
      <c r="K3417" s="1">
        <v>44886</v>
      </c>
      <c r="L3417">
        <v>35</v>
      </c>
      <c r="M3417">
        <v>0</v>
      </c>
      <c r="N3417">
        <v>1</v>
      </c>
      <c r="O3417">
        <v>0.3</v>
      </c>
      <c r="P3417" t="s">
        <v>25</v>
      </c>
    </row>
    <row r="3418" spans="1:16">
      <c r="A3418" t="s">
        <v>9712</v>
      </c>
      <c r="B3418" t="s">
        <v>3613</v>
      </c>
      <c r="C3418" t="s">
        <v>2269</v>
      </c>
      <c r="D3418" t="s">
        <v>66</v>
      </c>
      <c r="E3418" t="s">
        <v>91</v>
      </c>
      <c r="F3418">
        <v>21637</v>
      </c>
      <c r="G3418" t="s">
        <v>56</v>
      </c>
      <c r="H3418" t="s">
        <v>2606</v>
      </c>
      <c r="I3418" t="s">
        <v>3326</v>
      </c>
      <c r="J3418" s="1">
        <v>45213</v>
      </c>
      <c r="K3418" s="1">
        <v>45234</v>
      </c>
      <c r="L3418">
        <v>109</v>
      </c>
      <c r="M3418">
        <v>1</v>
      </c>
      <c r="N3418">
        <v>1</v>
      </c>
      <c r="O3418">
        <v>4.3</v>
      </c>
      <c r="P3418" t="s">
        <v>100</v>
      </c>
    </row>
    <row r="3419" spans="1:16">
      <c r="A3419" t="s">
        <v>9714</v>
      </c>
      <c r="B3419" t="s">
        <v>3249</v>
      </c>
      <c r="C3419" t="s">
        <v>4544</v>
      </c>
      <c r="D3419" t="s">
        <v>53</v>
      </c>
      <c r="E3419" t="s">
        <v>91</v>
      </c>
      <c r="F3419">
        <v>30369</v>
      </c>
      <c r="G3419" t="s">
        <v>161</v>
      </c>
      <c r="H3419" t="s">
        <v>133</v>
      </c>
      <c r="I3419" t="s">
        <v>6627</v>
      </c>
      <c r="J3419" s="1">
        <v>45010</v>
      </c>
      <c r="K3419" s="1">
        <v>44990</v>
      </c>
      <c r="L3419">
        <v>95</v>
      </c>
      <c r="M3419">
        <v>0</v>
      </c>
      <c r="N3419">
        <v>1</v>
      </c>
      <c r="O3419">
        <v>10.3</v>
      </c>
      <c r="P3419" t="s">
        <v>42</v>
      </c>
    </row>
    <row r="3420" spans="1:16">
      <c r="A3420" t="s">
        <v>9716</v>
      </c>
      <c r="B3420" t="s">
        <v>7755</v>
      </c>
      <c r="C3420" t="s">
        <v>199</v>
      </c>
      <c r="D3420" t="s">
        <v>66</v>
      </c>
      <c r="E3420" t="s">
        <v>115</v>
      </c>
      <c r="F3420">
        <v>18000</v>
      </c>
      <c r="G3420" t="s">
        <v>47</v>
      </c>
      <c r="H3420" t="s">
        <v>2408</v>
      </c>
      <c r="I3420" t="s">
        <v>9717</v>
      </c>
      <c r="J3420" s="1">
        <v>44768</v>
      </c>
      <c r="K3420" s="1">
        <v>44888</v>
      </c>
      <c r="L3420">
        <v>175</v>
      </c>
      <c r="M3420">
        <v>0</v>
      </c>
      <c r="N3420">
        <v>1</v>
      </c>
      <c r="O3420">
        <v>28.5</v>
      </c>
      <c r="P3420" t="s">
        <v>42</v>
      </c>
    </row>
    <row r="3421" spans="1:16">
      <c r="A3421" t="s">
        <v>9718</v>
      </c>
      <c r="B3421" t="s">
        <v>3117</v>
      </c>
      <c r="C3421" t="s">
        <v>18</v>
      </c>
      <c r="D3421" t="s">
        <v>19</v>
      </c>
      <c r="E3421" t="s">
        <v>115</v>
      </c>
      <c r="F3421">
        <v>9417</v>
      </c>
      <c r="G3421" t="s">
        <v>39</v>
      </c>
      <c r="H3421" t="s">
        <v>139</v>
      </c>
      <c r="I3421" t="s">
        <v>1044</v>
      </c>
      <c r="J3421" s="1">
        <v>45387</v>
      </c>
      <c r="K3421" s="1">
        <v>45429</v>
      </c>
      <c r="L3421">
        <v>129</v>
      </c>
      <c r="M3421">
        <v>0</v>
      </c>
      <c r="N3421">
        <v>1</v>
      </c>
      <c r="O3421">
        <v>28.6</v>
      </c>
      <c r="P3421" t="s">
        <v>58</v>
      </c>
    </row>
    <row r="3422" spans="1:16">
      <c r="A3422" t="s">
        <v>9720</v>
      </c>
      <c r="B3422" t="s">
        <v>6673</v>
      </c>
      <c r="C3422" t="s">
        <v>3486</v>
      </c>
      <c r="D3422" t="s">
        <v>19</v>
      </c>
      <c r="E3422" t="s">
        <v>20</v>
      </c>
      <c r="F3422">
        <v>2773</v>
      </c>
      <c r="G3422" t="s">
        <v>56</v>
      </c>
      <c r="H3422" t="s">
        <v>237</v>
      </c>
      <c r="I3422" t="s">
        <v>3413</v>
      </c>
      <c r="J3422" s="1">
        <v>45702</v>
      </c>
      <c r="K3422" s="1"/>
      <c r="M3422">
        <v>0</v>
      </c>
      <c r="N3422">
        <v>1</v>
      </c>
      <c r="O3422">
        <v>29.7</v>
      </c>
      <c r="P3422" t="s">
        <v>100</v>
      </c>
    </row>
    <row r="3423" spans="1:16">
      <c r="A3423" t="s">
        <v>9722</v>
      </c>
      <c r="B3423" t="s">
        <v>998</v>
      </c>
      <c r="C3423" t="s">
        <v>972</v>
      </c>
      <c r="D3423" t="s">
        <v>37</v>
      </c>
      <c r="E3423" t="s">
        <v>54</v>
      </c>
      <c r="F3423">
        <v>200545</v>
      </c>
      <c r="G3423" t="s">
        <v>79</v>
      </c>
      <c r="H3423" t="s">
        <v>127</v>
      </c>
      <c r="I3423" t="s">
        <v>9724</v>
      </c>
      <c r="J3423" s="1"/>
      <c r="K3423" s="1"/>
      <c r="M3423">
        <v>0</v>
      </c>
      <c r="N3423">
        <v>1</v>
      </c>
      <c r="O3423">
        <v>19.5</v>
      </c>
      <c r="P3423" t="s">
        <v>42</v>
      </c>
    </row>
    <row r="3424" spans="1:16">
      <c r="A3424" t="s">
        <v>9725</v>
      </c>
      <c r="B3424" t="s">
        <v>2506</v>
      </c>
      <c r="C3424" t="s">
        <v>820</v>
      </c>
      <c r="D3424" t="s">
        <v>53</v>
      </c>
      <c r="E3424" t="s">
        <v>115</v>
      </c>
      <c r="F3424">
        <v>35263</v>
      </c>
      <c r="G3424" t="s">
        <v>79</v>
      </c>
      <c r="H3424" t="s">
        <v>86</v>
      </c>
      <c r="I3424" t="s">
        <v>8636</v>
      </c>
      <c r="J3424" s="1">
        <v>45693</v>
      </c>
      <c r="K3424" s="1">
        <v>45718</v>
      </c>
      <c r="L3424">
        <v>129</v>
      </c>
      <c r="M3424">
        <v>0</v>
      </c>
      <c r="N3424">
        <v>1</v>
      </c>
      <c r="P3424" t="s">
        <v>25</v>
      </c>
    </row>
    <row r="3425" spans="1:16">
      <c r="A3425" t="s">
        <v>9727</v>
      </c>
      <c r="B3425" t="s">
        <v>7072</v>
      </c>
      <c r="C3425" t="s">
        <v>3295</v>
      </c>
      <c r="D3425" t="s">
        <v>37</v>
      </c>
      <c r="E3425" t="s">
        <v>91</v>
      </c>
      <c r="F3425">
        <v>213743</v>
      </c>
      <c r="G3425" t="s">
        <v>39</v>
      </c>
      <c r="H3425" t="s">
        <v>232</v>
      </c>
      <c r="I3425" t="s">
        <v>2233</v>
      </c>
      <c r="J3425" s="1">
        <v>44785</v>
      </c>
      <c r="K3425" s="1">
        <v>44787</v>
      </c>
      <c r="L3425">
        <v>119</v>
      </c>
      <c r="M3425">
        <v>0</v>
      </c>
      <c r="N3425">
        <v>1</v>
      </c>
      <c r="O3425">
        <v>13.8</v>
      </c>
      <c r="P3425" t="s">
        <v>58</v>
      </c>
    </row>
    <row r="3426" spans="1:16">
      <c r="A3426" t="s">
        <v>9729</v>
      </c>
      <c r="B3426" t="s">
        <v>2596</v>
      </c>
      <c r="C3426" t="s">
        <v>5498</v>
      </c>
      <c r="D3426" t="s">
        <v>53</v>
      </c>
      <c r="E3426" t="s">
        <v>115</v>
      </c>
      <c r="F3426">
        <v>27577</v>
      </c>
      <c r="G3426" t="s">
        <v>47</v>
      </c>
      <c r="H3426" t="s">
        <v>145</v>
      </c>
      <c r="I3426" t="s">
        <v>7294</v>
      </c>
      <c r="J3426" s="1">
        <v>45613</v>
      </c>
      <c r="K3426" s="1">
        <v>45533</v>
      </c>
      <c r="L3426">
        <v>32</v>
      </c>
      <c r="M3426">
        <v>0</v>
      </c>
      <c r="N3426">
        <v>1</v>
      </c>
      <c r="O3426">
        <v>27.1</v>
      </c>
      <c r="P3426" t="s">
        <v>58</v>
      </c>
    </row>
    <row r="3427" spans="1:16">
      <c r="A3427" t="s">
        <v>9731</v>
      </c>
      <c r="B3427" t="s">
        <v>5068</v>
      </c>
      <c r="C3427" t="s">
        <v>18</v>
      </c>
      <c r="D3427" t="s">
        <v>19</v>
      </c>
      <c r="E3427" t="s">
        <v>177</v>
      </c>
      <c r="F3427">
        <v>3826</v>
      </c>
      <c r="G3427" t="s">
        <v>30</v>
      </c>
      <c r="H3427" t="s">
        <v>139</v>
      </c>
      <c r="I3427" t="s">
        <v>6342</v>
      </c>
      <c r="J3427" s="1">
        <v>45398</v>
      </c>
      <c r="K3427" s="1"/>
      <c r="M3427">
        <v>0</v>
      </c>
      <c r="N3427">
        <v>1</v>
      </c>
      <c r="O3427">
        <v>30.7</v>
      </c>
      <c r="P3427" t="s">
        <v>58</v>
      </c>
    </row>
    <row r="3428" spans="1:16">
      <c r="A3428" t="s">
        <v>9733</v>
      </c>
      <c r="B3428" t="s">
        <v>1315</v>
      </c>
      <c r="C3428" t="s">
        <v>18</v>
      </c>
      <c r="D3428" t="s">
        <v>19</v>
      </c>
      <c r="E3428" t="s">
        <v>177</v>
      </c>
      <c r="F3428">
        <v>5000</v>
      </c>
      <c r="G3428" t="s">
        <v>151</v>
      </c>
      <c r="H3428" t="s">
        <v>237</v>
      </c>
      <c r="I3428" t="s">
        <v>8250</v>
      </c>
      <c r="J3428" s="1">
        <v>45541</v>
      </c>
      <c r="K3428" s="1"/>
      <c r="M3428">
        <v>0</v>
      </c>
      <c r="N3428">
        <v>1</v>
      </c>
      <c r="O3428">
        <v>23.1</v>
      </c>
      <c r="P3428" t="s">
        <v>58</v>
      </c>
    </row>
    <row r="3429" spans="1:16">
      <c r="A3429" t="s">
        <v>9734</v>
      </c>
      <c r="B3429" t="s">
        <v>1225</v>
      </c>
      <c r="C3429" t="s">
        <v>18</v>
      </c>
      <c r="D3429" t="s">
        <v>53</v>
      </c>
      <c r="E3429" t="s">
        <v>45</v>
      </c>
      <c r="F3429">
        <v>13668</v>
      </c>
      <c r="G3429" t="s">
        <v>30</v>
      </c>
      <c r="H3429" t="s">
        <v>133</v>
      </c>
      <c r="I3429" t="s">
        <v>7330</v>
      </c>
      <c r="J3429" s="1">
        <v>45043</v>
      </c>
      <c r="K3429" s="1"/>
      <c r="M3429">
        <v>0</v>
      </c>
      <c r="N3429">
        <v>1</v>
      </c>
      <c r="O3429">
        <v>16.8</v>
      </c>
      <c r="P3429" t="s">
        <v>58</v>
      </c>
    </row>
    <row r="3430" spans="1:16">
      <c r="A3430" t="s">
        <v>9736</v>
      </c>
      <c r="B3430" t="s">
        <v>933</v>
      </c>
      <c r="C3430" t="s">
        <v>18</v>
      </c>
      <c r="D3430" t="s">
        <v>66</v>
      </c>
      <c r="E3430" t="s">
        <v>91</v>
      </c>
      <c r="F3430">
        <v>6204</v>
      </c>
      <c r="G3430" t="s">
        <v>79</v>
      </c>
      <c r="H3430" t="s">
        <v>23</v>
      </c>
      <c r="I3430" t="s">
        <v>3900</v>
      </c>
      <c r="J3430" s="1">
        <v>44724</v>
      </c>
      <c r="K3430" s="1">
        <v>44833</v>
      </c>
      <c r="L3430">
        <v>159</v>
      </c>
      <c r="M3430">
        <v>1</v>
      </c>
      <c r="N3430">
        <v>4</v>
      </c>
      <c r="O3430">
        <v>18.399999999999999</v>
      </c>
      <c r="P3430" t="s">
        <v>100</v>
      </c>
    </row>
    <row r="3431" spans="1:16">
      <c r="A3431" t="s">
        <v>9738</v>
      </c>
      <c r="B3431" t="s">
        <v>4612</v>
      </c>
      <c r="C3431" t="s">
        <v>103</v>
      </c>
      <c r="D3431" t="s">
        <v>19</v>
      </c>
      <c r="E3431" t="s">
        <v>20</v>
      </c>
      <c r="F3431">
        <v>2000</v>
      </c>
      <c r="G3431" t="s">
        <v>151</v>
      </c>
      <c r="H3431" t="s">
        <v>850</v>
      </c>
      <c r="I3431" t="s">
        <v>7837</v>
      </c>
      <c r="J3431" s="1">
        <v>45396</v>
      </c>
      <c r="K3431" s="1"/>
      <c r="M3431">
        <v>0</v>
      </c>
      <c r="N3431">
        <v>1</v>
      </c>
      <c r="P3431" t="s">
        <v>42</v>
      </c>
    </row>
    <row r="3432" spans="1:16">
      <c r="A3432" t="s">
        <v>9739</v>
      </c>
      <c r="B3432" t="s">
        <v>2656</v>
      </c>
      <c r="C3432" t="s">
        <v>2588</v>
      </c>
      <c r="D3432" t="s">
        <v>53</v>
      </c>
      <c r="E3432" t="s">
        <v>28</v>
      </c>
      <c r="F3432">
        <v>10488</v>
      </c>
      <c r="G3432" t="s">
        <v>151</v>
      </c>
      <c r="H3432" t="s">
        <v>268</v>
      </c>
      <c r="I3432" t="s">
        <v>1972</v>
      </c>
      <c r="J3432" s="1">
        <v>44865</v>
      </c>
      <c r="K3432" s="1"/>
      <c r="M3432">
        <v>0</v>
      </c>
      <c r="N3432">
        <v>1</v>
      </c>
      <c r="O3432">
        <v>5.9</v>
      </c>
      <c r="P3432" t="s">
        <v>58</v>
      </c>
    </row>
    <row r="3433" spans="1:16">
      <c r="A3433" t="s">
        <v>9740</v>
      </c>
      <c r="B3433" t="s">
        <v>142</v>
      </c>
      <c r="C3433" t="s">
        <v>6518</v>
      </c>
      <c r="D3433" t="s">
        <v>19</v>
      </c>
      <c r="E3433" t="s">
        <v>45</v>
      </c>
      <c r="F3433">
        <v>9311</v>
      </c>
      <c r="G3433" t="s">
        <v>56</v>
      </c>
      <c r="H3433" t="s">
        <v>117</v>
      </c>
      <c r="I3433" t="s">
        <v>7160</v>
      </c>
      <c r="J3433" s="1">
        <v>45645</v>
      </c>
      <c r="K3433" s="1"/>
      <c r="M3433">
        <v>0</v>
      </c>
      <c r="N3433">
        <v>1</v>
      </c>
      <c r="O3433">
        <v>3.8</v>
      </c>
      <c r="P3433" t="s">
        <v>42</v>
      </c>
    </row>
    <row r="3434" spans="1:16">
      <c r="A3434" t="s">
        <v>9742</v>
      </c>
      <c r="B3434" t="s">
        <v>3875</v>
      </c>
      <c r="C3434" t="s">
        <v>7873</v>
      </c>
      <c r="D3434" t="s">
        <v>66</v>
      </c>
      <c r="E3434" t="s">
        <v>45</v>
      </c>
      <c r="F3434">
        <v>12780</v>
      </c>
      <c r="G3434" t="s">
        <v>39</v>
      </c>
      <c r="H3434" t="s">
        <v>361</v>
      </c>
      <c r="I3434" t="s">
        <v>7544</v>
      </c>
      <c r="J3434" s="1">
        <v>45462</v>
      </c>
      <c r="K3434" s="1"/>
      <c r="M3434">
        <v>0</v>
      </c>
      <c r="N3434">
        <v>1</v>
      </c>
      <c r="O3434">
        <v>34.1</v>
      </c>
      <c r="P3434" t="s">
        <v>100</v>
      </c>
    </row>
    <row r="3435" spans="1:16">
      <c r="A3435" t="s">
        <v>9744</v>
      </c>
      <c r="B3435" t="s">
        <v>5465</v>
      </c>
      <c r="C3435" t="s">
        <v>3050</v>
      </c>
      <c r="D3435" t="s">
        <v>183</v>
      </c>
      <c r="E3435" t="s">
        <v>45</v>
      </c>
      <c r="F3435">
        <v>8911</v>
      </c>
      <c r="G3435" t="s">
        <v>30</v>
      </c>
      <c r="H3435" t="s">
        <v>98</v>
      </c>
      <c r="I3435" t="s">
        <v>5577</v>
      </c>
      <c r="J3435" s="1">
        <v>44946</v>
      </c>
      <c r="K3435" s="1"/>
      <c r="M3435">
        <v>0</v>
      </c>
      <c r="N3435">
        <v>1</v>
      </c>
      <c r="O3435">
        <v>2.7</v>
      </c>
      <c r="P3435" t="s">
        <v>42</v>
      </c>
    </row>
    <row r="3436" spans="1:16">
      <c r="A3436" t="s">
        <v>9746</v>
      </c>
      <c r="B3436" t="s">
        <v>1649</v>
      </c>
      <c r="C3436" t="s">
        <v>4348</v>
      </c>
      <c r="D3436" t="s">
        <v>183</v>
      </c>
      <c r="E3436" t="s">
        <v>115</v>
      </c>
      <c r="F3436">
        <v>3485</v>
      </c>
      <c r="G3436" t="s">
        <v>39</v>
      </c>
      <c r="H3436" t="s">
        <v>68</v>
      </c>
      <c r="I3436" t="s">
        <v>9748</v>
      </c>
      <c r="J3436" s="1">
        <v>45577</v>
      </c>
      <c r="K3436" s="1">
        <v>45510</v>
      </c>
      <c r="L3436">
        <v>37</v>
      </c>
      <c r="M3436">
        <v>0</v>
      </c>
      <c r="N3436">
        <v>1</v>
      </c>
      <c r="O3436">
        <v>30.4</v>
      </c>
      <c r="P3436" t="s">
        <v>42</v>
      </c>
    </row>
    <row r="3437" spans="1:16">
      <c r="A3437" t="s">
        <v>9749</v>
      </c>
      <c r="B3437" t="s">
        <v>4272</v>
      </c>
      <c r="C3437" t="s">
        <v>2235</v>
      </c>
      <c r="D3437" t="s">
        <v>53</v>
      </c>
      <c r="E3437" t="s">
        <v>91</v>
      </c>
      <c r="F3437">
        <v>48000</v>
      </c>
      <c r="G3437" t="s">
        <v>172</v>
      </c>
      <c r="H3437" t="s">
        <v>258</v>
      </c>
      <c r="I3437" t="s">
        <v>3150</v>
      </c>
      <c r="J3437" s="1">
        <v>45004</v>
      </c>
      <c r="K3437" s="1">
        <v>45000</v>
      </c>
      <c r="L3437">
        <v>46</v>
      </c>
      <c r="M3437">
        <v>0</v>
      </c>
      <c r="N3437">
        <v>1</v>
      </c>
      <c r="O3437">
        <v>24.3</v>
      </c>
      <c r="P3437" t="s">
        <v>25</v>
      </c>
    </row>
    <row r="3438" spans="1:16">
      <c r="A3438" t="s">
        <v>9751</v>
      </c>
      <c r="B3438" t="s">
        <v>3647</v>
      </c>
      <c r="C3438" t="s">
        <v>1316</v>
      </c>
      <c r="D3438" t="s">
        <v>53</v>
      </c>
      <c r="E3438" t="s">
        <v>91</v>
      </c>
      <c r="F3438">
        <v>45845</v>
      </c>
      <c r="G3438" t="s">
        <v>161</v>
      </c>
      <c r="H3438" t="s">
        <v>80</v>
      </c>
      <c r="I3438" t="s">
        <v>8636</v>
      </c>
      <c r="J3438" s="1">
        <v>45736</v>
      </c>
      <c r="K3438" s="1">
        <v>45736</v>
      </c>
      <c r="L3438">
        <v>147</v>
      </c>
      <c r="M3438">
        <v>0</v>
      </c>
      <c r="N3438">
        <v>1</v>
      </c>
      <c r="P3438" t="s">
        <v>25</v>
      </c>
    </row>
    <row r="3439" spans="1:16">
      <c r="A3439" t="s">
        <v>9753</v>
      </c>
      <c r="B3439" t="s">
        <v>1633</v>
      </c>
      <c r="C3439" t="s">
        <v>18</v>
      </c>
      <c r="D3439" t="s">
        <v>183</v>
      </c>
      <c r="E3439" t="s">
        <v>177</v>
      </c>
      <c r="F3439">
        <v>13000</v>
      </c>
      <c r="G3439" t="s">
        <v>79</v>
      </c>
      <c r="H3439" t="s">
        <v>80</v>
      </c>
      <c r="I3439" t="s">
        <v>3119</v>
      </c>
      <c r="J3439" s="1">
        <v>44806</v>
      </c>
      <c r="K3439" s="1"/>
      <c r="M3439">
        <v>0</v>
      </c>
      <c r="N3439">
        <v>1</v>
      </c>
      <c r="O3439">
        <v>2.2999999999999998</v>
      </c>
      <c r="P3439" t="s">
        <v>100</v>
      </c>
    </row>
    <row r="3440" spans="1:16">
      <c r="A3440" t="s">
        <v>9754</v>
      </c>
      <c r="B3440" t="s">
        <v>2373</v>
      </c>
      <c r="C3440" t="s">
        <v>5827</v>
      </c>
      <c r="D3440" t="s">
        <v>19</v>
      </c>
      <c r="E3440" t="s">
        <v>115</v>
      </c>
      <c r="F3440">
        <v>7772</v>
      </c>
      <c r="G3440" t="s">
        <v>47</v>
      </c>
      <c r="H3440" t="s">
        <v>62</v>
      </c>
      <c r="I3440" t="s">
        <v>4833</v>
      </c>
      <c r="J3440" s="1">
        <v>45641</v>
      </c>
      <c r="K3440" s="1">
        <v>45628</v>
      </c>
      <c r="L3440">
        <v>52</v>
      </c>
      <c r="M3440">
        <v>0</v>
      </c>
      <c r="N3440">
        <v>1</v>
      </c>
      <c r="O3440">
        <v>10.8</v>
      </c>
      <c r="P3440" t="s">
        <v>42</v>
      </c>
    </row>
    <row r="3441" spans="1:16">
      <c r="A3441" t="s">
        <v>9755</v>
      </c>
      <c r="B3441" t="s">
        <v>3263</v>
      </c>
      <c r="C3441" t="s">
        <v>3233</v>
      </c>
      <c r="D3441" t="s">
        <v>53</v>
      </c>
      <c r="E3441" t="s">
        <v>177</v>
      </c>
      <c r="F3441">
        <v>35774</v>
      </c>
      <c r="G3441" t="s">
        <v>161</v>
      </c>
      <c r="H3441" t="s">
        <v>189</v>
      </c>
      <c r="I3441" t="s">
        <v>5594</v>
      </c>
      <c r="J3441" s="1">
        <v>45737</v>
      </c>
      <c r="K3441" s="1"/>
      <c r="M3441">
        <v>0</v>
      </c>
      <c r="N3441">
        <v>1</v>
      </c>
      <c r="O3441">
        <v>28.8</v>
      </c>
      <c r="P3441" t="s">
        <v>58</v>
      </c>
    </row>
    <row r="3442" spans="1:16">
      <c r="A3442" t="s">
        <v>9757</v>
      </c>
      <c r="B3442" t="s">
        <v>4753</v>
      </c>
      <c r="C3442" t="s">
        <v>4029</v>
      </c>
      <c r="D3442" t="s">
        <v>37</v>
      </c>
      <c r="E3442" t="s">
        <v>28</v>
      </c>
      <c r="F3442">
        <v>123557</v>
      </c>
      <c r="G3442" t="s">
        <v>161</v>
      </c>
      <c r="H3442" t="s">
        <v>68</v>
      </c>
      <c r="I3442" t="s">
        <v>7653</v>
      </c>
      <c r="J3442" s="1">
        <v>45539</v>
      </c>
      <c r="K3442" s="1"/>
      <c r="M3442">
        <v>0</v>
      </c>
      <c r="N3442">
        <v>1</v>
      </c>
      <c r="O3442">
        <v>3.7</v>
      </c>
      <c r="P3442" t="s">
        <v>42</v>
      </c>
    </row>
    <row r="3443" spans="1:16">
      <c r="A3443" t="s">
        <v>9759</v>
      </c>
      <c r="B3443" t="s">
        <v>9760</v>
      </c>
      <c r="C3443" t="s">
        <v>1218</v>
      </c>
      <c r="D3443" t="s">
        <v>37</v>
      </c>
      <c r="E3443" t="s">
        <v>28</v>
      </c>
      <c r="F3443">
        <v>79748</v>
      </c>
      <c r="G3443" t="s">
        <v>47</v>
      </c>
      <c r="H3443" t="s">
        <v>86</v>
      </c>
      <c r="I3443" t="s">
        <v>2050</v>
      </c>
      <c r="J3443" s="1">
        <v>44947</v>
      </c>
      <c r="K3443" s="1"/>
      <c r="M3443">
        <v>0</v>
      </c>
      <c r="N3443">
        <v>1</v>
      </c>
      <c r="O3443">
        <v>5.9</v>
      </c>
      <c r="P3443" t="s">
        <v>100</v>
      </c>
    </row>
    <row r="3444" spans="1:16">
      <c r="A3444" t="s">
        <v>9762</v>
      </c>
      <c r="B3444" t="s">
        <v>3348</v>
      </c>
      <c r="C3444" t="s">
        <v>499</v>
      </c>
      <c r="D3444" t="s">
        <v>183</v>
      </c>
      <c r="E3444" t="s">
        <v>91</v>
      </c>
      <c r="F3444">
        <v>12458</v>
      </c>
      <c r="G3444" t="s">
        <v>22</v>
      </c>
      <c r="H3444" t="s">
        <v>127</v>
      </c>
      <c r="I3444" t="s">
        <v>1151</v>
      </c>
      <c r="J3444" s="1">
        <v>44711</v>
      </c>
      <c r="K3444" s="1">
        <v>44834</v>
      </c>
      <c r="L3444">
        <v>150</v>
      </c>
      <c r="M3444">
        <v>1</v>
      </c>
      <c r="N3444">
        <v>2</v>
      </c>
      <c r="P3444" t="s">
        <v>100</v>
      </c>
    </row>
    <row r="3445" spans="1:16">
      <c r="A3445" t="s">
        <v>9764</v>
      </c>
      <c r="B3445" t="s">
        <v>1762</v>
      </c>
      <c r="C3445" t="s">
        <v>18</v>
      </c>
      <c r="D3445" t="s">
        <v>37</v>
      </c>
      <c r="E3445" t="s">
        <v>54</v>
      </c>
      <c r="F3445">
        <v>163101</v>
      </c>
      <c r="G3445" t="s">
        <v>47</v>
      </c>
      <c r="H3445" t="s">
        <v>93</v>
      </c>
      <c r="I3445" t="s">
        <v>2009</v>
      </c>
      <c r="J3445" s="1">
        <v>45436</v>
      </c>
      <c r="K3445" s="1"/>
      <c r="M3445">
        <v>0</v>
      </c>
      <c r="N3445">
        <v>1</v>
      </c>
      <c r="O3445">
        <v>6.2</v>
      </c>
      <c r="P3445" t="s">
        <v>100</v>
      </c>
    </row>
    <row r="3446" spans="1:16">
      <c r="A3446" t="s">
        <v>9766</v>
      </c>
      <c r="B3446" t="s">
        <v>3190</v>
      </c>
      <c r="C3446" t="s">
        <v>1881</v>
      </c>
      <c r="D3446" t="s">
        <v>19</v>
      </c>
      <c r="E3446" t="s">
        <v>177</v>
      </c>
      <c r="F3446">
        <v>6000</v>
      </c>
      <c r="G3446" t="s">
        <v>39</v>
      </c>
      <c r="H3446" t="s">
        <v>139</v>
      </c>
      <c r="I3446" t="s">
        <v>3663</v>
      </c>
      <c r="J3446" s="1">
        <v>45640</v>
      </c>
      <c r="K3446" s="1"/>
      <c r="M3446">
        <v>0</v>
      </c>
      <c r="N3446">
        <v>1</v>
      </c>
      <c r="O3446">
        <v>29.1</v>
      </c>
      <c r="P3446" t="s">
        <v>42</v>
      </c>
    </row>
    <row r="3447" spans="1:16">
      <c r="A3447" t="s">
        <v>9767</v>
      </c>
      <c r="B3447" t="s">
        <v>83</v>
      </c>
      <c r="C3447" t="s">
        <v>1160</v>
      </c>
      <c r="D3447" t="s">
        <v>37</v>
      </c>
      <c r="E3447" t="s">
        <v>20</v>
      </c>
      <c r="F3447">
        <v>117686</v>
      </c>
      <c r="G3447" t="s">
        <v>172</v>
      </c>
      <c r="H3447" t="s">
        <v>127</v>
      </c>
      <c r="I3447" t="s">
        <v>1115</v>
      </c>
      <c r="J3447" s="1">
        <v>44923</v>
      </c>
      <c r="K3447" s="1"/>
      <c r="M3447">
        <v>0</v>
      </c>
      <c r="N3447">
        <v>1</v>
      </c>
      <c r="O3447">
        <v>16.7</v>
      </c>
      <c r="P3447" t="s">
        <v>33</v>
      </c>
    </row>
    <row r="3448" spans="1:16">
      <c r="A3448" t="s">
        <v>9769</v>
      </c>
      <c r="B3448" t="s">
        <v>1153</v>
      </c>
      <c r="C3448" t="s">
        <v>2427</v>
      </c>
      <c r="D3448" t="s">
        <v>66</v>
      </c>
      <c r="E3448" t="s">
        <v>115</v>
      </c>
      <c r="F3448">
        <v>15583</v>
      </c>
      <c r="G3448" t="s">
        <v>30</v>
      </c>
      <c r="H3448" t="s">
        <v>62</v>
      </c>
      <c r="I3448" t="s">
        <v>6361</v>
      </c>
      <c r="J3448" s="1">
        <v>44727</v>
      </c>
      <c r="K3448" s="1">
        <v>44793</v>
      </c>
      <c r="L3448">
        <v>108</v>
      </c>
      <c r="M3448">
        <v>0</v>
      </c>
      <c r="N3448">
        <v>1</v>
      </c>
      <c r="O3448">
        <v>13.2</v>
      </c>
      <c r="P3448" t="s">
        <v>25</v>
      </c>
    </row>
    <row r="3449" spans="1:16">
      <c r="A3449" t="s">
        <v>9771</v>
      </c>
      <c r="B3449" t="s">
        <v>4849</v>
      </c>
      <c r="C3449" t="s">
        <v>806</v>
      </c>
      <c r="D3449" t="s">
        <v>66</v>
      </c>
      <c r="E3449" t="s">
        <v>28</v>
      </c>
      <c r="F3449">
        <v>6523</v>
      </c>
      <c r="G3449" t="s">
        <v>172</v>
      </c>
      <c r="H3449" t="s">
        <v>127</v>
      </c>
      <c r="I3449" t="s">
        <v>1000</v>
      </c>
      <c r="J3449" s="1">
        <v>44727</v>
      </c>
      <c r="K3449" s="1"/>
      <c r="M3449">
        <v>0</v>
      </c>
      <c r="N3449">
        <v>1</v>
      </c>
      <c r="O3449">
        <v>27.5</v>
      </c>
      <c r="P3449" t="s">
        <v>58</v>
      </c>
    </row>
    <row r="3450" spans="1:16">
      <c r="A3450" t="s">
        <v>9773</v>
      </c>
      <c r="B3450" t="s">
        <v>508</v>
      </c>
      <c r="C3450" t="s">
        <v>36</v>
      </c>
      <c r="D3450" t="s">
        <v>53</v>
      </c>
      <c r="E3450" t="s">
        <v>45</v>
      </c>
      <c r="F3450">
        <v>39417</v>
      </c>
      <c r="G3450" t="s">
        <v>56</v>
      </c>
      <c r="H3450" t="s">
        <v>268</v>
      </c>
      <c r="I3450" t="s">
        <v>3774</v>
      </c>
      <c r="J3450" s="1">
        <v>45425</v>
      </c>
      <c r="K3450" s="1"/>
      <c r="M3450">
        <v>0</v>
      </c>
      <c r="N3450">
        <v>1</v>
      </c>
      <c r="O3450">
        <v>8.4</v>
      </c>
      <c r="P3450" t="s">
        <v>42</v>
      </c>
    </row>
    <row r="3451" spans="1:16">
      <c r="A3451" t="s">
        <v>9775</v>
      </c>
      <c r="B3451" t="s">
        <v>3571</v>
      </c>
      <c r="C3451" t="s">
        <v>2299</v>
      </c>
      <c r="D3451" t="s">
        <v>37</v>
      </c>
      <c r="E3451" t="s">
        <v>54</v>
      </c>
      <c r="F3451">
        <v>75889</v>
      </c>
      <c r="G3451" t="s">
        <v>161</v>
      </c>
      <c r="H3451" t="s">
        <v>3247</v>
      </c>
      <c r="I3451" t="s">
        <v>540</v>
      </c>
      <c r="J3451" s="1">
        <v>45612</v>
      </c>
      <c r="K3451" s="1"/>
      <c r="M3451">
        <v>0</v>
      </c>
      <c r="N3451">
        <v>1</v>
      </c>
      <c r="O3451">
        <v>28.2</v>
      </c>
      <c r="P3451" t="s">
        <v>42</v>
      </c>
    </row>
    <row r="3452" spans="1:16">
      <c r="A3452" t="s">
        <v>9777</v>
      </c>
      <c r="B3452" t="s">
        <v>6005</v>
      </c>
      <c r="C3452" t="s">
        <v>18</v>
      </c>
      <c r="D3452" t="s">
        <v>183</v>
      </c>
      <c r="E3452" t="s">
        <v>177</v>
      </c>
      <c r="F3452">
        <v>10331</v>
      </c>
      <c r="G3452" t="s">
        <v>39</v>
      </c>
      <c r="H3452" t="s">
        <v>156</v>
      </c>
      <c r="I3452" t="s">
        <v>677</v>
      </c>
      <c r="J3452" s="1"/>
      <c r="K3452" s="1"/>
      <c r="M3452">
        <v>0</v>
      </c>
      <c r="N3452">
        <v>1</v>
      </c>
      <c r="O3452">
        <v>23</v>
      </c>
      <c r="P3452" t="s">
        <v>58</v>
      </c>
    </row>
    <row r="3453" spans="1:16">
      <c r="A3453" t="s">
        <v>9779</v>
      </c>
      <c r="B3453" t="s">
        <v>9780</v>
      </c>
      <c r="C3453" t="s">
        <v>18</v>
      </c>
      <c r="D3453" t="s">
        <v>183</v>
      </c>
      <c r="E3453" t="s">
        <v>20</v>
      </c>
      <c r="F3453">
        <v>2449</v>
      </c>
      <c r="G3453" t="s">
        <v>56</v>
      </c>
      <c r="H3453" t="s">
        <v>409</v>
      </c>
      <c r="I3453" t="s">
        <v>6565</v>
      </c>
      <c r="J3453" s="1">
        <v>45003</v>
      </c>
      <c r="K3453" s="1"/>
      <c r="M3453">
        <v>0</v>
      </c>
      <c r="N3453">
        <v>1</v>
      </c>
      <c r="O3453">
        <v>6.9</v>
      </c>
      <c r="P3453" t="s">
        <v>25</v>
      </c>
    </row>
    <row r="3454" spans="1:16">
      <c r="A3454" t="s">
        <v>9782</v>
      </c>
      <c r="B3454" t="s">
        <v>914</v>
      </c>
      <c r="C3454" t="s">
        <v>2990</v>
      </c>
      <c r="D3454" t="s">
        <v>37</v>
      </c>
      <c r="E3454" t="s">
        <v>177</v>
      </c>
      <c r="F3454">
        <v>104324</v>
      </c>
      <c r="G3454" t="s">
        <v>151</v>
      </c>
      <c r="H3454" t="s">
        <v>127</v>
      </c>
      <c r="I3454" t="s">
        <v>9784</v>
      </c>
      <c r="J3454" s="1">
        <v>45083</v>
      </c>
      <c r="K3454" s="1"/>
      <c r="M3454">
        <v>0</v>
      </c>
      <c r="N3454">
        <v>1</v>
      </c>
      <c r="O3454">
        <v>18.600000000000001</v>
      </c>
      <c r="P3454" t="s">
        <v>42</v>
      </c>
    </row>
    <row r="3455" spans="1:16">
      <c r="A3455" t="s">
        <v>9785</v>
      </c>
      <c r="B3455" t="s">
        <v>1041</v>
      </c>
      <c r="C3455" t="s">
        <v>1486</v>
      </c>
      <c r="D3455" t="s">
        <v>183</v>
      </c>
      <c r="E3455" t="s">
        <v>20</v>
      </c>
      <c r="F3455">
        <v>13398</v>
      </c>
      <c r="G3455" t="s">
        <v>56</v>
      </c>
      <c r="H3455" t="s">
        <v>98</v>
      </c>
      <c r="I3455" t="s">
        <v>5878</v>
      </c>
      <c r="J3455" s="1"/>
      <c r="K3455" s="1"/>
      <c r="M3455">
        <v>0</v>
      </c>
      <c r="N3455">
        <v>1</v>
      </c>
      <c r="P3455" t="s">
        <v>100</v>
      </c>
    </row>
    <row r="3456" spans="1:16">
      <c r="A3456" t="s">
        <v>9787</v>
      </c>
      <c r="B3456" t="s">
        <v>556</v>
      </c>
      <c r="C3456" t="s">
        <v>654</v>
      </c>
      <c r="D3456" t="s">
        <v>37</v>
      </c>
      <c r="E3456" t="s">
        <v>91</v>
      </c>
      <c r="F3456">
        <v>172411</v>
      </c>
      <c r="G3456" t="s">
        <v>22</v>
      </c>
      <c r="H3456" t="s">
        <v>93</v>
      </c>
      <c r="I3456" t="s">
        <v>2872</v>
      </c>
      <c r="J3456" s="1">
        <v>45023</v>
      </c>
      <c r="K3456" s="1">
        <v>45165</v>
      </c>
      <c r="L3456">
        <v>168</v>
      </c>
      <c r="M3456">
        <v>1</v>
      </c>
      <c r="N3456">
        <v>3</v>
      </c>
      <c r="O3456">
        <v>1.6</v>
      </c>
      <c r="P3456" t="s">
        <v>58</v>
      </c>
    </row>
    <row r="3457" spans="1:16">
      <c r="A3457" t="s">
        <v>9789</v>
      </c>
      <c r="B3457" t="s">
        <v>7761</v>
      </c>
      <c r="C3457" t="s">
        <v>1007</v>
      </c>
      <c r="D3457" t="s">
        <v>37</v>
      </c>
      <c r="E3457" t="s">
        <v>115</v>
      </c>
      <c r="F3457">
        <v>165009</v>
      </c>
      <c r="G3457" t="s">
        <v>22</v>
      </c>
      <c r="H3457" t="s">
        <v>326</v>
      </c>
      <c r="I3457" t="s">
        <v>2129</v>
      </c>
      <c r="J3457" s="1">
        <v>44917</v>
      </c>
      <c r="K3457" s="1">
        <v>45045</v>
      </c>
      <c r="L3457">
        <v>172</v>
      </c>
      <c r="M3457">
        <v>0</v>
      </c>
      <c r="N3457">
        <v>1</v>
      </c>
      <c r="O3457">
        <v>32.4</v>
      </c>
      <c r="P3457" t="s">
        <v>42</v>
      </c>
    </row>
    <row r="3458" spans="1:16">
      <c r="A3458" t="s">
        <v>9791</v>
      </c>
      <c r="B3458" t="s">
        <v>3361</v>
      </c>
      <c r="C3458" t="s">
        <v>2507</v>
      </c>
      <c r="D3458" t="s">
        <v>66</v>
      </c>
      <c r="E3458" t="s">
        <v>91</v>
      </c>
      <c r="F3458">
        <v>20130</v>
      </c>
      <c r="G3458" t="s">
        <v>161</v>
      </c>
      <c r="H3458" t="s">
        <v>86</v>
      </c>
      <c r="I3458" t="s">
        <v>822</v>
      </c>
      <c r="J3458" s="1">
        <v>44962</v>
      </c>
      <c r="K3458" s="1">
        <v>44929</v>
      </c>
      <c r="L3458">
        <v>58</v>
      </c>
      <c r="M3458">
        <v>1</v>
      </c>
      <c r="N3458">
        <v>2</v>
      </c>
      <c r="O3458">
        <v>24</v>
      </c>
      <c r="P3458" t="s">
        <v>42</v>
      </c>
    </row>
    <row r="3459" spans="1:16">
      <c r="A3459" t="s">
        <v>9793</v>
      </c>
      <c r="B3459" t="s">
        <v>9794</v>
      </c>
      <c r="C3459" t="s">
        <v>18</v>
      </c>
      <c r="D3459" t="s">
        <v>53</v>
      </c>
      <c r="E3459" t="s">
        <v>20</v>
      </c>
      <c r="F3459">
        <v>39409</v>
      </c>
      <c r="G3459" t="s">
        <v>30</v>
      </c>
      <c r="H3459" t="s">
        <v>3247</v>
      </c>
      <c r="I3459" t="s">
        <v>4043</v>
      </c>
      <c r="J3459" s="1">
        <v>45509</v>
      </c>
      <c r="K3459" s="1"/>
      <c r="M3459">
        <v>0</v>
      </c>
      <c r="N3459">
        <v>1</v>
      </c>
      <c r="O3459">
        <v>13.9</v>
      </c>
      <c r="P3459" t="s">
        <v>33</v>
      </c>
    </row>
    <row r="3460" spans="1:16">
      <c r="A3460" t="s">
        <v>9795</v>
      </c>
      <c r="B3460" t="s">
        <v>8818</v>
      </c>
      <c r="C3460" t="s">
        <v>4227</v>
      </c>
      <c r="D3460" t="s">
        <v>66</v>
      </c>
      <c r="E3460" t="s">
        <v>177</v>
      </c>
      <c r="F3460">
        <v>7616</v>
      </c>
      <c r="G3460" t="s">
        <v>22</v>
      </c>
      <c r="H3460" t="s">
        <v>156</v>
      </c>
      <c r="I3460" t="s">
        <v>9797</v>
      </c>
      <c r="J3460" s="1">
        <v>45758</v>
      </c>
      <c r="K3460" s="1"/>
      <c r="M3460">
        <v>0</v>
      </c>
      <c r="N3460">
        <v>1</v>
      </c>
      <c r="O3460">
        <v>15.9</v>
      </c>
      <c r="P3460" t="s">
        <v>25</v>
      </c>
    </row>
    <row r="3461" spans="1:16">
      <c r="A3461" t="s">
        <v>9798</v>
      </c>
      <c r="B3461" t="s">
        <v>622</v>
      </c>
      <c r="C3461" t="s">
        <v>4954</v>
      </c>
      <c r="D3461" t="s">
        <v>66</v>
      </c>
      <c r="E3461" t="s">
        <v>177</v>
      </c>
      <c r="F3461">
        <v>5253</v>
      </c>
      <c r="G3461" t="s">
        <v>172</v>
      </c>
      <c r="H3461" t="s">
        <v>80</v>
      </c>
      <c r="I3461" t="s">
        <v>5629</v>
      </c>
      <c r="J3461" s="1">
        <v>44779</v>
      </c>
      <c r="K3461" s="1"/>
      <c r="M3461">
        <v>0</v>
      </c>
      <c r="N3461">
        <v>1</v>
      </c>
      <c r="O3461">
        <v>0.3</v>
      </c>
      <c r="P3461" t="s">
        <v>25</v>
      </c>
    </row>
    <row r="3462" spans="1:16">
      <c r="A3462" t="s">
        <v>9799</v>
      </c>
      <c r="B3462" t="s">
        <v>3037</v>
      </c>
      <c r="C3462" t="s">
        <v>2082</v>
      </c>
      <c r="D3462" t="s">
        <v>66</v>
      </c>
      <c r="E3462" t="s">
        <v>91</v>
      </c>
      <c r="F3462">
        <v>7100</v>
      </c>
      <c r="G3462" t="s">
        <v>56</v>
      </c>
      <c r="H3462" t="s">
        <v>86</v>
      </c>
      <c r="I3462" t="s">
        <v>1397</v>
      </c>
      <c r="J3462" s="1">
        <v>45171</v>
      </c>
      <c r="K3462" s="1">
        <v>45142</v>
      </c>
      <c r="L3462">
        <v>143</v>
      </c>
      <c r="M3462">
        <v>1</v>
      </c>
      <c r="N3462">
        <v>1</v>
      </c>
      <c r="O3462">
        <v>17.3</v>
      </c>
      <c r="P3462" t="s">
        <v>42</v>
      </c>
    </row>
    <row r="3463" spans="1:16">
      <c r="A3463" t="s">
        <v>9801</v>
      </c>
      <c r="B3463" t="s">
        <v>6576</v>
      </c>
      <c r="C3463" t="s">
        <v>4113</v>
      </c>
      <c r="D3463" t="s">
        <v>19</v>
      </c>
      <c r="E3463" t="s">
        <v>91</v>
      </c>
      <c r="F3463">
        <v>5048</v>
      </c>
      <c r="G3463" t="s">
        <v>151</v>
      </c>
      <c r="H3463" t="s">
        <v>117</v>
      </c>
      <c r="I3463" t="s">
        <v>9803</v>
      </c>
      <c r="J3463" s="1">
        <v>44723</v>
      </c>
      <c r="K3463" s="1">
        <v>44797</v>
      </c>
      <c r="L3463">
        <v>149</v>
      </c>
      <c r="M3463">
        <v>1</v>
      </c>
      <c r="N3463">
        <v>4</v>
      </c>
      <c r="O3463">
        <v>16.100000000000001</v>
      </c>
      <c r="P3463" t="s">
        <v>58</v>
      </c>
    </row>
    <row r="3464" spans="1:16">
      <c r="A3464" t="s">
        <v>9804</v>
      </c>
      <c r="B3464" t="s">
        <v>2817</v>
      </c>
      <c r="C3464" t="s">
        <v>654</v>
      </c>
      <c r="D3464" t="s">
        <v>37</v>
      </c>
      <c r="E3464" t="s">
        <v>115</v>
      </c>
      <c r="F3464">
        <v>187858</v>
      </c>
      <c r="G3464" t="s">
        <v>56</v>
      </c>
      <c r="H3464" t="s">
        <v>98</v>
      </c>
      <c r="I3464" t="s">
        <v>1309</v>
      </c>
      <c r="J3464" s="1">
        <v>44678</v>
      </c>
      <c r="K3464" s="1">
        <v>44755</v>
      </c>
      <c r="L3464">
        <v>135</v>
      </c>
      <c r="M3464">
        <v>0</v>
      </c>
      <c r="N3464">
        <v>1</v>
      </c>
      <c r="O3464">
        <v>31.7</v>
      </c>
      <c r="P3464" t="s">
        <v>100</v>
      </c>
    </row>
    <row r="3465" spans="1:16">
      <c r="A3465" t="s">
        <v>9806</v>
      </c>
      <c r="B3465" t="s">
        <v>2741</v>
      </c>
      <c r="C3465" t="s">
        <v>9171</v>
      </c>
      <c r="D3465" t="s">
        <v>66</v>
      </c>
      <c r="E3465" t="s">
        <v>91</v>
      </c>
      <c r="F3465">
        <v>10488</v>
      </c>
      <c r="G3465" t="s">
        <v>79</v>
      </c>
      <c r="H3465" t="s">
        <v>139</v>
      </c>
      <c r="I3465" t="s">
        <v>1071</v>
      </c>
      <c r="J3465" s="1">
        <v>44798</v>
      </c>
      <c r="K3465" s="1">
        <v>44681</v>
      </c>
      <c r="L3465">
        <v>62</v>
      </c>
      <c r="M3465">
        <v>0</v>
      </c>
      <c r="N3465">
        <v>1</v>
      </c>
      <c r="P3465" t="s">
        <v>33</v>
      </c>
    </row>
    <row r="3466" spans="1:16">
      <c r="A3466" t="s">
        <v>9807</v>
      </c>
      <c r="B3466" t="s">
        <v>295</v>
      </c>
      <c r="C3466" t="s">
        <v>3260</v>
      </c>
      <c r="D3466" t="s">
        <v>66</v>
      </c>
      <c r="E3466" t="s">
        <v>20</v>
      </c>
      <c r="F3466">
        <v>13254</v>
      </c>
      <c r="G3466" t="s">
        <v>56</v>
      </c>
      <c r="H3466" t="s">
        <v>73</v>
      </c>
      <c r="I3466" t="s">
        <v>1049</v>
      </c>
      <c r="J3466" s="1">
        <v>44841</v>
      </c>
      <c r="K3466" s="1"/>
      <c r="M3466">
        <v>0</v>
      </c>
      <c r="N3466">
        <v>1</v>
      </c>
      <c r="O3466">
        <v>21.8</v>
      </c>
      <c r="P3466" t="s">
        <v>42</v>
      </c>
    </row>
    <row r="3467" spans="1:16">
      <c r="A3467" t="s">
        <v>9809</v>
      </c>
      <c r="B3467" t="s">
        <v>1490</v>
      </c>
      <c r="C3467" t="s">
        <v>1755</v>
      </c>
      <c r="D3467" t="s">
        <v>183</v>
      </c>
      <c r="E3467" t="s">
        <v>54</v>
      </c>
      <c r="F3467">
        <v>13024</v>
      </c>
      <c r="G3467" t="s">
        <v>151</v>
      </c>
      <c r="H3467" t="s">
        <v>62</v>
      </c>
      <c r="I3467" t="s">
        <v>4174</v>
      </c>
      <c r="J3467" s="1">
        <v>45395</v>
      </c>
      <c r="K3467" s="1"/>
      <c r="M3467">
        <v>0</v>
      </c>
      <c r="N3467">
        <v>1</v>
      </c>
      <c r="O3467">
        <v>30.9</v>
      </c>
      <c r="P3467" t="s">
        <v>33</v>
      </c>
    </row>
    <row r="3468" spans="1:16">
      <c r="A3468" t="s">
        <v>9811</v>
      </c>
      <c r="B3468" t="s">
        <v>3831</v>
      </c>
      <c r="C3468" t="s">
        <v>18</v>
      </c>
      <c r="D3468" t="s">
        <v>37</v>
      </c>
      <c r="E3468" t="s">
        <v>45</v>
      </c>
      <c r="F3468">
        <v>138027</v>
      </c>
      <c r="G3468" t="s">
        <v>151</v>
      </c>
      <c r="H3468" t="s">
        <v>117</v>
      </c>
      <c r="I3468" t="s">
        <v>9813</v>
      </c>
      <c r="J3468" s="1">
        <v>45359</v>
      </c>
      <c r="K3468" s="1"/>
      <c r="M3468">
        <v>0</v>
      </c>
      <c r="N3468">
        <v>1</v>
      </c>
      <c r="O3468">
        <v>33.200000000000003</v>
      </c>
      <c r="P3468" t="s">
        <v>25</v>
      </c>
    </row>
    <row r="3469" spans="1:16">
      <c r="A3469" t="s">
        <v>9814</v>
      </c>
      <c r="B3469" t="s">
        <v>198</v>
      </c>
      <c r="C3469" t="s">
        <v>3357</v>
      </c>
      <c r="D3469" t="s">
        <v>53</v>
      </c>
      <c r="E3469" t="s">
        <v>20</v>
      </c>
      <c r="F3469">
        <v>28128</v>
      </c>
      <c r="G3469" t="s">
        <v>151</v>
      </c>
      <c r="H3469" t="s">
        <v>127</v>
      </c>
      <c r="I3469" t="s">
        <v>4111</v>
      </c>
      <c r="J3469" s="1">
        <v>44856</v>
      </c>
      <c r="K3469" s="1"/>
      <c r="M3469">
        <v>0</v>
      </c>
      <c r="N3469">
        <v>1</v>
      </c>
      <c r="O3469">
        <v>23.3</v>
      </c>
      <c r="P3469" t="s">
        <v>42</v>
      </c>
    </row>
    <row r="3470" spans="1:16">
      <c r="A3470" t="s">
        <v>9816</v>
      </c>
      <c r="B3470" t="s">
        <v>518</v>
      </c>
      <c r="C3470" t="s">
        <v>1303</v>
      </c>
      <c r="D3470" t="s">
        <v>53</v>
      </c>
      <c r="E3470" t="s">
        <v>115</v>
      </c>
      <c r="F3470">
        <v>33409</v>
      </c>
      <c r="G3470" t="s">
        <v>47</v>
      </c>
      <c r="H3470" t="s">
        <v>145</v>
      </c>
      <c r="I3470" t="s">
        <v>5288</v>
      </c>
      <c r="J3470" s="1">
        <v>44861</v>
      </c>
      <c r="K3470" s="1">
        <v>44868</v>
      </c>
      <c r="L3470">
        <v>86</v>
      </c>
      <c r="M3470">
        <v>0</v>
      </c>
      <c r="N3470">
        <v>1</v>
      </c>
      <c r="O3470">
        <v>22.3</v>
      </c>
      <c r="P3470" t="s">
        <v>25</v>
      </c>
    </row>
    <row r="3471" spans="1:16">
      <c r="A3471" t="s">
        <v>9818</v>
      </c>
      <c r="B3471" t="s">
        <v>6889</v>
      </c>
      <c r="C3471" t="s">
        <v>5395</v>
      </c>
      <c r="D3471" t="s">
        <v>183</v>
      </c>
      <c r="E3471" t="s">
        <v>115</v>
      </c>
      <c r="F3471">
        <v>11776</v>
      </c>
      <c r="G3471" t="s">
        <v>47</v>
      </c>
      <c r="H3471" t="s">
        <v>156</v>
      </c>
      <c r="I3471" t="s">
        <v>6917</v>
      </c>
      <c r="J3471" s="1">
        <v>45453</v>
      </c>
      <c r="K3471" s="1">
        <v>45381</v>
      </c>
      <c r="L3471">
        <v>87</v>
      </c>
      <c r="M3471">
        <v>0</v>
      </c>
      <c r="N3471">
        <v>1</v>
      </c>
      <c r="O3471">
        <v>30.8</v>
      </c>
      <c r="P3471" t="s">
        <v>58</v>
      </c>
    </row>
    <row r="3472" spans="1:16">
      <c r="A3472" t="s">
        <v>9820</v>
      </c>
      <c r="B3472" t="s">
        <v>2943</v>
      </c>
      <c r="C3472" t="s">
        <v>18</v>
      </c>
      <c r="D3472" t="s">
        <v>19</v>
      </c>
      <c r="E3472" t="s">
        <v>28</v>
      </c>
      <c r="F3472">
        <v>8345</v>
      </c>
      <c r="G3472" t="s">
        <v>22</v>
      </c>
      <c r="H3472" t="s">
        <v>86</v>
      </c>
      <c r="I3472" t="s">
        <v>6914</v>
      </c>
      <c r="J3472" s="1">
        <v>44940</v>
      </c>
      <c r="K3472" s="1"/>
      <c r="M3472">
        <v>0</v>
      </c>
      <c r="N3472">
        <v>1</v>
      </c>
      <c r="O3472">
        <v>8.9</v>
      </c>
      <c r="P3472" t="s">
        <v>58</v>
      </c>
    </row>
    <row r="3473" spans="1:16">
      <c r="A3473" t="s">
        <v>9822</v>
      </c>
      <c r="B3473" t="s">
        <v>9823</v>
      </c>
      <c r="C3473" t="s">
        <v>3600</v>
      </c>
      <c r="D3473" t="s">
        <v>66</v>
      </c>
      <c r="E3473" t="s">
        <v>177</v>
      </c>
      <c r="F3473">
        <v>16114</v>
      </c>
      <c r="G3473" t="s">
        <v>47</v>
      </c>
      <c r="H3473" t="s">
        <v>117</v>
      </c>
      <c r="I3473" t="s">
        <v>5245</v>
      </c>
      <c r="J3473" s="1">
        <v>44965</v>
      </c>
      <c r="K3473" s="1"/>
      <c r="M3473">
        <v>0</v>
      </c>
      <c r="N3473">
        <v>1</v>
      </c>
      <c r="O3473">
        <v>21.9</v>
      </c>
      <c r="P3473" t="s">
        <v>58</v>
      </c>
    </row>
    <row r="3474" spans="1:16">
      <c r="A3474" t="s">
        <v>9825</v>
      </c>
      <c r="B3474" t="s">
        <v>8515</v>
      </c>
      <c r="C3474" t="s">
        <v>2269</v>
      </c>
      <c r="D3474" t="s">
        <v>53</v>
      </c>
      <c r="E3474" t="s">
        <v>20</v>
      </c>
      <c r="F3474">
        <v>38232</v>
      </c>
      <c r="G3474" t="s">
        <v>56</v>
      </c>
      <c r="H3474" t="s">
        <v>117</v>
      </c>
      <c r="I3474" t="s">
        <v>6335</v>
      </c>
      <c r="J3474" s="1">
        <v>44792</v>
      </c>
      <c r="K3474" s="1"/>
      <c r="M3474">
        <v>0</v>
      </c>
      <c r="N3474">
        <v>1</v>
      </c>
      <c r="O3474">
        <v>5.7</v>
      </c>
      <c r="P3474" t="s">
        <v>25</v>
      </c>
    </row>
    <row r="3475" spans="1:16">
      <c r="A3475" t="s">
        <v>9827</v>
      </c>
      <c r="B3475" t="s">
        <v>1399</v>
      </c>
      <c r="C3475" t="s">
        <v>4649</v>
      </c>
      <c r="D3475" t="s">
        <v>53</v>
      </c>
      <c r="E3475" t="s">
        <v>115</v>
      </c>
      <c r="F3475">
        <v>15084</v>
      </c>
      <c r="G3475" t="s">
        <v>22</v>
      </c>
      <c r="H3475" t="s">
        <v>1280</v>
      </c>
      <c r="I3475" t="s">
        <v>2009</v>
      </c>
      <c r="J3475" s="1">
        <v>45480</v>
      </c>
      <c r="K3475" s="1">
        <v>45538</v>
      </c>
      <c r="L3475">
        <v>194</v>
      </c>
      <c r="M3475">
        <v>0</v>
      </c>
      <c r="N3475">
        <v>1</v>
      </c>
      <c r="O3475">
        <v>11.1</v>
      </c>
      <c r="P3475" t="s">
        <v>33</v>
      </c>
    </row>
    <row r="3476" spans="1:16">
      <c r="A3476" t="s">
        <v>9829</v>
      </c>
      <c r="B3476" t="s">
        <v>4402</v>
      </c>
      <c r="C3476" t="s">
        <v>18</v>
      </c>
      <c r="D3476" t="s">
        <v>183</v>
      </c>
      <c r="E3476" t="s">
        <v>54</v>
      </c>
      <c r="F3476">
        <v>9235</v>
      </c>
      <c r="G3476" t="s">
        <v>47</v>
      </c>
      <c r="H3476" t="s">
        <v>156</v>
      </c>
      <c r="I3476" t="s">
        <v>1132</v>
      </c>
      <c r="J3476" s="1">
        <v>45399</v>
      </c>
      <c r="K3476" s="1"/>
      <c r="M3476">
        <v>0</v>
      </c>
      <c r="N3476">
        <v>1</v>
      </c>
      <c r="O3476">
        <v>11.7</v>
      </c>
      <c r="P3476" t="s">
        <v>58</v>
      </c>
    </row>
    <row r="3477" spans="1:16">
      <c r="A3477" t="s">
        <v>9831</v>
      </c>
      <c r="B3477" t="s">
        <v>4780</v>
      </c>
      <c r="C3477" t="s">
        <v>18</v>
      </c>
      <c r="D3477" t="s">
        <v>37</v>
      </c>
      <c r="E3477" t="s">
        <v>91</v>
      </c>
      <c r="F3477">
        <v>169136</v>
      </c>
      <c r="G3477" t="s">
        <v>151</v>
      </c>
      <c r="H3477" t="s">
        <v>268</v>
      </c>
      <c r="I3477" t="s">
        <v>3656</v>
      </c>
      <c r="J3477" s="1">
        <v>45302</v>
      </c>
      <c r="K3477" s="1">
        <v>45325</v>
      </c>
      <c r="L3477">
        <v>57</v>
      </c>
      <c r="M3477">
        <v>0</v>
      </c>
      <c r="N3477">
        <v>1</v>
      </c>
      <c r="O3477">
        <v>16.5</v>
      </c>
      <c r="P3477" t="s">
        <v>33</v>
      </c>
    </row>
    <row r="3478" spans="1:16">
      <c r="A3478" t="s">
        <v>9833</v>
      </c>
      <c r="B3478" t="s">
        <v>372</v>
      </c>
      <c r="C3478" t="s">
        <v>18</v>
      </c>
      <c r="D3478" t="s">
        <v>37</v>
      </c>
      <c r="E3478" t="s">
        <v>20</v>
      </c>
      <c r="F3478">
        <v>93149</v>
      </c>
      <c r="G3478" t="s">
        <v>39</v>
      </c>
      <c r="H3478" t="s">
        <v>105</v>
      </c>
      <c r="I3478" t="s">
        <v>7481</v>
      </c>
      <c r="J3478" s="1">
        <v>45026</v>
      </c>
      <c r="K3478" s="1"/>
      <c r="M3478">
        <v>0</v>
      </c>
      <c r="N3478">
        <v>1</v>
      </c>
      <c r="O3478">
        <v>25.8</v>
      </c>
      <c r="P3478" t="s">
        <v>58</v>
      </c>
    </row>
    <row r="3479" spans="1:16">
      <c r="A3479" t="s">
        <v>9835</v>
      </c>
      <c r="B3479" t="s">
        <v>1186</v>
      </c>
      <c r="C3479" t="s">
        <v>18</v>
      </c>
      <c r="D3479" t="s">
        <v>19</v>
      </c>
      <c r="E3479" t="s">
        <v>20</v>
      </c>
      <c r="F3479">
        <v>1978</v>
      </c>
      <c r="G3479" t="s">
        <v>39</v>
      </c>
      <c r="H3479" t="s">
        <v>105</v>
      </c>
      <c r="I3479" t="s">
        <v>2090</v>
      </c>
      <c r="J3479" s="1">
        <v>45438</v>
      </c>
      <c r="K3479" s="1"/>
      <c r="M3479">
        <v>0</v>
      </c>
      <c r="N3479">
        <v>1</v>
      </c>
      <c r="O3479">
        <v>9.9</v>
      </c>
      <c r="P3479" t="s">
        <v>100</v>
      </c>
    </row>
    <row r="3480" spans="1:16">
      <c r="A3480" t="s">
        <v>9837</v>
      </c>
      <c r="B3480" t="s">
        <v>4958</v>
      </c>
      <c r="C3480" t="s">
        <v>18</v>
      </c>
      <c r="D3480" t="s">
        <v>183</v>
      </c>
      <c r="E3480" t="s">
        <v>54</v>
      </c>
      <c r="F3480">
        <v>8184</v>
      </c>
      <c r="G3480" t="s">
        <v>79</v>
      </c>
      <c r="H3480" t="s">
        <v>139</v>
      </c>
      <c r="I3480" t="s">
        <v>2212</v>
      </c>
      <c r="J3480" s="1">
        <v>45110</v>
      </c>
      <c r="K3480" s="1"/>
      <c r="M3480">
        <v>0</v>
      </c>
      <c r="N3480">
        <v>1</v>
      </c>
      <c r="O3480">
        <v>18.5</v>
      </c>
      <c r="P3480" t="s">
        <v>25</v>
      </c>
    </row>
    <row r="3481" spans="1:16">
      <c r="A3481" t="s">
        <v>9839</v>
      </c>
      <c r="B3481" t="s">
        <v>3438</v>
      </c>
      <c r="C3481" t="s">
        <v>735</v>
      </c>
      <c r="D3481" t="s">
        <v>53</v>
      </c>
      <c r="E3481" t="s">
        <v>28</v>
      </c>
      <c r="F3481">
        <v>23033</v>
      </c>
      <c r="G3481" t="s">
        <v>56</v>
      </c>
      <c r="H3481" t="s">
        <v>145</v>
      </c>
      <c r="I3481" t="s">
        <v>4235</v>
      </c>
      <c r="J3481" s="1">
        <v>44707</v>
      </c>
      <c r="K3481" s="1"/>
      <c r="M3481">
        <v>0</v>
      </c>
      <c r="N3481">
        <v>1</v>
      </c>
      <c r="O3481">
        <v>26.9</v>
      </c>
      <c r="P3481" t="s">
        <v>100</v>
      </c>
    </row>
    <row r="3482" spans="1:16">
      <c r="A3482" t="s">
        <v>9841</v>
      </c>
      <c r="B3482" t="s">
        <v>4826</v>
      </c>
      <c r="C3482" t="s">
        <v>3019</v>
      </c>
      <c r="D3482" t="s">
        <v>183</v>
      </c>
      <c r="E3482" t="s">
        <v>20</v>
      </c>
      <c r="F3482">
        <v>4686</v>
      </c>
      <c r="G3482" t="s">
        <v>30</v>
      </c>
      <c r="H3482" t="s">
        <v>133</v>
      </c>
      <c r="I3482" t="s">
        <v>1797</v>
      </c>
      <c r="J3482" s="1">
        <v>45559</v>
      </c>
      <c r="K3482" s="1"/>
      <c r="M3482">
        <v>0</v>
      </c>
      <c r="N3482">
        <v>1</v>
      </c>
      <c r="O3482">
        <v>3.9</v>
      </c>
      <c r="P3482" t="s">
        <v>33</v>
      </c>
    </row>
    <row r="3483" spans="1:16">
      <c r="A3483" t="s">
        <v>9843</v>
      </c>
      <c r="B3483" t="s">
        <v>4814</v>
      </c>
      <c r="C3483" t="s">
        <v>929</v>
      </c>
      <c r="D3483" t="s">
        <v>53</v>
      </c>
      <c r="E3483" t="s">
        <v>54</v>
      </c>
      <c r="F3483">
        <v>17967</v>
      </c>
      <c r="G3483" t="s">
        <v>22</v>
      </c>
      <c r="H3483" t="s">
        <v>156</v>
      </c>
      <c r="I3483" t="s">
        <v>4091</v>
      </c>
      <c r="J3483" s="1">
        <v>45467</v>
      </c>
      <c r="K3483" s="1"/>
      <c r="M3483">
        <v>0</v>
      </c>
      <c r="N3483">
        <v>1</v>
      </c>
      <c r="O3483">
        <v>32.799999999999997</v>
      </c>
      <c r="P3483" t="s">
        <v>58</v>
      </c>
    </row>
    <row r="3484" spans="1:16">
      <c r="A3484" t="s">
        <v>9845</v>
      </c>
      <c r="B3484" t="s">
        <v>3361</v>
      </c>
      <c r="C3484" t="s">
        <v>9524</v>
      </c>
      <c r="D3484" t="s">
        <v>19</v>
      </c>
      <c r="E3484" t="s">
        <v>115</v>
      </c>
      <c r="F3484">
        <v>3000</v>
      </c>
      <c r="G3484" t="s">
        <v>30</v>
      </c>
      <c r="H3484" t="s">
        <v>105</v>
      </c>
      <c r="I3484" t="s">
        <v>941</v>
      </c>
      <c r="J3484" s="1">
        <v>45228</v>
      </c>
      <c r="K3484" s="1">
        <v>45128</v>
      </c>
      <c r="L3484">
        <v>69</v>
      </c>
      <c r="M3484">
        <v>0</v>
      </c>
      <c r="N3484">
        <v>1</v>
      </c>
      <c r="O3484">
        <v>35</v>
      </c>
      <c r="P3484" t="s">
        <v>42</v>
      </c>
    </row>
    <row r="3485" spans="1:16">
      <c r="A3485" t="s">
        <v>9846</v>
      </c>
      <c r="B3485" t="s">
        <v>9847</v>
      </c>
      <c r="C3485" t="s">
        <v>3907</v>
      </c>
      <c r="D3485" t="s">
        <v>66</v>
      </c>
      <c r="E3485" t="s">
        <v>115</v>
      </c>
      <c r="F3485">
        <v>21543</v>
      </c>
      <c r="G3485" t="s">
        <v>30</v>
      </c>
      <c r="H3485" t="s">
        <v>361</v>
      </c>
      <c r="I3485" t="s">
        <v>4966</v>
      </c>
      <c r="J3485" s="1">
        <v>44979</v>
      </c>
      <c r="K3485" s="1">
        <v>45002</v>
      </c>
      <c r="L3485">
        <v>111</v>
      </c>
      <c r="M3485">
        <v>0</v>
      </c>
      <c r="N3485">
        <v>1</v>
      </c>
      <c r="O3485">
        <v>21.4</v>
      </c>
      <c r="P3485" t="s">
        <v>100</v>
      </c>
    </row>
    <row r="3486" spans="1:16">
      <c r="A3486" t="s">
        <v>9849</v>
      </c>
      <c r="B3486" t="s">
        <v>5166</v>
      </c>
      <c r="C3486" t="s">
        <v>1810</v>
      </c>
      <c r="D3486" t="s">
        <v>19</v>
      </c>
      <c r="E3486" t="s">
        <v>177</v>
      </c>
      <c r="F3486">
        <v>1702</v>
      </c>
      <c r="G3486" t="s">
        <v>39</v>
      </c>
      <c r="H3486" t="s">
        <v>258</v>
      </c>
      <c r="I3486" t="s">
        <v>2625</v>
      </c>
      <c r="J3486" s="1">
        <v>44793</v>
      </c>
      <c r="K3486" s="1"/>
      <c r="M3486">
        <v>0</v>
      </c>
      <c r="N3486">
        <v>1</v>
      </c>
      <c r="O3486">
        <v>3.8</v>
      </c>
      <c r="P3486" t="s">
        <v>58</v>
      </c>
    </row>
    <row r="3487" spans="1:16">
      <c r="A3487" t="s">
        <v>9851</v>
      </c>
      <c r="B3487" t="s">
        <v>2159</v>
      </c>
      <c r="C3487" t="s">
        <v>18</v>
      </c>
      <c r="D3487" t="s">
        <v>37</v>
      </c>
      <c r="E3487" t="s">
        <v>54</v>
      </c>
      <c r="F3487">
        <v>109546</v>
      </c>
      <c r="G3487" t="s">
        <v>47</v>
      </c>
      <c r="H3487" t="s">
        <v>545</v>
      </c>
      <c r="I3487" t="s">
        <v>1082</v>
      </c>
      <c r="J3487" s="1">
        <v>45642</v>
      </c>
      <c r="K3487" s="1"/>
      <c r="M3487">
        <v>0</v>
      </c>
      <c r="N3487">
        <v>1</v>
      </c>
      <c r="O3487">
        <v>2.5</v>
      </c>
      <c r="P3487" t="s">
        <v>42</v>
      </c>
    </row>
    <row r="3488" spans="1:16">
      <c r="A3488" t="s">
        <v>9853</v>
      </c>
      <c r="B3488" t="s">
        <v>863</v>
      </c>
      <c r="C3488" t="s">
        <v>18</v>
      </c>
      <c r="D3488" t="s">
        <v>19</v>
      </c>
      <c r="E3488" t="s">
        <v>54</v>
      </c>
      <c r="F3488">
        <v>1568</v>
      </c>
      <c r="G3488" t="s">
        <v>56</v>
      </c>
      <c r="H3488" t="s">
        <v>62</v>
      </c>
      <c r="I3488" t="s">
        <v>1254</v>
      </c>
      <c r="J3488" s="1">
        <v>45384</v>
      </c>
      <c r="K3488" s="1"/>
      <c r="M3488">
        <v>0</v>
      </c>
      <c r="N3488">
        <v>1</v>
      </c>
      <c r="O3488">
        <v>10.8</v>
      </c>
      <c r="P3488" t="s">
        <v>58</v>
      </c>
    </row>
    <row r="3489" spans="1:16">
      <c r="A3489" t="s">
        <v>9855</v>
      </c>
      <c r="B3489" t="s">
        <v>8818</v>
      </c>
      <c r="C3489" t="s">
        <v>1903</v>
      </c>
      <c r="D3489" t="s">
        <v>183</v>
      </c>
      <c r="E3489" t="s">
        <v>115</v>
      </c>
      <c r="F3489">
        <v>11000</v>
      </c>
      <c r="G3489" t="s">
        <v>39</v>
      </c>
      <c r="H3489" t="s">
        <v>860</v>
      </c>
      <c r="I3489" t="s">
        <v>1812</v>
      </c>
      <c r="J3489" s="1">
        <v>45094</v>
      </c>
      <c r="K3489" s="1">
        <v>45031</v>
      </c>
      <c r="L3489">
        <v>68</v>
      </c>
      <c r="M3489">
        <v>0</v>
      </c>
      <c r="N3489">
        <v>1</v>
      </c>
      <c r="O3489">
        <v>19.899999999999999</v>
      </c>
      <c r="P3489" t="s">
        <v>42</v>
      </c>
    </row>
    <row r="3490" spans="1:16">
      <c r="A3490" t="s">
        <v>9856</v>
      </c>
      <c r="B3490" t="s">
        <v>2295</v>
      </c>
      <c r="C3490" t="s">
        <v>963</v>
      </c>
      <c r="D3490" t="s">
        <v>19</v>
      </c>
      <c r="E3490" t="s">
        <v>91</v>
      </c>
      <c r="F3490">
        <v>8129</v>
      </c>
      <c r="G3490" t="s">
        <v>161</v>
      </c>
      <c r="H3490" t="s">
        <v>274</v>
      </c>
      <c r="I3490" t="s">
        <v>3948</v>
      </c>
      <c r="J3490" s="1">
        <v>44905</v>
      </c>
      <c r="K3490" s="1">
        <v>44975</v>
      </c>
      <c r="L3490">
        <v>133</v>
      </c>
      <c r="M3490">
        <v>0</v>
      </c>
      <c r="N3490">
        <v>1</v>
      </c>
      <c r="P3490" t="s">
        <v>42</v>
      </c>
    </row>
    <row r="3491" spans="1:16">
      <c r="A3491" t="s">
        <v>9858</v>
      </c>
      <c r="B3491" t="s">
        <v>1926</v>
      </c>
      <c r="C3491" t="s">
        <v>90</v>
      </c>
      <c r="D3491" t="s">
        <v>53</v>
      </c>
      <c r="E3491" t="s">
        <v>28</v>
      </c>
      <c r="F3491">
        <v>46573</v>
      </c>
      <c r="G3491" t="s">
        <v>161</v>
      </c>
      <c r="H3491" t="s">
        <v>117</v>
      </c>
      <c r="I3491" t="s">
        <v>8217</v>
      </c>
      <c r="J3491" s="1">
        <v>44744</v>
      </c>
      <c r="K3491" s="1"/>
      <c r="M3491">
        <v>0</v>
      </c>
      <c r="N3491">
        <v>1</v>
      </c>
      <c r="O3491">
        <v>12.1</v>
      </c>
      <c r="P3491" t="s">
        <v>25</v>
      </c>
    </row>
    <row r="3492" spans="1:16">
      <c r="A3492" t="s">
        <v>9860</v>
      </c>
      <c r="B3492" t="s">
        <v>3062</v>
      </c>
      <c r="C3492" t="s">
        <v>597</v>
      </c>
      <c r="D3492" t="s">
        <v>19</v>
      </c>
      <c r="E3492" t="s">
        <v>28</v>
      </c>
      <c r="F3492">
        <v>1631</v>
      </c>
      <c r="G3492" t="s">
        <v>30</v>
      </c>
      <c r="H3492" t="s">
        <v>68</v>
      </c>
      <c r="I3492" t="s">
        <v>1517</v>
      </c>
      <c r="J3492" s="1">
        <v>44885</v>
      </c>
      <c r="K3492" s="1"/>
      <c r="M3492">
        <v>0</v>
      </c>
      <c r="N3492">
        <v>1</v>
      </c>
      <c r="O3492">
        <v>13</v>
      </c>
      <c r="P3492" t="s">
        <v>100</v>
      </c>
    </row>
    <row r="3493" spans="1:16">
      <c r="A3493" t="s">
        <v>9862</v>
      </c>
      <c r="B3493" t="s">
        <v>7068</v>
      </c>
      <c r="C3493" t="s">
        <v>2710</v>
      </c>
      <c r="D3493" t="s">
        <v>66</v>
      </c>
      <c r="E3493" t="s">
        <v>177</v>
      </c>
      <c r="F3493">
        <v>15000</v>
      </c>
      <c r="G3493" t="s">
        <v>22</v>
      </c>
      <c r="H3493" t="s">
        <v>86</v>
      </c>
      <c r="I3493" t="s">
        <v>3692</v>
      </c>
      <c r="J3493" s="1">
        <v>45714</v>
      </c>
      <c r="K3493" s="1"/>
      <c r="M3493">
        <v>0</v>
      </c>
      <c r="N3493">
        <v>1</v>
      </c>
      <c r="O3493">
        <v>0.5</v>
      </c>
      <c r="P3493" t="s">
        <v>100</v>
      </c>
    </row>
    <row r="3494" spans="1:16">
      <c r="A3494" t="s">
        <v>9863</v>
      </c>
      <c r="B3494" t="s">
        <v>2325</v>
      </c>
      <c r="C3494" t="s">
        <v>2507</v>
      </c>
      <c r="D3494" t="s">
        <v>19</v>
      </c>
      <c r="E3494" t="s">
        <v>28</v>
      </c>
      <c r="F3494">
        <v>6505</v>
      </c>
      <c r="G3494" t="s">
        <v>30</v>
      </c>
      <c r="H3494" t="s">
        <v>139</v>
      </c>
      <c r="I3494" t="s">
        <v>379</v>
      </c>
      <c r="J3494" s="1">
        <v>45743</v>
      </c>
      <c r="K3494" s="1"/>
      <c r="M3494">
        <v>0</v>
      </c>
      <c r="N3494">
        <v>1</v>
      </c>
      <c r="O3494">
        <v>17.899999999999999</v>
      </c>
      <c r="P3494" t="s">
        <v>100</v>
      </c>
    </row>
    <row r="3495" spans="1:16">
      <c r="A3495" t="s">
        <v>9865</v>
      </c>
      <c r="B3495" t="s">
        <v>9866</v>
      </c>
      <c r="C3495" t="s">
        <v>18</v>
      </c>
      <c r="D3495" t="s">
        <v>53</v>
      </c>
      <c r="E3495" t="s">
        <v>28</v>
      </c>
      <c r="F3495">
        <v>43643</v>
      </c>
      <c r="G3495" t="s">
        <v>172</v>
      </c>
      <c r="H3495" t="s">
        <v>361</v>
      </c>
      <c r="I3495" t="s">
        <v>1513</v>
      </c>
      <c r="J3495" s="1">
        <v>44967</v>
      </c>
      <c r="K3495" s="1"/>
      <c r="M3495">
        <v>0</v>
      </c>
      <c r="N3495">
        <v>1</v>
      </c>
      <c r="O3495">
        <v>23.3</v>
      </c>
      <c r="P3495" t="s">
        <v>42</v>
      </c>
    </row>
    <row r="3496" spans="1:16">
      <c r="A3496" t="s">
        <v>9868</v>
      </c>
      <c r="B3496" t="s">
        <v>2688</v>
      </c>
      <c r="C3496" t="s">
        <v>18</v>
      </c>
      <c r="D3496" t="s">
        <v>66</v>
      </c>
      <c r="E3496" t="s">
        <v>45</v>
      </c>
      <c r="F3496">
        <v>16783</v>
      </c>
      <c r="G3496" t="s">
        <v>151</v>
      </c>
      <c r="H3496" t="s">
        <v>145</v>
      </c>
      <c r="I3496" t="s">
        <v>2345</v>
      </c>
      <c r="J3496" s="1">
        <v>45228</v>
      </c>
      <c r="K3496" s="1"/>
      <c r="M3496">
        <v>0</v>
      </c>
      <c r="N3496">
        <v>1</v>
      </c>
      <c r="O3496">
        <v>19.100000000000001</v>
      </c>
      <c r="P3496" t="s">
        <v>42</v>
      </c>
    </row>
    <row r="3497" spans="1:16">
      <c r="A3497" t="s">
        <v>9870</v>
      </c>
      <c r="B3497" t="s">
        <v>5691</v>
      </c>
      <c r="C3497" t="s">
        <v>740</v>
      </c>
      <c r="D3497" t="s">
        <v>53</v>
      </c>
      <c r="E3497" t="s">
        <v>28</v>
      </c>
      <c r="F3497">
        <v>37305</v>
      </c>
      <c r="G3497" t="s">
        <v>22</v>
      </c>
      <c r="H3497" t="s">
        <v>527</v>
      </c>
      <c r="I3497" t="s">
        <v>3545</v>
      </c>
      <c r="J3497" s="1"/>
      <c r="K3497" s="1"/>
      <c r="M3497">
        <v>0</v>
      </c>
      <c r="N3497">
        <v>1</v>
      </c>
      <c r="O3497">
        <v>30.2</v>
      </c>
      <c r="P3497" t="s">
        <v>42</v>
      </c>
    </row>
    <row r="3498" spans="1:16">
      <c r="A3498" t="s">
        <v>9872</v>
      </c>
      <c r="B3498" t="s">
        <v>2302</v>
      </c>
      <c r="C3498" t="s">
        <v>1605</v>
      </c>
      <c r="D3498" t="s">
        <v>37</v>
      </c>
      <c r="E3498" t="s">
        <v>91</v>
      </c>
      <c r="F3498">
        <v>136000</v>
      </c>
      <c r="G3498" t="s">
        <v>161</v>
      </c>
      <c r="H3498" t="s">
        <v>268</v>
      </c>
      <c r="I3498" t="s">
        <v>8986</v>
      </c>
      <c r="J3498" s="1">
        <v>45009</v>
      </c>
      <c r="K3498" s="1">
        <v>44998</v>
      </c>
      <c r="L3498">
        <v>25</v>
      </c>
      <c r="M3498">
        <v>1</v>
      </c>
      <c r="N3498">
        <v>4</v>
      </c>
      <c r="O3498">
        <v>31.2</v>
      </c>
      <c r="P3498" t="s">
        <v>33</v>
      </c>
    </row>
    <row r="3499" spans="1:16">
      <c r="A3499" t="s">
        <v>9873</v>
      </c>
      <c r="B3499" t="s">
        <v>1363</v>
      </c>
      <c r="C3499" t="s">
        <v>499</v>
      </c>
      <c r="D3499" t="s">
        <v>183</v>
      </c>
      <c r="E3499" t="s">
        <v>45</v>
      </c>
      <c r="F3499">
        <v>6636</v>
      </c>
      <c r="G3499" t="s">
        <v>30</v>
      </c>
      <c r="H3499" t="s">
        <v>127</v>
      </c>
      <c r="I3499" t="s">
        <v>5053</v>
      </c>
      <c r="J3499" s="1">
        <v>45209</v>
      </c>
      <c r="K3499" s="1"/>
      <c r="M3499">
        <v>0</v>
      </c>
      <c r="N3499">
        <v>1</v>
      </c>
      <c r="O3499">
        <v>31.5</v>
      </c>
      <c r="P3499" t="s">
        <v>33</v>
      </c>
    </row>
    <row r="3500" spans="1:16">
      <c r="A3500" t="s">
        <v>9875</v>
      </c>
      <c r="B3500" t="s">
        <v>5541</v>
      </c>
      <c r="C3500" t="s">
        <v>906</v>
      </c>
      <c r="D3500" t="s">
        <v>66</v>
      </c>
      <c r="E3500" t="s">
        <v>28</v>
      </c>
      <c r="F3500">
        <v>10973</v>
      </c>
      <c r="G3500" t="s">
        <v>39</v>
      </c>
      <c r="H3500" t="s">
        <v>23</v>
      </c>
      <c r="I3500" t="s">
        <v>4717</v>
      </c>
      <c r="J3500" s="1">
        <v>44744</v>
      </c>
      <c r="K3500" s="1"/>
      <c r="M3500">
        <v>0</v>
      </c>
      <c r="N3500">
        <v>1</v>
      </c>
      <c r="O3500">
        <v>27.5</v>
      </c>
      <c r="P3500" t="s">
        <v>58</v>
      </c>
    </row>
    <row r="3501" spans="1:16">
      <c r="A3501" t="s">
        <v>9877</v>
      </c>
      <c r="B3501" t="s">
        <v>1515</v>
      </c>
      <c r="C3501" t="s">
        <v>18</v>
      </c>
      <c r="D3501" t="s">
        <v>66</v>
      </c>
      <c r="E3501" t="s">
        <v>20</v>
      </c>
      <c r="F3501">
        <v>15141</v>
      </c>
      <c r="G3501" t="s">
        <v>47</v>
      </c>
      <c r="H3501" t="s">
        <v>68</v>
      </c>
      <c r="I3501" t="s">
        <v>496</v>
      </c>
      <c r="J3501" s="1">
        <v>44993</v>
      </c>
      <c r="K3501" s="1"/>
      <c r="M3501">
        <v>0</v>
      </c>
      <c r="N3501">
        <v>1</v>
      </c>
      <c r="O3501">
        <v>6.4</v>
      </c>
      <c r="P3501" t="s">
        <v>58</v>
      </c>
    </row>
    <row r="3502" spans="1:16">
      <c r="A3502" t="s">
        <v>9879</v>
      </c>
      <c r="B3502" t="s">
        <v>1306</v>
      </c>
      <c r="C3502" t="s">
        <v>330</v>
      </c>
      <c r="D3502" t="s">
        <v>53</v>
      </c>
      <c r="E3502" t="s">
        <v>115</v>
      </c>
      <c r="F3502">
        <v>45304</v>
      </c>
      <c r="G3502" t="s">
        <v>161</v>
      </c>
      <c r="H3502" t="s">
        <v>232</v>
      </c>
      <c r="I3502" t="s">
        <v>1969</v>
      </c>
      <c r="J3502" s="1">
        <v>45615</v>
      </c>
      <c r="K3502" s="1">
        <v>45541</v>
      </c>
      <c r="L3502">
        <v>101</v>
      </c>
      <c r="M3502">
        <v>0</v>
      </c>
      <c r="N3502">
        <v>1</v>
      </c>
      <c r="O3502">
        <v>9.9</v>
      </c>
      <c r="P3502" t="s">
        <v>33</v>
      </c>
    </row>
    <row r="3503" spans="1:16">
      <c r="A3503" t="s">
        <v>9881</v>
      </c>
      <c r="B3503" t="s">
        <v>2940</v>
      </c>
      <c r="C3503" t="s">
        <v>2007</v>
      </c>
      <c r="D3503" t="s">
        <v>19</v>
      </c>
      <c r="E3503" t="s">
        <v>54</v>
      </c>
      <c r="F3503">
        <v>6668</v>
      </c>
      <c r="G3503" t="s">
        <v>22</v>
      </c>
      <c r="H3503" t="s">
        <v>268</v>
      </c>
      <c r="I3503" t="s">
        <v>8275</v>
      </c>
      <c r="J3503" s="1">
        <v>45544</v>
      </c>
      <c r="K3503" s="1"/>
      <c r="M3503">
        <v>0</v>
      </c>
      <c r="N3503">
        <v>1</v>
      </c>
      <c r="O3503">
        <v>14.8</v>
      </c>
      <c r="P3503" t="s">
        <v>100</v>
      </c>
    </row>
    <row r="3504" spans="1:16">
      <c r="A3504" t="s">
        <v>9883</v>
      </c>
      <c r="B3504" t="s">
        <v>148</v>
      </c>
      <c r="C3504" t="s">
        <v>18</v>
      </c>
      <c r="D3504" t="s">
        <v>19</v>
      </c>
      <c r="E3504" t="s">
        <v>91</v>
      </c>
      <c r="F3504">
        <v>3930</v>
      </c>
      <c r="G3504" t="s">
        <v>39</v>
      </c>
      <c r="H3504" t="s">
        <v>80</v>
      </c>
      <c r="I3504" t="s">
        <v>6927</v>
      </c>
      <c r="J3504" s="1">
        <v>45269</v>
      </c>
      <c r="K3504" s="1">
        <v>45292</v>
      </c>
      <c r="L3504">
        <v>63</v>
      </c>
      <c r="M3504">
        <v>1</v>
      </c>
      <c r="N3504">
        <v>4</v>
      </c>
      <c r="O3504">
        <v>27</v>
      </c>
      <c r="P3504" t="s">
        <v>100</v>
      </c>
    </row>
    <row r="3505" spans="1:16">
      <c r="A3505" t="s">
        <v>9885</v>
      </c>
      <c r="B3505" t="s">
        <v>2343</v>
      </c>
      <c r="C3505" t="s">
        <v>18</v>
      </c>
      <c r="D3505" t="s">
        <v>53</v>
      </c>
      <c r="E3505" t="s">
        <v>91</v>
      </c>
      <c r="F3505">
        <v>33485</v>
      </c>
      <c r="G3505" t="s">
        <v>47</v>
      </c>
      <c r="H3505" t="s">
        <v>268</v>
      </c>
      <c r="I3505" t="s">
        <v>6436</v>
      </c>
      <c r="J3505" s="1">
        <v>44922</v>
      </c>
      <c r="K3505" s="1">
        <v>44917</v>
      </c>
      <c r="L3505">
        <v>119</v>
      </c>
      <c r="M3505">
        <v>1</v>
      </c>
      <c r="N3505">
        <v>2</v>
      </c>
      <c r="O3505">
        <v>28.9</v>
      </c>
      <c r="P3505" t="s">
        <v>58</v>
      </c>
    </row>
    <row r="3506" spans="1:16">
      <c r="A3506" t="s">
        <v>9887</v>
      </c>
      <c r="B3506" t="s">
        <v>2373</v>
      </c>
      <c r="C3506" t="s">
        <v>18</v>
      </c>
      <c r="D3506" t="s">
        <v>53</v>
      </c>
      <c r="E3506" t="s">
        <v>28</v>
      </c>
      <c r="F3506">
        <v>16241</v>
      </c>
      <c r="G3506" t="s">
        <v>39</v>
      </c>
      <c r="H3506" t="s">
        <v>145</v>
      </c>
      <c r="I3506" t="s">
        <v>1624</v>
      </c>
      <c r="J3506" s="1">
        <v>45366</v>
      </c>
      <c r="K3506" s="1"/>
      <c r="M3506">
        <v>0</v>
      </c>
      <c r="N3506">
        <v>1</v>
      </c>
      <c r="O3506">
        <v>17.3</v>
      </c>
      <c r="P3506" t="s">
        <v>33</v>
      </c>
    </row>
    <row r="3507" spans="1:16">
      <c r="A3507" t="s">
        <v>9889</v>
      </c>
      <c r="B3507" t="s">
        <v>4406</v>
      </c>
      <c r="C3507" t="s">
        <v>854</v>
      </c>
      <c r="D3507" t="s">
        <v>66</v>
      </c>
      <c r="E3507" t="s">
        <v>54</v>
      </c>
      <c r="F3507">
        <v>4192</v>
      </c>
      <c r="G3507" t="s">
        <v>172</v>
      </c>
      <c r="H3507" t="s">
        <v>232</v>
      </c>
      <c r="I3507" t="s">
        <v>4602</v>
      </c>
      <c r="J3507" s="1">
        <v>45533</v>
      </c>
      <c r="K3507" s="1"/>
      <c r="M3507">
        <v>0</v>
      </c>
      <c r="N3507">
        <v>1</v>
      </c>
      <c r="O3507">
        <v>30.5</v>
      </c>
      <c r="P3507" t="s">
        <v>100</v>
      </c>
    </row>
    <row r="3508" spans="1:16">
      <c r="A3508" t="s">
        <v>9891</v>
      </c>
      <c r="B3508" t="s">
        <v>2503</v>
      </c>
      <c r="C3508" t="s">
        <v>3295</v>
      </c>
      <c r="D3508" t="s">
        <v>19</v>
      </c>
      <c r="E3508" t="s">
        <v>115</v>
      </c>
      <c r="F3508">
        <v>3927</v>
      </c>
      <c r="G3508" t="s">
        <v>30</v>
      </c>
      <c r="H3508" t="s">
        <v>23</v>
      </c>
      <c r="I3508" t="s">
        <v>3680</v>
      </c>
      <c r="J3508" s="1">
        <v>45097</v>
      </c>
      <c r="K3508" s="1">
        <v>45053</v>
      </c>
      <c r="L3508">
        <v>108</v>
      </c>
      <c r="M3508">
        <v>0</v>
      </c>
      <c r="N3508">
        <v>1</v>
      </c>
      <c r="O3508">
        <v>34.700000000000003</v>
      </c>
      <c r="P3508" t="s">
        <v>42</v>
      </c>
    </row>
    <row r="3509" spans="1:16">
      <c r="A3509" t="s">
        <v>9893</v>
      </c>
      <c r="B3509" t="s">
        <v>863</v>
      </c>
      <c r="C3509" t="s">
        <v>18</v>
      </c>
      <c r="D3509" t="s">
        <v>37</v>
      </c>
      <c r="E3509" t="s">
        <v>20</v>
      </c>
      <c r="F3509">
        <v>204092</v>
      </c>
      <c r="G3509" t="s">
        <v>161</v>
      </c>
      <c r="H3509" t="s">
        <v>139</v>
      </c>
      <c r="I3509" t="s">
        <v>3315</v>
      </c>
      <c r="J3509" s="1">
        <v>44915</v>
      </c>
      <c r="K3509" s="1"/>
      <c r="M3509">
        <v>0</v>
      </c>
      <c r="N3509">
        <v>1</v>
      </c>
      <c r="O3509">
        <v>10.7</v>
      </c>
      <c r="P3509" t="s">
        <v>25</v>
      </c>
    </row>
    <row r="3510" spans="1:16">
      <c r="A3510" t="s">
        <v>9895</v>
      </c>
      <c r="B3510" t="s">
        <v>4457</v>
      </c>
      <c r="C3510" t="s">
        <v>199</v>
      </c>
      <c r="D3510" t="s">
        <v>66</v>
      </c>
      <c r="E3510" t="s">
        <v>54</v>
      </c>
      <c r="F3510">
        <v>4971</v>
      </c>
      <c r="G3510" t="s">
        <v>172</v>
      </c>
      <c r="H3510" t="s">
        <v>384</v>
      </c>
      <c r="I3510" t="s">
        <v>3559</v>
      </c>
      <c r="J3510" s="1">
        <v>45030</v>
      </c>
      <c r="K3510" s="1"/>
      <c r="M3510">
        <v>0</v>
      </c>
      <c r="N3510">
        <v>1</v>
      </c>
      <c r="O3510">
        <v>29.1</v>
      </c>
      <c r="P3510" t="s">
        <v>42</v>
      </c>
    </row>
    <row r="3511" spans="1:16">
      <c r="A3511" t="s">
        <v>9897</v>
      </c>
      <c r="B3511" t="s">
        <v>2581</v>
      </c>
      <c r="C3511" t="s">
        <v>986</v>
      </c>
      <c r="D3511" t="s">
        <v>66</v>
      </c>
      <c r="E3511" t="s">
        <v>20</v>
      </c>
      <c r="F3511">
        <v>22786</v>
      </c>
      <c r="G3511" t="s">
        <v>22</v>
      </c>
      <c r="H3511" t="s">
        <v>105</v>
      </c>
      <c r="I3511" t="s">
        <v>6332</v>
      </c>
      <c r="J3511" s="1">
        <v>45092</v>
      </c>
      <c r="K3511" s="1"/>
      <c r="M3511">
        <v>0</v>
      </c>
      <c r="N3511">
        <v>1</v>
      </c>
      <c r="O3511">
        <v>26.7</v>
      </c>
      <c r="P3511" t="s">
        <v>58</v>
      </c>
    </row>
    <row r="3512" spans="1:16">
      <c r="A3512" t="s">
        <v>9899</v>
      </c>
      <c r="B3512" t="s">
        <v>6143</v>
      </c>
      <c r="C3512" t="s">
        <v>1712</v>
      </c>
      <c r="D3512" t="s">
        <v>183</v>
      </c>
      <c r="E3512" t="s">
        <v>54</v>
      </c>
      <c r="F3512">
        <v>9152</v>
      </c>
      <c r="G3512" t="s">
        <v>79</v>
      </c>
      <c r="H3512" t="s">
        <v>127</v>
      </c>
      <c r="I3512" t="s">
        <v>9901</v>
      </c>
      <c r="J3512" s="1">
        <v>45025</v>
      </c>
      <c r="K3512" s="1"/>
      <c r="M3512">
        <v>0</v>
      </c>
      <c r="N3512">
        <v>1</v>
      </c>
      <c r="P3512" t="s">
        <v>100</v>
      </c>
    </row>
    <row r="3513" spans="1:16">
      <c r="A3513" t="s">
        <v>9902</v>
      </c>
      <c r="B3513" t="s">
        <v>4038</v>
      </c>
      <c r="C3513" t="s">
        <v>1139</v>
      </c>
      <c r="D3513" t="s">
        <v>183</v>
      </c>
      <c r="E3513" t="s">
        <v>177</v>
      </c>
      <c r="F3513">
        <v>4932</v>
      </c>
      <c r="G3513" t="s">
        <v>172</v>
      </c>
      <c r="H3513" t="s">
        <v>31</v>
      </c>
      <c r="I3513" t="s">
        <v>2501</v>
      </c>
      <c r="J3513" s="1">
        <v>45060</v>
      </c>
      <c r="K3513" s="1"/>
      <c r="M3513">
        <v>0</v>
      </c>
      <c r="N3513">
        <v>1</v>
      </c>
      <c r="O3513">
        <v>11.6</v>
      </c>
      <c r="P3513" t="s">
        <v>25</v>
      </c>
    </row>
    <row r="3514" spans="1:16">
      <c r="A3514" t="s">
        <v>9904</v>
      </c>
      <c r="B3514" t="s">
        <v>1963</v>
      </c>
      <c r="C3514" t="s">
        <v>18</v>
      </c>
      <c r="D3514" t="s">
        <v>53</v>
      </c>
      <c r="E3514" t="s">
        <v>54</v>
      </c>
      <c r="F3514">
        <v>28179</v>
      </c>
      <c r="G3514" t="s">
        <v>161</v>
      </c>
      <c r="H3514" t="s">
        <v>68</v>
      </c>
      <c r="I3514" t="s">
        <v>6310</v>
      </c>
      <c r="J3514" s="1">
        <v>45515</v>
      </c>
      <c r="K3514" s="1"/>
      <c r="M3514">
        <v>0</v>
      </c>
      <c r="N3514">
        <v>1</v>
      </c>
      <c r="O3514">
        <v>11.7</v>
      </c>
      <c r="P3514" t="s">
        <v>25</v>
      </c>
    </row>
    <row r="3515" spans="1:16">
      <c r="A3515" t="s">
        <v>9906</v>
      </c>
      <c r="B3515" t="s">
        <v>6517</v>
      </c>
      <c r="C3515" t="s">
        <v>18</v>
      </c>
      <c r="D3515" t="s">
        <v>66</v>
      </c>
      <c r="E3515" t="s">
        <v>177</v>
      </c>
      <c r="F3515">
        <v>19665</v>
      </c>
      <c r="G3515" t="s">
        <v>22</v>
      </c>
      <c r="H3515" t="s">
        <v>1774</v>
      </c>
      <c r="I3515" t="s">
        <v>4828</v>
      </c>
      <c r="J3515" s="1">
        <v>45641</v>
      </c>
      <c r="K3515" s="1"/>
      <c r="M3515">
        <v>0</v>
      </c>
      <c r="N3515">
        <v>1</v>
      </c>
      <c r="O3515">
        <v>34.5</v>
      </c>
      <c r="P3515" t="s">
        <v>58</v>
      </c>
    </row>
    <row r="3516" spans="1:16">
      <c r="A3516" t="s">
        <v>9908</v>
      </c>
      <c r="B3516" t="s">
        <v>3746</v>
      </c>
      <c r="C3516" t="s">
        <v>426</v>
      </c>
      <c r="D3516" t="s">
        <v>183</v>
      </c>
      <c r="E3516" t="s">
        <v>54</v>
      </c>
      <c r="F3516">
        <v>14139</v>
      </c>
      <c r="G3516" t="s">
        <v>47</v>
      </c>
      <c r="H3516" t="s">
        <v>73</v>
      </c>
      <c r="I3516" t="s">
        <v>936</v>
      </c>
      <c r="J3516" s="1">
        <v>45332</v>
      </c>
      <c r="K3516" s="1"/>
      <c r="M3516">
        <v>0</v>
      </c>
      <c r="N3516">
        <v>1</v>
      </c>
      <c r="P3516" t="s">
        <v>33</v>
      </c>
    </row>
    <row r="3517" spans="1:16">
      <c r="A3517" t="s">
        <v>9910</v>
      </c>
      <c r="B3517" t="s">
        <v>5394</v>
      </c>
      <c r="C3517" t="s">
        <v>2356</v>
      </c>
      <c r="D3517" t="s">
        <v>37</v>
      </c>
      <c r="E3517" t="s">
        <v>115</v>
      </c>
      <c r="F3517">
        <v>80841</v>
      </c>
      <c r="G3517" t="s">
        <v>56</v>
      </c>
      <c r="H3517" t="s">
        <v>31</v>
      </c>
      <c r="I3517" t="s">
        <v>3611</v>
      </c>
      <c r="J3517" s="1"/>
      <c r="K3517" s="1">
        <v>45399</v>
      </c>
      <c r="L3517">
        <v>53</v>
      </c>
      <c r="M3517">
        <v>0</v>
      </c>
      <c r="N3517">
        <v>1</v>
      </c>
      <c r="O3517">
        <v>33.5</v>
      </c>
      <c r="P3517" t="s">
        <v>42</v>
      </c>
    </row>
    <row r="3518" spans="1:16">
      <c r="A3518" t="s">
        <v>9912</v>
      </c>
      <c r="B3518" t="s">
        <v>1190</v>
      </c>
      <c r="C3518" t="s">
        <v>18</v>
      </c>
      <c r="D3518" t="s">
        <v>37</v>
      </c>
      <c r="E3518" t="s">
        <v>28</v>
      </c>
      <c r="F3518">
        <v>86446</v>
      </c>
      <c r="G3518" t="s">
        <v>161</v>
      </c>
      <c r="H3518" t="s">
        <v>127</v>
      </c>
      <c r="I3518" t="s">
        <v>2331</v>
      </c>
      <c r="J3518" s="1">
        <v>45403</v>
      </c>
      <c r="K3518" s="1"/>
      <c r="M3518">
        <v>0</v>
      </c>
      <c r="N3518">
        <v>1</v>
      </c>
      <c r="O3518">
        <v>3.7</v>
      </c>
      <c r="P3518" t="s">
        <v>33</v>
      </c>
    </row>
    <row r="3519" spans="1:16">
      <c r="A3519" t="s">
        <v>9914</v>
      </c>
      <c r="B3519" t="s">
        <v>2451</v>
      </c>
      <c r="C3519" t="s">
        <v>2782</v>
      </c>
      <c r="D3519" t="s">
        <v>37</v>
      </c>
      <c r="E3519" t="s">
        <v>177</v>
      </c>
      <c r="F3519">
        <v>168113</v>
      </c>
      <c r="G3519" t="s">
        <v>161</v>
      </c>
      <c r="H3519" t="s">
        <v>80</v>
      </c>
      <c r="I3519" t="s">
        <v>414</v>
      </c>
      <c r="J3519" s="1">
        <v>45287</v>
      </c>
      <c r="K3519" s="1"/>
      <c r="M3519">
        <v>0</v>
      </c>
      <c r="N3519">
        <v>1</v>
      </c>
      <c r="O3519">
        <v>14.1</v>
      </c>
      <c r="P3519" t="s">
        <v>58</v>
      </c>
    </row>
    <row r="3520" spans="1:16">
      <c r="A3520" t="s">
        <v>9916</v>
      </c>
      <c r="B3520" t="s">
        <v>9176</v>
      </c>
      <c r="C3520" t="s">
        <v>1037</v>
      </c>
      <c r="D3520" t="s">
        <v>37</v>
      </c>
      <c r="E3520" t="s">
        <v>115</v>
      </c>
      <c r="F3520">
        <v>166734</v>
      </c>
      <c r="G3520" t="s">
        <v>47</v>
      </c>
      <c r="H3520" t="s">
        <v>133</v>
      </c>
      <c r="I3520" t="s">
        <v>1955</v>
      </c>
      <c r="J3520" s="1">
        <v>45138</v>
      </c>
      <c r="K3520" s="1">
        <v>45062</v>
      </c>
      <c r="L3520">
        <v>40</v>
      </c>
      <c r="M3520">
        <v>0</v>
      </c>
      <c r="N3520">
        <v>1</v>
      </c>
      <c r="O3520">
        <v>34</v>
      </c>
      <c r="P3520" t="s">
        <v>25</v>
      </c>
    </row>
    <row r="3521" spans="1:16">
      <c r="A3521" t="s">
        <v>9918</v>
      </c>
      <c r="B3521" t="s">
        <v>2369</v>
      </c>
      <c r="C3521" t="s">
        <v>3005</v>
      </c>
      <c r="D3521" t="s">
        <v>183</v>
      </c>
      <c r="E3521" t="s">
        <v>115</v>
      </c>
      <c r="F3521">
        <v>12853</v>
      </c>
      <c r="G3521" t="s">
        <v>47</v>
      </c>
      <c r="H3521" t="s">
        <v>80</v>
      </c>
      <c r="I3521" t="s">
        <v>9920</v>
      </c>
      <c r="J3521" s="1">
        <v>45737</v>
      </c>
      <c r="K3521" s="1">
        <v>45653</v>
      </c>
      <c r="L3521">
        <v>28</v>
      </c>
      <c r="M3521">
        <v>0</v>
      </c>
      <c r="N3521">
        <v>1</v>
      </c>
      <c r="O3521">
        <v>2.4</v>
      </c>
      <c r="P3521" t="s">
        <v>58</v>
      </c>
    </row>
    <row r="3522" spans="1:16">
      <c r="A3522" t="s">
        <v>9921</v>
      </c>
      <c r="B3522" t="s">
        <v>9922</v>
      </c>
      <c r="C3522" t="s">
        <v>2315</v>
      </c>
      <c r="D3522" t="s">
        <v>53</v>
      </c>
      <c r="E3522" t="s">
        <v>177</v>
      </c>
      <c r="F3522">
        <v>15184</v>
      </c>
      <c r="G3522" t="s">
        <v>172</v>
      </c>
      <c r="H3522" t="s">
        <v>258</v>
      </c>
      <c r="I3522" t="s">
        <v>1990</v>
      </c>
      <c r="J3522" s="1">
        <v>45596</v>
      </c>
      <c r="K3522" s="1"/>
      <c r="M3522">
        <v>0</v>
      </c>
      <c r="N3522">
        <v>1</v>
      </c>
      <c r="O3522">
        <v>23</v>
      </c>
      <c r="P3522" t="s">
        <v>33</v>
      </c>
    </row>
    <row r="3523" spans="1:16">
      <c r="A3523" t="s">
        <v>9924</v>
      </c>
      <c r="B3523" t="s">
        <v>9925</v>
      </c>
      <c r="C3523" t="s">
        <v>3277</v>
      </c>
      <c r="D3523" t="s">
        <v>183</v>
      </c>
      <c r="E3523" t="s">
        <v>28</v>
      </c>
      <c r="F3523">
        <v>12023</v>
      </c>
      <c r="G3523" t="s">
        <v>151</v>
      </c>
      <c r="H3523" t="s">
        <v>31</v>
      </c>
      <c r="I3523" t="s">
        <v>3876</v>
      </c>
      <c r="J3523" s="1">
        <v>45594</v>
      </c>
      <c r="K3523" s="1"/>
      <c r="M3523">
        <v>0</v>
      </c>
      <c r="N3523">
        <v>1</v>
      </c>
      <c r="O3523">
        <v>4.3</v>
      </c>
      <c r="P3523" t="s">
        <v>58</v>
      </c>
    </row>
    <row r="3524" spans="1:16">
      <c r="A3524" t="s">
        <v>9927</v>
      </c>
      <c r="B3524" t="s">
        <v>154</v>
      </c>
      <c r="C3524" t="s">
        <v>18</v>
      </c>
      <c r="D3524" t="s">
        <v>37</v>
      </c>
      <c r="E3524" t="s">
        <v>54</v>
      </c>
      <c r="F3524">
        <v>192137</v>
      </c>
      <c r="G3524" t="s">
        <v>172</v>
      </c>
      <c r="H3524" t="s">
        <v>80</v>
      </c>
      <c r="I3524" t="s">
        <v>1614</v>
      </c>
      <c r="J3524" s="1">
        <v>45677</v>
      </c>
      <c r="K3524" s="1"/>
      <c r="M3524">
        <v>0</v>
      </c>
      <c r="N3524">
        <v>1</v>
      </c>
      <c r="O3524">
        <v>8.5</v>
      </c>
      <c r="P3524" t="s">
        <v>33</v>
      </c>
    </row>
    <row r="3525" spans="1:16">
      <c r="A3525" t="s">
        <v>9929</v>
      </c>
      <c r="B3525" t="s">
        <v>5029</v>
      </c>
      <c r="C3525" t="s">
        <v>1590</v>
      </c>
      <c r="D3525" t="s">
        <v>66</v>
      </c>
      <c r="E3525" t="s">
        <v>45</v>
      </c>
      <c r="F3525">
        <v>16450</v>
      </c>
      <c r="G3525" t="s">
        <v>172</v>
      </c>
      <c r="H3525" t="s">
        <v>258</v>
      </c>
      <c r="I3525" t="s">
        <v>5577</v>
      </c>
      <c r="J3525" s="1">
        <v>44877</v>
      </c>
      <c r="K3525" s="1"/>
      <c r="M3525">
        <v>0</v>
      </c>
      <c r="N3525">
        <v>1</v>
      </c>
      <c r="P3525" t="s">
        <v>25</v>
      </c>
    </row>
    <row r="3526" spans="1:16">
      <c r="A3526" t="s">
        <v>9931</v>
      </c>
      <c r="B3526" t="s">
        <v>6875</v>
      </c>
      <c r="C3526" t="s">
        <v>986</v>
      </c>
      <c r="D3526" t="s">
        <v>66</v>
      </c>
      <c r="E3526" t="s">
        <v>28</v>
      </c>
      <c r="F3526">
        <v>10454</v>
      </c>
      <c r="G3526" t="s">
        <v>161</v>
      </c>
      <c r="H3526" t="s">
        <v>93</v>
      </c>
      <c r="I3526" t="s">
        <v>898</v>
      </c>
      <c r="J3526" s="1">
        <v>45469</v>
      </c>
      <c r="K3526" s="1"/>
      <c r="M3526">
        <v>0</v>
      </c>
      <c r="N3526">
        <v>1</v>
      </c>
      <c r="P3526" t="s">
        <v>58</v>
      </c>
    </row>
    <row r="3527" spans="1:16">
      <c r="A3527" t="s">
        <v>9933</v>
      </c>
      <c r="B3527" t="s">
        <v>9934</v>
      </c>
      <c r="C3527" t="s">
        <v>170</v>
      </c>
      <c r="D3527" t="s">
        <v>66</v>
      </c>
      <c r="E3527" t="s">
        <v>54</v>
      </c>
      <c r="F3527">
        <v>8000</v>
      </c>
      <c r="G3527" t="s">
        <v>79</v>
      </c>
      <c r="H3527" t="s">
        <v>80</v>
      </c>
      <c r="I3527" t="s">
        <v>4828</v>
      </c>
      <c r="J3527" s="1">
        <v>45634</v>
      </c>
      <c r="K3527" s="1"/>
      <c r="M3527">
        <v>0</v>
      </c>
      <c r="N3527">
        <v>1</v>
      </c>
      <c r="O3527">
        <v>0.9</v>
      </c>
      <c r="P3527" t="s">
        <v>58</v>
      </c>
    </row>
    <row r="3528" spans="1:16">
      <c r="A3528" t="s">
        <v>9935</v>
      </c>
      <c r="B3528" t="s">
        <v>3890</v>
      </c>
      <c r="C3528" t="s">
        <v>9936</v>
      </c>
      <c r="D3528" t="s">
        <v>66</v>
      </c>
      <c r="E3528" t="s">
        <v>54</v>
      </c>
      <c r="F3528">
        <v>15927</v>
      </c>
      <c r="G3528" t="s">
        <v>161</v>
      </c>
      <c r="H3528" t="s">
        <v>31</v>
      </c>
      <c r="I3528" t="s">
        <v>4623</v>
      </c>
      <c r="J3528" s="1">
        <v>44894</v>
      </c>
      <c r="K3528" s="1"/>
      <c r="M3528">
        <v>0</v>
      </c>
      <c r="N3528">
        <v>1</v>
      </c>
      <c r="O3528">
        <v>18.8</v>
      </c>
      <c r="P3528" t="s">
        <v>25</v>
      </c>
    </row>
    <row r="3529" spans="1:16">
      <c r="A3529" t="s">
        <v>9938</v>
      </c>
      <c r="B3529" t="s">
        <v>1556</v>
      </c>
      <c r="C3529" t="s">
        <v>1847</v>
      </c>
      <c r="D3529" t="s">
        <v>66</v>
      </c>
      <c r="E3529" t="s">
        <v>91</v>
      </c>
      <c r="F3529">
        <v>14044</v>
      </c>
      <c r="G3529" t="s">
        <v>30</v>
      </c>
      <c r="H3529" t="s">
        <v>2408</v>
      </c>
      <c r="I3529" t="s">
        <v>950</v>
      </c>
      <c r="J3529" s="1">
        <v>45179</v>
      </c>
      <c r="K3529" s="1">
        <v>45169</v>
      </c>
      <c r="L3529">
        <v>79</v>
      </c>
      <c r="M3529">
        <v>0</v>
      </c>
      <c r="N3529">
        <v>1</v>
      </c>
      <c r="O3529">
        <v>13.9</v>
      </c>
      <c r="P3529" t="s">
        <v>100</v>
      </c>
    </row>
    <row r="3530" spans="1:16">
      <c r="A3530" t="s">
        <v>9940</v>
      </c>
      <c r="B3530" t="s">
        <v>329</v>
      </c>
      <c r="C3530" t="s">
        <v>1472</v>
      </c>
      <c r="D3530" t="s">
        <v>66</v>
      </c>
      <c r="E3530" t="s">
        <v>20</v>
      </c>
      <c r="F3530">
        <v>12658</v>
      </c>
      <c r="G3530" t="s">
        <v>79</v>
      </c>
      <c r="H3530" t="s">
        <v>23</v>
      </c>
      <c r="I3530" t="s">
        <v>751</v>
      </c>
      <c r="J3530" s="1">
        <v>45556</v>
      </c>
      <c r="K3530" s="1"/>
      <c r="M3530">
        <v>0</v>
      </c>
      <c r="N3530">
        <v>1</v>
      </c>
      <c r="O3530">
        <v>12.7</v>
      </c>
      <c r="P3530" t="s">
        <v>58</v>
      </c>
    </row>
    <row r="3531" spans="1:16">
      <c r="A3531" t="s">
        <v>9942</v>
      </c>
      <c r="B3531" t="s">
        <v>1073</v>
      </c>
      <c r="C3531" t="s">
        <v>3295</v>
      </c>
      <c r="D3531" t="s">
        <v>53</v>
      </c>
      <c r="E3531" t="s">
        <v>20</v>
      </c>
      <c r="F3531">
        <v>24064</v>
      </c>
      <c r="G3531" t="s">
        <v>30</v>
      </c>
      <c r="H3531" t="s">
        <v>232</v>
      </c>
      <c r="I3531" t="s">
        <v>9944</v>
      </c>
      <c r="J3531" s="1">
        <v>45034</v>
      </c>
      <c r="K3531" s="1"/>
      <c r="M3531">
        <v>0</v>
      </c>
      <c r="N3531">
        <v>1</v>
      </c>
      <c r="O3531">
        <v>4.5999999999999996</v>
      </c>
      <c r="P3531" t="s">
        <v>25</v>
      </c>
    </row>
    <row r="3532" spans="1:16">
      <c r="A3532" t="s">
        <v>9945</v>
      </c>
      <c r="B3532" t="s">
        <v>2734</v>
      </c>
      <c r="C3532" t="s">
        <v>4023</v>
      </c>
      <c r="D3532" t="s">
        <v>66</v>
      </c>
      <c r="E3532" t="s">
        <v>177</v>
      </c>
      <c r="F3532">
        <v>7101</v>
      </c>
      <c r="G3532" t="s">
        <v>79</v>
      </c>
      <c r="H3532" t="s">
        <v>232</v>
      </c>
      <c r="I3532" t="s">
        <v>1296</v>
      </c>
      <c r="J3532" s="1">
        <v>45495</v>
      </c>
      <c r="K3532" s="1"/>
      <c r="M3532">
        <v>0</v>
      </c>
      <c r="N3532">
        <v>1</v>
      </c>
      <c r="O3532">
        <v>21.3</v>
      </c>
      <c r="P3532" t="s">
        <v>42</v>
      </c>
    </row>
    <row r="3533" spans="1:16">
      <c r="A3533" t="s">
        <v>9947</v>
      </c>
      <c r="B3533" t="s">
        <v>207</v>
      </c>
      <c r="C3533" t="s">
        <v>18</v>
      </c>
      <c r="D3533" t="s">
        <v>66</v>
      </c>
      <c r="E3533" t="s">
        <v>54</v>
      </c>
      <c r="F3533">
        <v>5006</v>
      </c>
      <c r="G3533" t="s">
        <v>172</v>
      </c>
      <c r="H3533" t="s">
        <v>48</v>
      </c>
      <c r="I3533" t="s">
        <v>4760</v>
      </c>
      <c r="J3533" s="1">
        <v>45602</v>
      </c>
      <c r="K3533" s="1"/>
      <c r="M3533">
        <v>0</v>
      </c>
      <c r="N3533">
        <v>1</v>
      </c>
      <c r="O3533">
        <v>19</v>
      </c>
      <c r="P3533" t="s">
        <v>42</v>
      </c>
    </row>
    <row r="3534" spans="1:16">
      <c r="A3534" t="s">
        <v>9949</v>
      </c>
      <c r="B3534" t="s">
        <v>9950</v>
      </c>
      <c r="C3534" t="s">
        <v>18</v>
      </c>
      <c r="D3534" t="s">
        <v>37</v>
      </c>
      <c r="E3534" t="s">
        <v>54</v>
      </c>
      <c r="F3534">
        <v>92073</v>
      </c>
      <c r="G3534" t="s">
        <v>161</v>
      </c>
      <c r="H3534" t="s">
        <v>145</v>
      </c>
      <c r="I3534" t="s">
        <v>3150</v>
      </c>
      <c r="J3534" s="1">
        <v>45073</v>
      </c>
      <c r="K3534" s="1"/>
      <c r="M3534">
        <v>0</v>
      </c>
      <c r="N3534">
        <v>1</v>
      </c>
      <c r="O3534">
        <v>2</v>
      </c>
      <c r="P3534" t="s">
        <v>100</v>
      </c>
    </row>
    <row r="3535" spans="1:16">
      <c r="A3535" t="s">
        <v>9952</v>
      </c>
      <c r="B3535" t="s">
        <v>5992</v>
      </c>
      <c r="C3535" t="s">
        <v>2398</v>
      </c>
      <c r="D3535" t="s">
        <v>19</v>
      </c>
      <c r="E3535" t="s">
        <v>20</v>
      </c>
      <c r="F3535">
        <v>8021</v>
      </c>
      <c r="G3535" t="s">
        <v>30</v>
      </c>
      <c r="H3535" t="s">
        <v>2756</v>
      </c>
      <c r="I3535" t="s">
        <v>5728</v>
      </c>
      <c r="J3535" s="1">
        <v>44773</v>
      </c>
      <c r="K3535" s="1"/>
      <c r="M3535">
        <v>0</v>
      </c>
      <c r="N3535">
        <v>1</v>
      </c>
      <c r="O3535">
        <v>1.4</v>
      </c>
      <c r="P3535" t="s">
        <v>25</v>
      </c>
    </row>
    <row r="3536" spans="1:16">
      <c r="A3536" t="s">
        <v>9954</v>
      </c>
      <c r="B3536" t="s">
        <v>6205</v>
      </c>
      <c r="C3536" t="s">
        <v>18</v>
      </c>
      <c r="D3536" t="s">
        <v>37</v>
      </c>
      <c r="E3536" t="s">
        <v>177</v>
      </c>
      <c r="F3536">
        <v>77958</v>
      </c>
      <c r="G3536" t="s">
        <v>79</v>
      </c>
      <c r="H3536" t="s">
        <v>98</v>
      </c>
      <c r="I3536" t="s">
        <v>747</v>
      </c>
      <c r="J3536" s="1">
        <v>44751</v>
      </c>
      <c r="K3536" s="1"/>
      <c r="M3536">
        <v>0</v>
      </c>
      <c r="N3536">
        <v>1</v>
      </c>
      <c r="O3536">
        <v>16</v>
      </c>
      <c r="P3536" t="s">
        <v>33</v>
      </c>
    </row>
    <row r="3537" spans="1:16">
      <c r="A3537" t="s">
        <v>9956</v>
      </c>
      <c r="B3537" t="s">
        <v>1528</v>
      </c>
      <c r="C3537" t="s">
        <v>436</v>
      </c>
      <c r="D3537" t="s">
        <v>37</v>
      </c>
      <c r="E3537" t="s">
        <v>177</v>
      </c>
      <c r="F3537">
        <v>103000</v>
      </c>
      <c r="G3537" t="s">
        <v>22</v>
      </c>
      <c r="H3537" t="s">
        <v>268</v>
      </c>
      <c r="I3537" t="s">
        <v>7160</v>
      </c>
      <c r="J3537" s="1">
        <v>45626</v>
      </c>
      <c r="K3537" s="1"/>
      <c r="M3537">
        <v>0</v>
      </c>
      <c r="N3537">
        <v>1</v>
      </c>
      <c r="O3537">
        <v>24.6</v>
      </c>
      <c r="P3537" t="s">
        <v>100</v>
      </c>
    </row>
    <row r="3538" spans="1:16">
      <c r="A3538" t="s">
        <v>9958</v>
      </c>
      <c r="B3538" t="s">
        <v>900</v>
      </c>
      <c r="C3538" t="s">
        <v>2549</v>
      </c>
      <c r="D3538" t="s">
        <v>37</v>
      </c>
      <c r="E3538" t="s">
        <v>28</v>
      </c>
      <c r="F3538">
        <v>73395</v>
      </c>
      <c r="G3538" t="s">
        <v>161</v>
      </c>
      <c r="H3538" t="s">
        <v>62</v>
      </c>
      <c r="I3538" t="s">
        <v>2532</v>
      </c>
      <c r="J3538" s="1">
        <v>45649</v>
      </c>
      <c r="K3538" s="1"/>
      <c r="M3538">
        <v>0</v>
      </c>
      <c r="N3538">
        <v>1</v>
      </c>
      <c r="O3538">
        <v>29.7</v>
      </c>
      <c r="P3538" t="s">
        <v>58</v>
      </c>
    </row>
    <row r="3539" spans="1:16">
      <c r="A3539" t="s">
        <v>9960</v>
      </c>
      <c r="B3539" t="s">
        <v>3465</v>
      </c>
      <c r="C3539" t="s">
        <v>2280</v>
      </c>
      <c r="D3539" t="s">
        <v>183</v>
      </c>
      <c r="E3539" t="s">
        <v>91</v>
      </c>
      <c r="F3539">
        <v>8588</v>
      </c>
      <c r="G3539" t="s">
        <v>161</v>
      </c>
      <c r="H3539" t="s">
        <v>156</v>
      </c>
      <c r="I3539" t="s">
        <v>9962</v>
      </c>
      <c r="J3539" s="1">
        <v>44879</v>
      </c>
      <c r="K3539" s="1">
        <v>44908</v>
      </c>
      <c r="L3539">
        <v>171</v>
      </c>
      <c r="M3539">
        <v>0</v>
      </c>
      <c r="N3539">
        <v>1</v>
      </c>
      <c r="O3539">
        <v>9.1</v>
      </c>
      <c r="P3539" t="s">
        <v>100</v>
      </c>
    </row>
    <row r="3540" spans="1:16">
      <c r="A3540" t="s">
        <v>9963</v>
      </c>
      <c r="B3540" t="s">
        <v>4678</v>
      </c>
      <c r="C3540" t="s">
        <v>52</v>
      </c>
      <c r="D3540" t="s">
        <v>19</v>
      </c>
      <c r="E3540" t="s">
        <v>28</v>
      </c>
      <c r="F3540">
        <v>8793</v>
      </c>
      <c r="G3540" t="s">
        <v>22</v>
      </c>
      <c r="H3540" t="s">
        <v>274</v>
      </c>
      <c r="I3540" t="s">
        <v>2685</v>
      </c>
      <c r="J3540" s="1">
        <v>45092</v>
      </c>
      <c r="K3540" s="1"/>
      <c r="M3540">
        <v>0</v>
      </c>
      <c r="N3540">
        <v>1</v>
      </c>
      <c r="O3540">
        <v>27.3</v>
      </c>
      <c r="P3540" t="s">
        <v>58</v>
      </c>
    </row>
    <row r="3541" spans="1:16">
      <c r="A3541" t="s">
        <v>9965</v>
      </c>
      <c r="B3541" t="s">
        <v>2099</v>
      </c>
      <c r="C3541" t="s">
        <v>981</v>
      </c>
      <c r="D3541" t="s">
        <v>53</v>
      </c>
      <c r="E3541" t="s">
        <v>115</v>
      </c>
      <c r="F3541">
        <v>20734</v>
      </c>
      <c r="G3541" t="s">
        <v>22</v>
      </c>
      <c r="H3541" t="s">
        <v>73</v>
      </c>
      <c r="I3541" t="s">
        <v>5500</v>
      </c>
      <c r="J3541" s="1">
        <v>45664</v>
      </c>
      <c r="K3541" s="1">
        <v>45649</v>
      </c>
      <c r="L3541">
        <v>96</v>
      </c>
      <c r="M3541">
        <v>0</v>
      </c>
      <c r="N3541">
        <v>1</v>
      </c>
      <c r="O3541">
        <v>5.0999999999999996</v>
      </c>
      <c r="P3541" t="s">
        <v>42</v>
      </c>
    </row>
    <row r="3542" spans="1:16">
      <c r="A3542" t="s">
        <v>9967</v>
      </c>
      <c r="B3542" t="s">
        <v>1553</v>
      </c>
      <c r="C3542" t="s">
        <v>18</v>
      </c>
      <c r="D3542" t="s">
        <v>19</v>
      </c>
      <c r="E3542" t="s">
        <v>28</v>
      </c>
      <c r="F3542">
        <v>7256</v>
      </c>
      <c r="G3542" t="s">
        <v>47</v>
      </c>
      <c r="H3542" t="s">
        <v>73</v>
      </c>
      <c r="I3542" t="s">
        <v>9969</v>
      </c>
      <c r="J3542" s="1">
        <v>45132</v>
      </c>
      <c r="K3542" s="1"/>
      <c r="M3542">
        <v>0</v>
      </c>
      <c r="N3542">
        <v>1</v>
      </c>
      <c r="O3542">
        <v>0</v>
      </c>
      <c r="P3542" t="s">
        <v>42</v>
      </c>
    </row>
    <row r="3543" spans="1:16">
      <c r="A3543" t="s">
        <v>9970</v>
      </c>
      <c r="B3543" t="s">
        <v>4480</v>
      </c>
      <c r="C3543" t="s">
        <v>5827</v>
      </c>
      <c r="D3543" t="s">
        <v>53</v>
      </c>
      <c r="E3543" t="s">
        <v>54</v>
      </c>
      <c r="F3543">
        <v>20958</v>
      </c>
      <c r="G3543" t="s">
        <v>22</v>
      </c>
      <c r="H3543" t="s">
        <v>62</v>
      </c>
      <c r="I3543" t="s">
        <v>438</v>
      </c>
      <c r="J3543" s="1">
        <v>44924</v>
      </c>
      <c r="K3543" s="1"/>
      <c r="M3543">
        <v>0</v>
      </c>
      <c r="N3543">
        <v>1</v>
      </c>
      <c r="O3543">
        <v>19.7</v>
      </c>
      <c r="P3543" t="s">
        <v>100</v>
      </c>
    </row>
    <row r="3544" spans="1:16">
      <c r="A3544" t="s">
        <v>9972</v>
      </c>
      <c r="B3544" t="s">
        <v>2898</v>
      </c>
      <c r="C3544" t="s">
        <v>4858</v>
      </c>
      <c r="D3544" t="s">
        <v>53</v>
      </c>
      <c r="E3544" t="s">
        <v>54</v>
      </c>
      <c r="F3544">
        <v>16725</v>
      </c>
      <c r="G3544" t="s">
        <v>30</v>
      </c>
      <c r="H3544" t="s">
        <v>156</v>
      </c>
      <c r="I3544" t="s">
        <v>4851</v>
      </c>
      <c r="J3544" s="1">
        <v>44774</v>
      </c>
      <c r="K3544" s="1"/>
      <c r="M3544">
        <v>0</v>
      </c>
      <c r="N3544">
        <v>1</v>
      </c>
      <c r="O3544">
        <v>11.6</v>
      </c>
      <c r="P3544" t="s">
        <v>33</v>
      </c>
    </row>
    <row r="3545" spans="1:16">
      <c r="A3545" t="s">
        <v>9974</v>
      </c>
      <c r="B3545" t="s">
        <v>1256</v>
      </c>
      <c r="C3545" t="s">
        <v>272</v>
      </c>
      <c r="D3545" t="s">
        <v>66</v>
      </c>
      <c r="E3545" t="s">
        <v>28</v>
      </c>
      <c r="F3545">
        <v>17097</v>
      </c>
      <c r="G3545" t="s">
        <v>47</v>
      </c>
      <c r="H3545" t="s">
        <v>105</v>
      </c>
      <c r="I3545" t="s">
        <v>580</v>
      </c>
      <c r="J3545" s="1">
        <v>44979</v>
      </c>
      <c r="K3545" s="1"/>
      <c r="M3545">
        <v>0</v>
      </c>
      <c r="N3545">
        <v>1</v>
      </c>
      <c r="O3545">
        <v>0.3</v>
      </c>
      <c r="P3545" t="s">
        <v>33</v>
      </c>
    </row>
    <row r="3546" spans="1:16">
      <c r="A3546" t="s">
        <v>9976</v>
      </c>
      <c r="B3546" t="s">
        <v>4733</v>
      </c>
      <c r="C3546" t="s">
        <v>18</v>
      </c>
      <c r="D3546" t="s">
        <v>19</v>
      </c>
      <c r="E3546" t="s">
        <v>28</v>
      </c>
      <c r="F3546">
        <v>4199</v>
      </c>
      <c r="G3546" t="s">
        <v>79</v>
      </c>
      <c r="H3546" t="s">
        <v>62</v>
      </c>
      <c r="I3546" t="s">
        <v>4673</v>
      </c>
      <c r="J3546" s="1"/>
      <c r="K3546" s="1"/>
      <c r="M3546">
        <v>0</v>
      </c>
      <c r="N3546">
        <v>1</v>
      </c>
      <c r="O3546">
        <v>18.899999999999999</v>
      </c>
      <c r="P3546" t="s">
        <v>100</v>
      </c>
    </row>
    <row r="3547" spans="1:16">
      <c r="A3547" t="s">
        <v>9978</v>
      </c>
      <c r="B3547" t="s">
        <v>3482</v>
      </c>
      <c r="C3547" t="s">
        <v>4503</v>
      </c>
      <c r="D3547" t="s">
        <v>183</v>
      </c>
      <c r="E3547" t="s">
        <v>45</v>
      </c>
      <c r="F3547">
        <v>4181</v>
      </c>
      <c r="G3547" t="s">
        <v>47</v>
      </c>
      <c r="H3547" t="s">
        <v>23</v>
      </c>
      <c r="I3547" t="s">
        <v>1313</v>
      </c>
      <c r="J3547" s="1">
        <v>44809</v>
      </c>
      <c r="K3547" s="1"/>
      <c r="M3547">
        <v>0</v>
      </c>
      <c r="N3547">
        <v>1</v>
      </c>
      <c r="O3547">
        <v>18.7</v>
      </c>
      <c r="P3547" t="s">
        <v>33</v>
      </c>
    </row>
    <row r="3548" spans="1:16">
      <c r="A3548" t="s">
        <v>9980</v>
      </c>
      <c r="B3548" t="s">
        <v>2824</v>
      </c>
      <c r="C3548" t="s">
        <v>1482</v>
      </c>
      <c r="D3548" t="s">
        <v>37</v>
      </c>
      <c r="E3548" t="s">
        <v>91</v>
      </c>
      <c r="F3548">
        <v>128325</v>
      </c>
      <c r="G3548" t="s">
        <v>56</v>
      </c>
      <c r="H3548" t="s">
        <v>105</v>
      </c>
      <c r="I3548" t="s">
        <v>4833</v>
      </c>
      <c r="J3548" s="1">
        <v>45641</v>
      </c>
      <c r="K3548" s="1">
        <v>45763</v>
      </c>
      <c r="L3548">
        <v>187</v>
      </c>
      <c r="M3548">
        <v>1</v>
      </c>
      <c r="N3548">
        <v>4</v>
      </c>
      <c r="P3548" t="s">
        <v>25</v>
      </c>
    </row>
    <row r="3549" spans="1:16">
      <c r="A3549" t="s">
        <v>9982</v>
      </c>
      <c r="B3549" t="s">
        <v>2522</v>
      </c>
      <c r="C3549" t="s">
        <v>18</v>
      </c>
      <c r="D3549" t="s">
        <v>37</v>
      </c>
      <c r="E3549" t="s">
        <v>115</v>
      </c>
      <c r="F3549">
        <v>171438</v>
      </c>
      <c r="G3549" t="s">
        <v>79</v>
      </c>
      <c r="H3549" t="s">
        <v>361</v>
      </c>
      <c r="I3549" t="s">
        <v>5549</v>
      </c>
      <c r="J3549" s="1">
        <v>44798</v>
      </c>
      <c r="K3549" s="1">
        <v>44845</v>
      </c>
      <c r="L3549">
        <v>157</v>
      </c>
      <c r="M3549">
        <v>0</v>
      </c>
      <c r="N3549">
        <v>1</v>
      </c>
      <c r="P3549" t="s">
        <v>42</v>
      </c>
    </row>
    <row r="3550" spans="1:16">
      <c r="A3550" t="s">
        <v>9984</v>
      </c>
      <c r="B3550" t="s">
        <v>1454</v>
      </c>
      <c r="C3550" t="s">
        <v>2567</v>
      </c>
      <c r="D3550" t="s">
        <v>53</v>
      </c>
      <c r="E3550" t="s">
        <v>91</v>
      </c>
      <c r="F3550">
        <v>21323</v>
      </c>
      <c r="G3550" t="s">
        <v>151</v>
      </c>
      <c r="H3550" t="s">
        <v>920</v>
      </c>
      <c r="I3550" t="s">
        <v>8557</v>
      </c>
      <c r="J3550" s="1">
        <v>44970</v>
      </c>
      <c r="K3550" s="1">
        <v>44944</v>
      </c>
      <c r="L3550">
        <v>20</v>
      </c>
      <c r="M3550">
        <v>0</v>
      </c>
      <c r="N3550">
        <v>1</v>
      </c>
      <c r="O3550">
        <v>29.8</v>
      </c>
      <c r="P3550" t="s">
        <v>33</v>
      </c>
    </row>
    <row r="3551" spans="1:16">
      <c r="A3551" t="s">
        <v>9986</v>
      </c>
      <c r="B3551" t="s">
        <v>4243</v>
      </c>
      <c r="C3551" t="s">
        <v>703</v>
      </c>
      <c r="D3551" t="s">
        <v>183</v>
      </c>
      <c r="E3551" t="s">
        <v>91</v>
      </c>
      <c r="F3551">
        <v>13715</v>
      </c>
      <c r="G3551" t="s">
        <v>39</v>
      </c>
      <c r="H3551" t="s">
        <v>361</v>
      </c>
      <c r="I3551" t="s">
        <v>2241</v>
      </c>
      <c r="J3551" s="1">
        <v>45499</v>
      </c>
      <c r="K3551" s="1">
        <v>45445</v>
      </c>
      <c r="L3551">
        <v>93</v>
      </c>
      <c r="M3551">
        <v>0</v>
      </c>
      <c r="N3551">
        <v>1</v>
      </c>
      <c r="P3551" t="s">
        <v>100</v>
      </c>
    </row>
    <row r="3552" spans="1:16">
      <c r="A3552" t="s">
        <v>9988</v>
      </c>
      <c r="B3552" t="s">
        <v>8042</v>
      </c>
      <c r="C3552" t="s">
        <v>1549</v>
      </c>
      <c r="D3552" t="s">
        <v>66</v>
      </c>
      <c r="E3552" t="s">
        <v>115</v>
      </c>
      <c r="F3552">
        <v>16463</v>
      </c>
      <c r="G3552" t="s">
        <v>39</v>
      </c>
      <c r="H3552" t="s">
        <v>23</v>
      </c>
      <c r="I3552" t="s">
        <v>118</v>
      </c>
      <c r="J3552" s="1">
        <v>45553</v>
      </c>
      <c r="K3552" s="1">
        <v>45684</v>
      </c>
      <c r="L3552">
        <v>199</v>
      </c>
      <c r="M3552">
        <v>0</v>
      </c>
      <c r="N3552">
        <v>1</v>
      </c>
      <c r="O3552">
        <v>5.8</v>
      </c>
      <c r="P3552" t="s">
        <v>58</v>
      </c>
    </row>
    <row r="3553" spans="1:16">
      <c r="A3553" t="s">
        <v>9990</v>
      </c>
      <c r="B3553" t="s">
        <v>8529</v>
      </c>
      <c r="C3553" t="s">
        <v>8333</v>
      </c>
      <c r="D3553" t="s">
        <v>183</v>
      </c>
      <c r="E3553" t="s">
        <v>20</v>
      </c>
      <c r="F3553">
        <v>9815</v>
      </c>
      <c r="G3553" t="s">
        <v>47</v>
      </c>
      <c r="H3553" t="s">
        <v>237</v>
      </c>
      <c r="I3553" t="s">
        <v>8683</v>
      </c>
      <c r="J3553" s="1">
        <v>44738</v>
      </c>
      <c r="K3553" s="1"/>
      <c r="M3553">
        <v>0</v>
      </c>
      <c r="N3553">
        <v>1</v>
      </c>
      <c r="P3553" t="s">
        <v>33</v>
      </c>
    </row>
    <row r="3554" spans="1:16">
      <c r="A3554" t="s">
        <v>9992</v>
      </c>
      <c r="B3554" t="s">
        <v>2723</v>
      </c>
      <c r="C3554" t="s">
        <v>995</v>
      </c>
      <c r="D3554" t="s">
        <v>53</v>
      </c>
      <c r="E3554" t="s">
        <v>54</v>
      </c>
      <c r="F3554">
        <v>35332</v>
      </c>
      <c r="G3554" t="s">
        <v>30</v>
      </c>
      <c r="H3554" t="s">
        <v>274</v>
      </c>
      <c r="I3554" t="s">
        <v>9994</v>
      </c>
      <c r="J3554" s="1">
        <v>45105</v>
      </c>
      <c r="K3554" s="1"/>
      <c r="M3554">
        <v>0</v>
      </c>
      <c r="N3554">
        <v>1</v>
      </c>
      <c r="O3554">
        <v>8.9</v>
      </c>
      <c r="P3554" t="s">
        <v>42</v>
      </c>
    </row>
    <row r="3555" spans="1:16">
      <c r="A3555" t="s">
        <v>9995</v>
      </c>
      <c r="B3555" t="s">
        <v>697</v>
      </c>
      <c r="C3555" t="s">
        <v>464</v>
      </c>
      <c r="D3555" t="s">
        <v>66</v>
      </c>
      <c r="E3555" t="s">
        <v>177</v>
      </c>
      <c r="F3555">
        <v>18000</v>
      </c>
      <c r="G3555" t="s">
        <v>39</v>
      </c>
      <c r="H3555" t="s">
        <v>86</v>
      </c>
      <c r="I3555" t="s">
        <v>3692</v>
      </c>
      <c r="J3555" s="1">
        <v>45772</v>
      </c>
      <c r="K3555" s="1"/>
      <c r="M3555">
        <v>0</v>
      </c>
      <c r="N3555">
        <v>1</v>
      </c>
      <c r="O3555">
        <v>16.899999999999999</v>
      </c>
      <c r="P3555" t="s">
        <v>33</v>
      </c>
    </row>
    <row r="3556" spans="1:16">
      <c r="A3556" t="s">
        <v>9996</v>
      </c>
      <c r="B3556" t="s">
        <v>2544</v>
      </c>
      <c r="C3556" t="s">
        <v>918</v>
      </c>
      <c r="D3556" t="s">
        <v>37</v>
      </c>
      <c r="E3556" t="s">
        <v>115</v>
      </c>
      <c r="F3556">
        <v>93902</v>
      </c>
      <c r="G3556" t="s">
        <v>47</v>
      </c>
      <c r="H3556" t="s">
        <v>2149</v>
      </c>
      <c r="I3556" t="s">
        <v>4505</v>
      </c>
      <c r="J3556" s="1">
        <v>44886</v>
      </c>
      <c r="K3556" s="1">
        <v>44963</v>
      </c>
      <c r="L3556">
        <v>124</v>
      </c>
      <c r="M3556">
        <v>0</v>
      </c>
      <c r="N3556">
        <v>1</v>
      </c>
      <c r="P3556" t="s">
        <v>42</v>
      </c>
    </row>
    <row r="3557" spans="1:16">
      <c r="A3557" t="s">
        <v>9998</v>
      </c>
      <c r="B3557" t="s">
        <v>5607</v>
      </c>
      <c r="C3557" t="s">
        <v>693</v>
      </c>
      <c r="D3557" t="s">
        <v>183</v>
      </c>
      <c r="E3557" t="s">
        <v>28</v>
      </c>
      <c r="F3557">
        <v>3783</v>
      </c>
      <c r="G3557" t="s">
        <v>151</v>
      </c>
      <c r="H3557" t="s">
        <v>258</v>
      </c>
      <c r="I3557" t="s">
        <v>10000</v>
      </c>
      <c r="J3557" s="1">
        <v>44708</v>
      </c>
      <c r="K3557" s="1"/>
      <c r="M3557">
        <v>0</v>
      </c>
      <c r="N3557">
        <v>1</v>
      </c>
      <c r="O3557">
        <v>16.899999999999999</v>
      </c>
      <c r="P3557" t="s">
        <v>33</v>
      </c>
    </row>
    <row r="3558" spans="1:16">
      <c r="A3558" t="s">
        <v>10001</v>
      </c>
      <c r="B3558" t="s">
        <v>2288</v>
      </c>
      <c r="C3558" t="s">
        <v>18</v>
      </c>
      <c r="D3558" t="s">
        <v>183</v>
      </c>
      <c r="E3558" t="s">
        <v>91</v>
      </c>
      <c r="F3558">
        <v>13934</v>
      </c>
      <c r="G3558" t="s">
        <v>22</v>
      </c>
      <c r="H3558" t="s">
        <v>86</v>
      </c>
      <c r="I3558" t="s">
        <v>5549</v>
      </c>
      <c r="J3558" s="1">
        <v>44736</v>
      </c>
      <c r="K3558" s="1">
        <v>44860</v>
      </c>
      <c r="L3558">
        <v>172</v>
      </c>
      <c r="M3558">
        <v>0</v>
      </c>
      <c r="N3558">
        <v>1</v>
      </c>
      <c r="O3558">
        <v>24</v>
      </c>
      <c r="P3558" t="s">
        <v>42</v>
      </c>
    </row>
    <row r="3559" spans="1:16">
      <c r="A3559" t="s">
        <v>10003</v>
      </c>
      <c r="B3559" t="s">
        <v>3032</v>
      </c>
      <c r="C3559" t="s">
        <v>5017</v>
      </c>
      <c r="D3559" t="s">
        <v>37</v>
      </c>
      <c r="E3559" t="s">
        <v>177</v>
      </c>
      <c r="F3559">
        <v>192345</v>
      </c>
      <c r="G3559" t="s">
        <v>172</v>
      </c>
      <c r="H3559" t="s">
        <v>86</v>
      </c>
      <c r="I3559" t="s">
        <v>4317</v>
      </c>
      <c r="J3559" s="1">
        <v>44998</v>
      </c>
      <c r="K3559" s="1"/>
      <c r="M3559">
        <v>0</v>
      </c>
      <c r="N3559">
        <v>1</v>
      </c>
      <c r="O3559">
        <v>33.9</v>
      </c>
      <c r="P3559" t="s">
        <v>58</v>
      </c>
    </row>
    <row r="3560" spans="1:16">
      <c r="A3560" t="s">
        <v>10005</v>
      </c>
      <c r="B3560" t="s">
        <v>10006</v>
      </c>
      <c r="C3560" t="s">
        <v>18</v>
      </c>
      <c r="D3560" t="s">
        <v>183</v>
      </c>
      <c r="E3560" t="s">
        <v>91</v>
      </c>
      <c r="F3560">
        <v>3173</v>
      </c>
      <c r="G3560" t="s">
        <v>151</v>
      </c>
      <c r="H3560" t="s">
        <v>156</v>
      </c>
      <c r="I3560" t="s">
        <v>190</v>
      </c>
      <c r="J3560" s="1">
        <v>45200</v>
      </c>
      <c r="K3560" s="1">
        <v>45270</v>
      </c>
      <c r="L3560">
        <v>153</v>
      </c>
      <c r="M3560">
        <v>0</v>
      </c>
      <c r="N3560">
        <v>1</v>
      </c>
      <c r="O3560">
        <v>15.8</v>
      </c>
      <c r="P3560" t="s">
        <v>100</v>
      </c>
    </row>
    <row r="3561" spans="1:16">
      <c r="A3561" t="s">
        <v>10008</v>
      </c>
      <c r="B3561" t="s">
        <v>2769</v>
      </c>
      <c r="C3561" t="s">
        <v>18</v>
      </c>
      <c r="D3561" t="s">
        <v>183</v>
      </c>
      <c r="E3561" t="s">
        <v>28</v>
      </c>
      <c r="F3561">
        <v>8924</v>
      </c>
      <c r="G3561" t="s">
        <v>151</v>
      </c>
      <c r="H3561" t="s">
        <v>268</v>
      </c>
      <c r="I3561" t="s">
        <v>375</v>
      </c>
      <c r="J3561" s="1">
        <v>44912</v>
      </c>
      <c r="K3561" s="1"/>
      <c r="M3561">
        <v>0</v>
      </c>
      <c r="N3561">
        <v>1</v>
      </c>
      <c r="O3561">
        <v>29.5</v>
      </c>
      <c r="P3561" t="s">
        <v>42</v>
      </c>
    </row>
    <row r="3562" spans="1:16">
      <c r="A3562" t="s">
        <v>10010</v>
      </c>
      <c r="B3562" t="s">
        <v>8387</v>
      </c>
      <c r="C3562" t="s">
        <v>557</v>
      </c>
      <c r="D3562" t="s">
        <v>66</v>
      </c>
      <c r="E3562" t="s">
        <v>54</v>
      </c>
      <c r="F3562">
        <v>21231</v>
      </c>
      <c r="G3562" t="s">
        <v>39</v>
      </c>
      <c r="H3562" t="s">
        <v>237</v>
      </c>
      <c r="I3562" t="s">
        <v>3292</v>
      </c>
      <c r="J3562" s="1">
        <v>45636</v>
      </c>
      <c r="K3562" s="1"/>
      <c r="M3562">
        <v>0</v>
      </c>
      <c r="N3562">
        <v>1</v>
      </c>
      <c r="O3562">
        <v>11.3</v>
      </c>
      <c r="P3562" t="s">
        <v>25</v>
      </c>
    </row>
    <row r="3563" spans="1:16">
      <c r="A3563" t="s">
        <v>10012</v>
      </c>
      <c r="B3563" t="s">
        <v>2926</v>
      </c>
      <c r="C3563" t="s">
        <v>18</v>
      </c>
      <c r="D3563" t="s">
        <v>53</v>
      </c>
      <c r="E3563" t="s">
        <v>115</v>
      </c>
      <c r="F3563">
        <v>43000</v>
      </c>
      <c r="G3563" t="s">
        <v>79</v>
      </c>
      <c r="H3563" t="s">
        <v>31</v>
      </c>
      <c r="I3563" t="s">
        <v>10013</v>
      </c>
      <c r="J3563" s="1">
        <v>44917</v>
      </c>
      <c r="K3563" s="1">
        <v>44856</v>
      </c>
      <c r="L3563">
        <v>39</v>
      </c>
      <c r="M3563">
        <v>0</v>
      </c>
      <c r="N3563">
        <v>1</v>
      </c>
      <c r="O3563">
        <v>15.1</v>
      </c>
      <c r="P3563" t="s">
        <v>58</v>
      </c>
    </row>
    <row r="3564" spans="1:16">
      <c r="A3564" t="s">
        <v>10014</v>
      </c>
      <c r="B3564" t="s">
        <v>8390</v>
      </c>
      <c r="C3564" t="s">
        <v>3457</v>
      </c>
      <c r="D3564" t="s">
        <v>66</v>
      </c>
      <c r="E3564" t="s">
        <v>54</v>
      </c>
      <c r="F3564">
        <v>11136</v>
      </c>
      <c r="G3564" t="s">
        <v>39</v>
      </c>
      <c r="H3564" t="s">
        <v>86</v>
      </c>
      <c r="I3564" t="s">
        <v>1424</v>
      </c>
      <c r="J3564" s="1">
        <v>45143</v>
      </c>
      <c r="K3564" s="1"/>
      <c r="M3564">
        <v>0</v>
      </c>
      <c r="N3564">
        <v>1</v>
      </c>
      <c r="O3564">
        <v>12.1</v>
      </c>
      <c r="P3564" t="s">
        <v>42</v>
      </c>
    </row>
    <row r="3565" spans="1:16">
      <c r="A3565" t="s">
        <v>10016</v>
      </c>
      <c r="B3565" t="s">
        <v>6143</v>
      </c>
      <c r="C3565" t="s">
        <v>5350</v>
      </c>
      <c r="D3565" t="s">
        <v>53</v>
      </c>
      <c r="E3565" t="s">
        <v>91</v>
      </c>
      <c r="F3565">
        <v>14356</v>
      </c>
      <c r="G3565" t="s">
        <v>161</v>
      </c>
      <c r="H3565" t="s">
        <v>73</v>
      </c>
      <c r="I3565" t="s">
        <v>551</v>
      </c>
      <c r="J3565" s="1">
        <v>45725</v>
      </c>
      <c r="K3565" s="1">
        <v>45725</v>
      </c>
      <c r="L3565">
        <v>78</v>
      </c>
      <c r="M3565">
        <v>1</v>
      </c>
      <c r="N3565">
        <v>1</v>
      </c>
      <c r="P3565" t="s">
        <v>100</v>
      </c>
    </row>
    <row r="3566" spans="1:16">
      <c r="A3566" t="s">
        <v>10018</v>
      </c>
      <c r="B3566" t="s">
        <v>3309</v>
      </c>
      <c r="C3566" t="s">
        <v>864</v>
      </c>
      <c r="D3566" t="s">
        <v>19</v>
      </c>
      <c r="E3566" t="s">
        <v>177</v>
      </c>
      <c r="F3566">
        <v>3004</v>
      </c>
      <c r="G3566" t="s">
        <v>172</v>
      </c>
      <c r="H3566" t="s">
        <v>62</v>
      </c>
      <c r="I3566" t="s">
        <v>3727</v>
      </c>
      <c r="J3566" s="1">
        <v>45711</v>
      </c>
      <c r="K3566" s="1"/>
      <c r="M3566">
        <v>0</v>
      </c>
      <c r="N3566">
        <v>1</v>
      </c>
      <c r="P3566" t="s">
        <v>33</v>
      </c>
    </row>
    <row r="3567" spans="1:16">
      <c r="A3567" t="s">
        <v>10020</v>
      </c>
      <c r="B3567" t="s">
        <v>1814</v>
      </c>
      <c r="C3567" t="s">
        <v>364</v>
      </c>
      <c r="D3567" t="s">
        <v>53</v>
      </c>
      <c r="E3567" t="s">
        <v>177</v>
      </c>
      <c r="F3567">
        <v>39968</v>
      </c>
      <c r="G3567" t="s">
        <v>161</v>
      </c>
      <c r="H3567" t="s">
        <v>98</v>
      </c>
      <c r="I3567" t="s">
        <v>8329</v>
      </c>
      <c r="J3567" s="1">
        <v>45225</v>
      </c>
      <c r="K3567" s="1"/>
      <c r="M3567">
        <v>0</v>
      </c>
      <c r="N3567">
        <v>1</v>
      </c>
      <c r="P3567" t="s">
        <v>42</v>
      </c>
    </row>
    <row r="3568" spans="1:16">
      <c r="A3568" t="s">
        <v>10022</v>
      </c>
      <c r="B3568" t="s">
        <v>725</v>
      </c>
      <c r="C3568" t="s">
        <v>2205</v>
      </c>
      <c r="D3568" t="s">
        <v>53</v>
      </c>
      <c r="E3568" t="s">
        <v>115</v>
      </c>
      <c r="F3568">
        <v>46267</v>
      </c>
      <c r="G3568" t="s">
        <v>22</v>
      </c>
      <c r="H3568" t="s">
        <v>23</v>
      </c>
      <c r="I3568" t="s">
        <v>3715</v>
      </c>
      <c r="J3568" s="1">
        <v>45488</v>
      </c>
      <c r="K3568" s="1">
        <v>45516</v>
      </c>
      <c r="L3568">
        <v>107</v>
      </c>
      <c r="M3568">
        <v>0</v>
      </c>
      <c r="N3568">
        <v>1</v>
      </c>
      <c r="P3568" t="s">
        <v>58</v>
      </c>
    </row>
    <row r="3569" spans="1:16">
      <c r="A3569" t="s">
        <v>10024</v>
      </c>
      <c r="B3569" t="s">
        <v>10025</v>
      </c>
      <c r="C3569" t="s">
        <v>1988</v>
      </c>
      <c r="D3569" t="s">
        <v>53</v>
      </c>
      <c r="E3569" t="s">
        <v>20</v>
      </c>
      <c r="F3569">
        <v>26098</v>
      </c>
      <c r="G3569" t="s">
        <v>79</v>
      </c>
      <c r="H3569" t="s">
        <v>897</v>
      </c>
      <c r="I3569" t="s">
        <v>8229</v>
      </c>
      <c r="J3569" s="1">
        <v>45045</v>
      </c>
      <c r="K3569" s="1"/>
      <c r="M3569">
        <v>0</v>
      </c>
      <c r="N3569">
        <v>1</v>
      </c>
      <c r="O3569">
        <v>32.299999999999997</v>
      </c>
      <c r="P3569" t="s">
        <v>25</v>
      </c>
    </row>
    <row r="3570" spans="1:16">
      <c r="A3570" t="s">
        <v>10027</v>
      </c>
      <c r="B3570" t="s">
        <v>35</v>
      </c>
      <c r="C3570" t="s">
        <v>90</v>
      </c>
      <c r="D3570" t="s">
        <v>37</v>
      </c>
      <c r="E3570" t="s">
        <v>20</v>
      </c>
      <c r="F3570">
        <v>154147</v>
      </c>
      <c r="G3570" t="s">
        <v>161</v>
      </c>
      <c r="H3570" t="s">
        <v>117</v>
      </c>
      <c r="I3570" t="s">
        <v>10029</v>
      </c>
      <c r="J3570" s="1">
        <v>45642</v>
      </c>
      <c r="K3570" s="1"/>
      <c r="M3570">
        <v>0</v>
      </c>
      <c r="N3570">
        <v>1</v>
      </c>
      <c r="O3570">
        <v>5.6</v>
      </c>
      <c r="P3570" t="s">
        <v>25</v>
      </c>
    </row>
    <row r="3571" spans="1:16">
      <c r="A3571" t="s">
        <v>10030</v>
      </c>
      <c r="B3571" t="s">
        <v>9283</v>
      </c>
      <c r="C3571" t="s">
        <v>2269</v>
      </c>
      <c r="D3571" t="s">
        <v>37</v>
      </c>
      <c r="E3571" t="s">
        <v>20</v>
      </c>
      <c r="F3571">
        <v>82791</v>
      </c>
      <c r="G3571" t="s">
        <v>30</v>
      </c>
      <c r="H3571" t="s">
        <v>156</v>
      </c>
      <c r="I3571" t="s">
        <v>663</v>
      </c>
      <c r="J3571" s="1">
        <v>45446</v>
      </c>
      <c r="K3571" s="1"/>
      <c r="M3571">
        <v>0</v>
      </c>
      <c r="N3571">
        <v>1</v>
      </c>
      <c r="O3571">
        <v>34.4</v>
      </c>
      <c r="P3571" t="s">
        <v>42</v>
      </c>
    </row>
    <row r="3572" spans="1:16">
      <c r="A3572" t="s">
        <v>10032</v>
      </c>
      <c r="B3572" t="s">
        <v>1379</v>
      </c>
      <c r="C3572" t="s">
        <v>1885</v>
      </c>
      <c r="D3572" t="s">
        <v>19</v>
      </c>
      <c r="E3572" t="s">
        <v>91</v>
      </c>
      <c r="F3572">
        <v>4903</v>
      </c>
      <c r="G3572" t="s">
        <v>30</v>
      </c>
      <c r="H3572" t="s">
        <v>133</v>
      </c>
      <c r="I3572" t="s">
        <v>6361</v>
      </c>
      <c r="J3572" s="1">
        <v>44715</v>
      </c>
      <c r="K3572" s="1">
        <v>44829</v>
      </c>
      <c r="L3572">
        <v>144</v>
      </c>
      <c r="M3572">
        <v>0</v>
      </c>
      <c r="N3572">
        <v>1</v>
      </c>
      <c r="O3572">
        <v>14.3</v>
      </c>
      <c r="P3572" t="s">
        <v>42</v>
      </c>
    </row>
    <row r="3573" spans="1:16">
      <c r="A3573" t="s">
        <v>10034</v>
      </c>
      <c r="B3573" t="s">
        <v>3368</v>
      </c>
      <c r="C3573" t="s">
        <v>2609</v>
      </c>
      <c r="D3573" t="s">
        <v>19</v>
      </c>
      <c r="E3573" t="s">
        <v>177</v>
      </c>
      <c r="F3573">
        <v>8280</v>
      </c>
      <c r="G3573" t="s">
        <v>22</v>
      </c>
      <c r="H3573" t="s">
        <v>156</v>
      </c>
      <c r="I3573" t="s">
        <v>3744</v>
      </c>
      <c r="J3573" s="1">
        <v>45292</v>
      </c>
      <c r="K3573" s="1"/>
      <c r="M3573">
        <v>0</v>
      </c>
      <c r="N3573">
        <v>1</v>
      </c>
      <c r="O3573">
        <v>22.2</v>
      </c>
      <c r="P3573" t="s">
        <v>100</v>
      </c>
    </row>
    <row r="3574" spans="1:16">
      <c r="A3574" t="s">
        <v>10036</v>
      </c>
      <c r="B3574" t="s">
        <v>10037</v>
      </c>
      <c r="C3574" t="s">
        <v>193</v>
      </c>
      <c r="D3574" t="s">
        <v>66</v>
      </c>
      <c r="E3574" t="s">
        <v>177</v>
      </c>
      <c r="F3574">
        <v>4743</v>
      </c>
      <c r="G3574" t="s">
        <v>161</v>
      </c>
      <c r="H3574" t="s">
        <v>117</v>
      </c>
      <c r="I3574" t="s">
        <v>1779</v>
      </c>
      <c r="J3574" s="1">
        <v>45636</v>
      </c>
      <c r="K3574" s="1"/>
      <c r="M3574">
        <v>0</v>
      </c>
      <c r="N3574">
        <v>1</v>
      </c>
      <c r="O3574">
        <v>13.5</v>
      </c>
      <c r="P3574" t="s">
        <v>42</v>
      </c>
    </row>
    <row r="3575" spans="1:16">
      <c r="A3575" t="s">
        <v>10039</v>
      </c>
      <c r="B3575" t="s">
        <v>1370</v>
      </c>
      <c r="C3575" t="s">
        <v>18</v>
      </c>
      <c r="D3575" t="s">
        <v>183</v>
      </c>
      <c r="E3575" t="s">
        <v>20</v>
      </c>
      <c r="F3575">
        <v>11759</v>
      </c>
      <c r="G3575" t="s">
        <v>30</v>
      </c>
      <c r="H3575" t="s">
        <v>80</v>
      </c>
      <c r="I3575" t="s">
        <v>5974</v>
      </c>
      <c r="J3575" s="1">
        <v>45292</v>
      </c>
      <c r="K3575" s="1"/>
      <c r="M3575">
        <v>0</v>
      </c>
      <c r="N3575">
        <v>1</v>
      </c>
      <c r="P3575" t="s">
        <v>58</v>
      </c>
    </row>
    <row r="3576" spans="1:16">
      <c r="A3576" t="s">
        <v>10041</v>
      </c>
      <c r="B3576" t="s">
        <v>3022</v>
      </c>
      <c r="C3576" t="s">
        <v>1128</v>
      </c>
      <c r="D3576" t="s">
        <v>183</v>
      </c>
      <c r="E3576" t="s">
        <v>91</v>
      </c>
      <c r="F3576">
        <v>4395</v>
      </c>
      <c r="G3576" t="s">
        <v>151</v>
      </c>
      <c r="H3576" t="s">
        <v>593</v>
      </c>
      <c r="I3576" t="s">
        <v>4731</v>
      </c>
      <c r="J3576" s="1">
        <v>44881</v>
      </c>
      <c r="K3576" s="1">
        <v>45042</v>
      </c>
      <c r="L3576">
        <v>188</v>
      </c>
      <c r="M3576">
        <v>0</v>
      </c>
      <c r="N3576">
        <v>1</v>
      </c>
      <c r="O3576">
        <v>30.8</v>
      </c>
      <c r="P3576" t="s">
        <v>58</v>
      </c>
    </row>
    <row r="3577" spans="1:16">
      <c r="A3577" t="s">
        <v>10043</v>
      </c>
      <c r="B3577" t="s">
        <v>8563</v>
      </c>
      <c r="C3577" t="s">
        <v>359</v>
      </c>
      <c r="D3577" t="s">
        <v>37</v>
      </c>
      <c r="E3577" t="s">
        <v>45</v>
      </c>
      <c r="F3577">
        <v>116389</v>
      </c>
      <c r="G3577" t="s">
        <v>39</v>
      </c>
      <c r="H3577" t="s">
        <v>156</v>
      </c>
      <c r="I3577" t="s">
        <v>1492</v>
      </c>
      <c r="J3577" s="1">
        <v>45448</v>
      </c>
      <c r="K3577" s="1"/>
      <c r="M3577">
        <v>0</v>
      </c>
      <c r="N3577">
        <v>1</v>
      </c>
      <c r="O3577">
        <v>3.6</v>
      </c>
      <c r="P3577" t="s">
        <v>100</v>
      </c>
    </row>
    <row r="3578" spans="1:16">
      <c r="A3578" t="s">
        <v>10045</v>
      </c>
      <c r="B3578" t="s">
        <v>3781</v>
      </c>
      <c r="C3578" t="s">
        <v>18</v>
      </c>
      <c r="D3578" t="s">
        <v>19</v>
      </c>
      <c r="E3578" t="s">
        <v>28</v>
      </c>
      <c r="F3578">
        <v>2919</v>
      </c>
      <c r="G3578" t="s">
        <v>39</v>
      </c>
      <c r="H3578" t="s">
        <v>23</v>
      </c>
      <c r="I3578" t="s">
        <v>10047</v>
      </c>
      <c r="J3578" s="1">
        <v>44825</v>
      </c>
      <c r="K3578" s="1"/>
      <c r="M3578">
        <v>0</v>
      </c>
      <c r="N3578">
        <v>1</v>
      </c>
      <c r="O3578">
        <v>17.100000000000001</v>
      </c>
      <c r="P3578" t="s">
        <v>42</v>
      </c>
    </row>
    <row r="3579" spans="1:16">
      <c r="A3579" t="s">
        <v>10048</v>
      </c>
      <c r="B3579" t="s">
        <v>9823</v>
      </c>
      <c r="C3579" t="s">
        <v>2742</v>
      </c>
      <c r="D3579" t="s">
        <v>66</v>
      </c>
      <c r="E3579" t="s">
        <v>20</v>
      </c>
      <c r="F3579">
        <v>21447</v>
      </c>
      <c r="G3579" t="s">
        <v>172</v>
      </c>
      <c r="H3579" t="s">
        <v>80</v>
      </c>
      <c r="I3579" t="s">
        <v>10013</v>
      </c>
      <c r="J3579" s="1">
        <v>44884</v>
      </c>
      <c r="K3579" s="1"/>
      <c r="M3579">
        <v>0</v>
      </c>
      <c r="N3579">
        <v>1</v>
      </c>
      <c r="O3579">
        <v>11.3</v>
      </c>
      <c r="P3579" t="s">
        <v>58</v>
      </c>
    </row>
    <row r="3580" spans="1:16">
      <c r="A3580" t="s">
        <v>10050</v>
      </c>
      <c r="B3580" t="s">
        <v>6205</v>
      </c>
      <c r="C3580" t="s">
        <v>1395</v>
      </c>
      <c r="D3580" t="s">
        <v>53</v>
      </c>
      <c r="E3580" t="s">
        <v>54</v>
      </c>
      <c r="F3580">
        <v>42712</v>
      </c>
      <c r="G3580" t="s">
        <v>161</v>
      </c>
      <c r="H3580" t="s">
        <v>1280</v>
      </c>
      <c r="I3580" t="s">
        <v>502</v>
      </c>
      <c r="J3580" s="1">
        <v>45751</v>
      </c>
      <c r="K3580" s="1"/>
      <c r="M3580">
        <v>0</v>
      </c>
      <c r="N3580">
        <v>1</v>
      </c>
      <c r="O3580">
        <v>17.7</v>
      </c>
      <c r="P3580" t="s">
        <v>33</v>
      </c>
    </row>
    <row r="3581" spans="1:16">
      <c r="A3581" t="s">
        <v>10052</v>
      </c>
      <c r="B3581" t="s">
        <v>10053</v>
      </c>
      <c r="C3581" t="s">
        <v>18</v>
      </c>
      <c r="D3581" t="s">
        <v>183</v>
      </c>
      <c r="E3581" t="s">
        <v>91</v>
      </c>
      <c r="F3581">
        <v>6645</v>
      </c>
      <c r="G3581" t="s">
        <v>39</v>
      </c>
      <c r="H3581" t="s">
        <v>3940</v>
      </c>
      <c r="I3581" t="s">
        <v>10055</v>
      </c>
      <c r="J3581" s="1">
        <v>45130</v>
      </c>
      <c r="K3581" s="1">
        <v>45149</v>
      </c>
      <c r="L3581">
        <v>177</v>
      </c>
      <c r="M3581">
        <v>0</v>
      </c>
      <c r="N3581">
        <v>1</v>
      </c>
      <c r="O3581">
        <v>11.5</v>
      </c>
      <c r="P3581" t="s">
        <v>100</v>
      </c>
    </row>
    <row r="3582" spans="1:16">
      <c r="A3582" t="s">
        <v>10056</v>
      </c>
      <c r="B3582" t="s">
        <v>412</v>
      </c>
      <c r="C3582" t="s">
        <v>18</v>
      </c>
      <c r="D3582" t="s">
        <v>66</v>
      </c>
      <c r="E3582" t="s">
        <v>45</v>
      </c>
      <c r="F3582">
        <v>22429</v>
      </c>
      <c r="G3582" t="s">
        <v>151</v>
      </c>
      <c r="H3582" t="s">
        <v>105</v>
      </c>
      <c r="I3582" t="s">
        <v>978</v>
      </c>
      <c r="J3582" s="1">
        <v>44823</v>
      </c>
      <c r="K3582" s="1"/>
      <c r="M3582">
        <v>0</v>
      </c>
      <c r="N3582">
        <v>1</v>
      </c>
      <c r="O3582">
        <v>34.1</v>
      </c>
      <c r="P3582" t="s">
        <v>58</v>
      </c>
    </row>
    <row r="3583" spans="1:16">
      <c r="A3583" t="s">
        <v>10058</v>
      </c>
      <c r="B3583" t="s">
        <v>3746</v>
      </c>
      <c r="C3583" t="s">
        <v>3694</v>
      </c>
      <c r="D3583" t="s">
        <v>19</v>
      </c>
      <c r="E3583" t="s">
        <v>45</v>
      </c>
      <c r="F3583">
        <v>2248</v>
      </c>
      <c r="G3583" t="s">
        <v>22</v>
      </c>
      <c r="H3583" t="s">
        <v>62</v>
      </c>
      <c r="I3583" t="s">
        <v>2633</v>
      </c>
      <c r="J3583" s="1">
        <v>44667</v>
      </c>
      <c r="K3583" s="1"/>
      <c r="M3583">
        <v>0</v>
      </c>
      <c r="N3583">
        <v>1</v>
      </c>
      <c r="O3583">
        <v>30.5</v>
      </c>
      <c r="P3583" t="s">
        <v>33</v>
      </c>
    </row>
    <row r="3584" spans="1:16">
      <c r="A3584" t="s">
        <v>10060</v>
      </c>
      <c r="B3584" t="s">
        <v>4261</v>
      </c>
      <c r="C3584" t="s">
        <v>3694</v>
      </c>
      <c r="D3584" t="s">
        <v>53</v>
      </c>
      <c r="E3584" t="s">
        <v>177</v>
      </c>
      <c r="F3584">
        <v>21839</v>
      </c>
      <c r="G3584" t="s">
        <v>79</v>
      </c>
      <c r="H3584" t="s">
        <v>23</v>
      </c>
      <c r="I3584" t="s">
        <v>9207</v>
      </c>
      <c r="J3584" s="1">
        <v>44983</v>
      </c>
      <c r="K3584" s="1"/>
      <c r="M3584">
        <v>0</v>
      </c>
      <c r="N3584">
        <v>1</v>
      </c>
      <c r="O3584">
        <v>18</v>
      </c>
      <c r="P3584" t="s">
        <v>25</v>
      </c>
    </row>
    <row r="3585" spans="1:16">
      <c r="A3585" t="s">
        <v>10062</v>
      </c>
      <c r="B3585" t="s">
        <v>10063</v>
      </c>
      <c r="C3585" t="s">
        <v>18</v>
      </c>
      <c r="D3585" t="s">
        <v>19</v>
      </c>
      <c r="E3585" t="s">
        <v>45</v>
      </c>
      <c r="F3585">
        <v>9439</v>
      </c>
      <c r="G3585" t="s">
        <v>39</v>
      </c>
      <c r="H3585" t="s">
        <v>432</v>
      </c>
      <c r="I3585" t="s">
        <v>3569</v>
      </c>
      <c r="J3585" s="1">
        <v>44955</v>
      </c>
      <c r="K3585" s="1"/>
      <c r="M3585">
        <v>0</v>
      </c>
      <c r="N3585">
        <v>1</v>
      </c>
      <c r="O3585">
        <v>31.8</v>
      </c>
      <c r="P3585" t="s">
        <v>100</v>
      </c>
    </row>
    <row r="3586" spans="1:16">
      <c r="A3586" t="s">
        <v>10065</v>
      </c>
      <c r="B3586" t="s">
        <v>4480</v>
      </c>
      <c r="C3586" t="s">
        <v>1033</v>
      </c>
      <c r="D3586" t="s">
        <v>66</v>
      </c>
      <c r="E3586" t="s">
        <v>28</v>
      </c>
      <c r="F3586">
        <v>9325</v>
      </c>
      <c r="G3586" t="s">
        <v>161</v>
      </c>
      <c r="H3586" t="s">
        <v>127</v>
      </c>
      <c r="I3586" t="s">
        <v>4751</v>
      </c>
      <c r="J3586" s="1">
        <v>44726</v>
      </c>
      <c r="K3586" s="1"/>
      <c r="M3586">
        <v>0</v>
      </c>
      <c r="N3586">
        <v>1</v>
      </c>
      <c r="O3586">
        <v>17.399999999999999</v>
      </c>
      <c r="P3586" t="s">
        <v>42</v>
      </c>
    </row>
    <row r="3587" spans="1:16">
      <c r="A3587" t="s">
        <v>10067</v>
      </c>
      <c r="B3587" t="s">
        <v>967</v>
      </c>
      <c r="C3587" t="s">
        <v>18</v>
      </c>
      <c r="D3587" t="s">
        <v>53</v>
      </c>
      <c r="E3587" t="s">
        <v>177</v>
      </c>
      <c r="F3587">
        <v>10881</v>
      </c>
      <c r="G3587" t="s">
        <v>47</v>
      </c>
      <c r="H3587" t="s">
        <v>1822</v>
      </c>
      <c r="I3587" t="s">
        <v>3366</v>
      </c>
      <c r="J3587" s="1">
        <v>44723</v>
      </c>
      <c r="K3587" s="1"/>
      <c r="M3587">
        <v>0</v>
      </c>
      <c r="N3587">
        <v>1</v>
      </c>
      <c r="O3587">
        <v>33.299999999999997</v>
      </c>
      <c r="P3587" t="s">
        <v>58</v>
      </c>
    </row>
    <row r="3588" spans="1:16">
      <c r="A3588" t="s">
        <v>10069</v>
      </c>
      <c r="B3588" t="s">
        <v>3584</v>
      </c>
      <c r="C3588" t="s">
        <v>349</v>
      </c>
      <c r="D3588" t="s">
        <v>37</v>
      </c>
      <c r="E3588" t="s">
        <v>115</v>
      </c>
      <c r="F3588">
        <v>131487</v>
      </c>
      <c r="G3588" t="s">
        <v>151</v>
      </c>
      <c r="H3588" t="s">
        <v>237</v>
      </c>
      <c r="I3588" t="s">
        <v>6810</v>
      </c>
      <c r="J3588" s="1">
        <v>45540</v>
      </c>
      <c r="K3588" s="1">
        <v>45463</v>
      </c>
      <c r="L3588">
        <v>94</v>
      </c>
      <c r="M3588">
        <v>0</v>
      </c>
      <c r="N3588">
        <v>1</v>
      </c>
      <c r="P3588" t="s">
        <v>58</v>
      </c>
    </row>
    <row r="3589" spans="1:16">
      <c r="A3589" t="s">
        <v>10071</v>
      </c>
      <c r="B3589" t="s">
        <v>561</v>
      </c>
      <c r="C3589" t="s">
        <v>18</v>
      </c>
      <c r="D3589" t="s">
        <v>37</v>
      </c>
      <c r="E3589" t="s">
        <v>177</v>
      </c>
      <c r="F3589">
        <v>113720</v>
      </c>
      <c r="G3589" t="s">
        <v>151</v>
      </c>
      <c r="H3589" t="s">
        <v>80</v>
      </c>
      <c r="I3589" t="s">
        <v>3035</v>
      </c>
      <c r="J3589" s="1">
        <v>45238</v>
      </c>
      <c r="K3589" s="1"/>
      <c r="M3589">
        <v>0</v>
      </c>
      <c r="N3589">
        <v>1</v>
      </c>
      <c r="O3589">
        <v>27</v>
      </c>
      <c r="P3589" t="s">
        <v>42</v>
      </c>
    </row>
    <row r="3590" spans="1:16">
      <c r="A3590" t="s">
        <v>10073</v>
      </c>
      <c r="B3590" t="s">
        <v>3847</v>
      </c>
      <c r="C3590" t="s">
        <v>5746</v>
      </c>
      <c r="D3590" t="s">
        <v>66</v>
      </c>
      <c r="E3590" t="s">
        <v>45</v>
      </c>
      <c r="F3590">
        <v>9639</v>
      </c>
      <c r="G3590" t="s">
        <v>39</v>
      </c>
      <c r="H3590" t="s">
        <v>258</v>
      </c>
      <c r="I3590" t="s">
        <v>10075</v>
      </c>
      <c r="J3590" s="1">
        <v>45782</v>
      </c>
      <c r="K3590" s="1"/>
      <c r="M3590">
        <v>0</v>
      </c>
      <c r="N3590">
        <v>1</v>
      </c>
      <c r="O3590">
        <v>7.9</v>
      </c>
      <c r="P3590" t="s">
        <v>33</v>
      </c>
    </row>
    <row r="3591" spans="1:16">
      <c r="A3591" t="s">
        <v>10076</v>
      </c>
      <c r="B3591" t="s">
        <v>802</v>
      </c>
      <c r="C3591" t="s">
        <v>509</v>
      </c>
      <c r="D3591" t="s">
        <v>53</v>
      </c>
      <c r="E3591" t="s">
        <v>177</v>
      </c>
      <c r="F3591">
        <v>22375</v>
      </c>
      <c r="G3591" t="s">
        <v>39</v>
      </c>
      <c r="H3591" t="s">
        <v>31</v>
      </c>
      <c r="I3591" t="s">
        <v>2145</v>
      </c>
      <c r="J3591" s="1">
        <v>45043</v>
      </c>
      <c r="K3591" s="1"/>
      <c r="M3591">
        <v>0</v>
      </c>
      <c r="N3591">
        <v>1</v>
      </c>
      <c r="O3591">
        <v>16</v>
      </c>
      <c r="P3591" t="s">
        <v>42</v>
      </c>
    </row>
    <row r="3592" spans="1:16">
      <c r="A3592" t="s">
        <v>10078</v>
      </c>
      <c r="B3592" t="s">
        <v>10079</v>
      </c>
      <c r="C3592" t="s">
        <v>18</v>
      </c>
      <c r="D3592" t="s">
        <v>66</v>
      </c>
      <c r="E3592" t="s">
        <v>91</v>
      </c>
      <c r="F3592">
        <v>17000</v>
      </c>
      <c r="G3592" t="s">
        <v>161</v>
      </c>
      <c r="H3592" t="s">
        <v>86</v>
      </c>
      <c r="I3592" t="s">
        <v>5535</v>
      </c>
      <c r="J3592" s="1">
        <v>44984</v>
      </c>
      <c r="K3592" s="1">
        <v>45007</v>
      </c>
      <c r="L3592">
        <v>106</v>
      </c>
      <c r="M3592">
        <v>0</v>
      </c>
      <c r="N3592">
        <v>1</v>
      </c>
      <c r="O3592">
        <v>2.4</v>
      </c>
      <c r="P3592" t="s">
        <v>25</v>
      </c>
    </row>
    <row r="3593" spans="1:16">
      <c r="A3593" t="s">
        <v>10080</v>
      </c>
      <c r="B3593" t="s">
        <v>10081</v>
      </c>
      <c r="C3593" t="s">
        <v>364</v>
      </c>
      <c r="D3593" t="s">
        <v>53</v>
      </c>
      <c r="E3593" t="s">
        <v>28</v>
      </c>
      <c r="F3593">
        <v>12450</v>
      </c>
      <c r="G3593" t="s">
        <v>172</v>
      </c>
      <c r="H3593" t="s">
        <v>156</v>
      </c>
      <c r="I3593" t="s">
        <v>461</v>
      </c>
      <c r="J3593" s="1">
        <v>45515</v>
      </c>
      <c r="K3593" s="1"/>
      <c r="M3593">
        <v>0</v>
      </c>
      <c r="N3593">
        <v>1</v>
      </c>
      <c r="O3593">
        <v>29.3</v>
      </c>
      <c r="P3593" t="s">
        <v>42</v>
      </c>
    </row>
    <row r="3594" spans="1:16">
      <c r="A3594" t="s">
        <v>10083</v>
      </c>
      <c r="B3594" t="s">
        <v>1225</v>
      </c>
      <c r="C3594" t="s">
        <v>1007</v>
      </c>
      <c r="D3594" t="s">
        <v>66</v>
      </c>
      <c r="E3594" t="s">
        <v>28</v>
      </c>
      <c r="F3594">
        <v>10639</v>
      </c>
      <c r="G3594" t="s">
        <v>22</v>
      </c>
      <c r="H3594" t="s">
        <v>73</v>
      </c>
      <c r="I3594" t="s">
        <v>8444</v>
      </c>
      <c r="J3594" s="1">
        <v>45659</v>
      </c>
      <c r="K3594" s="1"/>
      <c r="M3594">
        <v>0</v>
      </c>
      <c r="N3594">
        <v>1</v>
      </c>
      <c r="O3594">
        <v>0</v>
      </c>
      <c r="P3594" t="s">
        <v>42</v>
      </c>
    </row>
    <row r="3595" spans="1:16">
      <c r="A3595" t="s">
        <v>10085</v>
      </c>
      <c r="B3595" t="s">
        <v>4986</v>
      </c>
      <c r="C3595" t="s">
        <v>18</v>
      </c>
      <c r="D3595" t="s">
        <v>53</v>
      </c>
      <c r="E3595" t="s">
        <v>28</v>
      </c>
      <c r="F3595">
        <v>25365</v>
      </c>
      <c r="G3595" t="s">
        <v>172</v>
      </c>
      <c r="H3595" t="s">
        <v>117</v>
      </c>
      <c r="I3595" t="s">
        <v>3272</v>
      </c>
      <c r="J3595" s="1">
        <v>45758</v>
      </c>
      <c r="K3595" s="1"/>
      <c r="M3595">
        <v>0</v>
      </c>
      <c r="N3595">
        <v>1</v>
      </c>
      <c r="O3595">
        <v>18.3</v>
      </c>
      <c r="P3595" t="s">
        <v>100</v>
      </c>
    </row>
    <row r="3596" spans="1:16">
      <c r="A3596" t="s">
        <v>10087</v>
      </c>
      <c r="B3596" t="s">
        <v>642</v>
      </c>
      <c r="C3596" t="s">
        <v>18</v>
      </c>
      <c r="D3596" t="s">
        <v>66</v>
      </c>
      <c r="E3596" t="s">
        <v>20</v>
      </c>
      <c r="F3596">
        <v>10412</v>
      </c>
      <c r="G3596" t="s">
        <v>22</v>
      </c>
      <c r="H3596" t="s">
        <v>93</v>
      </c>
      <c r="I3596" t="s">
        <v>2086</v>
      </c>
      <c r="J3596" s="1">
        <v>45615</v>
      </c>
      <c r="K3596" s="1"/>
      <c r="M3596">
        <v>0</v>
      </c>
      <c r="N3596">
        <v>1</v>
      </c>
      <c r="O3596">
        <v>9.4</v>
      </c>
      <c r="P3596" t="s">
        <v>42</v>
      </c>
    </row>
    <row r="3597" spans="1:16">
      <c r="A3597" t="s">
        <v>10089</v>
      </c>
      <c r="B3597" t="s">
        <v>3249</v>
      </c>
      <c r="C3597" t="s">
        <v>455</v>
      </c>
      <c r="D3597" t="s">
        <v>183</v>
      </c>
      <c r="E3597" t="s">
        <v>20</v>
      </c>
      <c r="F3597">
        <v>9199</v>
      </c>
      <c r="G3597" t="s">
        <v>151</v>
      </c>
      <c r="H3597" t="s">
        <v>31</v>
      </c>
      <c r="I3597" t="s">
        <v>1955</v>
      </c>
      <c r="J3597" s="1">
        <v>45193</v>
      </c>
      <c r="K3597" s="1"/>
      <c r="M3597">
        <v>0</v>
      </c>
      <c r="N3597">
        <v>1</v>
      </c>
      <c r="O3597">
        <v>18.7</v>
      </c>
      <c r="P3597" t="s">
        <v>100</v>
      </c>
    </row>
    <row r="3598" spans="1:16">
      <c r="A3598" t="s">
        <v>10091</v>
      </c>
      <c r="B3598" t="s">
        <v>7037</v>
      </c>
      <c r="C3598" t="s">
        <v>1691</v>
      </c>
      <c r="D3598" t="s">
        <v>183</v>
      </c>
      <c r="E3598" t="s">
        <v>54</v>
      </c>
      <c r="F3598">
        <v>12231</v>
      </c>
      <c r="G3598" t="s">
        <v>39</v>
      </c>
      <c r="H3598" t="s">
        <v>62</v>
      </c>
      <c r="I3598" t="s">
        <v>8871</v>
      </c>
      <c r="J3598" s="1">
        <v>45364</v>
      </c>
      <c r="K3598" s="1"/>
      <c r="M3598">
        <v>0</v>
      </c>
      <c r="N3598">
        <v>1</v>
      </c>
      <c r="O3598">
        <v>25</v>
      </c>
      <c r="P3598" t="s">
        <v>100</v>
      </c>
    </row>
    <row r="3599" spans="1:16">
      <c r="A3599" t="s">
        <v>10093</v>
      </c>
      <c r="B3599" t="s">
        <v>3529</v>
      </c>
      <c r="C3599" t="s">
        <v>2073</v>
      </c>
      <c r="D3599" t="s">
        <v>37</v>
      </c>
      <c r="E3599" t="s">
        <v>115</v>
      </c>
      <c r="F3599">
        <v>150754</v>
      </c>
      <c r="G3599" t="s">
        <v>79</v>
      </c>
      <c r="H3599" t="s">
        <v>127</v>
      </c>
      <c r="I3599" t="s">
        <v>2767</v>
      </c>
      <c r="J3599" s="1">
        <v>45728</v>
      </c>
      <c r="K3599" s="1">
        <v>45769</v>
      </c>
      <c r="L3599">
        <v>145</v>
      </c>
      <c r="M3599">
        <v>0</v>
      </c>
      <c r="N3599">
        <v>1</v>
      </c>
      <c r="O3599">
        <v>16.5</v>
      </c>
      <c r="P3599" t="s">
        <v>25</v>
      </c>
    </row>
    <row r="3600" spans="1:16">
      <c r="A3600" t="s">
        <v>10095</v>
      </c>
      <c r="B3600" t="s">
        <v>10096</v>
      </c>
      <c r="C3600" t="s">
        <v>986</v>
      </c>
      <c r="D3600" t="s">
        <v>19</v>
      </c>
      <c r="E3600" t="s">
        <v>115</v>
      </c>
      <c r="F3600">
        <v>8701</v>
      </c>
      <c r="G3600" t="s">
        <v>22</v>
      </c>
      <c r="H3600" t="s">
        <v>1280</v>
      </c>
      <c r="I3600" t="s">
        <v>5173</v>
      </c>
      <c r="J3600" s="1">
        <v>45670</v>
      </c>
      <c r="K3600" s="1">
        <v>45707</v>
      </c>
      <c r="L3600">
        <v>63</v>
      </c>
      <c r="M3600">
        <v>0</v>
      </c>
      <c r="N3600">
        <v>1</v>
      </c>
      <c r="O3600">
        <v>14.9</v>
      </c>
      <c r="P3600" t="s">
        <v>100</v>
      </c>
    </row>
    <row r="3601" spans="1:16">
      <c r="A3601" t="s">
        <v>10098</v>
      </c>
      <c r="B3601" t="s">
        <v>7603</v>
      </c>
      <c r="C3601" t="s">
        <v>3867</v>
      </c>
      <c r="D3601" t="s">
        <v>37</v>
      </c>
      <c r="E3601" t="s">
        <v>115</v>
      </c>
      <c r="F3601">
        <v>173854</v>
      </c>
      <c r="G3601" t="s">
        <v>47</v>
      </c>
      <c r="H3601" t="s">
        <v>879</v>
      </c>
      <c r="I3601" t="s">
        <v>10029</v>
      </c>
      <c r="J3601" s="1">
        <v>45636</v>
      </c>
      <c r="K3601" s="1">
        <v>45634</v>
      </c>
      <c r="L3601">
        <v>156</v>
      </c>
      <c r="M3601">
        <v>0</v>
      </c>
      <c r="N3601">
        <v>1</v>
      </c>
      <c r="P3601" t="s">
        <v>25</v>
      </c>
    </row>
    <row r="3602" spans="1:16">
      <c r="A3602" t="s">
        <v>10100</v>
      </c>
      <c r="B3602" t="s">
        <v>3078</v>
      </c>
      <c r="C3602" t="s">
        <v>5350</v>
      </c>
      <c r="D3602" t="s">
        <v>19</v>
      </c>
      <c r="E3602" t="s">
        <v>45</v>
      </c>
      <c r="F3602">
        <v>1846</v>
      </c>
      <c r="G3602" t="s">
        <v>56</v>
      </c>
      <c r="H3602" t="s">
        <v>268</v>
      </c>
      <c r="I3602" t="s">
        <v>5358</v>
      </c>
      <c r="J3602" s="1">
        <v>44948</v>
      </c>
      <c r="K3602" s="1"/>
      <c r="M3602">
        <v>0</v>
      </c>
      <c r="N3602">
        <v>1</v>
      </c>
      <c r="O3602">
        <v>6.9</v>
      </c>
      <c r="P3602" t="s">
        <v>25</v>
      </c>
    </row>
    <row r="3603" spans="1:16">
      <c r="A3603" t="s">
        <v>10102</v>
      </c>
      <c r="B3603" t="s">
        <v>10103</v>
      </c>
      <c r="C3603" t="s">
        <v>4348</v>
      </c>
      <c r="D3603" t="s">
        <v>37</v>
      </c>
      <c r="E3603" t="s">
        <v>177</v>
      </c>
      <c r="F3603">
        <v>211547</v>
      </c>
      <c r="G3603" t="s">
        <v>79</v>
      </c>
      <c r="H3603" t="s">
        <v>31</v>
      </c>
      <c r="I3603" t="s">
        <v>1361</v>
      </c>
      <c r="J3603" s="1">
        <v>45289</v>
      </c>
      <c r="K3603" s="1"/>
      <c r="M3603">
        <v>0</v>
      </c>
      <c r="N3603">
        <v>1</v>
      </c>
      <c r="O3603">
        <v>19.100000000000001</v>
      </c>
      <c r="P3603" t="s">
        <v>42</v>
      </c>
    </row>
    <row r="3604" spans="1:16">
      <c r="A3604" t="s">
        <v>10105</v>
      </c>
      <c r="B3604" t="s">
        <v>3148</v>
      </c>
      <c r="C3604" t="s">
        <v>3349</v>
      </c>
      <c r="D3604" t="s">
        <v>66</v>
      </c>
      <c r="E3604" t="s">
        <v>115</v>
      </c>
      <c r="F3604">
        <v>14545</v>
      </c>
      <c r="G3604" t="s">
        <v>79</v>
      </c>
      <c r="H3604" t="s">
        <v>268</v>
      </c>
      <c r="I3604" t="s">
        <v>5288</v>
      </c>
      <c r="J3604" s="1">
        <v>44843</v>
      </c>
      <c r="K3604" s="1">
        <v>44896</v>
      </c>
      <c r="L3604">
        <v>114</v>
      </c>
      <c r="M3604">
        <v>0</v>
      </c>
      <c r="N3604">
        <v>1</v>
      </c>
      <c r="O3604">
        <v>7.2</v>
      </c>
      <c r="P3604" t="s">
        <v>58</v>
      </c>
    </row>
    <row r="3605" spans="1:16">
      <c r="A3605" t="s">
        <v>10107</v>
      </c>
      <c r="B3605" t="s">
        <v>914</v>
      </c>
      <c r="C3605" t="s">
        <v>2666</v>
      </c>
      <c r="D3605" t="s">
        <v>19</v>
      </c>
      <c r="E3605" t="s">
        <v>177</v>
      </c>
      <c r="F3605">
        <v>6000</v>
      </c>
      <c r="G3605" t="s">
        <v>161</v>
      </c>
      <c r="H3605" t="s">
        <v>156</v>
      </c>
      <c r="I3605" t="s">
        <v>4325</v>
      </c>
      <c r="J3605" s="1">
        <v>45489</v>
      </c>
      <c r="K3605" s="1"/>
      <c r="M3605">
        <v>0</v>
      </c>
      <c r="N3605">
        <v>1</v>
      </c>
      <c r="O3605">
        <v>10.9</v>
      </c>
      <c r="P3605" t="s">
        <v>58</v>
      </c>
    </row>
    <row r="3606" spans="1:16">
      <c r="A3606" t="s">
        <v>10108</v>
      </c>
      <c r="B3606" t="s">
        <v>8024</v>
      </c>
      <c r="C3606" t="s">
        <v>18</v>
      </c>
      <c r="D3606" t="s">
        <v>183</v>
      </c>
      <c r="E3606" t="s">
        <v>45</v>
      </c>
      <c r="F3606">
        <v>12481</v>
      </c>
      <c r="G3606" t="s">
        <v>79</v>
      </c>
      <c r="H3606" t="s">
        <v>73</v>
      </c>
      <c r="I3606" t="s">
        <v>10110</v>
      </c>
      <c r="J3606" s="1">
        <v>45090</v>
      </c>
      <c r="K3606" s="1"/>
      <c r="M3606">
        <v>0</v>
      </c>
      <c r="N3606">
        <v>1</v>
      </c>
      <c r="O3606">
        <v>8.3000000000000007</v>
      </c>
      <c r="P3606" t="s">
        <v>25</v>
      </c>
    </row>
    <row r="3607" spans="1:16">
      <c r="A3607" t="s">
        <v>10111</v>
      </c>
      <c r="B3607" t="s">
        <v>7042</v>
      </c>
      <c r="C3607" t="s">
        <v>3648</v>
      </c>
      <c r="D3607" t="s">
        <v>37</v>
      </c>
      <c r="E3607" t="s">
        <v>20</v>
      </c>
      <c r="F3607">
        <v>84555</v>
      </c>
      <c r="G3607" t="s">
        <v>172</v>
      </c>
      <c r="H3607" t="s">
        <v>139</v>
      </c>
      <c r="I3607" t="s">
        <v>9478</v>
      </c>
      <c r="J3607" s="1">
        <v>45503</v>
      </c>
      <c r="K3607" s="1"/>
      <c r="M3607">
        <v>0</v>
      </c>
      <c r="N3607">
        <v>1</v>
      </c>
      <c r="O3607">
        <v>18.399999999999999</v>
      </c>
      <c r="P3607" t="s">
        <v>42</v>
      </c>
    </row>
    <row r="3608" spans="1:16">
      <c r="A3608" t="s">
        <v>10113</v>
      </c>
      <c r="B3608" t="s">
        <v>1814</v>
      </c>
      <c r="C3608" t="s">
        <v>1218</v>
      </c>
      <c r="D3608" t="s">
        <v>37</v>
      </c>
      <c r="E3608" t="s">
        <v>54</v>
      </c>
      <c r="F3608">
        <v>112913</v>
      </c>
      <c r="G3608" t="s">
        <v>47</v>
      </c>
      <c r="H3608" t="s">
        <v>80</v>
      </c>
      <c r="I3608" t="s">
        <v>5629</v>
      </c>
      <c r="J3608" s="1">
        <v>44793</v>
      </c>
      <c r="K3608" s="1"/>
      <c r="M3608">
        <v>0</v>
      </c>
      <c r="N3608">
        <v>1</v>
      </c>
      <c r="O3608">
        <v>29.4</v>
      </c>
      <c r="P3608" t="s">
        <v>33</v>
      </c>
    </row>
    <row r="3609" spans="1:16">
      <c r="A3609" t="s">
        <v>10115</v>
      </c>
      <c r="B3609" t="s">
        <v>2665</v>
      </c>
      <c r="C3609" t="s">
        <v>3396</v>
      </c>
      <c r="D3609" t="s">
        <v>66</v>
      </c>
      <c r="E3609" t="s">
        <v>28</v>
      </c>
      <c r="F3609">
        <v>20538</v>
      </c>
      <c r="G3609" t="s">
        <v>161</v>
      </c>
      <c r="H3609" t="s">
        <v>23</v>
      </c>
      <c r="I3609" t="s">
        <v>5736</v>
      </c>
      <c r="J3609" s="1">
        <v>45190</v>
      </c>
      <c r="K3609" s="1"/>
      <c r="M3609">
        <v>0</v>
      </c>
      <c r="N3609">
        <v>1</v>
      </c>
      <c r="O3609">
        <v>9.5</v>
      </c>
      <c r="P3609" t="s">
        <v>58</v>
      </c>
    </row>
    <row r="3610" spans="1:16">
      <c r="A3610" t="s">
        <v>10117</v>
      </c>
      <c r="B3610" t="s">
        <v>1762</v>
      </c>
      <c r="C3610" t="s">
        <v>18</v>
      </c>
      <c r="D3610" t="s">
        <v>53</v>
      </c>
      <c r="E3610" t="s">
        <v>115</v>
      </c>
      <c r="F3610">
        <v>29812</v>
      </c>
      <c r="G3610" t="s">
        <v>39</v>
      </c>
      <c r="H3610" t="s">
        <v>105</v>
      </c>
      <c r="I3610" t="s">
        <v>3122</v>
      </c>
      <c r="J3610" s="1">
        <v>44957</v>
      </c>
      <c r="K3610" s="1">
        <v>44902</v>
      </c>
      <c r="L3610">
        <v>79</v>
      </c>
      <c r="M3610">
        <v>0</v>
      </c>
      <c r="N3610">
        <v>1</v>
      </c>
      <c r="O3610">
        <v>1.3</v>
      </c>
      <c r="P3610" t="s">
        <v>25</v>
      </c>
    </row>
    <row r="3611" spans="1:16">
      <c r="A3611" t="s">
        <v>10119</v>
      </c>
      <c r="B3611" t="s">
        <v>8734</v>
      </c>
      <c r="C3611" t="s">
        <v>3005</v>
      </c>
      <c r="D3611" t="s">
        <v>66</v>
      </c>
      <c r="E3611" t="s">
        <v>20</v>
      </c>
      <c r="F3611">
        <v>9882</v>
      </c>
      <c r="G3611" t="s">
        <v>79</v>
      </c>
      <c r="H3611" t="s">
        <v>117</v>
      </c>
      <c r="I3611" t="s">
        <v>4833</v>
      </c>
      <c r="J3611" s="1">
        <v>45615</v>
      </c>
      <c r="K3611" s="1"/>
      <c r="M3611">
        <v>0</v>
      </c>
      <c r="N3611">
        <v>1</v>
      </c>
      <c r="O3611">
        <v>22.6</v>
      </c>
      <c r="P3611" t="s">
        <v>25</v>
      </c>
    </row>
    <row r="3612" spans="1:16">
      <c r="A3612" t="s">
        <v>10121</v>
      </c>
      <c r="B3612" t="s">
        <v>9252</v>
      </c>
      <c r="C3612" t="s">
        <v>2419</v>
      </c>
      <c r="D3612" t="s">
        <v>53</v>
      </c>
      <c r="E3612" t="s">
        <v>45</v>
      </c>
      <c r="F3612">
        <v>21878</v>
      </c>
      <c r="G3612" t="s">
        <v>172</v>
      </c>
      <c r="H3612" t="s">
        <v>145</v>
      </c>
      <c r="I3612" t="s">
        <v>8275</v>
      </c>
      <c r="J3612" s="1">
        <v>45553</v>
      </c>
      <c r="K3612" s="1"/>
      <c r="M3612">
        <v>0</v>
      </c>
      <c r="N3612">
        <v>1</v>
      </c>
      <c r="O3612">
        <v>30.2</v>
      </c>
      <c r="P3612" t="s">
        <v>25</v>
      </c>
    </row>
    <row r="3613" spans="1:16">
      <c r="A3613" t="s">
        <v>10123</v>
      </c>
      <c r="B3613" t="s">
        <v>9252</v>
      </c>
      <c r="C3613" t="s">
        <v>2356</v>
      </c>
      <c r="D3613" t="s">
        <v>183</v>
      </c>
      <c r="E3613" t="s">
        <v>91</v>
      </c>
      <c r="F3613">
        <v>8571</v>
      </c>
      <c r="G3613" t="s">
        <v>39</v>
      </c>
      <c r="H3613" t="s">
        <v>31</v>
      </c>
      <c r="I3613" t="s">
        <v>10125</v>
      </c>
      <c r="J3613" s="1">
        <v>44745</v>
      </c>
      <c r="K3613" s="1">
        <v>44767</v>
      </c>
      <c r="L3613">
        <v>161</v>
      </c>
      <c r="M3613">
        <v>0</v>
      </c>
      <c r="N3613">
        <v>1</v>
      </c>
      <c r="O3613">
        <v>12.4</v>
      </c>
      <c r="P3613" t="s">
        <v>33</v>
      </c>
    </row>
    <row r="3614" spans="1:16">
      <c r="A3614" t="s">
        <v>10126</v>
      </c>
      <c r="B3614" t="s">
        <v>1256</v>
      </c>
      <c r="C3614" t="s">
        <v>18</v>
      </c>
      <c r="D3614" t="s">
        <v>37</v>
      </c>
      <c r="E3614" t="s">
        <v>115</v>
      </c>
      <c r="F3614">
        <v>66000</v>
      </c>
      <c r="G3614" t="s">
        <v>172</v>
      </c>
      <c r="H3614" t="s">
        <v>117</v>
      </c>
      <c r="I3614" t="s">
        <v>2290</v>
      </c>
      <c r="J3614" s="1">
        <v>45331</v>
      </c>
      <c r="K3614" s="1">
        <v>45296</v>
      </c>
      <c r="L3614">
        <v>51</v>
      </c>
      <c r="M3614">
        <v>0</v>
      </c>
      <c r="N3614">
        <v>1</v>
      </c>
      <c r="O3614">
        <v>17.899999999999999</v>
      </c>
      <c r="P3614" t="s">
        <v>25</v>
      </c>
    </row>
    <row r="3615" spans="1:16">
      <c r="A3615" t="s">
        <v>10128</v>
      </c>
      <c r="B3615" t="s">
        <v>10129</v>
      </c>
      <c r="C3615" t="s">
        <v>18</v>
      </c>
      <c r="D3615" t="s">
        <v>183</v>
      </c>
      <c r="E3615" t="s">
        <v>177</v>
      </c>
      <c r="F3615">
        <v>3462</v>
      </c>
      <c r="G3615" t="s">
        <v>30</v>
      </c>
      <c r="H3615" t="s">
        <v>68</v>
      </c>
      <c r="I3615" t="s">
        <v>5222</v>
      </c>
      <c r="J3615" s="1">
        <v>45315</v>
      </c>
      <c r="K3615" s="1"/>
      <c r="M3615">
        <v>0</v>
      </c>
      <c r="N3615">
        <v>1</v>
      </c>
      <c r="O3615">
        <v>9.6</v>
      </c>
      <c r="P3615" t="s">
        <v>42</v>
      </c>
    </row>
    <row r="3616" spans="1:16">
      <c r="A3616" t="s">
        <v>10130</v>
      </c>
      <c r="B3616" t="s">
        <v>5344</v>
      </c>
      <c r="C3616" t="s">
        <v>84</v>
      </c>
      <c r="D3616" t="s">
        <v>37</v>
      </c>
      <c r="E3616" t="s">
        <v>115</v>
      </c>
      <c r="F3616">
        <v>162170</v>
      </c>
      <c r="G3616" t="s">
        <v>79</v>
      </c>
      <c r="H3616" t="s">
        <v>3052</v>
      </c>
      <c r="I3616" t="s">
        <v>588</v>
      </c>
      <c r="J3616" s="1">
        <v>44949</v>
      </c>
      <c r="K3616" s="1">
        <v>44934</v>
      </c>
      <c r="L3616">
        <v>141</v>
      </c>
      <c r="M3616">
        <v>0</v>
      </c>
      <c r="N3616">
        <v>1</v>
      </c>
      <c r="O3616">
        <v>7.1</v>
      </c>
      <c r="P3616" t="s">
        <v>42</v>
      </c>
    </row>
    <row r="3617" spans="1:16">
      <c r="A3617" t="s">
        <v>10132</v>
      </c>
      <c r="B3617" t="s">
        <v>10133</v>
      </c>
      <c r="C3617" t="s">
        <v>1740</v>
      </c>
      <c r="D3617" t="s">
        <v>66</v>
      </c>
      <c r="E3617" t="s">
        <v>177</v>
      </c>
      <c r="F3617">
        <v>10999</v>
      </c>
      <c r="G3617" t="s">
        <v>172</v>
      </c>
      <c r="H3617" t="s">
        <v>93</v>
      </c>
      <c r="I3617" t="s">
        <v>10135</v>
      </c>
      <c r="J3617" s="1">
        <v>44936</v>
      </c>
      <c r="K3617" s="1"/>
      <c r="M3617">
        <v>0</v>
      </c>
      <c r="N3617">
        <v>1</v>
      </c>
      <c r="O3617">
        <v>0.4</v>
      </c>
      <c r="P3617" t="s">
        <v>42</v>
      </c>
    </row>
    <row r="3618" spans="1:16">
      <c r="A3618" t="s">
        <v>10136</v>
      </c>
      <c r="B3618" t="s">
        <v>154</v>
      </c>
      <c r="C3618" t="s">
        <v>3001</v>
      </c>
      <c r="D3618" t="s">
        <v>53</v>
      </c>
      <c r="E3618" t="s">
        <v>91</v>
      </c>
      <c r="F3618">
        <v>39000</v>
      </c>
      <c r="G3618" t="s">
        <v>47</v>
      </c>
      <c r="H3618" t="s">
        <v>23</v>
      </c>
      <c r="I3618" t="s">
        <v>6220</v>
      </c>
      <c r="J3618" s="1">
        <v>45550</v>
      </c>
      <c r="K3618" s="1">
        <v>45569</v>
      </c>
      <c r="L3618">
        <v>79</v>
      </c>
      <c r="M3618">
        <v>1</v>
      </c>
      <c r="N3618">
        <v>1</v>
      </c>
      <c r="O3618">
        <v>28.6</v>
      </c>
      <c r="P3618" t="s">
        <v>58</v>
      </c>
    </row>
    <row r="3619" spans="1:16">
      <c r="A3619" t="s">
        <v>10137</v>
      </c>
      <c r="B3619" t="s">
        <v>1032</v>
      </c>
      <c r="C3619" t="s">
        <v>2398</v>
      </c>
      <c r="D3619" t="s">
        <v>66</v>
      </c>
      <c r="E3619" t="s">
        <v>115</v>
      </c>
      <c r="F3619">
        <v>7081</v>
      </c>
      <c r="G3619" t="s">
        <v>172</v>
      </c>
      <c r="H3619" t="s">
        <v>31</v>
      </c>
      <c r="I3619" t="s">
        <v>10139</v>
      </c>
      <c r="J3619" s="1">
        <v>45136</v>
      </c>
      <c r="K3619" s="1">
        <v>45196</v>
      </c>
      <c r="L3619">
        <v>160</v>
      </c>
      <c r="M3619">
        <v>0</v>
      </c>
      <c r="N3619">
        <v>1</v>
      </c>
      <c r="O3619">
        <v>31.8</v>
      </c>
      <c r="P3619" t="s">
        <v>33</v>
      </c>
    </row>
    <row r="3620" spans="1:16">
      <c r="A3620" t="s">
        <v>10140</v>
      </c>
      <c r="B3620" t="s">
        <v>4753</v>
      </c>
      <c r="C3620" t="s">
        <v>18</v>
      </c>
      <c r="D3620" t="s">
        <v>37</v>
      </c>
      <c r="E3620" t="s">
        <v>91</v>
      </c>
      <c r="F3620">
        <v>112103</v>
      </c>
      <c r="G3620" t="s">
        <v>39</v>
      </c>
      <c r="H3620" t="s">
        <v>86</v>
      </c>
      <c r="I3620" t="s">
        <v>4968</v>
      </c>
      <c r="J3620" s="1">
        <v>45423</v>
      </c>
      <c r="K3620" s="1">
        <v>45439</v>
      </c>
      <c r="L3620">
        <v>99</v>
      </c>
      <c r="M3620">
        <v>0</v>
      </c>
      <c r="N3620">
        <v>1</v>
      </c>
      <c r="P3620" t="s">
        <v>100</v>
      </c>
    </row>
    <row r="3621" spans="1:16">
      <c r="A3621" t="s">
        <v>10142</v>
      </c>
      <c r="B3621" t="s">
        <v>7132</v>
      </c>
      <c r="C3621" t="s">
        <v>359</v>
      </c>
      <c r="D3621" t="s">
        <v>37</v>
      </c>
      <c r="E3621" t="s">
        <v>20</v>
      </c>
      <c r="F3621">
        <v>172338</v>
      </c>
      <c r="G3621" t="s">
        <v>79</v>
      </c>
      <c r="H3621" t="s">
        <v>127</v>
      </c>
      <c r="I3621" t="s">
        <v>10144</v>
      </c>
      <c r="J3621" s="1">
        <v>45047</v>
      </c>
      <c r="K3621" s="1"/>
      <c r="M3621">
        <v>0</v>
      </c>
      <c r="N3621">
        <v>1</v>
      </c>
      <c r="O3621">
        <v>3.4</v>
      </c>
      <c r="P3621" t="s">
        <v>58</v>
      </c>
    </row>
    <row r="3622" spans="1:16">
      <c r="A3622" t="s">
        <v>10145</v>
      </c>
      <c r="B3622" t="s">
        <v>1578</v>
      </c>
      <c r="C3622" t="s">
        <v>18</v>
      </c>
      <c r="D3622" t="s">
        <v>66</v>
      </c>
      <c r="E3622" t="s">
        <v>54</v>
      </c>
      <c r="F3622">
        <v>18478</v>
      </c>
      <c r="G3622" t="s">
        <v>172</v>
      </c>
      <c r="H3622" t="s">
        <v>73</v>
      </c>
      <c r="I3622" t="s">
        <v>3779</v>
      </c>
      <c r="J3622" s="1">
        <v>45486</v>
      </c>
      <c r="K3622" s="1"/>
      <c r="M3622">
        <v>0</v>
      </c>
      <c r="N3622">
        <v>1</v>
      </c>
      <c r="O3622">
        <v>26.4</v>
      </c>
      <c r="P3622" t="s">
        <v>42</v>
      </c>
    </row>
    <row r="3623" spans="1:16">
      <c r="A3623" t="s">
        <v>10147</v>
      </c>
      <c r="B3623" t="s">
        <v>3986</v>
      </c>
      <c r="C3623" t="s">
        <v>3072</v>
      </c>
      <c r="D3623" t="s">
        <v>53</v>
      </c>
      <c r="E3623" t="s">
        <v>115</v>
      </c>
      <c r="F3623">
        <v>15933</v>
      </c>
      <c r="G3623" t="s">
        <v>39</v>
      </c>
      <c r="H3623" t="s">
        <v>361</v>
      </c>
      <c r="I3623" t="s">
        <v>2511</v>
      </c>
      <c r="J3623" s="1">
        <v>45441</v>
      </c>
      <c r="K3623" s="1">
        <v>45471</v>
      </c>
      <c r="L3623">
        <v>129</v>
      </c>
      <c r="M3623">
        <v>0</v>
      </c>
      <c r="N3623">
        <v>1</v>
      </c>
      <c r="O3623">
        <v>21</v>
      </c>
      <c r="P3623" t="s">
        <v>33</v>
      </c>
    </row>
    <row r="3624" spans="1:16">
      <c r="A3624" t="s">
        <v>10149</v>
      </c>
      <c r="B3624" t="s">
        <v>622</v>
      </c>
      <c r="C3624" t="s">
        <v>1486</v>
      </c>
      <c r="D3624" t="s">
        <v>19</v>
      </c>
      <c r="E3624" t="s">
        <v>177</v>
      </c>
      <c r="F3624">
        <v>8000</v>
      </c>
      <c r="G3624" t="s">
        <v>39</v>
      </c>
      <c r="H3624" t="s">
        <v>133</v>
      </c>
      <c r="I3624" t="s">
        <v>8608</v>
      </c>
      <c r="J3624" s="1">
        <v>45111</v>
      </c>
      <c r="K3624" s="1"/>
      <c r="M3624">
        <v>0</v>
      </c>
      <c r="N3624">
        <v>1</v>
      </c>
      <c r="O3624">
        <v>20.7</v>
      </c>
      <c r="P3624" t="s">
        <v>25</v>
      </c>
    </row>
    <row r="3625" spans="1:16">
      <c r="A3625" t="s">
        <v>10150</v>
      </c>
      <c r="B3625" t="s">
        <v>3324</v>
      </c>
      <c r="C3625" t="s">
        <v>18</v>
      </c>
      <c r="D3625" t="s">
        <v>66</v>
      </c>
      <c r="E3625" t="s">
        <v>115</v>
      </c>
      <c r="F3625">
        <v>7887</v>
      </c>
      <c r="G3625" t="s">
        <v>172</v>
      </c>
      <c r="H3625" t="s">
        <v>145</v>
      </c>
      <c r="I3625" t="s">
        <v>10152</v>
      </c>
      <c r="J3625" s="1">
        <v>44803</v>
      </c>
      <c r="K3625" s="1">
        <v>44937</v>
      </c>
      <c r="L3625">
        <v>165</v>
      </c>
      <c r="M3625">
        <v>0</v>
      </c>
      <c r="N3625">
        <v>1</v>
      </c>
      <c r="O3625">
        <v>12.6</v>
      </c>
      <c r="P3625" t="s">
        <v>100</v>
      </c>
    </row>
    <row r="3626" spans="1:16">
      <c r="A3626" t="s">
        <v>10153</v>
      </c>
      <c r="B3626" t="s">
        <v>10154</v>
      </c>
      <c r="C3626" t="s">
        <v>3753</v>
      </c>
      <c r="D3626" t="s">
        <v>37</v>
      </c>
      <c r="E3626" t="s">
        <v>177</v>
      </c>
      <c r="F3626">
        <v>59899</v>
      </c>
      <c r="G3626" t="s">
        <v>22</v>
      </c>
      <c r="H3626" t="s">
        <v>86</v>
      </c>
      <c r="I3626" t="s">
        <v>2395</v>
      </c>
      <c r="J3626" s="1">
        <v>45411</v>
      </c>
      <c r="K3626" s="1"/>
      <c r="M3626">
        <v>0</v>
      </c>
      <c r="N3626">
        <v>1</v>
      </c>
      <c r="O3626">
        <v>26.9</v>
      </c>
      <c r="P3626" t="s">
        <v>33</v>
      </c>
    </row>
    <row r="3627" spans="1:16">
      <c r="A3627" t="s">
        <v>10156</v>
      </c>
      <c r="B3627" t="s">
        <v>3599</v>
      </c>
      <c r="C3627" t="s">
        <v>3349</v>
      </c>
      <c r="D3627" t="s">
        <v>37</v>
      </c>
      <c r="E3627" t="s">
        <v>91</v>
      </c>
      <c r="F3627">
        <v>134371</v>
      </c>
      <c r="G3627" t="s">
        <v>39</v>
      </c>
      <c r="H3627" t="s">
        <v>139</v>
      </c>
      <c r="I3627" t="s">
        <v>2685</v>
      </c>
      <c r="J3627" s="1">
        <v>45125</v>
      </c>
      <c r="K3627" s="1">
        <v>45190</v>
      </c>
      <c r="L3627">
        <v>125</v>
      </c>
      <c r="M3627">
        <v>0</v>
      </c>
      <c r="N3627">
        <v>1</v>
      </c>
      <c r="O3627">
        <v>1.4</v>
      </c>
      <c r="P3627" t="s">
        <v>25</v>
      </c>
    </row>
    <row r="3628" spans="1:16">
      <c r="A3628" t="s">
        <v>10158</v>
      </c>
      <c r="B3628" t="s">
        <v>7359</v>
      </c>
      <c r="C3628" t="s">
        <v>4315</v>
      </c>
      <c r="D3628" t="s">
        <v>19</v>
      </c>
      <c r="E3628" t="s">
        <v>91</v>
      </c>
      <c r="F3628">
        <v>8558</v>
      </c>
      <c r="G3628" t="s">
        <v>47</v>
      </c>
      <c r="H3628" t="s">
        <v>139</v>
      </c>
      <c r="I3628" t="s">
        <v>10160</v>
      </c>
      <c r="J3628" s="1">
        <v>44752</v>
      </c>
      <c r="K3628" s="1">
        <v>44727</v>
      </c>
      <c r="L3628">
        <v>87</v>
      </c>
      <c r="M3628">
        <v>1</v>
      </c>
      <c r="N3628">
        <v>4</v>
      </c>
      <c r="O3628">
        <v>21.4</v>
      </c>
      <c r="P3628" t="s">
        <v>58</v>
      </c>
    </row>
    <row r="3629" spans="1:16">
      <c r="A3629" t="s">
        <v>10161</v>
      </c>
      <c r="B3629" t="s">
        <v>1915</v>
      </c>
      <c r="C3629" t="s">
        <v>137</v>
      </c>
      <c r="D3629" t="s">
        <v>66</v>
      </c>
      <c r="E3629" t="s">
        <v>28</v>
      </c>
      <c r="F3629">
        <v>12000</v>
      </c>
      <c r="G3629" t="s">
        <v>30</v>
      </c>
      <c r="H3629" t="s">
        <v>139</v>
      </c>
      <c r="I3629" t="s">
        <v>6842</v>
      </c>
      <c r="J3629" s="1">
        <v>45738</v>
      </c>
      <c r="K3629" s="1"/>
      <c r="M3629">
        <v>0</v>
      </c>
      <c r="N3629">
        <v>1</v>
      </c>
      <c r="O3629">
        <v>19.899999999999999</v>
      </c>
      <c r="P3629" t="s">
        <v>58</v>
      </c>
    </row>
    <row r="3630" spans="1:16">
      <c r="A3630" t="s">
        <v>10162</v>
      </c>
      <c r="B3630" t="s">
        <v>4753</v>
      </c>
      <c r="C3630" t="s">
        <v>18</v>
      </c>
      <c r="D3630" t="s">
        <v>66</v>
      </c>
      <c r="E3630" t="s">
        <v>45</v>
      </c>
      <c r="F3630">
        <v>21670</v>
      </c>
      <c r="G3630" t="s">
        <v>172</v>
      </c>
      <c r="H3630" t="s">
        <v>23</v>
      </c>
      <c r="I3630" t="s">
        <v>2514</v>
      </c>
      <c r="J3630" s="1">
        <v>44993</v>
      </c>
      <c r="K3630" s="1"/>
      <c r="M3630">
        <v>0</v>
      </c>
      <c r="N3630">
        <v>1</v>
      </c>
      <c r="O3630">
        <v>11.2</v>
      </c>
      <c r="P3630" t="s">
        <v>33</v>
      </c>
    </row>
    <row r="3631" spans="1:16">
      <c r="A3631" t="s">
        <v>10164</v>
      </c>
      <c r="B3631" t="s">
        <v>3665</v>
      </c>
      <c r="C3631" t="s">
        <v>2807</v>
      </c>
      <c r="D3631" t="s">
        <v>37</v>
      </c>
      <c r="E3631" t="s">
        <v>28</v>
      </c>
      <c r="F3631">
        <v>88709</v>
      </c>
      <c r="G3631" t="s">
        <v>22</v>
      </c>
      <c r="H3631" t="s">
        <v>156</v>
      </c>
      <c r="I3631" t="s">
        <v>6488</v>
      </c>
      <c r="J3631" s="1">
        <v>45499</v>
      </c>
      <c r="K3631" s="1"/>
      <c r="M3631">
        <v>0</v>
      </c>
      <c r="N3631">
        <v>1</v>
      </c>
      <c r="O3631">
        <v>31.8</v>
      </c>
      <c r="P3631" t="s">
        <v>33</v>
      </c>
    </row>
    <row r="3632" spans="1:16">
      <c r="A3632" t="s">
        <v>10166</v>
      </c>
      <c r="B3632" t="s">
        <v>1915</v>
      </c>
      <c r="C3632" t="s">
        <v>639</v>
      </c>
      <c r="D3632" t="s">
        <v>66</v>
      </c>
      <c r="E3632" t="s">
        <v>54</v>
      </c>
      <c r="F3632">
        <v>4865</v>
      </c>
      <c r="G3632" t="s">
        <v>22</v>
      </c>
      <c r="H3632" t="s">
        <v>778</v>
      </c>
      <c r="I3632" t="s">
        <v>2250</v>
      </c>
      <c r="J3632" s="1">
        <v>45565</v>
      </c>
      <c r="K3632" s="1"/>
      <c r="M3632">
        <v>0</v>
      </c>
      <c r="N3632">
        <v>1</v>
      </c>
      <c r="O3632">
        <v>30.4</v>
      </c>
      <c r="P3632" t="s">
        <v>100</v>
      </c>
    </row>
    <row r="3633" spans="1:16">
      <c r="A3633" t="s">
        <v>10168</v>
      </c>
      <c r="B3633" t="s">
        <v>5721</v>
      </c>
      <c r="C3633" t="s">
        <v>1626</v>
      </c>
      <c r="D3633" t="s">
        <v>37</v>
      </c>
      <c r="E3633" t="s">
        <v>115</v>
      </c>
      <c r="F3633">
        <v>103075</v>
      </c>
      <c r="G3633" t="s">
        <v>161</v>
      </c>
      <c r="H3633" t="s">
        <v>31</v>
      </c>
      <c r="I3633" t="s">
        <v>228</v>
      </c>
      <c r="J3633" s="1">
        <v>44807</v>
      </c>
      <c r="K3633" s="1">
        <v>44873</v>
      </c>
      <c r="L3633">
        <v>172</v>
      </c>
      <c r="M3633">
        <v>0</v>
      </c>
      <c r="N3633">
        <v>1</v>
      </c>
      <c r="O3633">
        <v>21.7</v>
      </c>
      <c r="P3633" t="s">
        <v>100</v>
      </c>
    </row>
    <row r="3634" spans="1:16">
      <c r="A3634" t="s">
        <v>10170</v>
      </c>
      <c r="B3634" t="s">
        <v>8288</v>
      </c>
      <c r="C3634" t="s">
        <v>1885</v>
      </c>
      <c r="D3634" t="s">
        <v>19</v>
      </c>
      <c r="E3634" t="s">
        <v>28</v>
      </c>
      <c r="F3634">
        <v>3322</v>
      </c>
      <c r="G3634" t="s">
        <v>56</v>
      </c>
      <c r="H3634" t="s">
        <v>80</v>
      </c>
      <c r="I3634" t="s">
        <v>2093</v>
      </c>
      <c r="J3634" s="1">
        <v>44642</v>
      </c>
      <c r="K3634" s="1"/>
      <c r="M3634">
        <v>0</v>
      </c>
      <c r="N3634">
        <v>1</v>
      </c>
      <c r="O3634">
        <v>14</v>
      </c>
      <c r="P3634" t="s">
        <v>25</v>
      </c>
    </row>
    <row r="3635" spans="1:16">
      <c r="A3635" t="s">
        <v>10172</v>
      </c>
      <c r="B3635" t="s">
        <v>3482</v>
      </c>
      <c r="C3635" t="s">
        <v>1708</v>
      </c>
      <c r="D3635" t="s">
        <v>53</v>
      </c>
      <c r="E3635" t="s">
        <v>20</v>
      </c>
      <c r="F3635">
        <v>12907</v>
      </c>
      <c r="G3635" t="s">
        <v>22</v>
      </c>
      <c r="H3635" t="s">
        <v>133</v>
      </c>
      <c r="I3635" t="s">
        <v>1254</v>
      </c>
      <c r="J3635" s="1">
        <v>45379</v>
      </c>
      <c r="K3635" s="1"/>
      <c r="M3635">
        <v>0</v>
      </c>
      <c r="N3635">
        <v>1</v>
      </c>
      <c r="O3635">
        <v>3.3</v>
      </c>
      <c r="P3635" t="s">
        <v>33</v>
      </c>
    </row>
    <row r="3636" spans="1:16">
      <c r="A3636" t="s">
        <v>10174</v>
      </c>
      <c r="B3636" t="s">
        <v>412</v>
      </c>
      <c r="C3636" t="s">
        <v>18</v>
      </c>
      <c r="D3636" t="s">
        <v>53</v>
      </c>
      <c r="E3636" t="s">
        <v>54</v>
      </c>
      <c r="F3636">
        <v>47000</v>
      </c>
      <c r="G3636" t="s">
        <v>79</v>
      </c>
      <c r="H3636" t="s">
        <v>73</v>
      </c>
      <c r="I3636" t="s">
        <v>4317</v>
      </c>
      <c r="J3636" s="1">
        <v>45082</v>
      </c>
      <c r="K3636" s="1"/>
      <c r="M3636">
        <v>0</v>
      </c>
      <c r="N3636">
        <v>1</v>
      </c>
      <c r="O3636">
        <v>1.8</v>
      </c>
      <c r="P3636" t="s">
        <v>33</v>
      </c>
    </row>
    <row r="3637" spans="1:16">
      <c r="A3637" t="s">
        <v>10175</v>
      </c>
      <c r="B3637" t="s">
        <v>10176</v>
      </c>
      <c r="C3637" t="s">
        <v>4009</v>
      </c>
      <c r="D3637" t="s">
        <v>37</v>
      </c>
      <c r="E3637" t="s">
        <v>91</v>
      </c>
      <c r="F3637">
        <v>58750</v>
      </c>
      <c r="G3637" t="s">
        <v>79</v>
      </c>
      <c r="H3637" t="s">
        <v>127</v>
      </c>
      <c r="I3637" t="s">
        <v>10178</v>
      </c>
      <c r="J3637" s="1">
        <v>45795</v>
      </c>
      <c r="K3637" s="1">
        <v>45823</v>
      </c>
      <c r="L3637">
        <v>194</v>
      </c>
      <c r="M3637">
        <v>1</v>
      </c>
      <c r="N3637">
        <v>2</v>
      </c>
      <c r="O3637">
        <v>1.4</v>
      </c>
      <c r="P3637" t="s">
        <v>42</v>
      </c>
    </row>
    <row r="3638" spans="1:16">
      <c r="A3638" t="s">
        <v>10179</v>
      </c>
      <c r="B3638" t="s">
        <v>2062</v>
      </c>
      <c r="C3638" t="s">
        <v>612</v>
      </c>
      <c r="D3638" t="s">
        <v>53</v>
      </c>
      <c r="E3638" t="s">
        <v>115</v>
      </c>
      <c r="F3638">
        <v>13207</v>
      </c>
      <c r="G3638" t="s">
        <v>47</v>
      </c>
      <c r="H3638" t="s">
        <v>351</v>
      </c>
      <c r="I3638" t="s">
        <v>2233</v>
      </c>
      <c r="J3638" s="1">
        <v>44818</v>
      </c>
      <c r="K3638" s="1">
        <v>44758</v>
      </c>
      <c r="L3638">
        <v>90</v>
      </c>
      <c r="M3638">
        <v>0</v>
      </c>
      <c r="N3638">
        <v>1</v>
      </c>
      <c r="O3638">
        <v>16.2</v>
      </c>
      <c r="P3638" t="s">
        <v>100</v>
      </c>
    </row>
    <row r="3639" spans="1:16">
      <c r="A3639" t="s">
        <v>10181</v>
      </c>
      <c r="B3639" t="s">
        <v>7617</v>
      </c>
      <c r="C3639" t="s">
        <v>2588</v>
      </c>
      <c r="D3639" t="s">
        <v>66</v>
      </c>
      <c r="E3639" t="s">
        <v>91</v>
      </c>
      <c r="F3639">
        <v>4364</v>
      </c>
      <c r="G3639" t="s">
        <v>151</v>
      </c>
      <c r="H3639" t="s">
        <v>80</v>
      </c>
      <c r="I3639" t="s">
        <v>3535</v>
      </c>
      <c r="J3639" s="1">
        <v>45485</v>
      </c>
      <c r="K3639" s="1">
        <v>45526</v>
      </c>
      <c r="L3639">
        <v>160</v>
      </c>
      <c r="M3639">
        <v>0</v>
      </c>
      <c r="N3639">
        <v>1</v>
      </c>
      <c r="O3639">
        <v>23.5</v>
      </c>
      <c r="P3639" t="s">
        <v>58</v>
      </c>
    </row>
    <row r="3640" spans="1:16">
      <c r="A3640" t="s">
        <v>10183</v>
      </c>
      <c r="B3640" t="s">
        <v>6736</v>
      </c>
      <c r="C3640" t="s">
        <v>18</v>
      </c>
      <c r="D3640" t="s">
        <v>66</v>
      </c>
      <c r="E3640" t="s">
        <v>115</v>
      </c>
      <c r="F3640">
        <v>5982</v>
      </c>
      <c r="G3640" t="s">
        <v>47</v>
      </c>
      <c r="H3640" t="s">
        <v>145</v>
      </c>
      <c r="I3640" t="s">
        <v>1726</v>
      </c>
      <c r="J3640" s="1">
        <v>45559</v>
      </c>
      <c r="K3640" s="1">
        <v>45599</v>
      </c>
      <c r="L3640">
        <v>150</v>
      </c>
      <c r="M3640">
        <v>0</v>
      </c>
      <c r="N3640">
        <v>1</v>
      </c>
      <c r="O3640">
        <v>17.600000000000001</v>
      </c>
      <c r="P3640" t="s">
        <v>33</v>
      </c>
    </row>
    <row r="3641" spans="1:16">
      <c r="A3641" t="s">
        <v>10185</v>
      </c>
      <c r="B3641" t="s">
        <v>4879</v>
      </c>
      <c r="C3641" t="s">
        <v>2484</v>
      </c>
      <c r="D3641" t="s">
        <v>66</v>
      </c>
      <c r="E3641" t="s">
        <v>28</v>
      </c>
      <c r="F3641">
        <v>14593</v>
      </c>
      <c r="G3641" t="s">
        <v>22</v>
      </c>
      <c r="H3641" t="s">
        <v>117</v>
      </c>
      <c r="I3641" t="s">
        <v>8335</v>
      </c>
      <c r="J3641" s="1">
        <v>44715</v>
      </c>
      <c r="K3641" s="1"/>
      <c r="M3641">
        <v>0</v>
      </c>
      <c r="N3641">
        <v>1</v>
      </c>
      <c r="O3641">
        <v>5</v>
      </c>
      <c r="P3641" t="s">
        <v>42</v>
      </c>
    </row>
    <row r="3642" spans="1:16">
      <c r="A3642" t="s">
        <v>10187</v>
      </c>
      <c r="B3642" t="s">
        <v>4425</v>
      </c>
      <c r="C3642" t="s">
        <v>2661</v>
      </c>
      <c r="D3642" t="s">
        <v>66</v>
      </c>
      <c r="E3642" t="s">
        <v>20</v>
      </c>
      <c r="F3642">
        <v>18000</v>
      </c>
      <c r="G3642" t="s">
        <v>56</v>
      </c>
      <c r="H3642" t="s">
        <v>105</v>
      </c>
      <c r="I3642" t="s">
        <v>551</v>
      </c>
      <c r="J3642" s="1">
        <v>45727</v>
      </c>
      <c r="K3642" s="1"/>
      <c r="M3642">
        <v>0</v>
      </c>
      <c r="N3642">
        <v>1</v>
      </c>
      <c r="P3642" t="s">
        <v>42</v>
      </c>
    </row>
    <row r="3643" spans="1:16">
      <c r="A3643" t="s">
        <v>10188</v>
      </c>
      <c r="B3643" t="s">
        <v>1352</v>
      </c>
      <c r="C3643" t="s">
        <v>5937</v>
      </c>
      <c r="D3643" t="s">
        <v>37</v>
      </c>
      <c r="E3643" t="s">
        <v>28</v>
      </c>
      <c r="F3643">
        <v>109979</v>
      </c>
      <c r="G3643" t="s">
        <v>56</v>
      </c>
      <c r="H3643" t="s">
        <v>105</v>
      </c>
      <c r="I3643" t="s">
        <v>4235</v>
      </c>
      <c r="J3643" s="1">
        <v>44847</v>
      </c>
      <c r="K3643" s="1"/>
      <c r="M3643">
        <v>0</v>
      </c>
      <c r="N3643">
        <v>1</v>
      </c>
      <c r="O3643">
        <v>12.7</v>
      </c>
      <c r="P3643" t="s">
        <v>33</v>
      </c>
    </row>
    <row r="3644" spans="1:16">
      <c r="A3644" t="s">
        <v>10190</v>
      </c>
      <c r="B3644" t="s">
        <v>1542</v>
      </c>
      <c r="C3644" t="s">
        <v>5723</v>
      </c>
      <c r="D3644" t="s">
        <v>66</v>
      </c>
      <c r="E3644" t="s">
        <v>177</v>
      </c>
      <c r="F3644">
        <v>21197</v>
      </c>
      <c r="G3644" t="s">
        <v>22</v>
      </c>
      <c r="H3644" t="s">
        <v>139</v>
      </c>
      <c r="I3644" t="s">
        <v>10192</v>
      </c>
      <c r="J3644" s="1">
        <v>44793</v>
      </c>
      <c r="K3644" s="1"/>
      <c r="M3644">
        <v>0</v>
      </c>
      <c r="N3644">
        <v>1</v>
      </c>
      <c r="O3644">
        <v>15.6</v>
      </c>
      <c r="P3644" t="s">
        <v>25</v>
      </c>
    </row>
    <row r="3645" spans="1:16">
      <c r="A3645" t="s">
        <v>10193</v>
      </c>
      <c r="B3645" t="s">
        <v>5419</v>
      </c>
      <c r="C3645" t="s">
        <v>864</v>
      </c>
      <c r="D3645" t="s">
        <v>19</v>
      </c>
      <c r="E3645" t="s">
        <v>45</v>
      </c>
      <c r="F3645">
        <v>1721</v>
      </c>
      <c r="G3645" t="s">
        <v>172</v>
      </c>
      <c r="H3645" t="s">
        <v>68</v>
      </c>
      <c r="I3645" t="s">
        <v>2962</v>
      </c>
      <c r="J3645" s="1">
        <v>44974</v>
      </c>
      <c r="K3645" s="1"/>
      <c r="M3645">
        <v>0</v>
      </c>
      <c r="N3645">
        <v>1</v>
      </c>
      <c r="O3645">
        <v>33.200000000000003</v>
      </c>
      <c r="P3645" t="s">
        <v>58</v>
      </c>
    </row>
    <row r="3646" spans="1:16">
      <c r="A3646" t="s">
        <v>10195</v>
      </c>
      <c r="B3646" t="s">
        <v>642</v>
      </c>
      <c r="C3646" t="s">
        <v>2567</v>
      </c>
      <c r="D3646" t="s">
        <v>66</v>
      </c>
      <c r="E3646" t="s">
        <v>91</v>
      </c>
      <c r="F3646">
        <v>10126</v>
      </c>
      <c r="G3646" t="s">
        <v>161</v>
      </c>
      <c r="H3646" t="s">
        <v>73</v>
      </c>
      <c r="I3646" t="s">
        <v>2282</v>
      </c>
      <c r="J3646" s="1">
        <v>45770</v>
      </c>
      <c r="K3646" s="1">
        <v>45713</v>
      </c>
      <c r="L3646">
        <v>59</v>
      </c>
      <c r="M3646">
        <v>0</v>
      </c>
      <c r="N3646">
        <v>1</v>
      </c>
      <c r="O3646">
        <v>10.9</v>
      </c>
      <c r="P3646" t="s">
        <v>100</v>
      </c>
    </row>
    <row r="3647" spans="1:16">
      <c r="A3647" t="s">
        <v>10197</v>
      </c>
      <c r="B3647" t="s">
        <v>1974</v>
      </c>
      <c r="C3647" t="s">
        <v>18</v>
      </c>
      <c r="D3647" t="s">
        <v>183</v>
      </c>
      <c r="E3647" t="s">
        <v>28</v>
      </c>
      <c r="F3647">
        <v>11119</v>
      </c>
      <c r="G3647" t="s">
        <v>47</v>
      </c>
      <c r="H3647" t="s">
        <v>105</v>
      </c>
      <c r="I3647" t="s">
        <v>269</v>
      </c>
      <c r="J3647" s="1">
        <v>45013</v>
      </c>
      <c r="K3647" s="1"/>
      <c r="M3647">
        <v>0</v>
      </c>
      <c r="N3647">
        <v>1</v>
      </c>
      <c r="O3647">
        <v>4</v>
      </c>
      <c r="P3647" t="s">
        <v>58</v>
      </c>
    </row>
    <row r="3648" spans="1:16">
      <c r="A3648" t="s">
        <v>10199</v>
      </c>
      <c r="B3648" t="s">
        <v>2314</v>
      </c>
      <c r="C3648" t="s">
        <v>934</v>
      </c>
      <c r="D3648" t="s">
        <v>66</v>
      </c>
      <c r="E3648" t="s">
        <v>91</v>
      </c>
      <c r="F3648">
        <v>15256</v>
      </c>
      <c r="G3648" t="s">
        <v>39</v>
      </c>
      <c r="H3648" t="s">
        <v>62</v>
      </c>
      <c r="I3648" t="s">
        <v>8906</v>
      </c>
      <c r="J3648" s="1">
        <v>45624</v>
      </c>
      <c r="K3648" s="1">
        <v>45761</v>
      </c>
      <c r="L3648">
        <v>162</v>
      </c>
      <c r="M3648">
        <v>0</v>
      </c>
      <c r="N3648">
        <v>1</v>
      </c>
      <c r="O3648">
        <v>20.8</v>
      </c>
      <c r="P3648" t="s">
        <v>25</v>
      </c>
    </row>
    <row r="3649" spans="1:16">
      <c r="A3649" t="s">
        <v>10201</v>
      </c>
      <c r="B3649" t="s">
        <v>2544</v>
      </c>
      <c r="C3649" t="s">
        <v>2370</v>
      </c>
      <c r="D3649" t="s">
        <v>183</v>
      </c>
      <c r="E3649" t="s">
        <v>177</v>
      </c>
      <c r="F3649">
        <v>14341</v>
      </c>
      <c r="G3649" t="s">
        <v>79</v>
      </c>
      <c r="H3649" t="s">
        <v>73</v>
      </c>
      <c r="I3649" t="s">
        <v>9717</v>
      </c>
      <c r="J3649" s="1">
        <v>44844</v>
      </c>
      <c r="K3649" s="1"/>
      <c r="M3649">
        <v>0</v>
      </c>
      <c r="N3649">
        <v>1</v>
      </c>
      <c r="O3649">
        <v>18.7</v>
      </c>
      <c r="P3649" t="s">
        <v>33</v>
      </c>
    </row>
    <row r="3650" spans="1:16">
      <c r="A3650" t="s">
        <v>10203</v>
      </c>
      <c r="B3650" t="s">
        <v>1645</v>
      </c>
      <c r="C3650" t="s">
        <v>9491</v>
      </c>
      <c r="D3650" t="s">
        <v>53</v>
      </c>
      <c r="E3650" t="s">
        <v>91</v>
      </c>
      <c r="F3650">
        <v>35455</v>
      </c>
      <c r="G3650" t="s">
        <v>30</v>
      </c>
      <c r="H3650" t="s">
        <v>268</v>
      </c>
      <c r="I3650" t="s">
        <v>1385</v>
      </c>
      <c r="J3650" s="1">
        <v>45068</v>
      </c>
      <c r="K3650" s="1">
        <v>45120</v>
      </c>
      <c r="L3650">
        <v>135</v>
      </c>
      <c r="M3650">
        <v>0</v>
      </c>
      <c r="N3650">
        <v>1</v>
      </c>
      <c r="O3650">
        <v>24.3</v>
      </c>
      <c r="P3650" t="s">
        <v>42</v>
      </c>
    </row>
    <row r="3651" spans="1:16">
      <c r="A3651" t="s">
        <v>10205</v>
      </c>
      <c r="B3651" t="s">
        <v>3563</v>
      </c>
      <c r="C3651" t="s">
        <v>1619</v>
      </c>
      <c r="D3651" t="s">
        <v>53</v>
      </c>
      <c r="E3651" t="s">
        <v>54</v>
      </c>
      <c r="F3651">
        <v>33584</v>
      </c>
      <c r="G3651" t="s">
        <v>47</v>
      </c>
      <c r="H3651" t="s">
        <v>31</v>
      </c>
      <c r="I3651" t="s">
        <v>2093</v>
      </c>
      <c r="J3651" s="1">
        <v>44677</v>
      </c>
      <c r="K3651" s="1"/>
      <c r="M3651">
        <v>0</v>
      </c>
      <c r="N3651">
        <v>1</v>
      </c>
      <c r="P3651" t="s">
        <v>58</v>
      </c>
    </row>
    <row r="3652" spans="1:16">
      <c r="A3652" t="s">
        <v>10207</v>
      </c>
      <c r="B3652" t="s">
        <v>10208</v>
      </c>
      <c r="C3652" t="s">
        <v>330</v>
      </c>
      <c r="D3652" t="s">
        <v>19</v>
      </c>
      <c r="E3652" t="s">
        <v>177</v>
      </c>
      <c r="F3652">
        <v>4917</v>
      </c>
      <c r="G3652" t="s">
        <v>56</v>
      </c>
      <c r="H3652" t="s">
        <v>145</v>
      </c>
      <c r="I3652" t="s">
        <v>2950</v>
      </c>
      <c r="J3652" s="1">
        <v>45185</v>
      </c>
      <c r="K3652" s="1"/>
      <c r="M3652">
        <v>0</v>
      </c>
      <c r="N3652">
        <v>1</v>
      </c>
      <c r="O3652">
        <v>10.6</v>
      </c>
      <c r="P3652" t="s">
        <v>33</v>
      </c>
    </row>
    <row r="3653" spans="1:16">
      <c r="A3653" t="s">
        <v>10210</v>
      </c>
      <c r="B3653" t="s">
        <v>5239</v>
      </c>
      <c r="C3653" t="s">
        <v>18</v>
      </c>
      <c r="D3653" t="s">
        <v>183</v>
      </c>
      <c r="E3653" t="s">
        <v>54</v>
      </c>
      <c r="F3653">
        <v>13145</v>
      </c>
      <c r="G3653" t="s">
        <v>161</v>
      </c>
      <c r="H3653" t="s">
        <v>274</v>
      </c>
      <c r="I3653" t="s">
        <v>1976</v>
      </c>
      <c r="J3653" s="1">
        <v>45137</v>
      </c>
      <c r="K3653" s="1"/>
      <c r="M3653">
        <v>0</v>
      </c>
      <c r="N3653">
        <v>1</v>
      </c>
      <c r="O3653">
        <v>28.7</v>
      </c>
      <c r="P3653" t="s">
        <v>25</v>
      </c>
    </row>
    <row r="3654" spans="1:16">
      <c r="A3654" t="s">
        <v>10212</v>
      </c>
      <c r="B3654" t="s">
        <v>2445</v>
      </c>
      <c r="C3654" t="s">
        <v>8333</v>
      </c>
      <c r="D3654" t="s">
        <v>53</v>
      </c>
      <c r="E3654" t="s">
        <v>20</v>
      </c>
      <c r="F3654">
        <v>13534</v>
      </c>
      <c r="G3654" t="s">
        <v>172</v>
      </c>
      <c r="H3654" t="s">
        <v>98</v>
      </c>
      <c r="I3654" t="s">
        <v>6268</v>
      </c>
      <c r="J3654" s="1">
        <v>45219</v>
      </c>
      <c r="K3654" s="1"/>
      <c r="M3654">
        <v>0</v>
      </c>
      <c r="N3654">
        <v>1</v>
      </c>
      <c r="O3654">
        <v>34.4</v>
      </c>
      <c r="P3654" t="s">
        <v>42</v>
      </c>
    </row>
    <row r="3655" spans="1:16">
      <c r="A3655" t="s">
        <v>10214</v>
      </c>
      <c r="B3655" t="s">
        <v>35</v>
      </c>
      <c r="C3655" t="s">
        <v>1815</v>
      </c>
      <c r="D3655" t="s">
        <v>66</v>
      </c>
      <c r="E3655" t="s">
        <v>54</v>
      </c>
      <c r="F3655">
        <v>21321</v>
      </c>
      <c r="G3655" t="s">
        <v>161</v>
      </c>
      <c r="H3655" t="s">
        <v>361</v>
      </c>
      <c r="I3655" t="s">
        <v>5907</v>
      </c>
      <c r="J3655" s="1">
        <v>45413</v>
      </c>
      <c r="K3655" s="1"/>
      <c r="M3655">
        <v>0</v>
      </c>
      <c r="N3655">
        <v>1</v>
      </c>
      <c r="O3655">
        <v>24.4</v>
      </c>
      <c r="P3655" t="s">
        <v>42</v>
      </c>
    </row>
    <row r="3656" spans="1:16">
      <c r="A3656" t="s">
        <v>10216</v>
      </c>
      <c r="B3656" t="s">
        <v>7211</v>
      </c>
      <c r="C3656" t="s">
        <v>3072</v>
      </c>
      <c r="D3656" t="s">
        <v>53</v>
      </c>
      <c r="E3656" t="s">
        <v>91</v>
      </c>
      <c r="F3656">
        <v>13716</v>
      </c>
      <c r="G3656" t="s">
        <v>79</v>
      </c>
      <c r="H3656" t="s">
        <v>1500</v>
      </c>
      <c r="I3656" t="s">
        <v>298</v>
      </c>
      <c r="J3656" s="1">
        <v>44782</v>
      </c>
      <c r="K3656" s="1">
        <v>44750</v>
      </c>
      <c r="L3656">
        <v>32</v>
      </c>
      <c r="M3656">
        <v>1</v>
      </c>
      <c r="N3656">
        <v>3</v>
      </c>
      <c r="P3656" t="s">
        <v>33</v>
      </c>
    </row>
    <row r="3657" spans="1:16">
      <c r="A3657" t="s">
        <v>10218</v>
      </c>
      <c r="B3657" t="s">
        <v>10219</v>
      </c>
      <c r="C3657" t="s">
        <v>18</v>
      </c>
      <c r="D3657" t="s">
        <v>183</v>
      </c>
      <c r="E3657" t="s">
        <v>91</v>
      </c>
      <c r="F3657">
        <v>7000</v>
      </c>
      <c r="G3657" t="s">
        <v>172</v>
      </c>
      <c r="H3657" t="s">
        <v>23</v>
      </c>
      <c r="I3657" t="s">
        <v>1598</v>
      </c>
      <c r="J3657" s="1">
        <v>44709</v>
      </c>
      <c r="K3657" s="1">
        <v>44779</v>
      </c>
      <c r="L3657">
        <v>120</v>
      </c>
      <c r="M3657">
        <v>0</v>
      </c>
      <c r="N3657">
        <v>1</v>
      </c>
      <c r="O3657">
        <v>33</v>
      </c>
      <c r="P3657" t="s">
        <v>25</v>
      </c>
    </row>
    <row r="3658" spans="1:16">
      <c r="A3658" t="s">
        <v>10220</v>
      </c>
      <c r="B3658" t="s">
        <v>8129</v>
      </c>
      <c r="C3658" t="s">
        <v>18</v>
      </c>
      <c r="D3658" t="s">
        <v>66</v>
      </c>
      <c r="E3658" t="s">
        <v>54</v>
      </c>
      <c r="F3658">
        <v>9911</v>
      </c>
      <c r="G3658" t="s">
        <v>161</v>
      </c>
      <c r="H3658" t="s">
        <v>232</v>
      </c>
      <c r="I3658" t="s">
        <v>146</v>
      </c>
      <c r="J3658" s="1">
        <v>45089</v>
      </c>
      <c r="K3658" s="1"/>
      <c r="M3658">
        <v>0</v>
      </c>
      <c r="N3658">
        <v>1</v>
      </c>
      <c r="O3658">
        <v>0.7</v>
      </c>
      <c r="P3658" t="s">
        <v>25</v>
      </c>
    </row>
    <row r="3659" spans="1:16">
      <c r="A3659" t="s">
        <v>10222</v>
      </c>
      <c r="B3659" t="s">
        <v>10223</v>
      </c>
      <c r="C3659" t="s">
        <v>2782</v>
      </c>
      <c r="D3659" t="s">
        <v>37</v>
      </c>
      <c r="E3659" t="s">
        <v>28</v>
      </c>
      <c r="F3659">
        <v>177223</v>
      </c>
      <c r="G3659" t="s">
        <v>56</v>
      </c>
      <c r="H3659" t="s">
        <v>105</v>
      </c>
      <c r="I3659" t="s">
        <v>2056</v>
      </c>
      <c r="J3659" s="1">
        <v>45026</v>
      </c>
      <c r="K3659" s="1"/>
      <c r="M3659">
        <v>0</v>
      </c>
      <c r="N3659">
        <v>1</v>
      </c>
      <c r="O3659">
        <v>24.1</v>
      </c>
      <c r="P3659" t="s">
        <v>33</v>
      </c>
    </row>
    <row r="3660" spans="1:16">
      <c r="A3660" t="s">
        <v>10225</v>
      </c>
      <c r="B3660" t="s">
        <v>4109</v>
      </c>
      <c r="C3660" t="s">
        <v>623</v>
      </c>
      <c r="D3660" t="s">
        <v>19</v>
      </c>
      <c r="E3660" t="s">
        <v>54</v>
      </c>
      <c r="F3660">
        <v>8537</v>
      </c>
      <c r="G3660" t="s">
        <v>56</v>
      </c>
      <c r="H3660" t="s">
        <v>23</v>
      </c>
      <c r="I3660" t="s">
        <v>2875</v>
      </c>
      <c r="J3660" s="1">
        <v>45620</v>
      </c>
      <c r="K3660" s="1"/>
      <c r="M3660">
        <v>0</v>
      </c>
      <c r="N3660">
        <v>1</v>
      </c>
      <c r="P3660" t="s">
        <v>25</v>
      </c>
    </row>
    <row r="3661" spans="1:16">
      <c r="A3661" t="s">
        <v>10227</v>
      </c>
      <c r="B3661" t="s">
        <v>7787</v>
      </c>
      <c r="C3661" t="s">
        <v>1865</v>
      </c>
      <c r="D3661" t="s">
        <v>66</v>
      </c>
      <c r="E3661" t="s">
        <v>20</v>
      </c>
      <c r="F3661">
        <v>9301</v>
      </c>
      <c r="G3661" t="s">
        <v>79</v>
      </c>
      <c r="H3661" t="s">
        <v>117</v>
      </c>
      <c r="I3661" t="s">
        <v>2387</v>
      </c>
      <c r="J3661" s="1">
        <v>45654</v>
      </c>
      <c r="K3661" s="1"/>
      <c r="M3661">
        <v>0</v>
      </c>
      <c r="N3661">
        <v>1</v>
      </c>
      <c r="O3661">
        <v>19.100000000000001</v>
      </c>
      <c r="P3661" t="s">
        <v>58</v>
      </c>
    </row>
    <row r="3662" spans="1:16">
      <c r="A3662" t="s">
        <v>10229</v>
      </c>
      <c r="B3662" t="s">
        <v>6306</v>
      </c>
      <c r="C3662" t="s">
        <v>2680</v>
      </c>
      <c r="D3662" t="s">
        <v>53</v>
      </c>
      <c r="E3662" t="s">
        <v>28</v>
      </c>
      <c r="F3662">
        <v>15346</v>
      </c>
      <c r="G3662" t="s">
        <v>22</v>
      </c>
      <c r="H3662" t="s">
        <v>145</v>
      </c>
      <c r="I3662" t="s">
        <v>6046</v>
      </c>
      <c r="J3662" s="1">
        <v>45325</v>
      </c>
      <c r="K3662" s="1"/>
      <c r="M3662">
        <v>0</v>
      </c>
      <c r="N3662">
        <v>1</v>
      </c>
      <c r="O3662">
        <v>23.6</v>
      </c>
      <c r="P3662" t="s">
        <v>33</v>
      </c>
    </row>
    <row r="3663" spans="1:16">
      <c r="A3663" t="s">
        <v>10231</v>
      </c>
      <c r="B3663" t="s">
        <v>2365</v>
      </c>
      <c r="C3663" t="s">
        <v>3387</v>
      </c>
      <c r="D3663" t="s">
        <v>183</v>
      </c>
      <c r="E3663" t="s">
        <v>177</v>
      </c>
      <c r="F3663">
        <v>11997</v>
      </c>
      <c r="G3663" t="s">
        <v>22</v>
      </c>
      <c r="H3663" t="s">
        <v>98</v>
      </c>
      <c r="I3663" t="s">
        <v>4687</v>
      </c>
      <c r="J3663" s="1">
        <v>45284</v>
      </c>
      <c r="K3663" s="1"/>
      <c r="M3663">
        <v>0</v>
      </c>
      <c r="N3663">
        <v>1</v>
      </c>
      <c r="O3663">
        <v>13.6</v>
      </c>
      <c r="P3663" t="s">
        <v>100</v>
      </c>
    </row>
    <row r="3664" spans="1:16">
      <c r="A3664" t="s">
        <v>10233</v>
      </c>
      <c r="B3664" t="s">
        <v>10037</v>
      </c>
      <c r="C3664" t="s">
        <v>436</v>
      </c>
      <c r="D3664" t="s">
        <v>19</v>
      </c>
      <c r="E3664" t="s">
        <v>91</v>
      </c>
      <c r="F3664">
        <v>6378</v>
      </c>
      <c r="G3664" t="s">
        <v>22</v>
      </c>
      <c r="H3664" t="s">
        <v>105</v>
      </c>
      <c r="I3664" t="s">
        <v>5834</v>
      </c>
      <c r="J3664" s="1">
        <v>45472</v>
      </c>
      <c r="K3664" s="1">
        <v>45481</v>
      </c>
      <c r="L3664">
        <v>42</v>
      </c>
      <c r="M3664">
        <v>0</v>
      </c>
      <c r="N3664">
        <v>1</v>
      </c>
      <c r="O3664">
        <v>4.8</v>
      </c>
      <c r="P3664" t="s">
        <v>58</v>
      </c>
    </row>
    <row r="3665" spans="1:16">
      <c r="A3665" t="s">
        <v>10235</v>
      </c>
      <c r="B3665" t="s">
        <v>3049</v>
      </c>
      <c r="C3665" t="s">
        <v>18</v>
      </c>
      <c r="D3665" t="s">
        <v>66</v>
      </c>
      <c r="E3665" t="s">
        <v>45</v>
      </c>
      <c r="F3665">
        <v>4737</v>
      </c>
      <c r="G3665" t="s">
        <v>56</v>
      </c>
      <c r="H3665" t="s">
        <v>268</v>
      </c>
      <c r="I3665" t="s">
        <v>2274</v>
      </c>
      <c r="J3665" s="1">
        <v>45716</v>
      </c>
      <c r="K3665" s="1"/>
      <c r="M3665">
        <v>0</v>
      </c>
      <c r="N3665">
        <v>1</v>
      </c>
      <c r="O3665">
        <v>7.9</v>
      </c>
      <c r="P3665" t="s">
        <v>100</v>
      </c>
    </row>
    <row r="3666" spans="1:16">
      <c r="A3666" t="s">
        <v>10237</v>
      </c>
      <c r="B3666" t="s">
        <v>5153</v>
      </c>
      <c r="C3666" t="s">
        <v>18</v>
      </c>
      <c r="D3666" t="s">
        <v>53</v>
      </c>
      <c r="E3666" t="s">
        <v>91</v>
      </c>
      <c r="F3666">
        <v>24542</v>
      </c>
      <c r="G3666" t="s">
        <v>47</v>
      </c>
      <c r="H3666" t="s">
        <v>93</v>
      </c>
      <c r="I3666" t="s">
        <v>213</v>
      </c>
      <c r="J3666" s="1">
        <v>45337</v>
      </c>
      <c r="K3666" s="1">
        <v>45358</v>
      </c>
      <c r="L3666">
        <v>156</v>
      </c>
      <c r="M3666">
        <v>0</v>
      </c>
      <c r="N3666">
        <v>1</v>
      </c>
      <c r="O3666">
        <v>30.2</v>
      </c>
      <c r="P3666" t="s">
        <v>33</v>
      </c>
    </row>
    <row r="3667" spans="1:16">
      <c r="A3667" t="s">
        <v>10239</v>
      </c>
      <c r="B3667" t="s">
        <v>6109</v>
      </c>
      <c r="C3667" t="s">
        <v>18</v>
      </c>
      <c r="D3667" t="s">
        <v>19</v>
      </c>
      <c r="E3667" t="s">
        <v>45</v>
      </c>
      <c r="F3667">
        <v>5518</v>
      </c>
      <c r="G3667" t="s">
        <v>47</v>
      </c>
      <c r="H3667" t="s">
        <v>117</v>
      </c>
      <c r="I3667" t="s">
        <v>1132</v>
      </c>
      <c r="J3667" s="1">
        <v>45326</v>
      </c>
      <c r="K3667" s="1"/>
      <c r="M3667">
        <v>0</v>
      </c>
      <c r="N3667">
        <v>1</v>
      </c>
      <c r="O3667">
        <v>0.8</v>
      </c>
      <c r="P3667" t="s">
        <v>100</v>
      </c>
    </row>
    <row r="3668" spans="1:16">
      <c r="A3668" t="s">
        <v>10241</v>
      </c>
      <c r="B3668" t="s">
        <v>3062</v>
      </c>
      <c r="C3668" t="s">
        <v>854</v>
      </c>
      <c r="D3668" t="s">
        <v>183</v>
      </c>
      <c r="E3668" t="s">
        <v>91</v>
      </c>
      <c r="F3668">
        <v>6393</v>
      </c>
      <c r="G3668" t="s">
        <v>79</v>
      </c>
      <c r="H3668" t="s">
        <v>98</v>
      </c>
      <c r="I3668" t="s">
        <v>3586</v>
      </c>
      <c r="J3668" s="1">
        <v>45561</v>
      </c>
      <c r="K3668" s="1">
        <v>45556</v>
      </c>
      <c r="L3668">
        <v>148</v>
      </c>
      <c r="M3668">
        <v>0</v>
      </c>
      <c r="N3668">
        <v>1</v>
      </c>
      <c r="O3668">
        <v>21.7</v>
      </c>
      <c r="P3668" t="s">
        <v>58</v>
      </c>
    </row>
    <row r="3669" spans="1:16">
      <c r="A3669" t="s">
        <v>10243</v>
      </c>
      <c r="B3669" t="s">
        <v>2731</v>
      </c>
      <c r="C3669" t="s">
        <v>2183</v>
      </c>
      <c r="D3669" t="s">
        <v>19</v>
      </c>
      <c r="E3669" t="s">
        <v>20</v>
      </c>
      <c r="F3669">
        <v>8274</v>
      </c>
      <c r="G3669" t="s">
        <v>22</v>
      </c>
      <c r="H3669" t="s">
        <v>237</v>
      </c>
      <c r="I3669" t="s">
        <v>3409</v>
      </c>
      <c r="J3669" s="1">
        <v>44726</v>
      </c>
      <c r="K3669" s="1"/>
      <c r="M3669">
        <v>0</v>
      </c>
      <c r="N3669">
        <v>1</v>
      </c>
      <c r="O3669">
        <v>33.5</v>
      </c>
      <c r="P3669" t="s">
        <v>58</v>
      </c>
    </row>
    <row r="3670" spans="1:16">
      <c r="A3670" t="s">
        <v>10244</v>
      </c>
      <c r="B3670" t="s">
        <v>4951</v>
      </c>
      <c r="C3670" t="s">
        <v>165</v>
      </c>
      <c r="D3670" t="s">
        <v>19</v>
      </c>
      <c r="E3670" t="s">
        <v>177</v>
      </c>
      <c r="F3670">
        <v>8628</v>
      </c>
      <c r="G3670" t="s">
        <v>172</v>
      </c>
      <c r="H3670" t="s">
        <v>145</v>
      </c>
      <c r="I3670" t="s">
        <v>1157</v>
      </c>
      <c r="J3670" s="1">
        <v>45234</v>
      </c>
      <c r="K3670" s="1"/>
      <c r="M3670">
        <v>0</v>
      </c>
      <c r="N3670">
        <v>1</v>
      </c>
      <c r="O3670">
        <v>5.6</v>
      </c>
      <c r="P3670" t="s">
        <v>100</v>
      </c>
    </row>
    <row r="3671" spans="1:16">
      <c r="A3671" t="s">
        <v>10246</v>
      </c>
      <c r="B3671" t="s">
        <v>4706</v>
      </c>
      <c r="C3671" t="s">
        <v>2908</v>
      </c>
      <c r="D3671" t="s">
        <v>53</v>
      </c>
      <c r="E3671" t="s">
        <v>45</v>
      </c>
      <c r="F3671">
        <v>33000</v>
      </c>
      <c r="G3671" t="s">
        <v>30</v>
      </c>
      <c r="H3671" t="s">
        <v>73</v>
      </c>
      <c r="I3671" t="s">
        <v>2245</v>
      </c>
      <c r="J3671" s="1">
        <v>45330</v>
      </c>
      <c r="K3671" s="1"/>
      <c r="M3671">
        <v>0</v>
      </c>
      <c r="N3671">
        <v>1</v>
      </c>
      <c r="O3671">
        <v>26.9</v>
      </c>
      <c r="P3671" t="s">
        <v>58</v>
      </c>
    </row>
    <row r="3672" spans="1:16">
      <c r="A3672" t="s">
        <v>10247</v>
      </c>
      <c r="B3672" t="s">
        <v>7761</v>
      </c>
      <c r="C3672" t="s">
        <v>646</v>
      </c>
      <c r="D3672" t="s">
        <v>183</v>
      </c>
      <c r="E3672" t="s">
        <v>28</v>
      </c>
      <c r="F3672">
        <v>8080</v>
      </c>
      <c r="G3672" t="s">
        <v>161</v>
      </c>
      <c r="H3672" t="s">
        <v>619</v>
      </c>
      <c r="I3672" t="s">
        <v>10249</v>
      </c>
      <c r="J3672" s="1">
        <v>45639</v>
      </c>
      <c r="K3672" s="1"/>
      <c r="M3672">
        <v>0</v>
      </c>
      <c r="N3672">
        <v>1</v>
      </c>
      <c r="O3672">
        <v>7.5</v>
      </c>
      <c r="P3672" t="s">
        <v>25</v>
      </c>
    </row>
    <row r="3673" spans="1:16">
      <c r="A3673" t="s">
        <v>10250</v>
      </c>
      <c r="B3673" t="s">
        <v>3117</v>
      </c>
      <c r="C3673" t="s">
        <v>18</v>
      </c>
      <c r="D3673" t="s">
        <v>53</v>
      </c>
      <c r="E3673" t="s">
        <v>45</v>
      </c>
      <c r="F3673">
        <v>25093</v>
      </c>
      <c r="G3673" t="s">
        <v>79</v>
      </c>
      <c r="H3673" t="s">
        <v>105</v>
      </c>
      <c r="I3673" t="s">
        <v>2668</v>
      </c>
      <c r="J3673" s="1">
        <v>44738</v>
      </c>
      <c r="K3673" s="1"/>
      <c r="M3673">
        <v>0</v>
      </c>
      <c r="N3673">
        <v>1</v>
      </c>
      <c r="O3673">
        <v>28.2</v>
      </c>
      <c r="P3673" t="s">
        <v>100</v>
      </c>
    </row>
    <row r="3674" spans="1:16">
      <c r="A3674" t="s">
        <v>10252</v>
      </c>
      <c r="B3674" t="s">
        <v>2672</v>
      </c>
      <c r="C3674" t="s">
        <v>4315</v>
      </c>
      <c r="D3674" t="s">
        <v>19</v>
      </c>
      <c r="E3674" t="s">
        <v>20</v>
      </c>
      <c r="F3674">
        <v>2802</v>
      </c>
      <c r="G3674" t="s">
        <v>47</v>
      </c>
      <c r="H3674" t="s">
        <v>62</v>
      </c>
      <c r="I3674" t="s">
        <v>1737</v>
      </c>
      <c r="J3674" s="1">
        <v>45091</v>
      </c>
      <c r="K3674" s="1"/>
      <c r="M3674">
        <v>0</v>
      </c>
      <c r="N3674">
        <v>1</v>
      </c>
      <c r="O3674">
        <v>25.2</v>
      </c>
      <c r="P3674" t="s">
        <v>58</v>
      </c>
    </row>
    <row r="3675" spans="1:16">
      <c r="A3675" t="s">
        <v>10254</v>
      </c>
      <c r="B3675" t="s">
        <v>1438</v>
      </c>
      <c r="C3675" t="s">
        <v>18</v>
      </c>
      <c r="D3675" t="s">
        <v>19</v>
      </c>
      <c r="E3675" t="s">
        <v>54</v>
      </c>
      <c r="F3675">
        <v>2506</v>
      </c>
      <c r="G3675" t="s">
        <v>161</v>
      </c>
      <c r="H3675" t="s">
        <v>80</v>
      </c>
      <c r="I3675" t="s">
        <v>4249</v>
      </c>
      <c r="J3675" s="1">
        <v>44875</v>
      </c>
      <c r="K3675" s="1"/>
      <c r="M3675">
        <v>0</v>
      </c>
      <c r="N3675">
        <v>1</v>
      </c>
      <c r="P3675" t="s">
        <v>25</v>
      </c>
    </row>
    <row r="3676" spans="1:16">
      <c r="A3676" t="s">
        <v>10256</v>
      </c>
      <c r="B3676" t="s">
        <v>10257</v>
      </c>
      <c r="C3676" t="s">
        <v>3566</v>
      </c>
      <c r="D3676" t="s">
        <v>37</v>
      </c>
      <c r="E3676" t="s">
        <v>28</v>
      </c>
      <c r="F3676">
        <v>169926</v>
      </c>
      <c r="G3676" t="s">
        <v>30</v>
      </c>
      <c r="H3676" t="s">
        <v>80</v>
      </c>
      <c r="I3676" t="s">
        <v>6198</v>
      </c>
      <c r="J3676" s="1">
        <v>44792</v>
      </c>
      <c r="K3676" s="1"/>
      <c r="M3676">
        <v>0</v>
      </c>
      <c r="N3676">
        <v>1</v>
      </c>
      <c r="O3676">
        <v>21.3</v>
      </c>
      <c r="P3676" t="s">
        <v>42</v>
      </c>
    </row>
    <row r="3677" spans="1:16">
      <c r="A3677" t="s">
        <v>10258</v>
      </c>
      <c r="B3677" t="s">
        <v>1699</v>
      </c>
      <c r="C3677" t="s">
        <v>208</v>
      </c>
      <c r="D3677" t="s">
        <v>66</v>
      </c>
      <c r="E3677" t="s">
        <v>54</v>
      </c>
      <c r="F3677">
        <v>20560</v>
      </c>
      <c r="G3677" t="s">
        <v>151</v>
      </c>
      <c r="H3677" t="s">
        <v>1500</v>
      </c>
      <c r="I3677" t="s">
        <v>6786</v>
      </c>
      <c r="J3677" s="1">
        <v>45044</v>
      </c>
      <c r="K3677" s="1"/>
      <c r="M3677">
        <v>0</v>
      </c>
      <c r="N3677">
        <v>1</v>
      </c>
      <c r="O3677">
        <v>29</v>
      </c>
      <c r="P3677" t="s">
        <v>58</v>
      </c>
    </row>
    <row r="3678" spans="1:16">
      <c r="A3678" t="s">
        <v>10260</v>
      </c>
      <c r="B3678" t="s">
        <v>3789</v>
      </c>
      <c r="C3678" t="s">
        <v>5341</v>
      </c>
      <c r="D3678" t="s">
        <v>183</v>
      </c>
      <c r="E3678" t="s">
        <v>115</v>
      </c>
      <c r="F3678">
        <v>7245</v>
      </c>
      <c r="G3678" t="s">
        <v>56</v>
      </c>
      <c r="H3678" t="s">
        <v>361</v>
      </c>
      <c r="I3678" t="s">
        <v>531</v>
      </c>
      <c r="J3678" s="1">
        <v>45387</v>
      </c>
      <c r="K3678" s="1">
        <v>45292</v>
      </c>
      <c r="L3678">
        <v>55</v>
      </c>
      <c r="M3678">
        <v>0</v>
      </c>
      <c r="N3678">
        <v>1</v>
      </c>
      <c r="O3678">
        <v>2.1</v>
      </c>
      <c r="P3678" t="s">
        <v>42</v>
      </c>
    </row>
    <row r="3679" spans="1:16">
      <c r="A3679" t="s">
        <v>10262</v>
      </c>
      <c r="B3679" t="s">
        <v>10263</v>
      </c>
      <c r="C3679" t="s">
        <v>2904</v>
      </c>
      <c r="D3679" t="s">
        <v>66</v>
      </c>
      <c r="E3679" t="s">
        <v>45</v>
      </c>
      <c r="F3679">
        <v>11897</v>
      </c>
      <c r="G3679" t="s">
        <v>151</v>
      </c>
      <c r="H3679" t="s">
        <v>93</v>
      </c>
      <c r="I3679" t="s">
        <v>10265</v>
      </c>
      <c r="J3679" s="1">
        <v>44905</v>
      </c>
      <c r="K3679" s="1"/>
      <c r="M3679">
        <v>0</v>
      </c>
      <c r="N3679">
        <v>1</v>
      </c>
      <c r="O3679">
        <v>10.8</v>
      </c>
      <c r="P3679" t="s">
        <v>58</v>
      </c>
    </row>
    <row r="3680" spans="1:16">
      <c r="A3680" t="s">
        <v>10266</v>
      </c>
      <c r="B3680" t="s">
        <v>980</v>
      </c>
      <c r="C3680" t="s">
        <v>2836</v>
      </c>
      <c r="D3680" t="s">
        <v>53</v>
      </c>
      <c r="E3680" t="s">
        <v>20</v>
      </c>
      <c r="F3680">
        <v>43162</v>
      </c>
      <c r="G3680" t="s">
        <v>56</v>
      </c>
      <c r="H3680" t="s">
        <v>268</v>
      </c>
      <c r="I3680" t="s">
        <v>2126</v>
      </c>
      <c r="J3680" s="1">
        <v>44804</v>
      </c>
      <c r="K3680" s="1"/>
      <c r="M3680">
        <v>0</v>
      </c>
      <c r="N3680">
        <v>1</v>
      </c>
      <c r="O3680">
        <v>21.6</v>
      </c>
      <c r="P3680" t="s">
        <v>58</v>
      </c>
    </row>
    <row r="3681" spans="1:16">
      <c r="A3681" t="s">
        <v>10268</v>
      </c>
      <c r="B3681" t="s">
        <v>7042</v>
      </c>
      <c r="C3681" t="s">
        <v>2592</v>
      </c>
      <c r="D3681" t="s">
        <v>37</v>
      </c>
      <c r="E3681" t="s">
        <v>91</v>
      </c>
      <c r="F3681">
        <v>118000</v>
      </c>
      <c r="G3681" t="s">
        <v>22</v>
      </c>
      <c r="H3681" t="s">
        <v>105</v>
      </c>
      <c r="I3681" t="s">
        <v>10270</v>
      </c>
      <c r="J3681" s="1">
        <v>44725</v>
      </c>
      <c r="K3681" s="1">
        <v>44712</v>
      </c>
      <c r="L3681">
        <v>95</v>
      </c>
      <c r="M3681">
        <v>0</v>
      </c>
      <c r="N3681">
        <v>1</v>
      </c>
      <c r="O3681">
        <v>21</v>
      </c>
      <c r="P3681" t="s">
        <v>25</v>
      </c>
    </row>
    <row r="3682" spans="1:16">
      <c r="A3682" t="s">
        <v>10271</v>
      </c>
      <c r="B3682" t="s">
        <v>10272</v>
      </c>
      <c r="C3682" t="s">
        <v>392</v>
      </c>
      <c r="D3682" t="s">
        <v>66</v>
      </c>
      <c r="E3682" t="s">
        <v>28</v>
      </c>
      <c r="F3682">
        <v>19926</v>
      </c>
      <c r="G3682" t="s">
        <v>39</v>
      </c>
      <c r="H3682" t="s">
        <v>145</v>
      </c>
      <c r="I3682" t="s">
        <v>3040</v>
      </c>
      <c r="J3682" s="1">
        <v>45362</v>
      </c>
      <c r="K3682" s="1"/>
      <c r="M3682">
        <v>0</v>
      </c>
      <c r="N3682">
        <v>1</v>
      </c>
      <c r="O3682">
        <v>6.2</v>
      </c>
      <c r="P3682" t="s">
        <v>33</v>
      </c>
    </row>
    <row r="3683" spans="1:16">
      <c r="A3683" t="s">
        <v>10274</v>
      </c>
      <c r="B3683" t="s">
        <v>10275</v>
      </c>
      <c r="C3683" t="s">
        <v>18</v>
      </c>
      <c r="D3683" t="s">
        <v>53</v>
      </c>
      <c r="E3683" t="s">
        <v>45</v>
      </c>
      <c r="F3683">
        <v>12000</v>
      </c>
      <c r="G3683" t="s">
        <v>79</v>
      </c>
      <c r="H3683" t="s">
        <v>139</v>
      </c>
      <c r="I3683" t="s">
        <v>6688</v>
      </c>
      <c r="J3683" s="1">
        <v>45747</v>
      </c>
      <c r="K3683" s="1"/>
      <c r="M3683">
        <v>0</v>
      </c>
      <c r="N3683">
        <v>1</v>
      </c>
      <c r="O3683">
        <v>11.3</v>
      </c>
      <c r="P3683" t="s">
        <v>42</v>
      </c>
    </row>
    <row r="3684" spans="1:16">
      <c r="A3684" t="s">
        <v>10276</v>
      </c>
      <c r="B3684" t="s">
        <v>10063</v>
      </c>
      <c r="C3684" t="s">
        <v>4124</v>
      </c>
      <c r="D3684" t="s">
        <v>19</v>
      </c>
      <c r="E3684" t="s">
        <v>28</v>
      </c>
      <c r="F3684">
        <v>8000</v>
      </c>
      <c r="G3684" t="s">
        <v>79</v>
      </c>
      <c r="H3684" t="s">
        <v>145</v>
      </c>
      <c r="I3684" t="s">
        <v>8557</v>
      </c>
      <c r="J3684" s="1">
        <v>45060</v>
      </c>
      <c r="K3684" s="1"/>
      <c r="M3684">
        <v>0</v>
      </c>
      <c r="N3684">
        <v>1</v>
      </c>
      <c r="P3684" t="s">
        <v>42</v>
      </c>
    </row>
    <row r="3685" spans="1:16">
      <c r="A3685" t="s">
        <v>10277</v>
      </c>
      <c r="B3685" t="s">
        <v>60</v>
      </c>
      <c r="C3685" t="s">
        <v>18</v>
      </c>
      <c r="D3685" t="s">
        <v>19</v>
      </c>
      <c r="E3685" t="s">
        <v>45</v>
      </c>
      <c r="F3685">
        <v>9000</v>
      </c>
      <c r="G3685" t="s">
        <v>56</v>
      </c>
      <c r="H3685" t="s">
        <v>139</v>
      </c>
      <c r="I3685" t="s">
        <v>10278</v>
      </c>
      <c r="J3685" s="1">
        <v>45115</v>
      </c>
      <c r="K3685" s="1"/>
      <c r="M3685">
        <v>0</v>
      </c>
      <c r="N3685">
        <v>1</v>
      </c>
      <c r="O3685">
        <v>30.6</v>
      </c>
      <c r="P3685" t="s">
        <v>25</v>
      </c>
    </row>
    <row r="3686" spans="1:16">
      <c r="A3686" t="s">
        <v>10279</v>
      </c>
      <c r="B3686" t="s">
        <v>1578</v>
      </c>
      <c r="C3686" t="s">
        <v>3595</v>
      </c>
      <c r="D3686" t="s">
        <v>53</v>
      </c>
      <c r="E3686" t="s">
        <v>45</v>
      </c>
      <c r="F3686">
        <v>43957</v>
      </c>
      <c r="G3686" t="s">
        <v>172</v>
      </c>
      <c r="H3686" t="s">
        <v>93</v>
      </c>
      <c r="I3686" t="s">
        <v>8964</v>
      </c>
      <c r="J3686" s="1">
        <v>44992</v>
      </c>
      <c r="K3686" s="1"/>
      <c r="M3686">
        <v>0</v>
      </c>
      <c r="N3686">
        <v>1</v>
      </c>
      <c r="O3686">
        <v>7.5</v>
      </c>
      <c r="P3686" t="s">
        <v>33</v>
      </c>
    </row>
    <row r="3687" spans="1:16">
      <c r="A3687" t="s">
        <v>10281</v>
      </c>
      <c r="B3687" t="s">
        <v>4019</v>
      </c>
      <c r="C3687" t="s">
        <v>525</v>
      </c>
      <c r="D3687" t="s">
        <v>19</v>
      </c>
      <c r="E3687" t="s">
        <v>115</v>
      </c>
      <c r="F3687">
        <v>5485</v>
      </c>
      <c r="G3687" t="s">
        <v>39</v>
      </c>
      <c r="H3687" t="s">
        <v>274</v>
      </c>
      <c r="I3687" t="s">
        <v>4838</v>
      </c>
      <c r="J3687" s="1">
        <v>45432</v>
      </c>
      <c r="K3687" s="1">
        <v>45499</v>
      </c>
      <c r="L3687">
        <v>145</v>
      </c>
      <c r="M3687">
        <v>0</v>
      </c>
      <c r="N3687">
        <v>1</v>
      </c>
      <c r="O3687">
        <v>23.6</v>
      </c>
      <c r="P3687" t="s">
        <v>100</v>
      </c>
    </row>
    <row r="3688" spans="1:16">
      <c r="A3688" t="s">
        <v>10283</v>
      </c>
      <c r="B3688" t="s">
        <v>665</v>
      </c>
      <c r="C3688" t="s">
        <v>5243</v>
      </c>
      <c r="D3688" t="s">
        <v>53</v>
      </c>
      <c r="E3688" t="s">
        <v>91</v>
      </c>
      <c r="F3688">
        <v>29107</v>
      </c>
      <c r="G3688" t="s">
        <v>22</v>
      </c>
      <c r="H3688" t="s">
        <v>80</v>
      </c>
      <c r="I3688" t="s">
        <v>2668</v>
      </c>
      <c r="J3688" s="1">
        <v>44745</v>
      </c>
      <c r="K3688" s="1">
        <v>44746</v>
      </c>
      <c r="L3688">
        <v>108</v>
      </c>
      <c r="M3688">
        <v>1</v>
      </c>
      <c r="N3688">
        <v>4</v>
      </c>
      <c r="O3688">
        <v>19.399999999999999</v>
      </c>
      <c r="P3688" t="s">
        <v>100</v>
      </c>
    </row>
    <row r="3689" spans="1:16">
      <c r="A3689" t="s">
        <v>10285</v>
      </c>
      <c r="B3689" t="s">
        <v>5162</v>
      </c>
      <c r="C3689" t="s">
        <v>2044</v>
      </c>
      <c r="D3689" t="s">
        <v>183</v>
      </c>
      <c r="E3689" t="s">
        <v>91</v>
      </c>
      <c r="F3689">
        <v>13000</v>
      </c>
      <c r="G3689" t="s">
        <v>39</v>
      </c>
      <c r="H3689" t="s">
        <v>23</v>
      </c>
      <c r="I3689" t="s">
        <v>3656</v>
      </c>
      <c r="J3689" s="1">
        <v>45293</v>
      </c>
      <c r="K3689" s="1">
        <v>45343</v>
      </c>
      <c r="L3689">
        <v>75</v>
      </c>
      <c r="M3689">
        <v>1</v>
      </c>
      <c r="N3689">
        <v>3</v>
      </c>
      <c r="O3689">
        <v>11.7</v>
      </c>
      <c r="P3689" t="s">
        <v>100</v>
      </c>
    </row>
    <row r="3690" spans="1:16">
      <c r="A3690" t="s">
        <v>10286</v>
      </c>
      <c r="B3690" t="s">
        <v>7859</v>
      </c>
      <c r="C3690" t="s">
        <v>1455</v>
      </c>
      <c r="D3690" t="s">
        <v>183</v>
      </c>
      <c r="E3690" t="s">
        <v>91</v>
      </c>
      <c r="F3690">
        <v>5767</v>
      </c>
      <c r="G3690" t="s">
        <v>47</v>
      </c>
      <c r="H3690" t="s">
        <v>303</v>
      </c>
      <c r="I3690" t="s">
        <v>2161</v>
      </c>
      <c r="J3690" s="1">
        <v>45331</v>
      </c>
      <c r="K3690" s="1">
        <v>45246</v>
      </c>
      <c r="L3690">
        <v>63</v>
      </c>
      <c r="M3690">
        <v>0</v>
      </c>
      <c r="N3690">
        <v>1</v>
      </c>
      <c r="O3690">
        <v>25</v>
      </c>
      <c r="P3690" t="s">
        <v>33</v>
      </c>
    </row>
    <row r="3691" spans="1:16">
      <c r="A3691" t="s">
        <v>10288</v>
      </c>
      <c r="B3691" t="s">
        <v>2062</v>
      </c>
      <c r="C3691" t="s">
        <v>3387</v>
      </c>
      <c r="D3691" t="s">
        <v>19</v>
      </c>
      <c r="E3691" t="s">
        <v>177</v>
      </c>
      <c r="F3691">
        <v>5000</v>
      </c>
      <c r="G3691" t="s">
        <v>79</v>
      </c>
      <c r="H3691" t="s">
        <v>93</v>
      </c>
      <c r="I3691" t="s">
        <v>2995</v>
      </c>
      <c r="J3691" s="1">
        <v>45605</v>
      </c>
      <c r="K3691" s="1"/>
      <c r="M3691">
        <v>0</v>
      </c>
      <c r="N3691">
        <v>1</v>
      </c>
      <c r="O3691">
        <v>18.399999999999999</v>
      </c>
      <c r="P3691" t="s">
        <v>42</v>
      </c>
    </row>
    <row r="3692" spans="1:16">
      <c r="A3692" t="s">
        <v>10289</v>
      </c>
      <c r="B3692" t="s">
        <v>3875</v>
      </c>
      <c r="C3692" t="s">
        <v>525</v>
      </c>
      <c r="D3692" t="s">
        <v>19</v>
      </c>
      <c r="E3692" t="s">
        <v>177</v>
      </c>
      <c r="F3692">
        <v>1944</v>
      </c>
      <c r="G3692" t="s">
        <v>22</v>
      </c>
      <c r="H3692" t="s">
        <v>139</v>
      </c>
      <c r="I3692" t="s">
        <v>1859</v>
      </c>
      <c r="J3692" s="1">
        <v>44755</v>
      </c>
      <c r="K3692" s="1"/>
      <c r="M3692">
        <v>0</v>
      </c>
      <c r="N3692">
        <v>1</v>
      </c>
      <c r="P3692" t="s">
        <v>100</v>
      </c>
    </row>
    <row r="3693" spans="1:16">
      <c r="A3693" t="s">
        <v>10291</v>
      </c>
      <c r="B3693" t="s">
        <v>4943</v>
      </c>
      <c r="C3693" t="s">
        <v>1047</v>
      </c>
      <c r="D3693" t="s">
        <v>53</v>
      </c>
      <c r="E3693" t="s">
        <v>54</v>
      </c>
      <c r="F3693">
        <v>29495</v>
      </c>
      <c r="G3693" t="s">
        <v>30</v>
      </c>
      <c r="H3693" t="s">
        <v>139</v>
      </c>
      <c r="I3693" t="s">
        <v>2404</v>
      </c>
      <c r="J3693" s="1">
        <v>45414</v>
      </c>
      <c r="K3693" s="1"/>
      <c r="M3693">
        <v>0</v>
      </c>
      <c r="N3693">
        <v>1</v>
      </c>
      <c r="O3693">
        <v>16.600000000000001</v>
      </c>
      <c r="P3693" t="s">
        <v>25</v>
      </c>
    </row>
    <row r="3694" spans="1:16">
      <c r="A3694" t="s">
        <v>10293</v>
      </c>
      <c r="B3694" t="s">
        <v>1325</v>
      </c>
      <c r="C3694" t="s">
        <v>18</v>
      </c>
      <c r="D3694" t="s">
        <v>19</v>
      </c>
      <c r="E3694" t="s">
        <v>20</v>
      </c>
      <c r="F3694">
        <v>8234</v>
      </c>
      <c r="G3694" t="s">
        <v>161</v>
      </c>
      <c r="H3694" t="s">
        <v>93</v>
      </c>
      <c r="I3694" t="s">
        <v>1289</v>
      </c>
      <c r="J3694" s="1">
        <v>45594</v>
      </c>
      <c r="K3694" s="1"/>
      <c r="M3694">
        <v>0</v>
      </c>
      <c r="N3694">
        <v>1</v>
      </c>
      <c r="P3694" t="s">
        <v>33</v>
      </c>
    </row>
    <row r="3695" spans="1:16">
      <c r="A3695" t="s">
        <v>10295</v>
      </c>
      <c r="B3695" t="s">
        <v>10154</v>
      </c>
      <c r="C3695" t="s">
        <v>84</v>
      </c>
      <c r="D3695" t="s">
        <v>37</v>
      </c>
      <c r="E3695" t="s">
        <v>91</v>
      </c>
      <c r="F3695">
        <v>74339</v>
      </c>
      <c r="G3695" t="s">
        <v>172</v>
      </c>
      <c r="H3695" t="s">
        <v>145</v>
      </c>
      <c r="I3695" t="s">
        <v>889</v>
      </c>
      <c r="J3695" s="1">
        <v>45823</v>
      </c>
      <c r="K3695" s="1">
        <v>45707</v>
      </c>
      <c r="L3695">
        <v>56</v>
      </c>
      <c r="M3695">
        <v>1</v>
      </c>
      <c r="N3695">
        <v>4</v>
      </c>
      <c r="O3695">
        <v>18.600000000000001</v>
      </c>
      <c r="P3695" t="s">
        <v>42</v>
      </c>
    </row>
    <row r="3696" spans="1:16">
      <c r="A3696" t="s">
        <v>10297</v>
      </c>
      <c r="B3696" t="s">
        <v>2311</v>
      </c>
      <c r="C3696" t="s">
        <v>803</v>
      </c>
      <c r="D3696" t="s">
        <v>66</v>
      </c>
      <c r="E3696" t="s">
        <v>28</v>
      </c>
      <c r="F3696">
        <v>17723</v>
      </c>
      <c r="G3696" t="s">
        <v>161</v>
      </c>
      <c r="H3696" t="s">
        <v>274</v>
      </c>
      <c r="I3696" t="s">
        <v>5168</v>
      </c>
      <c r="J3696" s="1">
        <v>45384</v>
      </c>
      <c r="K3696" s="1"/>
      <c r="M3696">
        <v>0</v>
      </c>
      <c r="N3696">
        <v>1</v>
      </c>
      <c r="O3696">
        <v>32.6</v>
      </c>
      <c r="P3696" t="s">
        <v>58</v>
      </c>
    </row>
    <row r="3697" spans="1:16">
      <c r="A3697" t="s">
        <v>10299</v>
      </c>
      <c r="B3697" t="s">
        <v>8142</v>
      </c>
      <c r="C3697" t="s">
        <v>745</v>
      </c>
      <c r="D3697" t="s">
        <v>66</v>
      </c>
      <c r="E3697" t="s">
        <v>115</v>
      </c>
      <c r="F3697">
        <v>16576</v>
      </c>
      <c r="G3697" t="s">
        <v>56</v>
      </c>
      <c r="H3697" t="s">
        <v>897</v>
      </c>
      <c r="I3697" t="s">
        <v>6652</v>
      </c>
      <c r="J3697" s="1">
        <v>44988</v>
      </c>
      <c r="K3697" s="1">
        <v>44899</v>
      </c>
      <c r="L3697">
        <v>91</v>
      </c>
      <c r="M3697">
        <v>0</v>
      </c>
      <c r="N3697">
        <v>1</v>
      </c>
      <c r="O3697">
        <v>10.7</v>
      </c>
      <c r="P3697" t="s">
        <v>42</v>
      </c>
    </row>
    <row r="3698" spans="1:16">
      <c r="A3698" t="s">
        <v>10301</v>
      </c>
      <c r="B3698" t="s">
        <v>10302</v>
      </c>
      <c r="C3698" t="s">
        <v>18</v>
      </c>
      <c r="D3698" t="s">
        <v>53</v>
      </c>
      <c r="E3698" t="s">
        <v>45</v>
      </c>
      <c r="F3698">
        <v>14000</v>
      </c>
      <c r="G3698" t="s">
        <v>39</v>
      </c>
      <c r="H3698" t="s">
        <v>80</v>
      </c>
      <c r="I3698" t="s">
        <v>6123</v>
      </c>
      <c r="J3698" s="1">
        <v>44796</v>
      </c>
      <c r="K3698" s="1"/>
      <c r="M3698">
        <v>0</v>
      </c>
      <c r="N3698">
        <v>1</v>
      </c>
      <c r="P3698" t="s">
        <v>100</v>
      </c>
    </row>
    <row r="3699" spans="1:16">
      <c r="A3699" t="s">
        <v>10303</v>
      </c>
      <c r="B3699" t="s">
        <v>4368</v>
      </c>
      <c r="C3699" t="s">
        <v>3375</v>
      </c>
      <c r="D3699" t="s">
        <v>53</v>
      </c>
      <c r="E3699" t="s">
        <v>115</v>
      </c>
      <c r="F3699">
        <v>15169</v>
      </c>
      <c r="G3699" t="s">
        <v>47</v>
      </c>
      <c r="H3699" t="s">
        <v>156</v>
      </c>
      <c r="I3699" t="s">
        <v>2317</v>
      </c>
      <c r="J3699" s="1">
        <v>45321</v>
      </c>
      <c r="K3699" s="1">
        <v>45386</v>
      </c>
      <c r="L3699">
        <v>154</v>
      </c>
      <c r="M3699">
        <v>0</v>
      </c>
      <c r="N3699">
        <v>1</v>
      </c>
      <c r="P3699" t="s">
        <v>100</v>
      </c>
    </row>
    <row r="3700" spans="1:16">
      <c r="A3700" t="s">
        <v>10305</v>
      </c>
      <c r="B3700" t="s">
        <v>4879</v>
      </c>
      <c r="C3700" t="s">
        <v>1414</v>
      </c>
      <c r="D3700" t="s">
        <v>37</v>
      </c>
      <c r="E3700" t="s">
        <v>177</v>
      </c>
      <c r="F3700">
        <v>123528</v>
      </c>
      <c r="G3700" t="s">
        <v>172</v>
      </c>
      <c r="H3700" t="s">
        <v>98</v>
      </c>
      <c r="I3700" t="s">
        <v>2501</v>
      </c>
      <c r="J3700" s="1">
        <v>45180</v>
      </c>
      <c r="K3700" s="1"/>
      <c r="M3700">
        <v>0</v>
      </c>
      <c r="N3700">
        <v>1</v>
      </c>
      <c r="O3700">
        <v>31.1</v>
      </c>
      <c r="P3700" t="s">
        <v>58</v>
      </c>
    </row>
    <row r="3701" spans="1:16">
      <c r="A3701" t="s">
        <v>10307</v>
      </c>
      <c r="B3701" t="s">
        <v>10129</v>
      </c>
      <c r="C3701" t="s">
        <v>18</v>
      </c>
      <c r="D3701" t="s">
        <v>66</v>
      </c>
      <c r="E3701" t="s">
        <v>115</v>
      </c>
      <c r="F3701">
        <v>7309</v>
      </c>
      <c r="G3701" t="s">
        <v>79</v>
      </c>
      <c r="H3701" t="s">
        <v>127</v>
      </c>
      <c r="I3701" t="s">
        <v>5971</v>
      </c>
      <c r="J3701" s="1">
        <v>45453</v>
      </c>
      <c r="K3701" s="1">
        <v>45454</v>
      </c>
      <c r="L3701">
        <v>165</v>
      </c>
      <c r="M3701">
        <v>0</v>
      </c>
      <c r="N3701">
        <v>1</v>
      </c>
      <c r="O3701">
        <v>20.6</v>
      </c>
      <c r="P3701" t="s">
        <v>33</v>
      </c>
    </row>
    <row r="3702" spans="1:16">
      <c r="A3702" t="s">
        <v>10309</v>
      </c>
      <c r="B3702" t="s">
        <v>6673</v>
      </c>
      <c r="C3702" t="s">
        <v>18</v>
      </c>
      <c r="D3702" t="s">
        <v>19</v>
      </c>
      <c r="E3702" t="s">
        <v>177</v>
      </c>
      <c r="F3702">
        <v>9381</v>
      </c>
      <c r="G3702" t="s">
        <v>151</v>
      </c>
      <c r="H3702" t="s">
        <v>139</v>
      </c>
      <c r="I3702" t="s">
        <v>123</v>
      </c>
      <c r="J3702" s="1">
        <v>45759</v>
      </c>
      <c r="K3702" s="1"/>
      <c r="M3702">
        <v>0</v>
      </c>
      <c r="N3702">
        <v>1</v>
      </c>
      <c r="O3702">
        <v>17.899999999999999</v>
      </c>
      <c r="P3702" t="s">
        <v>58</v>
      </c>
    </row>
    <row r="3703" spans="1:16">
      <c r="A3703" t="s">
        <v>10311</v>
      </c>
      <c r="B3703" t="s">
        <v>2683</v>
      </c>
      <c r="C3703" t="s">
        <v>882</v>
      </c>
      <c r="D3703" t="s">
        <v>37</v>
      </c>
      <c r="E3703" t="s">
        <v>54</v>
      </c>
      <c r="F3703">
        <v>104601</v>
      </c>
      <c r="G3703" t="s">
        <v>79</v>
      </c>
      <c r="H3703" t="s">
        <v>274</v>
      </c>
      <c r="I3703" t="s">
        <v>9082</v>
      </c>
      <c r="J3703" s="1">
        <v>44710</v>
      </c>
      <c r="K3703" s="1"/>
      <c r="M3703">
        <v>0</v>
      </c>
      <c r="N3703">
        <v>1</v>
      </c>
      <c r="O3703">
        <v>32.6</v>
      </c>
      <c r="P3703" t="s">
        <v>100</v>
      </c>
    </row>
    <row r="3704" spans="1:16">
      <c r="A3704" t="s">
        <v>10313</v>
      </c>
      <c r="B3704" t="s">
        <v>51</v>
      </c>
      <c r="C3704" t="s">
        <v>2699</v>
      </c>
      <c r="D3704" t="s">
        <v>183</v>
      </c>
      <c r="E3704" t="s">
        <v>45</v>
      </c>
      <c r="F3704">
        <v>6825</v>
      </c>
      <c r="G3704" t="s">
        <v>22</v>
      </c>
      <c r="H3704" t="s">
        <v>274</v>
      </c>
      <c r="I3704" t="s">
        <v>10144</v>
      </c>
      <c r="J3704" s="1">
        <v>45158</v>
      </c>
      <c r="K3704" s="1"/>
      <c r="M3704">
        <v>0</v>
      </c>
      <c r="N3704">
        <v>1</v>
      </c>
      <c r="O3704">
        <v>31.4</v>
      </c>
      <c r="P3704" t="s">
        <v>58</v>
      </c>
    </row>
    <row r="3705" spans="1:16">
      <c r="A3705" t="s">
        <v>10315</v>
      </c>
      <c r="B3705" t="s">
        <v>10103</v>
      </c>
      <c r="C3705" t="s">
        <v>3362</v>
      </c>
      <c r="D3705" t="s">
        <v>183</v>
      </c>
      <c r="E3705" t="s">
        <v>45</v>
      </c>
      <c r="F3705">
        <v>3653</v>
      </c>
      <c r="G3705" t="s">
        <v>56</v>
      </c>
      <c r="H3705" t="s">
        <v>5094</v>
      </c>
      <c r="I3705" t="s">
        <v>2080</v>
      </c>
      <c r="J3705" s="1">
        <v>44871</v>
      </c>
      <c r="K3705" s="1"/>
      <c r="M3705">
        <v>0</v>
      </c>
      <c r="N3705">
        <v>1</v>
      </c>
      <c r="O3705">
        <v>31.1</v>
      </c>
      <c r="P3705" t="s">
        <v>33</v>
      </c>
    </row>
    <row r="3706" spans="1:16">
      <c r="A3706" t="s">
        <v>10317</v>
      </c>
      <c r="B3706" t="s">
        <v>7550</v>
      </c>
      <c r="C3706" t="s">
        <v>1422</v>
      </c>
      <c r="D3706" t="s">
        <v>53</v>
      </c>
      <c r="E3706" t="s">
        <v>115</v>
      </c>
      <c r="F3706">
        <v>23171</v>
      </c>
      <c r="G3706" t="s">
        <v>22</v>
      </c>
      <c r="H3706" t="s">
        <v>23</v>
      </c>
      <c r="I3706" t="s">
        <v>569</v>
      </c>
      <c r="J3706" s="1">
        <v>44692</v>
      </c>
      <c r="K3706" s="1">
        <v>44739</v>
      </c>
      <c r="L3706">
        <v>159</v>
      </c>
      <c r="M3706">
        <v>0</v>
      </c>
      <c r="N3706">
        <v>1</v>
      </c>
      <c r="O3706">
        <v>9.6</v>
      </c>
      <c r="P3706" t="s">
        <v>33</v>
      </c>
    </row>
    <row r="3707" spans="1:16">
      <c r="A3707" t="s">
        <v>10319</v>
      </c>
      <c r="B3707" t="s">
        <v>8387</v>
      </c>
      <c r="C3707" t="s">
        <v>18</v>
      </c>
      <c r="D3707" t="s">
        <v>53</v>
      </c>
      <c r="E3707" t="s">
        <v>45</v>
      </c>
      <c r="F3707">
        <v>19018</v>
      </c>
      <c r="G3707" t="s">
        <v>79</v>
      </c>
      <c r="H3707" t="s">
        <v>98</v>
      </c>
      <c r="I3707" t="s">
        <v>2395</v>
      </c>
      <c r="J3707" s="1">
        <v>45339</v>
      </c>
      <c r="K3707" s="1"/>
      <c r="M3707">
        <v>0</v>
      </c>
      <c r="N3707">
        <v>1</v>
      </c>
      <c r="O3707">
        <v>30</v>
      </c>
      <c r="P3707" t="s">
        <v>42</v>
      </c>
    </row>
    <row r="3708" spans="1:16">
      <c r="A3708" t="s">
        <v>10321</v>
      </c>
      <c r="B3708" t="s">
        <v>1685</v>
      </c>
      <c r="C3708" t="s">
        <v>2315</v>
      </c>
      <c r="D3708" t="s">
        <v>53</v>
      </c>
      <c r="E3708" t="s">
        <v>177</v>
      </c>
      <c r="F3708">
        <v>24192</v>
      </c>
      <c r="G3708" t="s">
        <v>161</v>
      </c>
      <c r="H3708" t="s">
        <v>93</v>
      </c>
      <c r="I3708" t="s">
        <v>6688</v>
      </c>
      <c r="J3708" s="1">
        <v>45636</v>
      </c>
      <c r="K3708" s="1"/>
      <c r="M3708">
        <v>0</v>
      </c>
      <c r="N3708">
        <v>1</v>
      </c>
      <c r="O3708">
        <v>8.4</v>
      </c>
      <c r="P3708" t="s">
        <v>42</v>
      </c>
    </row>
    <row r="3709" spans="1:16">
      <c r="A3709" t="s">
        <v>10323</v>
      </c>
      <c r="B3709" t="s">
        <v>8745</v>
      </c>
      <c r="C3709" t="s">
        <v>2818</v>
      </c>
      <c r="D3709" t="s">
        <v>19</v>
      </c>
      <c r="E3709" t="s">
        <v>91</v>
      </c>
      <c r="F3709">
        <v>4875</v>
      </c>
      <c r="G3709" t="s">
        <v>56</v>
      </c>
      <c r="H3709" t="s">
        <v>31</v>
      </c>
      <c r="I3709" t="s">
        <v>4907</v>
      </c>
      <c r="J3709" s="1">
        <v>45252</v>
      </c>
      <c r="K3709" s="1">
        <v>45272</v>
      </c>
      <c r="L3709">
        <v>54</v>
      </c>
      <c r="M3709">
        <v>0</v>
      </c>
      <c r="N3709">
        <v>1</v>
      </c>
      <c r="P3709" t="s">
        <v>25</v>
      </c>
    </row>
    <row r="3710" spans="1:16">
      <c r="A3710" t="s">
        <v>10325</v>
      </c>
      <c r="B3710" t="s">
        <v>2231</v>
      </c>
      <c r="C3710" t="s">
        <v>2096</v>
      </c>
      <c r="D3710" t="s">
        <v>53</v>
      </c>
      <c r="E3710" t="s">
        <v>115</v>
      </c>
      <c r="F3710">
        <v>12429</v>
      </c>
      <c r="G3710" t="s">
        <v>79</v>
      </c>
      <c r="H3710" t="s">
        <v>68</v>
      </c>
      <c r="I3710" t="s">
        <v>1526</v>
      </c>
      <c r="J3710" s="1">
        <v>45405</v>
      </c>
      <c r="K3710" s="1">
        <v>45491</v>
      </c>
      <c r="L3710">
        <v>150</v>
      </c>
      <c r="M3710">
        <v>0</v>
      </c>
      <c r="N3710">
        <v>1</v>
      </c>
      <c r="O3710">
        <v>30.4</v>
      </c>
      <c r="P3710" t="s">
        <v>25</v>
      </c>
    </row>
    <row r="3711" spans="1:16">
      <c r="A3711" t="s">
        <v>10327</v>
      </c>
      <c r="B3711" t="s">
        <v>8047</v>
      </c>
      <c r="C3711" t="s">
        <v>1482</v>
      </c>
      <c r="D3711" t="s">
        <v>37</v>
      </c>
      <c r="E3711" t="s">
        <v>45</v>
      </c>
      <c r="F3711">
        <v>178743</v>
      </c>
      <c r="G3711" t="s">
        <v>30</v>
      </c>
      <c r="H3711" t="s">
        <v>93</v>
      </c>
      <c r="I3711" t="s">
        <v>651</v>
      </c>
      <c r="J3711" s="1">
        <v>44621</v>
      </c>
      <c r="K3711" s="1"/>
      <c r="M3711">
        <v>0</v>
      </c>
      <c r="N3711">
        <v>1</v>
      </c>
      <c r="O3711">
        <v>3.6</v>
      </c>
      <c r="P3711" t="s">
        <v>100</v>
      </c>
    </row>
    <row r="3712" spans="1:16">
      <c r="A3712" t="s">
        <v>10329</v>
      </c>
      <c r="B3712" t="s">
        <v>192</v>
      </c>
      <c r="C3712" t="s">
        <v>2953</v>
      </c>
      <c r="D3712" t="s">
        <v>66</v>
      </c>
      <c r="E3712" t="s">
        <v>177</v>
      </c>
      <c r="F3712">
        <v>17564</v>
      </c>
      <c r="G3712" t="s">
        <v>151</v>
      </c>
      <c r="H3712" t="s">
        <v>336</v>
      </c>
      <c r="I3712" t="s">
        <v>4443</v>
      </c>
      <c r="J3712" s="1">
        <v>44842</v>
      </c>
      <c r="K3712" s="1"/>
      <c r="M3712">
        <v>0</v>
      </c>
      <c r="N3712">
        <v>1</v>
      </c>
      <c r="O3712">
        <v>17.3</v>
      </c>
      <c r="P3712" t="s">
        <v>42</v>
      </c>
    </row>
    <row r="3713" spans="1:16">
      <c r="A3713" t="s">
        <v>10331</v>
      </c>
      <c r="B3713" t="s">
        <v>3633</v>
      </c>
      <c r="C3713" t="s">
        <v>77</v>
      </c>
      <c r="D3713" t="s">
        <v>53</v>
      </c>
      <c r="E3713" t="s">
        <v>54</v>
      </c>
      <c r="F3713">
        <v>31609</v>
      </c>
      <c r="G3713" t="s">
        <v>56</v>
      </c>
      <c r="H3713" t="s">
        <v>23</v>
      </c>
      <c r="I3713" t="s">
        <v>223</v>
      </c>
      <c r="J3713" s="1">
        <v>44759</v>
      </c>
      <c r="K3713" s="1"/>
      <c r="M3713">
        <v>0</v>
      </c>
      <c r="N3713">
        <v>1</v>
      </c>
      <c r="O3713">
        <v>19.5</v>
      </c>
      <c r="P3713" t="s">
        <v>33</v>
      </c>
    </row>
    <row r="3714" spans="1:16">
      <c r="A3714" t="s">
        <v>10333</v>
      </c>
      <c r="B3714" t="s">
        <v>10133</v>
      </c>
      <c r="C3714" t="s">
        <v>1634</v>
      </c>
      <c r="D3714" t="s">
        <v>37</v>
      </c>
      <c r="E3714" t="s">
        <v>20</v>
      </c>
      <c r="F3714">
        <v>122184</v>
      </c>
      <c r="G3714" t="s">
        <v>22</v>
      </c>
      <c r="H3714" t="s">
        <v>133</v>
      </c>
      <c r="I3714" t="s">
        <v>4644</v>
      </c>
      <c r="J3714" s="1">
        <v>45549</v>
      </c>
      <c r="K3714" s="1"/>
      <c r="M3714">
        <v>0</v>
      </c>
      <c r="N3714">
        <v>1</v>
      </c>
      <c r="O3714">
        <v>24.3</v>
      </c>
      <c r="P3714" t="s">
        <v>100</v>
      </c>
    </row>
    <row r="3715" spans="1:16">
      <c r="A3715" t="s">
        <v>10335</v>
      </c>
      <c r="B3715" t="s">
        <v>10336</v>
      </c>
      <c r="C3715" t="s">
        <v>18</v>
      </c>
      <c r="D3715" t="s">
        <v>37</v>
      </c>
      <c r="E3715" t="s">
        <v>91</v>
      </c>
      <c r="F3715">
        <v>133298</v>
      </c>
      <c r="G3715" t="s">
        <v>22</v>
      </c>
      <c r="H3715" t="s">
        <v>127</v>
      </c>
      <c r="I3715" t="s">
        <v>1598</v>
      </c>
      <c r="J3715" s="1">
        <v>44723</v>
      </c>
      <c r="K3715" s="1">
        <v>44752</v>
      </c>
      <c r="L3715">
        <v>93</v>
      </c>
      <c r="M3715">
        <v>0</v>
      </c>
      <c r="N3715">
        <v>1</v>
      </c>
      <c r="O3715">
        <v>6</v>
      </c>
      <c r="P3715" t="s">
        <v>58</v>
      </c>
    </row>
    <row r="3716" spans="1:16">
      <c r="A3716" t="s">
        <v>10338</v>
      </c>
      <c r="B3716" t="s">
        <v>10219</v>
      </c>
      <c r="C3716" t="s">
        <v>3867</v>
      </c>
      <c r="D3716" t="s">
        <v>183</v>
      </c>
      <c r="E3716" t="s">
        <v>54</v>
      </c>
      <c r="F3716">
        <v>5266</v>
      </c>
      <c r="G3716" t="s">
        <v>30</v>
      </c>
      <c r="H3716" t="s">
        <v>145</v>
      </c>
      <c r="I3716" t="s">
        <v>8736</v>
      </c>
      <c r="J3716" s="1">
        <v>45616</v>
      </c>
      <c r="K3716" s="1"/>
      <c r="M3716">
        <v>0</v>
      </c>
      <c r="N3716">
        <v>1</v>
      </c>
      <c r="O3716">
        <v>7.4</v>
      </c>
      <c r="P3716" t="s">
        <v>33</v>
      </c>
    </row>
    <row r="3717" spans="1:16">
      <c r="A3717" t="s">
        <v>10340</v>
      </c>
      <c r="B3717" t="s">
        <v>4123</v>
      </c>
      <c r="C3717" t="s">
        <v>2104</v>
      </c>
      <c r="D3717" t="s">
        <v>66</v>
      </c>
      <c r="E3717" t="s">
        <v>45</v>
      </c>
      <c r="F3717">
        <v>21002</v>
      </c>
      <c r="G3717" t="s">
        <v>161</v>
      </c>
      <c r="H3717" t="s">
        <v>501</v>
      </c>
      <c r="I3717" t="s">
        <v>10342</v>
      </c>
      <c r="J3717" s="1">
        <v>45019</v>
      </c>
      <c r="K3717" s="1"/>
      <c r="M3717">
        <v>0</v>
      </c>
      <c r="N3717">
        <v>1</v>
      </c>
      <c r="O3717">
        <v>19.7</v>
      </c>
      <c r="P3717" t="s">
        <v>58</v>
      </c>
    </row>
    <row r="3718" spans="1:16">
      <c r="A3718" t="s">
        <v>10343</v>
      </c>
      <c r="B3718" t="s">
        <v>4151</v>
      </c>
      <c r="C3718" t="s">
        <v>1608</v>
      </c>
      <c r="D3718" t="s">
        <v>183</v>
      </c>
      <c r="E3718" t="s">
        <v>54</v>
      </c>
      <c r="F3718">
        <v>10509</v>
      </c>
      <c r="G3718" t="s">
        <v>47</v>
      </c>
      <c r="H3718" t="s">
        <v>361</v>
      </c>
      <c r="I3718" t="s">
        <v>2250</v>
      </c>
      <c r="J3718" s="1">
        <v>45593</v>
      </c>
      <c r="K3718" s="1"/>
      <c r="M3718">
        <v>0</v>
      </c>
      <c r="N3718">
        <v>1</v>
      </c>
      <c r="O3718">
        <v>21.7</v>
      </c>
      <c r="P3718" t="s">
        <v>100</v>
      </c>
    </row>
    <row r="3719" spans="1:16">
      <c r="A3719" t="s">
        <v>10345</v>
      </c>
      <c r="B3719" t="s">
        <v>1383</v>
      </c>
      <c r="C3719" t="s">
        <v>3970</v>
      </c>
      <c r="D3719" t="s">
        <v>66</v>
      </c>
      <c r="E3719" t="s">
        <v>28</v>
      </c>
      <c r="F3719">
        <v>7992</v>
      </c>
      <c r="G3719" t="s">
        <v>39</v>
      </c>
      <c r="H3719" t="s">
        <v>232</v>
      </c>
      <c r="I3719" t="s">
        <v>2815</v>
      </c>
      <c r="J3719" s="1">
        <v>45534</v>
      </c>
      <c r="K3719" s="1"/>
      <c r="M3719">
        <v>0</v>
      </c>
      <c r="N3719">
        <v>1</v>
      </c>
      <c r="O3719">
        <v>16.3</v>
      </c>
      <c r="P3719" t="s">
        <v>58</v>
      </c>
    </row>
    <row r="3720" spans="1:16">
      <c r="A3720" t="s">
        <v>10347</v>
      </c>
      <c r="B3720" t="s">
        <v>10275</v>
      </c>
      <c r="C3720" t="s">
        <v>2653</v>
      </c>
      <c r="D3720" t="s">
        <v>53</v>
      </c>
      <c r="E3720" t="s">
        <v>20</v>
      </c>
      <c r="F3720">
        <v>19184</v>
      </c>
      <c r="G3720" t="s">
        <v>22</v>
      </c>
      <c r="H3720" t="s">
        <v>1822</v>
      </c>
      <c r="I3720" t="s">
        <v>1424</v>
      </c>
      <c r="J3720" s="1">
        <v>45050</v>
      </c>
      <c r="K3720" s="1"/>
      <c r="M3720">
        <v>0</v>
      </c>
      <c r="N3720">
        <v>1</v>
      </c>
      <c r="O3720">
        <v>5.5</v>
      </c>
      <c r="P3720" t="s">
        <v>33</v>
      </c>
    </row>
    <row r="3721" spans="1:16">
      <c r="A3721" t="s">
        <v>10349</v>
      </c>
      <c r="B3721" t="s">
        <v>10350</v>
      </c>
      <c r="C3721" t="s">
        <v>4870</v>
      </c>
      <c r="D3721" t="s">
        <v>53</v>
      </c>
      <c r="E3721" t="s">
        <v>54</v>
      </c>
      <c r="F3721">
        <v>43101</v>
      </c>
      <c r="G3721" t="s">
        <v>79</v>
      </c>
      <c r="H3721" t="s">
        <v>237</v>
      </c>
      <c r="I3721" t="s">
        <v>4602</v>
      </c>
      <c r="J3721" s="1">
        <v>45558</v>
      </c>
      <c r="K3721" s="1"/>
      <c r="M3721">
        <v>0</v>
      </c>
      <c r="N3721">
        <v>1</v>
      </c>
      <c r="O3721">
        <v>13.3</v>
      </c>
      <c r="P3721" t="s">
        <v>100</v>
      </c>
    </row>
    <row r="3722" spans="1:16">
      <c r="A3722" t="s">
        <v>10352</v>
      </c>
      <c r="B3722" t="s">
        <v>2948</v>
      </c>
      <c r="C3722" t="s">
        <v>18</v>
      </c>
      <c r="D3722" t="s">
        <v>19</v>
      </c>
      <c r="E3722" t="s">
        <v>177</v>
      </c>
      <c r="F3722">
        <v>6149</v>
      </c>
      <c r="G3722" t="s">
        <v>79</v>
      </c>
      <c r="H3722" t="s">
        <v>258</v>
      </c>
      <c r="I3722" t="s">
        <v>4149</v>
      </c>
      <c r="J3722" s="1">
        <v>45280</v>
      </c>
      <c r="K3722" s="1"/>
      <c r="M3722">
        <v>0</v>
      </c>
      <c r="N3722">
        <v>1</v>
      </c>
      <c r="O3722">
        <v>23.1</v>
      </c>
      <c r="P3722" t="s">
        <v>42</v>
      </c>
    </row>
    <row r="3723" spans="1:16">
      <c r="A3723" t="s">
        <v>10354</v>
      </c>
      <c r="B3723" t="s">
        <v>1503</v>
      </c>
      <c r="C3723" t="s">
        <v>18</v>
      </c>
      <c r="D3723" t="s">
        <v>66</v>
      </c>
      <c r="E3723" t="s">
        <v>20</v>
      </c>
      <c r="F3723">
        <v>19737</v>
      </c>
      <c r="G3723" t="s">
        <v>172</v>
      </c>
      <c r="H3723" t="s">
        <v>145</v>
      </c>
      <c r="I3723" t="s">
        <v>10356</v>
      </c>
      <c r="J3723" s="1">
        <v>45240</v>
      </c>
      <c r="K3723" s="1"/>
      <c r="M3723">
        <v>0</v>
      </c>
      <c r="N3723">
        <v>1</v>
      </c>
      <c r="O3723">
        <v>17.600000000000001</v>
      </c>
      <c r="P3723" t="s">
        <v>25</v>
      </c>
    </row>
    <row r="3724" spans="1:16">
      <c r="A3724" t="s">
        <v>10357</v>
      </c>
      <c r="B3724" t="s">
        <v>3286</v>
      </c>
      <c r="C3724" t="s">
        <v>968</v>
      </c>
      <c r="D3724" t="s">
        <v>37</v>
      </c>
      <c r="E3724" t="s">
        <v>45</v>
      </c>
      <c r="F3724">
        <v>119839</v>
      </c>
      <c r="G3724" t="s">
        <v>56</v>
      </c>
      <c r="H3724" t="s">
        <v>73</v>
      </c>
      <c r="I3724" t="s">
        <v>10359</v>
      </c>
      <c r="J3724" s="1">
        <v>44984</v>
      </c>
      <c r="K3724" s="1"/>
      <c r="M3724">
        <v>0</v>
      </c>
      <c r="N3724">
        <v>1</v>
      </c>
      <c r="O3724">
        <v>1.7</v>
      </c>
      <c r="P3724" t="s">
        <v>25</v>
      </c>
    </row>
    <row r="3725" spans="1:16">
      <c r="A3725" t="s">
        <v>10360</v>
      </c>
      <c r="B3725" t="s">
        <v>5707</v>
      </c>
      <c r="C3725" t="s">
        <v>3943</v>
      </c>
      <c r="D3725" t="s">
        <v>37</v>
      </c>
      <c r="E3725" t="s">
        <v>28</v>
      </c>
      <c r="F3725">
        <v>152290</v>
      </c>
      <c r="G3725" t="s">
        <v>30</v>
      </c>
      <c r="H3725" t="s">
        <v>361</v>
      </c>
      <c r="I3725" t="s">
        <v>2793</v>
      </c>
      <c r="J3725" s="1">
        <v>45324</v>
      </c>
      <c r="K3725" s="1"/>
      <c r="M3725">
        <v>0</v>
      </c>
      <c r="N3725">
        <v>1</v>
      </c>
      <c r="O3725">
        <v>15.7</v>
      </c>
      <c r="P3725" t="s">
        <v>100</v>
      </c>
    </row>
    <row r="3726" spans="1:16">
      <c r="A3726" t="s">
        <v>10362</v>
      </c>
      <c r="B3726" t="s">
        <v>5408</v>
      </c>
      <c r="C3726" t="s">
        <v>3396</v>
      </c>
      <c r="D3726" t="s">
        <v>66</v>
      </c>
      <c r="E3726" t="s">
        <v>28</v>
      </c>
      <c r="F3726">
        <v>9002</v>
      </c>
      <c r="G3726" t="s">
        <v>47</v>
      </c>
      <c r="H3726" t="s">
        <v>117</v>
      </c>
      <c r="I3726" t="s">
        <v>5358</v>
      </c>
      <c r="J3726" s="1">
        <v>45047</v>
      </c>
      <c r="K3726" s="1"/>
      <c r="M3726">
        <v>0</v>
      </c>
      <c r="N3726">
        <v>1</v>
      </c>
      <c r="P3726" t="s">
        <v>33</v>
      </c>
    </row>
    <row r="3727" spans="1:16">
      <c r="A3727" t="s">
        <v>10364</v>
      </c>
      <c r="B3727" t="s">
        <v>2865</v>
      </c>
      <c r="C3727" t="s">
        <v>3102</v>
      </c>
      <c r="D3727" t="s">
        <v>37</v>
      </c>
      <c r="E3727" t="s">
        <v>45</v>
      </c>
      <c r="F3727">
        <v>191469</v>
      </c>
      <c r="G3727" t="s">
        <v>47</v>
      </c>
      <c r="H3727" t="s">
        <v>127</v>
      </c>
      <c r="I3727" t="s">
        <v>588</v>
      </c>
      <c r="J3727" s="1">
        <v>44814</v>
      </c>
      <c r="K3727" s="1"/>
      <c r="M3727">
        <v>0</v>
      </c>
      <c r="N3727">
        <v>1</v>
      </c>
      <c r="O3727">
        <v>13.2</v>
      </c>
      <c r="P3727" t="s">
        <v>33</v>
      </c>
    </row>
    <row r="3728" spans="1:16">
      <c r="A3728" t="s">
        <v>10366</v>
      </c>
      <c r="B3728" t="s">
        <v>1375</v>
      </c>
      <c r="C3728" t="s">
        <v>18</v>
      </c>
      <c r="D3728" t="s">
        <v>183</v>
      </c>
      <c r="E3728" t="s">
        <v>20</v>
      </c>
      <c r="F3728">
        <v>6838</v>
      </c>
      <c r="G3728" t="s">
        <v>161</v>
      </c>
      <c r="H3728" t="s">
        <v>93</v>
      </c>
      <c r="I3728" t="s">
        <v>3865</v>
      </c>
      <c r="J3728" s="1">
        <v>45416</v>
      </c>
      <c r="K3728" s="1"/>
      <c r="M3728">
        <v>0</v>
      </c>
      <c r="N3728">
        <v>1</v>
      </c>
      <c r="P3728" t="s">
        <v>58</v>
      </c>
    </row>
    <row r="3729" spans="1:16">
      <c r="A3729" t="s">
        <v>10368</v>
      </c>
      <c r="B3729" t="s">
        <v>5721</v>
      </c>
      <c r="C3729" t="s">
        <v>18</v>
      </c>
      <c r="D3729" t="s">
        <v>66</v>
      </c>
      <c r="E3729" t="s">
        <v>115</v>
      </c>
      <c r="F3729">
        <v>4265</v>
      </c>
      <c r="G3729" t="s">
        <v>22</v>
      </c>
      <c r="H3729" t="s">
        <v>268</v>
      </c>
      <c r="I3729" t="s">
        <v>7972</v>
      </c>
      <c r="J3729" s="1">
        <v>45500</v>
      </c>
      <c r="K3729" s="1">
        <v>45647</v>
      </c>
      <c r="L3729">
        <v>197</v>
      </c>
      <c r="M3729">
        <v>0</v>
      </c>
      <c r="N3729">
        <v>1</v>
      </c>
      <c r="P3729" t="s">
        <v>100</v>
      </c>
    </row>
    <row r="3730" spans="1:16">
      <c r="A3730" t="s">
        <v>10370</v>
      </c>
      <c r="B3730" t="s">
        <v>6782</v>
      </c>
      <c r="C3730" t="s">
        <v>4315</v>
      </c>
      <c r="D3730" t="s">
        <v>37</v>
      </c>
      <c r="E3730" t="s">
        <v>28</v>
      </c>
      <c r="F3730">
        <v>127613</v>
      </c>
      <c r="G3730" t="s">
        <v>172</v>
      </c>
      <c r="H3730" t="s">
        <v>133</v>
      </c>
      <c r="I3730" t="s">
        <v>10372</v>
      </c>
      <c r="J3730" s="1">
        <v>45667</v>
      </c>
      <c r="K3730" s="1"/>
      <c r="M3730">
        <v>0</v>
      </c>
      <c r="N3730">
        <v>1</v>
      </c>
      <c r="P3730" t="s">
        <v>25</v>
      </c>
    </row>
    <row r="3731" spans="1:16">
      <c r="A3731" t="s">
        <v>10373</v>
      </c>
      <c r="B3731" t="s">
        <v>3746</v>
      </c>
      <c r="C3731" t="s">
        <v>1927</v>
      </c>
      <c r="D3731" t="s">
        <v>53</v>
      </c>
      <c r="E3731" t="s">
        <v>20</v>
      </c>
      <c r="F3731">
        <v>31332</v>
      </c>
      <c r="G3731" t="s">
        <v>79</v>
      </c>
      <c r="H3731" t="s">
        <v>117</v>
      </c>
      <c r="I3731" t="s">
        <v>7070</v>
      </c>
      <c r="J3731" s="1">
        <v>45042</v>
      </c>
      <c r="K3731" s="1"/>
      <c r="M3731">
        <v>0</v>
      </c>
      <c r="N3731">
        <v>1</v>
      </c>
      <c r="P3731" t="s">
        <v>42</v>
      </c>
    </row>
    <row r="3732" spans="1:16">
      <c r="A3732" t="s">
        <v>10375</v>
      </c>
      <c r="B3732" t="s">
        <v>1804</v>
      </c>
      <c r="C3732" t="s">
        <v>18</v>
      </c>
      <c r="D3732" t="s">
        <v>183</v>
      </c>
      <c r="E3732" t="s">
        <v>91</v>
      </c>
      <c r="F3732">
        <v>14079</v>
      </c>
      <c r="G3732" t="s">
        <v>79</v>
      </c>
      <c r="H3732" t="s">
        <v>268</v>
      </c>
      <c r="I3732" t="s">
        <v>10377</v>
      </c>
      <c r="J3732" s="1">
        <v>45210</v>
      </c>
      <c r="K3732" s="1">
        <v>45279</v>
      </c>
      <c r="L3732">
        <v>175</v>
      </c>
      <c r="M3732">
        <v>0</v>
      </c>
      <c r="N3732">
        <v>1</v>
      </c>
      <c r="O3732">
        <v>31.6</v>
      </c>
      <c r="P3732" t="s">
        <v>42</v>
      </c>
    </row>
    <row r="3733" spans="1:16">
      <c r="A3733" t="s">
        <v>10378</v>
      </c>
      <c r="B3733" t="s">
        <v>2627</v>
      </c>
      <c r="C3733" t="s">
        <v>1069</v>
      </c>
      <c r="D3733" t="s">
        <v>183</v>
      </c>
      <c r="E3733" t="s">
        <v>177</v>
      </c>
      <c r="F3733">
        <v>11825</v>
      </c>
      <c r="G3733" t="s">
        <v>56</v>
      </c>
      <c r="H3733" t="s">
        <v>23</v>
      </c>
      <c r="I3733" t="s">
        <v>1137</v>
      </c>
      <c r="J3733" s="1">
        <v>45362</v>
      </c>
      <c r="K3733" s="1"/>
      <c r="M3733">
        <v>0</v>
      </c>
      <c r="N3733">
        <v>1</v>
      </c>
      <c r="O3733">
        <v>10.8</v>
      </c>
      <c r="P3733" t="s">
        <v>58</v>
      </c>
    </row>
    <row r="3734" spans="1:16">
      <c r="A3734" t="s">
        <v>10380</v>
      </c>
      <c r="B3734" t="s">
        <v>4298</v>
      </c>
      <c r="C3734" t="s">
        <v>18</v>
      </c>
      <c r="D3734" t="s">
        <v>183</v>
      </c>
      <c r="E3734" t="s">
        <v>177</v>
      </c>
      <c r="F3734">
        <v>10954</v>
      </c>
      <c r="G3734" t="s">
        <v>56</v>
      </c>
      <c r="H3734" t="s">
        <v>23</v>
      </c>
      <c r="I3734" t="s">
        <v>564</v>
      </c>
      <c r="J3734" s="1">
        <v>44742</v>
      </c>
      <c r="K3734" s="1"/>
      <c r="M3734">
        <v>0</v>
      </c>
      <c r="N3734">
        <v>1</v>
      </c>
      <c r="O3734">
        <v>13.3</v>
      </c>
      <c r="P3734" t="s">
        <v>33</v>
      </c>
    </row>
    <row r="3735" spans="1:16">
      <c r="A3735" t="s">
        <v>10382</v>
      </c>
      <c r="B3735" t="s">
        <v>2441</v>
      </c>
      <c r="C3735" t="s">
        <v>272</v>
      </c>
      <c r="D3735" t="s">
        <v>66</v>
      </c>
      <c r="E3735" t="s">
        <v>54</v>
      </c>
      <c r="F3735">
        <v>11911</v>
      </c>
      <c r="G3735" t="s">
        <v>39</v>
      </c>
      <c r="H3735" t="s">
        <v>268</v>
      </c>
      <c r="I3735" t="s">
        <v>10384</v>
      </c>
      <c r="J3735" s="1">
        <v>44805</v>
      </c>
      <c r="K3735" s="1"/>
      <c r="M3735">
        <v>0</v>
      </c>
      <c r="N3735">
        <v>1</v>
      </c>
      <c r="O3735">
        <v>17.899999999999999</v>
      </c>
      <c r="P3735" t="s">
        <v>58</v>
      </c>
    </row>
    <row r="3736" spans="1:16">
      <c r="A3736" t="s">
        <v>10385</v>
      </c>
      <c r="B3736" t="s">
        <v>96</v>
      </c>
      <c r="C3736" t="s">
        <v>3038</v>
      </c>
      <c r="D3736" t="s">
        <v>19</v>
      </c>
      <c r="E3736" t="s">
        <v>177</v>
      </c>
      <c r="F3736">
        <v>2590</v>
      </c>
      <c r="G3736" t="s">
        <v>47</v>
      </c>
      <c r="H3736" t="s">
        <v>127</v>
      </c>
      <c r="I3736" t="s">
        <v>2486</v>
      </c>
      <c r="J3736" s="1">
        <v>45310</v>
      </c>
      <c r="K3736" s="1"/>
      <c r="M3736">
        <v>0</v>
      </c>
      <c r="N3736">
        <v>1</v>
      </c>
      <c r="O3736">
        <v>10.3</v>
      </c>
      <c r="P3736" t="s">
        <v>33</v>
      </c>
    </row>
    <row r="3737" spans="1:16">
      <c r="A3737" t="s">
        <v>10387</v>
      </c>
      <c r="B3737" t="s">
        <v>10388</v>
      </c>
      <c r="C3737" t="s">
        <v>18</v>
      </c>
      <c r="D3737" t="s">
        <v>53</v>
      </c>
      <c r="E3737" t="s">
        <v>45</v>
      </c>
      <c r="F3737">
        <v>42431</v>
      </c>
      <c r="G3737" t="s">
        <v>22</v>
      </c>
      <c r="H3737" t="s">
        <v>268</v>
      </c>
      <c r="I3737" t="s">
        <v>111</v>
      </c>
      <c r="J3737" s="1">
        <v>44789</v>
      </c>
      <c r="K3737" s="1"/>
      <c r="M3737">
        <v>0</v>
      </c>
      <c r="N3737">
        <v>1</v>
      </c>
      <c r="O3737">
        <v>19.2</v>
      </c>
      <c r="P3737" t="s">
        <v>25</v>
      </c>
    </row>
    <row r="3738" spans="1:16">
      <c r="A3738" t="s">
        <v>10390</v>
      </c>
      <c r="B3738" t="s">
        <v>10391</v>
      </c>
      <c r="C3738" t="s">
        <v>18</v>
      </c>
      <c r="D3738" t="s">
        <v>183</v>
      </c>
      <c r="E3738" t="s">
        <v>28</v>
      </c>
      <c r="F3738">
        <v>4942</v>
      </c>
      <c r="G3738" t="s">
        <v>151</v>
      </c>
      <c r="H3738" t="s">
        <v>98</v>
      </c>
      <c r="I3738" t="s">
        <v>2946</v>
      </c>
      <c r="J3738" s="1">
        <v>45150</v>
      </c>
      <c r="K3738" s="1"/>
      <c r="M3738">
        <v>0</v>
      </c>
      <c r="N3738">
        <v>1</v>
      </c>
      <c r="O3738">
        <v>17.899999999999999</v>
      </c>
      <c r="P3738" t="s">
        <v>25</v>
      </c>
    </row>
    <row r="3739" spans="1:16">
      <c r="A3739" t="s">
        <v>10393</v>
      </c>
      <c r="B3739" t="s">
        <v>4876</v>
      </c>
      <c r="C3739" t="s">
        <v>2657</v>
      </c>
      <c r="D3739" t="s">
        <v>53</v>
      </c>
      <c r="E3739" t="s">
        <v>54</v>
      </c>
      <c r="F3739">
        <v>28579</v>
      </c>
      <c r="G3739" t="s">
        <v>161</v>
      </c>
      <c r="H3739" t="s">
        <v>127</v>
      </c>
      <c r="I3739" t="s">
        <v>6666</v>
      </c>
      <c r="J3739" s="1">
        <v>44978</v>
      </c>
      <c r="K3739" s="1"/>
      <c r="M3739">
        <v>0</v>
      </c>
      <c r="N3739">
        <v>1</v>
      </c>
      <c r="O3739">
        <v>1.9</v>
      </c>
      <c r="P3739" t="s">
        <v>42</v>
      </c>
    </row>
    <row r="3740" spans="1:16">
      <c r="A3740" t="s">
        <v>10395</v>
      </c>
      <c r="B3740" t="s">
        <v>10396</v>
      </c>
      <c r="C3740" t="s">
        <v>3954</v>
      </c>
      <c r="D3740" t="s">
        <v>66</v>
      </c>
      <c r="E3740" t="s">
        <v>28</v>
      </c>
      <c r="F3740">
        <v>7581</v>
      </c>
      <c r="G3740" t="s">
        <v>56</v>
      </c>
      <c r="H3740" t="s">
        <v>68</v>
      </c>
      <c r="I3740" t="s">
        <v>5931</v>
      </c>
      <c r="J3740" s="1">
        <v>45579</v>
      </c>
      <c r="K3740" s="1"/>
      <c r="M3740">
        <v>0</v>
      </c>
      <c r="N3740">
        <v>1</v>
      </c>
      <c r="O3740">
        <v>4.3</v>
      </c>
      <c r="P3740" t="s">
        <v>100</v>
      </c>
    </row>
    <row r="3741" spans="1:16">
      <c r="A3741" t="s">
        <v>10397</v>
      </c>
      <c r="B3741" t="s">
        <v>3735</v>
      </c>
      <c r="C3741" t="s">
        <v>18</v>
      </c>
      <c r="D3741" t="s">
        <v>37</v>
      </c>
      <c r="E3741" t="s">
        <v>177</v>
      </c>
      <c r="F3741">
        <v>131770</v>
      </c>
      <c r="G3741" t="s">
        <v>39</v>
      </c>
      <c r="H3741" t="s">
        <v>105</v>
      </c>
      <c r="I3741" t="s">
        <v>3627</v>
      </c>
      <c r="J3741" s="1">
        <v>45223</v>
      </c>
      <c r="K3741" s="1"/>
      <c r="M3741">
        <v>0</v>
      </c>
      <c r="N3741">
        <v>1</v>
      </c>
      <c r="P3741" t="s">
        <v>42</v>
      </c>
    </row>
    <row r="3742" spans="1:16">
      <c r="A3742" t="s">
        <v>10399</v>
      </c>
      <c r="B3742" t="s">
        <v>343</v>
      </c>
      <c r="C3742" t="s">
        <v>906</v>
      </c>
      <c r="D3742" t="s">
        <v>183</v>
      </c>
      <c r="E3742" t="s">
        <v>177</v>
      </c>
      <c r="F3742">
        <v>3000</v>
      </c>
      <c r="G3742" t="s">
        <v>56</v>
      </c>
      <c r="H3742" t="s">
        <v>361</v>
      </c>
      <c r="I3742" t="s">
        <v>3258</v>
      </c>
      <c r="J3742" s="1">
        <v>45439</v>
      </c>
      <c r="K3742" s="1"/>
      <c r="M3742">
        <v>0</v>
      </c>
      <c r="N3742">
        <v>1</v>
      </c>
      <c r="O3742">
        <v>29.9</v>
      </c>
      <c r="P3742" t="s">
        <v>100</v>
      </c>
    </row>
    <row r="3743" spans="1:16">
      <c r="A3743" t="s">
        <v>10400</v>
      </c>
      <c r="B3743" t="s">
        <v>4925</v>
      </c>
      <c r="C3743" t="s">
        <v>208</v>
      </c>
      <c r="D3743" t="s">
        <v>53</v>
      </c>
      <c r="E3743" t="s">
        <v>91</v>
      </c>
      <c r="F3743">
        <v>29553</v>
      </c>
      <c r="G3743" t="s">
        <v>79</v>
      </c>
      <c r="H3743" t="s">
        <v>237</v>
      </c>
      <c r="I3743" t="s">
        <v>10135</v>
      </c>
      <c r="J3743" s="1">
        <v>44948</v>
      </c>
      <c r="K3743" s="1">
        <v>44929</v>
      </c>
      <c r="L3743">
        <v>83</v>
      </c>
      <c r="M3743">
        <v>0</v>
      </c>
      <c r="N3743">
        <v>1</v>
      </c>
      <c r="O3743">
        <v>23.2</v>
      </c>
      <c r="P3743" t="s">
        <v>58</v>
      </c>
    </row>
    <row r="3744" spans="1:16">
      <c r="A3744" t="s">
        <v>10402</v>
      </c>
      <c r="B3744" t="s">
        <v>943</v>
      </c>
      <c r="C3744" t="s">
        <v>18</v>
      </c>
      <c r="D3744" t="s">
        <v>37</v>
      </c>
      <c r="E3744" t="s">
        <v>54</v>
      </c>
      <c r="F3744">
        <v>178115</v>
      </c>
      <c r="G3744" t="s">
        <v>172</v>
      </c>
      <c r="H3744" t="s">
        <v>31</v>
      </c>
      <c r="I3744" t="s">
        <v>8275</v>
      </c>
      <c r="J3744" s="1">
        <v>45617</v>
      </c>
      <c r="K3744" s="1"/>
      <c r="M3744">
        <v>0</v>
      </c>
      <c r="N3744">
        <v>1</v>
      </c>
      <c r="O3744">
        <v>18.7</v>
      </c>
      <c r="P3744" t="s">
        <v>33</v>
      </c>
    </row>
    <row r="3745" spans="1:16">
      <c r="A3745" t="s">
        <v>10404</v>
      </c>
      <c r="B3745" t="s">
        <v>2252</v>
      </c>
      <c r="C3745" t="s">
        <v>519</v>
      </c>
      <c r="D3745" t="s">
        <v>37</v>
      </c>
      <c r="E3745" t="s">
        <v>115</v>
      </c>
      <c r="F3745">
        <v>174599</v>
      </c>
      <c r="G3745" t="s">
        <v>151</v>
      </c>
      <c r="H3745" t="s">
        <v>232</v>
      </c>
      <c r="I3745" t="s">
        <v>3319</v>
      </c>
      <c r="J3745" s="1"/>
      <c r="K3745" s="1">
        <v>45079</v>
      </c>
      <c r="L3745">
        <v>121</v>
      </c>
      <c r="M3745">
        <v>0</v>
      </c>
      <c r="N3745">
        <v>1</v>
      </c>
      <c r="O3745">
        <v>28</v>
      </c>
      <c r="P3745" t="s">
        <v>25</v>
      </c>
    </row>
    <row r="3746" spans="1:16">
      <c r="A3746" t="s">
        <v>10406</v>
      </c>
      <c r="B3746" t="s">
        <v>4280</v>
      </c>
      <c r="C3746" t="s">
        <v>3038</v>
      </c>
      <c r="D3746" t="s">
        <v>183</v>
      </c>
      <c r="E3746" t="s">
        <v>28</v>
      </c>
      <c r="F3746">
        <v>8665</v>
      </c>
      <c r="G3746" t="s">
        <v>30</v>
      </c>
      <c r="H3746" t="s">
        <v>361</v>
      </c>
      <c r="I3746" t="s">
        <v>974</v>
      </c>
      <c r="J3746" s="1">
        <v>45434</v>
      </c>
      <c r="K3746" s="1"/>
      <c r="M3746">
        <v>0</v>
      </c>
      <c r="N3746">
        <v>1</v>
      </c>
      <c r="O3746">
        <v>3.2</v>
      </c>
      <c r="P3746" t="s">
        <v>100</v>
      </c>
    </row>
    <row r="3747" spans="1:16">
      <c r="A3747" t="s">
        <v>10408</v>
      </c>
      <c r="B3747" t="s">
        <v>9950</v>
      </c>
      <c r="C3747" t="s">
        <v>1543</v>
      </c>
      <c r="D3747" t="s">
        <v>66</v>
      </c>
      <c r="E3747" t="s">
        <v>20</v>
      </c>
      <c r="F3747">
        <v>20589</v>
      </c>
      <c r="G3747" t="s">
        <v>30</v>
      </c>
      <c r="H3747" t="s">
        <v>62</v>
      </c>
      <c r="I3747" t="s">
        <v>10410</v>
      </c>
      <c r="J3747" s="1">
        <v>45372</v>
      </c>
      <c r="K3747" s="1"/>
      <c r="M3747">
        <v>0</v>
      </c>
      <c r="N3747">
        <v>1</v>
      </c>
      <c r="O3747">
        <v>21</v>
      </c>
      <c r="P3747" t="s">
        <v>42</v>
      </c>
    </row>
    <row r="3748" spans="1:16">
      <c r="A3748" t="s">
        <v>10411</v>
      </c>
      <c r="B3748" t="s">
        <v>3290</v>
      </c>
      <c r="C3748" t="s">
        <v>18</v>
      </c>
      <c r="D3748" t="s">
        <v>66</v>
      </c>
      <c r="E3748" t="s">
        <v>45</v>
      </c>
      <c r="F3748">
        <v>9167</v>
      </c>
      <c r="G3748" t="s">
        <v>151</v>
      </c>
      <c r="H3748" t="s">
        <v>98</v>
      </c>
      <c r="I3748" t="s">
        <v>6493</v>
      </c>
      <c r="J3748" s="1">
        <v>45613</v>
      </c>
      <c r="K3748" s="1"/>
      <c r="M3748">
        <v>0</v>
      </c>
      <c r="N3748">
        <v>1</v>
      </c>
      <c r="O3748">
        <v>1.7</v>
      </c>
      <c r="P3748" t="s">
        <v>58</v>
      </c>
    </row>
    <row r="3749" spans="1:16">
      <c r="A3749" t="s">
        <v>10413</v>
      </c>
      <c r="B3749" t="s">
        <v>10079</v>
      </c>
      <c r="C3749" t="s">
        <v>6518</v>
      </c>
      <c r="D3749" t="s">
        <v>183</v>
      </c>
      <c r="E3749" t="s">
        <v>20</v>
      </c>
      <c r="F3749">
        <v>11433</v>
      </c>
      <c r="G3749" t="s">
        <v>30</v>
      </c>
      <c r="H3749" t="s">
        <v>62</v>
      </c>
      <c r="I3749" t="s">
        <v>912</v>
      </c>
      <c r="J3749" s="1">
        <v>45194</v>
      </c>
      <c r="K3749" s="1"/>
      <c r="M3749">
        <v>0</v>
      </c>
      <c r="N3749">
        <v>1</v>
      </c>
      <c r="O3749">
        <v>14.2</v>
      </c>
      <c r="P3749" t="s">
        <v>42</v>
      </c>
    </row>
    <row r="3750" spans="1:16">
      <c r="A3750" t="s">
        <v>10415</v>
      </c>
      <c r="B3750" t="s">
        <v>3516</v>
      </c>
      <c r="C3750" t="s">
        <v>18</v>
      </c>
      <c r="D3750" t="s">
        <v>183</v>
      </c>
      <c r="E3750" t="s">
        <v>177</v>
      </c>
      <c r="F3750">
        <v>6170</v>
      </c>
      <c r="G3750" t="s">
        <v>22</v>
      </c>
      <c r="H3750" t="s">
        <v>80</v>
      </c>
      <c r="I3750" t="s">
        <v>10417</v>
      </c>
      <c r="J3750" s="1"/>
      <c r="K3750" s="1"/>
      <c r="M3750">
        <v>0</v>
      </c>
      <c r="N3750">
        <v>1</v>
      </c>
      <c r="O3750">
        <v>31.4</v>
      </c>
      <c r="P3750" t="s">
        <v>25</v>
      </c>
    </row>
    <row r="3751" spans="1:16">
      <c r="A3751" t="s">
        <v>10418</v>
      </c>
      <c r="B3751" t="s">
        <v>3062</v>
      </c>
      <c r="C3751" t="s">
        <v>18</v>
      </c>
      <c r="D3751" t="s">
        <v>53</v>
      </c>
      <c r="E3751" t="s">
        <v>20</v>
      </c>
      <c r="F3751">
        <v>12698</v>
      </c>
      <c r="G3751" t="s">
        <v>172</v>
      </c>
      <c r="H3751" t="s">
        <v>62</v>
      </c>
      <c r="I3751" t="s">
        <v>4417</v>
      </c>
      <c r="J3751" s="1">
        <v>44836</v>
      </c>
      <c r="K3751" s="1"/>
      <c r="M3751">
        <v>0</v>
      </c>
      <c r="N3751">
        <v>1</v>
      </c>
      <c r="O3751">
        <v>11.7</v>
      </c>
      <c r="P3751" t="s">
        <v>25</v>
      </c>
    </row>
    <row r="3752" spans="1:16">
      <c r="A3752" t="s">
        <v>10420</v>
      </c>
      <c r="B3752" t="s">
        <v>2343</v>
      </c>
      <c r="C3752" t="s">
        <v>474</v>
      </c>
      <c r="D3752" t="s">
        <v>53</v>
      </c>
      <c r="E3752" t="s">
        <v>91</v>
      </c>
      <c r="F3752">
        <v>17147</v>
      </c>
      <c r="G3752" t="s">
        <v>22</v>
      </c>
      <c r="H3752" t="s">
        <v>145</v>
      </c>
      <c r="I3752" t="s">
        <v>6342</v>
      </c>
      <c r="J3752" s="1">
        <v>45248</v>
      </c>
      <c r="K3752" s="1">
        <v>45417</v>
      </c>
      <c r="L3752">
        <v>192</v>
      </c>
      <c r="M3752">
        <v>1</v>
      </c>
      <c r="N3752">
        <v>4</v>
      </c>
      <c r="O3752">
        <v>31.8</v>
      </c>
      <c r="P3752" t="s">
        <v>33</v>
      </c>
    </row>
    <row r="3753" spans="1:16">
      <c r="A3753" t="s">
        <v>10422</v>
      </c>
      <c r="B3753" t="s">
        <v>203</v>
      </c>
      <c r="C3753" t="s">
        <v>2666</v>
      </c>
      <c r="D3753" t="s">
        <v>19</v>
      </c>
      <c r="E3753" t="s">
        <v>115</v>
      </c>
      <c r="F3753">
        <v>8036</v>
      </c>
      <c r="G3753" t="s">
        <v>22</v>
      </c>
      <c r="H3753" t="s">
        <v>258</v>
      </c>
      <c r="I3753" t="s">
        <v>7103</v>
      </c>
      <c r="J3753" s="1">
        <v>44834</v>
      </c>
      <c r="K3753" s="1">
        <v>44963</v>
      </c>
      <c r="L3753">
        <v>200</v>
      </c>
      <c r="M3753">
        <v>0</v>
      </c>
      <c r="N3753">
        <v>1</v>
      </c>
      <c r="O3753">
        <v>9.1</v>
      </c>
      <c r="P3753" t="s">
        <v>100</v>
      </c>
    </row>
    <row r="3754" spans="1:16">
      <c r="A3754" t="s">
        <v>10424</v>
      </c>
      <c r="B3754" t="s">
        <v>943</v>
      </c>
      <c r="C3754" t="s">
        <v>3943</v>
      </c>
      <c r="D3754" t="s">
        <v>183</v>
      </c>
      <c r="E3754" t="s">
        <v>28</v>
      </c>
      <c r="F3754">
        <v>3424</v>
      </c>
      <c r="G3754" t="s">
        <v>151</v>
      </c>
      <c r="H3754" t="s">
        <v>361</v>
      </c>
      <c r="I3754" t="s">
        <v>5594</v>
      </c>
      <c r="J3754" s="1">
        <v>45691</v>
      </c>
      <c r="K3754" s="1"/>
      <c r="M3754">
        <v>0</v>
      </c>
      <c r="N3754">
        <v>1</v>
      </c>
      <c r="O3754">
        <v>19</v>
      </c>
      <c r="P3754" t="s">
        <v>100</v>
      </c>
    </row>
    <row r="3755" spans="1:16">
      <c r="A3755" t="s">
        <v>10426</v>
      </c>
      <c r="B3755" t="s">
        <v>3313</v>
      </c>
      <c r="C3755" t="s">
        <v>18</v>
      </c>
      <c r="D3755" t="s">
        <v>37</v>
      </c>
      <c r="E3755" t="s">
        <v>20</v>
      </c>
      <c r="F3755">
        <v>157161</v>
      </c>
      <c r="G3755" t="s">
        <v>22</v>
      </c>
      <c r="H3755" t="s">
        <v>62</v>
      </c>
      <c r="I3755" t="s">
        <v>1788</v>
      </c>
      <c r="J3755" s="1">
        <v>44679</v>
      </c>
      <c r="K3755" s="1"/>
      <c r="M3755">
        <v>0</v>
      </c>
      <c r="N3755">
        <v>1</v>
      </c>
      <c r="O3755">
        <v>32.6</v>
      </c>
      <c r="P3755" t="s">
        <v>42</v>
      </c>
    </row>
    <row r="3756" spans="1:16">
      <c r="A3756" t="s">
        <v>10428</v>
      </c>
      <c r="B3756" t="s">
        <v>4943</v>
      </c>
      <c r="C3756" t="s">
        <v>489</v>
      </c>
      <c r="D3756" t="s">
        <v>53</v>
      </c>
      <c r="E3756" t="s">
        <v>115</v>
      </c>
      <c r="F3756">
        <v>41088</v>
      </c>
      <c r="G3756" t="s">
        <v>79</v>
      </c>
      <c r="H3756" t="s">
        <v>133</v>
      </c>
      <c r="I3756" t="s">
        <v>1049</v>
      </c>
      <c r="J3756" s="1">
        <v>44809</v>
      </c>
      <c r="K3756" s="1">
        <v>44903</v>
      </c>
      <c r="L3756">
        <v>164</v>
      </c>
      <c r="M3756">
        <v>0</v>
      </c>
      <c r="N3756">
        <v>1</v>
      </c>
      <c r="O3756">
        <v>4</v>
      </c>
      <c r="P3756" t="s">
        <v>25</v>
      </c>
    </row>
    <row r="3757" spans="1:16">
      <c r="A3757" t="s">
        <v>10430</v>
      </c>
      <c r="B3757" t="s">
        <v>10431</v>
      </c>
      <c r="C3757" t="s">
        <v>4569</v>
      </c>
      <c r="D3757" t="s">
        <v>53</v>
      </c>
      <c r="E3757" t="s">
        <v>45</v>
      </c>
      <c r="F3757">
        <v>31896</v>
      </c>
      <c r="G3757" t="s">
        <v>79</v>
      </c>
      <c r="H3757" t="s">
        <v>156</v>
      </c>
      <c r="I3757" t="s">
        <v>2237</v>
      </c>
      <c r="J3757" s="1">
        <v>45365</v>
      </c>
      <c r="K3757" s="1"/>
      <c r="M3757">
        <v>0</v>
      </c>
      <c r="N3757">
        <v>1</v>
      </c>
      <c r="O3757">
        <v>32.9</v>
      </c>
      <c r="P3757" t="s">
        <v>33</v>
      </c>
    </row>
    <row r="3758" spans="1:16">
      <c r="A3758" t="s">
        <v>10433</v>
      </c>
      <c r="B3758" t="s">
        <v>645</v>
      </c>
      <c r="C3758" t="s">
        <v>18</v>
      </c>
      <c r="D3758" t="s">
        <v>66</v>
      </c>
      <c r="E3758" t="s">
        <v>45</v>
      </c>
      <c r="F3758">
        <v>8000</v>
      </c>
      <c r="G3758" t="s">
        <v>30</v>
      </c>
      <c r="H3758" t="s">
        <v>117</v>
      </c>
      <c r="I3758" t="s">
        <v>385</v>
      </c>
      <c r="J3758" s="1">
        <v>45320</v>
      </c>
      <c r="K3758" s="1"/>
      <c r="M3758">
        <v>0</v>
      </c>
      <c r="N3758">
        <v>1</v>
      </c>
      <c r="O3758">
        <v>25.2</v>
      </c>
      <c r="P3758" t="s">
        <v>42</v>
      </c>
    </row>
    <row r="3759" spans="1:16">
      <c r="A3759" t="s">
        <v>10434</v>
      </c>
      <c r="B3759" t="s">
        <v>2466</v>
      </c>
      <c r="C3759" t="s">
        <v>489</v>
      </c>
      <c r="D3759" t="s">
        <v>37</v>
      </c>
      <c r="E3759" t="s">
        <v>45</v>
      </c>
      <c r="F3759">
        <v>141053</v>
      </c>
      <c r="G3759" t="s">
        <v>79</v>
      </c>
      <c r="H3759" t="s">
        <v>237</v>
      </c>
      <c r="I3759" t="s">
        <v>2767</v>
      </c>
      <c r="J3759" s="1">
        <v>45711</v>
      </c>
      <c r="K3759" s="1"/>
      <c r="M3759">
        <v>0</v>
      </c>
      <c r="N3759">
        <v>1</v>
      </c>
      <c r="P3759" t="s">
        <v>100</v>
      </c>
    </row>
    <row r="3760" spans="1:16">
      <c r="A3760" t="s">
        <v>10436</v>
      </c>
      <c r="B3760" t="s">
        <v>5082</v>
      </c>
      <c r="C3760" t="s">
        <v>4954</v>
      </c>
      <c r="D3760" t="s">
        <v>66</v>
      </c>
      <c r="E3760" t="s">
        <v>91</v>
      </c>
      <c r="F3760">
        <v>19000</v>
      </c>
      <c r="G3760" t="s">
        <v>30</v>
      </c>
      <c r="H3760" t="s">
        <v>145</v>
      </c>
      <c r="I3760" t="s">
        <v>3138</v>
      </c>
      <c r="J3760" s="1">
        <v>45024</v>
      </c>
      <c r="K3760" s="1">
        <v>44967</v>
      </c>
      <c r="L3760">
        <v>87</v>
      </c>
      <c r="M3760">
        <v>0</v>
      </c>
      <c r="N3760">
        <v>1</v>
      </c>
      <c r="P3760" t="s">
        <v>42</v>
      </c>
    </row>
    <row r="3761" spans="1:16">
      <c r="A3761" t="s">
        <v>10437</v>
      </c>
      <c r="B3761" t="s">
        <v>17</v>
      </c>
      <c r="C3761" t="s">
        <v>1060</v>
      </c>
      <c r="D3761" t="s">
        <v>19</v>
      </c>
      <c r="E3761" t="s">
        <v>45</v>
      </c>
      <c r="F3761">
        <v>1281</v>
      </c>
      <c r="G3761" t="s">
        <v>39</v>
      </c>
      <c r="H3761" t="s">
        <v>86</v>
      </c>
      <c r="I3761" t="s">
        <v>2524</v>
      </c>
      <c r="J3761" s="1">
        <v>45669</v>
      </c>
      <c r="K3761" s="1"/>
      <c r="M3761">
        <v>0</v>
      </c>
      <c r="N3761">
        <v>1</v>
      </c>
      <c r="O3761">
        <v>11.8</v>
      </c>
      <c r="P3761" t="s">
        <v>25</v>
      </c>
    </row>
    <row r="3762" spans="1:16">
      <c r="A3762" t="s">
        <v>10439</v>
      </c>
      <c r="B3762" t="s">
        <v>7379</v>
      </c>
      <c r="C3762" t="s">
        <v>18</v>
      </c>
      <c r="D3762" t="s">
        <v>183</v>
      </c>
      <c r="E3762" t="s">
        <v>28</v>
      </c>
      <c r="F3762">
        <v>5251</v>
      </c>
      <c r="G3762" t="s">
        <v>161</v>
      </c>
      <c r="H3762" t="s">
        <v>133</v>
      </c>
      <c r="I3762" t="s">
        <v>10441</v>
      </c>
      <c r="J3762" s="1">
        <v>45053</v>
      </c>
      <c r="K3762" s="1"/>
      <c r="M3762">
        <v>0</v>
      </c>
      <c r="N3762">
        <v>1</v>
      </c>
      <c r="O3762">
        <v>33.4</v>
      </c>
      <c r="P3762" t="s">
        <v>100</v>
      </c>
    </row>
    <row r="3763" spans="1:16">
      <c r="A3763" t="s">
        <v>10442</v>
      </c>
      <c r="B3763" t="s">
        <v>1793</v>
      </c>
      <c r="C3763" t="s">
        <v>2096</v>
      </c>
      <c r="D3763" t="s">
        <v>19</v>
      </c>
      <c r="E3763" t="s">
        <v>45</v>
      </c>
      <c r="F3763">
        <v>4338</v>
      </c>
      <c r="G3763" t="s">
        <v>39</v>
      </c>
      <c r="H3763" t="s">
        <v>68</v>
      </c>
      <c r="I3763" t="s">
        <v>3641</v>
      </c>
      <c r="J3763" s="1">
        <v>45012</v>
      </c>
      <c r="K3763" s="1"/>
      <c r="M3763">
        <v>0</v>
      </c>
      <c r="N3763">
        <v>1</v>
      </c>
      <c r="P3763" t="s">
        <v>58</v>
      </c>
    </row>
    <row r="3764" spans="1:16">
      <c r="A3764" t="s">
        <v>10444</v>
      </c>
      <c r="B3764" t="s">
        <v>4531</v>
      </c>
      <c r="C3764" t="s">
        <v>2990</v>
      </c>
      <c r="D3764" t="s">
        <v>66</v>
      </c>
      <c r="E3764" t="s">
        <v>28</v>
      </c>
      <c r="F3764">
        <v>8672</v>
      </c>
      <c r="G3764" t="s">
        <v>47</v>
      </c>
      <c r="H3764" t="s">
        <v>2468</v>
      </c>
      <c r="I3764" t="s">
        <v>1200</v>
      </c>
      <c r="J3764" s="1">
        <v>45112</v>
      </c>
      <c r="K3764" s="1"/>
      <c r="M3764">
        <v>0</v>
      </c>
      <c r="N3764">
        <v>1</v>
      </c>
      <c r="O3764">
        <v>14.8</v>
      </c>
      <c r="P3764" t="s">
        <v>25</v>
      </c>
    </row>
    <row r="3765" spans="1:16">
      <c r="A3765" t="s">
        <v>10446</v>
      </c>
      <c r="B3765" t="s">
        <v>4053</v>
      </c>
      <c r="C3765" t="s">
        <v>18</v>
      </c>
      <c r="D3765" t="s">
        <v>19</v>
      </c>
      <c r="E3765" t="s">
        <v>91</v>
      </c>
      <c r="F3765">
        <v>5257</v>
      </c>
      <c r="G3765" t="s">
        <v>47</v>
      </c>
      <c r="H3765" t="s">
        <v>98</v>
      </c>
      <c r="I3765" t="s">
        <v>10448</v>
      </c>
      <c r="J3765" s="1">
        <v>44764</v>
      </c>
      <c r="K3765" s="1">
        <v>44802</v>
      </c>
      <c r="L3765">
        <v>127</v>
      </c>
      <c r="M3765">
        <v>1</v>
      </c>
      <c r="N3765">
        <v>1</v>
      </c>
      <c r="O3765">
        <v>21.7</v>
      </c>
      <c r="P3765" t="s">
        <v>25</v>
      </c>
    </row>
    <row r="3766" spans="1:16">
      <c r="A3766" t="s">
        <v>10449</v>
      </c>
      <c r="B3766" t="s">
        <v>5607</v>
      </c>
      <c r="C3766" t="s">
        <v>1321</v>
      </c>
      <c r="D3766" t="s">
        <v>19</v>
      </c>
      <c r="E3766" t="s">
        <v>91</v>
      </c>
      <c r="F3766">
        <v>8050</v>
      </c>
      <c r="G3766" t="s">
        <v>47</v>
      </c>
      <c r="H3766" t="s">
        <v>879</v>
      </c>
      <c r="I3766" t="s">
        <v>3086</v>
      </c>
      <c r="J3766" s="1">
        <v>45025</v>
      </c>
      <c r="K3766" s="1">
        <v>45039</v>
      </c>
      <c r="L3766">
        <v>44</v>
      </c>
      <c r="M3766">
        <v>0</v>
      </c>
      <c r="N3766">
        <v>1</v>
      </c>
      <c r="O3766">
        <v>13.5</v>
      </c>
      <c r="P3766" t="s">
        <v>42</v>
      </c>
    </row>
    <row r="3767" spans="1:16">
      <c r="A3767" t="s">
        <v>10451</v>
      </c>
      <c r="B3767" t="s">
        <v>4172</v>
      </c>
      <c r="C3767" t="s">
        <v>18</v>
      </c>
      <c r="D3767" t="s">
        <v>19</v>
      </c>
      <c r="E3767" t="s">
        <v>45</v>
      </c>
      <c r="F3767">
        <v>4576</v>
      </c>
      <c r="G3767" t="s">
        <v>39</v>
      </c>
      <c r="H3767" t="s">
        <v>156</v>
      </c>
      <c r="I3767" t="s">
        <v>269</v>
      </c>
      <c r="J3767" s="1">
        <v>44951</v>
      </c>
      <c r="K3767" s="1"/>
      <c r="M3767">
        <v>0</v>
      </c>
      <c r="N3767">
        <v>1</v>
      </c>
      <c r="O3767">
        <v>7.7</v>
      </c>
      <c r="P3767" t="s">
        <v>25</v>
      </c>
    </row>
    <row r="3768" spans="1:16">
      <c r="A3768" t="s">
        <v>10453</v>
      </c>
      <c r="B3768" t="s">
        <v>4053</v>
      </c>
      <c r="C3768" t="s">
        <v>1203</v>
      </c>
      <c r="D3768" t="s">
        <v>37</v>
      </c>
      <c r="E3768" t="s">
        <v>45</v>
      </c>
      <c r="F3768">
        <v>100000</v>
      </c>
      <c r="G3768" t="s">
        <v>161</v>
      </c>
      <c r="H3768" t="s">
        <v>68</v>
      </c>
      <c r="I3768" t="s">
        <v>7996</v>
      </c>
      <c r="J3768" s="1">
        <v>45018</v>
      </c>
      <c r="K3768" s="1"/>
      <c r="M3768">
        <v>0</v>
      </c>
      <c r="N3768">
        <v>1</v>
      </c>
      <c r="P3768" t="s">
        <v>25</v>
      </c>
    </row>
    <row r="3769" spans="1:16">
      <c r="A3769" t="s">
        <v>10455</v>
      </c>
      <c r="B3769" t="s">
        <v>1587</v>
      </c>
      <c r="C3769" t="s">
        <v>18</v>
      </c>
      <c r="D3769" t="s">
        <v>53</v>
      </c>
      <c r="E3769" t="s">
        <v>177</v>
      </c>
      <c r="F3769">
        <v>26544</v>
      </c>
      <c r="G3769" t="s">
        <v>22</v>
      </c>
      <c r="H3769" t="s">
        <v>68</v>
      </c>
      <c r="I3769" t="s">
        <v>1522</v>
      </c>
      <c r="J3769" s="1">
        <v>45226</v>
      </c>
      <c r="K3769" s="1"/>
      <c r="M3769">
        <v>0</v>
      </c>
      <c r="N3769">
        <v>1</v>
      </c>
      <c r="P3769" t="s">
        <v>33</v>
      </c>
    </row>
    <row r="3770" spans="1:16">
      <c r="A3770" t="s">
        <v>10457</v>
      </c>
      <c r="B3770" t="s">
        <v>6099</v>
      </c>
      <c r="C3770" t="s">
        <v>882</v>
      </c>
      <c r="D3770" t="s">
        <v>53</v>
      </c>
      <c r="E3770" t="s">
        <v>45</v>
      </c>
      <c r="F3770">
        <v>18501</v>
      </c>
      <c r="G3770" t="s">
        <v>56</v>
      </c>
      <c r="H3770" t="s">
        <v>68</v>
      </c>
      <c r="I3770" t="s">
        <v>1019</v>
      </c>
      <c r="J3770" s="1">
        <v>44939</v>
      </c>
      <c r="K3770" s="1"/>
      <c r="M3770">
        <v>0</v>
      </c>
      <c r="N3770">
        <v>1</v>
      </c>
      <c r="O3770">
        <v>31.7</v>
      </c>
      <c r="P3770" t="s">
        <v>25</v>
      </c>
    </row>
    <row r="3771" spans="1:16">
      <c r="A3771" t="s">
        <v>10459</v>
      </c>
      <c r="B3771" t="s">
        <v>2835</v>
      </c>
      <c r="C3771" t="s">
        <v>3277</v>
      </c>
      <c r="D3771" t="s">
        <v>53</v>
      </c>
      <c r="E3771" t="s">
        <v>91</v>
      </c>
      <c r="F3771">
        <v>33000</v>
      </c>
      <c r="G3771" t="s">
        <v>79</v>
      </c>
      <c r="H3771" t="s">
        <v>139</v>
      </c>
      <c r="I3771" t="s">
        <v>3631</v>
      </c>
      <c r="J3771" s="1">
        <v>45278</v>
      </c>
      <c r="K3771" s="1">
        <v>45307</v>
      </c>
      <c r="L3771">
        <v>106</v>
      </c>
      <c r="M3771">
        <v>0</v>
      </c>
      <c r="N3771">
        <v>1</v>
      </c>
      <c r="O3771">
        <v>3.2</v>
      </c>
      <c r="P3771" t="s">
        <v>33</v>
      </c>
    </row>
    <row r="3772" spans="1:16">
      <c r="A3772" t="s">
        <v>10460</v>
      </c>
      <c r="B3772" t="s">
        <v>2584</v>
      </c>
      <c r="C3772" t="s">
        <v>2676</v>
      </c>
      <c r="D3772" t="s">
        <v>183</v>
      </c>
      <c r="E3772" t="s">
        <v>45</v>
      </c>
      <c r="F3772">
        <v>6223</v>
      </c>
      <c r="G3772" t="s">
        <v>30</v>
      </c>
      <c r="H3772" t="s">
        <v>145</v>
      </c>
      <c r="I3772" t="s">
        <v>5966</v>
      </c>
      <c r="J3772" s="1">
        <v>45230</v>
      </c>
      <c r="K3772" s="1"/>
      <c r="M3772">
        <v>0</v>
      </c>
      <c r="N3772">
        <v>1</v>
      </c>
      <c r="O3772">
        <v>29.2</v>
      </c>
      <c r="P3772" t="s">
        <v>42</v>
      </c>
    </row>
    <row r="3773" spans="1:16">
      <c r="A3773" t="s">
        <v>10461</v>
      </c>
      <c r="B3773" t="s">
        <v>2842</v>
      </c>
      <c r="C3773" t="s">
        <v>2393</v>
      </c>
      <c r="D3773" t="s">
        <v>183</v>
      </c>
      <c r="E3773" t="s">
        <v>45</v>
      </c>
      <c r="F3773">
        <v>3455</v>
      </c>
      <c r="G3773" t="s">
        <v>79</v>
      </c>
      <c r="H3773" t="s">
        <v>80</v>
      </c>
      <c r="I3773" t="s">
        <v>2461</v>
      </c>
      <c r="J3773" s="1">
        <v>45402</v>
      </c>
      <c r="K3773" s="1"/>
      <c r="M3773">
        <v>0</v>
      </c>
      <c r="N3773">
        <v>1</v>
      </c>
      <c r="O3773">
        <v>14.9</v>
      </c>
      <c r="P3773" t="s">
        <v>100</v>
      </c>
    </row>
    <row r="3774" spans="1:16">
      <c r="A3774" t="s">
        <v>10463</v>
      </c>
      <c r="B3774" t="s">
        <v>2723</v>
      </c>
      <c r="C3774" t="s">
        <v>18</v>
      </c>
      <c r="D3774" t="s">
        <v>66</v>
      </c>
      <c r="E3774" t="s">
        <v>54</v>
      </c>
      <c r="F3774">
        <v>9426</v>
      </c>
      <c r="G3774" t="s">
        <v>39</v>
      </c>
      <c r="H3774" t="s">
        <v>258</v>
      </c>
      <c r="I3774" t="s">
        <v>3334</v>
      </c>
      <c r="J3774" s="1">
        <v>45080</v>
      </c>
      <c r="K3774" s="1"/>
      <c r="M3774">
        <v>0</v>
      </c>
      <c r="N3774">
        <v>1</v>
      </c>
      <c r="O3774">
        <v>30.6</v>
      </c>
      <c r="P3774" t="s">
        <v>33</v>
      </c>
    </row>
    <row r="3775" spans="1:16">
      <c r="A3775" t="s">
        <v>10465</v>
      </c>
      <c r="B3775" t="s">
        <v>207</v>
      </c>
      <c r="C3775" t="s">
        <v>968</v>
      </c>
      <c r="D3775" t="s">
        <v>19</v>
      </c>
      <c r="E3775" t="s">
        <v>115</v>
      </c>
      <c r="F3775">
        <v>3000</v>
      </c>
      <c r="G3775" t="s">
        <v>56</v>
      </c>
      <c r="H3775" t="s">
        <v>80</v>
      </c>
      <c r="I3775" t="s">
        <v>6433</v>
      </c>
      <c r="J3775" s="1">
        <v>45472</v>
      </c>
      <c r="K3775" s="1">
        <v>45458</v>
      </c>
      <c r="L3775">
        <v>122</v>
      </c>
      <c r="M3775">
        <v>0</v>
      </c>
      <c r="N3775">
        <v>1</v>
      </c>
      <c r="O3775">
        <v>26.4</v>
      </c>
      <c r="P3775" t="s">
        <v>100</v>
      </c>
    </row>
    <row r="3776" spans="1:16">
      <c r="A3776" t="s">
        <v>10466</v>
      </c>
      <c r="B3776" t="s">
        <v>5431</v>
      </c>
      <c r="C3776" t="s">
        <v>2609</v>
      </c>
      <c r="D3776" t="s">
        <v>66</v>
      </c>
      <c r="E3776" t="s">
        <v>115</v>
      </c>
      <c r="F3776">
        <v>5627</v>
      </c>
      <c r="G3776" t="s">
        <v>30</v>
      </c>
      <c r="H3776" t="s">
        <v>31</v>
      </c>
      <c r="I3776" t="s">
        <v>1263</v>
      </c>
      <c r="J3776" s="1">
        <v>44832</v>
      </c>
      <c r="K3776" s="1">
        <v>44853</v>
      </c>
      <c r="L3776">
        <v>81</v>
      </c>
      <c r="M3776">
        <v>0</v>
      </c>
      <c r="N3776">
        <v>1</v>
      </c>
      <c r="O3776">
        <v>34.9</v>
      </c>
      <c r="P3776" t="s">
        <v>25</v>
      </c>
    </row>
    <row r="3777" spans="1:16">
      <c r="A3777" t="s">
        <v>10468</v>
      </c>
      <c r="B3777" t="s">
        <v>4406</v>
      </c>
      <c r="C3777" t="s">
        <v>848</v>
      </c>
      <c r="D3777" t="s">
        <v>183</v>
      </c>
      <c r="E3777" t="s">
        <v>115</v>
      </c>
      <c r="F3777">
        <v>9438</v>
      </c>
      <c r="G3777" t="s">
        <v>22</v>
      </c>
      <c r="H3777" t="s">
        <v>258</v>
      </c>
      <c r="I3777" t="s">
        <v>10470</v>
      </c>
      <c r="J3777" s="1">
        <v>45332</v>
      </c>
      <c r="K3777" s="1">
        <v>45351</v>
      </c>
      <c r="L3777">
        <v>135</v>
      </c>
      <c r="M3777">
        <v>0</v>
      </c>
      <c r="N3777">
        <v>1</v>
      </c>
      <c r="O3777">
        <v>30.1</v>
      </c>
      <c r="P3777" t="s">
        <v>58</v>
      </c>
    </row>
    <row r="3778" spans="1:16">
      <c r="A3778" t="s">
        <v>10471</v>
      </c>
      <c r="B3778" t="s">
        <v>2193</v>
      </c>
      <c r="C3778" t="s">
        <v>1590</v>
      </c>
      <c r="D3778" t="s">
        <v>37</v>
      </c>
      <c r="E3778" t="s">
        <v>177</v>
      </c>
      <c r="F3778">
        <v>145000</v>
      </c>
      <c r="G3778" t="s">
        <v>22</v>
      </c>
      <c r="H3778" t="s">
        <v>105</v>
      </c>
      <c r="I3778" t="s">
        <v>4257</v>
      </c>
      <c r="J3778" s="1">
        <v>45108</v>
      </c>
      <c r="K3778" s="1"/>
      <c r="M3778">
        <v>0</v>
      </c>
      <c r="N3778">
        <v>1</v>
      </c>
      <c r="O3778">
        <v>17.600000000000001</v>
      </c>
      <c r="P3778" t="s">
        <v>42</v>
      </c>
    </row>
    <row r="3779" spans="1:16">
      <c r="A3779" t="s">
        <v>10472</v>
      </c>
      <c r="B3779" t="s">
        <v>493</v>
      </c>
      <c r="C3779" t="s">
        <v>3954</v>
      </c>
      <c r="D3779" t="s">
        <v>183</v>
      </c>
      <c r="E3779" t="s">
        <v>54</v>
      </c>
      <c r="F3779">
        <v>2487</v>
      </c>
      <c r="G3779" t="s">
        <v>79</v>
      </c>
      <c r="H3779" t="s">
        <v>62</v>
      </c>
      <c r="I3779" t="s">
        <v>9413</v>
      </c>
      <c r="J3779" s="1">
        <v>44902</v>
      </c>
      <c r="K3779" s="1"/>
      <c r="M3779">
        <v>0</v>
      </c>
      <c r="N3779">
        <v>1</v>
      </c>
      <c r="O3779">
        <v>0.7</v>
      </c>
      <c r="P3779" t="s">
        <v>33</v>
      </c>
    </row>
    <row r="3780" spans="1:16">
      <c r="A3780" t="s">
        <v>10474</v>
      </c>
      <c r="B3780" t="s">
        <v>339</v>
      </c>
      <c r="C3780" t="s">
        <v>3595</v>
      </c>
      <c r="D3780" t="s">
        <v>19</v>
      </c>
      <c r="E3780" t="s">
        <v>54</v>
      </c>
      <c r="F3780">
        <v>7557</v>
      </c>
      <c r="G3780" t="s">
        <v>39</v>
      </c>
      <c r="H3780" t="s">
        <v>1774</v>
      </c>
      <c r="I3780" t="s">
        <v>4673</v>
      </c>
      <c r="J3780" s="1">
        <v>45038</v>
      </c>
      <c r="K3780" s="1"/>
      <c r="M3780">
        <v>0</v>
      </c>
      <c r="N3780">
        <v>1</v>
      </c>
      <c r="O3780">
        <v>4</v>
      </c>
      <c r="P3780" t="s">
        <v>100</v>
      </c>
    </row>
    <row r="3781" spans="1:16">
      <c r="A3781" t="s">
        <v>10476</v>
      </c>
      <c r="B3781" t="s">
        <v>8331</v>
      </c>
      <c r="C3781" t="s">
        <v>3072</v>
      </c>
      <c r="D3781" t="s">
        <v>183</v>
      </c>
      <c r="E3781" t="s">
        <v>177</v>
      </c>
      <c r="F3781">
        <v>7272</v>
      </c>
      <c r="G3781" t="s">
        <v>151</v>
      </c>
      <c r="H3781" t="s">
        <v>3288</v>
      </c>
      <c r="I3781" t="s">
        <v>2625</v>
      </c>
      <c r="J3781" s="1">
        <v>44641</v>
      </c>
      <c r="K3781" s="1"/>
      <c r="M3781">
        <v>0</v>
      </c>
      <c r="N3781">
        <v>1</v>
      </c>
      <c r="O3781">
        <v>18.600000000000001</v>
      </c>
      <c r="P3781" t="s">
        <v>42</v>
      </c>
    </row>
    <row r="3782" spans="1:16">
      <c r="A3782" t="s">
        <v>10477</v>
      </c>
      <c r="B3782" t="s">
        <v>2496</v>
      </c>
      <c r="C3782" t="s">
        <v>18</v>
      </c>
      <c r="D3782" t="s">
        <v>37</v>
      </c>
      <c r="E3782" t="s">
        <v>54</v>
      </c>
      <c r="F3782">
        <v>75245</v>
      </c>
      <c r="G3782" t="s">
        <v>22</v>
      </c>
      <c r="H3782" t="s">
        <v>1567</v>
      </c>
      <c r="I3782" t="s">
        <v>438</v>
      </c>
      <c r="J3782" s="1">
        <v>44947</v>
      </c>
      <c r="K3782" s="1"/>
      <c r="M3782">
        <v>0</v>
      </c>
      <c r="N3782">
        <v>1</v>
      </c>
      <c r="O3782">
        <v>11.7</v>
      </c>
      <c r="P3782" t="s">
        <v>42</v>
      </c>
    </row>
    <row r="3783" spans="1:16">
      <c r="A3783" t="s">
        <v>10479</v>
      </c>
      <c r="B3783" t="s">
        <v>5839</v>
      </c>
      <c r="C3783" t="s">
        <v>18</v>
      </c>
      <c r="D3783" t="s">
        <v>19</v>
      </c>
      <c r="E3783" t="s">
        <v>91</v>
      </c>
      <c r="F3783">
        <v>3560</v>
      </c>
      <c r="G3783" t="s">
        <v>161</v>
      </c>
      <c r="H3783" t="s">
        <v>139</v>
      </c>
      <c r="I3783" t="s">
        <v>223</v>
      </c>
      <c r="J3783" s="1">
        <v>44791</v>
      </c>
      <c r="K3783" s="1">
        <v>44727</v>
      </c>
      <c r="L3783">
        <v>90</v>
      </c>
      <c r="M3783">
        <v>0</v>
      </c>
      <c r="N3783">
        <v>1</v>
      </c>
      <c r="O3783">
        <v>9</v>
      </c>
      <c r="P3783" t="s">
        <v>58</v>
      </c>
    </row>
    <row r="3784" spans="1:16">
      <c r="A3784" t="s">
        <v>10481</v>
      </c>
      <c r="B3784" t="s">
        <v>10482</v>
      </c>
      <c r="C3784" t="s">
        <v>18</v>
      </c>
      <c r="D3784" t="s">
        <v>37</v>
      </c>
      <c r="E3784" t="s">
        <v>91</v>
      </c>
      <c r="F3784">
        <v>103425</v>
      </c>
      <c r="G3784" t="s">
        <v>22</v>
      </c>
      <c r="H3784" t="s">
        <v>232</v>
      </c>
      <c r="I3784" t="s">
        <v>452</v>
      </c>
      <c r="J3784" s="1">
        <v>45473</v>
      </c>
      <c r="K3784" s="1">
        <v>45483</v>
      </c>
      <c r="L3784">
        <v>119</v>
      </c>
      <c r="M3784">
        <v>0</v>
      </c>
      <c r="N3784">
        <v>1</v>
      </c>
      <c r="O3784">
        <v>28.7</v>
      </c>
      <c r="P3784" t="s">
        <v>33</v>
      </c>
    </row>
    <row r="3785" spans="1:16">
      <c r="A3785" t="s">
        <v>10484</v>
      </c>
      <c r="B3785" t="s">
        <v>4951</v>
      </c>
      <c r="C3785" t="s">
        <v>763</v>
      </c>
      <c r="D3785" t="s">
        <v>19</v>
      </c>
      <c r="E3785" t="s">
        <v>45</v>
      </c>
      <c r="F3785">
        <v>2582</v>
      </c>
      <c r="G3785" t="s">
        <v>79</v>
      </c>
      <c r="H3785" t="s">
        <v>232</v>
      </c>
      <c r="I3785" t="s">
        <v>4235</v>
      </c>
      <c r="J3785" s="1">
        <v>44716</v>
      </c>
      <c r="K3785" s="1"/>
      <c r="M3785">
        <v>0</v>
      </c>
      <c r="N3785">
        <v>1</v>
      </c>
      <c r="O3785">
        <v>6.9</v>
      </c>
      <c r="P3785" t="s">
        <v>42</v>
      </c>
    </row>
    <row r="3786" spans="1:16">
      <c r="A3786" t="s">
        <v>10486</v>
      </c>
      <c r="B3786" t="s">
        <v>271</v>
      </c>
      <c r="C3786" t="s">
        <v>246</v>
      </c>
      <c r="D3786" t="s">
        <v>53</v>
      </c>
      <c r="E3786" t="s">
        <v>115</v>
      </c>
      <c r="F3786">
        <v>12392</v>
      </c>
      <c r="G3786" t="s">
        <v>161</v>
      </c>
      <c r="H3786" t="s">
        <v>1500</v>
      </c>
      <c r="I3786" t="s">
        <v>4673</v>
      </c>
      <c r="J3786" s="1">
        <v>44932</v>
      </c>
      <c r="K3786" s="1">
        <v>45049</v>
      </c>
      <c r="L3786">
        <v>141</v>
      </c>
      <c r="M3786">
        <v>0</v>
      </c>
      <c r="N3786">
        <v>1</v>
      </c>
      <c r="O3786">
        <v>19.7</v>
      </c>
      <c r="P3786" t="s">
        <v>25</v>
      </c>
    </row>
    <row r="3787" spans="1:16">
      <c r="A3787" t="s">
        <v>10488</v>
      </c>
      <c r="B3787" t="s">
        <v>10489</v>
      </c>
      <c r="C3787" t="s">
        <v>417</v>
      </c>
      <c r="D3787" t="s">
        <v>53</v>
      </c>
      <c r="E3787" t="s">
        <v>20</v>
      </c>
      <c r="F3787">
        <v>25325</v>
      </c>
      <c r="G3787" t="s">
        <v>161</v>
      </c>
      <c r="H3787" t="s">
        <v>93</v>
      </c>
      <c r="I3787" t="s">
        <v>10491</v>
      </c>
      <c r="J3787" s="1">
        <v>45569</v>
      </c>
      <c r="K3787" s="1"/>
      <c r="M3787">
        <v>0</v>
      </c>
      <c r="N3787">
        <v>1</v>
      </c>
      <c r="O3787">
        <v>13.2</v>
      </c>
      <c r="P3787" t="s">
        <v>33</v>
      </c>
    </row>
    <row r="3788" spans="1:16">
      <c r="A3788" t="s">
        <v>10492</v>
      </c>
      <c r="B3788" t="s">
        <v>7928</v>
      </c>
      <c r="C3788" t="s">
        <v>1121</v>
      </c>
      <c r="D3788" t="s">
        <v>183</v>
      </c>
      <c r="E3788" t="s">
        <v>28</v>
      </c>
      <c r="F3788">
        <v>11129</v>
      </c>
      <c r="G3788" t="s">
        <v>30</v>
      </c>
      <c r="H3788" t="s">
        <v>73</v>
      </c>
      <c r="I3788" t="s">
        <v>5884</v>
      </c>
      <c r="J3788" s="1">
        <v>45295</v>
      </c>
      <c r="K3788" s="1"/>
      <c r="M3788">
        <v>0</v>
      </c>
      <c r="N3788">
        <v>1</v>
      </c>
      <c r="O3788">
        <v>16.7</v>
      </c>
      <c r="P3788" t="s">
        <v>42</v>
      </c>
    </row>
    <row r="3789" spans="1:16">
      <c r="A3789" t="s">
        <v>10494</v>
      </c>
      <c r="B3789" t="s">
        <v>10495</v>
      </c>
      <c r="C3789" t="s">
        <v>3387</v>
      </c>
      <c r="D3789" t="s">
        <v>183</v>
      </c>
      <c r="E3789" t="s">
        <v>54</v>
      </c>
      <c r="F3789">
        <v>3715</v>
      </c>
      <c r="G3789" t="s">
        <v>56</v>
      </c>
      <c r="H3789" t="s">
        <v>31</v>
      </c>
      <c r="I3789" t="s">
        <v>3692</v>
      </c>
      <c r="J3789" s="1">
        <v>45656</v>
      </c>
      <c r="K3789" s="1"/>
      <c r="M3789">
        <v>0</v>
      </c>
      <c r="N3789">
        <v>1</v>
      </c>
      <c r="O3789">
        <v>16.899999999999999</v>
      </c>
      <c r="P3789" t="s">
        <v>58</v>
      </c>
    </row>
    <row r="3790" spans="1:16">
      <c r="A3790" t="s">
        <v>10497</v>
      </c>
      <c r="B3790" t="s">
        <v>829</v>
      </c>
      <c r="C3790" t="s">
        <v>18</v>
      </c>
      <c r="D3790" t="s">
        <v>53</v>
      </c>
      <c r="E3790" t="s">
        <v>28</v>
      </c>
      <c r="F3790">
        <v>14458</v>
      </c>
      <c r="G3790" t="s">
        <v>161</v>
      </c>
      <c r="H3790" t="s">
        <v>237</v>
      </c>
      <c r="I3790" t="s">
        <v>185</v>
      </c>
      <c r="J3790" s="1">
        <v>45288</v>
      </c>
      <c r="K3790" s="1"/>
      <c r="M3790">
        <v>0</v>
      </c>
      <c r="N3790">
        <v>1</v>
      </c>
      <c r="O3790">
        <v>24.6</v>
      </c>
      <c r="P3790" t="s">
        <v>33</v>
      </c>
    </row>
    <row r="3791" spans="1:16">
      <c r="A3791" t="s">
        <v>10499</v>
      </c>
      <c r="B3791" t="s">
        <v>2562</v>
      </c>
      <c r="C3791" t="s">
        <v>1838</v>
      </c>
      <c r="D3791" t="s">
        <v>183</v>
      </c>
      <c r="E3791" t="s">
        <v>54</v>
      </c>
      <c r="F3791">
        <v>7643</v>
      </c>
      <c r="G3791" t="s">
        <v>172</v>
      </c>
      <c r="H3791" t="s">
        <v>268</v>
      </c>
      <c r="I3791" t="s">
        <v>7103</v>
      </c>
      <c r="J3791" s="1">
        <v>44810</v>
      </c>
      <c r="K3791" s="1"/>
      <c r="M3791">
        <v>0</v>
      </c>
      <c r="N3791">
        <v>1</v>
      </c>
      <c r="P3791" t="s">
        <v>33</v>
      </c>
    </row>
    <row r="3792" spans="1:16">
      <c r="A3792" t="s">
        <v>10501</v>
      </c>
      <c r="B3792" t="s">
        <v>5190</v>
      </c>
      <c r="C3792" t="s">
        <v>4931</v>
      </c>
      <c r="D3792" t="s">
        <v>53</v>
      </c>
      <c r="E3792" t="s">
        <v>28</v>
      </c>
      <c r="F3792">
        <v>20000</v>
      </c>
      <c r="G3792" t="s">
        <v>22</v>
      </c>
      <c r="H3792" t="s">
        <v>145</v>
      </c>
      <c r="I3792" t="s">
        <v>4222</v>
      </c>
      <c r="J3792" s="1">
        <v>45741</v>
      </c>
      <c r="K3792" s="1"/>
      <c r="M3792">
        <v>0</v>
      </c>
      <c r="N3792">
        <v>1</v>
      </c>
      <c r="O3792">
        <v>27.7</v>
      </c>
      <c r="P3792" t="s">
        <v>58</v>
      </c>
    </row>
    <row r="3793" spans="1:16">
      <c r="A3793" t="s">
        <v>10502</v>
      </c>
      <c r="B3793" t="s">
        <v>1919</v>
      </c>
      <c r="C3793" t="s">
        <v>18</v>
      </c>
      <c r="D3793" t="s">
        <v>66</v>
      </c>
      <c r="E3793" t="s">
        <v>177</v>
      </c>
      <c r="F3793">
        <v>5508</v>
      </c>
      <c r="G3793" t="s">
        <v>56</v>
      </c>
      <c r="H3793" t="s">
        <v>80</v>
      </c>
      <c r="I3793" t="s">
        <v>1706</v>
      </c>
      <c r="J3793" s="1">
        <v>45133</v>
      </c>
      <c r="K3793" s="1"/>
      <c r="M3793">
        <v>0</v>
      </c>
      <c r="N3793">
        <v>1</v>
      </c>
      <c r="O3793">
        <v>14.7</v>
      </c>
      <c r="P3793" t="s">
        <v>100</v>
      </c>
    </row>
    <row r="3794" spans="1:16">
      <c r="A3794" t="s">
        <v>10504</v>
      </c>
      <c r="B3794" t="s">
        <v>10505</v>
      </c>
      <c r="C3794" t="s">
        <v>8333</v>
      </c>
      <c r="D3794" t="s">
        <v>37</v>
      </c>
      <c r="E3794" t="s">
        <v>115</v>
      </c>
      <c r="F3794">
        <v>72834</v>
      </c>
      <c r="G3794" t="s">
        <v>172</v>
      </c>
      <c r="H3794" t="s">
        <v>237</v>
      </c>
      <c r="I3794" t="s">
        <v>3645</v>
      </c>
      <c r="J3794" s="1">
        <v>45009</v>
      </c>
      <c r="K3794" s="1">
        <v>45044</v>
      </c>
      <c r="L3794">
        <v>62</v>
      </c>
      <c r="M3794">
        <v>0</v>
      </c>
      <c r="N3794">
        <v>1</v>
      </c>
      <c r="O3794">
        <v>3.6</v>
      </c>
      <c r="P3794" t="s">
        <v>100</v>
      </c>
    </row>
    <row r="3795" spans="1:16">
      <c r="A3795" t="s">
        <v>10507</v>
      </c>
      <c r="B3795" t="s">
        <v>10508</v>
      </c>
      <c r="C3795" t="s">
        <v>251</v>
      </c>
      <c r="D3795" t="s">
        <v>183</v>
      </c>
      <c r="E3795" t="s">
        <v>91</v>
      </c>
      <c r="F3795">
        <v>3263</v>
      </c>
      <c r="G3795" t="s">
        <v>151</v>
      </c>
      <c r="H3795" t="s">
        <v>133</v>
      </c>
      <c r="I3795" t="s">
        <v>452</v>
      </c>
      <c r="J3795" s="1"/>
      <c r="K3795" s="1">
        <v>45416</v>
      </c>
      <c r="L3795">
        <v>52</v>
      </c>
      <c r="M3795">
        <v>1</v>
      </c>
      <c r="N3795">
        <v>1</v>
      </c>
      <c r="O3795">
        <v>5.4</v>
      </c>
      <c r="P3795" t="s">
        <v>100</v>
      </c>
    </row>
    <row r="3796" spans="1:16">
      <c r="A3796" t="s">
        <v>10510</v>
      </c>
      <c r="B3796" t="s">
        <v>10511</v>
      </c>
      <c r="C3796" t="s">
        <v>918</v>
      </c>
      <c r="D3796" t="s">
        <v>37</v>
      </c>
      <c r="E3796" t="s">
        <v>20</v>
      </c>
      <c r="F3796">
        <v>73429</v>
      </c>
      <c r="G3796" t="s">
        <v>22</v>
      </c>
      <c r="H3796" t="s">
        <v>133</v>
      </c>
      <c r="I3796" t="s">
        <v>7642</v>
      </c>
      <c r="J3796" s="1">
        <v>44972</v>
      </c>
      <c r="K3796" s="1"/>
      <c r="M3796">
        <v>0</v>
      </c>
      <c r="N3796">
        <v>1</v>
      </c>
      <c r="P3796" t="s">
        <v>33</v>
      </c>
    </row>
    <row r="3797" spans="1:16">
      <c r="A3797" t="s">
        <v>10513</v>
      </c>
      <c r="B3797" t="s">
        <v>2544</v>
      </c>
      <c r="C3797" t="s">
        <v>9171</v>
      </c>
      <c r="D3797" t="s">
        <v>37</v>
      </c>
      <c r="E3797" t="s">
        <v>91</v>
      </c>
      <c r="F3797">
        <v>185745</v>
      </c>
      <c r="G3797" t="s">
        <v>161</v>
      </c>
      <c r="H3797" t="s">
        <v>105</v>
      </c>
      <c r="I3797" t="s">
        <v>5332</v>
      </c>
      <c r="J3797" s="1">
        <v>44936</v>
      </c>
      <c r="K3797" s="1">
        <v>44967</v>
      </c>
      <c r="L3797">
        <v>88</v>
      </c>
      <c r="M3797">
        <v>0</v>
      </c>
      <c r="N3797">
        <v>1</v>
      </c>
      <c r="O3797">
        <v>15.6</v>
      </c>
      <c r="P3797" t="s">
        <v>25</v>
      </c>
    </row>
    <row r="3798" spans="1:16">
      <c r="A3798" t="s">
        <v>10515</v>
      </c>
      <c r="B3798" t="s">
        <v>7125</v>
      </c>
      <c r="C3798" t="s">
        <v>18</v>
      </c>
      <c r="D3798" t="s">
        <v>66</v>
      </c>
      <c r="E3798" t="s">
        <v>91</v>
      </c>
      <c r="F3798">
        <v>7000</v>
      </c>
      <c r="G3798" t="s">
        <v>172</v>
      </c>
      <c r="H3798" t="s">
        <v>62</v>
      </c>
      <c r="I3798" t="s">
        <v>3028</v>
      </c>
      <c r="J3798" s="1">
        <v>45294</v>
      </c>
      <c r="K3798" s="1">
        <v>45366</v>
      </c>
      <c r="L3798">
        <v>133</v>
      </c>
      <c r="M3798">
        <v>1</v>
      </c>
      <c r="N3798">
        <v>4</v>
      </c>
      <c r="O3798">
        <v>4.5999999999999996</v>
      </c>
      <c r="P3798" t="s">
        <v>25</v>
      </c>
    </row>
    <row r="3799" spans="1:16">
      <c r="A3799" t="s">
        <v>10516</v>
      </c>
      <c r="B3799" t="s">
        <v>7072</v>
      </c>
      <c r="C3799" t="s">
        <v>18</v>
      </c>
      <c r="D3799" t="s">
        <v>19</v>
      </c>
      <c r="E3799" t="s">
        <v>28</v>
      </c>
      <c r="F3799">
        <v>7271</v>
      </c>
      <c r="G3799" t="s">
        <v>47</v>
      </c>
      <c r="H3799" t="s">
        <v>625</v>
      </c>
      <c r="I3799" t="s">
        <v>3994</v>
      </c>
      <c r="J3799" s="1">
        <v>45179</v>
      </c>
      <c r="K3799" s="1"/>
      <c r="M3799">
        <v>0</v>
      </c>
      <c r="N3799">
        <v>1</v>
      </c>
      <c r="O3799">
        <v>23</v>
      </c>
      <c r="P3799" t="s">
        <v>42</v>
      </c>
    </row>
    <row r="3800" spans="1:16">
      <c r="A3800" t="s">
        <v>10518</v>
      </c>
      <c r="B3800" t="s">
        <v>2891</v>
      </c>
      <c r="C3800" t="s">
        <v>18</v>
      </c>
      <c r="D3800" t="s">
        <v>183</v>
      </c>
      <c r="E3800" t="s">
        <v>91</v>
      </c>
      <c r="F3800">
        <v>2551</v>
      </c>
      <c r="G3800" t="s">
        <v>161</v>
      </c>
      <c r="H3800" t="s">
        <v>608</v>
      </c>
      <c r="I3800" t="s">
        <v>912</v>
      </c>
      <c r="J3800" s="1">
        <v>45264</v>
      </c>
      <c r="K3800" s="1">
        <v>45223</v>
      </c>
      <c r="L3800">
        <v>85</v>
      </c>
      <c r="M3800">
        <v>1</v>
      </c>
      <c r="N3800">
        <v>1</v>
      </c>
      <c r="O3800">
        <v>29.7</v>
      </c>
      <c r="P3800" t="s">
        <v>42</v>
      </c>
    </row>
    <row r="3801" spans="1:16">
      <c r="A3801" t="s">
        <v>10520</v>
      </c>
      <c r="B3801" t="s">
        <v>9616</v>
      </c>
      <c r="C3801" t="s">
        <v>2427</v>
      </c>
      <c r="D3801" t="s">
        <v>66</v>
      </c>
      <c r="E3801" t="s">
        <v>177</v>
      </c>
      <c r="F3801">
        <v>22316</v>
      </c>
      <c r="G3801" t="s">
        <v>56</v>
      </c>
      <c r="H3801" t="s">
        <v>361</v>
      </c>
      <c r="I3801" t="s">
        <v>2641</v>
      </c>
      <c r="J3801" s="1">
        <v>44969</v>
      </c>
      <c r="K3801" s="1"/>
      <c r="M3801">
        <v>0</v>
      </c>
      <c r="N3801">
        <v>1</v>
      </c>
      <c r="O3801">
        <v>13.1</v>
      </c>
      <c r="P3801" t="s">
        <v>100</v>
      </c>
    </row>
    <row r="3802" spans="1:16">
      <c r="A3802" t="s">
        <v>10522</v>
      </c>
      <c r="B3802" t="s">
        <v>524</v>
      </c>
      <c r="C3802" t="s">
        <v>4227</v>
      </c>
      <c r="D3802" t="s">
        <v>183</v>
      </c>
      <c r="E3802" t="s">
        <v>20</v>
      </c>
      <c r="F3802">
        <v>7027</v>
      </c>
      <c r="G3802" t="s">
        <v>47</v>
      </c>
      <c r="H3802" t="s">
        <v>145</v>
      </c>
      <c r="I3802" t="s">
        <v>3607</v>
      </c>
      <c r="J3802" s="1">
        <v>45067</v>
      </c>
      <c r="K3802" s="1"/>
      <c r="M3802">
        <v>0</v>
      </c>
      <c r="N3802">
        <v>1</v>
      </c>
      <c r="O3802">
        <v>15.1</v>
      </c>
      <c r="P3802" t="s">
        <v>33</v>
      </c>
    </row>
    <row r="3803" spans="1:16">
      <c r="A3803" t="s">
        <v>10524</v>
      </c>
      <c r="B3803" t="s">
        <v>2430</v>
      </c>
      <c r="C3803" t="s">
        <v>208</v>
      </c>
      <c r="D3803" t="s">
        <v>183</v>
      </c>
      <c r="E3803" t="s">
        <v>91</v>
      </c>
      <c r="F3803">
        <v>6790</v>
      </c>
      <c r="G3803" t="s">
        <v>22</v>
      </c>
      <c r="H3803" t="s">
        <v>232</v>
      </c>
      <c r="I3803" t="s">
        <v>3770</v>
      </c>
      <c r="J3803" s="1">
        <v>45501</v>
      </c>
      <c r="K3803" s="1">
        <v>45566</v>
      </c>
      <c r="L3803">
        <v>149</v>
      </c>
      <c r="M3803">
        <v>0</v>
      </c>
      <c r="N3803">
        <v>1</v>
      </c>
      <c r="O3803">
        <v>2</v>
      </c>
      <c r="P3803" t="s">
        <v>33</v>
      </c>
    </row>
    <row r="3804" spans="1:16">
      <c r="A3804" t="s">
        <v>10526</v>
      </c>
      <c r="B3804" t="s">
        <v>1864</v>
      </c>
      <c r="C3804" t="s">
        <v>4117</v>
      </c>
      <c r="D3804" t="s">
        <v>37</v>
      </c>
      <c r="E3804" t="s">
        <v>45</v>
      </c>
      <c r="F3804">
        <v>193422</v>
      </c>
      <c r="G3804" t="s">
        <v>22</v>
      </c>
      <c r="H3804" t="s">
        <v>274</v>
      </c>
      <c r="I3804" t="s">
        <v>2617</v>
      </c>
      <c r="J3804" s="1"/>
      <c r="K3804" s="1"/>
      <c r="M3804">
        <v>0</v>
      </c>
      <c r="N3804">
        <v>1</v>
      </c>
      <c r="O3804">
        <v>14.9</v>
      </c>
      <c r="P3804" t="s">
        <v>58</v>
      </c>
    </row>
    <row r="3805" spans="1:16">
      <c r="A3805" t="s">
        <v>10528</v>
      </c>
      <c r="B3805" t="s">
        <v>1967</v>
      </c>
      <c r="C3805" t="s">
        <v>18</v>
      </c>
      <c r="D3805" t="s">
        <v>53</v>
      </c>
      <c r="E3805" t="s">
        <v>115</v>
      </c>
      <c r="F3805">
        <v>23046</v>
      </c>
      <c r="G3805" t="s">
        <v>161</v>
      </c>
      <c r="H3805" t="s">
        <v>237</v>
      </c>
      <c r="I3805" t="s">
        <v>3409</v>
      </c>
      <c r="J3805" s="1">
        <v>44750</v>
      </c>
      <c r="K3805" s="1">
        <v>44784</v>
      </c>
      <c r="L3805">
        <v>109</v>
      </c>
      <c r="M3805">
        <v>0</v>
      </c>
      <c r="N3805">
        <v>1</v>
      </c>
      <c r="O3805">
        <v>23.5</v>
      </c>
      <c r="P3805" t="s">
        <v>33</v>
      </c>
    </row>
    <row r="3806" spans="1:16">
      <c r="A3806" t="s">
        <v>10530</v>
      </c>
      <c r="B3806" t="s">
        <v>5428</v>
      </c>
      <c r="C3806" t="s">
        <v>1805</v>
      </c>
      <c r="D3806" t="s">
        <v>19</v>
      </c>
      <c r="E3806" t="s">
        <v>91</v>
      </c>
      <c r="F3806">
        <v>1565</v>
      </c>
      <c r="G3806" t="s">
        <v>56</v>
      </c>
      <c r="H3806" t="s">
        <v>48</v>
      </c>
      <c r="I3806" t="s">
        <v>128</v>
      </c>
      <c r="J3806" s="1">
        <v>45125</v>
      </c>
      <c r="K3806" s="1">
        <v>45207</v>
      </c>
      <c r="L3806">
        <v>183</v>
      </c>
      <c r="M3806">
        <v>1</v>
      </c>
      <c r="N3806">
        <v>3</v>
      </c>
      <c r="O3806">
        <v>26.6</v>
      </c>
      <c r="P3806" t="s">
        <v>42</v>
      </c>
    </row>
    <row r="3807" spans="1:16">
      <c r="A3807" t="s">
        <v>10532</v>
      </c>
      <c r="B3807" t="s">
        <v>175</v>
      </c>
      <c r="C3807" t="s">
        <v>18</v>
      </c>
      <c r="D3807" t="s">
        <v>66</v>
      </c>
      <c r="E3807" t="s">
        <v>20</v>
      </c>
      <c r="F3807">
        <v>18180</v>
      </c>
      <c r="G3807" t="s">
        <v>39</v>
      </c>
      <c r="H3807" t="s">
        <v>98</v>
      </c>
      <c r="I3807" t="s">
        <v>10534</v>
      </c>
      <c r="J3807" s="1">
        <v>45049</v>
      </c>
      <c r="K3807" s="1"/>
      <c r="M3807">
        <v>0</v>
      </c>
      <c r="N3807">
        <v>1</v>
      </c>
      <c r="O3807">
        <v>17.100000000000001</v>
      </c>
      <c r="P3807" t="s">
        <v>58</v>
      </c>
    </row>
    <row r="3808" spans="1:16">
      <c r="A3808" t="s">
        <v>10535</v>
      </c>
      <c r="B3808" t="s">
        <v>4441</v>
      </c>
      <c r="C3808" t="s">
        <v>18</v>
      </c>
      <c r="D3808" t="s">
        <v>37</v>
      </c>
      <c r="E3808" t="s">
        <v>115</v>
      </c>
      <c r="F3808">
        <v>135055</v>
      </c>
      <c r="G3808" t="s">
        <v>151</v>
      </c>
      <c r="H3808" t="s">
        <v>258</v>
      </c>
      <c r="I3808" t="s">
        <v>2705</v>
      </c>
      <c r="J3808" s="1">
        <v>45368</v>
      </c>
      <c r="K3808" s="1">
        <v>45321</v>
      </c>
      <c r="L3808">
        <v>33</v>
      </c>
      <c r="M3808">
        <v>0</v>
      </c>
      <c r="N3808">
        <v>1</v>
      </c>
      <c r="O3808">
        <v>35</v>
      </c>
      <c r="P3808" t="s">
        <v>25</v>
      </c>
    </row>
    <row r="3809" spans="1:16">
      <c r="A3809" t="s">
        <v>10537</v>
      </c>
      <c r="B3809" t="s">
        <v>2416</v>
      </c>
      <c r="C3809" t="s">
        <v>2676</v>
      </c>
      <c r="D3809" t="s">
        <v>66</v>
      </c>
      <c r="E3809" t="s">
        <v>20</v>
      </c>
      <c r="F3809">
        <v>18408</v>
      </c>
      <c r="G3809" t="s">
        <v>151</v>
      </c>
      <c r="H3809" t="s">
        <v>68</v>
      </c>
      <c r="I3809" t="s">
        <v>228</v>
      </c>
      <c r="J3809" s="1"/>
      <c r="K3809" s="1"/>
      <c r="M3809">
        <v>0</v>
      </c>
      <c r="N3809">
        <v>1</v>
      </c>
      <c r="O3809">
        <v>31.9</v>
      </c>
      <c r="P3809" t="s">
        <v>33</v>
      </c>
    </row>
    <row r="3810" spans="1:16">
      <c r="A3810" t="s">
        <v>10539</v>
      </c>
      <c r="B3810" t="s">
        <v>8390</v>
      </c>
      <c r="C3810" t="s">
        <v>5341</v>
      </c>
      <c r="D3810" t="s">
        <v>37</v>
      </c>
      <c r="E3810" t="s">
        <v>20</v>
      </c>
      <c r="F3810">
        <v>171652</v>
      </c>
      <c r="G3810" t="s">
        <v>30</v>
      </c>
      <c r="H3810" t="s">
        <v>232</v>
      </c>
      <c r="I3810" t="s">
        <v>10541</v>
      </c>
      <c r="J3810" s="1">
        <v>45664</v>
      </c>
      <c r="K3810" s="1"/>
      <c r="M3810">
        <v>0</v>
      </c>
      <c r="N3810">
        <v>1</v>
      </c>
      <c r="O3810">
        <v>12.9</v>
      </c>
      <c r="P3810" t="s">
        <v>25</v>
      </c>
    </row>
    <row r="3811" spans="1:16">
      <c r="A3811" t="s">
        <v>10542</v>
      </c>
      <c r="B3811" t="s">
        <v>6071</v>
      </c>
      <c r="C3811" t="s">
        <v>2393</v>
      </c>
      <c r="D3811" t="s">
        <v>66</v>
      </c>
      <c r="E3811" t="s">
        <v>91</v>
      </c>
      <c r="F3811">
        <v>22709</v>
      </c>
      <c r="G3811" t="s">
        <v>172</v>
      </c>
      <c r="H3811" t="s">
        <v>117</v>
      </c>
      <c r="I3811" t="s">
        <v>6742</v>
      </c>
      <c r="J3811" s="1">
        <v>45492</v>
      </c>
      <c r="K3811" s="1">
        <v>45505</v>
      </c>
      <c r="L3811">
        <v>128</v>
      </c>
      <c r="M3811">
        <v>0</v>
      </c>
      <c r="N3811">
        <v>1</v>
      </c>
      <c r="O3811">
        <v>6.9</v>
      </c>
      <c r="P3811" t="s">
        <v>25</v>
      </c>
    </row>
    <row r="3812" spans="1:16">
      <c r="A3812" t="s">
        <v>10544</v>
      </c>
      <c r="B3812" t="s">
        <v>3485</v>
      </c>
      <c r="C3812" t="s">
        <v>1712</v>
      </c>
      <c r="D3812" t="s">
        <v>66</v>
      </c>
      <c r="E3812" t="s">
        <v>28</v>
      </c>
      <c r="F3812">
        <v>5046</v>
      </c>
      <c r="G3812" t="s">
        <v>56</v>
      </c>
      <c r="H3812" t="s">
        <v>237</v>
      </c>
      <c r="I3812" t="s">
        <v>8444</v>
      </c>
      <c r="J3812" s="1">
        <v>45686</v>
      </c>
      <c r="K3812" s="1"/>
      <c r="M3812">
        <v>0</v>
      </c>
      <c r="N3812">
        <v>1</v>
      </c>
      <c r="O3812">
        <v>29.1</v>
      </c>
      <c r="P3812" t="s">
        <v>100</v>
      </c>
    </row>
    <row r="3813" spans="1:16">
      <c r="A3813" t="s">
        <v>10546</v>
      </c>
      <c r="B3813" t="s">
        <v>1387</v>
      </c>
      <c r="C3813" t="s">
        <v>2205</v>
      </c>
      <c r="D3813" t="s">
        <v>183</v>
      </c>
      <c r="E3813" t="s">
        <v>45</v>
      </c>
      <c r="F3813">
        <v>12000</v>
      </c>
      <c r="G3813" t="s">
        <v>56</v>
      </c>
      <c r="H3813" t="s">
        <v>93</v>
      </c>
      <c r="I3813" t="s">
        <v>10547</v>
      </c>
      <c r="J3813" s="1">
        <v>44974</v>
      </c>
      <c r="K3813" s="1"/>
      <c r="M3813">
        <v>0</v>
      </c>
      <c r="N3813">
        <v>1</v>
      </c>
      <c r="O3813">
        <v>3.4</v>
      </c>
      <c r="P3813" t="s">
        <v>42</v>
      </c>
    </row>
    <row r="3814" spans="1:16">
      <c r="A3814" t="s">
        <v>10548</v>
      </c>
      <c r="B3814" t="s">
        <v>6133</v>
      </c>
      <c r="C3814" t="s">
        <v>2073</v>
      </c>
      <c r="D3814" t="s">
        <v>19</v>
      </c>
      <c r="E3814" t="s">
        <v>20</v>
      </c>
      <c r="F3814">
        <v>3590</v>
      </c>
      <c r="G3814" t="s">
        <v>151</v>
      </c>
      <c r="H3814" t="s">
        <v>127</v>
      </c>
      <c r="I3814" t="s">
        <v>5225</v>
      </c>
      <c r="J3814" s="1">
        <v>45031</v>
      </c>
      <c r="K3814" s="1"/>
      <c r="M3814">
        <v>0</v>
      </c>
      <c r="N3814">
        <v>1</v>
      </c>
      <c r="P3814" t="s">
        <v>33</v>
      </c>
    </row>
    <row r="3815" spans="1:16">
      <c r="A3815" t="s">
        <v>10550</v>
      </c>
      <c r="B3815" t="s">
        <v>5495</v>
      </c>
      <c r="C3815" t="s">
        <v>426</v>
      </c>
      <c r="D3815" t="s">
        <v>53</v>
      </c>
      <c r="E3815" t="s">
        <v>28</v>
      </c>
      <c r="F3815">
        <v>15721</v>
      </c>
      <c r="G3815" t="s">
        <v>172</v>
      </c>
      <c r="H3815" t="s">
        <v>268</v>
      </c>
      <c r="I3815" t="s">
        <v>5962</v>
      </c>
      <c r="J3815" s="1">
        <v>45060</v>
      </c>
      <c r="K3815" s="1"/>
      <c r="M3815">
        <v>0</v>
      </c>
      <c r="N3815">
        <v>1</v>
      </c>
      <c r="O3815">
        <v>28.6</v>
      </c>
      <c r="P3815" t="s">
        <v>100</v>
      </c>
    </row>
    <row r="3816" spans="1:16">
      <c r="A3816" t="s">
        <v>10552</v>
      </c>
      <c r="B3816" t="s">
        <v>4385</v>
      </c>
      <c r="C3816" t="s">
        <v>915</v>
      </c>
      <c r="D3816" t="s">
        <v>53</v>
      </c>
      <c r="E3816" t="s">
        <v>177</v>
      </c>
      <c r="F3816">
        <v>35743</v>
      </c>
      <c r="G3816" t="s">
        <v>79</v>
      </c>
      <c r="H3816" t="s">
        <v>268</v>
      </c>
      <c r="I3816" t="s">
        <v>253</v>
      </c>
      <c r="J3816" s="1">
        <v>44770</v>
      </c>
      <c r="K3816" s="1"/>
      <c r="M3816">
        <v>0</v>
      </c>
      <c r="N3816">
        <v>1</v>
      </c>
      <c r="O3816">
        <v>3.4</v>
      </c>
      <c r="P3816" t="s">
        <v>25</v>
      </c>
    </row>
    <row r="3817" spans="1:16">
      <c r="A3817" t="s">
        <v>10554</v>
      </c>
      <c r="B3817" t="s">
        <v>10555</v>
      </c>
      <c r="C3817" t="s">
        <v>929</v>
      </c>
      <c r="D3817" t="s">
        <v>53</v>
      </c>
      <c r="E3817" t="s">
        <v>20</v>
      </c>
      <c r="F3817">
        <v>12319</v>
      </c>
      <c r="G3817" t="s">
        <v>151</v>
      </c>
      <c r="H3817" t="s">
        <v>145</v>
      </c>
      <c r="I3817" t="s">
        <v>3388</v>
      </c>
      <c r="J3817" s="1"/>
      <c r="K3817" s="1"/>
      <c r="M3817">
        <v>0</v>
      </c>
      <c r="N3817">
        <v>1</v>
      </c>
      <c r="O3817">
        <v>32.799999999999997</v>
      </c>
      <c r="P3817" t="s">
        <v>25</v>
      </c>
    </row>
    <row r="3818" spans="1:16">
      <c r="A3818" t="s">
        <v>10557</v>
      </c>
      <c r="B3818" t="s">
        <v>4879</v>
      </c>
      <c r="C3818" t="s">
        <v>143</v>
      </c>
      <c r="D3818" t="s">
        <v>19</v>
      </c>
      <c r="E3818" t="s">
        <v>177</v>
      </c>
      <c r="F3818">
        <v>2966</v>
      </c>
      <c r="G3818" t="s">
        <v>79</v>
      </c>
      <c r="H3818" t="s">
        <v>258</v>
      </c>
      <c r="I3818" t="s">
        <v>936</v>
      </c>
      <c r="J3818" s="1">
        <v>45319</v>
      </c>
      <c r="K3818" s="1"/>
      <c r="M3818">
        <v>0</v>
      </c>
      <c r="N3818">
        <v>1</v>
      </c>
      <c r="O3818">
        <v>31</v>
      </c>
      <c r="P3818" t="s">
        <v>58</v>
      </c>
    </row>
    <row r="3819" spans="1:16">
      <c r="A3819" t="s">
        <v>10559</v>
      </c>
      <c r="B3819" t="s">
        <v>5541</v>
      </c>
      <c r="C3819" t="s">
        <v>18</v>
      </c>
      <c r="D3819" t="s">
        <v>37</v>
      </c>
      <c r="E3819" t="s">
        <v>20</v>
      </c>
      <c r="F3819">
        <v>95938</v>
      </c>
      <c r="G3819" t="s">
        <v>161</v>
      </c>
      <c r="H3819" t="s">
        <v>361</v>
      </c>
      <c r="I3819" t="s">
        <v>1643</v>
      </c>
      <c r="J3819" s="1">
        <v>45518</v>
      </c>
      <c r="K3819" s="1"/>
      <c r="M3819">
        <v>0</v>
      </c>
      <c r="N3819">
        <v>1</v>
      </c>
      <c r="P3819" t="s">
        <v>25</v>
      </c>
    </row>
    <row r="3820" spans="1:16">
      <c r="A3820" t="s">
        <v>10561</v>
      </c>
      <c r="B3820" t="s">
        <v>538</v>
      </c>
      <c r="C3820" t="s">
        <v>639</v>
      </c>
      <c r="D3820" t="s">
        <v>183</v>
      </c>
      <c r="E3820" t="s">
        <v>177</v>
      </c>
      <c r="F3820">
        <v>11469</v>
      </c>
      <c r="G3820" t="s">
        <v>172</v>
      </c>
      <c r="H3820" t="s">
        <v>80</v>
      </c>
      <c r="I3820" t="s">
        <v>3963</v>
      </c>
      <c r="J3820" s="1">
        <v>45594</v>
      </c>
      <c r="K3820" s="1"/>
      <c r="M3820">
        <v>0</v>
      </c>
      <c r="N3820">
        <v>1</v>
      </c>
      <c r="O3820">
        <v>19.399999999999999</v>
      </c>
      <c r="P3820" t="s">
        <v>58</v>
      </c>
    </row>
    <row r="3821" spans="1:16">
      <c r="A3821" t="s">
        <v>10563</v>
      </c>
      <c r="B3821" t="s">
        <v>1446</v>
      </c>
      <c r="C3821" t="s">
        <v>18</v>
      </c>
      <c r="D3821" t="s">
        <v>53</v>
      </c>
      <c r="E3821" t="s">
        <v>177</v>
      </c>
      <c r="F3821">
        <v>44692</v>
      </c>
      <c r="G3821" t="s">
        <v>56</v>
      </c>
      <c r="H3821" t="s">
        <v>73</v>
      </c>
      <c r="I3821" t="s">
        <v>1602</v>
      </c>
      <c r="J3821" s="1">
        <v>45085</v>
      </c>
      <c r="K3821" s="1"/>
      <c r="M3821">
        <v>0</v>
      </c>
      <c r="N3821">
        <v>1</v>
      </c>
      <c r="O3821">
        <v>0.3</v>
      </c>
      <c r="P3821" t="s">
        <v>100</v>
      </c>
    </row>
    <row r="3822" spans="1:16">
      <c r="A3822" t="s">
        <v>10565</v>
      </c>
      <c r="B3822" t="s">
        <v>10482</v>
      </c>
      <c r="C3822" t="s">
        <v>3375</v>
      </c>
      <c r="D3822" t="s">
        <v>66</v>
      </c>
      <c r="E3822" t="s">
        <v>45</v>
      </c>
      <c r="F3822">
        <v>5043</v>
      </c>
      <c r="G3822" t="s">
        <v>172</v>
      </c>
      <c r="H3822" t="s">
        <v>117</v>
      </c>
      <c r="I3822" t="s">
        <v>173</v>
      </c>
      <c r="J3822" s="1">
        <v>45211</v>
      </c>
      <c r="K3822" s="1"/>
      <c r="M3822">
        <v>0</v>
      </c>
      <c r="N3822">
        <v>1</v>
      </c>
      <c r="O3822">
        <v>5.5</v>
      </c>
      <c r="P3822" t="s">
        <v>100</v>
      </c>
    </row>
    <row r="3823" spans="1:16">
      <c r="A3823" t="s">
        <v>10567</v>
      </c>
      <c r="B3823" t="s">
        <v>2932</v>
      </c>
      <c r="C3823" t="s">
        <v>1777</v>
      </c>
      <c r="D3823" t="s">
        <v>37</v>
      </c>
      <c r="E3823" t="s">
        <v>54</v>
      </c>
      <c r="F3823">
        <v>133915</v>
      </c>
      <c r="G3823" t="s">
        <v>39</v>
      </c>
      <c r="H3823" t="s">
        <v>31</v>
      </c>
      <c r="I3823" t="s">
        <v>3392</v>
      </c>
      <c r="J3823" s="1">
        <v>45651</v>
      </c>
      <c r="K3823" s="1"/>
      <c r="M3823">
        <v>0</v>
      </c>
      <c r="N3823">
        <v>1</v>
      </c>
      <c r="O3823">
        <v>9.6</v>
      </c>
      <c r="P3823" t="s">
        <v>42</v>
      </c>
    </row>
    <row r="3824" spans="1:16">
      <c r="A3824" t="s">
        <v>10569</v>
      </c>
      <c r="B3824" t="s">
        <v>108</v>
      </c>
      <c r="C3824" t="s">
        <v>1037</v>
      </c>
      <c r="D3824" t="s">
        <v>53</v>
      </c>
      <c r="E3824" t="s">
        <v>28</v>
      </c>
      <c r="F3824">
        <v>15535</v>
      </c>
      <c r="G3824" t="s">
        <v>30</v>
      </c>
      <c r="H3824" t="s">
        <v>62</v>
      </c>
      <c r="I3824" t="s">
        <v>3158</v>
      </c>
      <c r="J3824" s="1">
        <v>44959</v>
      </c>
      <c r="K3824" s="1"/>
      <c r="M3824">
        <v>0</v>
      </c>
      <c r="N3824">
        <v>1</v>
      </c>
      <c r="O3824">
        <v>32.5</v>
      </c>
      <c r="P3824" t="s">
        <v>25</v>
      </c>
    </row>
    <row r="3825" spans="1:16">
      <c r="A3825" t="s">
        <v>10571</v>
      </c>
      <c r="B3825" t="s">
        <v>5694</v>
      </c>
      <c r="C3825" t="s">
        <v>18</v>
      </c>
      <c r="D3825" t="s">
        <v>37</v>
      </c>
      <c r="E3825" t="s">
        <v>91</v>
      </c>
      <c r="F3825">
        <v>81682</v>
      </c>
      <c r="G3825" t="s">
        <v>79</v>
      </c>
      <c r="H3825" t="s">
        <v>93</v>
      </c>
      <c r="I3825" t="s">
        <v>5164</v>
      </c>
      <c r="J3825" s="1"/>
      <c r="K3825" s="1">
        <v>44913</v>
      </c>
      <c r="L3825">
        <v>76</v>
      </c>
      <c r="M3825">
        <v>1</v>
      </c>
      <c r="N3825">
        <v>2</v>
      </c>
      <c r="O3825">
        <v>19.7</v>
      </c>
      <c r="P3825" t="s">
        <v>25</v>
      </c>
    </row>
    <row r="3826" spans="1:16">
      <c r="A3826" t="s">
        <v>10573</v>
      </c>
      <c r="B3826" t="s">
        <v>7890</v>
      </c>
      <c r="C3826" t="s">
        <v>1037</v>
      </c>
      <c r="D3826" t="s">
        <v>19</v>
      </c>
      <c r="E3826" t="s">
        <v>54</v>
      </c>
      <c r="F3826">
        <v>1796</v>
      </c>
      <c r="G3826" t="s">
        <v>79</v>
      </c>
      <c r="H3826" t="s">
        <v>23</v>
      </c>
      <c r="I3826" t="s">
        <v>10575</v>
      </c>
      <c r="J3826" s="1">
        <v>45644</v>
      </c>
      <c r="K3826" s="1"/>
      <c r="M3826">
        <v>0</v>
      </c>
      <c r="N3826">
        <v>1</v>
      </c>
      <c r="O3826">
        <v>34.799999999999997</v>
      </c>
      <c r="P3826" t="s">
        <v>33</v>
      </c>
    </row>
    <row r="3827" spans="1:16">
      <c r="A3827" t="s">
        <v>10576</v>
      </c>
      <c r="B3827" t="s">
        <v>3243</v>
      </c>
      <c r="C3827" t="s">
        <v>18</v>
      </c>
      <c r="D3827" t="s">
        <v>183</v>
      </c>
      <c r="E3827" t="s">
        <v>115</v>
      </c>
      <c r="F3827">
        <v>12559</v>
      </c>
      <c r="G3827" t="s">
        <v>79</v>
      </c>
      <c r="H3827" t="s">
        <v>3247</v>
      </c>
      <c r="I3827" t="s">
        <v>4460</v>
      </c>
      <c r="J3827" s="1">
        <v>44912</v>
      </c>
      <c r="K3827" s="1">
        <v>44958</v>
      </c>
      <c r="L3827">
        <v>154</v>
      </c>
      <c r="M3827">
        <v>0</v>
      </c>
      <c r="N3827">
        <v>1</v>
      </c>
      <c r="O3827">
        <v>8.3000000000000007</v>
      </c>
      <c r="P3827" t="s">
        <v>100</v>
      </c>
    </row>
    <row r="3828" spans="1:16">
      <c r="A3828" t="s">
        <v>10578</v>
      </c>
      <c r="B3828" t="s">
        <v>6002</v>
      </c>
      <c r="C3828" t="s">
        <v>3396</v>
      </c>
      <c r="D3828" t="s">
        <v>183</v>
      </c>
      <c r="E3828" t="s">
        <v>91</v>
      </c>
      <c r="F3828">
        <v>5010</v>
      </c>
      <c r="G3828" t="s">
        <v>22</v>
      </c>
      <c r="H3828" t="s">
        <v>133</v>
      </c>
      <c r="I3828" t="s">
        <v>559</v>
      </c>
      <c r="J3828" s="1">
        <v>45715</v>
      </c>
      <c r="K3828" s="1">
        <v>45580</v>
      </c>
      <c r="L3828">
        <v>44</v>
      </c>
      <c r="M3828">
        <v>0</v>
      </c>
      <c r="N3828">
        <v>1</v>
      </c>
      <c r="O3828">
        <v>28.5</v>
      </c>
      <c r="P3828" t="s">
        <v>100</v>
      </c>
    </row>
    <row r="3829" spans="1:16">
      <c r="A3829" t="s">
        <v>10580</v>
      </c>
      <c r="B3829" t="s">
        <v>4205</v>
      </c>
      <c r="C3829" t="s">
        <v>18</v>
      </c>
      <c r="D3829" t="s">
        <v>37</v>
      </c>
      <c r="E3829" t="s">
        <v>28</v>
      </c>
      <c r="F3829">
        <v>131687</v>
      </c>
      <c r="G3829" t="s">
        <v>172</v>
      </c>
      <c r="H3829" t="s">
        <v>232</v>
      </c>
      <c r="I3829" t="s">
        <v>1000</v>
      </c>
      <c r="J3829" s="1">
        <v>44835</v>
      </c>
      <c r="K3829" s="1"/>
      <c r="M3829">
        <v>0</v>
      </c>
      <c r="N3829">
        <v>1</v>
      </c>
      <c r="O3829">
        <v>25.4</v>
      </c>
      <c r="P3829" t="s">
        <v>58</v>
      </c>
    </row>
    <row r="3830" spans="1:16">
      <c r="A3830" t="s">
        <v>10582</v>
      </c>
      <c r="B3830" t="s">
        <v>3324</v>
      </c>
      <c r="C3830" t="s">
        <v>4858</v>
      </c>
      <c r="D3830" t="s">
        <v>53</v>
      </c>
      <c r="E3830" t="s">
        <v>54</v>
      </c>
      <c r="F3830">
        <v>32591</v>
      </c>
      <c r="G3830" t="s">
        <v>151</v>
      </c>
      <c r="H3830" t="s">
        <v>268</v>
      </c>
      <c r="I3830" t="s">
        <v>3994</v>
      </c>
      <c r="J3830" s="1">
        <v>45168</v>
      </c>
      <c r="K3830" s="1"/>
      <c r="M3830">
        <v>0</v>
      </c>
      <c r="N3830">
        <v>1</v>
      </c>
      <c r="O3830">
        <v>2.7</v>
      </c>
      <c r="P3830" t="s">
        <v>100</v>
      </c>
    </row>
    <row r="3831" spans="1:16">
      <c r="A3831" t="s">
        <v>10584</v>
      </c>
      <c r="B3831" t="s">
        <v>3240</v>
      </c>
      <c r="C3831" t="s">
        <v>1590</v>
      </c>
      <c r="D3831" t="s">
        <v>53</v>
      </c>
      <c r="E3831" t="s">
        <v>54</v>
      </c>
      <c r="F3831">
        <v>19893</v>
      </c>
      <c r="G3831" t="s">
        <v>47</v>
      </c>
      <c r="H3831" t="s">
        <v>86</v>
      </c>
      <c r="I3831" t="s">
        <v>1318</v>
      </c>
      <c r="J3831" s="1">
        <v>44956</v>
      </c>
      <c r="K3831" s="1"/>
      <c r="M3831">
        <v>0</v>
      </c>
      <c r="N3831">
        <v>1</v>
      </c>
      <c r="O3831">
        <v>28</v>
      </c>
      <c r="P3831" t="s">
        <v>100</v>
      </c>
    </row>
    <row r="3832" spans="1:16">
      <c r="A3832" t="s">
        <v>10586</v>
      </c>
      <c r="B3832" t="s">
        <v>4896</v>
      </c>
      <c r="C3832" t="s">
        <v>18</v>
      </c>
      <c r="D3832" t="s">
        <v>66</v>
      </c>
      <c r="E3832" t="s">
        <v>91</v>
      </c>
      <c r="F3832">
        <v>17864</v>
      </c>
      <c r="G3832" t="s">
        <v>47</v>
      </c>
      <c r="H3832" t="s">
        <v>850</v>
      </c>
      <c r="I3832" t="s">
        <v>2139</v>
      </c>
      <c r="J3832" s="1">
        <v>45466</v>
      </c>
      <c r="K3832" s="1">
        <v>45480</v>
      </c>
      <c r="L3832">
        <v>33</v>
      </c>
      <c r="M3832">
        <v>1</v>
      </c>
      <c r="N3832">
        <v>3</v>
      </c>
      <c r="O3832">
        <v>31.5</v>
      </c>
      <c r="P3832" t="s">
        <v>58</v>
      </c>
    </row>
    <row r="3833" spans="1:16">
      <c r="A3833" t="s">
        <v>10588</v>
      </c>
      <c r="B3833" t="s">
        <v>4840</v>
      </c>
      <c r="C3833" t="s">
        <v>2770</v>
      </c>
      <c r="D3833" t="s">
        <v>183</v>
      </c>
      <c r="E3833" t="s">
        <v>115</v>
      </c>
      <c r="F3833">
        <v>6458</v>
      </c>
      <c r="G3833" t="s">
        <v>30</v>
      </c>
      <c r="H3833" t="s">
        <v>237</v>
      </c>
      <c r="I3833" t="s">
        <v>4036</v>
      </c>
      <c r="J3833" s="1">
        <v>44822</v>
      </c>
      <c r="K3833" s="1">
        <v>44838</v>
      </c>
      <c r="L3833">
        <v>138</v>
      </c>
      <c r="M3833">
        <v>0</v>
      </c>
      <c r="N3833">
        <v>1</v>
      </c>
      <c r="O3833">
        <v>10.1</v>
      </c>
      <c r="P3833" t="s">
        <v>58</v>
      </c>
    </row>
    <row r="3834" spans="1:16">
      <c r="A3834" t="s">
        <v>10590</v>
      </c>
      <c r="B3834" t="s">
        <v>3113</v>
      </c>
      <c r="C3834" t="s">
        <v>3033</v>
      </c>
      <c r="D3834" t="s">
        <v>37</v>
      </c>
      <c r="E3834" t="s">
        <v>91</v>
      </c>
      <c r="F3834">
        <v>210745</v>
      </c>
      <c r="G3834" t="s">
        <v>56</v>
      </c>
      <c r="H3834" t="s">
        <v>850</v>
      </c>
      <c r="I3834" t="s">
        <v>7993</v>
      </c>
      <c r="J3834" s="1">
        <v>44943</v>
      </c>
      <c r="K3834" s="1">
        <v>44884</v>
      </c>
      <c r="L3834">
        <v>115</v>
      </c>
      <c r="M3834">
        <v>0</v>
      </c>
      <c r="N3834">
        <v>1</v>
      </c>
      <c r="O3834">
        <v>19.8</v>
      </c>
      <c r="P3834" t="s">
        <v>33</v>
      </c>
    </row>
    <row r="3835" spans="1:16">
      <c r="A3835" t="s">
        <v>10592</v>
      </c>
      <c r="B3835" t="s">
        <v>5929</v>
      </c>
      <c r="C3835" t="s">
        <v>5017</v>
      </c>
      <c r="D3835" t="s">
        <v>37</v>
      </c>
      <c r="E3835" t="s">
        <v>20</v>
      </c>
      <c r="F3835">
        <v>179875</v>
      </c>
      <c r="G3835" t="s">
        <v>151</v>
      </c>
      <c r="H3835" t="s">
        <v>258</v>
      </c>
      <c r="I3835" t="s">
        <v>5804</v>
      </c>
      <c r="J3835" s="1">
        <v>44776</v>
      </c>
      <c r="K3835" s="1"/>
      <c r="M3835">
        <v>0</v>
      </c>
      <c r="N3835">
        <v>1</v>
      </c>
      <c r="O3835">
        <v>30.5</v>
      </c>
      <c r="P3835" t="s">
        <v>100</v>
      </c>
    </row>
    <row r="3836" spans="1:16">
      <c r="A3836" t="s">
        <v>10594</v>
      </c>
      <c r="B3836" t="s">
        <v>4986</v>
      </c>
      <c r="C3836" t="s">
        <v>4113</v>
      </c>
      <c r="D3836" t="s">
        <v>183</v>
      </c>
      <c r="E3836" t="s">
        <v>54</v>
      </c>
      <c r="F3836">
        <v>3137</v>
      </c>
      <c r="G3836" t="s">
        <v>151</v>
      </c>
      <c r="H3836" t="s">
        <v>156</v>
      </c>
      <c r="I3836" t="s">
        <v>3024</v>
      </c>
      <c r="J3836" s="1">
        <v>45159</v>
      </c>
      <c r="K3836" s="1"/>
      <c r="M3836">
        <v>0</v>
      </c>
      <c r="N3836">
        <v>1</v>
      </c>
      <c r="O3836">
        <v>26.7</v>
      </c>
      <c r="P3836" t="s">
        <v>42</v>
      </c>
    </row>
    <row r="3837" spans="1:16">
      <c r="A3837" t="s">
        <v>10596</v>
      </c>
      <c r="B3837" t="s">
        <v>1978</v>
      </c>
      <c r="C3837" t="s">
        <v>208</v>
      </c>
      <c r="D3837" t="s">
        <v>37</v>
      </c>
      <c r="E3837" t="s">
        <v>28</v>
      </c>
      <c r="F3837">
        <v>77254</v>
      </c>
      <c r="G3837" t="s">
        <v>151</v>
      </c>
      <c r="H3837" t="s">
        <v>189</v>
      </c>
      <c r="I3837" t="s">
        <v>10598</v>
      </c>
      <c r="J3837" s="1"/>
      <c r="K3837" s="1"/>
      <c r="M3837">
        <v>0</v>
      </c>
      <c r="N3837">
        <v>1</v>
      </c>
      <c r="P3837" t="s">
        <v>58</v>
      </c>
    </row>
    <row r="3838" spans="1:16">
      <c r="A3838" t="s">
        <v>10599</v>
      </c>
      <c r="B3838" t="s">
        <v>10600</v>
      </c>
      <c r="C3838" t="s">
        <v>382</v>
      </c>
      <c r="D3838" t="s">
        <v>53</v>
      </c>
      <c r="E3838" t="s">
        <v>91</v>
      </c>
      <c r="F3838">
        <v>26782</v>
      </c>
      <c r="G3838" t="s">
        <v>161</v>
      </c>
      <c r="H3838" t="s">
        <v>73</v>
      </c>
      <c r="I3838" t="s">
        <v>5966</v>
      </c>
      <c r="J3838" s="1">
        <v>45194</v>
      </c>
      <c r="K3838" s="1">
        <v>45215</v>
      </c>
      <c r="L3838">
        <v>67</v>
      </c>
      <c r="M3838">
        <v>0</v>
      </c>
      <c r="N3838">
        <v>1</v>
      </c>
      <c r="O3838">
        <v>13.4</v>
      </c>
      <c r="P3838" t="s">
        <v>42</v>
      </c>
    </row>
    <row r="3839" spans="1:16">
      <c r="A3839" t="s">
        <v>10602</v>
      </c>
      <c r="B3839" t="s">
        <v>5992</v>
      </c>
      <c r="C3839" t="s">
        <v>4858</v>
      </c>
      <c r="D3839" t="s">
        <v>183</v>
      </c>
      <c r="E3839" t="s">
        <v>45</v>
      </c>
      <c r="F3839">
        <v>6444</v>
      </c>
      <c r="G3839" t="s">
        <v>39</v>
      </c>
      <c r="H3839" t="s">
        <v>80</v>
      </c>
      <c r="I3839" t="s">
        <v>936</v>
      </c>
      <c r="J3839" s="1">
        <v>45355</v>
      </c>
      <c r="K3839" s="1"/>
      <c r="M3839">
        <v>0</v>
      </c>
      <c r="N3839">
        <v>1</v>
      </c>
      <c r="P3839" t="s">
        <v>33</v>
      </c>
    </row>
    <row r="3840" spans="1:16">
      <c r="A3840" t="s">
        <v>10604</v>
      </c>
      <c r="B3840" t="s">
        <v>1511</v>
      </c>
      <c r="C3840" t="s">
        <v>349</v>
      </c>
      <c r="D3840" t="s">
        <v>183</v>
      </c>
      <c r="E3840" t="s">
        <v>28</v>
      </c>
      <c r="F3840">
        <v>6754</v>
      </c>
      <c r="G3840" t="s">
        <v>151</v>
      </c>
      <c r="H3840" t="s">
        <v>117</v>
      </c>
      <c r="I3840" t="s">
        <v>3150</v>
      </c>
      <c r="J3840" s="1">
        <v>45117</v>
      </c>
      <c r="K3840" s="1"/>
      <c r="M3840">
        <v>0</v>
      </c>
      <c r="N3840">
        <v>1</v>
      </c>
      <c r="O3840">
        <v>5.0999999999999996</v>
      </c>
      <c r="P3840" t="s">
        <v>33</v>
      </c>
    </row>
    <row r="3841" spans="1:16">
      <c r="A3841" t="s">
        <v>10606</v>
      </c>
      <c r="B3841" t="s">
        <v>1092</v>
      </c>
      <c r="C3841" t="s">
        <v>18</v>
      </c>
      <c r="D3841" t="s">
        <v>53</v>
      </c>
      <c r="E3841" t="s">
        <v>91</v>
      </c>
      <c r="F3841">
        <v>20249</v>
      </c>
      <c r="G3841" t="s">
        <v>47</v>
      </c>
      <c r="H3841" t="s">
        <v>86</v>
      </c>
      <c r="I3841" t="s">
        <v>5192</v>
      </c>
      <c r="J3841" s="1">
        <v>45686</v>
      </c>
      <c r="K3841" s="1">
        <v>45657</v>
      </c>
      <c r="L3841">
        <v>66</v>
      </c>
      <c r="M3841">
        <v>0</v>
      </c>
      <c r="N3841">
        <v>1</v>
      </c>
      <c r="O3841">
        <v>18.399999999999999</v>
      </c>
      <c r="P3841" t="s">
        <v>33</v>
      </c>
    </row>
    <row r="3842" spans="1:16">
      <c r="A3842" t="s">
        <v>10608</v>
      </c>
      <c r="B3842" t="s">
        <v>169</v>
      </c>
      <c r="C3842" t="s">
        <v>18</v>
      </c>
      <c r="D3842" t="s">
        <v>53</v>
      </c>
      <c r="E3842" t="s">
        <v>91</v>
      </c>
      <c r="F3842">
        <v>22736</v>
      </c>
      <c r="G3842" t="s">
        <v>39</v>
      </c>
      <c r="H3842" t="s">
        <v>98</v>
      </c>
      <c r="I3842" t="s">
        <v>3381</v>
      </c>
      <c r="J3842" s="1">
        <v>44757</v>
      </c>
      <c r="K3842" s="1">
        <v>44879</v>
      </c>
      <c r="L3842">
        <v>155</v>
      </c>
      <c r="M3842">
        <v>1</v>
      </c>
      <c r="N3842">
        <v>4</v>
      </c>
      <c r="O3842">
        <v>32.299999999999997</v>
      </c>
      <c r="P3842" t="s">
        <v>33</v>
      </c>
    </row>
    <row r="3843" spans="1:16">
      <c r="A3843" t="s">
        <v>10610</v>
      </c>
      <c r="B3843" t="s">
        <v>10611</v>
      </c>
      <c r="C3843" t="s">
        <v>18</v>
      </c>
      <c r="D3843" t="s">
        <v>19</v>
      </c>
      <c r="E3843" t="s">
        <v>28</v>
      </c>
      <c r="F3843">
        <v>1607</v>
      </c>
      <c r="G3843" t="s">
        <v>56</v>
      </c>
      <c r="H3843" t="s">
        <v>361</v>
      </c>
      <c r="I3843" t="s">
        <v>912</v>
      </c>
      <c r="J3843" s="1">
        <v>45230</v>
      </c>
      <c r="K3843" s="1"/>
      <c r="M3843">
        <v>0</v>
      </c>
      <c r="N3843">
        <v>1</v>
      </c>
      <c r="O3843">
        <v>3.1</v>
      </c>
      <c r="P3843" t="s">
        <v>42</v>
      </c>
    </row>
    <row r="3844" spans="1:16">
      <c r="A3844" t="s">
        <v>10613</v>
      </c>
      <c r="B3844" t="s">
        <v>5190</v>
      </c>
      <c r="C3844" t="s">
        <v>3970</v>
      </c>
      <c r="D3844" t="s">
        <v>66</v>
      </c>
      <c r="E3844" t="s">
        <v>177</v>
      </c>
      <c r="F3844">
        <v>22180</v>
      </c>
      <c r="G3844" t="s">
        <v>56</v>
      </c>
      <c r="H3844" t="s">
        <v>68</v>
      </c>
      <c r="I3844" t="s">
        <v>10615</v>
      </c>
      <c r="J3844" s="1">
        <v>45589</v>
      </c>
      <c r="K3844" s="1"/>
      <c r="M3844">
        <v>0</v>
      </c>
      <c r="N3844">
        <v>1</v>
      </c>
      <c r="O3844">
        <v>5.6</v>
      </c>
      <c r="P3844" t="s">
        <v>33</v>
      </c>
    </row>
    <row r="3845" spans="1:16">
      <c r="A3845" t="s">
        <v>10616</v>
      </c>
      <c r="B3845" t="s">
        <v>10617</v>
      </c>
      <c r="C3845" t="s">
        <v>567</v>
      </c>
      <c r="D3845" t="s">
        <v>53</v>
      </c>
      <c r="E3845" t="s">
        <v>45</v>
      </c>
      <c r="F3845">
        <v>33211</v>
      </c>
      <c r="G3845" t="s">
        <v>56</v>
      </c>
      <c r="H3845" t="s">
        <v>105</v>
      </c>
      <c r="I3845" t="s">
        <v>1955</v>
      </c>
      <c r="J3845" s="1">
        <v>45184</v>
      </c>
      <c r="K3845" s="1"/>
      <c r="M3845">
        <v>0</v>
      </c>
      <c r="N3845">
        <v>1</v>
      </c>
      <c r="O3845">
        <v>32.4</v>
      </c>
      <c r="P3845" t="s">
        <v>33</v>
      </c>
    </row>
    <row r="3846" spans="1:16">
      <c r="A3846" t="s">
        <v>10619</v>
      </c>
      <c r="B3846" t="s">
        <v>7556</v>
      </c>
      <c r="C3846" t="s">
        <v>562</v>
      </c>
      <c r="D3846" t="s">
        <v>53</v>
      </c>
      <c r="E3846" t="s">
        <v>20</v>
      </c>
      <c r="F3846">
        <v>46945</v>
      </c>
      <c r="G3846" t="s">
        <v>172</v>
      </c>
      <c r="H3846" t="s">
        <v>145</v>
      </c>
      <c r="I3846" t="s">
        <v>2833</v>
      </c>
      <c r="J3846" s="1">
        <v>45791</v>
      </c>
      <c r="K3846" s="1"/>
      <c r="M3846">
        <v>0</v>
      </c>
      <c r="N3846">
        <v>1</v>
      </c>
      <c r="O3846">
        <v>6</v>
      </c>
      <c r="P3846" t="s">
        <v>42</v>
      </c>
    </row>
    <row r="3847" spans="1:16">
      <c r="A3847" t="s">
        <v>10621</v>
      </c>
      <c r="B3847" t="s">
        <v>1685</v>
      </c>
      <c r="C3847" t="s">
        <v>301</v>
      </c>
      <c r="D3847" t="s">
        <v>19</v>
      </c>
      <c r="E3847" t="s">
        <v>28</v>
      </c>
      <c r="F3847">
        <v>3363</v>
      </c>
      <c r="G3847" t="s">
        <v>161</v>
      </c>
      <c r="H3847" t="s">
        <v>117</v>
      </c>
      <c r="I3847" t="s">
        <v>10623</v>
      </c>
      <c r="J3847" s="1">
        <v>45756</v>
      </c>
      <c r="K3847" s="1"/>
      <c r="M3847">
        <v>0</v>
      </c>
      <c r="N3847">
        <v>1</v>
      </c>
      <c r="O3847">
        <v>0.3</v>
      </c>
      <c r="P3847" t="s">
        <v>58</v>
      </c>
    </row>
    <row r="3848" spans="1:16">
      <c r="A3848" t="s">
        <v>10624</v>
      </c>
      <c r="B3848" t="s">
        <v>2596</v>
      </c>
      <c r="C3848" t="s">
        <v>3407</v>
      </c>
      <c r="D3848" t="s">
        <v>183</v>
      </c>
      <c r="E3848" t="s">
        <v>177</v>
      </c>
      <c r="F3848">
        <v>10899</v>
      </c>
      <c r="G3848" t="s">
        <v>161</v>
      </c>
      <c r="H3848" t="s">
        <v>127</v>
      </c>
      <c r="I3848" t="s">
        <v>6488</v>
      </c>
      <c r="J3848" s="1">
        <v>45487</v>
      </c>
      <c r="K3848" s="1"/>
      <c r="M3848">
        <v>0</v>
      </c>
      <c r="N3848">
        <v>1</v>
      </c>
      <c r="O3848">
        <v>8</v>
      </c>
      <c r="P3848" t="s">
        <v>58</v>
      </c>
    </row>
    <row r="3849" spans="1:16">
      <c r="A3849" t="s">
        <v>10626</v>
      </c>
      <c r="B3849" t="s">
        <v>802</v>
      </c>
      <c r="C3849" t="s">
        <v>1017</v>
      </c>
      <c r="D3849" t="s">
        <v>66</v>
      </c>
      <c r="E3849" t="s">
        <v>28</v>
      </c>
      <c r="F3849">
        <v>7016</v>
      </c>
      <c r="G3849" t="s">
        <v>47</v>
      </c>
      <c r="H3849" t="s">
        <v>68</v>
      </c>
      <c r="I3849" t="s">
        <v>4115</v>
      </c>
      <c r="J3849" s="1">
        <v>45003</v>
      </c>
      <c r="K3849" s="1"/>
      <c r="M3849">
        <v>0</v>
      </c>
      <c r="N3849">
        <v>1</v>
      </c>
      <c r="O3849">
        <v>28</v>
      </c>
      <c r="P3849" t="s">
        <v>33</v>
      </c>
    </row>
    <row r="3850" spans="1:16">
      <c r="A3850" t="s">
        <v>10628</v>
      </c>
      <c r="B3850" t="s">
        <v>10272</v>
      </c>
      <c r="C3850" t="s">
        <v>4165</v>
      </c>
      <c r="D3850" t="s">
        <v>53</v>
      </c>
      <c r="E3850" t="s">
        <v>20</v>
      </c>
      <c r="F3850">
        <v>34904</v>
      </c>
      <c r="G3850" t="s">
        <v>56</v>
      </c>
      <c r="H3850" t="s">
        <v>268</v>
      </c>
      <c r="I3850" t="s">
        <v>10630</v>
      </c>
      <c r="J3850" s="1">
        <v>44616</v>
      </c>
      <c r="K3850" s="1"/>
      <c r="M3850">
        <v>0</v>
      </c>
      <c r="N3850">
        <v>1</v>
      </c>
      <c r="O3850">
        <v>14.4</v>
      </c>
      <c r="P3850" t="s">
        <v>33</v>
      </c>
    </row>
    <row r="3851" spans="1:16">
      <c r="A3851" t="s">
        <v>10631</v>
      </c>
      <c r="B3851" t="s">
        <v>2466</v>
      </c>
      <c r="C3851" t="s">
        <v>18</v>
      </c>
      <c r="D3851" t="s">
        <v>183</v>
      </c>
      <c r="E3851" t="s">
        <v>54</v>
      </c>
      <c r="F3851">
        <v>7433</v>
      </c>
      <c r="G3851" t="s">
        <v>47</v>
      </c>
      <c r="H3851" t="s">
        <v>86</v>
      </c>
      <c r="I3851" t="s">
        <v>4036</v>
      </c>
      <c r="J3851" s="1">
        <v>44845</v>
      </c>
      <c r="K3851" s="1"/>
      <c r="M3851">
        <v>0</v>
      </c>
      <c r="N3851">
        <v>1</v>
      </c>
      <c r="O3851">
        <v>29.1</v>
      </c>
      <c r="P3851" t="s">
        <v>33</v>
      </c>
    </row>
    <row r="3852" spans="1:16">
      <c r="A3852" t="s">
        <v>10633</v>
      </c>
      <c r="B3852" t="s">
        <v>2895</v>
      </c>
      <c r="C3852" t="s">
        <v>18</v>
      </c>
      <c r="D3852" t="s">
        <v>37</v>
      </c>
      <c r="E3852" t="s">
        <v>115</v>
      </c>
      <c r="F3852">
        <v>60584</v>
      </c>
      <c r="G3852" t="s">
        <v>161</v>
      </c>
      <c r="H3852" t="s">
        <v>501</v>
      </c>
      <c r="I3852" t="s">
        <v>4513</v>
      </c>
      <c r="J3852" s="1">
        <v>45202</v>
      </c>
      <c r="K3852" s="1">
        <v>45244</v>
      </c>
      <c r="L3852">
        <v>166</v>
      </c>
      <c r="M3852">
        <v>0</v>
      </c>
      <c r="N3852">
        <v>1</v>
      </c>
      <c r="O3852">
        <v>28.1</v>
      </c>
      <c r="P3852" t="s">
        <v>33</v>
      </c>
    </row>
    <row r="3853" spans="1:16">
      <c r="A3853" t="s">
        <v>10635</v>
      </c>
      <c r="B3853" t="s">
        <v>3094</v>
      </c>
      <c r="C3853" t="s">
        <v>18</v>
      </c>
      <c r="D3853" t="s">
        <v>66</v>
      </c>
      <c r="E3853" t="s">
        <v>54</v>
      </c>
      <c r="F3853">
        <v>17000</v>
      </c>
      <c r="G3853" t="s">
        <v>56</v>
      </c>
      <c r="H3853" t="s">
        <v>274</v>
      </c>
      <c r="I3853" t="s">
        <v>1419</v>
      </c>
      <c r="J3853" s="1">
        <v>44807</v>
      </c>
      <c r="K3853" s="1"/>
      <c r="M3853">
        <v>0</v>
      </c>
      <c r="N3853">
        <v>1</v>
      </c>
      <c r="O3853">
        <v>18.399999999999999</v>
      </c>
      <c r="P3853" t="s">
        <v>25</v>
      </c>
    </row>
    <row r="3854" spans="1:16">
      <c r="A3854" t="s">
        <v>10636</v>
      </c>
      <c r="B3854" t="s">
        <v>10637</v>
      </c>
      <c r="C3854" t="s">
        <v>18</v>
      </c>
      <c r="D3854" t="s">
        <v>53</v>
      </c>
      <c r="E3854" t="s">
        <v>177</v>
      </c>
      <c r="F3854">
        <v>19959</v>
      </c>
      <c r="G3854" t="s">
        <v>161</v>
      </c>
      <c r="H3854" t="s">
        <v>1009</v>
      </c>
      <c r="I3854" t="s">
        <v>884</v>
      </c>
      <c r="J3854" s="1">
        <v>45614</v>
      </c>
      <c r="K3854" s="1"/>
      <c r="M3854">
        <v>0</v>
      </c>
      <c r="N3854">
        <v>1</v>
      </c>
      <c r="O3854">
        <v>16.2</v>
      </c>
      <c r="P3854" t="s">
        <v>33</v>
      </c>
    </row>
    <row r="3855" spans="1:16">
      <c r="A3855" t="s">
        <v>10639</v>
      </c>
      <c r="B3855" t="s">
        <v>1490</v>
      </c>
      <c r="C3855" t="s">
        <v>18</v>
      </c>
      <c r="D3855" t="s">
        <v>37</v>
      </c>
      <c r="E3855" t="s">
        <v>177</v>
      </c>
      <c r="F3855">
        <v>104382</v>
      </c>
      <c r="G3855" t="s">
        <v>151</v>
      </c>
      <c r="H3855" t="s">
        <v>133</v>
      </c>
      <c r="I3855" t="s">
        <v>5632</v>
      </c>
      <c r="J3855" s="1">
        <v>45400</v>
      </c>
      <c r="K3855" s="1"/>
      <c r="M3855">
        <v>0</v>
      </c>
      <c r="N3855">
        <v>1</v>
      </c>
      <c r="O3855">
        <v>6</v>
      </c>
      <c r="P3855" t="s">
        <v>100</v>
      </c>
    </row>
    <row r="3856" spans="1:16">
      <c r="A3856" t="s">
        <v>10641</v>
      </c>
      <c r="B3856" t="s">
        <v>7228</v>
      </c>
      <c r="C3856" t="s">
        <v>2993</v>
      </c>
      <c r="D3856" t="s">
        <v>37</v>
      </c>
      <c r="E3856" t="s">
        <v>54</v>
      </c>
      <c r="F3856">
        <v>207531</v>
      </c>
      <c r="G3856" t="s">
        <v>161</v>
      </c>
      <c r="H3856" t="s">
        <v>105</v>
      </c>
      <c r="I3856" t="s">
        <v>10643</v>
      </c>
      <c r="J3856" s="1">
        <v>44984</v>
      </c>
      <c r="K3856" s="1"/>
      <c r="M3856">
        <v>0</v>
      </c>
      <c r="N3856">
        <v>1</v>
      </c>
      <c r="O3856">
        <v>13.5</v>
      </c>
      <c r="P3856" t="s">
        <v>100</v>
      </c>
    </row>
    <row r="3857" spans="1:16">
      <c r="A3857" t="s">
        <v>10644</v>
      </c>
      <c r="B3857" t="s">
        <v>10645</v>
      </c>
      <c r="C3857" t="s">
        <v>776</v>
      </c>
      <c r="D3857" t="s">
        <v>183</v>
      </c>
      <c r="E3857" t="s">
        <v>20</v>
      </c>
      <c r="F3857">
        <v>6513</v>
      </c>
      <c r="G3857" t="s">
        <v>30</v>
      </c>
      <c r="H3857" t="s">
        <v>98</v>
      </c>
      <c r="I3857" t="s">
        <v>8608</v>
      </c>
      <c r="J3857" s="1">
        <v>45089</v>
      </c>
      <c r="K3857" s="1"/>
      <c r="M3857">
        <v>0</v>
      </c>
      <c r="N3857">
        <v>1</v>
      </c>
      <c r="O3857">
        <v>23.3</v>
      </c>
      <c r="P3857" t="s">
        <v>42</v>
      </c>
    </row>
    <row r="3858" spans="1:16">
      <c r="A3858" t="s">
        <v>10647</v>
      </c>
      <c r="B3858" t="s">
        <v>449</v>
      </c>
      <c r="C3858" t="s">
        <v>18</v>
      </c>
      <c r="D3858" t="s">
        <v>37</v>
      </c>
      <c r="E3858" t="s">
        <v>20</v>
      </c>
      <c r="F3858">
        <v>151183</v>
      </c>
      <c r="G3858" t="s">
        <v>172</v>
      </c>
      <c r="H3858" t="s">
        <v>156</v>
      </c>
      <c r="I3858" t="s">
        <v>1679</v>
      </c>
      <c r="J3858" s="1">
        <v>45670</v>
      </c>
      <c r="K3858" s="1"/>
      <c r="M3858">
        <v>0</v>
      </c>
      <c r="N3858">
        <v>1</v>
      </c>
      <c r="O3858">
        <v>20.9</v>
      </c>
      <c r="P3858" t="s">
        <v>42</v>
      </c>
    </row>
    <row r="3859" spans="1:16">
      <c r="A3859" t="s">
        <v>10649</v>
      </c>
      <c r="B3859" t="s">
        <v>10650</v>
      </c>
      <c r="C3859" t="s">
        <v>1691</v>
      </c>
      <c r="D3859" t="s">
        <v>37</v>
      </c>
      <c r="E3859" t="s">
        <v>115</v>
      </c>
      <c r="F3859">
        <v>85066</v>
      </c>
      <c r="G3859" t="s">
        <v>30</v>
      </c>
      <c r="H3859" t="s">
        <v>3940</v>
      </c>
      <c r="I3859" t="s">
        <v>491</v>
      </c>
      <c r="J3859" s="1"/>
      <c r="K3859" s="1">
        <v>45742</v>
      </c>
      <c r="L3859">
        <v>141</v>
      </c>
      <c r="M3859">
        <v>0</v>
      </c>
      <c r="N3859">
        <v>1</v>
      </c>
      <c r="O3859">
        <v>32.9</v>
      </c>
      <c r="P3859" t="s">
        <v>42</v>
      </c>
    </row>
    <row r="3860" spans="1:16">
      <c r="A3860" t="s">
        <v>10652</v>
      </c>
      <c r="B3860" t="s">
        <v>10037</v>
      </c>
      <c r="C3860" t="s">
        <v>9936</v>
      </c>
      <c r="D3860" t="s">
        <v>53</v>
      </c>
      <c r="E3860" t="s">
        <v>54</v>
      </c>
      <c r="F3860">
        <v>35963</v>
      </c>
      <c r="G3860" t="s">
        <v>172</v>
      </c>
      <c r="H3860" t="s">
        <v>93</v>
      </c>
      <c r="I3860" t="s">
        <v>7914</v>
      </c>
      <c r="J3860" s="1">
        <v>45663</v>
      </c>
      <c r="K3860" s="1"/>
      <c r="M3860">
        <v>0</v>
      </c>
      <c r="N3860">
        <v>1</v>
      </c>
      <c r="P3860" t="s">
        <v>33</v>
      </c>
    </row>
    <row r="3861" spans="1:16">
      <c r="A3861" t="s">
        <v>10654</v>
      </c>
      <c r="B3861" t="s">
        <v>8645</v>
      </c>
      <c r="C3861" t="s">
        <v>825</v>
      </c>
      <c r="D3861" t="s">
        <v>37</v>
      </c>
      <c r="E3861" t="s">
        <v>45</v>
      </c>
      <c r="F3861">
        <v>191000</v>
      </c>
      <c r="G3861" t="s">
        <v>39</v>
      </c>
      <c r="H3861" t="s">
        <v>31</v>
      </c>
      <c r="I3861" t="s">
        <v>10656</v>
      </c>
      <c r="J3861" s="1">
        <v>44880</v>
      </c>
      <c r="K3861" s="1"/>
      <c r="M3861">
        <v>0</v>
      </c>
      <c r="N3861">
        <v>1</v>
      </c>
      <c r="O3861">
        <v>29.8</v>
      </c>
      <c r="P3861" t="s">
        <v>33</v>
      </c>
    </row>
    <row r="3862" spans="1:16">
      <c r="A3862" t="s">
        <v>10657</v>
      </c>
      <c r="B3862" t="s">
        <v>4935</v>
      </c>
      <c r="C3862" t="s">
        <v>18</v>
      </c>
      <c r="D3862" t="s">
        <v>19</v>
      </c>
      <c r="E3862" t="s">
        <v>115</v>
      </c>
      <c r="F3862">
        <v>2619</v>
      </c>
      <c r="G3862" t="s">
        <v>151</v>
      </c>
      <c r="H3862" t="s">
        <v>139</v>
      </c>
      <c r="I3862" t="s">
        <v>2025</v>
      </c>
      <c r="J3862" s="1">
        <v>45124</v>
      </c>
      <c r="K3862" s="1">
        <v>45065</v>
      </c>
      <c r="L3862">
        <v>87</v>
      </c>
      <c r="M3862">
        <v>0</v>
      </c>
      <c r="N3862">
        <v>1</v>
      </c>
      <c r="O3862">
        <v>32.799999999999997</v>
      </c>
      <c r="P3862" t="s">
        <v>100</v>
      </c>
    </row>
    <row r="3863" spans="1:16">
      <c r="A3863" t="s">
        <v>10659</v>
      </c>
      <c r="B3863" t="s">
        <v>4746</v>
      </c>
      <c r="C3863" t="s">
        <v>4581</v>
      </c>
      <c r="D3863" t="s">
        <v>37</v>
      </c>
      <c r="E3863" t="s">
        <v>45</v>
      </c>
      <c r="F3863">
        <v>180075</v>
      </c>
      <c r="G3863" t="s">
        <v>47</v>
      </c>
      <c r="H3863" t="s">
        <v>268</v>
      </c>
      <c r="I3863" t="s">
        <v>4751</v>
      </c>
      <c r="J3863" s="1">
        <v>44736</v>
      </c>
      <c r="K3863" s="1"/>
      <c r="M3863">
        <v>0</v>
      </c>
      <c r="N3863">
        <v>1</v>
      </c>
      <c r="O3863">
        <v>28</v>
      </c>
      <c r="P3863" t="s">
        <v>58</v>
      </c>
    </row>
    <row r="3864" spans="1:16">
      <c r="A3864" t="s">
        <v>10661</v>
      </c>
      <c r="B3864" t="s">
        <v>1339</v>
      </c>
      <c r="C3864" t="s">
        <v>18</v>
      </c>
      <c r="D3864" t="s">
        <v>37</v>
      </c>
      <c r="E3864" t="s">
        <v>91</v>
      </c>
      <c r="F3864">
        <v>170333</v>
      </c>
      <c r="G3864" t="s">
        <v>79</v>
      </c>
      <c r="H3864" t="s">
        <v>68</v>
      </c>
      <c r="I3864" t="s">
        <v>817</v>
      </c>
      <c r="J3864" s="1">
        <v>45086</v>
      </c>
      <c r="K3864" s="1">
        <v>45166</v>
      </c>
      <c r="L3864">
        <v>159</v>
      </c>
      <c r="M3864">
        <v>1</v>
      </c>
      <c r="N3864">
        <v>3</v>
      </c>
      <c r="P3864" t="s">
        <v>100</v>
      </c>
    </row>
    <row r="3865" spans="1:16">
      <c r="A3865" t="s">
        <v>10663</v>
      </c>
      <c r="B3865" t="s">
        <v>5898</v>
      </c>
      <c r="C3865" t="s">
        <v>18</v>
      </c>
      <c r="D3865" t="s">
        <v>183</v>
      </c>
      <c r="E3865" t="s">
        <v>28</v>
      </c>
      <c r="F3865">
        <v>11062</v>
      </c>
      <c r="G3865" t="s">
        <v>47</v>
      </c>
      <c r="H3865" t="s">
        <v>1094</v>
      </c>
      <c r="I3865" t="s">
        <v>3770</v>
      </c>
      <c r="J3865" s="1"/>
      <c r="K3865" s="1"/>
      <c r="M3865">
        <v>0</v>
      </c>
      <c r="N3865">
        <v>1</v>
      </c>
      <c r="O3865">
        <v>20.100000000000001</v>
      </c>
      <c r="P3865" t="s">
        <v>42</v>
      </c>
    </row>
    <row r="3866" spans="1:16">
      <c r="A3866" t="s">
        <v>10665</v>
      </c>
      <c r="B3866" t="s">
        <v>5002</v>
      </c>
      <c r="C3866" t="s">
        <v>208</v>
      </c>
      <c r="D3866" t="s">
        <v>37</v>
      </c>
      <c r="E3866" t="s">
        <v>115</v>
      </c>
      <c r="F3866">
        <v>160590</v>
      </c>
      <c r="G3866" t="s">
        <v>22</v>
      </c>
      <c r="H3866" t="s">
        <v>117</v>
      </c>
      <c r="I3866" t="s">
        <v>2145</v>
      </c>
      <c r="J3866" s="1">
        <v>45031</v>
      </c>
      <c r="K3866" s="1">
        <v>45067</v>
      </c>
      <c r="L3866">
        <v>81</v>
      </c>
      <c r="M3866">
        <v>0</v>
      </c>
      <c r="N3866">
        <v>1</v>
      </c>
      <c r="O3866">
        <v>20.2</v>
      </c>
      <c r="P3866" t="s">
        <v>58</v>
      </c>
    </row>
    <row r="3867" spans="1:16">
      <c r="A3867" t="s">
        <v>10667</v>
      </c>
      <c r="B3867" t="s">
        <v>8500</v>
      </c>
      <c r="C3867" t="s">
        <v>934</v>
      </c>
      <c r="D3867" t="s">
        <v>53</v>
      </c>
      <c r="E3867" t="s">
        <v>54</v>
      </c>
      <c r="F3867">
        <v>20842</v>
      </c>
      <c r="G3867" t="s">
        <v>22</v>
      </c>
      <c r="H3867" t="s">
        <v>127</v>
      </c>
      <c r="I3867" t="s">
        <v>10669</v>
      </c>
      <c r="J3867" s="1">
        <v>45363</v>
      </c>
      <c r="K3867" s="1"/>
      <c r="M3867">
        <v>0</v>
      </c>
      <c r="N3867">
        <v>1</v>
      </c>
      <c r="P3867" t="s">
        <v>58</v>
      </c>
    </row>
    <row r="3868" spans="1:16">
      <c r="A3868" t="s">
        <v>10670</v>
      </c>
      <c r="B3868" t="s">
        <v>4280</v>
      </c>
      <c r="C3868" t="s">
        <v>5243</v>
      </c>
      <c r="D3868" t="s">
        <v>37</v>
      </c>
      <c r="E3868" t="s">
        <v>91</v>
      </c>
      <c r="F3868">
        <v>140789</v>
      </c>
      <c r="G3868" t="s">
        <v>30</v>
      </c>
      <c r="H3868" t="s">
        <v>98</v>
      </c>
      <c r="I3868" t="s">
        <v>6350</v>
      </c>
      <c r="J3868" s="1">
        <v>44891</v>
      </c>
      <c r="K3868" s="1">
        <v>44987</v>
      </c>
      <c r="L3868">
        <v>186</v>
      </c>
      <c r="M3868">
        <v>1</v>
      </c>
      <c r="N3868">
        <v>1</v>
      </c>
      <c r="O3868">
        <v>1.6</v>
      </c>
      <c r="P3868" t="s">
        <v>42</v>
      </c>
    </row>
    <row r="3869" spans="1:16">
      <c r="A3869" t="s">
        <v>10672</v>
      </c>
      <c r="B3869" t="s">
        <v>6196</v>
      </c>
      <c r="C3869" t="s">
        <v>1959</v>
      </c>
      <c r="D3869" t="s">
        <v>37</v>
      </c>
      <c r="E3869" t="s">
        <v>177</v>
      </c>
      <c r="F3869">
        <v>123049</v>
      </c>
      <c r="G3869" t="s">
        <v>56</v>
      </c>
      <c r="H3869" t="s">
        <v>232</v>
      </c>
      <c r="I3869" t="s">
        <v>6893</v>
      </c>
      <c r="J3869" s="1">
        <v>45169</v>
      </c>
      <c r="K3869" s="1"/>
      <c r="M3869">
        <v>0</v>
      </c>
      <c r="N3869">
        <v>1</v>
      </c>
      <c r="O3869">
        <v>4.5</v>
      </c>
      <c r="P3869" t="s">
        <v>25</v>
      </c>
    </row>
    <row r="3870" spans="1:16">
      <c r="A3870" t="s">
        <v>10674</v>
      </c>
      <c r="B3870" t="s">
        <v>3823</v>
      </c>
      <c r="C3870" t="s">
        <v>5746</v>
      </c>
      <c r="D3870" t="s">
        <v>37</v>
      </c>
      <c r="E3870" t="s">
        <v>28</v>
      </c>
      <c r="F3870">
        <v>134136</v>
      </c>
      <c r="G3870" t="s">
        <v>39</v>
      </c>
      <c r="H3870" t="s">
        <v>73</v>
      </c>
      <c r="I3870" t="s">
        <v>275</v>
      </c>
      <c r="J3870" s="1"/>
      <c r="K3870" s="1"/>
      <c r="M3870">
        <v>0</v>
      </c>
      <c r="N3870">
        <v>1</v>
      </c>
      <c r="O3870">
        <v>0.8</v>
      </c>
      <c r="P3870" t="s">
        <v>33</v>
      </c>
    </row>
    <row r="3871" spans="1:16">
      <c r="A3871" t="s">
        <v>10676</v>
      </c>
      <c r="B3871" t="s">
        <v>6946</v>
      </c>
      <c r="C3871" t="s">
        <v>1371</v>
      </c>
      <c r="D3871" t="s">
        <v>19</v>
      </c>
      <c r="E3871" t="s">
        <v>45</v>
      </c>
      <c r="F3871">
        <v>3851</v>
      </c>
      <c r="G3871" t="s">
        <v>172</v>
      </c>
      <c r="H3871" t="s">
        <v>274</v>
      </c>
      <c r="I3871" t="s">
        <v>10678</v>
      </c>
      <c r="J3871" s="1">
        <v>45326</v>
      </c>
      <c r="K3871" s="1"/>
      <c r="M3871">
        <v>0</v>
      </c>
      <c r="N3871">
        <v>1</v>
      </c>
      <c r="O3871">
        <v>0.5</v>
      </c>
      <c r="P3871" t="s">
        <v>100</v>
      </c>
    </row>
    <row r="3872" spans="1:16">
      <c r="A3872" t="s">
        <v>10679</v>
      </c>
      <c r="B3872" t="s">
        <v>1012</v>
      </c>
      <c r="C3872" t="s">
        <v>18</v>
      </c>
      <c r="D3872" t="s">
        <v>66</v>
      </c>
      <c r="E3872" t="s">
        <v>54</v>
      </c>
      <c r="F3872">
        <v>8702</v>
      </c>
      <c r="G3872" t="s">
        <v>22</v>
      </c>
      <c r="H3872" t="s">
        <v>258</v>
      </c>
      <c r="I3872" t="s">
        <v>3586</v>
      </c>
      <c r="J3872" s="1">
        <v>45494</v>
      </c>
      <c r="K3872" s="1"/>
      <c r="M3872">
        <v>0</v>
      </c>
      <c r="N3872">
        <v>1</v>
      </c>
      <c r="O3872">
        <v>20.3</v>
      </c>
      <c r="P3872" t="s">
        <v>42</v>
      </c>
    </row>
    <row r="3873" spans="1:16">
      <c r="A3873" t="s">
        <v>10681</v>
      </c>
      <c r="B3873" t="s">
        <v>3571</v>
      </c>
      <c r="C3873" t="s">
        <v>1735</v>
      </c>
      <c r="D3873" t="s">
        <v>183</v>
      </c>
      <c r="E3873" t="s">
        <v>54</v>
      </c>
      <c r="F3873">
        <v>10208</v>
      </c>
      <c r="G3873" t="s">
        <v>161</v>
      </c>
      <c r="H3873" t="s">
        <v>608</v>
      </c>
      <c r="I3873" t="s">
        <v>6055</v>
      </c>
      <c r="J3873" s="1">
        <v>44626</v>
      </c>
      <c r="K3873" s="1"/>
      <c r="M3873">
        <v>0</v>
      </c>
      <c r="N3873">
        <v>1</v>
      </c>
      <c r="O3873">
        <v>12.9</v>
      </c>
      <c r="P3873" t="s">
        <v>33</v>
      </c>
    </row>
    <row r="3874" spans="1:16">
      <c r="A3874" t="s">
        <v>10683</v>
      </c>
      <c r="B3874" t="s">
        <v>2114</v>
      </c>
      <c r="C3874" t="s">
        <v>1303</v>
      </c>
      <c r="D3874" t="s">
        <v>53</v>
      </c>
      <c r="E3874" t="s">
        <v>20</v>
      </c>
      <c r="F3874">
        <v>41278</v>
      </c>
      <c r="G3874" t="s">
        <v>172</v>
      </c>
      <c r="H3874" t="s">
        <v>258</v>
      </c>
      <c r="I3874" t="s">
        <v>128</v>
      </c>
      <c r="J3874" s="1">
        <v>45039</v>
      </c>
      <c r="K3874" s="1"/>
      <c r="M3874">
        <v>0</v>
      </c>
      <c r="N3874">
        <v>1</v>
      </c>
      <c r="O3874">
        <v>16.2</v>
      </c>
      <c r="P3874" t="s">
        <v>33</v>
      </c>
    </row>
    <row r="3875" spans="1:16">
      <c r="A3875" t="s">
        <v>10685</v>
      </c>
      <c r="B3875" t="s">
        <v>6808</v>
      </c>
      <c r="C3875" t="s">
        <v>726</v>
      </c>
      <c r="D3875" t="s">
        <v>19</v>
      </c>
      <c r="E3875" t="s">
        <v>91</v>
      </c>
      <c r="F3875">
        <v>6312</v>
      </c>
      <c r="G3875" t="s">
        <v>22</v>
      </c>
      <c r="H3875" t="s">
        <v>68</v>
      </c>
      <c r="I3875" t="s">
        <v>7281</v>
      </c>
      <c r="J3875" s="1">
        <v>44752</v>
      </c>
      <c r="K3875" s="1">
        <v>44688</v>
      </c>
      <c r="L3875">
        <v>96</v>
      </c>
      <c r="M3875">
        <v>0</v>
      </c>
      <c r="N3875">
        <v>1</v>
      </c>
      <c r="O3875">
        <v>6.6</v>
      </c>
      <c r="P3875" t="s">
        <v>25</v>
      </c>
    </row>
    <row r="3876" spans="1:16">
      <c r="A3876" t="s">
        <v>10687</v>
      </c>
      <c r="B3876" t="s">
        <v>6933</v>
      </c>
      <c r="C3876" t="s">
        <v>18</v>
      </c>
      <c r="D3876" t="s">
        <v>183</v>
      </c>
      <c r="E3876" t="s">
        <v>45</v>
      </c>
      <c r="F3876">
        <v>3357</v>
      </c>
      <c r="G3876" t="s">
        <v>79</v>
      </c>
      <c r="H3876" t="s">
        <v>62</v>
      </c>
      <c r="I3876" t="s">
        <v>2056</v>
      </c>
      <c r="J3876" s="1">
        <v>45056</v>
      </c>
      <c r="K3876" s="1"/>
      <c r="M3876">
        <v>0</v>
      </c>
      <c r="N3876">
        <v>1</v>
      </c>
      <c r="O3876">
        <v>18.8</v>
      </c>
      <c r="P3876" t="s">
        <v>42</v>
      </c>
    </row>
    <row r="3877" spans="1:16">
      <c r="A3877" t="s">
        <v>10689</v>
      </c>
      <c r="B3877" t="s">
        <v>368</v>
      </c>
      <c r="C3877" t="s">
        <v>3303</v>
      </c>
      <c r="D3877" t="s">
        <v>37</v>
      </c>
      <c r="E3877" t="s">
        <v>91</v>
      </c>
      <c r="F3877">
        <v>122876</v>
      </c>
      <c r="G3877" t="s">
        <v>39</v>
      </c>
      <c r="H3877" t="s">
        <v>237</v>
      </c>
      <c r="I3877" t="s">
        <v>5896</v>
      </c>
      <c r="J3877" s="1">
        <v>45526</v>
      </c>
      <c r="K3877" s="1">
        <v>45431</v>
      </c>
      <c r="L3877">
        <v>76</v>
      </c>
      <c r="M3877">
        <v>0</v>
      </c>
      <c r="N3877">
        <v>1</v>
      </c>
      <c r="O3877">
        <v>7.1</v>
      </c>
      <c r="P3877" t="s">
        <v>25</v>
      </c>
    </row>
    <row r="3878" spans="1:16">
      <c r="A3878" t="s">
        <v>10691</v>
      </c>
      <c r="B3878" t="s">
        <v>10302</v>
      </c>
      <c r="C3878" t="s">
        <v>18</v>
      </c>
      <c r="D3878" t="s">
        <v>37</v>
      </c>
      <c r="E3878" t="s">
        <v>28</v>
      </c>
      <c r="F3878">
        <v>141976</v>
      </c>
      <c r="G3878" t="s">
        <v>56</v>
      </c>
      <c r="H3878" t="s">
        <v>1995</v>
      </c>
      <c r="I3878" t="s">
        <v>269</v>
      </c>
      <c r="J3878" s="1">
        <v>44915</v>
      </c>
      <c r="K3878" s="1"/>
      <c r="M3878">
        <v>0</v>
      </c>
      <c r="N3878">
        <v>1</v>
      </c>
      <c r="O3878">
        <v>24.4</v>
      </c>
      <c r="P3878" t="s">
        <v>25</v>
      </c>
    </row>
    <row r="3879" spans="1:16">
      <c r="A3879" t="s">
        <v>10693</v>
      </c>
      <c r="B3879" t="s">
        <v>4371</v>
      </c>
      <c r="C3879" t="s">
        <v>1098</v>
      </c>
      <c r="D3879" t="s">
        <v>37</v>
      </c>
      <c r="E3879" t="s">
        <v>45</v>
      </c>
      <c r="F3879">
        <v>198592</v>
      </c>
      <c r="G3879" t="s">
        <v>30</v>
      </c>
      <c r="H3879" t="s">
        <v>506</v>
      </c>
      <c r="I3879" t="s">
        <v>10075</v>
      </c>
      <c r="J3879" s="1">
        <v>45709</v>
      </c>
      <c r="K3879" s="1"/>
      <c r="M3879">
        <v>0</v>
      </c>
      <c r="N3879">
        <v>1</v>
      </c>
      <c r="O3879">
        <v>4</v>
      </c>
      <c r="P3879" t="s">
        <v>42</v>
      </c>
    </row>
    <row r="3880" spans="1:16">
      <c r="A3880" t="s">
        <v>10695</v>
      </c>
      <c r="B3880" t="s">
        <v>775</v>
      </c>
      <c r="C3880" t="s">
        <v>18</v>
      </c>
      <c r="D3880" t="s">
        <v>66</v>
      </c>
      <c r="E3880" t="s">
        <v>28</v>
      </c>
      <c r="F3880">
        <v>19585</v>
      </c>
      <c r="G3880" t="s">
        <v>79</v>
      </c>
      <c r="H3880" t="s">
        <v>258</v>
      </c>
      <c r="I3880" t="s">
        <v>6254</v>
      </c>
      <c r="J3880" s="1">
        <v>45654</v>
      </c>
      <c r="K3880" s="1"/>
      <c r="M3880">
        <v>0</v>
      </c>
      <c r="N3880">
        <v>1</v>
      </c>
      <c r="O3880">
        <v>7.5</v>
      </c>
      <c r="P3880" t="s">
        <v>100</v>
      </c>
    </row>
    <row r="3881" spans="1:16">
      <c r="A3881" t="s">
        <v>10697</v>
      </c>
      <c r="B3881" t="s">
        <v>8497</v>
      </c>
      <c r="C3881" t="s">
        <v>6323</v>
      </c>
      <c r="D3881" t="s">
        <v>183</v>
      </c>
      <c r="E3881" t="s">
        <v>91</v>
      </c>
      <c r="F3881">
        <v>12313</v>
      </c>
      <c r="G3881" t="s">
        <v>79</v>
      </c>
      <c r="H3881" t="s">
        <v>156</v>
      </c>
      <c r="I3881" t="s">
        <v>9748</v>
      </c>
      <c r="J3881" s="1">
        <v>45509</v>
      </c>
      <c r="K3881" s="1">
        <v>45578</v>
      </c>
      <c r="L3881">
        <v>105</v>
      </c>
      <c r="M3881">
        <v>0</v>
      </c>
      <c r="N3881">
        <v>1</v>
      </c>
      <c r="O3881">
        <v>30.4</v>
      </c>
      <c r="P3881" t="s">
        <v>25</v>
      </c>
    </row>
    <row r="3882" spans="1:16">
      <c r="A3882" t="s">
        <v>10699</v>
      </c>
      <c r="B3882" t="s">
        <v>5691</v>
      </c>
      <c r="C3882" t="s">
        <v>2374</v>
      </c>
      <c r="D3882" t="s">
        <v>183</v>
      </c>
      <c r="E3882" t="s">
        <v>20</v>
      </c>
      <c r="F3882">
        <v>9812</v>
      </c>
      <c r="G3882" t="s">
        <v>39</v>
      </c>
      <c r="H3882" t="s">
        <v>86</v>
      </c>
      <c r="I3882" t="s">
        <v>3783</v>
      </c>
      <c r="J3882" s="1">
        <v>45703</v>
      </c>
      <c r="K3882" s="1"/>
      <c r="M3882">
        <v>0</v>
      </c>
      <c r="N3882">
        <v>1</v>
      </c>
      <c r="O3882">
        <v>5.0999999999999996</v>
      </c>
      <c r="P3882" t="s">
        <v>25</v>
      </c>
    </row>
    <row r="3883" spans="1:16">
      <c r="A3883" t="s">
        <v>10701</v>
      </c>
      <c r="B3883" t="s">
        <v>10702</v>
      </c>
      <c r="C3883" t="s">
        <v>5395</v>
      </c>
      <c r="D3883" t="s">
        <v>183</v>
      </c>
      <c r="E3883" t="s">
        <v>91</v>
      </c>
      <c r="F3883">
        <v>9577</v>
      </c>
      <c r="G3883" t="s">
        <v>39</v>
      </c>
      <c r="H3883" t="s">
        <v>62</v>
      </c>
      <c r="I3883" t="s">
        <v>7258</v>
      </c>
      <c r="J3883" s="1">
        <v>45210</v>
      </c>
      <c r="K3883" s="1">
        <v>45193</v>
      </c>
      <c r="L3883">
        <v>104</v>
      </c>
      <c r="M3883">
        <v>0</v>
      </c>
      <c r="N3883">
        <v>1</v>
      </c>
      <c r="P3883" t="s">
        <v>100</v>
      </c>
    </row>
    <row r="3884" spans="1:16">
      <c r="A3884" t="s">
        <v>10704</v>
      </c>
      <c r="B3884" t="s">
        <v>445</v>
      </c>
      <c r="C3884" t="s">
        <v>2904</v>
      </c>
      <c r="D3884" t="s">
        <v>53</v>
      </c>
      <c r="E3884" t="s">
        <v>115</v>
      </c>
      <c r="F3884">
        <v>10531</v>
      </c>
      <c r="G3884" t="s">
        <v>151</v>
      </c>
      <c r="H3884" t="s">
        <v>127</v>
      </c>
      <c r="I3884" t="s">
        <v>3334</v>
      </c>
      <c r="J3884" s="1">
        <v>45179</v>
      </c>
      <c r="K3884" s="1">
        <v>45217</v>
      </c>
      <c r="L3884">
        <v>175</v>
      </c>
      <c r="M3884">
        <v>0</v>
      </c>
      <c r="N3884">
        <v>1</v>
      </c>
      <c r="O3884">
        <v>12.8</v>
      </c>
      <c r="P3884" t="s">
        <v>25</v>
      </c>
    </row>
    <row r="3885" spans="1:16">
      <c r="A3885" t="s">
        <v>10706</v>
      </c>
      <c r="B3885" t="s">
        <v>5076</v>
      </c>
      <c r="C3885" t="s">
        <v>1455</v>
      </c>
      <c r="D3885" t="s">
        <v>53</v>
      </c>
      <c r="E3885" t="s">
        <v>45</v>
      </c>
      <c r="F3885">
        <v>35044</v>
      </c>
      <c r="G3885" t="s">
        <v>47</v>
      </c>
      <c r="H3885" t="s">
        <v>156</v>
      </c>
      <c r="I3885" t="s">
        <v>2142</v>
      </c>
      <c r="J3885" s="1">
        <v>45541</v>
      </c>
      <c r="K3885" s="1"/>
      <c r="M3885">
        <v>0</v>
      </c>
      <c r="N3885">
        <v>1</v>
      </c>
      <c r="O3885">
        <v>8.1999999999999993</v>
      </c>
      <c r="P3885" t="s">
        <v>42</v>
      </c>
    </row>
    <row r="3886" spans="1:16">
      <c r="A3886" t="s">
        <v>10708</v>
      </c>
      <c r="B3886" t="s">
        <v>4022</v>
      </c>
      <c r="C3886" t="s">
        <v>18</v>
      </c>
      <c r="D3886" t="s">
        <v>183</v>
      </c>
      <c r="E3886" t="s">
        <v>91</v>
      </c>
      <c r="F3886">
        <v>4226</v>
      </c>
      <c r="G3886" t="s">
        <v>79</v>
      </c>
      <c r="H3886" t="s">
        <v>625</v>
      </c>
      <c r="I3886" t="s">
        <v>3315</v>
      </c>
      <c r="J3886" s="1">
        <v>44895</v>
      </c>
      <c r="K3886" s="1">
        <v>44942</v>
      </c>
      <c r="L3886">
        <v>108</v>
      </c>
      <c r="M3886">
        <v>0</v>
      </c>
      <c r="N3886">
        <v>1</v>
      </c>
      <c r="O3886">
        <v>18.399999999999999</v>
      </c>
      <c r="P3886" t="s">
        <v>100</v>
      </c>
    </row>
    <row r="3887" spans="1:16">
      <c r="A3887" t="s">
        <v>10710</v>
      </c>
      <c r="B3887" t="s">
        <v>5236</v>
      </c>
      <c r="C3887" t="s">
        <v>5827</v>
      </c>
      <c r="D3887" t="s">
        <v>37</v>
      </c>
      <c r="E3887" t="s">
        <v>28</v>
      </c>
      <c r="F3887">
        <v>67218</v>
      </c>
      <c r="G3887" t="s">
        <v>47</v>
      </c>
      <c r="H3887" t="s">
        <v>105</v>
      </c>
      <c r="I3887" t="s">
        <v>1309</v>
      </c>
      <c r="J3887" s="1">
        <v>44739</v>
      </c>
      <c r="K3887" s="1"/>
      <c r="M3887">
        <v>0</v>
      </c>
      <c r="N3887">
        <v>1</v>
      </c>
      <c r="O3887">
        <v>4</v>
      </c>
      <c r="P3887" t="s">
        <v>58</v>
      </c>
    </row>
    <row r="3888" spans="1:16">
      <c r="A3888" t="s">
        <v>10712</v>
      </c>
      <c r="B3888" t="s">
        <v>2355</v>
      </c>
      <c r="C3888" t="s">
        <v>18</v>
      </c>
      <c r="D3888" t="s">
        <v>19</v>
      </c>
      <c r="E3888" t="s">
        <v>177</v>
      </c>
      <c r="F3888">
        <v>5063</v>
      </c>
      <c r="G3888" t="s">
        <v>79</v>
      </c>
      <c r="H3888" t="s">
        <v>62</v>
      </c>
      <c r="I3888" t="s">
        <v>10714</v>
      </c>
      <c r="J3888" s="1">
        <v>45562</v>
      </c>
      <c r="K3888" s="1"/>
      <c r="M3888">
        <v>0</v>
      </c>
      <c r="N3888">
        <v>1</v>
      </c>
      <c r="P3888" t="s">
        <v>58</v>
      </c>
    </row>
    <row r="3889" spans="1:16">
      <c r="A3889" t="s">
        <v>10715</v>
      </c>
      <c r="B3889" t="s">
        <v>1016</v>
      </c>
      <c r="C3889" t="s">
        <v>1121</v>
      </c>
      <c r="D3889" t="s">
        <v>53</v>
      </c>
      <c r="E3889" t="s">
        <v>91</v>
      </c>
      <c r="F3889">
        <v>18913</v>
      </c>
      <c r="G3889" t="s">
        <v>30</v>
      </c>
      <c r="H3889" t="s">
        <v>105</v>
      </c>
      <c r="I3889" t="s">
        <v>2021</v>
      </c>
      <c r="J3889" s="1">
        <v>45674</v>
      </c>
      <c r="K3889" s="1">
        <v>45690</v>
      </c>
      <c r="L3889">
        <v>160</v>
      </c>
      <c r="M3889">
        <v>0</v>
      </c>
      <c r="N3889">
        <v>1</v>
      </c>
      <c r="O3889">
        <v>2.2999999999999998</v>
      </c>
      <c r="P3889" t="s">
        <v>33</v>
      </c>
    </row>
    <row r="3890" spans="1:16">
      <c r="A3890" t="s">
        <v>10717</v>
      </c>
      <c r="B3890" t="s">
        <v>702</v>
      </c>
      <c r="C3890" t="s">
        <v>18</v>
      </c>
      <c r="D3890" t="s">
        <v>66</v>
      </c>
      <c r="E3890" t="s">
        <v>177</v>
      </c>
      <c r="F3890">
        <v>17277</v>
      </c>
      <c r="G3890" t="s">
        <v>22</v>
      </c>
      <c r="H3890" t="s">
        <v>625</v>
      </c>
      <c r="I3890" t="s">
        <v>5666</v>
      </c>
      <c r="J3890" s="1">
        <v>45481</v>
      </c>
      <c r="K3890" s="1"/>
      <c r="M3890">
        <v>0</v>
      </c>
      <c r="N3890">
        <v>1</v>
      </c>
      <c r="O3890">
        <v>18.100000000000001</v>
      </c>
      <c r="P3890" t="s">
        <v>42</v>
      </c>
    </row>
    <row r="3891" spans="1:16">
      <c r="A3891" t="s">
        <v>10719</v>
      </c>
      <c r="B3891" t="s">
        <v>198</v>
      </c>
      <c r="C3891" t="s">
        <v>3898</v>
      </c>
      <c r="D3891" t="s">
        <v>53</v>
      </c>
      <c r="E3891" t="s">
        <v>115</v>
      </c>
      <c r="F3891">
        <v>45260</v>
      </c>
      <c r="G3891" t="s">
        <v>161</v>
      </c>
      <c r="H3891" t="s">
        <v>237</v>
      </c>
      <c r="I3891" t="s">
        <v>1058</v>
      </c>
      <c r="J3891" s="1">
        <v>45260</v>
      </c>
      <c r="K3891" s="1">
        <v>45313</v>
      </c>
      <c r="L3891">
        <v>104</v>
      </c>
      <c r="M3891">
        <v>0</v>
      </c>
      <c r="N3891">
        <v>1</v>
      </c>
      <c r="O3891">
        <v>27.3</v>
      </c>
      <c r="P3891" t="s">
        <v>25</v>
      </c>
    </row>
    <row r="3892" spans="1:16">
      <c r="A3892" t="s">
        <v>10721</v>
      </c>
      <c r="B3892" t="s">
        <v>4675</v>
      </c>
      <c r="C3892" t="s">
        <v>18</v>
      </c>
      <c r="D3892" t="s">
        <v>66</v>
      </c>
      <c r="E3892" t="s">
        <v>91</v>
      </c>
      <c r="F3892">
        <v>5903</v>
      </c>
      <c r="G3892" t="s">
        <v>79</v>
      </c>
      <c r="H3892" t="s">
        <v>237</v>
      </c>
      <c r="I3892" t="s">
        <v>10723</v>
      </c>
      <c r="J3892" s="1">
        <v>45193</v>
      </c>
      <c r="K3892" s="1">
        <v>45282</v>
      </c>
      <c r="L3892">
        <v>122</v>
      </c>
      <c r="M3892">
        <v>0</v>
      </c>
      <c r="N3892">
        <v>1</v>
      </c>
      <c r="O3892">
        <v>19.5</v>
      </c>
      <c r="P3892" t="s">
        <v>25</v>
      </c>
    </row>
    <row r="3893" spans="1:16">
      <c r="A3893" t="s">
        <v>10724</v>
      </c>
      <c r="B3893" t="s">
        <v>702</v>
      </c>
      <c r="C3893" t="s">
        <v>18</v>
      </c>
      <c r="D3893" t="s">
        <v>53</v>
      </c>
      <c r="E3893" t="s">
        <v>54</v>
      </c>
      <c r="F3893">
        <v>10480</v>
      </c>
      <c r="G3893" t="s">
        <v>79</v>
      </c>
      <c r="H3893" t="s">
        <v>93</v>
      </c>
      <c r="I3893" t="s">
        <v>1573</v>
      </c>
      <c r="J3893" s="1">
        <v>44906</v>
      </c>
      <c r="K3893" s="1"/>
      <c r="M3893">
        <v>0</v>
      </c>
      <c r="N3893">
        <v>1</v>
      </c>
      <c r="P3893" t="s">
        <v>100</v>
      </c>
    </row>
    <row r="3894" spans="1:16">
      <c r="A3894" t="s">
        <v>10726</v>
      </c>
      <c r="B3894" t="s">
        <v>5603</v>
      </c>
      <c r="C3894" t="s">
        <v>469</v>
      </c>
      <c r="D3894" t="s">
        <v>66</v>
      </c>
      <c r="E3894" t="s">
        <v>54</v>
      </c>
      <c r="F3894">
        <v>12219</v>
      </c>
      <c r="G3894" t="s">
        <v>79</v>
      </c>
      <c r="H3894" t="s">
        <v>614</v>
      </c>
      <c r="I3894" t="s">
        <v>10728</v>
      </c>
      <c r="J3894" s="1">
        <v>45468</v>
      </c>
      <c r="K3894" s="1"/>
      <c r="M3894">
        <v>0</v>
      </c>
      <c r="N3894">
        <v>1</v>
      </c>
      <c r="O3894">
        <v>5.3</v>
      </c>
      <c r="P3894" t="s">
        <v>100</v>
      </c>
    </row>
    <row r="3895" spans="1:16">
      <c r="A3895" t="s">
        <v>10729</v>
      </c>
      <c r="B3895" t="s">
        <v>5200</v>
      </c>
      <c r="C3895" t="s">
        <v>18</v>
      </c>
      <c r="D3895" t="s">
        <v>53</v>
      </c>
      <c r="E3895" t="s">
        <v>91</v>
      </c>
      <c r="F3895">
        <v>41978</v>
      </c>
      <c r="G3895" t="s">
        <v>151</v>
      </c>
      <c r="H3895" t="s">
        <v>545</v>
      </c>
      <c r="I3895" t="s">
        <v>8527</v>
      </c>
      <c r="J3895" s="1">
        <v>45337</v>
      </c>
      <c r="K3895" s="1">
        <v>45463</v>
      </c>
      <c r="L3895">
        <v>179</v>
      </c>
      <c r="M3895">
        <v>1</v>
      </c>
      <c r="N3895">
        <v>2</v>
      </c>
      <c r="O3895">
        <v>31.4</v>
      </c>
      <c r="P3895" t="s">
        <v>100</v>
      </c>
    </row>
    <row r="3896" spans="1:16">
      <c r="A3896" t="s">
        <v>10731</v>
      </c>
      <c r="B3896" t="s">
        <v>4580</v>
      </c>
      <c r="C3896" t="s">
        <v>968</v>
      </c>
      <c r="D3896" t="s">
        <v>66</v>
      </c>
      <c r="E3896" t="s">
        <v>28</v>
      </c>
      <c r="F3896">
        <v>17747</v>
      </c>
      <c r="G3896" t="s">
        <v>39</v>
      </c>
      <c r="H3896" t="s">
        <v>139</v>
      </c>
      <c r="I3896" t="s">
        <v>2878</v>
      </c>
      <c r="J3896" s="1">
        <v>45253</v>
      </c>
      <c r="K3896" s="1"/>
      <c r="M3896">
        <v>0</v>
      </c>
      <c r="N3896">
        <v>1</v>
      </c>
      <c r="O3896">
        <v>23.2</v>
      </c>
      <c r="P3896" t="s">
        <v>25</v>
      </c>
    </row>
    <row r="3897" spans="1:16">
      <c r="A3897" t="s">
        <v>10733</v>
      </c>
      <c r="B3897" t="s">
        <v>5661</v>
      </c>
      <c r="C3897" t="s">
        <v>4649</v>
      </c>
      <c r="D3897" t="s">
        <v>66</v>
      </c>
      <c r="E3897" t="s">
        <v>54</v>
      </c>
      <c r="F3897">
        <v>21565</v>
      </c>
      <c r="G3897" t="s">
        <v>22</v>
      </c>
      <c r="H3897" t="s">
        <v>31</v>
      </c>
      <c r="I3897" t="s">
        <v>3783</v>
      </c>
      <c r="J3897" s="1">
        <v>45595</v>
      </c>
      <c r="K3897" s="1"/>
      <c r="M3897">
        <v>0</v>
      </c>
      <c r="N3897">
        <v>1</v>
      </c>
      <c r="O3897">
        <v>22.6</v>
      </c>
      <c r="P3897" t="s">
        <v>42</v>
      </c>
    </row>
    <row r="3898" spans="1:16">
      <c r="A3898" t="s">
        <v>10734</v>
      </c>
      <c r="B3898" t="s">
        <v>2369</v>
      </c>
      <c r="C3898" t="s">
        <v>2710</v>
      </c>
      <c r="D3898" t="s">
        <v>53</v>
      </c>
      <c r="E3898" t="s">
        <v>20</v>
      </c>
      <c r="F3898">
        <v>15654</v>
      </c>
      <c r="G3898" t="s">
        <v>30</v>
      </c>
      <c r="H3898" t="s">
        <v>179</v>
      </c>
      <c r="I3898" t="s">
        <v>7165</v>
      </c>
      <c r="J3898" s="1">
        <v>44955</v>
      </c>
      <c r="K3898" s="1"/>
      <c r="M3898">
        <v>0</v>
      </c>
      <c r="N3898">
        <v>1</v>
      </c>
      <c r="O3898">
        <v>15</v>
      </c>
      <c r="P3898" t="s">
        <v>58</v>
      </c>
    </row>
    <row r="3899" spans="1:16">
      <c r="A3899" t="s">
        <v>10736</v>
      </c>
      <c r="B3899" t="s">
        <v>868</v>
      </c>
      <c r="C3899" t="s">
        <v>18</v>
      </c>
      <c r="D3899" t="s">
        <v>37</v>
      </c>
      <c r="E3899" t="s">
        <v>91</v>
      </c>
      <c r="F3899">
        <v>72771</v>
      </c>
      <c r="G3899" t="s">
        <v>47</v>
      </c>
      <c r="H3899" t="s">
        <v>2020</v>
      </c>
      <c r="I3899" t="s">
        <v>5173</v>
      </c>
      <c r="J3899" s="1">
        <v>45722</v>
      </c>
      <c r="K3899" s="1">
        <v>45781</v>
      </c>
      <c r="L3899">
        <v>137</v>
      </c>
      <c r="M3899">
        <v>0</v>
      </c>
      <c r="N3899">
        <v>1</v>
      </c>
      <c r="O3899">
        <v>31.1</v>
      </c>
      <c r="P3899" t="s">
        <v>25</v>
      </c>
    </row>
    <row r="3900" spans="1:16">
      <c r="A3900" t="s">
        <v>10738</v>
      </c>
      <c r="B3900" t="s">
        <v>2092</v>
      </c>
      <c r="C3900" t="s">
        <v>18</v>
      </c>
      <c r="D3900" t="s">
        <v>66</v>
      </c>
      <c r="E3900" t="s">
        <v>177</v>
      </c>
      <c r="F3900">
        <v>8849</v>
      </c>
      <c r="G3900" t="s">
        <v>56</v>
      </c>
      <c r="H3900" t="s">
        <v>258</v>
      </c>
      <c r="I3900" t="s">
        <v>263</v>
      </c>
      <c r="J3900" s="1">
        <v>45539</v>
      </c>
      <c r="K3900" s="1"/>
      <c r="M3900">
        <v>0</v>
      </c>
      <c r="N3900">
        <v>1</v>
      </c>
      <c r="O3900">
        <v>25.8</v>
      </c>
      <c r="P3900" t="s">
        <v>58</v>
      </c>
    </row>
    <row r="3901" spans="1:16">
      <c r="A3901" t="s">
        <v>10740</v>
      </c>
      <c r="B3901" t="s">
        <v>1302</v>
      </c>
      <c r="C3901" t="s">
        <v>562</v>
      </c>
      <c r="D3901" t="s">
        <v>66</v>
      </c>
      <c r="E3901" t="s">
        <v>91</v>
      </c>
      <c r="F3901">
        <v>13724</v>
      </c>
      <c r="G3901" t="s">
        <v>151</v>
      </c>
      <c r="H3901" t="s">
        <v>98</v>
      </c>
      <c r="I3901" t="s">
        <v>9380</v>
      </c>
      <c r="J3901" s="1">
        <v>45394</v>
      </c>
      <c r="K3901" s="1">
        <v>45340</v>
      </c>
      <c r="L3901">
        <v>92</v>
      </c>
      <c r="M3901">
        <v>0</v>
      </c>
      <c r="N3901">
        <v>1</v>
      </c>
      <c r="O3901">
        <v>27.9</v>
      </c>
      <c r="P3901" t="s">
        <v>42</v>
      </c>
    </row>
    <row r="3902" spans="1:16">
      <c r="A3902" t="s">
        <v>10742</v>
      </c>
      <c r="B3902" t="s">
        <v>10743</v>
      </c>
      <c r="C3902" t="s">
        <v>1653</v>
      </c>
      <c r="D3902" t="s">
        <v>19</v>
      </c>
      <c r="E3902" t="s">
        <v>45</v>
      </c>
      <c r="F3902">
        <v>7956</v>
      </c>
      <c r="G3902" t="s">
        <v>39</v>
      </c>
      <c r="H3902" t="s">
        <v>1508</v>
      </c>
      <c r="I3902" t="s">
        <v>1909</v>
      </c>
      <c r="J3902" s="1">
        <v>45603</v>
      </c>
      <c r="K3902" s="1"/>
      <c r="M3902">
        <v>0</v>
      </c>
      <c r="N3902">
        <v>1</v>
      </c>
      <c r="O3902">
        <v>29.9</v>
      </c>
      <c r="P3902" t="s">
        <v>25</v>
      </c>
    </row>
    <row r="3903" spans="1:16">
      <c r="A3903" t="s">
        <v>10745</v>
      </c>
      <c r="B3903" t="s">
        <v>1055</v>
      </c>
      <c r="C3903" t="s">
        <v>18</v>
      </c>
      <c r="D3903" t="s">
        <v>66</v>
      </c>
      <c r="E3903" t="s">
        <v>177</v>
      </c>
      <c r="F3903">
        <v>19085</v>
      </c>
      <c r="G3903" t="s">
        <v>172</v>
      </c>
      <c r="H3903" t="s">
        <v>3288</v>
      </c>
      <c r="I3903" t="s">
        <v>69</v>
      </c>
      <c r="J3903" s="1">
        <v>45447</v>
      </c>
      <c r="K3903" s="1"/>
      <c r="M3903">
        <v>0</v>
      </c>
      <c r="N3903">
        <v>1</v>
      </c>
      <c r="O3903">
        <v>9.5</v>
      </c>
      <c r="P3903" t="s">
        <v>25</v>
      </c>
    </row>
    <row r="3904" spans="1:16">
      <c r="A3904" t="s">
        <v>10747</v>
      </c>
      <c r="B3904" t="s">
        <v>4188</v>
      </c>
      <c r="C3904" t="s">
        <v>1042</v>
      </c>
      <c r="D3904" t="s">
        <v>53</v>
      </c>
      <c r="E3904" t="s">
        <v>115</v>
      </c>
      <c r="F3904">
        <v>29423</v>
      </c>
      <c r="G3904" t="s">
        <v>161</v>
      </c>
      <c r="H3904" t="s">
        <v>156</v>
      </c>
      <c r="I3904" t="s">
        <v>7681</v>
      </c>
      <c r="J3904" s="1">
        <v>45461</v>
      </c>
      <c r="K3904" s="1">
        <v>45518</v>
      </c>
      <c r="L3904">
        <v>196</v>
      </c>
      <c r="M3904">
        <v>0</v>
      </c>
      <c r="N3904">
        <v>1</v>
      </c>
      <c r="O3904">
        <v>15.2</v>
      </c>
      <c r="P3904" t="s">
        <v>58</v>
      </c>
    </row>
    <row r="3905" spans="1:16">
      <c r="A3905" t="s">
        <v>10749</v>
      </c>
      <c r="B3905" t="s">
        <v>7082</v>
      </c>
      <c r="C3905" t="s">
        <v>282</v>
      </c>
      <c r="D3905" t="s">
        <v>66</v>
      </c>
      <c r="E3905" t="s">
        <v>20</v>
      </c>
      <c r="F3905">
        <v>15880</v>
      </c>
      <c r="G3905" t="s">
        <v>56</v>
      </c>
      <c r="H3905" t="s">
        <v>145</v>
      </c>
      <c r="I3905" t="s">
        <v>8272</v>
      </c>
      <c r="J3905" s="1">
        <v>44998</v>
      </c>
      <c r="K3905" s="1"/>
      <c r="M3905">
        <v>0</v>
      </c>
      <c r="N3905">
        <v>1</v>
      </c>
      <c r="O3905">
        <v>17.2</v>
      </c>
      <c r="P3905" t="s">
        <v>100</v>
      </c>
    </row>
    <row r="3906" spans="1:16">
      <c r="A3906" t="s">
        <v>10751</v>
      </c>
      <c r="B3906" t="s">
        <v>6946</v>
      </c>
      <c r="C3906" t="s">
        <v>18</v>
      </c>
      <c r="D3906" t="s">
        <v>183</v>
      </c>
      <c r="E3906" t="s">
        <v>20</v>
      </c>
      <c r="F3906">
        <v>7000</v>
      </c>
      <c r="G3906" t="s">
        <v>22</v>
      </c>
      <c r="H3906" t="s">
        <v>2149</v>
      </c>
      <c r="I3906" t="s">
        <v>2152</v>
      </c>
      <c r="J3906" s="1">
        <v>44890</v>
      </c>
      <c r="K3906" s="1"/>
      <c r="M3906">
        <v>0</v>
      </c>
      <c r="N3906">
        <v>1</v>
      </c>
      <c r="O3906">
        <v>6.8</v>
      </c>
      <c r="P3906" t="s">
        <v>100</v>
      </c>
    </row>
    <row r="3907" spans="1:16">
      <c r="A3907" t="s">
        <v>10752</v>
      </c>
      <c r="B3907" t="s">
        <v>9584</v>
      </c>
      <c r="C3907" t="s">
        <v>4622</v>
      </c>
      <c r="D3907" t="s">
        <v>19</v>
      </c>
      <c r="E3907" t="s">
        <v>115</v>
      </c>
      <c r="F3907">
        <v>8140</v>
      </c>
      <c r="G3907" t="s">
        <v>151</v>
      </c>
      <c r="H3907" t="s">
        <v>145</v>
      </c>
      <c r="I3907" t="s">
        <v>2833</v>
      </c>
      <c r="J3907" s="1">
        <v>45765</v>
      </c>
      <c r="K3907" s="1">
        <v>45650</v>
      </c>
      <c r="L3907">
        <v>30</v>
      </c>
      <c r="M3907">
        <v>0</v>
      </c>
      <c r="N3907">
        <v>1</v>
      </c>
      <c r="O3907">
        <v>10.1</v>
      </c>
      <c r="P3907" t="s">
        <v>100</v>
      </c>
    </row>
    <row r="3908" spans="1:16">
      <c r="A3908" t="s">
        <v>10754</v>
      </c>
      <c r="B3908" t="s">
        <v>3390</v>
      </c>
      <c r="C3908" t="s">
        <v>18</v>
      </c>
      <c r="D3908" t="s">
        <v>53</v>
      </c>
      <c r="E3908" t="s">
        <v>20</v>
      </c>
      <c r="F3908">
        <v>10022</v>
      </c>
      <c r="G3908" t="s">
        <v>172</v>
      </c>
      <c r="H3908" t="s">
        <v>68</v>
      </c>
      <c r="I3908" t="s">
        <v>1859</v>
      </c>
      <c r="J3908" s="1">
        <v>44706</v>
      </c>
      <c r="K3908" s="1"/>
      <c r="M3908">
        <v>0</v>
      </c>
      <c r="N3908">
        <v>1</v>
      </c>
      <c r="O3908">
        <v>9.6</v>
      </c>
      <c r="P3908" t="s">
        <v>42</v>
      </c>
    </row>
    <row r="3909" spans="1:16">
      <c r="A3909" t="s">
        <v>10756</v>
      </c>
      <c r="B3909" t="s">
        <v>3946</v>
      </c>
      <c r="C3909" t="s">
        <v>2393</v>
      </c>
      <c r="D3909" t="s">
        <v>66</v>
      </c>
      <c r="E3909" t="s">
        <v>54</v>
      </c>
      <c r="F3909">
        <v>12524</v>
      </c>
      <c r="G3909" t="s">
        <v>30</v>
      </c>
      <c r="H3909" t="s">
        <v>86</v>
      </c>
      <c r="I3909" t="s">
        <v>779</v>
      </c>
      <c r="J3909" s="1">
        <v>44995</v>
      </c>
      <c r="K3909" s="1"/>
      <c r="M3909">
        <v>0</v>
      </c>
      <c r="N3909">
        <v>1</v>
      </c>
      <c r="P3909" t="s">
        <v>100</v>
      </c>
    </row>
    <row r="3910" spans="1:16">
      <c r="A3910" t="s">
        <v>10758</v>
      </c>
      <c r="B3910" t="s">
        <v>5509</v>
      </c>
      <c r="C3910" t="s">
        <v>18</v>
      </c>
      <c r="D3910" t="s">
        <v>53</v>
      </c>
      <c r="E3910" t="s">
        <v>115</v>
      </c>
      <c r="F3910">
        <v>18033</v>
      </c>
      <c r="G3910" t="s">
        <v>79</v>
      </c>
      <c r="H3910" t="s">
        <v>62</v>
      </c>
      <c r="I3910" t="s">
        <v>4036</v>
      </c>
      <c r="J3910" s="1">
        <v>44738</v>
      </c>
      <c r="K3910" s="1">
        <v>44814</v>
      </c>
      <c r="L3910">
        <v>114</v>
      </c>
      <c r="M3910">
        <v>0</v>
      </c>
      <c r="N3910">
        <v>1</v>
      </c>
      <c r="O3910">
        <v>33.4</v>
      </c>
      <c r="P3910" t="s">
        <v>25</v>
      </c>
    </row>
    <row r="3911" spans="1:16">
      <c r="A3911" t="s">
        <v>10760</v>
      </c>
      <c r="B3911" t="s">
        <v>4445</v>
      </c>
      <c r="C3911" t="s">
        <v>18</v>
      </c>
      <c r="D3911" t="s">
        <v>37</v>
      </c>
      <c r="E3911" t="s">
        <v>20</v>
      </c>
      <c r="F3911">
        <v>179073</v>
      </c>
      <c r="G3911" t="s">
        <v>30</v>
      </c>
      <c r="H3911" t="s">
        <v>361</v>
      </c>
      <c r="I3911" t="s">
        <v>2080</v>
      </c>
      <c r="J3911" s="1">
        <v>44908</v>
      </c>
      <c r="K3911" s="1"/>
      <c r="M3911">
        <v>0</v>
      </c>
      <c r="N3911">
        <v>1</v>
      </c>
      <c r="O3911">
        <v>8.4</v>
      </c>
      <c r="P3911" t="s">
        <v>33</v>
      </c>
    </row>
    <row r="3912" spans="1:16">
      <c r="A3912" t="s">
        <v>10762</v>
      </c>
      <c r="B3912" t="s">
        <v>3492</v>
      </c>
      <c r="C3912" t="s">
        <v>18</v>
      </c>
      <c r="D3912" t="s">
        <v>37</v>
      </c>
      <c r="E3912" t="s">
        <v>177</v>
      </c>
      <c r="F3912">
        <v>50000</v>
      </c>
      <c r="G3912" t="s">
        <v>151</v>
      </c>
      <c r="H3912" t="s">
        <v>68</v>
      </c>
      <c r="I3912" t="s">
        <v>410</v>
      </c>
      <c r="J3912" s="1">
        <v>45691</v>
      </c>
      <c r="K3912" s="1"/>
      <c r="M3912">
        <v>0</v>
      </c>
      <c r="N3912">
        <v>1</v>
      </c>
      <c r="O3912">
        <v>3.5</v>
      </c>
      <c r="P3912" t="s">
        <v>25</v>
      </c>
    </row>
    <row r="3913" spans="1:16">
      <c r="A3913" t="s">
        <v>10764</v>
      </c>
      <c r="B3913" t="s">
        <v>994</v>
      </c>
      <c r="C3913" t="s">
        <v>1782</v>
      </c>
      <c r="D3913" t="s">
        <v>19</v>
      </c>
      <c r="E3913" t="s">
        <v>115</v>
      </c>
      <c r="F3913">
        <v>4795</v>
      </c>
      <c r="G3913" t="s">
        <v>22</v>
      </c>
      <c r="H3913" t="s">
        <v>98</v>
      </c>
      <c r="I3913" t="s">
        <v>2345</v>
      </c>
      <c r="J3913" s="1">
        <v>45120</v>
      </c>
      <c r="K3913" s="1">
        <v>45199</v>
      </c>
      <c r="L3913">
        <v>150</v>
      </c>
      <c r="M3913">
        <v>0</v>
      </c>
      <c r="N3913">
        <v>1</v>
      </c>
      <c r="O3913">
        <v>26.7</v>
      </c>
      <c r="P3913" t="s">
        <v>33</v>
      </c>
    </row>
    <row r="3914" spans="1:16">
      <c r="A3914" t="s">
        <v>10766</v>
      </c>
      <c r="B3914" t="s">
        <v>10388</v>
      </c>
      <c r="C3914" t="s">
        <v>18</v>
      </c>
      <c r="D3914" t="s">
        <v>66</v>
      </c>
      <c r="E3914" t="s">
        <v>28</v>
      </c>
      <c r="F3914">
        <v>7627</v>
      </c>
      <c r="G3914" t="s">
        <v>22</v>
      </c>
      <c r="H3914" t="s">
        <v>361</v>
      </c>
      <c r="I3914" t="s">
        <v>6810</v>
      </c>
      <c r="J3914" s="1">
        <v>45402</v>
      </c>
      <c r="K3914" s="1"/>
      <c r="M3914">
        <v>0</v>
      </c>
      <c r="N3914">
        <v>1</v>
      </c>
      <c r="P3914" t="s">
        <v>33</v>
      </c>
    </row>
    <row r="3915" spans="1:16">
      <c r="A3915" t="s">
        <v>10768</v>
      </c>
      <c r="B3915" t="s">
        <v>1124</v>
      </c>
      <c r="C3915" t="s">
        <v>1287</v>
      </c>
      <c r="D3915" t="s">
        <v>53</v>
      </c>
      <c r="E3915" t="s">
        <v>20</v>
      </c>
      <c r="F3915">
        <v>13154</v>
      </c>
      <c r="G3915" t="s">
        <v>79</v>
      </c>
      <c r="H3915" t="s">
        <v>98</v>
      </c>
      <c r="I3915" t="s">
        <v>2729</v>
      </c>
      <c r="J3915" s="1">
        <v>45001</v>
      </c>
      <c r="K3915" s="1"/>
      <c r="M3915">
        <v>0</v>
      </c>
      <c r="N3915">
        <v>1</v>
      </c>
      <c r="O3915">
        <v>24.8</v>
      </c>
      <c r="P3915" t="s">
        <v>33</v>
      </c>
    </row>
    <row r="3916" spans="1:16">
      <c r="A3916" t="s">
        <v>10770</v>
      </c>
      <c r="B3916" t="s">
        <v>753</v>
      </c>
      <c r="C3916" t="s">
        <v>18</v>
      </c>
      <c r="D3916" t="s">
        <v>66</v>
      </c>
      <c r="E3916" t="s">
        <v>91</v>
      </c>
      <c r="F3916">
        <v>7573</v>
      </c>
      <c r="G3916" t="s">
        <v>39</v>
      </c>
      <c r="H3916" t="s">
        <v>156</v>
      </c>
      <c r="I3916" t="s">
        <v>4097</v>
      </c>
      <c r="J3916" s="1">
        <v>45454</v>
      </c>
      <c r="K3916" s="1">
        <v>45501</v>
      </c>
      <c r="L3916">
        <v>67</v>
      </c>
      <c r="M3916">
        <v>0</v>
      </c>
      <c r="N3916">
        <v>1</v>
      </c>
      <c r="O3916">
        <v>7.6</v>
      </c>
      <c r="P3916" t="s">
        <v>33</v>
      </c>
    </row>
    <row r="3917" spans="1:16">
      <c r="A3917" t="s">
        <v>10772</v>
      </c>
      <c r="B3917" t="s">
        <v>10773</v>
      </c>
      <c r="C3917" t="s">
        <v>1782</v>
      </c>
      <c r="D3917" t="s">
        <v>37</v>
      </c>
      <c r="E3917" t="s">
        <v>177</v>
      </c>
      <c r="F3917">
        <v>62607</v>
      </c>
      <c r="G3917" t="s">
        <v>22</v>
      </c>
      <c r="H3917" t="s">
        <v>274</v>
      </c>
      <c r="I3917" t="s">
        <v>3876</v>
      </c>
      <c r="J3917" s="1">
        <v>45535</v>
      </c>
      <c r="K3917" s="1"/>
      <c r="M3917">
        <v>0</v>
      </c>
      <c r="N3917">
        <v>1</v>
      </c>
      <c r="O3917">
        <v>30.2</v>
      </c>
      <c r="P3917" t="s">
        <v>25</v>
      </c>
    </row>
    <row r="3918" spans="1:16">
      <c r="A3918" t="s">
        <v>10775</v>
      </c>
      <c r="B3918" t="s">
        <v>4330</v>
      </c>
      <c r="C3918" t="s">
        <v>18</v>
      </c>
      <c r="D3918" t="s">
        <v>183</v>
      </c>
      <c r="E3918" t="s">
        <v>45</v>
      </c>
      <c r="F3918">
        <v>13959</v>
      </c>
      <c r="G3918" t="s">
        <v>39</v>
      </c>
      <c r="H3918" t="s">
        <v>1774</v>
      </c>
      <c r="I3918" t="s">
        <v>8736</v>
      </c>
      <c r="J3918" s="1">
        <v>45721</v>
      </c>
      <c r="K3918" s="1"/>
      <c r="M3918">
        <v>0</v>
      </c>
      <c r="N3918">
        <v>1</v>
      </c>
      <c r="O3918">
        <v>30.3</v>
      </c>
      <c r="P3918" t="s">
        <v>58</v>
      </c>
    </row>
    <row r="3919" spans="1:16">
      <c r="A3919" t="s">
        <v>10777</v>
      </c>
      <c r="B3919" t="s">
        <v>6946</v>
      </c>
      <c r="C3919" t="s">
        <v>1164</v>
      </c>
      <c r="D3919" t="s">
        <v>19</v>
      </c>
      <c r="E3919" t="s">
        <v>91</v>
      </c>
      <c r="F3919">
        <v>3518</v>
      </c>
      <c r="G3919" t="s">
        <v>172</v>
      </c>
      <c r="H3919" t="s">
        <v>593</v>
      </c>
      <c r="I3919" t="s">
        <v>3082</v>
      </c>
      <c r="J3919" s="1">
        <v>44906</v>
      </c>
      <c r="K3919" s="1">
        <v>44856</v>
      </c>
      <c r="L3919">
        <v>101</v>
      </c>
      <c r="M3919">
        <v>0</v>
      </c>
      <c r="N3919">
        <v>1</v>
      </c>
      <c r="O3919">
        <v>9.5</v>
      </c>
      <c r="P3919" t="s">
        <v>100</v>
      </c>
    </row>
    <row r="3920" spans="1:16">
      <c r="A3920" t="s">
        <v>10779</v>
      </c>
      <c r="B3920" t="s">
        <v>5327</v>
      </c>
      <c r="C3920" t="s">
        <v>2334</v>
      </c>
      <c r="D3920" t="s">
        <v>66</v>
      </c>
      <c r="E3920" t="s">
        <v>54</v>
      </c>
      <c r="F3920">
        <v>18908</v>
      </c>
      <c r="G3920" t="s">
        <v>161</v>
      </c>
      <c r="H3920" t="s">
        <v>274</v>
      </c>
      <c r="I3920" t="s">
        <v>3718</v>
      </c>
      <c r="J3920" s="1">
        <v>44749</v>
      </c>
      <c r="K3920" s="1"/>
      <c r="M3920">
        <v>0</v>
      </c>
      <c r="N3920">
        <v>1</v>
      </c>
      <c r="O3920">
        <v>14.2</v>
      </c>
      <c r="P3920" t="s">
        <v>100</v>
      </c>
    </row>
    <row r="3921" spans="1:16">
      <c r="A3921" t="s">
        <v>10781</v>
      </c>
      <c r="B3921" t="s">
        <v>4240</v>
      </c>
      <c r="C3921" t="s">
        <v>4165</v>
      </c>
      <c r="D3921" t="s">
        <v>53</v>
      </c>
      <c r="E3921" t="s">
        <v>45</v>
      </c>
      <c r="F3921">
        <v>45963</v>
      </c>
      <c r="G3921" t="s">
        <v>79</v>
      </c>
      <c r="H3921" t="s">
        <v>23</v>
      </c>
      <c r="I3921" t="s">
        <v>5116</v>
      </c>
      <c r="J3921" s="1">
        <v>45099</v>
      </c>
      <c r="K3921" s="1"/>
      <c r="M3921">
        <v>0</v>
      </c>
      <c r="N3921">
        <v>1</v>
      </c>
      <c r="O3921">
        <v>31.4</v>
      </c>
      <c r="P3921" t="s">
        <v>58</v>
      </c>
    </row>
    <row r="3922" spans="1:16">
      <c r="A3922" t="s">
        <v>10783</v>
      </c>
      <c r="B3922" t="s">
        <v>3831</v>
      </c>
      <c r="C3922" t="s">
        <v>18</v>
      </c>
      <c r="D3922" t="s">
        <v>37</v>
      </c>
      <c r="E3922" t="s">
        <v>54</v>
      </c>
      <c r="F3922">
        <v>73526</v>
      </c>
      <c r="G3922" t="s">
        <v>151</v>
      </c>
      <c r="H3922" t="s">
        <v>31</v>
      </c>
      <c r="I3922" t="s">
        <v>99</v>
      </c>
      <c r="J3922" s="1">
        <v>44902</v>
      </c>
      <c r="K3922" s="1"/>
      <c r="M3922">
        <v>0</v>
      </c>
      <c r="N3922">
        <v>1</v>
      </c>
      <c r="O3922">
        <v>4.2</v>
      </c>
      <c r="P3922" t="s">
        <v>33</v>
      </c>
    </row>
    <row r="3923" spans="1:16">
      <c r="A3923" t="s">
        <v>10785</v>
      </c>
      <c r="B3923" t="s">
        <v>7755</v>
      </c>
      <c r="C3923" t="s">
        <v>18</v>
      </c>
      <c r="D3923" t="s">
        <v>37</v>
      </c>
      <c r="E3923" t="s">
        <v>28</v>
      </c>
      <c r="F3923">
        <v>214887</v>
      </c>
      <c r="G3923" t="s">
        <v>56</v>
      </c>
      <c r="H3923" t="s">
        <v>384</v>
      </c>
      <c r="I3923" t="s">
        <v>710</v>
      </c>
      <c r="J3923" s="1">
        <v>45385</v>
      </c>
      <c r="K3923" s="1"/>
      <c r="M3923">
        <v>0</v>
      </c>
      <c r="N3923">
        <v>1</v>
      </c>
      <c r="O3923">
        <v>5.9</v>
      </c>
      <c r="P3923" t="s">
        <v>33</v>
      </c>
    </row>
    <row r="3924" spans="1:16">
      <c r="A3924" t="s">
        <v>10787</v>
      </c>
      <c r="B3924" t="s">
        <v>2734</v>
      </c>
      <c r="C3924" t="s">
        <v>803</v>
      </c>
      <c r="D3924" t="s">
        <v>19</v>
      </c>
      <c r="E3924" t="s">
        <v>177</v>
      </c>
      <c r="F3924">
        <v>7000</v>
      </c>
      <c r="G3924" t="s">
        <v>47</v>
      </c>
      <c r="H3924" t="s">
        <v>133</v>
      </c>
      <c r="I3924" t="s">
        <v>2494</v>
      </c>
      <c r="J3924" s="1">
        <v>45611</v>
      </c>
      <c r="K3924" s="1"/>
      <c r="M3924">
        <v>0</v>
      </c>
      <c r="N3924">
        <v>1</v>
      </c>
      <c r="O3924">
        <v>1.8</v>
      </c>
      <c r="P3924" t="s">
        <v>100</v>
      </c>
    </row>
    <row r="3925" spans="1:16">
      <c r="A3925" t="s">
        <v>10788</v>
      </c>
      <c r="B3925" t="s">
        <v>4038</v>
      </c>
      <c r="C3925" t="s">
        <v>3898</v>
      </c>
      <c r="D3925" t="s">
        <v>53</v>
      </c>
      <c r="E3925" t="s">
        <v>91</v>
      </c>
      <c r="F3925">
        <v>46460</v>
      </c>
      <c r="G3925" t="s">
        <v>30</v>
      </c>
      <c r="H3925" t="s">
        <v>274</v>
      </c>
      <c r="I3925" t="s">
        <v>9618</v>
      </c>
      <c r="J3925" s="1">
        <v>45728</v>
      </c>
      <c r="K3925" s="1">
        <v>45755</v>
      </c>
      <c r="L3925">
        <v>113</v>
      </c>
      <c r="M3925">
        <v>1</v>
      </c>
      <c r="N3925">
        <v>2</v>
      </c>
      <c r="O3925">
        <v>24.6</v>
      </c>
      <c r="P3925" t="s">
        <v>58</v>
      </c>
    </row>
    <row r="3926" spans="1:16">
      <c r="A3926" t="s">
        <v>10790</v>
      </c>
      <c r="B3926" t="s">
        <v>6977</v>
      </c>
      <c r="C3926" t="s">
        <v>2183</v>
      </c>
      <c r="D3926" t="s">
        <v>19</v>
      </c>
      <c r="E3926" t="s">
        <v>28</v>
      </c>
      <c r="F3926">
        <v>4193</v>
      </c>
      <c r="G3926" t="s">
        <v>22</v>
      </c>
      <c r="H3926" t="s">
        <v>93</v>
      </c>
      <c r="I3926" t="s">
        <v>4537</v>
      </c>
      <c r="J3926" s="1">
        <v>44863</v>
      </c>
      <c r="K3926" s="1"/>
      <c r="M3926">
        <v>0</v>
      </c>
      <c r="N3926">
        <v>1</v>
      </c>
      <c r="O3926">
        <v>28</v>
      </c>
      <c r="P3926" t="s">
        <v>100</v>
      </c>
    </row>
    <row r="3927" spans="1:16">
      <c r="A3927" t="s">
        <v>10792</v>
      </c>
      <c r="B3927" t="s">
        <v>1278</v>
      </c>
      <c r="C3927" t="s">
        <v>1486</v>
      </c>
      <c r="D3927" t="s">
        <v>183</v>
      </c>
      <c r="E3927" t="s">
        <v>115</v>
      </c>
      <c r="F3927">
        <v>12750</v>
      </c>
      <c r="G3927" t="s">
        <v>161</v>
      </c>
      <c r="H3927" t="s">
        <v>62</v>
      </c>
      <c r="I3927" t="s">
        <v>690</v>
      </c>
      <c r="J3927" s="1">
        <v>45625</v>
      </c>
      <c r="K3927" s="1">
        <v>45703</v>
      </c>
      <c r="L3927">
        <v>129</v>
      </c>
      <c r="M3927">
        <v>0</v>
      </c>
      <c r="N3927">
        <v>1</v>
      </c>
      <c r="O3927">
        <v>7</v>
      </c>
      <c r="P3927" t="s">
        <v>100</v>
      </c>
    </row>
    <row r="3928" spans="1:16">
      <c r="A3928" t="s">
        <v>10794</v>
      </c>
      <c r="B3928" t="s">
        <v>10495</v>
      </c>
      <c r="C3928" t="s">
        <v>403</v>
      </c>
      <c r="D3928" t="s">
        <v>19</v>
      </c>
      <c r="E3928" t="s">
        <v>20</v>
      </c>
      <c r="F3928">
        <v>2171</v>
      </c>
      <c r="G3928" t="s">
        <v>161</v>
      </c>
      <c r="H3928" t="s">
        <v>145</v>
      </c>
      <c r="I3928" t="s">
        <v>8202</v>
      </c>
      <c r="J3928" s="1">
        <v>44752</v>
      </c>
      <c r="K3928" s="1"/>
      <c r="M3928">
        <v>0</v>
      </c>
      <c r="N3928">
        <v>1</v>
      </c>
      <c r="O3928">
        <v>6</v>
      </c>
      <c r="P3928" t="s">
        <v>100</v>
      </c>
    </row>
    <row r="3929" spans="1:16">
      <c r="A3929" t="s">
        <v>10796</v>
      </c>
      <c r="B3929" t="s">
        <v>5294</v>
      </c>
      <c r="C3929" t="s">
        <v>806</v>
      </c>
      <c r="D3929" t="s">
        <v>37</v>
      </c>
      <c r="E3929" t="s">
        <v>54</v>
      </c>
      <c r="F3929">
        <v>117000</v>
      </c>
      <c r="G3929" t="s">
        <v>22</v>
      </c>
      <c r="H3929" t="s">
        <v>105</v>
      </c>
      <c r="I3929" t="s">
        <v>3219</v>
      </c>
      <c r="J3929" s="1">
        <v>44853</v>
      </c>
      <c r="K3929" s="1"/>
      <c r="M3929">
        <v>0</v>
      </c>
      <c r="N3929">
        <v>1</v>
      </c>
      <c r="O3929">
        <v>30.4</v>
      </c>
      <c r="P3929" t="s">
        <v>25</v>
      </c>
    </row>
    <row r="3930" spans="1:16">
      <c r="A3930" t="s">
        <v>10798</v>
      </c>
      <c r="B3930" t="s">
        <v>622</v>
      </c>
      <c r="C3930" t="s">
        <v>3457</v>
      </c>
      <c r="D3930" t="s">
        <v>37</v>
      </c>
      <c r="E3930" t="s">
        <v>54</v>
      </c>
      <c r="F3930">
        <v>200776</v>
      </c>
      <c r="G3930" t="s">
        <v>172</v>
      </c>
      <c r="H3930" t="s">
        <v>2020</v>
      </c>
      <c r="I3930" t="s">
        <v>5834</v>
      </c>
      <c r="J3930" s="1">
        <v>45585</v>
      </c>
      <c r="K3930" s="1"/>
      <c r="M3930">
        <v>0</v>
      </c>
      <c r="N3930">
        <v>1</v>
      </c>
      <c r="O3930">
        <v>20.399999999999999</v>
      </c>
      <c r="P3930" t="s">
        <v>58</v>
      </c>
    </row>
    <row r="3931" spans="1:16">
      <c r="A3931" t="s">
        <v>10800</v>
      </c>
      <c r="B3931" t="s">
        <v>6554</v>
      </c>
      <c r="C3931" t="s">
        <v>4910</v>
      </c>
      <c r="D3931" t="s">
        <v>66</v>
      </c>
      <c r="E3931" t="s">
        <v>177</v>
      </c>
      <c r="F3931">
        <v>14376</v>
      </c>
      <c r="G3931" t="s">
        <v>56</v>
      </c>
      <c r="H3931" t="s">
        <v>145</v>
      </c>
      <c r="I3931" t="s">
        <v>1693</v>
      </c>
      <c r="J3931" s="1">
        <v>44815</v>
      </c>
      <c r="K3931" s="1"/>
      <c r="M3931">
        <v>0</v>
      </c>
      <c r="N3931">
        <v>1</v>
      </c>
      <c r="O3931">
        <v>23.2</v>
      </c>
      <c r="P3931" t="s">
        <v>42</v>
      </c>
    </row>
    <row r="3932" spans="1:16">
      <c r="A3932" t="s">
        <v>10802</v>
      </c>
      <c r="B3932" t="s">
        <v>5428</v>
      </c>
      <c r="C3932" t="s">
        <v>36</v>
      </c>
      <c r="D3932" t="s">
        <v>37</v>
      </c>
      <c r="E3932" t="s">
        <v>45</v>
      </c>
      <c r="F3932">
        <v>118203</v>
      </c>
      <c r="G3932" t="s">
        <v>161</v>
      </c>
      <c r="H3932" t="s">
        <v>2468</v>
      </c>
      <c r="I3932" t="s">
        <v>791</v>
      </c>
      <c r="J3932" s="1">
        <v>45119</v>
      </c>
      <c r="K3932" s="1"/>
      <c r="M3932">
        <v>0</v>
      </c>
      <c r="N3932">
        <v>1</v>
      </c>
      <c r="O3932">
        <v>15.6</v>
      </c>
      <c r="P3932" t="s">
        <v>100</v>
      </c>
    </row>
    <row r="3933" spans="1:16">
      <c r="A3933" t="s">
        <v>10804</v>
      </c>
      <c r="B3933" t="s">
        <v>5038</v>
      </c>
      <c r="C3933" t="s">
        <v>18</v>
      </c>
      <c r="D3933" t="s">
        <v>66</v>
      </c>
      <c r="E3933" t="s">
        <v>28</v>
      </c>
      <c r="F3933">
        <v>12216</v>
      </c>
      <c r="G3933" t="s">
        <v>151</v>
      </c>
      <c r="H3933" t="s">
        <v>73</v>
      </c>
      <c r="I3933" t="s">
        <v>7442</v>
      </c>
      <c r="J3933" s="1">
        <v>45729</v>
      </c>
      <c r="K3933" s="1"/>
      <c r="M3933">
        <v>0</v>
      </c>
      <c r="N3933">
        <v>1</v>
      </c>
      <c r="O3933">
        <v>28.8</v>
      </c>
      <c r="P3933" t="s">
        <v>58</v>
      </c>
    </row>
    <row r="3934" spans="1:16">
      <c r="A3934" t="s">
        <v>10806</v>
      </c>
      <c r="B3934" t="s">
        <v>9681</v>
      </c>
      <c r="C3934" t="s">
        <v>6518</v>
      </c>
      <c r="D3934" t="s">
        <v>37</v>
      </c>
      <c r="E3934" t="s">
        <v>115</v>
      </c>
      <c r="F3934">
        <v>135680</v>
      </c>
      <c r="G3934" t="s">
        <v>56</v>
      </c>
      <c r="H3934" t="s">
        <v>31</v>
      </c>
      <c r="I3934" t="s">
        <v>4153</v>
      </c>
      <c r="J3934" s="1">
        <v>45349</v>
      </c>
      <c r="K3934" s="1">
        <v>45434</v>
      </c>
      <c r="L3934">
        <v>135</v>
      </c>
      <c r="M3934">
        <v>0</v>
      </c>
      <c r="N3934">
        <v>1</v>
      </c>
      <c r="O3934">
        <v>4.9000000000000004</v>
      </c>
      <c r="P3934" t="s">
        <v>25</v>
      </c>
    </row>
    <row r="3935" spans="1:16">
      <c r="A3935" t="s">
        <v>10808</v>
      </c>
      <c r="B3935" t="s">
        <v>7374</v>
      </c>
      <c r="C3935" t="s">
        <v>18</v>
      </c>
      <c r="D3935" t="s">
        <v>183</v>
      </c>
      <c r="E3935" t="s">
        <v>177</v>
      </c>
      <c r="F3935">
        <v>10197</v>
      </c>
      <c r="G3935" t="s">
        <v>30</v>
      </c>
      <c r="H3935" t="s">
        <v>232</v>
      </c>
      <c r="I3935" t="s">
        <v>10810</v>
      </c>
      <c r="J3935" s="1">
        <v>45492</v>
      </c>
      <c r="K3935" s="1"/>
      <c r="M3935">
        <v>0</v>
      </c>
      <c r="N3935">
        <v>1</v>
      </c>
      <c r="O3935">
        <v>26.3</v>
      </c>
      <c r="P3935" t="s">
        <v>33</v>
      </c>
    </row>
    <row r="3936" spans="1:16">
      <c r="A3936" t="s">
        <v>10811</v>
      </c>
      <c r="B3936" t="s">
        <v>3317</v>
      </c>
      <c r="C3936" t="s">
        <v>18</v>
      </c>
      <c r="D3936" t="s">
        <v>183</v>
      </c>
      <c r="E3936" t="s">
        <v>28</v>
      </c>
      <c r="F3936">
        <v>3523</v>
      </c>
      <c r="G3936" t="s">
        <v>79</v>
      </c>
      <c r="H3936" t="s">
        <v>614</v>
      </c>
      <c r="I3936" t="s">
        <v>10813</v>
      </c>
      <c r="J3936" s="1">
        <v>45107</v>
      </c>
      <c r="K3936" s="1"/>
      <c r="M3936">
        <v>0</v>
      </c>
      <c r="N3936">
        <v>1</v>
      </c>
      <c r="O3936">
        <v>5.3</v>
      </c>
      <c r="P3936" t="s">
        <v>100</v>
      </c>
    </row>
    <row r="3937" spans="1:16">
      <c r="A3937" t="s">
        <v>10814</v>
      </c>
      <c r="B3937" t="s">
        <v>810</v>
      </c>
      <c r="C3937" t="s">
        <v>18</v>
      </c>
      <c r="D3937" t="s">
        <v>183</v>
      </c>
      <c r="E3937" t="s">
        <v>54</v>
      </c>
      <c r="F3937">
        <v>14384</v>
      </c>
      <c r="G3937" t="s">
        <v>22</v>
      </c>
      <c r="H3937" t="s">
        <v>232</v>
      </c>
      <c r="I3937" t="s">
        <v>4847</v>
      </c>
      <c r="J3937" s="1">
        <v>44643</v>
      </c>
      <c r="K3937" s="1"/>
      <c r="M3937">
        <v>0</v>
      </c>
      <c r="N3937">
        <v>1</v>
      </c>
      <c r="P3937" t="s">
        <v>42</v>
      </c>
    </row>
    <row r="3938" spans="1:16">
      <c r="A3938" t="s">
        <v>10816</v>
      </c>
      <c r="B3938" t="s">
        <v>2322</v>
      </c>
      <c r="C3938" t="s">
        <v>4622</v>
      </c>
      <c r="D3938" t="s">
        <v>53</v>
      </c>
      <c r="E3938" t="s">
        <v>54</v>
      </c>
      <c r="F3938">
        <v>43339</v>
      </c>
      <c r="G3938" t="s">
        <v>56</v>
      </c>
      <c r="H3938" t="s">
        <v>98</v>
      </c>
      <c r="I3938" t="s">
        <v>10818</v>
      </c>
      <c r="J3938" s="1">
        <v>44740</v>
      </c>
      <c r="K3938" s="1"/>
      <c r="M3938">
        <v>0</v>
      </c>
      <c r="N3938">
        <v>1</v>
      </c>
      <c r="O3938">
        <v>17.399999999999999</v>
      </c>
      <c r="P3938" t="s">
        <v>25</v>
      </c>
    </row>
    <row r="3939" spans="1:16">
      <c r="A3939" t="s">
        <v>10819</v>
      </c>
      <c r="B3939" t="s">
        <v>2319</v>
      </c>
      <c r="C3939" t="s">
        <v>18</v>
      </c>
      <c r="D3939" t="s">
        <v>66</v>
      </c>
      <c r="E3939" t="s">
        <v>177</v>
      </c>
      <c r="F3939">
        <v>7347</v>
      </c>
      <c r="G3939" t="s">
        <v>172</v>
      </c>
      <c r="H3939" t="s">
        <v>361</v>
      </c>
      <c r="I3939" t="s">
        <v>1965</v>
      </c>
      <c r="J3939" s="1">
        <v>45682</v>
      </c>
      <c r="K3939" s="1"/>
      <c r="M3939">
        <v>0</v>
      </c>
      <c r="N3939">
        <v>1</v>
      </c>
      <c r="O3939">
        <v>0.7</v>
      </c>
      <c r="P3939" t="s">
        <v>42</v>
      </c>
    </row>
    <row r="3940" spans="1:16">
      <c r="A3940" t="s">
        <v>10821</v>
      </c>
      <c r="B3940" t="s">
        <v>8887</v>
      </c>
      <c r="C3940" t="s">
        <v>1805</v>
      </c>
      <c r="D3940" t="s">
        <v>66</v>
      </c>
      <c r="E3940" t="s">
        <v>45</v>
      </c>
      <c r="F3940">
        <v>19000</v>
      </c>
      <c r="G3940" t="s">
        <v>151</v>
      </c>
      <c r="H3940" t="s">
        <v>93</v>
      </c>
      <c r="I3940" t="s">
        <v>10822</v>
      </c>
      <c r="J3940" s="1">
        <v>45183</v>
      </c>
      <c r="K3940" s="1"/>
      <c r="M3940">
        <v>0</v>
      </c>
      <c r="N3940">
        <v>1</v>
      </c>
      <c r="O3940">
        <v>13.5</v>
      </c>
      <c r="P3940" t="s">
        <v>58</v>
      </c>
    </row>
    <row r="3941" spans="1:16">
      <c r="A3941" t="s">
        <v>10823</v>
      </c>
      <c r="B3941" t="s">
        <v>4566</v>
      </c>
      <c r="C3941" t="s">
        <v>661</v>
      </c>
      <c r="D3941" t="s">
        <v>53</v>
      </c>
      <c r="E3941" t="s">
        <v>177</v>
      </c>
      <c r="F3941">
        <v>20440</v>
      </c>
      <c r="G3941" t="s">
        <v>151</v>
      </c>
      <c r="H3941" t="s">
        <v>133</v>
      </c>
      <c r="I3941" t="s">
        <v>146</v>
      </c>
      <c r="J3941" s="1">
        <v>45042</v>
      </c>
      <c r="K3941" s="1"/>
      <c r="M3941">
        <v>0</v>
      </c>
      <c r="N3941">
        <v>1</v>
      </c>
      <c r="O3941">
        <v>27.8</v>
      </c>
      <c r="P3941" t="s">
        <v>33</v>
      </c>
    </row>
    <row r="3942" spans="1:16">
      <c r="A3942" t="s">
        <v>10825</v>
      </c>
      <c r="B3942" t="s">
        <v>3843</v>
      </c>
      <c r="C3942" t="s">
        <v>2661</v>
      </c>
      <c r="D3942" t="s">
        <v>37</v>
      </c>
      <c r="E3942" t="s">
        <v>28</v>
      </c>
      <c r="F3942">
        <v>100851</v>
      </c>
      <c r="G3942" t="s">
        <v>22</v>
      </c>
      <c r="H3942" t="s">
        <v>361</v>
      </c>
      <c r="I3942" t="s">
        <v>128</v>
      </c>
      <c r="J3942" s="1"/>
      <c r="K3942" s="1"/>
      <c r="M3942">
        <v>0</v>
      </c>
      <c r="N3942">
        <v>1</v>
      </c>
      <c r="O3942">
        <v>9.1999999999999993</v>
      </c>
      <c r="P3942" t="s">
        <v>33</v>
      </c>
    </row>
    <row r="3943" spans="1:16">
      <c r="A3943" t="s">
        <v>10827</v>
      </c>
      <c r="B3943" t="s">
        <v>1068</v>
      </c>
      <c r="C3943" t="s">
        <v>18</v>
      </c>
      <c r="D3943" t="s">
        <v>183</v>
      </c>
      <c r="E3943" t="s">
        <v>91</v>
      </c>
      <c r="F3943">
        <v>3000</v>
      </c>
      <c r="G3943" t="s">
        <v>172</v>
      </c>
      <c r="H3943" t="s">
        <v>139</v>
      </c>
      <c r="I3943" t="s">
        <v>4816</v>
      </c>
      <c r="J3943" s="1">
        <v>45473</v>
      </c>
      <c r="K3943" s="1">
        <v>45551</v>
      </c>
      <c r="L3943">
        <v>139</v>
      </c>
      <c r="M3943">
        <v>0</v>
      </c>
      <c r="N3943">
        <v>1</v>
      </c>
      <c r="O3943">
        <v>12.2</v>
      </c>
      <c r="P3943" t="s">
        <v>33</v>
      </c>
    </row>
    <row r="3944" spans="1:16">
      <c r="A3944" t="s">
        <v>10828</v>
      </c>
      <c r="B3944" t="s">
        <v>9922</v>
      </c>
      <c r="C3944" t="s">
        <v>3026</v>
      </c>
      <c r="D3944" t="s">
        <v>66</v>
      </c>
      <c r="E3944" t="s">
        <v>177</v>
      </c>
      <c r="F3944">
        <v>8457</v>
      </c>
      <c r="G3944" t="s">
        <v>22</v>
      </c>
      <c r="H3944" t="s">
        <v>2149</v>
      </c>
      <c r="I3944" t="s">
        <v>1258</v>
      </c>
      <c r="J3944" s="1">
        <v>44715</v>
      </c>
      <c r="K3944" s="1"/>
      <c r="M3944">
        <v>0</v>
      </c>
      <c r="N3944">
        <v>1</v>
      </c>
      <c r="O3944">
        <v>12.9</v>
      </c>
      <c r="P3944" t="s">
        <v>25</v>
      </c>
    </row>
    <row r="3945" spans="1:16">
      <c r="A3945" t="s">
        <v>10830</v>
      </c>
      <c r="B3945" t="s">
        <v>2530</v>
      </c>
      <c r="C3945" t="s">
        <v>3694</v>
      </c>
      <c r="D3945" t="s">
        <v>37</v>
      </c>
      <c r="E3945" t="s">
        <v>54</v>
      </c>
      <c r="F3945">
        <v>173278</v>
      </c>
      <c r="G3945" t="s">
        <v>56</v>
      </c>
      <c r="H3945" t="s">
        <v>361</v>
      </c>
      <c r="I3945" t="s">
        <v>10547</v>
      </c>
      <c r="J3945" s="1">
        <v>45072</v>
      </c>
      <c r="K3945" s="1"/>
      <c r="M3945">
        <v>0</v>
      </c>
      <c r="N3945">
        <v>1</v>
      </c>
      <c r="O3945">
        <v>28.3</v>
      </c>
      <c r="P3945" t="s">
        <v>42</v>
      </c>
    </row>
    <row r="3946" spans="1:16">
      <c r="A3946" t="s">
        <v>10832</v>
      </c>
      <c r="B3946" t="s">
        <v>1394</v>
      </c>
      <c r="C3946" t="s">
        <v>315</v>
      </c>
      <c r="D3946" t="s">
        <v>183</v>
      </c>
      <c r="E3946" t="s">
        <v>54</v>
      </c>
      <c r="F3946">
        <v>5736</v>
      </c>
      <c r="G3946" t="s">
        <v>47</v>
      </c>
      <c r="H3946" t="s">
        <v>1272</v>
      </c>
      <c r="I3946" t="s">
        <v>1344</v>
      </c>
      <c r="J3946" s="1">
        <v>45044</v>
      </c>
      <c r="K3946" s="1"/>
      <c r="M3946">
        <v>0</v>
      </c>
      <c r="N3946">
        <v>1</v>
      </c>
      <c r="O3946">
        <v>29.9</v>
      </c>
      <c r="P3946" t="s">
        <v>25</v>
      </c>
    </row>
    <row r="3947" spans="1:16">
      <c r="A3947" t="s">
        <v>10834</v>
      </c>
      <c r="B3947" t="s">
        <v>5541</v>
      </c>
      <c r="C3947" t="s">
        <v>3954</v>
      </c>
      <c r="D3947" t="s">
        <v>66</v>
      </c>
      <c r="E3947" t="s">
        <v>54</v>
      </c>
      <c r="F3947">
        <v>12648</v>
      </c>
      <c r="G3947" t="s">
        <v>30</v>
      </c>
      <c r="H3947" t="s">
        <v>232</v>
      </c>
      <c r="I3947" t="s">
        <v>6509</v>
      </c>
      <c r="J3947" s="1">
        <v>45730</v>
      </c>
      <c r="K3947" s="1"/>
      <c r="M3947">
        <v>0</v>
      </c>
      <c r="N3947">
        <v>1</v>
      </c>
      <c r="O3947">
        <v>5.8</v>
      </c>
      <c r="P3947" t="s">
        <v>58</v>
      </c>
    </row>
    <row r="3948" spans="1:16">
      <c r="A3948" t="s">
        <v>10836</v>
      </c>
      <c r="B3948" t="s">
        <v>2623</v>
      </c>
      <c r="C3948" t="s">
        <v>450</v>
      </c>
      <c r="D3948" t="s">
        <v>19</v>
      </c>
      <c r="E3948" t="s">
        <v>115</v>
      </c>
      <c r="F3948">
        <v>5204</v>
      </c>
      <c r="G3948" t="s">
        <v>151</v>
      </c>
      <c r="H3948" t="s">
        <v>98</v>
      </c>
      <c r="I3948" t="s">
        <v>3779</v>
      </c>
      <c r="J3948" s="1">
        <v>45547</v>
      </c>
      <c r="K3948" s="1">
        <v>45475</v>
      </c>
      <c r="L3948">
        <v>37</v>
      </c>
      <c r="M3948">
        <v>0</v>
      </c>
      <c r="N3948">
        <v>1</v>
      </c>
      <c r="O3948">
        <v>8.1999999999999993</v>
      </c>
      <c r="P3948" t="s">
        <v>33</v>
      </c>
    </row>
    <row r="3949" spans="1:16">
      <c r="A3949" t="s">
        <v>10838</v>
      </c>
      <c r="B3949" t="s">
        <v>8500</v>
      </c>
      <c r="C3949" t="s">
        <v>18</v>
      </c>
      <c r="D3949" t="s">
        <v>66</v>
      </c>
      <c r="E3949" t="s">
        <v>20</v>
      </c>
      <c r="F3949">
        <v>18838</v>
      </c>
      <c r="G3949" t="s">
        <v>172</v>
      </c>
      <c r="H3949" t="s">
        <v>145</v>
      </c>
      <c r="I3949" t="s">
        <v>903</v>
      </c>
      <c r="J3949" s="1">
        <v>45068</v>
      </c>
      <c r="K3949" s="1"/>
      <c r="M3949">
        <v>0</v>
      </c>
      <c r="N3949">
        <v>1</v>
      </c>
      <c r="O3949">
        <v>14.5</v>
      </c>
      <c r="P3949" t="s">
        <v>33</v>
      </c>
    </row>
    <row r="3950" spans="1:16">
      <c r="A3950" t="s">
        <v>10840</v>
      </c>
      <c r="B3950" t="s">
        <v>2124</v>
      </c>
      <c r="C3950" t="s">
        <v>6323</v>
      </c>
      <c r="D3950" t="s">
        <v>37</v>
      </c>
      <c r="E3950" t="s">
        <v>91</v>
      </c>
      <c r="F3950">
        <v>64000</v>
      </c>
      <c r="G3950" t="s">
        <v>161</v>
      </c>
      <c r="H3950" t="s">
        <v>374</v>
      </c>
      <c r="I3950" t="s">
        <v>2185</v>
      </c>
      <c r="J3950" s="1">
        <v>45433</v>
      </c>
      <c r="K3950" s="1">
        <v>45370</v>
      </c>
      <c r="L3950">
        <v>72</v>
      </c>
      <c r="M3950">
        <v>1</v>
      </c>
      <c r="N3950">
        <v>1</v>
      </c>
      <c r="O3950">
        <v>17.600000000000001</v>
      </c>
      <c r="P3950" t="s">
        <v>58</v>
      </c>
    </row>
    <row r="3951" spans="1:16">
      <c r="A3951" t="s">
        <v>10842</v>
      </c>
      <c r="B3951" t="s">
        <v>3243</v>
      </c>
      <c r="C3951" t="s">
        <v>3595</v>
      </c>
      <c r="D3951" t="s">
        <v>37</v>
      </c>
      <c r="E3951" t="s">
        <v>20</v>
      </c>
      <c r="F3951">
        <v>147027</v>
      </c>
      <c r="G3951" t="s">
        <v>79</v>
      </c>
      <c r="H3951" t="s">
        <v>80</v>
      </c>
      <c r="I3951" t="s">
        <v>1102</v>
      </c>
      <c r="J3951" s="1">
        <v>45010</v>
      </c>
      <c r="K3951" s="1"/>
      <c r="M3951">
        <v>0</v>
      </c>
      <c r="N3951">
        <v>1</v>
      </c>
      <c r="O3951">
        <v>5.7</v>
      </c>
      <c r="P3951" t="s">
        <v>100</v>
      </c>
    </row>
    <row r="3952" spans="1:16">
      <c r="A3952" t="s">
        <v>10844</v>
      </c>
      <c r="B3952" t="s">
        <v>9126</v>
      </c>
      <c r="C3952" t="s">
        <v>2953</v>
      </c>
      <c r="D3952" t="s">
        <v>66</v>
      </c>
      <c r="E3952" t="s">
        <v>28</v>
      </c>
      <c r="F3952">
        <v>14675</v>
      </c>
      <c r="G3952" t="s">
        <v>39</v>
      </c>
      <c r="H3952" t="s">
        <v>237</v>
      </c>
      <c r="I3952" t="s">
        <v>1010</v>
      </c>
      <c r="J3952" s="1">
        <v>44844</v>
      </c>
      <c r="K3952" s="1"/>
      <c r="M3952">
        <v>0</v>
      </c>
      <c r="N3952">
        <v>1</v>
      </c>
      <c r="O3952">
        <v>10.3</v>
      </c>
      <c r="P3952" t="s">
        <v>58</v>
      </c>
    </row>
    <row r="3953" spans="1:16">
      <c r="A3953" t="s">
        <v>10845</v>
      </c>
      <c r="B3953" t="s">
        <v>5294</v>
      </c>
      <c r="C3953" t="s">
        <v>18</v>
      </c>
      <c r="D3953" t="s">
        <v>183</v>
      </c>
      <c r="E3953" t="s">
        <v>54</v>
      </c>
      <c r="F3953">
        <v>11286</v>
      </c>
      <c r="G3953" t="s">
        <v>22</v>
      </c>
      <c r="H3953" t="s">
        <v>145</v>
      </c>
      <c r="I3953" t="s">
        <v>10847</v>
      </c>
      <c r="J3953" s="1">
        <v>45449</v>
      </c>
      <c r="K3953" s="1"/>
      <c r="M3953">
        <v>0</v>
      </c>
      <c r="N3953">
        <v>1</v>
      </c>
      <c r="O3953">
        <v>15.2</v>
      </c>
      <c r="P3953" t="s">
        <v>42</v>
      </c>
    </row>
    <row r="3954" spans="1:16">
      <c r="A3954" t="s">
        <v>10848</v>
      </c>
      <c r="B3954" t="s">
        <v>1570</v>
      </c>
      <c r="C3954" t="s">
        <v>3277</v>
      </c>
      <c r="D3954" t="s">
        <v>19</v>
      </c>
      <c r="E3954" t="s">
        <v>115</v>
      </c>
      <c r="F3954">
        <v>3339</v>
      </c>
      <c r="G3954" t="s">
        <v>47</v>
      </c>
      <c r="H3954" t="s">
        <v>62</v>
      </c>
      <c r="I3954" t="s">
        <v>6335</v>
      </c>
      <c r="J3954" s="1">
        <v>44803</v>
      </c>
      <c r="K3954" s="1">
        <v>44735</v>
      </c>
      <c r="L3954">
        <v>46</v>
      </c>
      <c r="M3954">
        <v>0</v>
      </c>
      <c r="N3954">
        <v>1</v>
      </c>
      <c r="O3954">
        <v>15.7</v>
      </c>
      <c r="P3954" t="s">
        <v>100</v>
      </c>
    </row>
    <row r="3955" spans="1:16">
      <c r="A3955" t="s">
        <v>10850</v>
      </c>
      <c r="B3955" t="s">
        <v>4951</v>
      </c>
      <c r="C3955" t="s">
        <v>36</v>
      </c>
      <c r="D3955" t="s">
        <v>19</v>
      </c>
      <c r="E3955" t="s">
        <v>177</v>
      </c>
      <c r="F3955">
        <v>3303</v>
      </c>
      <c r="G3955" t="s">
        <v>39</v>
      </c>
      <c r="H3955" t="s">
        <v>145</v>
      </c>
      <c r="I3955" t="s">
        <v>6482</v>
      </c>
      <c r="J3955" s="1">
        <v>44929</v>
      </c>
      <c r="K3955" s="1"/>
      <c r="M3955">
        <v>0</v>
      </c>
      <c r="N3955">
        <v>1</v>
      </c>
      <c r="O3955">
        <v>4.9000000000000004</v>
      </c>
      <c r="P3955" t="s">
        <v>25</v>
      </c>
    </row>
    <row r="3956" spans="1:16">
      <c r="A3956" t="s">
        <v>10852</v>
      </c>
      <c r="B3956" t="s">
        <v>1087</v>
      </c>
      <c r="C3956" t="s">
        <v>4315</v>
      </c>
      <c r="D3956" t="s">
        <v>66</v>
      </c>
      <c r="E3956" t="s">
        <v>91</v>
      </c>
      <c r="F3956">
        <v>5040</v>
      </c>
      <c r="G3956" t="s">
        <v>22</v>
      </c>
      <c r="H3956" t="s">
        <v>23</v>
      </c>
      <c r="I3956" t="s">
        <v>5116</v>
      </c>
      <c r="J3956" s="1">
        <v>45187</v>
      </c>
      <c r="K3956" s="1">
        <v>45056</v>
      </c>
      <c r="L3956">
        <v>30</v>
      </c>
      <c r="M3956">
        <v>1</v>
      </c>
      <c r="N3956">
        <v>2</v>
      </c>
      <c r="O3956">
        <v>3.3</v>
      </c>
      <c r="P3956" t="s">
        <v>42</v>
      </c>
    </row>
    <row r="3957" spans="1:16">
      <c r="A3957" t="s">
        <v>10854</v>
      </c>
      <c r="B3957" t="s">
        <v>1637</v>
      </c>
      <c r="C3957" t="s">
        <v>18</v>
      </c>
      <c r="D3957" t="s">
        <v>183</v>
      </c>
      <c r="E3957" t="s">
        <v>91</v>
      </c>
      <c r="F3957">
        <v>2693</v>
      </c>
      <c r="G3957" t="s">
        <v>22</v>
      </c>
      <c r="H3957" t="s">
        <v>1500</v>
      </c>
      <c r="I3957" t="s">
        <v>7338</v>
      </c>
      <c r="J3957" s="1">
        <v>44981</v>
      </c>
      <c r="K3957" s="1">
        <v>44904</v>
      </c>
      <c r="L3957">
        <v>36</v>
      </c>
      <c r="M3957">
        <v>0</v>
      </c>
      <c r="N3957">
        <v>1</v>
      </c>
      <c r="O3957">
        <v>23.6</v>
      </c>
      <c r="P3957" t="s">
        <v>100</v>
      </c>
    </row>
    <row r="3958" spans="1:16">
      <c r="A3958" t="s">
        <v>10856</v>
      </c>
      <c r="B3958" t="s">
        <v>5431</v>
      </c>
      <c r="C3958" t="s">
        <v>1060</v>
      </c>
      <c r="D3958" t="s">
        <v>37</v>
      </c>
      <c r="E3958" t="s">
        <v>177</v>
      </c>
      <c r="F3958">
        <v>208730</v>
      </c>
      <c r="G3958" t="s">
        <v>39</v>
      </c>
      <c r="H3958" t="s">
        <v>139</v>
      </c>
      <c r="I3958" t="s">
        <v>5556</v>
      </c>
      <c r="J3958" s="1">
        <v>44680</v>
      </c>
      <c r="K3958" s="1"/>
      <c r="M3958">
        <v>0</v>
      </c>
      <c r="N3958">
        <v>1</v>
      </c>
      <c r="P3958" t="s">
        <v>33</v>
      </c>
    </row>
    <row r="3959" spans="1:16">
      <c r="A3959" t="s">
        <v>10858</v>
      </c>
      <c r="B3959" t="s">
        <v>2193</v>
      </c>
      <c r="C3959" t="s">
        <v>149</v>
      </c>
      <c r="D3959" t="s">
        <v>37</v>
      </c>
      <c r="E3959" t="s">
        <v>91</v>
      </c>
      <c r="F3959">
        <v>146290</v>
      </c>
      <c r="G3959" t="s">
        <v>151</v>
      </c>
      <c r="H3959" t="s">
        <v>31</v>
      </c>
      <c r="I3959" t="s">
        <v>1617</v>
      </c>
      <c r="J3959" s="1">
        <v>44896</v>
      </c>
      <c r="K3959" s="1">
        <v>44759</v>
      </c>
      <c r="L3959">
        <v>33</v>
      </c>
      <c r="M3959">
        <v>0</v>
      </c>
      <c r="N3959">
        <v>1</v>
      </c>
      <c r="O3959">
        <v>23.5</v>
      </c>
      <c r="P3959" t="s">
        <v>42</v>
      </c>
    </row>
    <row r="3960" spans="1:16">
      <c r="A3960" t="s">
        <v>10860</v>
      </c>
      <c r="B3960" t="s">
        <v>1987</v>
      </c>
      <c r="C3960" t="s">
        <v>1777</v>
      </c>
      <c r="D3960" t="s">
        <v>37</v>
      </c>
      <c r="E3960" t="s">
        <v>20</v>
      </c>
      <c r="F3960">
        <v>211359</v>
      </c>
      <c r="G3960" t="s">
        <v>22</v>
      </c>
      <c r="H3960" t="s">
        <v>105</v>
      </c>
      <c r="I3960" t="s">
        <v>2245</v>
      </c>
      <c r="J3960" s="1">
        <v>45398</v>
      </c>
      <c r="K3960" s="1"/>
      <c r="M3960">
        <v>0</v>
      </c>
      <c r="N3960">
        <v>1</v>
      </c>
      <c r="O3960">
        <v>33.1</v>
      </c>
      <c r="P3960" t="s">
        <v>42</v>
      </c>
    </row>
    <row r="3961" spans="1:16">
      <c r="A3961" t="s">
        <v>10862</v>
      </c>
      <c r="B3961" t="s">
        <v>3847</v>
      </c>
      <c r="C3961" t="s">
        <v>18</v>
      </c>
      <c r="D3961" t="s">
        <v>66</v>
      </c>
      <c r="E3961" t="s">
        <v>54</v>
      </c>
      <c r="F3961">
        <v>7283</v>
      </c>
      <c r="G3961" t="s">
        <v>151</v>
      </c>
      <c r="H3961" t="s">
        <v>68</v>
      </c>
      <c r="I3961" t="s">
        <v>1797</v>
      </c>
      <c r="J3961" s="1">
        <v>45549</v>
      </c>
      <c r="K3961" s="1"/>
      <c r="M3961">
        <v>0</v>
      </c>
      <c r="N3961">
        <v>1</v>
      </c>
      <c r="O3961">
        <v>8.3000000000000007</v>
      </c>
      <c r="P3961" t="s">
        <v>25</v>
      </c>
    </row>
    <row r="3962" spans="1:16">
      <c r="A3962" t="s">
        <v>10864</v>
      </c>
      <c r="B3962" t="s">
        <v>10617</v>
      </c>
      <c r="C3962" t="s">
        <v>18</v>
      </c>
      <c r="D3962" t="s">
        <v>66</v>
      </c>
      <c r="E3962" t="s">
        <v>28</v>
      </c>
      <c r="F3962">
        <v>4309</v>
      </c>
      <c r="G3962" t="s">
        <v>47</v>
      </c>
      <c r="H3962" t="s">
        <v>139</v>
      </c>
      <c r="I3962" t="s">
        <v>936</v>
      </c>
      <c r="J3962" s="1">
        <v>45202</v>
      </c>
      <c r="K3962" s="1"/>
      <c r="M3962">
        <v>0</v>
      </c>
      <c r="N3962">
        <v>1</v>
      </c>
      <c r="O3962">
        <v>25.7</v>
      </c>
      <c r="P3962" t="s">
        <v>58</v>
      </c>
    </row>
    <row r="3963" spans="1:16">
      <c r="A3963" t="s">
        <v>10866</v>
      </c>
      <c r="B3963" t="s">
        <v>4038</v>
      </c>
      <c r="C3963" t="s">
        <v>1455</v>
      </c>
      <c r="D3963" t="s">
        <v>53</v>
      </c>
      <c r="E3963" t="s">
        <v>54</v>
      </c>
      <c r="F3963">
        <v>27393</v>
      </c>
      <c r="G3963" t="s">
        <v>47</v>
      </c>
      <c r="H3963" t="s">
        <v>237</v>
      </c>
      <c r="I3963" t="s">
        <v>6436</v>
      </c>
      <c r="J3963" s="1">
        <v>44887</v>
      </c>
      <c r="K3963" s="1"/>
      <c r="M3963">
        <v>0</v>
      </c>
      <c r="N3963">
        <v>1</v>
      </c>
      <c r="O3963">
        <v>8.9</v>
      </c>
      <c r="P3963" t="s">
        <v>33</v>
      </c>
    </row>
    <row r="3964" spans="1:16">
      <c r="A3964" t="s">
        <v>10868</v>
      </c>
      <c r="B3964" t="s">
        <v>6775</v>
      </c>
      <c r="C3964" t="s">
        <v>18</v>
      </c>
      <c r="D3964" t="s">
        <v>37</v>
      </c>
      <c r="E3964" t="s">
        <v>28</v>
      </c>
      <c r="F3964">
        <v>61616</v>
      </c>
      <c r="G3964" t="s">
        <v>30</v>
      </c>
      <c r="H3964" t="s">
        <v>73</v>
      </c>
      <c r="I3964" t="s">
        <v>6695</v>
      </c>
      <c r="J3964" s="1">
        <v>45389</v>
      </c>
      <c r="K3964" s="1"/>
      <c r="M3964">
        <v>0</v>
      </c>
      <c r="N3964">
        <v>1</v>
      </c>
      <c r="O3964">
        <v>25.6</v>
      </c>
      <c r="P3964" t="s">
        <v>25</v>
      </c>
    </row>
    <row r="3965" spans="1:16">
      <c r="A3965" t="s">
        <v>10870</v>
      </c>
      <c r="B3965" t="s">
        <v>3163</v>
      </c>
      <c r="C3965" t="s">
        <v>1270</v>
      </c>
      <c r="D3965" t="s">
        <v>183</v>
      </c>
      <c r="E3965" t="s">
        <v>54</v>
      </c>
      <c r="F3965">
        <v>14000</v>
      </c>
      <c r="G3965" t="s">
        <v>39</v>
      </c>
      <c r="H3965" t="s">
        <v>86</v>
      </c>
      <c r="I3965" t="s">
        <v>190</v>
      </c>
      <c r="J3965" s="1">
        <v>45221</v>
      </c>
      <c r="K3965" s="1"/>
      <c r="M3965">
        <v>0</v>
      </c>
      <c r="N3965">
        <v>1</v>
      </c>
      <c r="P3965" t="s">
        <v>100</v>
      </c>
    </row>
    <row r="3966" spans="1:16">
      <c r="A3966" t="s">
        <v>10871</v>
      </c>
      <c r="B3966" t="s">
        <v>4739</v>
      </c>
      <c r="C3966" t="s">
        <v>877</v>
      </c>
      <c r="D3966" t="s">
        <v>19</v>
      </c>
      <c r="E3966" t="s">
        <v>115</v>
      </c>
      <c r="F3966">
        <v>7346</v>
      </c>
      <c r="G3966" t="s">
        <v>161</v>
      </c>
      <c r="H3966" t="s">
        <v>232</v>
      </c>
      <c r="I3966" t="s">
        <v>4735</v>
      </c>
      <c r="J3966" s="1">
        <v>44775</v>
      </c>
      <c r="K3966" s="1">
        <v>44745</v>
      </c>
      <c r="L3966">
        <v>146</v>
      </c>
      <c r="M3966">
        <v>0</v>
      </c>
      <c r="N3966">
        <v>1</v>
      </c>
      <c r="O3966">
        <v>32.4</v>
      </c>
      <c r="P3966" t="s">
        <v>100</v>
      </c>
    </row>
    <row r="3967" spans="1:16">
      <c r="A3967" t="s">
        <v>10873</v>
      </c>
      <c r="B3967" t="s">
        <v>2099</v>
      </c>
      <c r="C3967" t="s">
        <v>5350</v>
      </c>
      <c r="D3967" t="s">
        <v>183</v>
      </c>
      <c r="E3967" t="s">
        <v>54</v>
      </c>
      <c r="F3967">
        <v>14315</v>
      </c>
      <c r="G3967" t="s">
        <v>161</v>
      </c>
      <c r="H3967" t="s">
        <v>127</v>
      </c>
      <c r="I3967" t="s">
        <v>9748</v>
      </c>
      <c r="J3967" s="1"/>
      <c r="K3967" s="1"/>
      <c r="M3967">
        <v>0</v>
      </c>
      <c r="N3967">
        <v>1</v>
      </c>
      <c r="O3967">
        <v>24.2</v>
      </c>
      <c r="P3967" t="s">
        <v>25</v>
      </c>
    </row>
    <row r="3968" spans="1:16">
      <c r="A3968" t="s">
        <v>10875</v>
      </c>
      <c r="B3968" t="s">
        <v>2727</v>
      </c>
      <c r="C3968" t="s">
        <v>18</v>
      </c>
      <c r="D3968" t="s">
        <v>183</v>
      </c>
      <c r="E3968" t="s">
        <v>28</v>
      </c>
      <c r="F3968">
        <v>9928</v>
      </c>
      <c r="G3968" t="s">
        <v>30</v>
      </c>
      <c r="H3968" t="s">
        <v>156</v>
      </c>
      <c r="I3968" t="s">
        <v>7347</v>
      </c>
      <c r="J3968" s="1">
        <v>45295</v>
      </c>
      <c r="K3968" s="1"/>
      <c r="M3968">
        <v>0</v>
      </c>
      <c r="N3968">
        <v>1</v>
      </c>
      <c r="O3968">
        <v>2.6</v>
      </c>
      <c r="P3968" t="s">
        <v>100</v>
      </c>
    </row>
    <row r="3969" spans="1:16">
      <c r="A3969" t="s">
        <v>10877</v>
      </c>
      <c r="B3969" t="s">
        <v>2302</v>
      </c>
      <c r="C3969" t="s">
        <v>986</v>
      </c>
      <c r="D3969" t="s">
        <v>53</v>
      </c>
      <c r="E3969" t="s">
        <v>177</v>
      </c>
      <c r="F3969">
        <v>27947</v>
      </c>
      <c r="G3969" t="s">
        <v>161</v>
      </c>
      <c r="H3969" t="s">
        <v>31</v>
      </c>
      <c r="I3969" t="s">
        <v>4107</v>
      </c>
      <c r="J3969" s="1">
        <v>44775</v>
      </c>
      <c r="K3969" s="1"/>
      <c r="M3969">
        <v>0</v>
      </c>
      <c r="N3969">
        <v>1</v>
      </c>
      <c r="O3969">
        <v>10.6</v>
      </c>
      <c r="P3969" t="s">
        <v>42</v>
      </c>
    </row>
    <row r="3970" spans="1:16">
      <c r="A3970" t="s">
        <v>10879</v>
      </c>
      <c r="B3970" t="s">
        <v>4749</v>
      </c>
      <c r="C3970" t="s">
        <v>864</v>
      </c>
      <c r="D3970" t="s">
        <v>19</v>
      </c>
      <c r="E3970" t="s">
        <v>115</v>
      </c>
      <c r="F3970">
        <v>2000</v>
      </c>
      <c r="G3970" t="s">
        <v>30</v>
      </c>
      <c r="H3970" t="s">
        <v>920</v>
      </c>
      <c r="I3970" t="s">
        <v>1039</v>
      </c>
      <c r="J3970" s="1">
        <v>45765</v>
      </c>
      <c r="K3970" s="1">
        <v>45689</v>
      </c>
      <c r="L3970">
        <v>58</v>
      </c>
      <c r="M3970">
        <v>0</v>
      </c>
      <c r="N3970">
        <v>1</v>
      </c>
      <c r="O3970">
        <v>9.4</v>
      </c>
      <c r="P3970" t="s">
        <v>33</v>
      </c>
    </row>
    <row r="3971" spans="1:16">
      <c r="A3971" t="s">
        <v>10880</v>
      </c>
      <c r="B3971" t="s">
        <v>2292</v>
      </c>
      <c r="C3971" t="s">
        <v>18</v>
      </c>
      <c r="D3971" t="s">
        <v>19</v>
      </c>
      <c r="E3971" t="s">
        <v>54</v>
      </c>
      <c r="F3971">
        <v>5361</v>
      </c>
      <c r="G3971" t="s">
        <v>79</v>
      </c>
      <c r="H3971" t="s">
        <v>31</v>
      </c>
      <c r="I3971" t="s">
        <v>3258</v>
      </c>
      <c r="J3971" s="1">
        <v>45466</v>
      </c>
      <c r="K3971" s="1"/>
      <c r="M3971">
        <v>0</v>
      </c>
      <c r="N3971">
        <v>1</v>
      </c>
      <c r="O3971">
        <v>15.5</v>
      </c>
      <c r="P3971" t="s">
        <v>58</v>
      </c>
    </row>
    <row r="3972" spans="1:16">
      <c r="A3972" t="s">
        <v>10882</v>
      </c>
      <c r="B3972" t="s">
        <v>8529</v>
      </c>
      <c r="C3972" t="s">
        <v>403</v>
      </c>
      <c r="D3972" t="s">
        <v>66</v>
      </c>
      <c r="E3972" t="s">
        <v>91</v>
      </c>
      <c r="F3972">
        <v>23155</v>
      </c>
      <c r="G3972" t="s">
        <v>161</v>
      </c>
      <c r="H3972" t="s">
        <v>127</v>
      </c>
      <c r="I3972" t="s">
        <v>695</v>
      </c>
      <c r="J3972" s="1"/>
      <c r="K3972" s="1">
        <v>45102</v>
      </c>
      <c r="L3972">
        <v>138</v>
      </c>
      <c r="M3972">
        <v>1</v>
      </c>
      <c r="N3972">
        <v>4</v>
      </c>
      <c r="O3972">
        <v>26.2</v>
      </c>
      <c r="P3972" t="s">
        <v>25</v>
      </c>
    </row>
    <row r="3973" spans="1:16">
      <c r="A3973" t="s">
        <v>10884</v>
      </c>
      <c r="B3973" t="s">
        <v>2295</v>
      </c>
      <c r="C3973" t="s">
        <v>18</v>
      </c>
      <c r="D3973" t="s">
        <v>37</v>
      </c>
      <c r="E3973" t="s">
        <v>177</v>
      </c>
      <c r="F3973">
        <v>126254</v>
      </c>
      <c r="G3973" t="s">
        <v>172</v>
      </c>
      <c r="H3973" t="s">
        <v>86</v>
      </c>
      <c r="I3973" t="s">
        <v>4642</v>
      </c>
      <c r="J3973" s="1">
        <v>45647</v>
      </c>
      <c r="K3973" s="1"/>
      <c r="M3973">
        <v>0</v>
      </c>
      <c r="N3973">
        <v>1</v>
      </c>
      <c r="O3973">
        <v>1.8</v>
      </c>
      <c r="P3973" t="s">
        <v>42</v>
      </c>
    </row>
    <row r="3974" spans="1:16">
      <c r="A3974" t="s">
        <v>10886</v>
      </c>
      <c r="B3974" t="s">
        <v>6457</v>
      </c>
      <c r="C3974" t="s">
        <v>3486</v>
      </c>
      <c r="D3974" t="s">
        <v>183</v>
      </c>
      <c r="E3974" t="s">
        <v>177</v>
      </c>
      <c r="F3974">
        <v>14384</v>
      </c>
      <c r="G3974" t="s">
        <v>39</v>
      </c>
      <c r="H3974" t="s">
        <v>361</v>
      </c>
      <c r="I3974" t="s">
        <v>2579</v>
      </c>
      <c r="J3974" s="1">
        <v>45297</v>
      </c>
      <c r="K3974" s="1"/>
      <c r="M3974">
        <v>0</v>
      </c>
      <c r="N3974">
        <v>1</v>
      </c>
      <c r="O3974">
        <v>16.3</v>
      </c>
      <c r="P3974" t="s">
        <v>33</v>
      </c>
    </row>
    <row r="3975" spans="1:16">
      <c r="A3975" t="s">
        <v>10888</v>
      </c>
      <c r="B3975" t="s">
        <v>1335</v>
      </c>
      <c r="C3975" t="s">
        <v>2235</v>
      </c>
      <c r="D3975" t="s">
        <v>66</v>
      </c>
      <c r="E3975" t="s">
        <v>177</v>
      </c>
      <c r="F3975">
        <v>18679</v>
      </c>
      <c r="G3975" t="s">
        <v>151</v>
      </c>
      <c r="H3975" t="s">
        <v>62</v>
      </c>
      <c r="I3975" t="s">
        <v>1090</v>
      </c>
      <c r="J3975" s="1">
        <v>44785</v>
      </c>
      <c r="K3975" s="1"/>
      <c r="M3975">
        <v>0</v>
      </c>
      <c r="N3975">
        <v>1</v>
      </c>
      <c r="O3975">
        <v>7.3</v>
      </c>
      <c r="P3975" t="s">
        <v>25</v>
      </c>
    </row>
    <row r="3976" spans="1:16">
      <c r="A3976" t="s">
        <v>10890</v>
      </c>
      <c r="B3976" t="s">
        <v>8645</v>
      </c>
      <c r="C3976" t="s">
        <v>1422</v>
      </c>
      <c r="D3976" t="s">
        <v>183</v>
      </c>
      <c r="E3976" t="s">
        <v>45</v>
      </c>
      <c r="F3976">
        <v>4000</v>
      </c>
      <c r="G3976" t="s">
        <v>161</v>
      </c>
      <c r="H3976" t="s">
        <v>232</v>
      </c>
      <c r="I3976" t="s">
        <v>4482</v>
      </c>
      <c r="J3976" s="1">
        <v>44783</v>
      </c>
      <c r="K3976" s="1"/>
      <c r="M3976">
        <v>0</v>
      </c>
      <c r="N3976">
        <v>1</v>
      </c>
      <c r="O3976">
        <v>25</v>
      </c>
      <c r="P3976" t="s">
        <v>42</v>
      </c>
    </row>
    <row r="3977" spans="1:16">
      <c r="A3977" t="s">
        <v>10891</v>
      </c>
      <c r="B3977" t="s">
        <v>938</v>
      </c>
      <c r="C3977" t="s">
        <v>5263</v>
      </c>
      <c r="D3977" t="s">
        <v>19</v>
      </c>
      <c r="E3977" t="s">
        <v>115</v>
      </c>
      <c r="F3977">
        <v>8150</v>
      </c>
      <c r="G3977" t="s">
        <v>47</v>
      </c>
      <c r="H3977" t="s">
        <v>73</v>
      </c>
      <c r="I3977" t="s">
        <v>5884</v>
      </c>
      <c r="J3977" s="1">
        <v>45246</v>
      </c>
      <c r="K3977" s="1">
        <v>45148</v>
      </c>
      <c r="L3977">
        <v>30</v>
      </c>
      <c r="M3977">
        <v>0</v>
      </c>
      <c r="N3977">
        <v>1</v>
      </c>
      <c r="O3977">
        <v>0.7</v>
      </c>
      <c r="P3977" t="s">
        <v>58</v>
      </c>
    </row>
    <row r="3978" spans="1:16">
      <c r="A3978" t="s">
        <v>10892</v>
      </c>
      <c r="B3978" t="s">
        <v>203</v>
      </c>
      <c r="C3978" t="s">
        <v>906</v>
      </c>
      <c r="D3978" t="s">
        <v>183</v>
      </c>
      <c r="E3978" t="s">
        <v>54</v>
      </c>
      <c r="F3978">
        <v>11063</v>
      </c>
      <c r="G3978" t="s">
        <v>161</v>
      </c>
      <c r="H3978" t="s">
        <v>384</v>
      </c>
      <c r="I3978" t="s">
        <v>10894</v>
      </c>
      <c r="J3978" s="1">
        <v>45069</v>
      </c>
      <c r="K3978" s="1"/>
      <c r="M3978">
        <v>0</v>
      </c>
      <c r="N3978">
        <v>1</v>
      </c>
      <c r="O3978">
        <v>31</v>
      </c>
      <c r="P3978" t="s">
        <v>33</v>
      </c>
    </row>
    <row r="3979" spans="1:16">
      <c r="A3979" t="s">
        <v>10895</v>
      </c>
      <c r="B3979" t="s">
        <v>44</v>
      </c>
      <c r="C3979" t="s">
        <v>525</v>
      </c>
      <c r="D3979" t="s">
        <v>183</v>
      </c>
      <c r="E3979" t="s">
        <v>115</v>
      </c>
      <c r="F3979">
        <v>6037</v>
      </c>
      <c r="G3979" t="s">
        <v>22</v>
      </c>
      <c r="H3979" t="s">
        <v>93</v>
      </c>
      <c r="I3979" t="s">
        <v>2139</v>
      </c>
      <c r="J3979" s="1">
        <v>45615</v>
      </c>
      <c r="K3979" s="1">
        <v>45621</v>
      </c>
      <c r="L3979">
        <v>174</v>
      </c>
      <c r="M3979">
        <v>0</v>
      </c>
      <c r="N3979">
        <v>1</v>
      </c>
      <c r="O3979">
        <v>19.100000000000001</v>
      </c>
      <c r="P3979" t="s">
        <v>58</v>
      </c>
    </row>
    <row r="3980" spans="1:16">
      <c r="A3980" t="s">
        <v>10897</v>
      </c>
      <c r="B3980" t="s">
        <v>9560</v>
      </c>
      <c r="C3980" t="s">
        <v>1395</v>
      </c>
      <c r="D3980" t="s">
        <v>66</v>
      </c>
      <c r="E3980" t="s">
        <v>54</v>
      </c>
      <c r="F3980">
        <v>18688</v>
      </c>
      <c r="G3980" t="s">
        <v>172</v>
      </c>
      <c r="H3980" t="s">
        <v>31</v>
      </c>
      <c r="I3980" t="s">
        <v>1965</v>
      </c>
      <c r="J3980" s="1">
        <v>45675</v>
      </c>
      <c r="K3980" s="1"/>
      <c r="M3980">
        <v>0</v>
      </c>
      <c r="N3980">
        <v>1</v>
      </c>
      <c r="O3980">
        <v>1.9</v>
      </c>
      <c r="P3980" t="s">
        <v>33</v>
      </c>
    </row>
    <row r="3981" spans="1:16">
      <c r="A3981" t="s">
        <v>10899</v>
      </c>
      <c r="B3981" t="s">
        <v>2072</v>
      </c>
      <c r="C3981" t="s">
        <v>2661</v>
      </c>
      <c r="D3981" t="s">
        <v>19</v>
      </c>
      <c r="E3981" t="s">
        <v>115</v>
      </c>
      <c r="F3981">
        <v>4870</v>
      </c>
      <c r="G3981" t="s">
        <v>79</v>
      </c>
      <c r="H3981" t="s">
        <v>31</v>
      </c>
      <c r="I3981" t="s">
        <v>4455</v>
      </c>
      <c r="J3981" s="1">
        <v>45143</v>
      </c>
      <c r="K3981" s="1">
        <v>45136</v>
      </c>
      <c r="L3981">
        <v>78</v>
      </c>
      <c r="M3981">
        <v>0</v>
      </c>
      <c r="N3981">
        <v>1</v>
      </c>
      <c r="O3981">
        <v>28.5</v>
      </c>
      <c r="P3981" t="s">
        <v>100</v>
      </c>
    </row>
    <row r="3982" spans="1:16">
      <c r="A3982" t="s">
        <v>10901</v>
      </c>
      <c r="B3982" t="s">
        <v>3897</v>
      </c>
      <c r="C3982" t="s">
        <v>18</v>
      </c>
      <c r="D3982" t="s">
        <v>37</v>
      </c>
      <c r="E3982" t="s">
        <v>20</v>
      </c>
      <c r="F3982">
        <v>82619</v>
      </c>
      <c r="G3982" t="s">
        <v>30</v>
      </c>
      <c r="H3982" t="s">
        <v>237</v>
      </c>
      <c r="I3982" t="s">
        <v>1779</v>
      </c>
      <c r="J3982" s="1">
        <v>45545</v>
      </c>
      <c r="K3982" s="1"/>
      <c r="M3982">
        <v>0</v>
      </c>
      <c r="N3982">
        <v>1</v>
      </c>
      <c r="P3982" t="s">
        <v>42</v>
      </c>
    </row>
    <row r="3983" spans="1:16">
      <c r="A3983" t="s">
        <v>10903</v>
      </c>
      <c r="B3983" t="s">
        <v>2591</v>
      </c>
      <c r="C3983" t="s">
        <v>7430</v>
      </c>
      <c r="D3983" t="s">
        <v>19</v>
      </c>
      <c r="E3983" t="s">
        <v>28</v>
      </c>
      <c r="F3983">
        <v>8256</v>
      </c>
      <c r="G3983" t="s">
        <v>30</v>
      </c>
      <c r="H3983" t="s">
        <v>850</v>
      </c>
      <c r="I3983" t="s">
        <v>3804</v>
      </c>
      <c r="J3983" s="1">
        <v>45343</v>
      </c>
      <c r="K3983" s="1"/>
      <c r="M3983">
        <v>0</v>
      </c>
      <c r="N3983">
        <v>1</v>
      </c>
      <c r="O3983">
        <v>16.3</v>
      </c>
      <c r="P3983" t="s">
        <v>42</v>
      </c>
    </row>
    <row r="3984" spans="1:16">
      <c r="A3984" t="s">
        <v>10905</v>
      </c>
      <c r="B3984" t="s">
        <v>2695</v>
      </c>
      <c r="C3984" t="s">
        <v>1810</v>
      </c>
      <c r="D3984" t="s">
        <v>37</v>
      </c>
      <c r="E3984" t="s">
        <v>115</v>
      </c>
      <c r="F3984">
        <v>57471</v>
      </c>
      <c r="G3984" t="s">
        <v>30</v>
      </c>
      <c r="H3984" t="s">
        <v>73</v>
      </c>
      <c r="I3984" t="s">
        <v>6184</v>
      </c>
      <c r="J3984" s="1">
        <v>45272</v>
      </c>
      <c r="K3984" s="1">
        <v>45178</v>
      </c>
      <c r="L3984">
        <v>44</v>
      </c>
      <c r="M3984">
        <v>0</v>
      </c>
      <c r="N3984">
        <v>1</v>
      </c>
      <c r="P3984" t="s">
        <v>42</v>
      </c>
    </row>
    <row r="3985" spans="1:16">
      <c r="A3985" t="s">
        <v>10907</v>
      </c>
      <c r="B3985" t="s">
        <v>7664</v>
      </c>
      <c r="C3985" t="s">
        <v>4729</v>
      </c>
      <c r="D3985" t="s">
        <v>66</v>
      </c>
      <c r="E3985" t="s">
        <v>177</v>
      </c>
      <c r="F3985">
        <v>18792</v>
      </c>
      <c r="G3985" t="s">
        <v>39</v>
      </c>
      <c r="H3985" t="s">
        <v>3247</v>
      </c>
      <c r="I3985" t="s">
        <v>2395</v>
      </c>
      <c r="J3985" s="1">
        <v>45425</v>
      </c>
      <c r="K3985" s="1"/>
      <c r="M3985">
        <v>0</v>
      </c>
      <c r="N3985">
        <v>1</v>
      </c>
      <c r="O3985">
        <v>30.5</v>
      </c>
      <c r="P3985" t="s">
        <v>42</v>
      </c>
    </row>
    <row r="3986" spans="1:16">
      <c r="A3986" t="s">
        <v>10909</v>
      </c>
      <c r="B3986" t="s">
        <v>2252</v>
      </c>
      <c r="C3986" t="s">
        <v>820</v>
      </c>
      <c r="D3986" t="s">
        <v>53</v>
      </c>
      <c r="E3986" t="s">
        <v>177</v>
      </c>
      <c r="F3986">
        <v>22000</v>
      </c>
      <c r="G3986" t="s">
        <v>151</v>
      </c>
      <c r="H3986" t="s">
        <v>1822</v>
      </c>
      <c r="I3986" t="s">
        <v>10910</v>
      </c>
      <c r="J3986" s="1">
        <v>45784</v>
      </c>
      <c r="K3986" s="1"/>
      <c r="M3986">
        <v>0</v>
      </c>
      <c r="N3986">
        <v>1</v>
      </c>
      <c r="P3986" t="s">
        <v>100</v>
      </c>
    </row>
    <row r="3987" spans="1:16">
      <c r="A3987" t="s">
        <v>10911</v>
      </c>
      <c r="B3987" t="s">
        <v>4869</v>
      </c>
      <c r="C3987" t="s">
        <v>18</v>
      </c>
      <c r="D3987" t="s">
        <v>53</v>
      </c>
      <c r="E3987" t="s">
        <v>177</v>
      </c>
      <c r="F3987">
        <v>29276</v>
      </c>
      <c r="G3987" t="s">
        <v>30</v>
      </c>
      <c r="H3987" t="s">
        <v>68</v>
      </c>
      <c r="I3987" t="s">
        <v>564</v>
      </c>
      <c r="J3987" s="1">
        <v>44837</v>
      </c>
      <c r="K3987" s="1"/>
      <c r="M3987">
        <v>0</v>
      </c>
      <c r="N3987">
        <v>1</v>
      </c>
      <c r="O3987">
        <v>34.5</v>
      </c>
      <c r="P3987" t="s">
        <v>25</v>
      </c>
    </row>
    <row r="3988" spans="1:16">
      <c r="A3988" t="s">
        <v>10913</v>
      </c>
      <c r="B3988" t="s">
        <v>89</v>
      </c>
      <c r="C3988" t="s">
        <v>1203</v>
      </c>
      <c r="D3988" t="s">
        <v>19</v>
      </c>
      <c r="E3988" t="s">
        <v>115</v>
      </c>
      <c r="F3988">
        <v>4131</v>
      </c>
      <c r="G3988" t="s">
        <v>47</v>
      </c>
      <c r="H3988" t="s">
        <v>133</v>
      </c>
      <c r="I3988" t="s">
        <v>831</v>
      </c>
      <c r="J3988" s="1">
        <v>45227</v>
      </c>
      <c r="K3988" s="1">
        <v>45279</v>
      </c>
      <c r="L3988">
        <v>123</v>
      </c>
      <c r="M3988">
        <v>0</v>
      </c>
      <c r="N3988">
        <v>1</v>
      </c>
      <c r="O3988">
        <v>19.3</v>
      </c>
      <c r="P3988" t="s">
        <v>33</v>
      </c>
    </row>
    <row r="3989" spans="1:16">
      <c r="A3989" t="s">
        <v>10915</v>
      </c>
      <c r="B3989" t="s">
        <v>3958</v>
      </c>
      <c r="C3989" t="s">
        <v>18</v>
      </c>
      <c r="D3989" t="s">
        <v>19</v>
      </c>
      <c r="E3989" t="s">
        <v>54</v>
      </c>
      <c r="F3989">
        <v>4401</v>
      </c>
      <c r="G3989" t="s">
        <v>161</v>
      </c>
      <c r="H3989" t="s">
        <v>31</v>
      </c>
      <c r="I3989" t="s">
        <v>6842</v>
      </c>
      <c r="J3989" s="1">
        <v>45579</v>
      </c>
      <c r="K3989" s="1"/>
      <c r="M3989">
        <v>0</v>
      </c>
      <c r="N3989">
        <v>1</v>
      </c>
      <c r="O3989">
        <v>0.4</v>
      </c>
      <c r="P3989" t="s">
        <v>33</v>
      </c>
    </row>
    <row r="3990" spans="1:16">
      <c r="A3990" t="s">
        <v>10917</v>
      </c>
      <c r="B3990" t="s">
        <v>9608</v>
      </c>
      <c r="C3990" t="s">
        <v>121</v>
      </c>
      <c r="D3990" t="s">
        <v>19</v>
      </c>
      <c r="E3990" t="s">
        <v>20</v>
      </c>
      <c r="F3990">
        <v>9000</v>
      </c>
      <c r="G3990" t="s">
        <v>39</v>
      </c>
      <c r="H3990" t="s">
        <v>93</v>
      </c>
      <c r="I3990" t="s">
        <v>1595</v>
      </c>
      <c r="J3990" s="1">
        <v>45206</v>
      </c>
      <c r="K3990" s="1"/>
      <c r="M3990">
        <v>0</v>
      </c>
      <c r="N3990">
        <v>1</v>
      </c>
      <c r="O3990">
        <v>33.4</v>
      </c>
      <c r="P3990" t="s">
        <v>42</v>
      </c>
    </row>
    <row r="3991" spans="1:16">
      <c r="A3991" t="s">
        <v>10918</v>
      </c>
      <c r="B3991" t="s">
        <v>425</v>
      </c>
      <c r="C3991" t="s">
        <v>344</v>
      </c>
      <c r="D3991" t="s">
        <v>37</v>
      </c>
      <c r="E3991" t="s">
        <v>177</v>
      </c>
      <c r="F3991">
        <v>195611</v>
      </c>
      <c r="G3991" t="s">
        <v>79</v>
      </c>
      <c r="H3991" t="s">
        <v>31</v>
      </c>
      <c r="I3991" t="s">
        <v>352</v>
      </c>
      <c r="J3991" s="1">
        <v>45691</v>
      </c>
      <c r="K3991" s="1"/>
      <c r="M3991">
        <v>0</v>
      </c>
      <c r="N3991">
        <v>1</v>
      </c>
      <c r="O3991">
        <v>18.8</v>
      </c>
      <c r="P3991" t="s">
        <v>58</v>
      </c>
    </row>
    <row r="3992" spans="1:16">
      <c r="A3992" t="s">
        <v>10920</v>
      </c>
      <c r="B3992" t="s">
        <v>895</v>
      </c>
      <c r="C3992" t="s">
        <v>18</v>
      </c>
      <c r="D3992" t="s">
        <v>37</v>
      </c>
      <c r="E3992" t="s">
        <v>115</v>
      </c>
      <c r="F3992">
        <v>102980</v>
      </c>
      <c r="G3992" t="s">
        <v>39</v>
      </c>
      <c r="H3992" t="s">
        <v>68</v>
      </c>
      <c r="I3992" t="s">
        <v>2955</v>
      </c>
      <c r="J3992" s="1">
        <v>45187</v>
      </c>
      <c r="K3992" s="1">
        <v>45117</v>
      </c>
      <c r="L3992">
        <v>31</v>
      </c>
      <c r="M3992">
        <v>0</v>
      </c>
      <c r="N3992">
        <v>1</v>
      </c>
      <c r="O3992">
        <v>13.1</v>
      </c>
      <c r="P3992" t="s">
        <v>42</v>
      </c>
    </row>
    <row r="3993" spans="1:16">
      <c r="A3993" t="s">
        <v>10922</v>
      </c>
      <c r="B3993" t="s">
        <v>2769</v>
      </c>
      <c r="C3993" t="s">
        <v>18</v>
      </c>
      <c r="D3993" t="s">
        <v>37</v>
      </c>
      <c r="E3993" t="s">
        <v>54</v>
      </c>
      <c r="F3993">
        <v>163853</v>
      </c>
      <c r="G3993" t="s">
        <v>30</v>
      </c>
      <c r="H3993" t="s">
        <v>31</v>
      </c>
      <c r="I3993" t="s">
        <v>10714</v>
      </c>
      <c r="J3993" s="1">
        <v>45466</v>
      </c>
      <c r="K3993" s="1"/>
      <c r="M3993">
        <v>0</v>
      </c>
      <c r="N3993">
        <v>1</v>
      </c>
      <c r="O3993">
        <v>23.8</v>
      </c>
      <c r="P3993" t="s">
        <v>33</v>
      </c>
    </row>
    <row r="3994" spans="1:16">
      <c r="A3994" t="s">
        <v>10924</v>
      </c>
      <c r="B3994" t="s">
        <v>7664</v>
      </c>
      <c r="C3994" t="s">
        <v>2782</v>
      </c>
      <c r="D3994" t="s">
        <v>53</v>
      </c>
      <c r="E3994" t="s">
        <v>115</v>
      </c>
      <c r="F3994">
        <v>38345</v>
      </c>
      <c r="G3994" t="s">
        <v>151</v>
      </c>
      <c r="H3994" t="s">
        <v>619</v>
      </c>
      <c r="I3994" t="s">
        <v>6914</v>
      </c>
      <c r="J3994" s="1">
        <v>44919</v>
      </c>
      <c r="K3994" s="1">
        <v>44900</v>
      </c>
      <c r="L3994">
        <v>124</v>
      </c>
      <c r="M3994">
        <v>0</v>
      </c>
      <c r="N3994">
        <v>1</v>
      </c>
      <c r="O3994">
        <v>14.3</v>
      </c>
      <c r="P3994" t="s">
        <v>33</v>
      </c>
    </row>
    <row r="3995" spans="1:16">
      <c r="A3995" t="s">
        <v>10926</v>
      </c>
      <c r="B3995" t="s">
        <v>5068</v>
      </c>
      <c r="C3995" t="s">
        <v>18</v>
      </c>
      <c r="D3995" t="s">
        <v>66</v>
      </c>
      <c r="E3995" t="s">
        <v>177</v>
      </c>
      <c r="F3995">
        <v>15204</v>
      </c>
      <c r="G3995" t="s">
        <v>39</v>
      </c>
      <c r="H3995" t="s">
        <v>31</v>
      </c>
      <c r="I3995" t="s">
        <v>6761</v>
      </c>
      <c r="J3995" s="1">
        <v>44794</v>
      </c>
      <c r="K3995" s="1"/>
      <c r="M3995">
        <v>0</v>
      </c>
      <c r="N3995">
        <v>1</v>
      </c>
      <c r="O3995">
        <v>29.7</v>
      </c>
      <c r="P3995" t="s">
        <v>25</v>
      </c>
    </row>
    <row r="3996" spans="1:16">
      <c r="A3996" t="s">
        <v>10928</v>
      </c>
      <c r="B3996" t="s">
        <v>1275</v>
      </c>
      <c r="C3996" t="s">
        <v>18</v>
      </c>
      <c r="D3996" t="s">
        <v>66</v>
      </c>
      <c r="E3996" t="s">
        <v>28</v>
      </c>
      <c r="F3996">
        <v>19358</v>
      </c>
      <c r="G3996" t="s">
        <v>172</v>
      </c>
      <c r="H3996" t="s">
        <v>31</v>
      </c>
      <c r="I3996" t="s">
        <v>1693</v>
      </c>
      <c r="J3996" s="1">
        <v>44849</v>
      </c>
      <c r="K3996" s="1"/>
      <c r="M3996">
        <v>0</v>
      </c>
      <c r="N3996">
        <v>1</v>
      </c>
      <c r="O3996">
        <v>14.8</v>
      </c>
      <c r="P3996" t="s">
        <v>42</v>
      </c>
    </row>
    <row r="3997" spans="1:16">
      <c r="A3997" t="s">
        <v>10930</v>
      </c>
      <c r="B3997" t="s">
        <v>9123</v>
      </c>
      <c r="C3997" t="s">
        <v>1549</v>
      </c>
      <c r="D3997" t="s">
        <v>37</v>
      </c>
      <c r="E3997" t="s">
        <v>28</v>
      </c>
      <c r="F3997">
        <v>87345</v>
      </c>
      <c r="G3997" t="s">
        <v>22</v>
      </c>
      <c r="H3997" t="s">
        <v>93</v>
      </c>
      <c r="I3997" t="s">
        <v>5666</v>
      </c>
      <c r="J3997" s="1"/>
      <c r="K3997" s="1"/>
      <c r="M3997">
        <v>0</v>
      </c>
      <c r="N3997">
        <v>1</v>
      </c>
      <c r="O3997">
        <v>11.6</v>
      </c>
      <c r="P3997" t="s">
        <v>33</v>
      </c>
    </row>
    <row r="3998" spans="1:16">
      <c r="A3998" t="s">
        <v>10932</v>
      </c>
      <c r="B3998" t="s">
        <v>10933</v>
      </c>
      <c r="C3998" t="s">
        <v>18</v>
      </c>
      <c r="D3998" t="s">
        <v>19</v>
      </c>
      <c r="E3998" t="s">
        <v>20</v>
      </c>
      <c r="F3998">
        <v>5631</v>
      </c>
      <c r="G3998" t="s">
        <v>161</v>
      </c>
      <c r="H3998" t="s">
        <v>274</v>
      </c>
      <c r="I3998" t="s">
        <v>2872</v>
      </c>
      <c r="J3998" s="1">
        <v>45161</v>
      </c>
      <c r="K3998" s="1"/>
      <c r="M3998">
        <v>0</v>
      </c>
      <c r="N3998">
        <v>1</v>
      </c>
      <c r="O3998">
        <v>22.7</v>
      </c>
      <c r="P3998" t="s">
        <v>58</v>
      </c>
    </row>
    <row r="3999" spans="1:16">
      <c r="A3999" t="s">
        <v>10935</v>
      </c>
      <c r="B3999" t="s">
        <v>10936</v>
      </c>
      <c r="C3999" t="s">
        <v>721</v>
      </c>
      <c r="D3999" t="s">
        <v>19</v>
      </c>
      <c r="E3999" t="s">
        <v>28</v>
      </c>
      <c r="F3999">
        <v>8914</v>
      </c>
      <c r="G3999" t="s">
        <v>172</v>
      </c>
      <c r="H3999" t="s">
        <v>68</v>
      </c>
      <c r="I3999" t="s">
        <v>2878</v>
      </c>
      <c r="J3999" s="1">
        <v>45259</v>
      </c>
      <c r="K3999" s="1"/>
      <c r="M3999">
        <v>0</v>
      </c>
      <c r="N3999">
        <v>1</v>
      </c>
      <c r="O3999">
        <v>8.1999999999999993</v>
      </c>
      <c r="P3999" t="s">
        <v>25</v>
      </c>
    </row>
    <row r="4000" spans="1:16">
      <c r="A4000" t="s">
        <v>10938</v>
      </c>
      <c r="B4000" t="s">
        <v>6424</v>
      </c>
      <c r="C4000" t="s">
        <v>18</v>
      </c>
      <c r="D4000" t="s">
        <v>183</v>
      </c>
      <c r="E4000" t="s">
        <v>28</v>
      </c>
      <c r="F4000">
        <v>8273</v>
      </c>
      <c r="G4000" t="s">
        <v>79</v>
      </c>
      <c r="H4000" t="s">
        <v>268</v>
      </c>
      <c r="I4000" t="s">
        <v>2913</v>
      </c>
      <c r="J4000" s="1">
        <v>45157</v>
      </c>
      <c r="K4000" s="1"/>
      <c r="M4000">
        <v>0</v>
      </c>
      <c r="N4000">
        <v>1</v>
      </c>
      <c r="P4000" t="s">
        <v>33</v>
      </c>
    </row>
    <row r="4001" spans="1:16">
      <c r="A4001" t="s">
        <v>10940</v>
      </c>
      <c r="B4001" t="s">
        <v>2011</v>
      </c>
      <c r="C4001" t="s">
        <v>18</v>
      </c>
      <c r="D4001" t="s">
        <v>37</v>
      </c>
      <c r="E4001" t="s">
        <v>54</v>
      </c>
      <c r="F4001">
        <v>104206</v>
      </c>
      <c r="G4001" t="s">
        <v>151</v>
      </c>
      <c r="H4001" t="s">
        <v>105</v>
      </c>
      <c r="I4001" t="s">
        <v>5015</v>
      </c>
      <c r="J4001" s="1"/>
      <c r="K4001" s="1"/>
      <c r="M4001">
        <v>0</v>
      </c>
      <c r="N4001">
        <v>1</v>
      </c>
      <c r="O4001">
        <v>13.2</v>
      </c>
      <c r="P4001" t="s">
        <v>25</v>
      </c>
    </row>
    <row r="4002" spans="1:16">
      <c r="A4002" t="s">
        <v>10942</v>
      </c>
      <c r="B4002" t="s">
        <v>9436</v>
      </c>
      <c r="C4002" t="s">
        <v>18</v>
      </c>
      <c r="D4002" t="s">
        <v>66</v>
      </c>
      <c r="E4002" t="s">
        <v>91</v>
      </c>
      <c r="F4002">
        <v>21725</v>
      </c>
      <c r="G4002" t="s">
        <v>79</v>
      </c>
      <c r="H4002" t="s">
        <v>625</v>
      </c>
      <c r="I4002" t="s">
        <v>10714</v>
      </c>
      <c r="J4002" s="1">
        <v>45573</v>
      </c>
      <c r="K4002" s="1">
        <v>45631</v>
      </c>
      <c r="L4002">
        <v>198</v>
      </c>
      <c r="M4002">
        <v>0</v>
      </c>
      <c r="N4002">
        <v>1</v>
      </c>
      <c r="O4002">
        <v>6.7</v>
      </c>
      <c r="P4002" t="s">
        <v>25</v>
      </c>
    </row>
    <row r="4003" spans="1:16">
      <c r="A4003" t="s">
        <v>10944</v>
      </c>
      <c r="B4003" t="s">
        <v>2850</v>
      </c>
      <c r="C4003" t="s">
        <v>18</v>
      </c>
      <c r="D4003" t="s">
        <v>66</v>
      </c>
      <c r="E4003" t="s">
        <v>115</v>
      </c>
      <c r="F4003">
        <v>14729</v>
      </c>
      <c r="G4003" t="s">
        <v>22</v>
      </c>
      <c r="H4003" t="s">
        <v>127</v>
      </c>
      <c r="I4003" t="s">
        <v>9784</v>
      </c>
      <c r="J4003" s="1">
        <v>45058</v>
      </c>
      <c r="K4003" s="1">
        <v>45141</v>
      </c>
      <c r="L4003">
        <v>136</v>
      </c>
      <c r="M4003">
        <v>0</v>
      </c>
      <c r="N4003">
        <v>1</v>
      </c>
      <c r="O4003">
        <v>15.6</v>
      </c>
      <c r="P4003" t="s">
        <v>33</v>
      </c>
    </row>
    <row r="4004" spans="1:16">
      <c r="A4004" t="s">
        <v>10946</v>
      </c>
      <c r="B4004" t="s">
        <v>3584</v>
      </c>
      <c r="C4004" t="s">
        <v>18</v>
      </c>
      <c r="D4004" t="s">
        <v>53</v>
      </c>
      <c r="E4004" t="s">
        <v>54</v>
      </c>
      <c r="F4004">
        <v>48000</v>
      </c>
      <c r="G4004" t="s">
        <v>47</v>
      </c>
      <c r="H4004" t="s">
        <v>156</v>
      </c>
      <c r="I4004" t="s">
        <v>626</v>
      </c>
      <c r="J4004" s="1">
        <v>44679</v>
      </c>
      <c r="K4004" s="1"/>
      <c r="M4004">
        <v>0</v>
      </c>
      <c r="N4004">
        <v>1</v>
      </c>
      <c r="O4004">
        <v>15.4</v>
      </c>
      <c r="P4004" t="s">
        <v>25</v>
      </c>
    </row>
    <row r="4005" spans="1:16">
      <c r="A4005" t="s">
        <v>10947</v>
      </c>
      <c r="B4005" t="s">
        <v>2252</v>
      </c>
      <c r="C4005" t="s">
        <v>789</v>
      </c>
      <c r="D4005" t="s">
        <v>37</v>
      </c>
      <c r="E4005" t="s">
        <v>45</v>
      </c>
      <c r="F4005">
        <v>64961</v>
      </c>
      <c r="G4005" t="s">
        <v>172</v>
      </c>
      <c r="H4005" t="s">
        <v>80</v>
      </c>
      <c r="I4005" t="s">
        <v>2913</v>
      </c>
      <c r="J4005" s="1">
        <v>45117</v>
      </c>
      <c r="K4005" s="1"/>
      <c r="M4005">
        <v>0</v>
      </c>
      <c r="N4005">
        <v>1</v>
      </c>
      <c r="O4005">
        <v>10.199999999999999</v>
      </c>
      <c r="P4005" t="s">
        <v>58</v>
      </c>
    </row>
    <row r="4006" spans="1:16">
      <c r="A4006" t="s">
        <v>10949</v>
      </c>
      <c r="B4006" t="s">
        <v>1923</v>
      </c>
      <c r="C4006" t="s">
        <v>18</v>
      </c>
      <c r="D4006" t="s">
        <v>37</v>
      </c>
      <c r="E4006" t="s">
        <v>54</v>
      </c>
      <c r="F4006">
        <v>155412</v>
      </c>
      <c r="G4006" t="s">
        <v>151</v>
      </c>
      <c r="H4006" t="s">
        <v>127</v>
      </c>
      <c r="I4006" t="s">
        <v>522</v>
      </c>
      <c r="J4006" s="1">
        <v>44663</v>
      </c>
      <c r="K4006" s="1"/>
      <c r="M4006">
        <v>0</v>
      </c>
      <c r="N4006">
        <v>1</v>
      </c>
      <c r="O4006">
        <v>6.9</v>
      </c>
      <c r="P4006" t="s">
        <v>58</v>
      </c>
    </row>
    <row r="4007" spans="1:16">
      <c r="A4007" t="s">
        <v>10951</v>
      </c>
      <c r="B4007" t="s">
        <v>3725</v>
      </c>
      <c r="C4007" t="s">
        <v>2676</v>
      </c>
      <c r="D4007" t="s">
        <v>53</v>
      </c>
      <c r="E4007" t="s">
        <v>54</v>
      </c>
      <c r="F4007">
        <v>11569</v>
      </c>
      <c r="G4007" t="s">
        <v>161</v>
      </c>
      <c r="H4007" t="s">
        <v>237</v>
      </c>
      <c r="I4007" t="s">
        <v>4317</v>
      </c>
      <c r="J4007" s="1">
        <v>45100</v>
      </c>
      <c r="K4007" s="1"/>
      <c r="M4007">
        <v>0</v>
      </c>
      <c r="N4007">
        <v>1</v>
      </c>
      <c r="P4007" t="s">
        <v>33</v>
      </c>
    </row>
    <row r="4008" spans="1:16">
      <c r="A4008" t="s">
        <v>10953</v>
      </c>
      <c r="B4008" t="s">
        <v>7804</v>
      </c>
      <c r="C4008" t="s">
        <v>3575</v>
      </c>
      <c r="D4008" t="s">
        <v>53</v>
      </c>
      <c r="E4008" t="s">
        <v>45</v>
      </c>
      <c r="F4008">
        <v>16000</v>
      </c>
      <c r="G4008" t="s">
        <v>22</v>
      </c>
      <c r="H4008" t="s">
        <v>705</v>
      </c>
      <c r="I4008" t="s">
        <v>69</v>
      </c>
      <c r="J4008" s="1">
        <v>45509</v>
      </c>
      <c r="K4008" s="1"/>
      <c r="M4008">
        <v>0</v>
      </c>
      <c r="N4008">
        <v>1</v>
      </c>
      <c r="O4008">
        <v>6</v>
      </c>
      <c r="P4008" t="s">
        <v>33</v>
      </c>
    </row>
    <row r="4009" spans="1:16">
      <c r="A4009" t="s">
        <v>10954</v>
      </c>
      <c r="B4009" t="s">
        <v>1041</v>
      </c>
      <c r="C4009" t="s">
        <v>2082</v>
      </c>
      <c r="D4009" t="s">
        <v>183</v>
      </c>
      <c r="E4009" t="s">
        <v>54</v>
      </c>
      <c r="F4009">
        <v>8119</v>
      </c>
      <c r="G4009" t="s">
        <v>161</v>
      </c>
      <c r="H4009" t="s">
        <v>68</v>
      </c>
      <c r="I4009" t="s">
        <v>2863</v>
      </c>
      <c r="J4009" s="1">
        <v>45393</v>
      </c>
      <c r="K4009" s="1"/>
      <c r="M4009">
        <v>0</v>
      </c>
      <c r="N4009">
        <v>1</v>
      </c>
      <c r="O4009">
        <v>23.5</v>
      </c>
      <c r="P4009" t="s">
        <v>42</v>
      </c>
    </row>
    <row r="4010" spans="1:16">
      <c r="A4010" t="s">
        <v>10956</v>
      </c>
      <c r="B4010" t="s">
        <v>6399</v>
      </c>
      <c r="C4010" t="s">
        <v>2235</v>
      </c>
      <c r="D4010" t="s">
        <v>53</v>
      </c>
      <c r="E4010" t="s">
        <v>20</v>
      </c>
      <c r="F4010">
        <v>43000</v>
      </c>
      <c r="G4010" t="s">
        <v>172</v>
      </c>
      <c r="H4010" t="s">
        <v>232</v>
      </c>
      <c r="I4010" t="s">
        <v>5611</v>
      </c>
      <c r="J4010" s="1">
        <v>45179</v>
      </c>
      <c r="K4010" s="1"/>
      <c r="M4010">
        <v>0</v>
      </c>
      <c r="N4010">
        <v>1</v>
      </c>
      <c r="O4010">
        <v>6.9</v>
      </c>
      <c r="P4010" t="s">
        <v>58</v>
      </c>
    </row>
    <row r="4011" spans="1:16">
      <c r="A4011" t="s">
        <v>10957</v>
      </c>
      <c r="B4011" t="s">
        <v>10702</v>
      </c>
      <c r="C4011" t="s">
        <v>18</v>
      </c>
      <c r="D4011" t="s">
        <v>37</v>
      </c>
      <c r="E4011" t="s">
        <v>91</v>
      </c>
      <c r="F4011">
        <v>179497</v>
      </c>
      <c r="G4011" t="s">
        <v>79</v>
      </c>
      <c r="H4011" t="s">
        <v>23</v>
      </c>
      <c r="I4011" t="s">
        <v>1676</v>
      </c>
      <c r="J4011" s="1">
        <v>45161</v>
      </c>
      <c r="K4011" s="1">
        <v>45228</v>
      </c>
      <c r="L4011">
        <v>151</v>
      </c>
      <c r="M4011">
        <v>1</v>
      </c>
      <c r="N4011">
        <v>1</v>
      </c>
      <c r="O4011">
        <v>19.7</v>
      </c>
      <c r="P4011" t="s">
        <v>25</v>
      </c>
    </row>
    <row r="4012" spans="1:16">
      <c r="A4012" t="s">
        <v>10959</v>
      </c>
      <c r="B4012" t="s">
        <v>192</v>
      </c>
      <c r="C4012" t="s">
        <v>981</v>
      </c>
      <c r="D4012" t="s">
        <v>19</v>
      </c>
      <c r="E4012" t="s">
        <v>91</v>
      </c>
      <c r="F4012">
        <v>5677</v>
      </c>
      <c r="G4012" t="s">
        <v>151</v>
      </c>
      <c r="H4012" t="s">
        <v>127</v>
      </c>
      <c r="I4012" t="s">
        <v>2263</v>
      </c>
      <c r="J4012" s="1"/>
      <c r="K4012" s="1">
        <v>44911</v>
      </c>
      <c r="L4012">
        <v>185</v>
      </c>
      <c r="M4012">
        <v>0</v>
      </c>
      <c r="N4012">
        <v>1</v>
      </c>
      <c r="O4012">
        <v>4.8</v>
      </c>
      <c r="P4012" t="s">
        <v>33</v>
      </c>
    </row>
    <row r="4013" spans="1:16">
      <c r="A4013" t="s">
        <v>10961</v>
      </c>
      <c r="B4013" t="s">
        <v>4371</v>
      </c>
      <c r="C4013" t="s">
        <v>272</v>
      </c>
      <c r="D4013" t="s">
        <v>19</v>
      </c>
      <c r="E4013" t="s">
        <v>45</v>
      </c>
      <c r="F4013">
        <v>6953</v>
      </c>
      <c r="G4013" t="s">
        <v>47</v>
      </c>
      <c r="H4013" t="s">
        <v>1009</v>
      </c>
      <c r="I4013" t="s">
        <v>4153</v>
      </c>
      <c r="J4013" s="1">
        <v>45439</v>
      </c>
      <c r="K4013" s="1"/>
      <c r="M4013">
        <v>0</v>
      </c>
      <c r="N4013">
        <v>1</v>
      </c>
      <c r="O4013">
        <v>16.8</v>
      </c>
      <c r="P4013" t="s">
        <v>100</v>
      </c>
    </row>
    <row r="4014" spans="1:16">
      <c r="A4014" t="s">
        <v>10963</v>
      </c>
      <c r="B4014" t="s">
        <v>5740</v>
      </c>
      <c r="C4014" t="s">
        <v>2356</v>
      </c>
      <c r="D4014" t="s">
        <v>37</v>
      </c>
      <c r="E4014" t="s">
        <v>91</v>
      </c>
      <c r="F4014">
        <v>77439</v>
      </c>
      <c r="G4014" t="s">
        <v>39</v>
      </c>
      <c r="H4014" t="s">
        <v>258</v>
      </c>
      <c r="I4014" t="s">
        <v>2188</v>
      </c>
      <c r="J4014" s="1">
        <v>44986</v>
      </c>
      <c r="K4014" s="1">
        <v>45026</v>
      </c>
      <c r="L4014">
        <v>96</v>
      </c>
      <c r="M4014">
        <v>1</v>
      </c>
      <c r="N4014">
        <v>1</v>
      </c>
      <c r="O4014">
        <v>8.6999999999999993</v>
      </c>
      <c r="P4014" t="s">
        <v>42</v>
      </c>
    </row>
    <row r="4015" spans="1:16">
      <c r="A4015" t="s">
        <v>10965</v>
      </c>
      <c r="B4015" t="s">
        <v>622</v>
      </c>
      <c r="C4015" t="s">
        <v>18</v>
      </c>
      <c r="D4015" t="s">
        <v>19</v>
      </c>
      <c r="E4015" t="s">
        <v>91</v>
      </c>
      <c r="F4015">
        <v>4263</v>
      </c>
      <c r="G4015" t="s">
        <v>161</v>
      </c>
      <c r="H4015" t="s">
        <v>258</v>
      </c>
      <c r="I4015" t="s">
        <v>7624</v>
      </c>
      <c r="J4015" s="1"/>
      <c r="K4015" s="1">
        <v>45509</v>
      </c>
      <c r="L4015">
        <v>141</v>
      </c>
      <c r="M4015">
        <v>0</v>
      </c>
      <c r="N4015">
        <v>1</v>
      </c>
      <c r="O4015">
        <v>2.8</v>
      </c>
      <c r="P4015" t="s">
        <v>33</v>
      </c>
    </row>
    <row r="4016" spans="1:16">
      <c r="A4016" t="s">
        <v>10967</v>
      </c>
      <c r="B4016" t="s">
        <v>8630</v>
      </c>
      <c r="C4016" t="s">
        <v>9524</v>
      </c>
      <c r="D4016" t="s">
        <v>183</v>
      </c>
      <c r="E4016" t="s">
        <v>177</v>
      </c>
      <c r="F4016">
        <v>6119</v>
      </c>
      <c r="G4016" t="s">
        <v>22</v>
      </c>
      <c r="H4016" t="s">
        <v>80</v>
      </c>
      <c r="I4016" t="s">
        <v>4391</v>
      </c>
      <c r="J4016" s="1">
        <v>44952</v>
      </c>
      <c r="K4016" s="1"/>
      <c r="M4016">
        <v>0</v>
      </c>
      <c r="N4016">
        <v>1</v>
      </c>
      <c r="O4016">
        <v>7.1</v>
      </c>
      <c r="P4016" t="s">
        <v>25</v>
      </c>
    </row>
    <row r="4017" spans="1:16">
      <c r="A4017" t="s">
        <v>10969</v>
      </c>
      <c r="B4017" t="s">
        <v>2441</v>
      </c>
      <c r="C4017" t="s">
        <v>450</v>
      </c>
      <c r="D4017" t="s">
        <v>183</v>
      </c>
      <c r="E4017" t="s">
        <v>20</v>
      </c>
      <c r="F4017">
        <v>8461</v>
      </c>
      <c r="G4017" t="s">
        <v>47</v>
      </c>
      <c r="H4017" t="s">
        <v>133</v>
      </c>
      <c r="I4017" t="s">
        <v>4626</v>
      </c>
      <c r="J4017" s="1">
        <v>44768</v>
      </c>
      <c r="K4017" s="1"/>
      <c r="M4017">
        <v>0</v>
      </c>
      <c r="N4017">
        <v>1</v>
      </c>
      <c r="O4017">
        <v>22.2</v>
      </c>
      <c r="P4017" t="s">
        <v>100</v>
      </c>
    </row>
    <row r="4018" spans="1:16">
      <c r="A4018" t="s">
        <v>10971</v>
      </c>
      <c r="B4018" t="s">
        <v>3918</v>
      </c>
      <c r="C4018" t="s">
        <v>3233</v>
      </c>
      <c r="D4018" t="s">
        <v>37</v>
      </c>
      <c r="E4018" t="s">
        <v>28</v>
      </c>
      <c r="F4018">
        <v>117251</v>
      </c>
      <c r="G4018" t="s">
        <v>56</v>
      </c>
      <c r="H4018" t="s">
        <v>237</v>
      </c>
      <c r="I4018" t="s">
        <v>10973</v>
      </c>
      <c r="J4018" s="1">
        <v>45099</v>
      </c>
      <c r="K4018" s="1"/>
      <c r="M4018">
        <v>0</v>
      </c>
      <c r="N4018">
        <v>1</v>
      </c>
      <c r="O4018">
        <v>2.8</v>
      </c>
      <c r="P4018" t="s">
        <v>25</v>
      </c>
    </row>
    <row r="4019" spans="1:16">
      <c r="A4019" t="s">
        <v>10974</v>
      </c>
      <c r="B4019" t="s">
        <v>1240</v>
      </c>
      <c r="C4019" t="s">
        <v>398</v>
      </c>
      <c r="D4019" t="s">
        <v>37</v>
      </c>
      <c r="E4019" t="s">
        <v>28</v>
      </c>
      <c r="F4019">
        <v>72609</v>
      </c>
      <c r="G4019" t="s">
        <v>47</v>
      </c>
      <c r="H4019" t="s">
        <v>361</v>
      </c>
      <c r="I4019" t="s">
        <v>3895</v>
      </c>
      <c r="J4019" s="1">
        <v>45303</v>
      </c>
      <c r="K4019" s="1"/>
      <c r="M4019">
        <v>0</v>
      </c>
      <c r="N4019">
        <v>1</v>
      </c>
      <c r="O4019">
        <v>13.4</v>
      </c>
      <c r="P4019" t="s">
        <v>42</v>
      </c>
    </row>
    <row r="4020" spans="1:16">
      <c r="A4020" t="s">
        <v>10976</v>
      </c>
      <c r="B4020" t="s">
        <v>3449</v>
      </c>
      <c r="C4020" t="s">
        <v>18</v>
      </c>
      <c r="D4020" t="s">
        <v>53</v>
      </c>
      <c r="E4020" t="s">
        <v>45</v>
      </c>
      <c r="F4020">
        <v>17000</v>
      </c>
      <c r="G4020" t="s">
        <v>172</v>
      </c>
      <c r="H4020" t="s">
        <v>1377</v>
      </c>
      <c r="I4020" t="s">
        <v>7118</v>
      </c>
      <c r="J4020" s="1">
        <v>45658</v>
      </c>
      <c r="K4020" s="1"/>
      <c r="M4020">
        <v>0</v>
      </c>
      <c r="N4020">
        <v>1</v>
      </c>
      <c r="O4020">
        <v>25.6</v>
      </c>
      <c r="P4020" t="s">
        <v>42</v>
      </c>
    </row>
    <row r="4021" spans="1:16">
      <c r="A4021" t="s">
        <v>10977</v>
      </c>
      <c r="B4021" t="s">
        <v>4980</v>
      </c>
      <c r="C4021" t="s">
        <v>9491</v>
      </c>
      <c r="D4021" t="s">
        <v>183</v>
      </c>
      <c r="E4021" t="s">
        <v>45</v>
      </c>
      <c r="F4021">
        <v>6078</v>
      </c>
      <c r="G4021" t="s">
        <v>22</v>
      </c>
      <c r="H4021" t="s">
        <v>625</v>
      </c>
      <c r="I4021" t="s">
        <v>2599</v>
      </c>
      <c r="J4021" s="1">
        <v>45385</v>
      </c>
      <c r="K4021" s="1"/>
      <c r="M4021">
        <v>0</v>
      </c>
      <c r="N4021">
        <v>1</v>
      </c>
      <c r="O4021">
        <v>2.4</v>
      </c>
      <c r="P4021" t="s">
        <v>25</v>
      </c>
    </row>
    <row r="4022" spans="1:16">
      <c r="A4022" t="s">
        <v>10979</v>
      </c>
      <c r="B4022" t="s">
        <v>1320</v>
      </c>
      <c r="C4022" t="s">
        <v>3260</v>
      </c>
      <c r="D4022" t="s">
        <v>66</v>
      </c>
      <c r="E4022" t="s">
        <v>28</v>
      </c>
      <c r="F4022">
        <v>17626</v>
      </c>
      <c r="G4022" t="s">
        <v>56</v>
      </c>
      <c r="H4022" t="s">
        <v>86</v>
      </c>
      <c r="I4022" t="s">
        <v>5222</v>
      </c>
      <c r="J4022" s="1">
        <v>45305</v>
      </c>
      <c r="K4022" s="1"/>
      <c r="M4022">
        <v>0</v>
      </c>
      <c r="N4022">
        <v>1</v>
      </c>
      <c r="O4022">
        <v>6</v>
      </c>
      <c r="P4022" t="s">
        <v>33</v>
      </c>
    </row>
    <row r="4023" spans="1:16">
      <c r="A4023" t="s">
        <v>10981</v>
      </c>
      <c r="B4023" t="s">
        <v>3243</v>
      </c>
      <c r="C4023" t="s">
        <v>1605</v>
      </c>
      <c r="D4023" t="s">
        <v>53</v>
      </c>
      <c r="E4023" t="s">
        <v>54</v>
      </c>
      <c r="F4023">
        <v>26122</v>
      </c>
      <c r="G4023" t="s">
        <v>56</v>
      </c>
      <c r="H4023" t="s">
        <v>432</v>
      </c>
      <c r="I4023" t="s">
        <v>162</v>
      </c>
      <c r="J4023" s="1">
        <v>44832</v>
      </c>
      <c r="K4023" s="1"/>
      <c r="M4023">
        <v>0</v>
      </c>
      <c r="N4023">
        <v>1</v>
      </c>
      <c r="O4023">
        <v>1.1000000000000001</v>
      </c>
      <c r="P4023" t="s">
        <v>33</v>
      </c>
    </row>
    <row r="4024" spans="1:16">
      <c r="A4024" t="s">
        <v>10983</v>
      </c>
      <c r="B4024" t="s">
        <v>6502</v>
      </c>
      <c r="C4024" t="s">
        <v>18</v>
      </c>
      <c r="D4024" t="s">
        <v>37</v>
      </c>
      <c r="E4024" t="s">
        <v>45</v>
      </c>
      <c r="F4024">
        <v>89231</v>
      </c>
      <c r="G4024" t="s">
        <v>39</v>
      </c>
      <c r="H4024" t="s">
        <v>105</v>
      </c>
      <c r="I4024" t="s">
        <v>6332</v>
      </c>
      <c r="J4024" s="1"/>
      <c r="K4024" s="1"/>
      <c r="M4024">
        <v>0</v>
      </c>
      <c r="N4024">
        <v>1</v>
      </c>
      <c r="O4024">
        <v>6.4</v>
      </c>
      <c r="P4024" t="s">
        <v>42</v>
      </c>
    </row>
    <row r="4025" spans="1:16">
      <c r="A4025" t="s">
        <v>10985</v>
      </c>
      <c r="B4025" t="s">
        <v>7502</v>
      </c>
      <c r="C4025" t="s">
        <v>5322</v>
      </c>
      <c r="D4025" t="s">
        <v>183</v>
      </c>
      <c r="E4025" t="s">
        <v>45</v>
      </c>
      <c r="F4025">
        <v>4910</v>
      </c>
      <c r="G4025" t="s">
        <v>39</v>
      </c>
      <c r="H4025" t="s">
        <v>156</v>
      </c>
      <c r="I4025" t="s">
        <v>2317</v>
      </c>
      <c r="J4025" s="1">
        <v>45311</v>
      </c>
      <c r="K4025" s="1"/>
      <c r="M4025">
        <v>0</v>
      </c>
      <c r="N4025">
        <v>1</v>
      </c>
      <c r="O4025">
        <v>33.6</v>
      </c>
      <c r="P4025" t="s">
        <v>58</v>
      </c>
    </row>
    <row r="4026" spans="1:16">
      <c r="A4026" t="s">
        <v>10987</v>
      </c>
      <c r="B4026" t="s">
        <v>7359</v>
      </c>
      <c r="C4026" t="s">
        <v>18</v>
      </c>
      <c r="D4026" t="s">
        <v>19</v>
      </c>
      <c r="E4026" t="s">
        <v>115</v>
      </c>
      <c r="F4026">
        <v>9000</v>
      </c>
      <c r="G4026" t="s">
        <v>22</v>
      </c>
      <c r="H4026" t="s">
        <v>361</v>
      </c>
      <c r="I4026" t="s">
        <v>7294</v>
      </c>
      <c r="J4026" s="1">
        <v>45616</v>
      </c>
      <c r="K4026" s="1">
        <v>45677</v>
      </c>
      <c r="L4026">
        <v>176</v>
      </c>
      <c r="M4026">
        <v>0</v>
      </c>
      <c r="N4026">
        <v>1</v>
      </c>
      <c r="O4026">
        <v>33</v>
      </c>
      <c r="P4026" t="s">
        <v>33</v>
      </c>
    </row>
    <row r="4027" spans="1:16">
      <c r="A4027" t="s">
        <v>10988</v>
      </c>
      <c r="B4027" t="s">
        <v>683</v>
      </c>
      <c r="C4027" t="s">
        <v>2419</v>
      </c>
      <c r="D4027" t="s">
        <v>53</v>
      </c>
      <c r="E4027" t="s">
        <v>91</v>
      </c>
      <c r="F4027">
        <v>36049</v>
      </c>
      <c r="G4027" t="s">
        <v>161</v>
      </c>
      <c r="H4027" t="s">
        <v>86</v>
      </c>
      <c r="I4027" t="s">
        <v>3494</v>
      </c>
      <c r="J4027" s="1">
        <v>45777</v>
      </c>
      <c r="K4027" s="1">
        <v>45761</v>
      </c>
      <c r="L4027">
        <v>131</v>
      </c>
      <c r="M4027">
        <v>0</v>
      </c>
      <c r="N4027">
        <v>1</v>
      </c>
      <c r="O4027">
        <v>5.4</v>
      </c>
      <c r="P4027" t="s">
        <v>33</v>
      </c>
    </row>
    <row r="4028" spans="1:16">
      <c r="A4028" t="s">
        <v>10990</v>
      </c>
      <c r="B4028" t="s">
        <v>1247</v>
      </c>
      <c r="C4028" t="s">
        <v>1634</v>
      </c>
      <c r="D4028" t="s">
        <v>66</v>
      </c>
      <c r="E4028" t="s">
        <v>54</v>
      </c>
      <c r="F4028">
        <v>12206</v>
      </c>
      <c r="G4028" t="s">
        <v>161</v>
      </c>
      <c r="H4028" t="s">
        <v>897</v>
      </c>
      <c r="I4028" t="s">
        <v>8653</v>
      </c>
      <c r="J4028" s="1"/>
      <c r="K4028" s="1"/>
      <c r="M4028">
        <v>0</v>
      </c>
      <c r="N4028">
        <v>1</v>
      </c>
      <c r="O4028">
        <v>30.8</v>
      </c>
      <c r="P4028" t="s">
        <v>42</v>
      </c>
    </row>
    <row r="4029" spans="1:16">
      <c r="A4029" t="s">
        <v>10992</v>
      </c>
      <c r="B4029" t="s">
        <v>4220</v>
      </c>
      <c r="C4029" t="s">
        <v>18</v>
      </c>
      <c r="D4029" t="s">
        <v>53</v>
      </c>
      <c r="E4029" t="s">
        <v>91</v>
      </c>
      <c r="F4029">
        <v>24241</v>
      </c>
      <c r="G4029" t="s">
        <v>79</v>
      </c>
      <c r="H4029" t="s">
        <v>86</v>
      </c>
      <c r="I4029" t="s">
        <v>1517</v>
      </c>
      <c r="J4029" s="1">
        <v>44961</v>
      </c>
      <c r="K4029" s="1">
        <v>44903</v>
      </c>
      <c r="L4029">
        <v>98</v>
      </c>
      <c r="M4029">
        <v>0</v>
      </c>
      <c r="N4029">
        <v>1</v>
      </c>
      <c r="O4029">
        <v>24.9</v>
      </c>
      <c r="P4029" t="s">
        <v>25</v>
      </c>
    </row>
    <row r="4030" spans="1:16">
      <c r="A4030" t="s">
        <v>10994</v>
      </c>
      <c r="B4030" t="s">
        <v>9052</v>
      </c>
      <c r="C4030" t="s">
        <v>2205</v>
      </c>
      <c r="D4030" t="s">
        <v>19</v>
      </c>
      <c r="E4030" t="s">
        <v>177</v>
      </c>
      <c r="F4030">
        <v>5843</v>
      </c>
      <c r="G4030" t="s">
        <v>161</v>
      </c>
      <c r="H4030" t="s">
        <v>145</v>
      </c>
      <c r="I4030" t="s">
        <v>1844</v>
      </c>
      <c r="J4030" s="1">
        <v>44756</v>
      </c>
      <c r="K4030" s="1"/>
      <c r="M4030">
        <v>0</v>
      </c>
      <c r="N4030">
        <v>1</v>
      </c>
      <c r="P4030" t="s">
        <v>100</v>
      </c>
    </row>
    <row r="4031" spans="1:16">
      <c r="A4031" t="s">
        <v>10996</v>
      </c>
      <c r="B4031" t="s">
        <v>952</v>
      </c>
      <c r="C4031" t="s">
        <v>1002</v>
      </c>
      <c r="D4031" t="s">
        <v>37</v>
      </c>
      <c r="E4031" t="s">
        <v>115</v>
      </c>
      <c r="F4031">
        <v>118710</v>
      </c>
      <c r="G4031" t="s">
        <v>39</v>
      </c>
      <c r="H4031" t="s">
        <v>73</v>
      </c>
      <c r="I4031" t="s">
        <v>1440</v>
      </c>
      <c r="J4031" s="1">
        <v>45090</v>
      </c>
      <c r="K4031" s="1">
        <v>45052</v>
      </c>
      <c r="L4031">
        <v>117</v>
      </c>
      <c r="M4031">
        <v>0</v>
      </c>
      <c r="N4031">
        <v>1</v>
      </c>
      <c r="P4031" t="s">
        <v>42</v>
      </c>
    </row>
    <row r="4032" spans="1:16">
      <c r="A4032" t="s">
        <v>10998</v>
      </c>
      <c r="B4032" t="s">
        <v>10999</v>
      </c>
      <c r="C4032" t="s">
        <v>251</v>
      </c>
      <c r="D4032" t="s">
        <v>183</v>
      </c>
      <c r="E4032" t="s">
        <v>54</v>
      </c>
      <c r="F4032">
        <v>3893</v>
      </c>
      <c r="G4032" t="s">
        <v>151</v>
      </c>
      <c r="H4032" t="s">
        <v>73</v>
      </c>
      <c r="I4032" t="s">
        <v>4803</v>
      </c>
      <c r="J4032" s="1">
        <v>45322</v>
      </c>
      <c r="K4032" s="1"/>
      <c r="M4032">
        <v>0</v>
      </c>
      <c r="N4032">
        <v>1</v>
      </c>
      <c r="O4032">
        <v>22.5</v>
      </c>
      <c r="P4032" t="s">
        <v>33</v>
      </c>
    </row>
    <row r="4033" spans="1:16">
      <c r="A4033" t="s">
        <v>11001</v>
      </c>
      <c r="B4033" t="s">
        <v>1846</v>
      </c>
      <c r="C4033" t="s">
        <v>1160</v>
      </c>
      <c r="D4033" t="s">
        <v>66</v>
      </c>
      <c r="E4033" t="s">
        <v>45</v>
      </c>
      <c r="F4033">
        <v>23233</v>
      </c>
      <c r="G4033" t="s">
        <v>151</v>
      </c>
      <c r="H4033" t="s">
        <v>274</v>
      </c>
      <c r="I4033" t="s">
        <v>5666</v>
      </c>
      <c r="J4033" s="1">
        <v>45475</v>
      </c>
      <c r="K4033" s="1"/>
      <c r="M4033">
        <v>0</v>
      </c>
      <c r="N4033">
        <v>1</v>
      </c>
      <c r="O4033">
        <v>5.5</v>
      </c>
      <c r="P4033" t="s">
        <v>42</v>
      </c>
    </row>
    <row r="4034" spans="1:16">
      <c r="A4034" t="s">
        <v>11003</v>
      </c>
      <c r="B4034" t="s">
        <v>1575</v>
      </c>
      <c r="C4034" t="s">
        <v>18</v>
      </c>
      <c r="D4034" t="s">
        <v>19</v>
      </c>
      <c r="E4034" t="s">
        <v>115</v>
      </c>
      <c r="F4034">
        <v>2791</v>
      </c>
      <c r="G4034" t="s">
        <v>151</v>
      </c>
      <c r="H4034" t="s">
        <v>105</v>
      </c>
      <c r="I4034" t="s">
        <v>2009</v>
      </c>
      <c r="J4034" s="1">
        <v>45444</v>
      </c>
      <c r="K4034" s="1">
        <v>45469</v>
      </c>
      <c r="L4034">
        <v>125</v>
      </c>
      <c r="M4034">
        <v>0</v>
      </c>
      <c r="N4034">
        <v>1</v>
      </c>
      <c r="P4034" t="s">
        <v>25</v>
      </c>
    </row>
    <row r="4035" spans="1:16">
      <c r="A4035" t="s">
        <v>11005</v>
      </c>
      <c r="B4035" t="s">
        <v>1498</v>
      </c>
      <c r="C4035" t="s">
        <v>18</v>
      </c>
      <c r="D4035" t="s">
        <v>19</v>
      </c>
      <c r="E4035" t="s">
        <v>91</v>
      </c>
      <c r="F4035">
        <v>7279</v>
      </c>
      <c r="G4035" t="s">
        <v>39</v>
      </c>
      <c r="H4035" t="s">
        <v>133</v>
      </c>
      <c r="I4035" t="s">
        <v>11007</v>
      </c>
      <c r="J4035" s="1">
        <v>45251</v>
      </c>
      <c r="K4035" s="1">
        <v>45198</v>
      </c>
      <c r="L4035">
        <v>90</v>
      </c>
      <c r="M4035">
        <v>1</v>
      </c>
      <c r="N4035">
        <v>1</v>
      </c>
      <c r="P4035" t="s">
        <v>42</v>
      </c>
    </row>
    <row r="4036" spans="1:16">
      <c r="A4036" t="s">
        <v>11008</v>
      </c>
      <c r="B4036" t="s">
        <v>9925</v>
      </c>
      <c r="C4036" t="s">
        <v>1261</v>
      </c>
      <c r="D4036" t="s">
        <v>66</v>
      </c>
      <c r="E4036" t="s">
        <v>177</v>
      </c>
      <c r="F4036">
        <v>14871</v>
      </c>
      <c r="G4036" t="s">
        <v>161</v>
      </c>
      <c r="H4036" t="s">
        <v>80</v>
      </c>
      <c r="I4036" t="s">
        <v>1289</v>
      </c>
      <c r="J4036" s="1">
        <v>45651</v>
      </c>
      <c r="K4036" s="1"/>
      <c r="M4036">
        <v>0</v>
      </c>
      <c r="N4036">
        <v>1</v>
      </c>
      <c r="O4036">
        <v>18.2</v>
      </c>
      <c r="P4036" t="s">
        <v>100</v>
      </c>
    </row>
    <row r="4037" spans="1:16">
      <c r="A4037" t="s">
        <v>11010</v>
      </c>
      <c r="B4037" t="s">
        <v>1846</v>
      </c>
      <c r="C4037" t="s">
        <v>18</v>
      </c>
      <c r="D4037" t="s">
        <v>183</v>
      </c>
      <c r="E4037" t="s">
        <v>54</v>
      </c>
      <c r="F4037">
        <v>13067</v>
      </c>
      <c r="G4037" t="s">
        <v>39</v>
      </c>
      <c r="H4037" t="s">
        <v>844</v>
      </c>
      <c r="I4037" t="s">
        <v>4158</v>
      </c>
      <c r="J4037" s="1">
        <v>45041</v>
      </c>
      <c r="K4037" s="1"/>
      <c r="M4037">
        <v>0</v>
      </c>
      <c r="N4037">
        <v>1</v>
      </c>
      <c r="O4037">
        <v>10.9</v>
      </c>
      <c r="P4037" t="s">
        <v>58</v>
      </c>
    </row>
    <row r="4038" spans="1:16">
      <c r="A4038" t="s">
        <v>11012</v>
      </c>
      <c r="B4038" t="s">
        <v>9130</v>
      </c>
      <c r="C4038" t="s">
        <v>1395</v>
      </c>
      <c r="D4038" t="s">
        <v>53</v>
      </c>
      <c r="E4038" t="s">
        <v>28</v>
      </c>
      <c r="F4038">
        <v>44252</v>
      </c>
      <c r="G4038" t="s">
        <v>56</v>
      </c>
      <c r="H4038" t="s">
        <v>920</v>
      </c>
      <c r="I4038" t="s">
        <v>2564</v>
      </c>
      <c r="J4038" s="1">
        <v>45411</v>
      </c>
      <c r="K4038" s="1"/>
      <c r="M4038">
        <v>0</v>
      </c>
      <c r="N4038">
        <v>1</v>
      </c>
      <c r="O4038">
        <v>27.1</v>
      </c>
      <c r="P4038" t="s">
        <v>42</v>
      </c>
    </row>
    <row r="4039" spans="1:16">
      <c r="A4039" t="s">
        <v>11014</v>
      </c>
      <c r="B4039" t="s">
        <v>261</v>
      </c>
      <c r="C4039" t="s">
        <v>1139</v>
      </c>
      <c r="D4039" t="s">
        <v>53</v>
      </c>
      <c r="E4039" t="s">
        <v>177</v>
      </c>
      <c r="F4039">
        <v>14308</v>
      </c>
      <c r="G4039" t="s">
        <v>172</v>
      </c>
      <c r="H4039" t="s">
        <v>127</v>
      </c>
      <c r="I4039" t="s">
        <v>4492</v>
      </c>
      <c r="J4039" s="1">
        <v>45647</v>
      </c>
      <c r="K4039" s="1"/>
      <c r="M4039">
        <v>0</v>
      </c>
      <c r="N4039">
        <v>1</v>
      </c>
      <c r="O4039">
        <v>29.7</v>
      </c>
      <c r="P4039" t="s">
        <v>33</v>
      </c>
    </row>
    <row r="4040" spans="1:16">
      <c r="A4040" t="s">
        <v>11016</v>
      </c>
      <c r="B4040" t="s">
        <v>872</v>
      </c>
      <c r="C4040" t="s">
        <v>1472</v>
      </c>
      <c r="D4040" t="s">
        <v>37</v>
      </c>
      <c r="E4040" t="s">
        <v>115</v>
      </c>
      <c r="F4040">
        <v>87000</v>
      </c>
      <c r="G4040" t="s">
        <v>22</v>
      </c>
      <c r="H4040" t="s">
        <v>68</v>
      </c>
      <c r="I4040" t="s">
        <v>2579</v>
      </c>
      <c r="J4040" s="1">
        <v>45317</v>
      </c>
      <c r="K4040" s="1">
        <v>45350</v>
      </c>
      <c r="L4040">
        <v>163</v>
      </c>
      <c r="M4040">
        <v>0</v>
      </c>
      <c r="N4040">
        <v>1</v>
      </c>
      <c r="O4040">
        <v>16.5</v>
      </c>
      <c r="P4040" t="s">
        <v>33</v>
      </c>
    </row>
    <row r="4041" spans="1:16">
      <c r="A4041" t="s">
        <v>11018</v>
      </c>
      <c r="B4041" t="s">
        <v>5886</v>
      </c>
      <c r="C4041" t="s">
        <v>2307</v>
      </c>
      <c r="D4041" t="s">
        <v>53</v>
      </c>
      <c r="E4041" t="s">
        <v>177</v>
      </c>
      <c r="F4041">
        <v>45802</v>
      </c>
      <c r="G4041" t="s">
        <v>151</v>
      </c>
      <c r="H4041" t="s">
        <v>93</v>
      </c>
      <c r="I4041" t="s">
        <v>658</v>
      </c>
      <c r="J4041" s="1">
        <v>45717</v>
      </c>
      <c r="K4041" s="1"/>
      <c r="M4041">
        <v>0</v>
      </c>
      <c r="N4041">
        <v>1</v>
      </c>
      <c r="O4041">
        <v>2.2000000000000002</v>
      </c>
      <c r="P4041" t="s">
        <v>25</v>
      </c>
    </row>
    <row r="4042" spans="1:16">
      <c r="A4042" t="s">
        <v>11020</v>
      </c>
      <c r="B4042" t="s">
        <v>7359</v>
      </c>
      <c r="C4042" t="s">
        <v>6286</v>
      </c>
      <c r="D4042" t="s">
        <v>19</v>
      </c>
      <c r="E4042" t="s">
        <v>177</v>
      </c>
      <c r="F4042">
        <v>8604</v>
      </c>
      <c r="G4042" t="s">
        <v>47</v>
      </c>
      <c r="H4042" t="s">
        <v>614</v>
      </c>
      <c r="I4042" t="s">
        <v>3024</v>
      </c>
      <c r="J4042" s="1">
        <v>45066</v>
      </c>
      <c r="K4042" s="1"/>
      <c r="M4042">
        <v>0</v>
      </c>
      <c r="N4042">
        <v>1</v>
      </c>
      <c r="O4042">
        <v>16.600000000000001</v>
      </c>
      <c r="P4042" t="s">
        <v>58</v>
      </c>
    </row>
    <row r="4043" spans="1:16">
      <c r="A4043" t="s">
        <v>11022</v>
      </c>
      <c r="B4043" t="s">
        <v>11023</v>
      </c>
      <c r="C4043" t="s">
        <v>18</v>
      </c>
      <c r="D4043" t="s">
        <v>53</v>
      </c>
      <c r="E4043" t="s">
        <v>28</v>
      </c>
      <c r="F4043">
        <v>31964</v>
      </c>
      <c r="G4043" t="s">
        <v>151</v>
      </c>
      <c r="H4043" t="s">
        <v>31</v>
      </c>
      <c r="I4043" t="s">
        <v>2528</v>
      </c>
      <c r="J4043" s="1">
        <v>44732</v>
      </c>
      <c r="K4043" s="1"/>
      <c r="M4043">
        <v>0</v>
      </c>
      <c r="N4043">
        <v>1</v>
      </c>
      <c r="O4043">
        <v>0.6</v>
      </c>
      <c r="P4043" t="s">
        <v>42</v>
      </c>
    </row>
    <row r="4044" spans="1:16">
      <c r="A4044" t="s">
        <v>11025</v>
      </c>
      <c r="B4044" t="s">
        <v>1229</v>
      </c>
      <c r="C4044" t="s">
        <v>915</v>
      </c>
      <c r="D4044" t="s">
        <v>183</v>
      </c>
      <c r="E4044" t="s">
        <v>20</v>
      </c>
      <c r="F4044">
        <v>12780</v>
      </c>
      <c r="G4044" t="s">
        <v>56</v>
      </c>
      <c r="H4044" t="s">
        <v>68</v>
      </c>
      <c r="I4044" t="s">
        <v>8669</v>
      </c>
      <c r="J4044" s="1">
        <v>45668</v>
      </c>
      <c r="K4044" s="1"/>
      <c r="M4044">
        <v>0</v>
      </c>
      <c r="N4044">
        <v>1</v>
      </c>
      <c r="O4044">
        <v>4.8</v>
      </c>
      <c r="P4044" t="s">
        <v>42</v>
      </c>
    </row>
    <row r="4045" spans="1:16">
      <c r="A4045" t="s">
        <v>11026</v>
      </c>
      <c r="B4045" t="s">
        <v>3533</v>
      </c>
      <c r="C4045" t="s">
        <v>1287</v>
      </c>
      <c r="D4045" t="s">
        <v>53</v>
      </c>
      <c r="E4045" t="s">
        <v>115</v>
      </c>
      <c r="F4045">
        <v>28484</v>
      </c>
      <c r="G4045" t="s">
        <v>39</v>
      </c>
      <c r="H4045" t="s">
        <v>86</v>
      </c>
      <c r="I4045" t="s">
        <v>11028</v>
      </c>
      <c r="J4045" s="1">
        <v>45516</v>
      </c>
      <c r="K4045" s="1">
        <v>45512</v>
      </c>
      <c r="L4045">
        <v>164</v>
      </c>
      <c r="M4045">
        <v>0</v>
      </c>
      <c r="N4045">
        <v>1</v>
      </c>
      <c r="O4045">
        <v>24.5</v>
      </c>
      <c r="P4045" t="s">
        <v>25</v>
      </c>
    </row>
    <row r="4046" spans="1:16">
      <c r="A4046" t="s">
        <v>11029</v>
      </c>
      <c r="B4046" t="s">
        <v>4422</v>
      </c>
      <c r="C4046" t="s">
        <v>3050</v>
      </c>
      <c r="D4046" t="s">
        <v>19</v>
      </c>
      <c r="E4046" t="s">
        <v>54</v>
      </c>
      <c r="F4046">
        <v>4000</v>
      </c>
      <c r="G4046" t="s">
        <v>39</v>
      </c>
      <c r="H4046" t="s">
        <v>93</v>
      </c>
      <c r="I4046" t="s">
        <v>2494</v>
      </c>
      <c r="J4046" s="1">
        <v>45512</v>
      </c>
      <c r="K4046" s="1"/>
      <c r="M4046">
        <v>0</v>
      </c>
      <c r="N4046">
        <v>1</v>
      </c>
      <c r="P4046" t="s">
        <v>33</v>
      </c>
    </row>
    <row r="4047" spans="1:16">
      <c r="A4047" t="s">
        <v>11030</v>
      </c>
      <c r="B4047" t="s">
        <v>6594</v>
      </c>
      <c r="C4047" t="s">
        <v>18</v>
      </c>
      <c r="D4047" t="s">
        <v>37</v>
      </c>
      <c r="E4047" t="s">
        <v>28</v>
      </c>
      <c r="F4047">
        <v>85825</v>
      </c>
      <c r="G4047" t="s">
        <v>39</v>
      </c>
      <c r="H4047" t="s">
        <v>374</v>
      </c>
      <c r="I4047" t="s">
        <v>11032</v>
      </c>
      <c r="J4047" s="1">
        <v>44581</v>
      </c>
      <c r="K4047" s="1"/>
      <c r="M4047">
        <v>0</v>
      </c>
      <c r="N4047">
        <v>1</v>
      </c>
      <c r="O4047">
        <v>11.1</v>
      </c>
      <c r="P4047" t="s">
        <v>100</v>
      </c>
    </row>
    <row r="4048" spans="1:16">
      <c r="A4048" t="s">
        <v>11033</v>
      </c>
      <c r="B4048" t="s">
        <v>556</v>
      </c>
      <c r="C4048" t="s">
        <v>18</v>
      </c>
      <c r="D4048" t="s">
        <v>53</v>
      </c>
      <c r="E4048" t="s">
        <v>177</v>
      </c>
      <c r="F4048">
        <v>46000</v>
      </c>
      <c r="G4048" t="s">
        <v>172</v>
      </c>
      <c r="H4048" t="s">
        <v>62</v>
      </c>
      <c r="I4048" t="s">
        <v>11035</v>
      </c>
      <c r="J4048" s="1">
        <v>44960</v>
      </c>
      <c r="K4048" s="1"/>
      <c r="M4048">
        <v>0</v>
      </c>
      <c r="N4048">
        <v>1</v>
      </c>
      <c r="O4048">
        <v>13.1</v>
      </c>
      <c r="P4048" t="s">
        <v>100</v>
      </c>
    </row>
    <row r="4049" spans="1:16">
      <c r="A4049" t="s">
        <v>11036</v>
      </c>
      <c r="B4049" t="s">
        <v>4758</v>
      </c>
      <c r="C4049" t="s">
        <v>1815</v>
      </c>
      <c r="D4049" t="s">
        <v>66</v>
      </c>
      <c r="E4049" t="s">
        <v>177</v>
      </c>
      <c r="F4049">
        <v>7346</v>
      </c>
      <c r="G4049" t="s">
        <v>79</v>
      </c>
      <c r="H4049" t="s">
        <v>1705</v>
      </c>
      <c r="I4049" t="s">
        <v>321</v>
      </c>
      <c r="J4049" s="1">
        <v>44648</v>
      </c>
      <c r="K4049" s="1"/>
      <c r="M4049">
        <v>0</v>
      </c>
      <c r="N4049">
        <v>1</v>
      </c>
      <c r="P4049" t="s">
        <v>25</v>
      </c>
    </row>
    <row r="4050" spans="1:16">
      <c r="A4050" t="s">
        <v>11037</v>
      </c>
      <c r="B4050" t="s">
        <v>4637</v>
      </c>
      <c r="C4050" t="s">
        <v>18</v>
      </c>
      <c r="D4050" t="s">
        <v>66</v>
      </c>
      <c r="E4050" t="s">
        <v>54</v>
      </c>
      <c r="F4050">
        <v>7448</v>
      </c>
      <c r="G4050" t="s">
        <v>161</v>
      </c>
      <c r="H4050" t="s">
        <v>2756</v>
      </c>
      <c r="I4050" t="s">
        <v>6187</v>
      </c>
      <c r="J4050" s="1">
        <v>44798</v>
      </c>
      <c r="K4050" s="1"/>
      <c r="M4050">
        <v>0</v>
      </c>
      <c r="N4050">
        <v>1</v>
      </c>
      <c r="O4050">
        <v>33.799999999999997</v>
      </c>
      <c r="P4050" t="s">
        <v>58</v>
      </c>
    </row>
    <row r="4051" spans="1:16">
      <c r="A4051" t="s">
        <v>11039</v>
      </c>
      <c r="B4051" t="s">
        <v>3853</v>
      </c>
      <c r="C4051" t="s">
        <v>803</v>
      </c>
      <c r="D4051" t="s">
        <v>37</v>
      </c>
      <c r="E4051" t="s">
        <v>28</v>
      </c>
      <c r="F4051">
        <v>165000</v>
      </c>
      <c r="G4051" t="s">
        <v>39</v>
      </c>
      <c r="H4051" t="s">
        <v>93</v>
      </c>
      <c r="I4051" t="s">
        <v>7863</v>
      </c>
      <c r="J4051" s="1">
        <v>45027</v>
      </c>
      <c r="K4051" s="1"/>
      <c r="M4051">
        <v>0</v>
      </c>
      <c r="N4051">
        <v>1</v>
      </c>
      <c r="O4051">
        <v>6</v>
      </c>
      <c r="P4051" t="s">
        <v>42</v>
      </c>
    </row>
    <row r="4052" spans="1:16">
      <c r="A4052" t="s">
        <v>11041</v>
      </c>
      <c r="B4052" t="s">
        <v>2591</v>
      </c>
      <c r="C4052" t="s">
        <v>1889</v>
      </c>
      <c r="D4052" t="s">
        <v>37</v>
      </c>
      <c r="E4052" t="s">
        <v>28</v>
      </c>
      <c r="F4052">
        <v>215160</v>
      </c>
      <c r="G4052" t="s">
        <v>151</v>
      </c>
      <c r="H4052" t="s">
        <v>2020</v>
      </c>
      <c r="I4052" t="s">
        <v>11043</v>
      </c>
      <c r="J4052" s="1">
        <v>44877</v>
      </c>
      <c r="K4052" s="1"/>
      <c r="M4052">
        <v>0</v>
      </c>
      <c r="N4052">
        <v>1</v>
      </c>
      <c r="P4052" t="s">
        <v>42</v>
      </c>
    </row>
    <row r="4053" spans="1:16">
      <c r="A4053" t="s">
        <v>11044</v>
      </c>
      <c r="B4053" t="s">
        <v>1855</v>
      </c>
      <c r="C4053" t="s">
        <v>948</v>
      </c>
      <c r="D4053" t="s">
        <v>53</v>
      </c>
      <c r="E4053" t="s">
        <v>91</v>
      </c>
      <c r="F4053">
        <v>24287</v>
      </c>
      <c r="G4053" t="s">
        <v>47</v>
      </c>
      <c r="H4053" t="s">
        <v>2468</v>
      </c>
      <c r="I4053" t="s">
        <v>10270</v>
      </c>
      <c r="J4053" s="1">
        <v>44782</v>
      </c>
      <c r="K4053" s="1">
        <v>44692</v>
      </c>
      <c r="L4053">
        <v>75</v>
      </c>
      <c r="M4053">
        <v>0</v>
      </c>
      <c r="N4053">
        <v>1</v>
      </c>
      <c r="O4053">
        <v>26.8</v>
      </c>
      <c r="P4053" t="s">
        <v>100</v>
      </c>
    </row>
    <row r="4054" spans="1:16">
      <c r="A4054" t="s">
        <v>11046</v>
      </c>
      <c r="B4054" t="s">
        <v>3328</v>
      </c>
      <c r="C4054" t="s">
        <v>18</v>
      </c>
      <c r="D4054" t="s">
        <v>53</v>
      </c>
      <c r="E4054" t="s">
        <v>54</v>
      </c>
      <c r="F4054">
        <v>22970</v>
      </c>
      <c r="G4054" t="s">
        <v>22</v>
      </c>
      <c r="H4054" t="s">
        <v>258</v>
      </c>
      <c r="I4054" t="s">
        <v>1479</v>
      </c>
      <c r="J4054" s="1">
        <v>44909</v>
      </c>
      <c r="K4054" s="1"/>
      <c r="M4054">
        <v>0</v>
      </c>
      <c r="N4054">
        <v>1</v>
      </c>
      <c r="O4054">
        <v>11.5</v>
      </c>
      <c r="P4054" t="s">
        <v>58</v>
      </c>
    </row>
    <row r="4055" spans="1:16">
      <c r="A4055" t="s">
        <v>11048</v>
      </c>
      <c r="B4055" t="s">
        <v>3625</v>
      </c>
      <c r="C4055" t="s">
        <v>4569</v>
      </c>
      <c r="D4055" t="s">
        <v>53</v>
      </c>
      <c r="E4055" t="s">
        <v>28</v>
      </c>
      <c r="F4055">
        <v>44078</v>
      </c>
      <c r="G4055" t="s">
        <v>39</v>
      </c>
      <c r="H4055" t="s">
        <v>145</v>
      </c>
      <c r="I4055" t="s">
        <v>1053</v>
      </c>
      <c r="J4055" s="1">
        <v>45187</v>
      </c>
      <c r="K4055" s="1"/>
      <c r="M4055">
        <v>0</v>
      </c>
      <c r="N4055">
        <v>1</v>
      </c>
      <c r="O4055">
        <v>26.5</v>
      </c>
      <c r="P4055" t="s">
        <v>33</v>
      </c>
    </row>
    <row r="4056" spans="1:16">
      <c r="A4056" t="s">
        <v>11050</v>
      </c>
      <c r="B4056" t="s">
        <v>8288</v>
      </c>
      <c r="C4056" t="s">
        <v>18</v>
      </c>
      <c r="D4056" t="s">
        <v>37</v>
      </c>
      <c r="E4056" t="s">
        <v>28</v>
      </c>
      <c r="F4056">
        <v>170612</v>
      </c>
      <c r="G4056" t="s">
        <v>22</v>
      </c>
      <c r="H4056" t="s">
        <v>80</v>
      </c>
      <c r="I4056" t="s">
        <v>4564</v>
      </c>
      <c r="J4056" s="1">
        <v>45624</v>
      </c>
      <c r="K4056" s="1"/>
      <c r="M4056">
        <v>0</v>
      </c>
      <c r="N4056">
        <v>1</v>
      </c>
      <c r="O4056">
        <v>33.799999999999997</v>
      </c>
      <c r="P4056" t="s">
        <v>100</v>
      </c>
    </row>
    <row r="4057" spans="1:16">
      <c r="A4057" t="s">
        <v>11052</v>
      </c>
      <c r="B4057" t="s">
        <v>1481</v>
      </c>
      <c r="C4057" t="s">
        <v>1865</v>
      </c>
      <c r="D4057" t="s">
        <v>53</v>
      </c>
      <c r="E4057" t="s">
        <v>91</v>
      </c>
      <c r="F4057">
        <v>26228</v>
      </c>
      <c r="G4057" t="s">
        <v>39</v>
      </c>
      <c r="H4057" t="s">
        <v>844</v>
      </c>
      <c r="I4057" t="s">
        <v>2185</v>
      </c>
      <c r="J4057" s="1">
        <v>45387</v>
      </c>
      <c r="K4057" s="1">
        <v>45329</v>
      </c>
      <c r="L4057">
        <v>31</v>
      </c>
      <c r="M4057">
        <v>0</v>
      </c>
      <c r="N4057">
        <v>1</v>
      </c>
      <c r="O4057">
        <v>29.3</v>
      </c>
      <c r="P4057" t="s">
        <v>42</v>
      </c>
    </row>
    <row r="4058" spans="1:16">
      <c r="A4058" t="s">
        <v>11054</v>
      </c>
      <c r="B4058" t="s">
        <v>1877</v>
      </c>
      <c r="C4058" t="s">
        <v>3277</v>
      </c>
      <c r="D4058" t="s">
        <v>37</v>
      </c>
      <c r="E4058" t="s">
        <v>28</v>
      </c>
      <c r="F4058">
        <v>85492</v>
      </c>
      <c r="G4058" t="s">
        <v>172</v>
      </c>
      <c r="H4058" t="s">
        <v>156</v>
      </c>
      <c r="I4058" t="s">
        <v>3960</v>
      </c>
      <c r="J4058" s="1">
        <v>45420</v>
      </c>
      <c r="K4058" s="1"/>
      <c r="M4058">
        <v>0</v>
      </c>
      <c r="N4058">
        <v>1</v>
      </c>
      <c r="O4058">
        <v>23.7</v>
      </c>
      <c r="P4058" t="s">
        <v>33</v>
      </c>
    </row>
    <row r="4059" spans="1:16">
      <c r="A4059" t="s">
        <v>11056</v>
      </c>
      <c r="B4059" t="s">
        <v>6620</v>
      </c>
      <c r="C4059" t="s">
        <v>18</v>
      </c>
      <c r="D4059" t="s">
        <v>19</v>
      </c>
      <c r="E4059" t="s">
        <v>115</v>
      </c>
      <c r="F4059">
        <v>5233</v>
      </c>
      <c r="G4059" t="s">
        <v>30</v>
      </c>
      <c r="H4059" t="s">
        <v>93</v>
      </c>
      <c r="I4059" t="s">
        <v>1509</v>
      </c>
      <c r="J4059" s="1">
        <v>45118</v>
      </c>
      <c r="K4059" s="1">
        <v>44965</v>
      </c>
      <c r="L4059">
        <v>27</v>
      </c>
      <c r="M4059">
        <v>0</v>
      </c>
      <c r="N4059">
        <v>1</v>
      </c>
      <c r="P4059" t="s">
        <v>25</v>
      </c>
    </row>
    <row r="4060" spans="1:16">
      <c r="A4060" t="s">
        <v>11058</v>
      </c>
      <c r="B4060" t="s">
        <v>5603</v>
      </c>
      <c r="C4060" t="s">
        <v>698</v>
      </c>
      <c r="D4060" t="s">
        <v>183</v>
      </c>
      <c r="E4060" t="s">
        <v>115</v>
      </c>
      <c r="F4060">
        <v>8213</v>
      </c>
      <c r="G4060" t="s">
        <v>161</v>
      </c>
      <c r="H4060" t="s">
        <v>258</v>
      </c>
      <c r="I4060" t="s">
        <v>3122</v>
      </c>
      <c r="J4060" s="1">
        <v>44986</v>
      </c>
      <c r="K4060" s="1">
        <v>44973</v>
      </c>
      <c r="L4060">
        <v>150</v>
      </c>
      <c r="M4060">
        <v>0</v>
      </c>
      <c r="N4060">
        <v>1</v>
      </c>
      <c r="O4060">
        <v>27.9</v>
      </c>
      <c r="P4060" t="s">
        <v>58</v>
      </c>
    </row>
    <row r="4061" spans="1:16">
      <c r="A4061" t="s">
        <v>11060</v>
      </c>
      <c r="B4061" t="s">
        <v>3875</v>
      </c>
      <c r="C4061" t="s">
        <v>1486</v>
      </c>
      <c r="D4061" t="s">
        <v>66</v>
      </c>
      <c r="E4061" t="s">
        <v>45</v>
      </c>
      <c r="F4061">
        <v>12865</v>
      </c>
      <c r="G4061" t="s">
        <v>151</v>
      </c>
      <c r="H4061" t="s">
        <v>133</v>
      </c>
      <c r="I4061" t="s">
        <v>3700</v>
      </c>
      <c r="J4061" s="1">
        <v>45450</v>
      </c>
      <c r="K4061" s="1"/>
      <c r="M4061">
        <v>0</v>
      </c>
      <c r="N4061">
        <v>1</v>
      </c>
      <c r="O4061">
        <v>25.6</v>
      </c>
      <c r="P4061" t="s">
        <v>25</v>
      </c>
    </row>
    <row r="4062" spans="1:16">
      <c r="A4062" t="s">
        <v>11062</v>
      </c>
      <c r="B4062" t="s">
        <v>4022</v>
      </c>
      <c r="C4062" t="s">
        <v>18</v>
      </c>
      <c r="D4062" t="s">
        <v>66</v>
      </c>
      <c r="E4062" t="s">
        <v>115</v>
      </c>
      <c r="F4062">
        <v>8268</v>
      </c>
      <c r="G4062" t="s">
        <v>30</v>
      </c>
      <c r="H4062" t="s">
        <v>268</v>
      </c>
      <c r="I4062" t="s">
        <v>5179</v>
      </c>
      <c r="J4062" s="1">
        <v>45301</v>
      </c>
      <c r="K4062" s="1">
        <v>45199</v>
      </c>
      <c r="L4062">
        <v>33</v>
      </c>
      <c r="M4062">
        <v>0</v>
      </c>
      <c r="N4062">
        <v>1</v>
      </c>
      <c r="O4062">
        <v>3.3</v>
      </c>
      <c r="P4062" t="s">
        <v>42</v>
      </c>
    </row>
    <row r="4063" spans="1:16">
      <c r="A4063" t="s">
        <v>11063</v>
      </c>
      <c r="B4063" t="s">
        <v>744</v>
      </c>
      <c r="C4063" t="s">
        <v>18</v>
      </c>
      <c r="D4063" t="s">
        <v>53</v>
      </c>
      <c r="E4063" t="s">
        <v>177</v>
      </c>
      <c r="F4063">
        <v>30446</v>
      </c>
      <c r="G4063" t="s">
        <v>30</v>
      </c>
      <c r="H4063" t="s">
        <v>117</v>
      </c>
      <c r="I4063" t="s">
        <v>5225</v>
      </c>
      <c r="J4063" s="1">
        <v>45137</v>
      </c>
      <c r="K4063" s="1"/>
      <c r="M4063">
        <v>0</v>
      </c>
      <c r="N4063">
        <v>1</v>
      </c>
      <c r="O4063">
        <v>31.1</v>
      </c>
      <c r="P4063" t="s">
        <v>42</v>
      </c>
    </row>
    <row r="4064" spans="1:16">
      <c r="A4064" t="s">
        <v>11065</v>
      </c>
      <c r="B4064" t="s">
        <v>9145</v>
      </c>
      <c r="C4064" t="s">
        <v>450</v>
      </c>
      <c r="D4064" t="s">
        <v>66</v>
      </c>
      <c r="E4064" t="s">
        <v>28</v>
      </c>
      <c r="F4064">
        <v>6747</v>
      </c>
      <c r="G4064" t="s">
        <v>22</v>
      </c>
      <c r="H4064" t="s">
        <v>86</v>
      </c>
      <c r="I4064" t="s">
        <v>11067</v>
      </c>
      <c r="J4064" s="1">
        <v>45019</v>
      </c>
      <c r="K4064" s="1"/>
      <c r="M4064">
        <v>0</v>
      </c>
      <c r="N4064">
        <v>1</v>
      </c>
      <c r="O4064">
        <v>16.899999999999999</v>
      </c>
      <c r="P4064" t="s">
        <v>58</v>
      </c>
    </row>
    <row r="4065" spans="1:16">
      <c r="A4065" t="s">
        <v>11068</v>
      </c>
      <c r="B4065" t="s">
        <v>192</v>
      </c>
      <c r="C4065" t="s">
        <v>18</v>
      </c>
      <c r="D4065" t="s">
        <v>183</v>
      </c>
      <c r="E4065" t="s">
        <v>45</v>
      </c>
      <c r="F4065">
        <v>6381</v>
      </c>
      <c r="G4065" t="s">
        <v>30</v>
      </c>
      <c r="H4065" t="s">
        <v>23</v>
      </c>
      <c r="I4065" t="s">
        <v>5417</v>
      </c>
      <c r="J4065" s="1">
        <v>44738</v>
      </c>
      <c r="K4065" s="1"/>
      <c r="M4065">
        <v>0</v>
      </c>
      <c r="N4065">
        <v>1</v>
      </c>
      <c r="O4065">
        <v>33.1</v>
      </c>
      <c r="P4065" t="s">
        <v>25</v>
      </c>
    </row>
    <row r="4066" spans="1:16">
      <c r="A4066" t="s">
        <v>11070</v>
      </c>
      <c r="B4066" t="s">
        <v>3746</v>
      </c>
      <c r="C4066" t="s">
        <v>1002</v>
      </c>
      <c r="D4066" t="s">
        <v>66</v>
      </c>
      <c r="E4066" t="s">
        <v>20</v>
      </c>
      <c r="F4066">
        <v>15804</v>
      </c>
      <c r="G4066" t="s">
        <v>39</v>
      </c>
      <c r="H4066" t="s">
        <v>93</v>
      </c>
      <c r="I4066" t="s">
        <v>738</v>
      </c>
      <c r="J4066" s="1">
        <v>45416</v>
      </c>
      <c r="K4066" s="1"/>
      <c r="M4066">
        <v>0</v>
      </c>
      <c r="N4066">
        <v>1</v>
      </c>
      <c r="O4066">
        <v>0.3</v>
      </c>
      <c r="P4066" t="s">
        <v>42</v>
      </c>
    </row>
    <row r="4067" spans="1:16">
      <c r="A4067" t="s">
        <v>11072</v>
      </c>
      <c r="B4067" t="s">
        <v>6569</v>
      </c>
      <c r="C4067" t="s">
        <v>1708</v>
      </c>
      <c r="D4067" t="s">
        <v>37</v>
      </c>
      <c r="E4067" t="s">
        <v>54</v>
      </c>
      <c r="F4067">
        <v>167948</v>
      </c>
      <c r="G4067" t="s">
        <v>22</v>
      </c>
      <c r="H4067" t="s">
        <v>80</v>
      </c>
      <c r="I4067" t="s">
        <v>5804</v>
      </c>
      <c r="J4067" s="1">
        <v>44836</v>
      </c>
      <c r="K4067" s="1"/>
      <c r="M4067">
        <v>0</v>
      </c>
      <c r="N4067">
        <v>1</v>
      </c>
      <c r="O4067">
        <v>2.5</v>
      </c>
      <c r="P4067" t="s">
        <v>33</v>
      </c>
    </row>
    <row r="4068" spans="1:16">
      <c r="A4068" t="s">
        <v>11074</v>
      </c>
      <c r="B4068" t="s">
        <v>7974</v>
      </c>
      <c r="C4068" t="s">
        <v>1414</v>
      </c>
      <c r="D4068" t="s">
        <v>37</v>
      </c>
      <c r="E4068" t="s">
        <v>20</v>
      </c>
      <c r="F4068">
        <v>173862</v>
      </c>
      <c r="G4068" t="s">
        <v>47</v>
      </c>
      <c r="H4068" t="s">
        <v>73</v>
      </c>
      <c r="I4068" t="s">
        <v>6085</v>
      </c>
      <c r="J4068" s="1"/>
      <c r="K4068" s="1"/>
      <c r="M4068">
        <v>0</v>
      </c>
      <c r="N4068">
        <v>1</v>
      </c>
      <c r="O4068">
        <v>4</v>
      </c>
      <c r="P4068" t="s">
        <v>100</v>
      </c>
    </row>
    <row r="4069" spans="1:16">
      <c r="A4069" t="s">
        <v>11076</v>
      </c>
      <c r="B4069" t="s">
        <v>645</v>
      </c>
      <c r="C4069" t="s">
        <v>18</v>
      </c>
      <c r="D4069" t="s">
        <v>37</v>
      </c>
      <c r="E4069" t="s">
        <v>91</v>
      </c>
      <c r="F4069">
        <v>171147</v>
      </c>
      <c r="G4069" t="s">
        <v>172</v>
      </c>
      <c r="H4069" t="s">
        <v>189</v>
      </c>
      <c r="I4069" t="s">
        <v>11078</v>
      </c>
      <c r="J4069" s="1">
        <v>44804</v>
      </c>
      <c r="K4069" s="1">
        <v>44963</v>
      </c>
      <c r="L4069">
        <v>183</v>
      </c>
      <c r="M4069">
        <v>0</v>
      </c>
      <c r="N4069">
        <v>1</v>
      </c>
      <c r="O4069">
        <v>6.9</v>
      </c>
      <c r="P4069" t="s">
        <v>25</v>
      </c>
    </row>
    <row r="4070" spans="1:16">
      <c r="A4070" t="s">
        <v>11079</v>
      </c>
      <c r="B4070" t="s">
        <v>3386</v>
      </c>
      <c r="C4070" t="s">
        <v>4503</v>
      </c>
      <c r="D4070" t="s">
        <v>53</v>
      </c>
      <c r="E4070" t="s">
        <v>45</v>
      </c>
      <c r="F4070">
        <v>41416</v>
      </c>
      <c r="G4070" t="s">
        <v>172</v>
      </c>
      <c r="H4070" t="s">
        <v>232</v>
      </c>
      <c r="I4070" t="s">
        <v>10410</v>
      </c>
      <c r="J4070" s="1">
        <v>45453</v>
      </c>
      <c r="K4070" s="1"/>
      <c r="M4070">
        <v>0</v>
      </c>
      <c r="N4070">
        <v>1</v>
      </c>
      <c r="O4070">
        <v>7.7</v>
      </c>
      <c r="P4070" t="s">
        <v>42</v>
      </c>
    </row>
    <row r="4071" spans="1:16">
      <c r="A4071" t="s">
        <v>11081</v>
      </c>
      <c r="B4071" t="s">
        <v>1515</v>
      </c>
      <c r="C4071" t="s">
        <v>18</v>
      </c>
      <c r="D4071" t="s">
        <v>53</v>
      </c>
      <c r="E4071" t="s">
        <v>45</v>
      </c>
      <c r="F4071">
        <v>18988</v>
      </c>
      <c r="G4071" t="s">
        <v>47</v>
      </c>
      <c r="H4071" t="s">
        <v>145</v>
      </c>
      <c r="I4071" t="s">
        <v>5535</v>
      </c>
      <c r="J4071" s="1">
        <v>45061</v>
      </c>
      <c r="K4071" s="1"/>
      <c r="M4071">
        <v>0</v>
      </c>
      <c r="N4071">
        <v>1</v>
      </c>
      <c r="O4071">
        <v>24.8</v>
      </c>
      <c r="P4071" t="s">
        <v>42</v>
      </c>
    </row>
    <row r="4072" spans="1:16">
      <c r="A4072" t="s">
        <v>11083</v>
      </c>
      <c r="B4072" t="s">
        <v>2478</v>
      </c>
      <c r="C4072" t="s">
        <v>939</v>
      </c>
      <c r="D4072" t="s">
        <v>183</v>
      </c>
      <c r="E4072" t="s">
        <v>177</v>
      </c>
      <c r="F4072">
        <v>5029</v>
      </c>
      <c r="G4072" t="s">
        <v>161</v>
      </c>
      <c r="H4072" t="s">
        <v>501</v>
      </c>
      <c r="I4072" t="s">
        <v>8777</v>
      </c>
      <c r="J4072" s="1"/>
      <c r="K4072" s="1"/>
      <c r="M4072">
        <v>0</v>
      </c>
      <c r="N4072">
        <v>1</v>
      </c>
      <c r="O4072">
        <v>22.7</v>
      </c>
      <c r="P4072" t="s">
        <v>25</v>
      </c>
    </row>
    <row r="4073" spans="1:16">
      <c r="A4073" t="s">
        <v>11085</v>
      </c>
      <c r="B4073" t="s">
        <v>10505</v>
      </c>
      <c r="C4073" t="s">
        <v>18</v>
      </c>
      <c r="D4073" t="s">
        <v>37</v>
      </c>
      <c r="E4073" t="s">
        <v>45</v>
      </c>
      <c r="F4073">
        <v>101190</v>
      </c>
      <c r="G4073" t="s">
        <v>22</v>
      </c>
      <c r="H4073" t="s">
        <v>105</v>
      </c>
      <c r="I4073" t="s">
        <v>157</v>
      </c>
      <c r="J4073" s="1">
        <v>45182</v>
      </c>
      <c r="K4073" s="1"/>
      <c r="M4073">
        <v>0</v>
      </c>
      <c r="N4073">
        <v>1</v>
      </c>
      <c r="O4073">
        <v>17.7</v>
      </c>
      <c r="P4073" t="s">
        <v>100</v>
      </c>
    </row>
    <row r="4074" spans="1:16">
      <c r="A4074" t="s">
        <v>11087</v>
      </c>
      <c r="B4074" t="s">
        <v>2846</v>
      </c>
      <c r="C4074" t="s">
        <v>2176</v>
      </c>
      <c r="D4074" t="s">
        <v>183</v>
      </c>
      <c r="E4074" t="s">
        <v>91</v>
      </c>
      <c r="F4074">
        <v>10889</v>
      </c>
      <c r="G4074" t="s">
        <v>30</v>
      </c>
      <c r="H4074" t="s">
        <v>1567</v>
      </c>
      <c r="I4074" t="s">
        <v>5931</v>
      </c>
      <c r="J4074" s="1">
        <v>45664</v>
      </c>
      <c r="K4074" s="1">
        <v>45513</v>
      </c>
      <c r="L4074">
        <v>27</v>
      </c>
      <c r="M4074">
        <v>1</v>
      </c>
      <c r="N4074">
        <v>2</v>
      </c>
      <c r="O4074">
        <v>17.899999999999999</v>
      </c>
      <c r="P4074" t="s">
        <v>42</v>
      </c>
    </row>
    <row r="4075" spans="1:16">
      <c r="A4075" t="s">
        <v>11089</v>
      </c>
      <c r="B4075" t="s">
        <v>8239</v>
      </c>
      <c r="C4075" t="s">
        <v>1307</v>
      </c>
      <c r="D4075" t="s">
        <v>66</v>
      </c>
      <c r="E4075" t="s">
        <v>45</v>
      </c>
      <c r="F4075">
        <v>22703</v>
      </c>
      <c r="G4075" t="s">
        <v>56</v>
      </c>
      <c r="H4075" t="s">
        <v>139</v>
      </c>
      <c r="I4075" t="s">
        <v>4898</v>
      </c>
      <c r="J4075" s="1">
        <v>45825</v>
      </c>
      <c r="K4075" s="1"/>
      <c r="M4075">
        <v>0</v>
      </c>
      <c r="N4075">
        <v>1</v>
      </c>
      <c r="O4075">
        <v>24.1</v>
      </c>
      <c r="P4075" t="s">
        <v>100</v>
      </c>
    </row>
    <row r="4076" spans="1:16">
      <c r="A4076" t="s">
        <v>11091</v>
      </c>
      <c r="B4076" t="s">
        <v>1494</v>
      </c>
      <c r="C4076" t="s">
        <v>36</v>
      </c>
      <c r="D4076" t="s">
        <v>53</v>
      </c>
      <c r="E4076" t="s">
        <v>45</v>
      </c>
      <c r="F4076">
        <v>13696</v>
      </c>
      <c r="G4076" t="s">
        <v>30</v>
      </c>
      <c r="H4076" t="s">
        <v>127</v>
      </c>
      <c r="I4076" t="s">
        <v>3150</v>
      </c>
      <c r="J4076" s="1">
        <v>45035</v>
      </c>
      <c r="K4076" s="1"/>
      <c r="M4076">
        <v>0</v>
      </c>
      <c r="N4076">
        <v>1</v>
      </c>
      <c r="O4076">
        <v>9.4</v>
      </c>
      <c r="P4076" t="s">
        <v>25</v>
      </c>
    </row>
    <row r="4077" spans="1:16">
      <c r="A4077" t="s">
        <v>11093</v>
      </c>
      <c r="B4077" t="s">
        <v>6795</v>
      </c>
      <c r="C4077" t="s">
        <v>1042</v>
      </c>
      <c r="D4077" t="s">
        <v>183</v>
      </c>
      <c r="E4077" t="s">
        <v>54</v>
      </c>
      <c r="F4077">
        <v>10000</v>
      </c>
      <c r="G4077" t="s">
        <v>39</v>
      </c>
      <c r="H4077" t="s">
        <v>31</v>
      </c>
      <c r="I4077" t="s">
        <v>5410</v>
      </c>
      <c r="J4077" s="1">
        <v>45024</v>
      </c>
      <c r="K4077" s="1"/>
      <c r="M4077">
        <v>0</v>
      </c>
      <c r="N4077">
        <v>1</v>
      </c>
      <c r="O4077">
        <v>13.5</v>
      </c>
      <c r="P4077" t="s">
        <v>42</v>
      </c>
    </row>
    <row r="4078" spans="1:16">
      <c r="A4078" t="s">
        <v>11094</v>
      </c>
      <c r="B4078" t="s">
        <v>10263</v>
      </c>
      <c r="C4078" t="s">
        <v>4029</v>
      </c>
      <c r="D4078" t="s">
        <v>66</v>
      </c>
      <c r="E4078" t="s">
        <v>177</v>
      </c>
      <c r="F4078">
        <v>6983</v>
      </c>
      <c r="G4078" t="s">
        <v>22</v>
      </c>
      <c r="H4078" t="s">
        <v>1774</v>
      </c>
      <c r="I4078" t="s">
        <v>6914</v>
      </c>
      <c r="J4078" s="1">
        <v>44928</v>
      </c>
      <c r="K4078" s="1"/>
      <c r="M4078">
        <v>0</v>
      </c>
      <c r="N4078">
        <v>1</v>
      </c>
      <c r="O4078">
        <v>28.7</v>
      </c>
      <c r="P4078" t="s">
        <v>58</v>
      </c>
    </row>
    <row r="4079" spans="1:16">
      <c r="A4079" t="s">
        <v>11096</v>
      </c>
      <c r="B4079" t="s">
        <v>4109</v>
      </c>
      <c r="C4079" t="s">
        <v>18</v>
      </c>
      <c r="D4079" t="s">
        <v>66</v>
      </c>
      <c r="E4079" t="s">
        <v>115</v>
      </c>
      <c r="F4079">
        <v>22000</v>
      </c>
      <c r="G4079" t="s">
        <v>161</v>
      </c>
      <c r="H4079" t="s">
        <v>62</v>
      </c>
      <c r="I4079" t="s">
        <v>2875</v>
      </c>
      <c r="J4079" s="1">
        <v>45471</v>
      </c>
      <c r="K4079" s="1">
        <v>45536</v>
      </c>
      <c r="L4079">
        <v>92</v>
      </c>
      <c r="M4079">
        <v>0</v>
      </c>
      <c r="N4079">
        <v>1</v>
      </c>
      <c r="O4079">
        <v>29.2</v>
      </c>
      <c r="P4079" t="s">
        <v>58</v>
      </c>
    </row>
    <row r="4080" spans="1:16">
      <c r="A4080" t="s">
        <v>11097</v>
      </c>
      <c r="B4080" t="s">
        <v>6320</v>
      </c>
      <c r="C4080" t="s">
        <v>18</v>
      </c>
      <c r="D4080" t="s">
        <v>53</v>
      </c>
      <c r="E4080" t="s">
        <v>91</v>
      </c>
      <c r="F4080">
        <v>10119</v>
      </c>
      <c r="G4080" t="s">
        <v>39</v>
      </c>
      <c r="H4080" t="s">
        <v>127</v>
      </c>
      <c r="I4080" t="s">
        <v>1913</v>
      </c>
      <c r="J4080" s="1">
        <v>45391</v>
      </c>
      <c r="K4080" s="1">
        <v>45448</v>
      </c>
      <c r="L4080">
        <v>192</v>
      </c>
      <c r="M4080">
        <v>1</v>
      </c>
      <c r="N4080">
        <v>3</v>
      </c>
      <c r="O4080">
        <v>18.7</v>
      </c>
      <c r="P4080" t="s">
        <v>33</v>
      </c>
    </row>
    <row r="4081" spans="1:16">
      <c r="A4081" t="s">
        <v>11099</v>
      </c>
      <c r="B4081" t="s">
        <v>1485</v>
      </c>
      <c r="C4081" t="s">
        <v>18</v>
      </c>
      <c r="D4081" t="s">
        <v>19</v>
      </c>
      <c r="E4081" t="s">
        <v>177</v>
      </c>
      <c r="F4081">
        <v>2094</v>
      </c>
      <c r="G4081" t="s">
        <v>56</v>
      </c>
      <c r="H4081" t="s">
        <v>98</v>
      </c>
      <c r="I4081" t="s">
        <v>4153</v>
      </c>
      <c r="J4081" s="1">
        <v>45470</v>
      </c>
      <c r="K4081" s="1"/>
      <c r="M4081">
        <v>0</v>
      </c>
      <c r="N4081">
        <v>1</v>
      </c>
      <c r="O4081">
        <v>16.8</v>
      </c>
      <c r="P4081" t="s">
        <v>33</v>
      </c>
    </row>
    <row r="4082" spans="1:16">
      <c r="A4082" t="s">
        <v>11101</v>
      </c>
      <c r="B4082" t="s">
        <v>8153</v>
      </c>
      <c r="C4082" t="s">
        <v>18</v>
      </c>
      <c r="D4082" t="s">
        <v>66</v>
      </c>
      <c r="E4082" t="s">
        <v>20</v>
      </c>
      <c r="F4082">
        <v>13269</v>
      </c>
      <c r="G4082" t="s">
        <v>161</v>
      </c>
      <c r="H4082" t="s">
        <v>86</v>
      </c>
      <c r="I4082" t="s">
        <v>1913</v>
      </c>
      <c r="J4082" s="1">
        <v>45365</v>
      </c>
      <c r="K4082" s="1"/>
      <c r="M4082">
        <v>0</v>
      </c>
      <c r="N4082">
        <v>1</v>
      </c>
      <c r="O4082">
        <v>7.8</v>
      </c>
      <c r="P4082" t="s">
        <v>100</v>
      </c>
    </row>
    <row r="4083" spans="1:16">
      <c r="A4083" t="s">
        <v>11103</v>
      </c>
      <c r="B4083" t="s">
        <v>11104</v>
      </c>
      <c r="C4083" t="s">
        <v>464</v>
      </c>
      <c r="D4083" t="s">
        <v>19</v>
      </c>
      <c r="E4083" t="s">
        <v>91</v>
      </c>
      <c r="F4083">
        <v>1000</v>
      </c>
      <c r="G4083" t="s">
        <v>30</v>
      </c>
      <c r="H4083" t="s">
        <v>139</v>
      </c>
      <c r="I4083" t="s">
        <v>7019</v>
      </c>
      <c r="J4083" s="1">
        <v>45316</v>
      </c>
      <c r="K4083" s="1">
        <v>45312</v>
      </c>
      <c r="L4083">
        <v>71</v>
      </c>
      <c r="M4083">
        <v>0</v>
      </c>
      <c r="N4083">
        <v>1</v>
      </c>
      <c r="P4083" t="s">
        <v>58</v>
      </c>
    </row>
    <row r="4084" spans="1:16">
      <c r="A4084" t="s">
        <v>11105</v>
      </c>
      <c r="B4084" t="s">
        <v>5522</v>
      </c>
      <c r="C4084" t="s">
        <v>591</v>
      </c>
      <c r="D4084" t="s">
        <v>53</v>
      </c>
      <c r="E4084" t="s">
        <v>45</v>
      </c>
      <c r="F4084">
        <v>29396</v>
      </c>
      <c r="G4084" t="s">
        <v>22</v>
      </c>
      <c r="H4084" t="s">
        <v>274</v>
      </c>
      <c r="I4084" t="s">
        <v>7165</v>
      </c>
      <c r="J4084" s="1">
        <v>44952</v>
      </c>
      <c r="K4084" s="1"/>
      <c r="M4084">
        <v>0</v>
      </c>
      <c r="N4084">
        <v>1</v>
      </c>
      <c r="O4084">
        <v>0.2</v>
      </c>
      <c r="P4084" t="s">
        <v>33</v>
      </c>
    </row>
    <row r="4085" spans="1:16">
      <c r="A4085" t="s">
        <v>11107</v>
      </c>
      <c r="B4085" t="s">
        <v>7349</v>
      </c>
      <c r="C4085" t="s">
        <v>4622</v>
      </c>
      <c r="D4085" t="s">
        <v>66</v>
      </c>
      <c r="E4085" t="s">
        <v>115</v>
      </c>
      <c r="F4085">
        <v>13584</v>
      </c>
      <c r="G4085" t="s">
        <v>39</v>
      </c>
      <c r="H4085" t="s">
        <v>86</v>
      </c>
      <c r="I4085" t="s">
        <v>1196</v>
      </c>
      <c r="J4085" s="1">
        <v>45246</v>
      </c>
      <c r="K4085" s="1">
        <v>45304</v>
      </c>
      <c r="L4085">
        <v>136</v>
      </c>
      <c r="M4085">
        <v>0</v>
      </c>
      <c r="N4085">
        <v>1</v>
      </c>
      <c r="O4085">
        <v>27.9</v>
      </c>
      <c r="P4085" t="s">
        <v>58</v>
      </c>
    </row>
    <row r="4086" spans="1:16">
      <c r="A4086" t="s">
        <v>11109</v>
      </c>
      <c r="B4086" t="s">
        <v>11110</v>
      </c>
      <c r="C4086" t="s">
        <v>1571</v>
      </c>
      <c r="D4086" t="s">
        <v>37</v>
      </c>
      <c r="E4086" t="s">
        <v>20</v>
      </c>
      <c r="F4086">
        <v>211000</v>
      </c>
      <c r="G4086" t="s">
        <v>151</v>
      </c>
      <c r="H4086" t="s">
        <v>237</v>
      </c>
      <c r="I4086" t="s">
        <v>795</v>
      </c>
      <c r="J4086" s="1">
        <v>45172</v>
      </c>
      <c r="K4086" s="1"/>
      <c r="M4086">
        <v>0</v>
      </c>
      <c r="N4086">
        <v>1</v>
      </c>
      <c r="O4086">
        <v>1.1000000000000001</v>
      </c>
      <c r="P4086" t="s">
        <v>100</v>
      </c>
    </row>
    <row r="4087" spans="1:16">
      <c r="A4087" t="s">
        <v>11111</v>
      </c>
      <c r="B4087" t="s">
        <v>2842</v>
      </c>
      <c r="C4087" t="s">
        <v>3362</v>
      </c>
      <c r="D4087" t="s">
        <v>19</v>
      </c>
      <c r="E4087" t="s">
        <v>20</v>
      </c>
      <c r="F4087">
        <v>4085</v>
      </c>
      <c r="G4087" t="s">
        <v>22</v>
      </c>
      <c r="H4087" t="s">
        <v>1009</v>
      </c>
      <c r="I4087" t="s">
        <v>2075</v>
      </c>
      <c r="J4087" s="1">
        <v>44953</v>
      </c>
      <c r="K4087" s="1"/>
      <c r="M4087">
        <v>0</v>
      </c>
      <c r="N4087">
        <v>1</v>
      </c>
      <c r="O4087">
        <v>22.3</v>
      </c>
      <c r="P4087" t="s">
        <v>42</v>
      </c>
    </row>
    <row r="4088" spans="1:16">
      <c r="A4088" t="s">
        <v>11113</v>
      </c>
      <c r="B4088" t="s">
        <v>4722</v>
      </c>
      <c r="C4088" t="s">
        <v>18</v>
      </c>
      <c r="D4088" t="s">
        <v>53</v>
      </c>
      <c r="E4088" t="s">
        <v>177</v>
      </c>
      <c r="F4088">
        <v>16635</v>
      </c>
      <c r="G4088" t="s">
        <v>172</v>
      </c>
      <c r="H4088" t="s">
        <v>139</v>
      </c>
      <c r="I4088" t="s">
        <v>5594</v>
      </c>
      <c r="J4088" s="1">
        <v>45761</v>
      </c>
      <c r="K4088" s="1"/>
      <c r="M4088">
        <v>0</v>
      </c>
      <c r="N4088">
        <v>1</v>
      </c>
      <c r="O4088">
        <v>5.8</v>
      </c>
      <c r="P4088" t="s">
        <v>58</v>
      </c>
    </row>
    <row r="4089" spans="1:16">
      <c r="A4089" t="s">
        <v>11115</v>
      </c>
      <c r="B4089" t="s">
        <v>11116</v>
      </c>
      <c r="C4089" t="s">
        <v>1414</v>
      </c>
      <c r="D4089" t="s">
        <v>183</v>
      </c>
      <c r="E4089" t="s">
        <v>91</v>
      </c>
      <c r="F4089">
        <v>2538</v>
      </c>
      <c r="G4089" t="s">
        <v>56</v>
      </c>
      <c r="H4089" t="s">
        <v>86</v>
      </c>
      <c r="I4089" t="s">
        <v>3161</v>
      </c>
      <c r="J4089" s="1">
        <v>45188</v>
      </c>
      <c r="K4089" s="1">
        <v>45280</v>
      </c>
      <c r="L4089">
        <v>110</v>
      </c>
      <c r="M4089">
        <v>0</v>
      </c>
      <c r="N4089">
        <v>1</v>
      </c>
      <c r="O4089">
        <v>24.3</v>
      </c>
      <c r="P4089" t="s">
        <v>33</v>
      </c>
    </row>
    <row r="4090" spans="1:16">
      <c r="A4090" t="s">
        <v>11118</v>
      </c>
      <c r="B4090" t="s">
        <v>4948</v>
      </c>
      <c r="C4090" t="s">
        <v>18</v>
      </c>
      <c r="D4090" t="s">
        <v>37</v>
      </c>
      <c r="E4090" t="s">
        <v>91</v>
      </c>
      <c r="F4090">
        <v>50162</v>
      </c>
      <c r="G4090" t="s">
        <v>79</v>
      </c>
      <c r="H4090" t="s">
        <v>409</v>
      </c>
      <c r="I4090" t="s">
        <v>765</v>
      </c>
      <c r="J4090" s="1">
        <v>45581</v>
      </c>
      <c r="K4090" s="1">
        <v>45497</v>
      </c>
      <c r="L4090">
        <v>91</v>
      </c>
      <c r="M4090">
        <v>1</v>
      </c>
      <c r="N4090">
        <v>2</v>
      </c>
      <c r="O4090">
        <v>13.5</v>
      </c>
      <c r="P4090" t="s">
        <v>33</v>
      </c>
    </row>
    <row r="4091" spans="1:16">
      <c r="A4091" t="s">
        <v>11120</v>
      </c>
      <c r="B4091" t="s">
        <v>3055</v>
      </c>
      <c r="C4091" t="s">
        <v>489</v>
      </c>
      <c r="D4091" t="s">
        <v>66</v>
      </c>
      <c r="E4091" t="s">
        <v>45</v>
      </c>
      <c r="F4091">
        <v>18104</v>
      </c>
      <c r="G4091" t="s">
        <v>151</v>
      </c>
      <c r="H4091" t="s">
        <v>274</v>
      </c>
      <c r="I4091" t="s">
        <v>6493</v>
      </c>
      <c r="J4091" s="1"/>
      <c r="K4091" s="1"/>
      <c r="M4091">
        <v>0</v>
      </c>
      <c r="N4091">
        <v>1</v>
      </c>
      <c r="O4091">
        <v>6.2</v>
      </c>
      <c r="P4091" t="s">
        <v>100</v>
      </c>
    </row>
    <row r="4092" spans="1:16">
      <c r="A4092" t="s">
        <v>11122</v>
      </c>
      <c r="B4092" t="s">
        <v>1871</v>
      </c>
      <c r="C4092" t="s">
        <v>2609</v>
      </c>
      <c r="D4092" t="s">
        <v>66</v>
      </c>
      <c r="E4092" t="s">
        <v>54</v>
      </c>
      <c r="F4092">
        <v>17838</v>
      </c>
      <c r="G4092" t="s">
        <v>79</v>
      </c>
      <c r="H4092" t="s">
        <v>1705</v>
      </c>
      <c r="I4092" t="s">
        <v>3153</v>
      </c>
      <c r="J4092" s="1">
        <v>45467</v>
      </c>
      <c r="K4092" s="1"/>
      <c r="M4092">
        <v>0</v>
      </c>
      <c r="N4092">
        <v>1</v>
      </c>
      <c r="O4092">
        <v>15.5</v>
      </c>
      <c r="P4092" t="s">
        <v>58</v>
      </c>
    </row>
    <row r="4093" spans="1:16">
      <c r="A4093" t="s">
        <v>11124</v>
      </c>
      <c r="B4093" t="s">
        <v>757</v>
      </c>
      <c r="C4093" t="s">
        <v>18</v>
      </c>
      <c r="D4093" t="s">
        <v>19</v>
      </c>
      <c r="E4093" t="s">
        <v>20</v>
      </c>
      <c r="F4093">
        <v>6143</v>
      </c>
      <c r="G4093" t="s">
        <v>22</v>
      </c>
      <c r="H4093" t="s">
        <v>133</v>
      </c>
      <c r="I4093" t="s">
        <v>4973</v>
      </c>
      <c r="J4093" s="1">
        <v>45088</v>
      </c>
      <c r="K4093" s="1"/>
      <c r="M4093">
        <v>0</v>
      </c>
      <c r="N4093">
        <v>1</v>
      </c>
      <c r="O4093">
        <v>12.6</v>
      </c>
      <c r="P4093" t="s">
        <v>58</v>
      </c>
    </row>
    <row r="4094" spans="1:16">
      <c r="A4094" t="s">
        <v>11126</v>
      </c>
      <c r="B4094" t="s">
        <v>4287</v>
      </c>
      <c r="C4094" t="s">
        <v>6323</v>
      </c>
      <c r="D4094" t="s">
        <v>37</v>
      </c>
      <c r="E4094" t="s">
        <v>28</v>
      </c>
      <c r="F4094">
        <v>172321</v>
      </c>
      <c r="G4094" t="s">
        <v>47</v>
      </c>
      <c r="H4094" t="s">
        <v>1774</v>
      </c>
      <c r="I4094" t="s">
        <v>5414</v>
      </c>
      <c r="J4094" s="1">
        <v>45596</v>
      </c>
      <c r="K4094" s="1"/>
      <c r="M4094">
        <v>0</v>
      </c>
      <c r="N4094">
        <v>1</v>
      </c>
      <c r="O4094">
        <v>20</v>
      </c>
      <c r="P4094" t="s">
        <v>58</v>
      </c>
    </row>
    <row r="4095" spans="1:16">
      <c r="A4095" t="s">
        <v>11128</v>
      </c>
      <c r="B4095" t="s">
        <v>3221</v>
      </c>
      <c r="C4095" t="s">
        <v>2774</v>
      </c>
      <c r="D4095" t="s">
        <v>37</v>
      </c>
      <c r="E4095" t="s">
        <v>54</v>
      </c>
      <c r="F4095">
        <v>125000</v>
      </c>
      <c r="G4095" t="s">
        <v>79</v>
      </c>
      <c r="H4095" t="s">
        <v>98</v>
      </c>
      <c r="I4095" t="s">
        <v>4851</v>
      </c>
      <c r="J4095" s="1">
        <v>44689</v>
      </c>
      <c r="K4095" s="1"/>
      <c r="M4095">
        <v>0</v>
      </c>
      <c r="N4095">
        <v>1</v>
      </c>
      <c r="O4095">
        <v>33.200000000000003</v>
      </c>
      <c r="P4095" t="s">
        <v>58</v>
      </c>
    </row>
    <row r="4096" spans="1:16">
      <c r="A4096" t="s">
        <v>11129</v>
      </c>
      <c r="B4096" t="s">
        <v>5774</v>
      </c>
      <c r="C4096" t="s">
        <v>929</v>
      </c>
      <c r="D4096" t="s">
        <v>53</v>
      </c>
      <c r="E4096" t="s">
        <v>20</v>
      </c>
      <c r="F4096">
        <v>45034</v>
      </c>
      <c r="G4096" t="s">
        <v>151</v>
      </c>
      <c r="H4096" t="s">
        <v>127</v>
      </c>
      <c r="I4096" t="s">
        <v>4731</v>
      </c>
      <c r="J4096" s="1">
        <v>44928</v>
      </c>
      <c r="K4096" s="1"/>
      <c r="M4096">
        <v>0</v>
      </c>
      <c r="N4096">
        <v>1</v>
      </c>
      <c r="O4096">
        <v>14.2</v>
      </c>
      <c r="P4096" t="s">
        <v>100</v>
      </c>
    </row>
    <row r="4097" spans="1:16">
      <c r="A4097" t="s">
        <v>11131</v>
      </c>
      <c r="B4097" t="s">
        <v>2298</v>
      </c>
      <c r="C4097" t="s">
        <v>1047</v>
      </c>
      <c r="D4097" t="s">
        <v>19</v>
      </c>
      <c r="E4097" t="s">
        <v>45</v>
      </c>
      <c r="F4097">
        <v>5620</v>
      </c>
      <c r="G4097" t="s">
        <v>79</v>
      </c>
      <c r="H4097" t="s">
        <v>527</v>
      </c>
      <c r="I4097" t="s">
        <v>4229</v>
      </c>
      <c r="J4097" s="1">
        <v>45257</v>
      </c>
      <c r="K4097" s="1"/>
      <c r="M4097">
        <v>0</v>
      </c>
      <c r="N4097">
        <v>1</v>
      </c>
      <c r="P4097" t="s">
        <v>33</v>
      </c>
    </row>
    <row r="4098" spans="1:16">
      <c r="A4098" t="s">
        <v>11133</v>
      </c>
      <c r="B4098" t="s">
        <v>6320</v>
      </c>
      <c r="C4098" t="s">
        <v>2979</v>
      </c>
      <c r="D4098" t="s">
        <v>53</v>
      </c>
      <c r="E4098" t="s">
        <v>177</v>
      </c>
      <c r="F4098">
        <v>14931</v>
      </c>
      <c r="G4098" t="s">
        <v>151</v>
      </c>
      <c r="H4098" t="s">
        <v>86</v>
      </c>
      <c r="I4098" t="s">
        <v>1517</v>
      </c>
      <c r="J4098" s="1">
        <v>44882</v>
      </c>
      <c r="K4098" s="1"/>
      <c r="M4098">
        <v>0</v>
      </c>
      <c r="N4098">
        <v>1</v>
      </c>
      <c r="O4098">
        <v>2.5</v>
      </c>
      <c r="P4098" t="s">
        <v>58</v>
      </c>
    </row>
    <row r="4099" spans="1:16">
      <c r="A4099" t="s">
        <v>11135</v>
      </c>
      <c r="B4099" t="s">
        <v>1766</v>
      </c>
      <c r="C4099" t="s">
        <v>18</v>
      </c>
      <c r="D4099" t="s">
        <v>19</v>
      </c>
      <c r="E4099" t="s">
        <v>115</v>
      </c>
      <c r="F4099">
        <v>3000</v>
      </c>
      <c r="G4099" t="s">
        <v>30</v>
      </c>
      <c r="H4099" t="s">
        <v>139</v>
      </c>
      <c r="I4099" t="s">
        <v>11136</v>
      </c>
      <c r="J4099" s="1">
        <v>44856</v>
      </c>
      <c r="K4099" s="1">
        <v>44857</v>
      </c>
      <c r="L4099">
        <v>135</v>
      </c>
      <c r="M4099">
        <v>0</v>
      </c>
      <c r="N4099">
        <v>1</v>
      </c>
      <c r="P4099" t="s">
        <v>25</v>
      </c>
    </row>
    <row r="4100" spans="1:16">
      <c r="A4100" t="s">
        <v>11137</v>
      </c>
      <c r="B4100" t="s">
        <v>5051</v>
      </c>
      <c r="C4100" t="s">
        <v>567</v>
      </c>
      <c r="D4100" t="s">
        <v>66</v>
      </c>
      <c r="E4100" t="s">
        <v>20</v>
      </c>
      <c r="F4100">
        <v>17061</v>
      </c>
      <c r="G4100" t="s">
        <v>22</v>
      </c>
      <c r="H4100" t="s">
        <v>68</v>
      </c>
      <c r="I4100" t="s">
        <v>1389</v>
      </c>
      <c r="J4100" s="1">
        <v>44915</v>
      </c>
      <c r="K4100" s="1"/>
      <c r="M4100">
        <v>0</v>
      </c>
      <c r="N4100">
        <v>1</v>
      </c>
      <c r="O4100">
        <v>19</v>
      </c>
      <c r="P4100" t="s">
        <v>25</v>
      </c>
    </row>
    <row r="4101" spans="1:16">
      <c r="A4101" t="s">
        <v>11139</v>
      </c>
      <c r="B4101" t="s">
        <v>2265</v>
      </c>
      <c r="C4101" t="s">
        <v>221</v>
      </c>
      <c r="D4101" t="s">
        <v>37</v>
      </c>
      <c r="E4101" t="s">
        <v>115</v>
      </c>
      <c r="F4101">
        <v>163998</v>
      </c>
      <c r="G4101" t="s">
        <v>47</v>
      </c>
      <c r="H4101" t="s">
        <v>73</v>
      </c>
      <c r="I4101" t="s">
        <v>8193</v>
      </c>
      <c r="J4101" s="1">
        <v>45328</v>
      </c>
      <c r="K4101" s="1">
        <v>45460</v>
      </c>
      <c r="L4101">
        <v>178</v>
      </c>
      <c r="M4101">
        <v>0</v>
      </c>
      <c r="N4101">
        <v>1</v>
      </c>
      <c r="O4101">
        <v>13.7</v>
      </c>
      <c r="P4101" t="s">
        <v>33</v>
      </c>
    </row>
    <row r="4102" spans="1:16">
      <c r="A4102" t="s">
        <v>11141</v>
      </c>
      <c r="B4102" t="s">
        <v>7077</v>
      </c>
      <c r="C4102" t="s">
        <v>1865</v>
      </c>
      <c r="D4102" t="s">
        <v>66</v>
      </c>
      <c r="E4102" t="s">
        <v>28</v>
      </c>
      <c r="F4102">
        <v>17064</v>
      </c>
      <c r="G4102" t="s">
        <v>56</v>
      </c>
      <c r="H4102" t="s">
        <v>593</v>
      </c>
      <c r="I4102" t="s">
        <v>1440</v>
      </c>
      <c r="J4102" s="1">
        <v>45048</v>
      </c>
      <c r="K4102" s="1"/>
      <c r="M4102">
        <v>0</v>
      </c>
      <c r="N4102">
        <v>1</v>
      </c>
      <c r="P4102" t="s">
        <v>42</v>
      </c>
    </row>
    <row r="4103" spans="1:16">
      <c r="A4103" t="s">
        <v>11143</v>
      </c>
      <c r="B4103" t="s">
        <v>5768</v>
      </c>
      <c r="C4103" t="s">
        <v>3898</v>
      </c>
      <c r="D4103" t="s">
        <v>19</v>
      </c>
      <c r="E4103" t="s">
        <v>45</v>
      </c>
      <c r="F4103">
        <v>3800</v>
      </c>
      <c r="G4103" t="s">
        <v>172</v>
      </c>
      <c r="H4103" t="s">
        <v>23</v>
      </c>
      <c r="I4103" t="s">
        <v>4104</v>
      </c>
      <c r="J4103" s="1">
        <v>45259</v>
      </c>
      <c r="K4103" s="1"/>
      <c r="M4103">
        <v>0</v>
      </c>
      <c r="N4103">
        <v>1</v>
      </c>
      <c r="O4103">
        <v>14.9</v>
      </c>
      <c r="P4103" t="s">
        <v>100</v>
      </c>
    </row>
    <row r="4104" spans="1:16">
      <c r="A4104" t="s">
        <v>11145</v>
      </c>
      <c r="B4104" t="s">
        <v>1186</v>
      </c>
      <c r="C4104" t="s">
        <v>18</v>
      </c>
      <c r="D4104" t="s">
        <v>53</v>
      </c>
      <c r="E4104" t="s">
        <v>28</v>
      </c>
      <c r="F4104">
        <v>21479</v>
      </c>
      <c r="G4104" t="s">
        <v>56</v>
      </c>
      <c r="H4104" t="s">
        <v>98</v>
      </c>
      <c r="I4104" t="s">
        <v>6580</v>
      </c>
      <c r="J4104" s="1">
        <v>45489</v>
      </c>
      <c r="K4104" s="1"/>
      <c r="M4104">
        <v>0</v>
      </c>
      <c r="N4104">
        <v>1</v>
      </c>
      <c r="O4104">
        <v>7.3</v>
      </c>
      <c r="P4104" t="s">
        <v>42</v>
      </c>
    </row>
    <row r="4105" spans="1:16">
      <c r="A4105" t="s">
        <v>11147</v>
      </c>
      <c r="B4105" t="s">
        <v>2526</v>
      </c>
      <c r="C4105" t="s">
        <v>2908</v>
      </c>
      <c r="D4105" t="s">
        <v>66</v>
      </c>
      <c r="E4105" t="s">
        <v>28</v>
      </c>
      <c r="F4105">
        <v>21850</v>
      </c>
      <c r="G4105" t="s">
        <v>30</v>
      </c>
      <c r="H4105" t="s">
        <v>31</v>
      </c>
      <c r="I4105" t="s">
        <v>10534</v>
      </c>
      <c r="J4105" s="1"/>
      <c r="K4105" s="1"/>
      <c r="M4105">
        <v>0</v>
      </c>
      <c r="N4105">
        <v>1</v>
      </c>
      <c r="P4105" t="s">
        <v>100</v>
      </c>
    </row>
    <row r="4106" spans="1:16">
      <c r="A4106" t="s">
        <v>11149</v>
      </c>
      <c r="B4106" t="s">
        <v>2857</v>
      </c>
      <c r="C4106" t="s">
        <v>3050</v>
      </c>
      <c r="D4106" t="s">
        <v>53</v>
      </c>
      <c r="E4106" t="s">
        <v>54</v>
      </c>
      <c r="F4106">
        <v>18621</v>
      </c>
      <c r="G4106" t="s">
        <v>151</v>
      </c>
      <c r="H4106" t="s">
        <v>86</v>
      </c>
      <c r="I4106" t="s">
        <v>3099</v>
      </c>
      <c r="J4106" s="1"/>
      <c r="K4106" s="1"/>
      <c r="M4106">
        <v>0</v>
      </c>
      <c r="N4106">
        <v>1</v>
      </c>
      <c r="O4106">
        <v>23.6</v>
      </c>
      <c r="P4106" t="s">
        <v>58</v>
      </c>
    </row>
    <row r="4107" spans="1:16">
      <c r="A4107" t="s">
        <v>11151</v>
      </c>
      <c r="B4107" t="s">
        <v>11152</v>
      </c>
      <c r="C4107" t="s">
        <v>18</v>
      </c>
      <c r="D4107" t="s">
        <v>183</v>
      </c>
      <c r="E4107" t="s">
        <v>177</v>
      </c>
      <c r="F4107">
        <v>5935</v>
      </c>
      <c r="G4107" t="s">
        <v>172</v>
      </c>
      <c r="H4107" t="s">
        <v>68</v>
      </c>
      <c r="I4107" t="s">
        <v>609</v>
      </c>
      <c r="J4107" s="1"/>
      <c r="K4107" s="1"/>
      <c r="M4107">
        <v>0</v>
      </c>
      <c r="N4107">
        <v>1</v>
      </c>
      <c r="O4107">
        <v>21.2</v>
      </c>
      <c r="P4107" t="s">
        <v>33</v>
      </c>
    </row>
    <row r="4108" spans="1:16">
      <c r="A4108" t="s">
        <v>11154</v>
      </c>
      <c r="B4108" t="s">
        <v>553</v>
      </c>
      <c r="C4108" t="s">
        <v>963</v>
      </c>
      <c r="D4108" t="s">
        <v>66</v>
      </c>
      <c r="E4108" t="s">
        <v>20</v>
      </c>
      <c r="F4108">
        <v>4468</v>
      </c>
      <c r="G4108" t="s">
        <v>172</v>
      </c>
      <c r="H4108" t="s">
        <v>1774</v>
      </c>
      <c r="I4108" t="s">
        <v>7192</v>
      </c>
      <c r="J4108" s="1">
        <v>45308</v>
      </c>
      <c r="K4108" s="1"/>
      <c r="M4108">
        <v>0</v>
      </c>
      <c r="N4108">
        <v>1</v>
      </c>
      <c r="O4108">
        <v>34.200000000000003</v>
      </c>
      <c r="P4108" t="s">
        <v>42</v>
      </c>
    </row>
    <row r="4109" spans="1:16">
      <c r="A4109" t="s">
        <v>11156</v>
      </c>
      <c r="B4109" t="s">
        <v>1974</v>
      </c>
      <c r="C4109" t="s">
        <v>2666</v>
      </c>
      <c r="D4109" t="s">
        <v>66</v>
      </c>
      <c r="E4109" t="s">
        <v>54</v>
      </c>
      <c r="F4109">
        <v>15579</v>
      </c>
      <c r="G4109" t="s">
        <v>151</v>
      </c>
      <c r="H4109" t="s">
        <v>545</v>
      </c>
      <c r="I4109" t="s">
        <v>7993</v>
      </c>
      <c r="J4109" s="1">
        <v>44804</v>
      </c>
      <c r="K4109" s="1"/>
      <c r="M4109">
        <v>0</v>
      </c>
      <c r="N4109">
        <v>1</v>
      </c>
      <c r="P4109" t="s">
        <v>33</v>
      </c>
    </row>
    <row r="4110" spans="1:16">
      <c r="A4110" t="s">
        <v>11158</v>
      </c>
      <c r="B4110" t="s">
        <v>5771</v>
      </c>
      <c r="C4110" t="s">
        <v>18</v>
      </c>
      <c r="D4110" t="s">
        <v>66</v>
      </c>
      <c r="E4110" t="s">
        <v>54</v>
      </c>
      <c r="F4110">
        <v>13409</v>
      </c>
      <c r="G4110" t="s">
        <v>79</v>
      </c>
      <c r="H4110" t="s">
        <v>133</v>
      </c>
      <c r="I4110" t="s">
        <v>2629</v>
      </c>
      <c r="J4110" s="1">
        <v>45362</v>
      </c>
      <c r="K4110" s="1"/>
      <c r="M4110">
        <v>0</v>
      </c>
      <c r="N4110">
        <v>1</v>
      </c>
      <c r="O4110">
        <v>30.7</v>
      </c>
      <c r="P4110" t="s">
        <v>58</v>
      </c>
    </row>
    <row r="4111" spans="1:16">
      <c r="A4111" t="s">
        <v>11160</v>
      </c>
      <c r="B4111" t="s">
        <v>683</v>
      </c>
      <c r="C4111" t="s">
        <v>474</v>
      </c>
      <c r="D4111" t="s">
        <v>37</v>
      </c>
      <c r="E4111" t="s">
        <v>177</v>
      </c>
      <c r="F4111">
        <v>56217</v>
      </c>
      <c r="G4111" t="s">
        <v>79</v>
      </c>
      <c r="H4111" t="s">
        <v>98</v>
      </c>
      <c r="I4111" t="s">
        <v>6350</v>
      </c>
      <c r="J4111" s="1">
        <v>44962</v>
      </c>
      <c r="K4111" s="1"/>
      <c r="M4111">
        <v>0</v>
      </c>
      <c r="N4111">
        <v>1</v>
      </c>
      <c r="O4111">
        <v>34.6</v>
      </c>
      <c r="P4111" t="s">
        <v>33</v>
      </c>
    </row>
    <row r="4112" spans="1:16">
      <c r="A4112" t="s">
        <v>11162</v>
      </c>
      <c r="B4112" t="s">
        <v>10302</v>
      </c>
      <c r="C4112" t="s">
        <v>2680</v>
      </c>
      <c r="D4112" t="s">
        <v>53</v>
      </c>
      <c r="E4112" t="s">
        <v>91</v>
      </c>
      <c r="F4112">
        <v>14868</v>
      </c>
      <c r="G4112" t="s">
        <v>47</v>
      </c>
      <c r="H4112" t="s">
        <v>117</v>
      </c>
      <c r="I4112" t="s">
        <v>2764</v>
      </c>
      <c r="J4112" s="1">
        <v>45326</v>
      </c>
      <c r="K4112" s="1">
        <v>45298</v>
      </c>
      <c r="L4112">
        <v>117</v>
      </c>
      <c r="M4112">
        <v>0</v>
      </c>
      <c r="N4112">
        <v>1</v>
      </c>
      <c r="O4112">
        <v>5</v>
      </c>
      <c r="P4112" t="s">
        <v>33</v>
      </c>
    </row>
    <row r="4113" spans="1:16">
      <c r="A4113" t="s">
        <v>11164</v>
      </c>
      <c r="B4113" t="s">
        <v>4062</v>
      </c>
      <c r="C4113" t="s">
        <v>170</v>
      </c>
      <c r="D4113" t="s">
        <v>19</v>
      </c>
      <c r="E4113" t="s">
        <v>91</v>
      </c>
      <c r="F4113">
        <v>3170</v>
      </c>
      <c r="G4113" t="s">
        <v>79</v>
      </c>
      <c r="H4113" t="s">
        <v>98</v>
      </c>
      <c r="I4113" t="s">
        <v>3473</v>
      </c>
      <c r="J4113" s="1">
        <v>45489</v>
      </c>
      <c r="K4113" s="1">
        <v>45436</v>
      </c>
      <c r="L4113">
        <v>120</v>
      </c>
      <c r="M4113">
        <v>0</v>
      </c>
      <c r="N4113">
        <v>1</v>
      </c>
      <c r="O4113">
        <v>17.399999999999999</v>
      </c>
      <c r="P4113" t="s">
        <v>100</v>
      </c>
    </row>
    <row r="4114" spans="1:16">
      <c r="A4114" t="s">
        <v>11166</v>
      </c>
      <c r="B4114" t="s">
        <v>2298</v>
      </c>
      <c r="C4114" t="s">
        <v>77</v>
      </c>
      <c r="D4114" t="s">
        <v>19</v>
      </c>
      <c r="E4114" t="s">
        <v>54</v>
      </c>
      <c r="F4114">
        <v>7015</v>
      </c>
      <c r="G4114" t="s">
        <v>47</v>
      </c>
      <c r="H4114" t="s">
        <v>844</v>
      </c>
      <c r="I4114" t="s">
        <v>3346</v>
      </c>
      <c r="J4114" s="1">
        <v>45546</v>
      </c>
      <c r="K4114" s="1"/>
      <c r="M4114">
        <v>0</v>
      </c>
      <c r="N4114">
        <v>1</v>
      </c>
      <c r="O4114">
        <v>32</v>
      </c>
      <c r="P4114" t="s">
        <v>100</v>
      </c>
    </row>
    <row r="4115" spans="1:16">
      <c r="A4115" t="s">
        <v>11168</v>
      </c>
      <c r="B4115" t="s">
        <v>6554</v>
      </c>
      <c r="C4115" t="s">
        <v>1988</v>
      </c>
      <c r="D4115" t="s">
        <v>53</v>
      </c>
      <c r="E4115" t="s">
        <v>28</v>
      </c>
      <c r="F4115">
        <v>11000</v>
      </c>
      <c r="G4115" t="s">
        <v>161</v>
      </c>
      <c r="H4115" t="s">
        <v>68</v>
      </c>
      <c r="I4115" t="s">
        <v>1284</v>
      </c>
      <c r="J4115" s="1">
        <v>45574</v>
      </c>
      <c r="K4115" s="1"/>
      <c r="M4115">
        <v>0</v>
      </c>
      <c r="N4115">
        <v>1</v>
      </c>
      <c r="O4115">
        <v>3.7</v>
      </c>
      <c r="P4115" t="s">
        <v>100</v>
      </c>
    </row>
    <row r="4116" spans="1:16">
      <c r="A4116" t="s">
        <v>11169</v>
      </c>
      <c r="B4116" t="s">
        <v>4857</v>
      </c>
      <c r="C4116" t="s">
        <v>3072</v>
      </c>
      <c r="D4116" t="s">
        <v>66</v>
      </c>
      <c r="E4116" t="s">
        <v>28</v>
      </c>
      <c r="F4116">
        <v>11647</v>
      </c>
      <c r="G4116" t="s">
        <v>22</v>
      </c>
      <c r="H4116" t="s">
        <v>850</v>
      </c>
      <c r="I4116" t="s">
        <v>3941</v>
      </c>
      <c r="J4116" s="1">
        <v>45792</v>
      </c>
      <c r="K4116" s="1"/>
      <c r="M4116">
        <v>0</v>
      </c>
      <c r="N4116">
        <v>1</v>
      </c>
      <c r="O4116">
        <v>12.1</v>
      </c>
      <c r="P4116" t="s">
        <v>25</v>
      </c>
    </row>
    <row r="4117" spans="1:16">
      <c r="A4117" t="s">
        <v>11171</v>
      </c>
      <c r="B4117" t="s">
        <v>4298</v>
      </c>
      <c r="C4117" t="s">
        <v>18</v>
      </c>
      <c r="D4117" t="s">
        <v>66</v>
      </c>
      <c r="E4117" t="s">
        <v>45</v>
      </c>
      <c r="F4117">
        <v>16747</v>
      </c>
      <c r="G4117" t="s">
        <v>22</v>
      </c>
      <c r="H4117" t="s">
        <v>156</v>
      </c>
      <c r="I4117" t="s">
        <v>317</v>
      </c>
      <c r="J4117" s="1">
        <v>45247</v>
      </c>
      <c r="K4117" s="1"/>
      <c r="M4117">
        <v>0</v>
      </c>
      <c r="N4117">
        <v>1</v>
      </c>
      <c r="O4117">
        <v>11.1</v>
      </c>
      <c r="P4117" t="s">
        <v>33</v>
      </c>
    </row>
    <row r="4118" spans="1:16">
      <c r="A4118" t="s">
        <v>11173</v>
      </c>
      <c r="B4118" t="s">
        <v>5282</v>
      </c>
      <c r="C4118" t="s">
        <v>597</v>
      </c>
      <c r="D4118" t="s">
        <v>53</v>
      </c>
      <c r="E4118" t="s">
        <v>91</v>
      </c>
      <c r="F4118">
        <v>41469</v>
      </c>
      <c r="G4118" t="s">
        <v>22</v>
      </c>
      <c r="H4118" t="s">
        <v>268</v>
      </c>
      <c r="I4118" t="s">
        <v>5632</v>
      </c>
      <c r="J4118" s="1">
        <v>45391</v>
      </c>
      <c r="K4118" s="1">
        <v>45427</v>
      </c>
      <c r="L4118">
        <v>122</v>
      </c>
      <c r="M4118">
        <v>0</v>
      </c>
      <c r="N4118">
        <v>1</v>
      </c>
      <c r="O4118">
        <v>8.8000000000000007</v>
      </c>
      <c r="P4118" t="s">
        <v>25</v>
      </c>
    </row>
    <row r="4119" spans="1:16">
      <c r="A4119" t="s">
        <v>11175</v>
      </c>
      <c r="B4119" t="s">
        <v>478</v>
      </c>
      <c r="C4119" t="s">
        <v>18</v>
      </c>
      <c r="D4119" t="s">
        <v>19</v>
      </c>
      <c r="E4119" t="s">
        <v>91</v>
      </c>
      <c r="F4119">
        <v>5620</v>
      </c>
      <c r="G4119" t="s">
        <v>30</v>
      </c>
      <c r="H4119" t="s">
        <v>93</v>
      </c>
      <c r="I4119" t="s">
        <v>9724</v>
      </c>
      <c r="J4119" s="1">
        <v>44981</v>
      </c>
      <c r="K4119" s="1">
        <v>45001</v>
      </c>
      <c r="L4119">
        <v>92</v>
      </c>
      <c r="M4119">
        <v>1</v>
      </c>
      <c r="N4119">
        <v>3</v>
      </c>
      <c r="O4119">
        <v>19.5</v>
      </c>
      <c r="P4119" t="s">
        <v>58</v>
      </c>
    </row>
    <row r="4120" spans="1:16">
      <c r="A4120" t="s">
        <v>11177</v>
      </c>
      <c r="B4120" t="s">
        <v>645</v>
      </c>
      <c r="C4120" t="s">
        <v>2836</v>
      </c>
      <c r="D4120" t="s">
        <v>37</v>
      </c>
      <c r="E4120" t="s">
        <v>45</v>
      </c>
      <c r="F4120">
        <v>142752</v>
      </c>
      <c r="G4120" t="s">
        <v>172</v>
      </c>
      <c r="H4120" t="s">
        <v>98</v>
      </c>
      <c r="I4120" t="s">
        <v>5804</v>
      </c>
      <c r="J4120" s="1">
        <v>44775</v>
      </c>
      <c r="K4120" s="1"/>
      <c r="M4120">
        <v>0</v>
      </c>
      <c r="N4120">
        <v>1</v>
      </c>
      <c r="O4120">
        <v>12.3</v>
      </c>
      <c r="P4120" t="s">
        <v>33</v>
      </c>
    </row>
    <row r="4121" spans="1:16">
      <c r="A4121" t="s">
        <v>11179</v>
      </c>
      <c r="B4121" t="s">
        <v>295</v>
      </c>
      <c r="C4121" t="s">
        <v>4681</v>
      </c>
      <c r="D4121" t="s">
        <v>53</v>
      </c>
      <c r="E4121" t="s">
        <v>54</v>
      </c>
      <c r="F4121">
        <v>25657</v>
      </c>
      <c r="G4121" t="s">
        <v>56</v>
      </c>
      <c r="H4121" t="s">
        <v>80</v>
      </c>
      <c r="I4121" t="s">
        <v>4901</v>
      </c>
      <c r="J4121" s="1">
        <v>45278</v>
      </c>
      <c r="K4121" s="1"/>
      <c r="M4121">
        <v>0</v>
      </c>
      <c r="N4121">
        <v>1</v>
      </c>
      <c r="O4121">
        <v>23.8</v>
      </c>
      <c r="P4121" t="s">
        <v>58</v>
      </c>
    </row>
    <row r="4122" spans="1:16">
      <c r="A4122" t="s">
        <v>11181</v>
      </c>
      <c r="B4122" t="s">
        <v>10103</v>
      </c>
      <c r="C4122" t="s">
        <v>5827</v>
      </c>
      <c r="D4122" t="s">
        <v>183</v>
      </c>
      <c r="E4122" t="s">
        <v>115</v>
      </c>
      <c r="F4122">
        <v>8622</v>
      </c>
      <c r="G4122" t="s">
        <v>22</v>
      </c>
      <c r="H4122" t="s">
        <v>105</v>
      </c>
      <c r="I4122" t="s">
        <v>5479</v>
      </c>
      <c r="J4122" s="1">
        <v>45122</v>
      </c>
      <c r="K4122" s="1">
        <v>45255</v>
      </c>
      <c r="L4122">
        <v>154</v>
      </c>
      <c r="M4122">
        <v>0</v>
      </c>
      <c r="N4122">
        <v>1</v>
      </c>
      <c r="O4122">
        <v>26.6</v>
      </c>
      <c r="P4122" t="s">
        <v>58</v>
      </c>
    </row>
    <row r="4123" spans="1:16">
      <c r="A4123" t="s">
        <v>11183</v>
      </c>
      <c r="B4123" t="s">
        <v>4722</v>
      </c>
      <c r="C4123" t="s">
        <v>18</v>
      </c>
      <c r="D4123" t="s">
        <v>19</v>
      </c>
      <c r="E4123" t="s">
        <v>20</v>
      </c>
      <c r="F4123">
        <v>2973</v>
      </c>
      <c r="G4123" t="s">
        <v>30</v>
      </c>
      <c r="H4123" t="s">
        <v>86</v>
      </c>
      <c r="I4123" t="s">
        <v>423</v>
      </c>
      <c r="J4123" s="1">
        <v>45254</v>
      </c>
      <c r="K4123" s="1"/>
      <c r="M4123">
        <v>0</v>
      </c>
      <c r="N4123">
        <v>1</v>
      </c>
      <c r="O4123">
        <v>16.3</v>
      </c>
      <c r="P4123" t="s">
        <v>33</v>
      </c>
    </row>
    <row r="4124" spans="1:16">
      <c r="A4124" t="s">
        <v>11185</v>
      </c>
      <c r="B4124" t="s">
        <v>5889</v>
      </c>
      <c r="C4124" t="s">
        <v>18</v>
      </c>
      <c r="D4124" t="s">
        <v>37</v>
      </c>
      <c r="E4124" t="s">
        <v>20</v>
      </c>
      <c r="F4124">
        <v>155035</v>
      </c>
      <c r="G4124" t="s">
        <v>161</v>
      </c>
      <c r="H4124" t="s">
        <v>117</v>
      </c>
      <c r="I4124" t="s">
        <v>5168</v>
      </c>
      <c r="J4124" s="1">
        <v>45400</v>
      </c>
      <c r="K4124" s="1"/>
      <c r="M4124">
        <v>0</v>
      </c>
      <c r="N4124">
        <v>1</v>
      </c>
      <c r="P4124" t="s">
        <v>33</v>
      </c>
    </row>
    <row r="4125" spans="1:16">
      <c r="A4125" t="s">
        <v>11187</v>
      </c>
      <c r="B4125" t="s">
        <v>1868</v>
      </c>
      <c r="C4125" t="s">
        <v>18</v>
      </c>
      <c r="D4125" t="s">
        <v>37</v>
      </c>
      <c r="E4125" t="s">
        <v>54</v>
      </c>
      <c r="F4125">
        <v>114027</v>
      </c>
      <c r="G4125" t="s">
        <v>79</v>
      </c>
      <c r="H4125" t="s">
        <v>237</v>
      </c>
      <c r="I4125" t="s">
        <v>898</v>
      </c>
      <c r="J4125" s="1">
        <v>45491</v>
      </c>
      <c r="K4125" s="1"/>
      <c r="M4125">
        <v>0</v>
      </c>
      <c r="N4125">
        <v>1</v>
      </c>
      <c r="P4125" t="s">
        <v>58</v>
      </c>
    </row>
    <row r="4126" spans="1:16">
      <c r="A4126" t="s">
        <v>11189</v>
      </c>
      <c r="B4126" t="s">
        <v>7068</v>
      </c>
      <c r="C4126" t="s">
        <v>1988</v>
      </c>
      <c r="D4126" t="s">
        <v>37</v>
      </c>
      <c r="E4126" t="s">
        <v>91</v>
      </c>
      <c r="F4126">
        <v>59263</v>
      </c>
      <c r="G4126" t="s">
        <v>79</v>
      </c>
      <c r="H4126" t="s">
        <v>1817</v>
      </c>
      <c r="I4126" t="s">
        <v>2910</v>
      </c>
      <c r="J4126" s="1"/>
      <c r="K4126" s="1">
        <v>45366</v>
      </c>
      <c r="L4126">
        <v>21</v>
      </c>
      <c r="M4126">
        <v>0</v>
      </c>
      <c r="N4126">
        <v>1</v>
      </c>
      <c r="O4126">
        <v>2</v>
      </c>
      <c r="P4126" t="s">
        <v>100</v>
      </c>
    </row>
    <row r="4127" spans="1:16">
      <c r="A4127" t="s">
        <v>11191</v>
      </c>
      <c r="B4127" t="s">
        <v>4596</v>
      </c>
      <c r="C4127" t="s">
        <v>3575</v>
      </c>
      <c r="D4127" t="s">
        <v>183</v>
      </c>
      <c r="E4127" t="s">
        <v>20</v>
      </c>
      <c r="F4127">
        <v>10723</v>
      </c>
      <c r="G4127" t="s">
        <v>39</v>
      </c>
      <c r="H4127" t="s">
        <v>1435</v>
      </c>
      <c r="I4127" t="s">
        <v>2469</v>
      </c>
      <c r="J4127" s="1">
        <v>45397</v>
      </c>
      <c r="K4127" s="1"/>
      <c r="M4127">
        <v>0</v>
      </c>
      <c r="N4127">
        <v>1</v>
      </c>
      <c r="O4127">
        <v>7</v>
      </c>
      <c r="P4127" t="s">
        <v>33</v>
      </c>
    </row>
    <row r="4128" spans="1:16">
      <c r="A4128" t="s">
        <v>11193</v>
      </c>
      <c r="B4128" t="s">
        <v>7531</v>
      </c>
      <c r="C4128" t="s">
        <v>8219</v>
      </c>
      <c r="D4128" t="s">
        <v>66</v>
      </c>
      <c r="E4128" t="s">
        <v>54</v>
      </c>
      <c r="F4128">
        <v>6021</v>
      </c>
      <c r="G4128" t="s">
        <v>56</v>
      </c>
      <c r="H4128" t="s">
        <v>133</v>
      </c>
      <c r="I4128" t="s">
        <v>2421</v>
      </c>
      <c r="J4128" s="1">
        <v>45226</v>
      </c>
      <c r="K4128" s="1"/>
      <c r="M4128">
        <v>0</v>
      </c>
      <c r="N4128">
        <v>1</v>
      </c>
      <c r="O4128">
        <v>32.5</v>
      </c>
      <c r="P4128" t="s">
        <v>33</v>
      </c>
    </row>
    <row r="4129" spans="1:16">
      <c r="A4129" t="s">
        <v>11194</v>
      </c>
      <c r="B4129" t="s">
        <v>3418</v>
      </c>
      <c r="C4129" t="s">
        <v>721</v>
      </c>
      <c r="D4129" t="s">
        <v>37</v>
      </c>
      <c r="E4129" t="s">
        <v>91</v>
      </c>
      <c r="F4129">
        <v>82597</v>
      </c>
      <c r="G4129" t="s">
        <v>172</v>
      </c>
      <c r="H4129" t="s">
        <v>6040</v>
      </c>
      <c r="I4129" t="s">
        <v>11196</v>
      </c>
      <c r="J4129" s="1">
        <v>45104</v>
      </c>
      <c r="K4129" s="1">
        <v>45104</v>
      </c>
      <c r="L4129">
        <v>24</v>
      </c>
      <c r="M4129">
        <v>0</v>
      </c>
      <c r="N4129">
        <v>1</v>
      </c>
      <c r="O4129">
        <v>34</v>
      </c>
      <c r="P4129" t="s">
        <v>100</v>
      </c>
    </row>
    <row r="4130" spans="1:16">
      <c r="A4130" t="s">
        <v>11197</v>
      </c>
      <c r="B4130" t="s">
        <v>3859</v>
      </c>
      <c r="C4130" t="s">
        <v>915</v>
      </c>
      <c r="D4130" t="s">
        <v>66</v>
      </c>
      <c r="E4130" t="s">
        <v>91</v>
      </c>
      <c r="F4130">
        <v>19194</v>
      </c>
      <c r="G4130" t="s">
        <v>172</v>
      </c>
      <c r="H4130" t="s">
        <v>361</v>
      </c>
      <c r="I4130" t="s">
        <v>1610</v>
      </c>
      <c r="J4130" s="1">
        <v>45626</v>
      </c>
      <c r="K4130" s="1">
        <v>45656</v>
      </c>
      <c r="L4130">
        <v>114</v>
      </c>
      <c r="M4130">
        <v>0</v>
      </c>
      <c r="N4130">
        <v>1</v>
      </c>
      <c r="P4130" t="s">
        <v>42</v>
      </c>
    </row>
    <row r="4131" spans="1:16">
      <c r="A4131" t="s">
        <v>11199</v>
      </c>
      <c r="B4131" t="s">
        <v>7792</v>
      </c>
      <c r="C4131" t="s">
        <v>18</v>
      </c>
      <c r="D4131" t="s">
        <v>37</v>
      </c>
      <c r="E4131" t="s">
        <v>28</v>
      </c>
      <c r="F4131">
        <v>49212</v>
      </c>
      <c r="G4131" t="s">
        <v>39</v>
      </c>
      <c r="H4131" t="s">
        <v>62</v>
      </c>
      <c r="I4131" t="s">
        <v>822</v>
      </c>
      <c r="J4131" s="1">
        <v>44968</v>
      </c>
      <c r="K4131" s="1"/>
      <c r="M4131">
        <v>0</v>
      </c>
      <c r="N4131">
        <v>1</v>
      </c>
      <c r="O4131">
        <v>11.9</v>
      </c>
      <c r="P4131" t="s">
        <v>33</v>
      </c>
    </row>
    <row r="4132" spans="1:16">
      <c r="A4132" t="s">
        <v>11201</v>
      </c>
      <c r="B4132" t="s">
        <v>6778</v>
      </c>
      <c r="C4132" t="s">
        <v>948</v>
      </c>
      <c r="D4132" t="s">
        <v>37</v>
      </c>
      <c r="E4132" t="s">
        <v>28</v>
      </c>
      <c r="F4132">
        <v>49132</v>
      </c>
      <c r="G4132" t="s">
        <v>22</v>
      </c>
      <c r="H4132" t="s">
        <v>73</v>
      </c>
      <c r="I4132" t="s">
        <v>185</v>
      </c>
      <c r="J4132" s="1">
        <v>45226</v>
      </c>
      <c r="K4132" s="1"/>
      <c r="M4132">
        <v>0</v>
      </c>
      <c r="N4132">
        <v>1</v>
      </c>
      <c r="P4132" t="s">
        <v>100</v>
      </c>
    </row>
    <row r="4133" spans="1:16">
      <c r="A4133" t="s">
        <v>11203</v>
      </c>
      <c r="B4133" t="s">
        <v>4706</v>
      </c>
      <c r="C4133" t="s">
        <v>5263</v>
      </c>
      <c r="D4133" t="s">
        <v>37</v>
      </c>
      <c r="E4133" t="s">
        <v>177</v>
      </c>
      <c r="F4133">
        <v>187360</v>
      </c>
      <c r="G4133" t="s">
        <v>172</v>
      </c>
      <c r="H4133" t="s">
        <v>2468</v>
      </c>
      <c r="I4133" t="s">
        <v>6898</v>
      </c>
      <c r="J4133" s="1">
        <v>45564</v>
      </c>
      <c r="K4133" s="1"/>
      <c r="M4133">
        <v>0</v>
      </c>
      <c r="N4133">
        <v>1</v>
      </c>
      <c r="P4133" t="s">
        <v>25</v>
      </c>
    </row>
    <row r="4134" spans="1:16">
      <c r="A4134" t="s">
        <v>11205</v>
      </c>
      <c r="B4134" t="s">
        <v>3032</v>
      </c>
      <c r="C4134" t="s">
        <v>18</v>
      </c>
      <c r="D4134" t="s">
        <v>53</v>
      </c>
      <c r="E4134" t="s">
        <v>45</v>
      </c>
      <c r="F4134">
        <v>18051</v>
      </c>
      <c r="G4134" t="s">
        <v>22</v>
      </c>
      <c r="H4134" t="s">
        <v>31</v>
      </c>
      <c r="I4134" t="s">
        <v>8653</v>
      </c>
      <c r="J4134" s="1">
        <v>45138</v>
      </c>
      <c r="K4134" s="1"/>
      <c r="M4134">
        <v>0</v>
      </c>
      <c r="N4134">
        <v>1</v>
      </c>
      <c r="O4134">
        <v>2.1</v>
      </c>
      <c r="P4134" t="s">
        <v>33</v>
      </c>
    </row>
    <row r="4135" spans="1:16">
      <c r="A4135" t="s">
        <v>11207</v>
      </c>
      <c r="B4135" t="s">
        <v>8818</v>
      </c>
      <c r="C4135" t="s">
        <v>1712</v>
      </c>
      <c r="D4135" t="s">
        <v>66</v>
      </c>
      <c r="E4135" t="s">
        <v>91</v>
      </c>
      <c r="F4135">
        <v>5334</v>
      </c>
      <c r="G4135" t="s">
        <v>22</v>
      </c>
      <c r="H4135" t="s">
        <v>237</v>
      </c>
      <c r="I4135" t="s">
        <v>4639</v>
      </c>
      <c r="J4135" s="1">
        <v>45277</v>
      </c>
      <c r="K4135" s="1">
        <v>45221</v>
      </c>
      <c r="L4135">
        <v>90</v>
      </c>
      <c r="M4135">
        <v>0</v>
      </c>
      <c r="N4135">
        <v>1</v>
      </c>
      <c r="O4135">
        <v>27.2</v>
      </c>
      <c r="P4135" t="s">
        <v>25</v>
      </c>
    </row>
    <row r="4136" spans="1:16">
      <c r="A4136" t="s">
        <v>11209</v>
      </c>
      <c r="B4136" t="s">
        <v>1877</v>
      </c>
      <c r="C4136" t="s">
        <v>1203</v>
      </c>
      <c r="D4136" t="s">
        <v>37</v>
      </c>
      <c r="E4136" t="s">
        <v>177</v>
      </c>
      <c r="F4136">
        <v>60330</v>
      </c>
      <c r="G4136" t="s">
        <v>161</v>
      </c>
      <c r="H4136" t="s">
        <v>2358</v>
      </c>
      <c r="I4136" t="s">
        <v>2212</v>
      </c>
      <c r="J4136" s="1">
        <v>45034</v>
      </c>
      <c r="K4136" s="1"/>
      <c r="M4136">
        <v>0</v>
      </c>
      <c r="N4136">
        <v>1</v>
      </c>
      <c r="P4136" t="s">
        <v>58</v>
      </c>
    </row>
    <row r="4137" spans="1:16">
      <c r="A4137" t="s">
        <v>11211</v>
      </c>
      <c r="B4137" t="s">
        <v>6474</v>
      </c>
      <c r="C4137" t="s">
        <v>18</v>
      </c>
      <c r="D4137" t="s">
        <v>183</v>
      </c>
      <c r="E4137" t="s">
        <v>28</v>
      </c>
      <c r="F4137">
        <v>6005</v>
      </c>
      <c r="G4137" t="s">
        <v>22</v>
      </c>
      <c r="H4137" t="s">
        <v>62</v>
      </c>
      <c r="I4137" t="s">
        <v>3929</v>
      </c>
      <c r="J4137" s="1">
        <v>45549</v>
      </c>
      <c r="K4137" s="1"/>
      <c r="M4137">
        <v>0</v>
      </c>
      <c r="N4137">
        <v>1</v>
      </c>
      <c r="O4137">
        <v>0.6</v>
      </c>
      <c r="P4137" t="s">
        <v>100</v>
      </c>
    </row>
    <row r="4138" spans="1:16">
      <c r="A4138" t="s">
        <v>11213</v>
      </c>
      <c r="B4138" t="s">
        <v>3428</v>
      </c>
      <c r="C4138" t="s">
        <v>1113</v>
      </c>
      <c r="D4138" t="s">
        <v>19</v>
      </c>
      <c r="E4138" t="s">
        <v>177</v>
      </c>
      <c r="F4138">
        <v>7815</v>
      </c>
      <c r="G4138" t="s">
        <v>47</v>
      </c>
      <c r="H4138" t="s">
        <v>2149</v>
      </c>
      <c r="I4138" t="s">
        <v>10384</v>
      </c>
      <c r="J4138" s="1">
        <v>44765</v>
      </c>
      <c r="K4138" s="1"/>
      <c r="M4138">
        <v>0</v>
      </c>
      <c r="N4138">
        <v>1</v>
      </c>
      <c r="O4138">
        <v>32.799999999999997</v>
      </c>
      <c r="P4138" t="s">
        <v>100</v>
      </c>
    </row>
    <row r="4139" spans="1:16">
      <c r="A4139" t="s">
        <v>11215</v>
      </c>
      <c r="B4139" t="s">
        <v>2790</v>
      </c>
      <c r="C4139" t="s">
        <v>2003</v>
      </c>
      <c r="D4139" t="s">
        <v>183</v>
      </c>
      <c r="E4139" t="s">
        <v>115</v>
      </c>
      <c r="F4139">
        <v>12000</v>
      </c>
      <c r="G4139" t="s">
        <v>172</v>
      </c>
      <c r="H4139" t="s">
        <v>361</v>
      </c>
      <c r="I4139" t="s">
        <v>118</v>
      </c>
      <c r="J4139" s="1">
        <v>45636</v>
      </c>
      <c r="K4139" s="1">
        <v>45572</v>
      </c>
      <c r="L4139">
        <v>87</v>
      </c>
      <c r="M4139">
        <v>0</v>
      </c>
      <c r="N4139">
        <v>1</v>
      </c>
      <c r="O4139">
        <v>11.5</v>
      </c>
      <c r="P4139" t="s">
        <v>100</v>
      </c>
    </row>
    <row r="4140" spans="1:16">
      <c r="A4140" t="s">
        <v>11216</v>
      </c>
      <c r="B4140" t="s">
        <v>4869</v>
      </c>
      <c r="C4140" t="s">
        <v>1455</v>
      </c>
      <c r="D4140" t="s">
        <v>37</v>
      </c>
      <c r="E4140" t="s">
        <v>91</v>
      </c>
      <c r="F4140">
        <v>56113</v>
      </c>
      <c r="G4140" t="s">
        <v>22</v>
      </c>
      <c r="H4140" t="s">
        <v>2468</v>
      </c>
      <c r="I4140" t="s">
        <v>7202</v>
      </c>
      <c r="J4140" s="1">
        <v>45502</v>
      </c>
      <c r="K4140" s="1">
        <v>45494</v>
      </c>
      <c r="L4140">
        <v>27</v>
      </c>
      <c r="M4140">
        <v>0</v>
      </c>
      <c r="N4140">
        <v>1</v>
      </c>
      <c r="O4140">
        <v>31.3</v>
      </c>
      <c r="P4140" t="s">
        <v>33</v>
      </c>
    </row>
    <row r="4141" spans="1:16">
      <c r="A4141" t="s">
        <v>11218</v>
      </c>
      <c r="B4141" t="s">
        <v>11219</v>
      </c>
      <c r="C4141" t="s">
        <v>18</v>
      </c>
      <c r="D4141" t="s">
        <v>53</v>
      </c>
      <c r="E4141" t="s">
        <v>115</v>
      </c>
      <c r="F4141">
        <v>39163</v>
      </c>
      <c r="G4141" t="s">
        <v>47</v>
      </c>
      <c r="H4141" t="s">
        <v>1500</v>
      </c>
      <c r="I4141" t="s">
        <v>6029</v>
      </c>
      <c r="J4141" s="1">
        <v>45609</v>
      </c>
      <c r="K4141" s="1">
        <v>45640</v>
      </c>
      <c r="L4141">
        <v>93</v>
      </c>
      <c r="M4141">
        <v>0</v>
      </c>
      <c r="N4141">
        <v>1</v>
      </c>
      <c r="O4141">
        <v>32.700000000000003</v>
      </c>
      <c r="P4141" t="s">
        <v>33</v>
      </c>
    </row>
    <row r="4142" spans="1:16">
      <c r="A4142" t="s">
        <v>11221</v>
      </c>
      <c r="B4142" t="s">
        <v>2522</v>
      </c>
      <c r="C4142" t="s">
        <v>3072</v>
      </c>
      <c r="D4142" t="s">
        <v>183</v>
      </c>
      <c r="E4142" t="s">
        <v>115</v>
      </c>
      <c r="F4142">
        <v>11570</v>
      </c>
      <c r="G4142" t="s">
        <v>151</v>
      </c>
      <c r="H4142" t="s">
        <v>258</v>
      </c>
      <c r="I4142" t="s">
        <v>631</v>
      </c>
      <c r="J4142" s="1">
        <v>44919</v>
      </c>
      <c r="K4142" s="1">
        <v>44905</v>
      </c>
      <c r="L4142">
        <v>69</v>
      </c>
      <c r="M4142">
        <v>0</v>
      </c>
      <c r="N4142">
        <v>1</v>
      </c>
      <c r="O4142">
        <v>15.8</v>
      </c>
      <c r="P4142" t="s">
        <v>42</v>
      </c>
    </row>
    <row r="4143" spans="1:16">
      <c r="A4143" t="s">
        <v>11222</v>
      </c>
      <c r="B4143" t="s">
        <v>2099</v>
      </c>
      <c r="C4143" t="s">
        <v>3553</v>
      </c>
      <c r="D4143" t="s">
        <v>53</v>
      </c>
      <c r="E4143" t="s">
        <v>177</v>
      </c>
      <c r="F4143">
        <v>15112</v>
      </c>
      <c r="G4143" t="s">
        <v>172</v>
      </c>
      <c r="H4143" t="s">
        <v>195</v>
      </c>
      <c r="I4143" t="s">
        <v>10714</v>
      </c>
      <c r="J4143" s="1">
        <v>45594</v>
      </c>
      <c r="K4143" s="1"/>
      <c r="M4143">
        <v>0</v>
      </c>
      <c r="N4143">
        <v>1</v>
      </c>
      <c r="O4143">
        <v>5.9</v>
      </c>
      <c r="P4143" t="s">
        <v>33</v>
      </c>
    </row>
    <row r="4144" spans="1:16">
      <c r="A4144" t="s">
        <v>11224</v>
      </c>
      <c r="B4144" t="s">
        <v>6445</v>
      </c>
      <c r="C4144" t="s">
        <v>18</v>
      </c>
      <c r="D4144" t="s">
        <v>183</v>
      </c>
      <c r="E4144" t="s">
        <v>177</v>
      </c>
      <c r="F4144">
        <v>6507</v>
      </c>
      <c r="G4144" t="s">
        <v>151</v>
      </c>
      <c r="H4144" t="s">
        <v>133</v>
      </c>
      <c r="I4144" t="s">
        <v>243</v>
      </c>
      <c r="J4144" s="1">
        <v>45694</v>
      </c>
      <c r="K4144" s="1"/>
      <c r="M4144">
        <v>0</v>
      </c>
      <c r="N4144">
        <v>1</v>
      </c>
      <c r="O4144">
        <v>9.9</v>
      </c>
      <c r="P4144" t="s">
        <v>100</v>
      </c>
    </row>
    <row r="4145" spans="1:16">
      <c r="A4145" t="s">
        <v>11226</v>
      </c>
      <c r="B4145" t="s">
        <v>2835</v>
      </c>
      <c r="C4145" t="s">
        <v>3362</v>
      </c>
      <c r="D4145" t="s">
        <v>66</v>
      </c>
      <c r="E4145" t="s">
        <v>28</v>
      </c>
      <c r="F4145">
        <v>12366</v>
      </c>
      <c r="G4145" t="s">
        <v>56</v>
      </c>
      <c r="H4145" t="s">
        <v>5576</v>
      </c>
      <c r="I4145" t="s">
        <v>2202</v>
      </c>
      <c r="J4145" s="1">
        <v>45256</v>
      </c>
      <c r="K4145" s="1"/>
      <c r="M4145">
        <v>0</v>
      </c>
      <c r="N4145">
        <v>1</v>
      </c>
      <c r="O4145">
        <v>10.9</v>
      </c>
      <c r="P4145" t="s">
        <v>42</v>
      </c>
    </row>
    <row r="4146" spans="1:16">
      <c r="A4146" t="s">
        <v>11228</v>
      </c>
      <c r="B4146" t="s">
        <v>108</v>
      </c>
      <c r="C4146" t="s">
        <v>820</v>
      </c>
      <c r="D4146" t="s">
        <v>66</v>
      </c>
      <c r="E4146" t="s">
        <v>20</v>
      </c>
      <c r="F4146">
        <v>13279</v>
      </c>
      <c r="G4146" t="s">
        <v>79</v>
      </c>
      <c r="H4146" t="s">
        <v>145</v>
      </c>
      <c r="I4146" t="s">
        <v>10125</v>
      </c>
      <c r="J4146" s="1">
        <v>44767</v>
      </c>
      <c r="K4146" s="1"/>
      <c r="M4146">
        <v>0</v>
      </c>
      <c r="N4146">
        <v>1</v>
      </c>
      <c r="O4146">
        <v>19.5</v>
      </c>
      <c r="P4146" t="s">
        <v>42</v>
      </c>
    </row>
    <row r="4147" spans="1:16">
      <c r="A4147" t="s">
        <v>11230</v>
      </c>
      <c r="B4147" t="s">
        <v>215</v>
      </c>
      <c r="C4147" t="s">
        <v>18</v>
      </c>
      <c r="D4147" t="s">
        <v>53</v>
      </c>
      <c r="E4147" t="s">
        <v>91</v>
      </c>
      <c r="F4147">
        <v>34287</v>
      </c>
      <c r="G4147" t="s">
        <v>56</v>
      </c>
      <c r="H4147" t="s">
        <v>179</v>
      </c>
      <c r="I4147" t="s">
        <v>950</v>
      </c>
      <c r="J4147" s="1">
        <v>45145</v>
      </c>
      <c r="K4147" s="1">
        <v>45265</v>
      </c>
      <c r="L4147">
        <v>175</v>
      </c>
      <c r="M4147">
        <v>0</v>
      </c>
      <c r="N4147">
        <v>1</v>
      </c>
      <c r="P4147" t="s">
        <v>100</v>
      </c>
    </row>
    <row r="4148" spans="1:16">
      <c r="A4148" t="s">
        <v>11232</v>
      </c>
      <c r="B4148" t="s">
        <v>11233</v>
      </c>
      <c r="C4148" t="s">
        <v>3019</v>
      </c>
      <c r="D4148" t="s">
        <v>183</v>
      </c>
      <c r="E4148" t="s">
        <v>45</v>
      </c>
      <c r="F4148">
        <v>8977</v>
      </c>
      <c r="G4148" t="s">
        <v>39</v>
      </c>
      <c r="H4148" t="s">
        <v>336</v>
      </c>
      <c r="I4148" t="s">
        <v>11235</v>
      </c>
      <c r="J4148" s="1">
        <v>45142</v>
      </c>
      <c r="K4148" s="1"/>
      <c r="M4148">
        <v>0</v>
      </c>
      <c r="N4148">
        <v>1</v>
      </c>
      <c r="O4148">
        <v>27.6</v>
      </c>
      <c r="P4148" t="s">
        <v>25</v>
      </c>
    </row>
    <row r="4149" spans="1:16">
      <c r="A4149" t="s">
        <v>11236</v>
      </c>
      <c r="B4149" t="s">
        <v>967</v>
      </c>
      <c r="C4149" t="s">
        <v>1486</v>
      </c>
      <c r="D4149" t="s">
        <v>37</v>
      </c>
      <c r="E4149" t="s">
        <v>91</v>
      </c>
      <c r="F4149">
        <v>162213</v>
      </c>
      <c r="G4149" t="s">
        <v>47</v>
      </c>
      <c r="H4149" t="s">
        <v>98</v>
      </c>
      <c r="I4149" t="s">
        <v>1058</v>
      </c>
      <c r="J4149" s="1">
        <v>45277</v>
      </c>
      <c r="K4149" s="1">
        <v>45301</v>
      </c>
      <c r="L4149">
        <v>92</v>
      </c>
      <c r="M4149">
        <v>0</v>
      </c>
      <c r="N4149">
        <v>1</v>
      </c>
      <c r="O4149">
        <v>31.8</v>
      </c>
      <c r="P4149" t="s">
        <v>100</v>
      </c>
    </row>
    <row r="4150" spans="1:16">
      <c r="A4150" t="s">
        <v>11238</v>
      </c>
      <c r="B4150" t="s">
        <v>2496</v>
      </c>
      <c r="C4150" t="s">
        <v>450</v>
      </c>
      <c r="D4150" t="s">
        <v>37</v>
      </c>
      <c r="E4150" t="s">
        <v>54</v>
      </c>
      <c r="F4150">
        <v>163000</v>
      </c>
      <c r="G4150" t="s">
        <v>56</v>
      </c>
      <c r="H4150" t="s">
        <v>274</v>
      </c>
      <c r="I4150" t="s">
        <v>6523</v>
      </c>
      <c r="J4150" s="1">
        <v>44801</v>
      </c>
      <c r="K4150" s="1"/>
      <c r="M4150">
        <v>0</v>
      </c>
      <c r="N4150">
        <v>1</v>
      </c>
      <c r="O4150">
        <v>14.3</v>
      </c>
      <c r="P4150" t="s">
        <v>33</v>
      </c>
    </row>
    <row r="4151" spans="1:16">
      <c r="A4151" t="s">
        <v>11239</v>
      </c>
      <c r="B4151" t="s">
        <v>11240</v>
      </c>
      <c r="C4151" t="s">
        <v>4870</v>
      </c>
      <c r="D4151" t="s">
        <v>66</v>
      </c>
      <c r="E4151" t="s">
        <v>91</v>
      </c>
      <c r="F4151">
        <v>19806</v>
      </c>
      <c r="G4151" t="s">
        <v>30</v>
      </c>
      <c r="H4151" t="s">
        <v>232</v>
      </c>
      <c r="I4151" t="s">
        <v>8193</v>
      </c>
      <c r="J4151" s="1">
        <v>45376</v>
      </c>
      <c r="K4151" s="1">
        <v>45329</v>
      </c>
      <c r="L4151">
        <v>47</v>
      </c>
      <c r="M4151">
        <v>0</v>
      </c>
      <c r="N4151">
        <v>1</v>
      </c>
      <c r="O4151">
        <v>19.2</v>
      </c>
      <c r="P4151" t="s">
        <v>58</v>
      </c>
    </row>
    <row r="4152" spans="1:16">
      <c r="A4152" t="s">
        <v>11242</v>
      </c>
      <c r="B4152" t="s">
        <v>3136</v>
      </c>
      <c r="C4152" t="s">
        <v>745</v>
      </c>
      <c r="D4152" t="s">
        <v>19</v>
      </c>
      <c r="E4152" t="s">
        <v>115</v>
      </c>
      <c r="F4152">
        <v>8637</v>
      </c>
      <c r="G4152" t="s">
        <v>151</v>
      </c>
      <c r="H4152" t="s">
        <v>237</v>
      </c>
      <c r="I4152" t="s">
        <v>3476</v>
      </c>
      <c r="J4152" s="1">
        <v>45097</v>
      </c>
      <c r="K4152" s="1">
        <v>45006</v>
      </c>
      <c r="L4152">
        <v>78</v>
      </c>
      <c r="M4152">
        <v>0</v>
      </c>
      <c r="N4152">
        <v>1</v>
      </c>
      <c r="O4152">
        <v>33</v>
      </c>
      <c r="P4152" t="s">
        <v>58</v>
      </c>
    </row>
    <row r="4153" spans="1:16">
      <c r="A4153" t="s">
        <v>11244</v>
      </c>
      <c r="B4153" t="s">
        <v>203</v>
      </c>
      <c r="C4153" t="s">
        <v>1946</v>
      </c>
      <c r="D4153" t="s">
        <v>19</v>
      </c>
      <c r="E4153" t="s">
        <v>54</v>
      </c>
      <c r="F4153">
        <v>9310</v>
      </c>
      <c r="G4153" t="s">
        <v>39</v>
      </c>
      <c r="H4153" t="s">
        <v>6040</v>
      </c>
      <c r="I4153" t="s">
        <v>9089</v>
      </c>
      <c r="J4153" s="1">
        <v>45688</v>
      </c>
      <c r="K4153" s="1"/>
      <c r="M4153">
        <v>0</v>
      </c>
      <c r="N4153">
        <v>1</v>
      </c>
      <c r="O4153">
        <v>21.7</v>
      </c>
      <c r="P4153" t="s">
        <v>25</v>
      </c>
    </row>
    <row r="4154" spans="1:16">
      <c r="A4154" t="s">
        <v>11246</v>
      </c>
      <c r="B4154" t="s">
        <v>692</v>
      </c>
      <c r="C4154" t="s">
        <v>854</v>
      </c>
      <c r="D4154" t="s">
        <v>183</v>
      </c>
      <c r="E4154" t="s">
        <v>20</v>
      </c>
      <c r="F4154">
        <v>4268</v>
      </c>
      <c r="G4154" t="s">
        <v>47</v>
      </c>
      <c r="H4154" t="s">
        <v>105</v>
      </c>
      <c r="I4154" t="s">
        <v>1492</v>
      </c>
      <c r="J4154" s="1">
        <v>45579</v>
      </c>
      <c r="K4154" s="1"/>
      <c r="M4154">
        <v>0</v>
      </c>
      <c r="N4154">
        <v>1</v>
      </c>
      <c r="P4154" t="s">
        <v>42</v>
      </c>
    </row>
    <row r="4155" spans="1:16">
      <c r="A4155" t="s">
        <v>11248</v>
      </c>
      <c r="B4155" t="s">
        <v>2072</v>
      </c>
      <c r="C4155" t="s">
        <v>929</v>
      </c>
      <c r="D4155" t="s">
        <v>53</v>
      </c>
      <c r="E4155" t="s">
        <v>28</v>
      </c>
      <c r="F4155">
        <v>21918</v>
      </c>
      <c r="G4155" t="s">
        <v>56</v>
      </c>
      <c r="H4155" t="s">
        <v>62</v>
      </c>
      <c r="I4155" t="s">
        <v>941</v>
      </c>
      <c r="J4155" s="1">
        <v>45109</v>
      </c>
      <c r="K4155" s="1"/>
      <c r="M4155">
        <v>0</v>
      </c>
      <c r="N4155">
        <v>1</v>
      </c>
      <c r="O4155">
        <v>15.1</v>
      </c>
      <c r="P4155" t="s">
        <v>42</v>
      </c>
    </row>
    <row r="4156" spans="1:16">
      <c r="A4156" t="s">
        <v>11250</v>
      </c>
      <c r="B4156" t="s">
        <v>4982</v>
      </c>
      <c r="C4156" t="s">
        <v>18</v>
      </c>
      <c r="D4156" t="s">
        <v>53</v>
      </c>
      <c r="E4156" t="s">
        <v>91</v>
      </c>
      <c r="F4156">
        <v>46233</v>
      </c>
      <c r="G4156" t="s">
        <v>30</v>
      </c>
      <c r="H4156" t="s">
        <v>93</v>
      </c>
      <c r="I4156" t="s">
        <v>4880</v>
      </c>
      <c r="J4156" s="1">
        <v>45241</v>
      </c>
      <c r="K4156" s="1">
        <v>45236</v>
      </c>
      <c r="L4156">
        <v>149</v>
      </c>
      <c r="M4156">
        <v>0</v>
      </c>
      <c r="N4156">
        <v>1</v>
      </c>
      <c r="O4156">
        <v>25.4</v>
      </c>
      <c r="P4156" t="s">
        <v>100</v>
      </c>
    </row>
    <row r="4157" spans="1:16">
      <c r="A4157" t="s">
        <v>11252</v>
      </c>
      <c r="B4157" t="s">
        <v>7228</v>
      </c>
      <c r="C4157" t="s">
        <v>18</v>
      </c>
      <c r="D4157" t="s">
        <v>37</v>
      </c>
      <c r="E4157" t="s">
        <v>177</v>
      </c>
      <c r="F4157">
        <v>59481</v>
      </c>
      <c r="G4157" t="s">
        <v>22</v>
      </c>
      <c r="H4157" t="s">
        <v>93</v>
      </c>
      <c r="I4157" t="s">
        <v>5400</v>
      </c>
      <c r="J4157" s="1">
        <v>44680</v>
      </c>
      <c r="K4157" s="1"/>
      <c r="M4157">
        <v>0</v>
      </c>
      <c r="N4157">
        <v>1</v>
      </c>
      <c r="O4157">
        <v>30.5</v>
      </c>
      <c r="P4157" t="s">
        <v>100</v>
      </c>
    </row>
    <row r="4158" spans="1:16">
      <c r="A4158" t="s">
        <v>11254</v>
      </c>
      <c r="B4158" t="s">
        <v>814</v>
      </c>
      <c r="C4158" t="s">
        <v>1557</v>
      </c>
      <c r="D4158" t="s">
        <v>53</v>
      </c>
      <c r="E4158" t="s">
        <v>177</v>
      </c>
      <c r="F4158">
        <v>19476</v>
      </c>
      <c r="G4158" t="s">
        <v>56</v>
      </c>
      <c r="H4158" t="s">
        <v>237</v>
      </c>
      <c r="I4158" t="s">
        <v>2421</v>
      </c>
      <c r="J4158" s="1"/>
      <c r="K4158" s="1"/>
      <c r="M4158">
        <v>0</v>
      </c>
      <c r="N4158">
        <v>1</v>
      </c>
      <c r="O4158">
        <v>15.7</v>
      </c>
      <c r="P4158" t="s">
        <v>25</v>
      </c>
    </row>
    <row r="4159" spans="1:16">
      <c r="A4159" t="s">
        <v>11256</v>
      </c>
      <c r="B4159" t="s">
        <v>1124</v>
      </c>
      <c r="C4159" t="s">
        <v>815</v>
      </c>
      <c r="D4159" t="s">
        <v>19</v>
      </c>
      <c r="E4159" t="s">
        <v>177</v>
      </c>
      <c r="F4159">
        <v>4584</v>
      </c>
      <c r="G4159" t="s">
        <v>79</v>
      </c>
      <c r="H4159" t="s">
        <v>117</v>
      </c>
      <c r="I4159" t="s">
        <v>2304</v>
      </c>
      <c r="J4159" s="1">
        <v>45047</v>
      </c>
      <c r="K4159" s="1"/>
      <c r="M4159">
        <v>0</v>
      </c>
      <c r="N4159">
        <v>1</v>
      </c>
      <c r="O4159">
        <v>3.3</v>
      </c>
      <c r="P4159" t="s">
        <v>42</v>
      </c>
    </row>
    <row r="4160" spans="1:16">
      <c r="A4160" t="s">
        <v>11258</v>
      </c>
      <c r="B4160" t="s">
        <v>2922</v>
      </c>
      <c r="C4160" t="s">
        <v>282</v>
      </c>
      <c r="D4160" t="s">
        <v>53</v>
      </c>
      <c r="E4160" t="s">
        <v>45</v>
      </c>
      <c r="F4160">
        <v>26556</v>
      </c>
      <c r="G4160" t="s">
        <v>79</v>
      </c>
      <c r="H4160" t="s">
        <v>139</v>
      </c>
      <c r="I4160" t="s">
        <v>3338</v>
      </c>
      <c r="J4160" s="1">
        <v>45766</v>
      </c>
      <c r="K4160" s="1"/>
      <c r="M4160">
        <v>0</v>
      </c>
      <c r="N4160">
        <v>1</v>
      </c>
      <c r="P4160" t="s">
        <v>33</v>
      </c>
    </row>
    <row r="4161" spans="1:16">
      <c r="A4161" t="s">
        <v>11260</v>
      </c>
      <c r="B4161" t="s">
        <v>1148</v>
      </c>
      <c r="C4161" t="s">
        <v>4124</v>
      </c>
      <c r="D4161" t="s">
        <v>53</v>
      </c>
      <c r="E4161" t="s">
        <v>177</v>
      </c>
      <c r="F4161">
        <v>34286</v>
      </c>
      <c r="G4161" t="s">
        <v>56</v>
      </c>
      <c r="H4161" t="s">
        <v>258</v>
      </c>
      <c r="I4161" t="s">
        <v>457</v>
      </c>
      <c r="J4161" s="1">
        <v>45035</v>
      </c>
      <c r="K4161" s="1"/>
      <c r="M4161">
        <v>0</v>
      </c>
      <c r="N4161">
        <v>1</v>
      </c>
      <c r="O4161">
        <v>0.2</v>
      </c>
      <c r="P4161" t="s">
        <v>100</v>
      </c>
    </row>
    <row r="4162" spans="1:16">
      <c r="A4162" t="s">
        <v>11262</v>
      </c>
      <c r="B4162" t="s">
        <v>1079</v>
      </c>
      <c r="C4162" t="s">
        <v>121</v>
      </c>
      <c r="D4162" t="s">
        <v>66</v>
      </c>
      <c r="E4162" t="s">
        <v>28</v>
      </c>
      <c r="F4162">
        <v>10325</v>
      </c>
      <c r="G4162" t="s">
        <v>172</v>
      </c>
      <c r="H4162" t="s">
        <v>139</v>
      </c>
      <c r="I4162" t="s">
        <v>7976</v>
      </c>
      <c r="J4162" s="1">
        <v>45649</v>
      </c>
      <c r="K4162" s="1"/>
      <c r="M4162">
        <v>0</v>
      </c>
      <c r="N4162">
        <v>1</v>
      </c>
      <c r="O4162">
        <v>20.399999999999999</v>
      </c>
      <c r="P4162" t="s">
        <v>42</v>
      </c>
    </row>
    <row r="4163" spans="1:16">
      <c r="A4163" t="s">
        <v>11264</v>
      </c>
      <c r="B4163" t="s">
        <v>4780</v>
      </c>
      <c r="C4163" t="s">
        <v>1252</v>
      </c>
      <c r="D4163" t="s">
        <v>37</v>
      </c>
      <c r="E4163" t="s">
        <v>115</v>
      </c>
      <c r="F4163">
        <v>214299</v>
      </c>
      <c r="G4163" t="s">
        <v>22</v>
      </c>
      <c r="H4163" t="s">
        <v>93</v>
      </c>
      <c r="I4163" t="s">
        <v>7338</v>
      </c>
      <c r="J4163" s="1">
        <v>44960</v>
      </c>
      <c r="K4163" s="1">
        <v>44995</v>
      </c>
      <c r="L4163">
        <v>127</v>
      </c>
      <c r="M4163">
        <v>0</v>
      </c>
      <c r="N4163">
        <v>1</v>
      </c>
      <c r="O4163">
        <v>30.1</v>
      </c>
      <c r="P4163" t="s">
        <v>100</v>
      </c>
    </row>
    <row r="4164" spans="1:16">
      <c r="A4164" t="s">
        <v>11266</v>
      </c>
      <c r="B4164" t="s">
        <v>3897</v>
      </c>
      <c r="C4164" t="s">
        <v>1646</v>
      </c>
      <c r="D4164" t="s">
        <v>66</v>
      </c>
      <c r="E4164" t="s">
        <v>115</v>
      </c>
      <c r="F4164">
        <v>7000</v>
      </c>
      <c r="G4164" t="s">
        <v>172</v>
      </c>
      <c r="H4164" t="s">
        <v>93</v>
      </c>
      <c r="I4164" t="s">
        <v>1643</v>
      </c>
      <c r="J4164" s="1"/>
      <c r="K4164" s="1">
        <v>45442</v>
      </c>
      <c r="L4164">
        <v>60</v>
      </c>
      <c r="M4164">
        <v>0</v>
      </c>
      <c r="N4164">
        <v>1</v>
      </c>
      <c r="O4164">
        <v>2.6</v>
      </c>
      <c r="P4164" t="s">
        <v>42</v>
      </c>
    </row>
    <row r="4165" spans="1:16">
      <c r="A4165" t="s">
        <v>11267</v>
      </c>
      <c r="B4165" t="s">
        <v>11023</v>
      </c>
      <c r="C4165" t="s">
        <v>2680</v>
      </c>
      <c r="D4165" t="s">
        <v>37</v>
      </c>
      <c r="E4165" t="s">
        <v>91</v>
      </c>
      <c r="F4165">
        <v>152674</v>
      </c>
      <c r="G4165" t="s">
        <v>30</v>
      </c>
      <c r="H4165" t="s">
        <v>62</v>
      </c>
      <c r="I4165" t="s">
        <v>9385</v>
      </c>
      <c r="J4165" s="1">
        <v>44992</v>
      </c>
      <c r="K4165" s="1">
        <v>44917</v>
      </c>
      <c r="L4165">
        <v>85</v>
      </c>
      <c r="M4165">
        <v>1</v>
      </c>
      <c r="N4165">
        <v>2</v>
      </c>
      <c r="O4165">
        <v>24.2</v>
      </c>
      <c r="P4165" t="s">
        <v>58</v>
      </c>
    </row>
    <row r="4166" spans="1:16">
      <c r="A4166" t="s">
        <v>11269</v>
      </c>
      <c r="B4166" t="s">
        <v>2319</v>
      </c>
      <c r="C4166" t="s">
        <v>3303</v>
      </c>
      <c r="D4166" t="s">
        <v>53</v>
      </c>
      <c r="E4166" t="s">
        <v>115</v>
      </c>
      <c r="F4166">
        <v>42163</v>
      </c>
      <c r="G4166" t="s">
        <v>161</v>
      </c>
      <c r="H4166" t="s">
        <v>133</v>
      </c>
      <c r="I4166" t="s">
        <v>588</v>
      </c>
      <c r="J4166" s="1">
        <v>44817</v>
      </c>
      <c r="K4166" s="1">
        <v>44885</v>
      </c>
      <c r="L4166">
        <v>92</v>
      </c>
      <c r="M4166">
        <v>0</v>
      </c>
      <c r="N4166">
        <v>1</v>
      </c>
      <c r="O4166">
        <v>26.9</v>
      </c>
      <c r="P4166" t="s">
        <v>100</v>
      </c>
    </row>
    <row r="4167" spans="1:16">
      <c r="A4167" t="s">
        <v>11271</v>
      </c>
      <c r="B4167" t="s">
        <v>4319</v>
      </c>
      <c r="C4167" t="s">
        <v>2027</v>
      </c>
      <c r="D4167" t="s">
        <v>19</v>
      </c>
      <c r="E4167" t="s">
        <v>177</v>
      </c>
      <c r="F4167">
        <v>7999</v>
      </c>
      <c r="G4167" t="s">
        <v>22</v>
      </c>
      <c r="H4167" t="s">
        <v>361</v>
      </c>
      <c r="I4167" t="s">
        <v>5652</v>
      </c>
      <c r="J4167" s="1"/>
      <c r="K4167" s="1"/>
      <c r="M4167">
        <v>0</v>
      </c>
      <c r="N4167">
        <v>1</v>
      </c>
      <c r="O4167">
        <v>10.7</v>
      </c>
      <c r="P4167" t="s">
        <v>42</v>
      </c>
    </row>
    <row r="4168" spans="1:16">
      <c r="A4168" t="s">
        <v>11273</v>
      </c>
      <c r="B4168" t="s">
        <v>11274</v>
      </c>
      <c r="C4168" t="s">
        <v>2205</v>
      </c>
      <c r="D4168" t="s">
        <v>19</v>
      </c>
      <c r="E4168" t="s">
        <v>54</v>
      </c>
      <c r="F4168">
        <v>7102</v>
      </c>
      <c r="G4168" t="s">
        <v>30</v>
      </c>
      <c r="H4168" t="s">
        <v>139</v>
      </c>
      <c r="I4168" t="s">
        <v>2560</v>
      </c>
      <c r="J4168" s="1">
        <v>45184</v>
      </c>
      <c r="K4168" s="1"/>
      <c r="M4168">
        <v>0</v>
      </c>
      <c r="N4168">
        <v>1</v>
      </c>
      <c r="O4168">
        <v>25.1</v>
      </c>
      <c r="P4168" t="s">
        <v>42</v>
      </c>
    </row>
    <row r="4169" spans="1:16">
      <c r="A4169" t="s">
        <v>11276</v>
      </c>
      <c r="B4169" t="s">
        <v>1998</v>
      </c>
      <c r="C4169" t="s">
        <v>18</v>
      </c>
      <c r="D4169" t="s">
        <v>37</v>
      </c>
      <c r="E4169" t="s">
        <v>45</v>
      </c>
      <c r="F4169">
        <v>172038</v>
      </c>
      <c r="G4169" t="s">
        <v>56</v>
      </c>
      <c r="H4169" t="s">
        <v>23</v>
      </c>
      <c r="I4169" t="s">
        <v>4355</v>
      </c>
      <c r="J4169" s="1">
        <v>45345</v>
      </c>
      <c r="K4169" s="1"/>
      <c r="M4169">
        <v>0</v>
      </c>
      <c r="N4169">
        <v>1</v>
      </c>
      <c r="O4169">
        <v>8</v>
      </c>
      <c r="P4169" t="s">
        <v>25</v>
      </c>
    </row>
    <row r="4170" spans="1:16">
      <c r="A4170" t="s">
        <v>11278</v>
      </c>
      <c r="B4170" t="s">
        <v>3739</v>
      </c>
      <c r="C4170" t="s">
        <v>18</v>
      </c>
      <c r="D4170" t="s">
        <v>183</v>
      </c>
      <c r="E4170" t="s">
        <v>20</v>
      </c>
      <c r="F4170">
        <v>13646</v>
      </c>
      <c r="G4170" t="s">
        <v>22</v>
      </c>
      <c r="H4170" t="s">
        <v>98</v>
      </c>
      <c r="I4170" t="s">
        <v>1952</v>
      </c>
      <c r="J4170" s="1">
        <v>45138</v>
      </c>
      <c r="K4170" s="1"/>
      <c r="M4170">
        <v>0</v>
      </c>
      <c r="N4170">
        <v>1</v>
      </c>
      <c r="O4170">
        <v>13.9</v>
      </c>
      <c r="P4170" t="s">
        <v>100</v>
      </c>
    </row>
    <row r="4171" spans="1:16">
      <c r="A4171" t="s">
        <v>11280</v>
      </c>
      <c r="B4171" t="s">
        <v>5159</v>
      </c>
      <c r="C4171" t="s">
        <v>131</v>
      </c>
      <c r="D4171" t="s">
        <v>37</v>
      </c>
      <c r="E4171" t="s">
        <v>20</v>
      </c>
      <c r="F4171">
        <v>61899</v>
      </c>
      <c r="G4171" t="s">
        <v>161</v>
      </c>
      <c r="H4171" t="s">
        <v>705</v>
      </c>
      <c r="I4171" t="s">
        <v>32</v>
      </c>
      <c r="J4171" s="1">
        <v>45200</v>
      </c>
      <c r="K4171" s="1"/>
      <c r="M4171">
        <v>0</v>
      </c>
      <c r="N4171">
        <v>1</v>
      </c>
      <c r="O4171">
        <v>6.2</v>
      </c>
      <c r="P4171" t="s">
        <v>33</v>
      </c>
    </row>
    <row r="4172" spans="1:16">
      <c r="A4172" t="s">
        <v>11282</v>
      </c>
      <c r="B4172" t="s">
        <v>712</v>
      </c>
      <c r="C4172" t="s">
        <v>1135</v>
      </c>
      <c r="D4172" t="s">
        <v>19</v>
      </c>
      <c r="E4172" t="s">
        <v>54</v>
      </c>
      <c r="F4172">
        <v>1736</v>
      </c>
      <c r="G4172" t="s">
        <v>56</v>
      </c>
      <c r="H4172" t="s">
        <v>156</v>
      </c>
      <c r="I4172" t="s">
        <v>8557</v>
      </c>
      <c r="J4172" s="1">
        <v>45014</v>
      </c>
      <c r="K4172" s="1"/>
      <c r="M4172">
        <v>0</v>
      </c>
      <c r="N4172">
        <v>1</v>
      </c>
      <c r="O4172">
        <v>25.8</v>
      </c>
      <c r="P4172" t="s">
        <v>42</v>
      </c>
    </row>
    <row r="4173" spans="1:16">
      <c r="A4173" t="s">
        <v>11284</v>
      </c>
      <c r="B4173" t="s">
        <v>1494</v>
      </c>
      <c r="C4173" t="s">
        <v>1287</v>
      </c>
      <c r="D4173" t="s">
        <v>183</v>
      </c>
      <c r="E4173" t="s">
        <v>45</v>
      </c>
      <c r="F4173">
        <v>11542</v>
      </c>
      <c r="G4173" t="s">
        <v>39</v>
      </c>
      <c r="H4173" t="s">
        <v>98</v>
      </c>
      <c r="I4173" t="s">
        <v>5679</v>
      </c>
      <c r="J4173" s="1">
        <v>44794</v>
      </c>
      <c r="K4173" s="1"/>
      <c r="M4173">
        <v>0</v>
      </c>
      <c r="N4173">
        <v>1</v>
      </c>
      <c r="O4173">
        <v>30.7</v>
      </c>
      <c r="P4173" t="s">
        <v>58</v>
      </c>
    </row>
    <row r="4174" spans="1:16">
      <c r="A4174" t="s">
        <v>11286</v>
      </c>
      <c r="B4174" t="s">
        <v>5242</v>
      </c>
      <c r="C4174" t="s">
        <v>18</v>
      </c>
      <c r="D4174" t="s">
        <v>53</v>
      </c>
      <c r="E4174" t="s">
        <v>177</v>
      </c>
      <c r="F4174">
        <v>26764</v>
      </c>
      <c r="G4174" t="s">
        <v>151</v>
      </c>
      <c r="H4174" t="s">
        <v>237</v>
      </c>
      <c r="I4174" t="s">
        <v>6065</v>
      </c>
      <c r="J4174" s="1">
        <v>44915</v>
      </c>
      <c r="K4174" s="1"/>
      <c r="M4174">
        <v>0</v>
      </c>
      <c r="N4174">
        <v>1</v>
      </c>
      <c r="O4174">
        <v>3.7</v>
      </c>
      <c r="P4174" t="s">
        <v>33</v>
      </c>
    </row>
    <row r="4175" spans="1:16">
      <c r="A4175" t="s">
        <v>11288</v>
      </c>
      <c r="B4175" t="s">
        <v>2224</v>
      </c>
      <c r="C4175" t="s">
        <v>2128</v>
      </c>
      <c r="D4175" t="s">
        <v>19</v>
      </c>
      <c r="E4175" t="s">
        <v>177</v>
      </c>
      <c r="F4175">
        <v>3269</v>
      </c>
      <c r="G4175" t="s">
        <v>30</v>
      </c>
      <c r="H4175" t="s">
        <v>258</v>
      </c>
      <c r="I4175" t="s">
        <v>7442</v>
      </c>
      <c r="J4175" s="1">
        <v>45734</v>
      </c>
      <c r="K4175" s="1"/>
      <c r="M4175">
        <v>0</v>
      </c>
      <c r="N4175">
        <v>1</v>
      </c>
      <c r="O4175">
        <v>24.1</v>
      </c>
      <c r="P4175" t="s">
        <v>42</v>
      </c>
    </row>
    <row r="4176" spans="1:16">
      <c r="A4176" t="s">
        <v>11290</v>
      </c>
      <c r="B4176" t="s">
        <v>3012</v>
      </c>
      <c r="C4176" t="s">
        <v>18</v>
      </c>
      <c r="D4176" t="s">
        <v>183</v>
      </c>
      <c r="E4176" t="s">
        <v>91</v>
      </c>
      <c r="F4176">
        <v>13303</v>
      </c>
      <c r="G4176" t="s">
        <v>79</v>
      </c>
      <c r="H4176" t="s">
        <v>73</v>
      </c>
      <c r="I4176" t="s">
        <v>2551</v>
      </c>
      <c r="J4176" s="1">
        <v>45271</v>
      </c>
      <c r="K4176" s="1">
        <v>45316</v>
      </c>
      <c r="L4176">
        <v>102</v>
      </c>
      <c r="M4176">
        <v>0</v>
      </c>
      <c r="N4176">
        <v>1</v>
      </c>
      <c r="P4176" t="s">
        <v>42</v>
      </c>
    </row>
    <row r="4177" spans="1:16">
      <c r="A4177" t="s">
        <v>11291</v>
      </c>
      <c r="B4177" t="s">
        <v>10063</v>
      </c>
      <c r="C4177" t="s">
        <v>18</v>
      </c>
      <c r="D4177" t="s">
        <v>53</v>
      </c>
      <c r="E4177" t="s">
        <v>91</v>
      </c>
      <c r="F4177">
        <v>10881</v>
      </c>
      <c r="G4177" t="s">
        <v>39</v>
      </c>
      <c r="H4177" t="s">
        <v>409</v>
      </c>
      <c r="I4177" t="s">
        <v>1687</v>
      </c>
      <c r="J4177" s="1">
        <v>45723</v>
      </c>
      <c r="K4177" s="1">
        <v>45758</v>
      </c>
      <c r="L4177">
        <v>121</v>
      </c>
      <c r="M4177">
        <v>0</v>
      </c>
      <c r="N4177">
        <v>1</v>
      </c>
      <c r="O4177">
        <v>6.4</v>
      </c>
      <c r="P4177" t="s">
        <v>42</v>
      </c>
    </row>
    <row r="4178" spans="1:16">
      <c r="A4178" t="s">
        <v>11293</v>
      </c>
      <c r="B4178" t="s">
        <v>11294</v>
      </c>
      <c r="C4178" t="s">
        <v>612</v>
      </c>
      <c r="D4178" t="s">
        <v>37</v>
      </c>
      <c r="E4178" t="s">
        <v>177</v>
      </c>
      <c r="F4178">
        <v>204133</v>
      </c>
      <c r="G4178" t="s">
        <v>151</v>
      </c>
      <c r="H4178" t="s">
        <v>98</v>
      </c>
      <c r="I4178" t="s">
        <v>795</v>
      </c>
      <c r="J4178" s="1">
        <v>45205</v>
      </c>
      <c r="K4178" s="1"/>
      <c r="M4178">
        <v>0</v>
      </c>
      <c r="N4178">
        <v>1</v>
      </c>
      <c r="O4178">
        <v>26.4</v>
      </c>
      <c r="P4178" t="s">
        <v>25</v>
      </c>
    </row>
    <row r="4179" spans="1:16">
      <c r="A4179" t="s">
        <v>11296</v>
      </c>
      <c r="B4179" t="s">
        <v>1546</v>
      </c>
      <c r="C4179" t="s">
        <v>469</v>
      </c>
      <c r="D4179" t="s">
        <v>183</v>
      </c>
      <c r="E4179" t="s">
        <v>54</v>
      </c>
      <c r="F4179">
        <v>4366</v>
      </c>
      <c r="G4179" t="s">
        <v>56</v>
      </c>
      <c r="H4179" t="s">
        <v>1822</v>
      </c>
      <c r="I4179" t="s">
        <v>522</v>
      </c>
      <c r="J4179" s="1">
        <v>44650</v>
      </c>
      <c r="K4179" s="1"/>
      <c r="M4179">
        <v>0</v>
      </c>
      <c r="N4179">
        <v>1</v>
      </c>
      <c r="O4179">
        <v>3.6</v>
      </c>
      <c r="P4179" t="s">
        <v>42</v>
      </c>
    </row>
    <row r="4180" spans="1:16">
      <c r="A4180" t="s">
        <v>11297</v>
      </c>
      <c r="B4180" t="s">
        <v>6316</v>
      </c>
      <c r="C4180" t="s">
        <v>7873</v>
      </c>
      <c r="D4180" t="s">
        <v>37</v>
      </c>
      <c r="E4180" t="s">
        <v>91</v>
      </c>
      <c r="F4180">
        <v>79139</v>
      </c>
      <c r="G4180" t="s">
        <v>79</v>
      </c>
      <c r="H4180" t="s">
        <v>374</v>
      </c>
      <c r="I4180" t="s">
        <v>275</v>
      </c>
      <c r="J4180" s="1"/>
      <c r="K4180" s="1">
        <v>45529</v>
      </c>
      <c r="L4180">
        <v>159</v>
      </c>
      <c r="M4180">
        <v>0</v>
      </c>
      <c r="N4180">
        <v>1</v>
      </c>
      <c r="O4180">
        <v>6.1</v>
      </c>
      <c r="P4180" t="s">
        <v>25</v>
      </c>
    </row>
    <row r="4181" spans="1:16">
      <c r="A4181" t="s">
        <v>11299</v>
      </c>
      <c r="B4181" t="s">
        <v>2937</v>
      </c>
      <c r="C4181" t="s">
        <v>349</v>
      </c>
      <c r="D4181" t="s">
        <v>66</v>
      </c>
      <c r="E4181" t="s">
        <v>54</v>
      </c>
      <c r="F4181">
        <v>8000</v>
      </c>
      <c r="G4181" t="s">
        <v>30</v>
      </c>
      <c r="H4181" t="s">
        <v>139</v>
      </c>
      <c r="I4181" t="s">
        <v>243</v>
      </c>
      <c r="J4181" s="1">
        <v>45585</v>
      </c>
      <c r="K4181" s="1"/>
      <c r="M4181">
        <v>0</v>
      </c>
      <c r="N4181">
        <v>1</v>
      </c>
      <c r="O4181">
        <v>26.6</v>
      </c>
      <c r="P4181" t="s">
        <v>100</v>
      </c>
    </row>
    <row r="4182" spans="1:16">
      <c r="A4182" t="s">
        <v>11300</v>
      </c>
      <c r="B4182" t="s">
        <v>1674</v>
      </c>
      <c r="C4182" t="s">
        <v>3033</v>
      </c>
      <c r="D4182" t="s">
        <v>183</v>
      </c>
      <c r="E4182" t="s">
        <v>177</v>
      </c>
      <c r="F4182">
        <v>7000</v>
      </c>
      <c r="G4182" t="s">
        <v>47</v>
      </c>
      <c r="H4182" t="s">
        <v>62</v>
      </c>
      <c r="I4182" t="s">
        <v>9082</v>
      </c>
      <c r="J4182" s="1">
        <v>44784</v>
      </c>
      <c r="K4182" s="1"/>
      <c r="M4182">
        <v>0</v>
      </c>
      <c r="N4182">
        <v>1</v>
      </c>
      <c r="O4182">
        <v>4.2</v>
      </c>
      <c r="P4182" t="s">
        <v>100</v>
      </c>
    </row>
    <row r="4183" spans="1:16">
      <c r="A4183" t="s">
        <v>11301</v>
      </c>
      <c r="B4183" t="s">
        <v>1919</v>
      </c>
      <c r="C4183" t="s">
        <v>18</v>
      </c>
      <c r="D4183" t="s">
        <v>19</v>
      </c>
      <c r="E4183" t="s">
        <v>91</v>
      </c>
      <c r="F4183">
        <v>3115</v>
      </c>
      <c r="G4183" t="s">
        <v>22</v>
      </c>
      <c r="H4183" t="s">
        <v>31</v>
      </c>
      <c r="I4183" t="s">
        <v>3607</v>
      </c>
      <c r="J4183" s="1">
        <v>45151</v>
      </c>
      <c r="K4183" s="1">
        <v>45155</v>
      </c>
      <c r="L4183">
        <v>146</v>
      </c>
      <c r="M4183">
        <v>0</v>
      </c>
      <c r="N4183">
        <v>1</v>
      </c>
      <c r="O4183">
        <v>1.8</v>
      </c>
      <c r="P4183" t="s">
        <v>100</v>
      </c>
    </row>
    <row r="4184" spans="1:16">
      <c r="A4184" t="s">
        <v>11303</v>
      </c>
      <c r="B4184" t="s">
        <v>1306</v>
      </c>
      <c r="C4184" t="s">
        <v>1927</v>
      </c>
      <c r="D4184" t="s">
        <v>19</v>
      </c>
      <c r="E4184" t="s">
        <v>91</v>
      </c>
      <c r="F4184">
        <v>8000</v>
      </c>
      <c r="G4184" t="s">
        <v>47</v>
      </c>
      <c r="H4184" t="s">
        <v>117</v>
      </c>
      <c r="I4184" t="s">
        <v>370</v>
      </c>
      <c r="J4184" s="1">
        <v>44748</v>
      </c>
      <c r="K4184" s="1">
        <v>44907</v>
      </c>
      <c r="L4184">
        <v>184</v>
      </c>
      <c r="M4184">
        <v>0</v>
      </c>
      <c r="N4184">
        <v>1</v>
      </c>
      <c r="P4184" t="s">
        <v>58</v>
      </c>
    </row>
    <row r="4185" spans="1:16">
      <c r="A4185" t="s">
        <v>11304</v>
      </c>
      <c r="B4185" t="s">
        <v>4915</v>
      </c>
      <c r="C4185" t="s">
        <v>9936</v>
      </c>
      <c r="D4185" t="s">
        <v>19</v>
      </c>
      <c r="E4185" t="s">
        <v>115</v>
      </c>
      <c r="F4185">
        <v>6627</v>
      </c>
      <c r="G4185" t="s">
        <v>56</v>
      </c>
      <c r="H4185" t="s">
        <v>268</v>
      </c>
      <c r="I4185" t="s">
        <v>718</v>
      </c>
      <c r="J4185" s="1">
        <v>45224</v>
      </c>
      <c r="K4185" s="1">
        <v>45174</v>
      </c>
      <c r="L4185">
        <v>129</v>
      </c>
      <c r="M4185">
        <v>0</v>
      </c>
      <c r="N4185">
        <v>1</v>
      </c>
      <c r="O4185">
        <v>4.3</v>
      </c>
      <c r="P4185" t="s">
        <v>58</v>
      </c>
    </row>
    <row r="4186" spans="1:16">
      <c r="A4186" t="s">
        <v>11306</v>
      </c>
      <c r="B4186" t="s">
        <v>7216</v>
      </c>
      <c r="C4186" t="s">
        <v>4910</v>
      </c>
      <c r="D4186" t="s">
        <v>66</v>
      </c>
      <c r="E4186" t="s">
        <v>28</v>
      </c>
      <c r="F4186">
        <v>11977</v>
      </c>
      <c r="G4186" t="s">
        <v>151</v>
      </c>
      <c r="H4186" t="s">
        <v>93</v>
      </c>
      <c r="I4186" t="s">
        <v>11308</v>
      </c>
      <c r="J4186" s="1">
        <v>44854</v>
      </c>
      <c r="K4186" s="1"/>
      <c r="M4186">
        <v>0</v>
      </c>
      <c r="N4186">
        <v>1</v>
      </c>
      <c r="O4186">
        <v>9.5</v>
      </c>
      <c r="P4186" t="s">
        <v>33</v>
      </c>
    </row>
    <row r="4187" spans="1:16">
      <c r="A4187" t="s">
        <v>11309</v>
      </c>
      <c r="B4187" t="s">
        <v>2948</v>
      </c>
      <c r="C4187" t="s">
        <v>103</v>
      </c>
      <c r="D4187" t="s">
        <v>66</v>
      </c>
      <c r="E4187" t="s">
        <v>28</v>
      </c>
      <c r="F4187">
        <v>15476</v>
      </c>
      <c r="G4187" t="s">
        <v>22</v>
      </c>
      <c r="H4187" t="s">
        <v>2606</v>
      </c>
      <c r="I4187" t="s">
        <v>4769</v>
      </c>
      <c r="J4187" s="1">
        <v>45083</v>
      </c>
      <c r="K4187" s="1"/>
      <c r="M4187">
        <v>0</v>
      </c>
      <c r="N4187">
        <v>1</v>
      </c>
      <c r="O4187">
        <v>11.6</v>
      </c>
      <c r="P4187" t="s">
        <v>25</v>
      </c>
    </row>
    <row r="4188" spans="1:16">
      <c r="A4188" t="s">
        <v>11311</v>
      </c>
      <c r="B4188" t="s">
        <v>10617</v>
      </c>
      <c r="C4188" t="s">
        <v>2280</v>
      </c>
      <c r="D4188" t="s">
        <v>19</v>
      </c>
      <c r="E4188" t="s">
        <v>115</v>
      </c>
      <c r="F4188">
        <v>8000</v>
      </c>
      <c r="G4188" t="s">
        <v>79</v>
      </c>
      <c r="H4188" t="s">
        <v>850</v>
      </c>
      <c r="I4188" t="s">
        <v>1965</v>
      </c>
      <c r="J4188" s="1">
        <v>45757</v>
      </c>
      <c r="K4188" s="1">
        <v>45833</v>
      </c>
      <c r="L4188">
        <v>181</v>
      </c>
      <c r="M4188">
        <v>0</v>
      </c>
      <c r="N4188">
        <v>1</v>
      </c>
      <c r="O4188">
        <v>3</v>
      </c>
      <c r="P4188" t="s">
        <v>25</v>
      </c>
    </row>
    <row r="4189" spans="1:16">
      <c r="A4189" t="s">
        <v>11312</v>
      </c>
      <c r="B4189" t="s">
        <v>11313</v>
      </c>
      <c r="C4189" t="s">
        <v>591</v>
      </c>
      <c r="D4189" t="s">
        <v>183</v>
      </c>
      <c r="E4189" t="s">
        <v>28</v>
      </c>
      <c r="F4189">
        <v>6000</v>
      </c>
      <c r="G4189" t="s">
        <v>161</v>
      </c>
      <c r="H4189" t="s">
        <v>48</v>
      </c>
      <c r="I4189" t="s">
        <v>1679</v>
      </c>
      <c r="J4189" s="1">
        <v>45601</v>
      </c>
      <c r="K4189" s="1"/>
      <c r="M4189">
        <v>0</v>
      </c>
      <c r="N4189">
        <v>1</v>
      </c>
      <c r="O4189">
        <v>6.5</v>
      </c>
      <c r="P4189" t="s">
        <v>100</v>
      </c>
    </row>
    <row r="4190" spans="1:16">
      <c r="A4190" t="s">
        <v>11314</v>
      </c>
      <c r="B4190" t="s">
        <v>1597</v>
      </c>
      <c r="C4190" t="s">
        <v>606</v>
      </c>
      <c r="D4190" t="s">
        <v>37</v>
      </c>
      <c r="E4190" t="s">
        <v>28</v>
      </c>
      <c r="F4190">
        <v>203000</v>
      </c>
      <c r="G4190" t="s">
        <v>79</v>
      </c>
      <c r="H4190" t="s">
        <v>268</v>
      </c>
      <c r="I4190" t="s">
        <v>1179</v>
      </c>
      <c r="J4190" s="1">
        <v>45013</v>
      </c>
      <c r="K4190" s="1"/>
      <c r="M4190">
        <v>0</v>
      </c>
      <c r="N4190">
        <v>1</v>
      </c>
      <c r="O4190">
        <v>1.5</v>
      </c>
      <c r="P4190" t="s">
        <v>100</v>
      </c>
    </row>
    <row r="4191" spans="1:16">
      <c r="A4191" t="s">
        <v>11316</v>
      </c>
      <c r="B4191" t="s">
        <v>2612</v>
      </c>
      <c r="C4191" t="s">
        <v>2356</v>
      </c>
      <c r="D4191" t="s">
        <v>66</v>
      </c>
      <c r="E4191" t="s">
        <v>20</v>
      </c>
      <c r="F4191">
        <v>9450</v>
      </c>
      <c r="G4191" t="s">
        <v>151</v>
      </c>
      <c r="H4191" t="s">
        <v>232</v>
      </c>
      <c r="I4191" t="s">
        <v>2739</v>
      </c>
      <c r="J4191" s="1">
        <v>44792</v>
      </c>
      <c r="K4191" s="1"/>
      <c r="M4191">
        <v>0</v>
      </c>
      <c r="N4191">
        <v>1</v>
      </c>
      <c r="O4191">
        <v>33.4</v>
      </c>
      <c r="P4191" t="s">
        <v>33</v>
      </c>
    </row>
    <row r="4192" spans="1:16">
      <c r="A4192" t="s">
        <v>11318</v>
      </c>
      <c r="B4192" t="s">
        <v>5561</v>
      </c>
      <c r="C4192" t="s">
        <v>3915</v>
      </c>
      <c r="D4192" t="s">
        <v>37</v>
      </c>
      <c r="E4192" t="s">
        <v>54</v>
      </c>
      <c r="F4192">
        <v>87939</v>
      </c>
      <c r="G4192" t="s">
        <v>172</v>
      </c>
      <c r="H4192" t="s">
        <v>105</v>
      </c>
      <c r="I4192" t="s">
        <v>1457</v>
      </c>
      <c r="J4192" s="1">
        <v>45500</v>
      </c>
      <c r="K4192" s="1"/>
      <c r="M4192">
        <v>0</v>
      </c>
      <c r="N4192">
        <v>1</v>
      </c>
      <c r="O4192">
        <v>18.3</v>
      </c>
      <c r="P4192" t="s">
        <v>33</v>
      </c>
    </row>
    <row r="4193" spans="1:16">
      <c r="A4193" t="s">
        <v>11320</v>
      </c>
      <c r="B4193" t="s">
        <v>2137</v>
      </c>
      <c r="C4193" t="s">
        <v>3396</v>
      </c>
      <c r="D4193" t="s">
        <v>66</v>
      </c>
      <c r="E4193" t="s">
        <v>177</v>
      </c>
      <c r="F4193">
        <v>12282</v>
      </c>
      <c r="G4193" t="s">
        <v>79</v>
      </c>
      <c r="H4193" t="s">
        <v>31</v>
      </c>
      <c r="I4193" t="s">
        <v>1405</v>
      </c>
      <c r="J4193" s="1">
        <v>45480</v>
      </c>
      <c r="K4193" s="1"/>
      <c r="M4193">
        <v>0</v>
      </c>
      <c r="N4193">
        <v>1</v>
      </c>
      <c r="O4193">
        <v>23.5</v>
      </c>
      <c r="P4193" t="s">
        <v>100</v>
      </c>
    </row>
    <row r="4194" spans="1:16">
      <c r="A4194" t="s">
        <v>11322</v>
      </c>
      <c r="B4194" t="s">
        <v>2698</v>
      </c>
      <c r="C4194" t="s">
        <v>1380</v>
      </c>
      <c r="D4194" t="s">
        <v>37</v>
      </c>
      <c r="E4194" t="s">
        <v>91</v>
      </c>
      <c r="F4194">
        <v>82685</v>
      </c>
      <c r="G4194" t="s">
        <v>56</v>
      </c>
      <c r="H4194" t="s">
        <v>268</v>
      </c>
      <c r="I4194" t="s">
        <v>6207</v>
      </c>
      <c r="J4194" s="1"/>
      <c r="K4194" s="1">
        <v>44715</v>
      </c>
      <c r="L4194">
        <v>143</v>
      </c>
      <c r="M4194">
        <v>1</v>
      </c>
      <c r="N4194">
        <v>2</v>
      </c>
      <c r="O4194">
        <v>17.899999999999999</v>
      </c>
      <c r="P4194" t="s">
        <v>33</v>
      </c>
    </row>
    <row r="4195" spans="1:16">
      <c r="A4195" t="s">
        <v>11324</v>
      </c>
      <c r="B4195" t="s">
        <v>4619</v>
      </c>
      <c r="C4195" t="s">
        <v>18</v>
      </c>
      <c r="D4195" t="s">
        <v>183</v>
      </c>
      <c r="E4195" t="s">
        <v>28</v>
      </c>
      <c r="F4195">
        <v>12262</v>
      </c>
      <c r="G4195" t="s">
        <v>47</v>
      </c>
      <c r="H4195" t="s">
        <v>361</v>
      </c>
      <c r="I4195" t="s">
        <v>4317</v>
      </c>
      <c r="J4195" s="1">
        <v>45046</v>
      </c>
      <c r="K4195" s="1"/>
      <c r="M4195">
        <v>0</v>
      </c>
      <c r="N4195">
        <v>1</v>
      </c>
      <c r="P4195" t="s">
        <v>58</v>
      </c>
    </row>
    <row r="4196" spans="1:16">
      <c r="A4196" t="s">
        <v>11326</v>
      </c>
      <c r="B4196" t="s">
        <v>5344</v>
      </c>
      <c r="C4196" t="s">
        <v>2176</v>
      </c>
      <c r="D4196" t="s">
        <v>183</v>
      </c>
      <c r="E4196" t="s">
        <v>177</v>
      </c>
      <c r="F4196">
        <v>4178</v>
      </c>
      <c r="G4196" t="s">
        <v>151</v>
      </c>
      <c r="H4196" t="s">
        <v>80</v>
      </c>
      <c r="I4196" t="s">
        <v>812</v>
      </c>
      <c r="J4196" s="1">
        <v>44739</v>
      </c>
      <c r="K4196" s="1"/>
      <c r="M4196">
        <v>0</v>
      </c>
      <c r="N4196">
        <v>1</v>
      </c>
      <c r="O4196">
        <v>5.7</v>
      </c>
      <c r="P4196" t="s">
        <v>42</v>
      </c>
    </row>
    <row r="4197" spans="1:16">
      <c r="A4197" t="s">
        <v>11328</v>
      </c>
      <c r="B4197" t="s">
        <v>11152</v>
      </c>
      <c r="C4197" t="s">
        <v>3050</v>
      </c>
      <c r="D4197" t="s">
        <v>37</v>
      </c>
      <c r="E4197" t="s">
        <v>20</v>
      </c>
      <c r="F4197">
        <v>55969</v>
      </c>
      <c r="G4197" t="s">
        <v>172</v>
      </c>
      <c r="H4197" t="s">
        <v>98</v>
      </c>
      <c r="I4197" t="s">
        <v>7486</v>
      </c>
      <c r="J4197" s="1">
        <v>44882</v>
      </c>
      <c r="K4197" s="1"/>
      <c r="M4197">
        <v>0</v>
      </c>
      <c r="N4197">
        <v>1</v>
      </c>
      <c r="O4197">
        <v>10.6</v>
      </c>
      <c r="P4197" t="s">
        <v>58</v>
      </c>
    </row>
    <row r="4198" spans="1:16">
      <c r="A4198" t="s">
        <v>11330</v>
      </c>
      <c r="B4198" t="s">
        <v>5118</v>
      </c>
      <c r="C4198" t="s">
        <v>18</v>
      </c>
      <c r="D4198" t="s">
        <v>66</v>
      </c>
      <c r="E4198" t="s">
        <v>28</v>
      </c>
      <c r="F4198">
        <v>21560</v>
      </c>
      <c r="G4198" t="s">
        <v>151</v>
      </c>
      <c r="H4198" t="s">
        <v>73</v>
      </c>
      <c r="I4198" t="s">
        <v>965</v>
      </c>
      <c r="J4198" s="1">
        <v>45345</v>
      </c>
      <c r="K4198" s="1"/>
      <c r="M4198">
        <v>0</v>
      </c>
      <c r="N4198">
        <v>1</v>
      </c>
      <c r="P4198" t="s">
        <v>25</v>
      </c>
    </row>
    <row r="4199" spans="1:16">
      <c r="A4199" t="s">
        <v>11332</v>
      </c>
      <c r="B4199" t="s">
        <v>5465</v>
      </c>
      <c r="C4199" t="s">
        <v>18</v>
      </c>
      <c r="D4199" t="s">
        <v>183</v>
      </c>
      <c r="E4199" t="s">
        <v>45</v>
      </c>
      <c r="F4199">
        <v>4960</v>
      </c>
      <c r="G4199" t="s">
        <v>151</v>
      </c>
      <c r="H4199" t="s">
        <v>139</v>
      </c>
      <c r="I4199" t="s">
        <v>5461</v>
      </c>
      <c r="J4199" s="1">
        <v>45160</v>
      </c>
      <c r="K4199" s="1"/>
      <c r="M4199">
        <v>0</v>
      </c>
      <c r="N4199">
        <v>1</v>
      </c>
      <c r="O4199">
        <v>14.7</v>
      </c>
      <c r="P4199" t="s">
        <v>58</v>
      </c>
    </row>
    <row r="4200" spans="1:16">
      <c r="A4200" t="s">
        <v>11334</v>
      </c>
      <c r="B4200" t="s">
        <v>5617</v>
      </c>
      <c r="C4200" t="s">
        <v>3033</v>
      </c>
      <c r="D4200" t="s">
        <v>183</v>
      </c>
      <c r="E4200" t="s">
        <v>54</v>
      </c>
      <c r="F4200">
        <v>6563</v>
      </c>
      <c r="G4200" t="s">
        <v>56</v>
      </c>
      <c r="H4200" t="s">
        <v>127</v>
      </c>
      <c r="I4200" t="s">
        <v>2212</v>
      </c>
      <c r="J4200" s="1">
        <v>44991</v>
      </c>
      <c r="K4200" s="1"/>
      <c r="M4200">
        <v>0</v>
      </c>
      <c r="N4200">
        <v>1</v>
      </c>
      <c r="O4200">
        <v>2.4</v>
      </c>
      <c r="P4200" t="s">
        <v>58</v>
      </c>
    </row>
    <row r="4201" spans="1:16">
      <c r="A4201" t="s">
        <v>11336</v>
      </c>
      <c r="B4201" t="s">
        <v>2496</v>
      </c>
      <c r="C4201" t="s">
        <v>18</v>
      </c>
      <c r="D4201" t="s">
        <v>19</v>
      </c>
      <c r="E4201" t="s">
        <v>28</v>
      </c>
      <c r="F4201">
        <v>5835</v>
      </c>
      <c r="G4201" t="s">
        <v>172</v>
      </c>
      <c r="H4201" t="s">
        <v>139</v>
      </c>
      <c r="I4201" t="s">
        <v>1639</v>
      </c>
      <c r="J4201" s="1">
        <v>45173</v>
      </c>
      <c r="K4201" s="1"/>
      <c r="M4201">
        <v>0</v>
      </c>
      <c r="N4201">
        <v>1</v>
      </c>
      <c r="O4201">
        <v>28.8</v>
      </c>
      <c r="P4201" t="s">
        <v>25</v>
      </c>
    </row>
    <row r="4202" spans="1:16">
      <c r="A4202" t="s">
        <v>10924</v>
      </c>
      <c r="B4202" t="s">
        <v>7664</v>
      </c>
      <c r="C4202" t="s">
        <v>2782</v>
      </c>
      <c r="D4202" t="s">
        <v>53</v>
      </c>
      <c r="E4202" t="s">
        <v>115</v>
      </c>
      <c r="F4202">
        <v>38345</v>
      </c>
      <c r="G4202" t="s">
        <v>151</v>
      </c>
      <c r="H4202" t="s">
        <v>619</v>
      </c>
      <c r="I4202" t="s">
        <v>6914</v>
      </c>
      <c r="J4202" s="1">
        <v>44919</v>
      </c>
      <c r="K4202" s="1">
        <v>44900</v>
      </c>
      <c r="L4202">
        <v>124</v>
      </c>
      <c r="M4202">
        <v>0</v>
      </c>
      <c r="N4202">
        <v>1</v>
      </c>
      <c r="O4202">
        <v>14.3</v>
      </c>
      <c r="P4202" t="s">
        <v>33</v>
      </c>
    </row>
    <row r="4203" spans="1:16">
      <c r="A4203" t="s">
        <v>8803</v>
      </c>
      <c r="B4203" t="s">
        <v>8804</v>
      </c>
      <c r="C4203" t="s">
        <v>1203</v>
      </c>
      <c r="D4203" t="s">
        <v>53</v>
      </c>
      <c r="E4203" t="s">
        <v>115</v>
      </c>
      <c r="F4203">
        <v>42010</v>
      </c>
      <c r="G4203" t="s">
        <v>56</v>
      </c>
      <c r="H4203" t="s">
        <v>68</v>
      </c>
      <c r="I4203" t="s">
        <v>8806</v>
      </c>
      <c r="J4203" s="1">
        <v>44815</v>
      </c>
      <c r="K4203" s="1">
        <v>44884</v>
      </c>
      <c r="L4203">
        <v>182</v>
      </c>
      <c r="M4203">
        <v>0</v>
      </c>
      <c r="N4203">
        <v>1</v>
      </c>
      <c r="O4203">
        <v>18</v>
      </c>
      <c r="P4203" t="s">
        <v>33</v>
      </c>
    </row>
    <row r="4204" spans="1:16">
      <c r="A4204" t="s">
        <v>5521</v>
      </c>
      <c r="B4204" t="s">
        <v>5522</v>
      </c>
      <c r="C4204" t="s">
        <v>2836</v>
      </c>
      <c r="D4204" t="s">
        <v>66</v>
      </c>
      <c r="E4204" t="s">
        <v>91</v>
      </c>
      <c r="F4204">
        <v>20278</v>
      </c>
      <c r="G4204" t="s">
        <v>151</v>
      </c>
      <c r="H4204" t="s">
        <v>127</v>
      </c>
      <c r="I4204" t="s">
        <v>3370</v>
      </c>
      <c r="J4204" s="1">
        <v>45367</v>
      </c>
      <c r="K4204" s="1">
        <v>45310</v>
      </c>
      <c r="L4204">
        <v>49</v>
      </c>
      <c r="M4204">
        <v>1</v>
      </c>
      <c r="N4204">
        <v>2</v>
      </c>
      <c r="O4204">
        <v>16.2</v>
      </c>
      <c r="P4204" t="s">
        <v>42</v>
      </c>
    </row>
    <row r="4205" spans="1:16">
      <c r="A4205" t="s">
        <v>2572</v>
      </c>
      <c r="B4205" t="s">
        <v>2573</v>
      </c>
      <c r="C4205" t="s">
        <v>18</v>
      </c>
      <c r="D4205" t="s">
        <v>37</v>
      </c>
      <c r="E4205" t="s">
        <v>28</v>
      </c>
      <c r="F4205">
        <v>197939</v>
      </c>
      <c r="G4205" t="s">
        <v>56</v>
      </c>
      <c r="H4205" t="s">
        <v>73</v>
      </c>
      <c r="I4205" t="s">
        <v>2575</v>
      </c>
      <c r="J4205" s="1">
        <v>45043</v>
      </c>
      <c r="K4205" s="1"/>
      <c r="M4205">
        <v>0</v>
      </c>
      <c r="N4205">
        <v>1</v>
      </c>
      <c r="O4205">
        <v>17.3</v>
      </c>
      <c r="P4205" t="s">
        <v>58</v>
      </c>
    </row>
    <row r="4206" spans="1:16">
      <c r="A4206" t="s">
        <v>7872</v>
      </c>
      <c r="B4206" t="s">
        <v>5327</v>
      </c>
      <c r="C4206" t="s">
        <v>7873</v>
      </c>
      <c r="D4206" t="s">
        <v>183</v>
      </c>
      <c r="E4206" t="s">
        <v>177</v>
      </c>
      <c r="F4206">
        <v>5509</v>
      </c>
      <c r="G4206" t="s">
        <v>47</v>
      </c>
      <c r="H4206" t="s">
        <v>23</v>
      </c>
      <c r="I4206" t="s">
        <v>2489</v>
      </c>
      <c r="J4206" s="1">
        <v>45277</v>
      </c>
      <c r="K4206" s="1"/>
      <c r="M4206">
        <v>0</v>
      </c>
      <c r="N4206">
        <v>1</v>
      </c>
      <c r="O4206">
        <v>22</v>
      </c>
      <c r="P4206" t="s">
        <v>100</v>
      </c>
    </row>
    <row r="4207" spans="1:16">
      <c r="A4207" t="s">
        <v>6398</v>
      </c>
      <c r="B4207" t="s">
        <v>6399</v>
      </c>
      <c r="C4207" t="s">
        <v>349</v>
      </c>
      <c r="D4207" t="s">
        <v>66</v>
      </c>
      <c r="E4207" t="s">
        <v>28</v>
      </c>
      <c r="F4207">
        <v>6323</v>
      </c>
      <c r="G4207" t="s">
        <v>30</v>
      </c>
      <c r="H4207" t="s">
        <v>1774</v>
      </c>
      <c r="I4207" t="s">
        <v>4803</v>
      </c>
      <c r="J4207" s="1">
        <v>45266</v>
      </c>
      <c r="K4207" s="1"/>
      <c r="M4207">
        <v>0</v>
      </c>
      <c r="N4207">
        <v>1</v>
      </c>
      <c r="O4207">
        <v>29.6</v>
      </c>
      <c r="P4207" t="s">
        <v>100</v>
      </c>
    </row>
    <row r="4208" spans="1:16">
      <c r="A4208" t="s">
        <v>482</v>
      </c>
      <c r="B4208" t="s">
        <v>483</v>
      </c>
      <c r="C4208" t="s">
        <v>484</v>
      </c>
      <c r="D4208" t="s">
        <v>19</v>
      </c>
      <c r="E4208" t="s">
        <v>115</v>
      </c>
      <c r="F4208">
        <v>7502</v>
      </c>
      <c r="G4208" t="s">
        <v>56</v>
      </c>
      <c r="H4208" t="s">
        <v>86</v>
      </c>
      <c r="I4208" t="s">
        <v>486</v>
      </c>
      <c r="J4208" s="1">
        <v>44821</v>
      </c>
      <c r="K4208" s="1">
        <v>44920</v>
      </c>
      <c r="L4208">
        <v>139</v>
      </c>
      <c r="M4208">
        <v>0</v>
      </c>
      <c r="N4208">
        <v>1</v>
      </c>
      <c r="O4208">
        <v>26.7</v>
      </c>
      <c r="P4208" t="s">
        <v>58</v>
      </c>
    </row>
    <row r="4209" spans="1:16">
      <c r="A4209" t="s">
        <v>2697</v>
      </c>
      <c r="B4209" t="s">
        <v>2698</v>
      </c>
      <c r="C4209" t="s">
        <v>2699</v>
      </c>
      <c r="D4209" t="s">
        <v>53</v>
      </c>
      <c r="E4209" t="s">
        <v>54</v>
      </c>
      <c r="F4209">
        <v>28000</v>
      </c>
      <c r="G4209" t="s">
        <v>39</v>
      </c>
      <c r="H4209" t="s">
        <v>133</v>
      </c>
      <c r="I4209" t="s">
        <v>2701</v>
      </c>
      <c r="J4209" s="1">
        <v>45137</v>
      </c>
      <c r="K4209" s="1"/>
      <c r="M4209">
        <v>0</v>
      </c>
      <c r="N4209">
        <v>1</v>
      </c>
      <c r="O4209">
        <v>2.2000000000000002</v>
      </c>
      <c r="P4209" t="s">
        <v>42</v>
      </c>
    </row>
    <row r="4210" spans="1:16">
      <c r="A4210" t="s">
        <v>10626</v>
      </c>
      <c r="B4210" t="s">
        <v>802</v>
      </c>
      <c r="C4210" t="s">
        <v>1017</v>
      </c>
      <c r="D4210" t="s">
        <v>66</v>
      </c>
      <c r="E4210" t="s">
        <v>28</v>
      </c>
      <c r="F4210">
        <v>7016</v>
      </c>
      <c r="G4210" t="s">
        <v>47</v>
      </c>
      <c r="H4210" t="s">
        <v>68</v>
      </c>
      <c r="I4210" t="s">
        <v>4115</v>
      </c>
      <c r="J4210" s="1">
        <v>45003</v>
      </c>
      <c r="K4210" s="1"/>
      <c r="M4210">
        <v>0</v>
      </c>
      <c r="N4210">
        <v>1</v>
      </c>
      <c r="O4210">
        <v>28</v>
      </c>
      <c r="P4210" t="s">
        <v>33</v>
      </c>
    </row>
    <row r="4211" spans="1:16">
      <c r="A4211" t="s">
        <v>2238</v>
      </c>
      <c r="B4211" t="s">
        <v>2239</v>
      </c>
      <c r="C4211" t="s">
        <v>18</v>
      </c>
      <c r="D4211" t="s">
        <v>19</v>
      </c>
      <c r="E4211" t="s">
        <v>54</v>
      </c>
      <c r="F4211">
        <v>7228</v>
      </c>
      <c r="G4211" t="s">
        <v>30</v>
      </c>
      <c r="H4211" t="s">
        <v>237</v>
      </c>
      <c r="I4211" t="s">
        <v>2241</v>
      </c>
      <c r="J4211" s="1">
        <v>45524</v>
      </c>
      <c r="K4211" s="1"/>
      <c r="M4211">
        <v>0</v>
      </c>
      <c r="N4211">
        <v>1</v>
      </c>
      <c r="O4211">
        <v>29.1</v>
      </c>
      <c r="P4211" t="s">
        <v>100</v>
      </c>
    </row>
    <row r="4212" spans="1:16">
      <c r="A4212" t="s">
        <v>3503</v>
      </c>
      <c r="B4212" t="s">
        <v>2329</v>
      </c>
      <c r="C4212" t="s">
        <v>18</v>
      </c>
      <c r="D4212" t="s">
        <v>53</v>
      </c>
      <c r="E4212" t="s">
        <v>20</v>
      </c>
      <c r="F4212">
        <v>16650</v>
      </c>
      <c r="G4212" t="s">
        <v>79</v>
      </c>
      <c r="H4212" t="s">
        <v>274</v>
      </c>
      <c r="I4212" t="s">
        <v>3505</v>
      </c>
      <c r="J4212" s="1">
        <v>44822</v>
      </c>
      <c r="K4212" s="1"/>
      <c r="M4212">
        <v>0</v>
      </c>
      <c r="N4212">
        <v>1</v>
      </c>
      <c r="P4212" t="s">
        <v>25</v>
      </c>
    </row>
    <row r="4213" spans="1:16">
      <c r="A4213" t="s">
        <v>1506</v>
      </c>
      <c r="B4213" t="s">
        <v>1087</v>
      </c>
      <c r="C4213" t="s">
        <v>1507</v>
      </c>
      <c r="D4213" t="s">
        <v>66</v>
      </c>
      <c r="E4213" t="s">
        <v>28</v>
      </c>
      <c r="F4213">
        <v>9000</v>
      </c>
      <c r="G4213" t="s">
        <v>151</v>
      </c>
      <c r="H4213" t="s">
        <v>1508</v>
      </c>
      <c r="I4213" t="s">
        <v>1509</v>
      </c>
      <c r="J4213" s="1">
        <v>45116</v>
      </c>
      <c r="K4213" s="1"/>
      <c r="M4213">
        <v>0</v>
      </c>
      <c r="N4213">
        <v>1</v>
      </c>
      <c r="O4213">
        <v>33.200000000000003</v>
      </c>
      <c r="P4213" t="s">
        <v>42</v>
      </c>
    </row>
    <row r="4214" spans="1:16">
      <c r="A4214" t="s">
        <v>9285</v>
      </c>
      <c r="B4214" t="s">
        <v>4818</v>
      </c>
      <c r="C4214" t="s">
        <v>3375</v>
      </c>
      <c r="D4214" t="s">
        <v>19</v>
      </c>
      <c r="E4214" t="s">
        <v>45</v>
      </c>
      <c r="F4214">
        <v>2362</v>
      </c>
      <c r="G4214" t="s">
        <v>172</v>
      </c>
      <c r="H4214" t="s">
        <v>105</v>
      </c>
      <c r="I4214" t="s">
        <v>3473</v>
      </c>
      <c r="J4214" s="1">
        <v>45432</v>
      </c>
      <c r="K4214" s="1"/>
      <c r="M4214">
        <v>0</v>
      </c>
      <c r="N4214">
        <v>1</v>
      </c>
      <c r="O4214">
        <v>0.7</v>
      </c>
      <c r="P4214" t="s">
        <v>42</v>
      </c>
    </row>
    <row r="4215" spans="1:16">
      <c r="A4215" t="s">
        <v>8225</v>
      </c>
      <c r="B4215" t="s">
        <v>4814</v>
      </c>
      <c r="C4215" t="s">
        <v>18</v>
      </c>
      <c r="D4215" t="s">
        <v>183</v>
      </c>
      <c r="E4215" t="s">
        <v>20</v>
      </c>
      <c r="F4215">
        <v>9256</v>
      </c>
      <c r="G4215" t="s">
        <v>56</v>
      </c>
      <c r="H4215" t="s">
        <v>195</v>
      </c>
      <c r="I4215" t="s">
        <v>2212</v>
      </c>
      <c r="J4215" s="1">
        <v>45120</v>
      </c>
      <c r="K4215" s="1"/>
      <c r="M4215">
        <v>0</v>
      </c>
      <c r="N4215">
        <v>1</v>
      </c>
      <c r="O4215">
        <v>12</v>
      </c>
      <c r="P4215" t="s">
        <v>42</v>
      </c>
    </row>
    <row r="4216" spans="1:16">
      <c r="A4216" t="s">
        <v>11189</v>
      </c>
      <c r="B4216" t="s">
        <v>7068</v>
      </c>
      <c r="C4216" t="s">
        <v>1988</v>
      </c>
      <c r="D4216" t="s">
        <v>37</v>
      </c>
      <c r="E4216" t="s">
        <v>91</v>
      </c>
      <c r="F4216">
        <v>59263</v>
      </c>
      <c r="G4216" t="s">
        <v>79</v>
      </c>
      <c r="H4216" t="s">
        <v>1817</v>
      </c>
      <c r="I4216" t="s">
        <v>2910</v>
      </c>
      <c r="J4216" s="1"/>
      <c r="K4216" s="1">
        <v>45366</v>
      </c>
      <c r="L4216">
        <v>21</v>
      </c>
      <c r="M4216">
        <v>0</v>
      </c>
      <c r="N4216">
        <v>1</v>
      </c>
      <c r="O4216">
        <v>2</v>
      </c>
      <c r="P4216" t="s">
        <v>100</v>
      </c>
    </row>
    <row r="4217" spans="1:16">
      <c r="A4217" t="s">
        <v>5382</v>
      </c>
      <c r="B4217" t="s">
        <v>1064</v>
      </c>
      <c r="C4217" t="s">
        <v>484</v>
      </c>
      <c r="D4217" t="s">
        <v>183</v>
      </c>
      <c r="E4217" t="s">
        <v>28</v>
      </c>
      <c r="F4217">
        <v>3367</v>
      </c>
      <c r="G4217" t="s">
        <v>30</v>
      </c>
      <c r="H4217" t="s">
        <v>105</v>
      </c>
      <c r="I4217" t="s">
        <v>5120</v>
      </c>
      <c r="J4217" s="1">
        <v>45110</v>
      </c>
      <c r="K4217" s="1"/>
      <c r="M4217">
        <v>0</v>
      </c>
      <c r="N4217">
        <v>1</v>
      </c>
      <c r="P4217" t="s">
        <v>33</v>
      </c>
    </row>
    <row r="4218" spans="1:16">
      <c r="A4218" t="s">
        <v>8558</v>
      </c>
      <c r="B4218" t="s">
        <v>1564</v>
      </c>
      <c r="C4218" t="s">
        <v>534</v>
      </c>
      <c r="D4218" t="s">
        <v>37</v>
      </c>
      <c r="E4218" t="s">
        <v>177</v>
      </c>
      <c r="F4218">
        <v>88945</v>
      </c>
      <c r="G4218" t="s">
        <v>47</v>
      </c>
      <c r="H4218" t="s">
        <v>258</v>
      </c>
      <c r="I4218" t="s">
        <v>5004</v>
      </c>
      <c r="J4218" s="1">
        <v>44697</v>
      </c>
      <c r="K4218" s="1"/>
      <c r="M4218">
        <v>0</v>
      </c>
      <c r="N4218">
        <v>1</v>
      </c>
      <c r="O4218">
        <v>22.9</v>
      </c>
      <c r="P4218" t="s">
        <v>33</v>
      </c>
    </row>
    <row r="4219" spans="1:16">
      <c r="A4219" t="s">
        <v>4279</v>
      </c>
      <c r="B4219" t="s">
        <v>4280</v>
      </c>
      <c r="C4219" t="s">
        <v>2492</v>
      </c>
      <c r="D4219" t="s">
        <v>183</v>
      </c>
      <c r="E4219" t="s">
        <v>115</v>
      </c>
      <c r="F4219">
        <v>4446</v>
      </c>
      <c r="G4219" t="s">
        <v>79</v>
      </c>
      <c r="H4219" t="s">
        <v>80</v>
      </c>
      <c r="I4219" t="s">
        <v>4282</v>
      </c>
      <c r="J4219" s="1">
        <v>44821</v>
      </c>
      <c r="K4219" s="1">
        <v>44837</v>
      </c>
      <c r="L4219">
        <v>63</v>
      </c>
      <c r="M4219">
        <v>0</v>
      </c>
      <c r="N4219">
        <v>1</v>
      </c>
      <c r="O4219">
        <v>31.7</v>
      </c>
      <c r="P4219" t="s">
        <v>25</v>
      </c>
    </row>
    <row r="4220" spans="1:16">
      <c r="A4220" t="s">
        <v>10256</v>
      </c>
      <c r="B4220" t="s">
        <v>10257</v>
      </c>
      <c r="C4220" t="s">
        <v>3566</v>
      </c>
      <c r="D4220" t="s">
        <v>37</v>
      </c>
      <c r="E4220" t="s">
        <v>28</v>
      </c>
      <c r="F4220">
        <v>169926</v>
      </c>
      <c r="G4220" t="s">
        <v>30</v>
      </c>
      <c r="H4220" t="s">
        <v>80</v>
      </c>
      <c r="I4220" t="s">
        <v>6198</v>
      </c>
      <c r="J4220" s="1">
        <v>44792</v>
      </c>
      <c r="K4220" s="1"/>
      <c r="M4220">
        <v>0</v>
      </c>
      <c r="N4220">
        <v>1</v>
      </c>
      <c r="O4220">
        <v>21.3</v>
      </c>
      <c r="P4220" t="s">
        <v>42</v>
      </c>
    </row>
    <row r="4221" spans="1:16">
      <c r="A4221" t="s">
        <v>10418</v>
      </c>
      <c r="B4221" t="s">
        <v>3062</v>
      </c>
      <c r="C4221" t="s">
        <v>18</v>
      </c>
      <c r="D4221" t="s">
        <v>53</v>
      </c>
      <c r="E4221" t="s">
        <v>20</v>
      </c>
      <c r="F4221">
        <v>12698</v>
      </c>
      <c r="G4221" t="s">
        <v>172</v>
      </c>
      <c r="H4221" t="s">
        <v>62</v>
      </c>
      <c r="I4221" t="s">
        <v>4417</v>
      </c>
      <c r="J4221" s="1">
        <v>44836</v>
      </c>
      <c r="K4221" s="1"/>
      <c r="M4221">
        <v>0</v>
      </c>
      <c r="N4221">
        <v>1</v>
      </c>
      <c r="O4221">
        <v>11.7</v>
      </c>
      <c r="P4221" t="s">
        <v>25</v>
      </c>
    </row>
    <row r="4222" spans="1:16">
      <c r="A4222" t="s">
        <v>4370</v>
      </c>
      <c r="B4222" t="s">
        <v>4371</v>
      </c>
      <c r="C4222" t="s">
        <v>906</v>
      </c>
      <c r="D4222" t="s">
        <v>66</v>
      </c>
      <c r="E4222" t="s">
        <v>45</v>
      </c>
      <c r="F4222">
        <v>19977</v>
      </c>
      <c r="G4222" t="s">
        <v>56</v>
      </c>
      <c r="H4222" t="s">
        <v>117</v>
      </c>
      <c r="I4222" t="s">
        <v>723</v>
      </c>
      <c r="J4222" s="1">
        <v>45586</v>
      </c>
      <c r="K4222" s="1"/>
      <c r="M4222">
        <v>0</v>
      </c>
      <c r="N4222">
        <v>1</v>
      </c>
      <c r="O4222">
        <v>3.5</v>
      </c>
      <c r="P4222" t="s">
        <v>42</v>
      </c>
    </row>
    <row r="4223" spans="1:16">
      <c r="A4223" t="s">
        <v>5302</v>
      </c>
      <c r="B4223" t="s">
        <v>4200</v>
      </c>
      <c r="C4223" t="s">
        <v>4873</v>
      </c>
      <c r="D4223" t="s">
        <v>183</v>
      </c>
      <c r="E4223" t="s">
        <v>91</v>
      </c>
      <c r="F4223">
        <v>9000</v>
      </c>
      <c r="G4223" t="s">
        <v>79</v>
      </c>
      <c r="H4223" t="s">
        <v>268</v>
      </c>
      <c r="I4223" t="s">
        <v>106</v>
      </c>
      <c r="J4223" s="1">
        <v>45044</v>
      </c>
      <c r="K4223" s="1">
        <v>45137</v>
      </c>
      <c r="L4223">
        <v>168</v>
      </c>
      <c r="M4223">
        <v>1</v>
      </c>
      <c r="N4223">
        <v>4</v>
      </c>
      <c r="O4223">
        <v>28.5</v>
      </c>
      <c r="P4223" t="s">
        <v>100</v>
      </c>
    </row>
    <row r="4224" spans="1:16">
      <c r="A4224" t="s">
        <v>10942</v>
      </c>
      <c r="B4224" t="s">
        <v>9436</v>
      </c>
      <c r="C4224" t="s">
        <v>18</v>
      </c>
      <c r="D4224" t="s">
        <v>66</v>
      </c>
      <c r="E4224" t="s">
        <v>91</v>
      </c>
      <c r="F4224">
        <v>21725</v>
      </c>
      <c r="G4224" t="s">
        <v>79</v>
      </c>
      <c r="H4224" t="s">
        <v>625</v>
      </c>
      <c r="I4224" t="s">
        <v>10714</v>
      </c>
      <c r="J4224" s="1">
        <v>45573</v>
      </c>
      <c r="K4224" s="1">
        <v>45631</v>
      </c>
      <c r="L4224">
        <v>198</v>
      </c>
      <c r="M4224">
        <v>0</v>
      </c>
      <c r="N4224">
        <v>1</v>
      </c>
      <c r="O4224">
        <v>6.7</v>
      </c>
      <c r="P4224" t="s">
        <v>25</v>
      </c>
    </row>
    <row r="4225" spans="1:16">
      <c r="A4225" t="s">
        <v>8369</v>
      </c>
      <c r="B4225" t="s">
        <v>6175</v>
      </c>
      <c r="C4225" t="s">
        <v>1740</v>
      </c>
      <c r="D4225" t="s">
        <v>66</v>
      </c>
      <c r="E4225" t="s">
        <v>45</v>
      </c>
      <c r="F4225">
        <v>10593</v>
      </c>
      <c r="G4225" t="s">
        <v>56</v>
      </c>
      <c r="H4225" t="s">
        <v>361</v>
      </c>
      <c r="I4225" t="s">
        <v>87</v>
      </c>
      <c r="J4225" s="1">
        <v>44718</v>
      </c>
      <c r="K4225" s="1"/>
      <c r="M4225">
        <v>0</v>
      </c>
      <c r="N4225">
        <v>1</v>
      </c>
      <c r="O4225">
        <v>6.7</v>
      </c>
      <c r="P4225" t="s">
        <v>58</v>
      </c>
    </row>
    <row r="4226" spans="1:16">
      <c r="A4226" t="s">
        <v>11158</v>
      </c>
      <c r="B4226" t="s">
        <v>5771</v>
      </c>
      <c r="C4226" t="s">
        <v>18</v>
      </c>
      <c r="D4226" t="s">
        <v>66</v>
      </c>
      <c r="E4226" t="s">
        <v>54</v>
      </c>
      <c r="F4226">
        <v>13409</v>
      </c>
      <c r="G4226" t="s">
        <v>79</v>
      </c>
      <c r="H4226" t="s">
        <v>133</v>
      </c>
      <c r="I4226" t="s">
        <v>2629</v>
      </c>
      <c r="J4226" s="1">
        <v>45362</v>
      </c>
      <c r="K4226" s="1"/>
      <c r="M4226">
        <v>0</v>
      </c>
      <c r="N4226">
        <v>1</v>
      </c>
      <c r="O4226">
        <v>30.7</v>
      </c>
      <c r="P4226" t="s">
        <v>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1CA40-2E58-4DB6-87D9-119D04072511}">
  <dimension ref="A1:AA4225"/>
  <sheetViews>
    <sheetView topLeftCell="V1" zoomScaleNormal="100" workbookViewId="0">
      <selection activeCell="Y13" sqref="Y13"/>
    </sheetView>
  </sheetViews>
  <sheetFormatPr defaultRowHeight="14.4"/>
  <cols>
    <col min="1" max="1" width="9.33203125" customWidth="1"/>
    <col min="2" max="2" width="13.77734375" customWidth="1"/>
    <col min="3" max="3" width="14.109375" customWidth="1"/>
    <col min="4" max="4" width="17.5546875" bestFit="1" customWidth="1"/>
    <col min="5" max="5" width="12.77734375" customWidth="1"/>
    <col min="6" max="6" width="16.88671875" customWidth="1"/>
    <col min="7" max="7" width="22" style="6" customWidth="1"/>
    <col min="8" max="8" width="16.6640625" bestFit="1" customWidth="1"/>
    <col min="9" max="9" width="17.33203125" customWidth="1"/>
    <col min="10" max="10" width="23" customWidth="1"/>
    <col min="11" max="11" width="14.33203125" customWidth="1"/>
    <col min="12" max="12" width="20" style="7" customWidth="1"/>
    <col min="13" max="13" width="20.88671875" style="7" customWidth="1"/>
    <col min="14" max="14" width="27.21875" style="1" bestFit="1" customWidth="1"/>
    <col min="15" max="15" width="13.33203125" style="7" customWidth="1"/>
    <col min="16" max="16" width="19" style="7" customWidth="1"/>
    <col min="17" max="17" width="15.109375" customWidth="1"/>
    <col min="18" max="18" width="12.33203125" customWidth="1"/>
    <col min="19" max="19" width="15" customWidth="1"/>
    <col min="20" max="20" width="13.88671875" customWidth="1"/>
    <col min="22" max="22" width="35.6640625" customWidth="1"/>
    <col min="23" max="23" width="13.109375" bestFit="1" customWidth="1"/>
    <col min="24" max="24" width="15.5546875" bestFit="1" customWidth="1"/>
    <col min="25" max="25" width="17.88671875" bestFit="1" customWidth="1"/>
    <col min="26" max="26" width="11.77734375" bestFit="1" customWidth="1"/>
    <col min="27" max="27" width="17.21875" bestFit="1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6" t="s">
        <v>11340</v>
      </c>
      <c r="H1" t="s">
        <v>6</v>
      </c>
      <c r="I1" t="s">
        <v>7</v>
      </c>
      <c r="J1" t="s">
        <v>11339</v>
      </c>
      <c r="K1" t="s">
        <v>8</v>
      </c>
      <c r="L1" s="7" t="s">
        <v>11341</v>
      </c>
      <c r="M1" s="7" t="s">
        <v>9</v>
      </c>
      <c r="N1" s="1" t="s">
        <v>11343</v>
      </c>
      <c r="O1" s="7" t="s">
        <v>10</v>
      </c>
      <c r="P1" s="7" t="s">
        <v>11342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s="2" t="s">
        <v>11337</v>
      </c>
      <c r="W1" t="s">
        <v>11344</v>
      </c>
      <c r="X1" t="s">
        <v>11383</v>
      </c>
      <c r="Y1" t="s">
        <v>13133</v>
      </c>
      <c r="Z1" t="s">
        <v>13136</v>
      </c>
      <c r="AA1" t="s">
        <v>13137</v>
      </c>
    </row>
    <row r="2" spans="1:27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s="6">
        <f t="shared" ref="G2:G65" si="0">IF(F2="","",IF(RIGHT(UPPER(SUBSTITUTE(SUBSTITUTE(SUBSTITUTE(TRIM(F2),"$",""),",","")," ","")),1)="K",VALUE(LEFT(UPPER(SUBSTITUTE(SUBSTITUTE(SUBSTITUTE(TRIM(F2),"$",""),",","")," ","")),LEN(UPPER(SUBSTITUTE(SUBSTITUTE(SUBSTITUTE(TRIM(F2),"$",""),",","")," ","")))-1))*1000,IF(RIGHT(UPPER(SUBSTITUTE(SUBSTITUTE(SUBSTITUTE(TRIM(F2),"$",""),",","")," ","")),1)="M",VALUE(LEFT(UPPER(SUBSTITUTE(SUBSTITUTE(SUBSTITUTE(TRIM(F2),"$",""),",","")," ","")),LEN(UPPER(SUBSTITUTE(SUBSTITUTE(SUBSTITUTE(TRIM(F2),"$",""),",","")," ","")))-1))*1000000,VALUE(SUBSTITUTE(SUBSTITUTE(SUBSTITUTE(TRIM(F2),"$",""),",","")," ","")))))</f>
        <v>7902</v>
      </c>
      <c r="H2" t="s">
        <v>22</v>
      </c>
      <c r="I2" t="s">
        <v>23</v>
      </c>
      <c r="J2" t="str">
        <f t="shared" ref="J2:J65" si="1">PROPER(TRIM(I2))</f>
        <v>Nihal Bhasin</v>
      </c>
      <c r="K2" t="s">
        <v>24</v>
      </c>
      <c r="L2" s="7">
        <f>IF(K2="","",IF(ISNUMBER(K2),K2,IF(ISNUMBER(SEARCH("/",K2)),DATE(VALUE(RIGHT(K2,4)),VALUE(MID(K2,4,2)),VALUE(LEFT(K2,2))),DATE(VALUE(LEFT(K2,4)),VALUE(MID(K2,6,2)),VALUE(RIGHT(K2,2))))))</f>
        <v>44635</v>
      </c>
      <c r="M2" s="7">
        <v>44803</v>
      </c>
      <c r="N2" s="1">
        <f t="shared" ref="N2:N65" si="2">IF(M2="","",IF(ISNUMBER(M2),M2,IF(ISNUMBER(SEARCH("/",M2)),DATE(VALUE(RIGHT(M2,4)),VALUE(MID(M2,4,2)),VALUE(LEFT(M2,2))),DATE(VALUE(LEFT(M2,4)),VALUE(MID(M2,6,2)),VALUE(RIGHT(M2,2))))))</f>
        <v>44803</v>
      </c>
      <c r="P2" s="7" t="str">
        <f>IF(O2="","",IF(ISNUMBER(O2),O2,DATE(VALUE(LEFT(O2,4)),VALUE(MID(O2,6,2)),VALUE(RIGHT(O2,2)))))</f>
        <v/>
      </c>
      <c r="R2">
        <v>0</v>
      </c>
      <c r="S2">
        <v>1</v>
      </c>
      <c r="T2">
        <v>3.6</v>
      </c>
      <c r="U2" t="s">
        <v>25</v>
      </c>
      <c r="V2" s="2">
        <v>7902</v>
      </c>
      <c r="W2" t="str">
        <f t="shared" ref="W2:W65" si="3">IF(E2="","",IF(E2="Closed Won","Won",IF(E2="Closed Lost","Lost","Open")))</f>
        <v>Open</v>
      </c>
      <c r="X2" t="str">
        <f>_xlfn.XLOOKUP(B2,'Customers'!A:A,'Customers'!E:E,"")</f>
        <v>SMB</v>
      </c>
      <c r="Y2">
        <f>IF(OR(W2="Won",W2="Lost"),1,0)</f>
        <v>0</v>
      </c>
      <c r="Z2" t="str">
        <f>IF(OR(N2="",P2=""),"",P2-N2)</f>
        <v/>
      </c>
      <c r="AA2">
        <f>IF(AND(Y2=1,Z2&gt;30),1,0)</f>
        <v>0</v>
      </c>
    </row>
    <row r="3" spans="1:27">
      <c r="A3" t="s">
        <v>26</v>
      </c>
      <c r="B3" t="s">
        <v>27</v>
      </c>
      <c r="C3" t="s">
        <v>18</v>
      </c>
      <c r="D3" t="s">
        <v>19</v>
      </c>
      <c r="E3" t="s">
        <v>28</v>
      </c>
      <c r="F3" t="s">
        <v>29</v>
      </c>
      <c r="G3" s="6">
        <f t="shared" si="0"/>
        <v>3000</v>
      </c>
      <c r="H3" t="s">
        <v>30</v>
      </c>
      <c r="I3" t="s">
        <v>31</v>
      </c>
      <c r="J3" t="str">
        <f t="shared" si="1"/>
        <v>Ati Seshadri</v>
      </c>
      <c r="K3" t="s">
        <v>32</v>
      </c>
      <c r="L3" s="7">
        <f t="shared" ref="L3:L66" si="4">IF(K3="","",IF(ISNUMBER(K3),K3,IF(ISNUMBER(SEARCH("/",K3)),DATE(VALUE(RIGHT(K3,4)),VALUE(MID(K3,4,2)),VALUE(LEFT(K3,2))),DATE(VALUE(LEFT(K3,4)),VALUE(MID(K3,6,2)),VALUE(RIGHT(K3,2))))))</f>
        <v>45083</v>
      </c>
      <c r="M3" s="7">
        <v>45144</v>
      </c>
      <c r="N3" s="1">
        <f t="shared" si="2"/>
        <v>45144</v>
      </c>
      <c r="P3" s="7" t="str">
        <f t="shared" ref="P3:P66" si="5">IF(O3="","",IF(ISNUMBER(O3),O3,DATE(VALUE(LEFT(O3,4)),VALUE(MID(O3,6,2)),VALUE(RIGHT(O3,2)))))</f>
        <v/>
      </c>
      <c r="R3">
        <v>0</v>
      </c>
      <c r="S3">
        <v>1</v>
      </c>
      <c r="T3">
        <v>12.6</v>
      </c>
      <c r="U3" t="s">
        <v>33</v>
      </c>
      <c r="V3" s="2">
        <v>3000</v>
      </c>
      <c r="W3" t="str">
        <f t="shared" si="3"/>
        <v>Open</v>
      </c>
      <c r="X3" t="str">
        <f>_xlfn.XLOOKUP(B3,'Customers'!A:A,'Customers'!E:E,"")</f>
        <v>Enterprise</v>
      </c>
      <c r="Y3">
        <f t="shared" ref="Y3:Y65" si="6">IF(OR(W3="Won",W3="Lost"),1,0)</f>
        <v>0</v>
      </c>
      <c r="Z3" t="str">
        <f t="shared" ref="Z3:Z65" si="7">IF(OR(N3="",P3=""),"",P3-N3)</f>
        <v/>
      </c>
      <c r="AA3">
        <f t="shared" ref="AA3:AA66" si="8">IF(AND(Y3=1,Z3&gt;30),1,0)</f>
        <v>0</v>
      </c>
    </row>
    <row r="4" spans="1:27">
      <c r="A4" t="s">
        <v>34</v>
      </c>
      <c r="B4" t="s">
        <v>35</v>
      </c>
      <c r="C4" t="s">
        <v>36</v>
      </c>
      <c r="D4" t="s">
        <v>37</v>
      </c>
      <c r="E4" t="s">
        <v>20</v>
      </c>
      <c r="F4" t="s">
        <v>38</v>
      </c>
      <c r="G4" s="6">
        <f t="shared" si="0"/>
        <v>81996</v>
      </c>
      <c r="H4" t="s">
        <v>39</v>
      </c>
      <c r="I4" t="s">
        <v>40</v>
      </c>
      <c r="J4" t="str">
        <f t="shared" si="1"/>
        <v>Karan Karnik</v>
      </c>
      <c r="K4" t="s">
        <v>41</v>
      </c>
      <c r="L4" s="7">
        <f t="shared" si="4"/>
        <v>44962</v>
      </c>
      <c r="M4" s="7">
        <v>45054</v>
      </c>
      <c r="N4" s="1">
        <f t="shared" si="2"/>
        <v>45054</v>
      </c>
      <c r="P4" s="7" t="str">
        <f t="shared" si="5"/>
        <v/>
      </c>
      <c r="R4">
        <v>0</v>
      </c>
      <c r="S4">
        <v>1</v>
      </c>
      <c r="U4" t="s">
        <v>42</v>
      </c>
      <c r="V4" s="2">
        <v>81996</v>
      </c>
      <c r="W4" t="str">
        <f t="shared" si="3"/>
        <v>Open</v>
      </c>
      <c r="X4" t="str">
        <f>_xlfn.XLOOKUP(B4,'Customers'!A:A,'Customers'!E:E,"")</f>
        <v>Enterprise</v>
      </c>
      <c r="Y4">
        <f t="shared" si="6"/>
        <v>0</v>
      </c>
      <c r="Z4" t="str">
        <f t="shared" si="7"/>
        <v/>
      </c>
      <c r="AA4">
        <f t="shared" si="8"/>
        <v>0</v>
      </c>
    </row>
    <row r="5" spans="1:27">
      <c r="A5" t="s">
        <v>43</v>
      </c>
      <c r="B5" t="s">
        <v>44</v>
      </c>
      <c r="C5" t="s">
        <v>18</v>
      </c>
      <c r="D5" t="s">
        <v>37</v>
      </c>
      <c r="E5" t="s">
        <v>45</v>
      </c>
      <c r="F5" t="s">
        <v>46</v>
      </c>
      <c r="G5" s="6">
        <f t="shared" si="0"/>
        <v>151127</v>
      </c>
      <c r="H5" t="s">
        <v>47</v>
      </c>
      <c r="I5" t="s">
        <v>48</v>
      </c>
      <c r="J5" t="str">
        <f t="shared" si="1"/>
        <v>Rachit Lall</v>
      </c>
      <c r="K5" t="s">
        <v>49</v>
      </c>
      <c r="L5" s="7">
        <f t="shared" si="4"/>
        <v>45328</v>
      </c>
      <c r="M5" s="7">
        <v>45472</v>
      </c>
      <c r="N5" s="1">
        <f t="shared" si="2"/>
        <v>45472</v>
      </c>
      <c r="P5" s="7" t="str">
        <f t="shared" si="5"/>
        <v/>
      </c>
      <c r="R5">
        <v>0</v>
      </c>
      <c r="S5">
        <v>1</v>
      </c>
      <c r="T5">
        <v>2.5</v>
      </c>
      <c r="U5" t="s">
        <v>42</v>
      </c>
      <c r="V5" s="2">
        <v>151127</v>
      </c>
      <c r="W5" t="str">
        <f t="shared" si="3"/>
        <v>Open</v>
      </c>
      <c r="X5" t="str">
        <f>_xlfn.XLOOKUP(B5,'Customers'!A:A,'Customers'!E:E,"")</f>
        <v>Mid-Market</v>
      </c>
      <c r="Y5">
        <f t="shared" si="6"/>
        <v>0</v>
      </c>
      <c r="Z5" t="str">
        <f t="shared" si="7"/>
        <v/>
      </c>
      <c r="AA5">
        <f t="shared" si="8"/>
        <v>0</v>
      </c>
    </row>
    <row r="6" spans="1:27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s="6">
        <f t="shared" si="0"/>
        <v>19891</v>
      </c>
      <c r="H6" t="s">
        <v>56</v>
      </c>
      <c r="I6" t="s">
        <v>31</v>
      </c>
      <c r="J6" t="str">
        <f t="shared" si="1"/>
        <v>Ati Seshadri</v>
      </c>
      <c r="K6" t="s">
        <v>57</v>
      </c>
      <c r="L6" s="7">
        <f t="shared" si="4"/>
        <v>45039</v>
      </c>
      <c r="M6" s="7">
        <v>45181</v>
      </c>
      <c r="N6" s="1">
        <f t="shared" si="2"/>
        <v>45181</v>
      </c>
      <c r="P6" s="7" t="str">
        <f t="shared" si="5"/>
        <v/>
      </c>
      <c r="R6">
        <v>0</v>
      </c>
      <c r="S6">
        <v>1</v>
      </c>
      <c r="T6">
        <v>27.8</v>
      </c>
      <c r="U6" t="s">
        <v>58</v>
      </c>
      <c r="V6" s="2">
        <v>19891</v>
      </c>
      <c r="W6" t="str">
        <f t="shared" si="3"/>
        <v>Open</v>
      </c>
      <c r="X6" t="str">
        <f>_xlfn.XLOOKUP(B6,'Customers'!A:A,'Customers'!E:E,"")</f>
        <v>Mid-Market</v>
      </c>
      <c r="Y6">
        <f t="shared" si="6"/>
        <v>0</v>
      </c>
      <c r="Z6" t="str">
        <f t="shared" si="7"/>
        <v/>
      </c>
      <c r="AA6">
        <f t="shared" si="8"/>
        <v>0</v>
      </c>
    </row>
    <row r="7" spans="1:27">
      <c r="A7" t="s">
        <v>59</v>
      </c>
      <c r="B7" t="s">
        <v>60</v>
      </c>
      <c r="C7" t="s">
        <v>18</v>
      </c>
      <c r="D7" t="s">
        <v>37</v>
      </c>
      <c r="E7" t="s">
        <v>28</v>
      </c>
      <c r="F7" t="s">
        <v>61</v>
      </c>
      <c r="G7" s="6">
        <f t="shared" si="0"/>
        <v>73353</v>
      </c>
      <c r="H7" t="s">
        <v>30</v>
      </c>
      <c r="I7" t="s">
        <v>62</v>
      </c>
      <c r="J7" t="str">
        <f t="shared" si="1"/>
        <v>Jairaj Panchal</v>
      </c>
      <c r="K7" t="s">
        <v>63</v>
      </c>
      <c r="L7" s="7">
        <f t="shared" si="4"/>
        <v>44884</v>
      </c>
      <c r="M7" s="7">
        <v>44917</v>
      </c>
      <c r="N7" s="1">
        <f t="shared" si="2"/>
        <v>44917</v>
      </c>
      <c r="P7" s="7" t="str">
        <f t="shared" si="5"/>
        <v/>
      </c>
      <c r="R7">
        <v>0</v>
      </c>
      <c r="S7">
        <v>1</v>
      </c>
      <c r="T7">
        <v>30.3</v>
      </c>
      <c r="U7" t="s">
        <v>33</v>
      </c>
      <c r="V7" s="2">
        <v>73353</v>
      </c>
      <c r="W7" t="str">
        <f t="shared" si="3"/>
        <v>Open</v>
      </c>
      <c r="X7" t="str">
        <f>_xlfn.XLOOKUP(B7,'Customers'!A:A,'Customers'!E:E,"")</f>
        <v>Enterprise</v>
      </c>
      <c r="Y7">
        <f t="shared" si="6"/>
        <v>0</v>
      </c>
      <c r="Z7" t="str">
        <f t="shared" si="7"/>
        <v/>
      </c>
      <c r="AA7">
        <f t="shared" si="8"/>
        <v>0</v>
      </c>
    </row>
    <row r="8" spans="1:27">
      <c r="A8" t="s">
        <v>64</v>
      </c>
      <c r="B8" t="s">
        <v>65</v>
      </c>
      <c r="C8" t="s">
        <v>18</v>
      </c>
      <c r="D8" t="s">
        <v>66</v>
      </c>
      <c r="E8" t="s">
        <v>54</v>
      </c>
      <c r="F8" t="s">
        <v>67</v>
      </c>
      <c r="G8" s="6">
        <f t="shared" si="0"/>
        <v>7000</v>
      </c>
      <c r="H8" t="s">
        <v>39</v>
      </c>
      <c r="I8" t="s">
        <v>68</v>
      </c>
      <c r="J8" t="str">
        <f t="shared" si="1"/>
        <v>Anamika Keer</v>
      </c>
      <c r="K8" t="s">
        <v>69</v>
      </c>
      <c r="L8" s="7">
        <f t="shared" si="4"/>
        <v>45398</v>
      </c>
      <c r="M8" s="7">
        <v>45488</v>
      </c>
      <c r="N8" s="1">
        <f t="shared" si="2"/>
        <v>45488</v>
      </c>
      <c r="P8" s="7" t="str">
        <f t="shared" si="5"/>
        <v/>
      </c>
      <c r="R8">
        <v>0</v>
      </c>
      <c r="S8">
        <v>1</v>
      </c>
      <c r="U8" t="s">
        <v>25</v>
      </c>
      <c r="V8" s="2">
        <v>7000</v>
      </c>
      <c r="W8" t="str">
        <f t="shared" si="3"/>
        <v>Open</v>
      </c>
      <c r="X8" t="str">
        <f>_xlfn.XLOOKUP(B8,'Customers'!A:A,'Customers'!E:E,"")</f>
        <v>SMB</v>
      </c>
      <c r="Y8">
        <f t="shared" si="6"/>
        <v>0</v>
      </c>
      <c r="Z8" t="str">
        <f t="shared" si="7"/>
        <v/>
      </c>
      <c r="AA8">
        <f t="shared" si="8"/>
        <v>0</v>
      </c>
    </row>
    <row r="9" spans="1:27">
      <c r="A9" t="s">
        <v>70</v>
      </c>
      <c r="B9" t="s">
        <v>71</v>
      </c>
      <c r="C9" t="s">
        <v>18</v>
      </c>
      <c r="D9" t="s">
        <v>66</v>
      </c>
      <c r="E9" t="s">
        <v>54</v>
      </c>
      <c r="F9" t="s">
        <v>72</v>
      </c>
      <c r="G9" s="6">
        <f t="shared" si="0"/>
        <v>4000</v>
      </c>
      <c r="H9" t="s">
        <v>56</v>
      </c>
      <c r="I9" t="s">
        <v>73</v>
      </c>
      <c r="J9" t="str">
        <f t="shared" si="1"/>
        <v>Karan Karnik</v>
      </c>
      <c r="K9" t="s">
        <v>74</v>
      </c>
      <c r="L9" s="7">
        <f t="shared" si="4"/>
        <v>44644</v>
      </c>
      <c r="M9" s="7">
        <v>44716</v>
      </c>
      <c r="N9" s="1">
        <f t="shared" si="2"/>
        <v>44716</v>
      </c>
      <c r="P9" s="7" t="str">
        <f t="shared" si="5"/>
        <v/>
      </c>
      <c r="R9">
        <v>0</v>
      </c>
      <c r="S9">
        <v>1</v>
      </c>
      <c r="T9">
        <v>5.5</v>
      </c>
      <c r="U9" t="s">
        <v>33</v>
      </c>
      <c r="V9" s="2">
        <v>4000</v>
      </c>
      <c r="W9" t="str">
        <f t="shared" si="3"/>
        <v>Open</v>
      </c>
      <c r="X9" t="str">
        <f>_xlfn.XLOOKUP(B9,'Customers'!A:A,'Customers'!E:E,"")</f>
        <v>Mid-Market</v>
      </c>
      <c r="Y9">
        <f t="shared" si="6"/>
        <v>0</v>
      </c>
      <c r="Z9" t="str">
        <f t="shared" si="7"/>
        <v/>
      </c>
      <c r="AA9">
        <f t="shared" si="8"/>
        <v>0</v>
      </c>
    </row>
    <row r="10" spans="1:27">
      <c r="A10" t="s">
        <v>75</v>
      </c>
      <c r="B10" t="s">
        <v>76</v>
      </c>
      <c r="C10" t="s">
        <v>77</v>
      </c>
      <c r="D10" t="s">
        <v>19</v>
      </c>
      <c r="E10" t="s">
        <v>54</v>
      </c>
      <c r="F10" t="s">
        <v>78</v>
      </c>
      <c r="G10" s="6">
        <f t="shared" si="0"/>
        <v>8506</v>
      </c>
      <c r="H10" t="s">
        <v>79</v>
      </c>
      <c r="I10" t="s">
        <v>80</v>
      </c>
      <c r="J10" t="str">
        <f t="shared" si="1"/>
        <v>Shivani Natt</v>
      </c>
      <c r="K10" t="s">
        <v>81</v>
      </c>
      <c r="L10" s="7">
        <f t="shared" si="4"/>
        <v>44876</v>
      </c>
      <c r="M10" s="7">
        <v>45028</v>
      </c>
      <c r="N10" s="1">
        <f t="shared" si="2"/>
        <v>45028</v>
      </c>
      <c r="P10" s="7" t="str">
        <f t="shared" si="5"/>
        <v/>
      </c>
      <c r="R10">
        <v>0</v>
      </c>
      <c r="S10">
        <v>1</v>
      </c>
      <c r="T10">
        <v>14.1</v>
      </c>
      <c r="U10" t="s">
        <v>58</v>
      </c>
      <c r="V10" s="2">
        <v>8506</v>
      </c>
      <c r="W10" t="str">
        <f t="shared" si="3"/>
        <v>Open</v>
      </c>
      <c r="X10" t="str">
        <f>_xlfn.XLOOKUP(B10,'Customers'!A:A,'Customers'!E:E,"")</f>
        <v>SMB</v>
      </c>
      <c r="Y10">
        <f t="shared" si="6"/>
        <v>0</v>
      </c>
      <c r="Z10" t="str">
        <f t="shared" si="7"/>
        <v/>
      </c>
      <c r="AA10">
        <f t="shared" si="8"/>
        <v>0</v>
      </c>
    </row>
    <row r="11" spans="1:27">
      <c r="A11" t="s">
        <v>82</v>
      </c>
      <c r="B11" t="s">
        <v>83</v>
      </c>
      <c r="C11" t="s">
        <v>84</v>
      </c>
      <c r="D11" t="s">
        <v>66</v>
      </c>
      <c r="E11" t="s">
        <v>28</v>
      </c>
      <c r="F11" t="s">
        <v>85</v>
      </c>
      <c r="G11" s="6">
        <f t="shared" si="0"/>
        <v>4469</v>
      </c>
      <c r="H11" t="s">
        <v>39</v>
      </c>
      <c r="I11" t="s">
        <v>86</v>
      </c>
      <c r="J11" t="str">
        <f t="shared" si="1"/>
        <v>Mason Solanki</v>
      </c>
      <c r="K11" t="s">
        <v>87</v>
      </c>
      <c r="L11" s="7">
        <f t="shared" si="4"/>
        <v>44563</v>
      </c>
      <c r="M11" s="7">
        <v>44723</v>
      </c>
      <c r="N11" s="1">
        <f t="shared" si="2"/>
        <v>44723</v>
      </c>
      <c r="P11" s="7" t="str">
        <f t="shared" si="5"/>
        <v/>
      </c>
      <c r="R11">
        <v>0</v>
      </c>
      <c r="S11">
        <v>1</v>
      </c>
      <c r="T11">
        <v>32</v>
      </c>
      <c r="U11" t="s">
        <v>33</v>
      </c>
      <c r="V11" s="2">
        <v>4469</v>
      </c>
      <c r="W11" t="str">
        <f t="shared" si="3"/>
        <v>Open</v>
      </c>
      <c r="X11" t="str">
        <f>_xlfn.XLOOKUP(B11,'Customers'!A:A,'Customers'!E:E,"")</f>
        <v>Enterprise</v>
      </c>
      <c r="Y11">
        <f t="shared" si="6"/>
        <v>0</v>
      </c>
      <c r="Z11" t="str">
        <f t="shared" si="7"/>
        <v/>
      </c>
      <c r="AA11">
        <f t="shared" si="8"/>
        <v>0</v>
      </c>
    </row>
    <row r="12" spans="1:27">
      <c r="A12" t="s">
        <v>88</v>
      </c>
      <c r="B12" t="s">
        <v>89</v>
      </c>
      <c r="C12" t="s">
        <v>90</v>
      </c>
      <c r="D12" t="s">
        <v>37</v>
      </c>
      <c r="E12" t="s">
        <v>91</v>
      </c>
      <c r="F12" t="s">
        <v>92</v>
      </c>
      <c r="G12" s="6">
        <f t="shared" si="0"/>
        <v>178212</v>
      </c>
      <c r="H12" t="s">
        <v>39</v>
      </c>
      <c r="I12" t="s">
        <v>93</v>
      </c>
      <c r="J12" t="str">
        <f t="shared" si="1"/>
        <v>Owen Mane</v>
      </c>
      <c r="K12" t="s">
        <v>94</v>
      </c>
      <c r="L12" s="7">
        <f t="shared" si="4"/>
        <v>45198</v>
      </c>
      <c r="M12" s="7">
        <v>45324</v>
      </c>
      <c r="N12" s="1">
        <f t="shared" si="2"/>
        <v>45324</v>
      </c>
      <c r="O12" s="7">
        <v>45273</v>
      </c>
      <c r="P12" s="7">
        <f t="shared" si="5"/>
        <v>45273</v>
      </c>
      <c r="Q12">
        <v>75</v>
      </c>
      <c r="R12">
        <v>1</v>
      </c>
      <c r="S12">
        <v>2</v>
      </c>
      <c r="T12">
        <v>3.9</v>
      </c>
      <c r="U12" t="s">
        <v>33</v>
      </c>
      <c r="V12" s="2">
        <v>178212</v>
      </c>
      <c r="W12" t="str">
        <f t="shared" si="3"/>
        <v>Won</v>
      </c>
      <c r="X12" t="str">
        <f>_xlfn.XLOOKUP(B12,'Customers'!A:A,'Customers'!E:E,"")</f>
        <v>Mid-Market</v>
      </c>
      <c r="Y12">
        <f t="shared" si="6"/>
        <v>1</v>
      </c>
      <c r="Z12">
        <f t="shared" si="7"/>
        <v>-51</v>
      </c>
      <c r="AA12">
        <f t="shared" si="8"/>
        <v>0</v>
      </c>
    </row>
    <row r="13" spans="1:27">
      <c r="A13" t="s">
        <v>95</v>
      </c>
      <c r="B13" t="s">
        <v>96</v>
      </c>
      <c r="C13" t="s">
        <v>18</v>
      </c>
      <c r="D13" t="s">
        <v>19</v>
      </c>
      <c r="E13" t="s">
        <v>54</v>
      </c>
      <c r="F13" t="s">
        <v>97</v>
      </c>
      <c r="G13" s="6">
        <f t="shared" si="0"/>
        <v>3564</v>
      </c>
      <c r="H13" t="s">
        <v>22</v>
      </c>
      <c r="I13" t="s">
        <v>98</v>
      </c>
      <c r="J13" t="str">
        <f t="shared" si="1"/>
        <v>Amruta Sinha</v>
      </c>
      <c r="K13" t="s">
        <v>99</v>
      </c>
      <c r="L13" s="7">
        <f t="shared" si="4"/>
        <v>44792</v>
      </c>
      <c r="M13" s="7">
        <v>44937</v>
      </c>
      <c r="N13" s="1">
        <f t="shared" si="2"/>
        <v>44937</v>
      </c>
      <c r="P13" s="7" t="str">
        <f t="shared" si="5"/>
        <v/>
      </c>
      <c r="R13">
        <v>0</v>
      </c>
      <c r="S13">
        <v>1</v>
      </c>
      <c r="T13">
        <v>19.899999999999999</v>
      </c>
      <c r="U13" t="s">
        <v>100</v>
      </c>
      <c r="V13" s="2">
        <v>3564</v>
      </c>
      <c r="W13" t="str">
        <f t="shared" si="3"/>
        <v>Open</v>
      </c>
      <c r="X13" t="str">
        <f>_xlfn.XLOOKUP(B13,'Customers'!A:A,'Customers'!E:E,"")</f>
        <v>Mid-Market</v>
      </c>
      <c r="Y13">
        <f t="shared" si="6"/>
        <v>0</v>
      </c>
      <c r="Z13" t="str">
        <f t="shared" si="7"/>
        <v/>
      </c>
      <c r="AA13">
        <f t="shared" si="8"/>
        <v>0</v>
      </c>
    </row>
    <row r="14" spans="1:27">
      <c r="A14" t="s">
        <v>101</v>
      </c>
      <c r="B14" t="s">
        <v>102</v>
      </c>
      <c r="C14" t="s">
        <v>103</v>
      </c>
      <c r="D14" t="s">
        <v>66</v>
      </c>
      <c r="E14" t="s">
        <v>20</v>
      </c>
      <c r="F14" t="s">
        <v>104</v>
      </c>
      <c r="G14" s="6">
        <f t="shared" si="0"/>
        <v>5862</v>
      </c>
      <c r="H14" t="s">
        <v>79</v>
      </c>
      <c r="I14" t="s">
        <v>105</v>
      </c>
      <c r="J14" t="str">
        <f t="shared" si="1"/>
        <v>Hemangini Bahri</v>
      </c>
      <c r="K14" t="s">
        <v>106</v>
      </c>
      <c r="L14" s="7">
        <f t="shared" si="4"/>
        <v>44969</v>
      </c>
      <c r="M14" s="7">
        <v>44998</v>
      </c>
      <c r="N14" s="1">
        <f t="shared" si="2"/>
        <v>44998</v>
      </c>
      <c r="P14" s="7" t="str">
        <f t="shared" si="5"/>
        <v/>
      </c>
      <c r="R14">
        <v>0</v>
      </c>
      <c r="S14">
        <v>1</v>
      </c>
      <c r="T14">
        <v>15.1</v>
      </c>
      <c r="U14" t="s">
        <v>33</v>
      </c>
      <c r="V14" s="2">
        <v>5862</v>
      </c>
      <c r="W14" t="str">
        <f t="shared" si="3"/>
        <v>Open</v>
      </c>
      <c r="X14" t="str">
        <f>_xlfn.XLOOKUP(B14,'Customers'!A:A,'Customers'!E:E,"")</f>
        <v>Mid-Market</v>
      </c>
      <c r="Y14">
        <f t="shared" si="6"/>
        <v>0</v>
      </c>
      <c r="Z14" t="str">
        <f t="shared" si="7"/>
        <v/>
      </c>
      <c r="AA14">
        <f t="shared" si="8"/>
        <v>0</v>
      </c>
    </row>
    <row r="15" spans="1:27">
      <c r="A15" t="s">
        <v>107</v>
      </c>
      <c r="B15" t="s">
        <v>108</v>
      </c>
      <c r="C15" t="s">
        <v>109</v>
      </c>
      <c r="D15" t="s">
        <v>19</v>
      </c>
      <c r="E15" t="s">
        <v>54</v>
      </c>
      <c r="F15" t="s">
        <v>110</v>
      </c>
      <c r="G15" s="6">
        <f t="shared" si="0"/>
        <v>1000</v>
      </c>
      <c r="H15" t="s">
        <v>56</v>
      </c>
      <c r="I15" t="s">
        <v>31</v>
      </c>
      <c r="J15" t="str">
        <f t="shared" si="1"/>
        <v>Ati Seshadri</v>
      </c>
      <c r="K15" t="s">
        <v>111</v>
      </c>
      <c r="L15" s="7">
        <f t="shared" si="4"/>
        <v>44759</v>
      </c>
      <c r="M15" s="7">
        <v>44857</v>
      </c>
      <c r="N15" s="1">
        <f t="shared" si="2"/>
        <v>44857</v>
      </c>
      <c r="P15" s="7" t="str">
        <f t="shared" si="5"/>
        <v/>
      </c>
      <c r="R15">
        <v>0</v>
      </c>
      <c r="S15">
        <v>1</v>
      </c>
      <c r="T15">
        <v>9.5</v>
      </c>
      <c r="U15" t="s">
        <v>58</v>
      </c>
      <c r="V15" s="2">
        <v>1000</v>
      </c>
      <c r="W15" t="str">
        <f t="shared" si="3"/>
        <v>Open</v>
      </c>
      <c r="X15" t="str">
        <f>_xlfn.XLOOKUP(B15,'Customers'!A:A,'Customers'!E:E,"")</f>
        <v>SMB</v>
      </c>
      <c r="Y15">
        <f t="shared" si="6"/>
        <v>0</v>
      </c>
      <c r="Z15" t="str">
        <f t="shared" si="7"/>
        <v/>
      </c>
      <c r="AA15">
        <f t="shared" si="8"/>
        <v>0</v>
      </c>
    </row>
    <row r="16" spans="1:27">
      <c r="A16" t="s">
        <v>112</v>
      </c>
      <c r="B16" t="s">
        <v>113</v>
      </c>
      <c r="C16" t="s">
        <v>114</v>
      </c>
      <c r="D16" t="s">
        <v>53</v>
      </c>
      <c r="E16" t="s">
        <v>115</v>
      </c>
      <c r="F16" t="s">
        <v>116</v>
      </c>
      <c r="G16" s="6">
        <f t="shared" si="0"/>
        <v>24887</v>
      </c>
      <c r="H16" t="s">
        <v>30</v>
      </c>
      <c r="I16" t="s">
        <v>117</v>
      </c>
      <c r="J16" t="str">
        <f t="shared" si="1"/>
        <v>Ekta Uppal</v>
      </c>
      <c r="K16" t="s">
        <v>118</v>
      </c>
      <c r="L16" s="7">
        <f t="shared" si="4"/>
        <v>45485</v>
      </c>
      <c r="M16" s="7">
        <v>45541</v>
      </c>
      <c r="N16" s="1">
        <f t="shared" si="2"/>
        <v>45541</v>
      </c>
      <c r="O16" s="7">
        <v>45616</v>
      </c>
      <c r="P16" s="7">
        <f t="shared" si="5"/>
        <v>45616</v>
      </c>
      <c r="Q16">
        <v>131</v>
      </c>
      <c r="R16">
        <v>0</v>
      </c>
      <c r="S16">
        <v>1</v>
      </c>
      <c r="T16">
        <v>32.700000000000003</v>
      </c>
      <c r="U16" t="s">
        <v>33</v>
      </c>
      <c r="V16" s="2">
        <v>24887</v>
      </c>
      <c r="W16" t="str">
        <f t="shared" si="3"/>
        <v>Lost</v>
      </c>
      <c r="X16" t="str">
        <f>_xlfn.XLOOKUP(B16,'Customers'!A:A,'Customers'!E:E,"")</f>
        <v>Mid-Market</v>
      </c>
      <c r="Y16">
        <f t="shared" si="6"/>
        <v>1</v>
      </c>
      <c r="Z16">
        <f t="shared" si="7"/>
        <v>75</v>
      </c>
      <c r="AA16">
        <f t="shared" si="8"/>
        <v>1</v>
      </c>
    </row>
    <row r="17" spans="1:27">
      <c r="A17" t="s">
        <v>119</v>
      </c>
      <c r="B17" t="s">
        <v>120</v>
      </c>
      <c r="C17" t="s">
        <v>121</v>
      </c>
      <c r="D17" t="s">
        <v>66</v>
      </c>
      <c r="E17" t="s">
        <v>115</v>
      </c>
      <c r="F17" t="s">
        <v>122</v>
      </c>
      <c r="G17" s="6">
        <f t="shared" si="0"/>
        <v>10459</v>
      </c>
      <c r="H17" t="s">
        <v>56</v>
      </c>
      <c r="I17" t="s">
        <v>73</v>
      </c>
      <c r="J17" t="str">
        <f t="shared" si="1"/>
        <v>Karan Karnik</v>
      </c>
      <c r="K17" t="s">
        <v>123</v>
      </c>
      <c r="L17" s="7">
        <f t="shared" si="4"/>
        <v>45597</v>
      </c>
      <c r="M17" s="7">
        <v>45773</v>
      </c>
      <c r="N17" s="1">
        <f t="shared" si="2"/>
        <v>45773</v>
      </c>
      <c r="O17" s="7">
        <v>45720</v>
      </c>
      <c r="P17" s="7">
        <f t="shared" si="5"/>
        <v>45720</v>
      </c>
      <c r="Q17">
        <v>123</v>
      </c>
      <c r="R17">
        <v>0</v>
      </c>
      <c r="S17">
        <v>1</v>
      </c>
      <c r="T17">
        <v>6.2</v>
      </c>
      <c r="U17" t="s">
        <v>25</v>
      </c>
      <c r="V17" s="2">
        <v>10459</v>
      </c>
      <c r="W17" t="str">
        <f t="shared" si="3"/>
        <v>Lost</v>
      </c>
      <c r="X17" t="str">
        <f>_xlfn.XLOOKUP(B17,'Customers'!A:A,'Customers'!E:E,"")</f>
        <v>SMB</v>
      </c>
      <c r="Y17">
        <f t="shared" si="6"/>
        <v>1</v>
      </c>
      <c r="Z17">
        <f t="shared" si="7"/>
        <v>-53</v>
      </c>
      <c r="AA17">
        <f t="shared" si="8"/>
        <v>0</v>
      </c>
    </row>
    <row r="18" spans="1:27">
      <c r="A18" t="s">
        <v>124</v>
      </c>
      <c r="B18" t="s">
        <v>125</v>
      </c>
      <c r="C18" t="s">
        <v>103</v>
      </c>
      <c r="D18" t="s">
        <v>19</v>
      </c>
      <c r="E18" t="s">
        <v>115</v>
      </c>
      <c r="F18" t="s">
        <v>126</v>
      </c>
      <c r="G18" s="6">
        <f t="shared" si="0"/>
        <v>7222</v>
      </c>
      <c r="H18" t="s">
        <v>56</v>
      </c>
      <c r="I18" t="s">
        <v>127</v>
      </c>
      <c r="J18" t="str">
        <f t="shared" si="1"/>
        <v>Kashish Patla</v>
      </c>
      <c r="K18" t="s">
        <v>128</v>
      </c>
      <c r="L18" s="7">
        <f t="shared" si="4"/>
        <v>45024</v>
      </c>
      <c r="M18" s="7">
        <v>45177</v>
      </c>
      <c r="N18" s="1">
        <f t="shared" si="2"/>
        <v>45177</v>
      </c>
      <c r="O18" s="7">
        <v>45101</v>
      </c>
      <c r="P18" s="7">
        <f t="shared" si="5"/>
        <v>45101</v>
      </c>
      <c r="Q18">
        <v>77</v>
      </c>
      <c r="R18">
        <v>0</v>
      </c>
      <c r="S18">
        <v>1</v>
      </c>
      <c r="T18">
        <v>12.2</v>
      </c>
      <c r="U18" t="s">
        <v>58</v>
      </c>
      <c r="V18" s="2">
        <v>7222</v>
      </c>
      <c r="W18" t="str">
        <f t="shared" si="3"/>
        <v>Lost</v>
      </c>
      <c r="X18" t="str">
        <f>_xlfn.XLOOKUP(B18,'Customers'!A:A,'Customers'!E:E,"")</f>
        <v>Mid-Market</v>
      </c>
      <c r="Y18">
        <f t="shared" si="6"/>
        <v>1</v>
      </c>
      <c r="Z18">
        <f t="shared" si="7"/>
        <v>-76</v>
      </c>
      <c r="AA18">
        <f t="shared" si="8"/>
        <v>0</v>
      </c>
    </row>
    <row r="19" spans="1:27">
      <c r="A19" t="s">
        <v>129</v>
      </c>
      <c r="B19" t="s">
        <v>130</v>
      </c>
      <c r="C19" t="s">
        <v>131</v>
      </c>
      <c r="D19" t="s">
        <v>19</v>
      </c>
      <c r="E19" t="s">
        <v>54</v>
      </c>
      <c r="F19" t="s">
        <v>132</v>
      </c>
      <c r="G19" s="6">
        <f t="shared" si="0"/>
        <v>8134</v>
      </c>
      <c r="H19" t="s">
        <v>47</v>
      </c>
      <c r="I19" t="s">
        <v>133</v>
      </c>
      <c r="J19" t="str">
        <f t="shared" si="1"/>
        <v>Aachal Soni</v>
      </c>
      <c r="K19" t="s">
        <v>134</v>
      </c>
      <c r="L19" s="7">
        <f t="shared" si="4"/>
        <v>45320</v>
      </c>
      <c r="M19" s="7">
        <v>45497</v>
      </c>
      <c r="N19" s="1">
        <f t="shared" si="2"/>
        <v>45497</v>
      </c>
      <c r="P19" s="7" t="str">
        <f t="shared" si="5"/>
        <v/>
      </c>
      <c r="R19">
        <v>0</v>
      </c>
      <c r="S19">
        <v>1</v>
      </c>
      <c r="U19" t="s">
        <v>33</v>
      </c>
      <c r="V19" s="2">
        <v>8134</v>
      </c>
      <c r="W19" t="str">
        <f t="shared" si="3"/>
        <v>Open</v>
      </c>
      <c r="X19" t="str">
        <f>_xlfn.XLOOKUP(B19,'Customers'!A:A,'Customers'!E:E,"")</f>
        <v>SMB</v>
      </c>
      <c r="Y19">
        <f t="shared" si="6"/>
        <v>0</v>
      </c>
      <c r="Z19" t="str">
        <f t="shared" si="7"/>
        <v/>
      </c>
      <c r="AA19">
        <f t="shared" si="8"/>
        <v>0</v>
      </c>
    </row>
    <row r="20" spans="1:27">
      <c r="A20" t="s">
        <v>135</v>
      </c>
      <c r="B20" t="s">
        <v>136</v>
      </c>
      <c r="C20" t="s">
        <v>137</v>
      </c>
      <c r="D20" t="s">
        <v>53</v>
      </c>
      <c r="E20" t="s">
        <v>28</v>
      </c>
      <c r="F20" t="s">
        <v>138</v>
      </c>
      <c r="G20" s="6">
        <f t="shared" si="0"/>
        <v>46846</v>
      </c>
      <c r="H20" t="s">
        <v>47</v>
      </c>
      <c r="I20" t="s">
        <v>139</v>
      </c>
      <c r="J20" t="str">
        <f t="shared" si="1"/>
        <v>Champak Rao</v>
      </c>
      <c r="K20" t="s">
        <v>140</v>
      </c>
      <c r="L20" s="7">
        <f t="shared" si="4"/>
        <v>45283</v>
      </c>
      <c r="M20" s="7">
        <v>45434</v>
      </c>
      <c r="N20" s="1">
        <f t="shared" si="2"/>
        <v>45434</v>
      </c>
      <c r="P20" s="7" t="str">
        <f t="shared" si="5"/>
        <v/>
      </c>
      <c r="R20">
        <v>0</v>
      </c>
      <c r="S20">
        <v>1</v>
      </c>
      <c r="T20">
        <v>18.899999999999999</v>
      </c>
      <c r="U20" t="s">
        <v>58</v>
      </c>
      <c r="V20" s="2">
        <v>46846</v>
      </c>
      <c r="W20" t="str">
        <f t="shared" si="3"/>
        <v>Open</v>
      </c>
      <c r="X20" t="str">
        <f>_xlfn.XLOOKUP(B20,'Customers'!A:A,'Customers'!E:E,"")</f>
        <v>Enterprise</v>
      </c>
      <c r="Y20">
        <f t="shared" si="6"/>
        <v>0</v>
      </c>
      <c r="Z20" t="str">
        <f t="shared" si="7"/>
        <v/>
      </c>
      <c r="AA20">
        <f t="shared" si="8"/>
        <v>0</v>
      </c>
    </row>
    <row r="21" spans="1:27">
      <c r="A21" t="s">
        <v>141</v>
      </c>
      <c r="B21" t="s">
        <v>142</v>
      </c>
      <c r="C21" t="s">
        <v>143</v>
      </c>
      <c r="D21" t="s">
        <v>53</v>
      </c>
      <c r="E21" t="s">
        <v>91</v>
      </c>
      <c r="F21" t="s">
        <v>144</v>
      </c>
      <c r="G21" s="6">
        <f t="shared" si="0"/>
        <v>33087</v>
      </c>
      <c r="H21" t="s">
        <v>39</v>
      </c>
      <c r="I21" t="s">
        <v>145</v>
      </c>
      <c r="J21" t="str">
        <f t="shared" si="1"/>
        <v>Krish Varughese</v>
      </c>
      <c r="K21" t="s">
        <v>146</v>
      </c>
      <c r="L21" s="7">
        <f t="shared" si="4"/>
        <v>44911</v>
      </c>
      <c r="M21" s="7">
        <v>44950</v>
      </c>
      <c r="N21" s="1">
        <f t="shared" si="2"/>
        <v>44950</v>
      </c>
      <c r="O21" s="7">
        <v>45045</v>
      </c>
      <c r="P21" s="7">
        <f t="shared" si="5"/>
        <v>45045</v>
      </c>
      <c r="Q21">
        <v>134</v>
      </c>
      <c r="R21">
        <v>1</v>
      </c>
      <c r="S21">
        <v>2</v>
      </c>
      <c r="T21">
        <v>12</v>
      </c>
      <c r="U21" t="s">
        <v>58</v>
      </c>
      <c r="V21" s="2">
        <v>33087</v>
      </c>
      <c r="W21" t="str">
        <f t="shared" si="3"/>
        <v>Won</v>
      </c>
      <c r="X21" t="str">
        <f>_xlfn.XLOOKUP(B21,'Customers'!A:A,'Customers'!E:E,"")</f>
        <v>Mid-Market</v>
      </c>
      <c r="Y21">
        <f t="shared" si="6"/>
        <v>1</v>
      </c>
      <c r="Z21">
        <f t="shared" si="7"/>
        <v>95</v>
      </c>
      <c r="AA21">
        <f t="shared" si="8"/>
        <v>1</v>
      </c>
    </row>
    <row r="22" spans="1:27">
      <c r="A22" t="s">
        <v>147</v>
      </c>
      <c r="B22" t="s">
        <v>148</v>
      </c>
      <c r="C22" t="s">
        <v>149</v>
      </c>
      <c r="D22" t="s">
        <v>37</v>
      </c>
      <c r="E22" t="s">
        <v>115</v>
      </c>
      <c r="F22" t="s">
        <v>150</v>
      </c>
      <c r="G22" s="6">
        <f t="shared" si="0"/>
        <v>119072</v>
      </c>
      <c r="H22" t="s">
        <v>151</v>
      </c>
      <c r="I22" t="s">
        <v>23</v>
      </c>
      <c r="J22" t="str">
        <f t="shared" si="1"/>
        <v>Nihal Bhasin</v>
      </c>
      <c r="K22" t="s">
        <v>152</v>
      </c>
      <c r="L22" s="7">
        <f t="shared" si="4"/>
        <v>45405</v>
      </c>
      <c r="M22" s="7">
        <v>45497</v>
      </c>
      <c r="N22" s="1">
        <f t="shared" si="2"/>
        <v>45497</v>
      </c>
      <c r="O22" s="7">
        <v>45537</v>
      </c>
      <c r="P22" s="7">
        <f t="shared" si="5"/>
        <v>45537</v>
      </c>
      <c r="Q22">
        <v>132</v>
      </c>
      <c r="R22">
        <v>0</v>
      </c>
      <c r="S22">
        <v>1</v>
      </c>
      <c r="T22">
        <v>20.100000000000001</v>
      </c>
      <c r="U22" t="s">
        <v>100</v>
      </c>
      <c r="V22" s="2">
        <v>119072</v>
      </c>
      <c r="W22" t="str">
        <f t="shared" si="3"/>
        <v>Lost</v>
      </c>
      <c r="X22" t="str">
        <f>_xlfn.XLOOKUP(B22,'Customers'!A:A,'Customers'!E:E,"")</f>
        <v>Mid-Market</v>
      </c>
      <c r="Y22">
        <f t="shared" si="6"/>
        <v>1</v>
      </c>
      <c r="Z22">
        <f t="shared" si="7"/>
        <v>40</v>
      </c>
      <c r="AA22">
        <f t="shared" si="8"/>
        <v>1</v>
      </c>
    </row>
    <row r="23" spans="1:27">
      <c r="A23" t="s">
        <v>153</v>
      </c>
      <c r="B23" t="s">
        <v>154</v>
      </c>
      <c r="C23" t="s">
        <v>18</v>
      </c>
      <c r="D23" t="s">
        <v>37</v>
      </c>
      <c r="E23" t="s">
        <v>20</v>
      </c>
      <c r="F23" t="s">
        <v>155</v>
      </c>
      <c r="G23" s="6">
        <f t="shared" si="0"/>
        <v>116146</v>
      </c>
      <c r="H23" t="s">
        <v>47</v>
      </c>
      <c r="I23" t="s">
        <v>156</v>
      </c>
      <c r="J23" t="str">
        <f t="shared" si="1"/>
        <v>Lakshmi Hayre</v>
      </c>
      <c r="K23" t="s">
        <v>157</v>
      </c>
      <c r="L23" s="7">
        <f t="shared" si="4"/>
        <v>45144</v>
      </c>
      <c r="M23" s="7">
        <v>45289</v>
      </c>
      <c r="N23" s="1">
        <f t="shared" si="2"/>
        <v>45289</v>
      </c>
      <c r="P23" s="7" t="str">
        <f t="shared" si="5"/>
        <v/>
      </c>
      <c r="R23">
        <v>0</v>
      </c>
      <c r="S23">
        <v>1</v>
      </c>
      <c r="T23">
        <v>21.3</v>
      </c>
      <c r="U23" t="s">
        <v>42</v>
      </c>
      <c r="V23" s="2">
        <v>116146</v>
      </c>
      <c r="W23" t="str">
        <f t="shared" si="3"/>
        <v>Open</v>
      </c>
      <c r="X23" t="str">
        <f>_xlfn.XLOOKUP(B23,'Customers'!A:A,'Customers'!E:E,"")</f>
        <v>Mid-Market</v>
      </c>
      <c r="Y23">
        <f t="shared" si="6"/>
        <v>0</v>
      </c>
      <c r="Z23" t="str">
        <f t="shared" si="7"/>
        <v/>
      </c>
      <c r="AA23">
        <f t="shared" si="8"/>
        <v>0</v>
      </c>
    </row>
    <row r="24" spans="1:27">
      <c r="A24" t="s">
        <v>158</v>
      </c>
      <c r="B24" t="s">
        <v>159</v>
      </c>
      <c r="C24" t="s">
        <v>18</v>
      </c>
      <c r="D24" t="s">
        <v>66</v>
      </c>
      <c r="E24" t="s">
        <v>115</v>
      </c>
      <c r="F24" t="s">
        <v>160</v>
      </c>
      <c r="G24" s="6">
        <f t="shared" si="0"/>
        <v>23944</v>
      </c>
      <c r="H24" t="s">
        <v>161</v>
      </c>
      <c r="I24" t="s">
        <v>73</v>
      </c>
      <c r="J24" t="str">
        <f t="shared" si="1"/>
        <v>Karan Karnik</v>
      </c>
      <c r="K24" t="s">
        <v>162</v>
      </c>
      <c r="L24" s="7">
        <f t="shared" si="4"/>
        <v>44780</v>
      </c>
      <c r="M24" s="7">
        <v>44944</v>
      </c>
      <c r="N24" s="1">
        <f t="shared" si="2"/>
        <v>44944</v>
      </c>
      <c r="O24" s="7">
        <v>44867</v>
      </c>
      <c r="P24" s="7">
        <f t="shared" si="5"/>
        <v>44867</v>
      </c>
      <c r="Q24">
        <v>87</v>
      </c>
      <c r="R24">
        <v>0</v>
      </c>
      <c r="S24">
        <v>1</v>
      </c>
      <c r="U24" t="s">
        <v>100</v>
      </c>
      <c r="V24" s="2">
        <v>23944</v>
      </c>
      <c r="W24" t="str">
        <f t="shared" si="3"/>
        <v>Lost</v>
      </c>
      <c r="X24" t="str">
        <f>_xlfn.XLOOKUP(B24,'Customers'!A:A,'Customers'!E:E,"")</f>
        <v>SMB</v>
      </c>
      <c r="Y24">
        <f t="shared" si="6"/>
        <v>1</v>
      </c>
      <c r="Z24">
        <f t="shared" si="7"/>
        <v>-77</v>
      </c>
      <c r="AA24">
        <f t="shared" si="8"/>
        <v>0</v>
      </c>
    </row>
    <row r="25" spans="1:27">
      <c r="A25" t="s">
        <v>163</v>
      </c>
      <c r="B25" t="s">
        <v>164</v>
      </c>
      <c r="C25" t="s">
        <v>165</v>
      </c>
      <c r="D25" t="s">
        <v>37</v>
      </c>
      <c r="E25" t="s">
        <v>115</v>
      </c>
      <c r="F25" t="s">
        <v>166</v>
      </c>
      <c r="G25" s="6">
        <f t="shared" si="0"/>
        <v>115000</v>
      </c>
      <c r="H25" t="s">
        <v>22</v>
      </c>
      <c r="I25" t="s">
        <v>98</v>
      </c>
      <c r="J25" t="str">
        <f t="shared" si="1"/>
        <v>Amruta Sinha</v>
      </c>
      <c r="K25" t="s">
        <v>167</v>
      </c>
      <c r="L25" s="7">
        <f t="shared" si="4"/>
        <v>45374</v>
      </c>
      <c r="N25" s="1" t="str">
        <f t="shared" si="2"/>
        <v/>
      </c>
      <c r="O25" s="7">
        <v>45533</v>
      </c>
      <c r="P25" s="7">
        <f t="shared" si="5"/>
        <v>45533</v>
      </c>
      <c r="Q25">
        <v>159</v>
      </c>
      <c r="R25">
        <v>0</v>
      </c>
      <c r="S25">
        <v>1</v>
      </c>
      <c r="T25">
        <v>6.3</v>
      </c>
      <c r="U25" t="s">
        <v>58</v>
      </c>
      <c r="V25" s="2">
        <v>115000</v>
      </c>
      <c r="W25" t="str">
        <f t="shared" si="3"/>
        <v>Lost</v>
      </c>
      <c r="X25" t="str">
        <f>_xlfn.XLOOKUP(B25,'Customers'!A:A,'Customers'!E:E,"")</f>
        <v>SMB</v>
      </c>
      <c r="Y25">
        <f t="shared" si="6"/>
        <v>1</v>
      </c>
      <c r="Z25" t="str">
        <f t="shared" si="7"/>
        <v/>
      </c>
      <c r="AA25">
        <f t="shared" si="8"/>
        <v>1</v>
      </c>
    </row>
    <row r="26" spans="1:27">
      <c r="A26" t="s">
        <v>168</v>
      </c>
      <c r="B26" t="s">
        <v>169</v>
      </c>
      <c r="C26" t="s">
        <v>170</v>
      </c>
      <c r="D26" t="s">
        <v>66</v>
      </c>
      <c r="E26" t="s">
        <v>115</v>
      </c>
      <c r="F26" t="s">
        <v>171</v>
      </c>
      <c r="G26" s="6">
        <f t="shared" si="0"/>
        <v>17202</v>
      </c>
      <c r="H26" t="s">
        <v>172</v>
      </c>
      <c r="I26" t="s">
        <v>73</v>
      </c>
      <c r="J26" t="str">
        <f t="shared" si="1"/>
        <v>Karan Karnik</v>
      </c>
      <c r="K26" t="s">
        <v>173</v>
      </c>
      <c r="L26" s="7">
        <f t="shared" si="4"/>
        <v>45186</v>
      </c>
      <c r="M26" s="7">
        <v>45261</v>
      </c>
      <c r="N26" s="1">
        <f t="shared" si="2"/>
        <v>45261</v>
      </c>
      <c r="O26" s="7">
        <v>45327</v>
      </c>
      <c r="P26" s="7">
        <f t="shared" si="5"/>
        <v>45327</v>
      </c>
      <c r="Q26">
        <v>141</v>
      </c>
      <c r="R26">
        <v>0</v>
      </c>
      <c r="S26">
        <v>1</v>
      </c>
      <c r="T26">
        <v>9.1999999999999993</v>
      </c>
      <c r="U26" t="s">
        <v>42</v>
      </c>
      <c r="V26" s="2">
        <v>17202</v>
      </c>
      <c r="W26" t="str">
        <f t="shared" si="3"/>
        <v>Lost</v>
      </c>
      <c r="X26" t="str">
        <f>_xlfn.XLOOKUP(B26,'Customers'!A:A,'Customers'!E:E,"")</f>
        <v>Enterprise</v>
      </c>
      <c r="Y26">
        <f t="shared" si="6"/>
        <v>1</v>
      </c>
      <c r="Z26">
        <f t="shared" si="7"/>
        <v>66</v>
      </c>
      <c r="AA26">
        <f t="shared" si="8"/>
        <v>1</v>
      </c>
    </row>
    <row r="27" spans="1:27">
      <c r="A27" t="s">
        <v>174</v>
      </c>
      <c r="B27" t="s">
        <v>175</v>
      </c>
      <c r="C27" t="s">
        <v>176</v>
      </c>
      <c r="D27" t="s">
        <v>19</v>
      </c>
      <c r="E27" t="s">
        <v>177</v>
      </c>
      <c r="F27" t="s">
        <v>178</v>
      </c>
      <c r="G27" s="6">
        <f t="shared" si="0"/>
        <v>1586</v>
      </c>
      <c r="H27" t="s">
        <v>47</v>
      </c>
      <c r="I27" t="s">
        <v>179</v>
      </c>
      <c r="J27" t="str">
        <f t="shared" si="1"/>
        <v>Krish Varughese</v>
      </c>
      <c r="K27" t="s">
        <v>180</v>
      </c>
      <c r="L27" s="7">
        <f t="shared" si="4"/>
        <v>44997</v>
      </c>
      <c r="M27" s="7">
        <v>45111</v>
      </c>
      <c r="N27" s="1">
        <f t="shared" si="2"/>
        <v>45111</v>
      </c>
      <c r="P27" s="7" t="str">
        <f t="shared" si="5"/>
        <v/>
      </c>
      <c r="R27">
        <v>0</v>
      </c>
      <c r="S27">
        <v>1</v>
      </c>
      <c r="T27">
        <v>14.1</v>
      </c>
      <c r="U27" t="s">
        <v>33</v>
      </c>
      <c r="V27" s="2">
        <v>1586</v>
      </c>
      <c r="W27" t="str">
        <f t="shared" si="3"/>
        <v>Open</v>
      </c>
      <c r="X27" t="str">
        <f>_xlfn.XLOOKUP(B27,'Customers'!A:A,'Customers'!E:E,"")</f>
        <v>SMB</v>
      </c>
      <c r="Y27">
        <f t="shared" si="6"/>
        <v>0</v>
      </c>
      <c r="Z27" t="str">
        <f t="shared" si="7"/>
        <v/>
      </c>
      <c r="AA27">
        <f t="shared" si="8"/>
        <v>0</v>
      </c>
    </row>
    <row r="28" spans="1:27">
      <c r="A28" t="s">
        <v>181</v>
      </c>
      <c r="B28" t="s">
        <v>182</v>
      </c>
      <c r="C28" t="s">
        <v>18</v>
      </c>
      <c r="D28" t="s">
        <v>183</v>
      </c>
      <c r="E28" t="s">
        <v>54</v>
      </c>
      <c r="F28" t="s">
        <v>184</v>
      </c>
      <c r="G28" s="6">
        <f t="shared" si="0"/>
        <v>8000</v>
      </c>
      <c r="H28" t="s">
        <v>172</v>
      </c>
      <c r="I28" t="s">
        <v>156</v>
      </c>
      <c r="J28" t="str">
        <f t="shared" si="1"/>
        <v>Lakshmi Hayre</v>
      </c>
      <c r="K28" t="s">
        <v>185</v>
      </c>
      <c r="L28" s="7">
        <f t="shared" si="4"/>
        <v>45164</v>
      </c>
      <c r="M28" s="7">
        <v>45307</v>
      </c>
      <c r="N28" s="1">
        <f t="shared" si="2"/>
        <v>45307</v>
      </c>
      <c r="P28" s="7" t="str">
        <f t="shared" si="5"/>
        <v/>
      </c>
      <c r="R28">
        <v>0</v>
      </c>
      <c r="S28">
        <v>1</v>
      </c>
      <c r="T28">
        <v>32</v>
      </c>
      <c r="U28" t="s">
        <v>42</v>
      </c>
      <c r="V28" s="2">
        <v>8000</v>
      </c>
      <c r="W28" t="str">
        <f t="shared" si="3"/>
        <v>Open</v>
      </c>
      <c r="X28" t="str">
        <f>_xlfn.XLOOKUP(B28,'Customers'!A:A,'Customers'!E:E,"")</f>
        <v>SMB</v>
      </c>
      <c r="Y28">
        <f t="shared" si="6"/>
        <v>0</v>
      </c>
      <c r="Z28" t="str">
        <f t="shared" si="7"/>
        <v/>
      </c>
      <c r="AA28">
        <f t="shared" si="8"/>
        <v>0</v>
      </c>
    </row>
    <row r="29" spans="1:27">
      <c r="A29" t="s">
        <v>186</v>
      </c>
      <c r="B29" t="s">
        <v>187</v>
      </c>
      <c r="C29" t="s">
        <v>18</v>
      </c>
      <c r="D29" t="s">
        <v>19</v>
      </c>
      <c r="E29" t="s">
        <v>45</v>
      </c>
      <c r="F29" t="s">
        <v>188</v>
      </c>
      <c r="G29" s="6">
        <f t="shared" si="0"/>
        <v>8919</v>
      </c>
      <c r="H29" t="s">
        <v>56</v>
      </c>
      <c r="I29" t="s">
        <v>189</v>
      </c>
      <c r="J29" t="str">
        <f t="shared" si="1"/>
        <v>Champak Rao</v>
      </c>
      <c r="K29" t="s">
        <v>190</v>
      </c>
      <c r="L29" s="7">
        <f t="shared" si="4"/>
        <v>45117</v>
      </c>
      <c r="M29" s="7">
        <v>45196</v>
      </c>
      <c r="N29" s="1">
        <f t="shared" si="2"/>
        <v>45196</v>
      </c>
      <c r="P29" s="7" t="str">
        <f t="shared" si="5"/>
        <v/>
      </c>
      <c r="R29">
        <v>0</v>
      </c>
      <c r="S29">
        <v>1</v>
      </c>
      <c r="U29" t="s">
        <v>25</v>
      </c>
      <c r="V29" s="2">
        <v>8919</v>
      </c>
      <c r="W29" t="str">
        <f t="shared" si="3"/>
        <v>Open</v>
      </c>
      <c r="X29" t="str">
        <f>_xlfn.XLOOKUP(B29,'Customers'!A:A,'Customers'!E:E,"")</f>
        <v>Enterprise</v>
      </c>
      <c r="Y29">
        <f t="shared" si="6"/>
        <v>0</v>
      </c>
      <c r="Z29" t="str">
        <f t="shared" si="7"/>
        <v/>
      </c>
      <c r="AA29">
        <f t="shared" si="8"/>
        <v>0</v>
      </c>
    </row>
    <row r="30" spans="1:27">
      <c r="A30" t="s">
        <v>191</v>
      </c>
      <c r="B30" t="s">
        <v>192</v>
      </c>
      <c r="C30" t="s">
        <v>193</v>
      </c>
      <c r="D30" t="s">
        <v>183</v>
      </c>
      <c r="E30" t="s">
        <v>91</v>
      </c>
      <c r="F30" t="s">
        <v>194</v>
      </c>
      <c r="G30" s="6">
        <f t="shared" si="0"/>
        <v>11849</v>
      </c>
      <c r="H30" t="s">
        <v>161</v>
      </c>
      <c r="I30" t="s">
        <v>195</v>
      </c>
      <c r="J30" t="str">
        <f t="shared" si="1"/>
        <v>Ati Seshadri</v>
      </c>
      <c r="K30" t="s">
        <v>196</v>
      </c>
      <c r="L30" s="7">
        <f t="shared" si="4"/>
        <v>44852</v>
      </c>
      <c r="M30" s="7">
        <v>44949</v>
      </c>
      <c r="N30" s="1">
        <f t="shared" si="2"/>
        <v>44949</v>
      </c>
      <c r="O30" s="7">
        <v>45028</v>
      </c>
      <c r="P30" s="7">
        <f t="shared" si="5"/>
        <v>45028</v>
      </c>
      <c r="Q30">
        <v>176</v>
      </c>
      <c r="R30">
        <v>0</v>
      </c>
      <c r="S30">
        <v>1</v>
      </c>
      <c r="T30">
        <v>30.5</v>
      </c>
      <c r="U30" t="s">
        <v>33</v>
      </c>
      <c r="V30" s="2">
        <v>11849</v>
      </c>
      <c r="W30" t="str">
        <f t="shared" si="3"/>
        <v>Won</v>
      </c>
      <c r="X30" t="str">
        <f>_xlfn.XLOOKUP(B30,'Customers'!A:A,'Customers'!E:E,"")</f>
        <v>Mid-Market</v>
      </c>
      <c r="Y30">
        <f t="shared" si="6"/>
        <v>1</v>
      </c>
      <c r="Z30">
        <f t="shared" si="7"/>
        <v>79</v>
      </c>
      <c r="AA30">
        <f t="shared" si="8"/>
        <v>1</v>
      </c>
    </row>
    <row r="31" spans="1:27">
      <c r="A31" t="s">
        <v>197</v>
      </c>
      <c r="B31" t="s">
        <v>198</v>
      </c>
      <c r="C31" t="s">
        <v>199</v>
      </c>
      <c r="D31" t="s">
        <v>19</v>
      </c>
      <c r="E31" t="s">
        <v>20</v>
      </c>
      <c r="F31" t="s">
        <v>200</v>
      </c>
      <c r="G31" s="6">
        <f t="shared" si="0"/>
        <v>7862</v>
      </c>
      <c r="H31" t="s">
        <v>161</v>
      </c>
      <c r="I31" t="s">
        <v>68</v>
      </c>
      <c r="J31" t="str">
        <f t="shared" si="1"/>
        <v>Anamika Keer</v>
      </c>
      <c r="K31" t="s">
        <v>201</v>
      </c>
      <c r="L31" s="7">
        <f t="shared" si="4"/>
        <v>45462</v>
      </c>
      <c r="M31" s="7">
        <v>45555</v>
      </c>
      <c r="N31" s="1">
        <f t="shared" si="2"/>
        <v>45555</v>
      </c>
      <c r="P31" s="7" t="str">
        <f t="shared" si="5"/>
        <v/>
      </c>
      <c r="R31">
        <v>0</v>
      </c>
      <c r="S31">
        <v>1</v>
      </c>
      <c r="T31">
        <v>13.6</v>
      </c>
      <c r="U31" t="s">
        <v>25</v>
      </c>
      <c r="V31" s="2">
        <v>7862</v>
      </c>
      <c r="W31" t="str">
        <f t="shared" si="3"/>
        <v>Open</v>
      </c>
      <c r="X31" t="str">
        <f>_xlfn.XLOOKUP(B31,'Customers'!A:A,'Customers'!E:E,"")</f>
        <v>Mid-Market</v>
      </c>
      <c r="Y31">
        <f t="shared" si="6"/>
        <v>0</v>
      </c>
      <c r="Z31" t="str">
        <f t="shared" si="7"/>
        <v/>
      </c>
      <c r="AA31">
        <f t="shared" si="8"/>
        <v>0</v>
      </c>
    </row>
    <row r="32" spans="1:27">
      <c r="A32" t="s">
        <v>202</v>
      </c>
      <c r="B32" t="s">
        <v>203</v>
      </c>
      <c r="C32" t="s">
        <v>18</v>
      </c>
      <c r="D32" t="s">
        <v>183</v>
      </c>
      <c r="E32" t="s">
        <v>54</v>
      </c>
      <c r="F32" t="s">
        <v>204</v>
      </c>
      <c r="G32" s="6">
        <f t="shared" si="0"/>
        <v>14033</v>
      </c>
      <c r="H32" t="s">
        <v>22</v>
      </c>
      <c r="I32" t="s">
        <v>68</v>
      </c>
      <c r="J32" t="str">
        <f t="shared" si="1"/>
        <v>Anamika Keer</v>
      </c>
      <c r="K32" t="s">
        <v>205</v>
      </c>
      <c r="L32" s="7">
        <f t="shared" si="4"/>
        <v>44729</v>
      </c>
      <c r="M32" s="7">
        <v>44833</v>
      </c>
      <c r="N32" s="1">
        <f t="shared" si="2"/>
        <v>44833</v>
      </c>
      <c r="P32" s="7" t="str">
        <f t="shared" si="5"/>
        <v/>
      </c>
      <c r="R32">
        <v>0</v>
      </c>
      <c r="S32">
        <v>1</v>
      </c>
      <c r="T32">
        <v>5.8</v>
      </c>
      <c r="U32" t="s">
        <v>33</v>
      </c>
      <c r="V32" s="2">
        <v>14033</v>
      </c>
      <c r="W32" t="str">
        <f t="shared" si="3"/>
        <v>Open</v>
      </c>
      <c r="X32" t="str">
        <f>_xlfn.XLOOKUP(B32,'Customers'!A:A,'Customers'!E:E,"")</f>
        <v>Mid-Market</v>
      </c>
      <c r="Y32">
        <f t="shared" si="6"/>
        <v>0</v>
      </c>
      <c r="Z32" t="str">
        <f t="shared" si="7"/>
        <v/>
      </c>
      <c r="AA32">
        <f t="shared" si="8"/>
        <v>0</v>
      </c>
    </row>
    <row r="33" spans="1:27">
      <c r="A33" t="s">
        <v>206</v>
      </c>
      <c r="B33" t="s">
        <v>207</v>
      </c>
      <c r="C33" t="s">
        <v>208</v>
      </c>
      <c r="D33" t="s">
        <v>53</v>
      </c>
      <c r="E33" t="s">
        <v>115</v>
      </c>
      <c r="F33" s="8">
        <v>28595</v>
      </c>
      <c r="G33" s="6">
        <f t="shared" si="0"/>
        <v>28595</v>
      </c>
      <c r="H33" t="s">
        <v>22</v>
      </c>
      <c r="I33" t="s">
        <v>133</v>
      </c>
      <c r="J33" t="str">
        <f t="shared" si="1"/>
        <v>Aachal Soni</v>
      </c>
      <c r="K33" t="s">
        <v>209</v>
      </c>
      <c r="L33" s="7">
        <f t="shared" si="4"/>
        <v>45510</v>
      </c>
      <c r="M33" s="7">
        <v>45594</v>
      </c>
      <c r="N33" s="1">
        <f t="shared" si="2"/>
        <v>45594</v>
      </c>
      <c r="O33" s="7">
        <v>45669</v>
      </c>
      <c r="P33" s="7">
        <f t="shared" si="5"/>
        <v>45669</v>
      </c>
      <c r="Q33">
        <v>159</v>
      </c>
      <c r="R33">
        <v>0</v>
      </c>
      <c r="S33">
        <v>1</v>
      </c>
      <c r="T33">
        <v>25.6</v>
      </c>
      <c r="U33" t="s">
        <v>25</v>
      </c>
      <c r="V33" s="2">
        <v>28595</v>
      </c>
      <c r="W33" t="str">
        <f t="shared" si="3"/>
        <v>Lost</v>
      </c>
      <c r="X33" t="str">
        <f>_xlfn.XLOOKUP(B33,'Customers'!A:A,'Customers'!E:E,"")</f>
        <v>Mid-Market</v>
      </c>
      <c r="Y33">
        <f t="shared" si="6"/>
        <v>1</v>
      </c>
      <c r="Z33">
        <f t="shared" si="7"/>
        <v>75</v>
      </c>
      <c r="AA33">
        <f t="shared" si="8"/>
        <v>1</v>
      </c>
    </row>
    <row r="34" spans="1:27">
      <c r="A34" t="s">
        <v>210</v>
      </c>
      <c r="B34" t="s">
        <v>211</v>
      </c>
      <c r="C34" t="s">
        <v>18</v>
      </c>
      <c r="D34" t="s">
        <v>53</v>
      </c>
      <c r="E34" t="s">
        <v>20</v>
      </c>
      <c r="F34" t="s">
        <v>212</v>
      </c>
      <c r="G34" s="6">
        <f t="shared" si="0"/>
        <v>13494</v>
      </c>
      <c r="H34" t="s">
        <v>79</v>
      </c>
      <c r="I34" t="s">
        <v>31</v>
      </c>
      <c r="J34" t="str">
        <f t="shared" si="1"/>
        <v>Ati Seshadri</v>
      </c>
      <c r="K34" t="s">
        <v>213</v>
      </c>
      <c r="L34" s="7">
        <f t="shared" si="4"/>
        <v>45202</v>
      </c>
      <c r="M34" s="7">
        <v>45345</v>
      </c>
      <c r="N34" s="1">
        <f t="shared" si="2"/>
        <v>45345</v>
      </c>
      <c r="P34" s="7" t="str">
        <f t="shared" si="5"/>
        <v/>
      </c>
      <c r="R34">
        <v>0</v>
      </c>
      <c r="S34">
        <v>1</v>
      </c>
      <c r="U34" t="s">
        <v>58</v>
      </c>
      <c r="V34" s="2">
        <v>13494</v>
      </c>
      <c r="W34" t="str">
        <f t="shared" si="3"/>
        <v>Open</v>
      </c>
      <c r="X34" t="str">
        <f>_xlfn.XLOOKUP(B34,'Customers'!A:A,'Customers'!E:E,"")</f>
        <v>SMB</v>
      </c>
      <c r="Y34">
        <f t="shared" si="6"/>
        <v>0</v>
      </c>
      <c r="Z34" t="str">
        <f t="shared" si="7"/>
        <v/>
      </c>
      <c r="AA34">
        <f t="shared" si="8"/>
        <v>0</v>
      </c>
    </row>
    <row r="35" spans="1:27">
      <c r="A35" t="s">
        <v>214</v>
      </c>
      <c r="B35" t="s">
        <v>215</v>
      </c>
      <c r="C35" t="s">
        <v>216</v>
      </c>
      <c r="D35" t="s">
        <v>19</v>
      </c>
      <c r="E35" t="s">
        <v>54</v>
      </c>
      <c r="F35" t="s">
        <v>217</v>
      </c>
      <c r="G35" s="6">
        <f t="shared" si="0"/>
        <v>6564</v>
      </c>
      <c r="H35" t="s">
        <v>22</v>
      </c>
      <c r="I35" t="s">
        <v>156</v>
      </c>
      <c r="J35" t="str">
        <f t="shared" si="1"/>
        <v>Lakshmi Hayre</v>
      </c>
      <c r="K35" t="s">
        <v>218</v>
      </c>
      <c r="L35" s="7">
        <f t="shared" si="4"/>
        <v>45311</v>
      </c>
      <c r="M35" s="7">
        <v>45362</v>
      </c>
      <c r="N35" s="1">
        <f t="shared" si="2"/>
        <v>45362</v>
      </c>
      <c r="P35" s="7" t="str">
        <f t="shared" si="5"/>
        <v/>
      </c>
      <c r="R35">
        <v>0</v>
      </c>
      <c r="S35">
        <v>1</v>
      </c>
      <c r="T35">
        <v>30.6</v>
      </c>
      <c r="U35" t="s">
        <v>42</v>
      </c>
      <c r="V35" s="2">
        <v>6564</v>
      </c>
      <c r="W35" t="str">
        <f t="shared" si="3"/>
        <v>Open</v>
      </c>
      <c r="X35" t="str">
        <f>_xlfn.XLOOKUP(B35,'Customers'!A:A,'Customers'!E:E,"")</f>
        <v>SMB</v>
      </c>
      <c r="Y35">
        <f t="shared" si="6"/>
        <v>0</v>
      </c>
      <c r="Z35" t="str">
        <f t="shared" si="7"/>
        <v/>
      </c>
      <c r="AA35">
        <f t="shared" si="8"/>
        <v>0</v>
      </c>
    </row>
    <row r="36" spans="1:27">
      <c r="A36" t="s">
        <v>219</v>
      </c>
      <c r="B36" t="s">
        <v>220</v>
      </c>
      <c r="C36" t="s">
        <v>221</v>
      </c>
      <c r="D36" t="s">
        <v>37</v>
      </c>
      <c r="E36" t="s">
        <v>91</v>
      </c>
      <c r="F36" t="s">
        <v>222</v>
      </c>
      <c r="G36" s="6">
        <f t="shared" si="0"/>
        <v>104006</v>
      </c>
      <c r="H36" t="s">
        <v>47</v>
      </c>
      <c r="I36" t="s">
        <v>73</v>
      </c>
      <c r="J36" t="str">
        <f t="shared" si="1"/>
        <v>Karan Karnik</v>
      </c>
      <c r="K36" t="s">
        <v>223</v>
      </c>
      <c r="L36" s="7">
        <f t="shared" si="4"/>
        <v>44637</v>
      </c>
      <c r="N36" s="1" t="str">
        <f t="shared" si="2"/>
        <v/>
      </c>
      <c r="O36" s="7">
        <v>44706</v>
      </c>
      <c r="P36" s="7">
        <f t="shared" si="5"/>
        <v>44706</v>
      </c>
      <c r="Q36">
        <v>69</v>
      </c>
      <c r="R36">
        <v>1</v>
      </c>
      <c r="S36">
        <v>2</v>
      </c>
      <c r="T36">
        <v>14.7</v>
      </c>
      <c r="U36" t="s">
        <v>33</v>
      </c>
      <c r="V36" s="2">
        <v>104006</v>
      </c>
      <c r="W36" t="str">
        <f t="shared" si="3"/>
        <v>Won</v>
      </c>
      <c r="X36" t="str">
        <f>_xlfn.XLOOKUP(B36,'Customers'!A:A,'Customers'!E:E,"")</f>
        <v>Mid-Market</v>
      </c>
      <c r="Y36">
        <f t="shared" si="6"/>
        <v>1</v>
      </c>
      <c r="Z36" t="str">
        <f t="shared" si="7"/>
        <v/>
      </c>
      <c r="AA36">
        <f t="shared" si="8"/>
        <v>1</v>
      </c>
    </row>
    <row r="37" spans="1:27">
      <c r="A37" t="s">
        <v>224</v>
      </c>
      <c r="B37" t="s">
        <v>225</v>
      </c>
      <c r="C37" t="s">
        <v>226</v>
      </c>
      <c r="D37" t="s">
        <v>66</v>
      </c>
      <c r="E37" t="s">
        <v>115</v>
      </c>
      <c r="F37" t="s">
        <v>227</v>
      </c>
      <c r="G37" s="6">
        <f t="shared" si="0"/>
        <v>10794</v>
      </c>
      <c r="H37" t="s">
        <v>39</v>
      </c>
      <c r="I37" t="s">
        <v>98</v>
      </c>
      <c r="J37" t="str">
        <f t="shared" si="1"/>
        <v>Amruta Sinha</v>
      </c>
      <c r="K37" t="s">
        <v>228</v>
      </c>
      <c r="L37" s="7">
        <f t="shared" si="4"/>
        <v>44701</v>
      </c>
      <c r="M37" s="7">
        <v>44855</v>
      </c>
      <c r="N37" s="1">
        <f t="shared" si="2"/>
        <v>44855</v>
      </c>
      <c r="O37" s="7">
        <v>44723</v>
      </c>
      <c r="P37" s="7">
        <f t="shared" si="5"/>
        <v>44723</v>
      </c>
      <c r="Q37">
        <v>22</v>
      </c>
      <c r="R37">
        <v>0</v>
      </c>
      <c r="S37">
        <v>1</v>
      </c>
      <c r="T37">
        <v>10</v>
      </c>
      <c r="U37" t="s">
        <v>58</v>
      </c>
      <c r="V37" s="2">
        <v>10794</v>
      </c>
      <c r="W37" t="str">
        <f t="shared" si="3"/>
        <v>Lost</v>
      </c>
      <c r="X37" t="str">
        <f>_xlfn.XLOOKUP(B37,'Customers'!A:A,'Customers'!E:E,"")</f>
        <v>Mid-Market</v>
      </c>
      <c r="Y37">
        <f t="shared" si="6"/>
        <v>1</v>
      </c>
      <c r="Z37">
        <f t="shared" si="7"/>
        <v>-132</v>
      </c>
      <c r="AA37">
        <f t="shared" si="8"/>
        <v>0</v>
      </c>
    </row>
    <row r="38" spans="1:27">
      <c r="A38" t="s">
        <v>229</v>
      </c>
      <c r="B38" t="s">
        <v>230</v>
      </c>
      <c r="C38" t="s">
        <v>18</v>
      </c>
      <c r="D38" t="s">
        <v>183</v>
      </c>
      <c r="E38" t="s">
        <v>91</v>
      </c>
      <c r="F38" t="s">
        <v>231</v>
      </c>
      <c r="G38" s="6">
        <f t="shared" si="0"/>
        <v>8191</v>
      </c>
      <c r="H38" t="s">
        <v>39</v>
      </c>
      <c r="I38" t="s">
        <v>232</v>
      </c>
      <c r="J38" t="str">
        <f t="shared" si="1"/>
        <v>Patrick Sama</v>
      </c>
      <c r="K38" t="s">
        <v>233</v>
      </c>
      <c r="L38" s="7">
        <f t="shared" si="4"/>
        <v>45025</v>
      </c>
      <c r="M38" s="7">
        <v>45171</v>
      </c>
      <c r="N38" s="1">
        <f t="shared" si="2"/>
        <v>45171</v>
      </c>
      <c r="O38" s="7">
        <v>45176</v>
      </c>
      <c r="P38" s="7">
        <f t="shared" si="5"/>
        <v>45176</v>
      </c>
      <c r="Q38">
        <v>151</v>
      </c>
      <c r="R38">
        <v>0</v>
      </c>
      <c r="S38">
        <v>1</v>
      </c>
      <c r="T38">
        <v>3.8</v>
      </c>
      <c r="U38" t="s">
        <v>25</v>
      </c>
      <c r="V38" s="2">
        <v>8191</v>
      </c>
      <c r="W38" t="str">
        <f t="shared" si="3"/>
        <v>Won</v>
      </c>
      <c r="X38" t="str">
        <f>_xlfn.XLOOKUP(B38,'Customers'!A:A,'Customers'!E:E,"")</f>
        <v>Mid-Market</v>
      </c>
      <c r="Y38">
        <f t="shared" si="6"/>
        <v>1</v>
      </c>
      <c r="Z38">
        <f t="shared" si="7"/>
        <v>5</v>
      </c>
      <c r="AA38">
        <f t="shared" si="8"/>
        <v>0</v>
      </c>
    </row>
    <row r="39" spans="1:27">
      <c r="A39" t="s">
        <v>234</v>
      </c>
      <c r="B39" t="s">
        <v>235</v>
      </c>
      <c r="C39" t="s">
        <v>18</v>
      </c>
      <c r="D39" t="s">
        <v>19</v>
      </c>
      <c r="E39" t="s">
        <v>91</v>
      </c>
      <c r="F39" t="s">
        <v>236</v>
      </c>
      <c r="G39" s="6">
        <f t="shared" si="0"/>
        <v>9490</v>
      </c>
      <c r="H39" t="s">
        <v>47</v>
      </c>
      <c r="I39" t="s">
        <v>237</v>
      </c>
      <c r="J39" t="str">
        <f t="shared" si="1"/>
        <v>Vidhi Mital</v>
      </c>
      <c r="K39" t="s">
        <v>238</v>
      </c>
      <c r="L39" s="7">
        <f t="shared" si="4"/>
        <v>44695</v>
      </c>
      <c r="M39" s="7">
        <v>44811</v>
      </c>
      <c r="N39" s="1">
        <f t="shared" si="2"/>
        <v>44811</v>
      </c>
      <c r="O39" s="7">
        <v>44869</v>
      </c>
      <c r="P39" s="7">
        <f t="shared" si="5"/>
        <v>44869</v>
      </c>
      <c r="Q39">
        <v>174</v>
      </c>
      <c r="R39">
        <v>0</v>
      </c>
      <c r="S39">
        <v>1</v>
      </c>
      <c r="T39">
        <v>31.1</v>
      </c>
      <c r="U39" t="s">
        <v>25</v>
      </c>
      <c r="V39" s="2">
        <v>9490</v>
      </c>
      <c r="W39" t="str">
        <f t="shared" si="3"/>
        <v>Won</v>
      </c>
      <c r="X39" t="str">
        <f>_xlfn.XLOOKUP(B39,'Customers'!A:A,'Customers'!E:E,"")</f>
        <v>Enterprise</v>
      </c>
      <c r="Y39">
        <f t="shared" si="6"/>
        <v>1</v>
      </c>
      <c r="Z39">
        <f t="shared" si="7"/>
        <v>58</v>
      </c>
      <c r="AA39">
        <f t="shared" si="8"/>
        <v>1</v>
      </c>
    </row>
    <row r="40" spans="1:27">
      <c r="A40" t="s">
        <v>239</v>
      </c>
      <c r="B40" t="s">
        <v>240</v>
      </c>
      <c r="C40" t="s">
        <v>241</v>
      </c>
      <c r="D40" t="s">
        <v>66</v>
      </c>
      <c r="E40" t="s">
        <v>20</v>
      </c>
      <c r="F40" t="s">
        <v>242</v>
      </c>
      <c r="G40" s="6">
        <f t="shared" si="0"/>
        <v>8249</v>
      </c>
      <c r="H40" t="s">
        <v>151</v>
      </c>
      <c r="I40" t="s">
        <v>98</v>
      </c>
      <c r="J40" t="str">
        <f t="shared" si="1"/>
        <v>Amruta Sinha</v>
      </c>
      <c r="K40" t="s">
        <v>243</v>
      </c>
      <c r="L40" s="7">
        <f t="shared" si="4"/>
        <v>45544</v>
      </c>
      <c r="M40" s="7">
        <v>45618</v>
      </c>
      <c r="N40" s="1">
        <f t="shared" si="2"/>
        <v>45618</v>
      </c>
      <c r="P40" s="7" t="str">
        <f t="shared" si="5"/>
        <v/>
      </c>
      <c r="R40">
        <v>0</v>
      </c>
      <c r="S40">
        <v>1</v>
      </c>
      <c r="T40">
        <v>23.9</v>
      </c>
      <c r="U40" t="s">
        <v>100</v>
      </c>
      <c r="V40" s="2">
        <v>8249</v>
      </c>
      <c r="W40" t="str">
        <f t="shared" si="3"/>
        <v>Open</v>
      </c>
      <c r="X40" t="str">
        <f>_xlfn.XLOOKUP(B40,'Customers'!A:A,'Customers'!E:E,"")</f>
        <v>Mid-Market</v>
      </c>
      <c r="Y40">
        <f t="shared" si="6"/>
        <v>0</v>
      </c>
      <c r="Z40" t="str">
        <f t="shared" si="7"/>
        <v/>
      </c>
      <c r="AA40">
        <f t="shared" si="8"/>
        <v>0</v>
      </c>
    </row>
    <row r="41" spans="1:27">
      <c r="A41" t="s">
        <v>244</v>
      </c>
      <c r="B41" t="s">
        <v>245</v>
      </c>
      <c r="C41" t="s">
        <v>246</v>
      </c>
      <c r="D41" t="s">
        <v>66</v>
      </c>
      <c r="E41" t="s">
        <v>54</v>
      </c>
      <c r="F41" t="s">
        <v>247</v>
      </c>
      <c r="G41" s="6">
        <f t="shared" si="0"/>
        <v>19440</v>
      </c>
      <c r="H41" t="s">
        <v>79</v>
      </c>
      <c r="I41" t="s">
        <v>31</v>
      </c>
      <c r="J41" t="str">
        <f t="shared" si="1"/>
        <v>Ati Seshadri</v>
      </c>
      <c r="K41" t="s">
        <v>248</v>
      </c>
      <c r="L41" s="7">
        <f t="shared" si="4"/>
        <v>45615</v>
      </c>
      <c r="M41" s="7">
        <v>45787</v>
      </c>
      <c r="N41" s="1">
        <f t="shared" si="2"/>
        <v>45787</v>
      </c>
      <c r="P41" s="7" t="str">
        <f t="shared" si="5"/>
        <v/>
      </c>
      <c r="R41">
        <v>0</v>
      </c>
      <c r="S41">
        <v>1</v>
      </c>
      <c r="T41">
        <v>20.399999999999999</v>
      </c>
      <c r="U41" t="s">
        <v>25</v>
      </c>
      <c r="V41" s="2">
        <v>19440</v>
      </c>
      <c r="W41" t="str">
        <f t="shared" si="3"/>
        <v>Open</v>
      </c>
      <c r="X41" t="str">
        <f>_xlfn.XLOOKUP(B41,'Customers'!A:A,'Customers'!E:E,"")</f>
        <v>SMB</v>
      </c>
      <c r="Y41">
        <f t="shared" si="6"/>
        <v>0</v>
      </c>
      <c r="Z41" t="str">
        <f t="shared" si="7"/>
        <v/>
      </c>
      <c r="AA41">
        <f t="shared" si="8"/>
        <v>0</v>
      </c>
    </row>
    <row r="42" spans="1:27">
      <c r="A42" t="s">
        <v>249</v>
      </c>
      <c r="B42" t="s">
        <v>250</v>
      </c>
      <c r="C42" t="s">
        <v>251</v>
      </c>
      <c r="D42" t="s">
        <v>37</v>
      </c>
      <c r="E42" t="s">
        <v>20</v>
      </c>
      <c r="F42" t="s">
        <v>252</v>
      </c>
      <c r="G42" s="6">
        <f t="shared" si="0"/>
        <v>78097</v>
      </c>
      <c r="H42" t="s">
        <v>161</v>
      </c>
      <c r="I42" t="s">
        <v>80</v>
      </c>
      <c r="J42" t="str">
        <f t="shared" si="1"/>
        <v>Shivani Natt</v>
      </c>
      <c r="K42" t="s">
        <v>253</v>
      </c>
      <c r="L42" s="7">
        <f t="shared" si="4"/>
        <v>44667</v>
      </c>
      <c r="M42" s="7">
        <v>44831</v>
      </c>
      <c r="N42" s="1">
        <f t="shared" si="2"/>
        <v>44831</v>
      </c>
      <c r="P42" s="7" t="str">
        <f t="shared" si="5"/>
        <v/>
      </c>
      <c r="R42">
        <v>0</v>
      </c>
      <c r="S42">
        <v>1</v>
      </c>
      <c r="T42">
        <v>18.899999999999999</v>
      </c>
      <c r="U42" t="s">
        <v>58</v>
      </c>
      <c r="V42" s="2">
        <v>78097</v>
      </c>
      <c r="W42" t="str">
        <f t="shared" si="3"/>
        <v>Open</v>
      </c>
      <c r="X42" t="str">
        <f>_xlfn.XLOOKUP(B42,'Customers'!A:A,'Customers'!E:E,"")</f>
        <v>Mid-Market</v>
      </c>
      <c r="Y42">
        <f t="shared" si="6"/>
        <v>0</v>
      </c>
      <c r="Z42" t="str">
        <f t="shared" si="7"/>
        <v/>
      </c>
      <c r="AA42">
        <f t="shared" si="8"/>
        <v>0</v>
      </c>
    </row>
    <row r="43" spans="1:27">
      <c r="A43" t="s">
        <v>254</v>
      </c>
      <c r="B43" t="s">
        <v>255</v>
      </c>
      <c r="C43" t="s">
        <v>256</v>
      </c>
      <c r="D43" t="s">
        <v>66</v>
      </c>
      <c r="E43" t="s">
        <v>28</v>
      </c>
      <c r="F43" t="s">
        <v>257</v>
      </c>
      <c r="G43" s="6">
        <f t="shared" si="0"/>
        <v>9704</v>
      </c>
      <c r="H43" t="s">
        <v>47</v>
      </c>
      <c r="I43" t="s">
        <v>258</v>
      </c>
      <c r="J43" t="str">
        <f t="shared" si="1"/>
        <v>Jasmit Gour</v>
      </c>
      <c r="K43" t="s">
        <v>259</v>
      </c>
      <c r="L43" s="7">
        <f t="shared" si="4"/>
        <v>45645</v>
      </c>
      <c r="M43" s="7">
        <v>45744</v>
      </c>
      <c r="N43" s="1">
        <f t="shared" si="2"/>
        <v>45744</v>
      </c>
      <c r="P43" s="7" t="str">
        <f t="shared" si="5"/>
        <v/>
      </c>
      <c r="R43">
        <v>0</v>
      </c>
      <c r="S43">
        <v>1</v>
      </c>
      <c r="T43">
        <v>27.6</v>
      </c>
      <c r="U43" t="s">
        <v>33</v>
      </c>
      <c r="V43" s="2">
        <v>9704</v>
      </c>
      <c r="W43" t="str">
        <f t="shared" si="3"/>
        <v>Open</v>
      </c>
      <c r="X43" t="str">
        <f>_xlfn.XLOOKUP(B43,'Customers'!A:A,'Customers'!E:E,"")</f>
        <v>Mid-Market</v>
      </c>
      <c r="Y43">
        <f t="shared" si="6"/>
        <v>0</v>
      </c>
      <c r="Z43" t="str">
        <f t="shared" si="7"/>
        <v/>
      </c>
      <c r="AA43">
        <f t="shared" si="8"/>
        <v>0</v>
      </c>
    </row>
    <row r="44" spans="1:27">
      <c r="A44" t="s">
        <v>260</v>
      </c>
      <c r="B44" t="s">
        <v>261</v>
      </c>
      <c r="C44" t="s">
        <v>18</v>
      </c>
      <c r="D44" t="s">
        <v>66</v>
      </c>
      <c r="E44" t="s">
        <v>45</v>
      </c>
      <c r="F44" t="s">
        <v>262</v>
      </c>
      <c r="G44" s="6">
        <f t="shared" si="0"/>
        <v>20918</v>
      </c>
      <c r="H44" t="s">
        <v>30</v>
      </c>
      <c r="I44" t="s">
        <v>73</v>
      </c>
      <c r="J44" t="str">
        <f t="shared" si="1"/>
        <v>Karan Karnik</v>
      </c>
      <c r="K44" t="s">
        <v>263</v>
      </c>
      <c r="L44" s="7">
        <f t="shared" si="4"/>
        <v>45451</v>
      </c>
      <c r="M44" s="7">
        <v>45486</v>
      </c>
      <c r="N44" s="1">
        <f t="shared" si="2"/>
        <v>45486</v>
      </c>
      <c r="P44" s="7" t="str">
        <f t="shared" si="5"/>
        <v/>
      </c>
      <c r="R44">
        <v>0</v>
      </c>
      <c r="S44">
        <v>1</v>
      </c>
      <c r="T44">
        <v>21.3</v>
      </c>
      <c r="U44" t="s">
        <v>25</v>
      </c>
      <c r="V44" s="2">
        <v>20918</v>
      </c>
      <c r="W44" t="str">
        <f t="shared" si="3"/>
        <v>Open</v>
      </c>
      <c r="X44" t="str">
        <f>_xlfn.XLOOKUP(B44,'Customers'!A:A,'Customers'!E:E,"")</f>
        <v>Mid-Market</v>
      </c>
      <c r="Y44">
        <f t="shared" si="6"/>
        <v>0</v>
      </c>
      <c r="Z44" t="str">
        <f t="shared" si="7"/>
        <v/>
      </c>
      <c r="AA44">
        <f t="shared" si="8"/>
        <v>0</v>
      </c>
    </row>
    <row r="45" spans="1:27">
      <c r="A45" t="s">
        <v>264</v>
      </c>
      <c r="B45" t="s">
        <v>265</v>
      </c>
      <c r="C45" t="s">
        <v>266</v>
      </c>
      <c r="D45" t="s">
        <v>66</v>
      </c>
      <c r="E45" t="s">
        <v>20</v>
      </c>
      <c r="F45" t="s">
        <v>267</v>
      </c>
      <c r="G45" s="6">
        <f t="shared" si="0"/>
        <v>15030</v>
      </c>
      <c r="H45" t="s">
        <v>30</v>
      </c>
      <c r="I45" t="s">
        <v>268</v>
      </c>
      <c r="J45" t="str">
        <f t="shared" si="1"/>
        <v>Panini Kade</v>
      </c>
      <c r="K45" t="s">
        <v>269</v>
      </c>
      <c r="L45" s="7">
        <f t="shared" si="4"/>
        <v>44864</v>
      </c>
      <c r="M45" s="7">
        <v>44987</v>
      </c>
      <c r="N45" s="1">
        <f t="shared" si="2"/>
        <v>44987</v>
      </c>
      <c r="P45" s="7" t="str">
        <f t="shared" si="5"/>
        <v/>
      </c>
      <c r="R45">
        <v>0</v>
      </c>
      <c r="S45">
        <v>1</v>
      </c>
      <c r="T45">
        <v>7.7</v>
      </c>
      <c r="U45" t="s">
        <v>25</v>
      </c>
      <c r="V45" s="2">
        <v>15030</v>
      </c>
      <c r="W45" t="str">
        <f t="shared" si="3"/>
        <v>Open</v>
      </c>
      <c r="X45" t="str">
        <f>_xlfn.XLOOKUP(B45,'Customers'!A:A,'Customers'!E:E,"")</f>
        <v>Enterprise</v>
      </c>
      <c r="Y45">
        <f t="shared" si="6"/>
        <v>0</v>
      </c>
      <c r="Z45" t="str">
        <f t="shared" si="7"/>
        <v/>
      </c>
      <c r="AA45">
        <f t="shared" si="8"/>
        <v>0</v>
      </c>
    </row>
    <row r="46" spans="1:27">
      <c r="A46" t="s">
        <v>270</v>
      </c>
      <c r="B46" t="s">
        <v>271</v>
      </c>
      <c r="C46" t="s">
        <v>272</v>
      </c>
      <c r="D46" t="s">
        <v>19</v>
      </c>
      <c r="E46" t="s">
        <v>91</v>
      </c>
      <c r="F46" t="s">
        <v>273</v>
      </c>
      <c r="G46" s="6">
        <f t="shared" si="0"/>
        <v>1367</v>
      </c>
      <c r="H46" t="s">
        <v>47</v>
      </c>
      <c r="I46" t="s">
        <v>274</v>
      </c>
      <c r="J46" t="str">
        <f t="shared" si="1"/>
        <v>Rachit Lall</v>
      </c>
      <c r="K46" t="s">
        <v>275</v>
      </c>
      <c r="L46" s="7">
        <f t="shared" si="4"/>
        <v>45370</v>
      </c>
      <c r="M46" s="7">
        <v>45416</v>
      </c>
      <c r="N46" s="1">
        <f t="shared" si="2"/>
        <v>45416</v>
      </c>
      <c r="O46" s="7">
        <v>45539</v>
      </c>
      <c r="P46" s="7">
        <f t="shared" si="5"/>
        <v>45539</v>
      </c>
      <c r="Q46">
        <v>169</v>
      </c>
      <c r="R46">
        <v>1</v>
      </c>
      <c r="S46">
        <v>2</v>
      </c>
      <c r="T46">
        <v>33.5</v>
      </c>
      <c r="U46" t="s">
        <v>25</v>
      </c>
      <c r="V46" s="2">
        <v>1367</v>
      </c>
      <c r="W46" t="str">
        <f t="shared" si="3"/>
        <v>Won</v>
      </c>
      <c r="X46" t="str">
        <f>_xlfn.XLOOKUP(B46,'Customers'!A:A,'Customers'!E:E,"")</f>
        <v>Mid-Market</v>
      </c>
      <c r="Y46">
        <f t="shared" si="6"/>
        <v>1</v>
      </c>
      <c r="Z46">
        <f t="shared" si="7"/>
        <v>123</v>
      </c>
      <c r="AA46">
        <f t="shared" si="8"/>
        <v>1</v>
      </c>
    </row>
    <row r="47" spans="1:27">
      <c r="A47" t="s">
        <v>276</v>
      </c>
      <c r="B47" t="s">
        <v>277</v>
      </c>
      <c r="C47" t="s">
        <v>18</v>
      </c>
      <c r="D47" t="s">
        <v>37</v>
      </c>
      <c r="E47" t="s">
        <v>177</v>
      </c>
      <c r="F47" t="s">
        <v>278</v>
      </c>
      <c r="G47" s="6">
        <f t="shared" si="0"/>
        <v>181996</v>
      </c>
      <c r="H47" t="s">
        <v>39</v>
      </c>
      <c r="I47" t="s">
        <v>98</v>
      </c>
      <c r="J47" t="str">
        <f t="shared" si="1"/>
        <v>Amruta Sinha</v>
      </c>
      <c r="K47" t="s">
        <v>279</v>
      </c>
      <c r="L47" s="7">
        <f t="shared" si="4"/>
        <v>45657</v>
      </c>
      <c r="N47" s="1" t="str">
        <f t="shared" si="2"/>
        <v/>
      </c>
      <c r="P47" s="7" t="str">
        <f t="shared" si="5"/>
        <v/>
      </c>
      <c r="R47">
        <v>0</v>
      </c>
      <c r="S47">
        <v>1</v>
      </c>
      <c r="T47">
        <v>11.5</v>
      </c>
      <c r="U47" t="s">
        <v>42</v>
      </c>
      <c r="V47" s="2">
        <v>181996</v>
      </c>
      <c r="W47" t="str">
        <f t="shared" si="3"/>
        <v>Open</v>
      </c>
      <c r="X47" t="str">
        <f>_xlfn.XLOOKUP(B47,'Customers'!A:A,'Customers'!E:E,"")</f>
        <v>Mid-Market</v>
      </c>
      <c r="Y47">
        <f t="shared" si="6"/>
        <v>0</v>
      </c>
      <c r="Z47" t="str">
        <f t="shared" si="7"/>
        <v/>
      </c>
      <c r="AA47">
        <f t="shared" si="8"/>
        <v>0</v>
      </c>
    </row>
    <row r="48" spans="1:27">
      <c r="A48" t="s">
        <v>280</v>
      </c>
      <c r="B48" t="s">
        <v>281</v>
      </c>
      <c r="C48" t="s">
        <v>282</v>
      </c>
      <c r="D48" t="s">
        <v>37</v>
      </c>
      <c r="E48" t="s">
        <v>115</v>
      </c>
      <c r="F48" t="s">
        <v>283</v>
      </c>
      <c r="G48" s="6">
        <f t="shared" si="0"/>
        <v>61249</v>
      </c>
      <c r="H48" t="s">
        <v>172</v>
      </c>
      <c r="I48" t="s">
        <v>133</v>
      </c>
      <c r="J48" t="str">
        <f t="shared" si="1"/>
        <v>Aachal Soni</v>
      </c>
      <c r="K48" t="s">
        <v>201</v>
      </c>
      <c r="L48" s="7">
        <f t="shared" si="4"/>
        <v>45462</v>
      </c>
      <c r="M48" s="7">
        <v>45607</v>
      </c>
      <c r="N48" s="1">
        <f t="shared" si="2"/>
        <v>45607</v>
      </c>
      <c r="O48" s="7">
        <v>45584</v>
      </c>
      <c r="P48" s="7">
        <f t="shared" si="5"/>
        <v>45584</v>
      </c>
      <c r="Q48">
        <v>122</v>
      </c>
      <c r="R48">
        <v>0</v>
      </c>
      <c r="S48">
        <v>1</v>
      </c>
      <c r="T48">
        <v>19.899999999999999</v>
      </c>
      <c r="U48" t="s">
        <v>58</v>
      </c>
      <c r="V48" s="2">
        <v>61249</v>
      </c>
      <c r="W48" t="str">
        <f t="shared" si="3"/>
        <v>Lost</v>
      </c>
      <c r="X48" t="str">
        <f>_xlfn.XLOOKUP(B48,'Customers'!A:A,'Customers'!E:E,"")</f>
        <v>Mid-Market</v>
      </c>
      <c r="Y48">
        <f t="shared" si="6"/>
        <v>1</v>
      </c>
      <c r="Z48">
        <f t="shared" si="7"/>
        <v>-23</v>
      </c>
      <c r="AA48">
        <f t="shared" si="8"/>
        <v>0</v>
      </c>
    </row>
    <row r="49" spans="1:27">
      <c r="A49" t="s">
        <v>284</v>
      </c>
      <c r="B49" t="s">
        <v>285</v>
      </c>
      <c r="C49" t="s">
        <v>286</v>
      </c>
      <c r="D49" t="s">
        <v>37</v>
      </c>
      <c r="E49" t="s">
        <v>28</v>
      </c>
      <c r="F49" t="s">
        <v>287</v>
      </c>
      <c r="G49" s="6">
        <f t="shared" si="0"/>
        <v>62439</v>
      </c>
      <c r="H49" t="s">
        <v>39</v>
      </c>
      <c r="I49" t="s">
        <v>258</v>
      </c>
      <c r="J49" t="str">
        <f t="shared" si="1"/>
        <v>Jasmit Gour</v>
      </c>
      <c r="K49" t="s">
        <v>288</v>
      </c>
      <c r="L49" s="7">
        <f t="shared" si="4"/>
        <v>45066</v>
      </c>
      <c r="M49" s="7">
        <v>45179</v>
      </c>
      <c r="N49" s="1">
        <f t="shared" si="2"/>
        <v>45179</v>
      </c>
      <c r="P49" s="7" t="str">
        <f t="shared" si="5"/>
        <v/>
      </c>
      <c r="R49">
        <v>0</v>
      </c>
      <c r="S49">
        <v>1</v>
      </c>
      <c r="T49">
        <v>8.4</v>
      </c>
      <c r="U49" t="s">
        <v>58</v>
      </c>
      <c r="V49" s="2">
        <v>62439</v>
      </c>
      <c r="W49" t="str">
        <f t="shared" si="3"/>
        <v>Open</v>
      </c>
      <c r="X49" t="str">
        <f>_xlfn.XLOOKUP(B49,'Customers'!A:A,'Customers'!E:E,"")</f>
        <v>Mid-Market</v>
      </c>
      <c r="Y49">
        <f t="shared" si="6"/>
        <v>0</v>
      </c>
      <c r="Z49" t="str">
        <f t="shared" si="7"/>
        <v/>
      </c>
      <c r="AA49">
        <f t="shared" si="8"/>
        <v>0</v>
      </c>
    </row>
    <row r="50" spans="1:27">
      <c r="A50" t="s">
        <v>289</v>
      </c>
      <c r="B50" t="s">
        <v>290</v>
      </c>
      <c r="C50" t="s">
        <v>291</v>
      </c>
      <c r="D50" t="s">
        <v>53</v>
      </c>
      <c r="E50" t="s">
        <v>54</v>
      </c>
      <c r="F50" t="s">
        <v>292</v>
      </c>
      <c r="G50" s="6">
        <f t="shared" si="0"/>
        <v>16578</v>
      </c>
      <c r="H50" t="s">
        <v>151</v>
      </c>
      <c r="I50" t="s">
        <v>117</v>
      </c>
      <c r="J50" t="str">
        <f t="shared" si="1"/>
        <v>Ekta Uppal</v>
      </c>
      <c r="K50" t="s">
        <v>293</v>
      </c>
      <c r="L50" s="7">
        <f t="shared" si="4"/>
        <v>45557</v>
      </c>
      <c r="M50" s="7">
        <v>45612</v>
      </c>
      <c r="N50" s="1">
        <f t="shared" si="2"/>
        <v>45612</v>
      </c>
      <c r="P50" s="7" t="str">
        <f t="shared" si="5"/>
        <v/>
      </c>
      <c r="R50">
        <v>0</v>
      </c>
      <c r="S50">
        <v>1</v>
      </c>
      <c r="T50">
        <v>14.8</v>
      </c>
      <c r="U50" t="s">
        <v>25</v>
      </c>
      <c r="V50" s="2">
        <v>16578</v>
      </c>
      <c r="W50" t="str">
        <f t="shared" si="3"/>
        <v>Open</v>
      </c>
      <c r="X50" t="str">
        <f>_xlfn.XLOOKUP(B50,'Customers'!A:A,'Customers'!E:E,"")</f>
        <v>Mid-Market</v>
      </c>
      <c r="Y50">
        <f t="shared" si="6"/>
        <v>0</v>
      </c>
      <c r="Z50" t="str">
        <f t="shared" si="7"/>
        <v/>
      </c>
      <c r="AA50">
        <f t="shared" si="8"/>
        <v>0</v>
      </c>
    </row>
    <row r="51" spans="1:27">
      <c r="A51" t="s">
        <v>294</v>
      </c>
      <c r="B51" t="s">
        <v>295</v>
      </c>
      <c r="C51" t="s">
        <v>296</v>
      </c>
      <c r="D51" t="s">
        <v>53</v>
      </c>
      <c r="E51" t="s">
        <v>28</v>
      </c>
      <c r="F51" t="s">
        <v>297</v>
      </c>
      <c r="G51" s="6">
        <f t="shared" si="0"/>
        <v>10943</v>
      </c>
      <c r="H51" t="s">
        <v>39</v>
      </c>
      <c r="I51" t="s">
        <v>156</v>
      </c>
      <c r="J51" t="str">
        <f t="shared" si="1"/>
        <v>Lakshmi Hayre</v>
      </c>
      <c r="K51" t="s">
        <v>298</v>
      </c>
      <c r="L51" s="7">
        <f t="shared" si="4"/>
        <v>44718</v>
      </c>
      <c r="M51" s="7">
        <v>44851</v>
      </c>
      <c r="N51" s="1">
        <f t="shared" si="2"/>
        <v>44851</v>
      </c>
      <c r="P51" s="7" t="str">
        <f t="shared" si="5"/>
        <v/>
      </c>
      <c r="R51">
        <v>0</v>
      </c>
      <c r="S51">
        <v>1</v>
      </c>
      <c r="T51">
        <v>11.3</v>
      </c>
      <c r="U51" t="s">
        <v>25</v>
      </c>
      <c r="V51" s="2">
        <v>10943</v>
      </c>
      <c r="W51" t="str">
        <f t="shared" si="3"/>
        <v>Open</v>
      </c>
      <c r="X51" t="str">
        <f>_xlfn.XLOOKUP(B51,'Customers'!A:A,'Customers'!E:E,"")</f>
        <v>SMB</v>
      </c>
      <c r="Y51">
        <f t="shared" si="6"/>
        <v>0</v>
      </c>
      <c r="Z51" t="str">
        <f t="shared" si="7"/>
        <v/>
      </c>
      <c r="AA51">
        <f t="shared" si="8"/>
        <v>0</v>
      </c>
    </row>
    <row r="52" spans="1:27">
      <c r="A52" t="s">
        <v>299</v>
      </c>
      <c r="B52" t="s">
        <v>300</v>
      </c>
      <c r="C52" t="s">
        <v>301</v>
      </c>
      <c r="D52" t="s">
        <v>19</v>
      </c>
      <c r="E52" t="s">
        <v>115</v>
      </c>
      <c r="F52" t="s">
        <v>302</v>
      </c>
      <c r="G52" s="6">
        <f t="shared" si="0"/>
        <v>9433</v>
      </c>
      <c r="H52" t="s">
        <v>22</v>
      </c>
      <c r="I52" t="s">
        <v>303</v>
      </c>
      <c r="J52" t="str">
        <f t="shared" si="1"/>
        <v>Amruta Sinha</v>
      </c>
      <c r="K52" t="s">
        <v>304</v>
      </c>
      <c r="L52" s="7">
        <f t="shared" si="4"/>
        <v>45566</v>
      </c>
      <c r="M52" s="7">
        <v>45617</v>
      </c>
      <c r="N52" s="1">
        <f t="shared" si="2"/>
        <v>45617</v>
      </c>
      <c r="O52" s="7">
        <v>45639</v>
      </c>
      <c r="P52" s="7">
        <f t="shared" si="5"/>
        <v>45639</v>
      </c>
      <c r="Q52">
        <v>73</v>
      </c>
      <c r="R52">
        <v>0</v>
      </c>
      <c r="S52">
        <v>1</v>
      </c>
      <c r="T52">
        <v>14.8</v>
      </c>
      <c r="U52" t="s">
        <v>25</v>
      </c>
      <c r="V52" s="2">
        <v>9433</v>
      </c>
      <c r="W52" t="str">
        <f t="shared" si="3"/>
        <v>Lost</v>
      </c>
      <c r="X52" t="str">
        <f>_xlfn.XLOOKUP(B52,'Customers'!A:A,'Customers'!E:E,"")</f>
        <v>Enterprise</v>
      </c>
      <c r="Y52">
        <f t="shared" si="6"/>
        <v>1</v>
      </c>
      <c r="Z52">
        <f t="shared" si="7"/>
        <v>22</v>
      </c>
      <c r="AA52">
        <f t="shared" si="8"/>
        <v>0</v>
      </c>
    </row>
    <row r="53" spans="1:27">
      <c r="A53" t="s">
        <v>305</v>
      </c>
      <c r="B53" t="s">
        <v>306</v>
      </c>
      <c r="C53" t="s">
        <v>307</v>
      </c>
      <c r="D53" t="s">
        <v>37</v>
      </c>
      <c r="E53" t="s">
        <v>28</v>
      </c>
      <c r="F53" t="s">
        <v>308</v>
      </c>
      <c r="G53" s="6">
        <f t="shared" si="0"/>
        <v>145000</v>
      </c>
      <c r="H53" t="s">
        <v>172</v>
      </c>
      <c r="I53" t="s">
        <v>105</v>
      </c>
      <c r="J53" t="str">
        <f t="shared" si="1"/>
        <v>Hemangini Bahri</v>
      </c>
      <c r="K53" t="s">
        <v>309</v>
      </c>
      <c r="L53" s="7">
        <f t="shared" si="4"/>
        <v>44606</v>
      </c>
      <c r="M53" s="7">
        <v>44632</v>
      </c>
      <c r="N53" s="1">
        <f t="shared" si="2"/>
        <v>44632</v>
      </c>
      <c r="P53" s="7" t="str">
        <f t="shared" si="5"/>
        <v/>
      </c>
      <c r="R53">
        <v>0</v>
      </c>
      <c r="S53">
        <v>1</v>
      </c>
      <c r="T53">
        <v>14.1</v>
      </c>
      <c r="U53" t="s">
        <v>58</v>
      </c>
      <c r="V53" s="2">
        <v>145000</v>
      </c>
      <c r="W53" t="str">
        <f t="shared" si="3"/>
        <v>Open</v>
      </c>
      <c r="X53" t="str">
        <f>_xlfn.XLOOKUP(B53,'Customers'!A:A,'Customers'!E:E,"")</f>
        <v>Mid-Market</v>
      </c>
      <c r="Y53">
        <f t="shared" si="6"/>
        <v>0</v>
      </c>
      <c r="Z53" t="str">
        <f t="shared" si="7"/>
        <v/>
      </c>
      <c r="AA53">
        <f t="shared" si="8"/>
        <v>0</v>
      </c>
    </row>
    <row r="54" spans="1:27">
      <c r="A54" t="s">
        <v>310</v>
      </c>
      <c r="B54" t="s">
        <v>76</v>
      </c>
      <c r="C54" t="s">
        <v>18</v>
      </c>
      <c r="D54" t="s">
        <v>66</v>
      </c>
      <c r="E54" t="s">
        <v>28</v>
      </c>
      <c r="F54" t="s">
        <v>311</v>
      </c>
      <c r="G54" s="6">
        <f t="shared" si="0"/>
        <v>5882</v>
      </c>
      <c r="H54" t="s">
        <v>79</v>
      </c>
      <c r="I54" t="s">
        <v>62</v>
      </c>
      <c r="J54" t="str">
        <f t="shared" si="1"/>
        <v>Jairaj Panchal</v>
      </c>
      <c r="K54" t="s">
        <v>312</v>
      </c>
      <c r="L54" s="7">
        <f t="shared" si="4"/>
        <v>45280</v>
      </c>
      <c r="M54" s="7">
        <v>45379</v>
      </c>
      <c r="N54" s="1">
        <f t="shared" si="2"/>
        <v>45379</v>
      </c>
      <c r="P54" s="7" t="str">
        <f t="shared" si="5"/>
        <v/>
      </c>
      <c r="R54">
        <v>0</v>
      </c>
      <c r="S54">
        <v>1</v>
      </c>
      <c r="T54">
        <v>31.2</v>
      </c>
      <c r="U54" t="s">
        <v>25</v>
      </c>
      <c r="V54" s="2">
        <v>5882</v>
      </c>
      <c r="W54" t="str">
        <f t="shared" si="3"/>
        <v>Open</v>
      </c>
      <c r="X54" t="str">
        <f>_xlfn.XLOOKUP(B54,'Customers'!A:A,'Customers'!E:E,"")</f>
        <v>SMB</v>
      </c>
      <c r="Y54">
        <f t="shared" si="6"/>
        <v>0</v>
      </c>
      <c r="Z54" t="str">
        <f t="shared" si="7"/>
        <v/>
      </c>
      <c r="AA54">
        <f t="shared" si="8"/>
        <v>0</v>
      </c>
    </row>
    <row r="55" spans="1:27">
      <c r="A55" t="s">
        <v>313</v>
      </c>
      <c r="B55" t="s">
        <v>314</v>
      </c>
      <c r="C55" t="s">
        <v>315</v>
      </c>
      <c r="D55" t="s">
        <v>183</v>
      </c>
      <c r="E55" t="s">
        <v>91</v>
      </c>
      <c r="F55" t="s">
        <v>316</v>
      </c>
      <c r="G55" s="6">
        <f t="shared" si="0"/>
        <v>11707</v>
      </c>
      <c r="H55" t="s">
        <v>172</v>
      </c>
      <c r="I55" t="s">
        <v>268</v>
      </c>
      <c r="J55" t="str">
        <f t="shared" si="1"/>
        <v>Panini Kade</v>
      </c>
      <c r="K55" t="s">
        <v>317</v>
      </c>
      <c r="L55" s="7">
        <f t="shared" si="4"/>
        <v>45116</v>
      </c>
      <c r="M55" s="7">
        <v>45139</v>
      </c>
      <c r="N55" s="1">
        <f t="shared" si="2"/>
        <v>45139</v>
      </c>
      <c r="O55" s="7">
        <v>45189</v>
      </c>
      <c r="P55" s="7">
        <f t="shared" si="5"/>
        <v>45189</v>
      </c>
      <c r="Q55">
        <v>73</v>
      </c>
      <c r="R55">
        <v>0</v>
      </c>
      <c r="S55">
        <v>1</v>
      </c>
      <c r="T55">
        <v>26.6</v>
      </c>
      <c r="U55" t="s">
        <v>100</v>
      </c>
      <c r="V55" s="2">
        <v>11707</v>
      </c>
      <c r="W55" t="str">
        <f t="shared" si="3"/>
        <v>Won</v>
      </c>
      <c r="X55" t="str">
        <f>_xlfn.XLOOKUP(B55,'Customers'!A:A,'Customers'!E:E,"")</f>
        <v>Mid-Market</v>
      </c>
      <c r="Y55">
        <f t="shared" si="6"/>
        <v>1</v>
      </c>
      <c r="Z55">
        <f t="shared" si="7"/>
        <v>50</v>
      </c>
      <c r="AA55">
        <f t="shared" si="8"/>
        <v>1</v>
      </c>
    </row>
    <row r="56" spans="1:27">
      <c r="A56" t="s">
        <v>318</v>
      </c>
      <c r="B56" t="s">
        <v>319</v>
      </c>
      <c r="C56" t="s">
        <v>18</v>
      </c>
      <c r="D56" t="s">
        <v>37</v>
      </c>
      <c r="E56" t="s">
        <v>115</v>
      </c>
      <c r="F56" t="s">
        <v>320</v>
      </c>
      <c r="G56" s="6">
        <f t="shared" si="0"/>
        <v>187339</v>
      </c>
      <c r="H56" t="s">
        <v>56</v>
      </c>
      <c r="I56" t="s">
        <v>68</v>
      </c>
      <c r="J56" t="str">
        <f t="shared" si="1"/>
        <v>Anamika Keer</v>
      </c>
      <c r="K56" t="s">
        <v>321</v>
      </c>
      <c r="L56" s="7">
        <f t="shared" si="4"/>
        <v>44590</v>
      </c>
      <c r="M56" s="7">
        <v>44607</v>
      </c>
      <c r="N56" s="1">
        <f t="shared" si="2"/>
        <v>44607</v>
      </c>
      <c r="O56" s="7">
        <v>44769</v>
      </c>
      <c r="P56" s="7">
        <f t="shared" si="5"/>
        <v>44769</v>
      </c>
      <c r="Q56">
        <v>179</v>
      </c>
      <c r="R56">
        <v>0</v>
      </c>
      <c r="S56">
        <v>1</v>
      </c>
      <c r="T56">
        <v>32</v>
      </c>
      <c r="U56" t="s">
        <v>42</v>
      </c>
      <c r="V56" s="2">
        <v>187339</v>
      </c>
      <c r="W56" t="str">
        <f t="shared" si="3"/>
        <v>Lost</v>
      </c>
      <c r="X56" t="str">
        <f>_xlfn.XLOOKUP(B56,'Customers'!A:A,'Customers'!E:E,"")</f>
        <v>Mid-Market</v>
      </c>
      <c r="Y56">
        <f t="shared" si="6"/>
        <v>1</v>
      </c>
      <c r="Z56">
        <f t="shared" si="7"/>
        <v>162</v>
      </c>
      <c r="AA56">
        <f t="shared" si="8"/>
        <v>1</v>
      </c>
    </row>
    <row r="57" spans="1:27">
      <c r="A57" t="s">
        <v>322</v>
      </c>
      <c r="B57" t="s">
        <v>323</v>
      </c>
      <c r="C57" t="s">
        <v>324</v>
      </c>
      <c r="D57" t="s">
        <v>66</v>
      </c>
      <c r="E57" t="s">
        <v>177</v>
      </c>
      <c r="F57" t="s">
        <v>325</v>
      </c>
      <c r="G57" s="6">
        <f t="shared" si="0"/>
        <v>4983</v>
      </c>
      <c r="H57" t="s">
        <v>30</v>
      </c>
      <c r="I57" t="s">
        <v>326</v>
      </c>
      <c r="J57" t="str">
        <f t="shared" si="1"/>
        <v>Krish Varughese</v>
      </c>
      <c r="K57" t="s">
        <v>327</v>
      </c>
      <c r="L57" s="7">
        <f t="shared" si="4"/>
        <v>45098</v>
      </c>
      <c r="M57" s="7">
        <v>45172</v>
      </c>
      <c r="N57" s="1">
        <f t="shared" si="2"/>
        <v>45172</v>
      </c>
      <c r="P57" s="7" t="str">
        <f t="shared" si="5"/>
        <v/>
      </c>
      <c r="R57">
        <v>0</v>
      </c>
      <c r="S57">
        <v>1</v>
      </c>
      <c r="T57">
        <v>21.4</v>
      </c>
      <c r="U57" t="s">
        <v>33</v>
      </c>
      <c r="V57" s="2">
        <v>4983</v>
      </c>
      <c r="W57" t="str">
        <f t="shared" si="3"/>
        <v>Open</v>
      </c>
      <c r="X57" t="str">
        <f>_xlfn.XLOOKUP(B57,'Customers'!A:A,'Customers'!E:E,"")</f>
        <v>Mid-Market</v>
      </c>
      <c r="Y57">
        <f t="shared" si="6"/>
        <v>0</v>
      </c>
      <c r="Z57" t="str">
        <f t="shared" si="7"/>
        <v/>
      </c>
      <c r="AA57">
        <f t="shared" si="8"/>
        <v>0</v>
      </c>
    </row>
    <row r="58" spans="1:27">
      <c r="A58" t="s">
        <v>328</v>
      </c>
      <c r="B58" t="s">
        <v>329</v>
      </c>
      <c r="C58" t="s">
        <v>330</v>
      </c>
      <c r="D58" t="s">
        <v>19</v>
      </c>
      <c r="E58" t="s">
        <v>45</v>
      </c>
      <c r="F58" t="s">
        <v>331</v>
      </c>
      <c r="G58" s="6">
        <f t="shared" si="0"/>
        <v>3474</v>
      </c>
      <c r="H58" t="s">
        <v>47</v>
      </c>
      <c r="I58" t="s">
        <v>105</v>
      </c>
      <c r="J58" t="str">
        <f t="shared" si="1"/>
        <v>Hemangini Bahri</v>
      </c>
      <c r="K58" t="s">
        <v>332</v>
      </c>
      <c r="L58" s="7">
        <f t="shared" si="4"/>
        <v>44888</v>
      </c>
      <c r="M58" s="7">
        <v>44964</v>
      </c>
      <c r="N58" s="1">
        <f t="shared" si="2"/>
        <v>44964</v>
      </c>
      <c r="P58" s="7" t="str">
        <f t="shared" si="5"/>
        <v/>
      </c>
      <c r="R58">
        <v>0</v>
      </c>
      <c r="S58">
        <v>1</v>
      </c>
      <c r="U58" t="s">
        <v>25</v>
      </c>
      <c r="V58" s="2">
        <v>3474</v>
      </c>
      <c r="W58" t="str">
        <f t="shared" si="3"/>
        <v>Open</v>
      </c>
      <c r="X58" t="str">
        <f>_xlfn.XLOOKUP(B58,'Customers'!A:A,'Customers'!E:E,"")</f>
        <v>SMB</v>
      </c>
      <c r="Y58">
        <f t="shared" si="6"/>
        <v>0</v>
      </c>
      <c r="Z58" t="str">
        <f t="shared" si="7"/>
        <v/>
      </c>
      <c r="AA58">
        <f t="shared" si="8"/>
        <v>0</v>
      </c>
    </row>
    <row r="59" spans="1:27">
      <c r="A59" t="s">
        <v>333</v>
      </c>
      <c r="B59" t="s">
        <v>334</v>
      </c>
      <c r="C59" t="s">
        <v>114</v>
      </c>
      <c r="D59" t="s">
        <v>53</v>
      </c>
      <c r="E59" t="s">
        <v>177</v>
      </c>
      <c r="F59" t="s">
        <v>335</v>
      </c>
      <c r="G59" s="6">
        <f t="shared" si="0"/>
        <v>15399</v>
      </c>
      <c r="H59" t="s">
        <v>79</v>
      </c>
      <c r="I59" t="s">
        <v>336</v>
      </c>
      <c r="J59" t="str">
        <f t="shared" si="1"/>
        <v>Jalsa Parsa</v>
      </c>
      <c r="K59" t="s">
        <v>337</v>
      </c>
      <c r="L59" s="7">
        <f t="shared" si="4"/>
        <v>45534</v>
      </c>
      <c r="M59" s="7">
        <v>45614</v>
      </c>
      <c r="N59" s="1">
        <f t="shared" si="2"/>
        <v>45614</v>
      </c>
      <c r="P59" s="7" t="str">
        <f t="shared" si="5"/>
        <v/>
      </c>
      <c r="R59">
        <v>0</v>
      </c>
      <c r="S59">
        <v>1</v>
      </c>
      <c r="T59">
        <v>20.100000000000001</v>
      </c>
      <c r="U59" t="s">
        <v>42</v>
      </c>
      <c r="V59" s="2">
        <v>15399</v>
      </c>
      <c r="W59" t="str">
        <f t="shared" si="3"/>
        <v>Open</v>
      </c>
      <c r="X59" t="str">
        <f>_xlfn.XLOOKUP(B59,'Customers'!A:A,'Customers'!E:E,"")</f>
        <v>SMB</v>
      </c>
      <c r="Y59">
        <f t="shared" si="6"/>
        <v>0</v>
      </c>
      <c r="Z59" t="str">
        <f t="shared" si="7"/>
        <v/>
      </c>
      <c r="AA59">
        <f t="shared" si="8"/>
        <v>0</v>
      </c>
    </row>
    <row r="60" spans="1:27">
      <c r="A60" t="s">
        <v>338</v>
      </c>
      <c r="B60" t="s">
        <v>339</v>
      </c>
      <c r="C60" t="s">
        <v>18</v>
      </c>
      <c r="D60" t="s">
        <v>53</v>
      </c>
      <c r="E60" t="s">
        <v>54</v>
      </c>
      <c r="F60" t="s">
        <v>340</v>
      </c>
      <c r="G60" s="6">
        <f t="shared" si="0"/>
        <v>41412</v>
      </c>
      <c r="H60" t="s">
        <v>79</v>
      </c>
      <c r="I60" t="s">
        <v>93</v>
      </c>
      <c r="J60" t="str">
        <f t="shared" si="1"/>
        <v>Owen Mane</v>
      </c>
      <c r="K60" t="s">
        <v>341</v>
      </c>
      <c r="L60" s="7">
        <f t="shared" si="4"/>
        <v>45654</v>
      </c>
      <c r="M60" s="7">
        <v>45718</v>
      </c>
      <c r="N60" s="1">
        <f t="shared" si="2"/>
        <v>45718</v>
      </c>
      <c r="P60" s="7" t="str">
        <f t="shared" si="5"/>
        <v/>
      </c>
      <c r="R60">
        <v>0</v>
      </c>
      <c r="S60">
        <v>1</v>
      </c>
      <c r="U60" t="s">
        <v>42</v>
      </c>
      <c r="V60" s="2">
        <v>41412</v>
      </c>
      <c r="W60" t="str">
        <f t="shared" si="3"/>
        <v>Open</v>
      </c>
      <c r="X60" t="str">
        <f>_xlfn.XLOOKUP(B60,'Customers'!A:A,'Customers'!E:E,"")</f>
        <v>Mid-Market</v>
      </c>
      <c r="Y60">
        <f t="shared" si="6"/>
        <v>0</v>
      </c>
      <c r="Z60" t="str">
        <f t="shared" si="7"/>
        <v/>
      </c>
      <c r="AA60">
        <f t="shared" si="8"/>
        <v>0</v>
      </c>
    </row>
    <row r="61" spans="1:27">
      <c r="A61" t="s">
        <v>342</v>
      </c>
      <c r="B61" t="s">
        <v>343</v>
      </c>
      <c r="C61" t="s">
        <v>344</v>
      </c>
      <c r="D61" t="s">
        <v>183</v>
      </c>
      <c r="E61" t="s">
        <v>28</v>
      </c>
      <c r="F61" t="s">
        <v>345</v>
      </c>
      <c r="G61" s="6">
        <f t="shared" si="0"/>
        <v>11753</v>
      </c>
      <c r="H61" t="s">
        <v>30</v>
      </c>
      <c r="I61" t="s">
        <v>303</v>
      </c>
      <c r="J61" t="str">
        <f t="shared" si="1"/>
        <v>Amruta Sinha</v>
      </c>
      <c r="K61" t="s">
        <v>346</v>
      </c>
      <c r="L61" s="7">
        <f t="shared" si="4"/>
        <v>45248</v>
      </c>
      <c r="M61" s="7">
        <v>45369</v>
      </c>
      <c r="N61" s="1">
        <f t="shared" si="2"/>
        <v>45369</v>
      </c>
      <c r="P61" s="7" t="str">
        <f t="shared" si="5"/>
        <v/>
      </c>
      <c r="R61">
        <v>0</v>
      </c>
      <c r="S61">
        <v>1</v>
      </c>
      <c r="T61">
        <v>2.5</v>
      </c>
      <c r="U61" t="s">
        <v>100</v>
      </c>
      <c r="V61" s="2">
        <v>11753</v>
      </c>
      <c r="W61" t="str">
        <f t="shared" si="3"/>
        <v>Open</v>
      </c>
      <c r="X61" t="str">
        <f>_xlfn.XLOOKUP(B61,'Customers'!A:A,'Customers'!E:E,"")</f>
        <v>Mid-Market</v>
      </c>
      <c r="Y61">
        <f t="shared" si="6"/>
        <v>0</v>
      </c>
      <c r="Z61" t="str">
        <f t="shared" si="7"/>
        <v/>
      </c>
      <c r="AA61">
        <f t="shared" si="8"/>
        <v>0</v>
      </c>
    </row>
    <row r="62" spans="1:27">
      <c r="A62" t="s">
        <v>347</v>
      </c>
      <c r="B62" t="s">
        <v>348</v>
      </c>
      <c r="C62" t="s">
        <v>349</v>
      </c>
      <c r="D62" t="s">
        <v>183</v>
      </c>
      <c r="E62" t="s">
        <v>28</v>
      </c>
      <c r="F62" t="s">
        <v>350</v>
      </c>
      <c r="G62" s="6">
        <f t="shared" si="0"/>
        <v>5321</v>
      </c>
      <c r="H62" t="s">
        <v>161</v>
      </c>
      <c r="I62" t="s">
        <v>351</v>
      </c>
      <c r="J62" t="str">
        <f t="shared" si="1"/>
        <v>Rachit Lall</v>
      </c>
      <c r="K62" t="s">
        <v>352</v>
      </c>
      <c r="L62" s="7">
        <f t="shared" si="4"/>
        <v>45575</v>
      </c>
      <c r="M62" s="7">
        <v>45734</v>
      </c>
      <c r="N62" s="1">
        <f t="shared" si="2"/>
        <v>45734</v>
      </c>
      <c r="P62" s="7" t="str">
        <f t="shared" si="5"/>
        <v/>
      </c>
      <c r="R62">
        <v>0</v>
      </c>
      <c r="S62">
        <v>1</v>
      </c>
      <c r="T62">
        <v>0.9</v>
      </c>
      <c r="U62" t="s">
        <v>33</v>
      </c>
      <c r="V62" s="2">
        <v>5321</v>
      </c>
      <c r="W62" t="str">
        <f t="shared" si="3"/>
        <v>Open</v>
      </c>
      <c r="X62" t="str">
        <f>_xlfn.XLOOKUP(B62,'Customers'!A:A,'Customers'!E:E,"")</f>
        <v>SMB</v>
      </c>
      <c r="Y62">
        <f t="shared" si="6"/>
        <v>0</v>
      </c>
      <c r="Z62" t="str">
        <f t="shared" si="7"/>
        <v/>
      </c>
      <c r="AA62">
        <f t="shared" si="8"/>
        <v>0</v>
      </c>
    </row>
    <row r="63" spans="1:27">
      <c r="A63" t="s">
        <v>353</v>
      </c>
      <c r="B63" t="s">
        <v>354</v>
      </c>
      <c r="C63" t="s">
        <v>165</v>
      </c>
      <c r="D63" t="s">
        <v>183</v>
      </c>
      <c r="E63" t="s">
        <v>177</v>
      </c>
      <c r="F63" t="s">
        <v>355</v>
      </c>
      <c r="G63" s="6">
        <f t="shared" si="0"/>
        <v>8071</v>
      </c>
      <c r="H63" t="s">
        <v>22</v>
      </c>
      <c r="I63" t="s">
        <v>268</v>
      </c>
      <c r="J63" t="str">
        <f t="shared" si="1"/>
        <v>Panini Kade</v>
      </c>
      <c r="K63" t="s">
        <v>356</v>
      </c>
      <c r="L63" s="7">
        <f t="shared" si="4"/>
        <v>45605</v>
      </c>
      <c r="M63" s="7">
        <v>45719</v>
      </c>
      <c r="N63" s="1">
        <f t="shared" si="2"/>
        <v>45719</v>
      </c>
      <c r="P63" s="7" t="str">
        <f t="shared" si="5"/>
        <v/>
      </c>
      <c r="R63">
        <v>0</v>
      </c>
      <c r="S63">
        <v>1</v>
      </c>
      <c r="U63" t="s">
        <v>25</v>
      </c>
      <c r="V63" s="2">
        <v>8071</v>
      </c>
      <c r="W63" t="str">
        <f t="shared" si="3"/>
        <v>Open</v>
      </c>
      <c r="X63" t="str">
        <f>_xlfn.XLOOKUP(B63,'Customers'!A:A,'Customers'!E:E,"")</f>
        <v>Mid-Market</v>
      </c>
      <c r="Y63">
        <f t="shared" si="6"/>
        <v>0</v>
      </c>
      <c r="Z63" t="str">
        <f t="shared" si="7"/>
        <v/>
      </c>
      <c r="AA63">
        <f t="shared" si="8"/>
        <v>0</v>
      </c>
    </row>
    <row r="64" spans="1:27">
      <c r="A64" t="s">
        <v>357</v>
      </c>
      <c r="B64" t="s">
        <v>358</v>
      </c>
      <c r="C64" t="s">
        <v>359</v>
      </c>
      <c r="D64" t="s">
        <v>183</v>
      </c>
      <c r="E64" t="s">
        <v>45</v>
      </c>
      <c r="F64" t="s">
        <v>360</v>
      </c>
      <c r="G64" s="6">
        <f t="shared" si="0"/>
        <v>7857</v>
      </c>
      <c r="H64" t="s">
        <v>30</v>
      </c>
      <c r="I64" t="s">
        <v>361</v>
      </c>
      <c r="J64" t="str">
        <f t="shared" si="1"/>
        <v>Jalsa Parsa</v>
      </c>
      <c r="K64" t="s">
        <v>362</v>
      </c>
      <c r="L64" s="7">
        <f t="shared" si="4"/>
        <v>44574</v>
      </c>
      <c r="M64" s="7">
        <v>44693</v>
      </c>
      <c r="N64" s="1">
        <f t="shared" si="2"/>
        <v>44693</v>
      </c>
      <c r="P64" s="7" t="str">
        <f t="shared" si="5"/>
        <v/>
      </c>
      <c r="R64">
        <v>0</v>
      </c>
      <c r="S64">
        <v>1</v>
      </c>
      <c r="T64">
        <v>34.200000000000003</v>
      </c>
      <c r="U64" t="s">
        <v>33</v>
      </c>
      <c r="V64" s="2">
        <v>7857</v>
      </c>
      <c r="W64" t="str">
        <f t="shared" si="3"/>
        <v>Open</v>
      </c>
      <c r="X64" t="str">
        <f>_xlfn.XLOOKUP(B64,'Customers'!A:A,'Customers'!E:E,"")</f>
        <v>SMB</v>
      </c>
      <c r="Y64">
        <f t="shared" si="6"/>
        <v>0</v>
      </c>
      <c r="Z64" t="str">
        <f t="shared" si="7"/>
        <v/>
      </c>
      <c r="AA64">
        <f t="shared" si="8"/>
        <v>0</v>
      </c>
    </row>
    <row r="65" spans="1:27">
      <c r="A65" t="s">
        <v>363</v>
      </c>
      <c r="B65" t="s">
        <v>339</v>
      </c>
      <c r="C65" t="s">
        <v>364</v>
      </c>
      <c r="D65" t="s">
        <v>19</v>
      </c>
      <c r="E65" t="s">
        <v>20</v>
      </c>
      <c r="F65" t="s">
        <v>365</v>
      </c>
      <c r="G65" s="6">
        <f t="shared" si="0"/>
        <v>2392</v>
      </c>
      <c r="H65" t="s">
        <v>151</v>
      </c>
      <c r="I65" t="s">
        <v>127</v>
      </c>
      <c r="J65" t="str">
        <f t="shared" si="1"/>
        <v>Kashish Patla</v>
      </c>
      <c r="K65" t="s">
        <v>366</v>
      </c>
      <c r="L65" s="7">
        <f t="shared" si="4"/>
        <v>44730</v>
      </c>
      <c r="M65" s="7">
        <v>44749</v>
      </c>
      <c r="N65" s="1">
        <f t="shared" si="2"/>
        <v>44749</v>
      </c>
      <c r="P65" s="7" t="str">
        <f t="shared" si="5"/>
        <v/>
      </c>
      <c r="R65">
        <v>0</v>
      </c>
      <c r="S65">
        <v>1</v>
      </c>
      <c r="T65">
        <v>10.7</v>
      </c>
      <c r="U65" t="s">
        <v>42</v>
      </c>
      <c r="V65" s="2">
        <v>2392</v>
      </c>
      <c r="W65" t="str">
        <f t="shared" si="3"/>
        <v>Open</v>
      </c>
      <c r="X65" t="str">
        <f>_xlfn.XLOOKUP(B65,'Customers'!A:A,'Customers'!E:E,"")</f>
        <v>Mid-Market</v>
      </c>
      <c r="Y65">
        <f t="shared" si="6"/>
        <v>0</v>
      </c>
      <c r="Z65" t="str">
        <f t="shared" si="7"/>
        <v/>
      </c>
      <c r="AA65">
        <f t="shared" si="8"/>
        <v>0</v>
      </c>
    </row>
    <row r="66" spans="1:27">
      <c r="A66" t="s">
        <v>367</v>
      </c>
      <c r="B66" t="s">
        <v>368</v>
      </c>
      <c r="C66" t="s">
        <v>18</v>
      </c>
      <c r="D66" t="s">
        <v>53</v>
      </c>
      <c r="E66" t="s">
        <v>28</v>
      </c>
      <c r="F66" t="s">
        <v>369</v>
      </c>
      <c r="G66" s="6">
        <f t="shared" ref="G66:G129" si="9">IF(F66="","",IF(RIGHT(UPPER(SUBSTITUTE(SUBSTITUTE(SUBSTITUTE(TRIM(F66),"$",""),",","")," ","")),1)="K",VALUE(LEFT(UPPER(SUBSTITUTE(SUBSTITUTE(SUBSTITUTE(TRIM(F66),"$",""),",","")," ","")),LEN(UPPER(SUBSTITUTE(SUBSTITUTE(SUBSTITUTE(TRIM(F66),"$",""),",","")," ","")))-1))*1000,IF(RIGHT(UPPER(SUBSTITUTE(SUBSTITUTE(SUBSTITUTE(TRIM(F66),"$",""),",","")," ","")),1)="M",VALUE(LEFT(UPPER(SUBSTITUTE(SUBSTITUTE(SUBSTITUTE(TRIM(F66),"$",""),",","")," ","")),LEN(UPPER(SUBSTITUTE(SUBSTITUTE(SUBSTITUTE(TRIM(F66),"$",""),",","")," ","")))-1))*1000000,VALUE(SUBSTITUTE(SUBSTITUTE(SUBSTITUTE(TRIM(F66),"$",""),",","")," ","")))))</f>
        <v>35000</v>
      </c>
      <c r="H66" t="s">
        <v>161</v>
      </c>
      <c r="I66" t="s">
        <v>232</v>
      </c>
      <c r="J66" t="str">
        <f t="shared" ref="J66:J129" si="10">PROPER(TRIM(I66))</f>
        <v>Patrick Sama</v>
      </c>
      <c r="K66" t="s">
        <v>370</v>
      </c>
      <c r="L66" s="7">
        <f t="shared" si="4"/>
        <v>44723</v>
      </c>
      <c r="M66" s="7">
        <v>44814</v>
      </c>
      <c r="N66" s="1">
        <f t="shared" ref="N66:N129" si="11">IF(M66="","",IF(ISNUMBER(M66),M66,IF(ISNUMBER(SEARCH("/",M66)),DATE(VALUE(RIGHT(M66,4)),VALUE(MID(M66,4,2)),VALUE(LEFT(M66,2))),DATE(VALUE(LEFT(M66,4)),VALUE(MID(M66,6,2)),VALUE(RIGHT(M66,2))))))</f>
        <v>44814</v>
      </c>
      <c r="P66" s="7" t="str">
        <f t="shared" si="5"/>
        <v/>
      </c>
      <c r="R66">
        <v>0</v>
      </c>
      <c r="S66">
        <v>1</v>
      </c>
      <c r="T66">
        <v>0.8</v>
      </c>
      <c r="U66" t="s">
        <v>25</v>
      </c>
      <c r="V66" s="2">
        <v>35000</v>
      </c>
      <c r="W66" t="str">
        <f t="shared" ref="W66:W129" si="12">IF(E66="","",IF(E66="Closed Won","Won",IF(E66="Closed Lost","Lost","Open")))</f>
        <v>Open</v>
      </c>
      <c r="X66" t="str">
        <f>_xlfn.XLOOKUP(B66,'Customers'!A:A,'Customers'!E:E,"")</f>
        <v>SMB</v>
      </c>
      <c r="Y66">
        <f t="shared" ref="Y66:Y129" si="13">IF(OR(W66="Won",W66="Lost"),1,0)</f>
        <v>0</v>
      </c>
      <c r="Z66" t="str">
        <f t="shared" ref="Z66:Z129" si="14">IF(OR(N66="",P66=""),"",P66-N66)</f>
        <v/>
      </c>
      <c r="AA66">
        <f t="shared" si="8"/>
        <v>0</v>
      </c>
    </row>
    <row r="67" spans="1:27">
      <c r="A67" t="s">
        <v>371</v>
      </c>
      <c r="B67" t="s">
        <v>372</v>
      </c>
      <c r="C67" t="s">
        <v>18</v>
      </c>
      <c r="D67" t="s">
        <v>66</v>
      </c>
      <c r="E67" t="s">
        <v>28</v>
      </c>
      <c r="F67" t="s">
        <v>373</v>
      </c>
      <c r="G67" s="6">
        <f t="shared" si="9"/>
        <v>5768</v>
      </c>
      <c r="H67" t="s">
        <v>22</v>
      </c>
      <c r="I67" t="s">
        <v>374</v>
      </c>
      <c r="J67" t="str">
        <f t="shared" si="10"/>
        <v>Vidhi Mital</v>
      </c>
      <c r="K67" t="s">
        <v>375</v>
      </c>
      <c r="L67" s="7">
        <f t="shared" ref="L67:L130" si="15">IF(K67="","",IF(ISNUMBER(K67),K67,IF(ISNUMBER(SEARCH("/",K67)),DATE(VALUE(RIGHT(K67,4)),VALUE(MID(K67,4,2)),VALUE(LEFT(K67,2))),DATE(VALUE(LEFT(K67,4)),VALUE(MID(K67,6,2)),VALUE(RIGHT(K67,2))))))</f>
        <v>44778</v>
      </c>
      <c r="M67" s="7">
        <v>44874</v>
      </c>
      <c r="N67" s="1">
        <f t="shared" si="11"/>
        <v>44874</v>
      </c>
      <c r="P67" s="7" t="str">
        <f t="shared" ref="P67:P130" si="16">IF(O67="","",IF(ISNUMBER(O67),O67,DATE(VALUE(LEFT(O67,4)),VALUE(MID(O67,6,2)),VALUE(RIGHT(O67,2)))))</f>
        <v/>
      </c>
      <c r="R67">
        <v>0</v>
      </c>
      <c r="S67">
        <v>1</v>
      </c>
      <c r="T67">
        <v>18.8</v>
      </c>
      <c r="U67" t="s">
        <v>42</v>
      </c>
      <c r="V67" s="2">
        <v>5768</v>
      </c>
      <c r="W67" t="str">
        <f t="shared" si="12"/>
        <v>Open</v>
      </c>
      <c r="X67" t="str">
        <f>_xlfn.XLOOKUP(B67,'Customers'!A:A,'Customers'!E:E,"")</f>
        <v>Mid-Market</v>
      </c>
      <c r="Y67">
        <f t="shared" si="13"/>
        <v>0</v>
      </c>
      <c r="Z67" t="str">
        <f t="shared" si="14"/>
        <v/>
      </c>
      <c r="AA67">
        <f t="shared" ref="AA67:AA130" si="17">IF(AND(Y67=1,Z67&gt;30),1,0)</f>
        <v>0</v>
      </c>
    </row>
    <row r="68" spans="1:27">
      <c r="A68" t="s">
        <v>376</v>
      </c>
      <c r="B68" t="s">
        <v>377</v>
      </c>
      <c r="C68" t="s">
        <v>18</v>
      </c>
      <c r="D68" t="s">
        <v>37</v>
      </c>
      <c r="E68" t="s">
        <v>91</v>
      </c>
      <c r="F68" t="s">
        <v>378</v>
      </c>
      <c r="G68" s="6">
        <f t="shared" si="9"/>
        <v>161310</v>
      </c>
      <c r="H68" t="s">
        <v>172</v>
      </c>
      <c r="I68" t="s">
        <v>139</v>
      </c>
      <c r="J68" t="str">
        <f t="shared" si="10"/>
        <v>Champak Rao</v>
      </c>
      <c r="K68" t="s">
        <v>379</v>
      </c>
      <c r="L68" s="7">
        <f t="shared" si="15"/>
        <v>45614</v>
      </c>
      <c r="M68" s="7">
        <v>45747</v>
      </c>
      <c r="N68" s="1">
        <f t="shared" si="11"/>
        <v>45747</v>
      </c>
      <c r="O68" s="7">
        <v>45649</v>
      </c>
      <c r="P68" s="7">
        <f t="shared" si="16"/>
        <v>45649</v>
      </c>
      <c r="Q68">
        <v>35</v>
      </c>
      <c r="R68">
        <v>0</v>
      </c>
      <c r="S68">
        <v>1</v>
      </c>
      <c r="T68">
        <v>17.5</v>
      </c>
      <c r="U68" t="s">
        <v>100</v>
      </c>
      <c r="V68" s="2">
        <v>161310</v>
      </c>
      <c r="W68" t="str">
        <f t="shared" si="12"/>
        <v>Won</v>
      </c>
      <c r="X68" t="str">
        <f>_xlfn.XLOOKUP(B68,'Customers'!A:A,'Customers'!E:E,"")</f>
        <v>Mid-Market</v>
      </c>
      <c r="Y68">
        <f t="shared" si="13"/>
        <v>1</v>
      </c>
      <c r="Z68">
        <f t="shared" si="14"/>
        <v>-98</v>
      </c>
      <c r="AA68">
        <f t="shared" si="17"/>
        <v>0</v>
      </c>
    </row>
    <row r="69" spans="1:27">
      <c r="A69" t="s">
        <v>380</v>
      </c>
      <c r="B69" t="s">
        <v>381</v>
      </c>
      <c r="C69" t="s">
        <v>382</v>
      </c>
      <c r="D69" t="s">
        <v>66</v>
      </c>
      <c r="E69" t="s">
        <v>115</v>
      </c>
      <c r="F69" t="s">
        <v>383</v>
      </c>
      <c r="G69" s="6">
        <f t="shared" si="9"/>
        <v>16000</v>
      </c>
      <c r="H69" t="s">
        <v>22</v>
      </c>
      <c r="I69" t="s">
        <v>384</v>
      </c>
      <c r="J69" t="str">
        <f t="shared" si="10"/>
        <v>Hemangini Bahri</v>
      </c>
      <c r="K69" t="s">
        <v>385</v>
      </c>
      <c r="L69" s="7">
        <f t="shared" si="15"/>
        <v>45159</v>
      </c>
      <c r="M69" s="7">
        <v>45195</v>
      </c>
      <c r="N69" s="1">
        <f t="shared" si="11"/>
        <v>45195</v>
      </c>
      <c r="O69" s="7">
        <v>45190</v>
      </c>
      <c r="P69" s="7">
        <f t="shared" si="16"/>
        <v>45190</v>
      </c>
      <c r="Q69">
        <v>31</v>
      </c>
      <c r="R69">
        <v>0</v>
      </c>
      <c r="S69">
        <v>1</v>
      </c>
      <c r="T69">
        <v>1.8</v>
      </c>
      <c r="U69" t="s">
        <v>33</v>
      </c>
      <c r="V69" s="2">
        <v>16000</v>
      </c>
      <c r="W69" t="str">
        <f t="shared" si="12"/>
        <v>Lost</v>
      </c>
      <c r="X69" t="str">
        <f>_xlfn.XLOOKUP(B69,'Customers'!A:A,'Customers'!E:E,"")</f>
        <v>Mid-Market</v>
      </c>
      <c r="Y69">
        <f t="shared" si="13"/>
        <v>1</v>
      </c>
      <c r="Z69">
        <f t="shared" si="14"/>
        <v>-5</v>
      </c>
      <c r="AA69">
        <f t="shared" si="17"/>
        <v>0</v>
      </c>
    </row>
    <row r="70" spans="1:27">
      <c r="A70" t="s">
        <v>386</v>
      </c>
      <c r="B70" t="s">
        <v>387</v>
      </c>
      <c r="C70" t="s">
        <v>18</v>
      </c>
      <c r="D70" t="s">
        <v>53</v>
      </c>
      <c r="E70" t="s">
        <v>91</v>
      </c>
      <c r="F70" t="s">
        <v>388</v>
      </c>
      <c r="G70" s="6">
        <f t="shared" si="9"/>
        <v>45871</v>
      </c>
      <c r="H70" t="s">
        <v>161</v>
      </c>
      <c r="I70" t="s">
        <v>68</v>
      </c>
      <c r="J70" t="str">
        <f t="shared" si="10"/>
        <v>Anamika Keer</v>
      </c>
      <c r="K70" t="s">
        <v>389</v>
      </c>
      <c r="L70" s="7">
        <f t="shared" si="15"/>
        <v>45481</v>
      </c>
      <c r="M70" s="7">
        <v>45536</v>
      </c>
      <c r="N70" s="1">
        <f t="shared" si="11"/>
        <v>45536</v>
      </c>
      <c r="O70" s="7">
        <v>45647</v>
      </c>
      <c r="P70" s="7">
        <f t="shared" si="16"/>
        <v>45647</v>
      </c>
      <c r="Q70">
        <v>166</v>
      </c>
      <c r="R70">
        <v>0</v>
      </c>
      <c r="S70">
        <v>1</v>
      </c>
      <c r="T70">
        <v>14.4</v>
      </c>
      <c r="U70" t="s">
        <v>58</v>
      </c>
      <c r="V70" s="2">
        <v>45871</v>
      </c>
      <c r="W70" t="str">
        <f t="shared" si="12"/>
        <v>Won</v>
      </c>
      <c r="X70" t="str">
        <f>_xlfn.XLOOKUP(B70,'Customers'!A:A,'Customers'!E:E,"")</f>
        <v>SMB</v>
      </c>
      <c r="Y70">
        <f t="shared" si="13"/>
        <v>1</v>
      </c>
      <c r="Z70">
        <f t="shared" si="14"/>
        <v>111</v>
      </c>
      <c r="AA70">
        <f t="shared" si="17"/>
        <v>1</v>
      </c>
    </row>
    <row r="71" spans="1:27">
      <c r="A71" t="s">
        <v>390</v>
      </c>
      <c r="B71" t="s">
        <v>391</v>
      </c>
      <c r="C71" t="s">
        <v>392</v>
      </c>
      <c r="D71" t="s">
        <v>53</v>
      </c>
      <c r="E71" t="s">
        <v>91</v>
      </c>
      <c r="F71" t="s">
        <v>393</v>
      </c>
      <c r="G71" s="6">
        <f t="shared" si="9"/>
        <v>9657</v>
      </c>
      <c r="H71" t="s">
        <v>47</v>
      </c>
      <c r="I71" t="s">
        <v>394</v>
      </c>
      <c r="J71" t="str">
        <f t="shared" si="10"/>
        <v>Ekta Uppal</v>
      </c>
      <c r="K71" t="s">
        <v>395</v>
      </c>
      <c r="L71" s="7">
        <f t="shared" si="15"/>
        <v>45235</v>
      </c>
      <c r="N71" s="1" t="str">
        <f t="shared" si="11"/>
        <v/>
      </c>
      <c r="O71" s="7">
        <v>45260</v>
      </c>
      <c r="P71" s="7">
        <f t="shared" si="16"/>
        <v>45260</v>
      </c>
      <c r="Q71">
        <v>25</v>
      </c>
      <c r="R71">
        <v>1</v>
      </c>
      <c r="S71">
        <v>4</v>
      </c>
      <c r="T71">
        <v>8.6999999999999993</v>
      </c>
      <c r="U71" t="s">
        <v>42</v>
      </c>
      <c r="V71" s="2">
        <v>9657</v>
      </c>
      <c r="W71" t="str">
        <f t="shared" si="12"/>
        <v>Won</v>
      </c>
      <c r="X71" t="str">
        <f>_xlfn.XLOOKUP(B71,'Customers'!A:A,'Customers'!E:E,"")</f>
        <v>SMB</v>
      </c>
      <c r="Y71">
        <f t="shared" si="13"/>
        <v>1</v>
      </c>
      <c r="Z71" t="str">
        <f t="shared" si="14"/>
        <v/>
      </c>
      <c r="AA71">
        <f t="shared" si="17"/>
        <v>1</v>
      </c>
    </row>
    <row r="72" spans="1:27">
      <c r="A72" t="s">
        <v>396</v>
      </c>
      <c r="B72" t="s">
        <v>397</v>
      </c>
      <c r="C72" t="s">
        <v>398</v>
      </c>
      <c r="D72" t="s">
        <v>66</v>
      </c>
      <c r="E72" t="s">
        <v>45</v>
      </c>
      <c r="F72" t="s">
        <v>399</v>
      </c>
      <c r="G72" s="6">
        <f t="shared" si="9"/>
        <v>8743</v>
      </c>
      <c r="H72" t="s">
        <v>172</v>
      </c>
      <c r="I72" t="s">
        <v>80</v>
      </c>
      <c r="J72" t="str">
        <f t="shared" si="10"/>
        <v>Shivani Natt</v>
      </c>
      <c r="K72" t="s">
        <v>400</v>
      </c>
      <c r="L72" s="7">
        <f t="shared" si="15"/>
        <v>44810</v>
      </c>
      <c r="N72" s="1" t="str">
        <f t="shared" si="11"/>
        <v/>
      </c>
      <c r="P72" s="7" t="str">
        <f t="shared" si="16"/>
        <v/>
      </c>
      <c r="R72">
        <v>0</v>
      </c>
      <c r="S72">
        <v>1</v>
      </c>
      <c r="T72">
        <v>33.4</v>
      </c>
      <c r="U72" t="s">
        <v>33</v>
      </c>
      <c r="V72" s="2">
        <v>8743</v>
      </c>
      <c r="W72" t="str">
        <f t="shared" si="12"/>
        <v>Open</v>
      </c>
      <c r="X72" t="str">
        <f>_xlfn.XLOOKUP(B72,'Customers'!A:A,'Customers'!E:E,"")</f>
        <v>SMB</v>
      </c>
      <c r="Y72">
        <f t="shared" si="13"/>
        <v>0</v>
      </c>
      <c r="Z72" t="str">
        <f t="shared" si="14"/>
        <v/>
      </c>
      <c r="AA72">
        <f t="shared" si="17"/>
        <v>0</v>
      </c>
    </row>
    <row r="73" spans="1:27">
      <c r="A73" t="s">
        <v>401</v>
      </c>
      <c r="B73" t="s">
        <v>402</v>
      </c>
      <c r="C73" t="s">
        <v>403</v>
      </c>
      <c r="D73" t="s">
        <v>183</v>
      </c>
      <c r="E73" t="s">
        <v>177</v>
      </c>
      <c r="F73" t="s">
        <v>404</v>
      </c>
      <c r="G73" s="6">
        <f t="shared" si="9"/>
        <v>11000</v>
      </c>
      <c r="H73" t="s">
        <v>47</v>
      </c>
      <c r="I73" t="s">
        <v>105</v>
      </c>
      <c r="J73" t="str">
        <f t="shared" si="10"/>
        <v>Hemangini Bahri</v>
      </c>
      <c r="K73" t="s">
        <v>405</v>
      </c>
      <c r="L73" s="7">
        <f t="shared" si="15"/>
        <v>45503</v>
      </c>
      <c r="N73" s="1" t="str">
        <f t="shared" si="11"/>
        <v/>
      </c>
      <c r="P73" s="7" t="str">
        <f t="shared" si="16"/>
        <v/>
      </c>
      <c r="R73">
        <v>0</v>
      </c>
      <c r="S73">
        <v>1</v>
      </c>
      <c r="T73">
        <v>27.8</v>
      </c>
      <c r="U73" t="s">
        <v>58</v>
      </c>
      <c r="V73" s="2">
        <v>11000</v>
      </c>
      <c r="W73" t="str">
        <f t="shared" si="12"/>
        <v>Open</v>
      </c>
      <c r="X73" t="str">
        <f>_xlfn.XLOOKUP(B73,'Customers'!A:A,'Customers'!E:E,"")</f>
        <v>Mid-Market</v>
      </c>
      <c r="Y73">
        <f t="shared" si="13"/>
        <v>0</v>
      </c>
      <c r="Z73" t="str">
        <f t="shared" si="14"/>
        <v/>
      </c>
      <c r="AA73">
        <f t="shared" si="17"/>
        <v>0</v>
      </c>
    </row>
    <row r="74" spans="1:27">
      <c r="A74" t="s">
        <v>406</v>
      </c>
      <c r="B74" t="s">
        <v>407</v>
      </c>
      <c r="C74" t="s">
        <v>18</v>
      </c>
      <c r="D74" t="s">
        <v>183</v>
      </c>
      <c r="E74" t="s">
        <v>28</v>
      </c>
      <c r="F74" t="s">
        <v>408</v>
      </c>
      <c r="G74" s="6">
        <f t="shared" si="9"/>
        <v>5728</v>
      </c>
      <c r="H74" t="s">
        <v>79</v>
      </c>
      <c r="I74" t="s">
        <v>409</v>
      </c>
      <c r="J74" t="str">
        <f t="shared" si="10"/>
        <v>Vidhi Mital</v>
      </c>
      <c r="K74" t="s">
        <v>410</v>
      </c>
      <c r="L74" s="7">
        <f t="shared" si="15"/>
        <v>45616</v>
      </c>
      <c r="M74" s="7">
        <v>45742</v>
      </c>
      <c r="N74" s="1">
        <f t="shared" si="11"/>
        <v>45742</v>
      </c>
      <c r="P74" s="7" t="str">
        <f t="shared" si="16"/>
        <v/>
      </c>
      <c r="R74">
        <v>0</v>
      </c>
      <c r="S74">
        <v>1</v>
      </c>
      <c r="T74">
        <v>3.4</v>
      </c>
      <c r="U74" t="s">
        <v>58</v>
      </c>
      <c r="V74" s="2">
        <v>5728</v>
      </c>
      <c r="W74" t="str">
        <f t="shared" si="12"/>
        <v>Open</v>
      </c>
      <c r="X74" t="str">
        <f>_xlfn.XLOOKUP(B74,'Customers'!A:A,'Customers'!E:E,"")</f>
        <v>SMB</v>
      </c>
      <c r="Y74">
        <f t="shared" si="13"/>
        <v>0</v>
      </c>
      <c r="Z74" t="str">
        <f t="shared" si="14"/>
        <v/>
      </c>
      <c r="AA74">
        <f t="shared" si="17"/>
        <v>0</v>
      </c>
    </row>
    <row r="75" spans="1:27">
      <c r="A75" t="s">
        <v>411</v>
      </c>
      <c r="B75" t="s">
        <v>412</v>
      </c>
      <c r="C75" t="s">
        <v>18</v>
      </c>
      <c r="D75" t="s">
        <v>37</v>
      </c>
      <c r="E75" t="s">
        <v>45</v>
      </c>
      <c r="F75" t="s">
        <v>413</v>
      </c>
      <c r="G75" s="6">
        <f t="shared" si="9"/>
        <v>73214</v>
      </c>
      <c r="H75" t="s">
        <v>172</v>
      </c>
      <c r="I75" t="s">
        <v>93</v>
      </c>
      <c r="J75" t="str">
        <f t="shared" si="10"/>
        <v>Owen Mane</v>
      </c>
      <c r="K75" t="s">
        <v>414</v>
      </c>
      <c r="L75" s="7">
        <f t="shared" si="15"/>
        <v>45194</v>
      </c>
      <c r="M75" s="7">
        <v>45371</v>
      </c>
      <c r="N75" s="1">
        <f t="shared" si="11"/>
        <v>45371</v>
      </c>
      <c r="P75" s="7" t="str">
        <f t="shared" si="16"/>
        <v/>
      </c>
      <c r="R75">
        <v>0</v>
      </c>
      <c r="S75">
        <v>1</v>
      </c>
      <c r="U75" t="s">
        <v>33</v>
      </c>
      <c r="V75" s="2">
        <v>73214</v>
      </c>
      <c r="W75" t="str">
        <f t="shared" si="12"/>
        <v>Open</v>
      </c>
      <c r="X75" t="str">
        <f>_xlfn.XLOOKUP(B75,'Customers'!A:A,'Customers'!E:E,"")</f>
        <v>SMB</v>
      </c>
      <c r="Y75">
        <f t="shared" si="13"/>
        <v>0</v>
      </c>
      <c r="Z75" t="str">
        <f t="shared" si="14"/>
        <v/>
      </c>
      <c r="AA75">
        <f t="shared" si="17"/>
        <v>0</v>
      </c>
    </row>
    <row r="76" spans="1:27">
      <c r="A76" t="s">
        <v>415</v>
      </c>
      <c r="B76" t="s">
        <v>416</v>
      </c>
      <c r="C76" t="s">
        <v>417</v>
      </c>
      <c r="D76" t="s">
        <v>19</v>
      </c>
      <c r="E76" t="s">
        <v>28</v>
      </c>
      <c r="F76" t="s">
        <v>418</v>
      </c>
      <c r="G76" s="6">
        <f t="shared" si="9"/>
        <v>8451</v>
      </c>
      <c r="H76" t="s">
        <v>39</v>
      </c>
      <c r="I76" t="s">
        <v>105</v>
      </c>
      <c r="J76" t="str">
        <f t="shared" si="10"/>
        <v>Hemangini Bahri</v>
      </c>
      <c r="K76" t="s">
        <v>419</v>
      </c>
      <c r="L76" s="7">
        <f t="shared" si="15"/>
        <v>45121</v>
      </c>
      <c r="M76" s="7">
        <v>45173</v>
      </c>
      <c r="N76" s="1">
        <f t="shared" si="11"/>
        <v>45173</v>
      </c>
      <c r="P76" s="7" t="str">
        <f t="shared" si="16"/>
        <v/>
      </c>
      <c r="R76">
        <v>0</v>
      </c>
      <c r="S76">
        <v>1</v>
      </c>
      <c r="T76">
        <v>3.3</v>
      </c>
      <c r="U76" t="s">
        <v>58</v>
      </c>
      <c r="V76" s="2">
        <v>8451</v>
      </c>
      <c r="W76" t="str">
        <f t="shared" si="12"/>
        <v>Open</v>
      </c>
      <c r="X76" t="str">
        <f>_xlfn.XLOOKUP(B76,'Customers'!A:A,'Customers'!E:E,"")</f>
        <v>SMB</v>
      </c>
      <c r="Y76">
        <f t="shared" si="13"/>
        <v>0</v>
      </c>
      <c r="Z76" t="str">
        <f t="shared" si="14"/>
        <v/>
      </c>
      <c r="AA76">
        <f t="shared" si="17"/>
        <v>0</v>
      </c>
    </row>
    <row r="77" spans="1:27">
      <c r="A77" t="s">
        <v>420</v>
      </c>
      <c r="B77" t="s">
        <v>421</v>
      </c>
      <c r="C77" t="s">
        <v>18</v>
      </c>
      <c r="D77" t="s">
        <v>66</v>
      </c>
      <c r="E77" t="s">
        <v>115</v>
      </c>
      <c r="F77" t="s">
        <v>422</v>
      </c>
      <c r="G77" s="6">
        <f t="shared" si="9"/>
        <v>23350</v>
      </c>
      <c r="H77" t="s">
        <v>172</v>
      </c>
      <c r="I77" t="s">
        <v>127</v>
      </c>
      <c r="J77" t="str">
        <f t="shared" si="10"/>
        <v>Kashish Patla</v>
      </c>
      <c r="K77" t="s">
        <v>423</v>
      </c>
      <c r="L77" s="7">
        <f t="shared" si="15"/>
        <v>45153</v>
      </c>
      <c r="M77" s="7">
        <v>45268</v>
      </c>
      <c r="N77" s="1">
        <f t="shared" si="11"/>
        <v>45268</v>
      </c>
      <c r="O77" s="7">
        <v>45308</v>
      </c>
      <c r="P77" s="7">
        <f t="shared" si="16"/>
        <v>45308</v>
      </c>
      <c r="Q77">
        <v>155</v>
      </c>
      <c r="R77">
        <v>0</v>
      </c>
      <c r="S77">
        <v>1</v>
      </c>
      <c r="T77">
        <v>12.1</v>
      </c>
      <c r="U77" t="s">
        <v>25</v>
      </c>
      <c r="V77" s="2">
        <v>23350</v>
      </c>
      <c r="W77" t="str">
        <f t="shared" si="12"/>
        <v>Lost</v>
      </c>
      <c r="X77" t="str">
        <f>_xlfn.XLOOKUP(B77,'Customers'!A:A,'Customers'!E:E,"")</f>
        <v>Enterprise</v>
      </c>
      <c r="Y77">
        <f t="shared" si="13"/>
        <v>1</v>
      </c>
      <c r="Z77">
        <f t="shared" si="14"/>
        <v>40</v>
      </c>
      <c r="AA77">
        <f t="shared" si="17"/>
        <v>1</v>
      </c>
    </row>
    <row r="78" spans="1:27">
      <c r="A78" t="s">
        <v>424</v>
      </c>
      <c r="B78" t="s">
        <v>425</v>
      </c>
      <c r="C78" t="s">
        <v>426</v>
      </c>
      <c r="D78" t="s">
        <v>53</v>
      </c>
      <c r="E78" t="s">
        <v>91</v>
      </c>
      <c r="F78" t="s">
        <v>427</v>
      </c>
      <c r="G78" s="6">
        <f t="shared" si="9"/>
        <v>22827</v>
      </c>
      <c r="H78" t="s">
        <v>161</v>
      </c>
      <c r="I78" t="s">
        <v>93</v>
      </c>
      <c r="J78" t="str">
        <f t="shared" si="10"/>
        <v>Owen Mane</v>
      </c>
      <c r="K78" t="s">
        <v>428</v>
      </c>
      <c r="L78" s="7">
        <f t="shared" si="15"/>
        <v>45017</v>
      </c>
      <c r="M78" s="7">
        <v>45034</v>
      </c>
      <c r="N78" s="1">
        <f t="shared" si="11"/>
        <v>45034</v>
      </c>
      <c r="O78" s="7">
        <v>45077</v>
      </c>
      <c r="P78" s="7">
        <f t="shared" si="16"/>
        <v>45077</v>
      </c>
      <c r="Q78">
        <v>60</v>
      </c>
      <c r="R78">
        <v>0</v>
      </c>
      <c r="S78">
        <v>1</v>
      </c>
      <c r="T78">
        <v>34.700000000000003</v>
      </c>
      <c r="U78" t="s">
        <v>25</v>
      </c>
      <c r="V78" s="2">
        <v>22827</v>
      </c>
      <c r="W78" t="str">
        <f t="shared" si="12"/>
        <v>Won</v>
      </c>
      <c r="X78" t="str">
        <f>_xlfn.XLOOKUP(B78,'Customers'!A:A,'Customers'!E:E,"")</f>
        <v>Mid-Market</v>
      </c>
      <c r="Y78">
        <f t="shared" si="13"/>
        <v>1</v>
      </c>
      <c r="Z78">
        <f t="shared" si="14"/>
        <v>43</v>
      </c>
      <c r="AA78">
        <f t="shared" si="17"/>
        <v>1</v>
      </c>
    </row>
    <row r="79" spans="1:27">
      <c r="A79" t="s">
        <v>429</v>
      </c>
      <c r="B79" t="s">
        <v>430</v>
      </c>
      <c r="C79" t="s">
        <v>18</v>
      </c>
      <c r="D79" t="s">
        <v>183</v>
      </c>
      <c r="E79" t="s">
        <v>115</v>
      </c>
      <c r="F79" t="s">
        <v>431</v>
      </c>
      <c r="G79" s="6">
        <f t="shared" si="9"/>
        <v>3773</v>
      </c>
      <c r="H79" t="s">
        <v>30</v>
      </c>
      <c r="I79" t="s">
        <v>432</v>
      </c>
      <c r="J79" t="str">
        <f t="shared" si="10"/>
        <v>Owen Mane</v>
      </c>
      <c r="K79" t="s">
        <v>433</v>
      </c>
      <c r="L79" s="7">
        <f t="shared" si="15"/>
        <v>45376</v>
      </c>
      <c r="M79" s="7">
        <v>45509</v>
      </c>
      <c r="N79" s="1">
        <f t="shared" si="11"/>
        <v>45509</v>
      </c>
      <c r="O79" s="7">
        <v>45452</v>
      </c>
      <c r="P79" s="7">
        <f t="shared" si="16"/>
        <v>45452</v>
      </c>
      <c r="Q79">
        <v>76</v>
      </c>
      <c r="R79">
        <v>0</v>
      </c>
      <c r="S79">
        <v>1</v>
      </c>
      <c r="T79">
        <v>1.9</v>
      </c>
      <c r="U79" t="s">
        <v>33</v>
      </c>
      <c r="V79" s="2">
        <v>3773</v>
      </c>
      <c r="W79" t="str">
        <f t="shared" si="12"/>
        <v>Lost</v>
      </c>
      <c r="X79" t="str">
        <f>_xlfn.XLOOKUP(B79,'Customers'!A:A,'Customers'!E:E,"")</f>
        <v>Mid-Market</v>
      </c>
      <c r="Y79">
        <f t="shared" si="13"/>
        <v>1</v>
      </c>
      <c r="Z79">
        <f t="shared" si="14"/>
        <v>-57</v>
      </c>
      <c r="AA79">
        <f t="shared" si="17"/>
        <v>0</v>
      </c>
    </row>
    <row r="80" spans="1:27">
      <c r="A80" t="s">
        <v>434</v>
      </c>
      <c r="B80" t="s">
        <v>435</v>
      </c>
      <c r="C80" t="s">
        <v>436</v>
      </c>
      <c r="D80" t="s">
        <v>53</v>
      </c>
      <c r="E80" t="s">
        <v>28</v>
      </c>
      <c r="F80" t="s">
        <v>437</v>
      </c>
      <c r="G80" s="6">
        <f t="shared" si="9"/>
        <v>31403</v>
      </c>
      <c r="H80" t="s">
        <v>151</v>
      </c>
      <c r="I80" t="s">
        <v>258</v>
      </c>
      <c r="J80" t="str">
        <f t="shared" si="10"/>
        <v>Jasmit Gour</v>
      </c>
      <c r="K80" t="s">
        <v>438</v>
      </c>
      <c r="L80" s="7">
        <f t="shared" si="15"/>
        <v>44822</v>
      </c>
      <c r="M80" s="7">
        <v>44997</v>
      </c>
      <c r="N80" s="1">
        <f t="shared" si="11"/>
        <v>44997</v>
      </c>
      <c r="P80" s="7" t="str">
        <f t="shared" si="16"/>
        <v/>
      </c>
      <c r="R80">
        <v>0</v>
      </c>
      <c r="S80">
        <v>1</v>
      </c>
      <c r="T80">
        <v>12.3</v>
      </c>
      <c r="U80" t="s">
        <v>100</v>
      </c>
      <c r="V80" s="2">
        <v>31403</v>
      </c>
      <c r="W80" t="str">
        <f t="shared" si="12"/>
        <v>Open</v>
      </c>
      <c r="X80" t="str">
        <f>_xlfn.XLOOKUP(B80,'Customers'!A:A,'Customers'!E:E,"")</f>
        <v>SMB</v>
      </c>
      <c r="Y80">
        <f t="shared" si="13"/>
        <v>0</v>
      </c>
      <c r="Z80" t="str">
        <f t="shared" si="14"/>
        <v/>
      </c>
      <c r="AA80">
        <f t="shared" si="17"/>
        <v>0</v>
      </c>
    </row>
    <row r="81" spans="1:27">
      <c r="A81" t="s">
        <v>439</v>
      </c>
      <c r="B81" t="s">
        <v>440</v>
      </c>
      <c r="C81" t="s">
        <v>441</v>
      </c>
      <c r="D81" t="s">
        <v>183</v>
      </c>
      <c r="E81" t="s">
        <v>91</v>
      </c>
      <c r="F81" t="s">
        <v>442</v>
      </c>
      <c r="G81" s="6">
        <f t="shared" si="9"/>
        <v>6144</v>
      </c>
      <c r="H81" t="s">
        <v>39</v>
      </c>
      <c r="I81" t="s">
        <v>232</v>
      </c>
      <c r="J81" t="str">
        <f t="shared" si="10"/>
        <v>Patrick Sama</v>
      </c>
      <c r="K81" t="s">
        <v>443</v>
      </c>
      <c r="L81" s="7">
        <f t="shared" si="15"/>
        <v>45091</v>
      </c>
      <c r="M81" s="7">
        <v>45184</v>
      </c>
      <c r="N81" s="1">
        <f t="shared" si="11"/>
        <v>45184</v>
      </c>
      <c r="O81" s="7">
        <v>45147</v>
      </c>
      <c r="P81" s="7">
        <f t="shared" si="16"/>
        <v>45147</v>
      </c>
      <c r="Q81">
        <v>56</v>
      </c>
      <c r="R81">
        <v>0</v>
      </c>
      <c r="S81">
        <v>1</v>
      </c>
      <c r="T81">
        <v>14.7</v>
      </c>
      <c r="U81" t="s">
        <v>58</v>
      </c>
      <c r="V81" s="2">
        <v>6144</v>
      </c>
      <c r="W81" t="str">
        <f t="shared" si="12"/>
        <v>Won</v>
      </c>
      <c r="X81" t="str">
        <f>_xlfn.XLOOKUP(B81,'Customers'!A:A,'Customers'!E:E,"")</f>
        <v>Enterprise</v>
      </c>
      <c r="Y81">
        <f t="shared" si="13"/>
        <v>1</v>
      </c>
      <c r="Z81">
        <f t="shared" si="14"/>
        <v>-37</v>
      </c>
      <c r="AA81">
        <f t="shared" si="17"/>
        <v>0</v>
      </c>
    </row>
    <row r="82" spans="1:27">
      <c r="A82" t="s">
        <v>444</v>
      </c>
      <c r="B82" t="s">
        <v>445</v>
      </c>
      <c r="C82" t="s">
        <v>344</v>
      </c>
      <c r="D82" t="s">
        <v>37</v>
      </c>
      <c r="E82" t="s">
        <v>177</v>
      </c>
      <c r="F82" t="s">
        <v>446</v>
      </c>
      <c r="G82" s="6">
        <f t="shared" si="9"/>
        <v>130625</v>
      </c>
      <c r="H82" t="s">
        <v>161</v>
      </c>
      <c r="I82" t="s">
        <v>133</v>
      </c>
      <c r="J82" t="str">
        <f t="shared" si="10"/>
        <v>Aachal Soni</v>
      </c>
      <c r="K82" t="s">
        <v>447</v>
      </c>
      <c r="L82" s="7">
        <f t="shared" si="15"/>
        <v>45195</v>
      </c>
      <c r="M82" s="7">
        <v>45270</v>
      </c>
      <c r="N82" s="1">
        <f t="shared" si="11"/>
        <v>45270</v>
      </c>
      <c r="P82" s="7" t="str">
        <f t="shared" si="16"/>
        <v/>
      </c>
      <c r="R82">
        <v>0</v>
      </c>
      <c r="S82">
        <v>1</v>
      </c>
      <c r="U82" t="s">
        <v>33</v>
      </c>
      <c r="V82" s="2">
        <v>130625</v>
      </c>
      <c r="W82" t="str">
        <f t="shared" si="12"/>
        <v>Open</v>
      </c>
      <c r="X82" t="str">
        <f>_xlfn.XLOOKUP(B82,'Customers'!A:A,'Customers'!E:E,"")</f>
        <v>SMB</v>
      </c>
      <c r="Y82">
        <f t="shared" si="13"/>
        <v>0</v>
      </c>
      <c r="Z82" t="str">
        <f t="shared" si="14"/>
        <v/>
      </c>
      <c r="AA82">
        <f t="shared" si="17"/>
        <v>0</v>
      </c>
    </row>
    <row r="83" spans="1:27">
      <c r="A83" t="s">
        <v>448</v>
      </c>
      <c r="B83" t="s">
        <v>449</v>
      </c>
      <c r="C83" t="s">
        <v>450</v>
      </c>
      <c r="D83" t="s">
        <v>53</v>
      </c>
      <c r="E83" t="s">
        <v>91</v>
      </c>
      <c r="F83" t="s">
        <v>451</v>
      </c>
      <c r="G83" s="6">
        <f t="shared" si="9"/>
        <v>42136</v>
      </c>
      <c r="H83" t="s">
        <v>30</v>
      </c>
      <c r="I83" t="s">
        <v>409</v>
      </c>
      <c r="J83" t="str">
        <f t="shared" si="10"/>
        <v>Vidhi Mital</v>
      </c>
      <c r="K83" t="s">
        <v>452</v>
      </c>
      <c r="L83" s="7">
        <f t="shared" si="15"/>
        <v>45364</v>
      </c>
      <c r="M83" s="7">
        <v>45478</v>
      </c>
      <c r="N83" s="1">
        <f t="shared" si="11"/>
        <v>45478</v>
      </c>
      <c r="O83" s="7">
        <v>45562</v>
      </c>
      <c r="P83" s="7">
        <f t="shared" si="16"/>
        <v>45562</v>
      </c>
      <c r="Q83">
        <v>198</v>
      </c>
      <c r="R83">
        <v>0</v>
      </c>
      <c r="S83">
        <v>1</v>
      </c>
      <c r="T83">
        <v>33.299999999999997</v>
      </c>
      <c r="U83" t="s">
        <v>100</v>
      </c>
      <c r="V83" s="2">
        <v>42136</v>
      </c>
      <c r="W83" t="str">
        <f t="shared" si="12"/>
        <v>Won</v>
      </c>
      <c r="X83" t="str">
        <f>_xlfn.XLOOKUP(B83,'Customers'!A:A,'Customers'!E:E,"")</f>
        <v>Enterprise</v>
      </c>
      <c r="Y83">
        <f t="shared" si="13"/>
        <v>1</v>
      </c>
      <c r="Z83">
        <f t="shared" si="14"/>
        <v>84</v>
      </c>
      <c r="AA83">
        <f t="shared" si="17"/>
        <v>1</v>
      </c>
    </row>
    <row r="84" spans="1:27">
      <c r="A84" t="s">
        <v>453</v>
      </c>
      <c r="B84" t="s">
        <v>454</v>
      </c>
      <c r="C84" t="s">
        <v>455</v>
      </c>
      <c r="D84" t="s">
        <v>66</v>
      </c>
      <c r="E84" t="s">
        <v>28</v>
      </c>
      <c r="F84" t="s">
        <v>456</v>
      </c>
      <c r="G84" s="6">
        <f t="shared" si="9"/>
        <v>15000</v>
      </c>
      <c r="H84" t="s">
        <v>79</v>
      </c>
      <c r="I84" t="s">
        <v>62</v>
      </c>
      <c r="J84" t="str">
        <f t="shared" si="10"/>
        <v>Jairaj Panchal</v>
      </c>
      <c r="K84" t="s">
        <v>457</v>
      </c>
      <c r="L84" s="7">
        <f t="shared" si="15"/>
        <v>44888</v>
      </c>
      <c r="N84" s="1" t="str">
        <f t="shared" si="11"/>
        <v/>
      </c>
      <c r="P84" s="7" t="str">
        <f t="shared" si="16"/>
        <v/>
      </c>
      <c r="R84">
        <v>0</v>
      </c>
      <c r="S84">
        <v>1</v>
      </c>
      <c r="T84">
        <v>14.4</v>
      </c>
      <c r="U84" t="s">
        <v>100</v>
      </c>
      <c r="V84" s="2">
        <v>15000</v>
      </c>
      <c r="W84" t="str">
        <f t="shared" si="12"/>
        <v>Open</v>
      </c>
      <c r="X84" t="str">
        <f>_xlfn.XLOOKUP(B84,'Customers'!A:A,'Customers'!E:E,"")</f>
        <v>Enterprise</v>
      </c>
      <c r="Y84">
        <f t="shared" si="13"/>
        <v>0</v>
      </c>
      <c r="Z84" t="str">
        <f t="shared" si="14"/>
        <v/>
      </c>
      <c r="AA84">
        <f t="shared" si="17"/>
        <v>0</v>
      </c>
    </row>
    <row r="85" spans="1:27">
      <c r="A85" t="s">
        <v>458</v>
      </c>
      <c r="B85" t="s">
        <v>459</v>
      </c>
      <c r="C85" t="s">
        <v>84</v>
      </c>
      <c r="D85" t="s">
        <v>53</v>
      </c>
      <c r="E85" t="s">
        <v>177</v>
      </c>
      <c r="F85" t="s">
        <v>460</v>
      </c>
      <c r="G85" s="6">
        <f t="shared" si="9"/>
        <v>43342</v>
      </c>
      <c r="H85" t="s">
        <v>161</v>
      </c>
      <c r="I85" t="s">
        <v>156</v>
      </c>
      <c r="J85" t="str">
        <f t="shared" si="10"/>
        <v>Lakshmi Hayre</v>
      </c>
      <c r="K85" t="s">
        <v>461</v>
      </c>
      <c r="L85" s="7">
        <f t="shared" si="15"/>
        <v>45420</v>
      </c>
      <c r="M85" s="7">
        <v>45575</v>
      </c>
      <c r="N85" s="1">
        <f t="shared" si="11"/>
        <v>45575</v>
      </c>
      <c r="P85" s="7" t="str">
        <f t="shared" si="16"/>
        <v/>
      </c>
      <c r="R85">
        <v>0</v>
      </c>
      <c r="S85">
        <v>1</v>
      </c>
      <c r="U85" t="s">
        <v>25</v>
      </c>
      <c r="V85" s="2">
        <v>43342</v>
      </c>
      <c r="W85" t="str">
        <f t="shared" si="12"/>
        <v>Open</v>
      </c>
      <c r="X85" t="str">
        <f>_xlfn.XLOOKUP(B85,'Customers'!A:A,'Customers'!E:E,"")</f>
        <v>Mid-Market</v>
      </c>
      <c r="Y85">
        <f t="shared" si="13"/>
        <v>0</v>
      </c>
      <c r="Z85" t="str">
        <f t="shared" si="14"/>
        <v/>
      </c>
      <c r="AA85">
        <f t="shared" si="17"/>
        <v>0</v>
      </c>
    </row>
    <row r="86" spans="1:27">
      <c r="A86" t="s">
        <v>462</v>
      </c>
      <c r="B86" t="s">
        <v>463</v>
      </c>
      <c r="C86" t="s">
        <v>464</v>
      </c>
      <c r="D86" t="s">
        <v>53</v>
      </c>
      <c r="E86" t="s">
        <v>54</v>
      </c>
      <c r="F86" t="s">
        <v>465</v>
      </c>
      <c r="G86" s="6">
        <f t="shared" si="9"/>
        <v>34284</v>
      </c>
      <c r="H86" t="s">
        <v>30</v>
      </c>
      <c r="I86" t="s">
        <v>274</v>
      </c>
      <c r="J86" t="str">
        <f t="shared" si="10"/>
        <v>Rachit Lall</v>
      </c>
      <c r="K86" t="s">
        <v>466</v>
      </c>
      <c r="L86" s="7">
        <f t="shared" si="15"/>
        <v>45141</v>
      </c>
      <c r="M86" s="7">
        <v>45187</v>
      </c>
      <c r="N86" s="1">
        <f t="shared" si="11"/>
        <v>45187</v>
      </c>
      <c r="P86" s="7" t="str">
        <f t="shared" si="16"/>
        <v/>
      </c>
      <c r="R86">
        <v>0</v>
      </c>
      <c r="S86">
        <v>1</v>
      </c>
      <c r="T86">
        <v>24.9</v>
      </c>
      <c r="U86" t="s">
        <v>58</v>
      </c>
      <c r="V86" s="2">
        <v>34284</v>
      </c>
      <c r="W86" t="str">
        <f t="shared" si="12"/>
        <v>Open</v>
      </c>
      <c r="X86" t="str">
        <f>_xlfn.XLOOKUP(B86,'Customers'!A:A,'Customers'!E:E,"")</f>
        <v>SMB</v>
      </c>
      <c r="Y86">
        <f t="shared" si="13"/>
        <v>0</v>
      </c>
      <c r="Z86" t="str">
        <f t="shared" si="14"/>
        <v/>
      </c>
      <c r="AA86">
        <f t="shared" si="17"/>
        <v>0</v>
      </c>
    </row>
    <row r="87" spans="1:27">
      <c r="A87" t="s">
        <v>467</v>
      </c>
      <c r="B87" t="s">
        <v>468</v>
      </c>
      <c r="C87" t="s">
        <v>469</v>
      </c>
      <c r="D87" t="s">
        <v>53</v>
      </c>
      <c r="E87" t="s">
        <v>45</v>
      </c>
      <c r="F87" t="s">
        <v>470</v>
      </c>
      <c r="G87" s="6">
        <f t="shared" si="9"/>
        <v>28817</v>
      </c>
      <c r="H87" t="s">
        <v>39</v>
      </c>
      <c r="I87" t="s">
        <v>68</v>
      </c>
      <c r="J87" t="str">
        <f t="shared" si="10"/>
        <v>Anamika Keer</v>
      </c>
      <c r="K87" t="s">
        <v>471</v>
      </c>
      <c r="L87" s="7">
        <f t="shared" si="15"/>
        <v>45150</v>
      </c>
      <c r="M87" s="7">
        <v>45210</v>
      </c>
      <c r="N87" s="1">
        <f t="shared" si="11"/>
        <v>45210</v>
      </c>
      <c r="P87" s="7" t="str">
        <f t="shared" si="16"/>
        <v/>
      </c>
      <c r="R87">
        <v>0</v>
      </c>
      <c r="S87">
        <v>1</v>
      </c>
      <c r="T87">
        <v>18.5</v>
      </c>
      <c r="U87" t="s">
        <v>42</v>
      </c>
      <c r="V87" s="2">
        <v>28817</v>
      </c>
      <c r="W87" t="str">
        <f t="shared" si="12"/>
        <v>Open</v>
      </c>
      <c r="X87" t="str">
        <f>_xlfn.XLOOKUP(B87,'Customers'!A:A,'Customers'!E:E,"")</f>
        <v>SMB</v>
      </c>
      <c r="Y87">
        <f t="shared" si="13"/>
        <v>0</v>
      </c>
      <c r="Z87" t="str">
        <f t="shared" si="14"/>
        <v/>
      </c>
      <c r="AA87">
        <f t="shared" si="17"/>
        <v>0</v>
      </c>
    </row>
    <row r="88" spans="1:27">
      <c r="A88" t="s">
        <v>472</v>
      </c>
      <c r="B88" t="s">
        <v>473</v>
      </c>
      <c r="C88" t="s">
        <v>474</v>
      </c>
      <c r="D88" t="s">
        <v>37</v>
      </c>
      <c r="E88" t="s">
        <v>91</v>
      </c>
      <c r="F88" t="s">
        <v>475</v>
      </c>
      <c r="G88" s="6">
        <f t="shared" si="9"/>
        <v>80940</v>
      </c>
      <c r="H88" t="s">
        <v>22</v>
      </c>
      <c r="I88" t="s">
        <v>98</v>
      </c>
      <c r="J88" t="str">
        <f t="shared" si="10"/>
        <v>Amruta Sinha</v>
      </c>
      <c r="K88" t="s">
        <v>476</v>
      </c>
      <c r="L88" s="7">
        <f t="shared" si="15"/>
        <v>45198</v>
      </c>
      <c r="M88" s="7">
        <v>45234</v>
      </c>
      <c r="N88" s="1">
        <f t="shared" si="11"/>
        <v>45234</v>
      </c>
      <c r="O88" s="7">
        <v>45265</v>
      </c>
      <c r="P88" s="7">
        <f t="shared" si="16"/>
        <v>45265</v>
      </c>
      <c r="Q88">
        <v>67</v>
      </c>
      <c r="R88">
        <v>1</v>
      </c>
      <c r="S88">
        <v>1</v>
      </c>
      <c r="T88">
        <v>4.0999999999999996</v>
      </c>
      <c r="U88" t="s">
        <v>100</v>
      </c>
      <c r="V88" s="2">
        <v>80940</v>
      </c>
      <c r="W88" t="str">
        <f t="shared" si="12"/>
        <v>Won</v>
      </c>
      <c r="X88" t="str">
        <f>_xlfn.XLOOKUP(B88,'Customers'!A:A,'Customers'!E:E,"")</f>
        <v>Mid-Market</v>
      </c>
      <c r="Y88">
        <f t="shared" si="13"/>
        <v>1</v>
      </c>
      <c r="Z88">
        <f t="shared" si="14"/>
        <v>31</v>
      </c>
      <c r="AA88">
        <f t="shared" si="17"/>
        <v>1</v>
      </c>
    </row>
    <row r="89" spans="1:27">
      <c r="A89" t="s">
        <v>477</v>
      </c>
      <c r="B89" t="s">
        <v>478</v>
      </c>
      <c r="C89" t="s">
        <v>479</v>
      </c>
      <c r="D89" t="s">
        <v>183</v>
      </c>
      <c r="E89" t="s">
        <v>177</v>
      </c>
      <c r="F89" t="s">
        <v>480</v>
      </c>
      <c r="G89" s="6">
        <f t="shared" si="9"/>
        <v>4832</v>
      </c>
      <c r="H89" t="s">
        <v>172</v>
      </c>
      <c r="I89" t="s">
        <v>374</v>
      </c>
      <c r="J89" t="str">
        <f t="shared" si="10"/>
        <v>Vidhi Mital</v>
      </c>
      <c r="K89" t="s">
        <v>481</v>
      </c>
      <c r="L89" s="7">
        <f t="shared" si="15"/>
        <v>44681</v>
      </c>
      <c r="M89" s="7">
        <v>44747</v>
      </c>
      <c r="N89" s="1">
        <f t="shared" si="11"/>
        <v>44747</v>
      </c>
      <c r="P89" s="7" t="str">
        <f t="shared" si="16"/>
        <v/>
      </c>
      <c r="R89">
        <v>0</v>
      </c>
      <c r="S89">
        <v>1</v>
      </c>
      <c r="T89">
        <v>15.6</v>
      </c>
      <c r="U89" t="s">
        <v>58</v>
      </c>
      <c r="V89" s="2">
        <v>4832</v>
      </c>
      <c r="W89" t="str">
        <f t="shared" si="12"/>
        <v>Open</v>
      </c>
      <c r="X89" t="str">
        <f>_xlfn.XLOOKUP(B89,'Customers'!A:A,'Customers'!E:E,"")</f>
        <v>Mid-Market</v>
      </c>
      <c r="Y89">
        <f t="shared" si="13"/>
        <v>0</v>
      </c>
      <c r="Z89" t="str">
        <f t="shared" si="14"/>
        <v/>
      </c>
      <c r="AA89">
        <f t="shared" si="17"/>
        <v>0</v>
      </c>
    </row>
    <row r="90" spans="1:27">
      <c r="A90" t="s">
        <v>482</v>
      </c>
      <c r="B90" t="s">
        <v>483</v>
      </c>
      <c r="C90" t="s">
        <v>484</v>
      </c>
      <c r="D90" t="s">
        <v>19</v>
      </c>
      <c r="E90" t="s">
        <v>115</v>
      </c>
      <c r="F90" t="s">
        <v>485</v>
      </c>
      <c r="G90" s="6">
        <f t="shared" si="9"/>
        <v>7502</v>
      </c>
      <c r="H90" t="s">
        <v>56</v>
      </c>
      <c r="I90" t="s">
        <v>86</v>
      </c>
      <c r="J90" t="str">
        <f t="shared" si="10"/>
        <v>Mason Solanki</v>
      </c>
      <c r="K90" t="s">
        <v>486</v>
      </c>
      <c r="L90" s="7">
        <f t="shared" si="15"/>
        <v>44781</v>
      </c>
      <c r="M90" s="7">
        <v>44821</v>
      </c>
      <c r="N90" s="1">
        <f t="shared" si="11"/>
        <v>44821</v>
      </c>
      <c r="O90" s="7">
        <v>44920</v>
      </c>
      <c r="P90" s="7">
        <f t="shared" si="16"/>
        <v>44920</v>
      </c>
      <c r="Q90">
        <v>139</v>
      </c>
      <c r="R90">
        <v>0</v>
      </c>
      <c r="S90">
        <v>1</v>
      </c>
      <c r="T90">
        <v>26.7</v>
      </c>
      <c r="U90" t="s">
        <v>58</v>
      </c>
      <c r="V90" s="2">
        <v>7502</v>
      </c>
      <c r="W90" t="str">
        <f t="shared" si="12"/>
        <v>Lost</v>
      </c>
      <c r="X90" t="str">
        <f>_xlfn.XLOOKUP(B90,'Customers'!A:A,'Customers'!E:E,"")</f>
        <v>SMB</v>
      </c>
      <c r="Y90">
        <f t="shared" si="13"/>
        <v>1</v>
      </c>
      <c r="Z90">
        <f t="shared" si="14"/>
        <v>99</v>
      </c>
      <c r="AA90">
        <f t="shared" si="17"/>
        <v>1</v>
      </c>
    </row>
    <row r="91" spans="1:27">
      <c r="A91" t="s">
        <v>487</v>
      </c>
      <c r="B91" t="s">
        <v>488</v>
      </c>
      <c r="C91" t="s">
        <v>489</v>
      </c>
      <c r="D91" t="s">
        <v>53</v>
      </c>
      <c r="E91" t="s">
        <v>91</v>
      </c>
      <c r="F91" t="s">
        <v>490</v>
      </c>
      <c r="G91" s="6">
        <f t="shared" si="9"/>
        <v>20000</v>
      </c>
      <c r="H91" t="s">
        <v>161</v>
      </c>
      <c r="I91" t="s">
        <v>117</v>
      </c>
      <c r="J91" t="str">
        <f t="shared" si="10"/>
        <v>Ekta Uppal</v>
      </c>
      <c r="K91" t="s">
        <v>491</v>
      </c>
      <c r="L91" s="7">
        <f t="shared" si="15"/>
        <v>45601</v>
      </c>
      <c r="M91" s="7">
        <v>45688</v>
      </c>
      <c r="N91" s="1">
        <f t="shared" si="11"/>
        <v>45688</v>
      </c>
      <c r="O91" s="7">
        <v>45783</v>
      </c>
      <c r="P91" s="7">
        <f t="shared" si="16"/>
        <v>45783</v>
      </c>
      <c r="Q91">
        <v>182</v>
      </c>
      <c r="R91">
        <v>0</v>
      </c>
      <c r="S91">
        <v>1</v>
      </c>
      <c r="T91">
        <v>18.3</v>
      </c>
      <c r="U91" t="s">
        <v>58</v>
      </c>
      <c r="V91" s="2">
        <v>20000</v>
      </c>
      <c r="W91" t="str">
        <f t="shared" si="12"/>
        <v>Won</v>
      </c>
      <c r="X91" t="str">
        <f>_xlfn.XLOOKUP(B91,'Customers'!A:A,'Customers'!E:E,"")</f>
        <v>Mid-Market</v>
      </c>
      <c r="Y91">
        <f t="shared" si="13"/>
        <v>1</v>
      </c>
      <c r="Z91">
        <f t="shared" si="14"/>
        <v>95</v>
      </c>
      <c r="AA91">
        <f t="shared" si="17"/>
        <v>1</v>
      </c>
    </row>
    <row r="92" spans="1:27">
      <c r="A92" t="s">
        <v>492</v>
      </c>
      <c r="B92" t="s">
        <v>493</v>
      </c>
      <c r="C92" t="s">
        <v>494</v>
      </c>
      <c r="D92" t="s">
        <v>37</v>
      </c>
      <c r="E92" t="s">
        <v>177</v>
      </c>
      <c r="F92" t="s">
        <v>495</v>
      </c>
      <c r="G92" s="6">
        <f t="shared" si="9"/>
        <v>141762</v>
      </c>
      <c r="H92" t="s">
        <v>172</v>
      </c>
      <c r="I92" t="s">
        <v>195</v>
      </c>
      <c r="J92" t="str">
        <f t="shared" si="10"/>
        <v>Ati Seshadri</v>
      </c>
      <c r="K92" t="s">
        <v>496</v>
      </c>
      <c r="L92" s="7">
        <f t="shared" si="15"/>
        <v>44902</v>
      </c>
      <c r="M92" s="7">
        <v>45030</v>
      </c>
      <c r="N92" s="1">
        <f t="shared" si="11"/>
        <v>45030</v>
      </c>
      <c r="P92" s="7" t="str">
        <f t="shared" si="16"/>
        <v/>
      </c>
      <c r="R92">
        <v>0</v>
      </c>
      <c r="S92">
        <v>1</v>
      </c>
      <c r="T92">
        <v>0.1</v>
      </c>
      <c r="U92" t="s">
        <v>58</v>
      </c>
      <c r="V92" s="2">
        <v>141762</v>
      </c>
      <c r="W92" t="str">
        <f t="shared" si="12"/>
        <v>Open</v>
      </c>
      <c r="X92" t="str">
        <f>_xlfn.XLOOKUP(B92,'Customers'!A:A,'Customers'!E:E,"")</f>
        <v>Mid-Market</v>
      </c>
      <c r="Y92">
        <f t="shared" si="13"/>
        <v>0</v>
      </c>
      <c r="Z92" t="str">
        <f t="shared" si="14"/>
        <v/>
      </c>
      <c r="AA92">
        <f t="shared" si="17"/>
        <v>0</v>
      </c>
    </row>
    <row r="93" spans="1:27">
      <c r="A93" t="s">
        <v>497</v>
      </c>
      <c r="B93" t="s">
        <v>498</v>
      </c>
      <c r="C93" t="s">
        <v>499</v>
      </c>
      <c r="D93" t="s">
        <v>19</v>
      </c>
      <c r="E93" t="s">
        <v>115</v>
      </c>
      <c r="F93" t="s">
        <v>500</v>
      </c>
      <c r="G93" s="6">
        <f t="shared" si="9"/>
        <v>2000</v>
      </c>
      <c r="H93" t="s">
        <v>22</v>
      </c>
      <c r="I93" t="s">
        <v>501</v>
      </c>
      <c r="J93" t="str">
        <f t="shared" si="10"/>
        <v>Champak Rao</v>
      </c>
      <c r="K93" t="s">
        <v>502</v>
      </c>
      <c r="L93" s="7">
        <f t="shared" si="15"/>
        <v>45610</v>
      </c>
      <c r="M93" s="7">
        <v>45664</v>
      </c>
      <c r="N93" s="1">
        <f t="shared" si="11"/>
        <v>45664</v>
      </c>
      <c r="O93" s="7">
        <v>45681</v>
      </c>
      <c r="P93" s="7">
        <f t="shared" si="16"/>
        <v>45681</v>
      </c>
      <c r="Q93">
        <v>71</v>
      </c>
      <c r="R93">
        <v>0</v>
      </c>
      <c r="S93">
        <v>1</v>
      </c>
      <c r="T93">
        <v>23.7</v>
      </c>
      <c r="U93" t="s">
        <v>42</v>
      </c>
      <c r="V93" s="2">
        <v>2000</v>
      </c>
      <c r="W93" t="str">
        <f t="shared" si="12"/>
        <v>Lost</v>
      </c>
      <c r="X93" t="str">
        <f>_xlfn.XLOOKUP(B93,'Customers'!A:A,'Customers'!E:E,"")</f>
        <v>Mid-Market</v>
      </c>
      <c r="Y93">
        <f t="shared" si="13"/>
        <v>1</v>
      </c>
      <c r="Z93">
        <f t="shared" si="14"/>
        <v>17</v>
      </c>
      <c r="AA93">
        <f t="shared" si="17"/>
        <v>0</v>
      </c>
    </row>
    <row r="94" spans="1:27">
      <c r="A94" t="s">
        <v>503</v>
      </c>
      <c r="B94" t="s">
        <v>250</v>
      </c>
      <c r="C94" t="s">
        <v>504</v>
      </c>
      <c r="D94" t="s">
        <v>19</v>
      </c>
      <c r="E94" t="s">
        <v>28</v>
      </c>
      <c r="F94" t="s">
        <v>505</v>
      </c>
      <c r="G94" s="6">
        <f t="shared" si="9"/>
        <v>5901</v>
      </c>
      <c r="H94" t="s">
        <v>47</v>
      </c>
      <c r="I94" t="s">
        <v>506</v>
      </c>
      <c r="J94" t="str">
        <f t="shared" si="10"/>
        <v>Patrick Sama</v>
      </c>
      <c r="K94" t="s">
        <v>461</v>
      </c>
      <c r="L94" s="7">
        <f t="shared" si="15"/>
        <v>45420</v>
      </c>
      <c r="M94" s="7">
        <v>45436</v>
      </c>
      <c r="N94" s="1">
        <f t="shared" si="11"/>
        <v>45436</v>
      </c>
      <c r="P94" s="7" t="str">
        <f t="shared" si="16"/>
        <v/>
      </c>
      <c r="R94">
        <v>0</v>
      </c>
      <c r="S94">
        <v>1</v>
      </c>
      <c r="U94" t="s">
        <v>25</v>
      </c>
      <c r="V94" s="2">
        <v>5901</v>
      </c>
      <c r="W94" t="str">
        <f t="shared" si="12"/>
        <v>Open</v>
      </c>
      <c r="X94" t="str">
        <f>_xlfn.XLOOKUP(B94,'Customers'!A:A,'Customers'!E:E,"")</f>
        <v>Mid-Market</v>
      </c>
      <c r="Y94">
        <f t="shared" si="13"/>
        <v>0</v>
      </c>
      <c r="Z94" t="str">
        <f t="shared" si="14"/>
        <v/>
      </c>
      <c r="AA94">
        <f t="shared" si="17"/>
        <v>0</v>
      </c>
    </row>
    <row r="95" spans="1:27">
      <c r="A95" t="s">
        <v>507</v>
      </c>
      <c r="B95" t="s">
        <v>508</v>
      </c>
      <c r="C95" t="s">
        <v>509</v>
      </c>
      <c r="D95" t="s">
        <v>66</v>
      </c>
      <c r="E95" t="s">
        <v>45</v>
      </c>
      <c r="F95" t="s">
        <v>510</v>
      </c>
      <c r="G95" s="6">
        <f t="shared" si="9"/>
        <v>7951</v>
      </c>
      <c r="H95" t="s">
        <v>30</v>
      </c>
      <c r="I95" t="s">
        <v>93</v>
      </c>
      <c r="J95" t="str">
        <f t="shared" si="10"/>
        <v>Owen Mane</v>
      </c>
      <c r="K95" t="s">
        <v>511</v>
      </c>
      <c r="L95" s="7">
        <f t="shared" si="15"/>
        <v>44838</v>
      </c>
      <c r="M95" s="7">
        <v>44900</v>
      </c>
      <c r="N95" s="1">
        <f t="shared" si="11"/>
        <v>44900</v>
      </c>
      <c r="P95" s="7" t="str">
        <f t="shared" si="16"/>
        <v/>
      </c>
      <c r="R95">
        <v>0</v>
      </c>
      <c r="S95">
        <v>1</v>
      </c>
      <c r="T95">
        <v>28.8</v>
      </c>
      <c r="U95" t="s">
        <v>42</v>
      </c>
      <c r="V95" s="2">
        <v>7951</v>
      </c>
      <c r="W95" t="str">
        <f t="shared" si="12"/>
        <v>Open</v>
      </c>
      <c r="X95" t="str">
        <f>_xlfn.XLOOKUP(B95,'Customers'!A:A,'Customers'!E:E,"")</f>
        <v>SMB</v>
      </c>
      <c r="Y95">
        <f t="shared" si="13"/>
        <v>0</v>
      </c>
      <c r="Z95" t="str">
        <f t="shared" si="14"/>
        <v/>
      </c>
      <c r="AA95">
        <f t="shared" si="17"/>
        <v>0</v>
      </c>
    </row>
    <row r="96" spans="1:27">
      <c r="A96" t="s">
        <v>512</v>
      </c>
      <c r="B96" t="s">
        <v>513</v>
      </c>
      <c r="C96" t="s">
        <v>514</v>
      </c>
      <c r="D96" t="s">
        <v>66</v>
      </c>
      <c r="E96" t="s">
        <v>54</v>
      </c>
      <c r="F96" t="s">
        <v>515</v>
      </c>
      <c r="G96" s="6">
        <f t="shared" si="9"/>
        <v>17518</v>
      </c>
      <c r="H96" t="s">
        <v>47</v>
      </c>
      <c r="I96" t="s">
        <v>156</v>
      </c>
      <c r="J96" t="str">
        <f t="shared" si="10"/>
        <v>Lakshmi Hayre</v>
      </c>
      <c r="K96" t="s">
        <v>516</v>
      </c>
      <c r="L96" s="7">
        <f t="shared" si="15"/>
        <v>45468</v>
      </c>
      <c r="M96" s="7">
        <v>45594</v>
      </c>
      <c r="N96" s="1">
        <f t="shared" si="11"/>
        <v>45594</v>
      </c>
      <c r="P96" s="7" t="str">
        <f t="shared" si="16"/>
        <v/>
      </c>
      <c r="R96">
        <v>0</v>
      </c>
      <c r="S96">
        <v>1</v>
      </c>
      <c r="T96">
        <v>4.0999999999999996</v>
      </c>
      <c r="U96" t="s">
        <v>33</v>
      </c>
      <c r="V96" s="2">
        <v>17518</v>
      </c>
      <c r="W96" t="str">
        <f t="shared" si="12"/>
        <v>Open</v>
      </c>
      <c r="X96" t="str">
        <f>_xlfn.XLOOKUP(B96,'Customers'!A:A,'Customers'!E:E,"")</f>
        <v>Mid-Market</v>
      </c>
      <c r="Y96">
        <f t="shared" si="13"/>
        <v>0</v>
      </c>
      <c r="Z96" t="str">
        <f t="shared" si="14"/>
        <v/>
      </c>
      <c r="AA96">
        <f t="shared" si="17"/>
        <v>0</v>
      </c>
    </row>
    <row r="97" spans="1:27">
      <c r="A97" t="s">
        <v>517</v>
      </c>
      <c r="B97" t="s">
        <v>518</v>
      </c>
      <c r="C97" t="s">
        <v>519</v>
      </c>
      <c r="D97" t="s">
        <v>19</v>
      </c>
      <c r="E97" t="s">
        <v>91</v>
      </c>
      <c r="F97" t="s">
        <v>520</v>
      </c>
      <c r="G97" s="6">
        <f t="shared" si="9"/>
        <v>3028</v>
      </c>
      <c r="H97" t="s">
        <v>79</v>
      </c>
      <c r="I97" t="s">
        <v>521</v>
      </c>
      <c r="J97" t="str">
        <f t="shared" si="10"/>
        <v>Kashish Patla</v>
      </c>
      <c r="K97" t="s">
        <v>522</v>
      </c>
      <c r="L97" s="7">
        <f t="shared" si="15"/>
        <v>44581</v>
      </c>
      <c r="M97" s="7">
        <v>44729</v>
      </c>
      <c r="N97" s="1">
        <f t="shared" si="11"/>
        <v>44729</v>
      </c>
      <c r="O97" s="7">
        <v>44641</v>
      </c>
      <c r="P97" s="7">
        <f t="shared" si="16"/>
        <v>44641</v>
      </c>
      <c r="Q97">
        <v>60</v>
      </c>
      <c r="R97">
        <v>1</v>
      </c>
      <c r="S97">
        <v>2</v>
      </c>
      <c r="T97">
        <v>24.6</v>
      </c>
      <c r="U97" t="s">
        <v>33</v>
      </c>
      <c r="V97" s="2">
        <v>3028</v>
      </c>
      <c r="W97" t="str">
        <f t="shared" si="12"/>
        <v>Won</v>
      </c>
      <c r="X97" t="str">
        <f>_xlfn.XLOOKUP(B97,'Customers'!A:A,'Customers'!E:E,"")</f>
        <v>Mid-Market</v>
      </c>
      <c r="Y97">
        <f t="shared" si="13"/>
        <v>1</v>
      </c>
      <c r="Z97">
        <f t="shared" si="14"/>
        <v>-88</v>
      </c>
      <c r="AA97">
        <f t="shared" si="17"/>
        <v>0</v>
      </c>
    </row>
    <row r="98" spans="1:27">
      <c r="A98" t="s">
        <v>523</v>
      </c>
      <c r="B98" t="s">
        <v>524</v>
      </c>
      <c r="C98" t="s">
        <v>525</v>
      </c>
      <c r="D98" t="s">
        <v>66</v>
      </c>
      <c r="E98" t="s">
        <v>91</v>
      </c>
      <c r="F98" t="s">
        <v>526</v>
      </c>
      <c r="G98" s="6">
        <f t="shared" si="9"/>
        <v>19000</v>
      </c>
      <c r="H98" t="s">
        <v>172</v>
      </c>
      <c r="I98" t="s">
        <v>527</v>
      </c>
      <c r="J98" t="str">
        <f t="shared" si="10"/>
        <v>Jasmit Gour</v>
      </c>
      <c r="K98" t="s">
        <v>486</v>
      </c>
      <c r="L98" s="7">
        <f t="shared" si="15"/>
        <v>44781</v>
      </c>
      <c r="M98" s="7">
        <v>44815</v>
      </c>
      <c r="N98" s="1">
        <f t="shared" si="11"/>
        <v>44815</v>
      </c>
      <c r="O98" s="7">
        <v>44881</v>
      </c>
      <c r="P98" s="7">
        <f t="shared" si="16"/>
        <v>44881</v>
      </c>
      <c r="Q98">
        <v>100</v>
      </c>
      <c r="R98">
        <v>0</v>
      </c>
      <c r="S98">
        <v>1</v>
      </c>
      <c r="U98" t="s">
        <v>25</v>
      </c>
      <c r="V98" s="2">
        <v>19000</v>
      </c>
      <c r="W98" t="str">
        <f t="shared" si="12"/>
        <v>Won</v>
      </c>
      <c r="X98" t="str">
        <f>_xlfn.XLOOKUP(B98,'Customers'!A:A,'Customers'!E:E,"")</f>
        <v>SMB</v>
      </c>
      <c r="Y98">
        <f t="shared" si="13"/>
        <v>1</v>
      </c>
      <c r="Z98">
        <f t="shared" si="14"/>
        <v>66</v>
      </c>
      <c r="AA98">
        <f t="shared" si="17"/>
        <v>1</v>
      </c>
    </row>
    <row r="99" spans="1:27">
      <c r="A99" t="s">
        <v>528</v>
      </c>
      <c r="B99" t="s">
        <v>529</v>
      </c>
      <c r="C99" t="s">
        <v>450</v>
      </c>
      <c r="D99" t="s">
        <v>66</v>
      </c>
      <c r="E99" t="s">
        <v>115</v>
      </c>
      <c r="F99" t="s">
        <v>530</v>
      </c>
      <c r="G99" s="6">
        <f t="shared" si="9"/>
        <v>8347</v>
      </c>
      <c r="H99" t="s">
        <v>79</v>
      </c>
      <c r="I99" t="s">
        <v>237</v>
      </c>
      <c r="J99" t="str">
        <f t="shared" si="10"/>
        <v>Vidhi Mital</v>
      </c>
      <c r="K99" t="s">
        <v>531</v>
      </c>
      <c r="L99" s="7">
        <f t="shared" si="15"/>
        <v>45237</v>
      </c>
      <c r="N99" s="1" t="str">
        <f t="shared" si="11"/>
        <v/>
      </c>
      <c r="O99" s="7">
        <v>45261</v>
      </c>
      <c r="P99" s="7">
        <f t="shared" si="16"/>
        <v>45261</v>
      </c>
      <c r="Q99">
        <v>24</v>
      </c>
      <c r="R99">
        <v>0</v>
      </c>
      <c r="S99">
        <v>1</v>
      </c>
      <c r="T99">
        <v>28.7</v>
      </c>
      <c r="U99" t="s">
        <v>42</v>
      </c>
      <c r="V99" s="2">
        <v>8347</v>
      </c>
      <c r="W99" t="str">
        <f t="shared" si="12"/>
        <v>Lost</v>
      </c>
      <c r="X99" t="str">
        <f>_xlfn.XLOOKUP(B99,'Customers'!A:A,'Customers'!E:E,"")</f>
        <v>SMB</v>
      </c>
      <c r="Y99">
        <f t="shared" si="13"/>
        <v>1</v>
      </c>
      <c r="Z99" t="str">
        <f t="shared" si="14"/>
        <v/>
      </c>
      <c r="AA99">
        <f t="shared" si="17"/>
        <v>1</v>
      </c>
    </row>
    <row r="100" spans="1:27">
      <c r="A100" t="s">
        <v>532</v>
      </c>
      <c r="B100" t="s">
        <v>533</v>
      </c>
      <c r="C100" t="s">
        <v>534</v>
      </c>
      <c r="D100" t="s">
        <v>183</v>
      </c>
      <c r="E100" t="s">
        <v>28</v>
      </c>
      <c r="F100" t="s">
        <v>535</v>
      </c>
      <c r="G100" s="6">
        <f t="shared" si="9"/>
        <v>4041</v>
      </c>
      <c r="H100" t="s">
        <v>39</v>
      </c>
      <c r="I100" t="s">
        <v>268</v>
      </c>
      <c r="J100" t="str">
        <f t="shared" si="10"/>
        <v>Panini Kade</v>
      </c>
      <c r="K100" t="s">
        <v>536</v>
      </c>
      <c r="L100" s="7">
        <f t="shared" si="15"/>
        <v>44789</v>
      </c>
      <c r="M100" s="7">
        <v>44918</v>
      </c>
      <c r="N100" s="1">
        <f t="shared" si="11"/>
        <v>44918</v>
      </c>
      <c r="P100" s="7" t="str">
        <f t="shared" si="16"/>
        <v/>
      </c>
      <c r="R100">
        <v>0</v>
      </c>
      <c r="S100">
        <v>1</v>
      </c>
      <c r="U100" t="s">
        <v>100</v>
      </c>
      <c r="V100" s="2">
        <v>4041</v>
      </c>
      <c r="W100" t="str">
        <f t="shared" si="12"/>
        <v>Open</v>
      </c>
      <c r="X100" t="str">
        <f>_xlfn.XLOOKUP(B100,'Customers'!A:A,'Customers'!E:E,"")</f>
        <v>Enterprise</v>
      </c>
      <c r="Y100">
        <f t="shared" si="13"/>
        <v>0</v>
      </c>
      <c r="Z100" t="str">
        <f t="shared" si="14"/>
        <v/>
      </c>
      <c r="AA100">
        <f t="shared" si="17"/>
        <v>0</v>
      </c>
    </row>
    <row r="101" spans="1:27">
      <c r="A101" t="s">
        <v>537</v>
      </c>
      <c r="B101" t="s">
        <v>538</v>
      </c>
      <c r="C101" t="s">
        <v>103</v>
      </c>
      <c r="D101" t="s">
        <v>37</v>
      </c>
      <c r="E101" t="s">
        <v>54</v>
      </c>
      <c r="F101" t="s">
        <v>539</v>
      </c>
      <c r="G101" s="6">
        <f t="shared" si="9"/>
        <v>75010</v>
      </c>
      <c r="H101" t="s">
        <v>30</v>
      </c>
      <c r="I101" t="s">
        <v>237</v>
      </c>
      <c r="J101" t="str">
        <f t="shared" si="10"/>
        <v>Vidhi Mital</v>
      </c>
      <c r="K101" t="s">
        <v>540</v>
      </c>
      <c r="L101" s="7">
        <f t="shared" si="15"/>
        <v>45507</v>
      </c>
      <c r="M101" s="7">
        <v>45526</v>
      </c>
      <c r="N101" s="1">
        <f t="shared" si="11"/>
        <v>45526</v>
      </c>
      <c r="P101" s="7" t="str">
        <f t="shared" si="16"/>
        <v/>
      </c>
      <c r="R101">
        <v>0</v>
      </c>
      <c r="S101">
        <v>1</v>
      </c>
      <c r="T101">
        <v>27.5</v>
      </c>
      <c r="U101" t="s">
        <v>25</v>
      </c>
      <c r="V101" s="2">
        <v>75010</v>
      </c>
      <c r="W101" t="str">
        <f t="shared" si="12"/>
        <v>Open</v>
      </c>
      <c r="X101" t="str">
        <f>_xlfn.XLOOKUP(B101,'Customers'!A:A,'Customers'!E:E,"")</f>
        <v>SMB</v>
      </c>
      <c r="Y101">
        <f t="shared" si="13"/>
        <v>0</v>
      </c>
      <c r="Z101" t="str">
        <f t="shared" si="14"/>
        <v/>
      </c>
      <c r="AA101">
        <f t="shared" si="17"/>
        <v>0</v>
      </c>
    </row>
    <row r="102" spans="1:27">
      <c r="A102" t="s">
        <v>541</v>
      </c>
      <c r="B102" t="s">
        <v>542</v>
      </c>
      <c r="C102" t="s">
        <v>543</v>
      </c>
      <c r="D102" t="s">
        <v>183</v>
      </c>
      <c r="E102" t="s">
        <v>28</v>
      </c>
      <c r="F102" t="s">
        <v>544</v>
      </c>
      <c r="G102" s="6">
        <f t="shared" si="9"/>
        <v>2728</v>
      </c>
      <c r="H102" t="s">
        <v>151</v>
      </c>
      <c r="I102" t="s">
        <v>545</v>
      </c>
      <c r="J102" t="str">
        <f t="shared" si="10"/>
        <v>Krish Varughese</v>
      </c>
      <c r="K102" t="s">
        <v>546</v>
      </c>
      <c r="L102" s="7">
        <f t="shared" si="15"/>
        <v>44770</v>
      </c>
      <c r="M102" s="7">
        <v>44913</v>
      </c>
      <c r="N102" s="1">
        <f t="shared" si="11"/>
        <v>44913</v>
      </c>
      <c r="P102" s="7" t="str">
        <f t="shared" si="16"/>
        <v/>
      </c>
      <c r="R102">
        <v>0</v>
      </c>
      <c r="S102">
        <v>1</v>
      </c>
      <c r="T102">
        <v>12.7</v>
      </c>
      <c r="U102" t="s">
        <v>100</v>
      </c>
      <c r="V102" s="2">
        <v>2728</v>
      </c>
      <c r="W102" t="str">
        <f t="shared" si="12"/>
        <v>Open</v>
      </c>
      <c r="X102" t="str">
        <f>_xlfn.XLOOKUP(B102,'Customers'!A:A,'Customers'!E:E,"")</f>
        <v>SMB</v>
      </c>
      <c r="Y102">
        <f t="shared" si="13"/>
        <v>0</v>
      </c>
      <c r="Z102" t="str">
        <f t="shared" si="14"/>
        <v/>
      </c>
      <c r="AA102">
        <f t="shared" si="17"/>
        <v>0</v>
      </c>
    </row>
    <row r="103" spans="1:27">
      <c r="A103" t="s">
        <v>547</v>
      </c>
      <c r="B103" t="s">
        <v>548</v>
      </c>
      <c r="C103" t="s">
        <v>549</v>
      </c>
      <c r="D103" t="s">
        <v>183</v>
      </c>
      <c r="E103" t="s">
        <v>20</v>
      </c>
      <c r="F103" t="s">
        <v>550</v>
      </c>
      <c r="G103" s="6">
        <f t="shared" si="9"/>
        <v>2591</v>
      </c>
      <c r="H103" t="s">
        <v>151</v>
      </c>
      <c r="I103" t="s">
        <v>73</v>
      </c>
      <c r="J103" t="str">
        <f t="shared" si="10"/>
        <v>Karan Karnik</v>
      </c>
      <c r="K103" t="s">
        <v>551</v>
      </c>
      <c r="L103" s="7">
        <f t="shared" si="15"/>
        <v>45647</v>
      </c>
      <c r="M103" s="7">
        <v>45775</v>
      </c>
      <c r="N103" s="1">
        <f t="shared" si="11"/>
        <v>45775</v>
      </c>
      <c r="P103" s="7" t="str">
        <f t="shared" si="16"/>
        <v/>
      </c>
      <c r="R103">
        <v>0</v>
      </c>
      <c r="S103">
        <v>1</v>
      </c>
      <c r="T103">
        <v>2.6</v>
      </c>
      <c r="U103" t="s">
        <v>33</v>
      </c>
      <c r="V103" s="2">
        <v>2591</v>
      </c>
      <c r="W103" t="str">
        <f t="shared" si="12"/>
        <v>Open</v>
      </c>
      <c r="X103" t="str">
        <f>_xlfn.XLOOKUP(B103,'Customers'!A:A,'Customers'!E:E,"")</f>
        <v>Mid-Market</v>
      </c>
      <c r="Y103">
        <f t="shared" si="13"/>
        <v>0</v>
      </c>
      <c r="Z103" t="str">
        <f t="shared" si="14"/>
        <v/>
      </c>
      <c r="AA103">
        <f t="shared" si="17"/>
        <v>0</v>
      </c>
    </row>
    <row r="104" spans="1:27">
      <c r="A104" t="s">
        <v>552</v>
      </c>
      <c r="B104" t="s">
        <v>553</v>
      </c>
      <c r="C104" t="s">
        <v>18</v>
      </c>
      <c r="D104" t="s">
        <v>66</v>
      </c>
      <c r="E104" t="s">
        <v>177</v>
      </c>
      <c r="F104" t="s">
        <v>554</v>
      </c>
      <c r="G104" s="6">
        <f t="shared" si="9"/>
        <v>7393</v>
      </c>
      <c r="H104" t="s">
        <v>79</v>
      </c>
      <c r="I104" t="s">
        <v>237</v>
      </c>
      <c r="J104" t="str">
        <f t="shared" si="10"/>
        <v>Vidhi Mital</v>
      </c>
      <c r="K104" t="s">
        <v>118</v>
      </c>
      <c r="L104" s="7">
        <f t="shared" si="15"/>
        <v>45485</v>
      </c>
      <c r="M104" s="7">
        <v>45576</v>
      </c>
      <c r="N104" s="1">
        <f t="shared" si="11"/>
        <v>45576</v>
      </c>
      <c r="P104" s="7" t="str">
        <f t="shared" si="16"/>
        <v/>
      </c>
      <c r="R104">
        <v>0</v>
      </c>
      <c r="S104">
        <v>1</v>
      </c>
      <c r="T104">
        <v>15.7</v>
      </c>
      <c r="U104" t="s">
        <v>42</v>
      </c>
      <c r="V104" s="2">
        <v>7393</v>
      </c>
      <c r="W104" t="str">
        <f t="shared" si="12"/>
        <v>Open</v>
      </c>
      <c r="X104" t="str">
        <f>_xlfn.XLOOKUP(B104,'Customers'!A:A,'Customers'!E:E,"")</f>
        <v>Mid-Market</v>
      </c>
      <c r="Y104">
        <f t="shared" si="13"/>
        <v>0</v>
      </c>
      <c r="Z104" t="str">
        <f t="shared" si="14"/>
        <v/>
      </c>
      <c r="AA104">
        <f t="shared" si="17"/>
        <v>0</v>
      </c>
    </row>
    <row r="105" spans="1:27">
      <c r="A105" t="s">
        <v>555</v>
      </c>
      <c r="B105" t="s">
        <v>556</v>
      </c>
      <c r="C105" t="s">
        <v>557</v>
      </c>
      <c r="D105" t="s">
        <v>183</v>
      </c>
      <c r="E105" t="s">
        <v>115</v>
      </c>
      <c r="F105" t="s">
        <v>558</v>
      </c>
      <c r="G105" s="6">
        <f t="shared" si="9"/>
        <v>7411</v>
      </c>
      <c r="H105" t="s">
        <v>56</v>
      </c>
      <c r="I105" t="s">
        <v>232</v>
      </c>
      <c r="J105" t="str">
        <f t="shared" si="10"/>
        <v>Patrick Sama</v>
      </c>
      <c r="K105" t="s">
        <v>559</v>
      </c>
      <c r="L105" s="7">
        <f t="shared" si="15"/>
        <v>45536</v>
      </c>
      <c r="M105" s="7">
        <v>45705</v>
      </c>
      <c r="N105" s="1">
        <f t="shared" si="11"/>
        <v>45705</v>
      </c>
      <c r="O105" s="7">
        <v>45691</v>
      </c>
      <c r="P105" s="7">
        <f t="shared" si="16"/>
        <v>45691</v>
      </c>
      <c r="Q105">
        <v>155</v>
      </c>
      <c r="R105">
        <v>0</v>
      </c>
      <c r="S105">
        <v>1</v>
      </c>
      <c r="T105">
        <v>15.1</v>
      </c>
      <c r="U105" t="s">
        <v>42</v>
      </c>
      <c r="V105" s="2">
        <v>7411</v>
      </c>
      <c r="W105" t="str">
        <f t="shared" si="12"/>
        <v>Lost</v>
      </c>
      <c r="X105" t="str">
        <f>_xlfn.XLOOKUP(B105,'Customers'!A:A,'Customers'!E:E,"")</f>
        <v>SMB</v>
      </c>
      <c r="Y105">
        <f t="shared" si="13"/>
        <v>1</v>
      </c>
      <c r="Z105">
        <f t="shared" si="14"/>
        <v>-14</v>
      </c>
      <c r="AA105">
        <f t="shared" si="17"/>
        <v>0</v>
      </c>
    </row>
    <row r="106" spans="1:27">
      <c r="A106" t="s">
        <v>560</v>
      </c>
      <c r="B106" t="s">
        <v>561</v>
      </c>
      <c r="C106" t="s">
        <v>562</v>
      </c>
      <c r="D106" t="s">
        <v>19</v>
      </c>
      <c r="E106" t="s">
        <v>91</v>
      </c>
      <c r="F106" t="s">
        <v>563</v>
      </c>
      <c r="G106" s="6">
        <f t="shared" si="9"/>
        <v>7028</v>
      </c>
      <c r="H106" t="s">
        <v>172</v>
      </c>
      <c r="I106" t="s">
        <v>80</v>
      </c>
      <c r="J106" t="str">
        <f t="shared" si="10"/>
        <v>Shivani Natt</v>
      </c>
      <c r="K106" t="s">
        <v>564</v>
      </c>
      <c r="L106" s="7">
        <f t="shared" si="15"/>
        <v>44679</v>
      </c>
      <c r="M106" s="7">
        <v>44754</v>
      </c>
      <c r="N106" s="1">
        <f t="shared" si="11"/>
        <v>44754</v>
      </c>
      <c r="O106" s="7">
        <v>44787</v>
      </c>
      <c r="P106" s="7">
        <f t="shared" si="16"/>
        <v>44787</v>
      </c>
      <c r="Q106">
        <v>108</v>
      </c>
      <c r="R106">
        <v>0</v>
      </c>
      <c r="S106">
        <v>1</v>
      </c>
      <c r="T106">
        <v>24.1</v>
      </c>
      <c r="U106" t="s">
        <v>42</v>
      </c>
      <c r="V106" s="2">
        <v>7028</v>
      </c>
      <c r="W106" t="str">
        <f t="shared" si="12"/>
        <v>Won</v>
      </c>
      <c r="X106" t="str">
        <f>_xlfn.XLOOKUP(B106,'Customers'!A:A,'Customers'!E:E,"")</f>
        <v>Mid-Market</v>
      </c>
      <c r="Y106">
        <f t="shared" si="13"/>
        <v>1</v>
      </c>
      <c r="Z106">
        <f t="shared" si="14"/>
        <v>33</v>
      </c>
      <c r="AA106">
        <f t="shared" si="17"/>
        <v>1</v>
      </c>
    </row>
    <row r="107" spans="1:27">
      <c r="A107" t="s">
        <v>565</v>
      </c>
      <c r="B107" t="s">
        <v>566</v>
      </c>
      <c r="C107" t="s">
        <v>567</v>
      </c>
      <c r="D107" t="s">
        <v>19</v>
      </c>
      <c r="E107" t="s">
        <v>115</v>
      </c>
      <c r="F107" t="s">
        <v>568</v>
      </c>
      <c r="G107" s="6">
        <f t="shared" si="9"/>
        <v>3839</v>
      </c>
      <c r="H107" t="s">
        <v>161</v>
      </c>
      <c r="I107" t="s">
        <v>62</v>
      </c>
      <c r="J107" t="str">
        <f t="shared" si="10"/>
        <v>Jairaj Panchal</v>
      </c>
      <c r="K107" t="s">
        <v>569</v>
      </c>
      <c r="L107" s="7">
        <f t="shared" si="15"/>
        <v>44580</v>
      </c>
      <c r="M107" s="7">
        <v>44677</v>
      </c>
      <c r="N107" s="1">
        <f t="shared" si="11"/>
        <v>44677</v>
      </c>
      <c r="O107" s="7">
        <v>44614</v>
      </c>
      <c r="P107" s="7">
        <f t="shared" si="16"/>
        <v>44614</v>
      </c>
      <c r="Q107">
        <v>34</v>
      </c>
      <c r="R107">
        <v>0</v>
      </c>
      <c r="S107">
        <v>1</v>
      </c>
      <c r="T107">
        <v>25.8</v>
      </c>
      <c r="U107" t="s">
        <v>25</v>
      </c>
      <c r="V107" s="2">
        <v>3839</v>
      </c>
      <c r="W107" t="str">
        <f t="shared" si="12"/>
        <v>Lost</v>
      </c>
      <c r="X107" t="str">
        <f>_xlfn.XLOOKUP(B107,'Customers'!A:A,'Customers'!E:E,"")</f>
        <v>SMB</v>
      </c>
      <c r="Y107">
        <f t="shared" si="13"/>
        <v>1</v>
      </c>
      <c r="Z107">
        <f t="shared" si="14"/>
        <v>-63</v>
      </c>
      <c r="AA107">
        <f t="shared" si="17"/>
        <v>0</v>
      </c>
    </row>
    <row r="108" spans="1:27">
      <c r="A108" t="s">
        <v>570</v>
      </c>
      <c r="B108" t="s">
        <v>571</v>
      </c>
      <c r="C108" t="s">
        <v>18</v>
      </c>
      <c r="D108" t="s">
        <v>183</v>
      </c>
      <c r="E108" t="s">
        <v>91</v>
      </c>
      <c r="F108" t="s">
        <v>572</v>
      </c>
      <c r="G108" s="6">
        <f t="shared" si="9"/>
        <v>8122</v>
      </c>
      <c r="H108" t="s">
        <v>151</v>
      </c>
      <c r="I108" t="s">
        <v>68</v>
      </c>
      <c r="J108" t="str">
        <f t="shared" si="10"/>
        <v>Anamika Keer</v>
      </c>
      <c r="K108" t="s">
        <v>573</v>
      </c>
      <c r="L108" s="7">
        <f t="shared" si="15"/>
        <v>44932</v>
      </c>
      <c r="M108" s="7">
        <v>44980</v>
      </c>
      <c r="N108" s="1">
        <f t="shared" si="11"/>
        <v>44980</v>
      </c>
      <c r="O108" s="7">
        <v>45004</v>
      </c>
      <c r="P108" s="7">
        <f t="shared" si="16"/>
        <v>45004</v>
      </c>
      <c r="Q108">
        <v>72</v>
      </c>
      <c r="R108">
        <v>1</v>
      </c>
      <c r="S108">
        <v>2</v>
      </c>
      <c r="T108">
        <v>6.1</v>
      </c>
      <c r="U108" t="s">
        <v>58</v>
      </c>
      <c r="V108" s="2">
        <v>8122</v>
      </c>
      <c r="W108" t="str">
        <f t="shared" si="12"/>
        <v>Won</v>
      </c>
      <c r="X108" t="str">
        <f>_xlfn.XLOOKUP(B108,'Customers'!A:A,'Customers'!E:E,"")</f>
        <v>SMB</v>
      </c>
      <c r="Y108">
        <f t="shared" si="13"/>
        <v>1</v>
      </c>
      <c r="Z108">
        <f t="shared" si="14"/>
        <v>24</v>
      </c>
      <c r="AA108">
        <f t="shared" si="17"/>
        <v>0</v>
      </c>
    </row>
    <row r="109" spans="1:27">
      <c r="A109" t="s">
        <v>574</v>
      </c>
      <c r="B109" t="s">
        <v>575</v>
      </c>
      <c r="C109" t="s">
        <v>18</v>
      </c>
      <c r="D109" t="s">
        <v>183</v>
      </c>
      <c r="E109" t="s">
        <v>28</v>
      </c>
      <c r="F109" t="s">
        <v>576</v>
      </c>
      <c r="G109" s="6">
        <f t="shared" si="9"/>
        <v>9801</v>
      </c>
      <c r="H109" t="s">
        <v>22</v>
      </c>
      <c r="I109" t="s">
        <v>133</v>
      </c>
      <c r="J109" t="str">
        <f t="shared" si="10"/>
        <v>Aachal Soni</v>
      </c>
      <c r="K109" t="s">
        <v>63</v>
      </c>
      <c r="L109" s="7">
        <f t="shared" si="15"/>
        <v>44884</v>
      </c>
      <c r="M109" s="7">
        <v>44928</v>
      </c>
      <c r="N109" s="1">
        <f t="shared" si="11"/>
        <v>44928</v>
      </c>
      <c r="P109" s="7" t="str">
        <f t="shared" si="16"/>
        <v/>
      </c>
      <c r="R109">
        <v>0</v>
      </c>
      <c r="S109">
        <v>1</v>
      </c>
      <c r="T109">
        <v>29.3</v>
      </c>
      <c r="U109" t="s">
        <v>25</v>
      </c>
      <c r="V109" s="2">
        <v>9801</v>
      </c>
      <c r="W109" t="str">
        <f t="shared" si="12"/>
        <v>Open</v>
      </c>
      <c r="X109" t="str">
        <f>_xlfn.XLOOKUP(B109,'Customers'!A:A,'Customers'!E:E,"")</f>
        <v>Mid-Market</v>
      </c>
      <c r="Y109">
        <f t="shared" si="13"/>
        <v>0</v>
      </c>
      <c r="Z109" t="str">
        <f t="shared" si="14"/>
        <v/>
      </c>
      <c r="AA109">
        <f t="shared" si="17"/>
        <v>0</v>
      </c>
    </row>
    <row r="110" spans="1:27">
      <c r="A110" t="s">
        <v>577</v>
      </c>
      <c r="B110" t="s">
        <v>578</v>
      </c>
      <c r="C110" t="s">
        <v>18</v>
      </c>
      <c r="D110" t="s">
        <v>183</v>
      </c>
      <c r="E110" t="s">
        <v>115</v>
      </c>
      <c r="F110" t="s">
        <v>579</v>
      </c>
      <c r="G110" s="6">
        <f t="shared" si="9"/>
        <v>11362</v>
      </c>
      <c r="H110" t="s">
        <v>151</v>
      </c>
      <c r="I110" t="s">
        <v>73</v>
      </c>
      <c r="J110" t="str">
        <f t="shared" si="10"/>
        <v>Karan Karnik</v>
      </c>
      <c r="K110" t="s">
        <v>580</v>
      </c>
      <c r="L110" s="7">
        <f t="shared" si="15"/>
        <v>44931</v>
      </c>
      <c r="M110" s="7">
        <v>45091</v>
      </c>
      <c r="N110" s="1">
        <f t="shared" si="11"/>
        <v>45091</v>
      </c>
      <c r="O110" s="7">
        <v>44954</v>
      </c>
      <c r="P110" s="7">
        <f t="shared" si="16"/>
        <v>44954</v>
      </c>
      <c r="Q110">
        <v>23</v>
      </c>
      <c r="R110">
        <v>0</v>
      </c>
      <c r="S110">
        <v>1</v>
      </c>
      <c r="T110">
        <v>3.3</v>
      </c>
      <c r="U110" t="s">
        <v>42</v>
      </c>
      <c r="V110" s="2">
        <v>11362</v>
      </c>
      <c r="W110" t="str">
        <f t="shared" si="12"/>
        <v>Lost</v>
      </c>
      <c r="X110" t="str">
        <f>_xlfn.XLOOKUP(B110,'Customers'!A:A,'Customers'!E:E,"")</f>
        <v>Mid-Market</v>
      </c>
      <c r="Y110">
        <f t="shared" si="13"/>
        <v>1</v>
      </c>
      <c r="Z110">
        <f t="shared" si="14"/>
        <v>-137</v>
      </c>
      <c r="AA110">
        <f t="shared" si="17"/>
        <v>0</v>
      </c>
    </row>
    <row r="111" spans="1:27">
      <c r="A111" t="s">
        <v>581</v>
      </c>
      <c r="B111" t="s">
        <v>582</v>
      </c>
      <c r="C111" t="s">
        <v>18</v>
      </c>
      <c r="D111" t="s">
        <v>19</v>
      </c>
      <c r="E111" t="s">
        <v>28</v>
      </c>
      <c r="F111" t="s">
        <v>583</v>
      </c>
      <c r="G111" s="6">
        <f t="shared" si="9"/>
        <v>7972</v>
      </c>
      <c r="H111" t="s">
        <v>151</v>
      </c>
      <c r="I111" t="s">
        <v>258</v>
      </c>
      <c r="J111" t="str">
        <f t="shared" si="10"/>
        <v>Jasmit Gour</v>
      </c>
      <c r="K111" t="s">
        <v>584</v>
      </c>
      <c r="L111" s="7">
        <f t="shared" si="15"/>
        <v>45004</v>
      </c>
      <c r="M111" s="7">
        <v>45068</v>
      </c>
      <c r="N111" s="1">
        <f t="shared" si="11"/>
        <v>45068</v>
      </c>
      <c r="P111" s="7" t="str">
        <f t="shared" si="16"/>
        <v/>
      </c>
      <c r="R111">
        <v>0</v>
      </c>
      <c r="S111">
        <v>1</v>
      </c>
      <c r="T111">
        <v>27.2</v>
      </c>
      <c r="U111" t="s">
        <v>58</v>
      </c>
      <c r="V111" s="2">
        <v>7972</v>
      </c>
      <c r="W111" t="str">
        <f t="shared" si="12"/>
        <v>Open</v>
      </c>
      <c r="X111" t="str">
        <f>_xlfn.XLOOKUP(B111,'Customers'!A:A,'Customers'!E:E,"")</f>
        <v>Mid-Market</v>
      </c>
      <c r="Y111">
        <f t="shared" si="13"/>
        <v>0</v>
      </c>
      <c r="Z111" t="str">
        <f t="shared" si="14"/>
        <v/>
      </c>
      <c r="AA111">
        <f t="shared" si="17"/>
        <v>0</v>
      </c>
    </row>
    <row r="112" spans="1:27">
      <c r="A112" t="s">
        <v>585</v>
      </c>
      <c r="B112" t="s">
        <v>586</v>
      </c>
      <c r="C112" t="s">
        <v>18</v>
      </c>
      <c r="D112" t="s">
        <v>53</v>
      </c>
      <c r="E112" t="s">
        <v>177</v>
      </c>
      <c r="F112" t="s">
        <v>587</v>
      </c>
      <c r="G112" s="6">
        <f t="shared" si="9"/>
        <v>42740</v>
      </c>
      <c r="H112" t="s">
        <v>47</v>
      </c>
      <c r="I112" t="s">
        <v>31</v>
      </c>
      <c r="J112" t="str">
        <f t="shared" si="10"/>
        <v>Ati Seshadri</v>
      </c>
      <c r="K112" t="s">
        <v>588</v>
      </c>
      <c r="L112" s="7">
        <f t="shared" si="15"/>
        <v>44793</v>
      </c>
      <c r="M112" s="7">
        <v>44952</v>
      </c>
      <c r="N112" s="1">
        <f t="shared" si="11"/>
        <v>44952</v>
      </c>
      <c r="P112" s="7" t="str">
        <f t="shared" si="16"/>
        <v/>
      </c>
      <c r="R112">
        <v>0</v>
      </c>
      <c r="S112">
        <v>1</v>
      </c>
      <c r="T112">
        <v>15.5</v>
      </c>
      <c r="U112" t="s">
        <v>33</v>
      </c>
      <c r="V112" s="2">
        <v>42740</v>
      </c>
      <c r="W112" t="str">
        <f t="shared" si="12"/>
        <v>Open</v>
      </c>
      <c r="X112" t="str">
        <f>_xlfn.XLOOKUP(B112,'Customers'!A:A,'Customers'!E:E,"")</f>
        <v>Enterprise</v>
      </c>
      <c r="Y112">
        <f t="shared" si="13"/>
        <v>0</v>
      </c>
      <c r="Z112" t="str">
        <f t="shared" si="14"/>
        <v/>
      </c>
      <c r="AA112">
        <f t="shared" si="17"/>
        <v>0</v>
      </c>
    </row>
    <row r="113" spans="1:27">
      <c r="A113" t="s">
        <v>589</v>
      </c>
      <c r="B113" t="s">
        <v>590</v>
      </c>
      <c r="C113" t="s">
        <v>591</v>
      </c>
      <c r="D113" t="s">
        <v>183</v>
      </c>
      <c r="E113" t="s">
        <v>91</v>
      </c>
      <c r="F113" t="s">
        <v>592</v>
      </c>
      <c r="G113" s="6">
        <f t="shared" si="9"/>
        <v>10000</v>
      </c>
      <c r="H113" t="s">
        <v>161</v>
      </c>
      <c r="I113" t="s">
        <v>593</v>
      </c>
      <c r="J113" t="str">
        <f t="shared" si="10"/>
        <v>Lakshmi Hayre</v>
      </c>
      <c r="K113" t="s">
        <v>594</v>
      </c>
      <c r="L113" s="7">
        <f t="shared" si="15"/>
        <v>45278</v>
      </c>
      <c r="M113" s="7">
        <v>45433</v>
      </c>
      <c r="N113" s="1">
        <f t="shared" si="11"/>
        <v>45433</v>
      </c>
      <c r="O113" s="7">
        <v>45476</v>
      </c>
      <c r="P113" s="7">
        <f t="shared" si="16"/>
        <v>45476</v>
      </c>
      <c r="Q113">
        <v>198</v>
      </c>
      <c r="R113">
        <v>0</v>
      </c>
      <c r="S113">
        <v>1</v>
      </c>
      <c r="T113">
        <v>25.8</v>
      </c>
      <c r="U113" t="s">
        <v>42</v>
      </c>
      <c r="V113" s="2">
        <v>10000</v>
      </c>
      <c r="W113" t="str">
        <f t="shared" si="12"/>
        <v>Won</v>
      </c>
      <c r="X113" t="str">
        <f>_xlfn.XLOOKUP(B113,'Customers'!A:A,'Customers'!E:E,"")</f>
        <v>Mid-Market</v>
      </c>
      <c r="Y113">
        <f t="shared" si="13"/>
        <v>1</v>
      </c>
      <c r="Z113">
        <f t="shared" si="14"/>
        <v>43</v>
      </c>
      <c r="AA113">
        <f t="shared" si="17"/>
        <v>1</v>
      </c>
    </row>
    <row r="114" spans="1:27">
      <c r="A114" t="s">
        <v>595</v>
      </c>
      <c r="B114" t="s">
        <v>596</v>
      </c>
      <c r="C114" t="s">
        <v>597</v>
      </c>
      <c r="D114" t="s">
        <v>53</v>
      </c>
      <c r="E114" t="s">
        <v>115</v>
      </c>
      <c r="F114" t="s">
        <v>598</v>
      </c>
      <c r="G114" s="6">
        <f t="shared" si="9"/>
        <v>11884</v>
      </c>
      <c r="H114" t="s">
        <v>22</v>
      </c>
      <c r="I114" t="s">
        <v>237</v>
      </c>
      <c r="J114" t="str">
        <f t="shared" si="10"/>
        <v>Vidhi Mital</v>
      </c>
      <c r="K114" t="s">
        <v>599</v>
      </c>
      <c r="L114" s="7">
        <f t="shared" si="15"/>
        <v>45441</v>
      </c>
      <c r="M114" s="7">
        <v>45563</v>
      </c>
      <c r="N114" s="1">
        <f t="shared" si="11"/>
        <v>45563</v>
      </c>
      <c r="O114" s="7">
        <v>45626</v>
      </c>
      <c r="P114" s="7">
        <f t="shared" si="16"/>
        <v>45626</v>
      </c>
      <c r="Q114">
        <v>185</v>
      </c>
      <c r="R114">
        <v>0</v>
      </c>
      <c r="S114">
        <v>1</v>
      </c>
      <c r="T114">
        <v>11.6</v>
      </c>
      <c r="U114" t="s">
        <v>25</v>
      </c>
      <c r="V114" s="2">
        <v>11884</v>
      </c>
      <c r="W114" t="str">
        <f t="shared" si="12"/>
        <v>Lost</v>
      </c>
      <c r="X114" t="str">
        <f>_xlfn.XLOOKUP(B114,'Customers'!A:A,'Customers'!E:E,"")</f>
        <v>Mid-Market</v>
      </c>
      <c r="Y114">
        <f t="shared" si="13"/>
        <v>1</v>
      </c>
      <c r="Z114">
        <f t="shared" si="14"/>
        <v>63</v>
      </c>
      <c r="AA114">
        <f t="shared" si="17"/>
        <v>1</v>
      </c>
    </row>
    <row r="115" spans="1:27">
      <c r="A115" t="s">
        <v>600</v>
      </c>
      <c r="B115" t="s">
        <v>601</v>
      </c>
      <c r="C115" t="s">
        <v>18</v>
      </c>
      <c r="D115" t="s">
        <v>66</v>
      </c>
      <c r="E115" t="s">
        <v>28</v>
      </c>
      <c r="F115" t="s">
        <v>602</v>
      </c>
      <c r="G115" s="6">
        <f t="shared" si="9"/>
        <v>9748</v>
      </c>
      <c r="H115" t="s">
        <v>161</v>
      </c>
      <c r="I115" t="s">
        <v>48</v>
      </c>
      <c r="J115" t="str">
        <f t="shared" si="10"/>
        <v>Rachit Lall</v>
      </c>
      <c r="K115" t="s">
        <v>603</v>
      </c>
      <c r="L115" s="7">
        <f t="shared" si="15"/>
        <v>45452</v>
      </c>
      <c r="M115" s="7">
        <v>45593</v>
      </c>
      <c r="N115" s="1">
        <f t="shared" si="11"/>
        <v>45593</v>
      </c>
      <c r="P115" s="7" t="str">
        <f t="shared" si="16"/>
        <v/>
      </c>
      <c r="R115">
        <v>0</v>
      </c>
      <c r="S115">
        <v>1</v>
      </c>
      <c r="T115">
        <v>26.4</v>
      </c>
      <c r="U115" t="s">
        <v>100</v>
      </c>
      <c r="V115" s="2">
        <v>9748</v>
      </c>
      <c r="W115" t="str">
        <f t="shared" si="12"/>
        <v>Open</v>
      </c>
      <c r="X115" t="str">
        <f>_xlfn.XLOOKUP(B115,'Customers'!A:A,'Customers'!E:E,"")</f>
        <v>Mid-Market</v>
      </c>
      <c r="Y115">
        <f t="shared" si="13"/>
        <v>0</v>
      </c>
      <c r="Z115" t="str">
        <f t="shared" si="14"/>
        <v/>
      </c>
      <c r="AA115">
        <f t="shared" si="17"/>
        <v>0</v>
      </c>
    </row>
    <row r="116" spans="1:27">
      <c r="A116" t="s">
        <v>604</v>
      </c>
      <c r="B116" t="s">
        <v>605</v>
      </c>
      <c r="C116" t="s">
        <v>606</v>
      </c>
      <c r="D116" t="s">
        <v>19</v>
      </c>
      <c r="E116" t="s">
        <v>28</v>
      </c>
      <c r="F116" t="s">
        <v>607</v>
      </c>
      <c r="G116" s="6">
        <f t="shared" si="9"/>
        <v>7681</v>
      </c>
      <c r="H116" t="s">
        <v>30</v>
      </c>
      <c r="I116" t="s">
        <v>608</v>
      </c>
      <c r="J116" t="str">
        <f t="shared" si="10"/>
        <v>Jairaj Panchal</v>
      </c>
      <c r="K116" t="s">
        <v>609</v>
      </c>
      <c r="L116" s="7">
        <f t="shared" si="15"/>
        <v>44943</v>
      </c>
      <c r="M116" s="7">
        <v>45034</v>
      </c>
      <c r="N116" s="1">
        <f t="shared" si="11"/>
        <v>45034</v>
      </c>
      <c r="P116" s="7" t="str">
        <f t="shared" si="16"/>
        <v/>
      </c>
      <c r="R116">
        <v>0</v>
      </c>
      <c r="S116">
        <v>1</v>
      </c>
      <c r="U116" t="s">
        <v>58</v>
      </c>
      <c r="V116" s="2">
        <v>7681</v>
      </c>
      <c r="W116" t="str">
        <f t="shared" si="12"/>
        <v>Open</v>
      </c>
      <c r="X116" t="str">
        <f>_xlfn.XLOOKUP(B116,'Customers'!A:A,'Customers'!E:E,"")</f>
        <v>Enterprise</v>
      </c>
      <c r="Y116">
        <f t="shared" si="13"/>
        <v>0</v>
      </c>
      <c r="Z116" t="str">
        <f t="shared" si="14"/>
        <v/>
      </c>
      <c r="AA116">
        <f t="shared" si="17"/>
        <v>0</v>
      </c>
    </row>
    <row r="117" spans="1:27">
      <c r="A117" t="s">
        <v>610</v>
      </c>
      <c r="B117" t="s">
        <v>611</v>
      </c>
      <c r="C117" t="s">
        <v>612</v>
      </c>
      <c r="D117" t="s">
        <v>53</v>
      </c>
      <c r="E117" t="s">
        <v>54</v>
      </c>
      <c r="F117" t="s">
        <v>613</v>
      </c>
      <c r="G117" s="6">
        <f t="shared" si="9"/>
        <v>18996</v>
      </c>
      <c r="H117" t="s">
        <v>56</v>
      </c>
      <c r="I117" t="s">
        <v>614</v>
      </c>
      <c r="J117" t="str">
        <f t="shared" si="10"/>
        <v>Anamika Keer</v>
      </c>
      <c r="K117" t="s">
        <v>615</v>
      </c>
      <c r="L117" s="7">
        <f t="shared" si="15"/>
        <v>44905</v>
      </c>
      <c r="M117" s="7">
        <v>44959</v>
      </c>
      <c r="N117" s="1">
        <f t="shared" si="11"/>
        <v>44959</v>
      </c>
      <c r="P117" s="7" t="str">
        <f t="shared" si="16"/>
        <v/>
      </c>
      <c r="R117">
        <v>0</v>
      </c>
      <c r="S117">
        <v>1</v>
      </c>
      <c r="T117">
        <v>31.7</v>
      </c>
      <c r="U117" t="s">
        <v>58</v>
      </c>
      <c r="V117" s="2">
        <v>18996</v>
      </c>
      <c r="W117" t="str">
        <f t="shared" si="12"/>
        <v>Open</v>
      </c>
      <c r="X117" t="str">
        <f>_xlfn.XLOOKUP(B117,'Customers'!A:A,'Customers'!E:E,"")</f>
        <v>Enterprise</v>
      </c>
      <c r="Y117">
        <f t="shared" si="13"/>
        <v>0</v>
      </c>
      <c r="Z117" t="str">
        <f t="shared" si="14"/>
        <v/>
      </c>
      <c r="AA117">
        <f t="shared" si="17"/>
        <v>0</v>
      </c>
    </row>
    <row r="118" spans="1:27">
      <c r="A118" t="s">
        <v>616</v>
      </c>
      <c r="B118" t="s">
        <v>617</v>
      </c>
      <c r="C118" t="s">
        <v>18</v>
      </c>
      <c r="D118" t="s">
        <v>53</v>
      </c>
      <c r="E118" t="s">
        <v>115</v>
      </c>
      <c r="F118" t="s">
        <v>618</v>
      </c>
      <c r="G118" s="6">
        <f t="shared" si="9"/>
        <v>31906</v>
      </c>
      <c r="H118" t="s">
        <v>79</v>
      </c>
      <c r="I118" t="s">
        <v>619</v>
      </c>
      <c r="J118" t="str">
        <f t="shared" si="10"/>
        <v>Patrick Sama</v>
      </c>
      <c r="K118" t="s">
        <v>620</v>
      </c>
      <c r="L118" s="7">
        <f t="shared" si="15"/>
        <v>45391</v>
      </c>
      <c r="M118" s="7">
        <v>45549</v>
      </c>
      <c r="N118" s="1">
        <f t="shared" si="11"/>
        <v>45549</v>
      </c>
      <c r="O118" s="7">
        <v>45464</v>
      </c>
      <c r="P118" s="7">
        <f t="shared" si="16"/>
        <v>45464</v>
      </c>
      <c r="Q118">
        <v>73</v>
      </c>
      <c r="R118">
        <v>0</v>
      </c>
      <c r="S118">
        <v>1</v>
      </c>
      <c r="T118">
        <v>21.8</v>
      </c>
      <c r="U118" t="s">
        <v>33</v>
      </c>
      <c r="V118" s="2">
        <v>31906</v>
      </c>
      <c r="W118" t="str">
        <f t="shared" si="12"/>
        <v>Lost</v>
      </c>
      <c r="X118" t="str">
        <f>_xlfn.XLOOKUP(B118,'Customers'!A:A,'Customers'!E:E,"")</f>
        <v>Mid-Market</v>
      </c>
      <c r="Y118">
        <f t="shared" si="13"/>
        <v>1</v>
      </c>
      <c r="Z118">
        <f t="shared" si="14"/>
        <v>-85</v>
      </c>
      <c r="AA118">
        <f t="shared" si="17"/>
        <v>0</v>
      </c>
    </row>
    <row r="119" spans="1:27">
      <c r="A119" t="s">
        <v>621</v>
      </c>
      <c r="B119" t="s">
        <v>622</v>
      </c>
      <c r="C119" t="s">
        <v>623</v>
      </c>
      <c r="D119" t="s">
        <v>183</v>
      </c>
      <c r="E119" t="s">
        <v>115</v>
      </c>
      <c r="F119" t="s">
        <v>624</v>
      </c>
      <c r="G119" s="6">
        <f t="shared" si="9"/>
        <v>6561</v>
      </c>
      <c r="H119" t="s">
        <v>39</v>
      </c>
      <c r="I119" t="s">
        <v>625</v>
      </c>
      <c r="J119" t="str">
        <f t="shared" si="10"/>
        <v>Kashish Patla</v>
      </c>
      <c r="K119" t="s">
        <v>626</v>
      </c>
      <c r="L119" s="7">
        <f t="shared" si="15"/>
        <v>44616</v>
      </c>
      <c r="M119" s="7">
        <v>44768</v>
      </c>
      <c r="N119" s="1">
        <f t="shared" si="11"/>
        <v>44768</v>
      </c>
      <c r="O119" s="7">
        <v>44695</v>
      </c>
      <c r="P119" s="7">
        <f t="shared" si="16"/>
        <v>44695</v>
      </c>
      <c r="Q119">
        <v>79</v>
      </c>
      <c r="R119">
        <v>0</v>
      </c>
      <c r="S119">
        <v>1</v>
      </c>
      <c r="T119">
        <v>4.3</v>
      </c>
      <c r="U119" t="s">
        <v>58</v>
      </c>
      <c r="V119" s="2">
        <v>6561</v>
      </c>
      <c r="W119" t="str">
        <f t="shared" si="12"/>
        <v>Lost</v>
      </c>
      <c r="X119" t="str">
        <f>_xlfn.XLOOKUP(B119,'Customers'!A:A,'Customers'!E:E,"")</f>
        <v>Enterprise</v>
      </c>
      <c r="Y119">
        <f t="shared" si="13"/>
        <v>1</v>
      </c>
      <c r="Z119">
        <f t="shared" si="14"/>
        <v>-73</v>
      </c>
      <c r="AA119">
        <f t="shared" si="17"/>
        <v>0</v>
      </c>
    </row>
    <row r="120" spans="1:27">
      <c r="A120" t="s">
        <v>627</v>
      </c>
      <c r="B120" t="s">
        <v>628</v>
      </c>
      <c r="C120" t="s">
        <v>629</v>
      </c>
      <c r="D120" t="s">
        <v>19</v>
      </c>
      <c r="E120" t="s">
        <v>28</v>
      </c>
      <c r="F120" t="s">
        <v>630</v>
      </c>
      <c r="G120" s="6">
        <f t="shared" si="9"/>
        <v>9192</v>
      </c>
      <c r="H120" t="s">
        <v>161</v>
      </c>
      <c r="I120" t="s">
        <v>62</v>
      </c>
      <c r="J120" t="str">
        <f t="shared" si="10"/>
        <v>Jairaj Panchal</v>
      </c>
      <c r="K120" t="s">
        <v>631</v>
      </c>
      <c r="L120" s="7">
        <f t="shared" si="15"/>
        <v>44836</v>
      </c>
      <c r="M120" s="7">
        <v>44913</v>
      </c>
      <c r="N120" s="1">
        <f t="shared" si="11"/>
        <v>44913</v>
      </c>
      <c r="P120" s="7" t="str">
        <f t="shared" si="16"/>
        <v/>
      </c>
      <c r="R120">
        <v>0</v>
      </c>
      <c r="S120">
        <v>1</v>
      </c>
      <c r="U120" t="s">
        <v>25</v>
      </c>
      <c r="V120" s="2">
        <v>9192</v>
      </c>
      <c r="W120" t="str">
        <f t="shared" si="12"/>
        <v>Open</v>
      </c>
      <c r="X120" t="str">
        <f>_xlfn.XLOOKUP(B120,'Customers'!A:A,'Customers'!E:E,"")</f>
        <v>SMB</v>
      </c>
      <c r="Y120">
        <f t="shared" si="13"/>
        <v>0</v>
      </c>
      <c r="Z120" t="str">
        <f t="shared" si="14"/>
        <v/>
      </c>
      <c r="AA120">
        <f t="shared" si="17"/>
        <v>0</v>
      </c>
    </row>
    <row r="121" spans="1:27">
      <c r="A121" t="s">
        <v>632</v>
      </c>
      <c r="B121" t="s">
        <v>633</v>
      </c>
      <c r="C121" t="s">
        <v>634</v>
      </c>
      <c r="D121" t="s">
        <v>19</v>
      </c>
      <c r="E121" t="s">
        <v>54</v>
      </c>
      <c r="F121" t="s">
        <v>635</v>
      </c>
      <c r="G121" s="6">
        <f t="shared" si="9"/>
        <v>6122</v>
      </c>
      <c r="H121" t="s">
        <v>79</v>
      </c>
      <c r="I121" t="s">
        <v>93</v>
      </c>
      <c r="J121" t="str">
        <f t="shared" si="10"/>
        <v>Owen Mane</v>
      </c>
      <c r="K121" t="s">
        <v>636</v>
      </c>
      <c r="L121" s="7">
        <f t="shared" si="15"/>
        <v>44762</v>
      </c>
      <c r="M121" s="7">
        <v>44891</v>
      </c>
      <c r="N121" s="1">
        <f t="shared" si="11"/>
        <v>44891</v>
      </c>
      <c r="P121" s="7" t="str">
        <f t="shared" si="16"/>
        <v/>
      </c>
      <c r="R121">
        <v>0</v>
      </c>
      <c r="S121">
        <v>1</v>
      </c>
      <c r="T121">
        <v>8</v>
      </c>
      <c r="U121" t="s">
        <v>33</v>
      </c>
      <c r="V121" s="2">
        <v>6122</v>
      </c>
      <c r="W121" t="str">
        <f t="shared" si="12"/>
        <v>Open</v>
      </c>
      <c r="X121" t="str">
        <f>_xlfn.XLOOKUP(B121,'Customers'!A:A,'Customers'!E:E,"")</f>
        <v>Enterprise</v>
      </c>
      <c r="Y121">
        <f t="shared" si="13"/>
        <v>0</v>
      </c>
      <c r="Z121" t="str">
        <f t="shared" si="14"/>
        <v/>
      </c>
      <c r="AA121">
        <f t="shared" si="17"/>
        <v>0</v>
      </c>
    </row>
    <row r="122" spans="1:27">
      <c r="A122" t="s">
        <v>637</v>
      </c>
      <c r="B122" t="s">
        <v>638</v>
      </c>
      <c r="C122" t="s">
        <v>639</v>
      </c>
      <c r="D122" t="s">
        <v>183</v>
      </c>
      <c r="E122" t="s">
        <v>54</v>
      </c>
      <c r="F122" t="s">
        <v>640</v>
      </c>
      <c r="G122" s="6">
        <f t="shared" si="9"/>
        <v>10814</v>
      </c>
      <c r="H122" t="s">
        <v>172</v>
      </c>
      <c r="I122" t="s">
        <v>93</v>
      </c>
      <c r="J122" t="str">
        <f t="shared" si="10"/>
        <v>Owen Mane</v>
      </c>
      <c r="K122" t="s">
        <v>196</v>
      </c>
      <c r="L122" s="7">
        <f t="shared" si="15"/>
        <v>44852</v>
      </c>
      <c r="M122" s="7">
        <v>44975</v>
      </c>
      <c r="N122" s="1">
        <f t="shared" si="11"/>
        <v>44975</v>
      </c>
      <c r="P122" s="7" t="str">
        <f t="shared" si="16"/>
        <v/>
      </c>
      <c r="R122">
        <v>0</v>
      </c>
      <c r="S122">
        <v>1</v>
      </c>
      <c r="T122">
        <v>28.3</v>
      </c>
      <c r="U122" t="s">
        <v>33</v>
      </c>
      <c r="V122" s="2">
        <v>10814</v>
      </c>
      <c r="W122" t="str">
        <f t="shared" si="12"/>
        <v>Open</v>
      </c>
      <c r="X122" t="str">
        <f>_xlfn.XLOOKUP(B122,'Customers'!A:A,'Customers'!E:E,"")</f>
        <v>Mid-Market</v>
      </c>
      <c r="Y122">
        <f t="shared" si="13"/>
        <v>0</v>
      </c>
      <c r="Z122" t="str">
        <f t="shared" si="14"/>
        <v/>
      </c>
      <c r="AA122">
        <f t="shared" si="17"/>
        <v>0</v>
      </c>
    </row>
    <row r="123" spans="1:27">
      <c r="A123" t="s">
        <v>641</v>
      </c>
      <c r="B123" t="s">
        <v>642</v>
      </c>
      <c r="C123" t="s">
        <v>18</v>
      </c>
      <c r="D123" t="s">
        <v>37</v>
      </c>
      <c r="E123" t="s">
        <v>54</v>
      </c>
      <c r="F123" t="s">
        <v>643</v>
      </c>
      <c r="G123" s="6">
        <f t="shared" si="9"/>
        <v>166465</v>
      </c>
      <c r="H123" t="s">
        <v>30</v>
      </c>
      <c r="I123" t="s">
        <v>593</v>
      </c>
      <c r="J123" t="str">
        <f t="shared" si="10"/>
        <v>Lakshmi Hayre</v>
      </c>
      <c r="K123" t="s">
        <v>496</v>
      </c>
      <c r="L123" s="7">
        <f t="shared" si="15"/>
        <v>44902</v>
      </c>
      <c r="M123" s="7">
        <v>44975</v>
      </c>
      <c r="N123" s="1">
        <f t="shared" si="11"/>
        <v>44975</v>
      </c>
      <c r="P123" s="7" t="str">
        <f t="shared" si="16"/>
        <v/>
      </c>
      <c r="R123">
        <v>0</v>
      </c>
      <c r="S123">
        <v>1</v>
      </c>
      <c r="T123">
        <v>12.4</v>
      </c>
      <c r="U123" t="s">
        <v>33</v>
      </c>
      <c r="V123" s="2">
        <v>166465</v>
      </c>
      <c r="W123" t="str">
        <f t="shared" si="12"/>
        <v>Open</v>
      </c>
      <c r="X123" t="str">
        <f>_xlfn.XLOOKUP(B123,'Customers'!A:A,'Customers'!E:E,"")</f>
        <v>Enterprise</v>
      </c>
      <c r="Y123">
        <f t="shared" si="13"/>
        <v>0</v>
      </c>
      <c r="Z123" t="str">
        <f t="shared" si="14"/>
        <v/>
      </c>
      <c r="AA123">
        <f t="shared" si="17"/>
        <v>0</v>
      </c>
    </row>
    <row r="124" spans="1:27">
      <c r="A124" t="s">
        <v>644</v>
      </c>
      <c r="B124" t="s">
        <v>645</v>
      </c>
      <c r="C124" t="s">
        <v>646</v>
      </c>
      <c r="D124" t="s">
        <v>19</v>
      </c>
      <c r="E124" t="s">
        <v>54</v>
      </c>
      <c r="F124" t="s">
        <v>29</v>
      </c>
      <c r="G124" s="6">
        <f t="shared" si="9"/>
        <v>3000</v>
      </c>
      <c r="H124" t="s">
        <v>151</v>
      </c>
      <c r="I124" t="s">
        <v>80</v>
      </c>
      <c r="J124" t="str">
        <f t="shared" si="10"/>
        <v>Shivani Natt</v>
      </c>
      <c r="K124" t="s">
        <v>647</v>
      </c>
      <c r="L124" s="7">
        <f t="shared" si="15"/>
        <v>44848</v>
      </c>
      <c r="M124" s="7">
        <v>44895</v>
      </c>
      <c r="N124" s="1">
        <f t="shared" si="11"/>
        <v>44895</v>
      </c>
      <c r="P124" s="7" t="str">
        <f t="shared" si="16"/>
        <v/>
      </c>
      <c r="R124">
        <v>0</v>
      </c>
      <c r="S124">
        <v>1</v>
      </c>
      <c r="T124">
        <v>25.9</v>
      </c>
      <c r="U124" t="s">
        <v>100</v>
      </c>
      <c r="V124" s="2">
        <v>3000</v>
      </c>
      <c r="W124" t="str">
        <f t="shared" si="12"/>
        <v>Open</v>
      </c>
      <c r="X124" t="str">
        <f>_xlfn.XLOOKUP(B124,'Customers'!A:A,'Customers'!E:E,"")</f>
        <v>Enterprise</v>
      </c>
      <c r="Y124">
        <f t="shared" si="13"/>
        <v>0</v>
      </c>
      <c r="Z124" t="str">
        <f t="shared" si="14"/>
        <v/>
      </c>
      <c r="AA124">
        <f t="shared" si="17"/>
        <v>0</v>
      </c>
    </row>
    <row r="125" spans="1:27">
      <c r="A125" t="s">
        <v>648</v>
      </c>
      <c r="B125" t="s">
        <v>649</v>
      </c>
      <c r="C125" t="s">
        <v>18</v>
      </c>
      <c r="D125" t="s">
        <v>37</v>
      </c>
      <c r="E125" t="s">
        <v>20</v>
      </c>
      <c r="F125" t="s">
        <v>650</v>
      </c>
      <c r="G125" s="6">
        <f t="shared" si="9"/>
        <v>98822</v>
      </c>
      <c r="H125" t="s">
        <v>161</v>
      </c>
      <c r="I125" t="s">
        <v>361</v>
      </c>
      <c r="J125" t="str">
        <f t="shared" si="10"/>
        <v>Jalsa Parsa</v>
      </c>
      <c r="K125" t="s">
        <v>651</v>
      </c>
      <c r="L125" s="7">
        <f t="shared" si="15"/>
        <v>44577</v>
      </c>
      <c r="N125" s="1" t="str">
        <f t="shared" si="11"/>
        <v/>
      </c>
      <c r="P125" s="7" t="str">
        <f t="shared" si="16"/>
        <v/>
      </c>
      <c r="R125">
        <v>0</v>
      </c>
      <c r="S125">
        <v>1</v>
      </c>
      <c r="T125">
        <v>17.2</v>
      </c>
      <c r="U125" t="s">
        <v>33</v>
      </c>
      <c r="V125" s="2">
        <v>98822</v>
      </c>
      <c r="W125" t="str">
        <f t="shared" si="12"/>
        <v>Open</v>
      </c>
      <c r="X125" t="str">
        <f>_xlfn.XLOOKUP(B125,'Customers'!A:A,'Customers'!E:E,"")</f>
        <v>Enterprise</v>
      </c>
      <c r="Y125">
        <f t="shared" si="13"/>
        <v>0</v>
      </c>
      <c r="Z125" t="str">
        <f t="shared" si="14"/>
        <v/>
      </c>
      <c r="AA125">
        <f t="shared" si="17"/>
        <v>0</v>
      </c>
    </row>
    <row r="126" spans="1:27">
      <c r="A126" t="s">
        <v>652</v>
      </c>
      <c r="B126" t="s">
        <v>653</v>
      </c>
      <c r="C126" t="s">
        <v>654</v>
      </c>
      <c r="D126" t="s">
        <v>66</v>
      </c>
      <c r="E126" t="s">
        <v>20</v>
      </c>
      <c r="F126" t="s">
        <v>655</v>
      </c>
      <c r="G126" s="6">
        <f t="shared" si="9"/>
        <v>6985</v>
      </c>
      <c r="H126" t="s">
        <v>172</v>
      </c>
      <c r="I126" t="s">
        <v>139</v>
      </c>
      <c r="J126" t="str">
        <f t="shared" si="10"/>
        <v>Champak Rao</v>
      </c>
      <c r="K126" t="s">
        <v>564</v>
      </c>
      <c r="L126" s="7">
        <f t="shared" si="15"/>
        <v>44679</v>
      </c>
      <c r="M126" s="7">
        <v>44832</v>
      </c>
      <c r="N126" s="1">
        <f t="shared" si="11"/>
        <v>44832</v>
      </c>
      <c r="P126" s="7" t="str">
        <f t="shared" si="16"/>
        <v/>
      </c>
      <c r="R126">
        <v>0</v>
      </c>
      <c r="S126">
        <v>1</v>
      </c>
      <c r="T126">
        <v>33.6</v>
      </c>
      <c r="U126" t="s">
        <v>100</v>
      </c>
      <c r="V126" s="2">
        <v>6985</v>
      </c>
      <c r="W126" t="str">
        <f t="shared" si="12"/>
        <v>Open</v>
      </c>
      <c r="X126" t="str">
        <f>_xlfn.XLOOKUP(B126,'Customers'!A:A,'Customers'!E:E,"")</f>
        <v>Mid-Market</v>
      </c>
      <c r="Y126">
        <f t="shared" si="13"/>
        <v>0</v>
      </c>
      <c r="Z126" t="str">
        <f t="shared" si="14"/>
        <v/>
      </c>
      <c r="AA126">
        <f t="shared" si="17"/>
        <v>0</v>
      </c>
    </row>
    <row r="127" spans="1:27">
      <c r="A127" t="s">
        <v>656</v>
      </c>
      <c r="B127" t="s">
        <v>372</v>
      </c>
      <c r="C127" t="s">
        <v>307</v>
      </c>
      <c r="D127" t="s">
        <v>66</v>
      </c>
      <c r="E127" t="s">
        <v>28</v>
      </c>
      <c r="F127" t="s">
        <v>657</v>
      </c>
      <c r="G127" s="6">
        <f t="shared" si="9"/>
        <v>6353</v>
      </c>
      <c r="H127" t="s">
        <v>172</v>
      </c>
      <c r="I127" t="s">
        <v>31</v>
      </c>
      <c r="J127" t="str">
        <f t="shared" si="10"/>
        <v>Ati Seshadri</v>
      </c>
      <c r="K127" t="s">
        <v>658</v>
      </c>
      <c r="L127" s="7">
        <f t="shared" si="15"/>
        <v>45540</v>
      </c>
      <c r="M127" s="7">
        <v>45559</v>
      </c>
      <c r="N127" s="1">
        <f t="shared" si="11"/>
        <v>45559</v>
      </c>
      <c r="P127" s="7" t="str">
        <f t="shared" si="16"/>
        <v/>
      </c>
      <c r="R127">
        <v>0</v>
      </c>
      <c r="S127">
        <v>1</v>
      </c>
      <c r="T127">
        <v>9.3000000000000007</v>
      </c>
      <c r="U127" t="s">
        <v>33</v>
      </c>
      <c r="V127" s="2">
        <v>6353</v>
      </c>
      <c r="W127" t="str">
        <f t="shared" si="12"/>
        <v>Open</v>
      </c>
      <c r="X127" t="str">
        <f>_xlfn.XLOOKUP(B127,'Customers'!A:A,'Customers'!E:E,"")</f>
        <v>Mid-Market</v>
      </c>
      <c r="Y127">
        <f t="shared" si="13"/>
        <v>0</v>
      </c>
      <c r="Z127" t="str">
        <f t="shared" si="14"/>
        <v/>
      </c>
      <c r="AA127">
        <f t="shared" si="17"/>
        <v>0</v>
      </c>
    </row>
    <row r="128" spans="1:27">
      <c r="A128" t="s">
        <v>659</v>
      </c>
      <c r="B128" t="s">
        <v>660</v>
      </c>
      <c r="C128" t="s">
        <v>661</v>
      </c>
      <c r="D128" t="s">
        <v>37</v>
      </c>
      <c r="E128" t="s">
        <v>91</v>
      </c>
      <c r="F128" t="s">
        <v>662</v>
      </c>
      <c r="G128" s="6">
        <f t="shared" si="9"/>
        <v>49449</v>
      </c>
      <c r="H128" t="s">
        <v>22</v>
      </c>
      <c r="I128" t="s">
        <v>105</v>
      </c>
      <c r="J128" t="str">
        <f t="shared" si="10"/>
        <v>Hemangini Bahri</v>
      </c>
      <c r="K128" t="s">
        <v>663</v>
      </c>
      <c r="L128" s="7">
        <f t="shared" si="15"/>
        <v>45279</v>
      </c>
      <c r="M128" s="7">
        <v>45340</v>
      </c>
      <c r="N128" s="1">
        <f t="shared" si="11"/>
        <v>45340</v>
      </c>
      <c r="O128" s="7">
        <v>45468</v>
      </c>
      <c r="P128" s="7">
        <f t="shared" si="16"/>
        <v>45468</v>
      </c>
      <c r="Q128">
        <v>189</v>
      </c>
      <c r="R128">
        <v>0</v>
      </c>
      <c r="S128">
        <v>1</v>
      </c>
      <c r="T128">
        <v>14.2</v>
      </c>
      <c r="U128" t="s">
        <v>100</v>
      </c>
      <c r="V128" s="2">
        <v>49449</v>
      </c>
      <c r="W128" t="str">
        <f t="shared" si="12"/>
        <v>Won</v>
      </c>
      <c r="X128" t="str">
        <f>_xlfn.XLOOKUP(B128,'Customers'!A:A,'Customers'!E:E,"")</f>
        <v>SMB</v>
      </c>
      <c r="Y128">
        <f t="shared" si="13"/>
        <v>1</v>
      </c>
      <c r="Z128">
        <f t="shared" si="14"/>
        <v>128</v>
      </c>
      <c r="AA128">
        <f t="shared" si="17"/>
        <v>1</v>
      </c>
    </row>
    <row r="129" spans="1:27">
      <c r="A129" t="s">
        <v>664</v>
      </c>
      <c r="B129" t="s">
        <v>665</v>
      </c>
      <c r="C129" t="s">
        <v>18</v>
      </c>
      <c r="D129" t="s">
        <v>37</v>
      </c>
      <c r="E129" t="s">
        <v>115</v>
      </c>
      <c r="F129" t="s">
        <v>666</v>
      </c>
      <c r="G129" s="6">
        <f t="shared" si="9"/>
        <v>63000</v>
      </c>
      <c r="H129" t="s">
        <v>151</v>
      </c>
      <c r="I129" t="s">
        <v>258</v>
      </c>
      <c r="J129" t="str">
        <f t="shared" si="10"/>
        <v>Jasmit Gour</v>
      </c>
      <c r="K129" t="s">
        <v>667</v>
      </c>
      <c r="L129" s="7">
        <f t="shared" si="15"/>
        <v>45122</v>
      </c>
      <c r="M129" s="7">
        <v>45181</v>
      </c>
      <c r="N129" s="1">
        <f t="shared" si="11"/>
        <v>45181</v>
      </c>
      <c r="O129" s="7">
        <v>45145</v>
      </c>
      <c r="P129" s="7">
        <f t="shared" si="16"/>
        <v>45145</v>
      </c>
      <c r="Q129">
        <v>23</v>
      </c>
      <c r="R129">
        <v>0</v>
      </c>
      <c r="S129">
        <v>1</v>
      </c>
      <c r="T129">
        <v>21.2</v>
      </c>
      <c r="U129" t="s">
        <v>42</v>
      </c>
      <c r="V129" s="2">
        <v>63000</v>
      </c>
      <c r="W129" t="str">
        <f t="shared" si="12"/>
        <v>Lost</v>
      </c>
      <c r="X129" t="str">
        <f>_xlfn.XLOOKUP(B129,'Customers'!A:A,'Customers'!E:E,"")</f>
        <v>Mid-Market</v>
      </c>
      <c r="Y129">
        <f t="shared" si="13"/>
        <v>1</v>
      </c>
      <c r="Z129">
        <f t="shared" si="14"/>
        <v>-36</v>
      </c>
      <c r="AA129">
        <f t="shared" si="17"/>
        <v>0</v>
      </c>
    </row>
    <row r="130" spans="1:27">
      <c r="A130" t="s">
        <v>668</v>
      </c>
      <c r="B130" t="s">
        <v>669</v>
      </c>
      <c r="C130" t="s">
        <v>103</v>
      </c>
      <c r="D130" t="s">
        <v>183</v>
      </c>
      <c r="E130" t="s">
        <v>45</v>
      </c>
      <c r="F130" t="s">
        <v>670</v>
      </c>
      <c r="G130" s="6">
        <f t="shared" ref="G130:G193" si="18">IF(F130="","",IF(RIGHT(UPPER(SUBSTITUTE(SUBSTITUTE(SUBSTITUTE(TRIM(F130),"$",""),",","")," ","")),1)="K",VALUE(LEFT(UPPER(SUBSTITUTE(SUBSTITUTE(SUBSTITUTE(TRIM(F130),"$",""),",","")," ","")),LEN(UPPER(SUBSTITUTE(SUBSTITUTE(SUBSTITUTE(TRIM(F130),"$",""),",","")," ","")))-1))*1000,IF(RIGHT(UPPER(SUBSTITUTE(SUBSTITUTE(SUBSTITUTE(TRIM(F130),"$",""),",","")," ","")),1)="M",VALUE(LEFT(UPPER(SUBSTITUTE(SUBSTITUTE(SUBSTITUTE(TRIM(F130),"$",""),",","")," ","")),LEN(UPPER(SUBSTITUTE(SUBSTITUTE(SUBSTITUTE(TRIM(F130),"$",""),",","")," ","")))-1))*1000000,VALUE(SUBSTITUTE(SUBSTITUTE(SUBSTITUTE(TRIM(F130),"$",""),",","")," ","")))))</f>
        <v>8127</v>
      </c>
      <c r="H130" t="s">
        <v>161</v>
      </c>
      <c r="I130" t="s">
        <v>98</v>
      </c>
      <c r="J130" t="str">
        <f t="shared" ref="J130:J193" si="19">PROPER(TRIM(I130))</f>
        <v>Amruta Sinha</v>
      </c>
      <c r="K130" t="s">
        <v>671</v>
      </c>
      <c r="L130" s="7">
        <f t="shared" si="15"/>
        <v>44698</v>
      </c>
      <c r="N130" s="1" t="str">
        <f t="shared" ref="N130:N193" si="20">IF(M130="","",IF(ISNUMBER(M130),M130,IF(ISNUMBER(SEARCH("/",M130)),DATE(VALUE(RIGHT(M130,4)),VALUE(MID(M130,4,2)),VALUE(LEFT(M130,2))),DATE(VALUE(LEFT(M130,4)),VALUE(MID(M130,6,2)),VALUE(RIGHT(M130,2))))))</f>
        <v/>
      </c>
      <c r="P130" s="7" t="str">
        <f t="shared" si="16"/>
        <v/>
      </c>
      <c r="R130">
        <v>0</v>
      </c>
      <c r="S130">
        <v>1</v>
      </c>
      <c r="U130" t="s">
        <v>100</v>
      </c>
      <c r="V130" s="2">
        <v>8127</v>
      </c>
      <c r="W130" t="str">
        <f t="shared" ref="W130:W193" si="21">IF(E130="","",IF(E130="Closed Won","Won",IF(E130="Closed Lost","Lost","Open")))</f>
        <v>Open</v>
      </c>
      <c r="X130" t="str">
        <f>_xlfn.XLOOKUP(B130,'Customers'!A:A,'Customers'!E:E,"")</f>
        <v>SMB</v>
      </c>
      <c r="Y130">
        <f t="shared" ref="Y130:Y193" si="22">IF(OR(W130="Won",W130="Lost"),1,0)</f>
        <v>0</v>
      </c>
      <c r="Z130" t="str">
        <f t="shared" ref="Z130:Z193" si="23">IF(OR(N130="",P130=""),"",P130-N130)</f>
        <v/>
      </c>
      <c r="AA130">
        <f t="shared" si="17"/>
        <v>0</v>
      </c>
    </row>
    <row r="131" spans="1:27">
      <c r="A131" t="s">
        <v>672</v>
      </c>
      <c r="B131" t="s">
        <v>575</v>
      </c>
      <c r="C131" t="s">
        <v>591</v>
      </c>
      <c r="D131" t="s">
        <v>53</v>
      </c>
      <c r="E131" t="s">
        <v>28</v>
      </c>
      <c r="F131" t="s">
        <v>673</v>
      </c>
      <c r="G131" s="6">
        <f t="shared" si="18"/>
        <v>24281</v>
      </c>
      <c r="H131" t="s">
        <v>30</v>
      </c>
      <c r="I131" t="s">
        <v>127</v>
      </c>
      <c r="J131" t="str">
        <f t="shared" si="19"/>
        <v>Kashish Patla</v>
      </c>
      <c r="K131" t="s">
        <v>428</v>
      </c>
      <c r="L131" s="7">
        <f t="shared" ref="L131:L194" si="24">IF(K131="","",IF(ISNUMBER(K131),K131,IF(ISNUMBER(SEARCH("/",K131)),DATE(VALUE(RIGHT(K131,4)),VALUE(MID(K131,4,2)),VALUE(LEFT(K131,2))),DATE(VALUE(LEFT(K131,4)),VALUE(MID(K131,6,2)),VALUE(RIGHT(K131,2))))))</f>
        <v>45017</v>
      </c>
      <c r="M131" s="7">
        <v>45043</v>
      </c>
      <c r="N131" s="1">
        <f t="shared" si="20"/>
        <v>45043</v>
      </c>
      <c r="P131" s="7" t="str">
        <f t="shared" ref="P131:P194" si="25">IF(O131="","",IF(ISNUMBER(O131),O131,DATE(VALUE(LEFT(O131,4)),VALUE(MID(O131,6,2)),VALUE(RIGHT(O131,2)))))</f>
        <v/>
      </c>
      <c r="R131">
        <v>0</v>
      </c>
      <c r="S131">
        <v>1</v>
      </c>
      <c r="T131">
        <v>0.7</v>
      </c>
      <c r="U131" t="s">
        <v>58</v>
      </c>
      <c r="V131" s="2">
        <v>24281</v>
      </c>
      <c r="W131" t="str">
        <f t="shared" si="21"/>
        <v>Open</v>
      </c>
      <c r="X131" t="str">
        <f>_xlfn.XLOOKUP(B131,'Customers'!A:A,'Customers'!E:E,"")</f>
        <v>Mid-Market</v>
      </c>
      <c r="Y131">
        <f t="shared" si="22"/>
        <v>0</v>
      </c>
      <c r="Z131" t="str">
        <f t="shared" si="23"/>
        <v/>
      </c>
      <c r="AA131">
        <f t="shared" ref="AA131:AA194" si="26">IF(AND(Y131=1,Z131&gt;30),1,0)</f>
        <v>0</v>
      </c>
    </row>
    <row r="132" spans="1:27">
      <c r="A132" t="s">
        <v>674</v>
      </c>
      <c r="B132" t="s">
        <v>675</v>
      </c>
      <c r="C132" t="s">
        <v>18</v>
      </c>
      <c r="D132" t="s">
        <v>183</v>
      </c>
      <c r="E132" t="s">
        <v>45</v>
      </c>
      <c r="F132" t="s">
        <v>676</v>
      </c>
      <c r="G132" s="6">
        <f t="shared" si="18"/>
        <v>5021</v>
      </c>
      <c r="H132" t="s">
        <v>39</v>
      </c>
      <c r="I132" t="s">
        <v>98</v>
      </c>
      <c r="J132" t="str">
        <f t="shared" si="19"/>
        <v>Amruta Sinha</v>
      </c>
      <c r="K132" t="s">
        <v>677</v>
      </c>
      <c r="L132" s="7">
        <f t="shared" si="24"/>
        <v>45138</v>
      </c>
      <c r="N132" s="1" t="str">
        <f t="shared" si="20"/>
        <v/>
      </c>
      <c r="P132" s="7" t="str">
        <f t="shared" si="25"/>
        <v/>
      </c>
      <c r="R132">
        <v>0</v>
      </c>
      <c r="S132">
        <v>1</v>
      </c>
      <c r="T132">
        <v>20</v>
      </c>
      <c r="U132" t="s">
        <v>42</v>
      </c>
      <c r="V132" s="2">
        <v>5021</v>
      </c>
      <c r="W132" t="str">
        <f t="shared" si="21"/>
        <v>Open</v>
      </c>
      <c r="X132" t="str">
        <f>_xlfn.XLOOKUP(B132,'Customers'!A:A,'Customers'!E:E,"")</f>
        <v>SMB</v>
      </c>
      <c r="Y132">
        <f t="shared" si="22"/>
        <v>0</v>
      </c>
      <c r="Z132" t="str">
        <f t="shared" si="23"/>
        <v/>
      </c>
      <c r="AA132">
        <f t="shared" si="26"/>
        <v>0</v>
      </c>
    </row>
    <row r="133" spans="1:27">
      <c r="A133" t="s">
        <v>678</v>
      </c>
      <c r="B133" t="s">
        <v>679</v>
      </c>
      <c r="C133" t="s">
        <v>18</v>
      </c>
      <c r="D133" t="s">
        <v>53</v>
      </c>
      <c r="E133" t="s">
        <v>91</v>
      </c>
      <c r="F133" t="s">
        <v>680</v>
      </c>
      <c r="G133" s="6">
        <f t="shared" si="18"/>
        <v>10077</v>
      </c>
      <c r="H133" t="s">
        <v>22</v>
      </c>
      <c r="I133" t="s">
        <v>73</v>
      </c>
      <c r="J133" t="str">
        <f t="shared" si="19"/>
        <v>Karan Karnik</v>
      </c>
      <c r="K133" t="s">
        <v>681</v>
      </c>
      <c r="L133" s="7">
        <f t="shared" si="24"/>
        <v>44796</v>
      </c>
      <c r="M133" s="7">
        <v>44969</v>
      </c>
      <c r="N133" s="1">
        <f t="shared" si="20"/>
        <v>44969</v>
      </c>
      <c r="O133" s="7">
        <v>44839</v>
      </c>
      <c r="P133" s="7">
        <f t="shared" si="25"/>
        <v>44839</v>
      </c>
      <c r="Q133">
        <v>43</v>
      </c>
      <c r="R133">
        <v>0</v>
      </c>
      <c r="S133">
        <v>1</v>
      </c>
      <c r="T133">
        <v>10.5</v>
      </c>
      <c r="U133" t="s">
        <v>25</v>
      </c>
      <c r="V133" s="2">
        <v>10077</v>
      </c>
      <c r="W133" t="str">
        <f t="shared" si="21"/>
        <v>Won</v>
      </c>
      <c r="X133" t="str">
        <f>_xlfn.XLOOKUP(B133,'Customers'!A:A,'Customers'!E:E,"")</f>
        <v>SMB</v>
      </c>
      <c r="Y133">
        <f t="shared" si="22"/>
        <v>1</v>
      </c>
      <c r="Z133">
        <f t="shared" si="23"/>
        <v>-130</v>
      </c>
      <c r="AA133">
        <f t="shared" si="26"/>
        <v>0</v>
      </c>
    </row>
    <row r="134" spans="1:27">
      <c r="A134" t="s">
        <v>682</v>
      </c>
      <c r="B134" t="s">
        <v>683</v>
      </c>
      <c r="C134" t="s">
        <v>18</v>
      </c>
      <c r="D134" t="s">
        <v>19</v>
      </c>
      <c r="E134" t="s">
        <v>115</v>
      </c>
      <c r="F134" t="s">
        <v>684</v>
      </c>
      <c r="G134" s="6">
        <f t="shared" si="18"/>
        <v>4240</v>
      </c>
      <c r="H134" t="s">
        <v>56</v>
      </c>
      <c r="I134" t="s">
        <v>23</v>
      </c>
      <c r="J134" t="str">
        <f t="shared" si="19"/>
        <v>Nihal Bhasin</v>
      </c>
      <c r="K134" t="s">
        <v>685</v>
      </c>
      <c r="L134" s="7">
        <f t="shared" si="24"/>
        <v>45633</v>
      </c>
      <c r="M134" s="7">
        <v>45656</v>
      </c>
      <c r="N134" s="1">
        <f t="shared" si="20"/>
        <v>45656</v>
      </c>
      <c r="O134" s="7">
        <v>45830</v>
      </c>
      <c r="P134" s="7">
        <f t="shared" si="25"/>
        <v>45830</v>
      </c>
      <c r="Q134">
        <v>197</v>
      </c>
      <c r="R134">
        <v>0</v>
      </c>
      <c r="S134">
        <v>1</v>
      </c>
      <c r="T134">
        <v>7.3</v>
      </c>
      <c r="U134" t="s">
        <v>58</v>
      </c>
      <c r="V134" s="2">
        <v>4240</v>
      </c>
      <c r="W134" t="str">
        <f t="shared" si="21"/>
        <v>Lost</v>
      </c>
      <c r="X134" t="str">
        <f>_xlfn.XLOOKUP(B134,'Customers'!A:A,'Customers'!E:E,"")</f>
        <v>Enterprise</v>
      </c>
      <c r="Y134">
        <f t="shared" si="22"/>
        <v>1</v>
      </c>
      <c r="Z134">
        <f t="shared" si="23"/>
        <v>174</v>
      </c>
      <c r="AA134">
        <f t="shared" si="26"/>
        <v>1</v>
      </c>
    </row>
    <row r="135" spans="1:27">
      <c r="A135" t="s">
        <v>686</v>
      </c>
      <c r="B135" t="s">
        <v>687</v>
      </c>
      <c r="C135" t="s">
        <v>688</v>
      </c>
      <c r="D135" t="s">
        <v>19</v>
      </c>
      <c r="E135" t="s">
        <v>28</v>
      </c>
      <c r="F135" t="s">
        <v>689</v>
      </c>
      <c r="G135" s="6">
        <f t="shared" si="18"/>
        <v>6000</v>
      </c>
      <c r="H135" t="s">
        <v>161</v>
      </c>
      <c r="I135" t="s">
        <v>268</v>
      </c>
      <c r="J135" t="str">
        <f t="shared" si="19"/>
        <v>Panini Kade</v>
      </c>
      <c r="K135" t="s">
        <v>690</v>
      </c>
      <c r="L135" s="7">
        <f t="shared" si="24"/>
        <v>45574</v>
      </c>
      <c r="M135" s="7">
        <v>45633</v>
      </c>
      <c r="N135" s="1">
        <f t="shared" si="20"/>
        <v>45633</v>
      </c>
      <c r="P135" s="7" t="str">
        <f t="shared" si="25"/>
        <v/>
      </c>
      <c r="R135">
        <v>0</v>
      </c>
      <c r="S135">
        <v>1</v>
      </c>
      <c r="T135">
        <v>6.4</v>
      </c>
      <c r="U135" t="s">
        <v>42</v>
      </c>
      <c r="V135" s="2">
        <v>6000</v>
      </c>
      <c r="W135" t="str">
        <f t="shared" si="21"/>
        <v>Open</v>
      </c>
      <c r="X135" t="str">
        <f>_xlfn.XLOOKUP(B135,'Customers'!A:A,'Customers'!E:E,"")</f>
        <v>SMB</v>
      </c>
      <c r="Y135">
        <f t="shared" si="22"/>
        <v>0</v>
      </c>
      <c r="Z135" t="str">
        <f t="shared" si="23"/>
        <v/>
      </c>
      <c r="AA135">
        <f t="shared" si="26"/>
        <v>0</v>
      </c>
    </row>
    <row r="136" spans="1:27">
      <c r="A136" t="s">
        <v>691</v>
      </c>
      <c r="B136" t="s">
        <v>692</v>
      </c>
      <c r="C136" t="s">
        <v>693</v>
      </c>
      <c r="D136" t="s">
        <v>19</v>
      </c>
      <c r="E136" t="s">
        <v>91</v>
      </c>
      <c r="F136" t="s">
        <v>694</v>
      </c>
      <c r="G136" s="6">
        <f t="shared" si="18"/>
        <v>5408</v>
      </c>
      <c r="H136" t="s">
        <v>30</v>
      </c>
      <c r="I136" t="s">
        <v>68</v>
      </c>
      <c r="J136" t="str">
        <f t="shared" si="19"/>
        <v>Anamika Keer</v>
      </c>
      <c r="K136" t="s">
        <v>695</v>
      </c>
      <c r="L136" s="7">
        <f t="shared" si="24"/>
        <v>44964</v>
      </c>
      <c r="M136" s="7">
        <v>45044</v>
      </c>
      <c r="N136" s="1">
        <f t="shared" si="20"/>
        <v>45044</v>
      </c>
      <c r="O136" s="7">
        <v>44986</v>
      </c>
      <c r="P136" s="7">
        <f t="shared" si="25"/>
        <v>44986</v>
      </c>
      <c r="Q136">
        <v>22</v>
      </c>
      <c r="R136">
        <v>1</v>
      </c>
      <c r="S136">
        <v>3</v>
      </c>
      <c r="T136">
        <v>27</v>
      </c>
      <c r="U136" t="s">
        <v>33</v>
      </c>
      <c r="V136" s="2">
        <v>5408</v>
      </c>
      <c r="W136" t="str">
        <f t="shared" si="21"/>
        <v>Won</v>
      </c>
      <c r="X136" t="str">
        <f>_xlfn.XLOOKUP(B136,'Customers'!A:A,'Customers'!E:E,"")</f>
        <v>Mid-Market</v>
      </c>
      <c r="Y136">
        <f t="shared" si="22"/>
        <v>1</v>
      </c>
      <c r="Z136">
        <f t="shared" si="23"/>
        <v>-58</v>
      </c>
      <c r="AA136">
        <f t="shared" si="26"/>
        <v>0</v>
      </c>
    </row>
    <row r="137" spans="1:27">
      <c r="A137" t="s">
        <v>696</v>
      </c>
      <c r="B137" t="s">
        <v>697</v>
      </c>
      <c r="C137" t="s">
        <v>698</v>
      </c>
      <c r="D137" t="s">
        <v>19</v>
      </c>
      <c r="E137" t="s">
        <v>54</v>
      </c>
      <c r="F137" t="s">
        <v>699</v>
      </c>
      <c r="G137" s="6">
        <f t="shared" si="18"/>
        <v>6683</v>
      </c>
      <c r="H137" t="s">
        <v>47</v>
      </c>
      <c r="I137" t="s">
        <v>31</v>
      </c>
      <c r="J137" t="str">
        <f t="shared" si="19"/>
        <v>Ati Seshadri</v>
      </c>
      <c r="K137" t="s">
        <v>700</v>
      </c>
      <c r="L137" s="7">
        <f t="shared" si="24"/>
        <v>44691</v>
      </c>
      <c r="M137" s="7">
        <v>44706</v>
      </c>
      <c r="N137" s="1">
        <f t="shared" si="20"/>
        <v>44706</v>
      </c>
      <c r="P137" s="7" t="str">
        <f t="shared" si="25"/>
        <v/>
      </c>
      <c r="R137">
        <v>0</v>
      </c>
      <c r="S137">
        <v>1</v>
      </c>
      <c r="T137">
        <v>7.9</v>
      </c>
      <c r="U137" t="s">
        <v>42</v>
      </c>
      <c r="V137" s="2">
        <v>6683</v>
      </c>
      <c r="W137" t="str">
        <f t="shared" si="21"/>
        <v>Open</v>
      </c>
      <c r="X137" t="str">
        <f>_xlfn.XLOOKUP(B137,'Customers'!A:A,'Customers'!E:E,"")</f>
        <v>SMB</v>
      </c>
      <c r="Y137">
        <f t="shared" si="22"/>
        <v>0</v>
      </c>
      <c r="Z137" t="str">
        <f t="shared" si="23"/>
        <v/>
      </c>
      <c r="AA137">
        <f t="shared" si="26"/>
        <v>0</v>
      </c>
    </row>
    <row r="138" spans="1:27">
      <c r="A138" t="s">
        <v>701</v>
      </c>
      <c r="B138" t="s">
        <v>702</v>
      </c>
      <c r="C138" t="s">
        <v>703</v>
      </c>
      <c r="D138" t="s">
        <v>53</v>
      </c>
      <c r="E138" t="s">
        <v>45</v>
      </c>
      <c r="F138" t="s">
        <v>704</v>
      </c>
      <c r="G138" s="6">
        <f t="shared" si="18"/>
        <v>31932</v>
      </c>
      <c r="H138" t="s">
        <v>79</v>
      </c>
      <c r="I138" t="s">
        <v>705</v>
      </c>
      <c r="J138" t="str">
        <f t="shared" si="19"/>
        <v>Anamika Keer</v>
      </c>
      <c r="K138" t="s">
        <v>706</v>
      </c>
      <c r="L138" s="7">
        <f t="shared" si="24"/>
        <v>44628</v>
      </c>
      <c r="M138" s="7">
        <v>44779</v>
      </c>
      <c r="N138" s="1">
        <f t="shared" si="20"/>
        <v>44779</v>
      </c>
      <c r="P138" s="7" t="str">
        <f t="shared" si="25"/>
        <v/>
      </c>
      <c r="R138">
        <v>0</v>
      </c>
      <c r="S138">
        <v>1</v>
      </c>
      <c r="U138" t="s">
        <v>42</v>
      </c>
      <c r="V138" s="2">
        <v>31932</v>
      </c>
      <c r="W138" t="str">
        <f t="shared" si="21"/>
        <v>Open</v>
      </c>
      <c r="X138" t="str">
        <f>_xlfn.XLOOKUP(B138,'Customers'!A:A,'Customers'!E:E,"")</f>
        <v>SMB</v>
      </c>
      <c r="Y138">
        <f t="shared" si="22"/>
        <v>0</v>
      </c>
      <c r="Z138" t="str">
        <f t="shared" si="23"/>
        <v/>
      </c>
      <c r="AA138">
        <f t="shared" si="26"/>
        <v>0</v>
      </c>
    </row>
    <row r="139" spans="1:27">
      <c r="A139" t="s">
        <v>707</v>
      </c>
      <c r="B139" t="s">
        <v>708</v>
      </c>
      <c r="C139" t="s">
        <v>18</v>
      </c>
      <c r="D139" t="s">
        <v>53</v>
      </c>
      <c r="E139" t="s">
        <v>28</v>
      </c>
      <c r="F139" t="s">
        <v>709</v>
      </c>
      <c r="G139" s="6">
        <f t="shared" si="18"/>
        <v>12762</v>
      </c>
      <c r="H139" t="s">
        <v>172</v>
      </c>
      <c r="I139" t="s">
        <v>156</v>
      </c>
      <c r="J139" t="str">
        <f t="shared" si="19"/>
        <v>Lakshmi Hayre</v>
      </c>
      <c r="K139" t="s">
        <v>710</v>
      </c>
      <c r="L139" s="7">
        <f t="shared" si="24"/>
        <v>45330</v>
      </c>
      <c r="M139" s="7">
        <v>45434</v>
      </c>
      <c r="N139" s="1">
        <f t="shared" si="20"/>
        <v>45434</v>
      </c>
      <c r="P139" s="7" t="str">
        <f t="shared" si="25"/>
        <v/>
      </c>
      <c r="R139">
        <v>0</v>
      </c>
      <c r="S139">
        <v>1</v>
      </c>
      <c r="T139">
        <v>9</v>
      </c>
      <c r="U139" t="s">
        <v>42</v>
      </c>
      <c r="V139" s="2">
        <v>12762</v>
      </c>
      <c r="W139" t="str">
        <f t="shared" si="21"/>
        <v>Open</v>
      </c>
      <c r="X139" t="str">
        <f>_xlfn.XLOOKUP(B139,'Customers'!A:A,'Customers'!E:E,"")</f>
        <v>SMB</v>
      </c>
      <c r="Y139">
        <f t="shared" si="22"/>
        <v>0</v>
      </c>
      <c r="Z139" t="str">
        <f t="shared" si="23"/>
        <v/>
      </c>
      <c r="AA139">
        <f t="shared" si="26"/>
        <v>0</v>
      </c>
    </row>
    <row r="140" spans="1:27">
      <c r="A140" t="s">
        <v>711</v>
      </c>
      <c r="B140" t="s">
        <v>712</v>
      </c>
      <c r="C140" t="s">
        <v>18</v>
      </c>
      <c r="D140" t="s">
        <v>66</v>
      </c>
      <c r="E140" t="s">
        <v>115</v>
      </c>
      <c r="F140" t="s">
        <v>713</v>
      </c>
      <c r="G140" s="6">
        <f t="shared" si="18"/>
        <v>20256</v>
      </c>
      <c r="H140" t="s">
        <v>22</v>
      </c>
      <c r="I140" t="s">
        <v>145</v>
      </c>
      <c r="J140" t="str">
        <f t="shared" si="19"/>
        <v>Krish Varughese</v>
      </c>
      <c r="K140" t="s">
        <v>714</v>
      </c>
      <c r="L140" s="7">
        <f t="shared" si="24"/>
        <v>45325</v>
      </c>
      <c r="N140" s="1" t="str">
        <f t="shared" si="20"/>
        <v/>
      </c>
      <c r="O140" s="7">
        <v>45360</v>
      </c>
      <c r="P140" s="7">
        <f t="shared" si="25"/>
        <v>45360</v>
      </c>
      <c r="Q140">
        <v>35</v>
      </c>
      <c r="R140">
        <v>0</v>
      </c>
      <c r="S140">
        <v>1</v>
      </c>
      <c r="T140">
        <v>5.2</v>
      </c>
      <c r="U140" t="s">
        <v>58</v>
      </c>
      <c r="V140" s="2">
        <v>20256</v>
      </c>
      <c r="W140" t="str">
        <f t="shared" si="21"/>
        <v>Lost</v>
      </c>
      <c r="X140" t="str">
        <f>_xlfn.XLOOKUP(B140,'Customers'!A:A,'Customers'!E:E,"")</f>
        <v>Mid-Market</v>
      </c>
      <c r="Y140">
        <f t="shared" si="22"/>
        <v>1</v>
      </c>
      <c r="Z140" t="str">
        <f t="shared" si="23"/>
        <v/>
      </c>
      <c r="AA140">
        <f t="shared" si="26"/>
        <v>1</v>
      </c>
    </row>
    <row r="141" spans="1:27">
      <c r="A141" t="s">
        <v>715</v>
      </c>
      <c r="B141" t="s">
        <v>716</v>
      </c>
      <c r="C141" t="s">
        <v>121</v>
      </c>
      <c r="D141" t="s">
        <v>37</v>
      </c>
      <c r="E141" t="s">
        <v>54</v>
      </c>
      <c r="F141" t="s">
        <v>717</v>
      </c>
      <c r="G141" s="6">
        <f t="shared" si="18"/>
        <v>109041</v>
      </c>
      <c r="H141" t="s">
        <v>47</v>
      </c>
      <c r="I141" t="s">
        <v>432</v>
      </c>
      <c r="J141" t="str">
        <f t="shared" si="19"/>
        <v>Owen Mane</v>
      </c>
      <c r="K141" t="s">
        <v>718</v>
      </c>
      <c r="L141" s="7">
        <f t="shared" si="24"/>
        <v>45045</v>
      </c>
      <c r="N141" s="1" t="str">
        <f t="shared" si="20"/>
        <v/>
      </c>
      <c r="P141" s="7" t="str">
        <f t="shared" si="25"/>
        <v/>
      </c>
      <c r="R141">
        <v>0</v>
      </c>
      <c r="S141">
        <v>1</v>
      </c>
      <c r="T141">
        <v>31.5</v>
      </c>
      <c r="U141" t="s">
        <v>42</v>
      </c>
      <c r="V141" s="2">
        <v>109041</v>
      </c>
      <c r="W141" t="str">
        <f t="shared" si="21"/>
        <v>Open</v>
      </c>
      <c r="X141" t="str">
        <f>_xlfn.XLOOKUP(B141,'Customers'!A:A,'Customers'!E:E,"")</f>
        <v>SMB</v>
      </c>
      <c r="Y141">
        <f t="shared" si="22"/>
        <v>0</v>
      </c>
      <c r="Z141" t="str">
        <f t="shared" si="23"/>
        <v/>
      </c>
      <c r="AA141">
        <f t="shared" si="26"/>
        <v>0</v>
      </c>
    </row>
    <row r="142" spans="1:27">
      <c r="A142" t="s">
        <v>719</v>
      </c>
      <c r="B142" t="s">
        <v>720</v>
      </c>
      <c r="C142" t="s">
        <v>721</v>
      </c>
      <c r="D142" t="s">
        <v>53</v>
      </c>
      <c r="E142" t="s">
        <v>45</v>
      </c>
      <c r="F142" t="s">
        <v>722</v>
      </c>
      <c r="G142" s="6">
        <f t="shared" si="18"/>
        <v>36512</v>
      </c>
      <c r="H142" t="s">
        <v>47</v>
      </c>
      <c r="I142" t="s">
        <v>93</v>
      </c>
      <c r="J142" t="str">
        <f t="shared" si="19"/>
        <v>Owen Mane</v>
      </c>
      <c r="K142" t="s">
        <v>723</v>
      </c>
      <c r="L142" s="7">
        <f t="shared" si="24"/>
        <v>45526</v>
      </c>
      <c r="M142" s="7">
        <v>45571</v>
      </c>
      <c r="N142" s="1">
        <f t="shared" si="20"/>
        <v>45571</v>
      </c>
      <c r="P142" s="7" t="str">
        <f t="shared" si="25"/>
        <v/>
      </c>
      <c r="R142">
        <v>0</v>
      </c>
      <c r="S142">
        <v>1</v>
      </c>
      <c r="T142">
        <v>4.7</v>
      </c>
      <c r="U142" t="s">
        <v>42</v>
      </c>
      <c r="V142" s="2">
        <v>36512</v>
      </c>
      <c r="W142" t="str">
        <f t="shared" si="21"/>
        <v>Open</v>
      </c>
      <c r="X142" t="str">
        <f>_xlfn.XLOOKUP(B142,'Customers'!A:A,'Customers'!E:E,"")</f>
        <v>Mid-Market</v>
      </c>
      <c r="Y142">
        <f t="shared" si="22"/>
        <v>0</v>
      </c>
      <c r="Z142" t="str">
        <f t="shared" si="23"/>
        <v/>
      </c>
      <c r="AA142">
        <f t="shared" si="26"/>
        <v>0</v>
      </c>
    </row>
    <row r="143" spans="1:27">
      <c r="A143" t="s">
        <v>724</v>
      </c>
      <c r="B143" t="s">
        <v>725</v>
      </c>
      <c r="C143" t="s">
        <v>726</v>
      </c>
      <c r="D143" t="s">
        <v>37</v>
      </c>
      <c r="E143" t="s">
        <v>91</v>
      </c>
      <c r="F143" t="s">
        <v>727</v>
      </c>
      <c r="G143" s="6">
        <f t="shared" si="18"/>
        <v>132400</v>
      </c>
      <c r="H143" t="s">
        <v>151</v>
      </c>
      <c r="I143" t="s">
        <v>80</v>
      </c>
      <c r="J143" t="str">
        <f t="shared" si="19"/>
        <v>Shivani Natt</v>
      </c>
      <c r="K143" t="s">
        <v>728</v>
      </c>
      <c r="L143" s="7">
        <f t="shared" si="24"/>
        <v>45008</v>
      </c>
      <c r="M143" s="7">
        <v>45176</v>
      </c>
      <c r="N143" s="1">
        <f t="shared" si="20"/>
        <v>45176</v>
      </c>
      <c r="O143" s="7">
        <v>45039</v>
      </c>
      <c r="P143" s="7">
        <f t="shared" si="25"/>
        <v>45039</v>
      </c>
      <c r="Q143">
        <v>31</v>
      </c>
      <c r="R143">
        <v>0</v>
      </c>
      <c r="S143">
        <v>1</v>
      </c>
      <c r="T143">
        <v>26.3</v>
      </c>
      <c r="U143" t="s">
        <v>33</v>
      </c>
      <c r="V143" s="2">
        <v>132400</v>
      </c>
      <c r="W143" t="str">
        <f t="shared" si="21"/>
        <v>Won</v>
      </c>
      <c r="X143" t="str">
        <f>_xlfn.XLOOKUP(B143,'Customers'!A:A,'Customers'!E:E,"")</f>
        <v>Enterprise</v>
      </c>
      <c r="Y143">
        <f t="shared" si="22"/>
        <v>1</v>
      </c>
      <c r="Z143">
        <f t="shared" si="23"/>
        <v>-137</v>
      </c>
      <c r="AA143">
        <f t="shared" si="26"/>
        <v>0</v>
      </c>
    </row>
    <row r="144" spans="1:27">
      <c r="A144" t="s">
        <v>729</v>
      </c>
      <c r="B144" t="s">
        <v>730</v>
      </c>
      <c r="C144" t="s">
        <v>18</v>
      </c>
      <c r="D144" t="s">
        <v>66</v>
      </c>
      <c r="E144" t="s">
        <v>91</v>
      </c>
      <c r="F144" t="s">
        <v>490</v>
      </c>
      <c r="G144" s="6">
        <f t="shared" si="18"/>
        <v>20000</v>
      </c>
      <c r="H144" t="s">
        <v>172</v>
      </c>
      <c r="I144" t="s">
        <v>731</v>
      </c>
      <c r="J144" t="str">
        <f t="shared" si="19"/>
        <v>Aachal Soni</v>
      </c>
      <c r="K144" t="s">
        <v>732</v>
      </c>
      <c r="L144" s="7">
        <f t="shared" si="24"/>
        <v>45206</v>
      </c>
      <c r="M144" s="7">
        <v>45226</v>
      </c>
      <c r="N144" s="1">
        <f t="shared" si="20"/>
        <v>45226</v>
      </c>
      <c r="O144" s="7">
        <v>45389</v>
      </c>
      <c r="P144" s="7">
        <f t="shared" si="25"/>
        <v>45389</v>
      </c>
      <c r="Q144">
        <v>183</v>
      </c>
      <c r="R144">
        <v>1</v>
      </c>
      <c r="S144">
        <v>2</v>
      </c>
      <c r="U144" t="s">
        <v>100</v>
      </c>
      <c r="V144" s="2">
        <v>20000</v>
      </c>
      <c r="W144" t="str">
        <f t="shared" si="21"/>
        <v>Won</v>
      </c>
      <c r="X144" t="str">
        <f>_xlfn.XLOOKUP(B144,'Customers'!A:A,'Customers'!E:E,"")</f>
        <v>Mid-Market</v>
      </c>
      <c r="Y144">
        <f t="shared" si="22"/>
        <v>1</v>
      </c>
      <c r="Z144">
        <f t="shared" si="23"/>
        <v>163</v>
      </c>
      <c r="AA144">
        <f t="shared" si="26"/>
        <v>1</v>
      </c>
    </row>
    <row r="145" spans="1:27">
      <c r="A145" t="s">
        <v>733</v>
      </c>
      <c r="B145" t="s">
        <v>734</v>
      </c>
      <c r="C145" t="s">
        <v>735</v>
      </c>
      <c r="D145" t="s">
        <v>19</v>
      </c>
      <c r="E145" t="s">
        <v>28</v>
      </c>
      <c r="F145" t="s">
        <v>736</v>
      </c>
      <c r="G145" s="6">
        <f t="shared" si="18"/>
        <v>2929</v>
      </c>
      <c r="H145" t="s">
        <v>39</v>
      </c>
      <c r="I145" t="s">
        <v>737</v>
      </c>
      <c r="J145" t="str">
        <f t="shared" si="19"/>
        <v>Ekta Uppal</v>
      </c>
      <c r="K145" t="s">
        <v>738</v>
      </c>
      <c r="L145" s="7">
        <f t="shared" si="24"/>
        <v>45362</v>
      </c>
      <c r="M145" s="7">
        <v>45394</v>
      </c>
      <c r="N145" s="1">
        <f t="shared" si="20"/>
        <v>45394</v>
      </c>
      <c r="P145" s="7" t="str">
        <f t="shared" si="25"/>
        <v/>
      </c>
      <c r="R145">
        <v>0</v>
      </c>
      <c r="S145">
        <v>1</v>
      </c>
      <c r="T145">
        <v>5.7</v>
      </c>
      <c r="U145" t="s">
        <v>58</v>
      </c>
      <c r="V145" s="2">
        <v>2929</v>
      </c>
      <c r="W145" t="str">
        <f t="shared" si="21"/>
        <v>Open</v>
      </c>
      <c r="X145" t="str">
        <f>_xlfn.XLOOKUP(B145,'Customers'!A:A,'Customers'!E:E,"")</f>
        <v>Mid-Market</v>
      </c>
      <c r="Y145">
        <f t="shared" si="22"/>
        <v>0</v>
      </c>
      <c r="Z145" t="str">
        <f t="shared" si="23"/>
        <v/>
      </c>
      <c r="AA145">
        <f t="shared" si="26"/>
        <v>0</v>
      </c>
    </row>
    <row r="146" spans="1:27">
      <c r="A146" t="s">
        <v>739</v>
      </c>
      <c r="B146" t="s">
        <v>44</v>
      </c>
      <c r="C146" t="s">
        <v>740</v>
      </c>
      <c r="D146" t="s">
        <v>66</v>
      </c>
      <c r="E146" t="s">
        <v>177</v>
      </c>
      <c r="F146" t="s">
        <v>741</v>
      </c>
      <c r="G146" s="6">
        <f t="shared" si="18"/>
        <v>14000</v>
      </c>
      <c r="H146" t="s">
        <v>172</v>
      </c>
      <c r="I146" t="s">
        <v>62</v>
      </c>
      <c r="J146" t="str">
        <f t="shared" si="19"/>
        <v>Jairaj Panchal</v>
      </c>
      <c r="K146" t="s">
        <v>742</v>
      </c>
      <c r="L146" s="7">
        <f t="shared" si="24"/>
        <v>44889</v>
      </c>
      <c r="M146" s="7">
        <v>45011</v>
      </c>
      <c r="N146" s="1">
        <f t="shared" si="20"/>
        <v>45011</v>
      </c>
      <c r="P146" s="7" t="str">
        <f t="shared" si="25"/>
        <v/>
      </c>
      <c r="R146">
        <v>0</v>
      </c>
      <c r="S146">
        <v>1</v>
      </c>
      <c r="T146">
        <v>33.799999999999997</v>
      </c>
      <c r="U146" t="s">
        <v>42</v>
      </c>
      <c r="V146" s="2">
        <v>14000</v>
      </c>
      <c r="W146" t="str">
        <f t="shared" si="21"/>
        <v>Open</v>
      </c>
      <c r="X146" t="str">
        <f>_xlfn.XLOOKUP(B146,'Customers'!A:A,'Customers'!E:E,"")</f>
        <v>Mid-Market</v>
      </c>
      <c r="Y146">
        <f t="shared" si="22"/>
        <v>0</v>
      </c>
      <c r="Z146" t="str">
        <f t="shared" si="23"/>
        <v/>
      </c>
      <c r="AA146">
        <f t="shared" si="26"/>
        <v>0</v>
      </c>
    </row>
    <row r="147" spans="1:27">
      <c r="A147" t="s">
        <v>743</v>
      </c>
      <c r="B147" t="s">
        <v>744</v>
      </c>
      <c r="C147" t="s">
        <v>745</v>
      </c>
      <c r="D147" t="s">
        <v>19</v>
      </c>
      <c r="E147" t="s">
        <v>28</v>
      </c>
      <c r="F147" t="s">
        <v>746</v>
      </c>
      <c r="G147" s="6">
        <f t="shared" si="18"/>
        <v>2932</v>
      </c>
      <c r="H147" t="s">
        <v>79</v>
      </c>
      <c r="I147" t="s">
        <v>62</v>
      </c>
      <c r="J147" t="str">
        <f t="shared" si="19"/>
        <v>Jairaj Panchal</v>
      </c>
      <c r="K147" t="s">
        <v>747</v>
      </c>
      <c r="L147" s="7">
        <f t="shared" si="24"/>
        <v>44623</v>
      </c>
      <c r="M147" s="7">
        <v>44775</v>
      </c>
      <c r="N147" s="1">
        <f t="shared" si="20"/>
        <v>44775</v>
      </c>
      <c r="P147" s="7" t="str">
        <f t="shared" si="25"/>
        <v/>
      </c>
      <c r="R147">
        <v>0</v>
      </c>
      <c r="S147">
        <v>1</v>
      </c>
      <c r="T147">
        <v>23.3</v>
      </c>
      <c r="U147" t="s">
        <v>33</v>
      </c>
      <c r="V147" s="2">
        <v>2932</v>
      </c>
      <c r="W147" t="str">
        <f t="shared" si="21"/>
        <v>Open</v>
      </c>
      <c r="X147" t="str">
        <f>_xlfn.XLOOKUP(B147,'Customers'!A:A,'Customers'!E:E,"")</f>
        <v>Enterprise</v>
      </c>
      <c r="Y147">
        <f t="shared" si="22"/>
        <v>0</v>
      </c>
      <c r="Z147" t="str">
        <f t="shared" si="23"/>
        <v/>
      </c>
      <c r="AA147">
        <f t="shared" si="26"/>
        <v>0</v>
      </c>
    </row>
    <row r="148" spans="1:27">
      <c r="A148" t="s">
        <v>748</v>
      </c>
      <c r="B148" t="s">
        <v>749</v>
      </c>
      <c r="C148" t="s">
        <v>606</v>
      </c>
      <c r="D148" t="s">
        <v>66</v>
      </c>
      <c r="E148" t="s">
        <v>91</v>
      </c>
      <c r="F148" t="s">
        <v>750</v>
      </c>
      <c r="G148" s="6">
        <f t="shared" si="18"/>
        <v>4146</v>
      </c>
      <c r="H148" t="s">
        <v>22</v>
      </c>
      <c r="I148" t="s">
        <v>86</v>
      </c>
      <c r="J148" t="str">
        <f t="shared" si="19"/>
        <v>Mason Solanki</v>
      </c>
      <c r="K148" t="s">
        <v>751</v>
      </c>
      <c r="L148" s="7">
        <f t="shared" si="24"/>
        <v>45482</v>
      </c>
      <c r="M148" s="7">
        <v>45542</v>
      </c>
      <c r="N148" s="1">
        <f t="shared" si="20"/>
        <v>45542</v>
      </c>
      <c r="O148" s="7">
        <v>45589</v>
      </c>
      <c r="P148" s="7">
        <f t="shared" si="25"/>
        <v>45589</v>
      </c>
      <c r="Q148">
        <v>107</v>
      </c>
      <c r="R148">
        <v>0</v>
      </c>
      <c r="S148">
        <v>1</v>
      </c>
      <c r="U148" t="s">
        <v>100</v>
      </c>
      <c r="V148" s="2">
        <v>4146</v>
      </c>
      <c r="W148" t="str">
        <f t="shared" si="21"/>
        <v>Won</v>
      </c>
      <c r="X148" t="str">
        <f>_xlfn.XLOOKUP(B148,'Customers'!A:A,'Customers'!E:E,"")</f>
        <v>Mid-Market</v>
      </c>
      <c r="Y148">
        <f t="shared" si="22"/>
        <v>1</v>
      </c>
      <c r="Z148">
        <f t="shared" si="23"/>
        <v>47</v>
      </c>
      <c r="AA148">
        <f t="shared" si="26"/>
        <v>1</v>
      </c>
    </row>
    <row r="149" spans="1:27">
      <c r="A149" t="s">
        <v>752</v>
      </c>
      <c r="B149" t="s">
        <v>753</v>
      </c>
      <c r="C149" t="s">
        <v>36</v>
      </c>
      <c r="D149" t="s">
        <v>53</v>
      </c>
      <c r="E149" t="s">
        <v>28</v>
      </c>
      <c r="F149" t="s">
        <v>754</v>
      </c>
      <c r="G149" s="6">
        <f t="shared" si="18"/>
        <v>39659</v>
      </c>
      <c r="H149" t="s">
        <v>172</v>
      </c>
      <c r="I149" t="s">
        <v>156</v>
      </c>
      <c r="J149" t="str">
        <f t="shared" si="19"/>
        <v>Lakshmi Hayre</v>
      </c>
      <c r="K149" t="s">
        <v>755</v>
      </c>
      <c r="L149" s="7">
        <f t="shared" si="24"/>
        <v>44862</v>
      </c>
      <c r="M149" s="7">
        <v>44896</v>
      </c>
      <c r="N149" s="1">
        <f t="shared" si="20"/>
        <v>44896</v>
      </c>
      <c r="P149" s="7" t="str">
        <f t="shared" si="25"/>
        <v/>
      </c>
      <c r="R149">
        <v>0</v>
      </c>
      <c r="S149">
        <v>1</v>
      </c>
      <c r="T149">
        <v>18.899999999999999</v>
      </c>
      <c r="U149" t="s">
        <v>58</v>
      </c>
      <c r="V149" s="2">
        <v>39659</v>
      </c>
      <c r="W149" t="str">
        <f t="shared" si="21"/>
        <v>Open</v>
      </c>
      <c r="X149" t="str">
        <f>_xlfn.XLOOKUP(B149,'Customers'!A:A,'Customers'!E:E,"")</f>
        <v>Enterprise</v>
      </c>
      <c r="Y149">
        <f t="shared" si="22"/>
        <v>0</v>
      </c>
      <c r="Z149" t="str">
        <f t="shared" si="23"/>
        <v/>
      </c>
      <c r="AA149">
        <f t="shared" si="26"/>
        <v>0</v>
      </c>
    </row>
    <row r="150" spans="1:27">
      <c r="A150" t="s">
        <v>756</v>
      </c>
      <c r="B150" t="s">
        <v>757</v>
      </c>
      <c r="C150" t="s">
        <v>758</v>
      </c>
      <c r="D150" t="s">
        <v>37</v>
      </c>
      <c r="E150" t="s">
        <v>20</v>
      </c>
      <c r="F150" t="s">
        <v>759</v>
      </c>
      <c r="G150" s="6">
        <f t="shared" si="18"/>
        <v>65296</v>
      </c>
      <c r="H150" t="s">
        <v>22</v>
      </c>
      <c r="I150" t="s">
        <v>232</v>
      </c>
      <c r="J150" t="str">
        <f t="shared" si="19"/>
        <v>Patrick Sama</v>
      </c>
      <c r="K150" t="s">
        <v>760</v>
      </c>
      <c r="L150" s="7">
        <f t="shared" si="24"/>
        <v>44668</v>
      </c>
      <c r="M150" s="7">
        <v>44747</v>
      </c>
      <c r="N150" s="1">
        <f t="shared" si="20"/>
        <v>44747</v>
      </c>
      <c r="P150" s="7" t="str">
        <f t="shared" si="25"/>
        <v/>
      </c>
      <c r="R150">
        <v>0</v>
      </c>
      <c r="S150">
        <v>1</v>
      </c>
      <c r="T150">
        <v>20.3</v>
      </c>
      <c r="U150" t="s">
        <v>100</v>
      </c>
      <c r="V150" s="2">
        <v>65296</v>
      </c>
      <c r="W150" t="str">
        <f t="shared" si="21"/>
        <v>Open</v>
      </c>
      <c r="X150" t="str">
        <f>_xlfn.XLOOKUP(B150,'Customers'!A:A,'Customers'!E:E,"")</f>
        <v>Mid-Market</v>
      </c>
      <c r="Y150">
        <f t="shared" si="22"/>
        <v>0</v>
      </c>
      <c r="Z150" t="str">
        <f t="shared" si="23"/>
        <v/>
      </c>
      <c r="AA150">
        <f t="shared" si="26"/>
        <v>0</v>
      </c>
    </row>
    <row r="151" spans="1:27">
      <c r="A151" t="s">
        <v>761</v>
      </c>
      <c r="B151" t="s">
        <v>762</v>
      </c>
      <c r="C151" t="s">
        <v>763</v>
      </c>
      <c r="D151" t="s">
        <v>53</v>
      </c>
      <c r="E151" t="s">
        <v>115</v>
      </c>
      <c r="F151" t="s">
        <v>764</v>
      </c>
      <c r="G151" s="6">
        <f t="shared" si="18"/>
        <v>33823</v>
      </c>
      <c r="H151" t="s">
        <v>151</v>
      </c>
      <c r="I151" t="s">
        <v>268</v>
      </c>
      <c r="J151" t="str">
        <f t="shared" si="19"/>
        <v>Panini Kade</v>
      </c>
      <c r="K151" t="s">
        <v>765</v>
      </c>
      <c r="L151" s="7">
        <f t="shared" si="24"/>
        <v>45406</v>
      </c>
      <c r="M151" s="7">
        <v>45433</v>
      </c>
      <c r="N151" s="1">
        <f t="shared" si="20"/>
        <v>45433</v>
      </c>
      <c r="O151" s="7">
        <v>45557</v>
      </c>
      <c r="P151" s="7">
        <f t="shared" si="25"/>
        <v>45557</v>
      </c>
      <c r="Q151">
        <v>151</v>
      </c>
      <c r="R151">
        <v>0</v>
      </c>
      <c r="S151">
        <v>1</v>
      </c>
      <c r="U151" t="s">
        <v>58</v>
      </c>
      <c r="V151" s="2">
        <v>33823</v>
      </c>
      <c r="W151" t="str">
        <f t="shared" si="21"/>
        <v>Lost</v>
      </c>
      <c r="X151" t="str">
        <f>_xlfn.XLOOKUP(B151,'Customers'!A:A,'Customers'!E:E,"")</f>
        <v>Mid-Market</v>
      </c>
      <c r="Y151">
        <f t="shared" si="22"/>
        <v>1</v>
      </c>
      <c r="Z151">
        <f t="shared" si="23"/>
        <v>124</v>
      </c>
      <c r="AA151">
        <f t="shared" si="26"/>
        <v>1</v>
      </c>
    </row>
    <row r="152" spans="1:27">
      <c r="A152" t="s">
        <v>766</v>
      </c>
      <c r="B152" t="s">
        <v>767</v>
      </c>
      <c r="C152" t="s">
        <v>315</v>
      </c>
      <c r="D152" t="s">
        <v>53</v>
      </c>
      <c r="E152" t="s">
        <v>28</v>
      </c>
      <c r="F152" t="s">
        <v>768</v>
      </c>
      <c r="G152" s="6">
        <f t="shared" si="18"/>
        <v>41950</v>
      </c>
      <c r="H152" t="s">
        <v>39</v>
      </c>
      <c r="I152" t="s">
        <v>361</v>
      </c>
      <c r="J152" t="str">
        <f t="shared" si="19"/>
        <v>Jalsa Parsa</v>
      </c>
      <c r="K152" t="s">
        <v>769</v>
      </c>
      <c r="L152" s="7">
        <f t="shared" si="24"/>
        <v>45174</v>
      </c>
      <c r="M152" s="7">
        <v>45196</v>
      </c>
      <c r="N152" s="1">
        <f t="shared" si="20"/>
        <v>45196</v>
      </c>
      <c r="P152" s="7" t="str">
        <f t="shared" si="25"/>
        <v/>
      </c>
      <c r="R152">
        <v>0</v>
      </c>
      <c r="S152">
        <v>1</v>
      </c>
      <c r="T152">
        <v>0.7</v>
      </c>
      <c r="U152" t="s">
        <v>25</v>
      </c>
      <c r="V152" s="2">
        <v>41950</v>
      </c>
      <c r="W152" t="str">
        <f t="shared" si="21"/>
        <v>Open</v>
      </c>
      <c r="X152" t="str">
        <f>_xlfn.XLOOKUP(B152,'Customers'!A:A,'Customers'!E:E,"")</f>
        <v>SMB</v>
      </c>
      <c r="Y152">
        <f t="shared" si="22"/>
        <v>0</v>
      </c>
      <c r="Z152" t="str">
        <f t="shared" si="23"/>
        <v/>
      </c>
      <c r="AA152">
        <f t="shared" si="26"/>
        <v>0</v>
      </c>
    </row>
    <row r="153" spans="1:27">
      <c r="A153" t="s">
        <v>770</v>
      </c>
      <c r="B153" t="s">
        <v>771</v>
      </c>
      <c r="C153" t="s">
        <v>18</v>
      </c>
      <c r="D153" t="s">
        <v>183</v>
      </c>
      <c r="E153" t="s">
        <v>20</v>
      </c>
      <c r="F153" t="s">
        <v>772</v>
      </c>
      <c r="G153" s="6">
        <f t="shared" si="18"/>
        <v>11030</v>
      </c>
      <c r="H153" t="s">
        <v>22</v>
      </c>
      <c r="I153" t="s">
        <v>527</v>
      </c>
      <c r="J153" t="str">
        <f t="shared" si="19"/>
        <v>Jasmit Gour</v>
      </c>
      <c r="K153" t="s">
        <v>773</v>
      </c>
      <c r="L153" s="7">
        <f t="shared" si="24"/>
        <v>44792</v>
      </c>
      <c r="M153" s="7">
        <v>44905</v>
      </c>
      <c r="N153" s="1">
        <f t="shared" si="20"/>
        <v>44905</v>
      </c>
      <c r="P153" s="7" t="str">
        <f t="shared" si="25"/>
        <v/>
      </c>
      <c r="R153">
        <v>0</v>
      </c>
      <c r="S153">
        <v>1</v>
      </c>
      <c r="T153">
        <v>6</v>
      </c>
      <c r="U153" t="s">
        <v>100</v>
      </c>
      <c r="V153" s="2">
        <v>11030</v>
      </c>
      <c r="W153" t="str">
        <f t="shared" si="21"/>
        <v>Open</v>
      </c>
      <c r="X153" t="str">
        <f>_xlfn.XLOOKUP(B153,'Customers'!A:A,'Customers'!E:E,"")</f>
        <v>SMB</v>
      </c>
      <c r="Y153">
        <f t="shared" si="22"/>
        <v>0</v>
      </c>
      <c r="Z153" t="str">
        <f t="shared" si="23"/>
        <v/>
      </c>
      <c r="AA153">
        <f t="shared" si="26"/>
        <v>0</v>
      </c>
    </row>
    <row r="154" spans="1:27">
      <c r="A154" t="s">
        <v>774</v>
      </c>
      <c r="B154" t="s">
        <v>775</v>
      </c>
      <c r="C154" t="s">
        <v>776</v>
      </c>
      <c r="D154" t="s">
        <v>19</v>
      </c>
      <c r="E154" t="s">
        <v>177</v>
      </c>
      <c r="F154" t="s">
        <v>777</v>
      </c>
      <c r="G154" s="6">
        <f t="shared" si="18"/>
        <v>9552</v>
      </c>
      <c r="H154" t="s">
        <v>22</v>
      </c>
      <c r="I154" t="s">
        <v>778</v>
      </c>
      <c r="J154" t="str">
        <f t="shared" si="19"/>
        <v>Nihal Bhasin</v>
      </c>
      <c r="K154" t="s">
        <v>779</v>
      </c>
      <c r="L154" s="7">
        <f t="shared" si="24"/>
        <v>44920</v>
      </c>
      <c r="M154" s="7">
        <v>45002</v>
      </c>
      <c r="N154" s="1">
        <f t="shared" si="20"/>
        <v>45002</v>
      </c>
      <c r="P154" s="7" t="str">
        <f t="shared" si="25"/>
        <v/>
      </c>
      <c r="R154">
        <v>0</v>
      </c>
      <c r="S154">
        <v>1</v>
      </c>
      <c r="T154">
        <v>7.6</v>
      </c>
      <c r="U154" t="s">
        <v>33</v>
      </c>
      <c r="V154" s="2">
        <v>9552</v>
      </c>
      <c r="W154" t="str">
        <f t="shared" si="21"/>
        <v>Open</v>
      </c>
      <c r="X154" t="str">
        <f>_xlfn.XLOOKUP(B154,'Customers'!A:A,'Customers'!E:E,"")</f>
        <v>SMB</v>
      </c>
      <c r="Y154">
        <f t="shared" si="22"/>
        <v>0</v>
      </c>
      <c r="Z154" t="str">
        <f t="shared" si="23"/>
        <v/>
      </c>
      <c r="AA154">
        <f t="shared" si="26"/>
        <v>0</v>
      </c>
    </row>
    <row r="155" spans="1:27">
      <c r="A155" t="s">
        <v>780</v>
      </c>
      <c r="B155" t="s">
        <v>781</v>
      </c>
      <c r="C155" t="s">
        <v>782</v>
      </c>
      <c r="D155" t="s">
        <v>66</v>
      </c>
      <c r="E155" t="s">
        <v>20</v>
      </c>
      <c r="F155" t="s">
        <v>783</v>
      </c>
      <c r="G155" s="6">
        <f t="shared" si="18"/>
        <v>20134</v>
      </c>
      <c r="H155" t="s">
        <v>47</v>
      </c>
      <c r="I155" t="s">
        <v>48</v>
      </c>
      <c r="J155" t="str">
        <f t="shared" si="19"/>
        <v>Rachit Lall</v>
      </c>
      <c r="K155" t="s">
        <v>784</v>
      </c>
      <c r="L155" s="7">
        <f t="shared" si="24"/>
        <v>45166</v>
      </c>
      <c r="M155" s="7">
        <v>45217</v>
      </c>
      <c r="N155" s="1">
        <f t="shared" si="20"/>
        <v>45217</v>
      </c>
      <c r="P155" s="7" t="str">
        <f t="shared" si="25"/>
        <v/>
      </c>
      <c r="R155">
        <v>0</v>
      </c>
      <c r="S155">
        <v>1</v>
      </c>
      <c r="T155">
        <v>23</v>
      </c>
      <c r="U155" t="s">
        <v>100</v>
      </c>
      <c r="V155" s="2">
        <v>20134</v>
      </c>
      <c r="W155" t="str">
        <f t="shared" si="21"/>
        <v>Open</v>
      </c>
      <c r="X155" t="str">
        <f>_xlfn.XLOOKUP(B155,'Customers'!A:A,'Customers'!E:E,"")</f>
        <v>Enterprise</v>
      </c>
      <c r="Y155">
        <f t="shared" si="22"/>
        <v>0</v>
      </c>
      <c r="Z155" t="str">
        <f t="shared" si="23"/>
        <v/>
      </c>
      <c r="AA155">
        <f t="shared" si="26"/>
        <v>0</v>
      </c>
    </row>
    <row r="156" spans="1:27">
      <c r="A156" t="s">
        <v>785</v>
      </c>
      <c r="B156" t="s">
        <v>786</v>
      </c>
      <c r="C156" t="s">
        <v>18</v>
      </c>
      <c r="D156" t="s">
        <v>53</v>
      </c>
      <c r="E156" t="s">
        <v>28</v>
      </c>
      <c r="F156" t="s">
        <v>787</v>
      </c>
      <c r="G156" s="6">
        <f t="shared" si="18"/>
        <v>41200</v>
      </c>
      <c r="H156" t="s">
        <v>56</v>
      </c>
      <c r="I156" t="s">
        <v>274</v>
      </c>
      <c r="J156" t="str">
        <f t="shared" si="19"/>
        <v>Rachit Lall</v>
      </c>
      <c r="K156" t="s">
        <v>620</v>
      </c>
      <c r="L156" s="7">
        <f t="shared" si="24"/>
        <v>45391</v>
      </c>
      <c r="M156" s="7">
        <v>45421</v>
      </c>
      <c r="N156" s="1">
        <f t="shared" si="20"/>
        <v>45421</v>
      </c>
      <c r="P156" s="7" t="str">
        <f t="shared" si="25"/>
        <v/>
      </c>
      <c r="R156">
        <v>0</v>
      </c>
      <c r="S156">
        <v>1</v>
      </c>
      <c r="T156">
        <v>13.2</v>
      </c>
      <c r="U156" t="s">
        <v>25</v>
      </c>
      <c r="V156" s="2">
        <v>41200</v>
      </c>
      <c r="W156" t="str">
        <f t="shared" si="21"/>
        <v>Open</v>
      </c>
      <c r="X156" t="str">
        <f>_xlfn.XLOOKUP(B156,'Customers'!A:A,'Customers'!E:E,"")</f>
        <v>SMB</v>
      </c>
      <c r="Y156">
        <f t="shared" si="22"/>
        <v>0</v>
      </c>
      <c r="Z156" t="str">
        <f t="shared" si="23"/>
        <v/>
      </c>
      <c r="AA156">
        <f t="shared" si="26"/>
        <v>0</v>
      </c>
    </row>
    <row r="157" spans="1:27">
      <c r="A157" t="s">
        <v>788</v>
      </c>
      <c r="B157" t="s">
        <v>27</v>
      </c>
      <c r="C157" t="s">
        <v>789</v>
      </c>
      <c r="D157" t="s">
        <v>53</v>
      </c>
      <c r="E157" t="s">
        <v>91</v>
      </c>
      <c r="F157" t="s">
        <v>790</v>
      </c>
      <c r="G157" s="6">
        <f t="shared" si="18"/>
        <v>28847</v>
      </c>
      <c r="H157" t="s">
        <v>79</v>
      </c>
      <c r="I157" t="s">
        <v>98</v>
      </c>
      <c r="J157" t="str">
        <f t="shared" si="19"/>
        <v>Amruta Sinha</v>
      </c>
      <c r="K157" t="s">
        <v>791</v>
      </c>
      <c r="L157" s="7">
        <f t="shared" si="24"/>
        <v>45085</v>
      </c>
      <c r="M157" s="7">
        <v>45236</v>
      </c>
      <c r="N157" s="1">
        <f t="shared" si="20"/>
        <v>45236</v>
      </c>
      <c r="O157" s="7">
        <v>45199</v>
      </c>
      <c r="P157" s="7">
        <f t="shared" si="25"/>
        <v>45199</v>
      </c>
      <c r="Q157">
        <v>114</v>
      </c>
      <c r="R157">
        <v>0</v>
      </c>
      <c r="S157">
        <v>1</v>
      </c>
      <c r="U157" t="s">
        <v>25</v>
      </c>
      <c r="V157" s="2">
        <v>28847</v>
      </c>
      <c r="W157" t="str">
        <f t="shared" si="21"/>
        <v>Won</v>
      </c>
      <c r="X157" t="str">
        <f>_xlfn.XLOOKUP(B157,'Customers'!A:A,'Customers'!E:E,"")</f>
        <v>Enterprise</v>
      </c>
      <c r="Y157">
        <f t="shared" si="22"/>
        <v>1</v>
      </c>
      <c r="Z157">
        <f t="shared" si="23"/>
        <v>-37</v>
      </c>
      <c r="AA157">
        <f t="shared" si="26"/>
        <v>0</v>
      </c>
    </row>
    <row r="158" spans="1:27">
      <c r="A158" t="s">
        <v>792</v>
      </c>
      <c r="B158" t="s">
        <v>793</v>
      </c>
      <c r="C158" t="s">
        <v>509</v>
      </c>
      <c r="D158" t="s">
        <v>66</v>
      </c>
      <c r="E158" t="s">
        <v>177</v>
      </c>
      <c r="F158" t="s">
        <v>794</v>
      </c>
      <c r="G158" s="6">
        <f t="shared" si="18"/>
        <v>22757</v>
      </c>
      <c r="H158" t="s">
        <v>161</v>
      </c>
      <c r="I158" t="s">
        <v>105</v>
      </c>
      <c r="J158" t="str">
        <f t="shared" si="19"/>
        <v>Hemangini Bahri</v>
      </c>
      <c r="K158" t="s">
        <v>795</v>
      </c>
      <c r="L158" s="7">
        <f t="shared" si="24"/>
        <v>45128</v>
      </c>
      <c r="M158" s="7">
        <v>45181</v>
      </c>
      <c r="N158" s="1">
        <f t="shared" si="20"/>
        <v>45181</v>
      </c>
      <c r="P158" s="7" t="str">
        <f t="shared" si="25"/>
        <v/>
      </c>
      <c r="R158">
        <v>0</v>
      </c>
      <c r="S158">
        <v>1</v>
      </c>
      <c r="T158">
        <v>33.6</v>
      </c>
      <c r="U158" t="s">
        <v>42</v>
      </c>
      <c r="V158" s="2">
        <v>22757</v>
      </c>
      <c r="W158" t="str">
        <f t="shared" si="21"/>
        <v>Open</v>
      </c>
      <c r="X158" t="str">
        <f>_xlfn.XLOOKUP(B158,'Customers'!A:A,'Customers'!E:E,"")</f>
        <v>SMB</v>
      </c>
      <c r="Y158">
        <f t="shared" si="22"/>
        <v>0</v>
      </c>
      <c r="Z158" t="str">
        <f t="shared" si="23"/>
        <v/>
      </c>
      <c r="AA158">
        <f t="shared" si="26"/>
        <v>0</v>
      </c>
    </row>
    <row r="159" spans="1:27">
      <c r="A159" t="s">
        <v>796</v>
      </c>
      <c r="B159" t="s">
        <v>797</v>
      </c>
      <c r="C159" t="s">
        <v>798</v>
      </c>
      <c r="D159" t="s">
        <v>66</v>
      </c>
      <c r="E159" t="s">
        <v>54</v>
      </c>
      <c r="F159" t="s">
        <v>799</v>
      </c>
      <c r="G159" s="6">
        <f t="shared" si="18"/>
        <v>6352</v>
      </c>
      <c r="H159" t="s">
        <v>22</v>
      </c>
      <c r="I159" t="s">
        <v>127</v>
      </c>
      <c r="J159" t="str">
        <f t="shared" si="19"/>
        <v>Kashish Patla</v>
      </c>
      <c r="K159" t="s">
        <v>800</v>
      </c>
      <c r="L159" s="7">
        <f t="shared" si="24"/>
        <v>44918</v>
      </c>
      <c r="M159" s="7">
        <v>44998</v>
      </c>
      <c r="N159" s="1">
        <f t="shared" si="20"/>
        <v>44998</v>
      </c>
      <c r="P159" s="7" t="str">
        <f t="shared" si="25"/>
        <v/>
      </c>
      <c r="R159">
        <v>0</v>
      </c>
      <c r="S159">
        <v>1</v>
      </c>
      <c r="T159">
        <v>18.399999999999999</v>
      </c>
      <c r="U159" t="s">
        <v>33</v>
      </c>
      <c r="V159" s="2">
        <v>6352</v>
      </c>
      <c r="W159" t="str">
        <f t="shared" si="21"/>
        <v>Open</v>
      </c>
      <c r="X159" t="str">
        <f>_xlfn.XLOOKUP(B159,'Customers'!A:A,'Customers'!E:E,"")</f>
        <v>Mid-Market</v>
      </c>
      <c r="Y159">
        <f t="shared" si="22"/>
        <v>0</v>
      </c>
      <c r="Z159" t="str">
        <f t="shared" si="23"/>
        <v/>
      </c>
      <c r="AA159">
        <f t="shared" si="26"/>
        <v>0</v>
      </c>
    </row>
    <row r="160" spans="1:27">
      <c r="A160" t="s">
        <v>801</v>
      </c>
      <c r="B160" t="s">
        <v>802</v>
      </c>
      <c r="C160" t="s">
        <v>803</v>
      </c>
      <c r="D160" t="s">
        <v>183</v>
      </c>
      <c r="E160" t="s">
        <v>45</v>
      </c>
      <c r="F160" t="s">
        <v>592</v>
      </c>
      <c r="G160" s="6">
        <f t="shared" si="18"/>
        <v>10000</v>
      </c>
      <c r="H160" t="s">
        <v>47</v>
      </c>
      <c r="I160" t="s">
        <v>105</v>
      </c>
      <c r="J160" t="str">
        <f t="shared" si="19"/>
        <v>Hemangini Bahri</v>
      </c>
      <c r="K160" t="s">
        <v>804</v>
      </c>
      <c r="L160" s="7">
        <f t="shared" si="24"/>
        <v>45334</v>
      </c>
      <c r="M160" s="7">
        <v>45502</v>
      </c>
      <c r="N160" s="1">
        <f t="shared" si="20"/>
        <v>45502</v>
      </c>
      <c r="P160" s="7" t="str">
        <f t="shared" si="25"/>
        <v/>
      </c>
      <c r="R160">
        <v>0</v>
      </c>
      <c r="S160">
        <v>1</v>
      </c>
      <c r="T160">
        <v>5.4</v>
      </c>
      <c r="U160" t="s">
        <v>100</v>
      </c>
      <c r="V160" s="2">
        <v>10000</v>
      </c>
      <c r="W160" t="str">
        <f t="shared" si="21"/>
        <v>Open</v>
      </c>
      <c r="X160" t="str">
        <f>_xlfn.XLOOKUP(B160,'Customers'!A:A,'Customers'!E:E,"")</f>
        <v>Mid-Market</v>
      </c>
      <c r="Y160">
        <f t="shared" si="22"/>
        <v>0</v>
      </c>
      <c r="Z160" t="str">
        <f t="shared" si="23"/>
        <v/>
      </c>
      <c r="AA160">
        <f t="shared" si="26"/>
        <v>0</v>
      </c>
    </row>
    <row r="161" spans="1:27">
      <c r="A161" t="s">
        <v>805</v>
      </c>
      <c r="B161" t="s">
        <v>35</v>
      </c>
      <c r="C161" t="s">
        <v>806</v>
      </c>
      <c r="D161" t="s">
        <v>66</v>
      </c>
      <c r="E161" t="s">
        <v>91</v>
      </c>
      <c r="F161" t="s">
        <v>807</v>
      </c>
      <c r="G161" s="6">
        <f t="shared" si="18"/>
        <v>11192</v>
      </c>
      <c r="H161" t="s">
        <v>39</v>
      </c>
      <c r="I161" t="s">
        <v>361</v>
      </c>
      <c r="J161" t="str">
        <f t="shared" si="19"/>
        <v>Jalsa Parsa</v>
      </c>
      <c r="K161" t="s">
        <v>808</v>
      </c>
      <c r="L161" s="7">
        <f t="shared" si="24"/>
        <v>44945</v>
      </c>
      <c r="M161" s="7">
        <v>44963</v>
      </c>
      <c r="N161" s="1">
        <f t="shared" si="20"/>
        <v>44963</v>
      </c>
      <c r="O161" s="7">
        <v>45028</v>
      </c>
      <c r="P161" s="7">
        <f t="shared" si="25"/>
        <v>45028</v>
      </c>
      <c r="Q161">
        <v>83</v>
      </c>
      <c r="R161">
        <v>1</v>
      </c>
      <c r="S161">
        <v>2</v>
      </c>
      <c r="T161">
        <v>1.7</v>
      </c>
      <c r="U161" t="s">
        <v>33</v>
      </c>
      <c r="V161" s="2">
        <v>11192</v>
      </c>
      <c r="W161" t="str">
        <f t="shared" si="21"/>
        <v>Won</v>
      </c>
      <c r="X161" t="str">
        <f>_xlfn.XLOOKUP(B161,'Customers'!A:A,'Customers'!E:E,"")</f>
        <v>Enterprise</v>
      </c>
      <c r="Y161">
        <f t="shared" si="22"/>
        <v>1</v>
      </c>
      <c r="Z161">
        <f t="shared" si="23"/>
        <v>65</v>
      </c>
      <c r="AA161">
        <f t="shared" si="26"/>
        <v>1</v>
      </c>
    </row>
    <row r="162" spans="1:27">
      <c r="A162" t="s">
        <v>809</v>
      </c>
      <c r="B162" t="s">
        <v>810</v>
      </c>
      <c r="C162" t="s">
        <v>18</v>
      </c>
      <c r="D162" t="s">
        <v>66</v>
      </c>
      <c r="E162" t="s">
        <v>28</v>
      </c>
      <c r="F162" t="s">
        <v>811</v>
      </c>
      <c r="G162" s="6">
        <f t="shared" si="18"/>
        <v>3690</v>
      </c>
      <c r="H162" t="s">
        <v>56</v>
      </c>
      <c r="I162" t="s">
        <v>62</v>
      </c>
      <c r="J162" t="str">
        <f t="shared" si="19"/>
        <v>Jairaj Panchal</v>
      </c>
      <c r="K162" t="s">
        <v>812</v>
      </c>
      <c r="L162" s="7">
        <f t="shared" si="24"/>
        <v>44622</v>
      </c>
      <c r="N162" s="1" t="str">
        <f t="shared" si="20"/>
        <v/>
      </c>
      <c r="P162" s="7" t="str">
        <f t="shared" si="25"/>
        <v/>
      </c>
      <c r="R162">
        <v>0</v>
      </c>
      <c r="S162">
        <v>1</v>
      </c>
      <c r="T162">
        <v>34.299999999999997</v>
      </c>
      <c r="U162" t="s">
        <v>100</v>
      </c>
      <c r="V162" s="2">
        <v>3690</v>
      </c>
      <c r="W162" t="str">
        <f t="shared" si="21"/>
        <v>Open</v>
      </c>
      <c r="X162" t="str">
        <f>_xlfn.XLOOKUP(B162,'Customers'!A:A,'Customers'!E:E,"")</f>
        <v>Mid-Market</v>
      </c>
      <c r="Y162">
        <f t="shared" si="22"/>
        <v>0</v>
      </c>
      <c r="Z162" t="str">
        <f t="shared" si="23"/>
        <v/>
      </c>
      <c r="AA162">
        <f t="shared" si="26"/>
        <v>0</v>
      </c>
    </row>
    <row r="163" spans="1:27">
      <c r="A163" t="s">
        <v>813</v>
      </c>
      <c r="B163" t="s">
        <v>814</v>
      </c>
      <c r="C163" t="s">
        <v>815</v>
      </c>
      <c r="D163" t="s">
        <v>37</v>
      </c>
      <c r="E163" t="s">
        <v>91</v>
      </c>
      <c r="F163" t="s">
        <v>816</v>
      </c>
      <c r="G163" s="6">
        <f t="shared" si="18"/>
        <v>98487</v>
      </c>
      <c r="H163" t="s">
        <v>56</v>
      </c>
      <c r="I163" t="s">
        <v>98</v>
      </c>
      <c r="J163" t="str">
        <f t="shared" si="19"/>
        <v>Amruta Sinha</v>
      </c>
      <c r="K163" t="s">
        <v>817</v>
      </c>
      <c r="L163" s="7">
        <f t="shared" si="24"/>
        <v>45007</v>
      </c>
      <c r="M163" s="7">
        <v>45154</v>
      </c>
      <c r="N163" s="1">
        <f t="shared" si="20"/>
        <v>45154</v>
      </c>
      <c r="O163" s="7">
        <v>45153</v>
      </c>
      <c r="P163" s="7">
        <f t="shared" si="25"/>
        <v>45153</v>
      </c>
      <c r="Q163">
        <v>146</v>
      </c>
      <c r="R163">
        <v>1</v>
      </c>
      <c r="S163">
        <v>4</v>
      </c>
      <c r="T163">
        <v>4.5999999999999996</v>
      </c>
      <c r="U163" t="s">
        <v>25</v>
      </c>
      <c r="V163" s="2">
        <v>98487</v>
      </c>
      <c r="W163" t="str">
        <f t="shared" si="21"/>
        <v>Won</v>
      </c>
      <c r="X163" t="str">
        <f>_xlfn.XLOOKUP(B163,'Customers'!A:A,'Customers'!E:E,"")</f>
        <v>SMB</v>
      </c>
      <c r="Y163">
        <f t="shared" si="22"/>
        <v>1</v>
      </c>
      <c r="Z163">
        <f t="shared" si="23"/>
        <v>-1</v>
      </c>
      <c r="AA163">
        <f t="shared" si="26"/>
        <v>0</v>
      </c>
    </row>
    <row r="164" spans="1:27">
      <c r="A164" t="s">
        <v>818</v>
      </c>
      <c r="B164" t="s">
        <v>819</v>
      </c>
      <c r="C164" t="s">
        <v>820</v>
      </c>
      <c r="D164" t="s">
        <v>37</v>
      </c>
      <c r="E164" t="s">
        <v>177</v>
      </c>
      <c r="F164" t="s">
        <v>821</v>
      </c>
      <c r="G164" s="6">
        <f t="shared" si="18"/>
        <v>57343</v>
      </c>
      <c r="H164" t="s">
        <v>30</v>
      </c>
      <c r="I164" t="s">
        <v>86</v>
      </c>
      <c r="J164" t="str">
        <f t="shared" si="19"/>
        <v>Mason Solanki</v>
      </c>
      <c r="K164" t="s">
        <v>822</v>
      </c>
      <c r="L164" s="7">
        <f t="shared" si="24"/>
        <v>44871</v>
      </c>
      <c r="M164" s="7">
        <v>44972</v>
      </c>
      <c r="N164" s="1">
        <f t="shared" si="20"/>
        <v>44972</v>
      </c>
      <c r="P164" s="7" t="str">
        <f t="shared" si="25"/>
        <v/>
      </c>
      <c r="R164">
        <v>0</v>
      </c>
      <c r="S164">
        <v>1</v>
      </c>
      <c r="T164">
        <v>1.1000000000000001</v>
      </c>
      <c r="U164" t="s">
        <v>58</v>
      </c>
      <c r="V164" s="2">
        <v>57343</v>
      </c>
      <c r="W164" t="str">
        <f t="shared" si="21"/>
        <v>Open</v>
      </c>
      <c r="X164" t="str">
        <f>_xlfn.XLOOKUP(B164,'Customers'!A:A,'Customers'!E:E,"")</f>
        <v>SMB</v>
      </c>
      <c r="Y164">
        <f t="shared" si="22"/>
        <v>0</v>
      </c>
      <c r="Z164" t="str">
        <f t="shared" si="23"/>
        <v/>
      </c>
      <c r="AA164">
        <f t="shared" si="26"/>
        <v>0</v>
      </c>
    </row>
    <row r="165" spans="1:27">
      <c r="A165" t="s">
        <v>823</v>
      </c>
      <c r="B165" t="s">
        <v>824</v>
      </c>
      <c r="C165" t="s">
        <v>825</v>
      </c>
      <c r="D165" t="s">
        <v>66</v>
      </c>
      <c r="E165" t="s">
        <v>115</v>
      </c>
      <c r="F165" t="s">
        <v>826</v>
      </c>
      <c r="G165" s="6">
        <f t="shared" si="18"/>
        <v>16840</v>
      </c>
      <c r="H165" t="s">
        <v>39</v>
      </c>
      <c r="I165" t="s">
        <v>127</v>
      </c>
      <c r="J165" t="str">
        <f t="shared" si="19"/>
        <v>Kashish Patla</v>
      </c>
      <c r="K165" t="s">
        <v>827</v>
      </c>
      <c r="L165" s="7">
        <f t="shared" si="24"/>
        <v>44631</v>
      </c>
      <c r="M165" s="7">
        <v>44748</v>
      </c>
      <c r="N165" s="1">
        <f t="shared" si="20"/>
        <v>44748</v>
      </c>
      <c r="O165" s="7">
        <v>44652</v>
      </c>
      <c r="P165" s="7">
        <f t="shared" si="25"/>
        <v>44652</v>
      </c>
      <c r="Q165">
        <v>21</v>
      </c>
      <c r="R165">
        <v>0</v>
      </c>
      <c r="S165">
        <v>1</v>
      </c>
      <c r="T165">
        <v>3</v>
      </c>
      <c r="U165" t="s">
        <v>58</v>
      </c>
      <c r="V165" s="2">
        <v>16840</v>
      </c>
      <c r="W165" t="str">
        <f t="shared" si="21"/>
        <v>Lost</v>
      </c>
      <c r="X165" t="str">
        <f>_xlfn.XLOOKUP(B165,'Customers'!A:A,'Customers'!E:E,"")</f>
        <v>SMB</v>
      </c>
      <c r="Y165">
        <f t="shared" si="22"/>
        <v>1</v>
      </c>
      <c r="Z165">
        <f t="shared" si="23"/>
        <v>-96</v>
      </c>
      <c r="AA165">
        <f t="shared" si="26"/>
        <v>0</v>
      </c>
    </row>
    <row r="166" spans="1:27">
      <c r="A166" t="s">
        <v>828</v>
      </c>
      <c r="B166" t="s">
        <v>829</v>
      </c>
      <c r="C166" t="s">
        <v>18</v>
      </c>
      <c r="D166" t="s">
        <v>183</v>
      </c>
      <c r="E166" t="s">
        <v>45</v>
      </c>
      <c r="F166" t="s">
        <v>830</v>
      </c>
      <c r="G166" s="6">
        <f t="shared" si="18"/>
        <v>12595</v>
      </c>
      <c r="H166" t="s">
        <v>172</v>
      </c>
      <c r="I166" t="s">
        <v>139</v>
      </c>
      <c r="J166" t="str">
        <f t="shared" si="19"/>
        <v>Champak Rao</v>
      </c>
      <c r="K166" t="s">
        <v>831</v>
      </c>
      <c r="L166" s="7">
        <f t="shared" si="24"/>
        <v>45156</v>
      </c>
      <c r="M166" s="7">
        <v>45234</v>
      </c>
      <c r="N166" s="1">
        <f t="shared" si="20"/>
        <v>45234</v>
      </c>
      <c r="P166" s="7" t="str">
        <f t="shared" si="25"/>
        <v/>
      </c>
      <c r="R166">
        <v>0</v>
      </c>
      <c r="S166">
        <v>1</v>
      </c>
      <c r="T166">
        <v>10.8</v>
      </c>
      <c r="U166" t="s">
        <v>33</v>
      </c>
      <c r="V166" s="2">
        <v>12595</v>
      </c>
      <c r="W166" t="str">
        <f t="shared" si="21"/>
        <v>Open</v>
      </c>
      <c r="X166" t="str">
        <f>_xlfn.XLOOKUP(B166,'Customers'!A:A,'Customers'!E:E,"")</f>
        <v>SMB</v>
      </c>
      <c r="Y166">
        <f t="shared" si="22"/>
        <v>0</v>
      </c>
      <c r="Z166" t="str">
        <f t="shared" si="23"/>
        <v/>
      </c>
      <c r="AA166">
        <f t="shared" si="26"/>
        <v>0</v>
      </c>
    </row>
    <row r="167" spans="1:27">
      <c r="A167" t="s">
        <v>832</v>
      </c>
      <c r="B167" t="s">
        <v>833</v>
      </c>
      <c r="C167" t="s">
        <v>18</v>
      </c>
      <c r="D167" t="s">
        <v>53</v>
      </c>
      <c r="E167" t="s">
        <v>28</v>
      </c>
      <c r="F167" t="s">
        <v>834</v>
      </c>
      <c r="G167" s="6">
        <f t="shared" si="18"/>
        <v>29000</v>
      </c>
      <c r="H167" t="s">
        <v>161</v>
      </c>
      <c r="I167" t="s">
        <v>409</v>
      </c>
      <c r="J167" t="str">
        <f t="shared" si="19"/>
        <v>Vidhi Mital</v>
      </c>
      <c r="K167" t="s">
        <v>835</v>
      </c>
      <c r="L167" s="7">
        <f t="shared" si="24"/>
        <v>45565</v>
      </c>
      <c r="M167" s="7">
        <v>45598</v>
      </c>
      <c r="N167" s="1">
        <f t="shared" si="20"/>
        <v>45598</v>
      </c>
      <c r="P167" s="7" t="str">
        <f t="shared" si="25"/>
        <v/>
      </c>
      <c r="R167">
        <v>0</v>
      </c>
      <c r="S167">
        <v>1</v>
      </c>
      <c r="U167" t="s">
        <v>100</v>
      </c>
      <c r="V167" s="2">
        <v>29000</v>
      </c>
      <c r="W167" t="str">
        <f t="shared" si="21"/>
        <v>Open</v>
      </c>
      <c r="X167" t="str">
        <f>_xlfn.XLOOKUP(B167,'Customers'!A:A,'Customers'!E:E,"")</f>
        <v>SMB</v>
      </c>
      <c r="Y167">
        <f t="shared" si="22"/>
        <v>0</v>
      </c>
      <c r="Z167" t="str">
        <f t="shared" si="23"/>
        <v/>
      </c>
      <c r="AA167">
        <f t="shared" si="26"/>
        <v>0</v>
      </c>
    </row>
    <row r="168" spans="1:27">
      <c r="A168" t="s">
        <v>836</v>
      </c>
      <c r="B168" t="s">
        <v>837</v>
      </c>
      <c r="C168" t="s">
        <v>838</v>
      </c>
      <c r="D168" t="s">
        <v>19</v>
      </c>
      <c r="E168" t="s">
        <v>177</v>
      </c>
      <c r="F168" t="s">
        <v>839</v>
      </c>
      <c r="G168" s="6">
        <f t="shared" si="18"/>
        <v>5531</v>
      </c>
      <c r="H168" t="s">
        <v>161</v>
      </c>
      <c r="I168" t="s">
        <v>62</v>
      </c>
      <c r="J168" t="str">
        <f t="shared" si="19"/>
        <v>Jairaj Panchal</v>
      </c>
      <c r="K168" t="s">
        <v>840</v>
      </c>
      <c r="L168" s="7">
        <f t="shared" si="24"/>
        <v>44968</v>
      </c>
      <c r="N168" s="1" t="str">
        <f t="shared" si="20"/>
        <v/>
      </c>
      <c r="P168" s="7" t="str">
        <f t="shared" si="25"/>
        <v/>
      </c>
      <c r="R168">
        <v>0</v>
      </c>
      <c r="S168">
        <v>1</v>
      </c>
      <c r="T168">
        <v>10.4</v>
      </c>
      <c r="U168" t="s">
        <v>25</v>
      </c>
      <c r="V168" s="2">
        <v>5531</v>
      </c>
      <c r="W168" t="str">
        <f t="shared" si="21"/>
        <v>Open</v>
      </c>
      <c r="X168" t="str">
        <f>_xlfn.XLOOKUP(B168,'Customers'!A:A,'Customers'!E:E,"")</f>
        <v>SMB</v>
      </c>
      <c r="Y168">
        <f t="shared" si="22"/>
        <v>0</v>
      </c>
      <c r="Z168" t="str">
        <f t="shared" si="23"/>
        <v/>
      </c>
      <c r="AA168">
        <f t="shared" si="26"/>
        <v>0</v>
      </c>
    </row>
    <row r="169" spans="1:27">
      <c r="A169" t="s">
        <v>841</v>
      </c>
      <c r="B169" t="s">
        <v>842</v>
      </c>
      <c r="C169" t="s">
        <v>639</v>
      </c>
      <c r="D169" t="s">
        <v>37</v>
      </c>
      <c r="E169" t="s">
        <v>28</v>
      </c>
      <c r="F169" t="s">
        <v>843</v>
      </c>
      <c r="G169" s="6">
        <f t="shared" si="18"/>
        <v>117885</v>
      </c>
      <c r="H169" t="s">
        <v>151</v>
      </c>
      <c r="I169" t="s">
        <v>844</v>
      </c>
      <c r="J169" t="str">
        <f t="shared" si="19"/>
        <v>Lakshmi Hayre</v>
      </c>
      <c r="K169" t="s">
        <v>845</v>
      </c>
      <c r="L169" s="7">
        <f t="shared" si="24"/>
        <v>45656</v>
      </c>
      <c r="M169" s="7">
        <v>45728</v>
      </c>
      <c r="N169" s="1">
        <f t="shared" si="20"/>
        <v>45728</v>
      </c>
      <c r="P169" s="7" t="str">
        <f t="shared" si="25"/>
        <v/>
      </c>
      <c r="R169">
        <v>0</v>
      </c>
      <c r="S169">
        <v>1</v>
      </c>
      <c r="T169">
        <v>2.2999999999999998</v>
      </c>
      <c r="U169" t="s">
        <v>42</v>
      </c>
      <c r="V169" s="2">
        <v>117885</v>
      </c>
      <c r="W169" t="str">
        <f t="shared" si="21"/>
        <v>Open</v>
      </c>
      <c r="X169" t="str">
        <f>_xlfn.XLOOKUP(B169,'Customers'!A:A,'Customers'!E:E,"")</f>
        <v>SMB</v>
      </c>
      <c r="Y169">
        <f t="shared" si="22"/>
        <v>0</v>
      </c>
      <c r="Z169" t="str">
        <f t="shared" si="23"/>
        <v/>
      </c>
      <c r="AA169">
        <f t="shared" si="26"/>
        <v>0</v>
      </c>
    </row>
    <row r="170" spans="1:27">
      <c r="A170" t="s">
        <v>846</v>
      </c>
      <c r="B170" t="s">
        <v>847</v>
      </c>
      <c r="C170" t="s">
        <v>848</v>
      </c>
      <c r="D170" t="s">
        <v>66</v>
      </c>
      <c r="E170" t="s">
        <v>45</v>
      </c>
      <c r="F170" t="s">
        <v>849</v>
      </c>
      <c r="G170" s="6">
        <f t="shared" si="18"/>
        <v>5432</v>
      </c>
      <c r="H170" t="s">
        <v>47</v>
      </c>
      <c r="I170" t="s">
        <v>850</v>
      </c>
      <c r="J170" t="str">
        <f t="shared" si="19"/>
        <v>Owen Mane</v>
      </c>
      <c r="K170" t="s">
        <v>851</v>
      </c>
      <c r="L170" s="7">
        <f t="shared" si="24"/>
        <v>45293</v>
      </c>
      <c r="M170" s="7">
        <v>45350</v>
      </c>
      <c r="N170" s="1">
        <f t="shared" si="20"/>
        <v>45350</v>
      </c>
      <c r="P170" s="7" t="str">
        <f t="shared" si="25"/>
        <v/>
      </c>
      <c r="R170">
        <v>0</v>
      </c>
      <c r="S170">
        <v>1</v>
      </c>
      <c r="U170" t="s">
        <v>25</v>
      </c>
      <c r="V170" s="2">
        <v>5432</v>
      </c>
      <c r="W170" t="str">
        <f t="shared" si="21"/>
        <v>Open</v>
      </c>
      <c r="X170" t="str">
        <f>_xlfn.XLOOKUP(B170,'Customers'!A:A,'Customers'!E:E,"")</f>
        <v>Mid-Market</v>
      </c>
      <c r="Y170">
        <f t="shared" si="22"/>
        <v>0</v>
      </c>
      <c r="Z170" t="str">
        <f t="shared" si="23"/>
        <v/>
      </c>
      <c r="AA170">
        <f t="shared" si="26"/>
        <v>0</v>
      </c>
    </row>
    <row r="171" spans="1:27">
      <c r="A171" t="s">
        <v>852</v>
      </c>
      <c r="B171" t="s">
        <v>853</v>
      </c>
      <c r="C171" t="s">
        <v>854</v>
      </c>
      <c r="D171" t="s">
        <v>66</v>
      </c>
      <c r="E171" t="s">
        <v>91</v>
      </c>
      <c r="F171" t="s">
        <v>855</v>
      </c>
      <c r="G171" s="6">
        <f t="shared" si="18"/>
        <v>10147</v>
      </c>
      <c r="H171" t="s">
        <v>172</v>
      </c>
      <c r="I171" t="s">
        <v>274</v>
      </c>
      <c r="J171" t="str">
        <f t="shared" si="19"/>
        <v>Rachit Lall</v>
      </c>
      <c r="K171" t="s">
        <v>856</v>
      </c>
      <c r="L171" s="7">
        <f t="shared" si="24"/>
        <v>44757</v>
      </c>
      <c r="M171" s="7">
        <v>44838</v>
      </c>
      <c r="N171" s="1">
        <f t="shared" si="20"/>
        <v>44838</v>
      </c>
      <c r="O171" s="7">
        <v>44935</v>
      </c>
      <c r="P171" s="7">
        <f t="shared" si="25"/>
        <v>44935</v>
      </c>
      <c r="Q171">
        <v>178</v>
      </c>
      <c r="R171">
        <v>0</v>
      </c>
      <c r="S171">
        <v>1</v>
      </c>
      <c r="T171">
        <v>12.8</v>
      </c>
      <c r="U171" t="s">
        <v>58</v>
      </c>
      <c r="V171" s="2">
        <v>10147</v>
      </c>
      <c r="W171" t="str">
        <f t="shared" si="21"/>
        <v>Won</v>
      </c>
      <c r="X171" t="str">
        <f>_xlfn.XLOOKUP(B171,'Customers'!A:A,'Customers'!E:E,"")</f>
        <v>SMB</v>
      </c>
      <c r="Y171">
        <f t="shared" si="22"/>
        <v>1</v>
      </c>
      <c r="Z171">
        <f t="shared" si="23"/>
        <v>97</v>
      </c>
      <c r="AA171">
        <f t="shared" si="26"/>
        <v>1</v>
      </c>
    </row>
    <row r="172" spans="1:27">
      <c r="A172" t="s">
        <v>857</v>
      </c>
      <c r="B172" t="s">
        <v>858</v>
      </c>
      <c r="C172" t="s">
        <v>562</v>
      </c>
      <c r="D172" t="s">
        <v>19</v>
      </c>
      <c r="E172" t="s">
        <v>45</v>
      </c>
      <c r="F172" t="s">
        <v>859</v>
      </c>
      <c r="G172" s="6">
        <f t="shared" si="18"/>
        <v>3879</v>
      </c>
      <c r="H172" t="s">
        <v>151</v>
      </c>
      <c r="I172" t="s">
        <v>860</v>
      </c>
      <c r="J172" t="str">
        <f t="shared" si="19"/>
        <v>Hemangini Bahri</v>
      </c>
      <c r="K172" t="s">
        <v>861</v>
      </c>
      <c r="L172" s="7">
        <f t="shared" si="24"/>
        <v>45199</v>
      </c>
      <c r="M172" s="7">
        <v>45352</v>
      </c>
      <c r="N172" s="1">
        <f t="shared" si="20"/>
        <v>45352</v>
      </c>
      <c r="P172" s="7" t="str">
        <f t="shared" si="25"/>
        <v/>
      </c>
      <c r="R172">
        <v>0</v>
      </c>
      <c r="S172">
        <v>1</v>
      </c>
      <c r="T172">
        <v>0.6</v>
      </c>
      <c r="U172" t="s">
        <v>100</v>
      </c>
      <c r="V172" s="2">
        <v>3879</v>
      </c>
      <c r="W172" t="str">
        <f t="shared" si="21"/>
        <v>Open</v>
      </c>
      <c r="X172" t="str">
        <f>_xlfn.XLOOKUP(B172,'Customers'!A:A,'Customers'!E:E,"")</f>
        <v>Mid-Market</v>
      </c>
      <c r="Y172">
        <f t="shared" si="22"/>
        <v>0</v>
      </c>
      <c r="Z172" t="str">
        <f t="shared" si="23"/>
        <v/>
      </c>
      <c r="AA172">
        <f t="shared" si="26"/>
        <v>0</v>
      </c>
    </row>
    <row r="173" spans="1:27">
      <c r="A173" t="s">
        <v>862</v>
      </c>
      <c r="B173" t="s">
        <v>863</v>
      </c>
      <c r="C173" t="s">
        <v>864</v>
      </c>
      <c r="D173" t="s">
        <v>66</v>
      </c>
      <c r="E173" t="s">
        <v>45</v>
      </c>
      <c r="F173" t="s">
        <v>865</v>
      </c>
      <c r="G173" s="6">
        <f t="shared" si="18"/>
        <v>8466</v>
      </c>
      <c r="H173" t="s">
        <v>56</v>
      </c>
      <c r="I173" t="s">
        <v>105</v>
      </c>
      <c r="J173" t="str">
        <f t="shared" si="19"/>
        <v>Hemangini Bahri</v>
      </c>
      <c r="K173" t="s">
        <v>866</v>
      </c>
      <c r="L173" s="7">
        <f t="shared" si="24"/>
        <v>44643</v>
      </c>
      <c r="M173" s="7">
        <v>44797</v>
      </c>
      <c r="N173" s="1">
        <f t="shared" si="20"/>
        <v>44797</v>
      </c>
      <c r="P173" s="7" t="str">
        <f t="shared" si="25"/>
        <v/>
      </c>
      <c r="R173">
        <v>0</v>
      </c>
      <c r="S173">
        <v>1</v>
      </c>
      <c r="T173">
        <v>24</v>
      </c>
      <c r="U173" t="s">
        <v>42</v>
      </c>
      <c r="V173" s="2">
        <v>8466</v>
      </c>
      <c r="W173" t="str">
        <f t="shared" si="21"/>
        <v>Open</v>
      </c>
      <c r="X173" t="str">
        <f>_xlfn.XLOOKUP(B173,'Customers'!A:A,'Customers'!E:E,"")</f>
        <v>Mid-Market</v>
      </c>
      <c r="Y173">
        <f t="shared" si="22"/>
        <v>0</v>
      </c>
      <c r="Z173" t="str">
        <f t="shared" si="23"/>
        <v/>
      </c>
      <c r="AA173">
        <f t="shared" si="26"/>
        <v>0</v>
      </c>
    </row>
    <row r="174" spans="1:27">
      <c r="A174" t="s">
        <v>867</v>
      </c>
      <c r="B174" t="s">
        <v>868</v>
      </c>
      <c r="C174" t="s">
        <v>18</v>
      </c>
      <c r="D174" t="s">
        <v>53</v>
      </c>
      <c r="E174" t="s">
        <v>54</v>
      </c>
      <c r="F174" t="s">
        <v>869</v>
      </c>
      <c r="G174" s="6">
        <f t="shared" si="18"/>
        <v>36174</v>
      </c>
      <c r="H174" t="s">
        <v>30</v>
      </c>
      <c r="I174" t="s">
        <v>62</v>
      </c>
      <c r="J174" t="str">
        <f t="shared" si="19"/>
        <v>Jairaj Panchal</v>
      </c>
      <c r="K174" t="s">
        <v>870</v>
      </c>
      <c r="L174" s="7">
        <f t="shared" si="24"/>
        <v>45140</v>
      </c>
      <c r="M174" s="7">
        <v>45207</v>
      </c>
      <c r="N174" s="1">
        <f t="shared" si="20"/>
        <v>45207</v>
      </c>
      <c r="P174" s="7" t="str">
        <f t="shared" si="25"/>
        <v/>
      </c>
      <c r="R174">
        <v>0</v>
      </c>
      <c r="S174">
        <v>1</v>
      </c>
      <c r="T174">
        <v>25.3</v>
      </c>
      <c r="U174" t="s">
        <v>58</v>
      </c>
      <c r="V174" s="2">
        <v>36174</v>
      </c>
      <c r="W174" t="str">
        <f t="shared" si="21"/>
        <v>Open</v>
      </c>
      <c r="X174" t="str">
        <f>_xlfn.XLOOKUP(B174,'Customers'!A:A,'Customers'!E:E,"")</f>
        <v>Mid-Market</v>
      </c>
      <c r="Y174">
        <f t="shared" si="22"/>
        <v>0</v>
      </c>
      <c r="Z174" t="str">
        <f t="shared" si="23"/>
        <v/>
      </c>
      <c r="AA174">
        <f t="shared" si="26"/>
        <v>0</v>
      </c>
    </row>
    <row r="175" spans="1:27">
      <c r="A175" t="s">
        <v>871</v>
      </c>
      <c r="B175" t="s">
        <v>872</v>
      </c>
      <c r="C175" t="s">
        <v>18</v>
      </c>
      <c r="D175" t="s">
        <v>183</v>
      </c>
      <c r="E175" t="s">
        <v>54</v>
      </c>
      <c r="F175" t="s">
        <v>873</v>
      </c>
      <c r="G175" s="6">
        <f t="shared" si="18"/>
        <v>8249</v>
      </c>
      <c r="H175" t="s">
        <v>151</v>
      </c>
      <c r="I175" t="s">
        <v>80</v>
      </c>
      <c r="J175" t="str">
        <f t="shared" si="19"/>
        <v>Shivani Natt</v>
      </c>
      <c r="K175" t="s">
        <v>874</v>
      </c>
      <c r="L175" s="7">
        <f t="shared" si="24"/>
        <v>45446</v>
      </c>
      <c r="M175" s="7">
        <v>45615</v>
      </c>
      <c r="N175" s="1">
        <f t="shared" si="20"/>
        <v>45615</v>
      </c>
      <c r="P175" s="7" t="str">
        <f t="shared" si="25"/>
        <v/>
      </c>
      <c r="R175">
        <v>0</v>
      </c>
      <c r="S175">
        <v>1</v>
      </c>
      <c r="U175" t="s">
        <v>58</v>
      </c>
      <c r="V175" s="2">
        <v>8249</v>
      </c>
      <c r="W175" t="str">
        <f t="shared" si="21"/>
        <v>Open</v>
      </c>
      <c r="X175" t="str">
        <f>_xlfn.XLOOKUP(B175,'Customers'!A:A,'Customers'!E:E,"")</f>
        <v>Mid-Market</v>
      </c>
      <c r="Y175">
        <f t="shared" si="22"/>
        <v>0</v>
      </c>
      <c r="Z175" t="str">
        <f t="shared" si="23"/>
        <v/>
      </c>
      <c r="AA175">
        <f t="shared" si="26"/>
        <v>0</v>
      </c>
    </row>
    <row r="176" spans="1:27">
      <c r="A176" t="s">
        <v>875</v>
      </c>
      <c r="B176" t="s">
        <v>876</v>
      </c>
      <c r="C176" t="s">
        <v>877</v>
      </c>
      <c r="D176" t="s">
        <v>19</v>
      </c>
      <c r="E176" t="s">
        <v>28</v>
      </c>
      <c r="F176" t="s">
        <v>878</v>
      </c>
      <c r="G176" s="6">
        <f t="shared" si="18"/>
        <v>6918</v>
      </c>
      <c r="H176" t="s">
        <v>79</v>
      </c>
      <c r="I176" t="s">
        <v>879</v>
      </c>
      <c r="J176" t="str">
        <f t="shared" si="19"/>
        <v>Anamika Keer</v>
      </c>
      <c r="K176" t="s">
        <v>880</v>
      </c>
      <c r="L176" s="7">
        <f t="shared" si="24"/>
        <v>44970</v>
      </c>
      <c r="M176" s="7">
        <v>45084</v>
      </c>
      <c r="N176" s="1">
        <f t="shared" si="20"/>
        <v>45084</v>
      </c>
      <c r="P176" s="7" t="str">
        <f t="shared" si="25"/>
        <v/>
      </c>
      <c r="R176">
        <v>0</v>
      </c>
      <c r="S176">
        <v>1</v>
      </c>
      <c r="T176">
        <v>3.4</v>
      </c>
      <c r="U176" t="s">
        <v>58</v>
      </c>
      <c r="V176" s="2">
        <v>6918</v>
      </c>
      <c r="W176" t="str">
        <f t="shared" si="21"/>
        <v>Open</v>
      </c>
      <c r="X176" t="str">
        <f>_xlfn.XLOOKUP(B176,'Customers'!A:A,'Customers'!E:E,"")</f>
        <v>Mid-Market</v>
      </c>
      <c r="Y176">
        <f t="shared" si="22"/>
        <v>0</v>
      </c>
      <c r="Z176" t="str">
        <f t="shared" si="23"/>
        <v/>
      </c>
      <c r="AA176">
        <f t="shared" si="26"/>
        <v>0</v>
      </c>
    </row>
    <row r="177" spans="1:27">
      <c r="A177" t="s">
        <v>881</v>
      </c>
      <c r="B177" t="s">
        <v>60</v>
      </c>
      <c r="C177" t="s">
        <v>882</v>
      </c>
      <c r="D177" t="s">
        <v>53</v>
      </c>
      <c r="E177" t="s">
        <v>177</v>
      </c>
      <c r="F177" t="s">
        <v>883</v>
      </c>
      <c r="G177" s="6">
        <f t="shared" si="18"/>
        <v>40270</v>
      </c>
      <c r="H177" t="s">
        <v>22</v>
      </c>
      <c r="I177" t="s">
        <v>268</v>
      </c>
      <c r="J177" t="str">
        <f t="shared" si="19"/>
        <v>Panini Kade</v>
      </c>
      <c r="K177" t="s">
        <v>884</v>
      </c>
      <c r="L177" s="7">
        <f t="shared" si="24"/>
        <v>45493</v>
      </c>
      <c r="M177" s="7">
        <v>45548</v>
      </c>
      <c r="N177" s="1">
        <f t="shared" si="20"/>
        <v>45548</v>
      </c>
      <c r="P177" s="7" t="str">
        <f t="shared" si="25"/>
        <v/>
      </c>
      <c r="R177">
        <v>0</v>
      </c>
      <c r="S177">
        <v>1</v>
      </c>
      <c r="T177">
        <v>11</v>
      </c>
      <c r="U177" t="s">
        <v>42</v>
      </c>
      <c r="V177" s="2">
        <v>40270</v>
      </c>
      <c r="W177" t="str">
        <f t="shared" si="21"/>
        <v>Open</v>
      </c>
      <c r="X177" t="str">
        <f>_xlfn.XLOOKUP(B177,'Customers'!A:A,'Customers'!E:E,"")</f>
        <v>Enterprise</v>
      </c>
      <c r="Y177">
        <f t="shared" si="22"/>
        <v>0</v>
      </c>
      <c r="Z177" t="str">
        <f t="shared" si="23"/>
        <v/>
      </c>
      <c r="AA177">
        <f t="shared" si="26"/>
        <v>0</v>
      </c>
    </row>
    <row r="178" spans="1:27">
      <c r="A178" t="s">
        <v>885</v>
      </c>
      <c r="B178" t="s">
        <v>886</v>
      </c>
      <c r="C178" t="s">
        <v>887</v>
      </c>
      <c r="D178" t="s">
        <v>37</v>
      </c>
      <c r="E178" t="s">
        <v>91</v>
      </c>
      <c r="F178" t="s">
        <v>888</v>
      </c>
      <c r="G178" s="6">
        <f t="shared" si="18"/>
        <v>162054</v>
      </c>
      <c r="H178" t="s">
        <v>79</v>
      </c>
      <c r="I178" t="s">
        <v>133</v>
      </c>
      <c r="J178" t="str">
        <f t="shared" si="19"/>
        <v>Aachal Soni</v>
      </c>
      <c r="K178" t="s">
        <v>889</v>
      </c>
      <c r="L178" s="7">
        <f t="shared" si="24"/>
        <v>45651</v>
      </c>
      <c r="M178" s="7">
        <v>45701</v>
      </c>
      <c r="N178" s="1">
        <f t="shared" si="20"/>
        <v>45701</v>
      </c>
      <c r="O178" s="7">
        <v>45721</v>
      </c>
      <c r="P178" s="7">
        <f t="shared" si="25"/>
        <v>45721</v>
      </c>
      <c r="Q178">
        <v>70</v>
      </c>
      <c r="R178">
        <v>1</v>
      </c>
      <c r="S178">
        <v>1</v>
      </c>
      <c r="T178">
        <v>10.1</v>
      </c>
      <c r="U178" t="s">
        <v>33</v>
      </c>
      <c r="V178" s="2">
        <v>162054</v>
      </c>
      <c r="W178" t="str">
        <f t="shared" si="21"/>
        <v>Won</v>
      </c>
      <c r="X178" t="str">
        <f>_xlfn.XLOOKUP(B178,'Customers'!A:A,'Customers'!E:E,"")</f>
        <v>SMB</v>
      </c>
      <c r="Y178">
        <f t="shared" si="22"/>
        <v>1</v>
      </c>
      <c r="Z178">
        <f t="shared" si="23"/>
        <v>20</v>
      </c>
      <c r="AA178">
        <f t="shared" si="26"/>
        <v>0</v>
      </c>
    </row>
    <row r="179" spans="1:27">
      <c r="A179" t="s">
        <v>890</v>
      </c>
      <c r="B179" t="s">
        <v>891</v>
      </c>
      <c r="C179" t="s">
        <v>208</v>
      </c>
      <c r="D179" t="s">
        <v>183</v>
      </c>
      <c r="E179" t="s">
        <v>91</v>
      </c>
      <c r="F179" t="s">
        <v>892</v>
      </c>
      <c r="G179" s="6">
        <f t="shared" si="18"/>
        <v>13474</v>
      </c>
      <c r="H179" t="s">
        <v>39</v>
      </c>
      <c r="I179" t="s">
        <v>127</v>
      </c>
      <c r="J179" t="str">
        <f t="shared" si="19"/>
        <v>Kashish Patla</v>
      </c>
      <c r="K179" t="s">
        <v>893</v>
      </c>
      <c r="L179" s="7">
        <f t="shared" si="24"/>
        <v>45331</v>
      </c>
      <c r="M179" s="7">
        <v>45349</v>
      </c>
      <c r="N179" s="1">
        <f t="shared" si="20"/>
        <v>45349</v>
      </c>
      <c r="O179" s="7">
        <v>45449</v>
      </c>
      <c r="P179" s="7">
        <f t="shared" si="25"/>
        <v>45449</v>
      </c>
      <c r="Q179">
        <v>118</v>
      </c>
      <c r="R179">
        <v>1</v>
      </c>
      <c r="S179">
        <v>3</v>
      </c>
      <c r="T179">
        <v>0.6</v>
      </c>
      <c r="U179" t="s">
        <v>58</v>
      </c>
      <c r="V179" s="2">
        <v>13474</v>
      </c>
      <c r="W179" t="str">
        <f t="shared" si="21"/>
        <v>Won</v>
      </c>
      <c r="X179" t="str">
        <f>_xlfn.XLOOKUP(B179,'Customers'!A:A,'Customers'!E:E,"")</f>
        <v>SMB</v>
      </c>
      <c r="Y179">
        <f t="shared" si="22"/>
        <v>1</v>
      </c>
      <c r="Z179">
        <f t="shared" si="23"/>
        <v>100</v>
      </c>
      <c r="AA179">
        <f t="shared" si="26"/>
        <v>1</v>
      </c>
    </row>
    <row r="180" spans="1:27">
      <c r="A180" t="s">
        <v>894</v>
      </c>
      <c r="B180" t="s">
        <v>895</v>
      </c>
      <c r="C180" t="s">
        <v>745</v>
      </c>
      <c r="D180" t="s">
        <v>66</v>
      </c>
      <c r="E180" t="s">
        <v>54</v>
      </c>
      <c r="F180" t="s">
        <v>896</v>
      </c>
      <c r="G180" s="6">
        <f t="shared" si="18"/>
        <v>8469</v>
      </c>
      <c r="H180" t="s">
        <v>161</v>
      </c>
      <c r="I180" t="s">
        <v>897</v>
      </c>
      <c r="J180" t="str">
        <f t="shared" si="19"/>
        <v>Amruta Sinha</v>
      </c>
      <c r="K180" t="s">
        <v>898</v>
      </c>
      <c r="L180" s="7">
        <f t="shared" si="24"/>
        <v>45372</v>
      </c>
      <c r="N180" s="1" t="str">
        <f t="shared" si="20"/>
        <v/>
      </c>
      <c r="P180" s="7" t="str">
        <f t="shared" si="25"/>
        <v/>
      </c>
      <c r="R180">
        <v>0</v>
      </c>
      <c r="S180">
        <v>1</v>
      </c>
      <c r="T180">
        <v>25.6</v>
      </c>
      <c r="U180" t="s">
        <v>42</v>
      </c>
      <c r="V180" s="2">
        <v>8469</v>
      </c>
      <c r="W180" t="str">
        <f t="shared" si="21"/>
        <v>Open</v>
      </c>
      <c r="X180" t="str">
        <f>_xlfn.XLOOKUP(B180,'Customers'!A:A,'Customers'!E:E,"")</f>
        <v>SMB</v>
      </c>
      <c r="Y180">
        <f t="shared" si="22"/>
        <v>0</v>
      </c>
      <c r="Z180" t="str">
        <f t="shared" si="23"/>
        <v/>
      </c>
      <c r="AA180">
        <f t="shared" si="26"/>
        <v>0</v>
      </c>
    </row>
    <row r="181" spans="1:27">
      <c r="A181" t="s">
        <v>899</v>
      </c>
      <c r="B181" t="s">
        <v>900</v>
      </c>
      <c r="C181" t="s">
        <v>901</v>
      </c>
      <c r="D181" t="s">
        <v>66</v>
      </c>
      <c r="E181" t="s">
        <v>28</v>
      </c>
      <c r="F181" t="s">
        <v>902</v>
      </c>
      <c r="G181" s="6">
        <f t="shared" si="18"/>
        <v>4797</v>
      </c>
      <c r="H181" t="s">
        <v>22</v>
      </c>
      <c r="I181" t="s">
        <v>274</v>
      </c>
      <c r="J181" t="str">
        <f t="shared" si="19"/>
        <v>Rachit Lall</v>
      </c>
      <c r="K181" t="s">
        <v>903</v>
      </c>
      <c r="L181" s="7">
        <f t="shared" si="24"/>
        <v>44899</v>
      </c>
      <c r="N181" s="1" t="str">
        <f t="shared" si="20"/>
        <v/>
      </c>
      <c r="P181" s="7" t="str">
        <f t="shared" si="25"/>
        <v/>
      </c>
      <c r="R181">
        <v>0</v>
      </c>
      <c r="S181">
        <v>1</v>
      </c>
      <c r="U181" t="s">
        <v>33</v>
      </c>
      <c r="V181" s="2">
        <v>4797</v>
      </c>
      <c r="W181" t="str">
        <f t="shared" si="21"/>
        <v>Open</v>
      </c>
      <c r="X181" t="str">
        <f>_xlfn.XLOOKUP(B181,'Customers'!A:A,'Customers'!E:E,"")</f>
        <v>Mid-Market</v>
      </c>
      <c r="Y181">
        <f t="shared" si="22"/>
        <v>0</v>
      </c>
      <c r="Z181" t="str">
        <f t="shared" si="23"/>
        <v/>
      </c>
      <c r="AA181">
        <f t="shared" si="26"/>
        <v>0</v>
      </c>
    </row>
    <row r="182" spans="1:27">
      <c r="A182" t="s">
        <v>904</v>
      </c>
      <c r="B182" t="s">
        <v>905</v>
      </c>
      <c r="C182" t="s">
        <v>906</v>
      </c>
      <c r="D182" t="s">
        <v>37</v>
      </c>
      <c r="E182" t="s">
        <v>28</v>
      </c>
      <c r="F182" t="s">
        <v>907</v>
      </c>
      <c r="G182" s="6">
        <f t="shared" si="18"/>
        <v>55000</v>
      </c>
      <c r="H182" t="s">
        <v>161</v>
      </c>
      <c r="I182" t="s">
        <v>68</v>
      </c>
      <c r="J182" t="str">
        <f t="shared" si="19"/>
        <v>Anamika Keer</v>
      </c>
      <c r="K182" t="s">
        <v>908</v>
      </c>
      <c r="L182" s="7">
        <f t="shared" si="24"/>
        <v>45365</v>
      </c>
      <c r="M182" s="7">
        <v>45516</v>
      </c>
      <c r="N182" s="1">
        <f t="shared" si="20"/>
        <v>45516</v>
      </c>
      <c r="P182" s="7" t="str">
        <f t="shared" si="25"/>
        <v/>
      </c>
      <c r="R182">
        <v>0</v>
      </c>
      <c r="S182">
        <v>1</v>
      </c>
      <c r="T182">
        <v>4.7</v>
      </c>
      <c r="U182" t="s">
        <v>42</v>
      </c>
      <c r="V182" s="2">
        <v>55000</v>
      </c>
      <c r="W182" t="str">
        <f t="shared" si="21"/>
        <v>Open</v>
      </c>
      <c r="X182" t="str">
        <f>_xlfn.XLOOKUP(B182,'Customers'!A:A,'Customers'!E:E,"")</f>
        <v>SMB</v>
      </c>
      <c r="Y182">
        <f t="shared" si="22"/>
        <v>0</v>
      </c>
      <c r="Z182" t="str">
        <f t="shared" si="23"/>
        <v/>
      </c>
      <c r="AA182">
        <f t="shared" si="26"/>
        <v>0</v>
      </c>
    </row>
    <row r="183" spans="1:27">
      <c r="A183" t="s">
        <v>909</v>
      </c>
      <c r="B183" t="s">
        <v>910</v>
      </c>
      <c r="C183" t="s">
        <v>18</v>
      </c>
      <c r="D183" t="s">
        <v>37</v>
      </c>
      <c r="E183" t="s">
        <v>177</v>
      </c>
      <c r="F183" t="s">
        <v>911</v>
      </c>
      <c r="G183" s="6">
        <f t="shared" si="18"/>
        <v>164505</v>
      </c>
      <c r="H183" t="s">
        <v>79</v>
      </c>
      <c r="I183" t="s">
        <v>93</v>
      </c>
      <c r="J183" t="str">
        <f t="shared" si="19"/>
        <v>Owen Mane</v>
      </c>
      <c r="K183" t="s">
        <v>912</v>
      </c>
      <c r="L183" s="7">
        <f t="shared" si="24"/>
        <v>45138</v>
      </c>
      <c r="M183" s="7">
        <v>45210</v>
      </c>
      <c r="N183" s="1">
        <f t="shared" si="20"/>
        <v>45210</v>
      </c>
      <c r="P183" s="7" t="str">
        <f t="shared" si="25"/>
        <v/>
      </c>
      <c r="R183">
        <v>0</v>
      </c>
      <c r="S183">
        <v>1</v>
      </c>
      <c r="U183" t="s">
        <v>100</v>
      </c>
      <c r="V183" s="2">
        <v>164505</v>
      </c>
      <c r="W183" t="str">
        <f t="shared" si="21"/>
        <v>Open</v>
      </c>
      <c r="X183" t="str">
        <f>_xlfn.XLOOKUP(B183,'Customers'!A:A,'Customers'!E:E,"")</f>
        <v>SMB</v>
      </c>
      <c r="Y183">
        <f t="shared" si="22"/>
        <v>0</v>
      </c>
      <c r="Z183" t="str">
        <f t="shared" si="23"/>
        <v/>
      </c>
      <c r="AA183">
        <f t="shared" si="26"/>
        <v>0</v>
      </c>
    </row>
    <row r="184" spans="1:27">
      <c r="A184" t="s">
        <v>913</v>
      </c>
      <c r="B184" t="s">
        <v>914</v>
      </c>
      <c r="C184" t="s">
        <v>915</v>
      </c>
      <c r="D184" t="s">
        <v>37</v>
      </c>
      <c r="E184" t="s">
        <v>28</v>
      </c>
      <c r="F184" t="s">
        <v>916</v>
      </c>
      <c r="G184" s="6">
        <f t="shared" si="18"/>
        <v>148315</v>
      </c>
      <c r="H184" t="s">
        <v>79</v>
      </c>
      <c r="I184" t="s">
        <v>86</v>
      </c>
      <c r="J184" t="str">
        <f t="shared" si="19"/>
        <v>Mason Solanki</v>
      </c>
      <c r="K184" t="s">
        <v>615</v>
      </c>
      <c r="L184" s="7">
        <f t="shared" si="24"/>
        <v>44905</v>
      </c>
      <c r="M184" s="7">
        <v>44958</v>
      </c>
      <c r="N184" s="1">
        <f t="shared" si="20"/>
        <v>44958</v>
      </c>
      <c r="P184" s="7" t="str">
        <f t="shared" si="25"/>
        <v/>
      </c>
      <c r="R184">
        <v>0</v>
      </c>
      <c r="S184">
        <v>1</v>
      </c>
      <c r="U184" t="s">
        <v>58</v>
      </c>
      <c r="V184" s="2">
        <v>148315</v>
      </c>
      <c r="W184" t="str">
        <f t="shared" si="21"/>
        <v>Open</v>
      </c>
      <c r="X184" t="str">
        <f>_xlfn.XLOOKUP(B184,'Customers'!A:A,'Customers'!E:E,"")</f>
        <v>SMB</v>
      </c>
      <c r="Y184">
        <f t="shared" si="22"/>
        <v>0</v>
      </c>
      <c r="Z184" t="str">
        <f t="shared" si="23"/>
        <v/>
      </c>
      <c r="AA184">
        <f t="shared" si="26"/>
        <v>0</v>
      </c>
    </row>
    <row r="185" spans="1:27">
      <c r="A185" t="s">
        <v>917</v>
      </c>
      <c r="B185" t="s">
        <v>829</v>
      </c>
      <c r="C185" t="s">
        <v>918</v>
      </c>
      <c r="D185" t="s">
        <v>19</v>
      </c>
      <c r="E185" t="s">
        <v>91</v>
      </c>
      <c r="F185" t="s">
        <v>919</v>
      </c>
      <c r="G185" s="6">
        <f t="shared" si="18"/>
        <v>3689</v>
      </c>
      <c r="H185" t="s">
        <v>30</v>
      </c>
      <c r="I185" t="s">
        <v>920</v>
      </c>
      <c r="J185" t="str">
        <f t="shared" si="19"/>
        <v>Mason Solanki</v>
      </c>
      <c r="K185" t="s">
        <v>921</v>
      </c>
      <c r="L185" s="7">
        <f t="shared" si="24"/>
        <v>44583</v>
      </c>
      <c r="M185" s="7">
        <v>44637</v>
      </c>
      <c r="N185" s="1">
        <f t="shared" si="20"/>
        <v>44637</v>
      </c>
      <c r="O185" s="7">
        <v>44706</v>
      </c>
      <c r="P185" s="7">
        <f t="shared" si="25"/>
        <v>44706</v>
      </c>
      <c r="Q185">
        <v>123</v>
      </c>
      <c r="R185">
        <v>1</v>
      </c>
      <c r="S185">
        <v>2</v>
      </c>
      <c r="T185">
        <v>12.4</v>
      </c>
      <c r="U185" t="s">
        <v>58</v>
      </c>
      <c r="V185" s="2">
        <v>3689</v>
      </c>
      <c r="W185" t="str">
        <f t="shared" si="21"/>
        <v>Won</v>
      </c>
      <c r="X185" t="str">
        <f>_xlfn.XLOOKUP(B185,'Customers'!A:A,'Customers'!E:E,"")</f>
        <v>SMB</v>
      </c>
      <c r="Y185">
        <f t="shared" si="22"/>
        <v>1</v>
      </c>
      <c r="Z185">
        <f t="shared" si="23"/>
        <v>69</v>
      </c>
      <c r="AA185">
        <f t="shared" si="26"/>
        <v>1</v>
      </c>
    </row>
    <row r="186" spans="1:27">
      <c r="A186" t="s">
        <v>922</v>
      </c>
      <c r="B186" t="s">
        <v>923</v>
      </c>
      <c r="C186" t="s">
        <v>924</v>
      </c>
      <c r="D186" t="s">
        <v>19</v>
      </c>
      <c r="E186" t="s">
        <v>45</v>
      </c>
      <c r="F186" t="s">
        <v>925</v>
      </c>
      <c r="G186" s="6">
        <f t="shared" si="18"/>
        <v>3855</v>
      </c>
      <c r="H186" t="s">
        <v>56</v>
      </c>
      <c r="I186" t="s">
        <v>117</v>
      </c>
      <c r="J186" t="str">
        <f t="shared" si="19"/>
        <v>Ekta Uppal</v>
      </c>
      <c r="K186" t="s">
        <v>926</v>
      </c>
      <c r="L186" s="7">
        <f t="shared" si="24"/>
        <v>44754</v>
      </c>
      <c r="M186" s="7">
        <v>44903</v>
      </c>
      <c r="N186" s="1">
        <f t="shared" si="20"/>
        <v>44903</v>
      </c>
      <c r="P186" s="7" t="str">
        <f t="shared" si="25"/>
        <v/>
      </c>
      <c r="R186">
        <v>0</v>
      </c>
      <c r="S186">
        <v>1</v>
      </c>
      <c r="T186">
        <v>2.2000000000000002</v>
      </c>
      <c r="U186" t="s">
        <v>33</v>
      </c>
      <c r="V186" s="2">
        <v>3855</v>
      </c>
      <c r="W186" t="str">
        <f t="shared" si="21"/>
        <v>Open</v>
      </c>
      <c r="X186" t="str">
        <f>_xlfn.XLOOKUP(B186,'Customers'!A:A,'Customers'!E:E,"")</f>
        <v>Mid-Market</v>
      </c>
      <c r="Y186">
        <f t="shared" si="22"/>
        <v>0</v>
      </c>
      <c r="Z186" t="str">
        <f t="shared" si="23"/>
        <v/>
      </c>
      <c r="AA186">
        <f t="shared" si="26"/>
        <v>0</v>
      </c>
    </row>
    <row r="187" spans="1:27">
      <c r="A187" t="s">
        <v>927</v>
      </c>
      <c r="B187" t="s">
        <v>928</v>
      </c>
      <c r="C187" t="s">
        <v>929</v>
      </c>
      <c r="D187" t="s">
        <v>37</v>
      </c>
      <c r="E187" t="s">
        <v>28</v>
      </c>
      <c r="F187" t="s">
        <v>930</v>
      </c>
      <c r="G187" s="6">
        <f t="shared" si="18"/>
        <v>83917</v>
      </c>
      <c r="H187" t="s">
        <v>79</v>
      </c>
      <c r="I187" t="s">
        <v>98</v>
      </c>
      <c r="J187" t="str">
        <f t="shared" si="19"/>
        <v>Amruta Sinha</v>
      </c>
      <c r="K187" t="s">
        <v>931</v>
      </c>
      <c r="L187" s="7">
        <f t="shared" si="24"/>
        <v>45310</v>
      </c>
      <c r="M187" s="7">
        <v>45406</v>
      </c>
      <c r="N187" s="1">
        <f t="shared" si="20"/>
        <v>45406</v>
      </c>
      <c r="P187" s="7" t="str">
        <f t="shared" si="25"/>
        <v/>
      </c>
      <c r="R187">
        <v>0</v>
      </c>
      <c r="S187">
        <v>1</v>
      </c>
      <c r="T187">
        <v>34.6</v>
      </c>
      <c r="U187" t="s">
        <v>42</v>
      </c>
      <c r="V187" s="2">
        <v>83917</v>
      </c>
      <c r="W187" t="str">
        <f t="shared" si="21"/>
        <v>Open</v>
      </c>
      <c r="X187" t="str">
        <f>_xlfn.XLOOKUP(B187,'Customers'!A:A,'Customers'!E:E,"")</f>
        <v>Mid-Market</v>
      </c>
      <c r="Y187">
        <f t="shared" si="22"/>
        <v>0</v>
      </c>
      <c r="Z187" t="str">
        <f t="shared" si="23"/>
        <v/>
      </c>
      <c r="AA187">
        <f t="shared" si="26"/>
        <v>0</v>
      </c>
    </row>
    <row r="188" spans="1:27">
      <c r="A188" t="s">
        <v>932</v>
      </c>
      <c r="B188" t="s">
        <v>933</v>
      </c>
      <c r="C188" t="s">
        <v>934</v>
      </c>
      <c r="D188" t="s">
        <v>19</v>
      </c>
      <c r="E188" t="s">
        <v>91</v>
      </c>
      <c r="F188" t="s">
        <v>935</v>
      </c>
      <c r="G188" s="6">
        <f t="shared" si="18"/>
        <v>8320</v>
      </c>
      <c r="H188" t="s">
        <v>172</v>
      </c>
      <c r="I188" t="s">
        <v>93</v>
      </c>
      <c r="J188" t="str">
        <f t="shared" si="19"/>
        <v>Owen Mane</v>
      </c>
      <c r="K188" t="s">
        <v>936</v>
      </c>
      <c r="L188" s="7">
        <f t="shared" si="24"/>
        <v>45177</v>
      </c>
      <c r="M188" s="7">
        <v>45246</v>
      </c>
      <c r="N188" s="1">
        <f t="shared" si="20"/>
        <v>45246</v>
      </c>
      <c r="O188" s="7">
        <v>45296</v>
      </c>
      <c r="P188" s="7">
        <f t="shared" si="25"/>
        <v>45296</v>
      </c>
      <c r="Q188">
        <v>119</v>
      </c>
      <c r="R188">
        <v>0</v>
      </c>
      <c r="S188">
        <v>1</v>
      </c>
      <c r="T188">
        <v>19.399999999999999</v>
      </c>
      <c r="U188" t="s">
        <v>42</v>
      </c>
      <c r="V188" s="2">
        <v>8320</v>
      </c>
      <c r="W188" t="str">
        <f t="shared" si="21"/>
        <v>Won</v>
      </c>
      <c r="X188" t="str">
        <f>_xlfn.XLOOKUP(B188,'Customers'!A:A,'Customers'!E:E,"")</f>
        <v>Mid-Market</v>
      </c>
      <c r="Y188">
        <f t="shared" si="22"/>
        <v>1</v>
      </c>
      <c r="Z188">
        <f t="shared" si="23"/>
        <v>50</v>
      </c>
      <c r="AA188">
        <f t="shared" si="26"/>
        <v>1</v>
      </c>
    </row>
    <row r="189" spans="1:27">
      <c r="A189" t="s">
        <v>937</v>
      </c>
      <c r="B189" t="s">
        <v>938</v>
      </c>
      <c r="C189" t="s">
        <v>939</v>
      </c>
      <c r="D189" t="s">
        <v>66</v>
      </c>
      <c r="E189" t="s">
        <v>28</v>
      </c>
      <c r="F189" t="s">
        <v>940</v>
      </c>
      <c r="G189" s="6">
        <f t="shared" si="18"/>
        <v>23873</v>
      </c>
      <c r="H189" t="s">
        <v>172</v>
      </c>
      <c r="I189" t="s">
        <v>274</v>
      </c>
      <c r="J189" t="str">
        <f t="shared" si="19"/>
        <v>Rachit Lall</v>
      </c>
      <c r="K189" t="s">
        <v>941</v>
      </c>
      <c r="L189" s="7">
        <f t="shared" si="24"/>
        <v>45059</v>
      </c>
      <c r="M189" s="7">
        <v>45195</v>
      </c>
      <c r="N189" s="1">
        <f t="shared" si="20"/>
        <v>45195</v>
      </c>
      <c r="P189" s="7" t="str">
        <f t="shared" si="25"/>
        <v/>
      </c>
      <c r="R189">
        <v>0</v>
      </c>
      <c r="S189">
        <v>1</v>
      </c>
      <c r="T189">
        <v>3.1</v>
      </c>
      <c r="U189" t="s">
        <v>58</v>
      </c>
      <c r="V189" s="2">
        <v>23873</v>
      </c>
      <c r="W189" t="str">
        <f t="shared" si="21"/>
        <v>Open</v>
      </c>
      <c r="X189" t="str">
        <f>_xlfn.XLOOKUP(B189,'Customers'!A:A,'Customers'!E:E,"")</f>
        <v>Enterprise</v>
      </c>
      <c r="Y189">
        <f t="shared" si="22"/>
        <v>0</v>
      </c>
      <c r="Z189" t="str">
        <f t="shared" si="23"/>
        <v/>
      </c>
      <c r="AA189">
        <f t="shared" si="26"/>
        <v>0</v>
      </c>
    </row>
    <row r="190" spans="1:27">
      <c r="A190" t="s">
        <v>942</v>
      </c>
      <c r="B190" t="s">
        <v>943</v>
      </c>
      <c r="C190" t="s">
        <v>18</v>
      </c>
      <c r="D190" t="s">
        <v>19</v>
      </c>
      <c r="E190" t="s">
        <v>20</v>
      </c>
      <c r="F190" t="s">
        <v>944</v>
      </c>
      <c r="G190" s="6">
        <f t="shared" si="18"/>
        <v>2986</v>
      </c>
      <c r="H190" t="s">
        <v>39</v>
      </c>
      <c r="I190" t="s">
        <v>133</v>
      </c>
      <c r="J190" t="str">
        <f t="shared" si="19"/>
        <v>Aachal Soni</v>
      </c>
      <c r="K190" t="s">
        <v>945</v>
      </c>
      <c r="L190" s="7">
        <f t="shared" si="24"/>
        <v>45543</v>
      </c>
      <c r="M190" s="7">
        <v>45611</v>
      </c>
      <c r="N190" s="1">
        <f t="shared" si="20"/>
        <v>45611</v>
      </c>
      <c r="P190" s="7" t="str">
        <f t="shared" si="25"/>
        <v/>
      </c>
      <c r="R190">
        <v>0</v>
      </c>
      <c r="S190">
        <v>1</v>
      </c>
      <c r="T190">
        <v>30.1</v>
      </c>
      <c r="U190" t="s">
        <v>100</v>
      </c>
      <c r="V190" s="2">
        <v>2986</v>
      </c>
      <c r="W190" t="str">
        <f t="shared" si="21"/>
        <v>Open</v>
      </c>
      <c r="X190" t="str">
        <f>_xlfn.XLOOKUP(B190,'Customers'!A:A,'Customers'!E:E,"")</f>
        <v>SMB</v>
      </c>
      <c r="Y190">
        <f t="shared" si="22"/>
        <v>0</v>
      </c>
      <c r="Z190" t="str">
        <f t="shared" si="23"/>
        <v/>
      </c>
      <c r="AA190">
        <f t="shared" si="26"/>
        <v>0</v>
      </c>
    </row>
    <row r="191" spans="1:27">
      <c r="A191" t="s">
        <v>946</v>
      </c>
      <c r="B191" t="s">
        <v>947</v>
      </c>
      <c r="C191" t="s">
        <v>948</v>
      </c>
      <c r="D191" t="s">
        <v>53</v>
      </c>
      <c r="E191" t="s">
        <v>91</v>
      </c>
      <c r="F191" t="s">
        <v>949</v>
      </c>
      <c r="G191" s="6">
        <f t="shared" si="18"/>
        <v>15949</v>
      </c>
      <c r="H191" t="s">
        <v>39</v>
      </c>
      <c r="I191" t="s">
        <v>23</v>
      </c>
      <c r="J191" t="str">
        <f t="shared" si="19"/>
        <v>Nihal Bhasin</v>
      </c>
      <c r="K191" t="s">
        <v>950</v>
      </c>
      <c r="L191" s="7">
        <f t="shared" si="24"/>
        <v>45090</v>
      </c>
      <c r="M191" s="7">
        <v>45165</v>
      </c>
      <c r="N191" s="1">
        <f t="shared" si="20"/>
        <v>45165</v>
      </c>
      <c r="O191" s="7">
        <v>45150</v>
      </c>
      <c r="P191" s="7">
        <f t="shared" si="25"/>
        <v>45150</v>
      </c>
      <c r="Q191">
        <v>60</v>
      </c>
      <c r="R191">
        <v>1</v>
      </c>
      <c r="S191">
        <v>3</v>
      </c>
      <c r="U191" t="s">
        <v>58</v>
      </c>
      <c r="V191" s="2">
        <v>15949</v>
      </c>
      <c r="W191" t="str">
        <f t="shared" si="21"/>
        <v>Won</v>
      </c>
      <c r="X191" t="str">
        <f>_xlfn.XLOOKUP(B191,'Customers'!A:A,'Customers'!E:E,"")</f>
        <v>Enterprise</v>
      </c>
      <c r="Y191">
        <f t="shared" si="22"/>
        <v>1</v>
      </c>
      <c r="Z191">
        <f t="shared" si="23"/>
        <v>-15</v>
      </c>
      <c r="AA191">
        <f t="shared" si="26"/>
        <v>0</v>
      </c>
    </row>
    <row r="192" spans="1:27">
      <c r="A192" t="s">
        <v>951</v>
      </c>
      <c r="B192" t="s">
        <v>952</v>
      </c>
      <c r="C192" t="s">
        <v>489</v>
      </c>
      <c r="D192" t="s">
        <v>19</v>
      </c>
      <c r="E192" t="s">
        <v>45</v>
      </c>
      <c r="F192" t="s">
        <v>953</v>
      </c>
      <c r="G192" s="6">
        <f t="shared" si="18"/>
        <v>2984</v>
      </c>
      <c r="H192" t="s">
        <v>56</v>
      </c>
      <c r="I192" t="s">
        <v>68</v>
      </c>
      <c r="J192" t="str">
        <f t="shared" si="19"/>
        <v>Anamika Keer</v>
      </c>
      <c r="K192" t="s">
        <v>954</v>
      </c>
      <c r="L192" s="7">
        <f t="shared" si="24"/>
        <v>44845</v>
      </c>
      <c r="M192" s="7">
        <v>44878</v>
      </c>
      <c r="N192" s="1">
        <f t="shared" si="20"/>
        <v>44878</v>
      </c>
      <c r="P192" s="7" t="str">
        <f t="shared" si="25"/>
        <v/>
      </c>
      <c r="R192">
        <v>0</v>
      </c>
      <c r="S192">
        <v>1</v>
      </c>
      <c r="T192">
        <v>18.399999999999999</v>
      </c>
      <c r="U192" t="s">
        <v>42</v>
      </c>
      <c r="V192" s="2">
        <v>2984</v>
      </c>
      <c r="W192" t="str">
        <f t="shared" si="21"/>
        <v>Open</v>
      </c>
      <c r="X192" t="str">
        <f>_xlfn.XLOOKUP(B192,'Customers'!A:A,'Customers'!E:E,"")</f>
        <v>SMB</v>
      </c>
      <c r="Y192">
        <f t="shared" si="22"/>
        <v>0</v>
      </c>
      <c r="Z192" t="str">
        <f t="shared" si="23"/>
        <v/>
      </c>
      <c r="AA192">
        <f t="shared" si="26"/>
        <v>0</v>
      </c>
    </row>
    <row r="193" spans="1:27">
      <c r="A193" t="s">
        <v>955</v>
      </c>
      <c r="B193" t="s">
        <v>956</v>
      </c>
      <c r="C193" t="s">
        <v>18</v>
      </c>
      <c r="D193" t="s">
        <v>19</v>
      </c>
      <c r="E193" t="s">
        <v>54</v>
      </c>
      <c r="F193" t="s">
        <v>72</v>
      </c>
      <c r="G193" s="6">
        <f t="shared" si="18"/>
        <v>4000</v>
      </c>
      <c r="H193" t="s">
        <v>79</v>
      </c>
      <c r="I193" t="s">
        <v>232</v>
      </c>
      <c r="J193" t="str">
        <f t="shared" si="19"/>
        <v>Patrick Sama</v>
      </c>
      <c r="K193" t="s">
        <v>957</v>
      </c>
      <c r="L193" s="7">
        <f t="shared" si="24"/>
        <v>45468</v>
      </c>
      <c r="M193" s="7">
        <v>45638</v>
      </c>
      <c r="N193" s="1">
        <f t="shared" si="20"/>
        <v>45638</v>
      </c>
      <c r="P193" s="7" t="str">
        <f t="shared" si="25"/>
        <v/>
      </c>
      <c r="R193">
        <v>0</v>
      </c>
      <c r="S193">
        <v>1</v>
      </c>
      <c r="T193">
        <v>7.1</v>
      </c>
      <c r="U193" t="s">
        <v>42</v>
      </c>
      <c r="V193" s="2">
        <v>4000</v>
      </c>
      <c r="W193" t="str">
        <f t="shared" si="21"/>
        <v>Open</v>
      </c>
      <c r="X193" t="str">
        <f>_xlfn.XLOOKUP(B193,'Customers'!A:A,'Customers'!E:E,"")</f>
        <v>Mid-Market</v>
      </c>
      <c r="Y193">
        <f t="shared" si="22"/>
        <v>0</v>
      </c>
      <c r="Z193" t="str">
        <f t="shared" si="23"/>
        <v/>
      </c>
      <c r="AA193">
        <f t="shared" si="26"/>
        <v>0</v>
      </c>
    </row>
    <row r="194" spans="1:27">
      <c r="A194" t="s">
        <v>958</v>
      </c>
      <c r="B194" t="s">
        <v>720</v>
      </c>
      <c r="C194" t="s">
        <v>315</v>
      </c>
      <c r="D194" t="s">
        <v>53</v>
      </c>
      <c r="E194" t="s">
        <v>20</v>
      </c>
      <c r="F194" t="s">
        <v>959</v>
      </c>
      <c r="G194" s="6">
        <f t="shared" ref="G194:G257" si="27">IF(F194="","",IF(RIGHT(UPPER(SUBSTITUTE(SUBSTITUTE(SUBSTITUTE(TRIM(F194),"$",""),",","")," ","")),1)="K",VALUE(LEFT(UPPER(SUBSTITUTE(SUBSTITUTE(SUBSTITUTE(TRIM(F194),"$",""),",","")," ","")),LEN(UPPER(SUBSTITUTE(SUBSTITUTE(SUBSTITUTE(TRIM(F194),"$",""),",","")," ","")))-1))*1000,IF(RIGHT(UPPER(SUBSTITUTE(SUBSTITUTE(SUBSTITUTE(TRIM(F194),"$",""),",","")," ","")),1)="M",VALUE(LEFT(UPPER(SUBSTITUTE(SUBSTITUTE(SUBSTITUTE(TRIM(F194),"$",""),",","")," ","")),LEN(UPPER(SUBSTITUTE(SUBSTITUTE(SUBSTITUTE(TRIM(F194),"$",""),",","")," ","")))-1))*1000000,VALUE(SUBSTITUTE(SUBSTITUTE(SUBSTITUTE(TRIM(F194),"$",""),",","")," ","")))))</f>
        <v>28522</v>
      </c>
      <c r="H194" t="s">
        <v>30</v>
      </c>
      <c r="I194" t="s">
        <v>139</v>
      </c>
      <c r="J194" t="str">
        <f t="shared" ref="J194:J257" si="28">PROPER(TRIM(I194))</f>
        <v>Champak Rao</v>
      </c>
      <c r="K194" t="s">
        <v>960</v>
      </c>
      <c r="L194" s="7">
        <f t="shared" si="24"/>
        <v>44824</v>
      </c>
      <c r="M194" s="7">
        <v>44894</v>
      </c>
      <c r="N194" s="1">
        <f t="shared" ref="N194:N257" si="29">IF(M194="","",IF(ISNUMBER(M194),M194,IF(ISNUMBER(SEARCH("/",M194)),DATE(VALUE(RIGHT(M194,4)),VALUE(MID(M194,4,2)),VALUE(LEFT(M194,2))),DATE(VALUE(LEFT(M194,4)),VALUE(MID(M194,6,2)),VALUE(RIGHT(M194,2))))))</f>
        <v>44894</v>
      </c>
      <c r="P194" s="7" t="str">
        <f t="shared" si="25"/>
        <v/>
      </c>
      <c r="R194">
        <v>0</v>
      </c>
      <c r="S194">
        <v>1</v>
      </c>
      <c r="T194">
        <v>2.6</v>
      </c>
      <c r="U194" t="s">
        <v>58</v>
      </c>
      <c r="V194" s="2">
        <v>28522</v>
      </c>
      <c r="W194" t="str">
        <f t="shared" ref="W194:W257" si="30">IF(E194="","",IF(E194="Closed Won","Won",IF(E194="Closed Lost","Lost","Open")))</f>
        <v>Open</v>
      </c>
      <c r="X194" t="str">
        <f>_xlfn.XLOOKUP(B194,'Customers'!A:A,'Customers'!E:E,"")</f>
        <v>Mid-Market</v>
      </c>
      <c r="Y194">
        <f t="shared" ref="Y194:Y257" si="31">IF(OR(W194="Won",W194="Lost"),1,0)</f>
        <v>0</v>
      </c>
      <c r="Z194" t="str">
        <f t="shared" ref="Z194:Z257" si="32">IF(OR(N194="",P194=""),"",P194-N194)</f>
        <v/>
      </c>
      <c r="AA194">
        <f t="shared" si="26"/>
        <v>0</v>
      </c>
    </row>
    <row r="195" spans="1:27">
      <c r="A195" t="s">
        <v>961</v>
      </c>
      <c r="B195" t="s">
        <v>962</v>
      </c>
      <c r="C195" t="s">
        <v>963</v>
      </c>
      <c r="D195" t="s">
        <v>37</v>
      </c>
      <c r="E195" t="s">
        <v>91</v>
      </c>
      <c r="F195" t="s">
        <v>964</v>
      </c>
      <c r="G195" s="6">
        <f t="shared" si="27"/>
        <v>56796</v>
      </c>
      <c r="H195" t="s">
        <v>151</v>
      </c>
      <c r="I195" t="s">
        <v>778</v>
      </c>
      <c r="J195" t="str">
        <f t="shared" si="28"/>
        <v>Nihal Bhasin</v>
      </c>
      <c r="K195" t="s">
        <v>965</v>
      </c>
      <c r="L195" s="7">
        <f t="shared" ref="L195:L258" si="33">IF(K195="","",IF(ISNUMBER(K195),K195,IF(ISNUMBER(SEARCH("/",K195)),DATE(VALUE(RIGHT(K195,4)),VALUE(MID(K195,4,2)),VALUE(LEFT(K195,2))),DATE(VALUE(LEFT(K195,4)),VALUE(MID(K195,6,2)),VALUE(RIGHT(K195,2))))))</f>
        <v>45302</v>
      </c>
      <c r="M195" s="7">
        <v>45325</v>
      </c>
      <c r="N195" s="1">
        <f t="shared" si="29"/>
        <v>45325</v>
      </c>
      <c r="O195" s="7">
        <v>45402</v>
      </c>
      <c r="P195" s="7">
        <f t="shared" ref="P195:P258" si="34">IF(O195="","",IF(ISNUMBER(O195),O195,DATE(VALUE(LEFT(O195,4)),VALUE(MID(O195,6,2)),VALUE(RIGHT(O195,2)))))</f>
        <v>45402</v>
      </c>
      <c r="Q195">
        <v>100</v>
      </c>
      <c r="R195">
        <v>1</v>
      </c>
      <c r="S195">
        <v>3</v>
      </c>
      <c r="T195">
        <v>4.7</v>
      </c>
      <c r="U195" t="s">
        <v>42</v>
      </c>
      <c r="V195" s="2">
        <v>56796</v>
      </c>
      <c r="W195" t="str">
        <f t="shared" si="30"/>
        <v>Won</v>
      </c>
      <c r="X195" t="str">
        <f>_xlfn.XLOOKUP(B195,'Customers'!A:A,'Customers'!E:E,"")</f>
        <v>SMB</v>
      </c>
      <c r="Y195">
        <f t="shared" si="31"/>
        <v>1</v>
      </c>
      <c r="Z195">
        <f t="shared" si="32"/>
        <v>77</v>
      </c>
      <c r="AA195">
        <f t="shared" ref="AA195:AA258" si="35">IF(AND(Y195=1,Z195&gt;30),1,0)</f>
        <v>1</v>
      </c>
    </row>
    <row r="196" spans="1:27">
      <c r="A196" t="s">
        <v>966</v>
      </c>
      <c r="B196" t="s">
        <v>967</v>
      </c>
      <c r="C196" t="s">
        <v>968</v>
      </c>
      <c r="D196" t="s">
        <v>19</v>
      </c>
      <c r="E196" t="s">
        <v>177</v>
      </c>
      <c r="F196" t="s">
        <v>969</v>
      </c>
      <c r="G196" s="6">
        <f t="shared" si="27"/>
        <v>5175</v>
      </c>
      <c r="H196" t="s">
        <v>47</v>
      </c>
      <c r="I196" t="s">
        <v>593</v>
      </c>
      <c r="J196" t="str">
        <f t="shared" si="28"/>
        <v>Lakshmi Hayre</v>
      </c>
      <c r="K196" t="s">
        <v>263</v>
      </c>
      <c r="L196" s="7">
        <f t="shared" si="33"/>
        <v>45451</v>
      </c>
      <c r="M196" s="7">
        <v>45595</v>
      </c>
      <c r="N196" s="1">
        <f t="shared" si="29"/>
        <v>45595</v>
      </c>
      <c r="P196" s="7" t="str">
        <f t="shared" si="34"/>
        <v/>
      </c>
      <c r="R196">
        <v>0</v>
      </c>
      <c r="S196">
        <v>1</v>
      </c>
      <c r="T196">
        <v>15.9</v>
      </c>
      <c r="U196" t="s">
        <v>42</v>
      </c>
      <c r="V196" s="2">
        <v>5175</v>
      </c>
      <c r="W196" t="str">
        <f t="shared" si="30"/>
        <v>Open</v>
      </c>
      <c r="X196" t="str">
        <f>_xlfn.XLOOKUP(B196,'Customers'!A:A,'Customers'!E:E,"")</f>
        <v>Mid-Market</v>
      </c>
      <c r="Y196">
        <f t="shared" si="31"/>
        <v>0</v>
      </c>
      <c r="Z196" t="str">
        <f t="shared" si="32"/>
        <v/>
      </c>
      <c r="AA196">
        <f t="shared" si="35"/>
        <v>0</v>
      </c>
    </row>
    <row r="197" spans="1:27">
      <c r="A197" t="s">
        <v>970</v>
      </c>
      <c r="B197" t="s">
        <v>971</v>
      </c>
      <c r="C197" t="s">
        <v>972</v>
      </c>
      <c r="D197" t="s">
        <v>19</v>
      </c>
      <c r="E197" t="s">
        <v>177</v>
      </c>
      <c r="F197" t="s">
        <v>973</v>
      </c>
      <c r="G197" s="6">
        <f t="shared" si="27"/>
        <v>8617</v>
      </c>
      <c r="H197" t="s">
        <v>39</v>
      </c>
      <c r="I197" t="s">
        <v>73</v>
      </c>
      <c r="J197" t="str">
        <f t="shared" si="28"/>
        <v>Karan Karnik</v>
      </c>
      <c r="K197" t="s">
        <v>974</v>
      </c>
      <c r="L197" s="7">
        <f t="shared" si="33"/>
        <v>45388</v>
      </c>
      <c r="M197" s="7">
        <v>45508</v>
      </c>
      <c r="N197" s="1">
        <f t="shared" si="29"/>
        <v>45508</v>
      </c>
      <c r="P197" s="7" t="str">
        <f t="shared" si="34"/>
        <v/>
      </c>
      <c r="R197">
        <v>0</v>
      </c>
      <c r="S197">
        <v>1</v>
      </c>
      <c r="T197">
        <v>9.9</v>
      </c>
      <c r="U197" t="s">
        <v>100</v>
      </c>
      <c r="V197" s="2">
        <v>8617</v>
      </c>
      <c r="W197" t="str">
        <f t="shared" si="30"/>
        <v>Open</v>
      </c>
      <c r="X197" t="str">
        <f>_xlfn.XLOOKUP(B197,'Customers'!A:A,'Customers'!E:E,"")</f>
        <v>SMB</v>
      </c>
      <c r="Y197">
        <f t="shared" si="31"/>
        <v>0</v>
      </c>
      <c r="Z197" t="str">
        <f t="shared" si="32"/>
        <v/>
      </c>
      <c r="AA197">
        <f t="shared" si="35"/>
        <v>0</v>
      </c>
    </row>
    <row r="198" spans="1:27">
      <c r="A198" t="s">
        <v>975</v>
      </c>
      <c r="B198" t="s">
        <v>976</v>
      </c>
      <c r="C198" t="s">
        <v>18</v>
      </c>
      <c r="D198" t="s">
        <v>53</v>
      </c>
      <c r="E198" t="s">
        <v>115</v>
      </c>
      <c r="F198" t="s">
        <v>977</v>
      </c>
      <c r="G198" s="6">
        <f t="shared" si="27"/>
        <v>19495</v>
      </c>
      <c r="H198" t="s">
        <v>47</v>
      </c>
      <c r="I198" t="s">
        <v>105</v>
      </c>
      <c r="J198" t="str">
        <f t="shared" si="28"/>
        <v>Hemangini Bahri</v>
      </c>
      <c r="K198" t="s">
        <v>978</v>
      </c>
      <c r="L198" s="7">
        <f t="shared" si="33"/>
        <v>44720</v>
      </c>
      <c r="M198" s="7">
        <v>44864</v>
      </c>
      <c r="N198" s="1">
        <f t="shared" si="29"/>
        <v>44864</v>
      </c>
      <c r="O198" s="7">
        <v>44890</v>
      </c>
      <c r="P198" s="7">
        <f t="shared" si="34"/>
        <v>44890</v>
      </c>
      <c r="Q198">
        <v>170</v>
      </c>
      <c r="R198">
        <v>0</v>
      </c>
      <c r="S198">
        <v>1</v>
      </c>
      <c r="T198">
        <v>25.9</v>
      </c>
      <c r="U198" t="s">
        <v>25</v>
      </c>
      <c r="V198" s="2">
        <v>19495</v>
      </c>
      <c r="W198" t="str">
        <f t="shared" si="30"/>
        <v>Lost</v>
      </c>
      <c r="X198" t="str">
        <f>_xlfn.XLOOKUP(B198,'Customers'!A:A,'Customers'!E:E,"")</f>
        <v>Mid-Market</v>
      </c>
      <c r="Y198">
        <f t="shared" si="31"/>
        <v>1</v>
      </c>
      <c r="Z198">
        <f t="shared" si="32"/>
        <v>26</v>
      </c>
      <c r="AA198">
        <f t="shared" si="35"/>
        <v>0</v>
      </c>
    </row>
    <row r="199" spans="1:27">
      <c r="A199" t="s">
        <v>979</v>
      </c>
      <c r="B199" t="s">
        <v>980</v>
      </c>
      <c r="C199" t="s">
        <v>981</v>
      </c>
      <c r="D199" t="s">
        <v>53</v>
      </c>
      <c r="E199" t="s">
        <v>177</v>
      </c>
      <c r="F199" t="s">
        <v>982</v>
      </c>
      <c r="G199" s="6">
        <f t="shared" si="27"/>
        <v>43898</v>
      </c>
      <c r="H199" t="s">
        <v>39</v>
      </c>
      <c r="I199" t="s">
        <v>139</v>
      </c>
      <c r="J199" t="str">
        <f t="shared" si="28"/>
        <v>Champak Rao</v>
      </c>
      <c r="K199" t="s">
        <v>983</v>
      </c>
      <c r="L199" s="7">
        <f t="shared" si="33"/>
        <v>45088</v>
      </c>
      <c r="M199" s="7">
        <v>45128</v>
      </c>
      <c r="N199" s="1">
        <f t="shared" si="29"/>
        <v>45128</v>
      </c>
      <c r="P199" s="7" t="str">
        <f t="shared" si="34"/>
        <v/>
      </c>
      <c r="R199">
        <v>0</v>
      </c>
      <c r="S199">
        <v>1</v>
      </c>
      <c r="T199">
        <v>19.2</v>
      </c>
      <c r="U199" t="s">
        <v>58</v>
      </c>
      <c r="V199" s="2">
        <v>43898</v>
      </c>
      <c r="W199" t="str">
        <f t="shared" si="30"/>
        <v>Open</v>
      </c>
      <c r="X199" t="str">
        <f>_xlfn.XLOOKUP(B199,'Customers'!A:A,'Customers'!E:E,"")</f>
        <v>Enterprise</v>
      </c>
      <c r="Y199">
        <f t="shared" si="31"/>
        <v>0</v>
      </c>
      <c r="Z199" t="str">
        <f t="shared" si="32"/>
        <v/>
      </c>
      <c r="AA199">
        <f t="shared" si="35"/>
        <v>0</v>
      </c>
    </row>
    <row r="200" spans="1:27">
      <c r="A200" t="s">
        <v>984</v>
      </c>
      <c r="B200" t="s">
        <v>985</v>
      </c>
      <c r="C200" t="s">
        <v>986</v>
      </c>
      <c r="D200" t="s">
        <v>37</v>
      </c>
      <c r="E200" t="s">
        <v>20</v>
      </c>
      <c r="F200" t="s">
        <v>987</v>
      </c>
      <c r="G200" s="6">
        <f t="shared" si="27"/>
        <v>78652</v>
      </c>
      <c r="H200" t="s">
        <v>172</v>
      </c>
      <c r="I200" t="s">
        <v>506</v>
      </c>
      <c r="J200" t="str">
        <f t="shared" si="28"/>
        <v>Patrick Sama</v>
      </c>
      <c r="K200" t="s">
        <v>988</v>
      </c>
      <c r="L200" s="7">
        <f t="shared" si="33"/>
        <v>44711</v>
      </c>
      <c r="M200" s="7">
        <v>44767</v>
      </c>
      <c r="N200" s="1">
        <f t="shared" si="29"/>
        <v>44767</v>
      </c>
      <c r="P200" s="7" t="str">
        <f t="shared" si="34"/>
        <v/>
      </c>
      <c r="R200">
        <v>0</v>
      </c>
      <c r="S200">
        <v>1</v>
      </c>
      <c r="T200">
        <v>6.8</v>
      </c>
      <c r="U200" t="s">
        <v>25</v>
      </c>
      <c r="V200" s="2">
        <v>78652</v>
      </c>
      <c r="W200" t="str">
        <f t="shared" si="30"/>
        <v>Open</v>
      </c>
      <c r="X200" t="str">
        <f>_xlfn.XLOOKUP(B200,'Customers'!A:A,'Customers'!E:E,"")</f>
        <v>Mid-Market</v>
      </c>
      <c r="Y200">
        <f t="shared" si="31"/>
        <v>0</v>
      </c>
      <c r="Z200" t="str">
        <f t="shared" si="32"/>
        <v/>
      </c>
      <c r="AA200">
        <f t="shared" si="35"/>
        <v>0</v>
      </c>
    </row>
    <row r="201" spans="1:27">
      <c r="A201" t="s">
        <v>989</v>
      </c>
      <c r="B201" t="s">
        <v>990</v>
      </c>
      <c r="C201" t="s">
        <v>18</v>
      </c>
      <c r="D201" t="s">
        <v>53</v>
      </c>
      <c r="E201" t="s">
        <v>91</v>
      </c>
      <c r="F201" t="s">
        <v>991</v>
      </c>
      <c r="G201" s="6">
        <f t="shared" si="27"/>
        <v>12066</v>
      </c>
      <c r="H201" t="s">
        <v>30</v>
      </c>
      <c r="I201" t="s">
        <v>232</v>
      </c>
      <c r="J201" t="str">
        <f t="shared" si="28"/>
        <v>Patrick Sama</v>
      </c>
      <c r="K201" t="s">
        <v>992</v>
      </c>
      <c r="L201" s="7">
        <f t="shared" si="33"/>
        <v>45568</v>
      </c>
      <c r="M201" s="7">
        <v>45711</v>
      </c>
      <c r="N201" s="1">
        <f t="shared" si="29"/>
        <v>45711</v>
      </c>
      <c r="O201" s="7">
        <v>45620</v>
      </c>
      <c r="P201" s="7">
        <f t="shared" si="34"/>
        <v>45620</v>
      </c>
      <c r="Q201">
        <v>52</v>
      </c>
      <c r="R201">
        <v>1</v>
      </c>
      <c r="S201">
        <v>4</v>
      </c>
      <c r="T201">
        <v>2</v>
      </c>
      <c r="U201" t="s">
        <v>100</v>
      </c>
      <c r="V201" s="2">
        <v>12066</v>
      </c>
      <c r="W201" t="str">
        <f t="shared" si="30"/>
        <v>Won</v>
      </c>
      <c r="X201" t="str">
        <f>_xlfn.XLOOKUP(B201,'Customers'!A:A,'Customers'!E:E,"")</f>
        <v>Mid-Market</v>
      </c>
      <c r="Y201">
        <f t="shared" si="31"/>
        <v>1</v>
      </c>
      <c r="Z201">
        <f t="shared" si="32"/>
        <v>-91</v>
      </c>
      <c r="AA201">
        <f t="shared" si="35"/>
        <v>0</v>
      </c>
    </row>
    <row r="202" spans="1:27">
      <c r="A202" t="s">
        <v>993</v>
      </c>
      <c r="B202" t="s">
        <v>994</v>
      </c>
      <c r="C202" t="s">
        <v>995</v>
      </c>
      <c r="D202" t="s">
        <v>19</v>
      </c>
      <c r="E202" t="s">
        <v>115</v>
      </c>
      <c r="F202" t="s">
        <v>996</v>
      </c>
      <c r="G202" s="6">
        <f t="shared" si="27"/>
        <v>4487</v>
      </c>
      <c r="H202" t="s">
        <v>56</v>
      </c>
      <c r="I202" t="s">
        <v>156</v>
      </c>
      <c r="J202" t="str">
        <f t="shared" si="28"/>
        <v>Lakshmi Hayre</v>
      </c>
      <c r="K202" t="s">
        <v>190</v>
      </c>
      <c r="L202" s="7">
        <f t="shared" si="33"/>
        <v>45117</v>
      </c>
      <c r="M202" s="7">
        <v>45215</v>
      </c>
      <c r="N202" s="1">
        <f t="shared" si="29"/>
        <v>45215</v>
      </c>
      <c r="O202" s="7">
        <v>45312</v>
      </c>
      <c r="P202" s="7">
        <f t="shared" si="34"/>
        <v>45312</v>
      </c>
      <c r="Q202">
        <v>195</v>
      </c>
      <c r="R202">
        <v>0</v>
      </c>
      <c r="S202">
        <v>1</v>
      </c>
      <c r="T202">
        <v>15.5</v>
      </c>
      <c r="U202" t="s">
        <v>33</v>
      </c>
      <c r="V202" s="2">
        <v>4487</v>
      </c>
      <c r="W202" t="str">
        <f t="shared" si="30"/>
        <v>Lost</v>
      </c>
      <c r="X202" t="str">
        <f>_xlfn.XLOOKUP(B202,'Customers'!A:A,'Customers'!E:E,"")</f>
        <v>Mid-Market</v>
      </c>
      <c r="Y202">
        <f t="shared" si="31"/>
        <v>1</v>
      </c>
      <c r="Z202">
        <f t="shared" si="32"/>
        <v>97</v>
      </c>
      <c r="AA202">
        <f t="shared" si="35"/>
        <v>1</v>
      </c>
    </row>
    <row r="203" spans="1:27">
      <c r="A203" t="s">
        <v>997</v>
      </c>
      <c r="B203" t="s">
        <v>998</v>
      </c>
      <c r="C203" t="s">
        <v>324</v>
      </c>
      <c r="D203" t="s">
        <v>53</v>
      </c>
      <c r="E203" t="s">
        <v>115</v>
      </c>
      <c r="F203" t="s">
        <v>999</v>
      </c>
      <c r="G203" s="6">
        <f t="shared" si="27"/>
        <v>31639</v>
      </c>
      <c r="H203" t="s">
        <v>47</v>
      </c>
      <c r="I203" t="s">
        <v>127</v>
      </c>
      <c r="J203" t="str">
        <f t="shared" si="28"/>
        <v>Kashish Patla</v>
      </c>
      <c r="K203" t="s">
        <v>1000</v>
      </c>
      <c r="L203" s="7">
        <f t="shared" si="33"/>
        <v>44683</v>
      </c>
      <c r="M203" s="7">
        <v>44719</v>
      </c>
      <c r="N203" s="1">
        <f t="shared" si="29"/>
        <v>44719</v>
      </c>
      <c r="O203" s="7">
        <v>44736</v>
      </c>
      <c r="P203" s="7">
        <f t="shared" si="34"/>
        <v>44736</v>
      </c>
      <c r="Q203">
        <v>53</v>
      </c>
      <c r="R203">
        <v>0</v>
      </c>
      <c r="S203">
        <v>1</v>
      </c>
      <c r="T203">
        <v>0.3</v>
      </c>
      <c r="U203" t="s">
        <v>42</v>
      </c>
      <c r="V203" s="2">
        <v>31639</v>
      </c>
      <c r="W203" t="str">
        <f t="shared" si="30"/>
        <v>Lost</v>
      </c>
      <c r="X203" t="str">
        <f>_xlfn.XLOOKUP(B203,'Customers'!A:A,'Customers'!E:E,"")</f>
        <v>Mid-Market</v>
      </c>
      <c r="Y203">
        <f t="shared" si="31"/>
        <v>1</v>
      </c>
      <c r="Z203">
        <f t="shared" si="32"/>
        <v>17</v>
      </c>
      <c r="AA203">
        <f t="shared" si="35"/>
        <v>0</v>
      </c>
    </row>
    <row r="204" spans="1:27">
      <c r="A204" t="s">
        <v>1001</v>
      </c>
      <c r="B204" t="s">
        <v>102</v>
      </c>
      <c r="C204" t="s">
        <v>1002</v>
      </c>
      <c r="D204" t="s">
        <v>37</v>
      </c>
      <c r="E204" t="s">
        <v>54</v>
      </c>
      <c r="F204" t="s">
        <v>1003</v>
      </c>
      <c r="G204" s="6">
        <f t="shared" si="27"/>
        <v>107146</v>
      </c>
      <c r="H204" t="s">
        <v>172</v>
      </c>
      <c r="I204" t="s">
        <v>237</v>
      </c>
      <c r="J204" t="str">
        <f t="shared" si="28"/>
        <v>Vidhi Mital</v>
      </c>
      <c r="K204" t="s">
        <v>1004</v>
      </c>
      <c r="L204" s="7">
        <f t="shared" si="33"/>
        <v>45572</v>
      </c>
      <c r="M204" s="7">
        <v>45631</v>
      </c>
      <c r="N204" s="1">
        <f t="shared" si="29"/>
        <v>45631</v>
      </c>
      <c r="P204" s="7" t="str">
        <f t="shared" si="34"/>
        <v/>
      </c>
      <c r="R204">
        <v>0</v>
      </c>
      <c r="S204">
        <v>1</v>
      </c>
      <c r="U204" t="s">
        <v>42</v>
      </c>
      <c r="V204" s="2">
        <v>107146</v>
      </c>
      <c r="W204" t="str">
        <f t="shared" si="30"/>
        <v>Open</v>
      </c>
      <c r="X204" t="str">
        <f>_xlfn.XLOOKUP(B204,'Customers'!A:A,'Customers'!E:E,"")</f>
        <v>Mid-Market</v>
      </c>
      <c r="Y204">
        <f t="shared" si="31"/>
        <v>0</v>
      </c>
      <c r="Z204" t="str">
        <f t="shared" si="32"/>
        <v/>
      </c>
      <c r="AA204">
        <f t="shared" si="35"/>
        <v>0</v>
      </c>
    </row>
    <row r="205" spans="1:27">
      <c r="A205" t="s">
        <v>1005</v>
      </c>
      <c r="B205" t="s">
        <v>1006</v>
      </c>
      <c r="C205" t="s">
        <v>1007</v>
      </c>
      <c r="D205" t="s">
        <v>66</v>
      </c>
      <c r="E205" t="s">
        <v>91</v>
      </c>
      <c r="F205" t="s">
        <v>1008</v>
      </c>
      <c r="G205" s="6">
        <f t="shared" si="27"/>
        <v>12060</v>
      </c>
      <c r="H205" t="s">
        <v>79</v>
      </c>
      <c r="I205" t="s">
        <v>1009</v>
      </c>
      <c r="J205" t="str">
        <f t="shared" si="28"/>
        <v>Ekta Uppal</v>
      </c>
      <c r="K205" t="s">
        <v>1010</v>
      </c>
      <c r="L205" s="7">
        <f t="shared" si="33"/>
        <v>44708</v>
      </c>
      <c r="M205" s="7">
        <v>44806</v>
      </c>
      <c r="N205" s="1">
        <f t="shared" si="29"/>
        <v>44806</v>
      </c>
      <c r="O205" s="7">
        <v>44772</v>
      </c>
      <c r="P205" s="7">
        <f t="shared" si="34"/>
        <v>44772</v>
      </c>
      <c r="Q205">
        <v>64</v>
      </c>
      <c r="R205">
        <v>0</v>
      </c>
      <c r="S205">
        <v>1</v>
      </c>
      <c r="T205">
        <v>30.2</v>
      </c>
      <c r="U205" t="s">
        <v>100</v>
      </c>
      <c r="V205" s="2">
        <v>12060</v>
      </c>
      <c r="W205" t="str">
        <f t="shared" si="30"/>
        <v>Won</v>
      </c>
      <c r="X205" t="str">
        <f>_xlfn.XLOOKUP(B205,'Customers'!A:A,'Customers'!E:E,"")</f>
        <v>SMB</v>
      </c>
      <c r="Y205">
        <f t="shared" si="31"/>
        <v>1</v>
      </c>
      <c r="Z205">
        <f t="shared" si="32"/>
        <v>-34</v>
      </c>
      <c r="AA205">
        <f t="shared" si="35"/>
        <v>0</v>
      </c>
    </row>
    <row r="206" spans="1:27">
      <c r="A206" t="s">
        <v>1011</v>
      </c>
      <c r="B206" t="s">
        <v>1012</v>
      </c>
      <c r="C206" t="s">
        <v>18</v>
      </c>
      <c r="D206" t="s">
        <v>19</v>
      </c>
      <c r="E206" t="s">
        <v>177</v>
      </c>
      <c r="F206" t="s">
        <v>1013</v>
      </c>
      <c r="G206" s="6">
        <f t="shared" si="27"/>
        <v>5505</v>
      </c>
      <c r="H206" t="s">
        <v>56</v>
      </c>
      <c r="I206" t="s">
        <v>73</v>
      </c>
      <c r="J206" t="str">
        <f t="shared" si="28"/>
        <v>Karan Karnik</v>
      </c>
      <c r="K206" t="s">
        <v>1014</v>
      </c>
      <c r="L206" s="7">
        <f t="shared" si="33"/>
        <v>44596</v>
      </c>
      <c r="M206" s="7">
        <v>44692</v>
      </c>
      <c r="N206" s="1">
        <f t="shared" si="29"/>
        <v>44692</v>
      </c>
      <c r="P206" s="7" t="str">
        <f t="shared" si="34"/>
        <v/>
      </c>
      <c r="R206">
        <v>0</v>
      </c>
      <c r="S206">
        <v>1</v>
      </c>
      <c r="T206">
        <v>30.4</v>
      </c>
      <c r="U206" t="s">
        <v>33</v>
      </c>
      <c r="V206" s="2">
        <v>5505</v>
      </c>
      <c r="W206" t="str">
        <f t="shared" si="30"/>
        <v>Open</v>
      </c>
      <c r="X206" t="str">
        <f>_xlfn.XLOOKUP(B206,'Customers'!A:A,'Customers'!E:E,"")</f>
        <v>Mid-Market</v>
      </c>
      <c r="Y206">
        <f t="shared" si="31"/>
        <v>0</v>
      </c>
      <c r="Z206" t="str">
        <f t="shared" si="32"/>
        <v/>
      </c>
      <c r="AA206">
        <f t="shared" si="35"/>
        <v>0</v>
      </c>
    </row>
    <row r="207" spans="1:27">
      <c r="A207" t="s">
        <v>1015</v>
      </c>
      <c r="B207" t="s">
        <v>1016</v>
      </c>
      <c r="C207" t="s">
        <v>1017</v>
      </c>
      <c r="D207" t="s">
        <v>66</v>
      </c>
      <c r="E207" t="s">
        <v>54</v>
      </c>
      <c r="F207" t="s">
        <v>1018</v>
      </c>
      <c r="G207" s="6">
        <f t="shared" si="27"/>
        <v>4522</v>
      </c>
      <c r="H207" t="s">
        <v>79</v>
      </c>
      <c r="I207" t="s">
        <v>127</v>
      </c>
      <c r="J207" t="str">
        <f t="shared" si="28"/>
        <v>Kashish Patla</v>
      </c>
      <c r="K207" t="s">
        <v>1019</v>
      </c>
      <c r="L207" s="7">
        <f t="shared" si="33"/>
        <v>44917</v>
      </c>
      <c r="M207" s="7">
        <v>44944</v>
      </c>
      <c r="N207" s="1">
        <f t="shared" si="29"/>
        <v>44944</v>
      </c>
      <c r="P207" s="7" t="str">
        <f t="shared" si="34"/>
        <v/>
      </c>
      <c r="R207">
        <v>0</v>
      </c>
      <c r="S207">
        <v>1</v>
      </c>
      <c r="T207">
        <v>25.8</v>
      </c>
      <c r="U207" t="s">
        <v>25</v>
      </c>
      <c r="V207" s="2">
        <v>4522</v>
      </c>
      <c r="W207" t="str">
        <f t="shared" si="30"/>
        <v>Open</v>
      </c>
      <c r="X207" t="str">
        <f>_xlfn.XLOOKUP(B207,'Customers'!A:A,'Customers'!E:E,"")</f>
        <v>Mid-Market</v>
      </c>
      <c r="Y207">
        <f t="shared" si="31"/>
        <v>0</v>
      </c>
      <c r="Z207" t="str">
        <f t="shared" si="32"/>
        <v/>
      </c>
      <c r="AA207">
        <f t="shared" si="35"/>
        <v>0</v>
      </c>
    </row>
    <row r="208" spans="1:27">
      <c r="A208" t="s">
        <v>1020</v>
      </c>
      <c r="B208" t="s">
        <v>1021</v>
      </c>
      <c r="C208" t="s">
        <v>646</v>
      </c>
      <c r="D208" t="s">
        <v>37</v>
      </c>
      <c r="E208" t="s">
        <v>20</v>
      </c>
      <c r="F208" t="s">
        <v>1022</v>
      </c>
      <c r="G208" s="6">
        <f t="shared" si="27"/>
        <v>148191</v>
      </c>
      <c r="H208" t="s">
        <v>151</v>
      </c>
      <c r="I208" t="s">
        <v>105</v>
      </c>
      <c r="J208" t="str">
        <f t="shared" si="28"/>
        <v>Hemangini Bahri</v>
      </c>
      <c r="K208" t="s">
        <v>559</v>
      </c>
      <c r="L208" s="7">
        <f t="shared" si="33"/>
        <v>45536</v>
      </c>
      <c r="M208" s="7">
        <v>45698</v>
      </c>
      <c r="N208" s="1">
        <f t="shared" si="29"/>
        <v>45698</v>
      </c>
      <c r="P208" s="7" t="str">
        <f t="shared" si="34"/>
        <v/>
      </c>
      <c r="R208">
        <v>0</v>
      </c>
      <c r="S208">
        <v>1</v>
      </c>
      <c r="T208">
        <v>4.7</v>
      </c>
      <c r="U208" t="s">
        <v>58</v>
      </c>
      <c r="V208" s="2">
        <v>148191</v>
      </c>
      <c r="W208" t="str">
        <f t="shared" si="30"/>
        <v>Open</v>
      </c>
      <c r="X208" t="str">
        <f>_xlfn.XLOOKUP(B208,'Customers'!A:A,'Customers'!E:E,"")</f>
        <v>Enterprise</v>
      </c>
      <c r="Y208">
        <f t="shared" si="31"/>
        <v>0</v>
      </c>
      <c r="Z208" t="str">
        <f t="shared" si="32"/>
        <v/>
      </c>
      <c r="AA208">
        <f t="shared" si="35"/>
        <v>0</v>
      </c>
    </row>
    <row r="209" spans="1:27">
      <c r="A209" t="s">
        <v>1023</v>
      </c>
      <c r="B209" t="s">
        <v>1024</v>
      </c>
      <c r="C209" t="s">
        <v>272</v>
      </c>
      <c r="D209" t="s">
        <v>66</v>
      </c>
      <c r="E209" t="s">
        <v>54</v>
      </c>
      <c r="F209" t="s">
        <v>1025</v>
      </c>
      <c r="G209" s="6">
        <f t="shared" si="27"/>
        <v>10820</v>
      </c>
      <c r="H209" t="s">
        <v>151</v>
      </c>
      <c r="I209" t="s">
        <v>920</v>
      </c>
      <c r="J209" t="str">
        <f t="shared" si="28"/>
        <v>Mason Solanki</v>
      </c>
      <c r="K209" t="s">
        <v>1026</v>
      </c>
      <c r="L209" s="7">
        <f t="shared" si="33"/>
        <v>44981</v>
      </c>
      <c r="M209" s="7">
        <v>45121</v>
      </c>
      <c r="N209" s="1">
        <f t="shared" si="29"/>
        <v>45121</v>
      </c>
      <c r="P209" s="7" t="str">
        <f t="shared" si="34"/>
        <v/>
      </c>
      <c r="R209">
        <v>0</v>
      </c>
      <c r="S209">
        <v>1</v>
      </c>
      <c r="T209">
        <v>17.8</v>
      </c>
      <c r="U209" t="s">
        <v>33</v>
      </c>
      <c r="V209" s="2">
        <v>10820</v>
      </c>
      <c r="W209" t="str">
        <f t="shared" si="30"/>
        <v>Open</v>
      </c>
      <c r="X209" t="str">
        <f>_xlfn.XLOOKUP(B209,'Customers'!A:A,'Customers'!E:E,"")</f>
        <v>SMB</v>
      </c>
      <c r="Y209">
        <f t="shared" si="31"/>
        <v>0</v>
      </c>
      <c r="Z209" t="str">
        <f t="shared" si="32"/>
        <v/>
      </c>
      <c r="AA209">
        <f t="shared" si="35"/>
        <v>0</v>
      </c>
    </row>
    <row r="210" spans="1:27">
      <c r="A210" t="s">
        <v>1027</v>
      </c>
      <c r="B210" t="s">
        <v>1028</v>
      </c>
      <c r="C210" t="s">
        <v>18</v>
      </c>
      <c r="D210" t="s">
        <v>19</v>
      </c>
      <c r="E210" t="s">
        <v>115</v>
      </c>
      <c r="F210" t="s">
        <v>1029</v>
      </c>
      <c r="G210" s="6">
        <f t="shared" si="27"/>
        <v>3470</v>
      </c>
      <c r="H210" t="s">
        <v>172</v>
      </c>
      <c r="I210" t="s">
        <v>303</v>
      </c>
      <c r="J210" t="str">
        <f t="shared" si="28"/>
        <v>Amruta Sinha</v>
      </c>
      <c r="K210" t="s">
        <v>1030</v>
      </c>
      <c r="L210" s="7">
        <f t="shared" si="33"/>
        <v>45075</v>
      </c>
      <c r="M210" s="7">
        <v>45101</v>
      </c>
      <c r="N210" s="1">
        <f t="shared" si="29"/>
        <v>45101</v>
      </c>
      <c r="O210" s="7">
        <v>45118</v>
      </c>
      <c r="P210" s="7">
        <f t="shared" si="34"/>
        <v>45118</v>
      </c>
      <c r="Q210">
        <v>43</v>
      </c>
      <c r="R210">
        <v>0</v>
      </c>
      <c r="S210">
        <v>1</v>
      </c>
      <c r="T210">
        <v>12.4</v>
      </c>
      <c r="U210" t="s">
        <v>100</v>
      </c>
      <c r="V210" s="2">
        <v>3470</v>
      </c>
      <c r="W210" t="str">
        <f t="shared" si="30"/>
        <v>Lost</v>
      </c>
      <c r="X210" t="str">
        <f>_xlfn.XLOOKUP(B210,'Customers'!A:A,'Customers'!E:E,"")</f>
        <v>SMB</v>
      </c>
      <c r="Y210">
        <f t="shared" si="31"/>
        <v>1</v>
      </c>
      <c r="Z210">
        <f t="shared" si="32"/>
        <v>17</v>
      </c>
      <c r="AA210">
        <f t="shared" si="35"/>
        <v>0</v>
      </c>
    </row>
    <row r="211" spans="1:27">
      <c r="A211" t="s">
        <v>1031</v>
      </c>
      <c r="B211" t="s">
        <v>1032</v>
      </c>
      <c r="C211" t="s">
        <v>1033</v>
      </c>
      <c r="D211" t="s">
        <v>183</v>
      </c>
      <c r="E211" t="s">
        <v>177</v>
      </c>
      <c r="F211" t="s">
        <v>1034</v>
      </c>
      <c r="G211" s="6">
        <f t="shared" si="27"/>
        <v>9162</v>
      </c>
      <c r="H211" t="s">
        <v>79</v>
      </c>
      <c r="I211" t="s">
        <v>625</v>
      </c>
      <c r="J211" t="str">
        <f t="shared" si="28"/>
        <v>Kashish Patla</v>
      </c>
      <c r="K211" t="s">
        <v>111</v>
      </c>
      <c r="L211" s="7">
        <f t="shared" si="33"/>
        <v>44759</v>
      </c>
      <c r="M211" s="7">
        <v>44891</v>
      </c>
      <c r="N211" s="1">
        <f t="shared" si="29"/>
        <v>44891</v>
      </c>
      <c r="P211" s="7" t="str">
        <f t="shared" si="34"/>
        <v/>
      </c>
      <c r="R211">
        <v>0</v>
      </c>
      <c r="S211">
        <v>1</v>
      </c>
      <c r="T211">
        <v>18.600000000000001</v>
      </c>
      <c r="U211" t="s">
        <v>58</v>
      </c>
      <c r="V211" s="2">
        <v>9162</v>
      </c>
      <c r="W211" t="str">
        <f t="shared" si="30"/>
        <v>Open</v>
      </c>
      <c r="X211" t="str">
        <f>_xlfn.XLOOKUP(B211,'Customers'!A:A,'Customers'!E:E,"")</f>
        <v>Mid-Market</v>
      </c>
      <c r="Y211">
        <f t="shared" si="31"/>
        <v>0</v>
      </c>
      <c r="Z211" t="str">
        <f t="shared" si="32"/>
        <v/>
      </c>
      <c r="AA211">
        <f t="shared" si="35"/>
        <v>0</v>
      </c>
    </row>
    <row r="212" spans="1:27">
      <c r="A212" t="s">
        <v>1035</v>
      </c>
      <c r="B212" t="s">
        <v>1036</v>
      </c>
      <c r="C212" t="s">
        <v>1037</v>
      </c>
      <c r="D212" t="s">
        <v>66</v>
      </c>
      <c r="E212" t="s">
        <v>115</v>
      </c>
      <c r="F212" t="s">
        <v>1038</v>
      </c>
      <c r="G212" s="6">
        <f t="shared" si="27"/>
        <v>18994</v>
      </c>
      <c r="H212" t="s">
        <v>79</v>
      </c>
      <c r="I212" t="s">
        <v>394</v>
      </c>
      <c r="J212" t="str">
        <f t="shared" si="28"/>
        <v>Ekta Uppal</v>
      </c>
      <c r="K212" t="s">
        <v>1039</v>
      </c>
      <c r="L212" s="7">
        <f t="shared" si="33"/>
        <v>45631</v>
      </c>
      <c r="M212" s="7">
        <v>45801</v>
      </c>
      <c r="N212" s="1">
        <f t="shared" si="29"/>
        <v>45801</v>
      </c>
      <c r="O212" s="7">
        <v>45815</v>
      </c>
      <c r="P212" s="7">
        <f t="shared" si="34"/>
        <v>45815</v>
      </c>
      <c r="Q212">
        <v>184</v>
      </c>
      <c r="R212">
        <v>0</v>
      </c>
      <c r="S212">
        <v>1</v>
      </c>
      <c r="T212">
        <v>18.2</v>
      </c>
      <c r="U212" t="s">
        <v>25</v>
      </c>
      <c r="V212" s="2">
        <v>18994</v>
      </c>
      <c r="W212" t="str">
        <f t="shared" si="30"/>
        <v>Lost</v>
      </c>
      <c r="X212" t="str">
        <f>_xlfn.XLOOKUP(B212,'Customers'!A:A,'Customers'!E:E,"")</f>
        <v>Enterprise</v>
      </c>
      <c r="Y212">
        <f t="shared" si="31"/>
        <v>1</v>
      </c>
      <c r="Z212">
        <f t="shared" si="32"/>
        <v>14</v>
      </c>
      <c r="AA212">
        <f t="shared" si="35"/>
        <v>0</v>
      </c>
    </row>
    <row r="213" spans="1:27">
      <c r="A213" t="s">
        <v>1040</v>
      </c>
      <c r="B213" t="s">
        <v>1041</v>
      </c>
      <c r="C213" t="s">
        <v>1042</v>
      </c>
      <c r="D213" t="s">
        <v>53</v>
      </c>
      <c r="E213" t="s">
        <v>177</v>
      </c>
      <c r="F213" t="s">
        <v>1043</v>
      </c>
      <c r="G213" s="6">
        <f t="shared" si="27"/>
        <v>37347</v>
      </c>
      <c r="H213" t="s">
        <v>56</v>
      </c>
      <c r="I213" t="s">
        <v>31</v>
      </c>
      <c r="J213" t="str">
        <f t="shared" si="28"/>
        <v>Ati Seshadri</v>
      </c>
      <c r="K213" t="s">
        <v>1044</v>
      </c>
      <c r="L213" s="7">
        <f t="shared" si="33"/>
        <v>45300</v>
      </c>
      <c r="M213" s="7">
        <v>45474</v>
      </c>
      <c r="N213" s="1">
        <f t="shared" si="29"/>
        <v>45474</v>
      </c>
      <c r="P213" s="7" t="str">
        <f t="shared" si="34"/>
        <v/>
      </c>
      <c r="R213">
        <v>0</v>
      </c>
      <c r="S213">
        <v>1</v>
      </c>
      <c r="T213">
        <v>5.8</v>
      </c>
      <c r="U213" t="s">
        <v>100</v>
      </c>
      <c r="V213" s="2">
        <v>37347</v>
      </c>
      <c r="W213" t="str">
        <f t="shared" si="30"/>
        <v>Open</v>
      </c>
      <c r="X213" t="str">
        <f>_xlfn.XLOOKUP(B213,'Customers'!A:A,'Customers'!E:E,"")</f>
        <v>SMB</v>
      </c>
      <c r="Y213">
        <f t="shared" si="31"/>
        <v>0</v>
      </c>
      <c r="Z213" t="str">
        <f t="shared" si="32"/>
        <v/>
      </c>
      <c r="AA213">
        <f t="shared" si="35"/>
        <v>0</v>
      </c>
    </row>
    <row r="214" spans="1:27">
      <c r="A214" t="s">
        <v>1045</v>
      </c>
      <c r="B214" t="s">
        <v>1046</v>
      </c>
      <c r="C214" t="s">
        <v>1047</v>
      </c>
      <c r="D214" t="s">
        <v>53</v>
      </c>
      <c r="E214" t="s">
        <v>91</v>
      </c>
      <c r="F214" t="s">
        <v>1048</v>
      </c>
      <c r="G214" s="6">
        <f t="shared" si="27"/>
        <v>23866</v>
      </c>
      <c r="H214" t="s">
        <v>39</v>
      </c>
      <c r="I214" t="s">
        <v>237</v>
      </c>
      <c r="J214" t="str">
        <f t="shared" si="28"/>
        <v>Vidhi Mital</v>
      </c>
      <c r="K214" t="s">
        <v>1049</v>
      </c>
      <c r="L214" s="7">
        <f t="shared" si="33"/>
        <v>44739</v>
      </c>
      <c r="M214" s="7">
        <v>44889</v>
      </c>
      <c r="N214" s="1">
        <f t="shared" si="29"/>
        <v>44889</v>
      </c>
      <c r="O214" s="7">
        <v>44782</v>
      </c>
      <c r="P214" s="7">
        <f t="shared" si="34"/>
        <v>44782</v>
      </c>
      <c r="Q214">
        <v>43</v>
      </c>
      <c r="R214">
        <v>0</v>
      </c>
      <c r="S214">
        <v>1</v>
      </c>
      <c r="T214">
        <v>17.5</v>
      </c>
      <c r="U214" t="s">
        <v>25</v>
      </c>
      <c r="V214" s="2">
        <v>23866</v>
      </c>
      <c r="W214" t="str">
        <f t="shared" si="30"/>
        <v>Won</v>
      </c>
      <c r="X214" t="str">
        <f>_xlfn.XLOOKUP(B214,'Customers'!A:A,'Customers'!E:E,"")</f>
        <v>Enterprise</v>
      </c>
      <c r="Y214">
        <f t="shared" si="31"/>
        <v>1</v>
      </c>
      <c r="Z214">
        <f t="shared" si="32"/>
        <v>-107</v>
      </c>
      <c r="AA214">
        <f t="shared" si="35"/>
        <v>0</v>
      </c>
    </row>
    <row r="215" spans="1:27">
      <c r="A215" t="s">
        <v>1050</v>
      </c>
      <c r="B215" t="s">
        <v>1051</v>
      </c>
      <c r="C215" t="s">
        <v>18</v>
      </c>
      <c r="D215" t="s">
        <v>37</v>
      </c>
      <c r="E215" t="s">
        <v>28</v>
      </c>
      <c r="F215" t="s">
        <v>1052</v>
      </c>
      <c r="G215" s="6">
        <f t="shared" si="27"/>
        <v>70430</v>
      </c>
      <c r="H215" t="s">
        <v>172</v>
      </c>
      <c r="I215" t="s">
        <v>105</v>
      </c>
      <c r="J215" t="str">
        <f t="shared" si="28"/>
        <v>Hemangini Bahri</v>
      </c>
      <c r="K215" t="s">
        <v>1053</v>
      </c>
      <c r="L215" s="7">
        <f t="shared" si="33"/>
        <v>45044</v>
      </c>
      <c r="M215" s="7">
        <v>45115</v>
      </c>
      <c r="N215" s="1">
        <f t="shared" si="29"/>
        <v>45115</v>
      </c>
      <c r="P215" s="7" t="str">
        <f t="shared" si="34"/>
        <v/>
      </c>
      <c r="R215">
        <v>0</v>
      </c>
      <c r="S215">
        <v>1</v>
      </c>
      <c r="T215">
        <v>4.2</v>
      </c>
      <c r="U215" t="s">
        <v>33</v>
      </c>
      <c r="V215" s="2">
        <v>70430</v>
      </c>
      <c r="W215" t="str">
        <f t="shared" si="30"/>
        <v>Open</v>
      </c>
      <c r="X215" t="str">
        <f>_xlfn.XLOOKUP(B215,'Customers'!A:A,'Customers'!E:E,"")</f>
        <v>Mid-Market</v>
      </c>
      <c r="Y215">
        <f t="shared" si="31"/>
        <v>0</v>
      </c>
      <c r="Z215" t="str">
        <f t="shared" si="32"/>
        <v/>
      </c>
      <c r="AA215">
        <f t="shared" si="35"/>
        <v>0</v>
      </c>
    </row>
    <row r="216" spans="1:27">
      <c r="A216" t="s">
        <v>1054</v>
      </c>
      <c r="B216" t="s">
        <v>1055</v>
      </c>
      <c r="C216" t="s">
        <v>1056</v>
      </c>
      <c r="D216" t="s">
        <v>183</v>
      </c>
      <c r="E216" t="s">
        <v>20</v>
      </c>
      <c r="F216" t="s">
        <v>1057</v>
      </c>
      <c r="G216" s="6">
        <f t="shared" si="27"/>
        <v>12287</v>
      </c>
      <c r="H216" t="s">
        <v>151</v>
      </c>
      <c r="I216" t="s">
        <v>98</v>
      </c>
      <c r="J216" t="str">
        <f t="shared" si="28"/>
        <v>Amruta Sinha</v>
      </c>
      <c r="K216" t="s">
        <v>1058</v>
      </c>
      <c r="L216" s="7">
        <f t="shared" si="33"/>
        <v>45209</v>
      </c>
      <c r="M216" s="7">
        <v>45362</v>
      </c>
      <c r="N216" s="1">
        <f t="shared" si="29"/>
        <v>45362</v>
      </c>
      <c r="P216" s="7" t="str">
        <f t="shared" si="34"/>
        <v/>
      </c>
      <c r="R216">
        <v>0</v>
      </c>
      <c r="S216">
        <v>1</v>
      </c>
      <c r="T216">
        <v>15.7</v>
      </c>
      <c r="U216" t="s">
        <v>42</v>
      </c>
      <c r="V216" s="2">
        <v>12287</v>
      </c>
      <c r="W216" t="str">
        <f t="shared" si="30"/>
        <v>Open</v>
      </c>
      <c r="X216" t="str">
        <f>_xlfn.XLOOKUP(B216,'Customers'!A:A,'Customers'!E:E,"")</f>
        <v>Mid-Market</v>
      </c>
      <c r="Y216">
        <f t="shared" si="31"/>
        <v>0</v>
      </c>
      <c r="Z216" t="str">
        <f t="shared" si="32"/>
        <v/>
      </c>
      <c r="AA216">
        <f t="shared" si="35"/>
        <v>0</v>
      </c>
    </row>
    <row r="217" spans="1:27">
      <c r="A217" t="s">
        <v>1059</v>
      </c>
      <c r="B217" t="s">
        <v>220</v>
      </c>
      <c r="C217" t="s">
        <v>1060</v>
      </c>
      <c r="D217" t="s">
        <v>37</v>
      </c>
      <c r="E217" t="s">
        <v>91</v>
      </c>
      <c r="F217" t="s">
        <v>1061</v>
      </c>
      <c r="G217" s="6">
        <f t="shared" si="27"/>
        <v>147683</v>
      </c>
      <c r="H217" t="s">
        <v>22</v>
      </c>
      <c r="I217" t="s">
        <v>93</v>
      </c>
      <c r="J217" t="str">
        <f t="shared" si="28"/>
        <v>Owen Mane</v>
      </c>
      <c r="K217" t="s">
        <v>1062</v>
      </c>
      <c r="L217" s="7">
        <f t="shared" si="33"/>
        <v>44976</v>
      </c>
      <c r="M217" s="7">
        <v>45130</v>
      </c>
      <c r="N217" s="1">
        <f t="shared" si="29"/>
        <v>45130</v>
      </c>
      <c r="O217" s="7">
        <v>45171</v>
      </c>
      <c r="P217" s="7">
        <f t="shared" si="34"/>
        <v>45171</v>
      </c>
      <c r="Q217">
        <v>195</v>
      </c>
      <c r="R217">
        <v>1</v>
      </c>
      <c r="S217">
        <v>4</v>
      </c>
      <c r="T217">
        <v>26.2</v>
      </c>
      <c r="U217" t="s">
        <v>58</v>
      </c>
      <c r="V217" s="2">
        <v>147683</v>
      </c>
      <c r="W217" t="str">
        <f t="shared" si="30"/>
        <v>Won</v>
      </c>
      <c r="X217" t="str">
        <f>_xlfn.XLOOKUP(B217,'Customers'!A:A,'Customers'!E:E,"")</f>
        <v>Mid-Market</v>
      </c>
      <c r="Y217">
        <f t="shared" si="31"/>
        <v>1</v>
      </c>
      <c r="Z217">
        <f t="shared" si="32"/>
        <v>41</v>
      </c>
      <c r="AA217">
        <f t="shared" si="35"/>
        <v>1</v>
      </c>
    </row>
    <row r="218" spans="1:27">
      <c r="A218" t="s">
        <v>1063</v>
      </c>
      <c r="B218" t="s">
        <v>1064</v>
      </c>
      <c r="C218" t="s">
        <v>256</v>
      </c>
      <c r="D218" t="s">
        <v>19</v>
      </c>
      <c r="E218" t="s">
        <v>28</v>
      </c>
      <c r="F218" t="s">
        <v>1065</v>
      </c>
      <c r="G218" s="6">
        <f t="shared" si="27"/>
        <v>2608</v>
      </c>
      <c r="H218" t="s">
        <v>79</v>
      </c>
      <c r="I218" t="s">
        <v>145</v>
      </c>
      <c r="J218" t="str">
        <f t="shared" si="28"/>
        <v>Krish Varughese</v>
      </c>
      <c r="K218" t="s">
        <v>1066</v>
      </c>
      <c r="L218" s="7">
        <f t="shared" si="33"/>
        <v>45361</v>
      </c>
      <c r="M218" s="7">
        <v>45429</v>
      </c>
      <c r="N218" s="1">
        <f t="shared" si="29"/>
        <v>45429</v>
      </c>
      <c r="P218" s="7" t="str">
        <f t="shared" si="34"/>
        <v/>
      </c>
      <c r="R218">
        <v>0</v>
      </c>
      <c r="S218">
        <v>1</v>
      </c>
      <c r="T218">
        <v>19.3</v>
      </c>
      <c r="U218" t="s">
        <v>33</v>
      </c>
      <c r="V218" s="2">
        <v>2608</v>
      </c>
      <c r="W218" t="str">
        <f t="shared" si="30"/>
        <v>Open</v>
      </c>
      <c r="X218" t="str">
        <f>_xlfn.XLOOKUP(B218,'Customers'!A:A,'Customers'!E:E,"")</f>
        <v>SMB</v>
      </c>
      <c r="Y218">
        <f t="shared" si="31"/>
        <v>0</v>
      </c>
      <c r="Z218" t="str">
        <f t="shared" si="32"/>
        <v/>
      </c>
      <c r="AA218">
        <f t="shared" si="35"/>
        <v>0</v>
      </c>
    </row>
    <row r="219" spans="1:27">
      <c r="A219" t="s">
        <v>1067</v>
      </c>
      <c r="B219" t="s">
        <v>1068</v>
      </c>
      <c r="C219" t="s">
        <v>1069</v>
      </c>
      <c r="D219" t="s">
        <v>183</v>
      </c>
      <c r="E219" t="s">
        <v>54</v>
      </c>
      <c r="F219" t="s">
        <v>1070</v>
      </c>
      <c r="G219" s="6">
        <f t="shared" si="27"/>
        <v>9984</v>
      </c>
      <c r="H219" t="s">
        <v>30</v>
      </c>
      <c r="I219" t="s">
        <v>68</v>
      </c>
      <c r="J219" t="str">
        <f t="shared" si="28"/>
        <v>Anamika Keer</v>
      </c>
      <c r="K219" t="s">
        <v>1071</v>
      </c>
      <c r="L219" s="7">
        <f t="shared" si="33"/>
        <v>44619</v>
      </c>
      <c r="M219" s="7">
        <v>44656</v>
      </c>
      <c r="N219" s="1">
        <f t="shared" si="29"/>
        <v>44656</v>
      </c>
      <c r="P219" s="7" t="str">
        <f t="shared" si="34"/>
        <v/>
      </c>
      <c r="R219">
        <v>0</v>
      </c>
      <c r="S219">
        <v>1</v>
      </c>
      <c r="U219" t="s">
        <v>100</v>
      </c>
      <c r="V219" s="2">
        <v>9984</v>
      </c>
      <c r="W219" t="str">
        <f t="shared" si="30"/>
        <v>Open</v>
      </c>
      <c r="X219" t="str">
        <f>_xlfn.XLOOKUP(B219,'Customers'!A:A,'Customers'!E:E,"")</f>
        <v>SMB</v>
      </c>
      <c r="Y219">
        <f t="shared" si="31"/>
        <v>0</v>
      </c>
      <c r="Z219" t="str">
        <f t="shared" si="32"/>
        <v/>
      </c>
      <c r="AA219">
        <f t="shared" si="35"/>
        <v>0</v>
      </c>
    </row>
    <row r="220" spans="1:27">
      <c r="A220" t="s">
        <v>1072</v>
      </c>
      <c r="B220" t="s">
        <v>1073</v>
      </c>
      <c r="C220" t="s">
        <v>18</v>
      </c>
      <c r="D220" t="s">
        <v>19</v>
      </c>
      <c r="E220" t="s">
        <v>28</v>
      </c>
      <c r="F220" t="s">
        <v>1074</v>
      </c>
      <c r="G220" s="6">
        <f t="shared" si="27"/>
        <v>7208</v>
      </c>
      <c r="H220" t="s">
        <v>30</v>
      </c>
      <c r="I220" t="s">
        <v>274</v>
      </c>
      <c r="J220" t="str">
        <f t="shared" si="28"/>
        <v>Rachit Lall</v>
      </c>
      <c r="K220" t="s">
        <v>1075</v>
      </c>
      <c r="L220" s="7">
        <f t="shared" si="33"/>
        <v>45356</v>
      </c>
      <c r="N220" s="1" t="str">
        <f t="shared" si="29"/>
        <v/>
      </c>
      <c r="P220" s="7" t="str">
        <f t="shared" si="34"/>
        <v/>
      </c>
      <c r="R220">
        <v>0</v>
      </c>
      <c r="S220">
        <v>1</v>
      </c>
      <c r="T220">
        <v>4.0999999999999996</v>
      </c>
      <c r="U220" t="s">
        <v>33</v>
      </c>
      <c r="V220" s="2">
        <v>7208</v>
      </c>
      <c r="W220" t="str">
        <f t="shared" si="30"/>
        <v>Open</v>
      </c>
      <c r="X220" t="str">
        <f>_xlfn.XLOOKUP(B220,'Customers'!A:A,'Customers'!E:E,"")</f>
        <v>SMB</v>
      </c>
      <c r="Y220">
        <f t="shared" si="31"/>
        <v>0</v>
      </c>
      <c r="Z220" t="str">
        <f t="shared" si="32"/>
        <v/>
      </c>
      <c r="AA220">
        <f t="shared" si="35"/>
        <v>0</v>
      </c>
    </row>
    <row r="221" spans="1:27">
      <c r="A221" t="s">
        <v>1076</v>
      </c>
      <c r="B221" t="s">
        <v>556</v>
      </c>
      <c r="C221" t="s">
        <v>721</v>
      </c>
      <c r="D221" t="s">
        <v>183</v>
      </c>
      <c r="E221" t="s">
        <v>28</v>
      </c>
      <c r="F221" t="s">
        <v>592</v>
      </c>
      <c r="G221" s="6">
        <f t="shared" si="27"/>
        <v>10000</v>
      </c>
      <c r="H221" t="s">
        <v>56</v>
      </c>
      <c r="I221" t="s">
        <v>68</v>
      </c>
      <c r="J221" t="str">
        <f t="shared" si="28"/>
        <v>Anamika Keer</v>
      </c>
      <c r="K221" t="s">
        <v>1077</v>
      </c>
      <c r="L221" s="7">
        <f t="shared" si="33"/>
        <v>45456</v>
      </c>
      <c r="M221" s="7">
        <v>45587</v>
      </c>
      <c r="N221" s="1">
        <f t="shared" si="29"/>
        <v>45587</v>
      </c>
      <c r="P221" s="7" t="str">
        <f t="shared" si="34"/>
        <v/>
      </c>
      <c r="R221">
        <v>0</v>
      </c>
      <c r="S221">
        <v>1</v>
      </c>
      <c r="T221">
        <v>8.5</v>
      </c>
      <c r="U221" t="s">
        <v>42</v>
      </c>
      <c r="V221" s="2">
        <v>10000</v>
      </c>
      <c r="W221" t="str">
        <f t="shared" si="30"/>
        <v>Open</v>
      </c>
      <c r="X221" t="str">
        <f>_xlfn.XLOOKUP(B221,'Customers'!A:A,'Customers'!E:E,"")</f>
        <v>SMB</v>
      </c>
      <c r="Y221">
        <f t="shared" si="31"/>
        <v>0</v>
      </c>
      <c r="Z221" t="str">
        <f t="shared" si="32"/>
        <v/>
      </c>
      <c r="AA221">
        <f t="shared" si="35"/>
        <v>0</v>
      </c>
    </row>
    <row r="222" spans="1:27">
      <c r="A222" t="s">
        <v>1078</v>
      </c>
      <c r="B222" t="s">
        <v>1079</v>
      </c>
      <c r="C222" t="s">
        <v>1080</v>
      </c>
      <c r="D222" t="s">
        <v>66</v>
      </c>
      <c r="E222" t="s">
        <v>91</v>
      </c>
      <c r="F222" t="s">
        <v>1081</v>
      </c>
      <c r="G222" s="6">
        <f t="shared" si="27"/>
        <v>12622</v>
      </c>
      <c r="H222" t="s">
        <v>56</v>
      </c>
      <c r="I222" t="s">
        <v>40</v>
      </c>
      <c r="J222" t="str">
        <f t="shared" si="28"/>
        <v>Karan Karnik</v>
      </c>
      <c r="K222" t="s">
        <v>1082</v>
      </c>
      <c r="L222" s="7">
        <f t="shared" si="33"/>
        <v>45559</v>
      </c>
      <c r="M222" s="7">
        <v>45617</v>
      </c>
      <c r="N222" s="1">
        <f t="shared" si="29"/>
        <v>45617</v>
      </c>
      <c r="O222" s="7">
        <v>45747</v>
      </c>
      <c r="P222" s="7">
        <f t="shared" si="34"/>
        <v>45747</v>
      </c>
      <c r="Q222">
        <v>188</v>
      </c>
      <c r="R222">
        <v>0</v>
      </c>
      <c r="S222">
        <v>1</v>
      </c>
      <c r="T222">
        <v>7.6</v>
      </c>
      <c r="U222" t="s">
        <v>25</v>
      </c>
      <c r="V222" s="2">
        <v>12622</v>
      </c>
      <c r="W222" t="str">
        <f t="shared" si="30"/>
        <v>Won</v>
      </c>
      <c r="X222" t="str">
        <f>_xlfn.XLOOKUP(B222,'Customers'!A:A,'Customers'!E:E,"")</f>
        <v>Mid-Market</v>
      </c>
      <c r="Y222">
        <f t="shared" si="31"/>
        <v>1</v>
      </c>
      <c r="Z222">
        <f t="shared" si="32"/>
        <v>130</v>
      </c>
      <c r="AA222">
        <f t="shared" si="35"/>
        <v>1</v>
      </c>
    </row>
    <row r="223" spans="1:27">
      <c r="A223" t="s">
        <v>1083</v>
      </c>
      <c r="B223" t="s">
        <v>1084</v>
      </c>
      <c r="C223" t="s">
        <v>18</v>
      </c>
      <c r="D223" t="s">
        <v>37</v>
      </c>
      <c r="E223" t="s">
        <v>177</v>
      </c>
      <c r="F223" t="s">
        <v>1085</v>
      </c>
      <c r="G223" s="6">
        <f t="shared" si="27"/>
        <v>134785</v>
      </c>
      <c r="H223" t="s">
        <v>22</v>
      </c>
      <c r="I223" t="s">
        <v>80</v>
      </c>
      <c r="J223" t="str">
        <f t="shared" si="28"/>
        <v>Shivani Natt</v>
      </c>
      <c r="K223" t="s">
        <v>428</v>
      </c>
      <c r="L223" s="7">
        <f t="shared" si="33"/>
        <v>45017</v>
      </c>
      <c r="M223" s="7">
        <v>45103</v>
      </c>
      <c r="N223" s="1">
        <f t="shared" si="29"/>
        <v>45103</v>
      </c>
      <c r="P223" s="7" t="str">
        <f t="shared" si="34"/>
        <v/>
      </c>
      <c r="R223">
        <v>0</v>
      </c>
      <c r="S223">
        <v>1</v>
      </c>
      <c r="T223">
        <v>10.9</v>
      </c>
      <c r="U223" t="s">
        <v>58</v>
      </c>
      <c r="V223" s="2">
        <v>134785</v>
      </c>
      <c r="W223" t="str">
        <f t="shared" si="30"/>
        <v>Open</v>
      </c>
      <c r="X223" t="str">
        <f>_xlfn.XLOOKUP(B223,'Customers'!A:A,'Customers'!E:E,"")</f>
        <v>Enterprise</v>
      </c>
      <c r="Y223">
        <f t="shared" si="31"/>
        <v>0</v>
      </c>
      <c r="Z223" t="str">
        <f t="shared" si="32"/>
        <v/>
      </c>
      <c r="AA223">
        <f t="shared" si="35"/>
        <v>0</v>
      </c>
    </row>
    <row r="224" spans="1:27">
      <c r="A224" t="s">
        <v>1086</v>
      </c>
      <c r="B224" t="s">
        <v>1087</v>
      </c>
      <c r="C224" t="s">
        <v>1088</v>
      </c>
      <c r="D224" t="s">
        <v>183</v>
      </c>
      <c r="E224" t="s">
        <v>115</v>
      </c>
      <c r="F224" t="s">
        <v>1089</v>
      </c>
      <c r="G224" s="6">
        <f t="shared" si="27"/>
        <v>4781</v>
      </c>
      <c r="H224" t="s">
        <v>22</v>
      </c>
      <c r="I224" t="s">
        <v>127</v>
      </c>
      <c r="J224" t="str">
        <f t="shared" si="28"/>
        <v>Kashish Patla</v>
      </c>
      <c r="K224" t="s">
        <v>1090</v>
      </c>
      <c r="L224" s="7">
        <f t="shared" si="33"/>
        <v>44662</v>
      </c>
      <c r="M224" s="7">
        <v>44790</v>
      </c>
      <c r="N224" s="1">
        <f t="shared" si="29"/>
        <v>44790</v>
      </c>
      <c r="O224" s="7">
        <v>44842</v>
      </c>
      <c r="P224" s="7">
        <f t="shared" si="34"/>
        <v>44842</v>
      </c>
      <c r="Q224">
        <v>180</v>
      </c>
      <c r="R224">
        <v>0</v>
      </c>
      <c r="S224">
        <v>1</v>
      </c>
      <c r="T224">
        <v>26.3</v>
      </c>
      <c r="U224" t="s">
        <v>58</v>
      </c>
      <c r="V224" s="2">
        <v>4781</v>
      </c>
      <c r="W224" t="str">
        <f t="shared" si="30"/>
        <v>Lost</v>
      </c>
      <c r="X224" t="str">
        <f>_xlfn.XLOOKUP(B224,'Customers'!A:A,'Customers'!E:E,"")</f>
        <v>Mid-Market</v>
      </c>
      <c r="Y224">
        <f t="shared" si="31"/>
        <v>1</v>
      </c>
      <c r="Z224">
        <f t="shared" si="32"/>
        <v>52</v>
      </c>
      <c r="AA224">
        <f t="shared" si="35"/>
        <v>1</v>
      </c>
    </row>
    <row r="225" spans="1:27">
      <c r="A225" t="s">
        <v>1091</v>
      </c>
      <c r="B225" t="s">
        <v>1092</v>
      </c>
      <c r="C225" t="s">
        <v>364</v>
      </c>
      <c r="D225" t="s">
        <v>183</v>
      </c>
      <c r="E225" t="s">
        <v>115</v>
      </c>
      <c r="F225" t="s">
        <v>1093</v>
      </c>
      <c r="G225" s="6">
        <f t="shared" si="27"/>
        <v>5185</v>
      </c>
      <c r="H225" t="s">
        <v>47</v>
      </c>
      <c r="I225" t="s">
        <v>1094</v>
      </c>
      <c r="J225" t="str">
        <f t="shared" si="28"/>
        <v>Jairaj Panchal</v>
      </c>
      <c r="K225" t="s">
        <v>1095</v>
      </c>
      <c r="L225" s="7">
        <f t="shared" si="33"/>
        <v>44853</v>
      </c>
      <c r="M225" s="7">
        <v>45028</v>
      </c>
      <c r="N225" s="1">
        <f t="shared" si="29"/>
        <v>45028</v>
      </c>
      <c r="O225" s="7">
        <v>44982</v>
      </c>
      <c r="P225" s="7">
        <f t="shared" si="34"/>
        <v>44982</v>
      </c>
      <c r="Q225">
        <v>129</v>
      </c>
      <c r="R225">
        <v>0</v>
      </c>
      <c r="S225">
        <v>1</v>
      </c>
      <c r="T225">
        <v>17.899999999999999</v>
      </c>
      <c r="U225" t="s">
        <v>25</v>
      </c>
      <c r="V225" s="2">
        <v>5185</v>
      </c>
      <c r="W225" t="str">
        <f t="shared" si="30"/>
        <v>Lost</v>
      </c>
      <c r="X225" t="str">
        <f>_xlfn.XLOOKUP(B225,'Customers'!A:A,'Customers'!E:E,"")</f>
        <v>Enterprise</v>
      </c>
      <c r="Y225">
        <f t="shared" si="31"/>
        <v>1</v>
      </c>
      <c r="Z225">
        <f t="shared" si="32"/>
        <v>-46</v>
      </c>
      <c r="AA225">
        <f t="shared" si="35"/>
        <v>0</v>
      </c>
    </row>
    <row r="226" spans="1:27">
      <c r="A226" t="s">
        <v>1096</v>
      </c>
      <c r="B226" t="s">
        <v>1097</v>
      </c>
      <c r="C226" t="s">
        <v>1098</v>
      </c>
      <c r="D226" t="s">
        <v>183</v>
      </c>
      <c r="E226" t="s">
        <v>91</v>
      </c>
      <c r="F226" t="s">
        <v>741</v>
      </c>
      <c r="G226" s="6">
        <f t="shared" si="27"/>
        <v>14000</v>
      </c>
      <c r="H226" t="s">
        <v>39</v>
      </c>
      <c r="I226" t="s">
        <v>920</v>
      </c>
      <c r="J226" t="str">
        <f t="shared" si="28"/>
        <v>Mason Solanki</v>
      </c>
      <c r="K226" t="s">
        <v>728</v>
      </c>
      <c r="L226" s="7">
        <f t="shared" si="33"/>
        <v>45008</v>
      </c>
      <c r="M226" s="7">
        <v>45145</v>
      </c>
      <c r="N226" s="1">
        <f t="shared" si="29"/>
        <v>45145</v>
      </c>
      <c r="O226" s="7">
        <v>45155</v>
      </c>
      <c r="P226" s="7">
        <f t="shared" si="34"/>
        <v>45155</v>
      </c>
      <c r="Q226">
        <v>147</v>
      </c>
      <c r="R226">
        <v>0</v>
      </c>
      <c r="S226">
        <v>1</v>
      </c>
      <c r="U226" t="s">
        <v>25</v>
      </c>
      <c r="V226" s="2">
        <v>14000</v>
      </c>
      <c r="W226" t="str">
        <f t="shared" si="30"/>
        <v>Won</v>
      </c>
      <c r="X226" t="str">
        <f>_xlfn.XLOOKUP(B226,'Customers'!A:A,'Customers'!E:E,"")</f>
        <v>Mid-Market</v>
      </c>
      <c r="Y226">
        <f t="shared" si="31"/>
        <v>1</v>
      </c>
      <c r="Z226">
        <f t="shared" si="32"/>
        <v>10</v>
      </c>
      <c r="AA226">
        <f t="shared" si="35"/>
        <v>0</v>
      </c>
    </row>
    <row r="227" spans="1:27">
      <c r="A227" t="s">
        <v>1099</v>
      </c>
      <c r="B227" t="s">
        <v>1100</v>
      </c>
      <c r="C227" t="s">
        <v>18</v>
      </c>
      <c r="D227" t="s">
        <v>66</v>
      </c>
      <c r="E227" t="s">
        <v>115</v>
      </c>
      <c r="F227" t="s">
        <v>1101</v>
      </c>
      <c r="G227" s="6">
        <f t="shared" si="27"/>
        <v>18098</v>
      </c>
      <c r="H227" t="s">
        <v>30</v>
      </c>
      <c r="I227" t="s">
        <v>117</v>
      </c>
      <c r="J227" t="str">
        <f t="shared" si="28"/>
        <v>Ekta Uppal</v>
      </c>
      <c r="K227" t="s">
        <v>1102</v>
      </c>
      <c r="L227" s="7">
        <f t="shared" si="33"/>
        <v>44988</v>
      </c>
      <c r="M227" s="7">
        <v>45025</v>
      </c>
      <c r="N227" s="1">
        <f t="shared" si="29"/>
        <v>45025</v>
      </c>
      <c r="O227" s="7">
        <v>45102</v>
      </c>
      <c r="P227" s="7">
        <f t="shared" si="34"/>
        <v>45102</v>
      </c>
      <c r="Q227">
        <v>114</v>
      </c>
      <c r="R227">
        <v>0</v>
      </c>
      <c r="S227">
        <v>1</v>
      </c>
      <c r="T227">
        <v>32.299999999999997</v>
      </c>
      <c r="U227" t="s">
        <v>33</v>
      </c>
      <c r="V227" s="2">
        <v>18098</v>
      </c>
      <c r="W227" t="str">
        <f t="shared" si="30"/>
        <v>Lost</v>
      </c>
      <c r="X227" t="str">
        <f>_xlfn.XLOOKUP(B227,'Customers'!A:A,'Customers'!E:E,"")</f>
        <v>SMB</v>
      </c>
      <c r="Y227">
        <f t="shared" si="31"/>
        <v>1</v>
      </c>
      <c r="Z227">
        <f t="shared" si="32"/>
        <v>77</v>
      </c>
      <c r="AA227">
        <f t="shared" si="35"/>
        <v>1</v>
      </c>
    </row>
    <row r="228" spans="1:27">
      <c r="A228" t="s">
        <v>1103</v>
      </c>
      <c r="B228" t="s">
        <v>990</v>
      </c>
      <c r="C228" t="s">
        <v>398</v>
      </c>
      <c r="D228" t="s">
        <v>19</v>
      </c>
      <c r="E228" t="s">
        <v>54</v>
      </c>
      <c r="F228" t="s">
        <v>1104</v>
      </c>
      <c r="G228" s="6">
        <f t="shared" si="27"/>
        <v>6097</v>
      </c>
      <c r="H228" t="s">
        <v>161</v>
      </c>
      <c r="I228" t="s">
        <v>258</v>
      </c>
      <c r="J228" t="str">
        <f t="shared" si="28"/>
        <v>Jasmit Gour</v>
      </c>
      <c r="K228" t="s">
        <v>1105</v>
      </c>
      <c r="L228" s="7">
        <f t="shared" si="33"/>
        <v>45068</v>
      </c>
      <c r="M228" s="7">
        <v>45089</v>
      </c>
      <c r="N228" s="1">
        <f t="shared" si="29"/>
        <v>45089</v>
      </c>
      <c r="P228" s="7" t="str">
        <f t="shared" si="34"/>
        <v/>
      </c>
      <c r="R228">
        <v>0</v>
      </c>
      <c r="S228">
        <v>1</v>
      </c>
      <c r="T228">
        <v>31.9</v>
      </c>
      <c r="U228" t="s">
        <v>25</v>
      </c>
      <c r="V228" s="2">
        <v>6097</v>
      </c>
      <c r="W228" t="str">
        <f t="shared" si="30"/>
        <v>Open</v>
      </c>
      <c r="X228" t="str">
        <f>_xlfn.XLOOKUP(B228,'Customers'!A:A,'Customers'!E:E,"")</f>
        <v>Mid-Market</v>
      </c>
      <c r="Y228">
        <f t="shared" si="31"/>
        <v>0</v>
      </c>
      <c r="Z228" t="str">
        <f t="shared" si="32"/>
        <v/>
      </c>
      <c r="AA228">
        <f t="shared" si="35"/>
        <v>0</v>
      </c>
    </row>
    <row r="229" spans="1:27">
      <c r="A229" t="s">
        <v>1106</v>
      </c>
      <c r="B229" t="s">
        <v>1107</v>
      </c>
      <c r="C229" t="s">
        <v>1108</v>
      </c>
      <c r="D229" t="s">
        <v>19</v>
      </c>
      <c r="E229" t="s">
        <v>54</v>
      </c>
      <c r="F229" t="s">
        <v>1109</v>
      </c>
      <c r="G229" s="6">
        <f t="shared" si="27"/>
        <v>7422</v>
      </c>
      <c r="H229" t="s">
        <v>161</v>
      </c>
      <c r="I229" t="s">
        <v>361</v>
      </c>
      <c r="J229" t="str">
        <f t="shared" si="28"/>
        <v>Jalsa Parsa</v>
      </c>
      <c r="K229" t="s">
        <v>1110</v>
      </c>
      <c r="L229" s="7">
        <f t="shared" si="33"/>
        <v>45110</v>
      </c>
      <c r="M229" s="7">
        <v>45281</v>
      </c>
      <c r="N229" s="1">
        <f t="shared" si="29"/>
        <v>45281</v>
      </c>
      <c r="P229" s="7" t="str">
        <f t="shared" si="34"/>
        <v/>
      </c>
      <c r="R229">
        <v>0</v>
      </c>
      <c r="S229">
        <v>1</v>
      </c>
      <c r="U229" t="s">
        <v>33</v>
      </c>
      <c r="V229" s="2">
        <v>7422</v>
      </c>
      <c r="W229" t="str">
        <f t="shared" si="30"/>
        <v>Open</v>
      </c>
      <c r="X229" t="str">
        <f>_xlfn.XLOOKUP(B229,'Customers'!A:A,'Customers'!E:E,"")</f>
        <v>Enterprise</v>
      </c>
      <c r="Y229">
        <f t="shared" si="31"/>
        <v>0</v>
      </c>
      <c r="Z229" t="str">
        <f t="shared" si="32"/>
        <v/>
      </c>
      <c r="AA229">
        <f t="shared" si="35"/>
        <v>0</v>
      </c>
    </row>
    <row r="230" spans="1:27">
      <c r="A230" t="s">
        <v>1111</v>
      </c>
      <c r="B230" t="s">
        <v>1112</v>
      </c>
      <c r="C230" t="s">
        <v>1113</v>
      </c>
      <c r="D230" t="s">
        <v>19</v>
      </c>
      <c r="E230" t="s">
        <v>54</v>
      </c>
      <c r="F230" t="s">
        <v>1114</v>
      </c>
      <c r="G230" s="6">
        <f t="shared" si="27"/>
        <v>3114</v>
      </c>
      <c r="H230" t="s">
        <v>172</v>
      </c>
      <c r="I230" t="s">
        <v>258</v>
      </c>
      <c r="J230" t="str">
        <f t="shared" si="28"/>
        <v>Jasmit Gour</v>
      </c>
      <c r="K230" t="s">
        <v>1115</v>
      </c>
      <c r="L230" s="7">
        <f t="shared" si="33"/>
        <v>44764</v>
      </c>
      <c r="M230" s="7">
        <v>44849</v>
      </c>
      <c r="N230" s="1">
        <f t="shared" si="29"/>
        <v>44849</v>
      </c>
      <c r="P230" s="7" t="str">
        <f t="shared" si="34"/>
        <v/>
      </c>
      <c r="R230">
        <v>0</v>
      </c>
      <c r="S230">
        <v>1</v>
      </c>
      <c r="T230">
        <v>13.5</v>
      </c>
      <c r="U230" t="s">
        <v>100</v>
      </c>
      <c r="V230" s="2">
        <v>3114</v>
      </c>
      <c r="W230" t="str">
        <f t="shared" si="30"/>
        <v>Open</v>
      </c>
      <c r="X230" t="str">
        <f>_xlfn.XLOOKUP(B230,'Customers'!A:A,'Customers'!E:E,"")</f>
        <v>Enterprise</v>
      </c>
      <c r="Y230">
        <f t="shared" si="31"/>
        <v>0</v>
      </c>
      <c r="Z230" t="str">
        <f t="shared" si="32"/>
        <v/>
      </c>
      <c r="AA230">
        <f t="shared" si="35"/>
        <v>0</v>
      </c>
    </row>
    <row r="231" spans="1:27">
      <c r="A231" t="s">
        <v>1116</v>
      </c>
      <c r="B231" t="s">
        <v>1117</v>
      </c>
      <c r="C231" t="s">
        <v>441</v>
      </c>
      <c r="D231" t="s">
        <v>183</v>
      </c>
      <c r="E231" t="s">
        <v>54</v>
      </c>
      <c r="F231" t="s">
        <v>1118</v>
      </c>
      <c r="G231" s="6">
        <f t="shared" si="27"/>
        <v>10373</v>
      </c>
      <c r="H231" t="s">
        <v>30</v>
      </c>
      <c r="I231" t="s">
        <v>105</v>
      </c>
      <c r="J231" t="str">
        <f t="shared" si="28"/>
        <v>Hemangini Bahri</v>
      </c>
      <c r="K231" t="s">
        <v>423</v>
      </c>
      <c r="L231" s="7">
        <f t="shared" si="33"/>
        <v>45153</v>
      </c>
      <c r="M231" s="7">
        <v>45219</v>
      </c>
      <c r="N231" s="1">
        <f t="shared" si="29"/>
        <v>45219</v>
      </c>
      <c r="P231" s="7" t="str">
        <f t="shared" si="34"/>
        <v/>
      </c>
      <c r="R231">
        <v>0</v>
      </c>
      <c r="S231">
        <v>1</v>
      </c>
      <c r="T231">
        <v>1</v>
      </c>
      <c r="U231" t="s">
        <v>58</v>
      </c>
      <c r="V231" s="2">
        <v>10373</v>
      </c>
      <c r="W231" t="str">
        <f t="shared" si="30"/>
        <v>Open</v>
      </c>
      <c r="X231" t="str">
        <f>_xlfn.XLOOKUP(B231,'Customers'!A:A,'Customers'!E:E,"")</f>
        <v>Mid-Market</v>
      </c>
      <c r="Y231">
        <f t="shared" si="31"/>
        <v>0</v>
      </c>
      <c r="Z231" t="str">
        <f t="shared" si="32"/>
        <v/>
      </c>
      <c r="AA231">
        <f t="shared" si="35"/>
        <v>0</v>
      </c>
    </row>
    <row r="232" spans="1:27">
      <c r="A232" t="s">
        <v>1119</v>
      </c>
      <c r="B232" t="s">
        <v>1120</v>
      </c>
      <c r="C232" t="s">
        <v>1121</v>
      </c>
      <c r="D232" t="s">
        <v>66</v>
      </c>
      <c r="E232" t="s">
        <v>54</v>
      </c>
      <c r="F232" t="s">
        <v>1122</v>
      </c>
      <c r="G232" s="6">
        <f t="shared" si="27"/>
        <v>6111</v>
      </c>
      <c r="H232" t="s">
        <v>30</v>
      </c>
      <c r="I232" t="s">
        <v>268</v>
      </c>
      <c r="J232" t="str">
        <f t="shared" si="28"/>
        <v>Panini Kade</v>
      </c>
      <c r="K232" t="s">
        <v>405</v>
      </c>
      <c r="L232" s="7">
        <f t="shared" si="33"/>
        <v>45503</v>
      </c>
      <c r="M232" s="7">
        <v>45624</v>
      </c>
      <c r="N232" s="1">
        <f t="shared" si="29"/>
        <v>45624</v>
      </c>
      <c r="P232" s="7" t="str">
        <f t="shared" si="34"/>
        <v/>
      </c>
      <c r="R232">
        <v>0</v>
      </c>
      <c r="S232">
        <v>1</v>
      </c>
      <c r="U232" t="s">
        <v>33</v>
      </c>
      <c r="V232" s="2">
        <v>6111</v>
      </c>
      <c r="W232" t="str">
        <f t="shared" si="30"/>
        <v>Open</v>
      </c>
      <c r="X232" t="str">
        <f>_xlfn.XLOOKUP(B232,'Customers'!A:A,'Customers'!E:E,"")</f>
        <v>Enterprise</v>
      </c>
      <c r="Y232">
        <f t="shared" si="31"/>
        <v>0</v>
      </c>
      <c r="Z232" t="str">
        <f t="shared" si="32"/>
        <v/>
      </c>
      <c r="AA232">
        <f t="shared" si="35"/>
        <v>0</v>
      </c>
    </row>
    <row r="233" spans="1:27">
      <c r="A233" t="s">
        <v>1123</v>
      </c>
      <c r="B233" t="s">
        <v>1124</v>
      </c>
      <c r="C233" t="s">
        <v>18</v>
      </c>
      <c r="D233" t="s">
        <v>53</v>
      </c>
      <c r="E233" t="s">
        <v>91</v>
      </c>
      <c r="F233" t="s">
        <v>1125</v>
      </c>
      <c r="G233" s="6">
        <f t="shared" si="27"/>
        <v>12379</v>
      </c>
      <c r="H233" t="s">
        <v>30</v>
      </c>
      <c r="I233" t="s">
        <v>127</v>
      </c>
      <c r="J233" t="str">
        <f t="shared" si="28"/>
        <v>Kashish Patla</v>
      </c>
      <c r="K233" t="s">
        <v>866</v>
      </c>
      <c r="L233" s="7">
        <f t="shared" si="33"/>
        <v>44643</v>
      </c>
      <c r="M233" s="7">
        <v>44770</v>
      </c>
      <c r="N233" s="1">
        <f t="shared" si="29"/>
        <v>44770</v>
      </c>
      <c r="O233" s="7">
        <v>44804</v>
      </c>
      <c r="P233" s="7">
        <f t="shared" si="34"/>
        <v>44804</v>
      </c>
      <c r="Q233">
        <v>161</v>
      </c>
      <c r="R233">
        <v>1</v>
      </c>
      <c r="S233">
        <v>4</v>
      </c>
      <c r="T233">
        <v>17.100000000000001</v>
      </c>
      <c r="U233" t="s">
        <v>42</v>
      </c>
      <c r="V233" s="2">
        <v>12379</v>
      </c>
      <c r="W233" t="str">
        <f t="shared" si="30"/>
        <v>Won</v>
      </c>
      <c r="X233" t="str">
        <f>_xlfn.XLOOKUP(B233,'Customers'!A:A,'Customers'!E:E,"")</f>
        <v>SMB</v>
      </c>
      <c r="Y233">
        <f t="shared" si="31"/>
        <v>1</v>
      </c>
      <c r="Z233">
        <f t="shared" si="32"/>
        <v>34</v>
      </c>
      <c r="AA233">
        <f t="shared" si="35"/>
        <v>1</v>
      </c>
    </row>
    <row r="234" spans="1:27">
      <c r="A234" t="s">
        <v>1126</v>
      </c>
      <c r="B234" t="s">
        <v>1127</v>
      </c>
      <c r="C234" t="s">
        <v>1128</v>
      </c>
      <c r="D234" t="s">
        <v>53</v>
      </c>
      <c r="E234" t="s">
        <v>20</v>
      </c>
      <c r="F234" t="s">
        <v>1129</v>
      </c>
      <c r="G234" s="6">
        <f t="shared" si="27"/>
        <v>19020</v>
      </c>
      <c r="H234" t="s">
        <v>79</v>
      </c>
      <c r="I234" t="s">
        <v>237</v>
      </c>
      <c r="J234" t="str">
        <f t="shared" si="28"/>
        <v>Vidhi Mital</v>
      </c>
      <c r="K234" t="s">
        <v>1130</v>
      </c>
      <c r="L234" s="7">
        <f t="shared" si="33"/>
        <v>44994</v>
      </c>
      <c r="M234" s="7">
        <v>45025</v>
      </c>
      <c r="N234" s="1">
        <f t="shared" si="29"/>
        <v>45025</v>
      </c>
      <c r="P234" s="7" t="str">
        <f t="shared" si="34"/>
        <v/>
      </c>
      <c r="R234">
        <v>0</v>
      </c>
      <c r="S234">
        <v>1</v>
      </c>
      <c r="T234">
        <v>29.8</v>
      </c>
      <c r="U234" t="s">
        <v>33</v>
      </c>
      <c r="V234" s="2">
        <v>19020</v>
      </c>
      <c r="W234" t="str">
        <f t="shared" si="30"/>
        <v>Open</v>
      </c>
      <c r="X234" t="str">
        <f>_xlfn.XLOOKUP(B234,'Customers'!A:A,'Customers'!E:E,"")</f>
        <v>Mid-Market</v>
      </c>
      <c r="Y234">
        <f t="shared" si="31"/>
        <v>0</v>
      </c>
      <c r="Z234" t="str">
        <f t="shared" si="32"/>
        <v/>
      </c>
      <c r="AA234">
        <f t="shared" si="35"/>
        <v>0</v>
      </c>
    </row>
    <row r="235" spans="1:27">
      <c r="A235" t="s">
        <v>1131</v>
      </c>
      <c r="B235" t="s">
        <v>757</v>
      </c>
      <c r="C235" t="s">
        <v>18</v>
      </c>
      <c r="D235" t="s">
        <v>19</v>
      </c>
      <c r="E235" t="s">
        <v>45</v>
      </c>
      <c r="F235" t="s">
        <v>67</v>
      </c>
      <c r="G235" s="6">
        <f t="shared" si="27"/>
        <v>7000</v>
      </c>
      <c r="H235" t="s">
        <v>39</v>
      </c>
      <c r="I235" t="s">
        <v>68</v>
      </c>
      <c r="J235" t="str">
        <f t="shared" si="28"/>
        <v>Anamika Keer</v>
      </c>
      <c r="K235" t="s">
        <v>1132</v>
      </c>
      <c r="L235" s="7">
        <f t="shared" si="33"/>
        <v>45292</v>
      </c>
      <c r="M235" s="7">
        <v>45463</v>
      </c>
      <c r="N235" s="1">
        <f t="shared" si="29"/>
        <v>45463</v>
      </c>
      <c r="P235" s="7" t="str">
        <f t="shared" si="34"/>
        <v/>
      </c>
      <c r="R235">
        <v>0</v>
      </c>
      <c r="S235">
        <v>1</v>
      </c>
      <c r="T235">
        <v>12.5</v>
      </c>
      <c r="U235" t="s">
        <v>42</v>
      </c>
      <c r="V235" s="2">
        <v>7000</v>
      </c>
      <c r="W235" t="str">
        <f t="shared" si="30"/>
        <v>Open</v>
      </c>
      <c r="X235" t="str">
        <f>_xlfn.XLOOKUP(B235,'Customers'!A:A,'Customers'!E:E,"")</f>
        <v>Mid-Market</v>
      </c>
      <c r="Y235">
        <f t="shared" si="31"/>
        <v>0</v>
      </c>
      <c r="Z235" t="str">
        <f t="shared" si="32"/>
        <v/>
      </c>
      <c r="AA235">
        <f t="shared" si="35"/>
        <v>0</v>
      </c>
    </row>
    <row r="236" spans="1:27">
      <c r="A236" t="s">
        <v>1133</v>
      </c>
      <c r="B236" t="s">
        <v>1134</v>
      </c>
      <c r="C236" t="s">
        <v>1135</v>
      </c>
      <c r="D236" t="s">
        <v>19</v>
      </c>
      <c r="E236" t="s">
        <v>54</v>
      </c>
      <c r="F236" t="s">
        <v>1136</v>
      </c>
      <c r="G236" s="6">
        <f t="shared" si="27"/>
        <v>1221</v>
      </c>
      <c r="H236" t="s">
        <v>151</v>
      </c>
      <c r="I236" t="s">
        <v>274</v>
      </c>
      <c r="J236" t="str">
        <f t="shared" si="28"/>
        <v>Rachit Lall</v>
      </c>
      <c r="K236" t="s">
        <v>1137</v>
      </c>
      <c r="L236" s="7">
        <f t="shared" si="33"/>
        <v>45224</v>
      </c>
      <c r="M236" s="7">
        <v>45324</v>
      </c>
      <c r="N236" s="1">
        <f t="shared" si="29"/>
        <v>45324</v>
      </c>
      <c r="P236" s="7" t="str">
        <f t="shared" si="34"/>
        <v/>
      </c>
      <c r="R236">
        <v>0</v>
      </c>
      <c r="S236">
        <v>1</v>
      </c>
      <c r="T236">
        <v>25.5</v>
      </c>
      <c r="U236" t="s">
        <v>25</v>
      </c>
      <c r="V236" s="2">
        <v>1221</v>
      </c>
      <c r="W236" t="str">
        <f t="shared" si="30"/>
        <v>Open</v>
      </c>
      <c r="X236" t="str">
        <f>_xlfn.XLOOKUP(B236,'Customers'!A:A,'Customers'!E:E,"")</f>
        <v>SMB</v>
      </c>
      <c r="Y236">
        <f t="shared" si="31"/>
        <v>0</v>
      </c>
      <c r="Z236" t="str">
        <f t="shared" si="32"/>
        <v/>
      </c>
      <c r="AA236">
        <f t="shared" si="35"/>
        <v>0</v>
      </c>
    </row>
    <row r="237" spans="1:27">
      <c r="A237" t="s">
        <v>1138</v>
      </c>
      <c r="B237" t="s">
        <v>60</v>
      </c>
      <c r="C237" t="s">
        <v>1139</v>
      </c>
      <c r="D237" t="s">
        <v>183</v>
      </c>
      <c r="E237" t="s">
        <v>177</v>
      </c>
      <c r="F237" t="s">
        <v>1140</v>
      </c>
      <c r="G237" s="6">
        <f t="shared" si="27"/>
        <v>11460</v>
      </c>
      <c r="H237" t="s">
        <v>172</v>
      </c>
      <c r="I237" t="s">
        <v>336</v>
      </c>
      <c r="J237" t="str">
        <f t="shared" si="28"/>
        <v>Jalsa Parsa</v>
      </c>
      <c r="K237" t="s">
        <v>1141</v>
      </c>
      <c r="L237" s="7">
        <f t="shared" si="33"/>
        <v>45522</v>
      </c>
      <c r="M237" s="7">
        <v>45553</v>
      </c>
      <c r="N237" s="1">
        <f t="shared" si="29"/>
        <v>45553</v>
      </c>
      <c r="P237" s="7" t="str">
        <f t="shared" si="34"/>
        <v/>
      </c>
      <c r="R237">
        <v>0</v>
      </c>
      <c r="S237">
        <v>1</v>
      </c>
      <c r="T237">
        <v>12.6</v>
      </c>
      <c r="U237" t="s">
        <v>25</v>
      </c>
      <c r="V237" s="2">
        <v>11460</v>
      </c>
      <c r="W237" t="str">
        <f t="shared" si="30"/>
        <v>Open</v>
      </c>
      <c r="X237" t="str">
        <f>_xlfn.XLOOKUP(B237,'Customers'!A:A,'Customers'!E:E,"")</f>
        <v>Enterprise</v>
      </c>
      <c r="Y237">
        <f t="shared" si="31"/>
        <v>0</v>
      </c>
      <c r="Z237" t="str">
        <f t="shared" si="32"/>
        <v/>
      </c>
      <c r="AA237">
        <f t="shared" si="35"/>
        <v>0</v>
      </c>
    </row>
    <row r="238" spans="1:27">
      <c r="A238" t="s">
        <v>1142</v>
      </c>
      <c r="B238" t="s">
        <v>1143</v>
      </c>
      <c r="C238" t="s">
        <v>1144</v>
      </c>
      <c r="D238" t="s">
        <v>66</v>
      </c>
      <c r="E238" t="s">
        <v>91</v>
      </c>
      <c r="F238" t="s">
        <v>1145</v>
      </c>
      <c r="G238" s="6">
        <f t="shared" si="27"/>
        <v>14330</v>
      </c>
      <c r="H238" t="s">
        <v>30</v>
      </c>
      <c r="I238" t="s">
        <v>145</v>
      </c>
      <c r="J238" t="str">
        <f t="shared" si="28"/>
        <v>Krish Varughese</v>
      </c>
      <c r="K238" t="s">
        <v>1146</v>
      </c>
      <c r="L238" s="7">
        <f t="shared" si="33"/>
        <v>45499</v>
      </c>
      <c r="M238" s="7">
        <v>45595</v>
      </c>
      <c r="N238" s="1">
        <f t="shared" si="29"/>
        <v>45595</v>
      </c>
      <c r="O238" s="7">
        <v>45553</v>
      </c>
      <c r="P238" s="7">
        <f t="shared" si="34"/>
        <v>45553</v>
      </c>
      <c r="Q238">
        <v>54</v>
      </c>
      <c r="R238">
        <v>0</v>
      </c>
      <c r="S238">
        <v>1</v>
      </c>
      <c r="U238" t="s">
        <v>42</v>
      </c>
      <c r="V238" s="2">
        <v>14330</v>
      </c>
      <c r="W238" t="str">
        <f t="shared" si="30"/>
        <v>Won</v>
      </c>
      <c r="X238" t="str">
        <f>_xlfn.XLOOKUP(B238,'Customers'!A:A,'Customers'!E:E,"")</f>
        <v>Enterprise</v>
      </c>
      <c r="Y238">
        <f t="shared" si="31"/>
        <v>1</v>
      </c>
      <c r="Z238">
        <f t="shared" si="32"/>
        <v>-42</v>
      </c>
      <c r="AA238">
        <f t="shared" si="35"/>
        <v>0</v>
      </c>
    </row>
    <row r="239" spans="1:27">
      <c r="A239" t="s">
        <v>1147</v>
      </c>
      <c r="B239" t="s">
        <v>1148</v>
      </c>
      <c r="C239" t="s">
        <v>1149</v>
      </c>
      <c r="D239" t="s">
        <v>183</v>
      </c>
      <c r="E239" t="s">
        <v>45</v>
      </c>
      <c r="F239" t="s">
        <v>1150</v>
      </c>
      <c r="G239" s="6">
        <f t="shared" si="27"/>
        <v>3598</v>
      </c>
      <c r="H239" t="s">
        <v>56</v>
      </c>
      <c r="I239" t="s">
        <v>98</v>
      </c>
      <c r="J239" t="str">
        <f t="shared" si="28"/>
        <v>Amruta Sinha</v>
      </c>
      <c r="K239" t="s">
        <v>1151</v>
      </c>
      <c r="L239" s="7">
        <f t="shared" si="33"/>
        <v>44684</v>
      </c>
      <c r="M239" s="7">
        <v>44821</v>
      </c>
      <c r="N239" s="1">
        <f t="shared" si="29"/>
        <v>44821</v>
      </c>
      <c r="P239" s="7" t="str">
        <f t="shared" si="34"/>
        <v/>
      </c>
      <c r="R239">
        <v>0</v>
      </c>
      <c r="S239">
        <v>1</v>
      </c>
      <c r="T239">
        <v>3</v>
      </c>
      <c r="U239" t="s">
        <v>58</v>
      </c>
      <c r="V239" s="2">
        <v>3598</v>
      </c>
      <c r="W239" t="str">
        <f t="shared" si="30"/>
        <v>Open</v>
      </c>
      <c r="X239" t="str">
        <f>_xlfn.XLOOKUP(B239,'Customers'!A:A,'Customers'!E:E,"")</f>
        <v>Mid-Market</v>
      </c>
      <c r="Y239">
        <f t="shared" si="31"/>
        <v>0</v>
      </c>
      <c r="Z239" t="str">
        <f t="shared" si="32"/>
        <v/>
      </c>
      <c r="AA239">
        <f t="shared" si="35"/>
        <v>0</v>
      </c>
    </row>
    <row r="240" spans="1:27">
      <c r="A240" t="s">
        <v>1152</v>
      </c>
      <c r="B240" t="s">
        <v>1153</v>
      </c>
      <c r="C240" t="s">
        <v>18</v>
      </c>
      <c r="D240" t="s">
        <v>183</v>
      </c>
      <c r="E240" t="s">
        <v>28</v>
      </c>
      <c r="F240" t="s">
        <v>1154</v>
      </c>
      <c r="G240" s="6">
        <f t="shared" si="27"/>
        <v>8986</v>
      </c>
      <c r="H240" t="s">
        <v>30</v>
      </c>
      <c r="I240" t="s">
        <v>93</v>
      </c>
      <c r="J240" t="str">
        <f t="shared" si="28"/>
        <v>Owen Mane</v>
      </c>
      <c r="K240" t="s">
        <v>978</v>
      </c>
      <c r="L240" s="7">
        <f t="shared" si="33"/>
        <v>44720</v>
      </c>
      <c r="M240" s="7">
        <v>44892</v>
      </c>
      <c r="N240" s="1">
        <f t="shared" si="29"/>
        <v>44892</v>
      </c>
      <c r="P240" s="7" t="str">
        <f t="shared" si="34"/>
        <v/>
      </c>
      <c r="R240">
        <v>0</v>
      </c>
      <c r="S240">
        <v>1</v>
      </c>
      <c r="T240">
        <v>22.1</v>
      </c>
      <c r="U240" t="s">
        <v>42</v>
      </c>
      <c r="V240" s="2">
        <v>8986</v>
      </c>
      <c r="W240" t="str">
        <f t="shared" si="30"/>
        <v>Open</v>
      </c>
      <c r="X240" t="str">
        <f>_xlfn.XLOOKUP(B240,'Customers'!A:A,'Customers'!E:E,"")</f>
        <v>Mid-Market</v>
      </c>
      <c r="Y240">
        <f t="shared" si="31"/>
        <v>0</v>
      </c>
      <c r="Z240" t="str">
        <f t="shared" si="32"/>
        <v/>
      </c>
      <c r="AA240">
        <f t="shared" si="35"/>
        <v>0</v>
      </c>
    </row>
    <row r="241" spans="1:27">
      <c r="A241" t="s">
        <v>1155</v>
      </c>
      <c r="B241" t="s">
        <v>102</v>
      </c>
      <c r="C241" t="s">
        <v>1108</v>
      </c>
      <c r="D241" t="s">
        <v>66</v>
      </c>
      <c r="E241" t="s">
        <v>20</v>
      </c>
      <c r="F241" t="s">
        <v>1156</v>
      </c>
      <c r="G241" s="6">
        <f t="shared" si="27"/>
        <v>22459</v>
      </c>
      <c r="H241" t="s">
        <v>151</v>
      </c>
      <c r="I241" t="s">
        <v>127</v>
      </c>
      <c r="J241" t="str">
        <f t="shared" si="28"/>
        <v>Kashish Patla</v>
      </c>
      <c r="K241" t="s">
        <v>1157</v>
      </c>
      <c r="L241" s="7">
        <f t="shared" si="33"/>
        <v>45062</v>
      </c>
      <c r="M241" s="7">
        <v>45172</v>
      </c>
      <c r="N241" s="1">
        <f t="shared" si="29"/>
        <v>45172</v>
      </c>
      <c r="P241" s="7" t="str">
        <f t="shared" si="34"/>
        <v/>
      </c>
      <c r="R241">
        <v>0</v>
      </c>
      <c r="S241">
        <v>1</v>
      </c>
      <c r="T241">
        <v>6.3</v>
      </c>
      <c r="U241" t="s">
        <v>58</v>
      </c>
      <c r="V241" s="2">
        <v>22459</v>
      </c>
      <c r="W241" t="str">
        <f t="shared" si="30"/>
        <v>Open</v>
      </c>
      <c r="X241" t="str">
        <f>_xlfn.XLOOKUP(B241,'Customers'!A:A,'Customers'!E:E,"")</f>
        <v>Mid-Market</v>
      </c>
      <c r="Y241">
        <f t="shared" si="31"/>
        <v>0</v>
      </c>
      <c r="Z241" t="str">
        <f t="shared" si="32"/>
        <v/>
      </c>
      <c r="AA241">
        <f t="shared" si="35"/>
        <v>0</v>
      </c>
    </row>
    <row r="242" spans="1:27">
      <c r="A242" t="s">
        <v>1158</v>
      </c>
      <c r="B242" t="s">
        <v>1159</v>
      </c>
      <c r="C242" t="s">
        <v>1160</v>
      </c>
      <c r="D242" t="s">
        <v>53</v>
      </c>
      <c r="E242" t="s">
        <v>115</v>
      </c>
      <c r="F242" t="s">
        <v>1161</v>
      </c>
      <c r="G242" s="6">
        <f t="shared" si="27"/>
        <v>35530</v>
      </c>
      <c r="H242" t="s">
        <v>39</v>
      </c>
      <c r="I242" t="s">
        <v>232</v>
      </c>
      <c r="J242" t="str">
        <f t="shared" si="28"/>
        <v>Patrick Sama</v>
      </c>
      <c r="K242" t="s">
        <v>1162</v>
      </c>
      <c r="L242" s="7">
        <f t="shared" si="33"/>
        <v>44600</v>
      </c>
      <c r="M242" s="7">
        <v>44650</v>
      </c>
      <c r="N242" s="1">
        <f t="shared" si="29"/>
        <v>44650</v>
      </c>
      <c r="O242" s="7">
        <v>44644</v>
      </c>
      <c r="P242" s="7">
        <f t="shared" si="34"/>
        <v>44644</v>
      </c>
      <c r="Q242">
        <v>44</v>
      </c>
      <c r="R242">
        <v>0</v>
      </c>
      <c r="S242">
        <v>1</v>
      </c>
      <c r="T242">
        <v>3.4</v>
      </c>
      <c r="U242" t="s">
        <v>42</v>
      </c>
      <c r="V242" s="2">
        <v>35530</v>
      </c>
      <c r="W242" t="str">
        <f t="shared" si="30"/>
        <v>Lost</v>
      </c>
      <c r="X242" t="str">
        <f>_xlfn.XLOOKUP(B242,'Customers'!A:A,'Customers'!E:E,"")</f>
        <v>Mid-Market</v>
      </c>
      <c r="Y242">
        <f t="shared" si="31"/>
        <v>1</v>
      </c>
      <c r="Z242">
        <f t="shared" si="32"/>
        <v>-6</v>
      </c>
      <c r="AA242">
        <f t="shared" si="35"/>
        <v>0</v>
      </c>
    </row>
    <row r="243" spans="1:27">
      <c r="A243" t="s">
        <v>1163</v>
      </c>
      <c r="B243" t="s">
        <v>277</v>
      </c>
      <c r="C243" t="s">
        <v>1164</v>
      </c>
      <c r="D243" t="s">
        <v>19</v>
      </c>
      <c r="E243" t="s">
        <v>177</v>
      </c>
      <c r="F243" t="s">
        <v>1165</v>
      </c>
      <c r="G243" s="6">
        <f t="shared" si="27"/>
        <v>2928</v>
      </c>
      <c r="H243" t="s">
        <v>30</v>
      </c>
      <c r="I243" t="s">
        <v>274</v>
      </c>
      <c r="J243" t="str">
        <f t="shared" si="28"/>
        <v>Rachit Lall</v>
      </c>
      <c r="K243" t="s">
        <v>1166</v>
      </c>
      <c r="L243" s="7">
        <f t="shared" si="33"/>
        <v>45073</v>
      </c>
      <c r="M243" s="7">
        <v>45124</v>
      </c>
      <c r="N243" s="1">
        <f t="shared" si="29"/>
        <v>45124</v>
      </c>
      <c r="P243" s="7" t="str">
        <f t="shared" si="34"/>
        <v/>
      </c>
      <c r="R243">
        <v>0</v>
      </c>
      <c r="S243">
        <v>1</v>
      </c>
      <c r="T243">
        <v>29.9</v>
      </c>
      <c r="U243" t="s">
        <v>33</v>
      </c>
      <c r="V243" s="2">
        <v>2928</v>
      </c>
      <c r="W243" t="str">
        <f t="shared" si="30"/>
        <v>Open</v>
      </c>
      <c r="X243" t="str">
        <f>_xlfn.XLOOKUP(B243,'Customers'!A:A,'Customers'!E:E,"")</f>
        <v>Mid-Market</v>
      </c>
      <c r="Y243">
        <f t="shared" si="31"/>
        <v>0</v>
      </c>
      <c r="Z243" t="str">
        <f t="shared" si="32"/>
        <v/>
      </c>
      <c r="AA243">
        <f t="shared" si="35"/>
        <v>0</v>
      </c>
    </row>
    <row r="244" spans="1:27">
      <c r="A244" t="s">
        <v>1167</v>
      </c>
      <c r="B244" t="s">
        <v>1168</v>
      </c>
      <c r="C244" t="s">
        <v>18</v>
      </c>
      <c r="D244" t="s">
        <v>53</v>
      </c>
      <c r="E244" t="s">
        <v>177</v>
      </c>
      <c r="F244" t="s">
        <v>1169</v>
      </c>
      <c r="G244" s="6">
        <f t="shared" si="27"/>
        <v>42253</v>
      </c>
      <c r="H244" t="s">
        <v>30</v>
      </c>
      <c r="I244" t="s">
        <v>303</v>
      </c>
      <c r="J244" t="str">
        <f t="shared" si="28"/>
        <v>Amruta Sinha</v>
      </c>
      <c r="K244" t="s">
        <v>1170</v>
      </c>
      <c r="L244" s="7">
        <f t="shared" si="33"/>
        <v>44656</v>
      </c>
      <c r="M244" s="7">
        <v>44724</v>
      </c>
      <c r="N244" s="1">
        <f t="shared" si="29"/>
        <v>44724</v>
      </c>
      <c r="P244" s="7" t="str">
        <f t="shared" si="34"/>
        <v/>
      </c>
      <c r="R244">
        <v>0</v>
      </c>
      <c r="S244">
        <v>1</v>
      </c>
      <c r="T244">
        <v>10.7</v>
      </c>
      <c r="U244" t="s">
        <v>33</v>
      </c>
      <c r="V244" s="2">
        <v>42253</v>
      </c>
      <c r="W244" t="str">
        <f t="shared" si="30"/>
        <v>Open</v>
      </c>
      <c r="X244" t="str">
        <f>_xlfn.XLOOKUP(B244,'Customers'!A:A,'Customers'!E:E,"")</f>
        <v>Mid-Market</v>
      </c>
      <c r="Y244">
        <f t="shared" si="31"/>
        <v>0</v>
      </c>
      <c r="Z244" t="str">
        <f t="shared" si="32"/>
        <v/>
      </c>
      <c r="AA244">
        <f t="shared" si="35"/>
        <v>0</v>
      </c>
    </row>
    <row r="245" spans="1:27">
      <c r="A245" t="s">
        <v>1171</v>
      </c>
      <c r="B245" t="s">
        <v>716</v>
      </c>
      <c r="C245" t="s">
        <v>1172</v>
      </c>
      <c r="D245" t="s">
        <v>183</v>
      </c>
      <c r="E245" t="s">
        <v>115</v>
      </c>
      <c r="F245" t="s">
        <v>1173</v>
      </c>
      <c r="G245" s="6">
        <f t="shared" si="27"/>
        <v>10551</v>
      </c>
      <c r="H245" t="s">
        <v>22</v>
      </c>
      <c r="I245" t="s">
        <v>73</v>
      </c>
      <c r="J245" t="str">
        <f t="shared" si="28"/>
        <v>Karan Karnik</v>
      </c>
      <c r="K245" t="s">
        <v>152</v>
      </c>
      <c r="L245" s="7">
        <f t="shared" si="33"/>
        <v>45405</v>
      </c>
      <c r="M245" s="7">
        <v>45475</v>
      </c>
      <c r="N245" s="1">
        <f t="shared" si="29"/>
        <v>45475</v>
      </c>
      <c r="O245" s="7">
        <v>45553</v>
      </c>
      <c r="P245" s="7">
        <f t="shared" si="34"/>
        <v>45553</v>
      </c>
      <c r="Q245">
        <v>148</v>
      </c>
      <c r="R245">
        <v>0</v>
      </c>
      <c r="S245">
        <v>1</v>
      </c>
      <c r="T245">
        <v>14</v>
      </c>
      <c r="U245" t="s">
        <v>42</v>
      </c>
      <c r="V245" s="2">
        <v>10551</v>
      </c>
      <c r="W245" t="str">
        <f t="shared" si="30"/>
        <v>Lost</v>
      </c>
      <c r="X245" t="str">
        <f>_xlfn.XLOOKUP(B245,'Customers'!A:A,'Customers'!E:E,"")</f>
        <v>SMB</v>
      </c>
      <c r="Y245">
        <f t="shared" si="31"/>
        <v>1</v>
      </c>
      <c r="Z245">
        <f t="shared" si="32"/>
        <v>78</v>
      </c>
      <c r="AA245">
        <f t="shared" si="35"/>
        <v>1</v>
      </c>
    </row>
    <row r="246" spans="1:27">
      <c r="A246" t="s">
        <v>1174</v>
      </c>
      <c r="B246" t="s">
        <v>76</v>
      </c>
      <c r="C246" t="s">
        <v>18</v>
      </c>
      <c r="D246" t="s">
        <v>37</v>
      </c>
      <c r="E246" t="s">
        <v>20</v>
      </c>
      <c r="F246" t="s">
        <v>1175</v>
      </c>
      <c r="G246" s="6">
        <f t="shared" si="27"/>
        <v>89582</v>
      </c>
      <c r="H246" t="s">
        <v>39</v>
      </c>
      <c r="I246" t="s">
        <v>139</v>
      </c>
      <c r="J246" t="str">
        <f t="shared" si="28"/>
        <v>Champak Rao</v>
      </c>
      <c r="K246" t="s">
        <v>1132</v>
      </c>
      <c r="L246" s="7">
        <f t="shared" si="33"/>
        <v>45292</v>
      </c>
      <c r="M246" s="7">
        <v>45469</v>
      </c>
      <c r="N246" s="1">
        <f t="shared" si="29"/>
        <v>45469</v>
      </c>
      <c r="P246" s="7" t="str">
        <f t="shared" si="34"/>
        <v/>
      </c>
      <c r="R246">
        <v>0</v>
      </c>
      <c r="S246">
        <v>1</v>
      </c>
      <c r="T246">
        <v>21.9</v>
      </c>
      <c r="U246" t="s">
        <v>100</v>
      </c>
      <c r="V246" s="2">
        <v>89582</v>
      </c>
      <c r="W246" t="str">
        <f t="shared" si="30"/>
        <v>Open</v>
      </c>
      <c r="X246" t="str">
        <f>_xlfn.XLOOKUP(B246,'Customers'!A:A,'Customers'!E:E,"")</f>
        <v>SMB</v>
      </c>
      <c r="Y246">
        <f t="shared" si="31"/>
        <v>0</v>
      </c>
      <c r="Z246" t="str">
        <f t="shared" si="32"/>
        <v/>
      </c>
      <c r="AA246">
        <f t="shared" si="35"/>
        <v>0</v>
      </c>
    </row>
    <row r="247" spans="1:27">
      <c r="A247" t="s">
        <v>1176</v>
      </c>
      <c r="B247" t="s">
        <v>1177</v>
      </c>
      <c r="C247" t="s">
        <v>417</v>
      </c>
      <c r="D247" t="s">
        <v>37</v>
      </c>
      <c r="E247" t="s">
        <v>177</v>
      </c>
      <c r="F247" t="s">
        <v>1178</v>
      </c>
      <c r="G247" s="6">
        <f t="shared" si="27"/>
        <v>215542</v>
      </c>
      <c r="H247" t="s">
        <v>47</v>
      </c>
      <c r="I247" t="s">
        <v>68</v>
      </c>
      <c r="J247" t="str">
        <f t="shared" si="28"/>
        <v>Anamika Keer</v>
      </c>
      <c r="K247" t="s">
        <v>1179</v>
      </c>
      <c r="L247" s="7">
        <f t="shared" si="33"/>
        <v>44925</v>
      </c>
      <c r="M247" s="7">
        <v>45043</v>
      </c>
      <c r="N247" s="1">
        <f t="shared" si="29"/>
        <v>45043</v>
      </c>
      <c r="P247" s="7" t="str">
        <f t="shared" si="34"/>
        <v/>
      </c>
      <c r="R247">
        <v>0</v>
      </c>
      <c r="S247">
        <v>1</v>
      </c>
      <c r="T247">
        <v>11.6</v>
      </c>
      <c r="U247" t="s">
        <v>42</v>
      </c>
      <c r="V247" s="2">
        <v>215542</v>
      </c>
      <c r="W247" t="str">
        <f t="shared" si="30"/>
        <v>Open</v>
      </c>
      <c r="X247" t="str">
        <f>_xlfn.XLOOKUP(B247,'Customers'!A:A,'Customers'!E:E,"")</f>
        <v>Enterprise</v>
      </c>
      <c r="Y247">
        <f t="shared" si="31"/>
        <v>0</v>
      </c>
      <c r="Z247" t="str">
        <f t="shared" si="32"/>
        <v/>
      </c>
      <c r="AA247">
        <f t="shared" si="35"/>
        <v>0</v>
      </c>
    </row>
    <row r="248" spans="1:27">
      <c r="A248" t="s">
        <v>1180</v>
      </c>
      <c r="B248" t="s">
        <v>1181</v>
      </c>
      <c r="C248" t="s">
        <v>1182</v>
      </c>
      <c r="D248" t="s">
        <v>53</v>
      </c>
      <c r="E248" t="s">
        <v>115</v>
      </c>
      <c r="F248" t="s">
        <v>1183</v>
      </c>
      <c r="G248" s="6">
        <f t="shared" si="27"/>
        <v>27752</v>
      </c>
      <c r="H248" t="s">
        <v>172</v>
      </c>
      <c r="I248" t="s">
        <v>98</v>
      </c>
      <c r="J248" t="str">
        <f t="shared" si="28"/>
        <v>Amruta Sinha</v>
      </c>
      <c r="K248" t="s">
        <v>1184</v>
      </c>
      <c r="L248" s="7">
        <f t="shared" si="33"/>
        <v>45107</v>
      </c>
      <c r="M248" s="7">
        <v>45178</v>
      </c>
      <c r="N248" s="1">
        <f t="shared" si="29"/>
        <v>45178</v>
      </c>
      <c r="O248" s="7">
        <v>45275</v>
      </c>
      <c r="P248" s="7">
        <f t="shared" si="34"/>
        <v>45275</v>
      </c>
      <c r="Q248">
        <v>168</v>
      </c>
      <c r="R248">
        <v>0</v>
      </c>
      <c r="S248">
        <v>1</v>
      </c>
      <c r="T248">
        <v>24.4</v>
      </c>
      <c r="U248" t="s">
        <v>25</v>
      </c>
      <c r="V248" s="2">
        <v>27752</v>
      </c>
      <c r="W248" t="str">
        <f t="shared" si="30"/>
        <v>Lost</v>
      </c>
      <c r="X248" t="str">
        <f>_xlfn.XLOOKUP(B248,'Customers'!A:A,'Customers'!E:E,"")</f>
        <v>Mid-Market</v>
      </c>
      <c r="Y248">
        <f t="shared" si="31"/>
        <v>1</v>
      </c>
      <c r="Z248">
        <f t="shared" si="32"/>
        <v>97</v>
      </c>
      <c r="AA248">
        <f t="shared" si="35"/>
        <v>1</v>
      </c>
    </row>
    <row r="249" spans="1:27">
      <c r="A249" t="s">
        <v>1185</v>
      </c>
      <c r="B249" t="s">
        <v>1186</v>
      </c>
      <c r="C249" t="s">
        <v>1187</v>
      </c>
      <c r="D249" t="s">
        <v>183</v>
      </c>
      <c r="E249" t="s">
        <v>91</v>
      </c>
      <c r="F249" t="s">
        <v>72</v>
      </c>
      <c r="G249" s="6">
        <f t="shared" si="27"/>
        <v>4000</v>
      </c>
      <c r="H249" t="s">
        <v>56</v>
      </c>
      <c r="I249" t="s">
        <v>232</v>
      </c>
      <c r="J249" t="str">
        <f t="shared" si="28"/>
        <v>Patrick Sama</v>
      </c>
      <c r="K249" t="s">
        <v>1188</v>
      </c>
      <c r="L249" s="7">
        <f t="shared" si="33"/>
        <v>45397</v>
      </c>
      <c r="M249" s="7">
        <v>45559</v>
      </c>
      <c r="N249" s="1">
        <f t="shared" si="29"/>
        <v>45559</v>
      </c>
      <c r="O249" s="7">
        <v>45503</v>
      </c>
      <c r="P249" s="7">
        <f t="shared" si="34"/>
        <v>45503</v>
      </c>
      <c r="Q249">
        <v>106</v>
      </c>
      <c r="R249">
        <v>0</v>
      </c>
      <c r="S249">
        <v>1</v>
      </c>
      <c r="T249">
        <v>5.4</v>
      </c>
      <c r="U249" t="s">
        <v>42</v>
      </c>
      <c r="V249" s="2">
        <v>4000</v>
      </c>
      <c r="W249" t="str">
        <f t="shared" si="30"/>
        <v>Won</v>
      </c>
      <c r="X249" t="str">
        <f>_xlfn.XLOOKUP(B249,'Customers'!A:A,'Customers'!E:E,"")</f>
        <v>Mid-Market</v>
      </c>
      <c r="Y249">
        <f t="shared" si="31"/>
        <v>1</v>
      </c>
      <c r="Z249">
        <f t="shared" si="32"/>
        <v>-56</v>
      </c>
      <c r="AA249">
        <f t="shared" si="35"/>
        <v>0</v>
      </c>
    </row>
    <row r="250" spans="1:27">
      <c r="A250" t="s">
        <v>1189</v>
      </c>
      <c r="B250" t="s">
        <v>1190</v>
      </c>
      <c r="C250" t="s">
        <v>307</v>
      </c>
      <c r="D250" t="s">
        <v>53</v>
      </c>
      <c r="E250" t="s">
        <v>54</v>
      </c>
      <c r="F250" t="s">
        <v>1191</v>
      </c>
      <c r="G250" s="6">
        <f t="shared" si="27"/>
        <v>46114</v>
      </c>
      <c r="H250" t="s">
        <v>161</v>
      </c>
      <c r="I250" t="s">
        <v>133</v>
      </c>
      <c r="J250" t="str">
        <f t="shared" si="28"/>
        <v>Aachal Soni</v>
      </c>
      <c r="K250" t="s">
        <v>1192</v>
      </c>
      <c r="L250" s="7">
        <f t="shared" si="33"/>
        <v>45418</v>
      </c>
      <c r="M250" s="7">
        <v>45573</v>
      </c>
      <c r="N250" s="1">
        <f t="shared" si="29"/>
        <v>45573</v>
      </c>
      <c r="P250" s="7" t="str">
        <f t="shared" si="34"/>
        <v/>
      </c>
      <c r="R250">
        <v>0</v>
      </c>
      <c r="S250">
        <v>1</v>
      </c>
      <c r="T250">
        <v>11.3</v>
      </c>
      <c r="U250" t="s">
        <v>100</v>
      </c>
      <c r="V250" s="2">
        <v>46114</v>
      </c>
      <c r="W250" t="str">
        <f t="shared" si="30"/>
        <v>Open</v>
      </c>
      <c r="X250" t="str">
        <f>_xlfn.XLOOKUP(B250,'Customers'!A:A,'Customers'!E:E,"")</f>
        <v>Mid-Market</v>
      </c>
      <c r="Y250">
        <f t="shared" si="31"/>
        <v>0</v>
      </c>
      <c r="Z250" t="str">
        <f t="shared" si="32"/>
        <v/>
      </c>
      <c r="AA250">
        <f t="shared" si="35"/>
        <v>0</v>
      </c>
    </row>
    <row r="251" spans="1:27">
      <c r="A251" t="s">
        <v>1193</v>
      </c>
      <c r="B251" t="s">
        <v>1194</v>
      </c>
      <c r="C251" t="s">
        <v>18</v>
      </c>
      <c r="D251" t="s">
        <v>53</v>
      </c>
      <c r="E251" t="s">
        <v>20</v>
      </c>
      <c r="F251" t="s">
        <v>1195</v>
      </c>
      <c r="G251" s="6">
        <f t="shared" si="27"/>
        <v>31000</v>
      </c>
      <c r="H251" t="s">
        <v>151</v>
      </c>
      <c r="I251" t="s">
        <v>139</v>
      </c>
      <c r="J251" t="str">
        <f t="shared" si="28"/>
        <v>Champak Rao</v>
      </c>
      <c r="K251" t="s">
        <v>1196</v>
      </c>
      <c r="L251" s="7">
        <f t="shared" si="33"/>
        <v>45168</v>
      </c>
      <c r="M251" s="7">
        <v>45243</v>
      </c>
      <c r="N251" s="1">
        <f t="shared" si="29"/>
        <v>45243</v>
      </c>
      <c r="P251" s="7" t="str">
        <f t="shared" si="34"/>
        <v/>
      </c>
      <c r="R251">
        <v>0</v>
      </c>
      <c r="S251">
        <v>1</v>
      </c>
      <c r="T251">
        <v>26.3</v>
      </c>
      <c r="U251" t="s">
        <v>58</v>
      </c>
      <c r="V251" s="2">
        <v>31000</v>
      </c>
      <c r="W251" t="str">
        <f t="shared" si="30"/>
        <v>Open</v>
      </c>
      <c r="X251" t="str">
        <f>_xlfn.XLOOKUP(B251,'Customers'!A:A,'Customers'!E:E,"")</f>
        <v>Enterprise</v>
      </c>
      <c r="Y251">
        <f t="shared" si="31"/>
        <v>0</v>
      </c>
      <c r="Z251" t="str">
        <f t="shared" si="32"/>
        <v/>
      </c>
      <c r="AA251">
        <f t="shared" si="35"/>
        <v>0</v>
      </c>
    </row>
    <row r="252" spans="1:27">
      <c r="A252" t="s">
        <v>1197</v>
      </c>
      <c r="B252" t="s">
        <v>1198</v>
      </c>
      <c r="C252" t="s">
        <v>995</v>
      </c>
      <c r="D252" t="s">
        <v>66</v>
      </c>
      <c r="E252" t="s">
        <v>45</v>
      </c>
      <c r="F252" t="s">
        <v>1199</v>
      </c>
      <c r="G252" s="6">
        <f t="shared" si="27"/>
        <v>4071</v>
      </c>
      <c r="H252" t="s">
        <v>39</v>
      </c>
      <c r="I252" t="s">
        <v>80</v>
      </c>
      <c r="J252" t="str">
        <f t="shared" si="28"/>
        <v>Shivani Natt</v>
      </c>
      <c r="K252" t="s">
        <v>1200</v>
      </c>
      <c r="L252" s="7">
        <f t="shared" si="33"/>
        <v>45063</v>
      </c>
      <c r="M252" s="7">
        <v>45199</v>
      </c>
      <c r="N252" s="1">
        <f t="shared" si="29"/>
        <v>45199</v>
      </c>
      <c r="P252" s="7" t="str">
        <f t="shared" si="34"/>
        <v/>
      </c>
      <c r="R252">
        <v>0</v>
      </c>
      <c r="S252">
        <v>1</v>
      </c>
      <c r="T252">
        <v>2.1</v>
      </c>
      <c r="U252" t="s">
        <v>58</v>
      </c>
      <c r="V252" s="2">
        <v>4071</v>
      </c>
      <c r="W252" t="str">
        <f t="shared" si="30"/>
        <v>Open</v>
      </c>
      <c r="X252" t="str">
        <f>_xlfn.XLOOKUP(B252,'Customers'!A:A,'Customers'!E:E,"")</f>
        <v>Mid-Market</v>
      </c>
      <c r="Y252">
        <f t="shared" si="31"/>
        <v>0</v>
      </c>
      <c r="Z252" t="str">
        <f t="shared" si="32"/>
        <v/>
      </c>
      <c r="AA252">
        <f t="shared" si="35"/>
        <v>0</v>
      </c>
    </row>
    <row r="253" spans="1:27">
      <c r="A253" t="s">
        <v>1201</v>
      </c>
      <c r="B253" t="s">
        <v>1202</v>
      </c>
      <c r="C253" t="s">
        <v>1203</v>
      </c>
      <c r="D253" t="s">
        <v>66</v>
      </c>
      <c r="E253" t="s">
        <v>20</v>
      </c>
      <c r="F253" t="s">
        <v>1204</v>
      </c>
      <c r="G253" s="6">
        <f t="shared" si="27"/>
        <v>11487</v>
      </c>
      <c r="H253" t="s">
        <v>47</v>
      </c>
      <c r="I253" t="s">
        <v>336</v>
      </c>
      <c r="J253" t="str">
        <f t="shared" si="28"/>
        <v>Jalsa Parsa</v>
      </c>
      <c r="K253" t="s">
        <v>647</v>
      </c>
      <c r="L253" s="7">
        <f t="shared" si="33"/>
        <v>44848</v>
      </c>
      <c r="M253" s="7">
        <v>44916</v>
      </c>
      <c r="N253" s="1">
        <f t="shared" si="29"/>
        <v>44916</v>
      </c>
      <c r="P253" s="7" t="str">
        <f t="shared" si="34"/>
        <v/>
      </c>
      <c r="R253">
        <v>0</v>
      </c>
      <c r="S253">
        <v>1</v>
      </c>
      <c r="T253">
        <v>34.299999999999997</v>
      </c>
      <c r="U253" t="s">
        <v>100</v>
      </c>
      <c r="V253" s="2">
        <v>11487</v>
      </c>
      <c r="W253" t="str">
        <f t="shared" si="30"/>
        <v>Open</v>
      </c>
      <c r="X253" t="str">
        <f>_xlfn.XLOOKUP(B253,'Customers'!A:A,'Customers'!E:E,"")</f>
        <v>Mid-Market</v>
      </c>
      <c r="Y253">
        <f t="shared" si="31"/>
        <v>0</v>
      </c>
      <c r="Z253" t="str">
        <f t="shared" si="32"/>
        <v/>
      </c>
      <c r="AA253">
        <f t="shared" si="35"/>
        <v>0</v>
      </c>
    </row>
    <row r="254" spans="1:27">
      <c r="A254" t="s">
        <v>1205</v>
      </c>
      <c r="B254" t="s">
        <v>1206</v>
      </c>
      <c r="C254" t="s">
        <v>18</v>
      </c>
      <c r="D254" t="s">
        <v>183</v>
      </c>
      <c r="E254" t="s">
        <v>177</v>
      </c>
      <c r="F254" t="s">
        <v>1207</v>
      </c>
      <c r="G254" s="6">
        <f t="shared" si="27"/>
        <v>12509</v>
      </c>
      <c r="H254" t="s">
        <v>79</v>
      </c>
      <c r="I254" t="s">
        <v>127</v>
      </c>
      <c r="J254" t="str">
        <f t="shared" si="28"/>
        <v>Kashish Patla</v>
      </c>
      <c r="K254" t="s">
        <v>1208</v>
      </c>
      <c r="L254" s="7">
        <f t="shared" si="33"/>
        <v>45357</v>
      </c>
      <c r="M254" s="7">
        <v>45475</v>
      </c>
      <c r="N254" s="1">
        <f t="shared" si="29"/>
        <v>45475</v>
      </c>
      <c r="P254" s="7" t="str">
        <f t="shared" si="34"/>
        <v/>
      </c>
      <c r="R254">
        <v>0</v>
      </c>
      <c r="S254">
        <v>1</v>
      </c>
      <c r="T254">
        <v>28.6</v>
      </c>
      <c r="U254" t="s">
        <v>100</v>
      </c>
      <c r="V254" s="2">
        <v>12509</v>
      </c>
      <c r="W254" t="str">
        <f t="shared" si="30"/>
        <v>Open</v>
      </c>
      <c r="X254" t="str">
        <f>_xlfn.XLOOKUP(B254,'Customers'!A:A,'Customers'!E:E,"")</f>
        <v>Mid-Market</v>
      </c>
      <c r="Y254">
        <f t="shared" si="31"/>
        <v>0</v>
      </c>
      <c r="Z254" t="str">
        <f t="shared" si="32"/>
        <v/>
      </c>
      <c r="AA254">
        <f t="shared" si="35"/>
        <v>0</v>
      </c>
    </row>
    <row r="255" spans="1:27">
      <c r="A255" t="s">
        <v>1209</v>
      </c>
      <c r="B255" t="s">
        <v>1210</v>
      </c>
      <c r="C255" t="s">
        <v>344</v>
      </c>
      <c r="D255" t="s">
        <v>37</v>
      </c>
      <c r="E255" t="s">
        <v>45</v>
      </c>
      <c r="F255" t="s">
        <v>1211</v>
      </c>
      <c r="G255" s="6">
        <f t="shared" si="27"/>
        <v>78496</v>
      </c>
      <c r="H255" t="s">
        <v>39</v>
      </c>
      <c r="I255" t="s">
        <v>105</v>
      </c>
      <c r="J255" t="str">
        <f t="shared" si="28"/>
        <v>Hemangini Bahri</v>
      </c>
      <c r="K255" t="s">
        <v>1212</v>
      </c>
      <c r="L255" s="7">
        <f t="shared" si="33"/>
        <v>44786</v>
      </c>
      <c r="M255" s="7">
        <v>44899</v>
      </c>
      <c r="N255" s="1">
        <f t="shared" si="29"/>
        <v>44899</v>
      </c>
      <c r="P255" s="7" t="str">
        <f t="shared" si="34"/>
        <v/>
      </c>
      <c r="R255">
        <v>0</v>
      </c>
      <c r="S255">
        <v>1</v>
      </c>
      <c r="U255" t="s">
        <v>58</v>
      </c>
      <c r="V255" s="2">
        <v>78496</v>
      </c>
      <c r="W255" t="str">
        <f t="shared" si="30"/>
        <v>Open</v>
      </c>
      <c r="X255" t="str">
        <f>_xlfn.XLOOKUP(B255,'Customers'!A:A,'Customers'!E:E,"")</f>
        <v>Mid-Market</v>
      </c>
      <c r="Y255">
        <f t="shared" si="31"/>
        <v>0</v>
      </c>
      <c r="Z255" t="str">
        <f t="shared" si="32"/>
        <v/>
      </c>
      <c r="AA255">
        <f t="shared" si="35"/>
        <v>0</v>
      </c>
    </row>
    <row r="256" spans="1:27">
      <c r="A256" t="s">
        <v>1213</v>
      </c>
      <c r="B256" t="s">
        <v>1214</v>
      </c>
      <c r="C256" t="s">
        <v>18</v>
      </c>
      <c r="D256" t="s">
        <v>53</v>
      </c>
      <c r="E256" t="s">
        <v>177</v>
      </c>
      <c r="F256" t="s">
        <v>1215</v>
      </c>
      <c r="G256" s="6">
        <f t="shared" si="27"/>
        <v>23036</v>
      </c>
      <c r="H256" t="s">
        <v>56</v>
      </c>
      <c r="I256" t="s">
        <v>62</v>
      </c>
      <c r="J256" t="str">
        <f t="shared" si="28"/>
        <v>Jairaj Panchal</v>
      </c>
      <c r="K256" t="s">
        <v>1216</v>
      </c>
      <c r="L256" s="7">
        <f t="shared" si="33"/>
        <v>44909</v>
      </c>
      <c r="M256" s="7">
        <v>44931</v>
      </c>
      <c r="N256" s="1">
        <f t="shared" si="29"/>
        <v>44931</v>
      </c>
      <c r="P256" s="7" t="str">
        <f t="shared" si="34"/>
        <v/>
      </c>
      <c r="R256">
        <v>0</v>
      </c>
      <c r="S256">
        <v>1</v>
      </c>
      <c r="T256">
        <v>27.2</v>
      </c>
      <c r="U256" t="s">
        <v>100</v>
      </c>
      <c r="V256" s="2">
        <v>23036</v>
      </c>
      <c r="W256" t="str">
        <f t="shared" si="30"/>
        <v>Open</v>
      </c>
      <c r="X256" t="str">
        <f>_xlfn.XLOOKUP(B256,'Customers'!A:A,'Customers'!E:E,"")</f>
        <v>SMB</v>
      </c>
      <c r="Y256">
        <f t="shared" si="31"/>
        <v>0</v>
      </c>
      <c r="Z256" t="str">
        <f t="shared" si="32"/>
        <v/>
      </c>
      <c r="AA256">
        <f t="shared" si="35"/>
        <v>0</v>
      </c>
    </row>
    <row r="257" spans="1:27">
      <c r="A257" t="s">
        <v>1217</v>
      </c>
      <c r="B257" t="s">
        <v>863</v>
      </c>
      <c r="C257" t="s">
        <v>1218</v>
      </c>
      <c r="D257" t="s">
        <v>53</v>
      </c>
      <c r="E257" t="s">
        <v>177</v>
      </c>
      <c r="F257" t="s">
        <v>1219</v>
      </c>
      <c r="G257" s="6">
        <f t="shared" si="27"/>
        <v>34821</v>
      </c>
      <c r="H257" t="s">
        <v>79</v>
      </c>
      <c r="I257" t="s">
        <v>156</v>
      </c>
      <c r="J257" t="str">
        <f t="shared" si="28"/>
        <v>Lakshmi Hayre</v>
      </c>
      <c r="K257" t="s">
        <v>1220</v>
      </c>
      <c r="L257" s="7">
        <f t="shared" si="33"/>
        <v>45549</v>
      </c>
      <c r="M257" s="7">
        <v>45634</v>
      </c>
      <c r="N257" s="1">
        <f t="shared" si="29"/>
        <v>45634</v>
      </c>
      <c r="P257" s="7" t="str">
        <f t="shared" si="34"/>
        <v/>
      </c>
      <c r="R257">
        <v>0</v>
      </c>
      <c r="S257">
        <v>1</v>
      </c>
      <c r="U257" t="s">
        <v>25</v>
      </c>
      <c r="V257" s="2">
        <v>34821</v>
      </c>
      <c r="W257" t="str">
        <f t="shared" si="30"/>
        <v>Open</v>
      </c>
      <c r="X257" t="str">
        <f>_xlfn.XLOOKUP(B257,'Customers'!A:A,'Customers'!E:E,"")</f>
        <v>Mid-Market</v>
      </c>
      <c r="Y257">
        <f t="shared" si="31"/>
        <v>0</v>
      </c>
      <c r="Z257" t="str">
        <f t="shared" si="32"/>
        <v/>
      </c>
      <c r="AA257">
        <f t="shared" si="35"/>
        <v>0</v>
      </c>
    </row>
    <row r="258" spans="1:27">
      <c r="A258" t="s">
        <v>1221</v>
      </c>
      <c r="B258" t="s">
        <v>108</v>
      </c>
      <c r="C258" t="s">
        <v>474</v>
      </c>
      <c r="D258" t="s">
        <v>19</v>
      </c>
      <c r="E258" t="s">
        <v>91</v>
      </c>
      <c r="F258" t="s">
        <v>1222</v>
      </c>
      <c r="G258" s="6">
        <f t="shared" ref="G258:G321" si="36">IF(F258="","",IF(RIGHT(UPPER(SUBSTITUTE(SUBSTITUTE(SUBSTITUTE(TRIM(F258),"$",""),",","")," ","")),1)="K",VALUE(LEFT(UPPER(SUBSTITUTE(SUBSTITUTE(SUBSTITUTE(TRIM(F258),"$",""),",","")," ","")),LEN(UPPER(SUBSTITUTE(SUBSTITUTE(SUBSTITUTE(TRIM(F258),"$",""),",","")," ","")))-1))*1000,IF(RIGHT(UPPER(SUBSTITUTE(SUBSTITUTE(SUBSTITUTE(TRIM(F258),"$",""),",","")," ","")),1)="M",VALUE(LEFT(UPPER(SUBSTITUTE(SUBSTITUTE(SUBSTITUTE(TRIM(F258),"$",""),",","")," ","")),LEN(UPPER(SUBSTITUTE(SUBSTITUTE(SUBSTITUTE(TRIM(F258),"$",""),",","")," ","")))-1))*1000000,VALUE(SUBSTITUTE(SUBSTITUTE(SUBSTITUTE(TRIM(F258),"$",""),",","")," ","")))))</f>
        <v>2071</v>
      </c>
      <c r="H258" t="s">
        <v>47</v>
      </c>
      <c r="I258" t="s">
        <v>62</v>
      </c>
      <c r="J258" t="str">
        <f t="shared" ref="J258:J321" si="37">PROPER(TRIM(I258))</f>
        <v>Jairaj Panchal</v>
      </c>
      <c r="K258" t="s">
        <v>1223</v>
      </c>
      <c r="L258" s="7">
        <f t="shared" si="33"/>
        <v>44748</v>
      </c>
      <c r="M258" s="7">
        <v>44835</v>
      </c>
      <c r="N258" s="1">
        <f t="shared" ref="N258:N321" si="38">IF(M258="","",IF(ISNUMBER(M258),M258,IF(ISNUMBER(SEARCH("/",M258)),DATE(VALUE(RIGHT(M258,4)),VALUE(MID(M258,4,2)),VALUE(LEFT(M258,2))),DATE(VALUE(LEFT(M258,4)),VALUE(MID(M258,6,2)),VALUE(RIGHT(M258,2))))))</f>
        <v>44835</v>
      </c>
      <c r="O258" s="7">
        <v>44919</v>
      </c>
      <c r="P258" s="7">
        <f t="shared" si="34"/>
        <v>44919</v>
      </c>
      <c r="Q258">
        <v>171</v>
      </c>
      <c r="R258">
        <v>0</v>
      </c>
      <c r="S258">
        <v>1</v>
      </c>
      <c r="U258" t="s">
        <v>33</v>
      </c>
      <c r="V258" s="2">
        <v>2071</v>
      </c>
      <c r="W258" t="str">
        <f t="shared" ref="W258:W321" si="39">IF(E258="","",IF(E258="Closed Won","Won",IF(E258="Closed Lost","Lost","Open")))</f>
        <v>Won</v>
      </c>
      <c r="X258" t="str">
        <f>_xlfn.XLOOKUP(B258,'Customers'!A:A,'Customers'!E:E,"")</f>
        <v>SMB</v>
      </c>
      <c r="Y258">
        <f t="shared" ref="Y258:Y321" si="40">IF(OR(W258="Won",W258="Lost"),1,0)</f>
        <v>1</v>
      </c>
      <c r="Z258">
        <f t="shared" ref="Z258:Z321" si="41">IF(OR(N258="",P258=""),"",P258-N258)</f>
        <v>84</v>
      </c>
      <c r="AA258">
        <f t="shared" si="35"/>
        <v>1</v>
      </c>
    </row>
    <row r="259" spans="1:27">
      <c r="A259" t="s">
        <v>1224</v>
      </c>
      <c r="B259" t="s">
        <v>1225</v>
      </c>
      <c r="C259" t="s">
        <v>18</v>
      </c>
      <c r="D259" t="s">
        <v>53</v>
      </c>
      <c r="E259" t="s">
        <v>28</v>
      </c>
      <c r="F259" t="s">
        <v>1226</v>
      </c>
      <c r="G259" s="6">
        <f t="shared" si="36"/>
        <v>38323</v>
      </c>
      <c r="H259" t="s">
        <v>39</v>
      </c>
      <c r="I259" t="s">
        <v>139</v>
      </c>
      <c r="J259" t="str">
        <f t="shared" si="37"/>
        <v>Champak Rao</v>
      </c>
      <c r="K259" t="s">
        <v>1227</v>
      </c>
      <c r="L259" s="7">
        <f t="shared" ref="L259:L322" si="42">IF(K259="","",IF(ISNUMBER(K259),K259,IF(ISNUMBER(SEARCH("/",K259)),DATE(VALUE(RIGHT(K259,4)),VALUE(MID(K259,4,2)),VALUE(LEFT(K259,2))),DATE(VALUE(LEFT(K259,4)),VALUE(MID(K259,6,2)),VALUE(RIGHT(K259,2))))))</f>
        <v>44629</v>
      </c>
      <c r="M259" s="7">
        <v>44802</v>
      </c>
      <c r="N259" s="1">
        <f t="shared" si="38"/>
        <v>44802</v>
      </c>
      <c r="P259" s="7" t="str">
        <f t="shared" ref="P259:P322" si="43">IF(O259="","",IF(ISNUMBER(O259),O259,DATE(VALUE(LEFT(O259,4)),VALUE(MID(O259,6,2)),VALUE(RIGHT(O259,2)))))</f>
        <v/>
      </c>
      <c r="R259">
        <v>0</v>
      </c>
      <c r="S259">
        <v>1</v>
      </c>
      <c r="T259">
        <v>8.6</v>
      </c>
      <c r="U259" t="s">
        <v>100</v>
      </c>
      <c r="V259" s="2">
        <v>38323</v>
      </c>
      <c r="W259" t="str">
        <f t="shared" si="39"/>
        <v>Open</v>
      </c>
      <c r="X259" t="str">
        <f>_xlfn.XLOOKUP(B259,'Customers'!A:A,'Customers'!E:E,"")</f>
        <v>Mid-Market</v>
      </c>
      <c r="Y259">
        <f t="shared" si="40"/>
        <v>0</v>
      </c>
      <c r="Z259" t="str">
        <f t="shared" si="41"/>
        <v/>
      </c>
      <c r="AA259">
        <f t="shared" ref="AA259:AA322" si="44">IF(AND(Y259=1,Z259&gt;30),1,0)</f>
        <v>0</v>
      </c>
    </row>
    <row r="260" spans="1:27">
      <c r="A260" t="s">
        <v>1228</v>
      </c>
      <c r="B260" t="s">
        <v>1229</v>
      </c>
      <c r="C260" t="s">
        <v>403</v>
      </c>
      <c r="D260" t="s">
        <v>37</v>
      </c>
      <c r="E260" t="s">
        <v>28</v>
      </c>
      <c r="F260" t="s">
        <v>1230</v>
      </c>
      <c r="G260" s="6">
        <f t="shared" si="36"/>
        <v>142999</v>
      </c>
      <c r="H260" t="s">
        <v>30</v>
      </c>
      <c r="I260" t="s">
        <v>98</v>
      </c>
      <c r="J260" t="str">
        <f t="shared" si="37"/>
        <v>Amruta Sinha</v>
      </c>
      <c r="K260" t="s">
        <v>1231</v>
      </c>
      <c r="L260" s="7">
        <f t="shared" si="42"/>
        <v>45541</v>
      </c>
      <c r="M260" s="7">
        <v>45680</v>
      </c>
      <c r="N260" s="1">
        <f t="shared" si="38"/>
        <v>45680</v>
      </c>
      <c r="P260" s="7" t="str">
        <f t="shared" si="43"/>
        <v/>
      </c>
      <c r="R260">
        <v>0</v>
      </c>
      <c r="S260">
        <v>1</v>
      </c>
      <c r="U260" t="s">
        <v>58</v>
      </c>
      <c r="V260" s="2">
        <v>142999</v>
      </c>
      <c r="W260" t="str">
        <f t="shared" si="39"/>
        <v>Open</v>
      </c>
      <c r="X260" t="str">
        <f>_xlfn.XLOOKUP(B260,'Customers'!A:A,'Customers'!E:E,"")</f>
        <v>Mid-Market</v>
      </c>
      <c r="Y260">
        <f t="shared" si="40"/>
        <v>0</v>
      </c>
      <c r="Z260" t="str">
        <f t="shared" si="41"/>
        <v/>
      </c>
      <c r="AA260">
        <f t="shared" si="44"/>
        <v>0</v>
      </c>
    </row>
    <row r="261" spans="1:27">
      <c r="A261" t="s">
        <v>1232</v>
      </c>
      <c r="B261" t="s">
        <v>1233</v>
      </c>
      <c r="C261" t="s">
        <v>654</v>
      </c>
      <c r="D261" t="s">
        <v>19</v>
      </c>
      <c r="E261" t="s">
        <v>91</v>
      </c>
      <c r="F261" t="s">
        <v>1234</v>
      </c>
      <c r="G261" s="6">
        <f t="shared" si="36"/>
        <v>6097</v>
      </c>
      <c r="H261" t="s">
        <v>22</v>
      </c>
      <c r="I261" t="s">
        <v>133</v>
      </c>
      <c r="J261" t="str">
        <f t="shared" si="37"/>
        <v>Aachal Soni</v>
      </c>
      <c r="K261" t="s">
        <v>636</v>
      </c>
      <c r="L261" s="7">
        <f t="shared" si="42"/>
        <v>44762</v>
      </c>
      <c r="M261" s="7">
        <v>44781</v>
      </c>
      <c r="N261" s="1">
        <f t="shared" si="38"/>
        <v>44781</v>
      </c>
      <c r="O261" s="7">
        <v>44859</v>
      </c>
      <c r="P261" s="7">
        <f t="shared" si="43"/>
        <v>44859</v>
      </c>
      <c r="Q261">
        <v>97</v>
      </c>
      <c r="R261">
        <v>0</v>
      </c>
      <c r="S261">
        <v>1</v>
      </c>
      <c r="U261" t="s">
        <v>58</v>
      </c>
      <c r="V261" s="2">
        <v>6097</v>
      </c>
      <c r="W261" t="str">
        <f t="shared" si="39"/>
        <v>Won</v>
      </c>
      <c r="X261" t="str">
        <f>_xlfn.XLOOKUP(B261,'Customers'!A:A,'Customers'!E:E,"")</f>
        <v>SMB</v>
      </c>
      <c r="Y261">
        <f t="shared" si="40"/>
        <v>1</v>
      </c>
      <c r="Z261">
        <f t="shared" si="41"/>
        <v>78</v>
      </c>
      <c r="AA261">
        <f t="shared" si="44"/>
        <v>1</v>
      </c>
    </row>
    <row r="262" spans="1:27">
      <c r="A262" t="s">
        <v>1235</v>
      </c>
      <c r="B262" t="s">
        <v>1236</v>
      </c>
      <c r="C262" t="s">
        <v>18</v>
      </c>
      <c r="D262" t="s">
        <v>53</v>
      </c>
      <c r="E262" t="s">
        <v>91</v>
      </c>
      <c r="F262" t="s">
        <v>1237</v>
      </c>
      <c r="G262" s="6">
        <f t="shared" si="36"/>
        <v>39000</v>
      </c>
      <c r="H262" t="s">
        <v>47</v>
      </c>
      <c r="I262" t="s">
        <v>93</v>
      </c>
      <c r="J262" t="str">
        <f t="shared" si="37"/>
        <v>Owen Mane</v>
      </c>
      <c r="K262" t="s">
        <v>1238</v>
      </c>
      <c r="L262" s="7">
        <f t="shared" si="42"/>
        <v>44715</v>
      </c>
      <c r="M262" s="7">
        <v>44841</v>
      </c>
      <c r="N262" s="1">
        <f t="shared" si="38"/>
        <v>44841</v>
      </c>
      <c r="O262" s="7">
        <v>44865</v>
      </c>
      <c r="P262" s="7">
        <f t="shared" si="43"/>
        <v>44865</v>
      </c>
      <c r="Q262">
        <v>150</v>
      </c>
      <c r="R262">
        <v>1</v>
      </c>
      <c r="S262">
        <v>4</v>
      </c>
      <c r="T262">
        <v>10.3</v>
      </c>
      <c r="U262" t="s">
        <v>100</v>
      </c>
      <c r="V262" s="2">
        <v>39000</v>
      </c>
      <c r="W262" t="str">
        <f t="shared" si="39"/>
        <v>Won</v>
      </c>
      <c r="X262" t="str">
        <f>_xlfn.XLOOKUP(B262,'Customers'!A:A,'Customers'!E:E,"")</f>
        <v>Mid-Market</v>
      </c>
      <c r="Y262">
        <f t="shared" si="40"/>
        <v>1</v>
      </c>
      <c r="Z262">
        <f t="shared" si="41"/>
        <v>24</v>
      </c>
      <c r="AA262">
        <f t="shared" si="44"/>
        <v>0</v>
      </c>
    </row>
    <row r="263" spans="1:27">
      <c r="A263" t="s">
        <v>1239</v>
      </c>
      <c r="B263" t="s">
        <v>1240</v>
      </c>
      <c r="C263" t="s">
        <v>18</v>
      </c>
      <c r="D263" t="s">
        <v>19</v>
      </c>
      <c r="E263" t="s">
        <v>115</v>
      </c>
      <c r="F263" t="s">
        <v>1241</v>
      </c>
      <c r="G263" s="6">
        <f t="shared" si="36"/>
        <v>7772</v>
      </c>
      <c r="H263" t="s">
        <v>47</v>
      </c>
      <c r="I263" t="s">
        <v>86</v>
      </c>
      <c r="J263" t="str">
        <f t="shared" si="37"/>
        <v>Mason Solanki</v>
      </c>
      <c r="K263" t="s">
        <v>1242</v>
      </c>
      <c r="L263" s="7">
        <f t="shared" si="42"/>
        <v>44812</v>
      </c>
      <c r="M263" s="7">
        <v>44870</v>
      </c>
      <c r="N263" s="1">
        <f t="shared" si="38"/>
        <v>44870</v>
      </c>
      <c r="O263" s="7">
        <v>44870</v>
      </c>
      <c r="P263" s="7">
        <f t="shared" si="43"/>
        <v>44870</v>
      </c>
      <c r="Q263">
        <v>58</v>
      </c>
      <c r="R263">
        <v>0</v>
      </c>
      <c r="S263">
        <v>1</v>
      </c>
      <c r="T263">
        <v>4.2</v>
      </c>
      <c r="U263" t="s">
        <v>33</v>
      </c>
      <c r="V263" s="2">
        <v>7772</v>
      </c>
      <c r="W263" t="str">
        <f t="shared" si="39"/>
        <v>Lost</v>
      </c>
      <c r="X263" t="str">
        <f>_xlfn.XLOOKUP(B263,'Customers'!A:A,'Customers'!E:E,"")</f>
        <v>SMB</v>
      </c>
      <c r="Y263">
        <f t="shared" si="40"/>
        <v>1</v>
      </c>
      <c r="Z263">
        <f t="shared" si="41"/>
        <v>0</v>
      </c>
      <c r="AA263">
        <f t="shared" si="44"/>
        <v>0</v>
      </c>
    </row>
    <row r="264" spans="1:27">
      <c r="A264" t="s">
        <v>1243</v>
      </c>
      <c r="B264" t="s">
        <v>1244</v>
      </c>
      <c r="C264" t="s">
        <v>436</v>
      </c>
      <c r="D264" t="s">
        <v>53</v>
      </c>
      <c r="E264" t="s">
        <v>54</v>
      </c>
      <c r="F264" t="s">
        <v>1245</v>
      </c>
      <c r="G264" s="6">
        <f t="shared" si="36"/>
        <v>25210</v>
      </c>
      <c r="H264" t="s">
        <v>39</v>
      </c>
      <c r="I264" t="s">
        <v>62</v>
      </c>
      <c r="J264" t="str">
        <f t="shared" si="37"/>
        <v>Jairaj Panchal</v>
      </c>
      <c r="K264" t="s">
        <v>671</v>
      </c>
      <c r="L264" s="7">
        <f t="shared" si="42"/>
        <v>44698</v>
      </c>
      <c r="M264" s="7">
        <v>44801</v>
      </c>
      <c r="N264" s="1">
        <f t="shared" si="38"/>
        <v>44801</v>
      </c>
      <c r="P264" s="7" t="str">
        <f t="shared" si="43"/>
        <v/>
      </c>
      <c r="R264">
        <v>0</v>
      </c>
      <c r="S264">
        <v>1</v>
      </c>
      <c r="T264">
        <v>34.9</v>
      </c>
      <c r="U264" t="s">
        <v>25</v>
      </c>
      <c r="V264" s="2">
        <v>25210</v>
      </c>
      <c r="W264" t="str">
        <f t="shared" si="39"/>
        <v>Open</v>
      </c>
      <c r="X264" t="str">
        <f>_xlfn.XLOOKUP(B264,'Customers'!A:A,'Customers'!E:E,"")</f>
        <v>Mid-Market</v>
      </c>
      <c r="Y264">
        <f t="shared" si="40"/>
        <v>0</v>
      </c>
      <c r="Z264" t="str">
        <f t="shared" si="41"/>
        <v/>
      </c>
      <c r="AA264">
        <f t="shared" si="44"/>
        <v>0</v>
      </c>
    </row>
    <row r="265" spans="1:27">
      <c r="A265" t="s">
        <v>1246</v>
      </c>
      <c r="B265" t="s">
        <v>1247</v>
      </c>
      <c r="C265" t="s">
        <v>820</v>
      </c>
      <c r="D265" t="s">
        <v>53</v>
      </c>
      <c r="E265" t="s">
        <v>20</v>
      </c>
      <c r="F265" t="s">
        <v>1248</v>
      </c>
      <c r="G265" s="6">
        <f t="shared" si="36"/>
        <v>32000</v>
      </c>
      <c r="H265" t="s">
        <v>79</v>
      </c>
      <c r="I265" t="s">
        <v>731</v>
      </c>
      <c r="J265" t="str">
        <f t="shared" si="37"/>
        <v>Aachal Soni</v>
      </c>
      <c r="K265" t="s">
        <v>1249</v>
      </c>
      <c r="L265" s="7">
        <f t="shared" si="42"/>
        <v>45517</v>
      </c>
      <c r="M265" s="7">
        <v>45689</v>
      </c>
      <c r="N265" s="1">
        <f t="shared" si="38"/>
        <v>45689</v>
      </c>
      <c r="P265" s="7" t="str">
        <f t="shared" si="43"/>
        <v/>
      </c>
      <c r="R265">
        <v>0</v>
      </c>
      <c r="S265">
        <v>1</v>
      </c>
      <c r="T265">
        <v>18.399999999999999</v>
      </c>
      <c r="U265" t="s">
        <v>25</v>
      </c>
      <c r="V265" s="2">
        <v>32000</v>
      </c>
      <c r="W265" t="str">
        <f t="shared" si="39"/>
        <v>Open</v>
      </c>
      <c r="X265" t="str">
        <f>_xlfn.XLOOKUP(B265,'Customers'!A:A,'Customers'!E:E,"")</f>
        <v>SMB</v>
      </c>
      <c r="Y265">
        <f t="shared" si="40"/>
        <v>0</v>
      </c>
      <c r="Z265" t="str">
        <f t="shared" si="41"/>
        <v/>
      </c>
      <c r="AA265">
        <f t="shared" si="44"/>
        <v>0</v>
      </c>
    </row>
    <row r="266" spans="1:27">
      <c r="A266" t="s">
        <v>1250</v>
      </c>
      <c r="B266" t="s">
        <v>1251</v>
      </c>
      <c r="C266" t="s">
        <v>1252</v>
      </c>
      <c r="D266" t="s">
        <v>53</v>
      </c>
      <c r="E266" t="s">
        <v>115</v>
      </c>
      <c r="F266" t="s">
        <v>1253</v>
      </c>
      <c r="G266" s="6">
        <f t="shared" si="36"/>
        <v>26215</v>
      </c>
      <c r="H266" t="s">
        <v>151</v>
      </c>
      <c r="I266" t="s">
        <v>145</v>
      </c>
      <c r="J266" t="str">
        <f t="shared" si="37"/>
        <v>Krish Varughese</v>
      </c>
      <c r="K266" t="s">
        <v>1254</v>
      </c>
      <c r="L266" s="7">
        <f t="shared" si="42"/>
        <v>45259</v>
      </c>
      <c r="M266" s="7">
        <v>45376</v>
      </c>
      <c r="N266" s="1">
        <f t="shared" si="38"/>
        <v>45376</v>
      </c>
      <c r="O266" s="7">
        <v>45372</v>
      </c>
      <c r="P266" s="7">
        <f t="shared" si="43"/>
        <v>45372</v>
      </c>
      <c r="Q266">
        <v>113</v>
      </c>
      <c r="R266">
        <v>0</v>
      </c>
      <c r="S266">
        <v>1</v>
      </c>
      <c r="T266">
        <v>27.2</v>
      </c>
      <c r="U266" t="s">
        <v>33</v>
      </c>
      <c r="V266" s="2">
        <v>26215</v>
      </c>
      <c r="W266" t="str">
        <f t="shared" si="39"/>
        <v>Lost</v>
      </c>
      <c r="X266" t="str">
        <f>_xlfn.XLOOKUP(B266,'Customers'!A:A,'Customers'!E:E,"")</f>
        <v>SMB</v>
      </c>
      <c r="Y266">
        <f t="shared" si="40"/>
        <v>1</v>
      </c>
      <c r="Z266">
        <f t="shared" si="41"/>
        <v>-4</v>
      </c>
      <c r="AA266">
        <f t="shared" si="44"/>
        <v>0</v>
      </c>
    </row>
    <row r="267" spans="1:27">
      <c r="A267" t="s">
        <v>1255</v>
      </c>
      <c r="B267" t="s">
        <v>1256</v>
      </c>
      <c r="C267" t="s">
        <v>131</v>
      </c>
      <c r="D267" t="s">
        <v>19</v>
      </c>
      <c r="E267" t="s">
        <v>28</v>
      </c>
      <c r="F267" t="s">
        <v>1257</v>
      </c>
      <c r="G267" s="6">
        <f t="shared" si="36"/>
        <v>3375</v>
      </c>
      <c r="H267" t="s">
        <v>39</v>
      </c>
      <c r="I267" t="s">
        <v>237</v>
      </c>
      <c r="J267" t="str">
        <f t="shared" si="37"/>
        <v>Vidhi Mital</v>
      </c>
      <c r="K267" t="s">
        <v>1258</v>
      </c>
      <c r="L267" s="7">
        <f t="shared" si="42"/>
        <v>44615</v>
      </c>
      <c r="N267" s="1" t="str">
        <f t="shared" si="38"/>
        <v/>
      </c>
      <c r="P267" s="7" t="str">
        <f t="shared" si="43"/>
        <v/>
      </c>
      <c r="R267">
        <v>0</v>
      </c>
      <c r="S267">
        <v>1</v>
      </c>
      <c r="T267">
        <v>1.5</v>
      </c>
      <c r="U267" t="s">
        <v>58</v>
      </c>
      <c r="V267" s="2">
        <v>3375</v>
      </c>
      <c r="W267" t="str">
        <f t="shared" si="39"/>
        <v>Open</v>
      </c>
      <c r="X267" t="str">
        <f>_xlfn.XLOOKUP(B267,'Customers'!A:A,'Customers'!E:E,"")</f>
        <v>SMB</v>
      </c>
      <c r="Y267">
        <f t="shared" si="40"/>
        <v>0</v>
      </c>
      <c r="Z267" t="str">
        <f t="shared" si="41"/>
        <v/>
      </c>
      <c r="AA267">
        <f t="shared" si="44"/>
        <v>0</v>
      </c>
    </row>
    <row r="268" spans="1:27">
      <c r="A268" t="s">
        <v>1259</v>
      </c>
      <c r="B268" t="s">
        <v>1260</v>
      </c>
      <c r="C268" t="s">
        <v>1261</v>
      </c>
      <c r="D268" t="s">
        <v>183</v>
      </c>
      <c r="E268" t="s">
        <v>28</v>
      </c>
      <c r="F268" t="s">
        <v>1262</v>
      </c>
      <c r="G268" s="6">
        <f t="shared" si="36"/>
        <v>12923</v>
      </c>
      <c r="H268" t="s">
        <v>39</v>
      </c>
      <c r="I268" t="s">
        <v>31</v>
      </c>
      <c r="J268" t="str">
        <f t="shared" si="37"/>
        <v>Ati Seshadri</v>
      </c>
      <c r="K268" t="s">
        <v>1263</v>
      </c>
      <c r="L268" s="7">
        <f t="shared" si="42"/>
        <v>44772</v>
      </c>
      <c r="M268" s="7">
        <v>44950</v>
      </c>
      <c r="N268" s="1">
        <f t="shared" si="38"/>
        <v>44950</v>
      </c>
      <c r="P268" s="7" t="str">
        <f t="shared" si="43"/>
        <v/>
      </c>
      <c r="R268">
        <v>0</v>
      </c>
      <c r="S268">
        <v>1</v>
      </c>
      <c r="T268">
        <v>14.4</v>
      </c>
      <c r="U268" t="s">
        <v>58</v>
      </c>
      <c r="V268" s="2">
        <v>12923</v>
      </c>
      <c r="W268" t="str">
        <f t="shared" si="39"/>
        <v>Open</v>
      </c>
      <c r="X268" t="str">
        <f>_xlfn.XLOOKUP(B268,'Customers'!A:A,'Customers'!E:E,"")</f>
        <v>Mid-Market</v>
      </c>
      <c r="Y268">
        <f t="shared" si="40"/>
        <v>0</v>
      </c>
      <c r="Z268" t="str">
        <f t="shared" si="41"/>
        <v/>
      </c>
      <c r="AA268">
        <f t="shared" si="44"/>
        <v>0</v>
      </c>
    </row>
    <row r="269" spans="1:27">
      <c r="A269" t="s">
        <v>1264</v>
      </c>
      <c r="B269" t="s">
        <v>1265</v>
      </c>
      <c r="C269" t="s">
        <v>18</v>
      </c>
      <c r="D269" t="s">
        <v>53</v>
      </c>
      <c r="E269" t="s">
        <v>45</v>
      </c>
      <c r="F269" t="s">
        <v>1266</v>
      </c>
      <c r="G269" s="6">
        <f t="shared" si="36"/>
        <v>14976</v>
      </c>
      <c r="H269" t="s">
        <v>39</v>
      </c>
      <c r="I269" t="s">
        <v>31</v>
      </c>
      <c r="J269" t="str">
        <f t="shared" si="37"/>
        <v>Ati Seshadri</v>
      </c>
      <c r="K269" t="s">
        <v>1267</v>
      </c>
      <c r="L269" s="7">
        <f t="shared" si="42"/>
        <v>44892</v>
      </c>
      <c r="M269" s="7">
        <v>44944</v>
      </c>
      <c r="N269" s="1">
        <f t="shared" si="38"/>
        <v>44944</v>
      </c>
      <c r="P269" s="7" t="str">
        <f t="shared" si="43"/>
        <v/>
      </c>
      <c r="R269">
        <v>0</v>
      </c>
      <c r="S269">
        <v>1</v>
      </c>
      <c r="T269">
        <v>19.5</v>
      </c>
      <c r="U269" t="s">
        <v>25</v>
      </c>
      <c r="V269" s="2">
        <v>14976</v>
      </c>
      <c r="W269" t="str">
        <f t="shared" si="39"/>
        <v>Open</v>
      </c>
      <c r="X269" t="str">
        <f>_xlfn.XLOOKUP(B269,'Customers'!A:A,'Customers'!E:E,"")</f>
        <v>Mid-Market</v>
      </c>
      <c r="Y269">
        <f t="shared" si="40"/>
        <v>0</v>
      </c>
      <c r="Z269" t="str">
        <f t="shared" si="41"/>
        <v/>
      </c>
      <c r="AA269">
        <f t="shared" si="44"/>
        <v>0</v>
      </c>
    </row>
    <row r="270" spans="1:27">
      <c r="A270" t="s">
        <v>1268</v>
      </c>
      <c r="B270" t="s">
        <v>1269</v>
      </c>
      <c r="C270" t="s">
        <v>1270</v>
      </c>
      <c r="D270" t="s">
        <v>53</v>
      </c>
      <c r="E270" t="s">
        <v>54</v>
      </c>
      <c r="F270" t="s">
        <v>1271</v>
      </c>
      <c r="G270" s="6">
        <f t="shared" si="36"/>
        <v>11098</v>
      </c>
      <c r="H270" t="s">
        <v>79</v>
      </c>
      <c r="I270" t="s">
        <v>1272</v>
      </c>
      <c r="J270" t="str">
        <f t="shared" si="37"/>
        <v>Amruta Sinha</v>
      </c>
      <c r="K270" t="s">
        <v>1273</v>
      </c>
      <c r="L270" s="7">
        <f t="shared" si="42"/>
        <v>44750</v>
      </c>
      <c r="M270" s="7">
        <v>44833</v>
      </c>
      <c r="N270" s="1">
        <f t="shared" si="38"/>
        <v>44833</v>
      </c>
      <c r="P270" s="7" t="str">
        <f t="shared" si="43"/>
        <v/>
      </c>
      <c r="R270">
        <v>0</v>
      </c>
      <c r="S270">
        <v>1</v>
      </c>
      <c r="T270">
        <v>28.1</v>
      </c>
      <c r="U270" t="s">
        <v>33</v>
      </c>
      <c r="V270" s="2">
        <v>11098</v>
      </c>
      <c r="W270" t="str">
        <f t="shared" si="39"/>
        <v>Open</v>
      </c>
      <c r="X270" t="str">
        <f>_xlfn.XLOOKUP(B270,'Customers'!A:A,'Customers'!E:E,"")</f>
        <v>SMB</v>
      </c>
      <c r="Y270">
        <f t="shared" si="40"/>
        <v>0</v>
      </c>
      <c r="Z270" t="str">
        <f t="shared" si="41"/>
        <v/>
      </c>
      <c r="AA270">
        <f t="shared" si="44"/>
        <v>0</v>
      </c>
    </row>
    <row r="271" spans="1:27">
      <c r="A271" t="s">
        <v>1274</v>
      </c>
      <c r="B271" t="s">
        <v>1275</v>
      </c>
      <c r="C271" t="s">
        <v>703</v>
      </c>
      <c r="D271" t="s">
        <v>37</v>
      </c>
      <c r="E271" t="s">
        <v>177</v>
      </c>
      <c r="F271" t="s">
        <v>1276</v>
      </c>
      <c r="G271" s="6">
        <f t="shared" si="36"/>
        <v>180980</v>
      </c>
      <c r="H271" t="s">
        <v>47</v>
      </c>
      <c r="I271" t="s">
        <v>127</v>
      </c>
      <c r="J271" t="str">
        <f t="shared" si="37"/>
        <v>Kashish Patla</v>
      </c>
      <c r="K271" t="s">
        <v>651</v>
      </c>
      <c r="L271" s="7">
        <f t="shared" si="42"/>
        <v>44577</v>
      </c>
      <c r="M271" s="7">
        <v>44622</v>
      </c>
      <c r="N271" s="1">
        <f t="shared" si="38"/>
        <v>44622</v>
      </c>
      <c r="P271" s="7" t="str">
        <f t="shared" si="43"/>
        <v/>
      </c>
      <c r="R271">
        <v>0</v>
      </c>
      <c r="S271">
        <v>1</v>
      </c>
      <c r="T271">
        <v>32.799999999999997</v>
      </c>
      <c r="U271" t="s">
        <v>58</v>
      </c>
      <c r="V271" s="2">
        <v>180980</v>
      </c>
      <c r="W271" t="str">
        <f t="shared" si="39"/>
        <v>Open</v>
      </c>
      <c r="X271" t="str">
        <f>_xlfn.XLOOKUP(B271,'Customers'!A:A,'Customers'!E:E,"")</f>
        <v>SMB</v>
      </c>
      <c r="Y271">
        <f t="shared" si="40"/>
        <v>0</v>
      </c>
      <c r="Z271" t="str">
        <f t="shared" si="41"/>
        <v/>
      </c>
      <c r="AA271">
        <f t="shared" si="44"/>
        <v>0</v>
      </c>
    </row>
    <row r="272" spans="1:27">
      <c r="A272" t="s">
        <v>1277</v>
      </c>
      <c r="B272" t="s">
        <v>1278</v>
      </c>
      <c r="C272" t="s">
        <v>789</v>
      </c>
      <c r="D272" t="s">
        <v>66</v>
      </c>
      <c r="E272" t="s">
        <v>177</v>
      </c>
      <c r="F272" t="s">
        <v>1279</v>
      </c>
      <c r="G272" s="6">
        <f t="shared" si="36"/>
        <v>4084</v>
      </c>
      <c r="H272" t="s">
        <v>30</v>
      </c>
      <c r="I272" t="s">
        <v>1280</v>
      </c>
      <c r="J272" t="str">
        <f t="shared" si="37"/>
        <v>Jalsa Parsa</v>
      </c>
      <c r="K272" t="s">
        <v>988</v>
      </c>
      <c r="L272" s="7">
        <f t="shared" si="42"/>
        <v>44711</v>
      </c>
      <c r="M272" s="7">
        <v>44885</v>
      </c>
      <c r="N272" s="1">
        <f t="shared" si="38"/>
        <v>44885</v>
      </c>
      <c r="P272" s="7" t="str">
        <f t="shared" si="43"/>
        <v/>
      </c>
      <c r="R272">
        <v>0</v>
      </c>
      <c r="S272">
        <v>1</v>
      </c>
      <c r="T272">
        <v>30.3</v>
      </c>
      <c r="U272" t="s">
        <v>100</v>
      </c>
      <c r="V272" s="2">
        <v>4084</v>
      </c>
      <c r="W272" t="str">
        <f t="shared" si="39"/>
        <v>Open</v>
      </c>
      <c r="X272" t="str">
        <f>_xlfn.XLOOKUP(B272,'Customers'!A:A,'Customers'!E:E,"")</f>
        <v>SMB</v>
      </c>
      <c r="Y272">
        <f t="shared" si="40"/>
        <v>0</v>
      </c>
      <c r="Z272" t="str">
        <f t="shared" si="41"/>
        <v/>
      </c>
      <c r="AA272">
        <f t="shared" si="44"/>
        <v>0</v>
      </c>
    </row>
    <row r="273" spans="1:27">
      <c r="A273" t="s">
        <v>1281</v>
      </c>
      <c r="B273" t="s">
        <v>1282</v>
      </c>
      <c r="C273" t="s">
        <v>612</v>
      </c>
      <c r="D273" t="s">
        <v>66</v>
      </c>
      <c r="E273" t="s">
        <v>91</v>
      </c>
      <c r="F273" t="s">
        <v>1283</v>
      </c>
      <c r="G273" s="6">
        <f t="shared" si="36"/>
        <v>9471</v>
      </c>
      <c r="H273" t="s">
        <v>22</v>
      </c>
      <c r="I273" t="s">
        <v>93</v>
      </c>
      <c r="J273" t="str">
        <f t="shared" si="37"/>
        <v>Owen Mane</v>
      </c>
      <c r="K273" t="s">
        <v>1284</v>
      </c>
      <c r="L273" s="7">
        <f t="shared" si="42"/>
        <v>45492</v>
      </c>
      <c r="M273" s="7">
        <v>45539</v>
      </c>
      <c r="N273" s="1">
        <f t="shared" si="38"/>
        <v>45539</v>
      </c>
      <c r="O273" s="7">
        <v>45556</v>
      </c>
      <c r="P273" s="7">
        <f t="shared" si="43"/>
        <v>45556</v>
      </c>
      <c r="Q273">
        <v>64</v>
      </c>
      <c r="R273">
        <v>1</v>
      </c>
      <c r="S273">
        <v>2</v>
      </c>
      <c r="T273">
        <v>0.8</v>
      </c>
      <c r="U273" t="s">
        <v>100</v>
      </c>
      <c r="V273" s="2">
        <v>9471</v>
      </c>
      <c r="W273" t="str">
        <f t="shared" si="39"/>
        <v>Won</v>
      </c>
      <c r="X273" t="str">
        <f>_xlfn.XLOOKUP(B273,'Customers'!A:A,'Customers'!E:E,"")</f>
        <v>Mid-Market</v>
      </c>
      <c r="Y273">
        <f t="shared" si="40"/>
        <v>1</v>
      </c>
      <c r="Z273">
        <f t="shared" si="41"/>
        <v>17</v>
      </c>
      <c r="AA273">
        <f t="shared" si="44"/>
        <v>0</v>
      </c>
    </row>
    <row r="274" spans="1:27">
      <c r="A274" t="s">
        <v>1285</v>
      </c>
      <c r="B274" t="s">
        <v>1286</v>
      </c>
      <c r="C274" t="s">
        <v>1287</v>
      </c>
      <c r="D274" t="s">
        <v>53</v>
      </c>
      <c r="E274" t="s">
        <v>28</v>
      </c>
      <c r="F274" t="s">
        <v>1288</v>
      </c>
      <c r="G274" s="6">
        <f t="shared" si="36"/>
        <v>19222</v>
      </c>
      <c r="H274" t="s">
        <v>22</v>
      </c>
      <c r="I274" t="s">
        <v>117</v>
      </c>
      <c r="J274" t="str">
        <f t="shared" si="37"/>
        <v>Ekta Uppal</v>
      </c>
      <c r="K274" t="s">
        <v>1289</v>
      </c>
      <c r="L274" s="7">
        <f t="shared" si="42"/>
        <v>45472</v>
      </c>
      <c r="M274" s="7">
        <v>45548</v>
      </c>
      <c r="N274" s="1">
        <f t="shared" si="38"/>
        <v>45548</v>
      </c>
      <c r="P274" s="7" t="str">
        <f t="shared" si="43"/>
        <v/>
      </c>
      <c r="R274">
        <v>0</v>
      </c>
      <c r="S274">
        <v>1</v>
      </c>
      <c r="T274">
        <v>14.1</v>
      </c>
      <c r="U274" t="s">
        <v>100</v>
      </c>
      <c r="V274" s="2">
        <v>19222</v>
      </c>
      <c r="W274" t="str">
        <f t="shared" si="39"/>
        <v>Open</v>
      </c>
      <c r="X274" t="str">
        <f>_xlfn.XLOOKUP(B274,'Customers'!A:A,'Customers'!E:E,"")</f>
        <v>Mid-Market</v>
      </c>
      <c r="Y274">
        <f t="shared" si="40"/>
        <v>0</v>
      </c>
      <c r="Z274" t="str">
        <f t="shared" si="41"/>
        <v/>
      </c>
      <c r="AA274">
        <f t="shared" si="44"/>
        <v>0</v>
      </c>
    </row>
    <row r="275" spans="1:27">
      <c r="A275" t="s">
        <v>1290</v>
      </c>
      <c r="B275" t="s">
        <v>1291</v>
      </c>
      <c r="C275" t="s">
        <v>1017</v>
      </c>
      <c r="D275" t="s">
        <v>183</v>
      </c>
      <c r="E275" t="s">
        <v>91</v>
      </c>
      <c r="F275" t="s">
        <v>1292</v>
      </c>
      <c r="G275" s="6">
        <f t="shared" si="36"/>
        <v>12000</v>
      </c>
      <c r="H275" t="s">
        <v>79</v>
      </c>
      <c r="I275" t="s">
        <v>274</v>
      </c>
      <c r="J275" t="str">
        <f t="shared" si="37"/>
        <v>Rachit Lall</v>
      </c>
      <c r="K275" t="s">
        <v>1293</v>
      </c>
      <c r="L275" s="7">
        <f t="shared" si="42"/>
        <v>44563</v>
      </c>
      <c r="M275" s="7">
        <v>44688</v>
      </c>
      <c r="N275" s="1">
        <f t="shared" si="38"/>
        <v>44688</v>
      </c>
      <c r="O275" s="7">
        <v>44595</v>
      </c>
      <c r="P275" s="7">
        <f t="shared" si="43"/>
        <v>44595</v>
      </c>
      <c r="Q275">
        <v>32</v>
      </c>
      <c r="R275">
        <v>0</v>
      </c>
      <c r="S275">
        <v>1</v>
      </c>
      <c r="T275">
        <v>12.6</v>
      </c>
      <c r="U275" t="s">
        <v>42</v>
      </c>
      <c r="V275" s="2">
        <v>12000</v>
      </c>
      <c r="W275" t="str">
        <f t="shared" si="39"/>
        <v>Won</v>
      </c>
      <c r="X275" t="str">
        <f>_xlfn.XLOOKUP(B275,'Customers'!A:A,'Customers'!E:E,"")</f>
        <v>Mid-Market</v>
      </c>
      <c r="Y275">
        <f t="shared" si="40"/>
        <v>1</v>
      </c>
      <c r="Z275">
        <f t="shared" si="41"/>
        <v>-93</v>
      </c>
      <c r="AA275">
        <f t="shared" si="44"/>
        <v>0</v>
      </c>
    </row>
    <row r="276" spans="1:27">
      <c r="A276" t="s">
        <v>1294</v>
      </c>
      <c r="B276" t="s">
        <v>1036</v>
      </c>
      <c r="C276" t="s">
        <v>469</v>
      </c>
      <c r="D276" t="s">
        <v>19</v>
      </c>
      <c r="E276" t="s">
        <v>54</v>
      </c>
      <c r="F276" t="s">
        <v>1295</v>
      </c>
      <c r="G276" s="6">
        <f t="shared" si="36"/>
        <v>8707</v>
      </c>
      <c r="H276" t="s">
        <v>39</v>
      </c>
      <c r="I276" t="s">
        <v>23</v>
      </c>
      <c r="J276" t="str">
        <f t="shared" si="37"/>
        <v>Nihal Bhasin</v>
      </c>
      <c r="K276" t="s">
        <v>1296</v>
      </c>
      <c r="L276" s="7">
        <f t="shared" si="42"/>
        <v>45471</v>
      </c>
      <c r="M276" s="7">
        <v>45567</v>
      </c>
      <c r="N276" s="1">
        <f t="shared" si="38"/>
        <v>45567</v>
      </c>
      <c r="P276" s="7" t="str">
        <f t="shared" si="43"/>
        <v/>
      </c>
      <c r="R276">
        <v>0</v>
      </c>
      <c r="S276">
        <v>1</v>
      </c>
      <c r="T276">
        <v>14.5</v>
      </c>
      <c r="U276" t="s">
        <v>58</v>
      </c>
      <c r="V276" s="2">
        <v>8707</v>
      </c>
      <c r="W276" t="str">
        <f t="shared" si="39"/>
        <v>Open</v>
      </c>
      <c r="X276" t="str">
        <f>_xlfn.XLOOKUP(B276,'Customers'!A:A,'Customers'!E:E,"")</f>
        <v>Enterprise</v>
      </c>
      <c r="Y276">
        <f t="shared" si="40"/>
        <v>0</v>
      </c>
      <c r="Z276" t="str">
        <f t="shared" si="41"/>
        <v/>
      </c>
      <c r="AA276">
        <f t="shared" si="44"/>
        <v>0</v>
      </c>
    </row>
    <row r="277" spans="1:27">
      <c r="A277" t="s">
        <v>1297</v>
      </c>
      <c r="B277" t="s">
        <v>1298</v>
      </c>
      <c r="C277" t="s">
        <v>18</v>
      </c>
      <c r="D277" t="s">
        <v>19</v>
      </c>
      <c r="E277" t="s">
        <v>177</v>
      </c>
      <c r="F277" t="s">
        <v>1299</v>
      </c>
      <c r="G277" s="6">
        <f t="shared" si="36"/>
        <v>2833</v>
      </c>
      <c r="H277" t="s">
        <v>56</v>
      </c>
      <c r="I277" t="s">
        <v>850</v>
      </c>
      <c r="J277" t="str">
        <f t="shared" si="37"/>
        <v>Owen Mane</v>
      </c>
      <c r="K277" t="s">
        <v>1300</v>
      </c>
      <c r="L277" s="7">
        <f t="shared" si="42"/>
        <v>45136</v>
      </c>
      <c r="M277" s="7">
        <v>45308</v>
      </c>
      <c r="N277" s="1">
        <f t="shared" si="38"/>
        <v>45308</v>
      </c>
      <c r="P277" s="7" t="str">
        <f t="shared" si="43"/>
        <v/>
      </c>
      <c r="R277">
        <v>0</v>
      </c>
      <c r="S277">
        <v>1</v>
      </c>
      <c r="T277">
        <v>22.4</v>
      </c>
      <c r="U277" t="s">
        <v>42</v>
      </c>
      <c r="V277" s="2">
        <v>2833</v>
      </c>
      <c r="W277" t="str">
        <f t="shared" si="39"/>
        <v>Open</v>
      </c>
      <c r="X277" t="str">
        <f>_xlfn.XLOOKUP(B277,'Customers'!A:A,'Customers'!E:E,"")</f>
        <v>SMB</v>
      </c>
      <c r="Y277">
        <f t="shared" si="40"/>
        <v>0</v>
      </c>
      <c r="Z277" t="str">
        <f t="shared" si="41"/>
        <v/>
      </c>
      <c r="AA277">
        <f t="shared" si="44"/>
        <v>0</v>
      </c>
    </row>
    <row r="278" spans="1:27">
      <c r="A278" t="s">
        <v>1301</v>
      </c>
      <c r="B278" t="s">
        <v>1302</v>
      </c>
      <c r="C278" t="s">
        <v>1303</v>
      </c>
      <c r="D278" t="s">
        <v>53</v>
      </c>
      <c r="E278" t="s">
        <v>54</v>
      </c>
      <c r="F278" t="s">
        <v>1304</v>
      </c>
      <c r="G278" s="6">
        <f t="shared" si="36"/>
        <v>16286</v>
      </c>
      <c r="H278" t="s">
        <v>151</v>
      </c>
      <c r="I278" t="s">
        <v>361</v>
      </c>
      <c r="J278" t="str">
        <f t="shared" si="37"/>
        <v>Jalsa Parsa</v>
      </c>
      <c r="K278" t="s">
        <v>1030</v>
      </c>
      <c r="L278" s="7">
        <f t="shared" si="42"/>
        <v>45075</v>
      </c>
      <c r="M278" s="7">
        <v>45091</v>
      </c>
      <c r="N278" s="1">
        <f t="shared" si="38"/>
        <v>45091</v>
      </c>
      <c r="P278" s="7" t="str">
        <f t="shared" si="43"/>
        <v/>
      </c>
      <c r="R278">
        <v>0</v>
      </c>
      <c r="S278">
        <v>1</v>
      </c>
      <c r="T278">
        <v>9.6</v>
      </c>
      <c r="U278" t="s">
        <v>25</v>
      </c>
      <c r="V278" s="2">
        <v>16286</v>
      </c>
      <c r="W278" t="str">
        <f t="shared" si="39"/>
        <v>Open</v>
      </c>
      <c r="X278" t="str">
        <f>_xlfn.XLOOKUP(B278,'Customers'!A:A,'Customers'!E:E,"")</f>
        <v>Mid-Market</v>
      </c>
      <c r="Y278">
        <f t="shared" si="40"/>
        <v>0</v>
      </c>
      <c r="Z278" t="str">
        <f t="shared" si="41"/>
        <v/>
      </c>
      <c r="AA278">
        <f t="shared" si="44"/>
        <v>0</v>
      </c>
    </row>
    <row r="279" spans="1:27">
      <c r="A279" t="s">
        <v>1305</v>
      </c>
      <c r="B279" t="s">
        <v>1306</v>
      </c>
      <c r="C279" t="s">
        <v>1307</v>
      </c>
      <c r="D279" t="s">
        <v>66</v>
      </c>
      <c r="E279" t="s">
        <v>45</v>
      </c>
      <c r="F279" t="s">
        <v>1308</v>
      </c>
      <c r="G279" s="6">
        <f t="shared" si="36"/>
        <v>11437</v>
      </c>
      <c r="H279" t="s">
        <v>172</v>
      </c>
      <c r="I279" t="s">
        <v>232</v>
      </c>
      <c r="J279" t="str">
        <f t="shared" si="37"/>
        <v>Patrick Sama</v>
      </c>
      <c r="K279" t="s">
        <v>1309</v>
      </c>
      <c r="L279" s="7">
        <f t="shared" si="42"/>
        <v>44620</v>
      </c>
      <c r="M279" s="7">
        <v>44779</v>
      </c>
      <c r="N279" s="1">
        <f t="shared" si="38"/>
        <v>44779</v>
      </c>
      <c r="P279" s="7" t="str">
        <f t="shared" si="43"/>
        <v/>
      </c>
      <c r="R279">
        <v>0</v>
      </c>
      <c r="S279">
        <v>1</v>
      </c>
      <c r="T279">
        <v>0.5</v>
      </c>
      <c r="U279" t="s">
        <v>33</v>
      </c>
      <c r="V279" s="2">
        <v>11437</v>
      </c>
      <c r="W279" t="str">
        <f t="shared" si="39"/>
        <v>Open</v>
      </c>
      <c r="X279" t="str">
        <f>_xlfn.XLOOKUP(B279,'Customers'!A:A,'Customers'!E:E,"")</f>
        <v>Mid-Market</v>
      </c>
      <c r="Y279">
        <f t="shared" si="40"/>
        <v>0</v>
      </c>
      <c r="Z279" t="str">
        <f t="shared" si="41"/>
        <v/>
      </c>
      <c r="AA279">
        <f t="shared" si="44"/>
        <v>0</v>
      </c>
    </row>
    <row r="280" spans="1:27">
      <c r="A280" t="s">
        <v>1310</v>
      </c>
      <c r="B280" t="s">
        <v>1311</v>
      </c>
      <c r="C280" t="s">
        <v>426</v>
      </c>
      <c r="D280" t="s">
        <v>53</v>
      </c>
      <c r="E280" t="s">
        <v>20</v>
      </c>
      <c r="F280" t="s">
        <v>1312</v>
      </c>
      <c r="G280" s="6">
        <f t="shared" si="36"/>
        <v>21971</v>
      </c>
      <c r="H280" t="s">
        <v>161</v>
      </c>
      <c r="I280" t="s">
        <v>117</v>
      </c>
      <c r="J280" t="str">
        <f t="shared" si="37"/>
        <v>Ekta Uppal</v>
      </c>
      <c r="K280" t="s">
        <v>1313</v>
      </c>
      <c r="L280" s="7">
        <f t="shared" si="42"/>
        <v>44731</v>
      </c>
      <c r="M280" s="7">
        <v>44781</v>
      </c>
      <c r="N280" s="1">
        <f t="shared" si="38"/>
        <v>44781</v>
      </c>
      <c r="P280" s="7" t="str">
        <f t="shared" si="43"/>
        <v/>
      </c>
      <c r="R280">
        <v>0</v>
      </c>
      <c r="S280">
        <v>1</v>
      </c>
      <c r="T280">
        <v>7.9</v>
      </c>
      <c r="U280" t="s">
        <v>42</v>
      </c>
      <c r="V280" s="2">
        <v>21971</v>
      </c>
      <c r="W280" t="str">
        <f t="shared" si="39"/>
        <v>Open</v>
      </c>
      <c r="X280" t="str">
        <f>_xlfn.XLOOKUP(B280,'Customers'!A:A,'Customers'!E:E,"")</f>
        <v>Mid-Market</v>
      </c>
      <c r="Y280">
        <f t="shared" si="40"/>
        <v>0</v>
      </c>
      <c r="Z280" t="str">
        <f t="shared" si="41"/>
        <v/>
      </c>
      <c r="AA280">
        <f t="shared" si="44"/>
        <v>0</v>
      </c>
    </row>
    <row r="281" spans="1:27">
      <c r="A281" t="s">
        <v>1314</v>
      </c>
      <c r="B281" t="s">
        <v>1315</v>
      </c>
      <c r="C281" t="s">
        <v>1316</v>
      </c>
      <c r="D281" t="s">
        <v>66</v>
      </c>
      <c r="E281" t="s">
        <v>20</v>
      </c>
      <c r="F281" t="s">
        <v>1317</v>
      </c>
      <c r="G281" s="6">
        <f t="shared" si="36"/>
        <v>20516</v>
      </c>
      <c r="H281" t="s">
        <v>47</v>
      </c>
      <c r="I281" t="s">
        <v>31</v>
      </c>
      <c r="J281" t="str">
        <f t="shared" si="37"/>
        <v>Ati Seshadri</v>
      </c>
      <c r="K281" t="s">
        <v>1318</v>
      </c>
      <c r="L281" s="7">
        <f t="shared" si="42"/>
        <v>44846</v>
      </c>
      <c r="M281" s="7">
        <v>44883</v>
      </c>
      <c r="N281" s="1">
        <f t="shared" si="38"/>
        <v>44883</v>
      </c>
      <c r="P281" s="7" t="str">
        <f t="shared" si="43"/>
        <v/>
      </c>
      <c r="R281">
        <v>0</v>
      </c>
      <c r="S281">
        <v>1</v>
      </c>
      <c r="T281">
        <v>19</v>
      </c>
      <c r="U281" t="s">
        <v>33</v>
      </c>
      <c r="V281" s="2">
        <v>20516</v>
      </c>
      <c r="W281" t="str">
        <f t="shared" si="39"/>
        <v>Open</v>
      </c>
      <c r="X281" t="str">
        <f>_xlfn.XLOOKUP(B281,'Customers'!A:A,'Customers'!E:E,"")</f>
        <v>Mid-Market</v>
      </c>
      <c r="Y281">
        <f t="shared" si="40"/>
        <v>0</v>
      </c>
      <c r="Z281" t="str">
        <f t="shared" si="41"/>
        <v/>
      </c>
      <c r="AA281">
        <f t="shared" si="44"/>
        <v>0</v>
      </c>
    </row>
    <row r="282" spans="1:27">
      <c r="A282" t="s">
        <v>1319</v>
      </c>
      <c r="B282" t="s">
        <v>1320</v>
      </c>
      <c r="C282" t="s">
        <v>1321</v>
      </c>
      <c r="D282" t="s">
        <v>183</v>
      </c>
      <c r="E282" t="s">
        <v>20</v>
      </c>
      <c r="F282" t="s">
        <v>1322</v>
      </c>
      <c r="G282" s="6">
        <f t="shared" si="36"/>
        <v>14054</v>
      </c>
      <c r="H282" t="s">
        <v>47</v>
      </c>
      <c r="I282" t="s">
        <v>274</v>
      </c>
      <c r="J282" t="str">
        <f t="shared" si="37"/>
        <v>Rachit Lall</v>
      </c>
      <c r="K282" t="s">
        <v>1323</v>
      </c>
      <c r="L282" s="7">
        <f t="shared" si="42"/>
        <v>44629</v>
      </c>
      <c r="M282" s="7">
        <v>44703</v>
      </c>
      <c r="N282" s="1">
        <f t="shared" si="38"/>
        <v>44703</v>
      </c>
      <c r="P282" s="7" t="str">
        <f t="shared" si="43"/>
        <v/>
      </c>
      <c r="R282">
        <v>0</v>
      </c>
      <c r="S282">
        <v>1</v>
      </c>
      <c r="T282">
        <v>17.5</v>
      </c>
      <c r="U282" t="s">
        <v>25</v>
      </c>
      <c r="V282" s="2">
        <v>14054</v>
      </c>
      <c r="W282" t="str">
        <f t="shared" si="39"/>
        <v>Open</v>
      </c>
      <c r="X282" t="str">
        <f>_xlfn.XLOOKUP(B282,'Customers'!A:A,'Customers'!E:E,"")</f>
        <v>Mid-Market</v>
      </c>
      <c r="Y282">
        <f t="shared" si="40"/>
        <v>0</v>
      </c>
      <c r="Z282" t="str">
        <f t="shared" si="41"/>
        <v/>
      </c>
      <c r="AA282">
        <f t="shared" si="44"/>
        <v>0</v>
      </c>
    </row>
    <row r="283" spans="1:27">
      <c r="A283" t="s">
        <v>1324</v>
      </c>
      <c r="B283" t="s">
        <v>1325</v>
      </c>
      <c r="C283" t="s">
        <v>1187</v>
      </c>
      <c r="D283" t="s">
        <v>19</v>
      </c>
      <c r="E283" t="s">
        <v>28</v>
      </c>
      <c r="F283" t="s">
        <v>1326</v>
      </c>
      <c r="G283" s="6">
        <f t="shared" si="36"/>
        <v>5311</v>
      </c>
      <c r="H283" t="s">
        <v>151</v>
      </c>
      <c r="I283" t="s">
        <v>268</v>
      </c>
      <c r="J283" t="str">
        <f t="shared" si="37"/>
        <v>Panini Kade</v>
      </c>
      <c r="K283" t="s">
        <v>128</v>
      </c>
      <c r="L283" s="7">
        <f t="shared" si="42"/>
        <v>45024</v>
      </c>
      <c r="M283" s="7">
        <v>45193</v>
      </c>
      <c r="N283" s="1">
        <f t="shared" si="38"/>
        <v>45193</v>
      </c>
      <c r="P283" s="7" t="str">
        <f t="shared" si="43"/>
        <v/>
      </c>
      <c r="R283">
        <v>0</v>
      </c>
      <c r="S283">
        <v>1</v>
      </c>
      <c r="U283" t="s">
        <v>25</v>
      </c>
      <c r="V283" s="2">
        <v>5311</v>
      </c>
      <c r="W283" t="str">
        <f t="shared" si="39"/>
        <v>Open</v>
      </c>
      <c r="X283" t="str">
        <f>_xlfn.XLOOKUP(B283,'Customers'!A:A,'Customers'!E:E,"")</f>
        <v>SMB</v>
      </c>
      <c r="Y283">
        <f t="shared" si="40"/>
        <v>0</v>
      </c>
      <c r="Z283" t="str">
        <f t="shared" si="41"/>
        <v/>
      </c>
      <c r="AA283">
        <f t="shared" si="44"/>
        <v>0</v>
      </c>
    </row>
    <row r="284" spans="1:27">
      <c r="A284" t="s">
        <v>1327</v>
      </c>
      <c r="B284" t="s">
        <v>757</v>
      </c>
      <c r="C284" t="s">
        <v>479</v>
      </c>
      <c r="D284" t="s">
        <v>53</v>
      </c>
      <c r="E284" t="s">
        <v>177</v>
      </c>
      <c r="F284" t="s">
        <v>1328</v>
      </c>
      <c r="G284" s="6">
        <f t="shared" si="36"/>
        <v>29342</v>
      </c>
      <c r="H284" t="s">
        <v>161</v>
      </c>
      <c r="I284" t="s">
        <v>237</v>
      </c>
      <c r="J284" t="str">
        <f t="shared" si="37"/>
        <v>Vidhi Mital</v>
      </c>
      <c r="K284" t="s">
        <v>1329</v>
      </c>
      <c r="L284" s="7">
        <f t="shared" si="42"/>
        <v>44693</v>
      </c>
      <c r="M284" s="7">
        <v>44861</v>
      </c>
      <c r="N284" s="1">
        <f t="shared" si="38"/>
        <v>44861</v>
      </c>
      <c r="P284" s="7" t="str">
        <f t="shared" si="43"/>
        <v/>
      </c>
      <c r="R284">
        <v>0</v>
      </c>
      <c r="S284">
        <v>1</v>
      </c>
      <c r="T284">
        <v>25.4</v>
      </c>
      <c r="U284" t="s">
        <v>33</v>
      </c>
      <c r="V284" s="2">
        <v>29342</v>
      </c>
      <c r="W284" t="str">
        <f t="shared" si="39"/>
        <v>Open</v>
      </c>
      <c r="X284" t="str">
        <f>_xlfn.XLOOKUP(B284,'Customers'!A:A,'Customers'!E:E,"")</f>
        <v>Mid-Market</v>
      </c>
      <c r="Y284">
        <f t="shared" si="40"/>
        <v>0</v>
      </c>
      <c r="Z284" t="str">
        <f t="shared" si="41"/>
        <v/>
      </c>
      <c r="AA284">
        <f t="shared" si="44"/>
        <v>0</v>
      </c>
    </row>
    <row r="285" spans="1:27">
      <c r="A285" t="s">
        <v>1330</v>
      </c>
      <c r="B285" t="s">
        <v>1331</v>
      </c>
      <c r="C285" t="s">
        <v>18</v>
      </c>
      <c r="D285" t="s">
        <v>37</v>
      </c>
      <c r="E285" t="s">
        <v>91</v>
      </c>
      <c r="F285" t="s">
        <v>1332</v>
      </c>
      <c r="G285" s="6">
        <f t="shared" si="36"/>
        <v>126199</v>
      </c>
      <c r="H285" t="s">
        <v>56</v>
      </c>
      <c r="I285" t="s">
        <v>127</v>
      </c>
      <c r="J285" t="str">
        <f t="shared" si="37"/>
        <v>Kashish Patla</v>
      </c>
      <c r="K285" t="s">
        <v>1333</v>
      </c>
      <c r="L285" s="7">
        <f t="shared" si="42"/>
        <v>45521</v>
      </c>
      <c r="M285" s="7">
        <v>45555</v>
      </c>
      <c r="N285" s="1">
        <f t="shared" si="38"/>
        <v>45555</v>
      </c>
      <c r="O285" s="7">
        <v>45637</v>
      </c>
      <c r="P285" s="7">
        <f t="shared" si="43"/>
        <v>45637</v>
      </c>
      <c r="Q285">
        <v>116</v>
      </c>
      <c r="R285">
        <v>1</v>
      </c>
      <c r="S285">
        <v>3</v>
      </c>
      <c r="T285">
        <v>29.3</v>
      </c>
      <c r="U285" t="s">
        <v>25</v>
      </c>
      <c r="V285" s="2">
        <v>126199</v>
      </c>
      <c r="W285" t="str">
        <f t="shared" si="39"/>
        <v>Won</v>
      </c>
      <c r="X285" t="str">
        <f>_xlfn.XLOOKUP(B285,'Customers'!A:A,'Customers'!E:E,"")</f>
        <v>Mid-Market</v>
      </c>
      <c r="Y285">
        <f t="shared" si="40"/>
        <v>1</v>
      </c>
      <c r="Z285">
        <f t="shared" si="41"/>
        <v>82</v>
      </c>
      <c r="AA285">
        <f t="shared" si="44"/>
        <v>1</v>
      </c>
    </row>
    <row r="286" spans="1:27">
      <c r="A286" t="s">
        <v>1334</v>
      </c>
      <c r="B286" t="s">
        <v>1335</v>
      </c>
      <c r="C286" t="s">
        <v>18</v>
      </c>
      <c r="D286" t="s">
        <v>53</v>
      </c>
      <c r="E286" t="s">
        <v>20</v>
      </c>
      <c r="F286" t="s">
        <v>1336</v>
      </c>
      <c r="G286" s="6">
        <f t="shared" si="36"/>
        <v>36922</v>
      </c>
      <c r="H286" t="s">
        <v>22</v>
      </c>
      <c r="I286" t="s">
        <v>258</v>
      </c>
      <c r="J286" t="str">
        <f t="shared" si="37"/>
        <v>Jasmit Gour</v>
      </c>
      <c r="K286" t="s">
        <v>1337</v>
      </c>
      <c r="L286" s="7">
        <f t="shared" si="42"/>
        <v>45423</v>
      </c>
      <c r="M286" s="7">
        <v>45526</v>
      </c>
      <c r="N286" s="1">
        <f t="shared" si="38"/>
        <v>45526</v>
      </c>
      <c r="P286" s="7" t="str">
        <f t="shared" si="43"/>
        <v/>
      </c>
      <c r="R286">
        <v>0</v>
      </c>
      <c r="S286">
        <v>1</v>
      </c>
      <c r="T286">
        <v>16.5</v>
      </c>
      <c r="U286" t="s">
        <v>58</v>
      </c>
      <c r="V286" s="2">
        <v>36922</v>
      </c>
      <c r="W286" t="str">
        <f t="shared" si="39"/>
        <v>Open</v>
      </c>
      <c r="X286" t="str">
        <f>_xlfn.XLOOKUP(B286,'Customers'!A:A,'Customers'!E:E,"")</f>
        <v>SMB</v>
      </c>
      <c r="Y286">
        <f t="shared" si="40"/>
        <v>0</v>
      </c>
      <c r="Z286" t="str">
        <f t="shared" si="41"/>
        <v/>
      </c>
      <c r="AA286">
        <f t="shared" si="44"/>
        <v>0</v>
      </c>
    </row>
    <row r="287" spans="1:27">
      <c r="A287" t="s">
        <v>1338</v>
      </c>
      <c r="B287" t="s">
        <v>1339</v>
      </c>
      <c r="C287" t="s">
        <v>18</v>
      </c>
      <c r="D287" t="s">
        <v>66</v>
      </c>
      <c r="E287" t="s">
        <v>45</v>
      </c>
      <c r="F287" t="s">
        <v>1340</v>
      </c>
      <c r="G287" s="6">
        <f t="shared" si="36"/>
        <v>6780</v>
      </c>
      <c r="H287" t="s">
        <v>161</v>
      </c>
      <c r="I287" t="s">
        <v>133</v>
      </c>
      <c r="J287" t="str">
        <f t="shared" si="37"/>
        <v>Aachal Soni</v>
      </c>
      <c r="K287" t="s">
        <v>1151</v>
      </c>
      <c r="L287" s="7">
        <f t="shared" si="42"/>
        <v>44684</v>
      </c>
      <c r="M287" s="7">
        <v>44728</v>
      </c>
      <c r="N287" s="1">
        <f t="shared" si="38"/>
        <v>44728</v>
      </c>
      <c r="P287" s="7" t="str">
        <f t="shared" si="43"/>
        <v/>
      </c>
      <c r="R287">
        <v>0</v>
      </c>
      <c r="S287">
        <v>1</v>
      </c>
      <c r="T287">
        <v>21.9</v>
      </c>
      <c r="U287" t="s">
        <v>42</v>
      </c>
      <c r="V287" s="2">
        <v>6780</v>
      </c>
      <c r="W287" t="str">
        <f t="shared" si="39"/>
        <v>Open</v>
      </c>
      <c r="X287" t="str">
        <f>_xlfn.XLOOKUP(B287,'Customers'!A:A,'Customers'!E:E,"")</f>
        <v>SMB</v>
      </c>
      <c r="Y287">
        <f t="shared" si="40"/>
        <v>0</v>
      </c>
      <c r="Z287" t="str">
        <f t="shared" si="41"/>
        <v/>
      </c>
      <c r="AA287">
        <f t="shared" si="44"/>
        <v>0</v>
      </c>
    </row>
    <row r="288" spans="1:27">
      <c r="A288" t="s">
        <v>1341</v>
      </c>
      <c r="B288" t="s">
        <v>1342</v>
      </c>
      <c r="C288" t="s">
        <v>18</v>
      </c>
      <c r="D288" t="s">
        <v>37</v>
      </c>
      <c r="E288" t="s">
        <v>177</v>
      </c>
      <c r="F288" t="s">
        <v>1343</v>
      </c>
      <c r="G288" s="6">
        <f t="shared" si="36"/>
        <v>60031</v>
      </c>
      <c r="H288" t="s">
        <v>30</v>
      </c>
      <c r="I288" t="s">
        <v>73</v>
      </c>
      <c r="J288" t="str">
        <f t="shared" si="37"/>
        <v>Karan Karnik</v>
      </c>
      <c r="K288" t="s">
        <v>1344</v>
      </c>
      <c r="L288" s="7">
        <f t="shared" si="42"/>
        <v>44880</v>
      </c>
      <c r="M288" s="7">
        <v>45057</v>
      </c>
      <c r="N288" s="1">
        <f t="shared" si="38"/>
        <v>45057</v>
      </c>
      <c r="P288" s="7" t="str">
        <f t="shared" si="43"/>
        <v/>
      </c>
      <c r="R288">
        <v>0</v>
      </c>
      <c r="S288">
        <v>1</v>
      </c>
      <c r="T288">
        <v>10</v>
      </c>
      <c r="U288" t="s">
        <v>42</v>
      </c>
      <c r="V288" s="2">
        <v>60031</v>
      </c>
      <c r="W288" t="str">
        <f t="shared" si="39"/>
        <v>Open</v>
      </c>
      <c r="X288" t="str">
        <f>_xlfn.XLOOKUP(B288,'Customers'!A:A,'Customers'!E:E,"")</f>
        <v>SMB</v>
      </c>
      <c r="Y288">
        <f t="shared" si="40"/>
        <v>0</v>
      </c>
      <c r="Z288" t="str">
        <f t="shared" si="41"/>
        <v/>
      </c>
      <c r="AA288">
        <f t="shared" si="44"/>
        <v>0</v>
      </c>
    </row>
    <row r="289" spans="1:27">
      <c r="A289" t="s">
        <v>1345</v>
      </c>
      <c r="B289" t="s">
        <v>1331</v>
      </c>
      <c r="C289" t="s">
        <v>1346</v>
      </c>
      <c r="D289" t="s">
        <v>53</v>
      </c>
      <c r="E289" t="s">
        <v>20</v>
      </c>
      <c r="F289" t="s">
        <v>1347</v>
      </c>
      <c r="G289" s="6">
        <f t="shared" si="36"/>
        <v>27017</v>
      </c>
      <c r="H289" t="s">
        <v>56</v>
      </c>
      <c r="I289" t="s">
        <v>351</v>
      </c>
      <c r="J289" t="str">
        <f t="shared" si="37"/>
        <v>Rachit Lall</v>
      </c>
      <c r="K289" t="s">
        <v>1200</v>
      </c>
      <c r="L289" s="7">
        <f t="shared" si="42"/>
        <v>45063</v>
      </c>
      <c r="M289" s="7">
        <v>45140</v>
      </c>
      <c r="N289" s="1">
        <f t="shared" si="38"/>
        <v>45140</v>
      </c>
      <c r="P289" s="7" t="str">
        <f t="shared" si="43"/>
        <v/>
      </c>
      <c r="R289">
        <v>0</v>
      </c>
      <c r="S289">
        <v>1</v>
      </c>
      <c r="T289">
        <v>18.8</v>
      </c>
      <c r="U289" t="s">
        <v>58</v>
      </c>
      <c r="V289" s="2">
        <v>27017</v>
      </c>
      <c r="W289" t="str">
        <f t="shared" si="39"/>
        <v>Open</v>
      </c>
      <c r="X289" t="str">
        <f>_xlfn.XLOOKUP(B289,'Customers'!A:A,'Customers'!E:E,"")</f>
        <v>Mid-Market</v>
      </c>
      <c r="Y289">
        <f t="shared" si="40"/>
        <v>0</v>
      </c>
      <c r="Z289" t="str">
        <f t="shared" si="41"/>
        <v/>
      </c>
      <c r="AA289">
        <f t="shared" si="44"/>
        <v>0</v>
      </c>
    </row>
    <row r="290" spans="1:27">
      <c r="A290" t="s">
        <v>1348</v>
      </c>
      <c r="B290" t="s">
        <v>1349</v>
      </c>
      <c r="C290" t="s">
        <v>525</v>
      </c>
      <c r="D290" t="s">
        <v>183</v>
      </c>
      <c r="E290" t="s">
        <v>54</v>
      </c>
      <c r="F290" t="s">
        <v>1350</v>
      </c>
      <c r="G290" s="6">
        <f t="shared" si="36"/>
        <v>3639</v>
      </c>
      <c r="H290" t="s">
        <v>172</v>
      </c>
      <c r="I290" t="s">
        <v>237</v>
      </c>
      <c r="J290" t="str">
        <f t="shared" si="37"/>
        <v>Vidhi Mital</v>
      </c>
      <c r="K290" t="s">
        <v>950</v>
      </c>
      <c r="L290" s="7">
        <f t="shared" si="42"/>
        <v>45090</v>
      </c>
      <c r="M290" s="7">
        <v>45156</v>
      </c>
      <c r="N290" s="1">
        <f t="shared" si="38"/>
        <v>45156</v>
      </c>
      <c r="P290" s="7" t="str">
        <f t="shared" si="43"/>
        <v/>
      </c>
      <c r="R290">
        <v>0</v>
      </c>
      <c r="S290">
        <v>1</v>
      </c>
      <c r="T290">
        <v>17.399999999999999</v>
      </c>
      <c r="U290" t="s">
        <v>25</v>
      </c>
      <c r="V290" s="2">
        <v>3639</v>
      </c>
      <c r="W290" t="str">
        <f t="shared" si="39"/>
        <v>Open</v>
      </c>
      <c r="X290" t="str">
        <f>_xlfn.XLOOKUP(B290,'Customers'!A:A,'Customers'!E:E,"")</f>
        <v>SMB</v>
      </c>
      <c r="Y290">
        <f t="shared" si="40"/>
        <v>0</v>
      </c>
      <c r="Z290" t="str">
        <f t="shared" si="41"/>
        <v/>
      </c>
      <c r="AA290">
        <f t="shared" si="44"/>
        <v>0</v>
      </c>
    </row>
    <row r="291" spans="1:27">
      <c r="A291" t="s">
        <v>1351</v>
      </c>
      <c r="B291" t="s">
        <v>1352</v>
      </c>
      <c r="C291" t="s">
        <v>1353</v>
      </c>
      <c r="D291" t="s">
        <v>53</v>
      </c>
      <c r="E291" t="s">
        <v>45</v>
      </c>
      <c r="F291" t="s">
        <v>1354</v>
      </c>
      <c r="G291" s="6">
        <f t="shared" si="36"/>
        <v>40467</v>
      </c>
      <c r="H291" t="s">
        <v>22</v>
      </c>
      <c r="I291" t="s">
        <v>844</v>
      </c>
      <c r="J291" t="str">
        <f t="shared" si="37"/>
        <v>Lakshmi Hayre</v>
      </c>
      <c r="K291" t="s">
        <v>1355</v>
      </c>
      <c r="L291" s="7">
        <f t="shared" si="42"/>
        <v>45356</v>
      </c>
      <c r="M291" s="7">
        <v>45480</v>
      </c>
      <c r="N291" s="1">
        <f t="shared" si="38"/>
        <v>45480</v>
      </c>
      <c r="P291" s="7" t="str">
        <f t="shared" si="43"/>
        <v/>
      </c>
      <c r="R291">
        <v>0</v>
      </c>
      <c r="S291">
        <v>1</v>
      </c>
      <c r="T291">
        <v>6.4</v>
      </c>
      <c r="U291" t="s">
        <v>25</v>
      </c>
      <c r="V291" s="2">
        <v>40467</v>
      </c>
      <c r="W291" t="str">
        <f t="shared" si="39"/>
        <v>Open</v>
      </c>
      <c r="X291" t="str">
        <f>_xlfn.XLOOKUP(B291,'Customers'!A:A,'Customers'!E:E,"")</f>
        <v>Mid-Market</v>
      </c>
      <c r="Y291">
        <f t="shared" si="40"/>
        <v>0</v>
      </c>
      <c r="Z291" t="str">
        <f t="shared" si="41"/>
        <v/>
      </c>
      <c r="AA291">
        <f t="shared" si="44"/>
        <v>0</v>
      </c>
    </row>
    <row r="292" spans="1:27">
      <c r="A292" t="s">
        <v>1356</v>
      </c>
      <c r="B292" t="s">
        <v>339</v>
      </c>
      <c r="C292" t="s">
        <v>18</v>
      </c>
      <c r="D292" t="s">
        <v>183</v>
      </c>
      <c r="E292" t="s">
        <v>177</v>
      </c>
      <c r="F292" t="s">
        <v>1357</v>
      </c>
      <c r="G292" s="6">
        <f t="shared" si="36"/>
        <v>8268</v>
      </c>
      <c r="H292" t="s">
        <v>79</v>
      </c>
      <c r="I292" t="s">
        <v>232</v>
      </c>
      <c r="J292" t="str">
        <f t="shared" si="37"/>
        <v>Patrick Sama</v>
      </c>
      <c r="K292" t="s">
        <v>1358</v>
      </c>
      <c r="L292" s="7">
        <f t="shared" si="42"/>
        <v>45071</v>
      </c>
      <c r="M292" s="7">
        <v>45186</v>
      </c>
      <c r="N292" s="1">
        <f t="shared" si="38"/>
        <v>45186</v>
      </c>
      <c r="P292" s="7" t="str">
        <f t="shared" si="43"/>
        <v/>
      </c>
      <c r="R292">
        <v>0</v>
      </c>
      <c r="S292">
        <v>1</v>
      </c>
      <c r="T292">
        <v>26.3</v>
      </c>
      <c r="U292" t="s">
        <v>42</v>
      </c>
      <c r="V292" s="2">
        <v>8268</v>
      </c>
      <c r="W292" t="str">
        <f t="shared" si="39"/>
        <v>Open</v>
      </c>
      <c r="X292" t="str">
        <f>_xlfn.XLOOKUP(B292,'Customers'!A:A,'Customers'!E:E,"")</f>
        <v>Mid-Market</v>
      </c>
      <c r="Y292">
        <f t="shared" si="40"/>
        <v>0</v>
      </c>
      <c r="Z292" t="str">
        <f t="shared" si="41"/>
        <v/>
      </c>
      <c r="AA292">
        <f t="shared" si="44"/>
        <v>0</v>
      </c>
    </row>
    <row r="293" spans="1:27">
      <c r="A293" t="s">
        <v>1359</v>
      </c>
      <c r="B293" t="s">
        <v>1210</v>
      </c>
      <c r="C293" t="s">
        <v>469</v>
      </c>
      <c r="D293" t="s">
        <v>183</v>
      </c>
      <c r="E293" t="s">
        <v>177</v>
      </c>
      <c r="F293" t="s">
        <v>1360</v>
      </c>
      <c r="G293" s="6">
        <f t="shared" si="36"/>
        <v>7282</v>
      </c>
      <c r="H293" t="s">
        <v>79</v>
      </c>
      <c r="I293" t="s">
        <v>105</v>
      </c>
      <c r="J293" t="str">
        <f t="shared" si="37"/>
        <v>Hemangini Bahri</v>
      </c>
      <c r="K293" t="s">
        <v>1361</v>
      </c>
      <c r="L293" s="7">
        <f t="shared" si="42"/>
        <v>45190</v>
      </c>
      <c r="M293" s="7">
        <v>45206</v>
      </c>
      <c r="N293" s="1">
        <f t="shared" si="38"/>
        <v>45206</v>
      </c>
      <c r="P293" s="7" t="str">
        <f t="shared" si="43"/>
        <v/>
      </c>
      <c r="R293">
        <v>0</v>
      </c>
      <c r="S293">
        <v>1</v>
      </c>
      <c r="T293">
        <v>20.3</v>
      </c>
      <c r="U293" t="s">
        <v>100</v>
      </c>
      <c r="V293" s="2">
        <v>7282</v>
      </c>
      <c r="W293" t="str">
        <f t="shared" si="39"/>
        <v>Open</v>
      </c>
      <c r="X293" t="str">
        <f>_xlfn.XLOOKUP(B293,'Customers'!A:A,'Customers'!E:E,"")</f>
        <v>Mid-Market</v>
      </c>
      <c r="Y293">
        <f t="shared" si="40"/>
        <v>0</v>
      </c>
      <c r="Z293" t="str">
        <f t="shared" si="41"/>
        <v/>
      </c>
      <c r="AA293">
        <f t="shared" si="44"/>
        <v>0</v>
      </c>
    </row>
    <row r="294" spans="1:27">
      <c r="A294" t="s">
        <v>1362</v>
      </c>
      <c r="B294" t="s">
        <v>1363</v>
      </c>
      <c r="C294" t="s">
        <v>623</v>
      </c>
      <c r="D294" t="s">
        <v>53</v>
      </c>
      <c r="E294" t="s">
        <v>91</v>
      </c>
      <c r="F294" t="s">
        <v>1364</v>
      </c>
      <c r="G294" s="6">
        <f t="shared" si="36"/>
        <v>16486</v>
      </c>
      <c r="H294" t="s">
        <v>151</v>
      </c>
      <c r="I294" t="s">
        <v>139</v>
      </c>
      <c r="J294" t="str">
        <f t="shared" si="37"/>
        <v>Champak Rao</v>
      </c>
      <c r="K294" t="s">
        <v>1365</v>
      </c>
      <c r="L294" s="7">
        <f t="shared" si="42"/>
        <v>45570</v>
      </c>
      <c r="M294" s="7">
        <v>45666</v>
      </c>
      <c r="N294" s="1">
        <f t="shared" si="38"/>
        <v>45666</v>
      </c>
      <c r="O294" s="7">
        <v>45747</v>
      </c>
      <c r="P294" s="7">
        <f t="shared" si="43"/>
        <v>45747</v>
      </c>
      <c r="Q294">
        <v>177</v>
      </c>
      <c r="R294">
        <v>0</v>
      </c>
      <c r="S294">
        <v>1</v>
      </c>
      <c r="T294">
        <v>27.2</v>
      </c>
      <c r="U294" t="s">
        <v>58</v>
      </c>
      <c r="V294" s="2">
        <v>16486</v>
      </c>
      <c r="W294" t="str">
        <f t="shared" si="39"/>
        <v>Won</v>
      </c>
      <c r="X294" t="str">
        <f>_xlfn.XLOOKUP(B294,'Customers'!A:A,'Customers'!E:E,"")</f>
        <v>Enterprise</v>
      </c>
      <c r="Y294">
        <f t="shared" si="40"/>
        <v>1</v>
      </c>
      <c r="Z294">
        <f t="shared" si="41"/>
        <v>81</v>
      </c>
      <c r="AA294">
        <f t="shared" si="44"/>
        <v>1</v>
      </c>
    </row>
    <row r="295" spans="1:27">
      <c r="A295" t="s">
        <v>1366</v>
      </c>
      <c r="B295" t="s">
        <v>1367</v>
      </c>
      <c r="C295" t="s">
        <v>1069</v>
      </c>
      <c r="D295" t="s">
        <v>37</v>
      </c>
      <c r="E295" t="s">
        <v>28</v>
      </c>
      <c r="F295" t="s">
        <v>1368</v>
      </c>
      <c r="G295" s="6">
        <f t="shared" si="36"/>
        <v>125526</v>
      </c>
      <c r="H295" t="s">
        <v>161</v>
      </c>
      <c r="I295" t="s">
        <v>274</v>
      </c>
      <c r="J295" t="str">
        <f t="shared" si="37"/>
        <v>Rachit Lall</v>
      </c>
      <c r="K295" t="s">
        <v>1004</v>
      </c>
      <c r="L295" s="7">
        <f t="shared" si="42"/>
        <v>45572</v>
      </c>
      <c r="M295" s="7">
        <v>45588</v>
      </c>
      <c r="N295" s="1">
        <f t="shared" si="38"/>
        <v>45588</v>
      </c>
      <c r="P295" s="7" t="str">
        <f t="shared" si="43"/>
        <v/>
      </c>
      <c r="R295">
        <v>0</v>
      </c>
      <c r="S295">
        <v>1</v>
      </c>
      <c r="T295">
        <v>12.1</v>
      </c>
      <c r="U295" t="s">
        <v>33</v>
      </c>
      <c r="V295" s="2">
        <v>125526</v>
      </c>
      <c r="W295" t="str">
        <f t="shared" si="39"/>
        <v>Open</v>
      </c>
      <c r="X295" t="str">
        <f>_xlfn.XLOOKUP(B295,'Customers'!A:A,'Customers'!E:E,"")</f>
        <v>Mid-Market</v>
      </c>
      <c r="Y295">
        <f t="shared" si="40"/>
        <v>0</v>
      </c>
      <c r="Z295" t="str">
        <f t="shared" si="41"/>
        <v/>
      </c>
      <c r="AA295">
        <f t="shared" si="44"/>
        <v>0</v>
      </c>
    </row>
    <row r="296" spans="1:27">
      <c r="A296" t="s">
        <v>1369</v>
      </c>
      <c r="B296" t="s">
        <v>1370</v>
      </c>
      <c r="C296" t="s">
        <v>1371</v>
      </c>
      <c r="D296" t="s">
        <v>37</v>
      </c>
      <c r="E296" t="s">
        <v>91</v>
      </c>
      <c r="F296" t="s">
        <v>1372</v>
      </c>
      <c r="G296" s="6">
        <f t="shared" si="36"/>
        <v>157155</v>
      </c>
      <c r="H296" t="s">
        <v>151</v>
      </c>
      <c r="I296" t="s">
        <v>778</v>
      </c>
      <c r="J296" t="str">
        <f t="shared" si="37"/>
        <v>Nihal Bhasin</v>
      </c>
      <c r="K296" t="s">
        <v>1373</v>
      </c>
      <c r="L296" s="7">
        <f t="shared" si="42"/>
        <v>45033</v>
      </c>
      <c r="M296" s="7">
        <v>45071</v>
      </c>
      <c r="N296" s="1">
        <f t="shared" si="38"/>
        <v>45071</v>
      </c>
      <c r="O296" s="7">
        <v>45195</v>
      </c>
      <c r="P296" s="7">
        <f t="shared" si="43"/>
        <v>45195</v>
      </c>
      <c r="Q296">
        <v>162</v>
      </c>
      <c r="R296">
        <v>0</v>
      </c>
      <c r="S296">
        <v>1</v>
      </c>
      <c r="T296">
        <v>33.1</v>
      </c>
      <c r="U296" t="s">
        <v>33</v>
      </c>
      <c r="V296" s="2">
        <v>157155</v>
      </c>
      <c r="W296" t="str">
        <f t="shared" si="39"/>
        <v>Won</v>
      </c>
      <c r="X296" t="str">
        <f>_xlfn.XLOOKUP(B296,'Customers'!A:A,'Customers'!E:E,"")</f>
        <v>Enterprise</v>
      </c>
      <c r="Y296">
        <f t="shared" si="40"/>
        <v>1</v>
      </c>
      <c r="Z296">
        <f t="shared" si="41"/>
        <v>124</v>
      </c>
      <c r="AA296">
        <f t="shared" si="44"/>
        <v>1</v>
      </c>
    </row>
    <row r="297" spans="1:27">
      <c r="A297" t="s">
        <v>1374</v>
      </c>
      <c r="B297" t="s">
        <v>1375</v>
      </c>
      <c r="C297" t="s">
        <v>654</v>
      </c>
      <c r="D297" t="s">
        <v>53</v>
      </c>
      <c r="E297" t="s">
        <v>91</v>
      </c>
      <c r="F297" t="s">
        <v>1376</v>
      </c>
      <c r="G297" s="6">
        <f t="shared" si="36"/>
        <v>28348</v>
      </c>
      <c r="H297" t="s">
        <v>79</v>
      </c>
      <c r="I297" t="s">
        <v>1377</v>
      </c>
      <c r="J297" t="str">
        <f t="shared" si="37"/>
        <v>Patrick Sama</v>
      </c>
      <c r="K297" t="s">
        <v>275</v>
      </c>
      <c r="L297" s="7">
        <f t="shared" si="42"/>
        <v>45370</v>
      </c>
      <c r="N297" s="1" t="str">
        <f t="shared" si="38"/>
        <v/>
      </c>
      <c r="O297" s="7">
        <v>45440</v>
      </c>
      <c r="P297" s="7">
        <f t="shared" si="43"/>
        <v>45440</v>
      </c>
      <c r="Q297">
        <v>70</v>
      </c>
      <c r="R297">
        <v>0</v>
      </c>
      <c r="S297">
        <v>1</v>
      </c>
      <c r="T297">
        <v>7.7</v>
      </c>
      <c r="U297" t="s">
        <v>58</v>
      </c>
      <c r="V297" s="2">
        <v>28348</v>
      </c>
      <c r="W297" t="str">
        <f t="shared" si="39"/>
        <v>Won</v>
      </c>
      <c r="X297" t="str">
        <f>_xlfn.XLOOKUP(B297,'Customers'!A:A,'Customers'!E:E,"")</f>
        <v>Mid-Market</v>
      </c>
      <c r="Y297">
        <f t="shared" si="40"/>
        <v>1</v>
      </c>
      <c r="Z297" t="str">
        <f t="shared" si="41"/>
        <v/>
      </c>
      <c r="AA297">
        <f t="shared" si="44"/>
        <v>1</v>
      </c>
    </row>
    <row r="298" spans="1:27">
      <c r="A298" t="s">
        <v>1378</v>
      </c>
      <c r="B298" t="s">
        <v>1379</v>
      </c>
      <c r="C298" t="s">
        <v>1380</v>
      </c>
      <c r="D298" t="s">
        <v>53</v>
      </c>
      <c r="E298" t="s">
        <v>45</v>
      </c>
      <c r="F298" t="s">
        <v>1381</v>
      </c>
      <c r="G298" s="6">
        <f t="shared" si="36"/>
        <v>40976</v>
      </c>
      <c r="H298" t="s">
        <v>151</v>
      </c>
      <c r="I298" t="s">
        <v>117</v>
      </c>
      <c r="J298" t="str">
        <f t="shared" si="37"/>
        <v>Ekta Uppal</v>
      </c>
      <c r="K298" t="s">
        <v>1355</v>
      </c>
      <c r="L298" s="7">
        <f t="shared" si="42"/>
        <v>45356</v>
      </c>
      <c r="M298" s="7">
        <v>45510</v>
      </c>
      <c r="N298" s="1">
        <f t="shared" si="38"/>
        <v>45510</v>
      </c>
      <c r="P298" s="7" t="str">
        <f t="shared" si="43"/>
        <v/>
      </c>
      <c r="R298">
        <v>0</v>
      </c>
      <c r="S298">
        <v>1</v>
      </c>
      <c r="T298">
        <v>34.700000000000003</v>
      </c>
      <c r="U298" t="s">
        <v>42</v>
      </c>
      <c r="V298" s="2">
        <v>40976</v>
      </c>
      <c r="W298" t="str">
        <f t="shared" si="39"/>
        <v>Open</v>
      </c>
      <c r="X298" t="str">
        <f>_xlfn.XLOOKUP(B298,'Customers'!A:A,'Customers'!E:E,"")</f>
        <v>Mid-Market</v>
      </c>
      <c r="Y298">
        <f t="shared" si="40"/>
        <v>0</v>
      </c>
      <c r="Z298" t="str">
        <f t="shared" si="41"/>
        <v/>
      </c>
      <c r="AA298">
        <f t="shared" si="44"/>
        <v>0</v>
      </c>
    </row>
    <row r="299" spans="1:27">
      <c r="A299" t="s">
        <v>1382</v>
      </c>
      <c r="B299" t="s">
        <v>1383</v>
      </c>
      <c r="C299" t="s">
        <v>18</v>
      </c>
      <c r="D299" t="s">
        <v>53</v>
      </c>
      <c r="E299" t="s">
        <v>115</v>
      </c>
      <c r="F299" t="s">
        <v>1384</v>
      </c>
      <c r="G299" s="6">
        <f t="shared" si="36"/>
        <v>24237</v>
      </c>
      <c r="H299" t="s">
        <v>172</v>
      </c>
      <c r="I299" t="s">
        <v>62</v>
      </c>
      <c r="J299" t="str">
        <f t="shared" si="37"/>
        <v>Jairaj Panchal</v>
      </c>
      <c r="K299" t="s">
        <v>1385</v>
      </c>
      <c r="L299" s="7">
        <f t="shared" si="42"/>
        <v>44985</v>
      </c>
      <c r="M299" s="7">
        <v>45163</v>
      </c>
      <c r="N299" s="1">
        <f t="shared" si="38"/>
        <v>45163</v>
      </c>
      <c r="O299" s="7">
        <v>45160</v>
      </c>
      <c r="P299" s="7">
        <f t="shared" si="43"/>
        <v>45160</v>
      </c>
      <c r="Q299">
        <v>175</v>
      </c>
      <c r="R299">
        <v>0</v>
      </c>
      <c r="S299">
        <v>1</v>
      </c>
      <c r="T299">
        <v>32.1</v>
      </c>
      <c r="U299" t="s">
        <v>100</v>
      </c>
      <c r="V299" s="2">
        <v>24237</v>
      </c>
      <c r="W299" t="str">
        <f t="shared" si="39"/>
        <v>Lost</v>
      </c>
      <c r="X299" t="str">
        <f>_xlfn.XLOOKUP(B299,'Customers'!A:A,'Customers'!E:E,"")</f>
        <v>Mid-Market</v>
      </c>
      <c r="Y299">
        <f t="shared" si="40"/>
        <v>1</v>
      </c>
      <c r="Z299">
        <f t="shared" si="41"/>
        <v>-3</v>
      </c>
      <c r="AA299">
        <f t="shared" si="44"/>
        <v>0</v>
      </c>
    </row>
    <row r="300" spans="1:27">
      <c r="A300" t="s">
        <v>1386</v>
      </c>
      <c r="B300" t="s">
        <v>1387</v>
      </c>
      <c r="C300" t="s">
        <v>18</v>
      </c>
      <c r="D300" t="s">
        <v>37</v>
      </c>
      <c r="E300" t="s">
        <v>28</v>
      </c>
      <c r="F300" t="s">
        <v>1388</v>
      </c>
      <c r="G300" s="6">
        <f t="shared" si="36"/>
        <v>200560</v>
      </c>
      <c r="H300" t="s">
        <v>151</v>
      </c>
      <c r="I300" t="s">
        <v>268</v>
      </c>
      <c r="J300" t="str">
        <f t="shared" si="37"/>
        <v>Panini Kade</v>
      </c>
      <c r="K300" t="s">
        <v>1389</v>
      </c>
      <c r="L300" s="7">
        <f t="shared" si="42"/>
        <v>44753</v>
      </c>
      <c r="N300" s="1" t="str">
        <f t="shared" si="38"/>
        <v/>
      </c>
      <c r="P300" s="7" t="str">
        <f t="shared" si="43"/>
        <v/>
      </c>
      <c r="R300">
        <v>0</v>
      </c>
      <c r="S300">
        <v>1</v>
      </c>
      <c r="T300">
        <v>22.9</v>
      </c>
      <c r="U300" t="s">
        <v>25</v>
      </c>
      <c r="V300" s="2">
        <v>200560</v>
      </c>
      <c r="W300" t="str">
        <f t="shared" si="39"/>
        <v>Open</v>
      </c>
      <c r="X300" t="str">
        <f>_xlfn.XLOOKUP(B300,'Customers'!A:A,'Customers'!E:E,"")</f>
        <v>Enterprise</v>
      </c>
      <c r="Y300">
        <f t="shared" si="40"/>
        <v>0</v>
      </c>
      <c r="Z300" t="str">
        <f t="shared" si="41"/>
        <v/>
      </c>
      <c r="AA300">
        <f t="shared" si="44"/>
        <v>0</v>
      </c>
    </row>
    <row r="301" spans="1:27">
      <c r="A301" t="s">
        <v>1390</v>
      </c>
      <c r="B301" t="s">
        <v>1363</v>
      </c>
      <c r="C301" t="s">
        <v>18</v>
      </c>
      <c r="D301" t="s">
        <v>183</v>
      </c>
      <c r="E301" t="s">
        <v>54</v>
      </c>
      <c r="F301" t="s">
        <v>1391</v>
      </c>
      <c r="G301" s="6">
        <f t="shared" si="36"/>
        <v>5001</v>
      </c>
      <c r="H301" t="s">
        <v>172</v>
      </c>
      <c r="I301" t="s">
        <v>850</v>
      </c>
      <c r="J301" t="str">
        <f t="shared" si="37"/>
        <v>Owen Mane</v>
      </c>
      <c r="K301" t="s">
        <v>1392</v>
      </c>
      <c r="L301" s="7">
        <f t="shared" si="42"/>
        <v>44661</v>
      </c>
      <c r="M301" s="7">
        <v>44806</v>
      </c>
      <c r="N301" s="1">
        <f t="shared" si="38"/>
        <v>44806</v>
      </c>
      <c r="P301" s="7" t="str">
        <f t="shared" si="43"/>
        <v/>
      </c>
      <c r="R301">
        <v>0</v>
      </c>
      <c r="S301">
        <v>1</v>
      </c>
      <c r="T301">
        <v>26.5</v>
      </c>
      <c r="U301" t="s">
        <v>58</v>
      </c>
      <c r="V301" s="2">
        <v>5001</v>
      </c>
      <c r="W301" t="str">
        <f t="shared" si="39"/>
        <v>Open</v>
      </c>
      <c r="X301" t="str">
        <f>_xlfn.XLOOKUP(B301,'Customers'!A:A,'Customers'!E:E,"")</f>
        <v>Enterprise</v>
      </c>
      <c r="Y301">
        <f t="shared" si="40"/>
        <v>0</v>
      </c>
      <c r="Z301" t="str">
        <f t="shared" si="41"/>
        <v/>
      </c>
      <c r="AA301">
        <f t="shared" si="44"/>
        <v>0</v>
      </c>
    </row>
    <row r="302" spans="1:27">
      <c r="A302" t="s">
        <v>1393</v>
      </c>
      <c r="B302" t="s">
        <v>1394</v>
      </c>
      <c r="C302" t="s">
        <v>1395</v>
      </c>
      <c r="D302" t="s">
        <v>37</v>
      </c>
      <c r="E302" t="s">
        <v>177</v>
      </c>
      <c r="F302" t="s">
        <v>1396</v>
      </c>
      <c r="G302" s="6">
        <f t="shared" si="36"/>
        <v>188051</v>
      </c>
      <c r="H302" t="s">
        <v>161</v>
      </c>
      <c r="I302" t="s">
        <v>237</v>
      </c>
      <c r="J302" t="str">
        <f t="shared" si="37"/>
        <v>Vidhi Mital</v>
      </c>
      <c r="K302" t="s">
        <v>1397</v>
      </c>
      <c r="L302" s="7">
        <f t="shared" si="42"/>
        <v>44999</v>
      </c>
      <c r="M302" s="7">
        <v>45176</v>
      </c>
      <c r="N302" s="1">
        <f t="shared" si="38"/>
        <v>45176</v>
      </c>
      <c r="P302" s="7" t="str">
        <f t="shared" si="43"/>
        <v/>
      </c>
      <c r="R302">
        <v>0</v>
      </c>
      <c r="S302">
        <v>1</v>
      </c>
      <c r="T302">
        <v>9.6</v>
      </c>
      <c r="U302" t="s">
        <v>25</v>
      </c>
      <c r="V302" s="2">
        <v>188051</v>
      </c>
      <c r="W302" t="str">
        <f t="shared" si="39"/>
        <v>Open</v>
      </c>
      <c r="X302" t="str">
        <f>_xlfn.XLOOKUP(B302,'Customers'!A:A,'Customers'!E:E,"")</f>
        <v>Mid-Market</v>
      </c>
      <c r="Y302">
        <f t="shared" si="40"/>
        <v>0</v>
      </c>
      <c r="Z302" t="str">
        <f t="shared" si="41"/>
        <v/>
      </c>
      <c r="AA302">
        <f t="shared" si="44"/>
        <v>0</v>
      </c>
    </row>
    <row r="303" spans="1:27">
      <c r="A303" t="s">
        <v>1398</v>
      </c>
      <c r="B303" t="s">
        <v>1399</v>
      </c>
      <c r="C303" t="s">
        <v>18</v>
      </c>
      <c r="D303" t="s">
        <v>53</v>
      </c>
      <c r="E303" t="s">
        <v>45</v>
      </c>
      <c r="F303" t="s">
        <v>1400</v>
      </c>
      <c r="G303" s="6">
        <f t="shared" si="36"/>
        <v>26779</v>
      </c>
      <c r="H303" t="s">
        <v>151</v>
      </c>
      <c r="I303" t="s">
        <v>268</v>
      </c>
      <c r="J303" t="str">
        <f t="shared" si="37"/>
        <v>Panini Kade</v>
      </c>
      <c r="K303" t="s">
        <v>1401</v>
      </c>
      <c r="L303" s="7">
        <f t="shared" si="42"/>
        <v>45139</v>
      </c>
      <c r="M303" s="7">
        <v>45269</v>
      </c>
      <c r="N303" s="1">
        <f t="shared" si="38"/>
        <v>45269</v>
      </c>
      <c r="P303" s="7" t="str">
        <f t="shared" si="43"/>
        <v/>
      </c>
      <c r="R303">
        <v>0</v>
      </c>
      <c r="S303">
        <v>1</v>
      </c>
      <c r="T303">
        <v>1.3</v>
      </c>
      <c r="U303" t="s">
        <v>42</v>
      </c>
      <c r="V303" s="2">
        <v>26779</v>
      </c>
      <c r="W303" t="str">
        <f t="shared" si="39"/>
        <v>Open</v>
      </c>
      <c r="X303" t="str">
        <f>_xlfn.XLOOKUP(B303,'Customers'!A:A,'Customers'!E:E,"")</f>
        <v>SMB</v>
      </c>
      <c r="Y303">
        <f t="shared" si="40"/>
        <v>0</v>
      </c>
      <c r="Z303" t="str">
        <f t="shared" si="41"/>
        <v/>
      </c>
      <c r="AA303">
        <f t="shared" si="44"/>
        <v>0</v>
      </c>
    </row>
    <row r="304" spans="1:27">
      <c r="A304" t="s">
        <v>1402</v>
      </c>
      <c r="B304" t="s">
        <v>1403</v>
      </c>
      <c r="C304" t="s">
        <v>18</v>
      </c>
      <c r="D304" t="s">
        <v>19</v>
      </c>
      <c r="E304" t="s">
        <v>54</v>
      </c>
      <c r="F304" t="s">
        <v>1404</v>
      </c>
      <c r="G304" s="6">
        <f t="shared" si="36"/>
        <v>1985</v>
      </c>
      <c r="H304" t="s">
        <v>172</v>
      </c>
      <c r="I304" t="s">
        <v>361</v>
      </c>
      <c r="J304" t="str">
        <f t="shared" si="37"/>
        <v>Jalsa Parsa</v>
      </c>
      <c r="K304" t="s">
        <v>1405</v>
      </c>
      <c r="L304" s="7">
        <f t="shared" si="42"/>
        <v>45454</v>
      </c>
      <c r="M304" s="7">
        <v>45568</v>
      </c>
      <c r="N304" s="1">
        <f t="shared" si="38"/>
        <v>45568</v>
      </c>
      <c r="P304" s="7" t="str">
        <f t="shared" si="43"/>
        <v/>
      </c>
      <c r="R304">
        <v>0</v>
      </c>
      <c r="S304">
        <v>1</v>
      </c>
      <c r="T304">
        <v>28</v>
      </c>
      <c r="U304" t="s">
        <v>100</v>
      </c>
      <c r="V304" s="2">
        <v>1985</v>
      </c>
      <c r="W304" t="str">
        <f t="shared" si="39"/>
        <v>Open</v>
      </c>
      <c r="X304" t="str">
        <f>_xlfn.XLOOKUP(B304,'Customers'!A:A,'Customers'!E:E,"")</f>
        <v>Mid-Market</v>
      </c>
      <c r="Y304">
        <f t="shared" si="40"/>
        <v>0</v>
      </c>
      <c r="Z304" t="str">
        <f t="shared" si="41"/>
        <v/>
      </c>
      <c r="AA304">
        <f t="shared" si="44"/>
        <v>0</v>
      </c>
    </row>
    <row r="305" spans="1:27">
      <c r="A305" t="s">
        <v>1406</v>
      </c>
      <c r="B305" t="s">
        <v>1407</v>
      </c>
      <c r="C305" t="s">
        <v>924</v>
      </c>
      <c r="D305" t="s">
        <v>183</v>
      </c>
      <c r="E305" t="s">
        <v>54</v>
      </c>
      <c r="F305" t="s">
        <v>1408</v>
      </c>
      <c r="G305" s="6">
        <f t="shared" si="36"/>
        <v>11033</v>
      </c>
      <c r="H305" t="s">
        <v>172</v>
      </c>
      <c r="I305" t="s">
        <v>73</v>
      </c>
      <c r="J305" t="str">
        <f t="shared" si="37"/>
        <v>Karan Karnik</v>
      </c>
      <c r="K305" t="s">
        <v>1409</v>
      </c>
      <c r="L305" s="7">
        <f t="shared" si="42"/>
        <v>44647</v>
      </c>
      <c r="M305" s="7">
        <v>44747</v>
      </c>
      <c r="N305" s="1">
        <f t="shared" si="38"/>
        <v>44747</v>
      </c>
      <c r="P305" s="7" t="str">
        <f t="shared" si="43"/>
        <v/>
      </c>
      <c r="R305">
        <v>0</v>
      </c>
      <c r="S305">
        <v>1</v>
      </c>
      <c r="T305">
        <v>18.8</v>
      </c>
      <c r="U305" t="s">
        <v>100</v>
      </c>
      <c r="V305" s="2">
        <v>11033</v>
      </c>
      <c r="W305" t="str">
        <f t="shared" si="39"/>
        <v>Open</v>
      </c>
      <c r="X305" t="str">
        <f>_xlfn.XLOOKUP(B305,'Customers'!A:A,'Customers'!E:E,"")</f>
        <v>Mid-Market</v>
      </c>
      <c r="Y305">
        <f t="shared" si="40"/>
        <v>0</v>
      </c>
      <c r="Z305" t="str">
        <f t="shared" si="41"/>
        <v/>
      </c>
      <c r="AA305">
        <f t="shared" si="44"/>
        <v>0</v>
      </c>
    </row>
    <row r="306" spans="1:27">
      <c r="A306" t="s">
        <v>1410</v>
      </c>
      <c r="B306" t="s">
        <v>914</v>
      </c>
      <c r="C306" t="s">
        <v>18</v>
      </c>
      <c r="D306" t="s">
        <v>183</v>
      </c>
      <c r="E306" t="s">
        <v>54</v>
      </c>
      <c r="F306" t="s">
        <v>1411</v>
      </c>
      <c r="G306" s="6">
        <f t="shared" si="36"/>
        <v>9000</v>
      </c>
      <c r="H306" t="s">
        <v>30</v>
      </c>
      <c r="I306" t="s">
        <v>361</v>
      </c>
      <c r="J306" t="str">
        <f t="shared" si="37"/>
        <v>Jalsa Parsa</v>
      </c>
      <c r="K306" t="s">
        <v>1105</v>
      </c>
      <c r="L306" s="7">
        <f t="shared" si="42"/>
        <v>45068</v>
      </c>
      <c r="M306" s="7">
        <v>45213</v>
      </c>
      <c r="N306" s="1">
        <f t="shared" si="38"/>
        <v>45213</v>
      </c>
      <c r="P306" s="7" t="str">
        <f t="shared" si="43"/>
        <v/>
      </c>
      <c r="R306">
        <v>0</v>
      </c>
      <c r="S306">
        <v>1</v>
      </c>
      <c r="T306">
        <v>5.6</v>
      </c>
      <c r="U306" t="s">
        <v>42</v>
      </c>
      <c r="V306" s="2">
        <v>9000</v>
      </c>
      <c r="W306" t="str">
        <f t="shared" si="39"/>
        <v>Open</v>
      </c>
      <c r="X306" t="str">
        <f>_xlfn.XLOOKUP(B306,'Customers'!A:A,'Customers'!E:E,"")</f>
        <v>SMB</v>
      </c>
      <c r="Y306">
        <f t="shared" si="40"/>
        <v>0</v>
      </c>
      <c r="Z306" t="str">
        <f t="shared" si="41"/>
        <v/>
      </c>
      <c r="AA306">
        <f t="shared" si="44"/>
        <v>0</v>
      </c>
    </row>
    <row r="307" spans="1:27">
      <c r="A307" t="s">
        <v>1412</v>
      </c>
      <c r="B307" t="s">
        <v>1413</v>
      </c>
      <c r="C307" t="s">
        <v>1414</v>
      </c>
      <c r="D307" t="s">
        <v>19</v>
      </c>
      <c r="E307" t="s">
        <v>20</v>
      </c>
      <c r="F307" t="s">
        <v>1415</v>
      </c>
      <c r="G307" s="6">
        <f t="shared" si="36"/>
        <v>1236</v>
      </c>
      <c r="H307" t="s">
        <v>172</v>
      </c>
      <c r="I307" t="s">
        <v>156</v>
      </c>
      <c r="J307" t="str">
        <f t="shared" si="37"/>
        <v>Lakshmi Hayre</v>
      </c>
      <c r="K307" t="s">
        <v>1102</v>
      </c>
      <c r="L307" s="7">
        <f t="shared" si="42"/>
        <v>44988</v>
      </c>
      <c r="N307" s="1" t="str">
        <f t="shared" si="38"/>
        <v/>
      </c>
      <c r="P307" s="7" t="str">
        <f t="shared" si="43"/>
        <v/>
      </c>
      <c r="R307">
        <v>0</v>
      </c>
      <c r="S307">
        <v>1</v>
      </c>
      <c r="T307">
        <v>27.6</v>
      </c>
      <c r="U307" t="s">
        <v>42</v>
      </c>
      <c r="V307" s="2">
        <v>1236</v>
      </c>
      <c r="W307" t="str">
        <f t="shared" si="39"/>
        <v>Open</v>
      </c>
      <c r="X307" t="str">
        <f>_xlfn.XLOOKUP(B307,'Customers'!A:A,'Customers'!E:E,"")</f>
        <v>Enterprise</v>
      </c>
      <c r="Y307">
        <f t="shared" si="40"/>
        <v>0</v>
      </c>
      <c r="Z307" t="str">
        <f t="shared" si="41"/>
        <v/>
      </c>
      <c r="AA307">
        <f t="shared" si="44"/>
        <v>0</v>
      </c>
    </row>
    <row r="308" spans="1:27">
      <c r="A308" t="s">
        <v>1416</v>
      </c>
      <c r="B308" t="s">
        <v>1417</v>
      </c>
      <c r="C308" t="s">
        <v>18</v>
      </c>
      <c r="D308" t="s">
        <v>183</v>
      </c>
      <c r="E308" t="s">
        <v>20</v>
      </c>
      <c r="F308" t="s">
        <v>1418</v>
      </c>
      <c r="G308" s="6">
        <f t="shared" si="36"/>
        <v>4375</v>
      </c>
      <c r="H308" t="s">
        <v>56</v>
      </c>
      <c r="I308" t="s">
        <v>156</v>
      </c>
      <c r="J308" t="str">
        <f t="shared" si="37"/>
        <v>Lakshmi Hayre</v>
      </c>
      <c r="K308" t="s">
        <v>1419</v>
      </c>
      <c r="L308" s="7">
        <f t="shared" si="42"/>
        <v>44687</v>
      </c>
      <c r="M308" s="7">
        <v>44834</v>
      </c>
      <c r="N308" s="1">
        <f t="shared" si="38"/>
        <v>44834</v>
      </c>
      <c r="P308" s="7" t="str">
        <f t="shared" si="43"/>
        <v/>
      </c>
      <c r="R308">
        <v>0</v>
      </c>
      <c r="S308">
        <v>1</v>
      </c>
      <c r="U308" t="s">
        <v>100</v>
      </c>
      <c r="V308" s="2">
        <v>4375</v>
      </c>
      <c r="W308" t="str">
        <f t="shared" si="39"/>
        <v>Open</v>
      </c>
      <c r="X308" t="str">
        <f>_xlfn.XLOOKUP(B308,'Customers'!A:A,'Customers'!E:E,"")</f>
        <v>SMB</v>
      </c>
      <c r="Y308">
        <f t="shared" si="40"/>
        <v>0</v>
      </c>
      <c r="Z308" t="str">
        <f t="shared" si="41"/>
        <v/>
      </c>
      <c r="AA308">
        <f t="shared" si="44"/>
        <v>0</v>
      </c>
    </row>
    <row r="309" spans="1:27">
      <c r="A309" t="s">
        <v>1420</v>
      </c>
      <c r="B309" t="s">
        <v>1421</v>
      </c>
      <c r="C309" t="s">
        <v>1422</v>
      </c>
      <c r="D309" t="s">
        <v>19</v>
      </c>
      <c r="E309" t="s">
        <v>28</v>
      </c>
      <c r="F309" t="s">
        <v>1423</v>
      </c>
      <c r="G309" s="6">
        <f t="shared" si="36"/>
        <v>5866</v>
      </c>
      <c r="H309" t="s">
        <v>47</v>
      </c>
      <c r="I309" t="s">
        <v>127</v>
      </c>
      <c r="J309" t="str">
        <f t="shared" si="37"/>
        <v>Kashish Patla</v>
      </c>
      <c r="K309" t="s">
        <v>1424</v>
      </c>
      <c r="L309" s="7">
        <f t="shared" si="42"/>
        <v>45020</v>
      </c>
      <c r="M309" s="7">
        <v>45077</v>
      </c>
      <c r="N309" s="1">
        <f t="shared" si="38"/>
        <v>45077</v>
      </c>
      <c r="P309" s="7" t="str">
        <f t="shared" si="43"/>
        <v/>
      </c>
      <c r="R309">
        <v>0</v>
      </c>
      <c r="S309">
        <v>1</v>
      </c>
      <c r="T309">
        <v>27.8</v>
      </c>
      <c r="U309" t="s">
        <v>58</v>
      </c>
      <c r="V309" s="2">
        <v>5866</v>
      </c>
      <c r="W309" t="str">
        <f t="shared" si="39"/>
        <v>Open</v>
      </c>
      <c r="X309" t="str">
        <f>_xlfn.XLOOKUP(B309,'Customers'!A:A,'Customers'!E:E,"")</f>
        <v>SMB</v>
      </c>
      <c r="Y309">
        <f t="shared" si="40"/>
        <v>0</v>
      </c>
      <c r="Z309" t="str">
        <f t="shared" si="41"/>
        <v/>
      </c>
      <c r="AA309">
        <f t="shared" si="44"/>
        <v>0</v>
      </c>
    </row>
    <row r="310" spans="1:27">
      <c r="A310" t="s">
        <v>1425</v>
      </c>
      <c r="B310" t="s">
        <v>1426</v>
      </c>
      <c r="C310" t="s">
        <v>18</v>
      </c>
      <c r="D310" t="s">
        <v>37</v>
      </c>
      <c r="E310" t="s">
        <v>177</v>
      </c>
      <c r="F310" t="s">
        <v>1427</v>
      </c>
      <c r="G310" s="6">
        <f t="shared" si="36"/>
        <v>49448</v>
      </c>
      <c r="H310" t="s">
        <v>30</v>
      </c>
      <c r="I310" t="s">
        <v>133</v>
      </c>
      <c r="J310" t="str">
        <f t="shared" si="37"/>
        <v>Aachal Soni</v>
      </c>
      <c r="K310" t="s">
        <v>1419</v>
      </c>
      <c r="L310" s="7">
        <f t="shared" si="42"/>
        <v>44687</v>
      </c>
      <c r="M310" s="7">
        <v>44739</v>
      </c>
      <c r="N310" s="1">
        <f t="shared" si="38"/>
        <v>44739</v>
      </c>
      <c r="P310" s="7" t="str">
        <f t="shared" si="43"/>
        <v/>
      </c>
      <c r="R310">
        <v>0</v>
      </c>
      <c r="S310">
        <v>1</v>
      </c>
      <c r="T310">
        <v>29</v>
      </c>
      <c r="U310" t="s">
        <v>25</v>
      </c>
      <c r="V310" s="2">
        <v>49448</v>
      </c>
      <c r="W310" t="str">
        <f t="shared" si="39"/>
        <v>Open</v>
      </c>
      <c r="X310" t="str">
        <f>_xlfn.XLOOKUP(B310,'Customers'!A:A,'Customers'!E:E,"")</f>
        <v>Enterprise</v>
      </c>
      <c r="Y310">
        <f t="shared" si="40"/>
        <v>0</v>
      </c>
      <c r="Z310" t="str">
        <f t="shared" si="41"/>
        <v/>
      </c>
      <c r="AA310">
        <f t="shared" si="44"/>
        <v>0</v>
      </c>
    </row>
    <row r="311" spans="1:27">
      <c r="A311" t="s">
        <v>1428</v>
      </c>
      <c r="B311" t="s">
        <v>1429</v>
      </c>
      <c r="C311" t="s">
        <v>1098</v>
      </c>
      <c r="D311" t="s">
        <v>53</v>
      </c>
      <c r="E311" t="s">
        <v>115</v>
      </c>
      <c r="F311" t="s">
        <v>1430</v>
      </c>
      <c r="G311" s="6">
        <f t="shared" si="36"/>
        <v>47442</v>
      </c>
      <c r="H311" t="s">
        <v>151</v>
      </c>
      <c r="I311" t="s">
        <v>145</v>
      </c>
      <c r="J311" t="str">
        <f t="shared" si="37"/>
        <v>Krish Varughese</v>
      </c>
      <c r="K311" t="s">
        <v>1431</v>
      </c>
      <c r="L311" s="7">
        <f t="shared" si="42"/>
        <v>45477</v>
      </c>
      <c r="M311" s="7">
        <v>45650</v>
      </c>
      <c r="N311" s="1">
        <f t="shared" si="38"/>
        <v>45650</v>
      </c>
      <c r="O311" s="7">
        <v>45606</v>
      </c>
      <c r="P311" s="7">
        <f t="shared" si="43"/>
        <v>45606</v>
      </c>
      <c r="Q311">
        <v>129</v>
      </c>
      <c r="R311">
        <v>0</v>
      </c>
      <c r="S311">
        <v>1</v>
      </c>
      <c r="T311">
        <v>32.700000000000003</v>
      </c>
      <c r="U311" t="s">
        <v>58</v>
      </c>
      <c r="V311" s="2">
        <v>47442</v>
      </c>
      <c r="W311" t="str">
        <f t="shared" si="39"/>
        <v>Lost</v>
      </c>
      <c r="X311" t="str">
        <f>_xlfn.XLOOKUP(B311,'Customers'!A:A,'Customers'!E:E,"")</f>
        <v>SMB</v>
      </c>
      <c r="Y311">
        <f t="shared" si="40"/>
        <v>1</v>
      </c>
      <c r="Z311">
        <f t="shared" si="41"/>
        <v>-44</v>
      </c>
      <c r="AA311">
        <f t="shared" si="44"/>
        <v>0</v>
      </c>
    </row>
    <row r="312" spans="1:27">
      <c r="A312" t="s">
        <v>1432</v>
      </c>
      <c r="B312" t="s">
        <v>1433</v>
      </c>
      <c r="C312" t="s">
        <v>18</v>
      </c>
      <c r="D312" t="s">
        <v>66</v>
      </c>
      <c r="E312" t="s">
        <v>28</v>
      </c>
      <c r="F312" t="s">
        <v>1434</v>
      </c>
      <c r="G312" s="6">
        <f t="shared" si="36"/>
        <v>14290</v>
      </c>
      <c r="H312" t="s">
        <v>39</v>
      </c>
      <c r="I312" t="s">
        <v>1435</v>
      </c>
      <c r="J312" t="str">
        <f t="shared" si="37"/>
        <v>Vidhi Mital</v>
      </c>
      <c r="K312" t="s">
        <v>1436</v>
      </c>
      <c r="L312" s="7">
        <f t="shared" si="42"/>
        <v>45335</v>
      </c>
      <c r="M312" s="7">
        <v>45423</v>
      </c>
      <c r="N312" s="1">
        <f t="shared" si="38"/>
        <v>45423</v>
      </c>
      <c r="P312" s="7" t="str">
        <f t="shared" si="43"/>
        <v/>
      </c>
      <c r="R312">
        <v>0</v>
      </c>
      <c r="S312">
        <v>1</v>
      </c>
      <c r="T312">
        <v>0.6</v>
      </c>
      <c r="U312" t="s">
        <v>25</v>
      </c>
      <c r="V312" s="2">
        <v>14290</v>
      </c>
      <c r="W312" t="str">
        <f t="shared" si="39"/>
        <v>Open</v>
      </c>
      <c r="X312" t="str">
        <f>_xlfn.XLOOKUP(B312,'Customers'!A:A,'Customers'!E:E,"")</f>
        <v>SMB</v>
      </c>
      <c r="Y312">
        <f t="shared" si="40"/>
        <v>0</v>
      </c>
      <c r="Z312" t="str">
        <f t="shared" si="41"/>
        <v/>
      </c>
      <c r="AA312">
        <f t="shared" si="44"/>
        <v>0</v>
      </c>
    </row>
    <row r="313" spans="1:27">
      <c r="A313" t="s">
        <v>1437</v>
      </c>
      <c r="B313" t="s">
        <v>1438</v>
      </c>
      <c r="C313" t="s">
        <v>1108</v>
      </c>
      <c r="D313" t="s">
        <v>183</v>
      </c>
      <c r="E313" t="s">
        <v>20</v>
      </c>
      <c r="F313" t="s">
        <v>1439</v>
      </c>
      <c r="G313" s="6">
        <f t="shared" si="36"/>
        <v>3926</v>
      </c>
      <c r="H313" t="s">
        <v>161</v>
      </c>
      <c r="I313" t="s">
        <v>73</v>
      </c>
      <c r="J313" t="str">
        <f t="shared" si="37"/>
        <v>Karan Karnik</v>
      </c>
      <c r="K313" t="s">
        <v>1440</v>
      </c>
      <c r="L313" s="7">
        <f t="shared" si="42"/>
        <v>44935</v>
      </c>
      <c r="M313" s="7">
        <v>44969</v>
      </c>
      <c r="N313" s="1">
        <f t="shared" si="38"/>
        <v>44969</v>
      </c>
      <c r="P313" s="7" t="str">
        <f t="shared" si="43"/>
        <v/>
      </c>
      <c r="R313">
        <v>0</v>
      </c>
      <c r="S313">
        <v>1</v>
      </c>
      <c r="T313">
        <v>8.5</v>
      </c>
      <c r="U313" t="s">
        <v>25</v>
      </c>
      <c r="V313" s="2">
        <v>3926</v>
      </c>
      <c r="W313" t="str">
        <f t="shared" si="39"/>
        <v>Open</v>
      </c>
      <c r="X313" t="str">
        <f>_xlfn.XLOOKUP(B313,'Customers'!A:A,'Customers'!E:E,"")</f>
        <v>SMB</v>
      </c>
      <c r="Y313">
        <f t="shared" si="40"/>
        <v>0</v>
      </c>
      <c r="Z313" t="str">
        <f t="shared" si="41"/>
        <v/>
      </c>
      <c r="AA313">
        <f t="shared" si="44"/>
        <v>0</v>
      </c>
    </row>
    <row r="314" spans="1:27">
      <c r="A314" t="s">
        <v>1441</v>
      </c>
      <c r="B314" t="s">
        <v>1442</v>
      </c>
      <c r="C314" t="s">
        <v>18</v>
      </c>
      <c r="D314" t="s">
        <v>53</v>
      </c>
      <c r="E314" t="s">
        <v>28</v>
      </c>
      <c r="F314" t="s">
        <v>1443</v>
      </c>
      <c r="G314" s="6">
        <f t="shared" si="36"/>
        <v>11026</v>
      </c>
      <c r="H314" t="s">
        <v>22</v>
      </c>
      <c r="I314" t="s">
        <v>232</v>
      </c>
      <c r="J314" t="str">
        <f t="shared" si="37"/>
        <v>Patrick Sama</v>
      </c>
      <c r="K314" t="s">
        <v>1444</v>
      </c>
      <c r="L314" s="7">
        <f t="shared" si="42"/>
        <v>45235</v>
      </c>
      <c r="M314" s="7">
        <v>45261</v>
      </c>
      <c r="N314" s="1">
        <f t="shared" si="38"/>
        <v>45261</v>
      </c>
      <c r="P314" s="7" t="str">
        <f t="shared" si="43"/>
        <v/>
      </c>
      <c r="R314">
        <v>0</v>
      </c>
      <c r="S314">
        <v>1</v>
      </c>
      <c r="T314">
        <v>24.8</v>
      </c>
      <c r="U314" t="s">
        <v>100</v>
      </c>
      <c r="V314" s="2">
        <v>11026</v>
      </c>
      <c r="W314" t="str">
        <f t="shared" si="39"/>
        <v>Open</v>
      </c>
      <c r="X314" t="str">
        <f>_xlfn.XLOOKUP(B314,'Customers'!A:A,'Customers'!E:E,"")</f>
        <v>Mid-Market</v>
      </c>
      <c r="Y314">
        <f t="shared" si="40"/>
        <v>0</v>
      </c>
      <c r="Z314" t="str">
        <f t="shared" si="41"/>
        <v/>
      </c>
      <c r="AA314">
        <f t="shared" si="44"/>
        <v>0</v>
      </c>
    </row>
    <row r="315" spans="1:27">
      <c r="A315" t="s">
        <v>1445</v>
      </c>
      <c r="B315" t="s">
        <v>1446</v>
      </c>
      <c r="C315" t="s">
        <v>256</v>
      </c>
      <c r="D315" t="s">
        <v>37</v>
      </c>
      <c r="E315" t="s">
        <v>28</v>
      </c>
      <c r="F315" t="s">
        <v>1447</v>
      </c>
      <c r="G315" s="6">
        <f t="shared" si="36"/>
        <v>193070</v>
      </c>
      <c r="H315" t="s">
        <v>56</v>
      </c>
      <c r="I315" t="s">
        <v>117</v>
      </c>
      <c r="J315" t="str">
        <f t="shared" si="37"/>
        <v>Ekta Uppal</v>
      </c>
      <c r="K315" t="s">
        <v>1448</v>
      </c>
      <c r="L315" s="7">
        <f t="shared" si="42"/>
        <v>45495</v>
      </c>
      <c r="M315" s="7">
        <v>45562</v>
      </c>
      <c r="N315" s="1">
        <f t="shared" si="38"/>
        <v>45562</v>
      </c>
      <c r="P315" s="7" t="str">
        <f t="shared" si="43"/>
        <v/>
      </c>
      <c r="R315">
        <v>0</v>
      </c>
      <c r="S315">
        <v>1</v>
      </c>
      <c r="T315">
        <v>10.1</v>
      </c>
      <c r="U315" t="s">
        <v>58</v>
      </c>
      <c r="V315" s="2">
        <v>193070</v>
      </c>
      <c r="W315" t="str">
        <f t="shared" si="39"/>
        <v>Open</v>
      </c>
      <c r="X315" t="str">
        <f>_xlfn.XLOOKUP(B315,'Customers'!A:A,'Customers'!E:E,"")</f>
        <v>Mid-Market</v>
      </c>
      <c r="Y315">
        <f t="shared" si="40"/>
        <v>0</v>
      </c>
      <c r="Z315" t="str">
        <f t="shared" si="41"/>
        <v/>
      </c>
      <c r="AA315">
        <f t="shared" si="44"/>
        <v>0</v>
      </c>
    </row>
    <row r="316" spans="1:27">
      <c r="A316" t="s">
        <v>1449</v>
      </c>
      <c r="B316" t="s">
        <v>1450</v>
      </c>
      <c r="C316" t="s">
        <v>18</v>
      </c>
      <c r="D316" t="s">
        <v>37</v>
      </c>
      <c r="E316" t="s">
        <v>20</v>
      </c>
      <c r="F316" t="s">
        <v>1451</v>
      </c>
      <c r="G316" s="6">
        <f t="shared" si="36"/>
        <v>203253</v>
      </c>
      <c r="H316" t="s">
        <v>47</v>
      </c>
      <c r="I316" t="s">
        <v>105</v>
      </c>
      <c r="J316" t="str">
        <f t="shared" si="37"/>
        <v>Hemangini Bahri</v>
      </c>
      <c r="K316" t="s">
        <v>1452</v>
      </c>
      <c r="L316" s="7">
        <f t="shared" si="42"/>
        <v>45596</v>
      </c>
      <c r="M316" s="7">
        <v>45710</v>
      </c>
      <c r="N316" s="1">
        <f t="shared" si="38"/>
        <v>45710</v>
      </c>
      <c r="P316" s="7" t="str">
        <f t="shared" si="43"/>
        <v/>
      </c>
      <c r="R316">
        <v>0</v>
      </c>
      <c r="S316">
        <v>1</v>
      </c>
      <c r="T316">
        <v>23.8</v>
      </c>
      <c r="U316" t="s">
        <v>33</v>
      </c>
      <c r="V316" s="2">
        <v>203253</v>
      </c>
      <c r="W316" t="str">
        <f t="shared" si="39"/>
        <v>Open</v>
      </c>
      <c r="X316" t="str">
        <f>_xlfn.XLOOKUP(B316,'Customers'!A:A,'Customers'!E:E,"")</f>
        <v>SMB</v>
      </c>
      <c r="Y316">
        <f t="shared" si="40"/>
        <v>0</v>
      </c>
      <c r="Z316" t="str">
        <f t="shared" si="41"/>
        <v/>
      </c>
      <c r="AA316">
        <f t="shared" si="44"/>
        <v>0</v>
      </c>
    </row>
    <row r="317" spans="1:27">
      <c r="A317" t="s">
        <v>1453</v>
      </c>
      <c r="B317" t="s">
        <v>1454</v>
      </c>
      <c r="C317" t="s">
        <v>1455</v>
      </c>
      <c r="D317" t="s">
        <v>53</v>
      </c>
      <c r="E317" t="s">
        <v>91</v>
      </c>
      <c r="F317" t="s">
        <v>1456</v>
      </c>
      <c r="G317" s="6">
        <f t="shared" si="36"/>
        <v>30287</v>
      </c>
      <c r="H317" t="s">
        <v>39</v>
      </c>
      <c r="I317" t="s">
        <v>139</v>
      </c>
      <c r="J317" t="str">
        <f t="shared" si="37"/>
        <v>Champak Rao</v>
      </c>
      <c r="K317" t="s">
        <v>1457</v>
      </c>
      <c r="L317" s="7">
        <f t="shared" si="42"/>
        <v>45366</v>
      </c>
      <c r="M317" s="7">
        <v>45532</v>
      </c>
      <c r="N317" s="1">
        <f t="shared" si="38"/>
        <v>45532</v>
      </c>
      <c r="O317" s="7">
        <v>45513</v>
      </c>
      <c r="P317" s="7">
        <f t="shared" si="43"/>
        <v>45513</v>
      </c>
      <c r="Q317">
        <v>147</v>
      </c>
      <c r="R317">
        <v>0</v>
      </c>
      <c r="S317">
        <v>1</v>
      </c>
      <c r="U317" t="s">
        <v>33</v>
      </c>
      <c r="V317" s="2">
        <v>30287</v>
      </c>
      <c r="W317" t="str">
        <f t="shared" si="39"/>
        <v>Won</v>
      </c>
      <c r="X317" t="str">
        <f>_xlfn.XLOOKUP(B317,'Customers'!A:A,'Customers'!E:E,"")</f>
        <v>Enterprise</v>
      </c>
      <c r="Y317">
        <f t="shared" si="40"/>
        <v>1</v>
      </c>
      <c r="Z317">
        <f t="shared" si="41"/>
        <v>-19</v>
      </c>
      <c r="AA317">
        <f t="shared" si="44"/>
        <v>0</v>
      </c>
    </row>
    <row r="318" spans="1:27">
      <c r="A318" t="s">
        <v>1458</v>
      </c>
      <c r="B318" t="s">
        <v>261</v>
      </c>
      <c r="C318" t="s">
        <v>18</v>
      </c>
      <c r="D318" t="s">
        <v>19</v>
      </c>
      <c r="E318" t="s">
        <v>45</v>
      </c>
      <c r="F318" t="s">
        <v>1459</v>
      </c>
      <c r="G318" s="6">
        <f t="shared" si="36"/>
        <v>3550</v>
      </c>
      <c r="H318" t="s">
        <v>39</v>
      </c>
      <c r="I318" t="s">
        <v>274</v>
      </c>
      <c r="J318" t="str">
        <f t="shared" si="37"/>
        <v>Rachit Lall</v>
      </c>
      <c r="K318" t="s">
        <v>1460</v>
      </c>
      <c r="L318" s="7">
        <f t="shared" si="42"/>
        <v>45254</v>
      </c>
      <c r="M318" s="7">
        <v>45395</v>
      </c>
      <c r="N318" s="1">
        <f t="shared" si="38"/>
        <v>45395</v>
      </c>
      <c r="P318" s="7" t="str">
        <f t="shared" si="43"/>
        <v/>
      </c>
      <c r="R318">
        <v>0</v>
      </c>
      <c r="S318">
        <v>1</v>
      </c>
      <c r="T318">
        <v>14</v>
      </c>
      <c r="U318" t="s">
        <v>33</v>
      </c>
      <c r="V318" s="2">
        <v>3550</v>
      </c>
      <c r="W318" t="str">
        <f t="shared" si="39"/>
        <v>Open</v>
      </c>
      <c r="X318" t="str">
        <f>_xlfn.XLOOKUP(B318,'Customers'!A:A,'Customers'!E:E,"")</f>
        <v>Mid-Market</v>
      </c>
      <c r="Y318">
        <f t="shared" si="40"/>
        <v>0</v>
      </c>
      <c r="Z318" t="str">
        <f t="shared" si="41"/>
        <v/>
      </c>
      <c r="AA318">
        <f t="shared" si="44"/>
        <v>0</v>
      </c>
    </row>
    <row r="319" spans="1:27">
      <c r="A319" t="s">
        <v>1461</v>
      </c>
      <c r="B319" t="s">
        <v>1462</v>
      </c>
      <c r="C319" t="s">
        <v>1463</v>
      </c>
      <c r="D319" t="s">
        <v>183</v>
      </c>
      <c r="E319" t="s">
        <v>91</v>
      </c>
      <c r="F319" t="s">
        <v>1464</v>
      </c>
      <c r="G319" s="6">
        <f t="shared" si="36"/>
        <v>3473</v>
      </c>
      <c r="H319" t="s">
        <v>56</v>
      </c>
      <c r="I319" t="s">
        <v>237</v>
      </c>
      <c r="J319" t="str">
        <f t="shared" si="37"/>
        <v>Vidhi Mital</v>
      </c>
      <c r="K319" t="s">
        <v>1465</v>
      </c>
      <c r="L319" s="7">
        <f t="shared" si="42"/>
        <v>44588</v>
      </c>
      <c r="M319" s="7">
        <v>44612</v>
      </c>
      <c r="N319" s="1">
        <f t="shared" si="38"/>
        <v>44612</v>
      </c>
      <c r="O319" s="7">
        <v>44742</v>
      </c>
      <c r="P319" s="7">
        <f t="shared" si="43"/>
        <v>44742</v>
      </c>
      <c r="Q319">
        <v>154</v>
      </c>
      <c r="R319">
        <v>0</v>
      </c>
      <c r="S319">
        <v>1</v>
      </c>
      <c r="U319" t="s">
        <v>58</v>
      </c>
      <c r="V319" s="2">
        <v>3473</v>
      </c>
      <c r="W319" t="str">
        <f t="shared" si="39"/>
        <v>Won</v>
      </c>
      <c r="X319" t="str">
        <f>_xlfn.XLOOKUP(B319,'Customers'!A:A,'Customers'!E:E,"")</f>
        <v>Mid-Market</v>
      </c>
      <c r="Y319">
        <f t="shared" si="40"/>
        <v>1</v>
      </c>
      <c r="Z319">
        <f t="shared" si="41"/>
        <v>130</v>
      </c>
      <c r="AA319">
        <f t="shared" si="44"/>
        <v>1</v>
      </c>
    </row>
    <row r="320" spans="1:27">
      <c r="A320" t="s">
        <v>1466</v>
      </c>
      <c r="B320" t="s">
        <v>1467</v>
      </c>
      <c r="C320" t="s">
        <v>18</v>
      </c>
      <c r="D320" t="s">
        <v>66</v>
      </c>
      <c r="E320" t="s">
        <v>115</v>
      </c>
      <c r="F320" t="s">
        <v>1468</v>
      </c>
      <c r="G320" s="6">
        <f t="shared" si="36"/>
        <v>4915</v>
      </c>
      <c r="H320" t="s">
        <v>30</v>
      </c>
      <c r="I320" t="s">
        <v>80</v>
      </c>
      <c r="J320" t="str">
        <f t="shared" si="37"/>
        <v>Shivani Natt</v>
      </c>
      <c r="K320" t="s">
        <v>1469</v>
      </c>
      <c r="L320" s="7">
        <f t="shared" si="42"/>
        <v>45132</v>
      </c>
      <c r="M320" s="7">
        <v>45300</v>
      </c>
      <c r="N320" s="1">
        <f t="shared" si="38"/>
        <v>45300</v>
      </c>
      <c r="O320" s="7">
        <v>45311</v>
      </c>
      <c r="P320" s="7">
        <f t="shared" si="43"/>
        <v>45311</v>
      </c>
      <c r="Q320">
        <v>179</v>
      </c>
      <c r="R320">
        <v>0</v>
      </c>
      <c r="S320">
        <v>1</v>
      </c>
      <c r="T320">
        <v>23.9</v>
      </c>
      <c r="U320" t="s">
        <v>25</v>
      </c>
      <c r="V320" s="2">
        <v>4915</v>
      </c>
      <c r="W320" t="str">
        <f t="shared" si="39"/>
        <v>Lost</v>
      </c>
      <c r="X320" t="str">
        <f>_xlfn.XLOOKUP(B320,'Customers'!A:A,'Customers'!E:E,"")</f>
        <v>Enterprise</v>
      </c>
      <c r="Y320">
        <f t="shared" si="40"/>
        <v>1</v>
      </c>
      <c r="Z320">
        <f t="shared" si="41"/>
        <v>11</v>
      </c>
      <c r="AA320">
        <f t="shared" si="44"/>
        <v>0</v>
      </c>
    </row>
    <row r="321" spans="1:27">
      <c r="A321" t="s">
        <v>1470</v>
      </c>
      <c r="B321" t="s">
        <v>1471</v>
      </c>
      <c r="C321" t="s">
        <v>1472</v>
      </c>
      <c r="D321" t="s">
        <v>183</v>
      </c>
      <c r="E321" t="s">
        <v>28</v>
      </c>
      <c r="F321" t="s">
        <v>1473</v>
      </c>
      <c r="G321" s="6">
        <f t="shared" si="36"/>
        <v>8542</v>
      </c>
      <c r="H321" t="s">
        <v>22</v>
      </c>
      <c r="I321" t="s">
        <v>68</v>
      </c>
      <c r="J321" t="str">
        <f t="shared" si="37"/>
        <v>Anamika Keer</v>
      </c>
      <c r="K321" t="s">
        <v>1474</v>
      </c>
      <c r="L321" s="7">
        <f t="shared" si="42"/>
        <v>44612</v>
      </c>
      <c r="M321" s="7">
        <v>44662</v>
      </c>
      <c r="N321" s="1">
        <f t="shared" si="38"/>
        <v>44662</v>
      </c>
      <c r="P321" s="7" t="str">
        <f t="shared" si="43"/>
        <v/>
      </c>
      <c r="R321">
        <v>0</v>
      </c>
      <c r="S321">
        <v>1</v>
      </c>
      <c r="T321">
        <v>23.6</v>
      </c>
      <c r="U321" t="s">
        <v>100</v>
      </c>
      <c r="V321" s="2">
        <v>8542</v>
      </c>
      <c r="W321" t="str">
        <f t="shared" si="39"/>
        <v>Open</v>
      </c>
      <c r="X321" t="str">
        <f>_xlfn.XLOOKUP(B321,'Customers'!A:A,'Customers'!E:E,"")</f>
        <v>Mid-Market</v>
      </c>
      <c r="Y321">
        <f t="shared" si="40"/>
        <v>0</v>
      </c>
      <c r="Z321" t="str">
        <f t="shared" si="41"/>
        <v/>
      </c>
      <c r="AA321">
        <f t="shared" si="44"/>
        <v>0</v>
      </c>
    </row>
    <row r="322" spans="1:27">
      <c r="A322" t="s">
        <v>1475</v>
      </c>
      <c r="B322" t="s">
        <v>1476</v>
      </c>
      <c r="C322" t="s">
        <v>1477</v>
      </c>
      <c r="D322" t="s">
        <v>37</v>
      </c>
      <c r="E322" t="s">
        <v>91</v>
      </c>
      <c r="F322" t="s">
        <v>1478</v>
      </c>
      <c r="G322" s="6">
        <f t="shared" ref="G322:G385" si="45">IF(F322="","",IF(RIGHT(UPPER(SUBSTITUTE(SUBSTITUTE(SUBSTITUTE(TRIM(F322),"$",""),",","")," ","")),1)="K",VALUE(LEFT(UPPER(SUBSTITUTE(SUBSTITUTE(SUBSTITUTE(TRIM(F322),"$",""),",","")," ","")),LEN(UPPER(SUBSTITUTE(SUBSTITUTE(SUBSTITUTE(TRIM(F322),"$",""),",","")," ","")))-1))*1000,IF(RIGHT(UPPER(SUBSTITUTE(SUBSTITUTE(SUBSTITUTE(TRIM(F322),"$",""),",","")," ","")),1)="M",VALUE(LEFT(UPPER(SUBSTITUTE(SUBSTITUTE(SUBSTITUTE(TRIM(F322),"$",""),",","")," ","")),LEN(UPPER(SUBSTITUTE(SUBSTITUTE(SUBSTITUTE(TRIM(F322),"$",""),",","")," ","")))-1))*1000000,VALUE(SUBSTITUTE(SUBSTITUTE(SUBSTITUTE(TRIM(F322),"$",""),",","")," ","")))))</f>
        <v>54104</v>
      </c>
      <c r="H322" t="s">
        <v>151</v>
      </c>
      <c r="I322" t="s">
        <v>145</v>
      </c>
      <c r="J322" t="str">
        <f t="shared" ref="J322:J385" si="46">PROPER(TRIM(I322))</f>
        <v>Krish Varughese</v>
      </c>
      <c r="K322" t="s">
        <v>1479</v>
      </c>
      <c r="L322" s="7">
        <f t="shared" si="42"/>
        <v>44742</v>
      </c>
      <c r="M322" s="7">
        <v>44897</v>
      </c>
      <c r="N322" s="1">
        <f t="shared" ref="N322:N385" si="47">IF(M322="","",IF(ISNUMBER(M322),M322,IF(ISNUMBER(SEARCH("/",M322)),DATE(VALUE(RIGHT(M322,4)),VALUE(MID(M322,4,2)),VALUE(LEFT(M322,2))),DATE(VALUE(LEFT(M322,4)),VALUE(MID(M322,6,2)),VALUE(RIGHT(M322,2))))))</f>
        <v>44897</v>
      </c>
      <c r="O322" s="7">
        <v>44934</v>
      </c>
      <c r="P322" s="7">
        <f t="shared" si="43"/>
        <v>44934</v>
      </c>
      <c r="Q322">
        <v>192</v>
      </c>
      <c r="R322">
        <v>0</v>
      </c>
      <c r="S322">
        <v>1</v>
      </c>
      <c r="T322">
        <v>8.6</v>
      </c>
      <c r="U322" t="s">
        <v>33</v>
      </c>
      <c r="V322" s="2">
        <v>54104</v>
      </c>
      <c r="W322" t="str">
        <f t="shared" ref="W322:W385" si="48">IF(E322="","",IF(E322="Closed Won","Won",IF(E322="Closed Lost","Lost","Open")))</f>
        <v>Won</v>
      </c>
      <c r="X322" t="str">
        <f>_xlfn.XLOOKUP(B322,'Customers'!A:A,'Customers'!E:E,"")</f>
        <v>Mid-Market</v>
      </c>
      <c r="Y322">
        <f t="shared" ref="Y322:Y385" si="49">IF(OR(W322="Won",W322="Lost"),1,0)</f>
        <v>1</v>
      </c>
      <c r="Z322">
        <f t="shared" ref="Z322:Z385" si="50">IF(OR(N322="",P322=""),"",P322-N322)</f>
        <v>37</v>
      </c>
      <c r="AA322">
        <f t="shared" si="44"/>
        <v>1</v>
      </c>
    </row>
    <row r="323" spans="1:27">
      <c r="A323" t="s">
        <v>1480</v>
      </c>
      <c r="B323" t="s">
        <v>1481</v>
      </c>
      <c r="C323" t="s">
        <v>1482</v>
      </c>
      <c r="D323" t="s">
        <v>66</v>
      </c>
      <c r="E323" t="s">
        <v>54</v>
      </c>
      <c r="F323" t="s">
        <v>1483</v>
      </c>
      <c r="G323" s="6">
        <f t="shared" si="45"/>
        <v>17000</v>
      </c>
      <c r="H323" t="s">
        <v>30</v>
      </c>
      <c r="I323" t="s">
        <v>268</v>
      </c>
      <c r="J323" t="str">
        <f t="shared" si="46"/>
        <v>Panini Kade</v>
      </c>
      <c r="K323" t="s">
        <v>647</v>
      </c>
      <c r="L323" s="7">
        <f t="shared" ref="L323:L386" si="51">IF(K323="","",IF(ISNUMBER(K323),K323,IF(ISNUMBER(SEARCH("/",K323)),DATE(VALUE(RIGHT(K323,4)),VALUE(MID(K323,4,2)),VALUE(LEFT(K323,2))),DATE(VALUE(LEFT(K323,4)),VALUE(MID(K323,6,2)),VALUE(RIGHT(K323,2))))))</f>
        <v>44848</v>
      </c>
      <c r="M323" s="7">
        <v>44984</v>
      </c>
      <c r="N323" s="1">
        <f t="shared" si="47"/>
        <v>44984</v>
      </c>
      <c r="P323" s="7" t="str">
        <f t="shared" ref="P323:P386" si="52">IF(O323="","",IF(ISNUMBER(O323),O323,DATE(VALUE(LEFT(O323,4)),VALUE(MID(O323,6,2)),VALUE(RIGHT(O323,2)))))</f>
        <v/>
      </c>
      <c r="R323">
        <v>0</v>
      </c>
      <c r="S323">
        <v>1</v>
      </c>
      <c r="T323">
        <v>25.7</v>
      </c>
      <c r="U323" t="s">
        <v>58</v>
      </c>
      <c r="V323" s="2">
        <v>17000</v>
      </c>
      <c r="W323" t="str">
        <f t="shared" si="48"/>
        <v>Open</v>
      </c>
      <c r="X323" t="str">
        <f>_xlfn.XLOOKUP(B323,'Customers'!A:A,'Customers'!E:E,"")</f>
        <v>Enterprise</v>
      </c>
      <c r="Y323">
        <f t="shared" si="49"/>
        <v>0</v>
      </c>
      <c r="Z323" t="str">
        <f t="shared" si="50"/>
        <v/>
      </c>
      <c r="AA323">
        <f t="shared" ref="AA323:AA386" si="53">IF(AND(Y323=1,Z323&gt;30),1,0)</f>
        <v>0</v>
      </c>
    </row>
    <row r="324" spans="1:27">
      <c r="A324" t="s">
        <v>1484</v>
      </c>
      <c r="B324" t="s">
        <v>1485</v>
      </c>
      <c r="C324" t="s">
        <v>1486</v>
      </c>
      <c r="D324" t="s">
        <v>183</v>
      </c>
      <c r="E324" t="s">
        <v>28</v>
      </c>
      <c r="F324" t="s">
        <v>1487</v>
      </c>
      <c r="G324" s="6">
        <f t="shared" si="45"/>
        <v>8912</v>
      </c>
      <c r="H324" t="s">
        <v>22</v>
      </c>
      <c r="I324" t="s">
        <v>80</v>
      </c>
      <c r="J324" t="str">
        <f t="shared" si="46"/>
        <v>Shivani Natt</v>
      </c>
      <c r="K324" t="s">
        <v>1488</v>
      </c>
      <c r="L324" s="7">
        <f t="shared" si="51"/>
        <v>45649</v>
      </c>
      <c r="M324" s="7">
        <v>45768</v>
      </c>
      <c r="N324" s="1">
        <f t="shared" si="47"/>
        <v>45768</v>
      </c>
      <c r="P324" s="7" t="str">
        <f t="shared" si="52"/>
        <v/>
      </c>
      <c r="R324">
        <v>0</v>
      </c>
      <c r="S324">
        <v>1</v>
      </c>
      <c r="T324">
        <v>15.1</v>
      </c>
      <c r="U324" t="s">
        <v>58</v>
      </c>
      <c r="V324" s="2">
        <v>8912</v>
      </c>
      <c r="W324" t="str">
        <f t="shared" si="48"/>
        <v>Open</v>
      </c>
      <c r="X324" t="str">
        <f>_xlfn.XLOOKUP(B324,'Customers'!A:A,'Customers'!E:E,"")</f>
        <v>SMB</v>
      </c>
      <c r="Y324">
        <f t="shared" si="49"/>
        <v>0</v>
      </c>
      <c r="Z324" t="str">
        <f t="shared" si="50"/>
        <v/>
      </c>
      <c r="AA324">
        <f t="shared" si="53"/>
        <v>0</v>
      </c>
    </row>
    <row r="325" spans="1:27">
      <c r="A325" t="s">
        <v>1489</v>
      </c>
      <c r="B325" t="s">
        <v>1490</v>
      </c>
      <c r="C325" t="s">
        <v>18</v>
      </c>
      <c r="D325" t="s">
        <v>183</v>
      </c>
      <c r="E325" t="s">
        <v>115</v>
      </c>
      <c r="F325" t="s">
        <v>1491</v>
      </c>
      <c r="G325" s="6">
        <f t="shared" si="45"/>
        <v>7587</v>
      </c>
      <c r="H325" t="s">
        <v>30</v>
      </c>
      <c r="I325" t="s">
        <v>23</v>
      </c>
      <c r="J325" t="str">
        <f t="shared" si="46"/>
        <v>Nihal Bhasin</v>
      </c>
      <c r="K325" t="s">
        <v>1492</v>
      </c>
      <c r="L325" s="7">
        <f t="shared" si="51"/>
        <v>45432</v>
      </c>
      <c r="N325" s="1" t="str">
        <f t="shared" si="47"/>
        <v/>
      </c>
      <c r="O325" s="7">
        <v>45631</v>
      </c>
      <c r="P325" s="7">
        <f t="shared" si="52"/>
        <v>45631</v>
      </c>
      <c r="Q325">
        <v>199</v>
      </c>
      <c r="R325">
        <v>0</v>
      </c>
      <c r="S325">
        <v>1</v>
      </c>
      <c r="T325">
        <v>24.1</v>
      </c>
      <c r="U325" t="s">
        <v>42</v>
      </c>
      <c r="V325" s="2">
        <v>7587</v>
      </c>
      <c r="W325" t="str">
        <f t="shared" si="48"/>
        <v>Lost</v>
      </c>
      <c r="X325" t="str">
        <f>_xlfn.XLOOKUP(B325,'Customers'!A:A,'Customers'!E:E,"")</f>
        <v>Mid-Market</v>
      </c>
      <c r="Y325">
        <f t="shared" si="49"/>
        <v>1</v>
      </c>
      <c r="Z325" t="str">
        <f t="shared" si="50"/>
        <v/>
      </c>
      <c r="AA325">
        <f t="shared" si="53"/>
        <v>1</v>
      </c>
    </row>
    <row r="326" spans="1:27">
      <c r="A326" t="s">
        <v>1493</v>
      </c>
      <c r="B326" t="s">
        <v>1494</v>
      </c>
      <c r="C326" t="s">
        <v>479</v>
      </c>
      <c r="D326" t="s">
        <v>53</v>
      </c>
      <c r="E326" t="s">
        <v>177</v>
      </c>
      <c r="F326" t="s">
        <v>1495</v>
      </c>
      <c r="G326" s="6">
        <f t="shared" si="45"/>
        <v>31902</v>
      </c>
      <c r="H326" t="s">
        <v>172</v>
      </c>
      <c r="I326" t="s">
        <v>608</v>
      </c>
      <c r="J326" t="str">
        <f t="shared" si="46"/>
        <v>Jairaj Panchal</v>
      </c>
      <c r="K326" t="s">
        <v>1496</v>
      </c>
      <c r="L326" s="7">
        <f t="shared" si="51"/>
        <v>45158</v>
      </c>
      <c r="M326" s="7">
        <v>45254</v>
      </c>
      <c r="N326" s="1">
        <f t="shared" si="47"/>
        <v>45254</v>
      </c>
      <c r="P326" s="7" t="str">
        <f t="shared" si="52"/>
        <v/>
      </c>
      <c r="R326">
        <v>0</v>
      </c>
      <c r="S326">
        <v>1</v>
      </c>
      <c r="T326">
        <v>3.7</v>
      </c>
      <c r="U326" t="s">
        <v>42</v>
      </c>
      <c r="V326" s="2">
        <v>31902</v>
      </c>
      <c r="W326" t="str">
        <f t="shared" si="48"/>
        <v>Open</v>
      </c>
      <c r="X326" t="str">
        <f>_xlfn.XLOOKUP(B326,'Customers'!A:A,'Customers'!E:E,"")</f>
        <v>Mid-Market</v>
      </c>
      <c r="Y326">
        <f t="shared" si="49"/>
        <v>0</v>
      </c>
      <c r="Z326" t="str">
        <f t="shared" si="50"/>
        <v/>
      </c>
      <c r="AA326">
        <f t="shared" si="53"/>
        <v>0</v>
      </c>
    </row>
    <row r="327" spans="1:27">
      <c r="A327" t="s">
        <v>1497</v>
      </c>
      <c r="B327" t="s">
        <v>1498</v>
      </c>
      <c r="C327" t="s">
        <v>18</v>
      </c>
      <c r="D327" t="s">
        <v>66</v>
      </c>
      <c r="E327" t="s">
        <v>91</v>
      </c>
      <c r="F327" t="s">
        <v>1499</v>
      </c>
      <c r="G327" s="6">
        <f t="shared" si="45"/>
        <v>22208</v>
      </c>
      <c r="H327" t="s">
        <v>39</v>
      </c>
      <c r="I327" t="s">
        <v>1500</v>
      </c>
      <c r="J327" t="str">
        <f t="shared" si="46"/>
        <v>Mason Solanki</v>
      </c>
      <c r="K327" t="s">
        <v>1501</v>
      </c>
      <c r="L327" s="7">
        <f t="shared" si="51"/>
        <v>44946</v>
      </c>
      <c r="N327" s="1" t="str">
        <f t="shared" si="47"/>
        <v/>
      </c>
      <c r="O327" s="7">
        <v>44973</v>
      </c>
      <c r="P327" s="7">
        <f t="shared" si="52"/>
        <v>44973</v>
      </c>
      <c r="Q327">
        <v>27</v>
      </c>
      <c r="R327">
        <v>0</v>
      </c>
      <c r="S327">
        <v>1</v>
      </c>
      <c r="T327">
        <v>32.1</v>
      </c>
      <c r="U327" t="s">
        <v>42</v>
      </c>
      <c r="V327" s="2">
        <v>22208</v>
      </c>
      <c r="W327" t="str">
        <f t="shared" si="48"/>
        <v>Won</v>
      </c>
      <c r="X327" t="str">
        <f>_xlfn.XLOOKUP(B327,'Customers'!A:A,'Customers'!E:E,"")</f>
        <v>Mid-Market</v>
      </c>
      <c r="Y327">
        <f t="shared" si="49"/>
        <v>1</v>
      </c>
      <c r="Z327" t="str">
        <f t="shared" si="50"/>
        <v/>
      </c>
      <c r="AA327">
        <f t="shared" si="53"/>
        <v>1</v>
      </c>
    </row>
    <row r="328" spans="1:27">
      <c r="A328" t="s">
        <v>1502</v>
      </c>
      <c r="B328" t="s">
        <v>1503</v>
      </c>
      <c r="C328" t="s">
        <v>1504</v>
      </c>
      <c r="D328" t="s">
        <v>37</v>
      </c>
      <c r="E328" t="s">
        <v>28</v>
      </c>
      <c r="F328" t="s">
        <v>1505</v>
      </c>
      <c r="G328" s="6">
        <f t="shared" si="45"/>
        <v>147158</v>
      </c>
      <c r="H328" t="s">
        <v>56</v>
      </c>
      <c r="I328" t="s">
        <v>384</v>
      </c>
      <c r="J328" t="str">
        <f t="shared" si="46"/>
        <v>Hemangini Bahri</v>
      </c>
      <c r="K328" t="s">
        <v>1318</v>
      </c>
      <c r="L328" s="7">
        <f t="shared" si="51"/>
        <v>44846</v>
      </c>
      <c r="M328" s="7">
        <v>44951</v>
      </c>
      <c r="N328" s="1">
        <f t="shared" si="47"/>
        <v>44951</v>
      </c>
      <c r="P328" s="7" t="str">
        <f t="shared" si="52"/>
        <v/>
      </c>
      <c r="R328">
        <v>0</v>
      </c>
      <c r="S328">
        <v>1</v>
      </c>
      <c r="U328" t="s">
        <v>58</v>
      </c>
      <c r="V328" s="2">
        <v>147158</v>
      </c>
      <c r="W328" t="str">
        <f t="shared" si="48"/>
        <v>Open</v>
      </c>
      <c r="X328" t="str">
        <f>_xlfn.XLOOKUP(B328,'Customers'!A:A,'Customers'!E:E,"")</f>
        <v>SMB</v>
      </c>
      <c r="Y328">
        <f t="shared" si="49"/>
        <v>0</v>
      </c>
      <c r="Z328" t="str">
        <f t="shared" si="50"/>
        <v/>
      </c>
      <c r="AA328">
        <f t="shared" si="53"/>
        <v>0</v>
      </c>
    </row>
    <row r="329" spans="1:27">
      <c r="A329" t="s">
        <v>1506</v>
      </c>
      <c r="B329" t="s">
        <v>1087</v>
      </c>
      <c r="C329" t="s">
        <v>1507</v>
      </c>
      <c r="D329" t="s">
        <v>66</v>
      </c>
      <c r="E329" t="s">
        <v>28</v>
      </c>
      <c r="F329" t="s">
        <v>1411</v>
      </c>
      <c r="G329" s="6">
        <f t="shared" si="45"/>
        <v>9000</v>
      </c>
      <c r="H329" t="s">
        <v>151</v>
      </c>
      <c r="I329" t="s">
        <v>1508</v>
      </c>
      <c r="J329" t="str">
        <f t="shared" si="46"/>
        <v>Owen Mane</v>
      </c>
      <c r="K329" t="s">
        <v>1509</v>
      </c>
      <c r="L329" s="7">
        <f t="shared" si="51"/>
        <v>44938</v>
      </c>
      <c r="M329" s="7">
        <v>45116</v>
      </c>
      <c r="N329" s="1">
        <f t="shared" si="47"/>
        <v>45116</v>
      </c>
      <c r="P329" s="7" t="str">
        <f t="shared" si="52"/>
        <v/>
      </c>
      <c r="R329">
        <v>0</v>
      </c>
      <c r="S329">
        <v>1</v>
      </c>
      <c r="T329">
        <v>33.200000000000003</v>
      </c>
      <c r="U329" t="s">
        <v>42</v>
      </c>
      <c r="V329" s="2">
        <v>9000</v>
      </c>
      <c r="W329" t="str">
        <f t="shared" si="48"/>
        <v>Open</v>
      </c>
      <c r="X329" t="str">
        <f>_xlfn.XLOOKUP(B329,'Customers'!A:A,'Customers'!E:E,"")</f>
        <v>Mid-Market</v>
      </c>
      <c r="Y329">
        <f t="shared" si="49"/>
        <v>0</v>
      </c>
      <c r="Z329" t="str">
        <f t="shared" si="50"/>
        <v/>
      </c>
      <c r="AA329">
        <f t="shared" si="53"/>
        <v>0</v>
      </c>
    </row>
    <row r="330" spans="1:27">
      <c r="A330" t="s">
        <v>1510</v>
      </c>
      <c r="B330" t="s">
        <v>1511</v>
      </c>
      <c r="C330" t="s">
        <v>18</v>
      </c>
      <c r="D330" t="s">
        <v>53</v>
      </c>
      <c r="E330" t="s">
        <v>20</v>
      </c>
      <c r="F330" t="s">
        <v>1512</v>
      </c>
      <c r="G330" s="6">
        <f t="shared" si="45"/>
        <v>22652</v>
      </c>
      <c r="H330" t="s">
        <v>30</v>
      </c>
      <c r="I330" t="s">
        <v>105</v>
      </c>
      <c r="J330" t="str">
        <f t="shared" si="46"/>
        <v>Hemangini Bahri</v>
      </c>
      <c r="K330" t="s">
        <v>1513</v>
      </c>
      <c r="L330" s="7">
        <f t="shared" si="51"/>
        <v>44869</v>
      </c>
      <c r="M330" s="7">
        <v>45048</v>
      </c>
      <c r="N330" s="1">
        <f t="shared" si="47"/>
        <v>45048</v>
      </c>
      <c r="P330" s="7" t="str">
        <f t="shared" si="52"/>
        <v/>
      </c>
      <c r="R330">
        <v>0</v>
      </c>
      <c r="S330">
        <v>1</v>
      </c>
      <c r="U330" t="s">
        <v>58</v>
      </c>
      <c r="V330" s="2">
        <v>22652</v>
      </c>
      <c r="W330" t="str">
        <f t="shared" si="48"/>
        <v>Open</v>
      </c>
      <c r="X330" t="str">
        <f>_xlfn.XLOOKUP(B330,'Customers'!A:A,'Customers'!E:E,"")</f>
        <v>SMB</v>
      </c>
      <c r="Y330">
        <f t="shared" si="49"/>
        <v>0</v>
      </c>
      <c r="Z330" t="str">
        <f t="shared" si="50"/>
        <v/>
      </c>
      <c r="AA330">
        <f t="shared" si="53"/>
        <v>0</v>
      </c>
    </row>
    <row r="331" spans="1:27">
      <c r="A331" t="s">
        <v>1514</v>
      </c>
      <c r="B331" t="s">
        <v>1515</v>
      </c>
      <c r="C331" t="s">
        <v>18</v>
      </c>
      <c r="D331" t="s">
        <v>66</v>
      </c>
      <c r="E331" t="s">
        <v>54</v>
      </c>
      <c r="F331" t="s">
        <v>1516</v>
      </c>
      <c r="G331" s="6">
        <f t="shared" si="45"/>
        <v>16533</v>
      </c>
      <c r="H331" t="s">
        <v>30</v>
      </c>
      <c r="I331" t="s">
        <v>31</v>
      </c>
      <c r="J331" t="str">
        <f t="shared" si="46"/>
        <v>Ati Seshadri</v>
      </c>
      <c r="K331" t="s">
        <v>1517</v>
      </c>
      <c r="L331" s="7">
        <f t="shared" si="51"/>
        <v>44805</v>
      </c>
      <c r="M331" s="7">
        <v>44863</v>
      </c>
      <c r="N331" s="1">
        <f t="shared" si="47"/>
        <v>44863</v>
      </c>
      <c r="P331" s="7" t="str">
        <f t="shared" si="52"/>
        <v/>
      </c>
      <c r="R331">
        <v>0</v>
      </c>
      <c r="S331">
        <v>1</v>
      </c>
      <c r="T331">
        <v>0.5</v>
      </c>
      <c r="U331" t="s">
        <v>33</v>
      </c>
      <c r="V331" s="2">
        <v>16533</v>
      </c>
      <c r="W331" t="str">
        <f t="shared" si="48"/>
        <v>Open</v>
      </c>
      <c r="X331" t="str">
        <f>_xlfn.XLOOKUP(B331,'Customers'!A:A,'Customers'!E:E,"")</f>
        <v>SMB</v>
      </c>
      <c r="Y331">
        <f t="shared" si="49"/>
        <v>0</v>
      </c>
      <c r="Z331" t="str">
        <f t="shared" si="50"/>
        <v/>
      </c>
      <c r="AA331">
        <f t="shared" si="53"/>
        <v>0</v>
      </c>
    </row>
    <row r="332" spans="1:27">
      <c r="A332" t="s">
        <v>1518</v>
      </c>
      <c r="B332" t="s">
        <v>1519</v>
      </c>
      <c r="C332" t="s">
        <v>1520</v>
      </c>
      <c r="D332" t="s">
        <v>183</v>
      </c>
      <c r="E332" t="s">
        <v>20</v>
      </c>
      <c r="F332" t="s">
        <v>1521</v>
      </c>
      <c r="G332" s="6">
        <f t="shared" si="45"/>
        <v>8034</v>
      </c>
      <c r="H332" t="s">
        <v>39</v>
      </c>
      <c r="I332" t="s">
        <v>127</v>
      </c>
      <c r="J332" t="str">
        <f t="shared" si="46"/>
        <v>Kashish Patla</v>
      </c>
      <c r="K332" t="s">
        <v>1522</v>
      </c>
      <c r="L332" s="7">
        <f t="shared" si="51"/>
        <v>45051</v>
      </c>
      <c r="M332" s="7">
        <v>45228</v>
      </c>
      <c r="N332" s="1">
        <f t="shared" si="47"/>
        <v>45228</v>
      </c>
      <c r="P332" s="7" t="str">
        <f t="shared" si="52"/>
        <v/>
      </c>
      <c r="R332">
        <v>0</v>
      </c>
      <c r="S332">
        <v>1</v>
      </c>
      <c r="T332">
        <v>0.9</v>
      </c>
      <c r="U332" t="s">
        <v>58</v>
      </c>
      <c r="V332" s="2">
        <v>8034</v>
      </c>
      <c r="W332" t="str">
        <f t="shared" si="48"/>
        <v>Open</v>
      </c>
      <c r="X332" t="str">
        <f>_xlfn.XLOOKUP(B332,'Customers'!A:A,'Customers'!E:E,"")</f>
        <v>Enterprise</v>
      </c>
      <c r="Y332">
        <f t="shared" si="49"/>
        <v>0</v>
      </c>
      <c r="Z332" t="str">
        <f t="shared" si="50"/>
        <v/>
      </c>
      <c r="AA332">
        <f t="shared" si="53"/>
        <v>0</v>
      </c>
    </row>
    <row r="333" spans="1:27">
      <c r="A333" t="s">
        <v>1523</v>
      </c>
      <c r="B333" t="s">
        <v>1524</v>
      </c>
      <c r="C333" t="s">
        <v>18</v>
      </c>
      <c r="D333" t="s">
        <v>37</v>
      </c>
      <c r="E333" t="s">
        <v>54</v>
      </c>
      <c r="F333" t="s">
        <v>1525</v>
      </c>
      <c r="G333" s="6">
        <f t="shared" si="45"/>
        <v>139182</v>
      </c>
      <c r="H333" t="s">
        <v>161</v>
      </c>
      <c r="I333" t="s">
        <v>139</v>
      </c>
      <c r="J333" t="str">
        <f t="shared" si="46"/>
        <v>Champak Rao</v>
      </c>
      <c r="K333" t="s">
        <v>1526</v>
      </c>
      <c r="L333" s="7">
        <f t="shared" si="51"/>
        <v>45341</v>
      </c>
      <c r="M333" s="7">
        <v>45409</v>
      </c>
      <c r="N333" s="1">
        <f t="shared" si="47"/>
        <v>45409</v>
      </c>
      <c r="P333" s="7" t="str">
        <f t="shared" si="52"/>
        <v/>
      </c>
      <c r="R333">
        <v>0</v>
      </c>
      <c r="S333">
        <v>1</v>
      </c>
      <c r="T333">
        <v>10.6</v>
      </c>
      <c r="U333" t="s">
        <v>58</v>
      </c>
      <c r="V333" s="2">
        <v>139182</v>
      </c>
      <c r="W333" t="str">
        <f t="shared" si="48"/>
        <v>Open</v>
      </c>
      <c r="X333" t="str">
        <f>_xlfn.XLOOKUP(B333,'Customers'!A:A,'Customers'!E:E,"")</f>
        <v>SMB</v>
      </c>
      <c r="Y333">
        <f t="shared" si="49"/>
        <v>0</v>
      </c>
      <c r="Z333" t="str">
        <f t="shared" si="50"/>
        <v/>
      </c>
      <c r="AA333">
        <f t="shared" si="53"/>
        <v>0</v>
      </c>
    </row>
    <row r="334" spans="1:27">
      <c r="A334" t="s">
        <v>1527</v>
      </c>
      <c r="B334" t="s">
        <v>1528</v>
      </c>
      <c r="C334" t="s">
        <v>137</v>
      </c>
      <c r="D334" t="s">
        <v>183</v>
      </c>
      <c r="E334" t="s">
        <v>115</v>
      </c>
      <c r="F334" t="s">
        <v>1529</v>
      </c>
      <c r="G334" s="6">
        <f t="shared" si="45"/>
        <v>10395</v>
      </c>
      <c r="H334" t="s">
        <v>172</v>
      </c>
      <c r="I334" t="s">
        <v>117</v>
      </c>
      <c r="J334" t="str">
        <f t="shared" si="46"/>
        <v>Ekta Uppal</v>
      </c>
      <c r="K334" t="s">
        <v>840</v>
      </c>
      <c r="L334" s="7">
        <f t="shared" si="51"/>
        <v>44968</v>
      </c>
      <c r="M334" s="7">
        <v>45112</v>
      </c>
      <c r="N334" s="1">
        <f t="shared" si="47"/>
        <v>45112</v>
      </c>
      <c r="O334" s="7">
        <v>45063</v>
      </c>
      <c r="P334" s="7">
        <f t="shared" si="52"/>
        <v>45063</v>
      </c>
      <c r="Q334">
        <v>95</v>
      </c>
      <c r="R334">
        <v>0</v>
      </c>
      <c r="S334">
        <v>1</v>
      </c>
      <c r="T334">
        <v>19.7</v>
      </c>
      <c r="U334" t="s">
        <v>25</v>
      </c>
      <c r="V334" s="2">
        <v>10395</v>
      </c>
      <c r="W334" t="str">
        <f t="shared" si="48"/>
        <v>Lost</v>
      </c>
      <c r="X334" t="str">
        <f>_xlfn.XLOOKUP(B334,'Customers'!A:A,'Customers'!E:E,"")</f>
        <v>SMB</v>
      </c>
      <c r="Y334">
        <f t="shared" si="49"/>
        <v>1</v>
      </c>
      <c r="Z334">
        <f t="shared" si="50"/>
        <v>-49</v>
      </c>
      <c r="AA334">
        <f t="shared" si="53"/>
        <v>0</v>
      </c>
    </row>
    <row r="335" spans="1:27">
      <c r="A335" t="s">
        <v>1530</v>
      </c>
      <c r="B335" t="s">
        <v>1194</v>
      </c>
      <c r="C335" t="s">
        <v>18</v>
      </c>
      <c r="D335" t="s">
        <v>53</v>
      </c>
      <c r="E335" t="s">
        <v>91</v>
      </c>
      <c r="F335" t="s">
        <v>1531</v>
      </c>
      <c r="G335" s="6">
        <f t="shared" si="45"/>
        <v>18829</v>
      </c>
      <c r="H335" t="s">
        <v>47</v>
      </c>
      <c r="I335" t="s">
        <v>73</v>
      </c>
      <c r="J335" t="str">
        <f t="shared" si="46"/>
        <v>Karan Karnik</v>
      </c>
      <c r="K335" t="s">
        <v>1532</v>
      </c>
      <c r="L335" s="7">
        <f t="shared" si="51"/>
        <v>45203</v>
      </c>
      <c r="M335" s="7">
        <v>45335</v>
      </c>
      <c r="N335" s="1">
        <f t="shared" si="47"/>
        <v>45335</v>
      </c>
      <c r="O335" s="7">
        <v>45357</v>
      </c>
      <c r="P335" s="7">
        <f t="shared" si="52"/>
        <v>45357</v>
      </c>
      <c r="Q335">
        <v>154</v>
      </c>
      <c r="R335">
        <v>0</v>
      </c>
      <c r="S335">
        <v>1</v>
      </c>
      <c r="T335">
        <v>32.4</v>
      </c>
      <c r="U335" t="s">
        <v>42</v>
      </c>
      <c r="V335" s="2">
        <v>18829</v>
      </c>
      <c r="W335" t="str">
        <f t="shared" si="48"/>
        <v>Won</v>
      </c>
      <c r="X335" t="str">
        <f>_xlfn.XLOOKUP(B335,'Customers'!A:A,'Customers'!E:E,"")</f>
        <v>Enterprise</v>
      </c>
      <c r="Y335">
        <f t="shared" si="49"/>
        <v>1</v>
      </c>
      <c r="Z335">
        <f t="shared" si="50"/>
        <v>22</v>
      </c>
      <c r="AA335">
        <f t="shared" si="53"/>
        <v>0</v>
      </c>
    </row>
    <row r="336" spans="1:27">
      <c r="A336" t="s">
        <v>1533</v>
      </c>
      <c r="B336" t="s">
        <v>1534</v>
      </c>
      <c r="C336" t="s">
        <v>1261</v>
      </c>
      <c r="D336" t="s">
        <v>66</v>
      </c>
      <c r="E336" t="s">
        <v>177</v>
      </c>
      <c r="F336" t="s">
        <v>1535</v>
      </c>
      <c r="G336" s="6">
        <f t="shared" si="45"/>
        <v>21277</v>
      </c>
      <c r="H336" t="s">
        <v>79</v>
      </c>
      <c r="I336" t="s">
        <v>86</v>
      </c>
      <c r="J336" t="str">
        <f t="shared" si="46"/>
        <v>Mason Solanki</v>
      </c>
      <c r="K336" t="s">
        <v>1536</v>
      </c>
      <c r="L336" s="7">
        <f t="shared" si="51"/>
        <v>45252</v>
      </c>
      <c r="M336" s="7">
        <v>45273</v>
      </c>
      <c r="N336" s="1">
        <f t="shared" si="47"/>
        <v>45273</v>
      </c>
      <c r="P336" s="7" t="str">
        <f t="shared" si="52"/>
        <v/>
      </c>
      <c r="R336">
        <v>0</v>
      </c>
      <c r="S336">
        <v>1</v>
      </c>
      <c r="T336">
        <v>27.7</v>
      </c>
      <c r="U336" t="s">
        <v>58</v>
      </c>
      <c r="V336" s="2">
        <v>21277</v>
      </c>
      <c r="W336" t="str">
        <f t="shared" si="48"/>
        <v>Open</v>
      </c>
      <c r="X336" t="str">
        <f>_xlfn.XLOOKUP(B336,'Customers'!A:A,'Customers'!E:E,"")</f>
        <v>Mid-Market</v>
      </c>
      <c r="Y336">
        <f t="shared" si="49"/>
        <v>0</v>
      </c>
      <c r="Z336" t="str">
        <f t="shared" si="50"/>
        <v/>
      </c>
      <c r="AA336">
        <f t="shared" si="53"/>
        <v>0</v>
      </c>
    </row>
    <row r="337" spans="1:27">
      <c r="A337" t="s">
        <v>1537</v>
      </c>
      <c r="B337" t="s">
        <v>1538</v>
      </c>
      <c r="C337" t="s">
        <v>18</v>
      </c>
      <c r="D337" t="s">
        <v>37</v>
      </c>
      <c r="E337" t="s">
        <v>54</v>
      </c>
      <c r="F337" t="s">
        <v>1539</v>
      </c>
      <c r="G337" s="6">
        <f t="shared" si="45"/>
        <v>95101</v>
      </c>
      <c r="H337" t="s">
        <v>30</v>
      </c>
      <c r="I337" t="s">
        <v>351</v>
      </c>
      <c r="J337" t="str">
        <f t="shared" si="46"/>
        <v>Rachit Lall</v>
      </c>
      <c r="K337" t="s">
        <v>1540</v>
      </c>
      <c r="L337" s="7">
        <f t="shared" si="51"/>
        <v>44965</v>
      </c>
      <c r="M337" s="7">
        <v>45134</v>
      </c>
      <c r="N337" s="1">
        <f t="shared" si="47"/>
        <v>45134</v>
      </c>
      <c r="P337" s="7" t="str">
        <f t="shared" si="52"/>
        <v/>
      </c>
      <c r="R337">
        <v>0</v>
      </c>
      <c r="S337">
        <v>1</v>
      </c>
      <c r="T337">
        <v>19.899999999999999</v>
      </c>
      <c r="U337" t="s">
        <v>42</v>
      </c>
      <c r="V337" s="2">
        <v>95101</v>
      </c>
      <c r="W337" t="str">
        <f t="shared" si="48"/>
        <v>Open</v>
      </c>
      <c r="X337" t="str">
        <f>_xlfn.XLOOKUP(B337,'Customers'!A:A,'Customers'!E:E,"")</f>
        <v>Enterprise</v>
      </c>
      <c r="Y337">
        <f t="shared" si="49"/>
        <v>0</v>
      </c>
      <c r="Z337" t="str">
        <f t="shared" si="50"/>
        <v/>
      </c>
      <c r="AA337">
        <f t="shared" si="53"/>
        <v>0</v>
      </c>
    </row>
    <row r="338" spans="1:27">
      <c r="A338" t="s">
        <v>1541</v>
      </c>
      <c r="B338" t="s">
        <v>1542</v>
      </c>
      <c r="C338" t="s">
        <v>1543</v>
      </c>
      <c r="D338" t="s">
        <v>37</v>
      </c>
      <c r="E338" t="s">
        <v>177</v>
      </c>
      <c r="F338" t="s">
        <v>1544</v>
      </c>
      <c r="G338" s="6">
        <f t="shared" si="45"/>
        <v>58657</v>
      </c>
      <c r="H338" t="s">
        <v>161</v>
      </c>
      <c r="I338" t="s">
        <v>117</v>
      </c>
      <c r="J338" t="str">
        <f t="shared" si="46"/>
        <v>Ekta Uppal</v>
      </c>
      <c r="K338" t="s">
        <v>1309</v>
      </c>
      <c r="L338" s="7">
        <f t="shared" si="51"/>
        <v>44620</v>
      </c>
      <c r="M338" s="7">
        <v>44778</v>
      </c>
      <c r="N338" s="1">
        <f t="shared" si="47"/>
        <v>44778</v>
      </c>
      <c r="P338" s="7" t="str">
        <f t="shared" si="52"/>
        <v/>
      </c>
      <c r="R338">
        <v>0</v>
      </c>
      <c r="S338">
        <v>1</v>
      </c>
      <c r="U338" t="s">
        <v>58</v>
      </c>
      <c r="V338" s="2">
        <v>58657</v>
      </c>
      <c r="W338" t="str">
        <f t="shared" si="48"/>
        <v>Open</v>
      </c>
      <c r="X338" t="str">
        <f>_xlfn.XLOOKUP(B338,'Customers'!A:A,'Customers'!E:E,"")</f>
        <v>Enterprise</v>
      </c>
      <c r="Y338">
        <f t="shared" si="49"/>
        <v>0</v>
      </c>
      <c r="Z338" t="str">
        <f t="shared" si="50"/>
        <v/>
      </c>
      <c r="AA338">
        <f t="shared" si="53"/>
        <v>0</v>
      </c>
    </row>
    <row r="339" spans="1:27">
      <c r="A339" t="s">
        <v>1545</v>
      </c>
      <c r="B339" t="s">
        <v>1546</v>
      </c>
      <c r="C339" t="s">
        <v>359</v>
      </c>
      <c r="D339" t="s">
        <v>19</v>
      </c>
      <c r="E339" t="s">
        <v>20</v>
      </c>
      <c r="F339" t="s">
        <v>1411</v>
      </c>
      <c r="G339" s="6">
        <f t="shared" si="45"/>
        <v>9000</v>
      </c>
      <c r="H339" t="s">
        <v>172</v>
      </c>
      <c r="I339" t="s">
        <v>268</v>
      </c>
      <c r="J339" t="str">
        <f t="shared" si="46"/>
        <v>Panini Kade</v>
      </c>
      <c r="K339" t="s">
        <v>1547</v>
      </c>
      <c r="L339" s="7">
        <f t="shared" si="51"/>
        <v>44847</v>
      </c>
      <c r="M339" s="7">
        <v>44921</v>
      </c>
      <c r="N339" s="1">
        <f t="shared" si="47"/>
        <v>44921</v>
      </c>
      <c r="P339" s="7" t="str">
        <f t="shared" si="52"/>
        <v/>
      </c>
      <c r="R339">
        <v>0</v>
      </c>
      <c r="S339">
        <v>1</v>
      </c>
      <c r="T339">
        <v>26.3</v>
      </c>
      <c r="U339" t="s">
        <v>58</v>
      </c>
      <c r="V339" s="2">
        <v>9000</v>
      </c>
      <c r="W339" t="str">
        <f t="shared" si="48"/>
        <v>Open</v>
      </c>
      <c r="X339" t="str">
        <f>_xlfn.XLOOKUP(B339,'Customers'!A:A,'Customers'!E:E,"")</f>
        <v>Enterprise</v>
      </c>
      <c r="Y339">
        <f t="shared" si="49"/>
        <v>0</v>
      </c>
      <c r="Z339" t="str">
        <f t="shared" si="50"/>
        <v/>
      </c>
      <c r="AA339">
        <f t="shared" si="53"/>
        <v>0</v>
      </c>
    </row>
    <row r="340" spans="1:27">
      <c r="A340" t="s">
        <v>1548</v>
      </c>
      <c r="B340" t="s">
        <v>148</v>
      </c>
      <c r="C340" t="s">
        <v>1549</v>
      </c>
      <c r="D340" t="s">
        <v>19</v>
      </c>
      <c r="E340" t="s">
        <v>45</v>
      </c>
      <c r="F340" t="s">
        <v>1550</v>
      </c>
      <c r="G340" s="6">
        <f t="shared" si="45"/>
        <v>4569</v>
      </c>
      <c r="H340" t="s">
        <v>56</v>
      </c>
      <c r="I340" t="s">
        <v>737</v>
      </c>
      <c r="J340" t="str">
        <f t="shared" si="46"/>
        <v>Ekta Uppal</v>
      </c>
      <c r="K340" t="s">
        <v>1551</v>
      </c>
      <c r="L340" s="7">
        <f t="shared" si="51"/>
        <v>44903</v>
      </c>
      <c r="M340" s="7">
        <v>45035</v>
      </c>
      <c r="N340" s="1">
        <f t="shared" si="47"/>
        <v>45035</v>
      </c>
      <c r="P340" s="7" t="str">
        <f t="shared" si="52"/>
        <v/>
      </c>
      <c r="R340">
        <v>0</v>
      </c>
      <c r="S340">
        <v>1</v>
      </c>
      <c r="T340">
        <v>5.2</v>
      </c>
      <c r="U340" t="s">
        <v>33</v>
      </c>
      <c r="V340" s="2">
        <v>4569</v>
      </c>
      <c r="W340" t="str">
        <f t="shared" si="48"/>
        <v>Open</v>
      </c>
      <c r="X340" t="str">
        <f>_xlfn.XLOOKUP(B340,'Customers'!A:A,'Customers'!E:E,"")</f>
        <v>Mid-Market</v>
      </c>
      <c r="Y340">
        <f t="shared" si="49"/>
        <v>0</v>
      </c>
      <c r="Z340" t="str">
        <f t="shared" si="50"/>
        <v/>
      </c>
      <c r="AA340">
        <f t="shared" si="53"/>
        <v>0</v>
      </c>
    </row>
    <row r="341" spans="1:27">
      <c r="A341" t="s">
        <v>1552</v>
      </c>
      <c r="B341" t="s">
        <v>1553</v>
      </c>
      <c r="C341" t="s">
        <v>18</v>
      </c>
      <c r="D341" t="s">
        <v>19</v>
      </c>
      <c r="E341" t="s">
        <v>91</v>
      </c>
      <c r="F341" t="s">
        <v>1554</v>
      </c>
      <c r="G341" s="6">
        <f t="shared" si="45"/>
        <v>4128</v>
      </c>
      <c r="H341" t="s">
        <v>172</v>
      </c>
      <c r="I341" t="s">
        <v>145</v>
      </c>
      <c r="J341" t="str">
        <f t="shared" si="46"/>
        <v>Krish Varughese</v>
      </c>
      <c r="K341" t="s">
        <v>594</v>
      </c>
      <c r="L341" s="7">
        <f t="shared" si="51"/>
        <v>45278</v>
      </c>
      <c r="M341" s="7">
        <v>45313</v>
      </c>
      <c r="N341" s="1">
        <f t="shared" si="47"/>
        <v>45313</v>
      </c>
      <c r="O341" s="7">
        <v>45408</v>
      </c>
      <c r="P341" s="7">
        <f t="shared" si="52"/>
        <v>45408</v>
      </c>
      <c r="Q341">
        <v>130</v>
      </c>
      <c r="R341">
        <v>0</v>
      </c>
      <c r="S341">
        <v>1</v>
      </c>
      <c r="T341">
        <v>27.9</v>
      </c>
      <c r="U341" t="s">
        <v>33</v>
      </c>
      <c r="V341" s="2">
        <v>4128</v>
      </c>
      <c r="W341" t="str">
        <f t="shared" si="48"/>
        <v>Won</v>
      </c>
      <c r="X341" t="str">
        <f>_xlfn.XLOOKUP(B341,'Customers'!A:A,'Customers'!E:E,"")</f>
        <v>Enterprise</v>
      </c>
      <c r="Y341">
        <f t="shared" si="49"/>
        <v>1</v>
      </c>
      <c r="Z341">
        <f t="shared" si="50"/>
        <v>95</v>
      </c>
      <c r="AA341">
        <f t="shared" si="53"/>
        <v>1</v>
      </c>
    </row>
    <row r="342" spans="1:27">
      <c r="A342" t="s">
        <v>1555</v>
      </c>
      <c r="B342" t="s">
        <v>1556</v>
      </c>
      <c r="C342" t="s">
        <v>1557</v>
      </c>
      <c r="D342" t="s">
        <v>183</v>
      </c>
      <c r="E342" t="s">
        <v>20</v>
      </c>
      <c r="F342" t="s">
        <v>1558</v>
      </c>
      <c r="G342" s="6">
        <f t="shared" si="45"/>
        <v>10782</v>
      </c>
      <c r="H342" t="s">
        <v>79</v>
      </c>
      <c r="I342" t="s">
        <v>145</v>
      </c>
      <c r="J342" t="str">
        <f t="shared" si="46"/>
        <v>Krish Varughese</v>
      </c>
      <c r="K342" t="s">
        <v>1559</v>
      </c>
      <c r="L342" s="7">
        <f t="shared" si="51"/>
        <v>45491</v>
      </c>
      <c r="M342" s="7">
        <v>45612</v>
      </c>
      <c r="N342" s="1">
        <f t="shared" si="47"/>
        <v>45612</v>
      </c>
      <c r="P342" s="7" t="str">
        <f t="shared" si="52"/>
        <v/>
      </c>
      <c r="R342">
        <v>0</v>
      </c>
      <c r="S342">
        <v>1</v>
      </c>
      <c r="T342">
        <v>6.5</v>
      </c>
      <c r="U342" t="s">
        <v>33</v>
      </c>
      <c r="V342" s="2">
        <v>10782</v>
      </c>
      <c r="W342" t="str">
        <f t="shared" si="48"/>
        <v>Open</v>
      </c>
      <c r="X342" t="str">
        <f>_xlfn.XLOOKUP(B342,'Customers'!A:A,'Customers'!E:E,"")</f>
        <v>Enterprise</v>
      </c>
      <c r="Y342">
        <f t="shared" si="49"/>
        <v>0</v>
      </c>
      <c r="Z342" t="str">
        <f t="shared" si="50"/>
        <v/>
      </c>
      <c r="AA342">
        <f t="shared" si="53"/>
        <v>0</v>
      </c>
    </row>
    <row r="343" spans="1:27">
      <c r="A343" t="s">
        <v>1560</v>
      </c>
      <c r="B343" t="s">
        <v>1407</v>
      </c>
      <c r="C343" t="s">
        <v>18</v>
      </c>
      <c r="D343" t="s">
        <v>19</v>
      </c>
      <c r="E343" t="s">
        <v>115</v>
      </c>
      <c r="F343" t="s">
        <v>1561</v>
      </c>
      <c r="G343" s="6">
        <f t="shared" si="45"/>
        <v>7240</v>
      </c>
      <c r="H343" t="s">
        <v>30</v>
      </c>
      <c r="I343" t="s">
        <v>258</v>
      </c>
      <c r="J343" t="str">
        <f t="shared" si="46"/>
        <v>Jasmit Gour</v>
      </c>
      <c r="K343" t="s">
        <v>1562</v>
      </c>
      <c r="L343" s="7">
        <f t="shared" si="51"/>
        <v>45428</v>
      </c>
      <c r="M343" s="7">
        <v>45485</v>
      </c>
      <c r="N343" s="1">
        <f t="shared" si="47"/>
        <v>45485</v>
      </c>
      <c r="O343" s="7">
        <v>45513</v>
      </c>
      <c r="P343" s="7">
        <f t="shared" si="52"/>
        <v>45513</v>
      </c>
      <c r="Q343">
        <v>85</v>
      </c>
      <c r="R343">
        <v>0</v>
      </c>
      <c r="S343">
        <v>1</v>
      </c>
      <c r="T343">
        <v>30.9</v>
      </c>
      <c r="U343" t="s">
        <v>25</v>
      </c>
      <c r="V343" s="2">
        <v>7240</v>
      </c>
      <c r="W343" t="str">
        <f t="shared" si="48"/>
        <v>Lost</v>
      </c>
      <c r="X343" t="str">
        <f>_xlfn.XLOOKUP(B343,'Customers'!A:A,'Customers'!E:E,"")</f>
        <v>Mid-Market</v>
      </c>
      <c r="Y343">
        <f t="shared" si="49"/>
        <v>1</v>
      </c>
      <c r="Z343">
        <f t="shared" si="50"/>
        <v>28</v>
      </c>
      <c r="AA343">
        <f t="shared" si="53"/>
        <v>0</v>
      </c>
    </row>
    <row r="344" spans="1:27">
      <c r="A344" t="s">
        <v>1563</v>
      </c>
      <c r="B344" t="s">
        <v>1564</v>
      </c>
      <c r="C344" t="s">
        <v>1565</v>
      </c>
      <c r="D344" t="s">
        <v>183</v>
      </c>
      <c r="E344" t="s">
        <v>54</v>
      </c>
      <c r="F344" t="s">
        <v>1566</v>
      </c>
      <c r="G344" s="6">
        <f t="shared" si="45"/>
        <v>3406</v>
      </c>
      <c r="H344" t="s">
        <v>151</v>
      </c>
      <c r="I344" t="s">
        <v>1567</v>
      </c>
      <c r="J344" t="str">
        <f t="shared" si="46"/>
        <v>Hemangini Bahri</v>
      </c>
      <c r="K344" t="s">
        <v>1568</v>
      </c>
      <c r="L344" s="7">
        <f t="shared" si="51"/>
        <v>45041</v>
      </c>
      <c r="N344" s="1" t="str">
        <f t="shared" si="47"/>
        <v/>
      </c>
      <c r="P344" s="7" t="str">
        <f t="shared" si="52"/>
        <v/>
      </c>
      <c r="R344">
        <v>0</v>
      </c>
      <c r="S344">
        <v>1</v>
      </c>
      <c r="T344">
        <v>29.5</v>
      </c>
      <c r="U344" t="s">
        <v>58</v>
      </c>
      <c r="V344" s="2">
        <v>3406</v>
      </c>
      <c r="W344" t="str">
        <f t="shared" si="48"/>
        <v>Open</v>
      </c>
      <c r="X344" t="str">
        <f>_xlfn.XLOOKUP(B344,'Customers'!A:A,'Customers'!E:E,"")</f>
        <v>Enterprise</v>
      </c>
      <c r="Y344">
        <f t="shared" si="49"/>
        <v>0</v>
      </c>
      <c r="Z344" t="str">
        <f t="shared" si="50"/>
        <v/>
      </c>
      <c r="AA344">
        <f t="shared" si="53"/>
        <v>0</v>
      </c>
    </row>
    <row r="345" spans="1:27">
      <c r="A345" t="s">
        <v>1569</v>
      </c>
      <c r="B345" t="s">
        <v>1570</v>
      </c>
      <c r="C345" t="s">
        <v>1571</v>
      </c>
      <c r="D345" t="s">
        <v>19</v>
      </c>
      <c r="E345" t="s">
        <v>54</v>
      </c>
      <c r="F345" t="s">
        <v>1572</v>
      </c>
      <c r="G345" s="6">
        <f t="shared" si="45"/>
        <v>8880</v>
      </c>
      <c r="H345" t="s">
        <v>151</v>
      </c>
      <c r="I345" t="s">
        <v>232</v>
      </c>
      <c r="J345" t="str">
        <f t="shared" si="46"/>
        <v>Patrick Sama</v>
      </c>
      <c r="K345" t="s">
        <v>1573</v>
      </c>
      <c r="L345" s="7">
        <f t="shared" si="51"/>
        <v>44818</v>
      </c>
      <c r="M345" s="7">
        <v>44940</v>
      </c>
      <c r="N345" s="1">
        <f t="shared" si="47"/>
        <v>44940</v>
      </c>
      <c r="P345" s="7" t="str">
        <f t="shared" si="52"/>
        <v/>
      </c>
      <c r="R345">
        <v>0</v>
      </c>
      <c r="S345">
        <v>1</v>
      </c>
      <c r="U345" t="s">
        <v>33</v>
      </c>
      <c r="V345" s="2">
        <v>8880</v>
      </c>
      <c r="W345" t="str">
        <f t="shared" si="48"/>
        <v>Open</v>
      </c>
      <c r="X345" t="str">
        <f>_xlfn.XLOOKUP(B345,'Customers'!A:A,'Customers'!E:E,"")</f>
        <v>Mid-Market</v>
      </c>
      <c r="Y345">
        <f t="shared" si="49"/>
        <v>0</v>
      </c>
      <c r="Z345" t="str">
        <f t="shared" si="50"/>
        <v/>
      </c>
      <c r="AA345">
        <f t="shared" si="53"/>
        <v>0</v>
      </c>
    </row>
    <row r="346" spans="1:27">
      <c r="A346" t="s">
        <v>1574</v>
      </c>
      <c r="B346" t="s">
        <v>1575</v>
      </c>
      <c r="C346" t="s">
        <v>18</v>
      </c>
      <c r="D346" t="s">
        <v>66</v>
      </c>
      <c r="E346" t="s">
        <v>115</v>
      </c>
      <c r="F346" t="s">
        <v>1576</v>
      </c>
      <c r="G346" s="6">
        <f t="shared" si="45"/>
        <v>16864</v>
      </c>
      <c r="H346" t="s">
        <v>172</v>
      </c>
      <c r="I346" t="s">
        <v>98</v>
      </c>
      <c r="J346" t="str">
        <f t="shared" si="46"/>
        <v>Amruta Sinha</v>
      </c>
      <c r="K346" t="s">
        <v>385</v>
      </c>
      <c r="L346" s="7">
        <f t="shared" si="51"/>
        <v>45159</v>
      </c>
      <c r="M346" s="7">
        <v>45268</v>
      </c>
      <c r="N346" s="1">
        <f t="shared" si="47"/>
        <v>45268</v>
      </c>
      <c r="O346" s="7">
        <v>45241</v>
      </c>
      <c r="P346" s="7">
        <f t="shared" si="52"/>
        <v>45241</v>
      </c>
      <c r="Q346">
        <v>82</v>
      </c>
      <c r="R346">
        <v>0</v>
      </c>
      <c r="S346">
        <v>1</v>
      </c>
      <c r="T346">
        <v>14</v>
      </c>
      <c r="U346" t="s">
        <v>33</v>
      </c>
      <c r="V346" s="2">
        <v>16864</v>
      </c>
      <c r="W346" t="str">
        <f t="shared" si="48"/>
        <v>Lost</v>
      </c>
      <c r="X346" t="str">
        <f>_xlfn.XLOOKUP(B346,'Customers'!A:A,'Customers'!E:E,"")</f>
        <v>Enterprise</v>
      </c>
      <c r="Y346">
        <f t="shared" si="49"/>
        <v>1</v>
      </c>
      <c r="Z346">
        <f t="shared" si="50"/>
        <v>-27</v>
      </c>
      <c r="AA346">
        <f t="shared" si="53"/>
        <v>0</v>
      </c>
    </row>
    <row r="347" spans="1:27">
      <c r="A347" t="s">
        <v>1577</v>
      </c>
      <c r="B347" t="s">
        <v>1578</v>
      </c>
      <c r="C347" t="s">
        <v>18</v>
      </c>
      <c r="D347" t="s">
        <v>19</v>
      </c>
      <c r="E347" t="s">
        <v>177</v>
      </c>
      <c r="F347" t="s">
        <v>1579</v>
      </c>
      <c r="G347" s="6">
        <f t="shared" si="45"/>
        <v>6294</v>
      </c>
      <c r="H347" t="s">
        <v>30</v>
      </c>
      <c r="I347" t="s">
        <v>133</v>
      </c>
      <c r="J347" t="str">
        <f t="shared" si="46"/>
        <v>Aachal Soni</v>
      </c>
      <c r="K347" t="s">
        <v>1580</v>
      </c>
      <c r="L347" s="7">
        <f t="shared" si="51"/>
        <v>44940</v>
      </c>
      <c r="M347" s="7">
        <v>45039</v>
      </c>
      <c r="N347" s="1">
        <f t="shared" si="47"/>
        <v>45039</v>
      </c>
      <c r="P347" s="7" t="str">
        <f t="shared" si="52"/>
        <v/>
      </c>
      <c r="R347">
        <v>0</v>
      </c>
      <c r="S347">
        <v>1</v>
      </c>
      <c r="T347">
        <v>0.8</v>
      </c>
      <c r="U347" t="s">
        <v>58</v>
      </c>
      <c r="V347" s="2">
        <v>6294</v>
      </c>
      <c r="W347" t="str">
        <f t="shared" si="48"/>
        <v>Open</v>
      </c>
      <c r="X347" t="str">
        <f>_xlfn.XLOOKUP(B347,'Customers'!A:A,'Customers'!E:E,"")</f>
        <v>Mid-Market</v>
      </c>
      <c r="Y347">
        <f t="shared" si="49"/>
        <v>0</v>
      </c>
      <c r="Z347" t="str">
        <f t="shared" si="50"/>
        <v/>
      </c>
      <c r="AA347">
        <f t="shared" si="53"/>
        <v>0</v>
      </c>
    </row>
    <row r="348" spans="1:27">
      <c r="A348" t="s">
        <v>1581</v>
      </c>
      <c r="B348" t="s">
        <v>1582</v>
      </c>
      <c r="C348" t="s">
        <v>1583</v>
      </c>
      <c r="D348" t="s">
        <v>53</v>
      </c>
      <c r="E348" t="s">
        <v>20</v>
      </c>
      <c r="F348" t="s">
        <v>1584</v>
      </c>
      <c r="G348" s="6">
        <f t="shared" si="45"/>
        <v>43645</v>
      </c>
      <c r="H348" t="s">
        <v>56</v>
      </c>
      <c r="I348" t="s">
        <v>139</v>
      </c>
      <c r="J348" t="str">
        <f t="shared" si="46"/>
        <v>Champak Rao</v>
      </c>
      <c r="K348" t="s">
        <v>1585</v>
      </c>
      <c r="L348" s="7">
        <f t="shared" si="51"/>
        <v>44735</v>
      </c>
      <c r="M348" s="7">
        <v>44790</v>
      </c>
      <c r="N348" s="1">
        <f t="shared" si="47"/>
        <v>44790</v>
      </c>
      <c r="P348" s="7" t="str">
        <f t="shared" si="52"/>
        <v/>
      </c>
      <c r="R348">
        <v>0</v>
      </c>
      <c r="S348">
        <v>1</v>
      </c>
      <c r="T348">
        <v>20.5</v>
      </c>
      <c r="U348" t="s">
        <v>25</v>
      </c>
      <c r="V348" s="2">
        <v>43645</v>
      </c>
      <c r="W348" t="str">
        <f t="shared" si="48"/>
        <v>Open</v>
      </c>
      <c r="X348" t="str">
        <f>_xlfn.XLOOKUP(B348,'Customers'!A:A,'Customers'!E:E,"")</f>
        <v>Mid-Market</v>
      </c>
      <c r="Y348">
        <f t="shared" si="49"/>
        <v>0</v>
      </c>
      <c r="Z348" t="str">
        <f t="shared" si="50"/>
        <v/>
      </c>
      <c r="AA348">
        <f t="shared" si="53"/>
        <v>0</v>
      </c>
    </row>
    <row r="349" spans="1:27">
      <c r="A349" t="s">
        <v>1586</v>
      </c>
      <c r="B349" t="s">
        <v>1587</v>
      </c>
      <c r="C349" t="s">
        <v>18</v>
      </c>
      <c r="D349" t="s">
        <v>66</v>
      </c>
      <c r="E349" t="s">
        <v>45</v>
      </c>
      <c r="F349" t="s">
        <v>1588</v>
      </c>
      <c r="G349" s="6">
        <f t="shared" si="45"/>
        <v>22158</v>
      </c>
      <c r="H349" t="s">
        <v>47</v>
      </c>
      <c r="I349" t="s">
        <v>62</v>
      </c>
      <c r="J349" t="str">
        <f t="shared" si="46"/>
        <v>Jairaj Panchal</v>
      </c>
      <c r="K349" t="s">
        <v>1329</v>
      </c>
      <c r="L349" s="7">
        <f t="shared" si="51"/>
        <v>44693</v>
      </c>
      <c r="M349" s="7">
        <v>44749</v>
      </c>
      <c r="N349" s="1">
        <f t="shared" si="47"/>
        <v>44749</v>
      </c>
      <c r="P349" s="7" t="str">
        <f t="shared" si="52"/>
        <v/>
      </c>
      <c r="R349">
        <v>0</v>
      </c>
      <c r="S349">
        <v>1</v>
      </c>
      <c r="T349">
        <v>29.5</v>
      </c>
      <c r="U349" t="s">
        <v>58</v>
      </c>
      <c r="V349" s="2">
        <v>22158</v>
      </c>
      <c r="W349" t="str">
        <f t="shared" si="48"/>
        <v>Open</v>
      </c>
      <c r="X349" t="str">
        <f>_xlfn.XLOOKUP(B349,'Customers'!A:A,'Customers'!E:E,"")</f>
        <v>Mid-Market</v>
      </c>
      <c r="Y349">
        <f t="shared" si="49"/>
        <v>0</v>
      </c>
      <c r="Z349" t="str">
        <f t="shared" si="50"/>
        <v/>
      </c>
      <c r="AA349">
        <f t="shared" si="53"/>
        <v>0</v>
      </c>
    </row>
    <row r="350" spans="1:27">
      <c r="A350" t="s">
        <v>1589</v>
      </c>
      <c r="B350" t="s">
        <v>1429</v>
      </c>
      <c r="C350" t="s">
        <v>1590</v>
      </c>
      <c r="D350" t="s">
        <v>53</v>
      </c>
      <c r="E350" t="s">
        <v>91</v>
      </c>
      <c r="F350" t="s">
        <v>1591</v>
      </c>
      <c r="G350" s="6">
        <f t="shared" si="45"/>
        <v>39815</v>
      </c>
      <c r="H350" t="s">
        <v>30</v>
      </c>
      <c r="I350" t="s">
        <v>31</v>
      </c>
      <c r="J350" t="str">
        <f t="shared" si="46"/>
        <v>Ati Seshadri</v>
      </c>
      <c r="K350" t="s">
        <v>1592</v>
      </c>
      <c r="L350" s="7">
        <f t="shared" si="51"/>
        <v>44716</v>
      </c>
      <c r="M350" s="7">
        <v>44848</v>
      </c>
      <c r="N350" s="1">
        <f t="shared" si="47"/>
        <v>44848</v>
      </c>
      <c r="O350" s="7">
        <v>44859</v>
      </c>
      <c r="P350" s="7">
        <f t="shared" si="52"/>
        <v>44859</v>
      </c>
      <c r="Q350">
        <v>143</v>
      </c>
      <c r="R350">
        <v>1</v>
      </c>
      <c r="S350">
        <v>1</v>
      </c>
      <c r="T350">
        <v>12.6</v>
      </c>
      <c r="U350" t="s">
        <v>58</v>
      </c>
      <c r="V350" s="2">
        <v>39815</v>
      </c>
      <c r="W350" t="str">
        <f t="shared" si="48"/>
        <v>Won</v>
      </c>
      <c r="X350" t="str">
        <f>_xlfn.XLOOKUP(B350,'Customers'!A:A,'Customers'!E:E,"")</f>
        <v>SMB</v>
      </c>
      <c r="Y350">
        <f t="shared" si="49"/>
        <v>1</v>
      </c>
      <c r="Z350">
        <f t="shared" si="50"/>
        <v>11</v>
      </c>
      <c r="AA350">
        <f t="shared" si="53"/>
        <v>0</v>
      </c>
    </row>
    <row r="351" spans="1:27">
      <c r="A351" t="s">
        <v>1593</v>
      </c>
      <c r="B351" t="s">
        <v>1143</v>
      </c>
      <c r="C351" t="s">
        <v>1455</v>
      </c>
      <c r="D351" t="s">
        <v>37</v>
      </c>
      <c r="E351" t="s">
        <v>91</v>
      </c>
      <c r="F351" t="s">
        <v>1594</v>
      </c>
      <c r="G351" s="6">
        <f t="shared" si="45"/>
        <v>101390</v>
      </c>
      <c r="H351" t="s">
        <v>22</v>
      </c>
      <c r="I351" t="s">
        <v>179</v>
      </c>
      <c r="J351" t="str">
        <f t="shared" si="46"/>
        <v>Krish Varughese</v>
      </c>
      <c r="K351" t="s">
        <v>1595</v>
      </c>
      <c r="L351" s="7">
        <f t="shared" si="51"/>
        <v>45123</v>
      </c>
      <c r="N351" s="1" t="str">
        <f t="shared" si="47"/>
        <v/>
      </c>
      <c r="O351" s="7">
        <v>45308</v>
      </c>
      <c r="P351" s="7">
        <f t="shared" si="52"/>
        <v>45308</v>
      </c>
      <c r="Q351">
        <v>185</v>
      </c>
      <c r="R351">
        <v>1</v>
      </c>
      <c r="S351">
        <v>2</v>
      </c>
      <c r="T351">
        <v>19.600000000000001</v>
      </c>
      <c r="U351" t="s">
        <v>25</v>
      </c>
      <c r="V351" s="2">
        <v>101390</v>
      </c>
      <c r="W351" t="str">
        <f t="shared" si="48"/>
        <v>Won</v>
      </c>
      <c r="X351" t="str">
        <f>_xlfn.XLOOKUP(B351,'Customers'!A:A,'Customers'!E:E,"")</f>
        <v>Enterprise</v>
      </c>
      <c r="Y351">
        <f t="shared" si="49"/>
        <v>1</v>
      </c>
      <c r="Z351" t="str">
        <f t="shared" si="50"/>
        <v/>
      </c>
      <c r="AA351">
        <f t="shared" si="53"/>
        <v>1</v>
      </c>
    </row>
    <row r="352" spans="1:27">
      <c r="A352" t="s">
        <v>1596</v>
      </c>
      <c r="B352" t="s">
        <v>1597</v>
      </c>
      <c r="C352" t="s">
        <v>906</v>
      </c>
      <c r="D352" t="s">
        <v>53</v>
      </c>
      <c r="E352" t="s">
        <v>20</v>
      </c>
      <c r="F352" t="s">
        <v>490</v>
      </c>
      <c r="G352" s="6">
        <f t="shared" si="45"/>
        <v>20000</v>
      </c>
      <c r="H352" t="s">
        <v>172</v>
      </c>
      <c r="I352" t="s">
        <v>237</v>
      </c>
      <c r="J352" t="str">
        <f t="shared" si="46"/>
        <v>Vidhi Mital</v>
      </c>
      <c r="K352" t="s">
        <v>1598</v>
      </c>
      <c r="L352" s="7">
        <f t="shared" si="51"/>
        <v>44659</v>
      </c>
      <c r="M352" s="7">
        <v>44726</v>
      </c>
      <c r="N352" s="1">
        <f t="shared" si="47"/>
        <v>44726</v>
      </c>
      <c r="P352" s="7" t="str">
        <f t="shared" si="52"/>
        <v/>
      </c>
      <c r="R352">
        <v>0</v>
      </c>
      <c r="S352">
        <v>1</v>
      </c>
      <c r="T352">
        <v>24</v>
      </c>
      <c r="U352" t="s">
        <v>58</v>
      </c>
      <c r="V352" s="2">
        <v>20000</v>
      </c>
      <c r="W352" t="str">
        <f t="shared" si="48"/>
        <v>Open</v>
      </c>
      <c r="X352" t="str">
        <f>_xlfn.XLOOKUP(B352,'Customers'!A:A,'Customers'!E:E,"")</f>
        <v>Enterprise</v>
      </c>
      <c r="Y352">
        <f t="shared" si="49"/>
        <v>0</v>
      </c>
      <c r="Z352" t="str">
        <f t="shared" si="50"/>
        <v/>
      </c>
      <c r="AA352">
        <f t="shared" si="53"/>
        <v>0</v>
      </c>
    </row>
    <row r="353" spans="1:27">
      <c r="A353" t="s">
        <v>1599</v>
      </c>
      <c r="B353" t="s">
        <v>1600</v>
      </c>
      <c r="C353" t="s">
        <v>18</v>
      </c>
      <c r="D353" t="s">
        <v>53</v>
      </c>
      <c r="E353" t="s">
        <v>177</v>
      </c>
      <c r="F353" t="s">
        <v>1601</v>
      </c>
      <c r="G353" s="6">
        <f t="shared" si="45"/>
        <v>41476</v>
      </c>
      <c r="H353" t="s">
        <v>39</v>
      </c>
      <c r="I353" t="s">
        <v>336</v>
      </c>
      <c r="J353" t="str">
        <f t="shared" si="46"/>
        <v>Jalsa Parsa</v>
      </c>
      <c r="K353" t="s">
        <v>1602</v>
      </c>
      <c r="L353" s="7">
        <f t="shared" si="51"/>
        <v>45060</v>
      </c>
      <c r="M353" s="7">
        <v>45189</v>
      </c>
      <c r="N353" s="1">
        <f t="shared" si="47"/>
        <v>45189</v>
      </c>
      <c r="P353" s="7" t="str">
        <f t="shared" si="52"/>
        <v/>
      </c>
      <c r="R353">
        <v>0</v>
      </c>
      <c r="S353">
        <v>1</v>
      </c>
      <c r="T353">
        <v>1.7</v>
      </c>
      <c r="U353" t="s">
        <v>25</v>
      </c>
      <c r="V353" s="2">
        <v>41476</v>
      </c>
      <c r="W353" t="str">
        <f t="shared" si="48"/>
        <v>Open</v>
      </c>
      <c r="X353" t="str">
        <f>_xlfn.XLOOKUP(B353,'Customers'!A:A,'Customers'!E:E,"")</f>
        <v>Mid-Market</v>
      </c>
      <c r="Y353">
        <f t="shared" si="49"/>
        <v>0</v>
      </c>
      <c r="Z353" t="str">
        <f t="shared" si="50"/>
        <v/>
      </c>
      <c r="AA353">
        <f t="shared" si="53"/>
        <v>0</v>
      </c>
    </row>
    <row r="354" spans="1:27">
      <c r="A354" t="s">
        <v>1603</v>
      </c>
      <c r="B354" t="s">
        <v>1604</v>
      </c>
      <c r="C354" t="s">
        <v>1605</v>
      </c>
      <c r="D354" t="s">
        <v>66</v>
      </c>
      <c r="E354" t="s">
        <v>54</v>
      </c>
      <c r="F354" t="s">
        <v>1606</v>
      </c>
      <c r="G354" s="6">
        <f t="shared" si="45"/>
        <v>19840</v>
      </c>
      <c r="H354" t="s">
        <v>30</v>
      </c>
      <c r="I354" t="s">
        <v>274</v>
      </c>
      <c r="J354" t="str">
        <f t="shared" si="46"/>
        <v>Rachit Lall</v>
      </c>
      <c r="K354" t="s">
        <v>965</v>
      </c>
      <c r="L354" s="7">
        <f t="shared" si="51"/>
        <v>45302</v>
      </c>
      <c r="M354" s="7">
        <v>45457</v>
      </c>
      <c r="N354" s="1">
        <f t="shared" si="47"/>
        <v>45457</v>
      </c>
      <c r="P354" s="7" t="str">
        <f t="shared" si="52"/>
        <v/>
      </c>
      <c r="R354">
        <v>0</v>
      </c>
      <c r="S354">
        <v>1</v>
      </c>
      <c r="U354" t="s">
        <v>100</v>
      </c>
      <c r="V354" s="2">
        <v>19840</v>
      </c>
      <c r="W354" t="str">
        <f t="shared" si="48"/>
        <v>Open</v>
      </c>
      <c r="X354" t="str">
        <f>_xlfn.XLOOKUP(B354,'Customers'!A:A,'Customers'!E:E,"")</f>
        <v>Mid-Market</v>
      </c>
      <c r="Y354">
        <f t="shared" si="49"/>
        <v>0</v>
      </c>
      <c r="Z354" t="str">
        <f t="shared" si="50"/>
        <v/>
      </c>
      <c r="AA354">
        <f t="shared" si="53"/>
        <v>0</v>
      </c>
    </row>
    <row r="355" spans="1:27">
      <c r="A355" t="s">
        <v>1607</v>
      </c>
      <c r="B355" t="s">
        <v>215</v>
      </c>
      <c r="C355" t="s">
        <v>1608</v>
      </c>
      <c r="D355" t="s">
        <v>183</v>
      </c>
      <c r="E355" t="s">
        <v>177</v>
      </c>
      <c r="F355" t="s">
        <v>1609</v>
      </c>
      <c r="G355" s="6">
        <f t="shared" si="45"/>
        <v>14284</v>
      </c>
      <c r="H355" t="s">
        <v>151</v>
      </c>
      <c r="I355" t="s">
        <v>68</v>
      </c>
      <c r="J355" t="str">
        <f t="shared" si="46"/>
        <v>Anamika Keer</v>
      </c>
      <c r="K355" t="s">
        <v>1610</v>
      </c>
      <c r="L355" s="7">
        <f t="shared" si="51"/>
        <v>45542</v>
      </c>
      <c r="N355" s="1" t="str">
        <f t="shared" si="47"/>
        <v/>
      </c>
      <c r="P355" s="7" t="str">
        <f t="shared" si="52"/>
        <v/>
      </c>
      <c r="R355">
        <v>0</v>
      </c>
      <c r="S355">
        <v>1</v>
      </c>
      <c r="T355">
        <v>26.2</v>
      </c>
      <c r="U355" t="s">
        <v>42</v>
      </c>
      <c r="V355" s="2">
        <v>14284</v>
      </c>
      <c r="W355" t="str">
        <f t="shared" si="48"/>
        <v>Open</v>
      </c>
      <c r="X355" t="str">
        <f>_xlfn.XLOOKUP(B355,'Customers'!A:A,'Customers'!E:E,"")</f>
        <v>SMB</v>
      </c>
      <c r="Y355">
        <f t="shared" si="49"/>
        <v>0</v>
      </c>
      <c r="Z355" t="str">
        <f t="shared" si="50"/>
        <v/>
      </c>
      <c r="AA355">
        <f t="shared" si="53"/>
        <v>0</v>
      </c>
    </row>
    <row r="356" spans="1:27">
      <c r="A356" t="s">
        <v>1611</v>
      </c>
      <c r="B356" t="s">
        <v>1612</v>
      </c>
      <c r="C356" t="s">
        <v>1482</v>
      </c>
      <c r="D356" t="s">
        <v>19</v>
      </c>
      <c r="E356" t="s">
        <v>45</v>
      </c>
      <c r="F356" t="s">
        <v>1613</v>
      </c>
      <c r="G356" s="6">
        <f t="shared" si="45"/>
        <v>8872</v>
      </c>
      <c r="H356" t="s">
        <v>30</v>
      </c>
      <c r="I356" t="s">
        <v>258</v>
      </c>
      <c r="J356" t="str">
        <f t="shared" si="46"/>
        <v>Jasmit Gour</v>
      </c>
      <c r="K356" t="s">
        <v>1614</v>
      </c>
      <c r="L356" s="7">
        <f t="shared" si="51"/>
        <v>45532</v>
      </c>
      <c r="M356" s="7">
        <v>45658</v>
      </c>
      <c r="N356" s="1">
        <f t="shared" si="47"/>
        <v>45658</v>
      </c>
      <c r="P356" s="7" t="str">
        <f t="shared" si="52"/>
        <v/>
      </c>
      <c r="R356">
        <v>0</v>
      </c>
      <c r="S356">
        <v>1</v>
      </c>
      <c r="T356">
        <v>19.600000000000001</v>
      </c>
      <c r="U356" t="s">
        <v>100</v>
      </c>
      <c r="V356" s="2">
        <v>8872</v>
      </c>
      <c r="W356" t="str">
        <f t="shared" si="48"/>
        <v>Open</v>
      </c>
      <c r="X356" t="str">
        <f>_xlfn.XLOOKUP(B356,'Customers'!A:A,'Customers'!E:E,"")</f>
        <v>Enterprise</v>
      </c>
      <c r="Y356">
        <f t="shared" si="49"/>
        <v>0</v>
      </c>
      <c r="Z356" t="str">
        <f t="shared" si="50"/>
        <v/>
      </c>
      <c r="AA356">
        <f t="shared" si="53"/>
        <v>0</v>
      </c>
    </row>
    <row r="357" spans="1:27">
      <c r="A357" t="s">
        <v>1615</v>
      </c>
      <c r="B357" t="s">
        <v>35</v>
      </c>
      <c r="C357" t="s">
        <v>18</v>
      </c>
      <c r="D357" t="s">
        <v>19</v>
      </c>
      <c r="E357" t="s">
        <v>177</v>
      </c>
      <c r="F357" t="s">
        <v>1616</v>
      </c>
      <c r="G357" s="6">
        <f t="shared" si="45"/>
        <v>6426</v>
      </c>
      <c r="H357" t="s">
        <v>47</v>
      </c>
      <c r="I357" t="s">
        <v>274</v>
      </c>
      <c r="J357" t="str">
        <f t="shared" si="46"/>
        <v>Rachit Lall</v>
      </c>
      <c r="K357" t="s">
        <v>1617</v>
      </c>
      <c r="L357" s="7">
        <f t="shared" si="51"/>
        <v>44726</v>
      </c>
      <c r="M357" s="7">
        <v>44818</v>
      </c>
      <c r="N357" s="1">
        <f t="shared" si="47"/>
        <v>44818</v>
      </c>
      <c r="P357" s="7" t="str">
        <f t="shared" si="52"/>
        <v/>
      </c>
      <c r="R357">
        <v>0</v>
      </c>
      <c r="S357">
        <v>1</v>
      </c>
      <c r="T357">
        <v>32.700000000000003</v>
      </c>
      <c r="U357" t="s">
        <v>42</v>
      </c>
      <c r="V357" s="2">
        <v>6426</v>
      </c>
      <c r="W357" t="str">
        <f t="shared" si="48"/>
        <v>Open</v>
      </c>
      <c r="X357" t="str">
        <f>_xlfn.XLOOKUP(B357,'Customers'!A:A,'Customers'!E:E,"")</f>
        <v>Enterprise</v>
      </c>
      <c r="Y357">
        <f t="shared" si="49"/>
        <v>0</v>
      </c>
      <c r="Z357" t="str">
        <f t="shared" si="50"/>
        <v/>
      </c>
      <c r="AA357">
        <f t="shared" si="53"/>
        <v>0</v>
      </c>
    </row>
    <row r="358" spans="1:27">
      <c r="A358" t="s">
        <v>1618</v>
      </c>
      <c r="B358" t="s">
        <v>1024</v>
      </c>
      <c r="C358" t="s">
        <v>1619</v>
      </c>
      <c r="D358" t="s">
        <v>19</v>
      </c>
      <c r="E358" t="s">
        <v>20</v>
      </c>
      <c r="F358" t="s">
        <v>1620</v>
      </c>
      <c r="G358" s="6">
        <f t="shared" si="45"/>
        <v>6980</v>
      </c>
      <c r="H358" t="s">
        <v>47</v>
      </c>
      <c r="I358" t="s">
        <v>139</v>
      </c>
      <c r="J358" t="str">
        <f t="shared" si="46"/>
        <v>Champak Rao</v>
      </c>
      <c r="K358" t="s">
        <v>1621</v>
      </c>
      <c r="L358" s="7">
        <f t="shared" si="51"/>
        <v>44800</v>
      </c>
      <c r="M358" s="7">
        <v>44943</v>
      </c>
      <c r="N358" s="1">
        <f t="shared" si="47"/>
        <v>44943</v>
      </c>
      <c r="P358" s="7" t="str">
        <f t="shared" si="52"/>
        <v/>
      </c>
      <c r="R358">
        <v>0</v>
      </c>
      <c r="S358">
        <v>1</v>
      </c>
      <c r="T358">
        <v>4.9000000000000004</v>
      </c>
      <c r="U358" t="s">
        <v>58</v>
      </c>
      <c r="V358" s="2">
        <v>6980</v>
      </c>
      <c r="W358" t="str">
        <f t="shared" si="48"/>
        <v>Open</v>
      </c>
      <c r="X358" t="str">
        <f>_xlfn.XLOOKUP(B358,'Customers'!A:A,'Customers'!E:E,"")</f>
        <v>SMB</v>
      </c>
      <c r="Y358">
        <f t="shared" si="49"/>
        <v>0</v>
      </c>
      <c r="Z358" t="str">
        <f t="shared" si="50"/>
        <v/>
      </c>
      <c r="AA358">
        <f t="shared" si="53"/>
        <v>0</v>
      </c>
    </row>
    <row r="359" spans="1:27">
      <c r="A359" t="s">
        <v>1622</v>
      </c>
      <c r="B359" t="s">
        <v>962</v>
      </c>
      <c r="C359" t="s">
        <v>18</v>
      </c>
      <c r="D359" t="s">
        <v>183</v>
      </c>
      <c r="E359" t="s">
        <v>115</v>
      </c>
      <c r="F359" t="s">
        <v>1623</v>
      </c>
      <c r="G359" s="6">
        <f t="shared" si="45"/>
        <v>8333</v>
      </c>
      <c r="H359" t="s">
        <v>47</v>
      </c>
      <c r="I359" t="s">
        <v>336</v>
      </c>
      <c r="J359" t="str">
        <f t="shared" si="46"/>
        <v>Jalsa Parsa</v>
      </c>
      <c r="K359" t="s">
        <v>1624</v>
      </c>
      <c r="L359" s="7">
        <f t="shared" si="51"/>
        <v>45306</v>
      </c>
      <c r="M359" s="7">
        <v>45371</v>
      </c>
      <c r="N359" s="1">
        <f t="shared" si="47"/>
        <v>45371</v>
      </c>
      <c r="O359" s="7">
        <v>45460</v>
      </c>
      <c r="P359" s="7">
        <f t="shared" si="52"/>
        <v>45460</v>
      </c>
      <c r="Q359">
        <v>154</v>
      </c>
      <c r="R359">
        <v>0</v>
      </c>
      <c r="S359">
        <v>1</v>
      </c>
      <c r="T359">
        <v>16.7</v>
      </c>
      <c r="U359" t="s">
        <v>33</v>
      </c>
      <c r="V359" s="2">
        <v>8333</v>
      </c>
      <c r="W359" t="str">
        <f t="shared" si="48"/>
        <v>Lost</v>
      </c>
      <c r="X359" t="str">
        <f>_xlfn.XLOOKUP(B359,'Customers'!A:A,'Customers'!E:E,"")</f>
        <v>SMB</v>
      </c>
      <c r="Y359">
        <f t="shared" si="49"/>
        <v>1</v>
      </c>
      <c r="Z359">
        <f t="shared" si="50"/>
        <v>89</v>
      </c>
      <c r="AA359">
        <f t="shared" si="53"/>
        <v>1</v>
      </c>
    </row>
    <row r="360" spans="1:27">
      <c r="A360" t="s">
        <v>1625</v>
      </c>
      <c r="B360" t="s">
        <v>1528</v>
      </c>
      <c r="C360" t="s">
        <v>1626</v>
      </c>
      <c r="D360" t="s">
        <v>37</v>
      </c>
      <c r="E360" t="s">
        <v>20</v>
      </c>
      <c r="F360" t="s">
        <v>1627</v>
      </c>
      <c r="G360" s="6">
        <f t="shared" si="45"/>
        <v>119276</v>
      </c>
      <c r="H360" t="s">
        <v>22</v>
      </c>
      <c r="I360" t="s">
        <v>86</v>
      </c>
      <c r="J360" t="str">
        <f t="shared" si="46"/>
        <v>Mason Solanki</v>
      </c>
      <c r="K360" t="s">
        <v>690</v>
      </c>
      <c r="L360" s="7">
        <f t="shared" si="51"/>
        <v>45574</v>
      </c>
      <c r="M360" s="7">
        <v>45589</v>
      </c>
      <c r="N360" s="1">
        <f t="shared" si="47"/>
        <v>45589</v>
      </c>
      <c r="P360" s="7" t="str">
        <f t="shared" si="52"/>
        <v/>
      </c>
      <c r="R360">
        <v>0</v>
      </c>
      <c r="S360">
        <v>1</v>
      </c>
      <c r="U360" t="s">
        <v>58</v>
      </c>
      <c r="V360" s="2">
        <v>119276</v>
      </c>
      <c r="W360" t="str">
        <f t="shared" si="48"/>
        <v>Open</v>
      </c>
      <c r="X360" t="str">
        <f>_xlfn.XLOOKUP(B360,'Customers'!A:A,'Customers'!E:E,"")</f>
        <v>SMB</v>
      </c>
      <c r="Y360">
        <f t="shared" si="49"/>
        <v>0</v>
      </c>
      <c r="Z360" t="str">
        <f t="shared" si="50"/>
        <v/>
      </c>
      <c r="AA360">
        <f t="shared" si="53"/>
        <v>0</v>
      </c>
    </row>
    <row r="361" spans="1:27">
      <c r="A361" t="s">
        <v>1628</v>
      </c>
      <c r="B361" t="s">
        <v>1629</v>
      </c>
      <c r="C361" t="s">
        <v>291</v>
      </c>
      <c r="D361" t="s">
        <v>19</v>
      </c>
      <c r="E361" t="s">
        <v>54</v>
      </c>
      <c r="F361" t="s">
        <v>1630</v>
      </c>
      <c r="G361" s="6">
        <f t="shared" si="45"/>
        <v>2940</v>
      </c>
      <c r="H361" t="s">
        <v>79</v>
      </c>
      <c r="I361" t="s">
        <v>80</v>
      </c>
      <c r="J361" t="str">
        <f t="shared" si="46"/>
        <v>Shivani Natt</v>
      </c>
      <c r="K361" t="s">
        <v>1631</v>
      </c>
      <c r="L361" s="7">
        <f t="shared" si="51"/>
        <v>45425</v>
      </c>
      <c r="M361" s="7">
        <v>45507</v>
      </c>
      <c r="N361" s="1">
        <f t="shared" si="47"/>
        <v>45507</v>
      </c>
      <c r="P361" s="7" t="str">
        <f t="shared" si="52"/>
        <v/>
      </c>
      <c r="R361">
        <v>0</v>
      </c>
      <c r="S361">
        <v>1</v>
      </c>
      <c r="T361">
        <v>29.5</v>
      </c>
      <c r="U361" t="s">
        <v>100</v>
      </c>
      <c r="V361" s="2">
        <v>2940</v>
      </c>
      <c r="W361" t="str">
        <f t="shared" si="48"/>
        <v>Open</v>
      </c>
      <c r="X361" t="str">
        <f>_xlfn.XLOOKUP(B361,'Customers'!A:A,'Customers'!E:E,"")</f>
        <v>SMB</v>
      </c>
      <c r="Y361">
        <f t="shared" si="49"/>
        <v>0</v>
      </c>
      <c r="Z361" t="str">
        <f t="shared" si="50"/>
        <v/>
      </c>
      <c r="AA361">
        <f t="shared" si="53"/>
        <v>0</v>
      </c>
    </row>
    <row r="362" spans="1:27">
      <c r="A362" t="s">
        <v>1632</v>
      </c>
      <c r="B362" t="s">
        <v>1633</v>
      </c>
      <c r="C362" t="s">
        <v>1634</v>
      </c>
      <c r="D362" t="s">
        <v>183</v>
      </c>
      <c r="E362" t="s">
        <v>115</v>
      </c>
      <c r="F362" t="s">
        <v>1635</v>
      </c>
      <c r="G362" s="6">
        <f t="shared" si="45"/>
        <v>5740</v>
      </c>
      <c r="H362" t="s">
        <v>56</v>
      </c>
      <c r="I362" t="s">
        <v>237</v>
      </c>
      <c r="J362" t="str">
        <f t="shared" si="46"/>
        <v>Vidhi Mital</v>
      </c>
      <c r="K362" t="s">
        <v>1071</v>
      </c>
      <c r="L362" s="7">
        <f t="shared" si="51"/>
        <v>44619</v>
      </c>
      <c r="M362" s="7">
        <v>44788</v>
      </c>
      <c r="N362" s="1">
        <f t="shared" si="47"/>
        <v>44788</v>
      </c>
      <c r="O362" s="7">
        <v>44697</v>
      </c>
      <c r="P362" s="7">
        <f t="shared" si="52"/>
        <v>44697</v>
      </c>
      <c r="Q362">
        <v>78</v>
      </c>
      <c r="R362">
        <v>0</v>
      </c>
      <c r="S362">
        <v>1</v>
      </c>
      <c r="T362">
        <v>14.1</v>
      </c>
      <c r="U362" t="s">
        <v>100</v>
      </c>
      <c r="V362" s="2">
        <v>5740</v>
      </c>
      <c r="W362" t="str">
        <f t="shared" si="48"/>
        <v>Lost</v>
      </c>
      <c r="X362" t="str">
        <f>_xlfn.XLOOKUP(B362,'Customers'!A:A,'Customers'!E:E,"")</f>
        <v>Mid-Market</v>
      </c>
      <c r="Y362">
        <f t="shared" si="49"/>
        <v>1</v>
      </c>
      <c r="Z362">
        <f t="shared" si="50"/>
        <v>-91</v>
      </c>
      <c r="AA362">
        <f t="shared" si="53"/>
        <v>0</v>
      </c>
    </row>
    <row r="363" spans="1:27">
      <c r="A363" t="s">
        <v>1636</v>
      </c>
      <c r="B363" t="s">
        <v>1637</v>
      </c>
      <c r="C363" t="s">
        <v>18</v>
      </c>
      <c r="D363" t="s">
        <v>66</v>
      </c>
      <c r="E363" t="s">
        <v>45</v>
      </c>
      <c r="F363" t="s">
        <v>1638</v>
      </c>
      <c r="G363" s="6">
        <f t="shared" si="45"/>
        <v>4914</v>
      </c>
      <c r="H363" t="s">
        <v>30</v>
      </c>
      <c r="I363" t="s">
        <v>133</v>
      </c>
      <c r="J363" t="str">
        <f t="shared" si="46"/>
        <v>Aachal Soni</v>
      </c>
      <c r="K363" t="s">
        <v>1639</v>
      </c>
      <c r="L363" s="7">
        <f t="shared" si="51"/>
        <v>45135</v>
      </c>
      <c r="M363" s="7">
        <v>45162</v>
      </c>
      <c r="N363" s="1">
        <f t="shared" si="47"/>
        <v>45162</v>
      </c>
      <c r="P363" s="7" t="str">
        <f t="shared" si="52"/>
        <v/>
      </c>
      <c r="R363">
        <v>0</v>
      </c>
      <c r="S363">
        <v>1</v>
      </c>
      <c r="T363">
        <v>32.799999999999997</v>
      </c>
      <c r="U363" t="s">
        <v>42</v>
      </c>
      <c r="V363" s="2">
        <v>4914</v>
      </c>
      <c r="W363" t="str">
        <f t="shared" si="48"/>
        <v>Open</v>
      </c>
      <c r="X363" t="str">
        <f>_xlfn.XLOOKUP(B363,'Customers'!A:A,'Customers'!E:E,"")</f>
        <v>Mid-Market</v>
      </c>
      <c r="Y363">
        <f t="shared" si="49"/>
        <v>0</v>
      </c>
      <c r="Z363" t="str">
        <f t="shared" si="50"/>
        <v/>
      </c>
      <c r="AA363">
        <f t="shared" si="53"/>
        <v>0</v>
      </c>
    </row>
    <row r="364" spans="1:27">
      <c r="A364" t="s">
        <v>1640</v>
      </c>
      <c r="B364" t="s">
        <v>1641</v>
      </c>
      <c r="C364" t="s">
        <v>963</v>
      </c>
      <c r="D364" t="s">
        <v>53</v>
      </c>
      <c r="E364" t="s">
        <v>54</v>
      </c>
      <c r="F364" t="s">
        <v>1642</v>
      </c>
      <c r="G364" s="6">
        <f t="shared" si="45"/>
        <v>34636</v>
      </c>
      <c r="H364" t="s">
        <v>22</v>
      </c>
      <c r="I364" t="s">
        <v>80</v>
      </c>
      <c r="J364" t="str">
        <f t="shared" si="46"/>
        <v>Shivani Natt</v>
      </c>
      <c r="K364" t="s">
        <v>1643</v>
      </c>
      <c r="L364" s="7">
        <f t="shared" si="51"/>
        <v>45382</v>
      </c>
      <c r="M364" s="7">
        <v>45519</v>
      </c>
      <c r="N364" s="1">
        <f t="shared" si="47"/>
        <v>45519</v>
      </c>
      <c r="P364" s="7" t="str">
        <f t="shared" si="52"/>
        <v/>
      </c>
      <c r="R364">
        <v>0</v>
      </c>
      <c r="S364">
        <v>1</v>
      </c>
      <c r="T364">
        <v>15.7</v>
      </c>
      <c r="U364" t="s">
        <v>25</v>
      </c>
      <c r="V364" s="2">
        <v>34636</v>
      </c>
      <c r="W364" t="str">
        <f t="shared" si="48"/>
        <v>Open</v>
      </c>
      <c r="X364" t="str">
        <f>_xlfn.XLOOKUP(B364,'Customers'!A:A,'Customers'!E:E,"")</f>
        <v>SMB</v>
      </c>
      <c r="Y364">
        <f t="shared" si="49"/>
        <v>0</v>
      </c>
      <c r="Z364" t="str">
        <f t="shared" si="50"/>
        <v/>
      </c>
      <c r="AA364">
        <f t="shared" si="53"/>
        <v>0</v>
      </c>
    </row>
    <row r="365" spans="1:27">
      <c r="A365" t="s">
        <v>1644</v>
      </c>
      <c r="B365" t="s">
        <v>1645</v>
      </c>
      <c r="C365" t="s">
        <v>1646</v>
      </c>
      <c r="D365" t="s">
        <v>37</v>
      </c>
      <c r="E365" t="s">
        <v>20</v>
      </c>
      <c r="F365" t="s">
        <v>1647</v>
      </c>
      <c r="G365" s="6">
        <f t="shared" si="45"/>
        <v>65885</v>
      </c>
      <c r="H365" t="s">
        <v>47</v>
      </c>
      <c r="I365" t="s">
        <v>62</v>
      </c>
      <c r="J365" t="str">
        <f t="shared" si="46"/>
        <v>Jairaj Panchal</v>
      </c>
      <c r="K365" t="s">
        <v>511</v>
      </c>
      <c r="L365" s="7">
        <f t="shared" si="51"/>
        <v>44838</v>
      </c>
      <c r="M365" s="7">
        <v>44924</v>
      </c>
      <c r="N365" s="1">
        <f t="shared" si="47"/>
        <v>44924</v>
      </c>
      <c r="P365" s="7" t="str">
        <f t="shared" si="52"/>
        <v/>
      </c>
      <c r="R365">
        <v>0</v>
      </c>
      <c r="S365">
        <v>1</v>
      </c>
      <c r="T365">
        <v>14.3</v>
      </c>
      <c r="U365" t="s">
        <v>58</v>
      </c>
      <c r="V365" s="2">
        <v>65885</v>
      </c>
      <c r="W365" t="str">
        <f t="shared" si="48"/>
        <v>Open</v>
      </c>
      <c r="X365" t="str">
        <f>_xlfn.XLOOKUP(B365,'Customers'!A:A,'Customers'!E:E,"")</f>
        <v>SMB</v>
      </c>
      <c r="Y365">
        <f t="shared" si="49"/>
        <v>0</v>
      </c>
      <c r="Z365" t="str">
        <f t="shared" si="50"/>
        <v/>
      </c>
      <c r="AA365">
        <f t="shared" si="53"/>
        <v>0</v>
      </c>
    </row>
    <row r="366" spans="1:27">
      <c r="A366" t="s">
        <v>1648</v>
      </c>
      <c r="B366" t="s">
        <v>1649</v>
      </c>
      <c r="C366" t="s">
        <v>18</v>
      </c>
      <c r="D366" t="s">
        <v>19</v>
      </c>
      <c r="E366" t="s">
        <v>115</v>
      </c>
      <c r="F366" t="s">
        <v>1650</v>
      </c>
      <c r="G366" s="6">
        <f t="shared" si="45"/>
        <v>6507</v>
      </c>
      <c r="H366" t="s">
        <v>151</v>
      </c>
      <c r="I366" t="s">
        <v>501</v>
      </c>
      <c r="J366" t="str">
        <f t="shared" si="46"/>
        <v>Champak Rao</v>
      </c>
      <c r="K366" t="s">
        <v>1130</v>
      </c>
      <c r="L366" s="7">
        <f t="shared" si="51"/>
        <v>44994</v>
      </c>
      <c r="M366" s="7">
        <v>45089</v>
      </c>
      <c r="N366" s="1">
        <f t="shared" si="47"/>
        <v>45089</v>
      </c>
      <c r="O366" s="7">
        <v>45076</v>
      </c>
      <c r="P366" s="7">
        <f t="shared" si="52"/>
        <v>45076</v>
      </c>
      <c r="Q366">
        <v>82</v>
      </c>
      <c r="R366">
        <v>0</v>
      </c>
      <c r="S366">
        <v>1</v>
      </c>
      <c r="T366">
        <v>3.3</v>
      </c>
      <c r="U366" t="s">
        <v>42</v>
      </c>
      <c r="V366" s="2">
        <v>6507</v>
      </c>
      <c r="W366" t="str">
        <f t="shared" si="48"/>
        <v>Lost</v>
      </c>
      <c r="X366" t="str">
        <f>_xlfn.XLOOKUP(B366,'Customers'!A:A,'Customers'!E:E,"")</f>
        <v>Enterprise</v>
      </c>
      <c r="Y366">
        <f t="shared" si="49"/>
        <v>1</v>
      </c>
      <c r="Z366">
        <f t="shared" si="50"/>
        <v>-13</v>
      </c>
      <c r="AA366">
        <f t="shared" si="53"/>
        <v>0</v>
      </c>
    </row>
    <row r="367" spans="1:27">
      <c r="A367" t="s">
        <v>1651</v>
      </c>
      <c r="B367" t="s">
        <v>1652</v>
      </c>
      <c r="C367" t="s">
        <v>1653</v>
      </c>
      <c r="D367" t="s">
        <v>37</v>
      </c>
      <c r="E367" t="s">
        <v>28</v>
      </c>
      <c r="F367" t="s">
        <v>1654</v>
      </c>
      <c r="G367" s="6">
        <f t="shared" si="45"/>
        <v>130000</v>
      </c>
      <c r="H367" t="s">
        <v>30</v>
      </c>
      <c r="I367" t="s">
        <v>139</v>
      </c>
      <c r="J367" t="str">
        <f t="shared" si="46"/>
        <v>Champak Rao</v>
      </c>
      <c r="K367" t="s">
        <v>728</v>
      </c>
      <c r="L367" s="7">
        <f t="shared" si="51"/>
        <v>45008</v>
      </c>
      <c r="M367" s="7">
        <v>45041</v>
      </c>
      <c r="N367" s="1">
        <f t="shared" si="47"/>
        <v>45041</v>
      </c>
      <c r="P367" s="7" t="str">
        <f t="shared" si="52"/>
        <v/>
      </c>
      <c r="R367">
        <v>0</v>
      </c>
      <c r="S367">
        <v>1</v>
      </c>
      <c r="T367">
        <v>29.4</v>
      </c>
      <c r="U367" t="s">
        <v>100</v>
      </c>
      <c r="V367" s="2">
        <v>130000</v>
      </c>
      <c r="W367" t="str">
        <f t="shared" si="48"/>
        <v>Open</v>
      </c>
      <c r="X367" t="str">
        <f>_xlfn.XLOOKUP(B367,'Customers'!A:A,'Customers'!E:E,"")</f>
        <v>Mid-Market</v>
      </c>
      <c r="Y367">
        <f t="shared" si="49"/>
        <v>0</v>
      </c>
      <c r="Z367" t="str">
        <f t="shared" si="50"/>
        <v/>
      </c>
      <c r="AA367">
        <f t="shared" si="53"/>
        <v>0</v>
      </c>
    </row>
    <row r="368" spans="1:27">
      <c r="A368" t="s">
        <v>1655</v>
      </c>
      <c r="B368" t="s">
        <v>1656</v>
      </c>
      <c r="C368" t="s">
        <v>18</v>
      </c>
      <c r="D368" t="s">
        <v>183</v>
      </c>
      <c r="E368" t="s">
        <v>28</v>
      </c>
      <c r="F368" t="s">
        <v>1657</v>
      </c>
      <c r="G368" s="6">
        <f t="shared" si="45"/>
        <v>3322</v>
      </c>
      <c r="H368" t="s">
        <v>30</v>
      </c>
      <c r="I368" t="s">
        <v>98</v>
      </c>
      <c r="J368" t="str">
        <f t="shared" si="46"/>
        <v>Amruta Sinha</v>
      </c>
      <c r="K368" t="s">
        <v>1658</v>
      </c>
      <c r="L368" s="7">
        <f t="shared" si="51"/>
        <v>45585</v>
      </c>
      <c r="M368" s="7">
        <v>45689</v>
      </c>
      <c r="N368" s="1">
        <f t="shared" si="47"/>
        <v>45689</v>
      </c>
      <c r="P368" s="7" t="str">
        <f t="shared" si="52"/>
        <v/>
      </c>
      <c r="R368">
        <v>0</v>
      </c>
      <c r="S368">
        <v>1</v>
      </c>
      <c r="T368">
        <v>23.9</v>
      </c>
      <c r="U368" t="s">
        <v>33</v>
      </c>
      <c r="V368" s="2">
        <v>3322</v>
      </c>
      <c r="W368" t="str">
        <f t="shared" si="48"/>
        <v>Open</v>
      </c>
      <c r="X368" t="str">
        <f>_xlfn.XLOOKUP(B368,'Customers'!A:A,'Customers'!E:E,"")</f>
        <v>SMB</v>
      </c>
      <c r="Y368">
        <f t="shared" si="49"/>
        <v>0</v>
      </c>
      <c r="Z368" t="str">
        <f t="shared" si="50"/>
        <v/>
      </c>
      <c r="AA368">
        <f t="shared" si="53"/>
        <v>0</v>
      </c>
    </row>
    <row r="369" spans="1:27">
      <c r="A369" t="s">
        <v>1659</v>
      </c>
      <c r="B369" t="s">
        <v>1660</v>
      </c>
      <c r="C369" t="s">
        <v>1661</v>
      </c>
      <c r="D369" t="s">
        <v>53</v>
      </c>
      <c r="E369" t="s">
        <v>45</v>
      </c>
      <c r="F369" t="s">
        <v>1662</v>
      </c>
      <c r="G369" s="6">
        <f t="shared" si="45"/>
        <v>22000</v>
      </c>
      <c r="H369" t="s">
        <v>172</v>
      </c>
      <c r="I369" t="s">
        <v>506</v>
      </c>
      <c r="J369" t="str">
        <f t="shared" si="46"/>
        <v>Patrick Sama</v>
      </c>
      <c r="K369" t="s">
        <v>1663</v>
      </c>
      <c r="L369" s="7">
        <f t="shared" si="51"/>
        <v>44654</v>
      </c>
      <c r="M369" s="7">
        <v>44683</v>
      </c>
      <c r="N369" s="1">
        <f t="shared" si="47"/>
        <v>44683</v>
      </c>
      <c r="P369" s="7" t="str">
        <f t="shared" si="52"/>
        <v/>
      </c>
      <c r="R369">
        <v>0</v>
      </c>
      <c r="S369">
        <v>1</v>
      </c>
      <c r="T369">
        <v>23.5</v>
      </c>
      <c r="U369" t="s">
        <v>100</v>
      </c>
      <c r="V369" s="2">
        <v>22000</v>
      </c>
      <c r="W369" t="str">
        <f t="shared" si="48"/>
        <v>Open</v>
      </c>
      <c r="X369" t="str">
        <f>_xlfn.XLOOKUP(B369,'Customers'!A:A,'Customers'!E:E,"")</f>
        <v>Mid-Market</v>
      </c>
      <c r="Y369">
        <f t="shared" si="49"/>
        <v>0</v>
      </c>
      <c r="Z369" t="str">
        <f t="shared" si="50"/>
        <v/>
      </c>
      <c r="AA369">
        <f t="shared" si="53"/>
        <v>0</v>
      </c>
    </row>
    <row r="370" spans="1:27">
      <c r="A370" t="s">
        <v>1664</v>
      </c>
      <c r="B370" t="s">
        <v>1665</v>
      </c>
      <c r="C370" t="s">
        <v>1088</v>
      </c>
      <c r="D370" t="s">
        <v>53</v>
      </c>
      <c r="E370" t="s">
        <v>54</v>
      </c>
      <c r="F370" t="s">
        <v>1666</v>
      </c>
      <c r="G370" s="6">
        <f t="shared" si="45"/>
        <v>15480</v>
      </c>
      <c r="H370" t="s">
        <v>39</v>
      </c>
      <c r="I370" t="s">
        <v>68</v>
      </c>
      <c r="J370" t="str">
        <f t="shared" si="46"/>
        <v>Anamika Keer</v>
      </c>
      <c r="K370" t="s">
        <v>1667</v>
      </c>
      <c r="L370" s="7">
        <f t="shared" si="51"/>
        <v>44815</v>
      </c>
      <c r="M370" s="7">
        <v>44885</v>
      </c>
      <c r="N370" s="1">
        <f t="shared" si="47"/>
        <v>44885</v>
      </c>
      <c r="P370" s="7" t="str">
        <f t="shared" si="52"/>
        <v/>
      </c>
      <c r="R370">
        <v>0</v>
      </c>
      <c r="S370">
        <v>1</v>
      </c>
      <c r="T370">
        <v>5.4</v>
      </c>
      <c r="U370" t="s">
        <v>25</v>
      </c>
      <c r="V370" s="2">
        <v>15480</v>
      </c>
      <c r="W370" t="str">
        <f t="shared" si="48"/>
        <v>Open</v>
      </c>
      <c r="X370" t="str">
        <f>_xlfn.XLOOKUP(B370,'Customers'!A:A,'Customers'!E:E,"")</f>
        <v>Enterprise</v>
      </c>
      <c r="Y370">
        <f t="shared" si="49"/>
        <v>0</v>
      </c>
      <c r="Z370" t="str">
        <f t="shared" si="50"/>
        <v/>
      </c>
      <c r="AA370">
        <f t="shared" si="53"/>
        <v>0</v>
      </c>
    </row>
    <row r="371" spans="1:27">
      <c r="A371" t="s">
        <v>1668</v>
      </c>
      <c r="B371" t="s">
        <v>1669</v>
      </c>
      <c r="C371" t="s">
        <v>1670</v>
      </c>
      <c r="D371" t="s">
        <v>19</v>
      </c>
      <c r="E371" t="s">
        <v>91</v>
      </c>
      <c r="F371" t="s">
        <v>1671</v>
      </c>
      <c r="G371" s="6">
        <f t="shared" si="45"/>
        <v>8189</v>
      </c>
      <c r="H371" t="s">
        <v>30</v>
      </c>
      <c r="I371" t="s">
        <v>232</v>
      </c>
      <c r="J371" t="str">
        <f t="shared" si="46"/>
        <v>Patrick Sama</v>
      </c>
      <c r="K371" t="s">
        <v>1672</v>
      </c>
      <c r="L371" s="7">
        <f t="shared" si="51"/>
        <v>45082</v>
      </c>
      <c r="M371" s="7">
        <v>45142</v>
      </c>
      <c r="N371" s="1">
        <f t="shared" si="47"/>
        <v>45142</v>
      </c>
      <c r="O371" s="7">
        <v>45129</v>
      </c>
      <c r="P371" s="7">
        <f t="shared" si="52"/>
        <v>45129</v>
      </c>
      <c r="Q371">
        <v>47</v>
      </c>
      <c r="R371">
        <v>0</v>
      </c>
      <c r="S371">
        <v>1</v>
      </c>
      <c r="T371">
        <v>34.700000000000003</v>
      </c>
      <c r="U371" t="s">
        <v>58</v>
      </c>
      <c r="V371" s="2">
        <v>8189</v>
      </c>
      <c r="W371" t="str">
        <f t="shared" si="48"/>
        <v>Won</v>
      </c>
      <c r="X371" t="str">
        <f>_xlfn.XLOOKUP(B371,'Customers'!A:A,'Customers'!E:E,"")</f>
        <v>SMB</v>
      </c>
      <c r="Y371">
        <f t="shared" si="49"/>
        <v>1</v>
      </c>
      <c r="Z371">
        <f t="shared" si="50"/>
        <v>-13</v>
      </c>
      <c r="AA371">
        <f t="shared" si="53"/>
        <v>0</v>
      </c>
    </row>
    <row r="372" spans="1:27">
      <c r="A372" t="s">
        <v>1673</v>
      </c>
      <c r="B372" t="s">
        <v>1674</v>
      </c>
      <c r="C372" t="s">
        <v>740</v>
      </c>
      <c r="D372" t="s">
        <v>53</v>
      </c>
      <c r="E372" t="s">
        <v>20</v>
      </c>
      <c r="F372" t="s">
        <v>1675</v>
      </c>
      <c r="G372" s="6">
        <f t="shared" si="45"/>
        <v>21824</v>
      </c>
      <c r="H372" t="s">
        <v>79</v>
      </c>
      <c r="I372" t="s">
        <v>145</v>
      </c>
      <c r="J372" t="str">
        <f t="shared" si="46"/>
        <v>Krish Varughese</v>
      </c>
      <c r="K372" t="s">
        <v>1676</v>
      </c>
      <c r="L372" s="7">
        <f t="shared" si="51"/>
        <v>45077</v>
      </c>
      <c r="M372" s="7">
        <v>45191</v>
      </c>
      <c r="N372" s="1">
        <f t="shared" si="47"/>
        <v>45191</v>
      </c>
      <c r="P372" s="7" t="str">
        <f t="shared" si="52"/>
        <v/>
      </c>
      <c r="R372">
        <v>0</v>
      </c>
      <c r="S372">
        <v>1</v>
      </c>
      <c r="T372">
        <v>1.8</v>
      </c>
      <c r="U372" t="s">
        <v>100</v>
      </c>
      <c r="V372" s="2">
        <v>21824</v>
      </c>
      <c r="W372" t="str">
        <f t="shared" si="48"/>
        <v>Open</v>
      </c>
      <c r="X372" t="str">
        <f>_xlfn.XLOOKUP(B372,'Customers'!A:A,'Customers'!E:E,"")</f>
        <v>Mid-Market</v>
      </c>
      <c r="Y372">
        <f t="shared" si="49"/>
        <v>0</v>
      </c>
      <c r="Z372" t="str">
        <f t="shared" si="50"/>
        <v/>
      </c>
      <c r="AA372">
        <f t="shared" si="53"/>
        <v>0</v>
      </c>
    </row>
    <row r="373" spans="1:27">
      <c r="A373" t="s">
        <v>1677</v>
      </c>
      <c r="B373" t="s">
        <v>910</v>
      </c>
      <c r="C373" t="s">
        <v>330</v>
      </c>
      <c r="D373" t="s">
        <v>37</v>
      </c>
      <c r="E373" t="s">
        <v>91</v>
      </c>
      <c r="F373" t="s">
        <v>1678</v>
      </c>
      <c r="G373" s="6">
        <f t="shared" si="45"/>
        <v>70783</v>
      </c>
      <c r="H373" t="s">
        <v>151</v>
      </c>
      <c r="I373" t="s">
        <v>93</v>
      </c>
      <c r="J373" t="str">
        <f t="shared" si="46"/>
        <v>Owen Mane</v>
      </c>
      <c r="K373" t="s">
        <v>1679</v>
      </c>
      <c r="L373" s="7">
        <f t="shared" si="51"/>
        <v>45513</v>
      </c>
      <c r="M373" s="7">
        <v>45536</v>
      </c>
      <c r="N373" s="1">
        <f t="shared" si="47"/>
        <v>45536</v>
      </c>
      <c r="O373" s="7">
        <v>45689</v>
      </c>
      <c r="P373" s="7">
        <f t="shared" si="52"/>
        <v>45689</v>
      </c>
      <c r="Q373">
        <v>176</v>
      </c>
      <c r="R373">
        <v>0</v>
      </c>
      <c r="S373">
        <v>1</v>
      </c>
      <c r="U373" t="s">
        <v>33</v>
      </c>
      <c r="V373" s="2">
        <v>70783</v>
      </c>
      <c r="W373" t="str">
        <f t="shared" si="48"/>
        <v>Won</v>
      </c>
      <c r="X373" t="str">
        <f>_xlfn.XLOOKUP(B373,'Customers'!A:A,'Customers'!E:E,"")</f>
        <v>SMB</v>
      </c>
      <c r="Y373">
        <f t="shared" si="49"/>
        <v>1</v>
      </c>
      <c r="Z373">
        <f t="shared" si="50"/>
        <v>153</v>
      </c>
      <c r="AA373">
        <f t="shared" si="53"/>
        <v>1</v>
      </c>
    </row>
    <row r="374" spans="1:27">
      <c r="A374" t="s">
        <v>1680</v>
      </c>
      <c r="B374" t="s">
        <v>1681</v>
      </c>
      <c r="C374" t="s">
        <v>1113</v>
      </c>
      <c r="D374" t="s">
        <v>183</v>
      </c>
      <c r="E374" t="s">
        <v>54</v>
      </c>
      <c r="F374" t="s">
        <v>1682</v>
      </c>
      <c r="G374" s="6">
        <f t="shared" si="45"/>
        <v>13612</v>
      </c>
      <c r="H374" t="s">
        <v>22</v>
      </c>
      <c r="I374" t="s">
        <v>258</v>
      </c>
      <c r="J374" t="str">
        <f t="shared" si="46"/>
        <v>Jasmit Gour</v>
      </c>
      <c r="K374" t="s">
        <v>1683</v>
      </c>
      <c r="L374" s="7">
        <f t="shared" si="51"/>
        <v>44955</v>
      </c>
      <c r="M374" s="7">
        <v>45092</v>
      </c>
      <c r="N374" s="1">
        <f t="shared" si="47"/>
        <v>45092</v>
      </c>
      <c r="P374" s="7" t="str">
        <f t="shared" si="52"/>
        <v/>
      </c>
      <c r="R374">
        <v>0</v>
      </c>
      <c r="S374">
        <v>1</v>
      </c>
      <c r="T374">
        <v>4.2</v>
      </c>
      <c r="U374" t="s">
        <v>58</v>
      </c>
      <c r="V374" s="2">
        <v>13612</v>
      </c>
      <c r="W374" t="str">
        <f t="shared" si="48"/>
        <v>Open</v>
      </c>
      <c r="X374" t="str">
        <f>_xlfn.XLOOKUP(B374,'Customers'!A:A,'Customers'!E:E,"")</f>
        <v>Mid-Market</v>
      </c>
      <c r="Y374">
        <f t="shared" si="49"/>
        <v>0</v>
      </c>
      <c r="Z374" t="str">
        <f t="shared" si="50"/>
        <v/>
      </c>
      <c r="AA374">
        <f t="shared" si="53"/>
        <v>0</v>
      </c>
    </row>
    <row r="375" spans="1:27">
      <c r="A375" t="s">
        <v>1684</v>
      </c>
      <c r="B375" t="s">
        <v>1685</v>
      </c>
      <c r="C375" t="s">
        <v>18</v>
      </c>
      <c r="D375" t="s">
        <v>37</v>
      </c>
      <c r="E375" t="s">
        <v>177</v>
      </c>
      <c r="F375" t="s">
        <v>1686</v>
      </c>
      <c r="G375" s="6">
        <f t="shared" si="45"/>
        <v>195765</v>
      </c>
      <c r="H375" t="s">
        <v>30</v>
      </c>
      <c r="I375" t="s">
        <v>93</v>
      </c>
      <c r="J375" t="str">
        <f t="shared" si="46"/>
        <v>Owen Mane</v>
      </c>
      <c r="K375" t="s">
        <v>1687</v>
      </c>
      <c r="L375" s="7">
        <f t="shared" si="51"/>
        <v>45637</v>
      </c>
      <c r="M375" s="7">
        <v>45710</v>
      </c>
      <c r="N375" s="1">
        <f t="shared" si="47"/>
        <v>45710</v>
      </c>
      <c r="P375" s="7" t="str">
        <f t="shared" si="52"/>
        <v/>
      </c>
      <c r="R375">
        <v>0</v>
      </c>
      <c r="S375">
        <v>1</v>
      </c>
      <c r="T375">
        <v>2.1</v>
      </c>
      <c r="U375" t="s">
        <v>33</v>
      </c>
      <c r="V375" s="2">
        <v>195765</v>
      </c>
      <c r="W375" t="str">
        <f t="shared" si="48"/>
        <v>Open</v>
      </c>
      <c r="X375" t="str">
        <f>_xlfn.XLOOKUP(B375,'Customers'!A:A,'Customers'!E:E,"")</f>
        <v>SMB</v>
      </c>
      <c r="Y375">
        <f t="shared" si="49"/>
        <v>0</v>
      </c>
      <c r="Z375" t="str">
        <f t="shared" si="50"/>
        <v/>
      </c>
      <c r="AA375">
        <f t="shared" si="53"/>
        <v>0</v>
      </c>
    </row>
    <row r="376" spans="1:27">
      <c r="A376" t="s">
        <v>1688</v>
      </c>
      <c r="B376" t="s">
        <v>1087</v>
      </c>
      <c r="C376" t="s">
        <v>18</v>
      </c>
      <c r="D376" t="s">
        <v>19</v>
      </c>
      <c r="E376" t="s">
        <v>45</v>
      </c>
      <c r="F376" t="s">
        <v>184</v>
      </c>
      <c r="G376" s="6">
        <f t="shared" si="45"/>
        <v>8000</v>
      </c>
      <c r="H376" t="s">
        <v>172</v>
      </c>
      <c r="I376" t="s">
        <v>268</v>
      </c>
      <c r="J376" t="str">
        <f t="shared" si="46"/>
        <v>Panini Kade</v>
      </c>
      <c r="K376" t="s">
        <v>1689</v>
      </c>
      <c r="L376" s="7">
        <f t="shared" si="51"/>
        <v>45169</v>
      </c>
      <c r="M376" s="7">
        <v>45253</v>
      </c>
      <c r="N376" s="1">
        <f t="shared" si="47"/>
        <v>45253</v>
      </c>
      <c r="P376" s="7" t="str">
        <f t="shared" si="52"/>
        <v/>
      </c>
      <c r="R376">
        <v>0</v>
      </c>
      <c r="S376">
        <v>1</v>
      </c>
      <c r="U376" t="s">
        <v>25</v>
      </c>
      <c r="V376" s="2">
        <v>8000</v>
      </c>
      <c r="W376" t="str">
        <f t="shared" si="48"/>
        <v>Open</v>
      </c>
      <c r="X376" t="str">
        <f>_xlfn.XLOOKUP(B376,'Customers'!A:A,'Customers'!E:E,"")</f>
        <v>Mid-Market</v>
      </c>
      <c r="Y376">
        <f t="shared" si="49"/>
        <v>0</v>
      </c>
      <c r="Z376" t="str">
        <f t="shared" si="50"/>
        <v/>
      </c>
      <c r="AA376">
        <f t="shared" si="53"/>
        <v>0</v>
      </c>
    </row>
    <row r="377" spans="1:27">
      <c r="A377" t="s">
        <v>1690</v>
      </c>
      <c r="B377" t="s">
        <v>203</v>
      </c>
      <c r="C377" t="s">
        <v>1691</v>
      </c>
      <c r="D377" t="s">
        <v>37</v>
      </c>
      <c r="E377" t="s">
        <v>28</v>
      </c>
      <c r="F377" t="s">
        <v>1692</v>
      </c>
      <c r="G377" s="6">
        <f t="shared" si="45"/>
        <v>212619</v>
      </c>
      <c r="H377" t="s">
        <v>161</v>
      </c>
      <c r="I377" t="s">
        <v>258</v>
      </c>
      <c r="J377" t="str">
        <f t="shared" si="46"/>
        <v>Jasmit Gour</v>
      </c>
      <c r="K377" t="s">
        <v>1693</v>
      </c>
      <c r="L377" s="7">
        <f t="shared" si="51"/>
        <v>44695</v>
      </c>
      <c r="N377" s="1" t="str">
        <f t="shared" si="47"/>
        <v/>
      </c>
      <c r="P377" s="7" t="str">
        <f t="shared" si="52"/>
        <v/>
      </c>
      <c r="R377">
        <v>0</v>
      </c>
      <c r="S377">
        <v>1</v>
      </c>
      <c r="T377">
        <v>28.1</v>
      </c>
      <c r="U377" t="s">
        <v>33</v>
      </c>
      <c r="V377" s="2">
        <v>212619</v>
      </c>
      <c r="W377" t="str">
        <f t="shared" si="48"/>
        <v>Open</v>
      </c>
      <c r="X377" t="str">
        <f>_xlfn.XLOOKUP(B377,'Customers'!A:A,'Customers'!E:E,"")</f>
        <v>Mid-Market</v>
      </c>
      <c r="Y377">
        <f t="shared" si="49"/>
        <v>0</v>
      </c>
      <c r="Z377" t="str">
        <f t="shared" si="50"/>
        <v/>
      </c>
      <c r="AA377">
        <f t="shared" si="53"/>
        <v>0</v>
      </c>
    </row>
    <row r="378" spans="1:27">
      <c r="A378" t="s">
        <v>1694</v>
      </c>
      <c r="B378" t="s">
        <v>1695</v>
      </c>
      <c r="C378" t="s">
        <v>18</v>
      </c>
      <c r="D378" t="s">
        <v>19</v>
      </c>
      <c r="E378" t="s">
        <v>115</v>
      </c>
      <c r="F378" t="s">
        <v>1696</v>
      </c>
      <c r="G378" s="6">
        <f t="shared" si="45"/>
        <v>9516</v>
      </c>
      <c r="H378" t="s">
        <v>47</v>
      </c>
      <c r="I378" t="s">
        <v>98</v>
      </c>
      <c r="J378" t="str">
        <f t="shared" si="46"/>
        <v>Amruta Sinha</v>
      </c>
      <c r="K378" t="s">
        <v>1697</v>
      </c>
      <c r="L378" s="7">
        <f t="shared" si="51"/>
        <v>45227</v>
      </c>
      <c r="M378" s="7">
        <v>45401</v>
      </c>
      <c r="N378" s="1">
        <f t="shared" si="47"/>
        <v>45401</v>
      </c>
      <c r="O378" s="7">
        <v>45292</v>
      </c>
      <c r="P378" s="7">
        <f t="shared" si="52"/>
        <v>45292</v>
      </c>
      <c r="Q378">
        <v>65</v>
      </c>
      <c r="R378">
        <v>0</v>
      </c>
      <c r="S378">
        <v>1</v>
      </c>
      <c r="U378" t="s">
        <v>33</v>
      </c>
      <c r="V378" s="2" t="s">
        <v>11338</v>
      </c>
      <c r="W378" t="str">
        <f t="shared" si="48"/>
        <v>Lost</v>
      </c>
      <c r="X378" t="str">
        <f>_xlfn.XLOOKUP(B378,'Customers'!A:A,'Customers'!E:E,"")</f>
        <v>Mid-Market</v>
      </c>
      <c r="Y378">
        <f t="shared" si="49"/>
        <v>1</v>
      </c>
      <c r="Z378">
        <f t="shared" si="50"/>
        <v>-109</v>
      </c>
      <c r="AA378">
        <f t="shared" si="53"/>
        <v>0</v>
      </c>
    </row>
    <row r="379" spans="1:27">
      <c r="A379" t="s">
        <v>1698</v>
      </c>
      <c r="B379" t="s">
        <v>1699</v>
      </c>
      <c r="C379" t="s">
        <v>18</v>
      </c>
      <c r="D379" t="s">
        <v>66</v>
      </c>
      <c r="E379" t="s">
        <v>177</v>
      </c>
      <c r="F379" t="s">
        <v>1700</v>
      </c>
      <c r="G379" s="6">
        <f t="shared" si="45"/>
        <v>12428</v>
      </c>
      <c r="H379" t="s">
        <v>30</v>
      </c>
      <c r="I379" t="s">
        <v>98</v>
      </c>
      <c r="J379" t="str">
        <f t="shared" si="46"/>
        <v>Amruta Sinha</v>
      </c>
      <c r="K379" t="s">
        <v>1701</v>
      </c>
      <c r="L379" s="7">
        <f t="shared" si="51"/>
        <v>45343</v>
      </c>
      <c r="M379" s="7">
        <v>45466</v>
      </c>
      <c r="N379" s="1">
        <f t="shared" si="47"/>
        <v>45466</v>
      </c>
      <c r="P379" s="7" t="str">
        <f t="shared" si="52"/>
        <v/>
      </c>
      <c r="R379">
        <v>0</v>
      </c>
      <c r="S379">
        <v>1</v>
      </c>
      <c r="T379">
        <v>27.1</v>
      </c>
      <c r="U379" t="s">
        <v>42</v>
      </c>
      <c r="V379" s="2" t="s">
        <v>11338</v>
      </c>
      <c r="W379" t="str">
        <f t="shared" si="48"/>
        <v>Open</v>
      </c>
      <c r="X379" t="str">
        <f>_xlfn.XLOOKUP(B379,'Customers'!A:A,'Customers'!E:E,"")</f>
        <v>SMB</v>
      </c>
      <c r="Y379">
        <f t="shared" si="49"/>
        <v>0</v>
      </c>
      <c r="Z379" t="str">
        <f t="shared" si="50"/>
        <v/>
      </c>
      <c r="AA379">
        <f t="shared" si="53"/>
        <v>0</v>
      </c>
    </row>
    <row r="380" spans="1:27">
      <c r="A380" t="s">
        <v>1702</v>
      </c>
      <c r="B380" t="s">
        <v>1703</v>
      </c>
      <c r="C380" t="s">
        <v>18</v>
      </c>
      <c r="D380" t="s">
        <v>19</v>
      </c>
      <c r="E380" t="s">
        <v>91</v>
      </c>
      <c r="F380" t="s">
        <v>1704</v>
      </c>
      <c r="G380" s="6">
        <f t="shared" si="45"/>
        <v>7781</v>
      </c>
      <c r="H380" t="s">
        <v>172</v>
      </c>
      <c r="I380" t="s">
        <v>1705</v>
      </c>
      <c r="J380" t="str">
        <f t="shared" si="46"/>
        <v>Karan Karnik</v>
      </c>
      <c r="K380" t="s">
        <v>1706</v>
      </c>
      <c r="L380" s="7">
        <f t="shared" si="51"/>
        <v>45034</v>
      </c>
      <c r="M380" s="7">
        <v>45120</v>
      </c>
      <c r="N380" s="1">
        <f t="shared" si="47"/>
        <v>45120</v>
      </c>
      <c r="O380" s="7">
        <v>45092</v>
      </c>
      <c r="P380" s="7">
        <f t="shared" si="52"/>
        <v>45092</v>
      </c>
      <c r="Q380">
        <v>58</v>
      </c>
      <c r="R380">
        <v>1</v>
      </c>
      <c r="S380">
        <v>4</v>
      </c>
      <c r="T380">
        <v>14.9</v>
      </c>
      <c r="U380" t="s">
        <v>42</v>
      </c>
      <c r="V380" s="2" t="s">
        <v>11338</v>
      </c>
      <c r="W380" t="str">
        <f t="shared" si="48"/>
        <v>Won</v>
      </c>
      <c r="X380" t="str">
        <f>_xlfn.XLOOKUP(B380,'Customers'!A:A,'Customers'!E:E,"")</f>
        <v>SMB</v>
      </c>
      <c r="Y380">
        <f t="shared" si="49"/>
        <v>1</v>
      </c>
      <c r="Z380">
        <f t="shared" si="50"/>
        <v>-28</v>
      </c>
      <c r="AA380">
        <f t="shared" si="53"/>
        <v>0</v>
      </c>
    </row>
    <row r="381" spans="1:27">
      <c r="A381" t="s">
        <v>1707</v>
      </c>
      <c r="B381" t="s">
        <v>990</v>
      </c>
      <c r="C381" t="s">
        <v>1708</v>
      </c>
      <c r="D381" t="s">
        <v>66</v>
      </c>
      <c r="E381" t="s">
        <v>28</v>
      </c>
      <c r="F381" t="s">
        <v>1709</v>
      </c>
      <c r="G381" s="6">
        <f t="shared" si="45"/>
        <v>11377</v>
      </c>
      <c r="H381" t="s">
        <v>56</v>
      </c>
      <c r="I381" t="s">
        <v>68</v>
      </c>
      <c r="J381" t="str">
        <f t="shared" si="46"/>
        <v>Anamika Keer</v>
      </c>
      <c r="K381" t="s">
        <v>1710</v>
      </c>
      <c r="L381" s="7">
        <f t="shared" si="51"/>
        <v>45640</v>
      </c>
      <c r="M381" s="7">
        <v>45720</v>
      </c>
      <c r="N381" s="1">
        <f t="shared" si="47"/>
        <v>45720</v>
      </c>
      <c r="P381" s="7" t="str">
        <f t="shared" si="52"/>
        <v/>
      </c>
      <c r="R381">
        <v>0</v>
      </c>
      <c r="S381">
        <v>1</v>
      </c>
      <c r="T381">
        <v>17.8</v>
      </c>
      <c r="U381" t="s">
        <v>33</v>
      </c>
      <c r="V381" s="2" t="s">
        <v>11338</v>
      </c>
      <c r="W381" t="str">
        <f t="shared" si="48"/>
        <v>Open</v>
      </c>
      <c r="X381" t="str">
        <f>_xlfn.XLOOKUP(B381,'Customers'!A:A,'Customers'!E:E,"")</f>
        <v>Mid-Market</v>
      </c>
      <c r="Y381">
        <f t="shared" si="49"/>
        <v>0</v>
      </c>
      <c r="Z381" t="str">
        <f t="shared" si="50"/>
        <v/>
      </c>
      <c r="AA381">
        <f t="shared" si="53"/>
        <v>0</v>
      </c>
    </row>
    <row r="382" spans="1:27">
      <c r="A382" t="s">
        <v>1711</v>
      </c>
      <c r="B382" t="s">
        <v>1107</v>
      </c>
      <c r="C382" t="s">
        <v>1712</v>
      </c>
      <c r="D382" t="s">
        <v>66</v>
      </c>
      <c r="E382" t="s">
        <v>177</v>
      </c>
      <c r="F382" t="s">
        <v>1713</v>
      </c>
      <c r="G382" s="6">
        <f t="shared" si="45"/>
        <v>7765</v>
      </c>
      <c r="H382" t="s">
        <v>30</v>
      </c>
      <c r="I382" t="s">
        <v>336</v>
      </c>
      <c r="J382" t="str">
        <f t="shared" si="46"/>
        <v>Jalsa Parsa</v>
      </c>
      <c r="K382" t="s">
        <v>1714</v>
      </c>
      <c r="L382" s="7">
        <f t="shared" si="51"/>
        <v>45112</v>
      </c>
      <c r="M382" s="7">
        <v>45132</v>
      </c>
      <c r="N382" s="1">
        <f t="shared" si="47"/>
        <v>45132</v>
      </c>
      <c r="P382" s="7" t="str">
        <f t="shared" si="52"/>
        <v/>
      </c>
      <c r="R382">
        <v>0</v>
      </c>
      <c r="S382">
        <v>1</v>
      </c>
      <c r="T382">
        <v>12.2</v>
      </c>
      <c r="U382" t="s">
        <v>100</v>
      </c>
      <c r="V382" s="2" t="s">
        <v>11338</v>
      </c>
      <c r="W382" t="str">
        <f t="shared" si="48"/>
        <v>Open</v>
      </c>
      <c r="X382" t="str">
        <f>_xlfn.XLOOKUP(B382,'Customers'!A:A,'Customers'!E:E,"")</f>
        <v>Enterprise</v>
      </c>
      <c r="Y382">
        <f t="shared" si="49"/>
        <v>0</v>
      </c>
      <c r="Z382" t="str">
        <f t="shared" si="50"/>
        <v/>
      </c>
      <c r="AA382">
        <f t="shared" si="53"/>
        <v>0</v>
      </c>
    </row>
    <row r="383" spans="1:27">
      <c r="A383" t="s">
        <v>1715</v>
      </c>
      <c r="B383" t="s">
        <v>1716</v>
      </c>
      <c r="C383" t="s">
        <v>18</v>
      </c>
      <c r="D383" t="s">
        <v>66</v>
      </c>
      <c r="E383" t="s">
        <v>54</v>
      </c>
      <c r="F383" t="s">
        <v>1717</v>
      </c>
      <c r="G383" s="6">
        <f t="shared" si="45"/>
        <v>9381</v>
      </c>
      <c r="H383" t="s">
        <v>47</v>
      </c>
      <c r="I383" t="s">
        <v>93</v>
      </c>
      <c r="J383" t="str">
        <f t="shared" si="46"/>
        <v>Owen Mane</v>
      </c>
      <c r="K383" t="s">
        <v>1718</v>
      </c>
      <c r="L383" s="7">
        <f t="shared" si="51"/>
        <v>45426</v>
      </c>
      <c r="M383" s="7">
        <v>45594</v>
      </c>
      <c r="N383" s="1">
        <f t="shared" si="47"/>
        <v>45594</v>
      </c>
      <c r="P383" s="7" t="str">
        <f t="shared" si="52"/>
        <v/>
      </c>
      <c r="R383">
        <v>0</v>
      </c>
      <c r="S383">
        <v>1</v>
      </c>
      <c r="T383">
        <v>30.2</v>
      </c>
      <c r="U383" t="s">
        <v>58</v>
      </c>
      <c r="V383" s="2" t="s">
        <v>11338</v>
      </c>
      <c r="W383" t="str">
        <f t="shared" si="48"/>
        <v>Open</v>
      </c>
      <c r="X383" t="str">
        <f>_xlfn.XLOOKUP(B383,'Customers'!A:A,'Customers'!E:E,"")</f>
        <v>Mid-Market</v>
      </c>
      <c r="Y383">
        <f t="shared" si="49"/>
        <v>0</v>
      </c>
      <c r="Z383" t="str">
        <f t="shared" si="50"/>
        <v/>
      </c>
      <c r="AA383">
        <f t="shared" si="53"/>
        <v>0</v>
      </c>
    </row>
    <row r="384" spans="1:27">
      <c r="A384" t="s">
        <v>1719</v>
      </c>
      <c r="B384" t="s">
        <v>1720</v>
      </c>
      <c r="C384" t="s">
        <v>1128</v>
      </c>
      <c r="D384" t="s">
        <v>53</v>
      </c>
      <c r="E384" t="s">
        <v>45</v>
      </c>
      <c r="F384" t="s">
        <v>1721</v>
      </c>
      <c r="G384" s="6">
        <f t="shared" si="45"/>
        <v>47460</v>
      </c>
      <c r="H384" t="s">
        <v>161</v>
      </c>
      <c r="I384" t="s">
        <v>156</v>
      </c>
      <c r="J384" t="str">
        <f t="shared" si="46"/>
        <v>Lakshmi Hayre</v>
      </c>
      <c r="K384" t="s">
        <v>1722</v>
      </c>
      <c r="L384" s="7">
        <f t="shared" si="51"/>
        <v>45124</v>
      </c>
      <c r="M384" s="7">
        <v>45295</v>
      </c>
      <c r="N384" s="1">
        <f t="shared" si="47"/>
        <v>45295</v>
      </c>
      <c r="P384" s="7" t="str">
        <f t="shared" si="52"/>
        <v/>
      </c>
      <c r="R384">
        <v>0</v>
      </c>
      <c r="S384">
        <v>1</v>
      </c>
      <c r="T384">
        <v>23.3</v>
      </c>
      <c r="U384" t="s">
        <v>100</v>
      </c>
      <c r="W384" t="str">
        <f t="shared" si="48"/>
        <v>Open</v>
      </c>
      <c r="X384" t="str">
        <f>_xlfn.XLOOKUP(B384,'Customers'!A:A,'Customers'!E:E,"")</f>
        <v>Mid-Market</v>
      </c>
      <c r="Y384">
        <f t="shared" si="49"/>
        <v>0</v>
      </c>
      <c r="Z384" t="str">
        <f t="shared" si="50"/>
        <v/>
      </c>
      <c r="AA384">
        <f t="shared" si="53"/>
        <v>0</v>
      </c>
    </row>
    <row r="385" spans="1:27">
      <c r="A385" t="s">
        <v>1723</v>
      </c>
      <c r="B385" t="s">
        <v>1724</v>
      </c>
      <c r="C385" t="s">
        <v>18</v>
      </c>
      <c r="D385" t="s">
        <v>37</v>
      </c>
      <c r="E385" t="s">
        <v>28</v>
      </c>
      <c r="F385" t="s">
        <v>1725</v>
      </c>
      <c r="G385" s="6">
        <f t="shared" si="45"/>
        <v>146153</v>
      </c>
      <c r="H385" t="s">
        <v>39</v>
      </c>
      <c r="I385" t="s">
        <v>268</v>
      </c>
      <c r="J385" t="str">
        <f t="shared" si="46"/>
        <v>Panini Kade</v>
      </c>
      <c r="K385" t="s">
        <v>1726</v>
      </c>
      <c r="L385" s="7">
        <f t="shared" si="51"/>
        <v>45449</v>
      </c>
      <c r="M385" s="7">
        <v>45530</v>
      </c>
      <c r="N385" s="1">
        <f t="shared" si="47"/>
        <v>45530</v>
      </c>
      <c r="P385" s="7" t="str">
        <f t="shared" si="52"/>
        <v/>
      </c>
      <c r="R385">
        <v>0</v>
      </c>
      <c r="S385">
        <v>1</v>
      </c>
      <c r="U385" t="s">
        <v>100</v>
      </c>
      <c r="W385" t="str">
        <f t="shared" si="48"/>
        <v>Open</v>
      </c>
      <c r="X385" t="str">
        <f>_xlfn.XLOOKUP(B385,'Customers'!A:A,'Customers'!E:E,"")</f>
        <v>SMB</v>
      </c>
      <c r="Y385">
        <f t="shared" si="49"/>
        <v>0</v>
      </c>
      <c r="Z385" t="str">
        <f t="shared" si="50"/>
        <v/>
      </c>
      <c r="AA385">
        <f t="shared" si="53"/>
        <v>0</v>
      </c>
    </row>
    <row r="386" spans="1:27">
      <c r="A386" t="s">
        <v>1727</v>
      </c>
      <c r="B386" t="s">
        <v>1728</v>
      </c>
      <c r="C386" t="s">
        <v>1507</v>
      </c>
      <c r="D386" t="s">
        <v>183</v>
      </c>
      <c r="E386" t="s">
        <v>45</v>
      </c>
      <c r="F386" t="s">
        <v>1729</v>
      </c>
      <c r="G386" s="6">
        <f t="shared" ref="G386:G449" si="54">IF(F386="","",IF(RIGHT(UPPER(SUBSTITUTE(SUBSTITUTE(SUBSTITUTE(TRIM(F386),"$",""),",","")," ","")),1)="K",VALUE(LEFT(UPPER(SUBSTITUTE(SUBSTITUTE(SUBSTITUTE(TRIM(F386),"$",""),",","")," ","")),LEN(UPPER(SUBSTITUTE(SUBSTITUTE(SUBSTITUTE(TRIM(F386),"$",""),",","")," ","")))-1))*1000,IF(RIGHT(UPPER(SUBSTITUTE(SUBSTITUTE(SUBSTITUTE(TRIM(F386),"$",""),",","")," ","")),1)="M",VALUE(LEFT(UPPER(SUBSTITUTE(SUBSTITUTE(SUBSTITUTE(TRIM(F386),"$",""),",","")," ","")),LEN(UPPER(SUBSTITUTE(SUBSTITUTE(SUBSTITUTE(TRIM(F386),"$",""),",","")," ","")))-1))*1000000,VALUE(SUBSTITUTE(SUBSTITUTE(SUBSTITUTE(TRIM(F386),"$",""),",","")," ","")))))</f>
        <v>10231</v>
      </c>
      <c r="H386" t="s">
        <v>39</v>
      </c>
      <c r="I386" t="s">
        <v>133</v>
      </c>
      <c r="J386" t="str">
        <f t="shared" ref="J386:J449" si="55">PROPER(TRIM(I386))</f>
        <v>Aachal Soni</v>
      </c>
      <c r="K386" t="s">
        <v>1730</v>
      </c>
      <c r="L386" s="7">
        <f t="shared" si="51"/>
        <v>44562</v>
      </c>
      <c r="M386" s="7">
        <v>44706</v>
      </c>
      <c r="N386" s="1">
        <f t="shared" ref="N386:N449" si="56">IF(M386="","",IF(ISNUMBER(M386),M386,IF(ISNUMBER(SEARCH("/",M386)),DATE(VALUE(RIGHT(M386,4)),VALUE(MID(M386,4,2)),VALUE(LEFT(M386,2))),DATE(VALUE(LEFT(M386,4)),VALUE(MID(M386,6,2)),VALUE(RIGHT(M386,2))))))</f>
        <v>44706</v>
      </c>
      <c r="P386" s="7" t="str">
        <f t="shared" si="52"/>
        <v/>
      </c>
      <c r="R386">
        <v>0</v>
      </c>
      <c r="S386">
        <v>1</v>
      </c>
      <c r="U386" t="s">
        <v>25</v>
      </c>
      <c r="W386" t="str">
        <f t="shared" ref="W386:W449" si="57">IF(E386="","",IF(E386="Closed Won","Won",IF(E386="Closed Lost","Lost","Open")))</f>
        <v>Open</v>
      </c>
      <c r="X386" t="str">
        <f>_xlfn.XLOOKUP(B386,'Customers'!A:A,'Customers'!E:E,"")</f>
        <v>SMB</v>
      </c>
      <c r="Y386">
        <f t="shared" ref="Y386:Y449" si="58">IF(OR(W386="Won",W386="Lost"),1,0)</f>
        <v>0</v>
      </c>
      <c r="Z386" t="str">
        <f t="shared" ref="Z386:Z449" si="59">IF(OR(N386="",P386=""),"",P386-N386)</f>
        <v/>
      </c>
      <c r="AA386">
        <f t="shared" si="53"/>
        <v>0</v>
      </c>
    </row>
    <row r="387" spans="1:27">
      <c r="A387" t="s">
        <v>1731</v>
      </c>
      <c r="B387" t="s">
        <v>1600</v>
      </c>
      <c r="C387" t="s">
        <v>344</v>
      </c>
      <c r="D387" t="s">
        <v>53</v>
      </c>
      <c r="E387" t="s">
        <v>177</v>
      </c>
      <c r="F387" t="s">
        <v>1732</v>
      </c>
      <c r="G387" s="6">
        <f t="shared" si="54"/>
        <v>22182</v>
      </c>
      <c r="H387" t="s">
        <v>56</v>
      </c>
      <c r="I387" t="s">
        <v>145</v>
      </c>
      <c r="J387" t="str">
        <f t="shared" si="55"/>
        <v>Krish Varughese</v>
      </c>
      <c r="K387" t="s">
        <v>1733</v>
      </c>
      <c r="L387" s="7">
        <f t="shared" ref="L387:L450" si="60">IF(K387="","",IF(ISNUMBER(K387),K387,IF(ISNUMBER(SEARCH("/",K387)),DATE(VALUE(RIGHT(K387,4)),VALUE(MID(K387,4,2)),VALUE(LEFT(K387,2))),DATE(VALUE(LEFT(K387,4)),VALUE(MID(K387,6,2)),VALUE(RIGHT(K387,2))))))</f>
        <v>45621</v>
      </c>
      <c r="M387" s="7">
        <v>45707</v>
      </c>
      <c r="N387" s="1">
        <f t="shared" si="56"/>
        <v>45707</v>
      </c>
      <c r="P387" s="7" t="str">
        <f t="shared" ref="P387:P450" si="61">IF(O387="","",IF(ISNUMBER(O387),O387,DATE(VALUE(LEFT(O387,4)),VALUE(MID(O387,6,2)),VALUE(RIGHT(O387,2)))))</f>
        <v/>
      </c>
      <c r="R387">
        <v>0</v>
      </c>
      <c r="S387">
        <v>1</v>
      </c>
      <c r="T387">
        <v>31.8</v>
      </c>
      <c r="U387" t="s">
        <v>100</v>
      </c>
      <c r="W387" t="str">
        <f t="shared" si="57"/>
        <v>Open</v>
      </c>
      <c r="X387" t="str">
        <f>_xlfn.XLOOKUP(B387,'Customers'!A:A,'Customers'!E:E,"")</f>
        <v>Mid-Market</v>
      </c>
      <c r="Y387">
        <f t="shared" si="58"/>
        <v>0</v>
      </c>
      <c r="Z387" t="str">
        <f t="shared" si="59"/>
        <v/>
      </c>
      <c r="AA387">
        <f t="shared" ref="AA387:AA450" si="62">IF(AND(Y387=1,Z387&gt;30),1,0)</f>
        <v>0</v>
      </c>
    </row>
    <row r="388" spans="1:27">
      <c r="A388" t="s">
        <v>1734</v>
      </c>
      <c r="B388" t="s">
        <v>1575</v>
      </c>
      <c r="C388" t="s">
        <v>1735</v>
      </c>
      <c r="D388" t="s">
        <v>183</v>
      </c>
      <c r="E388" t="s">
        <v>54</v>
      </c>
      <c r="F388" t="s">
        <v>1736</v>
      </c>
      <c r="G388" s="6">
        <f t="shared" si="54"/>
        <v>11945</v>
      </c>
      <c r="H388" t="s">
        <v>151</v>
      </c>
      <c r="I388" t="s">
        <v>127</v>
      </c>
      <c r="J388" t="str">
        <f t="shared" si="55"/>
        <v>Kashish Patla</v>
      </c>
      <c r="K388" t="s">
        <v>1737</v>
      </c>
      <c r="L388" s="7">
        <f t="shared" si="60"/>
        <v>44926</v>
      </c>
      <c r="M388" s="7">
        <v>45061</v>
      </c>
      <c r="N388" s="1">
        <f t="shared" si="56"/>
        <v>45061</v>
      </c>
      <c r="P388" s="7" t="str">
        <f t="shared" si="61"/>
        <v/>
      </c>
      <c r="R388">
        <v>0</v>
      </c>
      <c r="S388">
        <v>1</v>
      </c>
      <c r="T388">
        <v>18.8</v>
      </c>
      <c r="U388" t="s">
        <v>58</v>
      </c>
      <c r="W388" t="str">
        <f t="shared" si="57"/>
        <v>Open</v>
      </c>
      <c r="X388" t="str">
        <f>_xlfn.XLOOKUP(B388,'Customers'!A:A,'Customers'!E:E,"")</f>
        <v>Enterprise</v>
      </c>
      <c r="Y388">
        <f t="shared" si="58"/>
        <v>0</v>
      </c>
      <c r="Z388" t="str">
        <f t="shared" si="59"/>
        <v/>
      </c>
      <c r="AA388">
        <f t="shared" si="62"/>
        <v>0</v>
      </c>
    </row>
    <row r="389" spans="1:27">
      <c r="A389" t="s">
        <v>1738</v>
      </c>
      <c r="B389" t="s">
        <v>1739</v>
      </c>
      <c r="C389" t="s">
        <v>1740</v>
      </c>
      <c r="D389" t="s">
        <v>53</v>
      </c>
      <c r="E389" t="s">
        <v>54</v>
      </c>
      <c r="F389" t="s">
        <v>1741</v>
      </c>
      <c r="G389" s="6">
        <f t="shared" si="54"/>
        <v>38613</v>
      </c>
      <c r="H389" t="s">
        <v>56</v>
      </c>
      <c r="I389" t="s">
        <v>361</v>
      </c>
      <c r="J389" t="str">
        <f t="shared" si="55"/>
        <v>Jalsa Parsa</v>
      </c>
      <c r="K389" t="s">
        <v>1742</v>
      </c>
      <c r="L389" s="7">
        <f t="shared" si="60"/>
        <v>44915</v>
      </c>
      <c r="M389" s="7">
        <v>45007</v>
      </c>
      <c r="N389" s="1">
        <f t="shared" si="56"/>
        <v>45007</v>
      </c>
      <c r="P389" s="7" t="str">
        <f t="shared" si="61"/>
        <v/>
      </c>
      <c r="R389">
        <v>0</v>
      </c>
      <c r="S389">
        <v>1</v>
      </c>
      <c r="T389">
        <v>27.6</v>
      </c>
      <c r="U389" t="s">
        <v>100</v>
      </c>
      <c r="W389" t="str">
        <f t="shared" si="57"/>
        <v>Open</v>
      </c>
      <c r="X389" t="str">
        <f>_xlfn.XLOOKUP(B389,'Customers'!A:A,'Customers'!E:E,"")</f>
        <v>Mid-Market</v>
      </c>
      <c r="Y389">
        <f t="shared" si="58"/>
        <v>0</v>
      </c>
      <c r="Z389" t="str">
        <f t="shared" si="59"/>
        <v/>
      </c>
      <c r="AA389">
        <f t="shared" si="62"/>
        <v>0</v>
      </c>
    </row>
    <row r="390" spans="1:27">
      <c r="A390" t="s">
        <v>1743</v>
      </c>
      <c r="B390" t="s">
        <v>1744</v>
      </c>
      <c r="C390" t="s">
        <v>291</v>
      </c>
      <c r="D390" t="s">
        <v>53</v>
      </c>
      <c r="E390" t="s">
        <v>91</v>
      </c>
      <c r="F390" t="s">
        <v>1745</v>
      </c>
      <c r="G390" s="6">
        <f t="shared" si="54"/>
        <v>23070</v>
      </c>
      <c r="H390" t="s">
        <v>39</v>
      </c>
      <c r="I390" t="s">
        <v>361</v>
      </c>
      <c r="J390" t="str">
        <f t="shared" si="55"/>
        <v>Jalsa Parsa</v>
      </c>
      <c r="K390" t="s">
        <v>502</v>
      </c>
      <c r="L390" s="7">
        <f t="shared" si="60"/>
        <v>45610</v>
      </c>
      <c r="N390" s="1" t="str">
        <f t="shared" si="56"/>
        <v/>
      </c>
      <c r="O390" s="7">
        <v>45650</v>
      </c>
      <c r="P390" s="7">
        <f t="shared" si="61"/>
        <v>45650</v>
      </c>
      <c r="Q390">
        <v>40</v>
      </c>
      <c r="R390">
        <v>0</v>
      </c>
      <c r="S390">
        <v>1</v>
      </c>
      <c r="T390">
        <v>4.9000000000000004</v>
      </c>
      <c r="U390" t="s">
        <v>58</v>
      </c>
      <c r="W390" t="str">
        <f t="shared" si="57"/>
        <v>Won</v>
      </c>
      <c r="X390" t="str">
        <f>_xlfn.XLOOKUP(B390,'Customers'!A:A,'Customers'!E:E,"")</f>
        <v>Mid-Market</v>
      </c>
      <c r="Y390">
        <f t="shared" si="58"/>
        <v>1</v>
      </c>
      <c r="Z390" t="str">
        <f t="shared" si="59"/>
        <v/>
      </c>
      <c r="AA390">
        <f t="shared" si="62"/>
        <v>1</v>
      </c>
    </row>
    <row r="391" spans="1:27">
      <c r="A391" t="s">
        <v>1746</v>
      </c>
      <c r="B391" t="s">
        <v>1747</v>
      </c>
      <c r="C391" t="s">
        <v>18</v>
      </c>
      <c r="D391" t="s">
        <v>53</v>
      </c>
      <c r="E391" t="s">
        <v>45</v>
      </c>
      <c r="F391" t="s">
        <v>1748</v>
      </c>
      <c r="G391" s="6">
        <f t="shared" si="54"/>
        <v>27251</v>
      </c>
      <c r="H391" t="s">
        <v>79</v>
      </c>
      <c r="I391" t="s">
        <v>93</v>
      </c>
      <c r="J391" t="str">
        <f t="shared" si="55"/>
        <v>Owen Mane</v>
      </c>
      <c r="K391" t="s">
        <v>1749</v>
      </c>
      <c r="L391" s="7">
        <f t="shared" si="60"/>
        <v>45564</v>
      </c>
      <c r="N391" s="1" t="str">
        <f t="shared" si="56"/>
        <v/>
      </c>
      <c r="P391" s="7" t="str">
        <f t="shared" si="61"/>
        <v/>
      </c>
      <c r="R391">
        <v>0</v>
      </c>
      <c r="S391">
        <v>1</v>
      </c>
      <c r="T391">
        <v>7.6</v>
      </c>
      <c r="U391" t="s">
        <v>33</v>
      </c>
      <c r="W391" t="str">
        <f t="shared" si="57"/>
        <v>Open</v>
      </c>
      <c r="X391" t="str">
        <f>_xlfn.XLOOKUP(B391,'Customers'!A:A,'Customers'!E:E,"")</f>
        <v>Mid-Market</v>
      </c>
      <c r="Y391">
        <f t="shared" si="58"/>
        <v>0</v>
      </c>
      <c r="Z391" t="str">
        <f t="shared" si="59"/>
        <v/>
      </c>
      <c r="AA391">
        <f t="shared" si="62"/>
        <v>0</v>
      </c>
    </row>
    <row r="392" spans="1:27">
      <c r="A392" t="s">
        <v>1750</v>
      </c>
      <c r="B392" t="s">
        <v>1751</v>
      </c>
      <c r="C392" t="s">
        <v>18</v>
      </c>
      <c r="D392" t="s">
        <v>37</v>
      </c>
      <c r="E392" t="s">
        <v>54</v>
      </c>
      <c r="F392" t="s">
        <v>1752</v>
      </c>
      <c r="G392" s="6">
        <f t="shared" si="54"/>
        <v>173531</v>
      </c>
      <c r="H392" t="s">
        <v>79</v>
      </c>
      <c r="I392" t="s">
        <v>73</v>
      </c>
      <c r="J392" t="str">
        <f t="shared" si="55"/>
        <v>Karan Karnik</v>
      </c>
      <c r="K392" t="s">
        <v>1436</v>
      </c>
      <c r="L392" s="7">
        <f t="shared" si="60"/>
        <v>45335</v>
      </c>
      <c r="M392" s="7">
        <v>45409</v>
      </c>
      <c r="N392" s="1">
        <f t="shared" si="56"/>
        <v>45409</v>
      </c>
      <c r="P392" s="7" t="str">
        <f t="shared" si="61"/>
        <v/>
      </c>
      <c r="R392">
        <v>0</v>
      </c>
      <c r="S392">
        <v>1</v>
      </c>
      <c r="T392">
        <v>2.5</v>
      </c>
      <c r="U392" t="s">
        <v>42</v>
      </c>
      <c r="W392" t="str">
        <f t="shared" si="57"/>
        <v>Open</v>
      </c>
      <c r="X392" t="str">
        <f>_xlfn.XLOOKUP(B392,'Customers'!A:A,'Customers'!E:E,"")</f>
        <v>SMB</v>
      </c>
      <c r="Y392">
        <f t="shared" si="58"/>
        <v>0</v>
      </c>
      <c r="Z392" t="str">
        <f t="shared" si="59"/>
        <v/>
      </c>
      <c r="AA392">
        <f t="shared" si="62"/>
        <v>0</v>
      </c>
    </row>
    <row r="393" spans="1:27">
      <c r="A393" t="s">
        <v>1753</v>
      </c>
      <c r="B393" t="s">
        <v>1754</v>
      </c>
      <c r="C393" t="s">
        <v>1755</v>
      </c>
      <c r="D393" t="s">
        <v>183</v>
      </c>
      <c r="E393" t="s">
        <v>91</v>
      </c>
      <c r="F393" t="s">
        <v>1756</v>
      </c>
      <c r="G393" s="6">
        <f t="shared" si="54"/>
        <v>5759</v>
      </c>
      <c r="H393" t="s">
        <v>151</v>
      </c>
      <c r="I393" t="s">
        <v>23</v>
      </c>
      <c r="J393" t="str">
        <f t="shared" si="55"/>
        <v>Nihal Bhasin</v>
      </c>
      <c r="K393" t="s">
        <v>1757</v>
      </c>
      <c r="L393" s="7">
        <f t="shared" si="60"/>
        <v>45179</v>
      </c>
      <c r="M393" s="7">
        <v>45312</v>
      </c>
      <c r="N393" s="1">
        <f t="shared" si="56"/>
        <v>45312</v>
      </c>
      <c r="O393" s="7">
        <v>45243</v>
      </c>
      <c r="P393" s="7">
        <f t="shared" si="61"/>
        <v>45243</v>
      </c>
      <c r="Q393">
        <v>64</v>
      </c>
      <c r="R393">
        <v>0</v>
      </c>
      <c r="S393">
        <v>1</v>
      </c>
      <c r="T393">
        <v>31.2</v>
      </c>
      <c r="U393" t="s">
        <v>25</v>
      </c>
      <c r="W393" t="str">
        <f t="shared" si="57"/>
        <v>Won</v>
      </c>
      <c r="X393" t="str">
        <f>_xlfn.XLOOKUP(B393,'Customers'!A:A,'Customers'!E:E,"")</f>
        <v>SMB</v>
      </c>
      <c r="Y393">
        <f t="shared" si="58"/>
        <v>1</v>
      </c>
      <c r="Z393">
        <f t="shared" si="59"/>
        <v>-69</v>
      </c>
      <c r="AA393">
        <f t="shared" si="62"/>
        <v>0</v>
      </c>
    </row>
    <row r="394" spans="1:27">
      <c r="A394" t="s">
        <v>1758</v>
      </c>
      <c r="B394" t="s">
        <v>1383</v>
      </c>
      <c r="C394" t="s">
        <v>1759</v>
      </c>
      <c r="D394" t="s">
        <v>66</v>
      </c>
      <c r="E394" t="s">
        <v>115</v>
      </c>
      <c r="F394" t="s">
        <v>1760</v>
      </c>
      <c r="G394" s="6">
        <f t="shared" si="54"/>
        <v>16110</v>
      </c>
      <c r="H394" t="s">
        <v>172</v>
      </c>
      <c r="I394" t="s">
        <v>62</v>
      </c>
      <c r="J394" t="str">
        <f t="shared" si="55"/>
        <v>Jairaj Panchal</v>
      </c>
      <c r="K394" t="s">
        <v>49</v>
      </c>
      <c r="L394" s="7">
        <f t="shared" si="60"/>
        <v>45328</v>
      </c>
      <c r="M394" s="7">
        <v>45404</v>
      </c>
      <c r="N394" s="1">
        <f t="shared" si="56"/>
        <v>45404</v>
      </c>
      <c r="O394" s="7">
        <v>45476</v>
      </c>
      <c r="P394" s="7">
        <f t="shared" si="61"/>
        <v>45476</v>
      </c>
      <c r="Q394">
        <v>148</v>
      </c>
      <c r="R394">
        <v>0</v>
      </c>
      <c r="S394">
        <v>1</v>
      </c>
      <c r="T394">
        <v>25</v>
      </c>
      <c r="U394" t="s">
        <v>42</v>
      </c>
      <c r="W394" t="str">
        <f t="shared" si="57"/>
        <v>Lost</v>
      </c>
      <c r="X394" t="str">
        <f>_xlfn.XLOOKUP(B394,'Customers'!A:A,'Customers'!E:E,"")</f>
        <v>Mid-Market</v>
      </c>
      <c r="Y394">
        <f t="shared" si="58"/>
        <v>1</v>
      </c>
      <c r="Z394">
        <f t="shared" si="59"/>
        <v>72</v>
      </c>
      <c r="AA394">
        <f t="shared" si="62"/>
        <v>1</v>
      </c>
    </row>
    <row r="395" spans="1:27">
      <c r="A395" t="s">
        <v>1761</v>
      </c>
      <c r="B395" t="s">
        <v>1762</v>
      </c>
      <c r="C395" t="s">
        <v>18</v>
      </c>
      <c r="D395" t="s">
        <v>19</v>
      </c>
      <c r="E395" t="s">
        <v>115</v>
      </c>
      <c r="F395" t="s">
        <v>1763</v>
      </c>
      <c r="G395" s="6">
        <f t="shared" si="54"/>
        <v>3427</v>
      </c>
      <c r="H395" t="s">
        <v>56</v>
      </c>
      <c r="I395" t="s">
        <v>133</v>
      </c>
      <c r="J395" t="str">
        <f t="shared" si="55"/>
        <v>Aachal Soni</v>
      </c>
      <c r="K395" t="s">
        <v>1764</v>
      </c>
      <c r="L395" s="7">
        <f t="shared" si="60"/>
        <v>44613</v>
      </c>
      <c r="M395" s="7">
        <v>44750</v>
      </c>
      <c r="N395" s="1">
        <f t="shared" si="56"/>
        <v>44750</v>
      </c>
      <c r="O395" s="7">
        <v>44723</v>
      </c>
      <c r="P395" s="7">
        <f t="shared" si="61"/>
        <v>44723</v>
      </c>
      <c r="Q395">
        <v>110</v>
      </c>
      <c r="R395">
        <v>0</v>
      </c>
      <c r="S395">
        <v>1</v>
      </c>
      <c r="T395">
        <v>2.8</v>
      </c>
      <c r="U395" t="s">
        <v>58</v>
      </c>
      <c r="W395" t="str">
        <f t="shared" si="57"/>
        <v>Lost</v>
      </c>
      <c r="X395" t="str">
        <f>_xlfn.XLOOKUP(B395,'Customers'!A:A,'Customers'!E:E,"")</f>
        <v>Mid-Market</v>
      </c>
      <c r="Y395">
        <f t="shared" si="58"/>
        <v>1</v>
      </c>
      <c r="Z395">
        <f t="shared" si="59"/>
        <v>-27</v>
      </c>
      <c r="AA395">
        <f t="shared" si="62"/>
        <v>0</v>
      </c>
    </row>
    <row r="396" spans="1:27">
      <c r="A396" t="s">
        <v>1765</v>
      </c>
      <c r="B396" t="s">
        <v>1766</v>
      </c>
      <c r="C396" t="s">
        <v>324</v>
      </c>
      <c r="D396" t="s">
        <v>53</v>
      </c>
      <c r="E396" t="s">
        <v>20</v>
      </c>
      <c r="F396" t="s">
        <v>1767</v>
      </c>
      <c r="G396" s="6">
        <f t="shared" si="54"/>
        <v>34305</v>
      </c>
      <c r="H396" t="s">
        <v>56</v>
      </c>
      <c r="I396" t="s">
        <v>897</v>
      </c>
      <c r="J396" t="str">
        <f t="shared" si="55"/>
        <v>Amruta Sinha</v>
      </c>
      <c r="K396" t="s">
        <v>706</v>
      </c>
      <c r="L396" s="7">
        <f t="shared" si="60"/>
        <v>44628</v>
      </c>
      <c r="M396" s="7">
        <v>44714</v>
      </c>
      <c r="N396" s="1">
        <f t="shared" si="56"/>
        <v>44714</v>
      </c>
      <c r="P396" s="7" t="str">
        <f t="shared" si="61"/>
        <v/>
      </c>
      <c r="R396">
        <v>0</v>
      </c>
      <c r="S396">
        <v>1</v>
      </c>
      <c r="T396">
        <v>27.9</v>
      </c>
      <c r="U396" t="s">
        <v>33</v>
      </c>
      <c r="W396" t="str">
        <f t="shared" si="57"/>
        <v>Open</v>
      </c>
      <c r="X396" t="str">
        <f>_xlfn.XLOOKUP(B396,'Customers'!A:A,'Customers'!E:E,"")</f>
        <v>Enterprise</v>
      </c>
      <c r="Y396">
        <f t="shared" si="58"/>
        <v>0</v>
      </c>
      <c r="Z396" t="str">
        <f t="shared" si="59"/>
        <v/>
      </c>
      <c r="AA396">
        <f t="shared" si="62"/>
        <v>0</v>
      </c>
    </row>
    <row r="397" spans="1:27">
      <c r="A397" t="s">
        <v>1768</v>
      </c>
      <c r="B397" t="s">
        <v>290</v>
      </c>
      <c r="C397" t="s">
        <v>1590</v>
      </c>
      <c r="D397" t="s">
        <v>37</v>
      </c>
      <c r="E397" t="s">
        <v>54</v>
      </c>
      <c r="F397" t="s">
        <v>1769</v>
      </c>
      <c r="G397" s="6">
        <f t="shared" si="54"/>
        <v>201516</v>
      </c>
      <c r="H397" t="s">
        <v>172</v>
      </c>
      <c r="I397" t="s">
        <v>232</v>
      </c>
      <c r="J397" t="str">
        <f t="shared" si="55"/>
        <v>Patrick Sama</v>
      </c>
      <c r="K397" t="s">
        <v>580</v>
      </c>
      <c r="L397" s="7">
        <f t="shared" si="60"/>
        <v>44931</v>
      </c>
      <c r="M397" s="7">
        <v>44979</v>
      </c>
      <c r="N397" s="1">
        <f t="shared" si="56"/>
        <v>44979</v>
      </c>
      <c r="P397" s="7" t="str">
        <f t="shared" si="61"/>
        <v/>
      </c>
      <c r="R397">
        <v>0</v>
      </c>
      <c r="S397">
        <v>1</v>
      </c>
      <c r="U397" t="s">
        <v>58</v>
      </c>
      <c r="W397" t="str">
        <f t="shared" si="57"/>
        <v>Open</v>
      </c>
      <c r="X397" t="str">
        <f>_xlfn.XLOOKUP(B397,'Customers'!A:A,'Customers'!E:E,"")</f>
        <v>Mid-Market</v>
      </c>
      <c r="Y397">
        <f t="shared" si="58"/>
        <v>0</v>
      </c>
      <c r="Z397" t="str">
        <f t="shared" si="59"/>
        <v/>
      </c>
      <c r="AA397">
        <f t="shared" si="62"/>
        <v>0</v>
      </c>
    </row>
    <row r="398" spans="1:27">
      <c r="A398" t="s">
        <v>1770</v>
      </c>
      <c r="B398" t="s">
        <v>1771</v>
      </c>
      <c r="C398" t="s">
        <v>1772</v>
      </c>
      <c r="D398" t="s">
        <v>37</v>
      </c>
      <c r="E398" t="s">
        <v>28</v>
      </c>
      <c r="F398" t="s">
        <v>1773</v>
      </c>
      <c r="G398" s="6">
        <f t="shared" si="54"/>
        <v>185000</v>
      </c>
      <c r="H398" t="s">
        <v>22</v>
      </c>
      <c r="I398" t="s">
        <v>1774</v>
      </c>
      <c r="J398" t="str">
        <f t="shared" si="55"/>
        <v>Jasmit Gour</v>
      </c>
      <c r="K398" t="s">
        <v>1775</v>
      </c>
      <c r="L398" s="7">
        <f t="shared" si="60"/>
        <v>45064</v>
      </c>
      <c r="M398" s="7">
        <v>45171</v>
      </c>
      <c r="N398" s="1">
        <f t="shared" si="56"/>
        <v>45171</v>
      </c>
      <c r="P398" s="7" t="str">
        <f t="shared" si="61"/>
        <v/>
      </c>
      <c r="R398">
        <v>0</v>
      </c>
      <c r="S398">
        <v>1</v>
      </c>
      <c r="T398">
        <v>2.7</v>
      </c>
      <c r="U398" t="s">
        <v>100</v>
      </c>
      <c r="W398" t="str">
        <f t="shared" si="57"/>
        <v>Open</v>
      </c>
      <c r="X398" t="str">
        <f>_xlfn.XLOOKUP(B398,'Customers'!A:A,'Customers'!E:E,"")</f>
        <v>Mid-Market</v>
      </c>
      <c r="Y398">
        <f t="shared" si="58"/>
        <v>0</v>
      </c>
      <c r="Z398" t="str">
        <f t="shared" si="59"/>
        <v/>
      </c>
      <c r="AA398">
        <f t="shared" si="62"/>
        <v>0</v>
      </c>
    </row>
    <row r="399" spans="1:27">
      <c r="A399" t="s">
        <v>1776</v>
      </c>
      <c r="B399" t="s">
        <v>60</v>
      </c>
      <c r="C399" t="s">
        <v>1777</v>
      </c>
      <c r="D399" t="s">
        <v>37</v>
      </c>
      <c r="E399" t="s">
        <v>115</v>
      </c>
      <c r="F399" t="s">
        <v>1778</v>
      </c>
      <c r="G399" s="6">
        <f t="shared" si="54"/>
        <v>180309</v>
      </c>
      <c r="H399" t="s">
        <v>22</v>
      </c>
      <c r="I399" t="s">
        <v>361</v>
      </c>
      <c r="J399" t="str">
        <f t="shared" si="55"/>
        <v>Jalsa Parsa</v>
      </c>
      <c r="K399" t="s">
        <v>1779</v>
      </c>
      <c r="L399" s="7">
        <f t="shared" si="60"/>
        <v>45479</v>
      </c>
      <c r="M399" s="7">
        <v>45603</v>
      </c>
      <c r="N399" s="1">
        <f t="shared" si="56"/>
        <v>45603</v>
      </c>
      <c r="O399" s="7">
        <v>45577</v>
      </c>
      <c r="P399" s="7">
        <f t="shared" si="61"/>
        <v>45577</v>
      </c>
      <c r="Q399">
        <v>98</v>
      </c>
      <c r="R399">
        <v>0</v>
      </c>
      <c r="S399">
        <v>1</v>
      </c>
      <c r="T399">
        <v>16.5</v>
      </c>
      <c r="U399" t="s">
        <v>42</v>
      </c>
      <c r="W399" t="str">
        <f t="shared" si="57"/>
        <v>Lost</v>
      </c>
      <c r="X399" t="str">
        <f>_xlfn.XLOOKUP(B399,'Customers'!A:A,'Customers'!E:E,"")</f>
        <v>Enterprise</v>
      </c>
      <c r="Y399">
        <f t="shared" si="58"/>
        <v>1</v>
      </c>
      <c r="Z399">
        <f t="shared" si="59"/>
        <v>-26</v>
      </c>
      <c r="AA399">
        <f t="shared" si="62"/>
        <v>0</v>
      </c>
    </row>
    <row r="400" spans="1:27">
      <c r="A400" t="s">
        <v>1780</v>
      </c>
      <c r="B400" t="s">
        <v>1781</v>
      </c>
      <c r="C400" t="s">
        <v>1782</v>
      </c>
      <c r="D400" t="s">
        <v>19</v>
      </c>
      <c r="E400" t="s">
        <v>54</v>
      </c>
      <c r="F400" t="s">
        <v>1783</v>
      </c>
      <c r="G400" s="6">
        <f t="shared" si="54"/>
        <v>5800</v>
      </c>
      <c r="H400" t="s">
        <v>47</v>
      </c>
      <c r="I400" t="s">
        <v>105</v>
      </c>
      <c r="J400" t="str">
        <f t="shared" si="55"/>
        <v>Hemangini Bahri</v>
      </c>
      <c r="K400" t="s">
        <v>1784</v>
      </c>
      <c r="L400" s="7">
        <f t="shared" si="60"/>
        <v>45347</v>
      </c>
      <c r="N400" s="1" t="str">
        <f t="shared" si="56"/>
        <v/>
      </c>
      <c r="P400" s="7" t="str">
        <f t="shared" si="61"/>
        <v/>
      </c>
      <c r="R400">
        <v>0</v>
      </c>
      <c r="S400">
        <v>1</v>
      </c>
      <c r="T400">
        <v>13.1</v>
      </c>
      <c r="U400" t="s">
        <v>100</v>
      </c>
      <c r="W400" t="str">
        <f t="shared" si="57"/>
        <v>Open</v>
      </c>
      <c r="X400" t="str">
        <f>_xlfn.XLOOKUP(B400,'Customers'!A:A,'Customers'!E:E,"")</f>
        <v>SMB</v>
      </c>
      <c r="Y400">
        <f t="shared" si="58"/>
        <v>0</v>
      </c>
      <c r="Z400" t="str">
        <f t="shared" si="59"/>
        <v/>
      </c>
      <c r="AA400">
        <f t="shared" si="62"/>
        <v>0</v>
      </c>
    </row>
    <row r="401" spans="1:27">
      <c r="A401" t="s">
        <v>1785</v>
      </c>
      <c r="B401" t="s">
        <v>1786</v>
      </c>
      <c r="C401" t="s">
        <v>18</v>
      </c>
      <c r="D401" t="s">
        <v>66</v>
      </c>
      <c r="E401" t="s">
        <v>20</v>
      </c>
      <c r="F401" t="s">
        <v>1787</v>
      </c>
      <c r="G401" s="6">
        <f t="shared" si="54"/>
        <v>18000</v>
      </c>
      <c r="H401" t="s">
        <v>22</v>
      </c>
      <c r="I401" t="s">
        <v>156</v>
      </c>
      <c r="J401" t="str">
        <f t="shared" si="55"/>
        <v>Lakshmi Hayre</v>
      </c>
      <c r="K401" t="s">
        <v>1788</v>
      </c>
      <c r="L401" s="7">
        <f t="shared" si="60"/>
        <v>44569</v>
      </c>
      <c r="M401" s="7">
        <v>44631</v>
      </c>
      <c r="N401" s="1">
        <f t="shared" si="56"/>
        <v>44631</v>
      </c>
      <c r="P401" s="7" t="str">
        <f t="shared" si="61"/>
        <v/>
      </c>
      <c r="R401">
        <v>0</v>
      </c>
      <c r="S401">
        <v>1</v>
      </c>
      <c r="T401">
        <v>31.8</v>
      </c>
      <c r="U401" t="s">
        <v>42</v>
      </c>
      <c r="W401" t="str">
        <f t="shared" si="57"/>
        <v>Open</v>
      </c>
      <c r="X401" t="str">
        <f>_xlfn.XLOOKUP(B401,'Customers'!A:A,'Customers'!E:E,"")</f>
        <v>Mid-Market</v>
      </c>
      <c r="Y401">
        <f t="shared" si="58"/>
        <v>0</v>
      </c>
      <c r="Z401" t="str">
        <f t="shared" si="59"/>
        <v/>
      </c>
      <c r="AA401">
        <f t="shared" si="62"/>
        <v>0</v>
      </c>
    </row>
    <row r="402" spans="1:27">
      <c r="A402" t="s">
        <v>1789</v>
      </c>
      <c r="B402" t="s">
        <v>1790</v>
      </c>
      <c r="C402" t="s">
        <v>1056</v>
      </c>
      <c r="D402" t="s">
        <v>66</v>
      </c>
      <c r="E402" t="s">
        <v>28</v>
      </c>
      <c r="F402" t="s">
        <v>1791</v>
      </c>
      <c r="G402" s="6">
        <f t="shared" si="54"/>
        <v>14451</v>
      </c>
      <c r="H402" t="s">
        <v>30</v>
      </c>
      <c r="I402" t="s">
        <v>258</v>
      </c>
      <c r="J402" t="str">
        <f t="shared" si="55"/>
        <v>Jasmit Gour</v>
      </c>
      <c r="K402" t="s">
        <v>1479</v>
      </c>
      <c r="L402" s="7">
        <f t="shared" si="60"/>
        <v>44742</v>
      </c>
      <c r="M402" s="7">
        <v>44835</v>
      </c>
      <c r="N402" s="1">
        <f t="shared" si="56"/>
        <v>44835</v>
      </c>
      <c r="P402" s="7" t="str">
        <f t="shared" si="61"/>
        <v/>
      </c>
      <c r="R402">
        <v>0</v>
      </c>
      <c r="S402">
        <v>1</v>
      </c>
      <c r="T402">
        <v>15.8</v>
      </c>
      <c r="U402" t="s">
        <v>58</v>
      </c>
      <c r="W402" t="str">
        <f t="shared" si="57"/>
        <v>Open</v>
      </c>
      <c r="X402" t="str">
        <f>_xlfn.XLOOKUP(B402,'Customers'!A:A,'Customers'!E:E,"")</f>
        <v>Mid-Market</v>
      </c>
      <c r="Y402">
        <f t="shared" si="58"/>
        <v>0</v>
      </c>
      <c r="Z402" t="str">
        <f t="shared" si="59"/>
        <v/>
      </c>
      <c r="AA402">
        <f t="shared" si="62"/>
        <v>0</v>
      </c>
    </row>
    <row r="403" spans="1:27">
      <c r="A403" t="s">
        <v>1792</v>
      </c>
      <c r="B403" t="s">
        <v>1793</v>
      </c>
      <c r="C403" t="s">
        <v>597</v>
      </c>
      <c r="D403" t="s">
        <v>66</v>
      </c>
      <c r="E403" t="s">
        <v>54</v>
      </c>
      <c r="F403" t="s">
        <v>1794</v>
      </c>
      <c r="G403" s="6">
        <f t="shared" si="54"/>
        <v>10277</v>
      </c>
      <c r="H403" t="s">
        <v>79</v>
      </c>
      <c r="I403" t="s">
        <v>23</v>
      </c>
      <c r="J403" t="str">
        <f t="shared" si="55"/>
        <v>Nihal Bhasin</v>
      </c>
      <c r="K403" t="s">
        <v>1501</v>
      </c>
      <c r="L403" s="7">
        <f t="shared" si="60"/>
        <v>44946</v>
      </c>
      <c r="N403" s="1" t="str">
        <f t="shared" si="56"/>
        <v/>
      </c>
      <c r="P403" s="7" t="str">
        <f t="shared" si="61"/>
        <v/>
      </c>
      <c r="R403">
        <v>0</v>
      </c>
      <c r="S403">
        <v>1</v>
      </c>
      <c r="T403">
        <v>31.4</v>
      </c>
      <c r="U403" t="s">
        <v>33</v>
      </c>
      <c r="W403" t="str">
        <f t="shared" si="57"/>
        <v>Open</v>
      </c>
      <c r="X403" t="str">
        <f>_xlfn.XLOOKUP(B403,'Customers'!A:A,'Customers'!E:E,"")</f>
        <v>SMB</v>
      </c>
      <c r="Y403">
        <f t="shared" si="58"/>
        <v>0</v>
      </c>
      <c r="Z403" t="str">
        <f t="shared" si="59"/>
        <v/>
      </c>
      <c r="AA403">
        <f t="shared" si="62"/>
        <v>0</v>
      </c>
    </row>
    <row r="404" spans="1:27">
      <c r="A404" t="s">
        <v>1795</v>
      </c>
      <c r="B404" t="s">
        <v>1233</v>
      </c>
      <c r="C404" t="s">
        <v>18</v>
      </c>
      <c r="D404" t="s">
        <v>53</v>
      </c>
      <c r="E404" t="s">
        <v>91</v>
      </c>
      <c r="F404" t="s">
        <v>1796</v>
      </c>
      <c r="G404" s="6">
        <f t="shared" si="54"/>
        <v>25483</v>
      </c>
      <c r="H404" t="s">
        <v>22</v>
      </c>
      <c r="I404" t="s">
        <v>361</v>
      </c>
      <c r="J404" t="str">
        <f t="shared" si="55"/>
        <v>Jalsa Parsa</v>
      </c>
      <c r="K404" t="s">
        <v>1797</v>
      </c>
      <c r="L404" s="7">
        <f t="shared" si="60"/>
        <v>45394</v>
      </c>
      <c r="M404" s="7">
        <v>45536</v>
      </c>
      <c r="N404" s="1">
        <f t="shared" si="56"/>
        <v>45536</v>
      </c>
      <c r="O404" s="7">
        <v>45438</v>
      </c>
      <c r="P404" s="7">
        <f t="shared" si="61"/>
        <v>45438</v>
      </c>
      <c r="Q404">
        <v>44</v>
      </c>
      <c r="R404">
        <v>1</v>
      </c>
      <c r="S404">
        <v>2</v>
      </c>
      <c r="U404" t="s">
        <v>33</v>
      </c>
      <c r="W404" t="str">
        <f t="shared" si="57"/>
        <v>Won</v>
      </c>
      <c r="X404" t="str">
        <f>_xlfn.XLOOKUP(B404,'Customers'!A:A,'Customers'!E:E,"")</f>
        <v>SMB</v>
      </c>
      <c r="Y404">
        <f t="shared" si="58"/>
        <v>1</v>
      </c>
      <c r="Z404">
        <f t="shared" si="59"/>
        <v>-98</v>
      </c>
      <c r="AA404">
        <f t="shared" si="62"/>
        <v>0</v>
      </c>
    </row>
    <row r="405" spans="1:27">
      <c r="A405" t="s">
        <v>1798</v>
      </c>
      <c r="B405" t="s">
        <v>1799</v>
      </c>
      <c r="C405" t="s">
        <v>1800</v>
      </c>
      <c r="D405" t="s">
        <v>53</v>
      </c>
      <c r="E405" t="s">
        <v>177</v>
      </c>
      <c r="F405" t="s">
        <v>1801</v>
      </c>
      <c r="G405" s="6">
        <f t="shared" si="54"/>
        <v>39392</v>
      </c>
      <c r="H405" t="s">
        <v>39</v>
      </c>
      <c r="I405" t="s">
        <v>232</v>
      </c>
      <c r="J405" t="str">
        <f t="shared" si="55"/>
        <v>Patrick Sama</v>
      </c>
      <c r="K405" t="s">
        <v>1802</v>
      </c>
      <c r="L405" s="7">
        <f t="shared" si="60"/>
        <v>45641</v>
      </c>
      <c r="M405" s="7">
        <v>45698</v>
      </c>
      <c r="N405" s="1">
        <f t="shared" si="56"/>
        <v>45698</v>
      </c>
      <c r="P405" s="7" t="str">
        <f t="shared" si="61"/>
        <v/>
      </c>
      <c r="R405">
        <v>0</v>
      </c>
      <c r="S405">
        <v>1</v>
      </c>
      <c r="T405">
        <v>17.100000000000001</v>
      </c>
      <c r="U405" t="s">
        <v>100</v>
      </c>
      <c r="W405" t="str">
        <f t="shared" si="57"/>
        <v>Open</v>
      </c>
      <c r="X405" t="str">
        <f>_xlfn.XLOOKUP(B405,'Customers'!A:A,'Customers'!E:E,"")</f>
        <v>SMB</v>
      </c>
      <c r="Y405">
        <f t="shared" si="58"/>
        <v>0</v>
      </c>
      <c r="Z405" t="str">
        <f t="shared" si="59"/>
        <v/>
      </c>
      <c r="AA405">
        <f t="shared" si="62"/>
        <v>0</v>
      </c>
    </row>
    <row r="406" spans="1:27">
      <c r="A406" t="s">
        <v>1803</v>
      </c>
      <c r="B406" t="s">
        <v>1804</v>
      </c>
      <c r="C406" t="s">
        <v>1805</v>
      </c>
      <c r="D406" t="s">
        <v>66</v>
      </c>
      <c r="E406" t="s">
        <v>54</v>
      </c>
      <c r="F406" t="s">
        <v>1806</v>
      </c>
      <c r="G406" s="6">
        <f t="shared" si="54"/>
        <v>20076</v>
      </c>
      <c r="H406" t="s">
        <v>22</v>
      </c>
      <c r="I406" t="s">
        <v>31</v>
      </c>
      <c r="J406" t="str">
        <f t="shared" si="55"/>
        <v>Ati Seshadri</v>
      </c>
      <c r="K406" t="s">
        <v>1807</v>
      </c>
      <c r="L406" s="7">
        <f t="shared" si="60"/>
        <v>45301</v>
      </c>
      <c r="M406" s="7">
        <v>45344</v>
      </c>
      <c r="N406" s="1">
        <f t="shared" si="56"/>
        <v>45344</v>
      </c>
      <c r="P406" s="7" t="str">
        <f t="shared" si="61"/>
        <v/>
      </c>
      <c r="R406">
        <v>0</v>
      </c>
      <c r="S406">
        <v>1</v>
      </c>
      <c r="T406">
        <v>12.1</v>
      </c>
      <c r="U406" t="s">
        <v>58</v>
      </c>
      <c r="W406" t="str">
        <f t="shared" si="57"/>
        <v>Open</v>
      </c>
      <c r="X406" t="str">
        <f>_xlfn.XLOOKUP(B406,'Customers'!A:A,'Customers'!E:E,"")</f>
        <v>Enterprise</v>
      </c>
      <c r="Y406">
        <f t="shared" si="58"/>
        <v>0</v>
      </c>
      <c r="Z406" t="str">
        <f t="shared" si="59"/>
        <v/>
      </c>
      <c r="AA406">
        <f t="shared" si="62"/>
        <v>0</v>
      </c>
    </row>
    <row r="407" spans="1:27">
      <c r="A407" t="s">
        <v>1808</v>
      </c>
      <c r="B407" t="s">
        <v>1809</v>
      </c>
      <c r="C407" t="s">
        <v>1810</v>
      </c>
      <c r="D407" t="s">
        <v>66</v>
      </c>
      <c r="E407" t="s">
        <v>91</v>
      </c>
      <c r="F407" t="s">
        <v>1811</v>
      </c>
      <c r="G407" s="6">
        <f t="shared" si="54"/>
        <v>23195</v>
      </c>
      <c r="H407" t="s">
        <v>22</v>
      </c>
      <c r="I407" t="s">
        <v>361</v>
      </c>
      <c r="J407" t="str">
        <f t="shared" si="55"/>
        <v>Jalsa Parsa</v>
      </c>
      <c r="K407" t="s">
        <v>1812</v>
      </c>
      <c r="L407" s="7">
        <f t="shared" si="60"/>
        <v>44963</v>
      </c>
      <c r="M407" s="7">
        <v>45044</v>
      </c>
      <c r="N407" s="1">
        <f t="shared" si="56"/>
        <v>45044</v>
      </c>
      <c r="O407" s="7">
        <v>45031</v>
      </c>
      <c r="P407" s="7">
        <f t="shared" si="61"/>
        <v>45031</v>
      </c>
      <c r="Q407">
        <v>68</v>
      </c>
      <c r="R407">
        <v>1</v>
      </c>
      <c r="S407">
        <v>2</v>
      </c>
      <c r="T407">
        <v>10.9</v>
      </c>
      <c r="U407" t="s">
        <v>25</v>
      </c>
      <c r="W407" t="str">
        <f t="shared" si="57"/>
        <v>Won</v>
      </c>
      <c r="X407" t="str">
        <f>_xlfn.XLOOKUP(B407,'Customers'!A:A,'Customers'!E:E,"")</f>
        <v>Enterprise</v>
      </c>
      <c r="Y407">
        <f t="shared" si="58"/>
        <v>1</v>
      </c>
      <c r="Z407">
        <f t="shared" si="59"/>
        <v>-13</v>
      </c>
      <c r="AA407">
        <f t="shared" si="62"/>
        <v>0</v>
      </c>
    </row>
    <row r="408" spans="1:27">
      <c r="A408" t="s">
        <v>1813</v>
      </c>
      <c r="B408" t="s">
        <v>1814</v>
      </c>
      <c r="C408" t="s">
        <v>1815</v>
      </c>
      <c r="D408" t="s">
        <v>19</v>
      </c>
      <c r="E408" t="s">
        <v>91</v>
      </c>
      <c r="F408" t="s">
        <v>1816</v>
      </c>
      <c r="G408" s="6">
        <f t="shared" si="54"/>
        <v>2499</v>
      </c>
      <c r="H408" t="s">
        <v>22</v>
      </c>
      <c r="I408" t="s">
        <v>1817</v>
      </c>
      <c r="J408" t="str">
        <f t="shared" si="55"/>
        <v>Ati Seshadri</v>
      </c>
      <c r="K408" t="s">
        <v>1818</v>
      </c>
      <c r="L408" s="7">
        <f t="shared" si="60"/>
        <v>45205</v>
      </c>
      <c r="M408" s="7">
        <v>45295</v>
      </c>
      <c r="N408" s="1">
        <f t="shared" si="56"/>
        <v>45295</v>
      </c>
      <c r="O408" s="7">
        <v>45247</v>
      </c>
      <c r="P408" s="7">
        <f t="shared" si="61"/>
        <v>45247</v>
      </c>
      <c r="Q408">
        <v>42</v>
      </c>
      <c r="R408">
        <v>1</v>
      </c>
      <c r="S408">
        <v>4</v>
      </c>
      <c r="T408">
        <v>3.1</v>
      </c>
      <c r="U408" t="s">
        <v>25</v>
      </c>
      <c r="W408" t="str">
        <f t="shared" si="57"/>
        <v>Won</v>
      </c>
      <c r="X408" t="str">
        <f>_xlfn.XLOOKUP(B408,'Customers'!A:A,'Customers'!E:E,"")</f>
        <v>SMB</v>
      </c>
      <c r="Y408">
        <f t="shared" si="58"/>
        <v>1</v>
      </c>
      <c r="Z408">
        <f t="shared" si="59"/>
        <v>-48</v>
      </c>
      <c r="AA408">
        <f t="shared" si="62"/>
        <v>0</v>
      </c>
    </row>
    <row r="409" spans="1:27">
      <c r="A409" t="s">
        <v>1819</v>
      </c>
      <c r="B409" t="s">
        <v>1820</v>
      </c>
      <c r="C409" t="s">
        <v>349</v>
      </c>
      <c r="D409" t="s">
        <v>19</v>
      </c>
      <c r="E409" t="s">
        <v>54</v>
      </c>
      <c r="F409" t="s">
        <v>1821</v>
      </c>
      <c r="G409" s="6">
        <f t="shared" si="54"/>
        <v>3693</v>
      </c>
      <c r="H409" t="s">
        <v>151</v>
      </c>
      <c r="I409" t="s">
        <v>1822</v>
      </c>
      <c r="J409" t="str">
        <f t="shared" si="55"/>
        <v>Karan Karnik</v>
      </c>
      <c r="K409" t="s">
        <v>1823</v>
      </c>
      <c r="L409" s="7">
        <f t="shared" si="60"/>
        <v>45191</v>
      </c>
      <c r="M409" s="7">
        <v>45342</v>
      </c>
      <c r="N409" s="1">
        <f t="shared" si="56"/>
        <v>45342</v>
      </c>
      <c r="P409" s="7" t="str">
        <f t="shared" si="61"/>
        <v/>
      </c>
      <c r="R409">
        <v>0</v>
      </c>
      <c r="S409">
        <v>1</v>
      </c>
      <c r="T409">
        <v>24.9</v>
      </c>
      <c r="U409" t="s">
        <v>42</v>
      </c>
      <c r="W409" t="str">
        <f t="shared" si="57"/>
        <v>Open</v>
      </c>
      <c r="X409" t="str">
        <f>_xlfn.XLOOKUP(B409,'Customers'!A:A,'Customers'!E:E,"")</f>
        <v>SMB</v>
      </c>
      <c r="Y409">
        <f t="shared" si="58"/>
        <v>0</v>
      </c>
      <c r="Z409" t="str">
        <f t="shared" si="59"/>
        <v/>
      </c>
      <c r="AA409">
        <f t="shared" si="62"/>
        <v>0</v>
      </c>
    </row>
    <row r="410" spans="1:27">
      <c r="A410" t="s">
        <v>1824</v>
      </c>
      <c r="B410" t="s">
        <v>1825</v>
      </c>
      <c r="C410" t="s">
        <v>1826</v>
      </c>
      <c r="D410" t="s">
        <v>37</v>
      </c>
      <c r="E410" t="s">
        <v>20</v>
      </c>
      <c r="F410" t="s">
        <v>1827</v>
      </c>
      <c r="G410" s="6">
        <f t="shared" si="54"/>
        <v>173884</v>
      </c>
      <c r="H410" t="s">
        <v>161</v>
      </c>
      <c r="I410" t="s">
        <v>232</v>
      </c>
      <c r="J410" t="str">
        <f t="shared" si="55"/>
        <v>Patrick Sama</v>
      </c>
      <c r="K410" t="s">
        <v>1828</v>
      </c>
      <c r="L410" s="7">
        <f t="shared" si="60"/>
        <v>45048</v>
      </c>
      <c r="M410" s="7">
        <v>45140</v>
      </c>
      <c r="N410" s="1">
        <f t="shared" si="56"/>
        <v>45140</v>
      </c>
      <c r="P410" s="7" t="str">
        <f t="shared" si="61"/>
        <v/>
      </c>
      <c r="R410">
        <v>0</v>
      </c>
      <c r="S410">
        <v>1</v>
      </c>
      <c r="T410">
        <v>19.5</v>
      </c>
      <c r="U410" t="s">
        <v>33</v>
      </c>
      <c r="W410" t="str">
        <f t="shared" si="57"/>
        <v>Open</v>
      </c>
      <c r="X410" t="str">
        <f>_xlfn.XLOOKUP(B410,'Customers'!A:A,'Customers'!E:E,"")</f>
        <v>Mid-Market</v>
      </c>
      <c r="Y410">
        <f t="shared" si="58"/>
        <v>0</v>
      </c>
      <c r="Z410" t="str">
        <f t="shared" si="59"/>
        <v/>
      </c>
      <c r="AA410">
        <f t="shared" si="62"/>
        <v>0</v>
      </c>
    </row>
    <row r="411" spans="1:27">
      <c r="A411" t="s">
        <v>1829</v>
      </c>
      <c r="B411" t="s">
        <v>17</v>
      </c>
      <c r="C411" t="s">
        <v>18</v>
      </c>
      <c r="D411" t="s">
        <v>66</v>
      </c>
      <c r="E411" t="s">
        <v>177</v>
      </c>
      <c r="F411" t="s">
        <v>1830</v>
      </c>
      <c r="G411" s="6">
        <f t="shared" si="54"/>
        <v>4067</v>
      </c>
      <c r="H411" t="s">
        <v>30</v>
      </c>
      <c r="I411" t="s">
        <v>98</v>
      </c>
      <c r="J411" t="str">
        <f t="shared" si="55"/>
        <v>Amruta Sinha</v>
      </c>
      <c r="K411" t="s">
        <v>1263</v>
      </c>
      <c r="L411" s="7">
        <f t="shared" si="60"/>
        <v>44772</v>
      </c>
      <c r="M411" s="7">
        <v>44884</v>
      </c>
      <c r="N411" s="1">
        <f t="shared" si="56"/>
        <v>44884</v>
      </c>
      <c r="P411" s="7" t="str">
        <f t="shared" si="61"/>
        <v/>
      </c>
      <c r="R411">
        <v>0</v>
      </c>
      <c r="S411">
        <v>1</v>
      </c>
      <c r="T411">
        <v>13.3</v>
      </c>
      <c r="U411" t="s">
        <v>100</v>
      </c>
      <c r="W411" t="str">
        <f t="shared" si="57"/>
        <v>Open</v>
      </c>
      <c r="X411" t="str">
        <f>_xlfn.XLOOKUP(B411,'Customers'!A:A,'Customers'!E:E,"")</f>
        <v>SMB</v>
      </c>
      <c r="Y411">
        <f t="shared" si="58"/>
        <v>0</v>
      </c>
      <c r="Z411" t="str">
        <f t="shared" si="59"/>
        <v/>
      </c>
      <c r="AA411">
        <f t="shared" si="62"/>
        <v>0</v>
      </c>
    </row>
    <row r="412" spans="1:27">
      <c r="A412" t="s">
        <v>1831</v>
      </c>
      <c r="B412" t="s">
        <v>1339</v>
      </c>
      <c r="C412" t="s">
        <v>776</v>
      </c>
      <c r="D412" t="s">
        <v>37</v>
      </c>
      <c r="E412" t="s">
        <v>177</v>
      </c>
      <c r="F412" t="s">
        <v>1832</v>
      </c>
      <c r="G412" s="6">
        <f t="shared" si="54"/>
        <v>73527</v>
      </c>
      <c r="H412" t="s">
        <v>22</v>
      </c>
      <c r="I412" t="s">
        <v>237</v>
      </c>
      <c r="J412" t="str">
        <f t="shared" si="55"/>
        <v>Vidhi Mital</v>
      </c>
      <c r="K412" t="s">
        <v>1833</v>
      </c>
      <c r="L412" s="7">
        <f t="shared" si="60"/>
        <v>44819</v>
      </c>
      <c r="M412" s="7">
        <v>44961</v>
      </c>
      <c r="N412" s="1">
        <f t="shared" si="56"/>
        <v>44961</v>
      </c>
      <c r="P412" s="7" t="str">
        <f t="shared" si="61"/>
        <v/>
      </c>
      <c r="R412">
        <v>0</v>
      </c>
      <c r="S412">
        <v>1</v>
      </c>
      <c r="T412">
        <v>22.3</v>
      </c>
      <c r="U412" t="s">
        <v>100</v>
      </c>
      <c r="W412" t="str">
        <f t="shared" si="57"/>
        <v>Open</v>
      </c>
      <c r="X412" t="str">
        <f>_xlfn.XLOOKUP(B412,'Customers'!A:A,'Customers'!E:E,"")</f>
        <v>SMB</v>
      </c>
      <c r="Y412">
        <f t="shared" si="58"/>
        <v>0</v>
      </c>
      <c r="Z412" t="str">
        <f t="shared" si="59"/>
        <v/>
      </c>
      <c r="AA412">
        <f t="shared" si="62"/>
        <v>0</v>
      </c>
    </row>
    <row r="413" spans="1:27">
      <c r="A413" t="s">
        <v>1834</v>
      </c>
      <c r="B413" t="s">
        <v>1835</v>
      </c>
      <c r="C413" t="s">
        <v>441</v>
      </c>
      <c r="D413" t="s">
        <v>19</v>
      </c>
      <c r="E413" t="s">
        <v>28</v>
      </c>
      <c r="F413" t="s">
        <v>110</v>
      </c>
      <c r="G413" s="6">
        <f t="shared" si="54"/>
        <v>1000</v>
      </c>
      <c r="H413" t="s">
        <v>79</v>
      </c>
      <c r="I413" t="s">
        <v>133</v>
      </c>
      <c r="J413" t="str">
        <f t="shared" si="55"/>
        <v>Aachal Soni</v>
      </c>
      <c r="K413" t="s">
        <v>1788</v>
      </c>
      <c r="L413" s="7">
        <f t="shared" si="60"/>
        <v>44569</v>
      </c>
      <c r="M413" s="7">
        <v>44619</v>
      </c>
      <c r="N413" s="1">
        <f t="shared" si="56"/>
        <v>44619</v>
      </c>
      <c r="P413" s="7" t="str">
        <f t="shared" si="61"/>
        <v/>
      </c>
      <c r="R413">
        <v>0</v>
      </c>
      <c r="S413">
        <v>1</v>
      </c>
      <c r="T413">
        <v>22.2</v>
      </c>
      <c r="U413" t="s">
        <v>33</v>
      </c>
      <c r="W413" t="str">
        <f t="shared" si="57"/>
        <v>Open</v>
      </c>
      <c r="X413" t="str">
        <f>_xlfn.XLOOKUP(B413,'Customers'!A:A,'Customers'!E:E,"")</f>
        <v>SMB</v>
      </c>
      <c r="Y413">
        <f t="shared" si="58"/>
        <v>0</v>
      </c>
      <c r="Z413" t="str">
        <f t="shared" si="59"/>
        <v/>
      </c>
      <c r="AA413">
        <f t="shared" si="62"/>
        <v>0</v>
      </c>
    </row>
    <row r="414" spans="1:27">
      <c r="A414" t="s">
        <v>1836</v>
      </c>
      <c r="B414" t="s">
        <v>1837</v>
      </c>
      <c r="C414" t="s">
        <v>1838</v>
      </c>
      <c r="D414" t="s">
        <v>183</v>
      </c>
      <c r="E414" t="s">
        <v>45</v>
      </c>
      <c r="F414" t="s">
        <v>1839</v>
      </c>
      <c r="G414" s="6">
        <f t="shared" si="54"/>
        <v>13354</v>
      </c>
      <c r="H414" t="s">
        <v>56</v>
      </c>
      <c r="I414" t="s">
        <v>195</v>
      </c>
      <c r="J414" t="str">
        <f t="shared" si="55"/>
        <v>Ati Seshadri</v>
      </c>
      <c r="K414" t="s">
        <v>209</v>
      </c>
      <c r="L414" s="7">
        <f t="shared" si="60"/>
        <v>45510</v>
      </c>
      <c r="M414" s="7">
        <v>45611</v>
      </c>
      <c r="N414" s="1">
        <f t="shared" si="56"/>
        <v>45611</v>
      </c>
      <c r="P414" s="7" t="str">
        <f t="shared" si="61"/>
        <v/>
      </c>
      <c r="R414">
        <v>0</v>
      </c>
      <c r="S414">
        <v>1</v>
      </c>
      <c r="T414">
        <v>25.7</v>
      </c>
      <c r="U414" t="s">
        <v>58</v>
      </c>
      <c r="W414" t="str">
        <f t="shared" si="57"/>
        <v>Open</v>
      </c>
      <c r="X414" t="str">
        <f>_xlfn.XLOOKUP(B414,'Customers'!A:A,'Customers'!E:E,"")</f>
        <v>Mid-Market</v>
      </c>
      <c r="Y414">
        <f t="shared" si="58"/>
        <v>0</v>
      </c>
      <c r="Z414" t="str">
        <f t="shared" si="59"/>
        <v/>
      </c>
      <c r="AA414">
        <f t="shared" si="62"/>
        <v>0</v>
      </c>
    </row>
    <row r="415" spans="1:27">
      <c r="A415" t="s">
        <v>1840</v>
      </c>
      <c r="B415" t="s">
        <v>1841</v>
      </c>
      <c r="C415" t="s">
        <v>1842</v>
      </c>
      <c r="D415" t="s">
        <v>19</v>
      </c>
      <c r="E415" t="s">
        <v>54</v>
      </c>
      <c r="F415" t="s">
        <v>1843</v>
      </c>
      <c r="G415" s="6">
        <f t="shared" si="54"/>
        <v>7135</v>
      </c>
      <c r="H415" t="s">
        <v>30</v>
      </c>
      <c r="I415" t="s">
        <v>98</v>
      </c>
      <c r="J415" t="str">
        <f t="shared" si="55"/>
        <v>Amruta Sinha</v>
      </c>
      <c r="K415" t="s">
        <v>1844</v>
      </c>
      <c r="L415" s="7">
        <f t="shared" si="60"/>
        <v>44609</v>
      </c>
      <c r="M415" s="7">
        <v>44785</v>
      </c>
      <c r="N415" s="1">
        <f t="shared" si="56"/>
        <v>44785</v>
      </c>
      <c r="P415" s="7" t="str">
        <f t="shared" si="61"/>
        <v/>
      </c>
      <c r="R415">
        <v>0</v>
      </c>
      <c r="S415">
        <v>1</v>
      </c>
      <c r="T415">
        <v>14</v>
      </c>
      <c r="U415" t="s">
        <v>58</v>
      </c>
      <c r="W415" t="str">
        <f t="shared" si="57"/>
        <v>Open</v>
      </c>
      <c r="X415" t="str">
        <f>_xlfn.XLOOKUP(B415,'Customers'!A:A,'Customers'!E:E,"")</f>
        <v>Enterprise</v>
      </c>
      <c r="Y415">
        <f t="shared" si="58"/>
        <v>0</v>
      </c>
      <c r="Z415" t="str">
        <f t="shared" si="59"/>
        <v/>
      </c>
      <c r="AA415">
        <f t="shared" si="62"/>
        <v>0</v>
      </c>
    </row>
    <row r="416" spans="1:27">
      <c r="A416" t="s">
        <v>1845</v>
      </c>
      <c r="B416" t="s">
        <v>1846</v>
      </c>
      <c r="C416" t="s">
        <v>1847</v>
      </c>
      <c r="D416" t="s">
        <v>37</v>
      </c>
      <c r="E416" t="s">
        <v>45</v>
      </c>
      <c r="F416" t="s">
        <v>1848</v>
      </c>
      <c r="G416" s="6">
        <f t="shared" si="54"/>
        <v>164000</v>
      </c>
      <c r="H416" t="s">
        <v>161</v>
      </c>
      <c r="I416" t="s">
        <v>86</v>
      </c>
      <c r="J416" t="str">
        <f t="shared" si="55"/>
        <v>Mason Solanki</v>
      </c>
      <c r="K416" t="s">
        <v>1849</v>
      </c>
      <c r="L416" s="7">
        <f t="shared" si="60"/>
        <v>45379</v>
      </c>
      <c r="N416" s="1" t="str">
        <f t="shared" si="56"/>
        <v/>
      </c>
      <c r="P416" s="7" t="str">
        <f t="shared" si="61"/>
        <v/>
      </c>
      <c r="R416">
        <v>0</v>
      </c>
      <c r="S416">
        <v>1</v>
      </c>
      <c r="T416">
        <v>20.3</v>
      </c>
      <c r="U416" t="s">
        <v>100</v>
      </c>
      <c r="W416" t="str">
        <f t="shared" si="57"/>
        <v>Open</v>
      </c>
      <c r="X416" t="str">
        <f>_xlfn.XLOOKUP(B416,'Customers'!A:A,'Customers'!E:E,"")</f>
        <v>SMB</v>
      </c>
      <c r="Y416">
        <f t="shared" si="58"/>
        <v>0</v>
      </c>
      <c r="Z416" t="str">
        <f t="shared" si="59"/>
        <v/>
      </c>
      <c r="AA416">
        <f t="shared" si="62"/>
        <v>0</v>
      </c>
    </row>
    <row r="417" spans="1:27">
      <c r="A417" t="s">
        <v>1850</v>
      </c>
      <c r="B417" t="s">
        <v>1851</v>
      </c>
      <c r="C417" t="s">
        <v>301</v>
      </c>
      <c r="D417" t="s">
        <v>183</v>
      </c>
      <c r="E417" t="s">
        <v>115</v>
      </c>
      <c r="F417" t="s">
        <v>1852</v>
      </c>
      <c r="G417" s="6">
        <f t="shared" si="54"/>
        <v>6350</v>
      </c>
      <c r="H417" t="s">
        <v>79</v>
      </c>
      <c r="I417" t="s">
        <v>1822</v>
      </c>
      <c r="J417" t="str">
        <f t="shared" si="55"/>
        <v>Karan Karnik</v>
      </c>
      <c r="K417" t="s">
        <v>1853</v>
      </c>
      <c r="L417" s="7">
        <f t="shared" si="60"/>
        <v>45358</v>
      </c>
      <c r="M417" s="7">
        <v>45483</v>
      </c>
      <c r="N417" s="1">
        <f t="shared" si="56"/>
        <v>45483</v>
      </c>
      <c r="O417" s="7">
        <v>45434</v>
      </c>
      <c r="P417" s="7">
        <f t="shared" si="61"/>
        <v>45434</v>
      </c>
      <c r="Q417">
        <v>76</v>
      </c>
      <c r="R417">
        <v>0</v>
      </c>
      <c r="S417">
        <v>1</v>
      </c>
      <c r="T417">
        <v>18</v>
      </c>
      <c r="U417" t="s">
        <v>42</v>
      </c>
      <c r="W417" t="str">
        <f t="shared" si="57"/>
        <v>Lost</v>
      </c>
      <c r="X417" t="str">
        <f>_xlfn.XLOOKUP(B417,'Customers'!A:A,'Customers'!E:E,"")</f>
        <v>Mid-Market</v>
      </c>
      <c r="Y417">
        <f t="shared" si="58"/>
        <v>1</v>
      </c>
      <c r="Z417">
        <f t="shared" si="59"/>
        <v>-49</v>
      </c>
      <c r="AA417">
        <f t="shared" si="62"/>
        <v>0</v>
      </c>
    </row>
    <row r="418" spans="1:27">
      <c r="A418" t="s">
        <v>1854</v>
      </c>
      <c r="B418" t="s">
        <v>1855</v>
      </c>
      <c r="C418" t="s">
        <v>963</v>
      </c>
      <c r="D418" t="s">
        <v>37</v>
      </c>
      <c r="E418" t="s">
        <v>28</v>
      </c>
      <c r="F418" t="s">
        <v>1856</v>
      </c>
      <c r="G418" s="6">
        <f t="shared" si="54"/>
        <v>196688</v>
      </c>
      <c r="H418" t="s">
        <v>56</v>
      </c>
      <c r="I418" t="s">
        <v>258</v>
      </c>
      <c r="J418" t="str">
        <f t="shared" si="55"/>
        <v>Jasmit Gour</v>
      </c>
      <c r="K418" t="s">
        <v>960</v>
      </c>
      <c r="L418" s="7">
        <f t="shared" si="60"/>
        <v>44824</v>
      </c>
      <c r="N418" s="1" t="str">
        <f t="shared" si="56"/>
        <v/>
      </c>
      <c r="P418" s="7" t="str">
        <f t="shared" si="61"/>
        <v/>
      </c>
      <c r="R418">
        <v>0</v>
      </c>
      <c r="S418">
        <v>1</v>
      </c>
      <c r="U418" t="s">
        <v>100</v>
      </c>
      <c r="W418" t="str">
        <f t="shared" si="57"/>
        <v>Open</v>
      </c>
      <c r="X418" t="str">
        <f>_xlfn.XLOOKUP(B418,'Customers'!A:A,'Customers'!E:E,"")</f>
        <v>SMB</v>
      </c>
      <c r="Y418">
        <f t="shared" si="58"/>
        <v>0</v>
      </c>
      <c r="Z418" t="str">
        <f t="shared" si="59"/>
        <v/>
      </c>
      <c r="AA418">
        <f t="shared" si="62"/>
        <v>0</v>
      </c>
    </row>
    <row r="419" spans="1:27">
      <c r="A419" t="s">
        <v>1857</v>
      </c>
      <c r="B419" t="s">
        <v>329</v>
      </c>
      <c r="C419" t="s">
        <v>1772</v>
      </c>
      <c r="D419" t="s">
        <v>183</v>
      </c>
      <c r="E419" t="s">
        <v>91</v>
      </c>
      <c r="F419" t="s">
        <v>1858</v>
      </c>
      <c r="G419" s="6">
        <f t="shared" si="54"/>
        <v>4972</v>
      </c>
      <c r="H419" t="s">
        <v>79</v>
      </c>
      <c r="I419" t="s">
        <v>117</v>
      </c>
      <c r="J419" t="str">
        <f t="shared" si="55"/>
        <v>Ekta Uppal</v>
      </c>
      <c r="K419" t="s">
        <v>1859</v>
      </c>
      <c r="L419" s="7">
        <f t="shared" si="60"/>
        <v>44593</v>
      </c>
      <c r="M419" s="7">
        <v>44692</v>
      </c>
      <c r="N419" s="1">
        <f t="shared" si="56"/>
        <v>44692</v>
      </c>
      <c r="O419" s="7">
        <v>44678</v>
      </c>
      <c r="P419" s="7">
        <f t="shared" si="61"/>
        <v>44678</v>
      </c>
      <c r="Q419">
        <v>85</v>
      </c>
      <c r="R419">
        <v>0</v>
      </c>
      <c r="S419">
        <v>1</v>
      </c>
      <c r="T419">
        <v>18.2</v>
      </c>
      <c r="U419" t="s">
        <v>33</v>
      </c>
      <c r="W419" t="str">
        <f t="shared" si="57"/>
        <v>Won</v>
      </c>
      <c r="X419" t="str">
        <f>_xlfn.XLOOKUP(B419,'Customers'!A:A,'Customers'!E:E,"")</f>
        <v>SMB</v>
      </c>
      <c r="Y419">
        <f t="shared" si="58"/>
        <v>1</v>
      </c>
      <c r="Z419">
        <f t="shared" si="59"/>
        <v>-14</v>
      </c>
      <c r="AA419">
        <f t="shared" si="62"/>
        <v>0</v>
      </c>
    </row>
    <row r="420" spans="1:27">
      <c r="A420" t="s">
        <v>1860</v>
      </c>
      <c r="B420" t="s">
        <v>1861</v>
      </c>
      <c r="C420" t="s">
        <v>1777</v>
      </c>
      <c r="D420" t="s">
        <v>66</v>
      </c>
      <c r="E420" t="s">
        <v>54</v>
      </c>
      <c r="F420" t="s">
        <v>1862</v>
      </c>
      <c r="G420" s="6">
        <f t="shared" si="54"/>
        <v>23123</v>
      </c>
      <c r="H420" t="s">
        <v>22</v>
      </c>
      <c r="I420" t="s">
        <v>105</v>
      </c>
      <c r="J420" t="str">
        <f t="shared" si="55"/>
        <v>Hemangini Bahri</v>
      </c>
      <c r="K420" t="s">
        <v>1598</v>
      </c>
      <c r="L420" s="7">
        <f t="shared" si="60"/>
        <v>44659</v>
      </c>
      <c r="M420" s="7">
        <v>44786</v>
      </c>
      <c r="N420" s="1">
        <f t="shared" si="56"/>
        <v>44786</v>
      </c>
      <c r="P420" s="7" t="str">
        <f t="shared" si="61"/>
        <v/>
      </c>
      <c r="R420">
        <v>0</v>
      </c>
      <c r="S420">
        <v>1</v>
      </c>
      <c r="T420">
        <v>8.4</v>
      </c>
      <c r="U420" t="s">
        <v>42</v>
      </c>
      <c r="W420" t="str">
        <f t="shared" si="57"/>
        <v>Open</v>
      </c>
      <c r="X420" t="str">
        <f>_xlfn.XLOOKUP(B420,'Customers'!A:A,'Customers'!E:E,"")</f>
        <v>SMB</v>
      </c>
      <c r="Y420">
        <f t="shared" si="58"/>
        <v>0</v>
      </c>
      <c r="Z420" t="str">
        <f t="shared" si="59"/>
        <v/>
      </c>
      <c r="AA420">
        <f t="shared" si="62"/>
        <v>0</v>
      </c>
    </row>
    <row r="421" spans="1:27">
      <c r="A421" t="s">
        <v>1863</v>
      </c>
      <c r="B421" t="s">
        <v>1864</v>
      </c>
      <c r="C421" t="s">
        <v>1865</v>
      </c>
      <c r="D421" t="s">
        <v>19</v>
      </c>
      <c r="E421" t="s">
        <v>91</v>
      </c>
      <c r="F421" t="s">
        <v>1866</v>
      </c>
      <c r="G421" s="6">
        <f t="shared" si="54"/>
        <v>8462</v>
      </c>
      <c r="H421" t="s">
        <v>161</v>
      </c>
      <c r="I421" t="s">
        <v>68</v>
      </c>
      <c r="J421" t="str">
        <f t="shared" si="55"/>
        <v>Anamika Keer</v>
      </c>
      <c r="K421" t="s">
        <v>791</v>
      </c>
      <c r="L421" s="7">
        <f t="shared" si="60"/>
        <v>45085</v>
      </c>
      <c r="M421" s="7">
        <v>45203</v>
      </c>
      <c r="N421" s="1">
        <f t="shared" si="56"/>
        <v>45203</v>
      </c>
      <c r="O421" s="7">
        <v>45240</v>
      </c>
      <c r="P421" s="7">
        <f t="shared" si="61"/>
        <v>45240</v>
      </c>
      <c r="Q421">
        <v>155</v>
      </c>
      <c r="R421">
        <v>0</v>
      </c>
      <c r="S421">
        <v>1</v>
      </c>
      <c r="T421">
        <v>14.5</v>
      </c>
      <c r="U421" t="s">
        <v>33</v>
      </c>
      <c r="W421" t="str">
        <f t="shared" si="57"/>
        <v>Won</v>
      </c>
      <c r="X421" t="str">
        <f>_xlfn.XLOOKUP(B421,'Customers'!A:A,'Customers'!E:E,"")</f>
        <v>Mid-Market</v>
      </c>
      <c r="Y421">
        <f t="shared" si="58"/>
        <v>1</v>
      </c>
      <c r="Z421">
        <f t="shared" si="59"/>
        <v>37</v>
      </c>
      <c r="AA421">
        <f t="shared" si="62"/>
        <v>1</v>
      </c>
    </row>
    <row r="422" spans="1:27">
      <c r="A422" t="s">
        <v>1867</v>
      </c>
      <c r="B422" t="s">
        <v>1868</v>
      </c>
      <c r="C422" t="s">
        <v>1037</v>
      </c>
      <c r="D422" t="s">
        <v>37</v>
      </c>
      <c r="E422" t="s">
        <v>91</v>
      </c>
      <c r="F422" t="s">
        <v>1869</v>
      </c>
      <c r="G422" s="6">
        <f t="shared" si="54"/>
        <v>168439</v>
      </c>
      <c r="H422" t="s">
        <v>172</v>
      </c>
      <c r="I422" t="s">
        <v>117</v>
      </c>
      <c r="J422" t="str">
        <f t="shared" si="55"/>
        <v>Ekta Uppal</v>
      </c>
      <c r="K422" t="s">
        <v>903</v>
      </c>
      <c r="L422" s="7">
        <f t="shared" si="60"/>
        <v>44899</v>
      </c>
      <c r="M422" s="7">
        <v>44942</v>
      </c>
      <c r="N422" s="1">
        <f t="shared" si="56"/>
        <v>44942</v>
      </c>
      <c r="O422" s="7">
        <v>44958</v>
      </c>
      <c r="P422" s="7">
        <f t="shared" si="61"/>
        <v>44958</v>
      </c>
      <c r="Q422">
        <v>59</v>
      </c>
      <c r="R422">
        <v>1</v>
      </c>
      <c r="S422">
        <v>2</v>
      </c>
      <c r="T422">
        <v>1.5</v>
      </c>
      <c r="U422" t="s">
        <v>100</v>
      </c>
      <c r="W422" t="str">
        <f t="shared" si="57"/>
        <v>Won</v>
      </c>
      <c r="X422" t="str">
        <f>_xlfn.XLOOKUP(B422,'Customers'!A:A,'Customers'!E:E,"")</f>
        <v>Mid-Market</v>
      </c>
      <c r="Y422">
        <f t="shared" si="58"/>
        <v>1</v>
      </c>
      <c r="Z422">
        <f t="shared" si="59"/>
        <v>16</v>
      </c>
      <c r="AA422">
        <f t="shared" si="62"/>
        <v>0</v>
      </c>
    </row>
    <row r="423" spans="1:27">
      <c r="A423" t="s">
        <v>1870</v>
      </c>
      <c r="B423" t="s">
        <v>1871</v>
      </c>
      <c r="C423" t="s">
        <v>549</v>
      </c>
      <c r="D423" t="s">
        <v>183</v>
      </c>
      <c r="E423" t="s">
        <v>28</v>
      </c>
      <c r="F423" t="s">
        <v>1872</v>
      </c>
      <c r="G423" s="6">
        <f t="shared" si="54"/>
        <v>5742</v>
      </c>
      <c r="H423" t="s">
        <v>39</v>
      </c>
      <c r="I423" t="s">
        <v>1508</v>
      </c>
      <c r="J423" t="str">
        <f t="shared" si="55"/>
        <v>Owen Mane</v>
      </c>
      <c r="K423" t="s">
        <v>1849</v>
      </c>
      <c r="L423" s="7">
        <f t="shared" si="60"/>
        <v>45379</v>
      </c>
      <c r="M423" s="7">
        <v>45450</v>
      </c>
      <c r="N423" s="1">
        <f t="shared" si="56"/>
        <v>45450</v>
      </c>
      <c r="P423" s="7" t="str">
        <f t="shared" si="61"/>
        <v/>
      </c>
      <c r="R423">
        <v>0</v>
      </c>
      <c r="S423">
        <v>1</v>
      </c>
      <c r="T423">
        <v>9.4</v>
      </c>
      <c r="U423" t="s">
        <v>42</v>
      </c>
      <c r="W423" t="str">
        <f t="shared" si="57"/>
        <v>Open</v>
      </c>
      <c r="X423" t="str">
        <f>_xlfn.XLOOKUP(B423,'Customers'!A:A,'Customers'!E:E,"")</f>
        <v>Mid-Market</v>
      </c>
      <c r="Y423">
        <f t="shared" si="58"/>
        <v>0</v>
      </c>
      <c r="Z423" t="str">
        <f t="shared" si="59"/>
        <v/>
      </c>
      <c r="AA423">
        <f t="shared" si="62"/>
        <v>0</v>
      </c>
    </row>
    <row r="424" spans="1:27">
      <c r="A424" t="s">
        <v>1873</v>
      </c>
      <c r="B424" t="s">
        <v>1874</v>
      </c>
      <c r="C424" t="s">
        <v>1626</v>
      </c>
      <c r="D424" t="s">
        <v>53</v>
      </c>
      <c r="E424" t="s">
        <v>54</v>
      </c>
      <c r="F424" t="s">
        <v>1875</v>
      </c>
      <c r="G424" s="6">
        <f t="shared" si="54"/>
        <v>32628</v>
      </c>
      <c r="H424" t="s">
        <v>56</v>
      </c>
      <c r="I424" t="s">
        <v>258</v>
      </c>
      <c r="J424" t="str">
        <f t="shared" si="55"/>
        <v>Jasmit Gour</v>
      </c>
      <c r="K424" t="s">
        <v>531</v>
      </c>
      <c r="L424" s="7">
        <f t="shared" si="60"/>
        <v>45237</v>
      </c>
      <c r="M424" s="7">
        <v>45380</v>
      </c>
      <c r="N424" s="1">
        <f t="shared" si="56"/>
        <v>45380</v>
      </c>
      <c r="P424" s="7" t="str">
        <f t="shared" si="61"/>
        <v/>
      </c>
      <c r="R424">
        <v>0</v>
      </c>
      <c r="S424">
        <v>1</v>
      </c>
      <c r="T424">
        <v>17.100000000000001</v>
      </c>
      <c r="U424" t="s">
        <v>58</v>
      </c>
      <c r="W424" t="str">
        <f t="shared" si="57"/>
        <v>Open</v>
      </c>
      <c r="X424" t="str">
        <f>_xlfn.XLOOKUP(B424,'Customers'!A:A,'Customers'!E:E,"")</f>
        <v>Mid-Market</v>
      </c>
      <c r="Y424">
        <f t="shared" si="58"/>
        <v>0</v>
      </c>
      <c r="Z424" t="str">
        <f t="shared" si="59"/>
        <v/>
      </c>
      <c r="AA424">
        <f t="shared" si="62"/>
        <v>0</v>
      </c>
    </row>
    <row r="425" spans="1:27">
      <c r="A425" t="s">
        <v>1876</v>
      </c>
      <c r="B425" t="s">
        <v>1877</v>
      </c>
      <c r="C425" t="s">
        <v>18</v>
      </c>
      <c r="D425" t="s">
        <v>37</v>
      </c>
      <c r="E425" t="s">
        <v>115</v>
      </c>
      <c r="F425" t="s">
        <v>1878</v>
      </c>
      <c r="G425" s="6">
        <f t="shared" si="54"/>
        <v>175782</v>
      </c>
      <c r="H425" t="s">
        <v>39</v>
      </c>
      <c r="I425" t="s">
        <v>117</v>
      </c>
      <c r="J425" t="str">
        <f t="shared" si="55"/>
        <v>Ekta Uppal</v>
      </c>
      <c r="K425" t="s">
        <v>1879</v>
      </c>
      <c r="L425" s="7">
        <f t="shared" si="60"/>
        <v>45223</v>
      </c>
      <c r="M425" s="7">
        <v>45268</v>
      </c>
      <c r="N425" s="1">
        <f t="shared" si="56"/>
        <v>45268</v>
      </c>
      <c r="O425" s="7">
        <v>45401</v>
      </c>
      <c r="P425" s="7">
        <f t="shared" si="61"/>
        <v>45401</v>
      </c>
      <c r="Q425">
        <v>178</v>
      </c>
      <c r="R425">
        <v>0</v>
      </c>
      <c r="S425">
        <v>1</v>
      </c>
      <c r="T425">
        <v>17.3</v>
      </c>
      <c r="U425" t="s">
        <v>42</v>
      </c>
      <c r="W425" t="str">
        <f t="shared" si="57"/>
        <v>Lost</v>
      </c>
      <c r="X425" t="str">
        <f>_xlfn.XLOOKUP(B425,'Customers'!A:A,'Customers'!E:E,"")</f>
        <v>Enterprise</v>
      </c>
      <c r="Y425">
        <f t="shared" si="58"/>
        <v>1</v>
      </c>
      <c r="Z425">
        <f t="shared" si="59"/>
        <v>133</v>
      </c>
      <c r="AA425">
        <f t="shared" si="62"/>
        <v>1</v>
      </c>
    </row>
    <row r="426" spans="1:27">
      <c r="A426" t="s">
        <v>1880</v>
      </c>
      <c r="B426" t="s">
        <v>27</v>
      </c>
      <c r="C426" t="s">
        <v>1881</v>
      </c>
      <c r="D426" t="s">
        <v>19</v>
      </c>
      <c r="E426" t="s">
        <v>91</v>
      </c>
      <c r="F426" t="s">
        <v>1882</v>
      </c>
      <c r="G426" s="6">
        <f t="shared" si="54"/>
        <v>3195</v>
      </c>
      <c r="H426" t="s">
        <v>39</v>
      </c>
      <c r="I426" t="s">
        <v>86</v>
      </c>
      <c r="J426" t="str">
        <f t="shared" si="55"/>
        <v>Mason Solanki</v>
      </c>
      <c r="K426" t="s">
        <v>1883</v>
      </c>
      <c r="L426" s="7">
        <f t="shared" si="60"/>
        <v>45436</v>
      </c>
      <c r="M426" s="7">
        <v>45463</v>
      </c>
      <c r="N426" s="1">
        <f t="shared" si="56"/>
        <v>45463</v>
      </c>
      <c r="O426" s="7">
        <v>45508</v>
      </c>
      <c r="P426" s="7">
        <f t="shared" si="61"/>
        <v>45508</v>
      </c>
      <c r="Q426">
        <v>72</v>
      </c>
      <c r="R426">
        <v>1</v>
      </c>
      <c r="S426">
        <v>2</v>
      </c>
      <c r="U426" t="s">
        <v>58</v>
      </c>
      <c r="W426" t="str">
        <f t="shared" si="57"/>
        <v>Won</v>
      </c>
      <c r="X426" t="str">
        <f>_xlfn.XLOOKUP(B426,'Customers'!A:A,'Customers'!E:E,"")</f>
        <v>Enterprise</v>
      </c>
      <c r="Y426">
        <f t="shared" si="58"/>
        <v>1</v>
      </c>
      <c r="Z426">
        <f t="shared" si="59"/>
        <v>45</v>
      </c>
      <c r="AA426">
        <f t="shared" si="62"/>
        <v>1</v>
      </c>
    </row>
    <row r="427" spans="1:27">
      <c r="A427" t="s">
        <v>1884</v>
      </c>
      <c r="B427" t="s">
        <v>1127</v>
      </c>
      <c r="C427" t="s">
        <v>1885</v>
      </c>
      <c r="D427" t="s">
        <v>66</v>
      </c>
      <c r="E427" t="s">
        <v>28</v>
      </c>
      <c r="F427" t="s">
        <v>1886</v>
      </c>
      <c r="G427" s="6">
        <f t="shared" si="54"/>
        <v>9828</v>
      </c>
      <c r="H427" t="s">
        <v>30</v>
      </c>
      <c r="I427" t="s">
        <v>31</v>
      </c>
      <c r="J427" t="str">
        <f t="shared" si="55"/>
        <v>Ati Seshadri</v>
      </c>
      <c r="K427" t="s">
        <v>1887</v>
      </c>
      <c r="L427" s="7">
        <f t="shared" si="60"/>
        <v>45002</v>
      </c>
      <c r="M427" s="7">
        <v>45059</v>
      </c>
      <c r="N427" s="1">
        <f t="shared" si="56"/>
        <v>45059</v>
      </c>
      <c r="P427" s="7" t="str">
        <f t="shared" si="61"/>
        <v/>
      </c>
      <c r="R427">
        <v>0</v>
      </c>
      <c r="S427">
        <v>1</v>
      </c>
      <c r="U427" t="s">
        <v>25</v>
      </c>
      <c r="W427" t="str">
        <f t="shared" si="57"/>
        <v>Open</v>
      </c>
      <c r="X427" t="str">
        <f>_xlfn.XLOOKUP(B427,'Customers'!A:A,'Customers'!E:E,"")</f>
        <v>Mid-Market</v>
      </c>
      <c r="Y427">
        <f t="shared" si="58"/>
        <v>0</v>
      </c>
      <c r="Z427" t="str">
        <f t="shared" si="59"/>
        <v/>
      </c>
      <c r="AA427">
        <f t="shared" si="62"/>
        <v>0</v>
      </c>
    </row>
    <row r="428" spans="1:27">
      <c r="A428" t="s">
        <v>1888</v>
      </c>
      <c r="B428" t="s">
        <v>561</v>
      </c>
      <c r="C428" t="s">
        <v>1889</v>
      </c>
      <c r="D428" t="s">
        <v>19</v>
      </c>
      <c r="E428" t="s">
        <v>115</v>
      </c>
      <c r="F428" t="s">
        <v>1890</v>
      </c>
      <c r="G428" s="6">
        <f t="shared" si="54"/>
        <v>5850</v>
      </c>
      <c r="H428" t="s">
        <v>172</v>
      </c>
      <c r="I428" t="s">
        <v>98</v>
      </c>
      <c r="J428" t="str">
        <f t="shared" si="55"/>
        <v>Amruta Sinha</v>
      </c>
      <c r="K428" t="s">
        <v>1891</v>
      </c>
      <c r="L428" s="7">
        <f t="shared" si="60"/>
        <v>45176</v>
      </c>
      <c r="M428" s="7">
        <v>45276</v>
      </c>
      <c r="N428" s="1">
        <f t="shared" si="56"/>
        <v>45276</v>
      </c>
      <c r="O428" s="7">
        <v>45308</v>
      </c>
      <c r="P428" s="7">
        <f t="shared" si="61"/>
        <v>45308</v>
      </c>
      <c r="Q428">
        <v>132</v>
      </c>
      <c r="R428">
        <v>0</v>
      </c>
      <c r="S428">
        <v>1</v>
      </c>
      <c r="T428">
        <v>26.2</v>
      </c>
      <c r="U428" t="s">
        <v>42</v>
      </c>
      <c r="W428" t="str">
        <f t="shared" si="57"/>
        <v>Lost</v>
      </c>
      <c r="X428" t="str">
        <f>_xlfn.XLOOKUP(B428,'Customers'!A:A,'Customers'!E:E,"")</f>
        <v>Mid-Market</v>
      </c>
      <c r="Y428">
        <f t="shared" si="58"/>
        <v>1</v>
      </c>
      <c r="Z428">
        <f t="shared" si="59"/>
        <v>32</v>
      </c>
      <c r="AA428">
        <f t="shared" si="62"/>
        <v>1</v>
      </c>
    </row>
    <row r="429" spans="1:27">
      <c r="A429" t="s">
        <v>1892</v>
      </c>
      <c r="B429" t="s">
        <v>1893</v>
      </c>
      <c r="C429" t="s">
        <v>18</v>
      </c>
      <c r="D429" t="s">
        <v>37</v>
      </c>
      <c r="E429" t="s">
        <v>177</v>
      </c>
      <c r="F429" t="s">
        <v>1894</v>
      </c>
      <c r="G429" s="6">
        <f t="shared" si="54"/>
        <v>151329</v>
      </c>
      <c r="H429" t="s">
        <v>39</v>
      </c>
      <c r="I429" t="s">
        <v>274</v>
      </c>
      <c r="J429" t="str">
        <f t="shared" si="55"/>
        <v>Rachit Lall</v>
      </c>
      <c r="K429" t="s">
        <v>1895</v>
      </c>
      <c r="L429" s="7">
        <f t="shared" si="60"/>
        <v>44645</v>
      </c>
      <c r="M429" s="7">
        <v>44728</v>
      </c>
      <c r="N429" s="1">
        <f t="shared" si="56"/>
        <v>44728</v>
      </c>
      <c r="P429" s="7" t="str">
        <f t="shared" si="61"/>
        <v/>
      </c>
      <c r="R429">
        <v>0</v>
      </c>
      <c r="S429">
        <v>1</v>
      </c>
      <c r="T429">
        <v>28.9</v>
      </c>
      <c r="U429" t="s">
        <v>33</v>
      </c>
      <c r="W429" t="str">
        <f t="shared" si="57"/>
        <v>Open</v>
      </c>
      <c r="X429" t="str">
        <f>_xlfn.XLOOKUP(B429,'Customers'!A:A,'Customers'!E:E,"")</f>
        <v>Mid-Market</v>
      </c>
      <c r="Y429">
        <f t="shared" si="58"/>
        <v>0</v>
      </c>
      <c r="Z429" t="str">
        <f t="shared" si="59"/>
        <v/>
      </c>
      <c r="AA429">
        <f t="shared" si="62"/>
        <v>0</v>
      </c>
    </row>
    <row r="430" spans="1:27">
      <c r="A430" t="s">
        <v>1896</v>
      </c>
      <c r="B430" t="s">
        <v>1897</v>
      </c>
      <c r="C430" t="s">
        <v>1898</v>
      </c>
      <c r="D430" t="s">
        <v>53</v>
      </c>
      <c r="E430" t="s">
        <v>54</v>
      </c>
      <c r="F430" t="s">
        <v>1899</v>
      </c>
      <c r="G430" s="6">
        <f t="shared" si="54"/>
        <v>41127</v>
      </c>
      <c r="H430" t="s">
        <v>79</v>
      </c>
      <c r="I430" t="s">
        <v>62</v>
      </c>
      <c r="J430" t="str">
        <f t="shared" si="55"/>
        <v>Jairaj Panchal</v>
      </c>
      <c r="K430" t="s">
        <v>1900</v>
      </c>
      <c r="L430" s="7">
        <f t="shared" si="60"/>
        <v>45648</v>
      </c>
      <c r="M430" s="7">
        <v>45776</v>
      </c>
      <c r="N430" s="1">
        <f t="shared" si="56"/>
        <v>45776</v>
      </c>
      <c r="P430" s="7" t="str">
        <f t="shared" si="61"/>
        <v/>
      </c>
      <c r="R430">
        <v>0</v>
      </c>
      <c r="S430">
        <v>1</v>
      </c>
      <c r="T430">
        <v>32.4</v>
      </c>
      <c r="U430" t="s">
        <v>58</v>
      </c>
      <c r="W430" t="str">
        <f t="shared" si="57"/>
        <v>Open</v>
      </c>
      <c r="X430" t="str">
        <f>_xlfn.XLOOKUP(B430,'Customers'!A:A,'Customers'!E:E,"")</f>
        <v>Enterprise</v>
      </c>
      <c r="Y430">
        <f t="shared" si="58"/>
        <v>0</v>
      </c>
      <c r="Z430" t="str">
        <f t="shared" si="59"/>
        <v/>
      </c>
      <c r="AA430">
        <f t="shared" si="62"/>
        <v>0</v>
      </c>
    </row>
    <row r="431" spans="1:27">
      <c r="A431" t="s">
        <v>1901</v>
      </c>
      <c r="B431" t="s">
        <v>1902</v>
      </c>
      <c r="C431" t="s">
        <v>1903</v>
      </c>
      <c r="D431" t="s">
        <v>37</v>
      </c>
      <c r="E431" t="s">
        <v>115</v>
      </c>
      <c r="F431" t="s">
        <v>1904</v>
      </c>
      <c r="G431" s="6">
        <f t="shared" si="54"/>
        <v>124270</v>
      </c>
      <c r="H431" t="s">
        <v>56</v>
      </c>
      <c r="I431" t="s">
        <v>336</v>
      </c>
      <c r="J431" t="str">
        <f t="shared" si="55"/>
        <v>Jalsa Parsa</v>
      </c>
      <c r="K431" t="s">
        <v>1905</v>
      </c>
      <c r="L431" s="7">
        <f t="shared" si="60"/>
        <v>45580</v>
      </c>
      <c r="M431" s="7">
        <v>45735</v>
      </c>
      <c r="N431" s="1">
        <f t="shared" si="56"/>
        <v>45735</v>
      </c>
      <c r="O431" s="7">
        <v>45640</v>
      </c>
      <c r="P431" s="7">
        <f t="shared" si="61"/>
        <v>45640</v>
      </c>
      <c r="Q431">
        <v>60</v>
      </c>
      <c r="R431">
        <v>0</v>
      </c>
      <c r="S431">
        <v>1</v>
      </c>
      <c r="T431">
        <v>13.5</v>
      </c>
      <c r="U431" t="s">
        <v>25</v>
      </c>
      <c r="W431" t="str">
        <f t="shared" si="57"/>
        <v>Lost</v>
      </c>
      <c r="X431" t="str">
        <f>_xlfn.XLOOKUP(B431,'Customers'!A:A,'Customers'!E:E,"")</f>
        <v>Enterprise</v>
      </c>
      <c r="Y431">
        <f t="shared" si="58"/>
        <v>1</v>
      </c>
      <c r="Z431">
        <f t="shared" si="59"/>
        <v>-95</v>
      </c>
      <c r="AA431">
        <f t="shared" si="62"/>
        <v>0</v>
      </c>
    </row>
    <row r="432" spans="1:27">
      <c r="A432" t="s">
        <v>1906</v>
      </c>
      <c r="B432" t="s">
        <v>1907</v>
      </c>
      <c r="C432" t="s">
        <v>1060</v>
      </c>
      <c r="D432" t="s">
        <v>66</v>
      </c>
      <c r="E432" t="s">
        <v>177</v>
      </c>
      <c r="F432" t="s">
        <v>1908</v>
      </c>
      <c r="G432" s="6">
        <f t="shared" si="54"/>
        <v>20535</v>
      </c>
      <c r="H432" t="s">
        <v>39</v>
      </c>
      <c r="I432" t="s">
        <v>274</v>
      </c>
      <c r="J432" t="str">
        <f t="shared" si="55"/>
        <v>Rachit Lall</v>
      </c>
      <c r="K432" t="s">
        <v>1909</v>
      </c>
      <c r="L432" s="7">
        <f t="shared" si="60"/>
        <v>45546</v>
      </c>
      <c r="M432" s="7">
        <v>45705</v>
      </c>
      <c r="N432" s="1">
        <f t="shared" si="56"/>
        <v>45705</v>
      </c>
      <c r="P432" s="7" t="str">
        <f t="shared" si="61"/>
        <v/>
      </c>
      <c r="R432">
        <v>0</v>
      </c>
      <c r="S432">
        <v>1</v>
      </c>
      <c r="T432">
        <v>32.799999999999997</v>
      </c>
      <c r="U432" t="s">
        <v>25</v>
      </c>
      <c r="W432" t="str">
        <f t="shared" si="57"/>
        <v>Open</v>
      </c>
      <c r="X432" t="str">
        <f>_xlfn.XLOOKUP(B432,'Customers'!A:A,'Customers'!E:E,"")</f>
        <v>Mid-Market</v>
      </c>
      <c r="Y432">
        <f t="shared" si="58"/>
        <v>0</v>
      </c>
      <c r="Z432" t="str">
        <f t="shared" si="59"/>
        <v/>
      </c>
      <c r="AA432">
        <f t="shared" si="62"/>
        <v>0</v>
      </c>
    </row>
    <row r="433" spans="1:27">
      <c r="A433" t="s">
        <v>1910</v>
      </c>
      <c r="B433" t="s">
        <v>1911</v>
      </c>
      <c r="C433" t="s">
        <v>18</v>
      </c>
      <c r="D433" t="s">
        <v>66</v>
      </c>
      <c r="E433" t="s">
        <v>20</v>
      </c>
      <c r="F433" t="s">
        <v>1912</v>
      </c>
      <c r="G433" s="6">
        <f t="shared" si="54"/>
        <v>7803</v>
      </c>
      <c r="H433" t="s">
        <v>79</v>
      </c>
      <c r="I433" t="s">
        <v>86</v>
      </c>
      <c r="J433" t="str">
        <f t="shared" si="55"/>
        <v>Mason Solanki</v>
      </c>
      <c r="K433" t="s">
        <v>1913</v>
      </c>
      <c r="L433" s="7">
        <f t="shared" si="60"/>
        <v>45256</v>
      </c>
      <c r="M433" s="7">
        <v>45341</v>
      </c>
      <c r="N433" s="1">
        <f t="shared" si="56"/>
        <v>45341</v>
      </c>
      <c r="P433" s="7" t="str">
        <f t="shared" si="61"/>
        <v/>
      </c>
      <c r="R433">
        <v>0</v>
      </c>
      <c r="S433">
        <v>1</v>
      </c>
      <c r="T433">
        <v>6.2</v>
      </c>
      <c r="U433" t="s">
        <v>25</v>
      </c>
      <c r="W433" t="str">
        <f t="shared" si="57"/>
        <v>Open</v>
      </c>
      <c r="X433" t="str">
        <f>_xlfn.XLOOKUP(B433,'Customers'!A:A,'Customers'!E:E,"")</f>
        <v>Enterprise</v>
      </c>
      <c r="Y433">
        <f t="shared" si="58"/>
        <v>0</v>
      </c>
      <c r="Z433" t="str">
        <f t="shared" si="59"/>
        <v/>
      </c>
      <c r="AA433">
        <f t="shared" si="62"/>
        <v>0</v>
      </c>
    </row>
    <row r="434" spans="1:27">
      <c r="A434" t="s">
        <v>1914</v>
      </c>
      <c r="B434" t="s">
        <v>1915</v>
      </c>
      <c r="C434" t="s">
        <v>18</v>
      </c>
      <c r="D434" t="s">
        <v>37</v>
      </c>
      <c r="E434" t="s">
        <v>28</v>
      </c>
      <c r="F434" t="s">
        <v>1916</v>
      </c>
      <c r="G434" s="6">
        <f t="shared" si="54"/>
        <v>51149</v>
      </c>
      <c r="H434" t="s">
        <v>39</v>
      </c>
      <c r="I434" t="s">
        <v>145</v>
      </c>
      <c r="J434" t="str">
        <f t="shared" si="55"/>
        <v>Krish Varughese</v>
      </c>
      <c r="K434" t="s">
        <v>1917</v>
      </c>
      <c r="L434" s="7">
        <f t="shared" si="60"/>
        <v>45547</v>
      </c>
      <c r="M434" s="7">
        <v>45718</v>
      </c>
      <c r="N434" s="1">
        <f t="shared" si="56"/>
        <v>45718</v>
      </c>
      <c r="P434" s="7" t="str">
        <f t="shared" si="61"/>
        <v/>
      </c>
      <c r="R434">
        <v>0</v>
      </c>
      <c r="S434">
        <v>1</v>
      </c>
      <c r="T434">
        <v>27.8</v>
      </c>
      <c r="U434" t="s">
        <v>42</v>
      </c>
      <c r="W434" t="str">
        <f t="shared" si="57"/>
        <v>Open</v>
      </c>
      <c r="X434" t="str">
        <f>_xlfn.XLOOKUP(B434,'Customers'!A:A,'Customers'!E:E,"")</f>
        <v>Mid-Market</v>
      </c>
      <c r="Y434">
        <f t="shared" si="58"/>
        <v>0</v>
      </c>
      <c r="Z434" t="str">
        <f t="shared" si="59"/>
        <v/>
      </c>
      <c r="AA434">
        <f t="shared" si="62"/>
        <v>0</v>
      </c>
    </row>
    <row r="435" spans="1:27">
      <c r="A435" t="s">
        <v>1918</v>
      </c>
      <c r="B435" t="s">
        <v>1919</v>
      </c>
      <c r="C435" t="s">
        <v>1172</v>
      </c>
      <c r="D435" t="s">
        <v>183</v>
      </c>
      <c r="E435" t="s">
        <v>45</v>
      </c>
      <c r="F435" t="s">
        <v>1920</v>
      </c>
      <c r="G435" s="6">
        <f t="shared" si="54"/>
        <v>11612</v>
      </c>
      <c r="H435" t="s">
        <v>39</v>
      </c>
      <c r="I435" t="s">
        <v>860</v>
      </c>
      <c r="J435" t="str">
        <f t="shared" si="55"/>
        <v>Hemangini Bahri</v>
      </c>
      <c r="K435" t="s">
        <v>1921</v>
      </c>
      <c r="L435" s="7">
        <f t="shared" si="60"/>
        <v>45106</v>
      </c>
      <c r="M435" s="7">
        <v>45134</v>
      </c>
      <c r="N435" s="1">
        <f t="shared" si="56"/>
        <v>45134</v>
      </c>
      <c r="P435" s="7" t="str">
        <f t="shared" si="61"/>
        <v/>
      </c>
      <c r="R435">
        <v>0</v>
      </c>
      <c r="S435">
        <v>1</v>
      </c>
      <c r="T435">
        <v>33.1</v>
      </c>
      <c r="U435" t="s">
        <v>25</v>
      </c>
      <c r="W435" t="str">
        <f t="shared" si="57"/>
        <v>Open</v>
      </c>
      <c r="X435" t="str">
        <f>_xlfn.XLOOKUP(B435,'Customers'!A:A,'Customers'!E:E,"")</f>
        <v>SMB</v>
      </c>
      <c r="Y435">
        <f t="shared" si="58"/>
        <v>0</v>
      </c>
      <c r="Z435" t="str">
        <f t="shared" si="59"/>
        <v/>
      </c>
      <c r="AA435">
        <f t="shared" si="62"/>
        <v>0</v>
      </c>
    </row>
    <row r="436" spans="1:27">
      <c r="A436" t="s">
        <v>1922</v>
      </c>
      <c r="B436" t="s">
        <v>1923</v>
      </c>
      <c r="C436" t="s">
        <v>18</v>
      </c>
      <c r="D436" t="s">
        <v>183</v>
      </c>
      <c r="E436" t="s">
        <v>28</v>
      </c>
      <c r="F436" t="s">
        <v>741</v>
      </c>
      <c r="G436" s="6">
        <f t="shared" si="54"/>
        <v>14000</v>
      </c>
      <c r="H436" t="s">
        <v>151</v>
      </c>
      <c r="I436" t="s">
        <v>1009</v>
      </c>
      <c r="J436" t="str">
        <f t="shared" si="55"/>
        <v>Ekta Uppal</v>
      </c>
      <c r="K436" t="s">
        <v>1924</v>
      </c>
      <c r="L436" s="7">
        <f t="shared" si="60"/>
        <v>44814</v>
      </c>
      <c r="M436" s="7">
        <v>44947</v>
      </c>
      <c r="N436" s="1">
        <f t="shared" si="56"/>
        <v>44947</v>
      </c>
      <c r="P436" s="7" t="str">
        <f t="shared" si="61"/>
        <v/>
      </c>
      <c r="R436">
        <v>0</v>
      </c>
      <c r="S436">
        <v>1</v>
      </c>
      <c r="T436">
        <v>8</v>
      </c>
      <c r="U436" t="s">
        <v>58</v>
      </c>
      <c r="W436" t="str">
        <f t="shared" si="57"/>
        <v>Open</v>
      </c>
      <c r="X436" t="str">
        <f>_xlfn.XLOOKUP(B436,'Customers'!A:A,'Customers'!E:E,"")</f>
        <v>SMB</v>
      </c>
      <c r="Y436">
        <f t="shared" si="58"/>
        <v>0</v>
      </c>
      <c r="Z436" t="str">
        <f t="shared" si="59"/>
        <v/>
      </c>
      <c r="AA436">
        <f t="shared" si="62"/>
        <v>0</v>
      </c>
    </row>
    <row r="437" spans="1:27">
      <c r="A437" t="s">
        <v>1925</v>
      </c>
      <c r="B437" t="s">
        <v>1926</v>
      </c>
      <c r="C437" t="s">
        <v>1927</v>
      </c>
      <c r="D437" t="s">
        <v>37</v>
      </c>
      <c r="E437" t="s">
        <v>91</v>
      </c>
      <c r="F437" t="s">
        <v>1928</v>
      </c>
      <c r="G437" s="6">
        <f t="shared" si="54"/>
        <v>104577</v>
      </c>
      <c r="H437" t="s">
        <v>47</v>
      </c>
      <c r="I437" t="s">
        <v>127</v>
      </c>
      <c r="J437" t="str">
        <f t="shared" si="55"/>
        <v>Kashish Patla</v>
      </c>
      <c r="K437" t="s">
        <v>1929</v>
      </c>
      <c r="L437" s="7">
        <f t="shared" si="60"/>
        <v>45586</v>
      </c>
      <c r="M437" s="7">
        <v>45658</v>
      </c>
      <c r="N437" s="1">
        <f t="shared" si="56"/>
        <v>45658</v>
      </c>
      <c r="O437" s="7">
        <v>45771</v>
      </c>
      <c r="P437" s="7">
        <f t="shared" si="61"/>
        <v>45771</v>
      </c>
      <c r="Q437">
        <v>185</v>
      </c>
      <c r="R437">
        <v>0</v>
      </c>
      <c r="S437">
        <v>1</v>
      </c>
      <c r="T437">
        <v>22.2</v>
      </c>
      <c r="U437" t="s">
        <v>25</v>
      </c>
      <c r="W437" t="str">
        <f t="shared" si="57"/>
        <v>Won</v>
      </c>
      <c r="X437" t="str">
        <f>_xlfn.XLOOKUP(B437,'Customers'!A:A,'Customers'!E:E,"")</f>
        <v>Mid-Market</v>
      </c>
      <c r="Y437">
        <f t="shared" si="58"/>
        <v>1</v>
      </c>
      <c r="Z437">
        <f t="shared" si="59"/>
        <v>113</v>
      </c>
      <c r="AA437">
        <f t="shared" si="62"/>
        <v>1</v>
      </c>
    </row>
    <row r="438" spans="1:27">
      <c r="A438" t="s">
        <v>1930</v>
      </c>
      <c r="B438" t="s">
        <v>1931</v>
      </c>
      <c r="C438" t="s">
        <v>18</v>
      </c>
      <c r="D438" t="s">
        <v>37</v>
      </c>
      <c r="E438" t="s">
        <v>177</v>
      </c>
      <c r="F438" t="s">
        <v>1654</v>
      </c>
      <c r="G438" s="6">
        <f t="shared" si="54"/>
        <v>130000</v>
      </c>
      <c r="H438" t="s">
        <v>30</v>
      </c>
      <c r="I438" t="s">
        <v>361</v>
      </c>
      <c r="J438" t="str">
        <f t="shared" si="55"/>
        <v>Jalsa Parsa</v>
      </c>
      <c r="K438" t="s">
        <v>1932</v>
      </c>
      <c r="L438" s="7">
        <f t="shared" si="60"/>
        <v>45266</v>
      </c>
      <c r="M438" s="7">
        <v>45405</v>
      </c>
      <c r="N438" s="1">
        <f t="shared" si="56"/>
        <v>45405</v>
      </c>
      <c r="P438" s="7" t="str">
        <f t="shared" si="61"/>
        <v/>
      </c>
      <c r="R438">
        <v>0</v>
      </c>
      <c r="S438">
        <v>1</v>
      </c>
      <c r="T438">
        <v>17.600000000000001</v>
      </c>
      <c r="U438" t="s">
        <v>100</v>
      </c>
      <c r="W438" t="str">
        <f t="shared" si="57"/>
        <v>Open</v>
      </c>
      <c r="X438" t="str">
        <f>_xlfn.XLOOKUP(B438,'Customers'!A:A,'Customers'!E:E,"")</f>
        <v>Mid-Market</v>
      </c>
      <c r="Y438">
        <f t="shared" si="58"/>
        <v>0</v>
      </c>
      <c r="Z438" t="str">
        <f t="shared" si="59"/>
        <v/>
      </c>
      <c r="AA438">
        <f t="shared" si="62"/>
        <v>0</v>
      </c>
    </row>
    <row r="439" spans="1:27">
      <c r="A439" t="s">
        <v>1933</v>
      </c>
      <c r="B439" t="s">
        <v>1934</v>
      </c>
      <c r="C439" t="s">
        <v>18</v>
      </c>
      <c r="D439" t="s">
        <v>19</v>
      </c>
      <c r="E439" t="s">
        <v>91</v>
      </c>
      <c r="F439" t="s">
        <v>1935</v>
      </c>
      <c r="G439" s="6">
        <f t="shared" si="54"/>
        <v>4930</v>
      </c>
      <c r="H439" t="s">
        <v>39</v>
      </c>
      <c r="I439" t="s">
        <v>31</v>
      </c>
      <c r="J439" t="str">
        <f t="shared" si="55"/>
        <v>Ati Seshadri</v>
      </c>
      <c r="K439" t="s">
        <v>1936</v>
      </c>
      <c r="L439" s="7">
        <f t="shared" si="60"/>
        <v>45180</v>
      </c>
      <c r="M439" s="7">
        <v>45314</v>
      </c>
      <c r="N439" s="1">
        <f t="shared" si="56"/>
        <v>45314</v>
      </c>
      <c r="O439" s="7">
        <v>45302</v>
      </c>
      <c r="P439" s="7">
        <f t="shared" si="61"/>
        <v>45302</v>
      </c>
      <c r="Q439">
        <v>122</v>
      </c>
      <c r="R439">
        <v>0</v>
      </c>
      <c r="S439">
        <v>1</v>
      </c>
      <c r="T439">
        <v>34.9</v>
      </c>
      <c r="U439" t="s">
        <v>42</v>
      </c>
      <c r="W439" t="str">
        <f t="shared" si="57"/>
        <v>Won</v>
      </c>
      <c r="X439" t="str">
        <f>_xlfn.XLOOKUP(B439,'Customers'!A:A,'Customers'!E:E,"")</f>
        <v>Mid-Market</v>
      </c>
      <c r="Y439">
        <f t="shared" si="58"/>
        <v>1</v>
      </c>
      <c r="Z439">
        <f t="shared" si="59"/>
        <v>-12</v>
      </c>
      <c r="AA439">
        <f t="shared" si="62"/>
        <v>0</v>
      </c>
    </row>
    <row r="440" spans="1:27">
      <c r="A440" t="s">
        <v>1937</v>
      </c>
      <c r="B440" t="s">
        <v>1429</v>
      </c>
      <c r="C440" t="s">
        <v>1838</v>
      </c>
      <c r="D440" t="s">
        <v>53</v>
      </c>
      <c r="E440" t="s">
        <v>115</v>
      </c>
      <c r="F440" t="s">
        <v>1938</v>
      </c>
      <c r="G440" s="6">
        <f t="shared" si="54"/>
        <v>29499</v>
      </c>
      <c r="H440" t="s">
        <v>22</v>
      </c>
      <c r="I440" t="s">
        <v>361</v>
      </c>
      <c r="J440" t="str">
        <f t="shared" si="55"/>
        <v>Jalsa Parsa</v>
      </c>
      <c r="K440" t="s">
        <v>1939</v>
      </c>
      <c r="L440" s="7">
        <f t="shared" si="60"/>
        <v>44647</v>
      </c>
      <c r="M440" s="7">
        <v>44734</v>
      </c>
      <c r="N440" s="1">
        <f t="shared" si="56"/>
        <v>44734</v>
      </c>
      <c r="O440" s="7">
        <v>44770</v>
      </c>
      <c r="P440" s="7">
        <f t="shared" si="61"/>
        <v>44770</v>
      </c>
      <c r="Q440">
        <v>123</v>
      </c>
      <c r="R440">
        <v>0</v>
      </c>
      <c r="S440">
        <v>1</v>
      </c>
      <c r="T440">
        <v>1.3</v>
      </c>
      <c r="U440" t="s">
        <v>42</v>
      </c>
      <c r="W440" t="str">
        <f t="shared" si="57"/>
        <v>Lost</v>
      </c>
      <c r="X440" t="str">
        <f>_xlfn.XLOOKUP(B440,'Customers'!A:A,'Customers'!E:E,"")</f>
        <v>SMB</v>
      </c>
      <c r="Y440">
        <f t="shared" si="58"/>
        <v>1</v>
      </c>
      <c r="Z440">
        <f t="shared" si="59"/>
        <v>36</v>
      </c>
      <c r="AA440">
        <f t="shared" si="62"/>
        <v>1</v>
      </c>
    </row>
    <row r="441" spans="1:27">
      <c r="A441" t="s">
        <v>1940</v>
      </c>
      <c r="B441" t="s">
        <v>1941</v>
      </c>
      <c r="C441" t="s">
        <v>915</v>
      </c>
      <c r="D441" t="s">
        <v>183</v>
      </c>
      <c r="E441" t="s">
        <v>54</v>
      </c>
      <c r="F441" t="s">
        <v>1942</v>
      </c>
      <c r="G441" s="6">
        <f t="shared" si="54"/>
        <v>13681</v>
      </c>
      <c r="H441" t="s">
        <v>151</v>
      </c>
      <c r="I441" t="s">
        <v>117</v>
      </c>
      <c r="J441" t="str">
        <f t="shared" si="55"/>
        <v>Ekta Uppal</v>
      </c>
      <c r="K441" t="s">
        <v>1943</v>
      </c>
      <c r="L441" s="7">
        <f t="shared" si="60"/>
        <v>44634</v>
      </c>
      <c r="M441" s="7">
        <v>44814</v>
      </c>
      <c r="N441" s="1">
        <f t="shared" si="56"/>
        <v>44814</v>
      </c>
      <c r="P441" s="7" t="str">
        <f t="shared" si="61"/>
        <v/>
      </c>
      <c r="R441">
        <v>0</v>
      </c>
      <c r="S441">
        <v>1</v>
      </c>
      <c r="T441">
        <v>1.2</v>
      </c>
      <c r="U441" t="s">
        <v>100</v>
      </c>
      <c r="W441" t="str">
        <f t="shared" si="57"/>
        <v>Open</v>
      </c>
      <c r="X441" t="str">
        <f>_xlfn.XLOOKUP(B441,'Customers'!A:A,'Customers'!E:E,"")</f>
        <v>Mid-Market</v>
      </c>
      <c r="Y441">
        <f t="shared" si="58"/>
        <v>0</v>
      </c>
      <c r="Z441" t="str">
        <f t="shared" si="59"/>
        <v/>
      </c>
      <c r="AA441">
        <f t="shared" si="62"/>
        <v>0</v>
      </c>
    </row>
    <row r="442" spans="1:27">
      <c r="A442" t="s">
        <v>1944</v>
      </c>
      <c r="B442" t="s">
        <v>1945</v>
      </c>
      <c r="C442" t="s">
        <v>1946</v>
      </c>
      <c r="D442" t="s">
        <v>19</v>
      </c>
      <c r="E442" t="s">
        <v>54</v>
      </c>
      <c r="F442" t="s">
        <v>1947</v>
      </c>
      <c r="G442" s="6">
        <f t="shared" si="54"/>
        <v>6782</v>
      </c>
      <c r="H442" t="s">
        <v>30</v>
      </c>
      <c r="I442" t="s">
        <v>268</v>
      </c>
      <c r="J442" t="str">
        <f t="shared" si="55"/>
        <v>Panini Kade</v>
      </c>
      <c r="K442" t="s">
        <v>1948</v>
      </c>
      <c r="L442" s="7">
        <f t="shared" si="60"/>
        <v>45046</v>
      </c>
      <c r="M442" s="7">
        <v>45210</v>
      </c>
      <c r="N442" s="1">
        <f t="shared" si="56"/>
        <v>45210</v>
      </c>
      <c r="P442" s="7" t="str">
        <f t="shared" si="61"/>
        <v/>
      </c>
      <c r="R442">
        <v>0</v>
      </c>
      <c r="S442">
        <v>1</v>
      </c>
      <c r="T442">
        <v>14.1</v>
      </c>
      <c r="U442" t="s">
        <v>42</v>
      </c>
      <c r="W442" t="str">
        <f t="shared" si="57"/>
        <v>Open</v>
      </c>
      <c r="X442" t="str">
        <f>_xlfn.XLOOKUP(B442,'Customers'!A:A,'Customers'!E:E,"")</f>
        <v>Enterprise</v>
      </c>
      <c r="Y442">
        <f t="shared" si="58"/>
        <v>0</v>
      </c>
      <c r="Z442" t="str">
        <f t="shared" si="59"/>
        <v/>
      </c>
      <c r="AA442">
        <f t="shared" si="62"/>
        <v>0</v>
      </c>
    </row>
    <row r="443" spans="1:27">
      <c r="A443" t="s">
        <v>1949</v>
      </c>
      <c r="B443" t="s">
        <v>1950</v>
      </c>
      <c r="C443" t="s">
        <v>18</v>
      </c>
      <c r="D443" t="s">
        <v>37</v>
      </c>
      <c r="E443" t="s">
        <v>91</v>
      </c>
      <c r="F443" t="s">
        <v>1951</v>
      </c>
      <c r="G443" s="6">
        <f t="shared" si="54"/>
        <v>93375</v>
      </c>
      <c r="H443" t="s">
        <v>39</v>
      </c>
      <c r="I443" t="s">
        <v>98</v>
      </c>
      <c r="J443" t="str">
        <f t="shared" si="55"/>
        <v>Amruta Sinha</v>
      </c>
      <c r="K443" t="s">
        <v>1952</v>
      </c>
      <c r="L443" s="7">
        <f t="shared" si="60"/>
        <v>45001</v>
      </c>
      <c r="M443" s="7">
        <v>45070</v>
      </c>
      <c r="N443" s="1">
        <f t="shared" si="56"/>
        <v>45070</v>
      </c>
      <c r="O443" s="7">
        <v>45109</v>
      </c>
      <c r="P443" s="7">
        <f t="shared" si="61"/>
        <v>45109</v>
      </c>
      <c r="Q443">
        <v>108</v>
      </c>
      <c r="R443">
        <v>0</v>
      </c>
      <c r="S443">
        <v>1</v>
      </c>
      <c r="T443">
        <v>26.4</v>
      </c>
      <c r="U443" t="s">
        <v>58</v>
      </c>
      <c r="W443" t="str">
        <f t="shared" si="57"/>
        <v>Won</v>
      </c>
      <c r="X443" t="str">
        <f>_xlfn.XLOOKUP(B443,'Customers'!A:A,'Customers'!E:E,"")</f>
        <v>Mid-Market</v>
      </c>
      <c r="Y443">
        <f t="shared" si="58"/>
        <v>1</v>
      </c>
      <c r="Z443">
        <f t="shared" si="59"/>
        <v>39</v>
      </c>
      <c r="AA443">
        <f t="shared" si="62"/>
        <v>1</v>
      </c>
    </row>
    <row r="444" spans="1:27">
      <c r="A444" t="s">
        <v>1953</v>
      </c>
      <c r="B444" t="s">
        <v>1467</v>
      </c>
      <c r="C444" t="s">
        <v>18</v>
      </c>
      <c r="D444" t="s">
        <v>53</v>
      </c>
      <c r="E444" t="s">
        <v>28</v>
      </c>
      <c r="F444" t="s">
        <v>1954</v>
      </c>
      <c r="G444" s="6">
        <f t="shared" si="54"/>
        <v>21644</v>
      </c>
      <c r="H444" t="s">
        <v>79</v>
      </c>
      <c r="I444" t="s">
        <v>62</v>
      </c>
      <c r="J444" t="str">
        <f t="shared" si="55"/>
        <v>Jairaj Panchal</v>
      </c>
      <c r="K444" t="s">
        <v>1955</v>
      </c>
      <c r="L444" s="7">
        <f t="shared" si="60"/>
        <v>45022</v>
      </c>
      <c r="M444" s="7">
        <v>45182</v>
      </c>
      <c r="N444" s="1">
        <f t="shared" si="56"/>
        <v>45182</v>
      </c>
      <c r="P444" s="7" t="str">
        <f t="shared" si="61"/>
        <v/>
      </c>
      <c r="R444">
        <v>0</v>
      </c>
      <c r="S444">
        <v>1</v>
      </c>
      <c r="T444">
        <v>26.9</v>
      </c>
      <c r="U444" t="s">
        <v>58</v>
      </c>
      <c r="W444" t="str">
        <f t="shared" si="57"/>
        <v>Open</v>
      </c>
      <c r="X444" t="str">
        <f>_xlfn.XLOOKUP(B444,'Customers'!A:A,'Customers'!E:E,"")</f>
        <v>Enterprise</v>
      </c>
      <c r="Y444">
        <f t="shared" si="58"/>
        <v>0</v>
      </c>
      <c r="Z444" t="str">
        <f t="shared" si="59"/>
        <v/>
      </c>
      <c r="AA444">
        <f t="shared" si="62"/>
        <v>0</v>
      </c>
    </row>
    <row r="445" spans="1:27">
      <c r="A445" t="s">
        <v>1956</v>
      </c>
      <c r="B445" t="s">
        <v>1957</v>
      </c>
      <c r="C445" t="s">
        <v>18</v>
      </c>
      <c r="D445" t="s">
        <v>19</v>
      </c>
      <c r="E445" t="s">
        <v>20</v>
      </c>
      <c r="F445" t="s">
        <v>184</v>
      </c>
      <c r="G445" s="6">
        <f t="shared" si="54"/>
        <v>8000</v>
      </c>
      <c r="H445" t="s">
        <v>47</v>
      </c>
      <c r="I445" t="s">
        <v>117</v>
      </c>
      <c r="J445" t="str">
        <f t="shared" si="55"/>
        <v>Ekta Uppal</v>
      </c>
      <c r="K445" t="s">
        <v>1077</v>
      </c>
      <c r="L445" s="7">
        <f t="shared" si="60"/>
        <v>45456</v>
      </c>
      <c r="M445" s="7">
        <v>45510</v>
      </c>
      <c r="N445" s="1">
        <f t="shared" si="56"/>
        <v>45510</v>
      </c>
      <c r="P445" s="7" t="str">
        <f t="shared" si="61"/>
        <v/>
      </c>
      <c r="R445">
        <v>0</v>
      </c>
      <c r="S445">
        <v>1</v>
      </c>
      <c r="T445">
        <v>0.9</v>
      </c>
      <c r="U445" t="s">
        <v>42</v>
      </c>
      <c r="W445" t="str">
        <f t="shared" si="57"/>
        <v>Open</v>
      </c>
      <c r="X445" t="str">
        <f>_xlfn.XLOOKUP(B445,'Customers'!A:A,'Customers'!E:E,"")</f>
        <v>Enterprise</v>
      </c>
      <c r="Y445">
        <f t="shared" si="58"/>
        <v>0</v>
      </c>
      <c r="Z445" t="str">
        <f t="shared" si="59"/>
        <v/>
      </c>
      <c r="AA445">
        <f t="shared" si="62"/>
        <v>0</v>
      </c>
    </row>
    <row r="446" spans="1:27">
      <c r="A446" t="s">
        <v>1958</v>
      </c>
      <c r="B446" t="s">
        <v>617</v>
      </c>
      <c r="C446" t="s">
        <v>1959</v>
      </c>
      <c r="D446" t="s">
        <v>183</v>
      </c>
      <c r="E446" t="s">
        <v>91</v>
      </c>
      <c r="F446" t="s">
        <v>184</v>
      </c>
      <c r="G446" s="6">
        <f t="shared" si="54"/>
        <v>8000</v>
      </c>
      <c r="H446" t="s">
        <v>79</v>
      </c>
      <c r="I446" t="s">
        <v>258</v>
      </c>
      <c r="J446" t="str">
        <f t="shared" si="55"/>
        <v>Jasmit Gour</v>
      </c>
      <c r="K446" t="s">
        <v>1066</v>
      </c>
      <c r="L446" s="7">
        <f t="shared" si="60"/>
        <v>45361</v>
      </c>
      <c r="M446" s="7">
        <v>45398</v>
      </c>
      <c r="N446" s="1">
        <f t="shared" si="56"/>
        <v>45398</v>
      </c>
      <c r="O446" s="7">
        <v>45553</v>
      </c>
      <c r="P446" s="7">
        <f t="shared" si="61"/>
        <v>45553</v>
      </c>
      <c r="Q446">
        <v>192</v>
      </c>
      <c r="R446">
        <v>1</v>
      </c>
      <c r="S446">
        <v>2</v>
      </c>
      <c r="T446">
        <v>27.9</v>
      </c>
      <c r="U446" t="s">
        <v>33</v>
      </c>
      <c r="W446" t="str">
        <f t="shared" si="57"/>
        <v>Won</v>
      </c>
      <c r="X446" t="str">
        <f>_xlfn.XLOOKUP(B446,'Customers'!A:A,'Customers'!E:E,"")</f>
        <v>Mid-Market</v>
      </c>
      <c r="Y446">
        <f t="shared" si="58"/>
        <v>1</v>
      </c>
      <c r="Z446">
        <f t="shared" si="59"/>
        <v>155</v>
      </c>
      <c r="AA446">
        <f t="shared" si="62"/>
        <v>1</v>
      </c>
    </row>
    <row r="447" spans="1:27">
      <c r="A447" t="s">
        <v>1960</v>
      </c>
      <c r="B447" t="s">
        <v>571</v>
      </c>
      <c r="C447" t="s">
        <v>1959</v>
      </c>
      <c r="D447" t="s">
        <v>183</v>
      </c>
      <c r="E447" t="s">
        <v>45</v>
      </c>
      <c r="F447" t="s">
        <v>1961</v>
      </c>
      <c r="G447" s="6">
        <f t="shared" si="54"/>
        <v>12514</v>
      </c>
      <c r="H447" t="s">
        <v>22</v>
      </c>
      <c r="I447" t="s">
        <v>105</v>
      </c>
      <c r="J447" t="str">
        <f t="shared" si="55"/>
        <v>Hemangini Bahri</v>
      </c>
      <c r="K447" t="s">
        <v>755</v>
      </c>
      <c r="L447" s="7">
        <f t="shared" si="60"/>
        <v>44862</v>
      </c>
      <c r="M447" s="7">
        <v>44955</v>
      </c>
      <c r="N447" s="1">
        <f t="shared" si="56"/>
        <v>44955</v>
      </c>
      <c r="P447" s="7" t="str">
        <f t="shared" si="61"/>
        <v/>
      </c>
      <c r="R447">
        <v>0</v>
      </c>
      <c r="S447">
        <v>1</v>
      </c>
      <c r="T447">
        <v>26.5</v>
      </c>
      <c r="U447" t="s">
        <v>25</v>
      </c>
      <c r="W447" t="str">
        <f t="shared" si="57"/>
        <v>Open</v>
      </c>
      <c r="X447" t="str">
        <f>_xlfn.XLOOKUP(B447,'Customers'!A:A,'Customers'!E:E,"")</f>
        <v>SMB</v>
      </c>
      <c r="Y447">
        <f t="shared" si="58"/>
        <v>0</v>
      </c>
      <c r="Z447" t="str">
        <f t="shared" si="59"/>
        <v/>
      </c>
      <c r="AA447">
        <f t="shared" si="62"/>
        <v>0</v>
      </c>
    </row>
    <row r="448" spans="1:27">
      <c r="A448" t="s">
        <v>1962</v>
      </c>
      <c r="B448" t="s">
        <v>1963</v>
      </c>
      <c r="C448" t="s">
        <v>455</v>
      </c>
      <c r="D448" t="s">
        <v>53</v>
      </c>
      <c r="E448" t="s">
        <v>177</v>
      </c>
      <c r="F448" t="s">
        <v>1964</v>
      </c>
      <c r="G448" s="6">
        <f t="shared" si="54"/>
        <v>35164</v>
      </c>
      <c r="H448" t="s">
        <v>161</v>
      </c>
      <c r="I448" t="s">
        <v>156</v>
      </c>
      <c r="J448" t="str">
        <f t="shared" si="55"/>
        <v>Lakshmi Hayre</v>
      </c>
      <c r="K448" t="s">
        <v>1965</v>
      </c>
      <c r="L448" s="7">
        <f t="shared" si="60"/>
        <v>45652</v>
      </c>
      <c r="M448" s="7">
        <v>45754</v>
      </c>
      <c r="N448" s="1">
        <f t="shared" si="56"/>
        <v>45754</v>
      </c>
      <c r="P448" s="7" t="str">
        <f t="shared" si="61"/>
        <v/>
      </c>
      <c r="R448">
        <v>0</v>
      </c>
      <c r="S448">
        <v>1</v>
      </c>
      <c r="T448">
        <v>13.4</v>
      </c>
      <c r="U448" t="s">
        <v>25</v>
      </c>
      <c r="W448" t="str">
        <f t="shared" si="57"/>
        <v>Open</v>
      </c>
      <c r="X448" t="str">
        <f>_xlfn.XLOOKUP(B448,'Customers'!A:A,'Customers'!E:E,"")</f>
        <v>SMB</v>
      </c>
      <c r="Y448">
        <f t="shared" si="58"/>
        <v>0</v>
      </c>
      <c r="Z448" t="str">
        <f t="shared" si="59"/>
        <v/>
      </c>
      <c r="AA448">
        <f t="shared" si="62"/>
        <v>0</v>
      </c>
    </row>
    <row r="449" spans="1:27">
      <c r="A449" t="s">
        <v>1966</v>
      </c>
      <c r="B449" t="s">
        <v>1967</v>
      </c>
      <c r="C449" t="s">
        <v>18</v>
      </c>
      <c r="D449" t="s">
        <v>66</v>
      </c>
      <c r="E449" t="s">
        <v>91</v>
      </c>
      <c r="F449" t="s">
        <v>1968</v>
      </c>
      <c r="G449" s="6">
        <f t="shared" si="54"/>
        <v>14065</v>
      </c>
      <c r="H449" t="s">
        <v>172</v>
      </c>
      <c r="I449" t="s">
        <v>268</v>
      </c>
      <c r="J449" t="str">
        <f t="shared" si="55"/>
        <v>Panini Kade</v>
      </c>
      <c r="K449" t="s">
        <v>1969</v>
      </c>
      <c r="L449" s="7">
        <f t="shared" si="60"/>
        <v>45440</v>
      </c>
      <c r="M449" s="7">
        <v>45592</v>
      </c>
      <c r="N449" s="1">
        <f t="shared" si="56"/>
        <v>45592</v>
      </c>
      <c r="O449" s="7">
        <v>45531</v>
      </c>
      <c r="P449" s="7">
        <f t="shared" si="61"/>
        <v>45531</v>
      </c>
      <c r="Q449">
        <v>91</v>
      </c>
      <c r="R449">
        <v>0</v>
      </c>
      <c r="S449">
        <v>1</v>
      </c>
      <c r="T449">
        <v>32.9</v>
      </c>
      <c r="U449" t="s">
        <v>58</v>
      </c>
      <c r="W449" t="str">
        <f t="shared" si="57"/>
        <v>Won</v>
      </c>
      <c r="X449" t="str">
        <f>_xlfn.XLOOKUP(B449,'Customers'!A:A,'Customers'!E:E,"")</f>
        <v>Enterprise</v>
      </c>
      <c r="Y449">
        <f t="shared" si="58"/>
        <v>1</v>
      </c>
      <c r="Z449">
        <f t="shared" si="59"/>
        <v>-61</v>
      </c>
      <c r="AA449">
        <f t="shared" si="62"/>
        <v>0</v>
      </c>
    </row>
    <row r="450" spans="1:27">
      <c r="A450" t="s">
        <v>1970</v>
      </c>
      <c r="B450" t="s">
        <v>824</v>
      </c>
      <c r="C450" t="s">
        <v>301</v>
      </c>
      <c r="D450" t="s">
        <v>66</v>
      </c>
      <c r="E450" t="s">
        <v>177</v>
      </c>
      <c r="F450" t="s">
        <v>1971</v>
      </c>
      <c r="G450" s="6">
        <f t="shared" ref="G450:G513" si="63">IF(F450="","",IF(RIGHT(UPPER(SUBSTITUTE(SUBSTITUTE(SUBSTITUTE(TRIM(F450),"$",""),",","")," ","")),1)="K",VALUE(LEFT(UPPER(SUBSTITUTE(SUBSTITUTE(SUBSTITUTE(TRIM(F450),"$",""),",","")," ","")),LEN(UPPER(SUBSTITUTE(SUBSTITUTE(SUBSTITUTE(TRIM(F450),"$",""),",","")," ","")))-1))*1000,IF(RIGHT(UPPER(SUBSTITUTE(SUBSTITUTE(SUBSTITUTE(TRIM(F450),"$",""),",","")," ","")),1)="M",VALUE(LEFT(UPPER(SUBSTITUTE(SUBSTITUTE(SUBSTITUTE(TRIM(F450),"$",""),",","")," ","")),LEN(UPPER(SUBSTITUTE(SUBSTITUTE(SUBSTITUTE(TRIM(F450),"$",""),",","")," ","")))-1))*1000000,VALUE(SUBSTITUTE(SUBSTITUTE(SUBSTITUTE(TRIM(F450),"$",""),",","")," ","")))))</f>
        <v>5870</v>
      </c>
      <c r="H450" t="s">
        <v>56</v>
      </c>
      <c r="I450" t="s">
        <v>506</v>
      </c>
      <c r="J450" t="str">
        <f t="shared" ref="J450:J513" si="64">PROPER(TRIM(I450))</f>
        <v>Patrick Sama</v>
      </c>
      <c r="K450" t="s">
        <v>1972</v>
      </c>
      <c r="L450" s="7">
        <f t="shared" si="60"/>
        <v>44761</v>
      </c>
      <c r="M450" s="7">
        <v>44914</v>
      </c>
      <c r="N450" s="1">
        <f t="shared" ref="N450:N513" si="65">IF(M450="","",IF(ISNUMBER(M450),M450,IF(ISNUMBER(SEARCH("/",M450)),DATE(VALUE(RIGHT(M450,4)),VALUE(MID(M450,4,2)),VALUE(LEFT(M450,2))),DATE(VALUE(LEFT(M450,4)),VALUE(MID(M450,6,2)),VALUE(RIGHT(M450,2))))))</f>
        <v>44914</v>
      </c>
      <c r="P450" s="7" t="str">
        <f t="shared" si="61"/>
        <v/>
      </c>
      <c r="R450">
        <v>0</v>
      </c>
      <c r="S450">
        <v>1</v>
      </c>
      <c r="T450">
        <v>13.6</v>
      </c>
      <c r="U450" t="s">
        <v>42</v>
      </c>
      <c r="W450" t="str">
        <f t="shared" ref="W450:W513" si="66">IF(E450="","",IF(E450="Closed Won","Won",IF(E450="Closed Lost","Lost","Open")))</f>
        <v>Open</v>
      </c>
      <c r="X450" t="str">
        <f>_xlfn.XLOOKUP(B450,'Customers'!A:A,'Customers'!E:E,"")</f>
        <v>SMB</v>
      </c>
      <c r="Y450">
        <f t="shared" ref="Y450:Y513" si="67">IF(OR(W450="Won",W450="Lost"),1,0)</f>
        <v>0</v>
      </c>
      <c r="Z450" t="str">
        <f t="shared" ref="Z450:Z513" si="68">IF(OR(N450="",P450=""),"",P450-N450)</f>
        <v/>
      </c>
      <c r="AA450">
        <f t="shared" si="62"/>
        <v>0</v>
      </c>
    </row>
    <row r="451" spans="1:27">
      <c r="A451" t="s">
        <v>1973</v>
      </c>
      <c r="B451" t="s">
        <v>1974</v>
      </c>
      <c r="C451" t="s">
        <v>1810</v>
      </c>
      <c r="D451" t="s">
        <v>183</v>
      </c>
      <c r="E451" t="s">
        <v>45</v>
      </c>
      <c r="F451" t="s">
        <v>1975</v>
      </c>
      <c r="G451" s="6">
        <f t="shared" si="63"/>
        <v>11706</v>
      </c>
      <c r="H451" t="s">
        <v>151</v>
      </c>
      <c r="I451" t="s">
        <v>139</v>
      </c>
      <c r="J451" t="str">
        <f t="shared" si="64"/>
        <v>Champak Rao</v>
      </c>
      <c r="K451" t="s">
        <v>1976</v>
      </c>
      <c r="L451" s="7">
        <f t="shared" ref="L451:L514" si="69">IF(K451="","",IF(ISNUMBER(K451),K451,IF(ISNUMBER(SEARCH("/",K451)),DATE(VALUE(RIGHT(K451,4)),VALUE(MID(K451,4,2)),VALUE(LEFT(K451,2))),DATE(VALUE(LEFT(K451,4)),VALUE(MID(K451,6,2)),VALUE(RIGHT(K451,2))))))</f>
        <v>45047</v>
      </c>
      <c r="M451" s="7">
        <v>45216</v>
      </c>
      <c r="N451" s="1">
        <f t="shared" si="65"/>
        <v>45216</v>
      </c>
      <c r="P451" s="7" t="str">
        <f t="shared" ref="P451:P514" si="70">IF(O451="","",IF(ISNUMBER(O451),O451,DATE(VALUE(LEFT(O451,4)),VALUE(MID(O451,6,2)),VALUE(RIGHT(O451,2)))))</f>
        <v/>
      </c>
      <c r="R451">
        <v>0</v>
      </c>
      <c r="S451">
        <v>1</v>
      </c>
      <c r="T451">
        <v>16.899999999999999</v>
      </c>
      <c r="U451" t="s">
        <v>42</v>
      </c>
      <c r="W451" t="str">
        <f t="shared" si="66"/>
        <v>Open</v>
      </c>
      <c r="X451" t="str">
        <f>_xlfn.XLOOKUP(B451,'Customers'!A:A,'Customers'!E:E,"")</f>
        <v>SMB</v>
      </c>
      <c r="Y451">
        <f t="shared" si="67"/>
        <v>0</v>
      </c>
      <c r="Z451" t="str">
        <f t="shared" si="68"/>
        <v/>
      </c>
      <c r="AA451">
        <f t="shared" ref="AA451:AA514" si="71">IF(AND(Y451=1,Z451&gt;30),1,0)</f>
        <v>0</v>
      </c>
    </row>
    <row r="452" spans="1:27">
      <c r="A452" t="s">
        <v>1977</v>
      </c>
      <c r="B452" t="s">
        <v>1978</v>
      </c>
      <c r="C452" t="s">
        <v>1979</v>
      </c>
      <c r="D452" t="s">
        <v>183</v>
      </c>
      <c r="E452" t="s">
        <v>177</v>
      </c>
      <c r="F452" t="s">
        <v>1980</v>
      </c>
      <c r="G452" s="6">
        <f t="shared" si="63"/>
        <v>3636</v>
      </c>
      <c r="H452" t="s">
        <v>79</v>
      </c>
      <c r="I452" t="s">
        <v>361</v>
      </c>
      <c r="J452" t="str">
        <f t="shared" si="64"/>
        <v>Jalsa Parsa</v>
      </c>
      <c r="K452" t="s">
        <v>1981</v>
      </c>
      <c r="L452" s="7">
        <f t="shared" si="69"/>
        <v>45175</v>
      </c>
      <c r="M452" s="7">
        <v>45337</v>
      </c>
      <c r="N452" s="1">
        <f t="shared" si="65"/>
        <v>45337</v>
      </c>
      <c r="P452" s="7" t="str">
        <f t="shared" si="70"/>
        <v/>
      </c>
      <c r="R452">
        <v>0</v>
      </c>
      <c r="S452">
        <v>1</v>
      </c>
      <c r="T452">
        <v>7.9</v>
      </c>
      <c r="U452" t="s">
        <v>25</v>
      </c>
      <c r="W452" t="str">
        <f t="shared" si="66"/>
        <v>Open</v>
      </c>
      <c r="X452" t="str">
        <f>_xlfn.XLOOKUP(B452,'Customers'!A:A,'Customers'!E:E,"")</f>
        <v>Mid-Market</v>
      </c>
      <c r="Y452">
        <f t="shared" si="67"/>
        <v>0</v>
      </c>
      <c r="Z452" t="str">
        <f t="shared" si="68"/>
        <v/>
      </c>
      <c r="AA452">
        <f t="shared" si="71"/>
        <v>0</v>
      </c>
    </row>
    <row r="453" spans="1:27">
      <c r="A453" t="s">
        <v>1982</v>
      </c>
      <c r="B453" t="s">
        <v>1983</v>
      </c>
      <c r="C453" t="s">
        <v>806</v>
      </c>
      <c r="D453" t="s">
        <v>37</v>
      </c>
      <c r="E453" t="s">
        <v>20</v>
      </c>
      <c r="F453" t="s">
        <v>1984</v>
      </c>
      <c r="G453" s="6">
        <f t="shared" si="63"/>
        <v>168611</v>
      </c>
      <c r="H453" t="s">
        <v>47</v>
      </c>
      <c r="I453" t="s">
        <v>86</v>
      </c>
      <c r="J453" t="str">
        <f t="shared" si="64"/>
        <v>Mason Solanki</v>
      </c>
      <c r="K453" t="s">
        <v>1985</v>
      </c>
      <c r="L453" s="7">
        <f t="shared" si="69"/>
        <v>45223</v>
      </c>
      <c r="M453" s="7">
        <v>45297</v>
      </c>
      <c r="N453" s="1">
        <f t="shared" si="65"/>
        <v>45297</v>
      </c>
      <c r="P453" s="7" t="str">
        <f t="shared" si="70"/>
        <v/>
      </c>
      <c r="R453">
        <v>0</v>
      </c>
      <c r="S453">
        <v>1</v>
      </c>
      <c r="T453">
        <v>0.7</v>
      </c>
      <c r="U453" t="s">
        <v>100</v>
      </c>
      <c r="W453" t="str">
        <f t="shared" si="66"/>
        <v>Open</v>
      </c>
      <c r="X453" t="str">
        <f>_xlfn.XLOOKUP(B453,'Customers'!A:A,'Customers'!E:E,"")</f>
        <v>SMB</v>
      </c>
      <c r="Y453">
        <f t="shared" si="67"/>
        <v>0</v>
      </c>
      <c r="Z453" t="str">
        <f t="shared" si="68"/>
        <v/>
      </c>
      <c r="AA453">
        <f t="shared" si="71"/>
        <v>0</v>
      </c>
    </row>
    <row r="454" spans="1:27">
      <c r="A454" t="s">
        <v>1986</v>
      </c>
      <c r="B454" t="s">
        <v>1987</v>
      </c>
      <c r="C454" t="s">
        <v>1988</v>
      </c>
      <c r="D454" t="s">
        <v>183</v>
      </c>
      <c r="E454" t="s">
        <v>20</v>
      </c>
      <c r="F454" t="s">
        <v>1989</v>
      </c>
      <c r="G454" s="6">
        <f t="shared" si="63"/>
        <v>10592</v>
      </c>
      <c r="H454" t="s">
        <v>56</v>
      </c>
      <c r="I454" t="s">
        <v>86</v>
      </c>
      <c r="J454" t="str">
        <f t="shared" si="64"/>
        <v>Mason Solanki</v>
      </c>
      <c r="K454" t="s">
        <v>1990</v>
      </c>
      <c r="L454" s="7">
        <f t="shared" si="69"/>
        <v>45484</v>
      </c>
      <c r="M454" s="7">
        <v>45516</v>
      </c>
      <c r="N454" s="1">
        <f t="shared" si="65"/>
        <v>45516</v>
      </c>
      <c r="P454" s="7" t="str">
        <f t="shared" si="70"/>
        <v/>
      </c>
      <c r="R454">
        <v>0</v>
      </c>
      <c r="S454">
        <v>1</v>
      </c>
      <c r="T454">
        <v>13.1</v>
      </c>
      <c r="U454" t="s">
        <v>100</v>
      </c>
      <c r="W454" t="str">
        <f t="shared" si="66"/>
        <v>Open</v>
      </c>
      <c r="X454" t="str">
        <f>_xlfn.XLOOKUP(B454,'Customers'!A:A,'Customers'!E:E,"")</f>
        <v>Mid-Market</v>
      </c>
      <c r="Y454">
        <f t="shared" si="67"/>
        <v>0</v>
      </c>
      <c r="Z454" t="str">
        <f t="shared" si="68"/>
        <v/>
      </c>
      <c r="AA454">
        <f t="shared" si="71"/>
        <v>0</v>
      </c>
    </row>
    <row r="455" spans="1:27">
      <c r="A455" t="s">
        <v>1991</v>
      </c>
      <c r="B455" t="s">
        <v>261</v>
      </c>
      <c r="C455" t="s">
        <v>18</v>
      </c>
      <c r="D455" t="s">
        <v>183</v>
      </c>
      <c r="E455" t="s">
        <v>115</v>
      </c>
      <c r="F455" t="s">
        <v>592</v>
      </c>
      <c r="G455" s="6">
        <f t="shared" si="63"/>
        <v>10000</v>
      </c>
      <c r="H455" t="s">
        <v>47</v>
      </c>
      <c r="I455" t="s">
        <v>156</v>
      </c>
      <c r="J455" t="str">
        <f t="shared" si="64"/>
        <v>Lakshmi Hayre</v>
      </c>
      <c r="K455" t="s">
        <v>1992</v>
      </c>
      <c r="L455" s="7">
        <f t="shared" si="69"/>
        <v>44699</v>
      </c>
      <c r="M455" s="7">
        <v>44815</v>
      </c>
      <c r="N455" s="1">
        <f t="shared" si="65"/>
        <v>44815</v>
      </c>
      <c r="O455" s="7">
        <v>44806</v>
      </c>
      <c r="P455" s="7">
        <f t="shared" si="70"/>
        <v>44806</v>
      </c>
      <c r="Q455">
        <v>107</v>
      </c>
      <c r="R455">
        <v>0</v>
      </c>
      <c r="S455">
        <v>1</v>
      </c>
      <c r="T455">
        <v>33.299999999999997</v>
      </c>
      <c r="U455" t="s">
        <v>58</v>
      </c>
      <c r="W455" t="str">
        <f t="shared" si="66"/>
        <v>Lost</v>
      </c>
      <c r="X455" t="str">
        <f>_xlfn.XLOOKUP(B455,'Customers'!A:A,'Customers'!E:E,"")</f>
        <v>Mid-Market</v>
      </c>
      <c r="Y455">
        <f t="shared" si="67"/>
        <v>1</v>
      </c>
      <c r="Z455">
        <f t="shared" si="68"/>
        <v>-9</v>
      </c>
      <c r="AA455">
        <f t="shared" si="71"/>
        <v>0</v>
      </c>
    </row>
    <row r="456" spans="1:27">
      <c r="A456" t="s">
        <v>1993</v>
      </c>
      <c r="B456" t="s">
        <v>933</v>
      </c>
      <c r="C456" t="s">
        <v>1590</v>
      </c>
      <c r="D456" t="s">
        <v>19</v>
      </c>
      <c r="E456" t="s">
        <v>28</v>
      </c>
      <c r="F456" t="s">
        <v>1994</v>
      </c>
      <c r="G456" s="6">
        <f t="shared" si="63"/>
        <v>2871</v>
      </c>
      <c r="H456" t="s">
        <v>172</v>
      </c>
      <c r="I456" t="s">
        <v>1995</v>
      </c>
      <c r="J456" t="str">
        <f t="shared" si="64"/>
        <v>Nihal Bhasin</v>
      </c>
      <c r="K456" t="s">
        <v>1996</v>
      </c>
      <c r="L456" s="7">
        <f t="shared" si="69"/>
        <v>45036</v>
      </c>
      <c r="M456" s="7">
        <v>45190</v>
      </c>
      <c r="N456" s="1">
        <f t="shared" si="65"/>
        <v>45190</v>
      </c>
      <c r="P456" s="7" t="str">
        <f t="shared" si="70"/>
        <v/>
      </c>
      <c r="R456">
        <v>0</v>
      </c>
      <c r="S456">
        <v>1</v>
      </c>
      <c r="T456">
        <v>17.600000000000001</v>
      </c>
      <c r="U456" t="s">
        <v>58</v>
      </c>
      <c r="W456" t="str">
        <f t="shared" si="66"/>
        <v>Open</v>
      </c>
      <c r="X456" t="str">
        <f>_xlfn.XLOOKUP(B456,'Customers'!A:A,'Customers'!E:E,"")</f>
        <v>Mid-Market</v>
      </c>
      <c r="Y456">
        <f t="shared" si="67"/>
        <v>0</v>
      </c>
      <c r="Z456" t="str">
        <f t="shared" si="68"/>
        <v/>
      </c>
      <c r="AA456">
        <f t="shared" si="71"/>
        <v>0</v>
      </c>
    </row>
    <row r="457" spans="1:27">
      <c r="A457" t="s">
        <v>1997</v>
      </c>
      <c r="B457" t="s">
        <v>1998</v>
      </c>
      <c r="C457" t="s">
        <v>1999</v>
      </c>
      <c r="D457" t="s">
        <v>183</v>
      </c>
      <c r="E457" t="s">
        <v>177</v>
      </c>
      <c r="F457" t="s">
        <v>2000</v>
      </c>
      <c r="G457" s="6">
        <f t="shared" si="63"/>
        <v>11657</v>
      </c>
      <c r="H457" t="s">
        <v>161</v>
      </c>
      <c r="I457" t="s">
        <v>258</v>
      </c>
      <c r="J457" t="str">
        <f t="shared" si="64"/>
        <v>Jasmit Gour</v>
      </c>
      <c r="K457" t="s">
        <v>817</v>
      </c>
      <c r="L457" s="7">
        <f t="shared" si="69"/>
        <v>45007</v>
      </c>
      <c r="N457" s="1" t="str">
        <f t="shared" si="65"/>
        <v/>
      </c>
      <c r="P457" s="7" t="str">
        <f t="shared" si="70"/>
        <v/>
      </c>
      <c r="R457">
        <v>0</v>
      </c>
      <c r="S457">
        <v>1</v>
      </c>
      <c r="U457" t="s">
        <v>58</v>
      </c>
      <c r="W457" t="str">
        <f t="shared" si="66"/>
        <v>Open</v>
      </c>
      <c r="X457" t="str">
        <f>_xlfn.XLOOKUP(B457,'Customers'!A:A,'Customers'!E:E,"")</f>
        <v>SMB</v>
      </c>
      <c r="Y457">
        <f t="shared" si="67"/>
        <v>0</v>
      </c>
      <c r="Z457" t="str">
        <f t="shared" si="68"/>
        <v/>
      </c>
      <c r="AA457">
        <f t="shared" si="71"/>
        <v>0</v>
      </c>
    </row>
    <row r="458" spans="1:27">
      <c r="A458" t="s">
        <v>2001</v>
      </c>
      <c r="B458" t="s">
        <v>2002</v>
      </c>
      <c r="C458" t="s">
        <v>2003</v>
      </c>
      <c r="D458" t="s">
        <v>53</v>
      </c>
      <c r="E458" t="s">
        <v>177</v>
      </c>
      <c r="F458" t="s">
        <v>2004</v>
      </c>
      <c r="G458" s="6">
        <f t="shared" si="63"/>
        <v>45378</v>
      </c>
      <c r="H458" t="s">
        <v>161</v>
      </c>
      <c r="I458" t="s">
        <v>145</v>
      </c>
      <c r="J458" t="str">
        <f t="shared" si="64"/>
        <v>Krish Varughese</v>
      </c>
      <c r="K458" t="s">
        <v>2005</v>
      </c>
      <c r="L458" s="7">
        <f t="shared" si="69"/>
        <v>44586</v>
      </c>
      <c r="M458" s="7">
        <v>44755</v>
      </c>
      <c r="N458" s="1">
        <f t="shared" si="65"/>
        <v>44755</v>
      </c>
      <c r="P458" s="7" t="str">
        <f t="shared" si="70"/>
        <v/>
      </c>
      <c r="R458">
        <v>0</v>
      </c>
      <c r="S458">
        <v>1</v>
      </c>
      <c r="T458">
        <v>17.2</v>
      </c>
      <c r="U458" t="s">
        <v>33</v>
      </c>
      <c r="W458" t="str">
        <f t="shared" si="66"/>
        <v>Open</v>
      </c>
      <c r="X458" t="str">
        <f>_xlfn.XLOOKUP(B458,'Customers'!A:A,'Customers'!E:E,"")</f>
        <v>SMB</v>
      </c>
      <c r="Y458">
        <f t="shared" si="67"/>
        <v>0</v>
      </c>
      <c r="Z458" t="str">
        <f t="shared" si="68"/>
        <v/>
      </c>
      <c r="AA458">
        <f t="shared" si="71"/>
        <v>0</v>
      </c>
    </row>
    <row r="459" spans="1:27">
      <c r="A459" t="s">
        <v>2006</v>
      </c>
      <c r="B459" t="s">
        <v>416</v>
      </c>
      <c r="C459" t="s">
        <v>2007</v>
      </c>
      <c r="D459" t="s">
        <v>66</v>
      </c>
      <c r="E459" t="s">
        <v>28</v>
      </c>
      <c r="F459" t="s">
        <v>2008</v>
      </c>
      <c r="G459" s="6">
        <f t="shared" si="63"/>
        <v>3698</v>
      </c>
      <c r="H459" t="s">
        <v>151</v>
      </c>
      <c r="I459" t="s">
        <v>105</v>
      </c>
      <c r="J459" t="str">
        <f t="shared" si="64"/>
        <v>Hemangini Bahri</v>
      </c>
      <c r="K459" t="s">
        <v>2009</v>
      </c>
      <c r="L459" s="7">
        <f t="shared" si="69"/>
        <v>45344</v>
      </c>
      <c r="M459" s="7">
        <v>45459</v>
      </c>
      <c r="N459" s="1">
        <f t="shared" si="65"/>
        <v>45459</v>
      </c>
      <c r="P459" s="7" t="str">
        <f t="shared" si="70"/>
        <v/>
      </c>
      <c r="R459">
        <v>0</v>
      </c>
      <c r="S459">
        <v>1</v>
      </c>
      <c r="T459">
        <v>28.3</v>
      </c>
      <c r="U459" t="s">
        <v>25</v>
      </c>
      <c r="W459" t="str">
        <f t="shared" si="66"/>
        <v>Open</v>
      </c>
      <c r="X459" t="str">
        <f>_xlfn.XLOOKUP(B459,'Customers'!A:A,'Customers'!E:E,"")</f>
        <v>SMB</v>
      </c>
      <c r="Y459">
        <f t="shared" si="67"/>
        <v>0</v>
      </c>
      <c r="Z459" t="str">
        <f t="shared" si="68"/>
        <v/>
      </c>
      <c r="AA459">
        <f t="shared" si="71"/>
        <v>0</v>
      </c>
    </row>
    <row r="460" spans="1:27">
      <c r="A460" t="s">
        <v>2010</v>
      </c>
      <c r="B460" t="s">
        <v>2011</v>
      </c>
      <c r="C460" t="s">
        <v>392</v>
      </c>
      <c r="D460" t="s">
        <v>183</v>
      </c>
      <c r="E460" t="s">
        <v>28</v>
      </c>
      <c r="F460" t="s">
        <v>2012</v>
      </c>
      <c r="G460" s="6">
        <f t="shared" si="63"/>
        <v>12692</v>
      </c>
      <c r="H460" t="s">
        <v>22</v>
      </c>
      <c r="I460" t="s">
        <v>361</v>
      </c>
      <c r="J460" t="str">
        <f t="shared" si="64"/>
        <v>Jalsa Parsa</v>
      </c>
      <c r="K460" t="s">
        <v>1405</v>
      </c>
      <c r="L460" s="7">
        <f t="shared" si="69"/>
        <v>45454</v>
      </c>
      <c r="M460" s="7">
        <v>45540</v>
      </c>
      <c r="N460" s="1">
        <f t="shared" si="65"/>
        <v>45540</v>
      </c>
      <c r="P460" s="7" t="str">
        <f t="shared" si="70"/>
        <v/>
      </c>
      <c r="R460">
        <v>0</v>
      </c>
      <c r="S460">
        <v>1</v>
      </c>
      <c r="T460">
        <v>11.4</v>
      </c>
      <c r="U460" t="s">
        <v>42</v>
      </c>
      <c r="W460" t="str">
        <f t="shared" si="66"/>
        <v>Open</v>
      </c>
      <c r="X460" t="str">
        <f>_xlfn.XLOOKUP(B460,'Customers'!A:A,'Customers'!E:E,"")</f>
        <v>Mid-Market</v>
      </c>
      <c r="Y460">
        <f t="shared" si="67"/>
        <v>0</v>
      </c>
      <c r="Z460" t="str">
        <f t="shared" si="68"/>
        <v/>
      </c>
      <c r="AA460">
        <f t="shared" si="71"/>
        <v>0</v>
      </c>
    </row>
    <row r="461" spans="1:27">
      <c r="A461" t="s">
        <v>2013</v>
      </c>
      <c r="B461" t="s">
        <v>2014</v>
      </c>
      <c r="C461" t="s">
        <v>18</v>
      </c>
      <c r="D461" t="s">
        <v>53</v>
      </c>
      <c r="E461" t="s">
        <v>91</v>
      </c>
      <c r="F461" t="s">
        <v>383</v>
      </c>
      <c r="G461" s="6">
        <f t="shared" si="63"/>
        <v>16000</v>
      </c>
      <c r="H461" t="s">
        <v>47</v>
      </c>
      <c r="I461" t="s">
        <v>879</v>
      </c>
      <c r="J461" t="str">
        <f t="shared" si="64"/>
        <v>Anamika Keer</v>
      </c>
      <c r="K461" t="s">
        <v>128</v>
      </c>
      <c r="L461" s="7">
        <f t="shared" si="69"/>
        <v>45024</v>
      </c>
      <c r="M461" s="7">
        <v>45146</v>
      </c>
      <c r="N461" s="1">
        <f t="shared" si="65"/>
        <v>45146</v>
      </c>
      <c r="O461" s="7">
        <v>45159</v>
      </c>
      <c r="P461" s="7">
        <f t="shared" si="70"/>
        <v>45159</v>
      </c>
      <c r="Q461">
        <v>135</v>
      </c>
      <c r="R461">
        <v>1</v>
      </c>
      <c r="S461">
        <v>4</v>
      </c>
      <c r="T461">
        <v>31.4</v>
      </c>
      <c r="U461" t="s">
        <v>58</v>
      </c>
      <c r="W461" t="str">
        <f t="shared" si="66"/>
        <v>Won</v>
      </c>
      <c r="X461" t="str">
        <f>_xlfn.XLOOKUP(B461,'Customers'!A:A,'Customers'!E:E,"")</f>
        <v>Mid-Market</v>
      </c>
      <c r="Y461">
        <f t="shared" si="67"/>
        <v>1</v>
      </c>
      <c r="Z461">
        <f t="shared" si="68"/>
        <v>13</v>
      </c>
      <c r="AA461">
        <f t="shared" si="71"/>
        <v>0</v>
      </c>
    </row>
    <row r="462" spans="1:27">
      <c r="A462" t="s">
        <v>2015</v>
      </c>
      <c r="B462" t="s">
        <v>675</v>
      </c>
      <c r="C462" t="s">
        <v>1098</v>
      </c>
      <c r="D462" t="s">
        <v>66</v>
      </c>
      <c r="E462" t="s">
        <v>91</v>
      </c>
      <c r="F462" t="s">
        <v>2016</v>
      </c>
      <c r="G462" s="6">
        <f t="shared" si="63"/>
        <v>23813</v>
      </c>
      <c r="H462" t="s">
        <v>79</v>
      </c>
      <c r="I462" t="s">
        <v>23</v>
      </c>
      <c r="J462" t="str">
        <f t="shared" si="64"/>
        <v>Nihal Bhasin</v>
      </c>
      <c r="K462" t="s">
        <v>2017</v>
      </c>
      <c r="L462" s="7">
        <f t="shared" si="69"/>
        <v>44751</v>
      </c>
      <c r="M462" s="7">
        <v>44853</v>
      </c>
      <c r="N462" s="1">
        <f t="shared" si="65"/>
        <v>44853</v>
      </c>
      <c r="O462" s="7">
        <v>44812</v>
      </c>
      <c r="P462" s="7">
        <f t="shared" si="70"/>
        <v>44812</v>
      </c>
      <c r="Q462">
        <v>61</v>
      </c>
      <c r="R462">
        <v>0</v>
      </c>
      <c r="S462">
        <v>1</v>
      </c>
      <c r="T462">
        <v>15.9</v>
      </c>
      <c r="U462" t="s">
        <v>25</v>
      </c>
      <c r="W462" t="str">
        <f t="shared" si="66"/>
        <v>Won</v>
      </c>
      <c r="X462" t="str">
        <f>_xlfn.XLOOKUP(B462,'Customers'!A:A,'Customers'!E:E,"")</f>
        <v>SMB</v>
      </c>
      <c r="Y462">
        <f t="shared" si="67"/>
        <v>1</v>
      </c>
      <c r="Z462">
        <f t="shared" si="68"/>
        <v>-41</v>
      </c>
      <c r="AA462">
        <f t="shared" si="71"/>
        <v>0</v>
      </c>
    </row>
    <row r="463" spans="1:27">
      <c r="A463" t="s">
        <v>2018</v>
      </c>
      <c r="B463" t="s">
        <v>1861</v>
      </c>
      <c r="C463" t="s">
        <v>18</v>
      </c>
      <c r="D463" t="s">
        <v>37</v>
      </c>
      <c r="E463" t="s">
        <v>91</v>
      </c>
      <c r="F463" t="s">
        <v>2019</v>
      </c>
      <c r="G463" s="6">
        <f t="shared" si="63"/>
        <v>113890</v>
      </c>
      <c r="H463" t="s">
        <v>39</v>
      </c>
      <c r="I463" t="s">
        <v>2020</v>
      </c>
      <c r="J463" t="str">
        <f t="shared" si="64"/>
        <v>Panini Kade</v>
      </c>
      <c r="K463" t="s">
        <v>2021</v>
      </c>
      <c r="L463" s="7">
        <f t="shared" si="69"/>
        <v>45530</v>
      </c>
      <c r="M463" s="7">
        <v>45637</v>
      </c>
      <c r="N463" s="1">
        <f t="shared" si="65"/>
        <v>45637</v>
      </c>
      <c r="O463" s="7">
        <v>45639</v>
      </c>
      <c r="P463" s="7">
        <f t="shared" si="70"/>
        <v>45639</v>
      </c>
      <c r="Q463">
        <v>109</v>
      </c>
      <c r="R463">
        <v>0</v>
      </c>
      <c r="S463">
        <v>1</v>
      </c>
      <c r="T463">
        <v>16.100000000000001</v>
      </c>
      <c r="U463" t="s">
        <v>42</v>
      </c>
      <c r="W463" t="str">
        <f t="shared" si="66"/>
        <v>Won</v>
      </c>
      <c r="X463" t="str">
        <f>_xlfn.XLOOKUP(B463,'Customers'!A:A,'Customers'!E:E,"")</f>
        <v>SMB</v>
      </c>
      <c r="Y463">
        <f t="shared" si="67"/>
        <v>1</v>
      </c>
      <c r="Z463">
        <f t="shared" si="68"/>
        <v>2</v>
      </c>
      <c r="AA463">
        <f t="shared" si="71"/>
        <v>0</v>
      </c>
    </row>
    <row r="464" spans="1:27">
      <c r="A464" t="s">
        <v>2022</v>
      </c>
      <c r="B464" t="s">
        <v>2023</v>
      </c>
      <c r="C464" t="s">
        <v>2024</v>
      </c>
      <c r="D464" t="s">
        <v>37</v>
      </c>
      <c r="E464" t="s">
        <v>28</v>
      </c>
      <c r="F464" t="s">
        <v>308</v>
      </c>
      <c r="G464" s="6">
        <f t="shared" si="63"/>
        <v>145000</v>
      </c>
      <c r="H464" t="s">
        <v>79</v>
      </c>
      <c r="I464" t="s">
        <v>1009</v>
      </c>
      <c r="J464" t="str">
        <f t="shared" si="64"/>
        <v>Ekta Uppal</v>
      </c>
      <c r="K464" t="s">
        <v>2025</v>
      </c>
      <c r="L464" s="7">
        <f t="shared" si="69"/>
        <v>44978</v>
      </c>
      <c r="M464" s="7">
        <v>45059</v>
      </c>
      <c r="N464" s="1">
        <f t="shared" si="65"/>
        <v>45059</v>
      </c>
      <c r="P464" s="7" t="str">
        <f t="shared" si="70"/>
        <v/>
      </c>
      <c r="R464">
        <v>0</v>
      </c>
      <c r="S464">
        <v>1</v>
      </c>
      <c r="T464">
        <v>13.3</v>
      </c>
      <c r="U464" t="s">
        <v>42</v>
      </c>
      <c r="W464" t="str">
        <f t="shared" si="66"/>
        <v>Open</v>
      </c>
      <c r="X464" t="str">
        <f>_xlfn.XLOOKUP(B464,'Customers'!A:A,'Customers'!E:E,"")</f>
        <v>Enterprise</v>
      </c>
      <c r="Y464">
        <f t="shared" si="67"/>
        <v>0</v>
      </c>
      <c r="Z464" t="str">
        <f t="shared" si="68"/>
        <v/>
      </c>
      <c r="AA464">
        <f t="shared" si="71"/>
        <v>0</v>
      </c>
    </row>
    <row r="465" spans="1:27">
      <c r="A465" t="s">
        <v>2026</v>
      </c>
      <c r="B465" t="s">
        <v>1542</v>
      </c>
      <c r="C465" t="s">
        <v>2027</v>
      </c>
      <c r="D465" t="s">
        <v>66</v>
      </c>
      <c r="E465" t="s">
        <v>177</v>
      </c>
      <c r="F465" t="s">
        <v>2028</v>
      </c>
      <c r="G465" s="6">
        <f t="shared" si="63"/>
        <v>4288</v>
      </c>
      <c r="H465" t="s">
        <v>39</v>
      </c>
      <c r="I465" t="s">
        <v>258</v>
      </c>
      <c r="J465" t="str">
        <f t="shared" si="64"/>
        <v>Jasmit Gour</v>
      </c>
      <c r="K465" t="s">
        <v>2029</v>
      </c>
      <c r="L465" s="7">
        <f t="shared" si="69"/>
        <v>45537</v>
      </c>
      <c r="M465" s="7">
        <v>45665</v>
      </c>
      <c r="N465" s="1">
        <f t="shared" si="65"/>
        <v>45665</v>
      </c>
      <c r="P465" s="7" t="str">
        <f t="shared" si="70"/>
        <v/>
      </c>
      <c r="R465">
        <v>0</v>
      </c>
      <c r="S465">
        <v>1</v>
      </c>
      <c r="T465">
        <v>31.2</v>
      </c>
      <c r="U465" t="s">
        <v>33</v>
      </c>
      <c r="W465" t="str">
        <f t="shared" si="66"/>
        <v>Open</v>
      </c>
      <c r="X465" t="str">
        <f>_xlfn.XLOOKUP(B465,'Customers'!A:A,'Customers'!E:E,"")</f>
        <v>Enterprise</v>
      </c>
      <c r="Y465">
        <f t="shared" si="67"/>
        <v>0</v>
      </c>
      <c r="Z465" t="str">
        <f t="shared" si="68"/>
        <v/>
      </c>
      <c r="AA465">
        <f t="shared" si="71"/>
        <v>0</v>
      </c>
    </row>
    <row r="466" spans="1:27">
      <c r="A466" t="s">
        <v>2030</v>
      </c>
      <c r="B466" t="s">
        <v>102</v>
      </c>
      <c r="C466" t="s">
        <v>18</v>
      </c>
      <c r="D466" t="s">
        <v>53</v>
      </c>
      <c r="E466" t="s">
        <v>54</v>
      </c>
      <c r="F466" t="s">
        <v>2031</v>
      </c>
      <c r="G466" s="6">
        <f t="shared" si="63"/>
        <v>12278</v>
      </c>
      <c r="H466" t="s">
        <v>47</v>
      </c>
      <c r="I466" t="s">
        <v>23</v>
      </c>
      <c r="J466" t="str">
        <f t="shared" si="64"/>
        <v>Nihal Bhasin</v>
      </c>
      <c r="K466" t="s">
        <v>1296</v>
      </c>
      <c r="L466" s="7">
        <f t="shared" si="69"/>
        <v>45471</v>
      </c>
      <c r="M466" s="7">
        <v>45500</v>
      </c>
      <c r="N466" s="1">
        <f t="shared" si="65"/>
        <v>45500</v>
      </c>
      <c r="P466" s="7" t="str">
        <f t="shared" si="70"/>
        <v/>
      </c>
      <c r="R466">
        <v>0</v>
      </c>
      <c r="S466">
        <v>1</v>
      </c>
      <c r="T466">
        <v>26.6</v>
      </c>
      <c r="U466" t="s">
        <v>100</v>
      </c>
      <c r="W466" t="str">
        <f t="shared" si="66"/>
        <v>Open</v>
      </c>
      <c r="X466" t="str">
        <f>_xlfn.XLOOKUP(B466,'Customers'!A:A,'Customers'!E:E,"")</f>
        <v>Mid-Market</v>
      </c>
      <c r="Y466">
        <f t="shared" si="67"/>
        <v>0</v>
      </c>
      <c r="Z466" t="str">
        <f t="shared" si="68"/>
        <v/>
      </c>
      <c r="AA466">
        <f t="shared" si="71"/>
        <v>0</v>
      </c>
    </row>
    <row r="467" spans="1:27">
      <c r="A467" t="s">
        <v>2032</v>
      </c>
      <c r="B467" t="s">
        <v>2033</v>
      </c>
      <c r="C467" t="s">
        <v>149</v>
      </c>
      <c r="D467" t="s">
        <v>19</v>
      </c>
      <c r="E467" t="s">
        <v>54</v>
      </c>
      <c r="F467" t="s">
        <v>2034</v>
      </c>
      <c r="G467" s="6">
        <f t="shared" si="63"/>
        <v>1636</v>
      </c>
      <c r="H467" t="s">
        <v>30</v>
      </c>
      <c r="I467" t="s">
        <v>86</v>
      </c>
      <c r="J467" t="str">
        <f t="shared" si="64"/>
        <v>Mason Solanki</v>
      </c>
      <c r="K467" t="s">
        <v>2035</v>
      </c>
      <c r="L467" s="7">
        <f t="shared" si="69"/>
        <v>45057</v>
      </c>
      <c r="M467" s="7">
        <v>45229</v>
      </c>
      <c r="N467" s="1">
        <f t="shared" si="65"/>
        <v>45229</v>
      </c>
      <c r="P467" s="7" t="str">
        <f t="shared" si="70"/>
        <v/>
      </c>
      <c r="R467">
        <v>0</v>
      </c>
      <c r="S467">
        <v>1</v>
      </c>
      <c r="T467">
        <v>8</v>
      </c>
      <c r="U467" t="s">
        <v>58</v>
      </c>
      <c r="W467" t="str">
        <f t="shared" si="66"/>
        <v>Open</v>
      </c>
      <c r="X467" t="str">
        <f>_xlfn.XLOOKUP(B467,'Customers'!A:A,'Customers'!E:E,"")</f>
        <v>Mid-Market</v>
      </c>
      <c r="Y467">
        <f t="shared" si="67"/>
        <v>0</v>
      </c>
      <c r="Z467" t="str">
        <f t="shared" si="68"/>
        <v/>
      </c>
      <c r="AA467">
        <f t="shared" si="71"/>
        <v>0</v>
      </c>
    </row>
    <row r="468" spans="1:27">
      <c r="A468" t="s">
        <v>2036</v>
      </c>
      <c r="B468" t="s">
        <v>2037</v>
      </c>
      <c r="C468" t="s">
        <v>18</v>
      </c>
      <c r="D468" t="s">
        <v>66</v>
      </c>
      <c r="E468" t="s">
        <v>115</v>
      </c>
      <c r="F468" t="s">
        <v>2038</v>
      </c>
      <c r="G468" s="6">
        <f t="shared" si="63"/>
        <v>16949</v>
      </c>
      <c r="H468" t="s">
        <v>79</v>
      </c>
      <c r="I468" t="s">
        <v>614</v>
      </c>
      <c r="J468" t="str">
        <f t="shared" si="64"/>
        <v>Anamika Keer</v>
      </c>
      <c r="K468" t="s">
        <v>1932</v>
      </c>
      <c r="L468" s="7">
        <f t="shared" si="69"/>
        <v>45266</v>
      </c>
      <c r="M468" s="7">
        <v>45393</v>
      </c>
      <c r="N468" s="1">
        <f t="shared" si="65"/>
        <v>45393</v>
      </c>
      <c r="O468" s="7">
        <v>45386</v>
      </c>
      <c r="P468" s="7">
        <f t="shared" si="70"/>
        <v>45386</v>
      </c>
      <c r="Q468">
        <v>120</v>
      </c>
      <c r="R468">
        <v>0</v>
      </c>
      <c r="S468">
        <v>1</v>
      </c>
      <c r="T468">
        <v>11.3</v>
      </c>
      <c r="U468" t="s">
        <v>100</v>
      </c>
      <c r="W468" t="str">
        <f t="shared" si="66"/>
        <v>Lost</v>
      </c>
      <c r="X468" t="str">
        <f>_xlfn.XLOOKUP(B468,'Customers'!A:A,'Customers'!E:E,"")</f>
        <v>Mid-Market</v>
      </c>
      <c r="Y468">
        <f t="shared" si="67"/>
        <v>1</v>
      </c>
      <c r="Z468">
        <f t="shared" si="68"/>
        <v>-7</v>
      </c>
      <c r="AA468">
        <f t="shared" si="71"/>
        <v>0</v>
      </c>
    </row>
    <row r="469" spans="1:27">
      <c r="A469" t="s">
        <v>2039</v>
      </c>
      <c r="B469" t="s">
        <v>2040</v>
      </c>
      <c r="C469" t="s">
        <v>1605</v>
      </c>
      <c r="D469" t="s">
        <v>19</v>
      </c>
      <c r="E469" t="s">
        <v>45</v>
      </c>
      <c r="F469" t="s">
        <v>2041</v>
      </c>
      <c r="G469" s="6">
        <f t="shared" si="63"/>
        <v>5666</v>
      </c>
      <c r="H469" t="s">
        <v>39</v>
      </c>
      <c r="I469" t="s">
        <v>156</v>
      </c>
      <c r="J469" t="str">
        <f t="shared" si="64"/>
        <v>Lakshmi Hayre</v>
      </c>
      <c r="K469" t="s">
        <v>471</v>
      </c>
      <c r="L469" s="7">
        <f t="shared" si="69"/>
        <v>45150</v>
      </c>
      <c r="M469" s="7">
        <v>45252</v>
      </c>
      <c r="N469" s="1">
        <f t="shared" si="65"/>
        <v>45252</v>
      </c>
      <c r="P469" s="7" t="str">
        <f t="shared" si="70"/>
        <v/>
      </c>
      <c r="R469">
        <v>0</v>
      </c>
      <c r="S469">
        <v>1</v>
      </c>
      <c r="T469">
        <v>4.0999999999999996</v>
      </c>
      <c r="U469" t="s">
        <v>100</v>
      </c>
      <c r="W469" t="str">
        <f t="shared" si="66"/>
        <v>Open</v>
      </c>
      <c r="X469" t="str">
        <f>_xlfn.XLOOKUP(B469,'Customers'!A:A,'Customers'!E:E,"")</f>
        <v>Mid-Market</v>
      </c>
      <c r="Y469">
        <f t="shared" si="67"/>
        <v>0</v>
      </c>
      <c r="Z469" t="str">
        <f t="shared" si="68"/>
        <v/>
      </c>
      <c r="AA469">
        <f t="shared" si="71"/>
        <v>0</v>
      </c>
    </row>
    <row r="470" spans="1:27">
      <c r="A470" t="s">
        <v>2042</v>
      </c>
      <c r="B470" t="s">
        <v>2043</v>
      </c>
      <c r="C470" t="s">
        <v>2044</v>
      </c>
      <c r="D470" t="s">
        <v>53</v>
      </c>
      <c r="E470" t="s">
        <v>54</v>
      </c>
      <c r="F470" t="s">
        <v>2045</v>
      </c>
      <c r="G470" s="6">
        <f t="shared" si="63"/>
        <v>47018</v>
      </c>
      <c r="H470" t="s">
        <v>79</v>
      </c>
      <c r="I470" t="s">
        <v>521</v>
      </c>
      <c r="J470" t="str">
        <f t="shared" si="64"/>
        <v>Kashish Patla</v>
      </c>
      <c r="K470" t="s">
        <v>2046</v>
      </c>
      <c r="L470" s="7">
        <f t="shared" si="69"/>
        <v>45069</v>
      </c>
      <c r="M470" s="7">
        <v>45161</v>
      </c>
      <c r="N470" s="1">
        <f t="shared" si="65"/>
        <v>45161</v>
      </c>
      <c r="P470" s="7" t="str">
        <f t="shared" si="70"/>
        <v/>
      </c>
      <c r="R470">
        <v>0</v>
      </c>
      <c r="S470">
        <v>1</v>
      </c>
      <c r="T470">
        <v>12.8</v>
      </c>
      <c r="U470" t="s">
        <v>42</v>
      </c>
      <c r="W470" t="str">
        <f t="shared" si="66"/>
        <v>Open</v>
      </c>
      <c r="X470" t="str">
        <f>_xlfn.XLOOKUP(B470,'Customers'!A:A,'Customers'!E:E,"")</f>
        <v>SMB</v>
      </c>
      <c r="Y470">
        <f t="shared" si="67"/>
        <v>0</v>
      </c>
      <c r="Z470" t="str">
        <f t="shared" si="68"/>
        <v/>
      </c>
      <c r="AA470">
        <f t="shared" si="71"/>
        <v>0</v>
      </c>
    </row>
    <row r="471" spans="1:27">
      <c r="A471" t="s">
        <v>2047</v>
      </c>
      <c r="B471" t="s">
        <v>2048</v>
      </c>
      <c r="C471" t="s">
        <v>479</v>
      </c>
      <c r="D471" t="s">
        <v>183</v>
      </c>
      <c r="E471" t="s">
        <v>28</v>
      </c>
      <c r="F471" t="s">
        <v>2049</v>
      </c>
      <c r="G471" s="6">
        <f t="shared" si="63"/>
        <v>4425</v>
      </c>
      <c r="H471" t="s">
        <v>151</v>
      </c>
      <c r="I471" t="s">
        <v>117</v>
      </c>
      <c r="J471" t="str">
        <f t="shared" si="64"/>
        <v>Ekta Uppal</v>
      </c>
      <c r="K471" t="s">
        <v>2050</v>
      </c>
      <c r="L471" s="7">
        <f t="shared" si="69"/>
        <v>44828</v>
      </c>
      <c r="M471" s="7">
        <v>44862</v>
      </c>
      <c r="N471" s="1">
        <f t="shared" si="65"/>
        <v>44862</v>
      </c>
      <c r="P471" s="7" t="str">
        <f t="shared" si="70"/>
        <v/>
      </c>
      <c r="R471">
        <v>0</v>
      </c>
      <c r="S471">
        <v>1</v>
      </c>
      <c r="T471">
        <v>1.2</v>
      </c>
      <c r="U471" t="s">
        <v>25</v>
      </c>
      <c r="W471" t="str">
        <f t="shared" si="66"/>
        <v>Open</v>
      </c>
      <c r="X471" t="str">
        <f>_xlfn.XLOOKUP(B471,'Customers'!A:A,'Customers'!E:E,"")</f>
        <v>Mid-Market</v>
      </c>
      <c r="Y471">
        <f t="shared" si="67"/>
        <v>0</v>
      </c>
      <c r="Z471" t="str">
        <f t="shared" si="68"/>
        <v/>
      </c>
      <c r="AA471">
        <f t="shared" si="71"/>
        <v>0</v>
      </c>
    </row>
    <row r="472" spans="1:27">
      <c r="A472" t="s">
        <v>2051</v>
      </c>
      <c r="B472" t="s">
        <v>1006</v>
      </c>
      <c r="C472" t="s">
        <v>1691</v>
      </c>
      <c r="D472" t="s">
        <v>53</v>
      </c>
      <c r="E472" t="s">
        <v>115</v>
      </c>
      <c r="F472" t="s">
        <v>2052</v>
      </c>
      <c r="G472" s="6">
        <f t="shared" si="63"/>
        <v>44916</v>
      </c>
      <c r="H472" t="s">
        <v>30</v>
      </c>
      <c r="I472" t="s">
        <v>361</v>
      </c>
      <c r="J472" t="str">
        <f t="shared" si="64"/>
        <v>Jalsa Parsa</v>
      </c>
      <c r="K472" t="s">
        <v>457</v>
      </c>
      <c r="L472" s="7">
        <f t="shared" si="69"/>
        <v>44888</v>
      </c>
      <c r="M472" s="7">
        <v>44954</v>
      </c>
      <c r="N472" s="1">
        <f t="shared" si="65"/>
        <v>44954</v>
      </c>
      <c r="O472" s="7">
        <v>45087</v>
      </c>
      <c r="P472" s="7">
        <f t="shared" si="70"/>
        <v>45087</v>
      </c>
      <c r="Q472">
        <v>199</v>
      </c>
      <c r="R472">
        <v>0</v>
      </c>
      <c r="S472">
        <v>1</v>
      </c>
      <c r="T472">
        <v>2.7</v>
      </c>
      <c r="U472" t="s">
        <v>42</v>
      </c>
      <c r="W472" t="str">
        <f t="shared" si="66"/>
        <v>Lost</v>
      </c>
      <c r="X472" t="str">
        <f>_xlfn.XLOOKUP(B472,'Customers'!A:A,'Customers'!E:E,"")</f>
        <v>SMB</v>
      </c>
      <c r="Y472">
        <f t="shared" si="67"/>
        <v>1</v>
      </c>
      <c r="Z472">
        <f t="shared" si="68"/>
        <v>133</v>
      </c>
      <c r="AA472">
        <f t="shared" si="71"/>
        <v>1</v>
      </c>
    </row>
    <row r="473" spans="1:27">
      <c r="A473" t="s">
        <v>2053</v>
      </c>
      <c r="B473" t="s">
        <v>2054</v>
      </c>
      <c r="C473" t="s">
        <v>1889</v>
      </c>
      <c r="D473" t="s">
        <v>183</v>
      </c>
      <c r="E473" t="s">
        <v>115</v>
      </c>
      <c r="F473" t="s">
        <v>2055</v>
      </c>
      <c r="G473" s="6">
        <f t="shared" si="63"/>
        <v>8903</v>
      </c>
      <c r="H473" t="s">
        <v>39</v>
      </c>
      <c r="I473" t="s">
        <v>86</v>
      </c>
      <c r="J473" t="str">
        <f t="shared" si="64"/>
        <v>Mason Solanki</v>
      </c>
      <c r="K473" t="s">
        <v>2056</v>
      </c>
      <c r="L473" s="7">
        <f t="shared" si="69"/>
        <v>44936</v>
      </c>
      <c r="N473" s="1" t="str">
        <f t="shared" si="65"/>
        <v/>
      </c>
      <c r="O473" s="7">
        <v>45038</v>
      </c>
      <c r="P473" s="7">
        <f t="shared" si="70"/>
        <v>45038</v>
      </c>
      <c r="Q473">
        <v>102</v>
      </c>
      <c r="R473">
        <v>0</v>
      </c>
      <c r="S473">
        <v>1</v>
      </c>
      <c r="U473" t="s">
        <v>25</v>
      </c>
      <c r="W473" t="str">
        <f t="shared" si="66"/>
        <v>Lost</v>
      </c>
      <c r="X473" t="str">
        <f>_xlfn.XLOOKUP(B473,'Customers'!A:A,'Customers'!E:E,"")</f>
        <v>Enterprise</v>
      </c>
      <c r="Y473">
        <f t="shared" si="67"/>
        <v>1</v>
      </c>
      <c r="Z473" t="str">
        <f t="shared" si="68"/>
        <v/>
      </c>
      <c r="AA473">
        <f t="shared" si="71"/>
        <v>1</v>
      </c>
    </row>
    <row r="474" spans="1:27">
      <c r="A474" t="s">
        <v>2057</v>
      </c>
      <c r="B474" t="s">
        <v>2058</v>
      </c>
      <c r="C474" t="s">
        <v>307</v>
      </c>
      <c r="D474" t="s">
        <v>19</v>
      </c>
      <c r="E474" t="s">
        <v>177</v>
      </c>
      <c r="F474" t="s">
        <v>2059</v>
      </c>
      <c r="G474" s="6">
        <f t="shared" si="63"/>
        <v>3699</v>
      </c>
      <c r="H474" t="s">
        <v>30</v>
      </c>
      <c r="I474" t="s">
        <v>93</v>
      </c>
      <c r="J474" t="str">
        <f t="shared" si="64"/>
        <v>Owen Mane</v>
      </c>
      <c r="K474" t="s">
        <v>2060</v>
      </c>
      <c r="L474" s="7">
        <f t="shared" si="69"/>
        <v>45301</v>
      </c>
      <c r="M474" s="7">
        <v>45333</v>
      </c>
      <c r="N474" s="1">
        <f t="shared" si="65"/>
        <v>45333</v>
      </c>
      <c r="P474" s="7" t="str">
        <f t="shared" si="70"/>
        <v/>
      </c>
      <c r="R474">
        <v>0</v>
      </c>
      <c r="S474">
        <v>1</v>
      </c>
      <c r="T474">
        <v>18.5</v>
      </c>
      <c r="U474" t="s">
        <v>58</v>
      </c>
      <c r="W474" t="str">
        <f t="shared" si="66"/>
        <v>Open</v>
      </c>
      <c r="X474" t="str">
        <f>_xlfn.XLOOKUP(B474,'Customers'!A:A,'Customers'!E:E,"")</f>
        <v>SMB</v>
      </c>
      <c r="Y474">
        <f t="shared" si="67"/>
        <v>0</v>
      </c>
      <c r="Z474" t="str">
        <f t="shared" si="68"/>
        <v/>
      </c>
      <c r="AA474">
        <f t="shared" si="71"/>
        <v>0</v>
      </c>
    </row>
    <row r="475" spans="1:27">
      <c r="A475" t="s">
        <v>2061</v>
      </c>
      <c r="B475" t="s">
        <v>2062</v>
      </c>
      <c r="C475" t="s">
        <v>2063</v>
      </c>
      <c r="D475" t="s">
        <v>183</v>
      </c>
      <c r="E475" t="s">
        <v>28</v>
      </c>
      <c r="F475" t="s">
        <v>2064</v>
      </c>
      <c r="G475" s="6">
        <f t="shared" si="63"/>
        <v>6666</v>
      </c>
      <c r="H475" t="s">
        <v>47</v>
      </c>
      <c r="I475" t="s">
        <v>506</v>
      </c>
      <c r="J475" t="str">
        <f t="shared" si="64"/>
        <v>Patrick Sama</v>
      </c>
      <c r="K475" t="s">
        <v>2065</v>
      </c>
      <c r="L475" s="7">
        <f t="shared" si="69"/>
        <v>44762</v>
      </c>
      <c r="M475" s="7">
        <v>44923</v>
      </c>
      <c r="N475" s="1">
        <f t="shared" si="65"/>
        <v>44923</v>
      </c>
      <c r="P475" s="7" t="str">
        <f t="shared" si="70"/>
        <v/>
      </c>
      <c r="R475">
        <v>0</v>
      </c>
      <c r="S475">
        <v>1</v>
      </c>
      <c r="T475">
        <v>9.6999999999999993</v>
      </c>
      <c r="U475" t="s">
        <v>42</v>
      </c>
      <c r="W475" t="str">
        <f t="shared" si="66"/>
        <v>Open</v>
      </c>
      <c r="X475" t="str">
        <f>_xlfn.XLOOKUP(B475,'Customers'!A:A,'Customers'!E:E,"")</f>
        <v>Mid-Market</v>
      </c>
      <c r="Y475">
        <f t="shared" si="67"/>
        <v>0</v>
      </c>
      <c r="Z475" t="str">
        <f t="shared" si="68"/>
        <v/>
      </c>
      <c r="AA475">
        <f t="shared" si="71"/>
        <v>0</v>
      </c>
    </row>
    <row r="476" spans="1:27">
      <c r="A476" t="s">
        <v>2066</v>
      </c>
      <c r="B476" t="s">
        <v>1649</v>
      </c>
      <c r="C476" t="s">
        <v>18</v>
      </c>
      <c r="D476" t="s">
        <v>37</v>
      </c>
      <c r="E476" t="s">
        <v>54</v>
      </c>
      <c r="F476" t="s">
        <v>2067</v>
      </c>
      <c r="G476" s="6">
        <f t="shared" si="63"/>
        <v>71815</v>
      </c>
      <c r="H476" t="s">
        <v>172</v>
      </c>
      <c r="I476" t="s">
        <v>73</v>
      </c>
      <c r="J476" t="str">
        <f t="shared" si="64"/>
        <v>Karan Karnik</v>
      </c>
      <c r="K476" t="s">
        <v>1004</v>
      </c>
      <c r="L476" s="7">
        <f t="shared" si="69"/>
        <v>45572</v>
      </c>
      <c r="M476" s="7">
        <v>45729</v>
      </c>
      <c r="N476" s="1">
        <f t="shared" si="65"/>
        <v>45729</v>
      </c>
      <c r="P476" s="7" t="str">
        <f t="shared" si="70"/>
        <v/>
      </c>
      <c r="R476">
        <v>0</v>
      </c>
      <c r="S476">
        <v>1</v>
      </c>
      <c r="T476">
        <v>18.7</v>
      </c>
      <c r="U476" t="s">
        <v>58</v>
      </c>
      <c r="W476" t="str">
        <f t="shared" si="66"/>
        <v>Open</v>
      </c>
      <c r="X476" t="str">
        <f>_xlfn.XLOOKUP(B476,'Customers'!A:A,'Customers'!E:E,"")</f>
        <v>Enterprise</v>
      </c>
      <c r="Y476">
        <f t="shared" si="67"/>
        <v>0</v>
      </c>
      <c r="Z476" t="str">
        <f t="shared" si="68"/>
        <v/>
      </c>
      <c r="AA476">
        <f t="shared" si="71"/>
        <v>0</v>
      </c>
    </row>
    <row r="477" spans="1:27">
      <c r="A477" t="s">
        <v>2068</v>
      </c>
      <c r="B477" t="s">
        <v>1244</v>
      </c>
      <c r="C477" t="s">
        <v>170</v>
      </c>
      <c r="D477" t="s">
        <v>183</v>
      </c>
      <c r="E477" t="s">
        <v>115</v>
      </c>
      <c r="F477" t="s">
        <v>2069</v>
      </c>
      <c r="G477" s="6">
        <f t="shared" si="63"/>
        <v>6506</v>
      </c>
      <c r="H477" t="s">
        <v>30</v>
      </c>
      <c r="I477" t="s">
        <v>68</v>
      </c>
      <c r="J477" t="str">
        <f t="shared" si="64"/>
        <v>Anamika Keer</v>
      </c>
      <c r="K477" t="s">
        <v>2070</v>
      </c>
      <c r="L477" s="7">
        <f t="shared" si="69"/>
        <v>45650</v>
      </c>
      <c r="M477" s="7">
        <v>45823</v>
      </c>
      <c r="N477" s="1">
        <f t="shared" si="65"/>
        <v>45823</v>
      </c>
      <c r="O477" s="7">
        <v>45671</v>
      </c>
      <c r="P477" s="7">
        <f t="shared" si="70"/>
        <v>45671</v>
      </c>
      <c r="Q477">
        <v>21</v>
      </c>
      <c r="R477">
        <v>0</v>
      </c>
      <c r="S477">
        <v>1</v>
      </c>
      <c r="U477" t="s">
        <v>42</v>
      </c>
      <c r="W477" t="str">
        <f t="shared" si="66"/>
        <v>Lost</v>
      </c>
      <c r="X477" t="str">
        <f>_xlfn.XLOOKUP(B477,'Customers'!A:A,'Customers'!E:E,"")</f>
        <v>Mid-Market</v>
      </c>
      <c r="Y477">
        <f t="shared" si="67"/>
        <v>1</v>
      </c>
      <c r="Z477">
        <f t="shared" si="68"/>
        <v>-152</v>
      </c>
      <c r="AA477">
        <f t="shared" si="71"/>
        <v>0</v>
      </c>
    </row>
    <row r="478" spans="1:27">
      <c r="A478" t="s">
        <v>2071</v>
      </c>
      <c r="B478" t="s">
        <v>2072</v>
      </c>
      <c r="C478" t="s">
        <v>2073</v>
      </c>
      <c r="D478" t="s">
        <v>53</v>
      </c>
      <c r="E478" t="s">
        <v>45</v>
      </c>
      <c r="F478" t="s">
        <v>2074</v>
      </c>
      <c r="G478" s="6">
        <f t="shared" si="63"/>
        <v>11374</v>
      </c>
      <c r="H478" t="s">
        <v>30</v>
      </c>
      <c r="I478" t="s">
        <v>545</v>
      </c>
      <c r="J478" t="str">
        <f t="shared" si="64"/>
        <v>Krish Varughese</v>
      </c>
      <c r="K478" t="s">
        <v>2075</v>
      </c>
      <c r="L478" s="7">
        <f t="shared" si="69"/>
        <v>44829</v>
      </c>
      <c r="M478" s="7">
        <v>44883</v>
      </c>
      <c r="N478" s="1">
        <f t="shared" si="65"/>
        <v>44883</v>
      </c>
      <c r="P478" s="7" t="str">
        <f t="shared" si="70"/>
        <v/>
      </c>
      <c r="R478">
        <v>0</v>
      </c>
      <c r="S478">
        <v>1</v>
      </c>
      <c r="T478">
        <v>25.2</v>
      </c>
      <c r="U478" t="s">
        <v>100</v>
      </c>
      <c r="W478" t="str">
        <f t="shared" si="66"/>
        <v>Open</v>
      </c>
      <c r="X478" t="str">
        <f>_xlfn.XLOOKUP(B478,'Customers'!A:A,'Customers'!E:E,"")</f>
        <v>Enterprise</v>
      </c>
      <c r="Y478">
        <f t="shared" si="67"/>
        <v>0</v>
      </c>
      <c r="Z478" t="str">
        <f t="shared" si="68"/>
        <v/>
      </c>
      <c r="AA478">
        <f t="shared" si="71"/>
        <v>0</v>
      </c>
    </row>
    <row r="479" spans="1:27">
      <c r="A479" t="s">
        <v>2076</v>
      </c>
      <c r="B479" t="s">
        <v>2077</v>
      </c>
      <c r="C479" t="s">
        <v>2078</v>
      </c>
      <c r="D479" t="s">
        <v>37</v>
      </c>
      <c r="E479" t="s">
        <v>20</v>
      </c>
      <c r="F479" t="s">
        <v>2079</v>
      </c>
      <c r="G479" s="6">
        <f t="shared" si="63"/>
        <v>105736</v>
      </c>
      <c r="H479" t="s">
        <v>56</v>
      </c>
      <c r="I479" t="s">
        <v>133</v>
      </c>
      <c r="J479" t="str">
        <f t="shared" si="64"/>
        <v>Aachal Soni</v>
      </c>
      <c r="K479" t="s">
        <v>2080</v>
      </c>
      <c r="L479" s="7">
        <f t="shared" si="69"/>
        <v>44773</v>
      </c>
      <c r="M479" s="7">
        <v>44949</v>
      </c>
      <c r="N479" s="1">
        <f t="shared" si="65"/>
        <v>44949</v>
      </c>
      <c r="P479" s="7" t="str">
        <f t="shared" si="70"/>
        <v/>
      </c>
      <c r="R479">
        <v>0</v>
      </c>
      <c r="S479">
        <v>1</v>
      </c>
      <c r="T479">
        <v>32</v>
      </c>
      <c r="U479" t="s">
        <v>33</v>
      </c>
      <c r="W479" t="str">
        <f t="shared" si="66"/>
        <v>Open</v>
      </c>
      <c r="X479" t="str">
        <f>_xlfn.XLOOKUP(B479,'Customers'!A:A,'Customers'!E:E,"")</f>
        <v>Enterprise</v>
      </c>
      <c r="Y479">
        <f t="shared" si="67"/>
        <v>0</v>
      </c>
      <c r="Z479" t="str">
        <f t="shared" si="68"/>
        <v/>
      </c>
      <c r="AA479">
        <f t="shared" si="71"/>
        <v>0</v>
      </c>
    </row>
    <row r="480" spans="1:27">
      <c r="A480" t="s">
        <v>2081</v>
      </c>
      <c r="B480" t="s">
        <v>1120</v>
      </c>
      <c r="C480" t="s">
        <v>2082</v>
      </c>
      <c r="D480" t="s">
        <v>183</v>
      </c>
      <c r="E480" t="s">
        <v>45</v>
      </c>
      <c r="F480" t="s">
        <v>2083</v>
      </c>
      <c r="G480" s="6">
        <f t="shared" si="63"/>
        <v>6032</v>
      </c>
      <c r="H480" t="s">
        <v>30</v>
      </c>
      <c r="I480" t="s">
        <v>274</v>
      </c>
      <c r="J480" t="str">
        <f t="shared" si="64"/>
        <v>Rachit Lall</v>
      </c>
      <c r="K480" t="s">
        <v>405</v>
      </c>
      <c r="L480" s="7">
        <f t="shared" si="69"/>
        <v>45503</v>
      </c>
      <c r="M480" s="7">
        <v>45597</v>
      </c>
      <c r="N480" s="1">
        <f t="shared" si="65"/>
        <v>45597</v>
      </c>
      <c r="P480" s="7" t="str">
        <f t="shared" si="70"/>
        <v/>
      </c>
      <c r="R480">
        <v>0</v>
      </c>
      <c r="S480">
        <v>1</v>
      </c>
      <c r="T480">
        <v>10.5</v>
      </c>
      <c r="U480" t="s">
        <v>33</v>
      </c>
      <c r="W480" t="str">
        <f t="shared" si="66"/>
        <v>Open</v>
      </c>
      <c r="X480" t="str">
        <f>_xlfn.XLOOKUP(B480,'Customers'!A:A,'Customers'!E:E,"")</f>
        <v>Enterprise</v>
      </c>
      <c r="Y480">
        <f t="shared" si="67"/>
        <v>0</v>
      </c>
      <c r="Z480" t="str">
        <f t="shared" si="68"/>
        <v/>
      </c>
      <c r="AA480">
        <f t="shared" si="71"/>
        <v>0</v>
      </c>
    </row>
    <row r="481" spans="1:27">
      <c r="A481" t="s">
        <v>2084</v>
      </c>
      <c r="B481" t="s">
        <v>1893</v>
      </c>
      <c r="C481" t="s">
        <v>18</v>
      </c>
      <c r="D481" t="s">
        <v>66</v>
      </c>
      <c r="E481" t="s">
        <v>45</v>
      </c>
      <c r="F481" t="s">
        <v>2085</v>
      </c>
      <c r="G481" s="6">
        <f t="shared" si="63"/>
        <v>18443</v>
      </c>
      <c r="H481" t="s">
        <v>172</v>
      </c>
      <c r="I481" t="s">
        <v>68</v>
      </c>
      <c r="J481" t="str">
        <f t="shared" si="64"/>
        <v>Anamika Keer</v>
      </c>
      <c r="K481" t="s">
        <v>2086</v>
      </c>
      <c r="L481" s="7">
        <f t="shared" si="69"/>
        <v>45524</v>
      </c>
      <c r="M481" s="7">
        <v>45704</v>
      </c>
      <c r="N481" s="1">
        <f t="shared" si="65"/>
        <v>45704</v>
      </c>
      <c r="P481" s="7" t="str">
        <f t="shared" si="70"/>
        <v/>
      </c>
      <c r="R481">
        <v>0</v>
      </c>
      <c r="S481">
        <v>1</v>
      </c>
      <c r="T481">
        <v>27.6</v>
      </c>
      <c r="U481" t="s">
        <v>33</v>
      </c>
      <c r="W481" t="str">
        <f t="shared" si="66"/>
        <v>Open</v>
      </c>
      <c r="X481" t="str">
        <f>_xlfn.XLOOKUP(B481,'Customers'!A:A,'Customers'!E:E,"")</f>
        <v>Mid-Market</v>
      </c>
      <c r="Y481">
        <f t="shared" si="67"/>
        <v>0</v>
      </c>
      <c r="Z481" t="str">
        <f t="shared" si="68"/>
        <v/>
      </c>
      <c r="AA481">
        <f t="shared" si="71"/>
        <v>0</v>
      </c>
    </row>
    <row r="482" spans="1:27">
      <c r="A482" t="s">
        <v>2087</v>
      </c>
      <c r="B482" t="s">
        <v>2088</v>
      </c>
      <c r="C482" t="s">
        <v>18</v>
      </c>
      <c r="D482" t="s">
        <v>37</v>
      </c>
      <c r="E482" t="s">
        <v>91</v>
      </c>
      <c r="F482" t="s">
        <v>2089</v>
      </c>
      <c r="G482" s="6">
        <f t="shared" si="63"/>
        <v>128061</v>
      </c>
      <c r="H482" t="s">
        <v>47</v>
      </c>
      <c r="I482" t="s">
        <v>80</v>
      </c>
      <c r="J482" t="str">
        <f t="shared" si="64"/>
        <v>Shivani Natt</v>
      </c>
      <c r="K482" t="s">
        <v>2090</v>
      </c>
      <c r="L482" s="7">
        <f t="shared" si="69"/>
        <v>45303</v>
      </c>
      <c r="M482" s="7">
        <v>45421</v>
      </c>
      <c r="N482" s="1">
        <f t="shared" si="65"/>
        <v>45421</v>
      </c>
      <c r="O482" s="7">
        <v>45401</v>
      </c>
      <c r="P482" s="7">
        <f t="shared" si="70"/>
        <v>45401</v>
      </c>
      <c r="Q482">
        <v>98</v>
      </c>
      <c r="R482">
        <v>1</v>
      </c>
      <c r="S482">
        <v>1</v>
      </c>
      <c r="T482">
        <v>29.2</v>
      </c>
      <c r="U482" t="s">
        <v>33</v>
      </c>
      <c r="W482" t="str">
        <f t="shared" si="66"/>
        <v>Won</v>
      </c>
      <c r="X482" t="str">
        <f>_xlfn.XLOOKUP(B482,'Customers'!A:A,'Customers'!E:E,"")</f>
        <v>SMB</v>
      </c>
      <c r="Y482">
        <f t="shared" si="67"/>
        <v>1</v>
      </c>
      <c r="Z482">
        <f t="shared" si="68"/>
        <v>-20</v>
      </c>
      <c r="AA482">
        <f t="shared" si="71"/>
        <v>0</v>
      </c>
    </row>
    <row r="483" spans="1:27">
      <c r="A483" t="s">
        <v>2091</v>
      </c>
      <c r="B483" t="s">
        <v>2092</v>
      </c>
      <c r="C483" t="s">
        <v>2073</v>
      </c>
      <c r="D483" t="s">
        <v>19</v>
      </c>
      <c r="E483" t="s">
        <v>20</v>
      </c>
      <c r="F483" t="s">
        <v>67</v>
      </c>
      <c r="G483" s="6">
        <f t="shared" si="63"/>
        <v>7000</v>
      </c>
      <c r="H483" t="s">
        <v>30</v>
      </c>
      <c r="I483" t="s">
        <v>86</v>
      </c>
      <c r="J483" t="str">
        <f t="shared" si="64"/>
        <v>Mason Solanki</v>
      </c>
      <c r="K483" t="s">
        <v>2093</v>
      </c>
      <c r="L483" s="7">
        <f t="shared" si="69"/>
        <v>44624</v>
      </c>
      <c r="M483" s="7">
        <v>44641</v>
      </c>
      <c r="N483" s="1">
        <f t="shared" si="65"/>
        <v>44641</v>
      </c>
      <c r="P483" s="7" t="str">
        <f t="shared" si="70"/>
        <v/>
      </c>
      <c r="R483">
        <v>0</v>
      </c>
      <c r="S483">
        <v>1</v>
      </c>
      <c r="T483">
        <v>14.7</v>
      </c>
      <c r="U483" t="s">
        <v>33</v>
      </c>
      <c r="W483" t="str">
        <f t="shared" si="66"/>
        <v>Open</v>
      </c>
      <c r="X483" t="str">
        <f>_xlfn.XLOOKUP(B483,'Customers'!A:A,'Customers'!E:E,"")</f>
        <v>Enterprise</v>
      </c>
      <c r="Y483">
        <f t="shared" si="67"/>
        <v>0</v>
      </c>
      <c r="Z483" t="str">
        <f t="shared" si="68"/>
        <v/>
      </c>
      <c r="AA483">
        <f t="shared" si="71"/>
        <v>0</v>
      </c>
    </row>
    <row r="484" spans="1:27">
      <c r="A484" t="s">
        <v>2094</v>
      </c>
      <c r="B484" t="s">
        <v>2095</v>
      </c>
      <c r="C484" t="s">
        <v>2096</v>
      </c>
      <c r="D484" t="s">
        <v>183</v>
      </c>
      <c r="E484" t="s">
        <v>54</v>
      </c>
      <c r="F484" t="s">
        <v>67</v>
      </c>
      <c r="G484" s="6">
        <f t="shared" si="63"/>
        <v>7000</v>
      </c>
      <c r="H484" t="s">
        <v>30</v>
      </c>
      <c r="I484" t="s">
        <v>127</v>
      </c>
      <c r="J484" t="str">
        <f t="shared" si="64"/>
        <v>Kashish Patla</v>
      </c>
      <c r="K484" t="s">
        <v>2097</v>
      </c>
      <c r="L484" s="7">
        <f t="shared" si="69"/>
        <v>45014</v>
      </c>
      <c r="M484" s="7">
        <v>45042</v>
      </c>
      <c r="N484" s="1">
        <f t="shared" si="65"/>
        <v>45042</v>
      </c>
      <c r="P484" s="7" t="str">
        <f t="shared" si="70"/>
        <v/>
      </c>
      <c r="R484">
        <v>0</v>
      </c>
      <c r="S484">
        <v>1</v>
      </c>
      <c r="T484">
        <v>3</v>
      </c>
      <c r="U484" t="s">
        <v>58</v>
      </c>
      <c r="W484" t="str">
        <f t="shared" si="66"/>
        <v>Open</v>
      </c>
      <c r="X484" t="str">
        <f>_xlfn.XLOOKUP(B484,'Customers'!A:A,'Customers'!E:E,"")</f>
        <v>Enterprise</v>
      </c>
      <c r="Y484">
        <f t="shared" si="67"/>
        <v>0</v>
      </c>
      <c r="Z484" t="str">
        <f t="shared" si="68"/>
        <v/>
      </c>
      <c r="AA484">
        <f t="shared" si="71"/>
        <v>0</v>
      </c>
    </row>
    <row r="485" spans="1:27">
      <c r="A485" t="s">
        <v>2098</v>
      </c>
      <c r="B485" t="s">
        <v>2099</v>
      </c>
      <c r="C485" t="s">
        <v>2100</v>
      </c>
      <c r="D485" t="s">
        <v>183</v>
      </c>
      <c r="E485" t="s">
        <v>177</v>
      </c>
      <c r="F485" t="s">
        <v>2101</v>
      </c>
      <c r="G485" s="6">
        <f t="shared" si="63"/>
        <v>5503</v>
      </c>
      <c r="H485" t="s">
        <v>22</v>
      </c>
      <c r="I485" t="s">
        <v>23</v>
      </c>
      <c r="J485" t="str">
        <f t="shared" si="64"/>
        <v>Nihal Bhasin</v>
      </c>
      <c r="K485" t="s">
        <v>2102</v>
      </c>
      <c r="L485" s="7">
        <f t="shared" si="69"/>
        <v>44696</v>
      </c>
      <c r="M485" s="7">
        <v>44795</v>
      </c>
      <c r="N485" s="1">
        <f t="shared" si="65"/>
        <v>44795</v>
      </c>
      <c r="P485" s="7" t="str">
        <f t="shared" si="70"/>
        <v/>
      </c>
      <c r="R485">
        <v>0</v>
      </c>
      <c r="S485">
        <v>1</v>
      </c>
      <c r="U485" t="s">
        <v>100</v>
      </c>
      <c r="W485" t="str">
        <f t="shared" si="66"/>
        <v>Open</v>
      </c>
      <c r="X485" t="str">
        <f>_xlfn.XLOOKUP(B485,'Customers'!A:A,'Customers'!E:E,"")</f>
        <v>Mid-Market</v>
      </c>
      <c r="Y485">
        <f t="shared" si="67"/>
        <v>0</v>
      </c>
      <c r="Z485" t="str">
        <f t="shared" si="68"/>
        <v/>
      </c>
      <c r="AA485">
        <f t="shared" si="71"/>
        <v>0</v>
      </c>
    </row>
    <row r="486" spans="1:27">
      <c r="A486" t="s">
        <v>2103</v>
      </c>
      <c r="B486" t="s">
        <v>1747</v>
      </c>
      <c r="C486" t="s">
        <v>2104</v>
      </c>
      <c r="D486" t="s">
        <v>53</v>
      </c>
      <c r="E486" t="s">
        <v>177</v>
      </c>
      <c r="F486" t="s">
        <v>383</v>
      </c>
      <c r="G486" s="6">
        <f t="shared" si="63"/>
        <v>16000</v>
      </c>
      <c r="H486" t="s">
        <v>161</v>
      </c>
      <c r="I486" t="s">
        <v>62</v>
      </c>
      <c r="J486" t="str">
        <f t="shared" si="64"/>
        <v>Jairaj Panchal</v>
      </c>
      <c r="K486" t="s">
        <v>2105</v>
      </c>
      <c r="L486" s="7">
        <f t="shared" si="69"/>
        <v>45189</v>
      </c>
      <c r="M486" s="7">
        <v>45367</v>
      </c>
      <c r="N486" s="1">
        <f t="shared" si="65"/>
        <v>45367</v>
      </c>
      <c r="P486" s="7" t="str">
        <f t="shared" si="70"/>
        <v/>
      </c>
      <c r="R486">
        <v>0</v>
      </c>
      <c r="S486">
        <v>1</v>
      </c>
      <c r="T486">
        <v>27.8</v>
      </c>
      <c r="U486" t="s">
        <v>42</v>
      </c>
      <c r="W486" t="str">
        <f t="shared" si="66"/>
        <v>Open</v>
      </c>
      <c r="X486" t="str">
        <f>_xlfn.XLOOKUP(B486,'Customers'!A:A,'Customers'!E:E,"")</f>
        <v>Mid-Market</v>
      </c>
      <c r="Y486">
        <f t="shared" si="67"/>
        <v>0</v>
      </c>
      <c r="Z486" t="str">
        <f t="shared" si="68"/>
        <v/>
      </c>
      <c r="AA486">
        <f t="shared" si="71"/>
        <v>0</v>
      </c>
    </row>
    <row r="487" spans="1:27">
      <c r="A487" t="s">
        <v>2106</v>
      </c>
      <c r="B487" t="s">
        <v>730</v>
      </c>
      <c r="C487" t="s">
        <v>1371</v>
      </c>
      <c r="D487" t="s">
        <v>183</v>
      </c>
      <c r="E487" t="s">
        <v>91</v>
      </c>
      <c r="F487" t="s">
        <v>2107</v>
      </c>
      <c r="G487" s="6">
        <f t="shared" si="63"/>
        <v>7575</v>
      </c>
      <c r="H487" t="s">
        <v>22</v>
      </c>
      <c r="I487" t="s">
        <v>145</v>
      </c>
      <c r="J487" t="str">
        <f t="shared" si="64"/>
        <v>Krish Varughese</v>
      </c>
      <c r="K487" t="s">
        <v>496</v>
      </c>
      <c r="L487" s="7">
        <f t="shared" si="69"/>
        <v>44902</v>
      </c>
      <c r="M487" s="7">
        <v>44994</v>
      </c>
      <c r="N487" s="1">
        <f t="shared" si="65"/>
        <v>44994</v>
      </c>
      <c r="O487" s="7">
        <v>44982</v>
      </c>
      <c r="P487" s="7">
        <f t="shared" si="70"/>
        <v>44982</v>
      </c>
      <c r="Q487">
        <v>80</v>
      </c>
      <c r="R487">
        <v>0</v>
      </c>
      <c r="S487">
        <v>1</v>
      </c>
      <c r="T487">
        <v>0.4</v>
      </c>
      <c r="U487" t="s">
        <v>58</v>
      </c>
      <c r="W487" t="str">
        <f t="shared" si="66"/>
        <v>Won</v>
      </c>
      <c r="X487" t="str">
        <f>_xlfn.XLOOKUP(B487,'Customers'!A:A,'Customers'!E:E,"")</f>
        <v>Mid-Market</v>
      </c>
      <c r="Y487">
        <f t="shared" si="67"/>
        <v>1</v>
      </c>
      <c r="Z487">
        <f t="shared" si="68"/>
        <v>-12</v>
      </c>
      <c r="AA487">
        <f t="shared" si="71"/>
        <v>0</v>
      </c>
    </row>
    <row r="488" spans="1:27">
      <c r="A488" t="s">
        <v>2108</v>
      </c>
      <c r="B488" t="s">
        <v>2109</v>
      </c>
      <c r="C488" t="s">
        <v>2110</v>
      </c>
      <c r="D488" t="s">
        <v>19</v>
      </c>
      <c r="E488" t="s">
        <v>28</v>
      </c>
      <c r="F488" t="s">
        <v>2111</v>
      </c>
      <c r="G488" s="6">
        <f t="shared" si="63"/>
        <v>3729</v>
      </c>
      <c r="H488" t="s">
        <v>47</v>
      </c>
      <c r="I488" t="s">
        <v>501</v>
      </c>
      <c r="J488" t="str">
        <f t="shared" si="64"/>
        <v>Champak Rao</v>
      </c>
      <c r="K488" t="s">
        <v>2112</v>
      </c>
      <c r="L488" s="7">
        <f t="shared" si="69"/>
        <v>45200</v>
      </c>
      <c r="M488" s="7">
        <v>45340</v>
      </c>
      <c r="N488" s="1">
        <f t="shared" si="65"/>
        <v>45340</v>
      </c>
      <c r="P488" s="7" t="str">
        <f t="shared" si="70"/>
        <v/>
      </c>
      <c r="R488">
        <v>0</v>
      </c>
      <c r="S488">
        <v>1</v>
      </c>
      <c r="T488">
        <v>25.8</v>
      </c>
      <c r="U488" t="s">
        <v>58</v>
      </c>
      <c r="W488" t="str">
        <f t="shared" si="66"/>
        <v>Open</v>
      </c>
      <c r="X488" t="str">
        <f>_xlfn.XLOOKUP(B488,'Customers'!A:A,'Customers'!E:E,"")</f>
        <v>Enterprise</v>
      </c>
      <c r="Y488">
        <f t="shared" si="67"/>
        <v>0</v>
      </c>
      <c r="Z488" t="str">
        <f t="shared" si="68"/>
        <v/>
      </c>
      <c r="AA488">
        <f t="shared" si="71"/>
        <v>0</v>
      </c>
    </row>
    <row r="489" spans="1:27">
      <c r="A489" t="s">
        <v>2113</v>
      </c>
      <c r="B489" t="s">
        <v>2114</v>
      </c>
      <c r="C489" t="s">
        <v>18</v>
      </c>
      <c r="D489" t="s">
        <v>53</v>
      </c>
      <c r="E489" t="s">
        <v>20</v>
      </c>
      <c r="F489" t="s">
        <v>2115</v>
      </c>
      <c r="G489" s="6">
        <f t="shared" si="63"/>
        <v>37813</v>
      </c>
      <c r="H489" t="s">
        <v>22</v>
      </c>
      <c r="I489" t="s">
        <v>237</v>
      </c>
      <c r="J489" t="str">
        <f t="shared" si="64"/>
        <v>Vidhi Mital</v>
      </c>
      <c r="K489" t="s">
        <v>1419</v>
      </c>
      <c r="L489" s="7">
        <f t="shared" si="69"/>
        <v>44687</v>
      </c>
      <c r="M489" s="7">
        <v>44795</v>
      </c>
      <c r="N489" s="1">
        <f t="shared" si="65"/>
        <v>44795</v>
      </c>
      <c r="P489" s="7" t="str">
        <f t="shared" si="70"/>
        <v/>
      </c>
      <c r="R489">
        <v>0</v>
      </c>
      <c r="S489">
        <v>1</v>
      </c>
      <c r="T489">
        <v>9.4</v>
      </c>
      <c r="U489" t="s">
        <v>33</v>
      </c>
      <c r="W489" t="str">
        <f t="shared" si="66"/>
        <v>Open</v>
      </c>
      <c r="X489" t="str">
        <f>_xlfn.XLOOKUP(B489,'Customers'!A:A,'Customers'!E:E,"")</f>
        <v>SMB</v>
      </c>
      <c r="Y489">
        <f t="shared" si="67"/>
        <v>0</v>
      </c>
      <c r="Z489" t="str">
        <f t="shared" si="68"/>
        <v/>
      </c>
      <c r="AA489">
        <f t="shared" si="71"/>
        <v>0</v>
      </c>
    </row>
    <row r="490" spans="1:27">
      <c r="A490" t="s">
        <v>2116</v>
      </c>
      <c r="B490" t="s">
        <v>2117</v>
      </c>
      <c r="C490" t="s">
        <v>18</v>
      </c>
      <c r="D490" t="s">
        <v>66</v>
      </c>
      <c r="E490" t="s">
        <v>45</v>
      </c>
      <c r="F490" t="s">
        <v>2118</v>
      </c>
      <c r="G490" s="6">
        <f t="shared" si="63"/>
        <v>7160</v>
      </c>
      <c r="H490" t="s">
        <v>161</v>
      </c>
      <c r="I490" t="s">
        <v>73</v>
      </c>
      <c r="J490" t="str">
        <f t="shared" si="64"/>
        <v>Karan Karnik</v>
      </c>
      <c r="K490" t="s">
        <v>2119</v>
      </c>
      <c r="L490" s="7">
        <f t="shared" si="69"/>
        <v>45272</v>
      </c>
      <c r="M490" s="7">
        <v>45343</v>
      </c>
      <c r="N490" s="1">
        <f t="shared" si="65"/>
        <v>45343</v>
      </c>
      <c r="P490" s="7" t="str">
        <f t="shared" si="70"/>
        <v/>
      </c>
      <c r="R490">
        <v>0</v>
      </c>
      <c r="S490">
        <v>1</v>
      </c>
      <c r="T490">
        <v>6.9</v>
      </c>
      <c r="U490" t="s">
        <v>33</v>
      </c>
      <c r="W490" t="str">
        <f t="shared" si="66"/>
        <v>Open</v>
      </c>
      <c r="X490" t="str">
        <f>_xlfn.XLOOKUP(B490,'Customers'!A:A,'Customers'!E:E,"")</f>
        <v>SMB</v>
      </c>
      <c r="Y490">
        <f t="shared" si="67"/>
        <v>0</v>
      </c>
      <c r="Z490" t="str">
        <f t="shared" si="68"/>
        <v/>
      </c>
      <c r="AA490">
        <f t="shared" si="71"/>
        <v>0</v>
      </c>
    </row>
    <row r="491" spans="1:27">
      <c r="A491" t="s">
        <v>2120</v>
      </c>
      <c r="B491" t="s">
        <v>2121</v>
      </c>
      <c r="C491" t="s">
        <v>149</v>
      </c>
      <c r="D491" t="s">
        <v>53</v>
      </c>
      <c r="E491" t="s">
        <v>54</v>
      </c>
      <c r="F491" t="s">
        <v>2122</v>
      </c>
      <c r="G491" s="6">
        <f t="shared" si="63"/>
        <v>25847</v>
      </c>
      <c r="H491" t="s">
        <v>56</v>
      </c>
      <c r="I491" t="s">
        <v>93</v>
      </c>
      <c r="J491" t="str">
        <f t="shared" si="64"/>
        <v>Owen Mane</v>
      </c>
      <c r="K491" t="s">
        <v>1373</v>
      </c>
      <c r="L491" s="7">
        <f t="shared" si="69"/>
        <v>45033</v>
      </c>
      <c r="M491" s="7">
        <v>45093</v>
      </c>
      <c r="N491" s="1">
        <f t="shared" si="65"/>
        <v>45093</v>
      </c>
      <c r="P491" s="7" t="str">
        <f t="shared" si="70"/>
        <v/>
      </c>
      <c r="R491">
        <v>0</v>
      </c>
      <c r="S491">
        <v>1</v>
      </c>
      <c r="T491">
        <v>26.5</v>
      </c>
      <c r="U491" t="s">
        <v>100</v>
      </c>
      <c r="W491" t="str">
        <f t="shared" si="66"/>
        <v>Open</v>
      </c>
      <c r="X491" t="str">
        <f>_xlfn.XLOOKUP(B491,'Customers'!A:A,'Customers'!E:E,"")</f>
        <v>SMB</v>
      </c>
      <c r="Y491">
        <f t="shared" si="67"/>
        <v>0</v>
      </c>
      <c r="Z491" t="str">
        <f t="shared" si="68"/>
        <v/>
      </c>
      <c r="AA491">
        <f t="shared" si="71"/>
        <v>0</v>
      </c>
    </row>
    <row r="492" spans="1:27">
      <c r="A492" t="s">
        <v>2123</v>
      </c>
      <c r="B492" t="s">
        <v>2124</v>
      </c>
      <c r="C492" t="s">
        <v>918</v>
      </c>
      <c r="D492" t="s">
        <v>183</v>
      </c>
      <c r="E492" t="s">
        <v>177</v>
      </c>
      <c r="F492" t="s">
        <v>2125</v>
      </c>
      <c r="G492" s="6">
        <f t="shared" si="63"/>
        <v>3906</v>
      </c>
      <c r="H492" t="s">
        <v>56</v>
      </c>
      <c r="I492" t="s">
        <v>68</v>
      </c>
      <c r="J492" t="str">
        <f t="shared" si="64"/>
        <v>Anamika Keer</v>
      </c>
      <c r="K492" t="s">
        <v>2126</v>
      </c>
      <c r="L492" s="7">
        <f t="shared" si="69"/>
        <v>44660</v>
      </c>
      <c r="M492" s="7">
        <v>44758</v>
      </c>
      <c r="N492" s="1">
        <f t="shared" si="65"/>
        <v>44758</v>
      </c>
      <c r="P492" s="7" t="str">
        <f t="shared" si="70"/>
        <v/>
      </c>
      <c r="R492">
        <v>0</v>
      </c>
      <c r="S492">
        <v>1</v>
      </c>
      <c r="T492">
        <v>1</v>
      </c>
      <c r="U492" t="s">
        <v>25</v>
      </c>
      <c r="W492" t="str">
        <f t="shared" si="66"/>
        <v>Open</v>
      </c>
      <c r="X492" t="str">
        <f>_xlfn.XLOOKUP(B492,'Customers'!A:A,'Customers'!E:E,"")</f>
        <v>Mid-Market</v>
      </c>
      <c r="Y492">
        <f t="shared" si="67"/>
        <v>0</v>
      </c>
      <c r="Z492" t="str">
        <f t="shared" si="68"/>
        <v/>
      </c>
      <c r="AA492">
        <f t="shared" si="71"/>
        <v>0</v>
      </c>
    </row>
    <row r="493" spans="1:27">
      <c r="A493" t="s">
        <v>2127</v>
      </c>
      <c r="B493" t="s">
        <v>1302</v>
      </c>
      <c r="C493" t="s">
        <v>2128</v>
      </c>
      <c r="D493" t="s">
        <v>19</v>
      </c>
      <c r="E493" t="s">
        <v>91</v>
      </c>
      <c r="F493" t="s">
        <v>500</v>
      </c>
      <c r="G493" s="6">
        <f t="shared" si="63"/>
        <v>2000</v>
      </c>
      <c r="H493" t="s">
        <v>79</v>
      </c>
      <c r="I493" t="s">
        <v>1508</v>
      </c>
      <c r="J493" t="str">
        <f t="shared" si="64"/>
        <v>Owen Mane</v>
      </c>
      <c r="K493" t="s">
        <v>2129</v>
      </c>
      <c r="L493" s="7">
        <f t="shared" si="69"/>
        <v>44873</v>
      </c>
      <c r="M493" s="7">
        <v>44964</v>
      </c>
      <c r="N493" s="1">
        <f t="shared" si="65"/>
        <v>44964</v>
      </c>
      <c r="O493" s="7">
        <v>44993</v>
      </c>
      <c r="P493" s="7">
        <f t="shared" si="70"/>
        <v>44993</v>
      </c>
      <c r="Q493">
        <v>120</v>
      </c>
      <c r="R493">
        <v>1</v>
      </c>
      <c r="S493">
        <v>1</v>
      </c>
      <c r="T493">
        <v>20.8</v>
      </c>
      <c r="U493" t="s">
        <v>33</v>
      </c>
      <c r="W493" t="str">
        <f t="shared" si="66"/>
        <v>Won</v>
      </c>
      <c r="X493" t="str">
        <f>_xlfn.XLOOKUP(B493,'Customers'!A:A,'Customers'!E:E,"")</f>
        <v>Mid-Market</v>
      </c>
      <c r="Y493">
        <f t="shared" si="67"/>
        <v>1</v>
      </c>
      <c r="Z493">
        <f t="shared" si="68"/>
        <v>29</v>
      </c>
      <c r="AA493">
        <f t="shared" si="71"/>
        <v>0</v>
      </c>
    </row>
    <row r="494" spans="1:27">
      <c r="A494" t="s">
        <v>2130</v>
      </c>
      <c r="B494" t="s">
        <v>1633</v>
      </c>
      <c r="C494" t="s">
        <v>2104</v>
      </c>
      <c r="D494" t="s">
        <v>19</v>
      </c>
      <c r="E494" t="s">
        <v>115</v>
      </c>
      <c r="F494" t="s">
        <v>2131</v>
      </c>
      <c r="G494" s="6">
        <f t="shared" si="63"/>
        <v>8789</v>
      </c>
      <c r="H494" t="s">
        <v>172</v>
      </c>
      <c r="I494" t="s">
        <v>258</v>
      </c>
      <c r="J494" t="str">
        <f t="shared" si="64"/>
        <v>Jasmit Gour</v>
      </c>
      <c r="K494" t="s">
        <v>2132</v>
      </c>
      <c r="L494" s="7">
        <f t="shared" si="69"/>
        <v>45269</v>
      </c>
      <c r="M494" s="7">
        <v>45341</v>
      </c>
      <c r="N494" s="1">
        <f t="shared" si="65"/>
        <v>45341</v>
      </c>
      <c r="O494" s="7">
        <v>45368</v>
      </c>
      <c r="P494" s="7">
        <f t="shared" si="70"/>
        <v>45368</v>
      </c>
      <c r="Q494">
        <v>99</v>
      </c>
      <c r="R494">
        <v>0</v>
      </c>
      <c r="S494">
        <v>1</v>
      </c>
      <c r="T494">
        <v>21.4</v>
      </c>
      <c r="U494" t="s">
        <v>100</v>
      </c>
      <c r="W494" t="str">
        <f t="shared" si="66"/>
        <v>Lost</v>
      </c>
      <c r="X494" t="str">
        <f>_xlfn.XLOOKUP(B494,'Customers'!A:A,'Customers'!E:E,"")</f>
        <v>Mid-Market</v>
      </c>
      <c r="Y494">
        <f t="shared" si="67"/>
        <v>1</v>
      </c>
      <c r="Z494">
        <f t="shared" si="68"/>
        <v>27</v>
      </c>
      <c r="AA494">
        <f t="shared" si="71"/>
        <v>0</v>
      </c>
    </row>
    <row r="495" spans="1:27">
      <c r="A495" t="s">
        <v>2133</v>
      </c>
      <c r="B495" t="s">
        <v>2134</v>
      </c>
      <c r="C495" t="s">
        <v>18</v>
      </c>
      <c r="D495" t="s">
        <v>19</v>
      </c>
      <c r="E495" t="s">
        <v>54</v>
      </c>
      <c r="F495" t="s">
        <v>2135</v>
      </c>
      <c r="G495" s="6">
        <f t="shared" si="63"/>
        <v>4831</v>
      </c>
      <c r="H495" t="s">
        <v>47</v>
      </c>
      <c r="I495" t="s">
        <v>232</v>
      </c>
      <c r="J495" t="str">
        <f t="shared" si="64"/>
        <v>Patrick Sama</v>
      </c>
      <c r="K495" t="s">
        <v>908</v>
      </c>
      <c r="L495" s="7">
        <f t="shared" si="69"/>
        <v>45365</v>
      </c>
      <c r="M495" s="7">
        <v>45511</v>
      </c>
      <c r="N495" s="1">
        <f t="shared" si="65"/>
        <v>45511</v>
      </c>
      <c r="P495" s="7" t="str">
        <f t="shared" si="70"/>
        <v/>
      </c>
      <c r="R495">
        <v>0</v>
      </c>
      <c r="S495">
        <v>1</v>
      </c>
      <c r="T495">
        <v>4.5999999999999996</v>
      </c>
      <c r="U495" t="s">
        <v>42</v>
      </c>
      <c r="W495" t="str">
        <f t="shared" si="66"/>
        <v>Open</v>
      </c>
      <c r="X495" t="str">
        <f>_xlfn.XLOOKUP(B495,'Customers'!A:A,'Customers'!E:E,"")</f>
        <v>SMB</v>
      </c>
      <c r="Y495">
        <f t="shared" si="67"/>
        <v>0</v>
      </c>
      <c r="Z495" t="str">
        <f t="shared" si="68"/>
        <v/>
      </c>
      <c r="AA495">
        <f t="shared" si="71"/>
        <v>0</v>
      </c>
    </row>
    <row r="496" spans="1:27">
      <c r="A496" t="s">
        <v>2136</v>
      </c>
      <c r="B496" t="s">
        <v>2137</v>
      </c>
      <c r="C496" t="s">
        <v>246</v>
      </c>
      <c r="D496" t="s">
        <v>53</v>
      </c>
      <c r="E496" t="s">
        <v>91</v>
      </c>
      <c r="F496" t="s">
        <v>2138</v>
      </c>
      <c r="G496" s="6">
        <f t="shared" si="63"/>
        <v>18718</v>
      </c>
      <c r="H496" t="s">
        <v>22</v>
      </c>
      <c r="I496" t="s">
        <v>117</v>
      </c>
      <c r="J496" t="str">
        <f t="shared" si="64"/>
        <v>Ekta Uppal</v>
      </c>
      <c r="K496" t="s">
        <v>2139</v>
      </c>
      <c r="L496" s="7">
        <f t="shared" si="69"/>
        <v>45447</v>
      </c>
      <c r="M496" s="7">
        <v>45462</v>
      </c>
      <c r="N496" s="1">
        <f t="shared" si="65"/>
        <v>45462</v>
      </c>
      <c r="O496" s="7">
        <v>45485</v>
      </c>
      <c r="P496" s="7">
        <f t="shared" si="70"/>
        <v>45485</v>
      </c>
      <c r="Q496">
        <v>38</v>
      </c>
      <c r="R496">
        <v>1</v>
      </c>
      <c r="S496">
        <v>3</v>
      </c>
      <c r="T496">
        <v>5.4</v>
      </c>
      <c r="U496" t="s">
        <v>100</v>
      </c>
      <c r="W496" t="str">
        <f t="shared" si="66"/>
        <v>Won</v>
      </c>
      <c r="X496" t="str">
        <f>_xlfn.XLOOKUP(B496,'Customers'!A:A,'Customers'!E:E,"")</f>
        <v>Mid-Market</v>
      </c>
      <c r="Y496">
        <f t="shared" si="67"/>
        <v>1</v>
      </c>
      <c r="Z496">
        <f t="shared" si="68"/>
        <v>23</v>
      </c>
      <c r="AA496">
        <f t="shared" si="71"/>
        <v>0</v>
      </c>
    </row>
    <row r="497" spans="1:27">
      <c r="A497" t="s">
        <v>2140</v>
      </c>
      <c r="B497" t="s">
        <v>1957</v>
      </c>
      <c r="C497" t="s">
        <v>1634</v>
      </c>
      <c r="D497" t="s">
        <v>183</v>
      </c>
      <c r="E497" t="s">
        <v>20</v>
      </c>
      <c r="F497" t="s">
        <v>2141</v>
      </c>
      <c r="G497" s="6">
        <f t="shared" si="63"/>
        <v>2687</v>
      </c>
      <c r="H497" t="s">
        <v>47</v>
      </c>
      <c r="I497" t="s">
        <v>258</v>
      </c>
      <c r="J497" t="str">
        <f t="shared" si="64"/>
        <v>Jasmit Gour</v>
      </c>
      <c r="K497" t="s">
        <v>2142</v>
      </c>
      <c r="L497" s="7">
        <f t="shared" si="69"/>
        <v>45427</v>
      </c>
      <c r="M497" s="7">
        <v>45452</v>
      </c>
      <c r="N497" s="1">
        <f t="shared" si="65"/>
        <v>45452</v>
      </c>
      <c r="P497" s="7" t="str">
        <f t="shared" si="70"/>
        <v/>
      </c>
      <c r="R497">
        <v>0</v>
      </c>
      <c r="S497">
        <v>1</v>
      </c>
      <c r="U497" t="s">
        <v>42</v>
      </c>
      <c r="W497" t="str">
        <f t="shared" si="66"/>
        <v>Open</v>
      </c>
      <c r="X497" t="str">
        <f>_xlfn.XLOOKUP(B497,'Customers'!A:A,'Customers'!E:E,"")</f>
        <v>Enterprise</v>
      </c>
      <c r="Y497">
        <f t="shared" si="67"/>
        <v>0</v>
      </c>
      <c r="Z497" t="str">
        <f t="shared" si="68"/>
        <v/>
      </c>
      <c r="AA497">
        <f t="shared" si="71"/>
        <v>0</v>
      </c>
    </row>
    <row r="498" spans="1:27">
      <c r="A498" t="s">
        <v>2143</v>
      </c>
      <c r="B498" t="s">
        <v>1399</v>
      </c>
      <c r="C498" t="s">
        <v>18</v>
      </c>
      <c r="D498" t="s">
        <v>53</v>
      </c>
      <c r="E498" t="s">
        <v>20</v>
      </c>
      <c r="F498" t="s">
        <v>2144</v>
      </c>
      <c r="G498" s="6">
        <f t="shared" si="63"/>
        <v>11069</v>
      </c>
      <c r="H498" t="s">
        <v>47</v>
      </c>
      <c r="I498" t="s">
        <v>80</v>
      </c>
      <c r="J498" t="str">
        <f t="shared" si="64"/>
        <v>Shivani Natt</v>
      </c>
      <c r="K498" t="s">
        <v>2145</v>
      </c>
      <c r="L498" s="7">
        <f t="shared" si="69"/>
        <v>44986</v>
      </c>
      <c r="M498" s="7">
        <v>45101</v>
      </c>
      <c r="N498" s="1">
        <f t="shared" si="65"/>
        <v>45101</v>
      </c>
      <c r="P498" s="7" t="str">
        <f t="shared" si="70"/>
        <v/>
      </c>
      <c r="R498">
        <v>0</v>
      </c>
      <c r="S498">
        <v>1</v>
      </c>
      <c r="T498">
        <v>13.5</v>
      </c>
      <c r="U498" t="s">
        <v>100</v>
      </c>
      <c r="W498" t="str">
        <f t="shared" si="66"/>
        <v>Open</v>
      </c>
      <c r="X498" t="str">
        <f>_xlfn.XLOOKUP(B498,'Customers'!A:A,'Customers'!E:E,"")</f>
        <v>SMB</v>
      </c>
      <c r="Y498">
        <f t="shared" si="67"/>
        <v>0</v>
      </c>
      <c r="Z498" t="str">
        <f t="shared" si="68"/>
        <v/>
      </c>
      <c r="AA498">
        <f t="shared" si="71"/>
        <v>0</v>
      </c>
    </row>
    <row r="499" spans="1:27">
      <c r="A499" t="s">
        <v>2146</v>
      </c>
      <c r="B499" t="s">
        <v>2147</v>
      </c>
      <c r="C499" t="s">
        <v>18</v>
      </c>
      <c r="D499" t="s">
        <v>37</v>
      </c>
      <c r="E499" t="s">
        <v>45</v>
      </c>
      <c r="F499" t="s">
        <v>2148</v>
      </c>
      <c r="G499" s="6">
        <f t="shared" si="63"/>
        <v>153455</v>
      </c>
      <c r="H499" t="s">
        <v>161</v>
      </c>
      <c r="I499" t="s">
        <v>2149</v>
      </c>
      <c r="J499" t="str">
        <f t="shared" si="64"/>
        <v>Champak Rao</v>
      </c>
      <c r="K499" t="s">
        <v>663</v>
      </c>
      <c r="L499" s="7">
        <f t="shared" si="69"/>
        <v>45279</v>
      </c>
      <c r="M499" s="7">
        <v>45391</v>
      </c>
      <c r="N499" s="1">
        <f t="shared" si="65"/>
        <v>45391</v>
      </c>
      <c r="P499" s="7" t="str">
        <f t="shared" si="70"/>
        <v/>
      </c>
      <c r="R499">
        <v>0</v>
      </c>
      <c r="S499">
        <v>1</v>
      </c>
      <c r="T499">
        <v>14</v>
      </c>
      <c r="U499" t="s">
        <v>42</v>
      </c>
      <c r="W499" t="str">
        <f t="shared" si="66"/>
        <v>Open</v>
      </c>
      <c r="X499" t="str">
        <f>_xlfn.XLOOKUP(B499,'Customers'!A:A,'Customers'!E:E,"")</f>
        <v>Mid-Market</v>
      </c>
      <c r="Y499">
        <f t="shared" si="67"/>
        <v>0</v>
      </c>
      <c r="Z499" t="str">
        <f t="shared" si="68"/>
        <v/>
      </c>
      <c r="AA499">
        <f t="shared" si="71"/>
        <v>0</v>
      </c>
    </row>
    <row r="500" spans="1:27">
      <c r="A500" t="s">
        <v>2150</v>
      </c>
      <c r="B500" t="s">
        <v>354</v>
      </c>
      <c r="C500" t="s">
        <v>848</v>
      </c>
      <c r="D500" t="s">
        <v>19</v>
      </c>
      <c r="E500" t="s">
        <v>28</v>
      </c>
      <c r="F500" t="s">
        <v>2151</v>
      </c>
      <c r="G500" s="6">
        <f t="shared" si="63"/>
        <v>6855</v>
      </c>
      <c r="H500" t="s">
        <v>30</v>
      </c>
      <c r="I500" t="s">
        <v>731</v>
      </c>
      <c r="J500" t="str">
        <f t="shared" si="64"/>
        <v>Aachal Soni</v>
      </c>
      <c r="K500" t="s">
        <v>2152</v>
      </c>
      <c r="L500" s="7">
        <f t="shared" si="69"/>
        <v>44791</v>
      </c>
      <c r="M500" s="7">
        <v>44880</v>
      </c>
      <c r="N500" s="1">
        <f t="shared" si="65"/>
        <v>44880</v>
      </c>
      <c r="P500" s="7" t="str">
        <f t="shared" si="70"/>
        <v/>
      </c>
      <c r="R500">
        <v>0</v>
      </c>
      <c r="S500">
        <v>1</v>
      </c>
      <c r="T500">
        <v>22.1</v>
      </c>
      <c r="U500" t="s">
        <v>58</v>
      </c>
      <c r="W500" t="str">
        <f t="shared" si="66"/>
        <v>Open</v>
      </c>
      <c r="X500" t="str">
        <f>_xlfn.XLOOKUP(B500,'Customers'!A:A,'Customers'!E:E,"")</f>
        <v>Mid-Market</v>
      </c>
      <c r="Y500">
        <f t="shared" si="67"/>
        <v>0</v>
      </c>
      <c r="Z500" t="str">
        <f t="shared" si="68"/>
        <v/>
      </c>
      <c r="AA500">
        <f t="shared" si="71"/>
        <v>0</v>
      </c>
    </row>
    <row r="501" spans="1:27">
      <c r="A501" t="s">
        <v>2153</v>
      </c>
      <c r="B501" t="s">
        <v>2154</v>
      </c>
      <c r="C501" t="s">
        <v>1017</v>
      </c>
      <c r="D501" t="s">
        <v>19</v>
      </c>
      <c r="E501" t="s">
        <v>115</v>
      </c>
      <c r="F501" t="s">
        <v>184</v>
      </c>
      <c r="G501" s="6">
        <f t="shared" si="63"/>
        <v>8000</v>
      </c>
      <c r="H501" t="s">
        <v>56</v>
      </c>
      <c r="I501" t="s">
        <v>98</v>
      </c>
      <c r="J501" t="str">
        <f t="shared" si="64"/>
        <v>Amruta Sinha</v>
      </c>
      <c r="K501" t="s">
        <v>2155</v>
      </c>
      <c r="L501" s="7">
        <f t="shared" si="69"/>
        <v>45627</v>
      </c>
      <c r="M501" s="7">
        <v>45787</v>
      </c>
      <c r="N501" s="1">
        <f t="shared" si="65"/>
        <v>45787</v>
      </c>
      <c r="O501" s="7">
        <v>45811</v>
      </c>
      <c r="P501" s="7">
        <f t="shared" si="70"/>
        <v>45811</v>
      </c>
      <c r="Q501">
        <v>184</v>
      </c>
      <c r="R501">
        <v>0</v>
      </c>
      <c r="S501">
        <v>1</v>
      </c>
      <c r="T501">
        <v>8.9</v>
      </c>
      <c r="U501" t="s">
        <v>42</v>
      </c>
      <c r="W501" t="str">
        <f t="shared" si="66"/>
        <v>Lost</v>
      </c>
      <c r="X501" t="str">
        <f>_xlfn.XLOOKUP(B501,'Customers'!A:A,'Customers'!E:E,"")</f>
        <v>Mid-Market</v>
      </c>
      <c r="Y501">
        <f t="shared" si="67"/>
        <v>1</v>
      </c>
      <c r="Z501">
        <f t="shared" si="68"/>
        <v>24</v>
      </c>
      <c r="AA501">
        <f t="shared" si="71"/>
        <v>0</v>
      </c>
    </row>
    <row r="502" spans="1:27">
      <c r="A502" t="s">
        <v>2156</v>
      </c>
      <c r="B502" t="s">
        <v>1874</v>
      </c>
      <c r="C502" t="s">
        <v>2104</v>
      </c>
      <c r="D502" t="s">
        <v>37</v>
      </c>
      <c r="E502" t="s">
        <v>54</v>
      </c>
      <c r="F502" t="s">
        <v>2157</v>
      </c>
      <c r="G502" s="6">
        <f t="shared" si="63"/>
        <v>111658</v>
      </c>
      <c r="H502" t="s">
        <v>79</v>
      </c>
      <c r="I502" t="s">
        <v>384</v>
      </c>
      <c r="J502" t="str">
        <f t="shared" si="64"/>
        <v>Hemangini Bahri</v>
      </c>
      <c r="K502" t="s">
        <v>603</v>
      </c>
      <c r="L502" s="7">
        <f t="shared" si="69"/>
        <v>45452</v>
      </c>
      <c r="M502" s="7">
        <v>45573</v>
      </c>
      <c r="N502" s="1">
        <f t="shared" si="65"/>
        <v>45573</v>
      </c>
      <c r="P502" s="7" t="str">
        <f t="shared" si="70"/>
        <v/>
      </c>
      <c r="R502">
        <v>0</v>
      </c>
      <c r="S502">
        <v>1</v>
      </c>
      <c r="T502">
        <v>2.4</v>
      </c>
      <c r="U502" t="s">
        <v>58</v>
      </c>
      <c r="W502" t="str">
        <f t="shared" si="66"/>
        <v>Open</v>
      </c>
      <c r="X502" t="str">
        <f>_xlfn.XLOOKUP(B502,'Customers'!A:A,'Customers'!E:E,"")</f>
        <v>Mid-Market</v>
      </c>
      <c r="Y502">
        <f t="shared" si="67"/>
        <v>0</v>
      </c>
      <c r="Z502" t="str">
        <f t="shared" si="68"/>
        <v/>
      </c>
      <c r="AA502">
        <f t="shared" si="71"/>
        <v>0</v>
      </c>
    </row>
    <row r="503" spans="1:27">
      <c r="A503" t="s">
        <v>2158</v>
      </c>
      <c r="B503" t="s">
        <v>2159</v>
      </c>
      <c r="C503" t="s">
        <v>499</v>
      </c>
      <c r="D503" t="s">
        <v>37</v>
      </c>
      <c r="E503" t="s">
        <v>28</v>
      </c>
      <c r="F503" t="s">
        <v>2160</v>
      </c>
      <c r="G503" s="6">
        <f t="shared" si="63"/>
        <v>89822</v>
      </c>
      <c r="H503" t="s">
        <v>161</v>
      </c>
      <c r="I503" t="s">
        <v>117</v>
      </c>
      <c r="J503" t="str">
        <f t="shared" si="64"/>
        <v>Ekta Uppal</v>
      </c>
      <c r="K503" t="s">
        <v>2161</v>
      </c>
      <c r="L503" s="7">
        <f t="shared" si="69"/>
        <v>45183</v>
      </c>
      <c r="N503" s="1" t="str">
        <f t="shared" si="65"/>
        <v/>
      </c>
      <c r="P503" s="7" t="str">
        <f t="shared" si="70"/>
        <v/>
      </c>
      <c r="R503">
        <v>0</v>
      </c>
      <c r="S503">
        <v>1</v>
      </c>
      <c r="T503">
        <v>21.9</v>
      </c>
      <c r="U503" t="s">
        <v>58</v>
      </c>
      <c r="W503" t="str">
        <f t="shared" si="66"/>
        <v>Open</v>
      </c>
      <c r="X503" t="str">
        <f>_xlfn.XLOOKUP(B503,'Customers'!A:A,'Customers'!E:E,"")</f>
        <v>Enterprise</v>
      </c>
      <c r="Y503">
        <f t="shared" si="67"/>
        <v>0</v>
      </c>
      <c r="Z503" t="str">
        <f t="shared" si="68"/>
        <v/>
      </c>
      <c r="AA503">
        <f t="shared" si="71"/>
        <v>0</v>
      </c>
    </row>
    <row r="504" spans="1:27">
      <c r="A504" t="s">
        <v>2162</v>
      </c>
      <c r="B504" t="s">
        <v>2163</v>
      </c>
      <c r="C504" t="s">
        <v>1810</v>
      </c>
      <c r="D504" t="s">
        <v>37</v>
      </c>
      <c r="E504" t="s">
        <v>28</v>
      </c>
      <c r="F504" t="s">
        <v>2164</v>
      </c>
      <c r="G504" s="6">
        <f t="shared" si="63"/>
        <v>166189</v>
      </c>
      <c r="H504" t="s">
        <v>161</v>
      </c>
      <c r="I504" t="s">
        <v>139</v>
      </c>
      <c r="J504" t="str">
        <f t="shared" si="64"/>
        <v>Champak Rao</v>
      </c>
      <c r="K504" t="s">
        <v>2165</v>
      </c>
      <c r="L504" s="7">
        <f t="shared" si="69"/>
        <v>45523</v>
      </c>
      <c r="N504" s="1" t="str">
        <f t="shared" si="65"/>
        <v/>
      </c>
      <c r="P504" s="7" t="str">
        <f t="shared" si="70"/>
        <v/>
      </c>
      <c r="R504">
        <v>0</v>
      </c>
      <c r="S504">
        <v>1</v>
      </c>
      <c r="T504">
        <v>7</v>
      </c>
      <c r="U504" t="s">
        <v>58</v>
      </c>
      <c r="W504" t="str">
        <f t="shared" si="66"/>
        <v>Open</v>
      </c>
      <c r="X504" t="str">
        <f>_xlfn.XLOOKUP(B504,'Customers'!A:A,'Customers'!E:E,"")</f>
        <v>Enterprise</v>
      </c>
      <c r="Y504">
        <f t="shared" si="67"/>
        <v>0</v>
      </c>
      <c r="Z504" t="str">
        <f t="shared" si="68"/>
        <v/>
      </c>
      <c r="AA504">
        <f t="shared" si="71"/>
        <v>0</v>
      </c>
    </row>
    <row r="505" spans="1:27">
      <c r="A505" t="s">
        <v>2166</v>
      </c>
      <c r="B505" t="s">
        <v>2167</v>
      </c>
      <c r="C505" t="s">
        <v>18</v>
      </c>
      <c r="D505" t="s">
        <v>183</v>
      </c>
      <c r="E505" t="s">
        <v>45</v>
      </c>
      <c r="F505" t="s">
        <v>2168</v>
      </c>
      <c r="G505" s="6">
        <f t="shared" si="63"/>
        <v>5551</v>
      </c>
      <c r="H505" t="s">
        <v>79</v>
      </c>
      <c r="I505" t="s">
        <v>361</v>
      </c>
      <c r="J505" t="str">
        <f t="shared" si="64"/>
        <v>Jalsa Parsa</v>
      </c>
      <c r="K505" t="s">
        <v>2169</v>
      </c>
      <c r="L505" s="7">
        <f t="shared" si="69"/>
        <v>44856</v>
      </c>
      <c r="M505" s="7">
        <v>44966</v>
      </c>
      <c r="N505" s="1">
        <f t="shared" si="65"/>
        <v>44966</v>
      </c>
      <c r="P505" s="7" t="str">
        <f t="shared" si="70"/>
        <v/>
      </c>
      <c r="R505">
        <v>0</v>
      </c>
      <c r="S505">
        <v>1</v>
      </c>
      <c r="T505">
        <v>10.199999999999999</v>
      </c>
      <c r="U505" t="s">
        <v>25</v>
      </c>
      <c r="W505" t="str">
        <f t="shared" si="66"/>
        <v>Open</v>
      </c>
      <c r="X505" t="str">
        <f>_xlfn.XLOOKUP(B505,'Customers'!A:A,'Customers'!E:E,"")</f>
        <v>SMB</v>
      </c>
      <c r="Y505">
        <f t="shared" si="67"/>
        <v>0</v>
      </c>
      <c r="Z505" t="str">
        <f t="shared" si="68"/>
        <v/>
      </c>
      <c r="AA505">
        <f t="shared" si="71"/>
        <v>0</v>
      </c>
    </row>
    <row r="506" spans="1:27">
      <c r="A506" t="s">
        <v>2170</v>
      </c>
      <c r="B506" t="s">
        <v>2171</v>
      </c>
      <c r="C506" t="s">
        <v>18</v>
      </c>
      <c r="D506" t="s">
        <v>66</v>
      </c>
      <c r="E506" t="s">
        <v>115</v>
      </c>
      <c r="F506" t="s">
        <v>2172</v>
      </c>
      <c r="G506" s="6">
        <f t="shared" si="63"/>
        <v>11790</v>
      </c>
      <c r="H506" t="s">
        <v>151</v>
      </c>
      <c r="I506" t="s">
        <v>117</v>
      </c>
      <c r="J506" t="str">
        <f t="shared" si="64"/>
        <v>Ekta Uppal</v>
      </c>
      <c r="K506" t="s">
        <v>2173</v>
      </c>
      <c r="L506" s="7">
        <f t="shared" si="69"/>
        <v>45577</v>
      </c>
      <c r="M506" s="7">
        <v>45725</v>
      </c>
      <c r="N506" s="1">
        <f t="shared" si="65"/>
        <v>45725</v>
      </c>
      <c r="O506" s="7">
        <v>45631</v>
      </c>
      <c r="P506" s="7">
        <f t="shared" si="70"/>
        <v>45631</v>
      </c>
      <c r="Q506">
        <v>54</v>
      </c>
      <c r="R506">
        <v>0</v>
      </c>
      <c r="S506">
        <v>1</v>
      </c>
      <c r="U506" t="s">
        <v>25</v>
      </c>
      <c r="W506" t="str">
        <f t="shared" si="66"/>
        <v>Lost</v>
      </c>
      <c r="X506" t="str">
        <f>_xlfn.XLOOKUP(B506,'Customers'!A:A,'Customers'!E:E,"")</f>
        <v>SMB</v>
      </c>
      <c r="Y506">
        <f t="shared" si="67"/>
        <v>1</v>
      </c>
      <c r="Z506">
        <f t="shared" si="68"/>
        <v>-94</v>
      </c>
      <c r="AA506">
        <f t="shared" si="71"/>
        <v>0</v>
      </c>
    </row>
    <row r="507" spans="1:27">
      <c r="A507" t="s">
        <v>2174</v>
      </c>
      <c r="B507" t="s">
        <v>2175</v>
      </c>
      <c r="C507" t="s">
        <v>2176</v>
      </c>
      <c r="D507" t="s">
        <v>19</v>
      </c>
      <c r="E507" t="s">
        <v>45</v>
      </c>
      <c r="F507" t="s">
        <v>2177</v>
      </c>
      <c r="G507" s="6">
        <f t="shared" si="63"/>
        <v>9482</v>
      </c>
      <c r="H507" t="s">
        <v>22</v>
      </c>
      <c r="I507" t="s">
        <v>86</v>
      </c>
      <c r="J507" t="str">
        <f t="shared" si="64"/>
        <v>Mason Solanki</v>
      </c>
      <c r="K507" t="s">
        <v>128</v>
      </c>
      <c r="L507" s="7">
        <f t="shared" si="69"/>
        <v>45024</v>
      </c>
      <c r="M507" s="7">
        <v>45110</v>
      </c>
      <c r="N507" s="1">
        <f t="shared" si="65"/>
        <v>45110</v>
      </c>
      <c r="P507" s="7" t="str">
        <f t="shared" si="70"/>
        <v/>
      </c>
      <c r="R507">
        <v>0</v>
      </c>
      <c r="S507">
        <v>1</v>
      </c>
      <c r="T507">
        <v>34.700000000000003</v>
      </c>
      <c r="U507" t="s">
        <v>25</v>
      </c>
      <c r="W507" t="str">
        <f t="shared" si="66"/>
        <v>Open</v>
      </c>
      <c r="X507" t="str">
        <f>_xlfn.XLOOKUP(B507,'Customers'!A:A,'Customers'!E:E,"")</f>
        <v>SMB</v>
      </c>
      <c r="Y507">
        <f t="shared" si="67"/>
        <v>0</v>
      </c>
      <c r="Z507" t="str">
        <f t="shared" si="68"/>
        <v/>
      </c>
      <c r="AA507">
        <f t="shared" si="71"/>
        <v>0</v>
      </c>
    </row>
    <row r="508" spans="1:27">
      <c r="A508" t="s">
        <v>2178</v>
      </c>
      <c r="B508" t="s">
        <v>1503</v>
      </c>
      <c r="C508" t="s">
        <v>18</v>
      </c>
      <c r="D508" t="s">
        <v>53</v>
      </c>
      <c r="E508" t="s">
        <v>28</v>
      </c>
      <c r="F508" t="s">
        <v>2179</v>
      </c>
      <c r="G508" s="6">
        <f t="shared" si="63"/>
        <v>15178</v>
      </c>
      <c r="H508" t="s">
        <v>47</v>
      </c>
      <c r="I508" t="s">
        <v>73</v>
      </c>
      <c r="J508" t="str">
        <f t="shared" si="64"/>
        <v>Karan Karnik</v>
      </c>
      <c r="K508" t="s">
        <v>2180</v>
      </c>
      <c r="L508" s="7">
        <f t="shared" si="69"/>
        <v>44883</v>
      </c>
      <c r="M508" s="7">
        <v>44981</v>
      </c>
      <c r="N508" s="1">
        <f t="shared" si="65"/>
        <v>44981</v>
      </c>
      <c r="P508" s="7" t="str">
        <f t="shared" si="70"/>
        <v/>
      </c>
      <c r="R508">
        <v>0</v>
      </c>
      <c r="S508">
        <v>1</v>
      </c>
      <c r="T508">
        <v>1.9</v>
      </c>
      <c r="U508" t="s">
        <v>33</v>
      </c>
      <c r="W508" t="str">
        <f t="shared" si="66"/>
        <v>Open</v>
      </c>
      <c r="X508" t="str">
        <f>_xlfn.XLOOKUP(B508,'Customers'!A:A,'Customers'!E:E,"")</f>
        <v>SMB</v>
      </c>
      <c r="Y508">
        <f t="shared" si="67"/>
        <v>0</v>
      </c>
      <c r="Z508" t="str">
        <f t="shared" si="68"/>
        <v/>
      </c>
      <c r="AA508">
        <f t="shared" si="71"/>
        <v>0</v>
      </c>
    </row>
    <row r="509" spans="1:27">
      <c r="A509" t="s">
        <v>2181</v>
      </c>
      <c r="B509" t="s">
        <v>2182</v>
      </c>
      <c r="C509" t="s">
        <v>2183</v>
      </c>
      <c r="D509" t="s">
        <v>19</v>
      </c>
      <c r="E509" t="s">
        <v>54</v>
      </c>
      <c r="F509" t="s">
        <v>2184</v>
      </c>
      <c r="G509" s="6">
        <f t="shared" si="63"/>
        <v>1862</v>
      </c>
      <c r="H509" t="s">
        <v>47</v>
      </c>
      <c r="I509" t="s">
        <v>23</v>
      </c>
      <c r="J509" t="str">
        <f t="shared" si="64"/>
        <v>Nihal Bhasin</v>
      </c>
      <c r="K509" t="s">
        <v>2185</v>
      </c>
      <c r="L509" s="7">
        <f t="shared" si="69"/>
        <v>45298</v>
      </c>
      <c r="M509" s="7">
        <v>45457</v>
      </c>
      <c r="N509" s="1">
        <f t="shared" si="65"/>
        <v>45457</v>
      </c>
      <c r="P509" s="7" t="str">
        <f t="shared" si="70"/>
        <v/>
      </c>
      <c r="R509">
        <v>0</v>
      </c>
      <c r="S509">
        <v>1</v>
      </c>
      <c r="U509" t="s">
        <v>33</v>
      </c>
      <c r="W509" t="str">
        <f t="shared" si="66"/>
        <v>Open</v>
      </c>
      <c r="X509" t="str">
        <f>_xlfn.XLOOKUP(B509,'Customers'!A:A,'Customers'!E:E,"")</f>
        <v>Mid-Market</v>
      </c>
      <c r="Y509">
        <f t="shared" si="67"/>
        <v>0</v>
      </c>
      <c r="Z509" t="str">
        <f t="shared" si="68"/>
        <v/>
      </c>
      <c r="AA509">
        <f t="shared" si="71"/>
        <v>0</v>
      </c>
    </row>
    <row r="510" spans="1:27">
      <c r="A510" t="s">
        <v>2186</v>
      </c>
      <c r="B510" t="s">
        <v>744</v>
      </c>
      <c r="C510" t="s">
        <v>18</v>
      </c>
      <c r="D510" t="s">
        <v>19</v>
      </c>
      <c r="E510" t="s">
        <v>54</v>
      </c>
      <c r="F510" t="s">
        <v>2187</v>
      </c>
      <c r="G510" s="6">
        <f t="shared" si="63"/>
        <v>3027</v>
      </c>
      <c r="H510" t="s">
        <v>39</v>
      </c>
      <c r="I510" t="s">
        <v>237</v>
      </c>
      <c r="J510" t="str">
        <f t="shared" si="64"/>
        <v>Vidhi Mital</v>
      </c>
      <c r="K510" t="s">
        <v>2188</v>
      </c>
      <c r="L510" s="7">
        <f t="shared" si="69"/>
        <v>44930</v>
      </c>
      <c r="M510" s="7">
        <v>45079</v>
      </c>
      <c r="N510" s="1">
        <f t="shared" si="65"/>
        <v>45079</v>
      </c>
      <c r="P510" s="7" t="str">
        <f t="shared" si="70"/>
        <v/>
      </c>
      <c r="R510">
        <v>0</v>
      </c>
      <c r="S510">
        <v>1</v>
      </c>
      <c r="T510">
        <v>27</v>
      </c>
      <c r="U510" t="s">
        <v>100</v>
      </c>
      <c r="W510" t="str">
        <f t="shared" si="66"/>
        <v>Open</v>
      </c>
      <c r="X510" t="str">
        <f>_xlfn.XLOOKUP(B510,'Customers'!A:A,'Customers'!E:E,"")</f>
        <v>Enterprise</v>
      </c>
      <c r="Y510">
        <f t="shared" si="67"/>
        <v>0</v>
      </c>
      <c r="Z510" t="str">
        <f t="shared" si="68"/>
        <v/>
      </c>
      <c r="AA510">
        <f t="shared" si="71"/>
        <v>0</v>
      </c>
    </row>
    <row r="511" spans="1:27">
      <c r="A511" t="s">
        <v>2189</v>
      </c>
      <c r="B511" t="s">
        <v>2190</v>
      </c>
      <c r="C511" t="s">
        <v>18</v>
      </c>
      <c r="D511" t="s">
        <v>183</v>
      </c>
      <c r="E511" t="s">
        <v>45</v>
      </c>
      <c r="F511" t="s">
        <v>2191</v>
      </c>
      <c r="G511" s="6">
        <f t="shared" si="63"/>
        <v>6033</v>
      </c>
      <c r="H511" t="s">
        <v>30</v>
      </c>
      <c r="I511" t="s">
        <v>133</v>
      </c>
      <c r="J511" t="str">
        <f t="shared" si="64"/>
        <v>Aachal Soni</v>
      </c>
      <c r="K511" t="s">
        <v>1401</v>
      </c>
      <c r="L511" s="7">
        <f t="shared" si="69"/>
        <v>45139</v>
      </c>
      <c r="M511" s="7">
        <v>45191</v>
      </c>
      <c r="N511" s="1">
        <f t="shared" si="65"/>
        <v>45191</v>
      </c>
      <c r="P511" s="7" t="str">
        <f t="shared" si="70"/>
        <v/>
      </c>
      <c r="R511">
        <v>0</v>
      </c>
      <c r="S511">
        <v>1</v>
      </c>
      <c r="T511">
        <v>34.200000000000003</v>
      </c>
      <c r="U511" t="s">
        <v>100</v>
      </c>
      <c r="W511" t="str">
        <f t="shared" si="66"/>
        <v>Open</v>
      </c>
      <c r="X511" t="str">
        <f>_xlfn.XLOOKUP(B511,'Customers'!A:A,'Customers'!E:E,"")</f>
        <v>Mid-Market</v>
      </c>
      <c r="Y511">
        <f t="shared" si="67"/>
        <v>0</v>
      </c>
      <c r="Z511" t="str">
        <f t="shared" si="68"/>
        <v/>
      </c>
      <c r="AA511">
        <f t="shared" si="71"/>
        <v>0</v>
      </c>
    </row>
    <row r="512" spans="1:27">
      <c r="A512" t="s">
        <v>2192</v>
      </c>
      <c r="B512" t="s">
        <v>2193</v>
      </c>
      <c r="C512" t="s">
        <v>2007</v>
      </c>
      <c r="D512" t="s">
        <v>19</v>
      </c>
      <c r="E512" t="s">
        <v>177</v>
      </c>
      <c r="F512" t="s">
        <v>2194</v>
      </c>
      <c r="G512" s="6">
        <f t="shared" si="63"/>
        <v>8235</v>
      </c>
      <c r="H512" t="s">
        <v>47</v>
      </c>
      <c r="I512" t="s">
        <v>705</v>
      </c>
      <c r="J512" t="str">
        <f t="shared" si="64"/>
        <v>Anamika Keer</v>
      </c>
      <c r="K512" t="s">
        <v>2195</v>
      </c>
      <c r="L512" s="7">
        <f t="shared" si="69"/>
        <v>44712</v>
      </c>
      <c r="N512" s="1" t="str">
        <f t="shared" si="65"/>
        <v/>
      </c>
      <c r="P512" s="7" t="str">
        <f t="shared" si="70"/>
        <v/>
      </c>
      <c r="R512">
        <v>0</v>
      </c>
      <c r="S512">
        <v>1</v>
      </c>
      <c r="T512">
        <v>5.3</v>
      </c>
      <c r="U512" t="s">
        <v>58</v>
      </c>
      <c r="W512" t="str">
        <f t="shared" si="66"/>
        <v>Open</v>
      </c>
      <c r="X512" t="str">
        <f>_xlfn.XLOOKUP(B512,'Customers'!A:A,'Customers'!E:E,"")</f>
        <v>Mid-Market</v>
      </c>
      <c r="Y512">
        <f t="shared" si="67"/>
        <v>0</v>
      </c>
      <c r="Z512" t="str">
        <f t="shared" si="68"/>
        <v/>
      </c>
      <c r="AA512">
        <f t="shared" si="71"/>
        <v>0</v>
      </c>
    </row>
    <row r="513" spans="1:27">
      <c r="A513" t="s">
        <v>2196</v>
      </c>
      <c r="B513" t="s">
        <v>2197</v>
      </c>
      <c r="C513" t="s">
        <v>18</v>
      </c>
      <c r="D513" t="s">
        <v>66</v>
      </c>
      <c r="E513" t="s">
        <v>91</v>
      </c>
      <c r="F513" t="s">
        <v>2198</v>
      </c>
      <c r="G513" s="6">
        <f t="shared" si="63"/>
        <v>22585</v>
      </c>
      <c r="H513" t="s">
        <v>39</v>
      </c>
      <c r="I513" t="s">
        <v>48</v>
      </c>
      <c r="J513" t="str">
        <f t="shared" si="64"/>
        <v>Rachit Lall</v>
      </c>
      <c r="K513" t="s">
        <v>1284</v>
      </c>
      <c r="L513" s="7">
        <f t="shared" si="69"/>
        <v>45492</v>
      </c>
      <c r="M513" s="7">
        <v>45635</v>
      </c>
      <c r="N513" s="1">
        <f t="shared" si="65"/>
        <v>45635</v>
      </c>
      <c r="O513" s="7">
        <v>45543</v>
      </c>
      <c r="P513" s="7">
        <f t="shared" si="70"/>
        <v>45543</v>
      </c>
      <c r="Q513">
        <v>51</v>
      </c>
      <c r="R513">
        <v>0</v>
      </c>
      <c r="S513">
        <v>1</v>
      </c>
      <c r="T513">
        <v>28.5</v>
      </c>
      <c r="U513" t="s">
        <v>25</v>
      </c>
      <c r="W513" t="str">
        <f t="shared" si="66"/>
        <v>Won</v>
      </c>
      <c r="X513" t="str">
        <f>_xlfn.XLOOKUP(B513,'Customers'!A:A,'Customers'!E:E,"")</f>
        <v>SMB</v>
      </c>
      <c r="Y513">
        <f t="shared" si="67"/>
        <v>1</v>
      </c>
      <c r="Z513">
        <f t="shared" si="68"/>
        <v>-92</v>
      </c>
      <c r="AA513">
        <f t="shared" si="71"/>
        <v>0</v>
      </c>
    </row>
    <row r="514" spans="1:27">
      <c r="A514" t="s">
        <v>2199</v>
      </c>
      <c r="B514" t="s">
        <v>2200</v>
      </c>
      <c r="C514" t="s">
        <v>18</v>
      </c>
      <c r="D514" t="s">
        <v>66</v>
      </c>
      <c r="E514" t="s">
        <v>177</v>
      </c>
      <c r="F514" t="s">
        <v>2201</v>
      </c>
      <c r="G514" s="6">
        <f t="shared" ref="G514:G577" si="72">IF(F514="","",IF(RIGHT(UPPER(SUBSTITUTE(SUBSTITUTE(SUBSTITUTE(TRIM(F514),"$",""),",","")," ","")),1)="K",VALUE(LEFT(UPPER(SUBSTITUTE(SUBSTITUTE(SUBSTITUTE(TRIM(F514),"$",""),",","")," ","")),LEN(UPPER(SUBSTITUTE(SUBSTITUTE(SUBSTITUTE(TRIM(F514),"$",""),",","")," ","")))-1))*1000,IF(RIGHT(UPPER(SUBSTITUTE(SUBSTITUTE(SUBSTITUTE(TRIM(F514),"$",""),",","")," ","")),1)="M",VALUE(LEFT(UPPER(SUBSTITUTE(SUBSTITUTE(SUBSTITUTE(TRIM(F514),"$",""),",","")," ","")),LEN(UPPER(SUBSTITUTE(SUBSTITUTE(SUBSTITUTE(TRIM(F514),"$",""),",","")," ","")))-1))*1000000,VALUE(SUBSTITUTE(SUBSTITUTE(SUBSTITUTE(TRIM(F514),"$",""),",","")," ","")))))</f>
        <v>4893</v>
      </c>
      <c r="H514" t="s">
        <v>79</v>
      </c>
      <c r="I514" t="s">
        <v>133</v>
      </c>
      <c r="J514" t="str">
        <f t="shared" ref="J514:J577" si="73">PROPER(TRIM(I514))</f>
        <v>Aachal Soni</v>
      </c>
      <c r="K514" t="s">
        <v>2202</v>
      </c>
      <c r="L514" s="7">
        <f t="shared" si="69"/>
        <v>45154</v>
      </c>
      <c r="M514" s="7">
        <v>45236</v>
      </c>
      <c r="N514" s="1">
        <f t="shared" ref="N514:N577" si="74">IF(M514="","",IF(ISNUMBER(M514),M514,IF(ISNUMBER(SEARCH("/",M514)),DATE(VALUE(RIGHT(M514,4)),VALUE(MID(M514,4,2)),VALUE(LEFT(M514,2))),DATE(VALUE(LEFT(M514,4)),VALUE(MID(M514,6,2)),VALUE(RIGHT(M514,2))))))</f>
        <v>45236</v>
      </c>
      <c r="P514" s="7" t="str">
        <f t="shared" si="70"/>
        <v/>
      </c>
      <c r="R514">
        <v>0</v>
      </c>
      <c r="S514">
        <v>1</v>
      </c>
      <c r="T514">
        <v>3.3</v>
      </c>
      <c r="U514" t="s">
        <v>100</v>
      </c>
      <c r="W514" t="str">
        <f t="shared" ref="W514:W577" si="75">IF(E514="","",IF(E514="Closed Won","Won",IF(E514="Closed Lost","Lost","Open")))</f>
        <v>Open</v>
      </c>
      <c r="X514" t="str">
        <f>_xlfn.XLOOKUP(B514,'Customers'!A:A,'Customers'!E:E,"")</f>
        <v>Mid-Market</v>
      </c>
      <c r="Y514">
        <f t="shared" ref="Y514:Y577" si="76">IF(OR(W514="Won",W514="Lost"),1,0)</f>
        <v>0</v>
      </c>
      <c r="Z514" t="str">
        <f t="shared" ref="Z514:Z577" si="77">IF(OR(N514="",P514=""),"",P514-N514)</f>
        <v/>
      </c>
      <c r="AA514">
        <f t="shared" si="71"/>
        <v>0</v>
      </c>
    </row>
    <row r="515" spans="1:27">
      <c r="A515" t="s">
        <v>2203</v>
      </c>
      <c r="B515" t="s">
        <v>2204</v>
      </c>
      <c r="C515" t="s">
        <v>2205</v>
      </c>
      <c r="D515" t="s">
        <v>19</v>
      </c>
      <c r="E515" t="s">
        <v>115</v>
      </c>
      <c r="F515" t="s">
        <v>2206</v>
      </c>
      <c r="G515" s="6">
        <f t="shared" si="72"/>
        <v>5000</v>
      </c>
      <c r="H515" t="s">
        <v>161</v>
      </c>
      <c r="I515" t="s">
        <v>258</v>
      </c>
      <c r="J515" t="str">
        <f t="shared" si="73"/>
        <v>Jasmit Gour</v>
      </c>
      <c r="K515" t="s">
        <v>2207</v>
      </c>
      <c r="L515" s="7">
        <f t="shared" ref="L515:L578" si="78">IF(K515="","",IF(ISNUMBER(K515),K515,IF(ISNUMBER(SEARCH("/",K515)),DATE(VALUE(RIGHT(K515,4)),VALUE(MID(K515,4,2)),VALUE(LEFT(K515,2))),DATE(VALUE(LEFT(K515,4)),VALUE(MID(K515,6,2)),VALUE(RIGHT(K515,2))))))</f>
        <v>44799</v>
      </c>
      <c r="M515" s="7">
        <v>44814</v>
      </c>
      <c r="N515" s="1">
        <f t="shared" si="74"/>
        <v>44814</v>
      </c>
      <c r="O515" s="7">
        <v>44934</v>
      </c>
      <c r="P515" s="7">
        <f t="shared" ref="P515:P578" si="79">IF(O515="","",IF(ISNUMBER(O515),O515,DATE(VALUE(LEFT(O515,4)),VALUE(MID(O515,6,2)),VALUE(RIGHT(O515,2)))))</f>
        <v>44934</v>
      </c>
      <c r="Q515">
        <v>135</v>
      </c>
      <c r="R515">
        <v>0</v>
      </c>
      <c r="S515">
        <v>1</v>
      </c>
      <c r="T515">
        <v>1.3</v>
      </c>
      <c r="U515" t="s">
        <v>25</v>
      </c>
      <c r="W515" t="str">
        <f t="shared" si="75"/>
        <v>Lost</v>
      </c>
      <c r="X515" t="str">
        <f>_xlfn.XLOOKUP(B515,'Customers'!A:A,'Customers'!E:E,"")</f>
        <v>Mid-Market</v>
      </c>
      <c r="Y515">
        <f t="shared" si="76"/>
        <v>1</v>
      </c>
      <c r="Z515">
        <f t="shared" si="77"/>
        <v>120</v>
      </c>
      <c r="AA515">
        <f t="shared" ref="AA515:AA578" si="80">IF(AND(Y515=1,Z515&gt;30),1,0)</f>
        <v>1</v>
      </c>
    </row>
    <row r="516" spans="1:27">
      <c r="A516" t="s">
        <v>2208</v>
      </c>
      <c r="B516" t="s">
        <v>2209</v>
      </c>
      <c r="C516" t="s">
        <v>1303</v>
      </c>
      <c r="D516" t="s">
        <v>183</v>
      </c>
      <c r="E516" t="s">
        <v>45</v>
      </c>
      <c r="F516" t="s">
        <v>2210</v>
      </c>
      <c r="G516" s="6">
        <f t="shared" si="72"/>
        <v>3654</v>
      </c>
      <c r="H516" t="s">
        <v>172</v>
      </c>
      <c r="I516" t="s">
        <v>2211</v>
      </c>
      <c r="J516" t="str">
        <f t="shared" si="73"/>
        <v>Nihal Bhasin</v>
      </c>
      <c r="K516" t="s">
        <v>2212</v>
      </c>
      <c r="L516" s="7">
        <f t="shared" si="78"/>
        <v>44967</v>
      </c>
      <c r="M516" s="7">
        <v>45072</v>
      </c>
      <c r="N516" s="1">
        <f t="shared" si="74"/>
        <v>45072</v>
      </c>
      <c r="P516" s="7" t="str">
        <f t="shared" si="79"/>
        <v/>
      </c>
      <c r="R516">
        <v>0</v>
      </c>
      <c r="S516">
        <v>1</v>
      </c>
      <c r="T516">
        <v>13.6</v>
      </c>
      <c r="U516" t="s">
        <v>33</v>
      </c>
      <c r="W516" t="str">
        <f t="shared" si="75"/>
        <v>Open</v>
      </c>
      <c r="X516" t="str">
        <f>_xlfn.XLOOKUP(B516,'Customers'!A:A,'Customers'!E:E,"")</f>
        <v>Mid-Market</v>
      </c>
      <c r="Y516">
        <f t="shared" si="76"/>
        <v>0</v>
      </c>
      <c r="Z516" t="str">
        <f t="shared" si="77"/>
        <v/>
      </c>
      <c r="AA516">
        <f t="shared" si="80"/>
        <v>0</v>
      </c>
    </row>
    <row r="517" spans="1:27">
      <c r="A517" t="s">
        <v>2213</v>
      </c>
      <c r="B517" t="s">
        <v>910</v>
      </c>
      <c r="C517" t="s">
        <v>2214</v>
      </c>
      <c r="D517" t="s">
        <v>183</v>
      </c>
      <c r="E517" t="s">
        <v>20</v>
      </c>
      <c r="F517" t="s">
        <v>2215</v>
      </c>
      <c r="G517" s="6">
        <f t="shared" si="72"/>
        <v>12694</v>
      </c>
      <c r="H517" t="s">
        <v>151</v>
      </c>
      <c r="I517" t="s">
        <v>2211</v>
      </c>
      <c r="J517" t="str">
        <f t="shared" si="73"/>
        <v>Nihal Bhasin</v>
      </c>
      <c r="K517" t="s">
        <v>1952</v>
      </c>
      <c r="L517" s="7">
        <f t="shared" si="78"/>
        <v>45001</v>
      </c>
      <c r="M517" s="7">
        <v>45083</v>
      </c>
      <c r="N517" s="1">
        <f t="shared" si="74"/>
        <v>45083</v>
      </c>
      <c r="P517" s="7" t="str">
        <f t="shared" si="79"/>
        <v/>
      </c>
      <c r="R517">
        <v>0</v>
      </c>
      <c r="S517">
        <v>1</v>
      </c>
      <c r="T517">
        <v>22</v>
      </c>
      <c r="U517" t="s">
        <v>100</v>
      </c>
      <c r="W517" t="str">
        <f t="shared" si="75"/>
        <v>Open</v>
      </c>
      <c r="X517" t="str">
        <f>_xlfn.XLOOKUP(B517,'Customers'!A:A,'Customers'!E:E,"")</f>
        <v>SMB</v>
      </c>
      <c r="Y517">
        <f t="shared" si="76"/>
        <v>0</v>
      </c>
      <c r="Z517" t="str">
        <f t="shared" si="77"/>
        <v/>
      </c>
      <c r="AA517">
        <f t="shared" si="80"/>
        <v>0</v>
      </c>
    </row>
    <row r="518" spans="1:27">
      <c r="A518" t="s">
        <v>2216</v>
      </c>
      <c r="B518" t="s">
        <v>2217</v>
      </c>
      <c r="C518" t="s">
        <v>597</v>
      </c>
      <c r="D518" t="s">
        <v>66</v>
      </c>
      <c r="E518" t="s">
        <v>45</v>
      </c>
      <c r="F518" t="s">
        <v>2218</v>
      </c>
      <c r="G518" s="6">
        <f t="shared" si="72"/>
        <v>20243</v>
      </c>
      <c r="H518" t="s">
        <v>56</v>
      </c>
      <c r="I518" t="s">
        <v>237</v>
      </c>
      <c r="J518" t="str">
        <f t="shared" si="73"/>
        <v>Vidhi Mital</v>
      </c>
      <c r="K518" t="s">
        <v>2219</v>
      </c>
      <c r="L518" s="7">
        <f t="shared" si="78"/>
        <v>44942</v>
      </c>
      <c r="M518" s="7">
        <v>45033</v>
      </c>
      <c r="N518" s="1">
        <f t="shared" si="74"/>
        <v>45033</v>
      </c>
      <c r="P518" s="7" t="str">
        <f t="shared" si="79"/>
        <v/>
      </c>
      <c r="R518">
        <v>0</v>
      </c>
      <c r="S518">
        <v>1</v>
      </c>
      <c r="U518" t="s">
        <v>42</v>
      </c>
      <c r="W518" t="str">
        <f t="shared" si="75"/>
        <v>Open</v>
      </c>
      <c r="X518" t="str">
        <f>_xlfn.XLOOKUP(B518,'Customers'!A:A,'Customers'!E:E,"")</f>
        <v>Mid-Market</v>
      </c>
      <c r="Y518">
        <f t="shared" si="76"/>
        <v>0</v>
      </c>
      <c r="Z518" t="str">
        <f t="shared" si="77"/>
        <v/>
      </c>
      <c r="AA518">
        <f t="shared" si="80"/>
        <v>0</v>
      </c>
    </row>
    <row r="519" spans="1:27">
      <c r="A519" t="s">
        <v>2220</v>
      </c>
      <c r="B519" t="s">
        <v>2221</v>
      </c>
      <c r="C519" t="s">
        <v>18</v>
      </c>
      <c r="D519" t="s">
        <v>66</v>
      </c>
      <c r="E519" t="s">
        <v>45</v>
      </c>
      <c r="F519" t="s">
        <v>2222</v>
      </c>
      <c r="G519" s="6">
        <f t="shared" si="72"/>
        <v>24000</v>
      </c>
      <c r="H519" t="s">
        <v>47</v>
      </c>
      <c r="I519" t="s">
        <v>1435</v>
      </c>
      <c r="J519" t="str">
        <f t="shared" si="73"/>
        <v>Vidhi Mital</v>
      </c>
      <c r="K519" t="s">
        <v>626</v>
      </c>
      <c r="L519" s="7">
        <f t="shared" si="78"/>
        <v>44616</v>
      </c>
      <c r="M519" s="7">
        <v>44795</v>
      </c>
      <c r="N519" s="1">
        <f t="shared" si="74"/>
        <v>44795</v>
      </c>
      <c r="P519" s="7" t="str">
        <f t="shared" si="79"/>
        <v/>
      </c>
      <c r="R519">
        <v>0</v>
      </c>
      <c r="S519">
        <v>1</v>
      </c>
      <c r="U519" t="s">
        <v>58</v>
      </c>
      <c r="W519" t="str">
        <f t="shared" si="75"/>
        <v>Open</v>
      </c>
      <c r="X519" t="str">
        <f>_xlfn.XLOOKUP(B519,'Customers'!A:A,'Customers'!E:E,"")</f>
        <v>SMB</v>
      </c>
      <c r="Y519">
        <f t="shared" si="76"/>
        <v>0</v>
      </c>
      <c r="Z519" t="str">
        <f t="shared" si="77"/>
        <v/>
      </c>
      <c r="AA519">
        <f t="shared" si="80"/>
        <v>0</v>
      </c>
    </row>
    <row r="520" spans="1:27">
      <c r="A520" t="s">
        <v>2223</v>
      </c>
      <c r="B520" t="s">
        <v>2224</v>
      </c>
      <c r="C520" t="s">
        <v>18</v>
      </c>
      <c r="D520" t="s">
        <v>19</v>
      </c>
      <c r="E520" t="s">
        <v>45</v>
      </c>
      <c r="F520" t="s">
        <v>184</v>
      </c>
      <c r="G520" s="6">
        <f t="shared" si="72"/>
        <v>8000</v>
      </c>
      <c r="H520" t="s">
        <v>47</v>
      </c>
      <c r="I520" t="s">
        <v>86</v>
      </c>
      <c r="J520" t="str">
        <f t="shared" si="73"/>
        <v>Mason Solanki</v>
      </c>
      <c r="K520" t="s">
        <v>2225</v>
      </c>
      <c r="L520" s="7">
        <f t="shared" si="78"/>
        <v>45337</v>
      </c>
      <c r="M520" s="7">
        <v>45484</v>
      </c>
      <c r="N520" s="1">
        <f t="shared" si="74"/>
        <v>45484</v>
      </c>
      <c r="P520" s="7" t="str">
        <f t="shared" si="79"/>
        <v/>
      </c>
      <c r="R520">
        <v>0</v>
      </c>
      <c r="S520">
        <v>1</v>
      </c>
      <c r="T520">
        <v>17.8</v>
      </c>
      <c r="U520" t="s">
        <v>33</v>
      </c>
      <c r="W520" t="str">
        <f t="shared" si="75"/>
        <v>Open</v>
      </c>
      <c r="X520" t="str">
        <f>_xlfn.XLOOKUP(B520,'Customers'!A:A,'Customers'!E:E,"")</f>
        <v>Enterprise</v>
      </c>
      <c r="Y520">
        <f t="shared" si="76"/>
        <v>0</v>
      </c>
      <c r="Z520" t="str">
        <f t="shared" si="77"/>
        <v/>
      </c>
      <c r="AA520">
        <f t="shared" si="80"/>
        <v>0</v>
      </c>
    </row>
    <row r="521" spans="1:27">
      <c r="A521" t="s">
        <v>2226</v>
      </c>
      <c r="B521" t="s">
        <v>2227</v>
      </c>
      <c r="C521" t="s">
        <v>1946</v>
      </c>
      <c r="D521" t="s">
        <v>19</v>
      </c>
      <c r="E521" t="s">
        <v>115</v>
      </c>
      <c r="F521" t="s">
        <v>2228</v>
      </c>
      <c r="G521" s="6">
        <f t="shared" si="72"/>
        <v>4933</v>
      </c>
      <c r="H521" t="s">
        <v>47</v>
      </c>
      <c r="I521" t="s">
        <v>778</v>
      </c>
      <c r="J521" t="str">
        <f t="shared" si="73"/>
        <v>Nihal Bhasin</v>
      </c>
      <c r="K521" t="s">
        <v>2229</v>
      </c>
      <c r="L521" s="7">
        <f t="shared" si="78"/>
        <v>44709</v>
      </c>
      <c r="M521" s="7">
        <v>44780</v>
      </c>
      <c r="N521" s="1">
        <f t="shared" si="74"/>
        <v>44780</v>
      </c>
      <c r="O521" s="7">
        <v>44809</v>
      </c>
      <c r="P521" s="7">
        <f t="shared" si="79"/>
        <v>44809</v>
      </c>
      <c r="Q521">
        <v>100</v>
      </c>
      <c r="R521">
        <v>0</v>
      </c>
      <c r="S521">
        <v>1</v>
      </c>
      <c r="T521">
        <v>20.100000000000001</v>
      </c>
      <c r="U521" t="s">
        <v>58</v>
      </c>
      <c r="W521" t="str">
        <f t="shared" si="75"/>
        <v>Lost</v>
      </c>
      <c r="X521" t="str">
        <f>_xlfn.XLOOKUP(B521,'Customers'!A:A,'Customers'!E:E,"")</f>
        <v>Enterprise</v>
      </c>
      <c r="Y521">
        <f t="shared" si="76"/>
        <v>1</v>
      </c>
      <c r="Z521">
        <f t="shared" si="77"/>
        <v>29</v>
      </c>
      <c r="AA521">
        <f t="shared" si="80"/>
        <v>0</v>
      </c>
    </row>
    <row r="522" spans="1:27">
      <c r="A522" t="s">
        <v>2230</v>
      </c>
      <c r="B522" t="s">
        <v>2231</v>
      </c>
      <c r="C522" t="s">
        <v>324</v>
      </c>
      <c r="D522" t="s">
        <v>19</v>
      </c>
      <c r="E522" t="s">
        <v>115</v>
      </c>
      <c r="F522" t="s">
        <v>2232</v>
      </c>
      <c r="G522" s="6">
        <f t="shared" si="72"/>
        <v>9539</v>
      </c>
      <c r="H522" t="s">
        <v>22</v>
      </c>
      <c r="I522" t="s">
        <v>23</v>
      </c>
      <c r="J522" t="str">
        <f t="shared" si="73"/>
        <v>Nihal Bhasin</v>
      </c>
      <c r="K522" t="s">
        <v>2233</v>
      </c>
      <c r="L522" s="7">
        <f t="shared" si="78"/>
        <v>44668</v>
      </c>
      <c r="M522" s="7">
        <v>44689</v>
      </c>
      <c r="N522" s="1">
        <f t="shared" si="74"/>
        <v>44689</v>
      </c>
      <c r="O522" s="7">
        <v>44711</v>
      </c>
      <c r="P522" s="7">
        <f t="shared" si="79"/>
        <v>44711</v>
      </c>
      <c r="Q522">
        <v>43</v>
      </c>
      <c r="R522">
        <v>0</v>
      </c>
      <c r="S522">
        <v>1</v>
      </c>
      <c r="T522">
        <v>9.4</v>
      </c>
      <c r="U522" t="s">
        <v>100</v>
      </c>
      <c r="W522" t="str">
        <f t="shared" si="75"/>
        <v>Lost</v>
      </c>
      <c r="X522" t="str">
        <f>_xlfn.XLOOKUP(B522,'Customers'!A:A,'Customers'!E:E,"")</f>
        <v>SMB</v>
      </c>
      <c r="Y522">
        <f t="shared" si="76"/>
        <v>1</v>
      </c>
      <c r="Z522">
        <f t="shared" si="77"/>
        <v>22</v>
      </c>
      <c r="AA522">
        <f t="shared" si="80"/>
        <v>0</v>
      </c>
    </row>
    <row r="523" spans="1:27">
      <c r="A523" t="s">
        <v>2234</v>
      </c>
      <c r="B523" t="s">
        <v>329</v>
      </c>
      <c r="C523" t="s">
        <v>2235</v>
      </c>
      <c r="D523" t="s">
        <v>53</v>
      </c>
      <c r="E523" t="s">
        <v>177</v>
      </c>
      <c r="F523" t="s">
        <v>2236</v>
      </c>
      <c r="G523" s="6">
        <f t="shared" si="72"/>
        <v>23963</v>
      </c>
      <c r="H523" t="s">
        <v>172</v>
      </c>
      <c r="I523" t="s">
        <v>86</v>
      </c>
      <c r="J523" t="str">
        <f t="shared" si="73"/>
        <v>Mason Solanki</v>
      </c>
      <c r="K523" t="s">
        <v>2237</v>
      </c>
      <c r="L523" s="7">
        <f t="shared" si="78"/>
        <v>45263</v>
      </c>
      <c r="M523" s="7">
        <v>45423</v>
      </c>
      <c r="N523" s="1">
        <f t="shared" si="74"/>
        <v>45423</v>
      </c>
      <c r="P523" s="7" t="str">
        <f t="shared" si="79"/>
        <v/>
      </c>
      <c r="R523">
        <v>0</v>
      </c>
      <c r="S523">
        <v>1</v>
      </c>
      <c r="T523">
        <v>16.8</v>
      </c>
      <c r="U523" t="s">
        <v>25</v>
      </c>
      <c r="W523" t="str">
        <f t="shared" si="75"/>
        <v>Open</v>
      </c>
      <c r="X523" t="str">
        <f>_xlfn.XLOOKUP(B523,'Customers'!A:A,'Customers'!E:E,"")</f>
        <v>SMB</v>
      </c>
      <c r="Y523">
        <f t="shared" si="76"/>
        <v>0</v>
      </c>
      <c r="Z523" t="str">
        <f t="shared" si="77"/>
        <v/>
      </c>
      <c r="AA523">
        <f t="shared" si="80"/>
        <v>0</v>
      </c>
    </row>
    <row r="524" spans="1:27">
      <c r="A524" t="s">
        <v>2238</v>
      </c>
      <c r="B524" t="s">
        <v>2239</v>
      </c>
      <c r="C524" t="s">
        <v>18</v>
      </c>
      <c r="D524" t="s">
        <v>19</v>
      </c>
      <c r="E524" t="s">
        <v>54</v>
      </c>
      <c r="F524" t="s">
        <v>2240</v>
      </c>
      <c r="G524" s="6">
        <f t="shared" si="72"/>
        <v>7228</v>
      </c>
      <c r="H524" t="s">
        <v>30</v>
      </c>
      <c r="I524" t="s">
        <v>237</v>
      </c>
      <c r="J524" t="str">
        <f t="shared" si="73"/>
        <v>Vidhi Mital</v>
      </c>
      <c r="K524" t="s">
        <v>2241</v>
      </c>
      <c r="L524" s="7">
        <f t="shared" si="78"/>
        <v>45352</v>
      </c>
      <c r="M524" s="7">
        <v>45524</v>
      </c>
      <c r="N524" s="1">
        <f t="shared" si="74"/>
        <v>45524</v>
      </c>
      <c r="P524" s="7" t="str">
        <f t="shared" si="79"/>
        <v/>
      </c>
      <c r="R524">
        <v>0</v>
      </c>
      <c r="S524">
        <v>1</v>
      </c>
      <c r="T524">
        <v>29.1</v>
      </c>
      <c r="U524" t="s">
        <v>100</v>
      </c>
      <c r="W524" t="str">
        <f t="shared" si="75"/>
        <v>Open</v>
      </c>
      <c r="X524" t="str">
        <f>_xlfn.XLOOKUP(B524,'Customers'!A:A,'Customers'!E:E,"")</f>
        <v>Mid-Market</v>
      </c>
      <c r="Y524">
        <f t="shared" si="76"/>
        <v>0</v>
      </c>
      <c r="Z524" t="str">
        <f t="shared" si="77"/>
        <v/>
      </c>
      <c r="AA524">
        <f t="shared" si="80"/>
        <v>0</v>
      </c>
    </row>
    <row r="525" spans="1:27">
      <c r="A525" t="s">
        <v>2242</v>
      </c>
      <c r="B525" t="s">
        <v>2243</v>
      </c>
      <c r="C525" t="s">
        <v>2044</v>
      </c>
      <c r="D525" t="s">
        <v>53</v>
      </c>
      <c r="E525" t="s">
        <v>54</v>
      </c>
      <c r="F525" t="s">
        <v>2244</v>
      </c>
      <c r="G525" s="6">
        <f t="shared" si="72"/>
        <v>42079</v>
      </c>
      <c r="H525" t="s">
        <v>47</v>
      </c>
      <c r="I525" t="s">
        <v>127</v>
      </c>
      <c r="J525" t="str">
        <f t="shared" si="73"/>
        <v>Kashish Patla</v>
      </c>
      <c r="K525" t="s">
        <v>2245</v>
      </c>
      <c r="L525" s="7">
        <f t="shared" si="78"/>
        <v>45276</v>
      </c>
      <c r="M525" s="7">
        <v>45375</v>
      </c>
      <c r="N525" s="1">
        <f t="shared" si="74"/>
        <v>45375</v>
      </c>
      <c r="P525" s="7" t="str">
        <f t="shared" si="79"/>
        <v/>
      </c>
      <c r="R525">
        <v>0</v>
      </c>
      <c r="S525">
        <v>1</v>
      </c>
      <c r="T525">
        <v>8.5</v>
      </c>
      <c r="U525" t="s">
        <v>42</v>
      </c>
      <c r="W525" t="str">
        <f t="shared" si="75"/>
        <v>Open</v>
      </c>
      <c r="X525" t="str">
        <f>_xlfn.XLOOKUP(B525,'Customers'!A:A,'Customers'!E:E,"")</f>
        <v>Mid-Market</v>
      </c>
      <c r="Y525">
        <f t="shared" si="76"/>
        <v>0</v>
      </c>
      <c r="Z525" t="str">
        <f t="shared" si="77"/>
        <v/>
      </c>
      <c r="AA525">
        <f t="shared" si="80"/>
        <v>0</v>
      </c>
    </row>
    <row r="526" spans="1:27">
      <c r="A526" t="s">
        <v>2246</v>
      </c>
      <c r="B526" t="s">
        <v>2247</v>
      </c>
      <c r="C526" t="s">
        <v>2248</v>
      </c>
      <c r="D526" t="s">
        <v>19</v>
      </c>
      <c r="E526" t="s">
        <v>177</v>
      </c>
      <c r="F526" t="s">
        <v>2249</v>
      </c>
      <c r="G526" s="6">
        <f t="shared" si="72"/>
        <v>8906</v>
      </c>
      <c r="H526" t="s">
        <v>22</v>
      </c>
      <c r="I526" t="s">
        <v>68</v>
      </c>
      <c r="J526" t="str">
        <f t="shared" si="73"/>
        <v>Anamika Keer</v>
      </c>
      <c r="K526" t="s">
        <v>2250</v>
      </c>
      <c r="L526" s="7">
        <f t="shared" si="78"/>
        <v>45548</v>
      </c>
      <c r="M526" s="7">
        <v>45571</v>
      </c>
      <c r="N526" s="1">
        <f t="shared" si="74"/>
        <v>45571</v>
      </c>
      <c r="P526" s="7" t="str">
        <f t="shared" si="79"/>
        <v/>
      </c>
      <c r="R526">
        <v>0</v>
      </c>
      <c r="S526">
        <v>1</v>
      </c>
      <c r="T526">
        <v>12.8</v>
      </c>
      <c r="U526" t="s">
        <v>33</v>
      </c>
      <c r="W526" t="str">
        <f t="shared" si="75"/>
        <v>Open</v>
      </c>
      <c r="X526" t="str">
        <f>_xlfn.XLOOKUP(B526,'Customers'!A:A,'Customers'!E:E,"")</f>
        <v>Mid-Market</v>
      </c>
      <c r="Y526">
        <f t="shared" si="76"/>
        <v>0</v>
      </c>
      <c r="Z526" t="str">
        <f t="shared" si="77"/>
        <v/>
      </c>
      <c r="AA526">
        <f t="shared" si="80"/>
        <v>0</v>
      </c>
    </row>
    <row r="527" spans="1:27">
      <c r="A527" t="s">
        <v>2251</v>
      </c>
      <c r="B527" t="s">
        <v>2252</v>
      </c>
      <c r="C527" t="s">
        <v>981</v>
      </c>
      <c r="D527" t="s">
        <v>66</v>
      </c>
      <c r="E527" t="s">
        <v>177</v>
      </c>
      <c r="F527" t="s">
        <v>2253</v>
      </c>
      <c r="G527" s="6">
        <f t="shared" si="72"/>
        <v>22663</v>
      </c>
      <c r="H527" t="s">
        <v>22</v>
      </c>
      <c r="I527" t="s">
        <v>409</v>
      </c>
      <c r="J527" t="str">
        <f t="shared" si="73"/>
        <v>Vidhi Mital</v>
      </c>
      <c r="K527" t="s">
        <v>2254</v>
      </c>
      <c r="L527" s="7">
        <f t="shared" si="78"/>
        <v>44946</v>
      </c>
      <c r="M527" s="7">
        <v>45028</v>
      </c>
      <c r="N527" s="1">
        <f t="shared" si="74"/>
        <v>45028</v>
      </c>
      <c r="P527" s="7" t="str">
        <f t="shared" si="79"/>
        <v/>
      </c>
      <c r="R527">
        <v>0</v>
      </c>
      <c r="S527">
        <v>1</v>
      </c>
      <c r="T527">
        <v>14</v>
      </c>
      <c r="U527" t="s">
        <v>42</v>
      </c>
      <c r="W527" t="str">
        <f t="shared" si="75"/>
        <v>Open</v>
      </c>
      <c r="X527" t="str">
        <f>_xlfn.XLOOKUP(B527,'Customers'!A:A,'Customers'!E:E,"")</f>
        <v>Enterprise</v>
      </c>
      <c r="Y527">
        <f t="shared" si="76"/>
        <v>0</v>
      </c>
      <c r="Z527" t="str">
        <f t="shared" si="77"/>
        <v/>
      </c>
      <c r="AA527">
        <f t="shared" si="80"/>
        <v>0</v>
      </c>
    </row>
    <row r="528" spans="1:27">
      <c r="A528" t="s">
        <v>2255</v>
      </c>
      <c r="B528" t="s">
        <v>1012</v>
      </c>
      <c r="C528" t="s">
        <v>2256</v>
      </c>
      <c r="D528" t="s">
        <v>37</v>
      </c>
      <c r="E528" t="s">
        <v>54</v>
      </c>
      <c r="F528" t="s">
        <v>2257</v>
      </c>
      <c r="G528" s="6">
        <f t="shared" si="72"/>
        <v>164862</v>
      </c>
      <c r="H528" t="s">
        <v>151</v>
      </c>
      <c r="I528" t="s">
        <v>68</v>
      </c>
      <c r="J528" t="str">
        <f t="shared" si="73"/>
        <v>Anamika Keer</v>
      </c>
      <c r="K528" t="s">
        <v>2258</v>
      </c>
      <c r="L528" s="7">
        <f t="shared" si="78"/>
        <v>45535</v>
      </c>
      <c r="M528" s="7">
        <v>45688</v>
      </c>
      <c r="N528" s="1">
        <f t="shared" si="74"/>
        <v>45688</v>
      </c>
      <c r="P528" s="7" t="str">
        <f t="shared" si="79"/>
        <v/>
      </c>
      <c r="R528">
        <v>0</v>
      </c>
      <c r="S528">
        <v>1</v>
      </c>
      <c r="T528">
        <v>13.9</v>
      </c>
      <c r="U528" t="s">
        <v>33</v>
      </c>
      <c r="W528" t="str">
        <f t="shared" si="75"/>
        <v>Open</v>
      </c>
      <c r="X528" t="str">
        <f>_xlfn.XLOOKUP(B528,'Customers'!A:A,'Customers'!E:E,"")</f>
        <v>Mid-Market</v>
      </c>
      <c r="Y528">
        <f t="shared" si="76"/>
        <v>0</v>
      </c>
      <c r="Z528" t="str">
        <f t="shared" si="77"/>
        <v/>
      </c>
      <c r="AA528">
        <f t="shared" si="80"/>
        <v>0</v>
      </c>
    </row>
    <row r="529" spans="1:27">
      <c r="A529" t="s">
        <v>2259</v>
      </c>
      <c r="B529" t="s">
        <v>2260</v>
      </c>
      <c r="C529" t="s">
        <v>2261</v>
      </c>
      <c r="D529" t="s">
        <v>19</v>
      </c>
      <c r="E529" t="s">
        <v>54</v>
      </c>
      <c r="F529" t="s">
        <v>2262</v>
      </c>
      <c r="G529" s="6">
        <f t="shared" si="72"/>
        <v>7783</v>
      </c>
      <c r="H529" t="s">
        <v>30</v>
      </c>
      <c r="I529" t="s">
        <v>409</v>
      </c>
      <c r="J529" t="str">
        <f t="shared" si="73"/>
        <v>Vidhi Mital</v>
      </c>
      <c r="K529" t="s">
        <v>2263</v>
      </c>
      <c r="L529" s="7">
        <f t="shared" si="78"/>
        <v>44726</v>
      </c>
      <c r="M529" s="7">
        <v>44769</v>
      </c>
      <c r="N529" s="1">
        <f t="shared" si="74"/>
        <v>44769</v>
      </c>
      <c r="P529" s="7" t="str">
        <f t="shared" si="79"/>
        <v/>
      </c>
      <c r="R529">
        <v>0</v>
      </c>
      <c r="S529">
        <v>1</v>
      </c>
      <c r="U529" t="s">
        <v>42</v>
      </c>
      <c r="W529" t="str">
        <f t="shared" si="75"/>
        <v>Open</v>
      </c>
      <c r="X529" t="str">
        <f>_xlfn.XLOOKUP(B529,'Customers'!A:A,'Customers'!E:E,"")</f>
        <v>SMB</v>
      </c>
      <c r="Y529">
        <f t="shared" si="76"/>
        <v>0</v>
      </c>
      <c r="Z529" t="str">
        <f t="shared" si="77"/>
        <v/>
      </c>
      <c r="AA529">
        <f t="shared" si="80"/>
        <v>0</v>
      </c>
    </row>
    <row r="530" spans="1:27">
      <c r="A530" t="s">
        <v>2264</v>
      </c>
      <c r="B530" t="s">
        <v>2265</v>
      </c>
      <c r="C530" t="s">
        <v>426</v>
      </c>
      <c r="D530" t="s">
        <v>183</v>
      </c>
      <c r="E530" t="s">
        <v>177</v>
      </c>
      <c r="F530" t="s">
        <v>2266</v>
      </c>
      <c r="G530" s="6">
        <f t="shared" si="72"/>
        <v>4072</v>
      </c>
      <c r="H530" t="s">
        <v>79</v>
      </c>
      <c r="I530" t="s">
        <v>156</v>
      </c>
      <c r="J530" t="str">
        <f t="shared" si="73"/>
        <v>Lakshmi Hayre</v>
      </c>
      <c r="K530" t="s">
        <v>205</v>
      </c>
      <c r="L530" s="7">
        <f t="shared" si="78"/>
        <v>44729</v>
      </c>
      <c r="N530" s="1" t="str">
        <f t="shared" si="74"/>
        <v/>
      </c>
      <c r="P530" s="7" t="str">
        <f t="shared" si="79"/>
        <v/>
      </c>
      <c r="R530">
        <v>0</v>
      </c>
      <c r="S530">
        <v>1</v>
      </c>
      <c r="T530">
        <v>23.5</v>
      </c>
      <c r="U530" t="s">
        <v>33</v>
      </c>
      <c r="W530" t="str">
        <f t="shared" si="75"/>
        <v>Open</v>
      </c>
      <c r="X530" t="str">
        <f>_xlfn.XLOOKUP(B530,'Customers'!A:A,'Customers'!E:E,"")</f>
        <v>SMB</v>
      </c>
      <c r="Y530">
        <f t="shared" si="76"/>
        <v>0</v>
      </c>
      <c r="Z530" t="str">
        <f t="shared" si="77"/>
        <v/>
      </c>
      <c r="AA530">
        <f t="shared" si="80"/>
        <v>0</v>
      </c>
    </row>
    <row r="531" spans="1:27">
      <c r="A531" t="s">
        <v>2267</v>
      </c>
      <c r="B531" t="s">
        <v>2268</v>
      </c>
      <c r="C531" t="s">
        <v>2269</v>
      </c>
      <c r="D531" t="s">
        <v>183</v>
      </c>
      <c r="E531" t="s">
        <v>91</v>
      </c>
      <c r="F531" t="s">
        <v>2270</v>
      </c>
      <c r="G531" s="6">
        <f t="shared" si="72"/>
        <v>8137</v>
      </c>
      <c r="H531" t="s">
        <v>151</v>
      </c>
      <c r="I531" t="s">
        <v>117</v>
      </c>
      <c r="J531" t="str">
        <f t="shared" si="73"/>
        <v>Ekta Uppal</v>
      </c>
      <c r="K531" t="s">
        <v>620</v>
      </c>
      <c r="L531" s="7">
        <f t="shared" si="78"/>
        <v>45391</v>
      </c>
      <c r="M531" s="7">
        <v>45461</v>
      </c>
      <c r="N531" s="1">
        <f t="shared" si="74"/>
        <v>45461</v>
      </c>
      <c r="O531" s="7">
        <v>45478</v>
      </c>
      <c r="P531" s="7">
        <f t="shared" si="79"/>
        <v>45478</v>
      </c>
      <c r="Q531">
        <v>87</v>
      </c>
      <c r="R531">
        <v>0</v>
      </c>
      <c r="S531">
        <v>1</v>
      </c>
      <c r="T531">
        <v>18.5</v>
      </c>
      <c r="U531" t="s">
        <v>33</v>
      </c>
      <c r="W531" t="str">
        <f t="shared" si="75"/>
        <v>Won</v>
      </c>
      <c r="X531" t="str">
        <f>_xlfn.XLOOKUP(B531,'Customers'!A:A,'Customers'!E:E,"")</f>
        <v>Mid-Market</v>
      </c>
      <c r="Y531">
        <f t="shared" si="76"/>
        <v>1</v>
      </c>
      <c r="Z531">
        <f t="shared" si="77"/>
        <v>17</v>
      </c>
      <c r="AA531">
        <f t="shared" si="80"/>
        <v>0</v>
      </c>
    </row>
    <row r="532" spans="1:27">
      <c r="A532" t="s">
        <v>2271</v>
      </c>
      <c r="B532" t="s">
        <v>2272</v>
      </c>
      <c r="C532" t="s">
        <v>18</v>
      </c>
      <c r="D532" t="s">
        <v>37</v>
      </c>
      <c r="E532" t="s">
        <v>115</v>
      </c>
      <c r="F532" t="s">
        <v>2273</v>
      </c>
      <c r="G532" s="6">
        <f t="shared" si="72"/>
        <v>139887</v>
      </c>
      <c r="H532" t="s">
        <v>39</v>
      </c>
      <c r="I532" t="s">
        <v>258</v>
      </c>
      <c r="J532" t="str">
        <f t="shared" si="73"/>
        <v>Jasmit Gour</v>
      </c>
      <c r="K532" t="s">
        <v>2274</v>
      </c>
      <c r="L532" s="7">
        <f t="shared" si="78"/>
        <v>45648</v>
      </c>
      <c r="M532" s="7">
        <v>45668</v>
      </c>
      <c r="N532" s="1">
        <f t="shared" si="74"/>
        <v>45668</v>
      </c>
      <c r="O532" s="7">
        <v>45688</v>
      </c>
      <c r="P532" s="7">
        <f t="shared" si="79"/>
        <v>45688</v>
      </c>
      <c r="Q532">
        <v>40</v>
      </c>
      <c r="R532">
        <v>0</v>
      </c>
      <c r="S532">
        <v>1</v>
      </c>
      <c r="T532">
        <v>18.399999999999999</v>
      </c>
      <c r="U532" t="s">
        <v>42</v>
      </c>
      <c r="W532" t="str">
        <f t="shared" si="75"/>
        <v>Lost</v>
      </c>
      <c r="X532" t="str">
        <f>_xlfn.XLOOKUP(B532,'Customers'!A:A,'Customers'!E:E,"")</f>
        <v>SMB</v>
      </c>
      <c r="Y532">
        <f t="shared" si="76"/>
        <v>1</v>
      </c>
      <c r="Z532">
        <f t="shared" si="77"/>
        <v>20</v>
      </c>
      <c r="AA532">
        <f t="shared" si="80"/>
        <v>0</v>
      </c>
    </row>
    <row r="533" spans="1:27">
      <c r="A533" t="s">
        <v>2275</v>
      </c>
      <c r="B533" t="s">
        <v>2276</v>
      </c>
      <c r="C533" t="s">
        <v>18</v>
      </c>
      <c r="D533" t="s">
        <v>53</v>
      </c>
      <c r="E533" t="s">
        <v>91</v>
      </c>
      <c r="F533" t="s">
        <v>2277</v>
      </c>
      <c r="G533" s="6">
        <f t="shared" si="72"/>
        <v>32930</v>
      </c>
      <c r="H533" t="s">
        <v>30</v>
      </c>
      <c r="I533" t="s">
        <v>73</v>
      </c>
      <c r="J533" t="str">
        <f t="shared" si="73"/>
        <v>Karan Karnik</v>
      </c>
      <c r="K533" t="s">
        <v>2278</v>
      </c>
      <c r="L533" s="7">
        <f t="shared" si="78"/>
        <v>45455</v>
      </c>
      <c r="M533" s="7">
        <v>45518</v>
      </c>
      <c r="N533" s="1">
        <f t="shared" si="74"/>
        <v>45518</v>
      </c>
      <c r="O533" s="7">
        <v>45635</v>
      </c>
      <c r="P533" s="7">
        <f t="shared" si="79"/>
        <v>45635</v>
      </c>
      <c r="Q533">
        <v>180</v>
      </c>
      <c r="R533">
        <v>0</v>
      </c>
      <c r="S533">
        <v>1</v>
      </c>
      <c r="T533">
        <v>2.2999999999999998</v>
      </c>
      <c r="U533" t="s">
        <v>33</v>
      </c>
      <c r="W533" t="str">
        <f t="shared" si="75"/>
        <v>Won</v>
      </c>
      <c r="X533" t="str">
        <f>_xlfn.XLOOKUP(B533,'Customers'!A:A,'Customers'!E:E,"")</f>
        <v>Mid-Market</v>
      </c>
      <c r="Y533">
        <f t="shared" si="76"/>
        <v>1</v>
      </c>
      <c r="Z533">
        <f t="shared" si="77"/>
        <v>117</v>
      </c>
      <c r="AA533">
        <f t="shared" si="80"/>
        <v>1</v>
      </c>
    </row>
    <row r="534" spans="1:27">
      <c r="A534" t="s">
        <v>2279</v>
      </c>
      <c r="B534" t="s">
        <v>1804</v>
      </c>
      <c r="C534" t="s">
        <v>2280</v>
      </c>
      <c r="D534" t="s">
        <v>19</v>
      </c>
      <c r="E534" t="s">
        <v>91</v>
      </c>
      <c r="F534" t="s">
        <v>2281</v>
      </c>
      <c r="G534" s="6">
        <f t="shared" si="72"/>
        <v>2453</v>
      </c>
      <c r="H534" t="s">
        <v>56</v>
      </c>
      <c r="I534" t="s">
        <v>117</v>
      </c>
      <c r="J534" t="str">
        <f t="shared" si="73"/>
        <v>Ekta Uppal</v>
      </c>
      <c r="K534" t="s">
        <v>2282</v>
      </c>
      <c r="L534" s="7">
        <f t="shared" si="78"/>
        <v>45654</v>
      </c>
      <c r="M534" s="7">
        <v>45771</v>
      </c>
      <c r="N534" s="1">
        <f t="shared" si="74"/>
        <v>45771</v>
      </c>
      <c r="O534" s="7">
        <v>45700</v>
      </c>
      <c r="P534" s="7">
        <f t="shared" si="79"/>
        <v>45700</v>
      </c>
      <c r="Q534">
        <v>46</v>
      </c>
      <c r="R534">
        <v>1</v>
      </c>
      <c r="S534">
        <v>2</v>
      </c>
      <c r="T534">
        <v>16.100000000000001</v>
      </c>
      <c r="U534" t="s">
        <v>33</v>
      </c>
      <c r="W534" t="str">
        <f t="shared" si="75"/>
        <v>Won</v>
      </c>
      <c r="X534" t="str">
        <f>_xlfn.XLOOKUP(B534,'Customers'!A:A,'Customers'!E:E,"")</f>
        <v>Enterprise</v>
      </c>
      <c r="Y534">
        <f t="shared" si="76"/>
        <v>1</v>
      </c>
      <c r="Z534">
        <f t="shared" si="77"/>
        <v>-71</v>
      </c>
      <c r="AA534">
        <f t="shared" si="80"/>
        <v>0</v>
      </c>
    </row>
    <row r="535" spans="1:27">
      <c r="A535" t="s">
        <v>2283</v>
      </c>
      <c r="B535" t="s">
        <v>2284</v>
      </c>
      <c r="C535" t="s">
        <v>18</v>
      </c>
      <c r="D535" t="s">
        <v>53</v>
      </c>
      <c r="E535" t="s">
        <v>115</v>
      </c>
      <c r="F535" t="s">
        <v>2285</v>
      </c>
      <c r="G535" s="6">
        <f t="shared" si="72"/>
        <v>40375</v>
      </c>
      <c r="H535" t="s">
        <v>39</v>
      </c>
      <c r="I535" t="s">
        <v>156</v>
      </c>
      <c r="J535" t="str">
        <f t="shared" si="73"/>
        <v>Lakshmi Hayre</v>
      </c>
      <c r="K535" t="s">
        <v>2286</v>
      </c>
      <c r="L535" s="7">
        <f t="shared" si="78"/>
        <v>45070</v>
      </c>
      <c r="M535" s="7">
        <v>45194</v>
      </c>
      <c r="N535" s="1">
        <f t="shared" si="74"/>
        <v>45194</v>
      </c>
      <c r="O535" s="7">
        <v>45228</v>
      </c>
      <c r="P535" s="7">
        <f t="shared" si="79"/>
        <v>45228</v>
      </c>
      <c r="Q535">
        <v>158</v>
      </c>
      <c r="R535">
        <v>0</v>
      </c>
      <c r="S535">
        <v>1</v>
      </c>
      <c r="U535" t="s">
        <v>33</v>
      </c>
      <c r="W535" t="str">
        <f t="shared" si="75"/>
        <v>Lost</v>
      </c>
      <c r="X535" t="str">
        <f>_xlfn.XLOOKUP(B535,'Customers'!A:A,'Customers'!E:E,"")</f>
        <v>Mid-Market</v>
      </c>
      <c r="Y535">
        <f t="shared" si="76"/>
        <v>1</v>
      </c>
      <c r="Z535">
        <f t="shared" si="77"/>
        <v>34</v>
      </c>
      <c r="AA535">
        <f t="shared" si="80"/>
        <v>1</v>
      </c>
    </row>
    <row r="536" spans="1:27">
      <c r="A536" t="s">
        <v>2287</v>
      </c>
      <c r="B536" t="s">
        <v>2288</v>
      </c>
      <c r="C536" t="s">
        <v>597</v>
      </c>
      <c r="D536" t="s">
        <v>37</v>
      </c>
      <c r="E536" t="s">
        <v>45</v>
      </c>
      <c r="F536" t="s">
        <v>2289</v>
      </c>
      <c r="G536" s="6">
        <f t="shared" si="72"/>
        <v>101300</v>
      </c>
      <c r="H536" t="s">
        <v>172</v>
      </c>
      <c r="I536" t="s">
        <v>274</v>
      </c>
      <c r="J536" t="str">
        <f t="shared" si="73"/>
        <v>Rachit Lall</v>
      </c>
      <c r="K536" t="s">
        <v>2290</v>
      </c>
      <c r="L536" s="7">
        <f t="shared" si="78"/>
        <v>45245</v>
      </c>
      <c r="M536" s="7">
        <v>45274</v>
      </c>
      <c r="N536" s="1">
        <f t="shared" si="74"/>
        <v>45274</v>
      </c>
      <c r="P536" s="7" t="str">
        <f t="shared" si="79"/>
        <v/>
      </c>
      <c r="R536">
        <v>0</v>
      </c>
      <c r="S536">
        <v>1</v>
      </c>
      <c r="T536">
        <v>31.8</v>
      </c>
      <c r="U536" t="s">
        <v>100</v>
      </c>
      <c r="W536" t="str">
        <f t="shared" si="75"/>
        <v>Open</v>
      </c>
      <c r="X536" t="str">
        <f>_xlfn.XLOOKUP(B536,'Customers'!A:A,'Customers'!E:E,"")</f>
        <v>Enterprise</v>
      </c>
      <c r="Y536">
        <f t="shared" si="76"/>
        <v>0</v>
      </c>
      <c r="Z536" t="str">
        <f t="shared" si="77"/>
        <v/>
      </c>
      <c r="AA536">
        <f t="shared" si="80"/>
        <v>0</v>
      </c>
    </row>
    <row r="537" spans="1:27">
      <c r="A537" t="s">
        <v>2291</v>
      </c>
      <c r="B537" t="s">
        <v>2292</v>
      </c>
      <c r="C537" t="s">
        <v>1203</v>
      </c>
      <c r="D537" t="s">
        <v>19</v>
      </c>
      <c r="E537" t="s">
        <v>177</v>
      </c>
      <c r="F537" t="s">
        <v>2293</v>
      </c>
      <c r="G537" s="6">
        <f t="shared" si="72"/>
        <v>9218</v>
      </c>
      <c r="H537" t="s">
        <v>161</v>
      </c>
      <c r="I537" t="s">
        <v>105</v>
      </c>
      <c r="J537" t="str">
        <f t="shared" si="73"/>
        <v>Hemangini Bahri</v>
      </c>
      <c r="K537" t="s">
        <v>1184</v>
      </c>
      <c r="L537" s="7">
        <f t="shared" si="78"/>
        <v>45107</v>
      </c>
      <c r="M537" s="7">
        <v>45241</v>
      </c>
      <c r="N537" s="1">
        <f t="shared" si="74"/>
        <v>45241</v>
      </c>
      <c r="P537" s="7" t="str">
        <f t="shared" si="79"/>
        <v/>
      </c>
      <c r="R537">
        <v>0</v>
      </c>
      <c r="S537">
        <v>1</v>
      </c>
      <c r="T537">
        <v>14.4</v>
      </c>
      <c r="U537" t="s">
        <v>58</v>
      </c>
      <c r="W537" t="str">
        <f t="shared" si="75"/>
        <v>Open</v>
      </c>
      <c r="X537" t="str">
        <f>_xlfn.XLOOKUP(B537,'Customers'!A:A,'Customers'!E:E,"")</f>
        <v>SMB</v>
      </c>
      <c r="Y537">
        <f t="shared" si="76"/>
        <v>0</v>
      </c>
      <c r="Z537" t="str">
        <f t="shared" si="77"/>
        <v/>
      </c>
      <c r="AA537">
        <f t="shared" si="80"/>
        <v>0</v>
      </c>
    </row>
    <row r="538" spans="1:27">
      <c r="A538" t="s">
        <v>2294</v>
      </c>
      <c r="B538" t="s">
        <v>2295</v>
      </c>
      <c r="C538" t="s">
        <v>52</v>
      </c>
      <c r="D538" t="s">
        <v>37</v>
      </c>
      <c r="E538" t="s">
        <v>28</v>
      </c>
      <c r="F538" t="s">
        <v>2296</v>
      </c>
      <c r="G538" s="6">
        <f t="shared" si="72"/>
        <v>126692</v>
      </c>
      <c r="H538" t="s">
        <v>22</v>
      </c>
      <c r="I538" t="s">
        <v>361</v>
      </c>
      <c r="J538" t="str">
        <f t="shared" si="73"/>
        <v>Jalsa Parsa</v>
      </c>
      <c r="K538" t="s">
        <v>1749</v>
      </c>
      <c r="L538" s="7">
        <f t="shared" si="78"/>
        <v>45564</v>
      </c>
      <c r="M538" s="7">
        <v>45695</v>
      </c>
      <c r="N538" s="1">
        <f t="shared" si="74"/>
        <v>45695</v>
      </c>
      <c r="P538" s="7" t="str">
        <f t="shared" si="79"/>
        <v/>
      </c>
      <c r="R538">
        <v>0</v>
      </c>
      <c r="S538">
        <v>1</v>
      </c>
      <c r="T538">
        <v>27.9</v>
      </c>
      <c r="U538" t="s">
        <v>100</v>
      </c>
      <c r="W538" t="str">
        <f t="shared" si="75"/>
        <v>Open</v>
      </c>
      <c r="X538" t="str">
        <f>_xlfn.XLOOKUP(B538,'Customers'!A:A,'Customers'!E:E,"")</f>
        <v>SMB</v>
      </c>
      <c r="Y538">
        <f t="shared" si="76"/>
        <v>0</v>
      </c>
      <c r="Z538" t="str">
        <f t="shared" si="77"/>
        <v/>
      </c>
      <c r="AA538">
        <f t="shared" si="80"/>
        <v>0</v>
      </c>
    </row>
    <row r="539" spans="1:27">
      <c r="A539" t="s">
        <v>2297</v>
      </c>
      <c r="B539" t="s">
        <v>2298</v>
      </c>
      <c r="C539" t="s">
        <v>2299</v>
      </c>
      <c r="D539" t="s">
        <v>19</v>
      </c>
      <c r="E539" t="s">
        <v>28</v>
      </c>
      <c r="F539" t="s">
        <v>2300</v>
      </c>
      <c r="G539" s="6">
        <f t="shared" si="72"/>
        <v>5228</v>
      </c>
      <c r="H539" t="s">
        <v>30</v>
      </c>
      <c r="I539" t="s">
        <v>156</v>
      </c>
      <c r="J539" t="str">
        <f t="shared" si="73"/>
        <v>Lakshmi Hayre</v>
      </c>
      <c r="K539" t="s">
        <v>1329</v>
      </c>
      <c r="L539" s="7">
        <f t="shared" si="78"/>
        <v>44693</v>
      </c>
      <c r="M539" s="7">
        <v>44808</v>
      </c>
      <c r="N539" s="1">
        <f t="shared" si="74"/>
        <v>44808</v>
      </c>
      <c r="P539" s="7" t="str">
        <f t="shared" si="79"/>
        <v/>
      </c>
      <c r="R539">
        <v>0</v>
      </c>
      <c r="S539">
        <v>1</v>
      </c>
      <c r="T539">
        <v>16</v>
      </c>
      <c r="U539" t="s">
        <v>25</v>
      </c>
      <c r="W539" t="str">
        <f t="shared" si="75"/>
        <v>Open</v>
      </c>
      <c r="X539" t="str">
        <f>_xlfn.XLOOKUP(B539,'Customers'!A:A,'Customers'!E:E,"")</f>
        <v>Enterprise</v>
      </c>
      <c r="Y539">
        <f t="shared" si="76"/>
        <v>0</v>
      </c>
      <c r="Z539" t="str">
        <f t="shared" si="77"/>
        <v/>
      </c>
      <c r="AA539">
        <f t="shared" si="80"/>
        <v>0</v>
      </c>
    </row>
    <row r="540" spans="1:27">
      <c r="A540" t="s">
        <v>2301</v>
      </c>
      <c r="B540" t="s">
        <v>2302</v>
      </c>
      <c r="C540" t="s">
        <v>301</v>
      </c>
      <c r="D540" t="s">
        <v>183</v>
      </c>
      <c r="E540" t="s">
        <v>91</v>
      </c>
      <c r="F540" t="s">
        <v>2303</v>
      </c>
      <c r="G540" s="6">
        <f t="shared" si="72"/>
        <v>4863</v>
      </c>
      <c r="H540" t="s">
        <v>22</v>
      </c>
      <c r="I540" t="s">
        <v>268</v>
      </c>
      <c r="J540" t="str">
        <f t="shared" si="73"/>
        <v>Panini Kade</v>
      </c>
      <c r="K540" t="s">
        <v>2304</v>
      </c>
      <c r="L540" s="7">
        <f t="shared" si="78"/>
        <v>44890</v>
      </c>
      <c r="M540" s="7">
        <v>44908</v>
      </c>
      <c r="N540" s="1">
        <f t="shared" si="74"/>
        <v>44908</v>
      </c>
      <c r="O540" s="7">
        <v>45002</v>
      </c>
      <c r="P540" s="7">
        <f t="shared" si="79"/>
        <v>45002</v>
      </c>
      <c r="Q540">
        <v>112</v>
      </c>
      <c r="R540">
        <v>0</v>
      </c>
      <c r="S540">
        <v>1</v>
      </c>
      <c r="T540">
        <v>8.6999999999999993</v>
      </c>
      <c r="U540" t="s">
        <v>100</v>
      </c>
      <c r="W540" t="str">
        <f t="shared" si="75"/>
        <v>Won</v>
      </c>
      <c r="X540" t="str">
        <f>_xlfn.XLOOKUP(B540,'Customers'!A:A,'Customers'!E:E,"")</f>
        <v>Mid-Market</v>
      </c>
      <c r="Y540">
        <f t="shared" si="76"/>
        <v>1</v>
      </c>
      <c r="Z540">
        <f t="shared" si="77"/>
        <v>94</v>
      </c>
      <c r="AA540">
        <f t="shared" si="80"/>
        <v>1</v>
      </c>
    </row>
    <row r="541" spans="1:27">
      <c r="A541" t="s">
        <v>2305</v>
      </c>
      <c r="B541" t="s">
        <v>2306</v>
      </c>
      <c r="C541" t="s">
        <v>2307</v>
      </c>
      <c r="D541" t="s">
        <v>37</v>
      </c>
      <c r="E541" t="s">
        <v>115</v>
      </c>
      <c r="F541" t="s">
        <v>2308</v>
      </c>
      <c r="G541" s="6">
        <f t="shared" si="72"/>
        <v>182294</v>
      </c>
      <c r="H541" t="s">
        <v>172</v>
      </c>
      <c r="I541" t="s">
        <v>127</v>
      </c>
      <c r="J541" t="str">
        <f t="shared" si="73"/>
        <v>Kashish Patla</v>
      </c>
      <c r="K541" t="s">
        <v>2309</v>
      </c>
      <c r="L541" s="7">
        <f t="shared" si="78"/>
        <v>44912</v>
      </c>
      <c r="M541" s="7">
        <v>45047</v>
      </c>
      <c r="N541" s="1">
        <f t="shared" si="74"/>
        <v>45047</v>
      </c>
      <c r="O541" s="7">
        <v>45065</v>
      </c>
      <c r="P541" s="7">
        <f t="shared" si="79"/>
        <v>45065</v>
      </c>
      <c r="Q541">
        <v>153</v>
      </c>
      <c r="R541">
        <v>0</v>
      </c>
      <c r="S541">
        <v>1</v>
      </c>
      <c r="U541" t="s">
        <v>42</v>
      </c>
      <c r="W541" t="str">
        <f t="shared" si="75"/>
        <v>Lost</v>
      </c>
      <c r="X541" t="str">
        <f>_xlfn.XLOOKUP(B541,'Customers'!A:A,'Customers'!E:E,"")</f>
        <v>SMB</v>
      </c>
      <c r="Y541">
        <f t="shared" si="76"/>
        <v>1</v>
      </c>
      <c r="Z541">
        <f t="shared" si="77"/>
        <v>18</v>
      </c>
      <c r="AA541">
        <f t="shared" si="80"/>
        <v>0</v>
      </c>
    </row>
    <row r="542" spans="1:27">
      <c r="A542" t="s">
        <v>2310</v>
      </c>
      <c r="B542" t="s">
        <v>2311</v>
      </c>
      <c r="C542" t="s">
        <v>90</v>
      </c>
      <c r="D542" t="s">
        <v>66</v>
      </c>
      <c r="E542" t="s">
        <v>54</v>
      </c>
      <c r="F542" t="s">
        <v>2312</v>
      </c>
      <c r="G542" s="6">
        <f t="shared" si="72"/>
        <v>21000</v>
      </c>
      <c r="H542" t="s">
        <v>30</v>
      </c>
      <c r="I542" t="s">
        <v>48</v>
      </c>
      <c r="J542" t="str">
        <f t="shared" si="73"/>
        <v>Rachit Lall</v>
      </c>
      <c r="K542" t="s">
        <v>389</v>
      </c>
      <c r="L542" s="7">
        <f t="shared" si="78"/>
        <v>45481</v>
      </c>
      <c r="M542" s="7">
        <v>45531</v>
      </c>
      <c r="N542" s="1">
        <f t="shared" si="74"/>
        <v>45531</v>
      </c>
      <c r="P542" s="7" t="str">
        <f t="shared" si="79"/>
        <v/>
      </c>
      <c r="R542">
        <v>0</v>
      </c>
      <c r="S542">
        <v>1</v>
      </c>
      <c r="T542">
        <v>8.9</v>
      </c>
      <c r="U542" t="s">
        <v>33</v>
      </c>
      <c r="W542" t="str">
        <f t="shared" si="75"/>
        <v>Open</v>
      </c>
      <c r="X542" t="str">
        <f>_xlfn.XLOOKUP(B542,'Customers'!A:A,'Customers'!E:E,"")</f>
        <v>SMB</v>
      </c>
      <c r="Y542">
        <f t="shared" si="76"/>
        <v>0</v>
      </c>
      <c r="Z542" t="str">
        <f t="shared" si="77"/>
        <v/>
      </c>
      <c r="AA542">
        <f t="shared" si="80"/>
        <v>0</v>
      </c>
    </row>
    <row r="543" spans="1:27">
      <c r="A543" t="s">
        <v>2313</v>
      </c>
      <c r="B543" t="s">
        <v>2314</v>
      </c>
      <c r="C543" t="s">
        <v>2315</v>
      </c>
      <c r="D543" t="s">
        <v>183</v>
      </c>
      <c r="E543" t="s">
        <v>91</v>
      </c>
      <c r="F543" t="s">
        <v>2316</v>
      </c>
      <c r="G543" s="6">
        <f t="shared" si="72"/>
        <v>6642</v>
      </c>
      <c r="H543" t="s">
        <v>56</v>
      </c>
      <c r="I543" t="s">
        <v>1508</v>
      </c>
      <c r="J543" t="str">
        <f t="shared" si="73"/>
        <v>Owen Mane</v>
      </c>
      <c r="K543" t="s">
        <v>2317</v>
      </c>
      <c r="L543" s="7">
        <f t="shared" si="78"/>
        <v>45232</v>
      </c>
      <c r="N543" s="1" t="str">
        <f t="shared" si="74"/>
        <v/>
      </c>
      <c r="O543" s="7">
        <v>45345</v>
      </c>
      <c r="P543" s="7">
        <f t="shared" si="79"/>
        <v>45345</v>
      </c>
      <c r="Q543">
        <v>113</v>
      </c>
      <c r="R543">
        <v>0</v>
      </c>
      <c r="S543">
        <v>1</v>
      </c>
      <c r="U543" t="s">
        <v>25</v>
      </c>
      <c r="W543" t="str">
        <f t="shared" si="75"/>
        <v>Won</v>
      </c>
      <c r="X543" t="str">
        <f>_xlfn.XLOOKUP(B543,'Customers'!A:A,'Customers'!E:E,"")</f>
        <v>Enterprise</v>
      </c>
      <c r="Y543">
        <f t="shared" si="76"/>
        <v>1</v>
      </c>
      <c r="Z543" t="str">
        <f t="shared" si="77"/>
        <v/>
      </c>
      <c r="AA543">
        <f t="shared" si="80"/>
        <v>1</v>
      </c>
    </row>
    <row r="544" spans="1:27">
      <c r="A544" t="s">
        <v>2318</v>
      </c>
      <c r="B544" t="s">
        <v>2319</v>
      </c>
      <c r="C544" t="s">
        <v>18</v>
      </c>
      <c r="D544" t="s">
        <v>183</v>
      </c>
      <c r="E544" t="s">
        <v>115</v>
      </c>
      <c r="F544" t="s">
        <v>2320</v>
      </c>
      <c r="G544" s="6">
        <f t="shared" si="72"/>
        <v>2529</v>
      </c>
      <c r="H544" t="s">
        <v>56</v>
      </c>
      <c r="I544" t="s">
        <v>1272</v>
      </c>
      <c r="J544" t="str">
        <f t="shared" si="73"/>
        <v>Amruta Sinha</v>
      </c>
      <c r="K544" t="s">
        <v>1192</v>
      </c>
      <c r="L544" s="7">
        <f t="shared" si="78"/>
        <v>45418</v>
      </c>
      <c r="M544" s="7">
        <v>45466</v>
      </c>
      <c r="N544" s="1">
        <f t="shared" si="74"/>
        <v>45466</v>
      </c>
      <c r="O544" s="7">
        <v>45447</v>
      </c>
      <c r="P544" s="7">
        <f t="shared" si="79"/>
        <v>45447</v>
      </c>
      <c r="Q544">
        <v>29</v>
      </c>
      <c r="R544">
        <v>0</v>
      </c>
      <c r="S544">
        <v>1</v>
      </c>
      <c r="T544">
        <v>5.4</v>
      </c>
      <c r="U544" t="s">
        <v>33</v>
      </c>
      <c r="W544" t="str">
        <f t="shared" si="75"/>
        <v>Lost</v>
      </c>
      <c r="X544" t="str">
        <f>_xlfn.XLOOKUP(B544,'Customers'!A:A,'Customers'!E:E,"")</f>
        <v>Enterprise</v>
      </c>
      <c r="Y544">
        <f t="shared" si="76"/>
        <v>1</v>
      </c>
      <c r="Z544">
        <f t="shared" si="77"/>
        <v>-19</v>
      </c>
      <c r="AA544">
        <f t="shared" si="80"/>
        <v>0</v>
      </c>
    </row>
    <row r="545" spans="1:27">
      <c r="A545" t="s">
        <v>2321</v>
      </c>
      <c r="B545" t="s">
        <v>2322</v>
      </c>
      <c r="C545" t="s">
        <v>1557</v>
      </c>
      <c r="D545" t="s">
        <v>53</v>
      </c>
      <c r="E545" t="s">
        <v>115</v>
      </c>
      <c r="F545" t="s">
        <v>2323</v>
      </c>
      <c r="G545" s="6">
        <f t="shared" si="72"/>
        <v>47255</v>
      </c>
      <c r="H545" t="s">
        <v>79</v>
      </c>
      <c r="I545" t="s">
        <v>73</v>
      </c>
      <c r="J545" t="str">
        <f t="shared" si="73"/>
        <v>Karan Karnik</v>
      </c>
      <c r="K545" t="s">
        <v>681</v>
      </c>
      <c r="L545" s="7">
        <f t="shared" si="78"/>
        <v>44796</v>
      </c>
      <c r="M545" s="7">
        <v>44847</v>
      </c>
      <c r="N545" s="1">
        <f t="shared" si="74"/>
        <v>44847</v>
      </c>
      <c r="O545" s="7">
        <v>44959</v>
      </c>
      <c r="P545" s="7">
        <f t="shared" si="79"/>
        <v>44959</v>
      </c>
      <c r="Q545">
        <v>163</v>
      </c>
      <c r="R545">
        <v>0</v>
      </c>
      <c r="S545">
        <v>1</v>
      </c>
      <c r="T545">
        <v>1.1000000000000001</v>
      </c>
      <c r="U545" t="s">
        <v>33</v>
      </c>
      <c r="W545" t="str">
        <f t="shared" si="75"/>
        <v>Lost</v>
      </c>
      <c r="X545" t="str">
        <f>_xlfn.XLOOKUP(B545,'Customers'!A:A,'Customers'!E:E,"")</f>
        <v>Enterprise</v>
      </c>
      <c r="Y545">
        <f t="shared" si="76"/>
        <v>1</v>
      </c>
      <c r="Z545">
        <f t="shared" si="77"/>
        <v>112</v>
      </c>
      <c r="AA545">
        <f t="shared" si="80"/>
        <v>1</v>
      </c>
    </row>
    <row r="546" spans="1:27">
      <c r="A546" t="s">
        <v>2324</v>
      </c>
      <c r="B546" t="s">
        <v>2325</v>
      </c>
      <c r="C546" t="s">
        <v>18</v>
      </c>
      <c r="D546" t="s">
        <v>66</v>
      </c>
      <c r="E546" t="s">
        <v>54</v>
      </c>
      <c r="F546" t="s">
        <v>2326</v>
      </c>
      <c r="G546" s="6">
        <f t="shared" si="72"/>
        <v>8786</v>
      </c>
      <c r="H546" t="s">
        <v>172</v>
      </c>
      <c r="I546" t="s">
        <v>133</v>
      </c>
      <c r="J546" t="str">
        <f t="shared" si="73"/>
        <v>Aachal Soni</v>
      </c>
      <c r="K546" t="s">
        <v>2327</v>
      </c>
      <c r="L546" s="7">
        <f t="shared" si="78"/>
        <v>44564</v>
      </c>
      <c r="M546" s="7">
        <v>44643</v>
      </c>
      <c r="N546" s="1">
        <f t="shared" si="74"/>
        <v>44643</v>
      </c>
      <c r="P546" s="7" t="str">
        <f t="shared" si="79"/>
        <v/>
      </c>
      <c r="R546">
        <v>0</v>
      </c>
      <c r="S546">
        <v>1</v>
      </c>
      <c r="U546" t="s">
        <v>42</v>
      </c>
      <c r="W546" t="str">
        <f t="shared" si="75"/>
        <v>Open</v>
      </c>
      <c r="X546" t="str">
        <f>_xlfn.XLOOKUP(B546,'Customers'!A:A,'Customers'!E:E,"")</f>
        <v>Enterprise</v>
      </c>
      <c r="Y546">
        <f t="shared" si="76"/>
        <v>0</v>
      </c>
      <c r="Z546" t="str">
        <f t="shared" si="77"/>
        <v/>
      </c>
      <c r="AA546">
        <f t="shared" si="80"/>
        <v>0</v>
      </c>
    </row>
    <row r="547" spans="1:27">
      <c r="A547" t="s">
        <v>2328</v>
      </c>
      <c r="B547" t="s">
        <v>2329</v>
      </c>
      <c r="C547" t="s">
        <v>18</v>
      </c>
      <c r="D547" t="s">
        <v>66</v>
      </c>
      <c r="E547" t="s">
        <v>54</v>
      </c>
      <c r="F547" t="s">
        <v>2330</v>
      </c>
      <c r="G547" s="6">
        <f t="shared" si="72"/>
        <v>18469</v>
      </c>
      <c r="H547" t="s">
        <v>161</v>
      </c>
      <c r="I547" t="s">
        <v>1280</v>
      </c>
      <c r="J547" t="str">
        <f t="shared" si="73"/>
        <v>Jalsa Parsa</v>
      </c>
      <c r="K547" t="s">
        <v>2331</v>
      </c>
      <c r="L547" s="7">
        <f t="shared" si="78"/>
        <v>45236</v>
      </c>
      <c r="M547" s="7">
        <v>45355</v>
      </c>
      <c r="N547" s="1">
        <f t="shared" si="74"/>
        <v>45355</v>
      </c>
      <c r="P547" s="7" t="str">
        <f t="shared" si="79"/>
        <v/>
      </c>
      <c r="R547">
        <v>0</v>
      </c>
      <c r="S547">
        <v>1</v>
      </c>
      <c r="T547">
        <v>20.3</v>
      </c>
      <c r="U547" t="s">
        <v>58</v>
      </c>
      <c r="W547" t="str">
        <f t="shared" si="75"/>
        <v>Open</v>
      </c>
      <c r="X547" t="str">
        <f>_xlfn.XLOOKUP(B547,'Customers'!A:A,'Customers'!E:E,"")</f>
        <v>Mid-Market</v>
      </c>
      <c r="Y547">
        <f t="shared" si="76"/>
        <v>0</v>
      </c>
      <c r="Z547" t="str">
        <f t="shared" si="77"/>
        <v/>
      </c>
      <c r="AA547">
        <f t="shared" si="80"/>
        <v>0</v>
      </c>
    </row>
    <row r="548" spans="1:27">
      <c r="A548" t="s">
        <v>2332</v>
      </c>
      <c r="B548" t="s">
        <v>2333</v>
      </c>
      <c r="C548" t="s">
        <v>2334</v>
      </c>
      <c r="D548" t="s">
        <v>19</v>
      </c>
      <c r="E548" t="s">
        <v>45</v>
      </c>
      <c r="F548" t="s">
        <v>2335</v>
      </c>
      <c r="G548" s="6">
        <f t="shared" si="72"/>
        <v>6368</v>
      </c>
      <c r="H548" t="s">
        <v>151</v>
      </c>
      <c r="I548" t="s">
        <v>232</v>
      </c>
      <c r="J548" t="str">
        <f t="shared" si="73"/>
        <v>Patrick Sama</v>
      </c>
      <c r="K548" t="s">
        <v>1188</v>
      </c>
      <c r="L548" s="7">
        <f t="shared" si="78"/>
        <v>45397</v>
      </c>
      <c r="M548" s="7">
        <v>45518</v>
      </c>
      <c r="N548" s="1">
        <f t="shared" si="74"/>
        <v>45518</v>
      </c>
      <c r="P548" s="7" t="str">
        <f t="shared" si="79"/>
        <v/>
      </c>
      <c r="R548">
        <v>0</v>
      </c>
      <c r="S548">
        <v>1</v>
      </c>
      <c r="T548">
        <v>25.2</v>
      </c>
      <c r="U548" t="s">
        <v>25</v>
      </c>
      <c r="W548" t="str">
        <f t="shared" si="75"/>
        <v>Open</v>
      </c>
      <c r="X548" t="str">
        <f>_xlfn.XLOOKUP(B548,'Customers'!A:A,'Customers'!E:E,"")</f>
        <v>Mid-Market</v>
      </c>
      <c r="Y548">
        <f t="shared" si="76"/>
        <v>0</v>
      </c>
      <c r="Z548" t="str">
        <f t="shared" si="77"/>
        <v/>
      </c>
      <c r="AA548">
        <f t="shared" si="80"/>
        <v>0</v>
      </c>
    </row>
    <row r="549" spans="1:27">
      <c r="A549" t="s">
        <v>2336</v>
      </c>
      <c r="B549" t="s">
        <v>2314</v>
      </c>
      <c r="C549" t="s">
        <v>915</v>
      </c>
      <c r="D549" t="s">
        <v>53</v>
      </c>
      <c r="E549" t="s">
        <v>91</v>
      </c>
      <c r="F549" t="s">
        <v>2337</v>
      </c>
      <c r="G549" s="6">
        <f t="shared" si="72"/>
        <v>41758</v>
      </c>
      <c r="H549" t="s">
        <v>30</v>
      </c>
      <c r="I549" t="s">
        <v>394</v>
      </c>
      <c r="J549" t="str">
        <f t="shared" si="73"/>
        <v>Ekta Uppal</v>
      </c>
      <c r="K549" t="s">
        <v>2338</v>
      </c>
      <c r="L549" s="7">
        <f t="shared" si="78"/>
        <v>45592</v>
      </c>
      <c r="M549" s="7">
        <v>45723</v>
      </c>
      <c r="N549" s="1">
        <f t="shared" si="74"/>
        <v>45723</v>
      </c>
      <c r="O549" s="7">
        <v>45774</v>
      </c>
      <c r="P549" s="7">
        <f t="shared" si="79"/>
        <v>45774</v>
      </c>
      <c r="Q549">
        <v>182</v>
      </c>
      <c r="R549">
        <v>1</v>
      </c>
      <c r="S549">
        <v>3</v>
      </c>
      <c r="T549">
        <v>32.200000000000003</v>
      </c>
      <c r="U549" t="s">
        <v>25</v>
      </c>
      <c r="W549" t="str">
        <f t="shared" si="75"/>
        <v>Won</v>
      </c>
      <c r="X549" t="str">
        <f>_xlfn.XLOOKUP(B549,'Customers'!A:A,'Customers'!E:E,"")</f>
        <v>Enterprise</v>
      </c>
      <c r="Y549">
        <f t="shared" si="76"/>
        <v>1</v>
      </c>
      <c r="Z549">
        <f t="shared" si="77"/>
        <v>51</v>
      </c>
      <c r="AA549">
        <f t="shared" si="80"/>
        <v>1</v>
      </c>
    </row>
    <row r="550" spans="1:27">
      <c r="A550" t="s">
        <v>2339</v>
      </c>
      <c r="B550" t="s">
        <v>377</v>
      </c>
      <c r="C550" t="s">
        <v>2340</v>
      </c>
      <c r="D550" t="s">
        <v>53</v>
      </c>
      <c r="E550" t="s">
        <v>115</v>
      </c>
      <c r="F550" t="s">
        <v>2341</v>
      </c>
      <c r="G550" s="6">
        <f t="shared" si="72"/>
        <v>39409</v>
      </c>
      <c r="H550" t="s">
        <v>56</v>
      </c>
      <c r="I550" t="s">
        <v>62</v>
      </c>
      <c r="J550" t="str">
        <f t="shared" si="73"/>
        <v>Jairaj Panchal</v>
      </c>
      <c r="K550" t="s">
        <v>531</v>
      </c>
      <c r="L550" s="7">
        <f t="shared" si="78"/>
        <v>45237</v>
      </c>
      <c r="M550" s="7">
        <v>45333</v>
      </c>
      <c r="N550" s="1">
        <f t="shared" si="74"/>
        <v>45333</v>
      </c>
      <c r="O550" s="7">
        <v>45368</v>
      </c>
      <c r="P550" s="7">
        <f t="shared" si="79"/>
        <v>45368</v>
      </c>
      <c r="Q550">
        <v>131</v>
      </c>
      <c r="R550">
        <v>0</v>
      </c>
      <c r="S550">
        <v>1</v>
      </c>
      <c r="T550">
        <v>29.2</v>
      </c>
      <c r="U550" t="s">
        <v>100</v>
      </c>
      <c r="W550" t="str">
        <f t="shared" si="75"/>
        <v>Lost</v>
      </c>
      <c r="X550" t="str">
        <f>_xlfn.XLOOKUP(B550,'Customers'!A:A,'Customers'!E:E,"")</f>
        <v>Mid-Market</v>
      </c>
      <c r="Y550">
        <f t="shared" si="76"/>
        <v>1</v>
      </c>
      <c r="Z550">
        <f t="shared" si="77"/>
        <v>35</v>
      </c>
      <c r="AA550">
        <f t="shared" si="80"/>
        <v>1</v>
      </c>
    </row>
    <row r="551" spans="1:27">
      <c r="A551" t="s">
        <v>2342</v>
      </c>
      <c r="B551" t="s">
        <v>2343</v>
      </c>
      <c r="C551" t="s">
        <v>939</v>
      </c>
      <c r="D551" t="s">
        <v>53</v>
      </c>
      <c r="E551" t="s">
        <v>45</v>
      </c>
      <c r="F551" t="s">
        <v>2344</v>
      </c>
      <c r="G551" s="6">
        <f t="shared" si="72"/>
        <v>10363</v>
      </c>
      <c r="H551" t="s">
        <v>47</v>
      </c>
      <c r="I551" t="s">
        <v>844</v>
      </c>
      <c r="J551" t="str">
        <f t="shared" si="73"/>
        <v>Lakshmi Hayre</v>
      </c>
      <c r="K551" t="s">
        <v>2345</v>
      </c>
      <c r="L551" s="7">
        <f t="shared" si="78"/>
        <v>45049</v>
      </c>
      <c r="M551" s="7">
        <v>45155</v>
      </c>
      <c r="N551" s="1">
        <f t="shared" si="74"/>
        <v>45155</v>
      </c>
      <c r="P551" s="7" t="str">
        <f t="shared" si="79"/>
        <v/>
      </c>
      <c r="R551">
        <v>0</v>
      </c>
      <c r="S551">
        <v>1</v>
      </c>
      <c r="T551">
        <v>18.7</v>
      </c>
      <c r="U551" t="s">
        <v>100</v>
      </c>
      <c r="W551" t="str">
        <f t="shared" si="75"/>
        <v>Open</v>
      </c>
      <c r="X551" t="str">
        <f>_xlfn.XLOOKUP(B551,'Customers'!A:A,'Customers'!E:E,"")</f>
        <v>Mid-Market</v>
      </c>
      <c r="Y551">
        <f t="shared" si="76"/>
        <v>0</v>
      </c>
      <c r="Z551" t="str">
        <f t="shared" si="77"/>
        <v/>
      </c>
      <c r="AA551">
        <f t="shared" si="80"/>
        <v>0</v>
      </c>
    </row>
    <row r="552" spans="1:27">
      <c r="A552" t="s">
        <v>2346</v>
      </c>
      <c r="B552" t="s">
        <v>2347</v>
      </c>
      <c r="C552" t="s">
        <v>848</v>
      </c>
      <c r="D552" t="s">
        <v>183</v>
      </c>
      <c r="E552" t="s">
        <v>45</v>
      </c>
      <c r="F552" t="s">
        <v>2348</v>
      </c>
      <c r="G552" s="6">
        <f t="shared" si="72"/>
        <v>13915</v>
      </c>
      <c r="H552" t="s">
        <v>79</v>
      </c>
      <c r="I552" t="s">
        <v>127</v>
      </c>
      <c r="J552" t="str">
        <f t="shared" si="73"/>
        <v>Kashish Patla</v>
      </c>
      <c r="K552" t="s">
        <v>2349</v>
      </c>
      <c r="L552" s="7">
        <f t="shared" si="78"/>
        <v>45234</v>
      </c>
      <c r="M552" s="7">
        <v>45342</v>
      </c>
      <c r="N552" s="1">
        <f t="shared" si="74"/>
        <v>45342</v>
      </c>
      <c r="P552" s="7" t="str">
        <f t="shared" si="79"/>
        <v/>
      </c>
      <c r="R552">
        <v>0</v>
      </c>
      <c r="S552">
        <v>1</v>
      </c>
      <c r="T552">
        <v>6.3</v>
      </c>
      <c r="U552" t="s">
        <v>42</v>
      </c>
      <c r="W552" t="str">
        <f t="shared" si="75"/>
        <v>Open</v>
      </c>
      <c r="X552" t="str">
        <f>_xlfn.XLOOKUP(B552,'Customers'!A:A,'Customers'!E:E,"")</f>
        <v>Mid-Market</v>
      </c>
      <c r="Y552">
        <f t="shared" si="76"/>
        <v>0</v>
      </c>
      <c r="Z552" t="str">
        <f t="shared" si="77"/>
        <v/>
      </c>
      <c r="AA552">
        <f t="shared" si="80"/>
        <v>0</v>
      </c>
    </row>
    <row r="553" spans="1:27">
      <c r="A553" t="s">
        <v>2350</v>
      </c>
      <c r="B553" t="s">
        <v>2351</v>
      </c>
      <c r="C553" t="s">
        <v>806</v>
      </c>
      <c r="D553" t="s">
        <v>66</v>
      </c>
      <c r="E553" t="s">
        <v>20</v>
      </c>
      <c r="F553" t="s">
        <v>2352</v>
      </c>
      <c r="G553" s="6">
        <f t="shared" si="72"/>
        <v>3974</v>
      </c>
      <c r="H553" t="s">
        <v>22</v>
      </c>
      <c r="I553" t="s">
        <v>268</v>
      </c>
      <c r="J553" t="str">
        <f t="shared" si="73"/>
        <v>Panini Kade</v>
      </c>
      <c r="K553" t="s">
        <v>2353</v>
      </c>
      <c r="L553" s="7">
        <f t="shared" si="78"/>
        <v>45019</v>
      </c>
      <c r="M553" s="7">
        <v>45118</v>
      </c>
      <c r="N553" s="1">
        <f t="shared" si="74"/>
        <v>45118</v>
      </c>
      <c r="P553" s="7" t="str">
        <f t="shared" si="79"/>
        <v/>
      </c>
      <c r="R553">
        <v>0</v>
      </c>
      <c r="S553">
        <v>1</v>
      </c>
      <c r="T553">
        <v>34</v>
      </c>
      <c r="U553" t="s">
        <v>58</v>
      </c>
      <c r="W553" t="str">
        <f t="shared" si="75"/>
        <v>Open</v>
      </c>
      <c r="X553" t="str">
        <f>_xlfn.XLOOKUP(B553,'Customers'!A:A,'Customers'!E:E,"")</f>
        <v>Mid-Market</v>
      </c>
      <c r="Y553">
        <f t="shared" si="76"/>
        <v>0</v>
      </c>
      <c r="Z553" t="str">
        <f t="shared" si="77"/>
        <v/>
      </c>
      <c r="AA553">
        <f t="shared" si="80"/>
        <v>0</v>
      </c>
    </row>
    <row r="554" spans="1:27">
      <c r="A554" t="s">
        <v>2354</v>
      </c>
      <c r="B554" t="s">
        <v>2355</v>
      </c>
      <c r="C554" t="s">
        <v>2356</v>
      </c>
      <c r="D554" t="s">
        <v>19</v>
      </c>
      <c r="E554" t="s">
        <v>28</v>
      </c>
      <c r="F554" t="s">
        <v>2357</v>
      </c>
      <c r="G554" s="6">
        <f t="shared" si="72"/>
        <v>8576</v>
      </c>
      <c r="H554" t="s">
        <v>161</v>
      </c>
      <c r="I554" t="s">
        <v>2358</v>
      </c>
      <c r="J554" t="str">
        <f t="shared" si="73"/>
        <v>Shivani Natt</v>
      </c>
      <c r="K554" t="s">
        <v>2359</v>
      </c>
      <c r="L554" s="7">
        <f t="shared" si="78"/>
        <v>44785</v>
      </c>
      <c r="M554" s="7">
        <v>44842</v>
      </c>
      <c r="N554" s="1">
        <f t="shared" si="74"/>
        <v>44842</v>
      </c>
      <c r="P554" s="7" t="str">
        <f t="shared" si="79"/>
        <v/>
      </c>
      <c r="R554">
        <v>0</v>
      </c>
      <c r="S554">
        <v>1</v>
      </c>
      <c r="T554">
        <v>27.2</v>
      </c>
      <c r="U554" t="s">
        <v>42</v>
      </c>
      <c r="W554" t="str">
        <f t="shared" si="75"/>
        <v>Open</v>
      </c>
      <c r="X554" t="str">
        <f>_xlfn.XLOOKUP(B554,'Customers'!A:A,'Customers'!E:E,"")</f>
        <v>Mid-Market</v>
      </c>
      <c r="Y554">
        <f t="shared" si="76"/>
        <v>0</v>
      </c>
      <c r="Z554" t="str">
        <f t="shared" si="77"/>
        <v/>
      </c>
      <c r="AA554">
        <f t="shared" si="80"/>
        <v>0</v>
      </c>
    </row>
    <row r="555" spans="1:27">
      <c r="A555" t="s">
        <v>2360</v>
      </c>
      <c r="B555" t="s">
        <v>2361</v>
      </c>
      <c r="C555" t="s">
        <v>170</v>
      </c>
      <c r="D555" t="s">
        <v>53</v>
      </c>
      <c r="E555" t="s">
        <v>54</v>
      </c>
      <c r="F555" t="s">
        <v>2362</v>
      </c>
      <c r="G555" s="6">
        <f t="shared" si="72"/>
        <v>32129</v>
      </c>
      <c r="H555" t="s">
        <v>39</v>
      </c>
      <c r="I555" t="s">
        <v>117</v>
      </c>
      <c r="J555" t="str">
        <f t="shared" si="73"/>
        <v>Ekta Uppal</v>
      </c>
      <c r="K555" t="s">
        <v>2363</v>
      </c>
      <c r="L555" s="7">
        <f t="shared" si="78"/>
        <v>45619</v>
      </c>
      <c r="M555" s="7">
        <v>45635</v>
      </c>
      <c r="N555" s="1">
        <f t="shared" si="74"/>
        <v>45635</v>
      </c>
      <c r="P555" s="7" t="str">
        <f t="shared" si="79"/>
        <v/>
      </c>
      <c r="R555">
        <v>0</v>
      </c>
      <c r="S555">
        <v>1</v>
      </c>
      <c r="T555">
        <v>32.200000000000003</v>
      </c>
      <c r="U555" t="s">
        <v>33</v>
      </c>
      <c r="W555" t="str">
        <f t="shared" si="75"/>
        <v>Open</v>
      </c>
      <c r="X555" t="str">
        <f>_xlfn.XLOOKUP(B555,'Customers'!A:A,'Customers'!E:E,"")</f>
        <v>Mid-Market</v>
      </c>
      <c r="Y555">
        <f t="shared" si="76"/>
        <v>0</v>
      </c>
      <c r="Z555" t="str">
        <f t="shared" si="77"/>
        <v/>
      </c>
      <c r="AA555">
        <f t="shared" si="80"/>
        <v>0</v>
      </c>
    </row>
    <row r="556" spans="1:27">
      <c r="A556" t="s">
        <v>2364</v>
      </c>
      <c r="B556" t="s">
        <v>2365</v>
      </c>
      <c r="C556" t="s">
        <v>735</v>
      </c>
      <c r="D556" t="s">
        <v>66</v>
      </c>
      <c r="E556" t="s">
        <v>91</v>
      </c>
      <c r="F556" t="s">
        <v>2366</v>
      </c>
      <c r="G556" s="6">
        <f t="shared" si="72"/>
        <v>16521</v>
      </c>
      <c r="H556" t="s">
        <v>47</v>
      </c>
      <c r="I556" t="s">
        <v>105</v>
      </c>
      <c r="J556" t="str">
        <f t="shared" si="73"/>
        <v>Hemangini Bahri</v>
      </c>
      <c r="K556" t="s">
        <v>2367</v>
      </c>
      <c r="L556" s="7">
        <f t="shared" si="78"/>
        <v>44777</v>
      </c>
      <c r="M556" s="7">
        <v>44892</v>
      </c>
      <c r="N556" s="1">
        <f t="shared" si="74"/>
        <v>44892</v>
      </c>
      <c r="O556" s="7">
        <v>44853</v>
      </c>
      <c r="P556" s="7">
        <f t="shared" si="79"/>
        <v>44853</v>
      </c>
      <c r="Q556">
        <v>76</v>
      </c>
      <c r="R556">
        <v>1</v>
      </c>
      <c r="S556">
        <v>4</v>
      </c>
      <c r="T556">
        <v>26.2</v>
      </c>
      <c r="U556" t="s">
        <v>33</v>
      </c>
      <c r="W556" t="str">
        <f t="shared" si="75"/>
        <v>Won</v>
      </c>
      <c r="X556" t="str">
        <f>_xlfn.XLOOKUP(B556,'Customers'!A:A,'Customers'!E:E,"")</f>
        <v>Enterprise</v>
      </c>
      <c r="Y556">
        <f t="shared" si="76"/>
        <v>1</v>
      </c>
      <c r="Z556">
        <f t="shared" si="77"/>
        <v>-39</v>
      </c>
      <c r="AA556">
        <f t="shared" si="80"/>
        <v>0</v>
      </c>
    </row>
    <row r="557" spans="1:27">
      <c r="A557" t="s">
        <v>2368</v>
      </c>
      <c r="B557" t="s">
        <v>2369</v>
      </c>
      <c r="C557" t="s">
        <v>2370</v>
      </c>
      <c r="D557" t="s">
        <v>66</v>
      </c>
      <c r="E557" t="s">
        <v>91</v>
      </c>
      <c r="F557" t="s">
        <v>2371</v>
      </c>
      <c r="G557" s="6">
        <f t="shared" si="72"/>
        <v>19429</v>
      </c>
      <c r="H557" t="s">
        <v>172</v>
      </c>
      <c r="I557" t="s">
        <v>237</v>
      </c>
      <c r="J557" t="str">
        <f t="shared" si="73"/>
        <v>Vidhi Mital</v>
      </c>
      <c r="K557" t="s">
        <v>950</v>
      </c>
      <c r="L557" s="7">
        <f t="shared" si="78"/>
        <v>45090</v>
      </c>
      <c r="M557" s="7">
        <v>45224</v>
      </c>
      <c r="N557" s="1">
        <f t="shared" si="74"/>
        <v>45224</v>
      </c>
      <c r="O557" s="7">
        <v>45172</v>
      </c>
      <c r="P557" s="7">
        <f t="shared" si="79"/>
        <v>45172</v>
      </c>
      <c r="Q557">
        <v>82</v>
      </c>
      <c r="R557">
        <v>1</v>
      </c>
      <c r="S557">
        <v>1</v>
      </c>
      <c r="T557">
        <v>22.6</v>
      </c>
      <c r="U557" t="s">
        <v>100</v>
      </c>
      <c r="W557" t="str">
        <f t="shared" si="75"/>
        <v>Won</v>
      </c>
      <c r="X557" t="str">
        <f>_xlfn.XLOOKUP(B557,'Customers'!A:A,'Customers'!E:E,"")</f>
        <v>Mid-Market</v>
      </c>
      <c r="Y557">
        <f t="shared" si="76"/>
        <v>1</v>
      </c>
      <c r="Z557">
        <f t="shared" si="77"/>
        <v>-52</v>
      </c>
      <c r="AA557">
        <f t="shared" si="80"/>
        <v>0</v>
      </c>
    </row>
    <row r="558" spans="1:27">
      <c r="A558" t="s">
        <v>2372</v>
      </c>
      <c r="B558" t="s">
        <v>2373</v>
      </c>
      <c r="C558" t="s">
        <v>2374</v>
      </c>
      <c r="D558" t="s">
        <v>37</v>
      </c>
      <c r="E558" t="s">
        <v>91</v>
      </c>
      <c r="F558" t="s">
        <v>2375</v>
      </c>
      <c r="G558" s="6">
        <f t="shared" si="72"/>
        <v>94553</v>
      </c>
      <c r="H558" t="s">
        <v>161</v>
      </c>
      <c r="I558" t="s">
        <v>23</v>
      </c>
      <c r="J558" t="str">
        <f t="shared" si="73"/>
        <v>Nihal Bhasin</v>
      </c>
      <c r="K558" t="s">
        <v>2376</v>
      </c>
      <c r="L558" s="7">
        <f t="shared" si="78"/>
        <v>45196</v>
      </c>
      <c r="M558" s="7">
        <v>45222</v>
      </c>
      <c r="N558" s="1">
        <f t="shared" si="74"/>
        <v>45222</v>
      </c>
      <c r="O558" s="7">
        <v>45364</v>
      </c>
      <c r="P558" s="7">
        <f t="shared" si="79"/>
        <v>45364</v>
      </c>
      <c r="Q558">
        <v>168</v>
      </c>
      <c r="R558">
        <v>0</v>
      </c>
      <c r="S558">
        <v>1</v>
      </c>
      <c r="T558">
        <v>6</v>
      </c>
      <c r="U558" t="s">
        <v>25</v>
      </c>
      <c r="W558" t="str">
        <f t="shared" si="75"/>
        <v>Won</v>
      </c>
      <c r="X558" t="str">
        <f>_xlfn.XLOOKUP(B558,'Customers'!A:A,'Customers'!E:E,"")</f>
        <v>Mid-Market</v>
      </c>
      <c r="Y558">
        <f t="shared" si="76"/>
        <v>1</v>
      </c>
      <c r="Z558">
        <f t="shared" si="77"/>
        <v>142</v>
      </c>
      <c r="AA558">
        <f t="shared" si="80"/>
        <v>1</v>
      </c>
    </row>
    <row r="559" spans="1:27">
      <c r="A559" t="s">
        <v>2377</v>
      </c>
      <c r="B559" t="s">
        <v>2378</v>
      </c>
      <c r="C559" t="s">
        <v>1069</v>
      </c>
      <c r="D559" t="s">
        <v>37</v>
      </c>
      <c r="E559" t="s">
        <v>91</v>
      </c>
      <c r="F559" t="s">
        <v>2379</v>
      </c>
      <c r="G559" s="6">
        <f t="shared" si="72"/>
        <v>90000</v>
      </c>
      <c r="H559" t="s">
        <v>161</v>
      </c>
      <c r="I559" t="s">
        <v>105</v>
      </c>
      <c r="J559" t="str">
        <f t="shared" si="73"/>
        <v>Hemangini Bahri</v>
      </c>
      <c r="K559" t="s">
        <v>2380</v>
      </c>
      <c r="L559" s="7">
        <f t="shared" si="78"/>
        <v>45092</v>
      </c>
      <c r="M559" s="7">
        <v>45238</v>
      </c>
      <c r="N559" s="1">
        <f t="shared" si="74"/>
        <v>45238</v>
      </c>
      <c r="O559" s="7">
        <v>45268</v>
      </c>
      <c r="P559" s="7">
        <f t="shared" si="79"/>
        <v>45268</v>
      </c>
      <c r="Q559">
        <v>176</v>
      </c>
      <c r="R559">
        <v>0</v>
      </c>
      <c r="S559">
        <v>1</v>
      </c>
      <c r="T559">
        <v>33.4</v>
      </c>
      <c r="U559" t="s">
        <v>42</v>
      </c>
      <c r="W559" t="str">
        <f t="shared" si="75"/>
        <v>Won</v>
      </c>
      <c r="X559" t="str">
        <f>_xlfn.XLOOKUP(B559,'Customers'!A:A,'Customers'!E:E,"")</f>
        <v>SMB</v>
      </c>
      <c r="Y559">
        <f t="shared" si="76"/>
        <v>1</v>
      </c>
      <c r="Z559">
        <f t="shared" si="77"/>
        <v>30</v>
      </c>
      <c r="AA559">
        <f t="shared" si="80"/>
        <v>0</v>
      </c>
    </row>
    <row r="560" spans="1:27">
      <c r="A560" t="s">
        <v>2381</v>
      </c>
      <c r="B560" t="s">
        <v>2382</v>
      </c>
      <c r="C560" t="s">
        <v>1903</v>
      </c>
      <c r="D560" t="s">
        <v>66</v>
      </c>
      <c r="E560" t="s">
        <v>115</v>
      </c>
      <c r="F560" t="s">
        <v>2383</v>
      </c>
      <c r="G560" s="6">
        <f t="shared" si="72"/>
        <v>10329</v>
      </c>
      <c r="H560" t="s">
        <v>161</v>
      </c>
      <c r="I560" t="s">
        <v>80</v>
      </c>
      <c r="J560" t="str">
        <f t="shared" si="73"/>
        <v>Shivani Natt</v>
      </c>
      <c r="K560" t="s">
        <v>2384</v>
      </c>
      <c r="L560" s="7">
        <f t="shared" si="78"/>
        <v>45579</v>
      </c>
      <c r="M560" s="7">
        <v>45735</v>
      </c>
      <c r="N560" s="1">
        <f t="shared" si="74"/>
        <v>45735</v>
      </c>
      <c r="O560" s="7">
        <v>45721</v>
      </c>
      <c r="P560" s="7">
        <f t="shared" si="79"/>
        <v>45721</v>
      </c>
      <c r="Q560">
        <v>142</v>
      </c>
      <c r="R560">
        <v>0</v>
      </c>
      <c r="S560">
        <v>1</v>
      </c>
      <c r="T560">
        <v>18.399999999999999</v>
      </c>
      <c r="U560" t="s">
        <v>58</v>
      </c>
      <c r="W560" t="str">
        <f t="shared" si="75"/>
        <v>Lost</v>
      </c>
      <c r="X560" t="str">
        <f>_xlfn.XLOOKUP(B560,'Customers'!A:A,'Customers'!E:E,"")</f>
        <v>SMB</v>
      </c>
      <c r="Y560">
        <f t="shared" si="76"/>
        <v>1</v>
      </c>
      <c r="Z560">
        <f t="shared" si="77"/>
        <v>-14</v>
      </c>
      <c r="AA560">
        <f t="shared" si="80"/>
        <v>0</v>
      </c>
    </row>
    <row r="561" spans="1:27">
      <c r="A561" t="s">
        <v>2385</v>
      </c>
      <c r="B561" t="s">
        <v>730</v>
      </c>
      <c r="C561" t="s">
        <v>18</v>
      </c>
      <c r="D561" t="s">
        <v>53</v>
      </c>
      <c r="E561" t="s">
        <v>45</v>
      </c>
      <c r="F561" t="s">
        <v>2386</v>
      </c>
      <c r="G561" s="6">
        <f t="shared" si="72"/>
        <v>46360</v>
      </c>
      <c r="H561" t="s">
        <v>47</v>
      </c>
      <c r="I561" t="s">
        <v>93</v>
      </c>
      <c r="J561" t="str">
        <f t="shared" si="73"/>
        <v>Owen Mane</v>
      </c>
      <c r="K561" t="s">
        <v>2387</v>
      </c>
      <c r="L561" s="7">
        <f t="shared" si="78"/>
        <v>45515</v>
      </c>
      <c r="M561" s="7">
        <v>45693</v>
      </c>
      <c r="N561" s="1">
        <f t="shared" si="74"/>
        <v>45693</v>
      </c>
      <c r="P561" s="7" t="str">
        <f t="shared" si="79"/>
        <v/>
      </c>
      <c r="R561">
        <v>0</v>
      </c>
      <c r="S561">
        <v>1</v>
      </c>
      <c r="U561" t="s">
        <v>100</v>
      </c>
      <c r="W561" t="str">
        <f t="shared" si="75"/>
        <v>Open</v>
      </c>
      <c r="X561" t="str">
        <f>_xlfn.XLOOKUP(B561,'Customers'!A:A,'Customers'!E:E,"")</f>
        <v>Mid-Market</v>
      </c>
      <c r="Y561">
        <f t="shared" si="76"/>
        <v>0</v>
      </c>
      <c r="Z561" t="str">
        <f t="shared" si="77"/>
        <v/>
      </c>
      <c r="AA561">
        <f t="shared" si="80"/>
        <v>0</v>
      </c>
    </row>
    <row r="562" spans="1:27">
      <c r="A562" t="s">
        <v>2388</v>
      </c>
      <c r="B562" t="s">
        <v>488</v>
      </c>
      <c r="C562" t="s">
        <v>1590</v>
      </c>
      <c r="D562" t="s">
        <v>66</v>
      </c>
      <c r="E562" t="s">
        <v>177</v>
      </c>
      <c r="F562" t="s">
        <v>2389</v>
      </c>
      <c r="G562" s="6">
        <f t="shared" si="72"/>
        <v>22045</v>
      </c>
      <c r="H562" t="s">
        <v>56</v>
      </c>
      <c r="I562" t="s">
        <v>73</v>
      </c>
      <c r="J562" t="str">
        <f t="shared" si="73"/>
        <v>Karan Karnik</v>
      </c>
      <c r="K562" t="s">
        <v>718</v>
      </c>
      <c r="L562" s="7">
        <f t="shared" si="78"/>
        <v>45045</v>
      </c>
      <c r="M562" s="7">
        <v>45210</v>
      </c>
      <c r="N562" s="1">
        <f t="shared" si="74"/>
        <v>45210</v>
      </c>
      <c r="P562" s="7" t="str">
        <f t="shared" si="79"/>
        <v/>
      </c>
      <c r="R562">
        <v>0</v>
      </c>
      <c r="S562">
        <v>1</v>
      </c>
      <c r="T562">
        <v>4.5</v>
      </c>
      <c r="U562" t="s">
        <v>33</v>
      </c>
      <c r="W562" t="str">
        <f t="shared" si="75"/>
        <v>Open</v>
      </c>
      <c r="X562" t="str">
        <f>_xlfn.XLOOKUP(B562,'Customers'!A:A,'Customers'!E:E,"")</f>
        <v>Mid-Market</v>
      </c>
      <c r="Y562">
        <f t="shared" si="76"/>
        <v>0</v>
      </c>
      <c r="Z562" t="str">
        <f t="shared" si="77"/>
        <v/>
      </c>
      <c r="AA562">
        <f t="shared" si="80"/>
        <v>0</v>
      </c>
    </row>
    <row r="563" spans="1:27">
      <c r="A563" t="s">
        <v>2390</v>
      </c>
      <c r="B563" t="s">
        <v>1379</v>
      </c>
      <c r="C563" t="s">
        <v>18</v>
      </c>
      <c r="D563" t="s">
        <v>183</v>
      </c>
      <c r="E563" t="s">
        <v>54</v>
      </c>
      <c r="F563" t="s">
        <v>2391</v>
      </c>
      <c r="G563" s="6">
        <f t="shared" si="72"/>
        <v>5817</v>
      </c>
      <c r="H563" t="s">
        <v>30</v>
      </c>
      <c r="I563" t="s">
        <v>23</v>
      </c>
      <c r="J563" t="str">
        <f t="shared" si="73"/>
        <v>Nihal Bhasin</v>
      </c>
      <c r="K563" t="s">
        <v>1517</v>
      </c>
      <c r="L563" s="7">
        <f t="shared" si="78"/>
        <v>44805</v>
      </c>
      <c r="M563" s="7">
        <v>44887</v>
      </c>
      <c r="N563" s="1">
        <f t="shared" si="74"/>
        <v>44887</v>
      </c>
      <c r="P563" s="7" t="str">
        <f t="shared" si="79"/>
        <v/>
      </c>
      <c r="R563">
        <v>0</v>
      </c>
      <c r="S563">
        <v>1</v>
      </c>
      <c r="T563">
        <v>1.9</v>
      </c>
      <c r="U563" t="s">
        <v>42</v>
      </c>
      <c r="W563" t="str">
        <f t="shared" si="75"/>
        <v>Open</v>
      </c>
      <c r="X563" t="str">
        <f>_xlfn.XLOOKUP(B563,'Customers'!A:A,'Customers'!E:E,"")</f>
        <v>Mid-Market</v>
      </c>
      <c r="Y563">
        <f t="shared" si="76"/>
        <v>0</v>
      </c>
      <c r="Z563" t="str">
        <f t="shared" si="77"/>
        <v/>
      </c>
      <c r="AA563">
        <f t="shared" si="80"/>
        <v>0</v>
      </c>
    </row>
    <row r="564" spans="1:27">
      <c r="A564" t="s">
        <v>2392</v>
      </c>
      <c r="B564" t="s">
        <v>1143</v>
      </c>
      <c r="C564" t="s">
        <v>2393</v>
      </c>
      <c r="D564" t="s">
        <v>183</v>
      </c>
      <c r="E564" t="s">
        <v>91</v>
      </c>
      <c r="F564" t="s">
        <v>2394</v>
      </c>
      <c r="G564" s="6">
        <f t="shared" si="72"/>
        <v>10738</v>
      </c>
      <c r="H564" t="s">
        <v>161</v>
      </c>
      <c r="I564" t="s">
        <v>98</v>
      </c>
      <c r="J564" t="str">
        <f t="shared" si="73"/>
        <v>Amruta Sinha</v>
      </c>
      <c r="K564" t="s">
        <v>2395</v>
      </c>
      <c r="L564" s="7">
        <f t="shared" si="78"/>
        <v>45267</v>
      </c>
      <c r="M564" s="7">
        <v>45292</v>
      </c>
      <c r="N564" s="1">
        <f t="shared" si="74"/>
        <v>45292</v>
      </c>
      <c r="O564" s="7">
        <v>45325</v>
      </c>
      <c r="P564" s="7">
        <f t="shared" si="79"/>
        <v>45325</v>
      </c>
      <c r="Q564">
        <v>58</v>
      </c>
      <c r="R564">
        <v>1</v>
      </c>
      <c r="S564">
        <v>4</v>
      </c>
      <c r="T564">
        <v>4</v>
      </c>
      <c r="U564" t="s">
        <v>25</v>
      </c>
      <c r="W564" t="str">
        <f t="shared" si="75"/>
        <v>Won</v>
      </c>
      <c r="X564" t="str">
        <f>_xlfn.XLOOKUP(B564,'Customers'!A:A,'Customers'!E:E,"")</f>
        <v>Enterprise</v>
      </c>
      <c r="Y564">
        <f t="shared" si="76"/>
        <v>1</v>
      </c>
      <c r="Z564">
        <f t="shared" si="77"/>
        <v>33</v>
      </c>
      <c r="AA564">
        <f t="shared" si="80"/>
        <v>1</v>
      </c>
    </row>
    <row r="565" spans="1:27">
      <c r="A565" t="s">
        <v>2396</v>
      </c>
      <c r="B565" t="s">
        <v>2397</v>
      </c>
      <c r="C565" t="s">
        <v>2398</v>
      </c>
      <c r="D565" t="s">
        <v>66</v>
      </c>
      <c r="E565" t="s">
        <v>54</v>
      </c>
      <c r="F565" t="s">
        <v>2399</v>
      </c>
      <c r="G565" s="6">
        <f t="shared" si="72"/>
        <v>23000</v>
      </c>
      <c r="H565" t="s">
        <v>47</v>
      </c>
      <c r="I565" t="s">
        <v>237</v>
      </c>
      <c r="J565" t="str">
        <f t="shared" si="73"/>
        <v>Vidhi Mital</v>
      </c>
      <c r="K565" t="s">
        <v>2400</v>
      </c>
      <c r="L565" s="7">
        <f t="shared" si="78"/>
        <v>45072</v>
      </c>
      <c r="M565" s="7">
        <v>45249</v>
      </c>
      <c r="N565" s="1">
        <f t="shared" si="74"/>
        <v>45249</v>
      </c>
      <c r="P565" s="7" t="str">
        <f t="shared" si="79"/>
        <v/>
      </c>
      <c r="R565">
        <v>0</v>
      </c>
      <c r="S565">
        <v>1</v>
      </c>
      <c r="T565">
        <v>23.7</v>
      </c>
      <c r="U565" t="s">
        <v>25</v>
      </c>
      <c r="W565" t="str">
        <f t="shared" si="75"/>
        <v>Open</v>
      </c>
      <c r="X565" t="str">
        <f>_xlfn.XLOOKUP(B565,'Customers'!A:A,'Customers'!E:E,"")</f>
        <v>Mid-Market</v>
      </c>
      <c r="Y565">
        <f t="shared" si="76"/>
        <v>0</v>
      </c>
      <c r="Z565" t="str">
        <f t="shared" si="77"/>
        <v/>
      </c>
      <c r="AA565">
        <f t="shared" si="80"/>
        <v>0</v>
      </c>
    </row>
    <row r="566" spans="1:27">
      <c r="A566" t="s">
        <v>2401</v>
      </c>
      <c r="B566" t="s">
        <v>933</v>
      </c>
      <c r="C566" t="s">
        <v>18</v>
      </c>
      <c r="D566" t="s">
        <v>183</v>
      </c>
      <c r="E566" t="s">
        <v>45</v>
      </c>
      <c r="F566" t="s">
        <v>592</v>
      </c>
      <c r="G566" s="6">
        <f t="shared" si="72"/>
        <v>10000</v>
      </c>
      <c r="H566" t="s">
        <v>30</v>
      </c>
      <c r="I566" t="s">
        <v>31</v>
      </c>
      <c r="J566" t="str">
        <f t="shared" si="73"/>
        <v>Ati Seshadri</v>
      </c>
      <c r="K566" t="s">
        <v>1976</v>
      </c>
      <c r="L566" s="7">
        <f t="shared" si="78"/>
        <v>45047</v>
      </c>
      <c r="M566" s="7">
        <v>45155</v>
      </c>
      <c r="N566" s="1">
        <f t="shared" si="74"/>
        <v>45155</v>
      </c>
      <c r="P566" s="7" t="str">
        <f t="shared" si="79"/>
        <v/>
      </c>
      <c r="R566">
        <v>0</v>
      </c>
      <c r="S566">
        <v>1</v>
      </c>
      <c r="T566">
        <v>9.9</v>
      </c>
      <c r="U566" t="s">
        <v>58</v>
      </c>
      <c r="W566" t="str">
        <f t="shared" si="75"/>
        <v>Open</v>
      </c>
      <c r="X566" t="str">
        <f>_xlfn.XLOOKUP(B566,'Customers'!A:A,'Customers'!E:E,"")</f>
        <v>Mid-Market</v>
      </c>
      <c r="Y566">
        <f t="shared" si="76"/>
        <v>0</v>
      </c>
      <c r="Z566" t="str">
        <f t="shared" si="77"/>
        <v/>
      </c>
      <c r="AA566">
        <f t="shared" si="80"/>
        <v>0</v>
      </c>
    </row>
    <row r="567" spans="1:27">
      <c r="A567" t="s">
        <v>2402</v>
      </c>
      <c r="B567" t="s">
        <v>575</v>
      </c>
      <c r="C567" t="s">
        <v>18</v>
      </c>
      <c r="D567" t="s">
        <v>37</v>
      </c>
      <c r="E567" t="s">
        <v>54</v>
      </c>
      <c r="F567" t="s">
        <v>2403</v>
      </c>
      <c r="G567" s="6">
        <f t="shared" si="72"/>
        <v>120022</v>
      </c>
      <c r="H567" t="s">
        <v>161</v>
      </c>
      <c r="I567" t="s">
        <v>105</v>
      </c>
      <c r="J567" t="str">
        <f t="shared" si="73"/>
        <v>Hemangini Bahri</v>
      </c>
      <c r="K567" t="s">
        <v>2404</v>
      </c>
      <c r="L567" s="7">
        <f t="shared" si="78"/>
        <v>45243</v>
      </c>
      <c r="M567" s="7">
        <v>45382</v>
      </c>
      <c r="N567" s="1">
        <f t="shared" si="74"/>
        <v>45382</v>
      </c>
      <c r="P567" s="7" t="str">
        <f t="shared" si="79"/>
        <v/>
      </c>
      <c r="R567">
        <v>0</v>
      </c>
      <c r="S567">
        <v>1</v>
      </c>
      <c r="T567">
        <v>21.2</v>
      </c>
      <c r="U567" t="s">
        <v>33</v>
      </c>
      <c r="W567" t="str">
        <f t="shared" si="75"/>
        <v>Open</v>
      </c>
      <c r="X567" t="str">
        <f>_xlfn.XLOOKUP(B567,'Customers'!A:A,'Customers'!E:E,"")</f>
        <v>Mid-Market</v>
      </c>
      <c r="Y567">
        <f t="shared" si="76"/>
        <v>0</v>
      </c>
      <c r="Z567" t="str">
        <f t="shared" si="77"/>
        <v/>
      </c>
      <c r="AA567">
        <f t="shared" si="80"/>
        <v>0</v>
      </c>
    </row>
    <row r="568" spans="1:27">
      <c r="A568" t="s">
        <v>2405</v>
      </c>
      <c r="B568" t="s">
        <v>2406</v>
      </c>
      <c r="C568" t="s">
        <v>193</v>
      </c>
      <c r="D568" t="s">
        <v>66</v>
      </c>
      <c r="E568" t="s">
        <v>91</v>
      </c>
      <c r="F568" t="s">
        <v>2407</v>
      </c>
      <c r="G568" s="6">
        <f t="shared" si="72"/>
        <v>17763</v>
      </c>
      <c r="H568" t="s">
        <v>151</v>
      </c>
      <c r="I568" t="s">
        <v>2408</v>
      </c>
      <c r="J568" t="str">
        <f t="shared" si="73"/>
        <v>Lakshmi Hayre</v>
      </c>
      <c r="K568" t="s">
        <v>2409</v>
      </c>
      <c r="L568" s="7">
        <f t="shared" si="78"/>
        <v>44926</v>
      </c>
      <c r="M568" s="7">
        <v>45043</v>
      </c>
      <c r="N568" s="1">
        <f t="shared" si="74"/>
        <v>45043</v>
      </c>
      <c r="O568" s="7">
        <v>45115</v>
      </c>
      <c r="P568" s="7">
        <f t="shared" si="79"/>
        <v>45115</v>
      </c>
      <c r="Q568">
        <v>189</v>
      </c>
      <c r="R568">
        <v>0</v>
      </c>
      <c r="S568">
        <v>1</v>
      </c>
      <c r="T568">
        <v>29.2</v>
      </c>
      <c r="U568" t="s">
        <v>100</v>
      </c>
      <c r="W568" t="str">
        <f t="shared" si="75"/>
        <v>Won</v>
      </c>
      <c r="X568" t="str">
        <f>_xlfn.XLOOKUP(B568,'Customers'!A:A,'Customers'!E:E,"")</f>
        <v>Mid-Market</v>
      </c>
      <c r="Y568">
        <f t="shared" si="76"/>
        <v>1</v>
      </c>
      <c r="Z568">
        <f t="shared" si="77"/>
        <v>72</v>
      </c>
      <c r="AA568">
        <f t="shared" si="80"/>
        <v>1</v>
      </c>
    </row>
    <row r="569" spans="1:27">
      <c r="A569" t="s">
        <v>2410</v>
      </c>
      <c r="B569" t="s">
        <v>2329</v>
      </c>
      <c r="C569" t="s">
        <v>1472</v>
      </c>
      <c r="D569" t="s">
        <v>53</v>
      </c>
      <c r="E569" t="s">
        <v>177</v>
      </c>
      <c r="F569" t="s">
        <v>2411</v>
      </c>
      <c r="G569" s="6">
        <f t="shared" si="72"/>
        <v>39293</v>
      </c>
      <c r="H569" t="s">
        <v>47</v>
      </c>
      <c r="I569" t="s">
        <v>145</v>
      </c>
      <c r="J569" t="str">
        <f t="shared" si="73"/>
        <v>Krish Varughese</v>
      </c>
      <c r="K569" t="s">
        <v>1146</v>
      </c>
      <c r="L569" s="7">
        <f t="shared" si="78"/>
        <v>45499</v>
      </c>
      <c r="M569" s="7">
        <v>45678</v>
      </c>
      <c r="N569" s="1">
        <f t="shared" si="74"/>
        <v>45678</v>
      </c>
      <c r="P569" s="7" t="str">
        <f t="shared" si="79"/>
        <v/>
      </c>
      <c r="R569">
        <v>0</v>
      </c>
      <c r="S569">
        <v>1</v>
      </c>
      <c r="T569">
        <v>16.2</v>
      </c>
      <c r="U569" t="s">
        <v>58</v>
      </c>
      <c r="W569" t="str">
        <f t="shared" si="75"/>
        <v>Open</v>
      </c>
      <c r="X569" t="str">
        <f>_xlfn.XLOOKUP(B569,'Customers'!A:A,'Customers'!E:E,"")</f>
        <v>Mid-Market</v>
      </c>
      <c r="Y569">
        <f t="shared" si="76"/>
        <v>0</v>
      </c>
      <c r="Z569" t="str">
        <f t="shared" si="77"/>
        <v/>
      </c>
      <c r="AA569">
        <f t="shared" si="80"/>
        <v>0</v>
      </c>
    </row>
    <row r="570" spans="1:27">
      <c r="A570" t="s">
        <v>2412</v>
      </c>
      <c r="B570" t="s">
        <v>2413</v>
      </c>
      <c r="C570" t="s">
        <v>2393</v>
      </c>
      <c r="D570" t="s">
        <v>53</v>
      </c>
      <c r="E570" t="s">
        <v>20</v>
      </c>
      <c r="F570" t="s">
        <v>2414</v>
      </c>
      <c r="G570" s="6">
        <f t="shared" si="72"/>
        <v>32606</v>
      </c>
      <c r="H570" t="s">
        <v>56</v>
      </c>
      <c r="I570" t="s">
        <v>844</v>
      </c>
      <c r="J570" t="str">
        <f t="shared" si="73"/>
        <v>Lakshmi Hayre</v>
      </c>
      <c r="K570" t="s">
        <v>2278</v>
      </c>
      <c r="L570" s="7">
        <f t="shared" si="78"/>
        <v>45455</v>
      </c>
      <c r="M570" s="7">
        <v>45499</v>
      </c>
      <c r="N570" s="1">
        <f t="shared" si="74"/>
        <v>45499</v>
      </c>
      <c r="P570" s="7" t="str">
        <f t="shared" si="79"/>
        <v/>
      </c>
      <c r="R570">
        <v>0</v>
      </c>
      <c r="S570">
        <v>1</v>
      </c>
      <c r="T570">
        <v>25.5</v>
      </c>
      <c r="U570" t="s">
        <v>33</v>
      </c>
      <c r="W570" t="str">
        <f t="shared" si="75"/>
        <v>Open</v>
      </c>
      <c r="X570" t="str">
        <f>_xlfn.XLOOKUP(B570,'Customers'!A:A,'Customers'!E:E,"")</f>
        <v>SMB</v>
      </c>
      <c r="Y570">
        <f t="shared" si="76"/>
        <v>0</v>
      </c>
      <c r="Z570" t="str">
        <f t="shared" si="77"/>
        <v/>
      </c>
      <c r="AA570">
        <f t="shared" si="80"/>
        <v>0</v>
      </c>
    </row>
    <row r="571" spans="1:27">
      <c r="A571" t="s">
        <v>2415</v>
      </c>
      <c r="B571" t="s">
        <v>2416</v>
      </c>
      <c r="C571" t="s">
        <v>18</v>
      </c>
      <c r="D571" t="s">
        <v>19</v>
      </c>
      <c r="E571" t="s">
        <v>91</v>
      </c>
      <c r="F571" t="s">
        <v>1136</v>
      </c>
      <c r="G571" s="6">
        <f t="shared" si="72"/>
        <v>1221</v>
      </c>
      <c r="H571" t="s">
        <v>30</v>
      </c>
      <c r="I571" t="s">
        <v>105</v>
      </c>
      <c r="J571" t="str">
        <f t="shared" si="73"/>
        <v>Hemangini Bahri</v>
      </c>
      <c r="K571" t="s">
        <v>99</v>
      </c>
      <c r="L571" s="7">
        <f t="shared" si="78"/>
        <v>44792</v>
      </c>
      <c r="M571" s="7">
        <v>44813</v>
      </c>
      <c r="N571" s="1">
        <f t="shared" si="74"/>
        <v>44813</v>
      </c>
      <c r="O571" s="7">
        <v>44852</v>
      </c>
      <c r="P571" s="7">
        <f t="shared" si="79"/>
        <v>44852</v>
      </c>
      <c r="Q571">
        <v>60</v>
      </c>
      <c r="R571">
        <v>1</v>
      </c>
      <c r="S571">
        <v>4</v>
      </c>
      <c r="U571" t="s">
        <v>33</v>
      </c>
      <c r="W571" t="str">
        <f t="shared" si="75"/>
        <v>Won</v>
      </c>
      <c r="X571" t="str">
        <f>_xlfn.XLOOKUP(B571,'Customers'!A:A,'Customers'!E:E,"")</f>
        <v>SMB</v>
      </c>
      <c r="Y571">
        <f t="shared" si="76"/>
        <v>1</v>
      </c>
      <c r="Z571">
        <f t="shared" si="77"/>
        <v>39</v>
      </c>
      <c r="AA571">
        <f t="shared" si="80"/>
        <v>1</v>
      </c>
    </row>
    <row r="572" spans="1:27">
      <c r="A572" t="s">
        <v>2417</v>
      </c>
      <c r="B572" t="s">
        <v>2418</v>
      </c>
      <c r="C572" t="s">
        <v>2419</v>
      </c>
      <c r="D572" t="s">
        <v>183</v>
      </c>
      <c r="E572" t="s">
        <v>28</v>
      </c>
      <c r="F572" t="s">
        <v>2420</v>
      </c>
      <c r="G572" s="6">
        <f t="shared" si="72"/>
        <v>9845</v>
      </c>
      <c r="H572" t="s">
        <v>79</v>
      </c>
      <c r="I572" t="s">
        <v>195</v>
      </c>
      <c r="J572" t="str">
        <f t="shared" si="73"/>
        <v>Ati Seshadri</v>
      </c>
      <c r="K572" t="s">
        <v>2421</v>
      </c>
      <c r="L572" s="7">
        <f t="shared" si="78"/>
        <v>45147</v>
      </c>
      <c r="M572" s="7">
        <v>45300</v>
      </c>
      <c r="N572" s="1">
        <f t="shared" si="74"/>
        <v>45300</v>
      </c>
      <c r="P572" s="7" t="str">
        <f t="shared" si="79"/>
        <v/>
      </c>
      <c r="R572">
        <v>0</v>
      </c>
      <c r="S572">
        <v>1</v>
      </c>
      <c r="T572">
        <v>15.6</v>
      </c>
      <c r="U572" t="s">
        <v>58</v>
      </c>
      <c r="W572" t="str">
        <f t="shared" si="75"/>
        <v>Open</v>
      </c>
      <c r="X572" t="str">
        <f>_xlfn.XLOOKUP(B572,'Customers'!A:A,'Customers'!E:E,"")</f>
        <v>Mid-Market</v>
      </c>
      <c r="Y572">
        <f t="shared" si="76"/>
        <v>0</v>
      </c>
      <c r="Z572" t="str">
        <f t="shared" si="77"/>
        <v/>
      </c>
      <c r="AA572">
        <f t="shared" si="80"/>
        <v>0</v>
      </c>
    </row>
    <row r="573" spans="1:27">
      <c r="A573" t="s">
        <v>2422</v>
      </c>
      <c r="B573" t="s">
        <v>2423</v>
      </c>
      <c r="C573" t="s">
        <v>1069</v>
      </c>
      <c r="D573" t="s">
        <v>53</v>
      </c>
      <c r="E573" t="s">
        <v>91</v>
      </c>
      <c r="F573" t="s">
        <v>2424</v>
      </c>
      <c r="G573" s="6">
        <f t="shared" si="72"/>
        <v>44219</v>
      </c>
      <c r="H573" t="s">
        <v>172</v>
      </c>
      <c r="I573" t="s">
        <v>274</v>
      </c>
      <c r="J573" t="str">
        <f t="shared" si="73"/>
        <v>Rachit Lall</v>
      </c>
      <c r="K573" t="s">
        <v>2425</v>
      </c>
      <c r="L573" s="7">
        <f t="shared" si="78"/>
        <v>44670</v>
      </c>
      <c r="M573" s="7">
        <v>44792</v>
      </c>
      <c r="N573" s="1">
        <f t="shared" si="74"/>
        <v>44792</v>
      </c>
      <c r="O573" s="7">
        <v>44838</v>
      </c>
      <c r="P573" s="7">
        <f t="shared" si="79"/>
        <v>44838</v>
      </c>
      <c r="Q573">
        <v>168</v>
      </c>
      <c r="R573">
        <v>1</v>
      </c>
      <c r="S573">
        <v>3</v>
      </c>
      <c r="U573" t="s">
        <v>58</v>
      </c>
      <c r="W573" t="str">
        <f t="shared" si="75"/>
        <v>Won</v>
      </c>
      <c r="X573" t="str">
        <f>_xlfn.XLOOKUP(B573,'Customers'!A:A,'Customers'!E:E,"")</f>
        <v>SMB</v>
      </c>
      <c r="Y573">
        <f t="shared" si="76"/>
        <v>1</v>
      </c>
      <c r="Z573">
        <f t="shared" si="77"/>
        <v>46</v>
      </c>
      <c r="AA573">
        <f t="shared" si="80"/>
        <v>1</v>
      </c>
    </row>
    <row r="574" spans="1:27">
      <c r="A574" t="s">
        <v>2426</v>
      </c>
      <c r="B574" t="s">
        <v>300</v>
      </c>
      <c r="C574" t="s">
        <v>2427</v>
      </c>
      <c r="D574" t="s">
        <v>183</v>
      </c>
      <c r="E574" t="s">
        <v>177</v>
      </c>
      <c r="F574" t="s">
        <v>2428</v>
      </c>
      <c r="G574" s="6">
        <f t="shared" si="72"/>
        <v>10739</v>
      </c>
      <c r="H574" t="s">
        <v>79</v>
      </c>
      <c r="I574" t="s">
        <v>232</v>
      </c>
      <c r="J574" t="str">
        <f t="shared" si="73"/>
        <v>Patrick Sama</v>
      </c>
      <c r="K574" t="s">
        <v>2387</v>
      </c>
      <c r="L574" s="7">
        <f t="shared" si="78"/>
        <v>45515</v>
      </c>
      <c r="M574" s="7">
        <v>45670</v>
      </c>
      <c r="N574" s="1">
        <f t="shared" si="74"/>
        <v>45670</v>
      </c>
      <c r="P574" s="7" t="str">
        <f t="shared" si="79"/>
        <v/>
      </c>
      <c r="R574">
        <v>0</v>
      </c>
      <c r="S574">
        <v>1</v>
      </c>
      <c r="T574">
        <v>9.1</v>
      </c>
      <c r="U574" t="s">
        <v>25</v>
      </c>
      <c r="W574" t="str">
        <f t="shared" si="75"/>
        <v>Open</v>
      </c>
      <c r="X574" t="str">
        <f>_xlfn.XLOOKUP(B574,'Customers'!A:A,'Customers'!E:E,"")</f>
        <v>Enterprise</v>
      </c>
      <c r="Y574">
        <f t="shared" si="76"/>
        <v>0</v>
      </c>
      <c r="Z574" t="str">
        <f t="shared" si="77"/>
        <v/>
      </c>
      <c r="AA574">
        <f t="shared" si="80"/>
        <v>0</v>
      </c>
    </row>
    <row r="575" spans="1:27">
      <c r="A575" t="s">
        <v>2429</v>
      </c>
      <c r="B575" t="s">
        <v>2430</v>
      </c>
      <c r="C575" t="s">
        <v>2431</v>
      </c>
      <c r="D575" t="s">
        <v>183</v>
      </c>
      <c r="E575" t="s">
        <v>28</v>
      </c>
      <c r="F575" t="s">
        <v>2432</v>
      </c>
      <c r="G575" s="6">
        <f t="shared" si="72"/>
        <v>13842</v>
      </c>
      <c r="H575" t="s">
        <v>151</v>
      </c>
      <c r="I575" t="s">
        <v>139</v>
      </c>
      <c r="J575" t="str">
        <f t="shared" si="73"/>
        <v>Champak Rao</v>
      </c>
      <c r="K575" t="s">
        <v>1559</v>
      </c>
      <c r="L575" s="7">
        <f t="shared" si="78"/>
        <v>45491</v>
      </c>
      <c r="M575" s="7">
        <v>45584</v>
      </c>
      <c r="N575" s="1">
        <f t="shared" si="74"/>
        <v>45584</v>
      </c>
      <c r="P575" s="7" t="str">
        <f t="shared" si="79"/>
        <v/>
      </c>
      <c r="R575">
        <v>0</v>
      </c>
      <c r="S575">
        <v>1</v>
      </c>
      <c r="T575">
        <v>18.3</v>
      </c>
      <c r="U575" t="s">
        <v>33</v>
      </c>
      <c r="W575" t="str">
        <f t="shared" si="75"/>
        <v>Open</v>
      </c>
      <c r="X575" t="str">
        <f>_xlfn.XLOOKUP(B575,'Customers'!A:A,'Customers'!E:E,"")</f>
        <v>Enterprise</v>
      </c>
      <c r="Y575">
        <f t="shared" si="76"/>
        <v>0</v>
      </c>
      <c r="Z575" t="str">
        <f t="shared" si="77"/>
        <v/>
      </c>
      <c r="AA575">
        <f t="shared" si="80"/>
        <v>0</v>
      </c>
    </row>
    <row r="576" spans="1:27">
      <c r="A576" t="s">
        <v>2433</v>
      </c>
      <c r="B576" t="s">
        <v>2434</v>
      </c>
      <c r="C576" t="s">
        <v>18</v>
      </c>
      <c r="D576" t="s">
        <v>19</v>
      </c>
      <c r="E576" t="s">
        <v>91</v>
      </c>
      <c r="F576" t="s">
        <v>2435</v>
      </c>
      <c r="G576" s="6">
        <f t="shared" si="72"/>
        <v>2845</v>
      </c>
      <c r="H576" t="s">
        <v>39</v>
      </c>
      <c r="I576" t="s">
        <v>844</v>
      </c>
      <c r="J576" t="str">
        <f t="shared" si="73"/>
        <v>Lakshmi Hayre</v>
      </c>
      <c r="K576" t="s">
        <v>2436</v>
      </c>
      <c r="L576" s="7">
        <f t="shared" si="78"/>
        <v>45261</v>
      </c>
      <c r="M576" s="7">
        <v>45441</v>
      </c>
      <c r="N576" s="1">
        <f t="shared" si="74"/>
        <v>45441</v>
      </c>
      <c r="O576" s="7">
        <v>45389</v>
      </c>
      <c r="P576" s="7">
        <f t="shared" si="79"/>
        <v>45389</v>
      </c>
      <c r="Q576">
        <v>128</v>
      </c>
      <c r="R576">
        <v>1</v>
      </c>
      <c r="S576">
        <v>4</v>
      </c>
      <c r="T576">
        <v>25.5</v>
      </c>
      <c r="U576" t="s">
        <v>33</v>
      </c>
      <c r="W576" t="str">
        <f t="shared" si="75"/>
        <v>Won</v>
      </c>
      <c r="X576" t="str">
        <f>_xlfn.XLOOKUP(B576,'Customers'!A:A,'Customers'!E:E,"")</f>
        <v>Mid-Market</v>
      </c>
      <c r="Y576">
        <f t="shared" si="76"/>
        <v>1</v>
      </c>
      <c r="Z576">
        <f t="shared" si="77"/>
        <v>-52</v>
      </c>
      <c r="AA576">
        <f t="shared" si="80"/>
        <v>0</v>
      </c>
    </row>
    <row r="577" spans="1:27">
      <c r="A577" t="s">
        <v>2437</v>
      </c>
      <c r="B577" t="s">
        <v>1907</v>
      </c>
      <c r="C577" t="s">
        <v>199</v>
      </c>
      <c r="D577" t="s">
        <v>183</v>
      </c>
      <c r="E577" t="s">
        <v>54</v>
      </c>
      <c r="F577" t="s">
        <v>2438</v>
      </c>
      <c r="G577" s="6">
        <f t="shared" si="72"/>
        <v>4691</v>
      </c>
      <c r="H577" t="s">
        <v>47</v>
      </c>
      <c r="I577" t="s">
        <v>105</v>
      </c>
      <c r="J577" t="str">
        <f t="shared" si="73"/>
        <v>Hemangini Bahri</v>
      </c>
      <c r="K577" t="s">
        <v>2439</v>
      </c>
      <c r="L577" s="7">
        <f t="shared" si="78"/>
        <v>45634</v>
      </c>
      <c r="M577" s="7">
        <v>45693</v>
      </c>
      <c r="N577" s="1">
        <f t="shared" si="74"/>
        <v>45693</v>
      </c>
      <c r="P577" s="7" t="str">
        <f t="shared" si="79"/>
        <v/>
      </c>
      <c r="R577">
        <v>0</v>
      </c>
      <c r="S577">
        <v>1</v>
      </c>
      <c r="T577">
        <v>34.9</v>
      </c>
      <c r="U577" t="s">
        <v>25</v>
      </c>
      <c r="W577" t="str">
        <f t="shared" si="75"/>
        <v>Open</v>
      </c>
      <c r="X577" t="str">
        <f>_xlfn.XLOOKUP(B577,'Customers'!A:A,'Customers'!E:E,"")</f>
        <v>Mid-Market</v>
      </c>
      <c r="Y577">
        <f t="shared" si="76"/>
        <v>0</v>
      </c>
      <c r="Z577" t="str">
        <f t="shared" si="77"/>
        <v/>
      </c>
      <c r="AA577">
        <f t="shared" si="80"/>
        <v>0</v>
      </c>
    </row>
    <row r="578" spans="1:27">
      <c r="A578" t="s">
        <v>2440</v>
      </c>
      <c r="B578" t="s">
        <v>2441</v>
      </c>
      <c r="C578" t="s">
        <v>199</v>
      </c>
      <c r="D578" t="s">
        <v>19</v>
      </c>
      <c r="E578" t="s">
        <v>91</v>
      </c>
      <c r="F578" t="s">
        <v>2442</v>
      </c>
      <c r="G578" s="6">
        <f t="shared" ref="G578:G641" si="81">IF(F578="","",IF(RIGHT(UPPER(SUBSTITUTE(SUBSTITUTE(SUBSTITUTE(TRIM(F578),"$",""),",","")," ","")),1)="K",VALUE(LEFT(UPPER(SUBSTITUTE(SUBSTITUTE(SUBSTITUTE(TRIM(F578),"$",""),",","")," ","")),LEN(UPPER(SUBSTITUTE(SUBSTITUTE(SUBSTITUTE(TRIM(F578),"$",""),",","")," ","")))-1))*1000,IF(RIGHT(UPPER(SUBSTITUTE(SUBSTITUTE(SUBSTITUTE(TRIM(F578),"$",""),",","")," ","")),1)="M",VALUE(LEFT(UPPER(SUBSTITUTE(SUBSTITUTE(SUBSTITUTE(TRIM(F578),"$",""),",","")," ","")),LEN(UPPER(SUBSTITUTE(SUBSTITUTE(SUBSTITUTE(TRIM(F578),"$",""),",","")," ","")))-1))*1000000,VALUE(SUBSTITUTE(SUBSTITUTE(SUBSTITUTE(TRIM(F578),"$",""),",","")," ","")))))</f>
        <v>5872</v>
      </c>
      <c r="H578" t="s">
        <v>151</v>
      </c>
      <c r="I578" t="s">
        <v>258</v>
      </c>
      <c r="J578" t="str">
        <f t="shared" ref="J578:J641" si="82">PROPER(TRIM(I578))</f>
        <v>Jasmit Gour</v>
      </c>
      <c r="K578" t="s">
        <v>2443</v>
      </c>
      <c r="L578" s="7">
        <f t="shared" si="78"/>
        <v>45097</v>
      </c>
      <c r="M578" s="7">
        <v>45112</v>
      </c>
      <c r="N578" s="1">
        <f t="shared" ref="N578:N641" si="83">IF(M578="","",IF(ISNUMBER(M578),M578,IF(ISNUMBER(SEARCH("/",M578)),DATE(VALUE(RIGHT(M578,4)),VALUE(MID(M578,4,2)),VALUE(LEFT(M578,2))),DATE(VALUE(LEFT(M578,4)),VALUE(MID(M578,6,2)),VALUE(RIGHT(M578,2))))))</f>
        <v>45112</v>
      </c>
      <c r="O578" s="7">
        <v>45147</v>
      </c>
      <c r="P578" s="7">
        <f t="shared" si="79"/>
        <v>45147</v>
      </c>
      <c r="Q578">
        <v>50</v>
      </c>
      <c r="R578">
        <v>0</v>
      </c>
      <c r="S578">
        <v>1</v>
      </c>
      <c r="T578">
        <v>24.2</v>
      </c>
      <c r="U578" t="s">
        <v>58</v>
      </c>
      <c r="W578" t="str">
        <f t="shared" ref="W578:W641" si="84">IF(E578="","",IF(E578="Closed Won","Won",IF(E578="Closed Lost","Lost","Open")))</f>
        <v>Won</v>
      </c>
      <c r="X578" t="str">
        <f>_xlfn.XLOOKUP(B578,'Customers'!A:A,'Customers'!E:E,"")</f>
        <v>SMB</v>
      </c>
      <c r="Y578">
        <f t="shared" ref="Y578:Y641" si="85">IF(OR(W578="Won",W578="Lost"),1,0)</f>
        <v>1</v>
      </c>
      <c r="Z578">
        <f t="shared" ref="Z578:Z641" si="86">IF(OR(N578="",P578=""),"",P578-N578)</f>
        <v>35</v>
      </c>
      <c r="AA578">
        <f t="shared" si="80"/>
        <v>1</v>
      </c>
    </row>
    <row r="579" spans="1:27">
      <c r="A579" t="s">
        <v>2444</v>
      </c>
      <c r="B579" t="s">
        <v>2445</v>
      </c>
      <c r="C579" t="s">
        <v>2256</v>
      </c>
      <c r="D579" t="s">
        <v>183</v>
      </c>
      <c r="E579" t="s">
        <v>28</v>
      </c>
      <c r="F579" t="s">
        <v>2446</v>
      </c>
      <c r="G579" s="6">
        <f t="shared" si="81"/>
        <v>7496</v>
      </c>
      <c r="H579" t="s">
        <v>22</v>
      </c>
      <c r="I579" t="s">
        <v>98</v>
      </c>
      <c r="J579" t="str">
        <f t="shared" si="82"/>
        <v>Amruta Sinha</v>
      </c>
      <c r="K579" t="s">
        <v>1955</v>
      </c>
      <c r="L579" s="7">
        <f t="shared" ref="L579:L642" si="87">IF(K579="","",IF(ISNUMBER(K579),K579,IF(ISNUMBER(SEARCH("/",K579)),DATE(VALUE(RIGHT(K579,4)),VALUE(MID(K579,4,2)),VALUE(LEFT(K579,2))),DATE(VALUE(LEFT(K579,4)),VALUE(MID(K579,6,2)),VALUE(RIGHT(K579,2))))))</f>
        <v>45022</v>
      </c>
      <c r="M579" s="7">
        <v>45132</v>
      </c>
      <c r="N579" s="1">
        <f t="shared" si="83"/>
        <v>45132</v>
      </c>
      <c r="P579" s="7" t="str">
        <f t="shared" ref="P579:P642" si="88">IF(O579="","",IF(ISNUMBER(O579),O579,DATE(VALUE(LEFT(O579,4)),VALUE(MID(O579,6,2)),VALUE(RIGHT(O579,2)))))</f>
        <v/>
      </c>
      <c r="R579">
        <v>0</v>
      </c>
      <c r="S579">
        <v>1</v>
      </c>
      <c r="T579">
        <v>20.9</v>
      </c>
      <c r="U579" t="s">
        <v>25</v>
      </c>
      <c r="W579" t="str">
        <f t="shared" si="84"/>
        <v>Open</v>
      </c>
      <c r="X579" t="str">
        <f>_xlfn.XLOOKUP(B579,'Customers'!A:A,'Customers'!E:E,"")</f>
        <v>Mid-Market</v>
      </c>
      <c r="Y579">
        <f t="shared" si="85"/>
        <v>0</v>
      </c>
      <c r="Z579" t="str">
        <f t="shared" si="86"/>
        <v/>
      </c>
      <c r="AA579">
        <f t="shared" ref="AA579:AA642" si="89">IF(AND(Y579=1,Z579&gt;30),1,0)</f>
        <v>0</v>
      </c>
    </row>
    <row r="580" spans="1:27">
      <c r="A580" t="s">
        <v>2447</v>
      </c>
      <c r="B580" t="s">
        <v>2448</v>
      </c>
      <c r="C580" t="s">
        <v>18</v>
      </c>
      <c r="D580" t="s">
        <v>19</v>
      </c>
      <c r="E580" t="s">
        <v>54</v>
      </c>
      <c r="F580" t="s">
        <v>2449</v>
      </c>
      <c r="G580" s="6">
        <f t="shared" si="81"/>
        <v>1630</v>
      </c>
      <c r="H580" t="s">
        <v>22</v>
      </c>
      <c r="I580" t="s">
        <v>1774</v>
      </c>
      <c r="J580" t="str">
        <f t="shared" si="82"/>
        <v>Jasmit Gour</v>
      </c>
      <c r="K580" t="s">
        <v>87</v>
      </c>
      <c r="L580" s="7">
        <f t="shared" si="87"/>
        <v>44563</v>
      </c>
      <c r="M580" s="7">
        <v>44605</v>
      </c>
      <c r="N580" s="1">
        <f t="shared" si="83"/>
        <v>44605</v>
      </c>
      <c r="P580" s="7" t="str">
        <f t="shared" si="88"/>
        <v/>
      </c>
      <c r="R580">
        <v>0</v>
      </c>
      <c r="S580">
        <v>1</v>
      </c>
      <c r="U580" t="s">
        <v>58</v>
      </c>
      <c r="W580" t="str">
        <f t="shared" si="84"/>
        <v>Open</v>
      </c>
      <c r="X580" t="str">
        <f>_xlfn.XLOOKUP(B580,'Customers'!A:A,'Customers'!E:E,"")</f>
        <v>Mid-Market</v>
      </c>
      <c r="Y580">
        <f t="shared" si="85"/>
        <v>0</v>
      </c>
      <c r="Z580" t="str">
        <f t="shared" si="86"/>
        <v/>
      </c>
      <c r="AA580">
        <f t="shared" si="89"/>
        <v>0</v>
      </c>
    </row>
    <row r="581" spans="1:27">
      <c r="A581" t="s">
        <v>2450</v>
      </c>
      <c r="B581" t="s">
        <v>2451</v>
      </c>
      <c r="C581" t="s">
        <v>2280</v>
      </c>
      <c r="D581" t="s">
        <v>37</v>
      </c>
      <c r="E581" t="s">
        <v>28</v>
      </c>
      <c r="F581" t="s">
        <v>2452</v>
      </c>
      <c r="G581" s="6">
        <f t="shared" si="81"/>
        <v>53506</v>
      </c>
      <c r="H581" t="s">
        <v>30</v>
      </c>
      <c r="I581" t="s">
        <v>117</v>
      </c>
      <c r="J581" t="str">
        <f t="shared" si="82"/>
        <v>Ekta Uppal</v>
      </c>
      <c r="K581" t="s">
        <v>2453</v>
      </c>
      <c r="L581" s="7">
        <f t="shared" si="87"/>
        <v>44921</v>
      </c>
      <c r="M581" s="7">
        <v>44980</v>
      </c>
      <c r="N581" s="1">
        <f t="shared" si="83"/>
        <v>44980</v>
      </c>
      <c r="P581" s="7" t="str">
        <f t="shared" si="88"/>
        <v/>
      </c>
      <c r="R581">
        <v>0</v>
      </c>
      <c r="S581">
        <v>1</v>
      </c>
      <c r="T581">
        <v>31</v>
      </c>
      <c r="U581" t="s">
        <v>42</v>
      </c>
      <c r="W581" t="str">
        <f t="shared" si="84"/>
        <v>Open</v>
      </c>
      <c r="X581" t="str">
        <f>_xlfn.XLOOKUP(B581,'Customers'!A:A,'Customers'!E:E,"")</f>
        <v>SMB</v>
      </c>
      <c r="Y581">
        <f t="shared" si="85"/>
        <v>0</v>
      </c>
      <c r="Z581" t="str">
        <f t="shared" si="86"/>
        <v/>
      </c>
      <c r="AA581">
        <f t="shared" si="89"/>
        <v>0</v>
      </c>
    </row>
    <row r="582" spans="1:27">
      <c r="A582" t="s">
        <v>2454</v>
      </c>
      <c r="B582" t="s">
        <v>2455</v>
      </c>
      <c r="C582" t="s">
        <v>2104</v>
      </c>
      <c r="D582" t="s">
        <v>37</v>
      </c>
      <c r="E582" t="s">
        <v>20</v>
      </c>
      <c r="F582" t="s">
        <v>2456</v>
      </c>
      <c r="G582" s="6">
        <f t="shared" si="81"/>
        <v>90740</v>
      </c>
      <c r="H582" t="s">
        <v>39</v>
      </c>
      <c r="I582" t="s">
        <v>232</v>
      </c>
      <c r="J582" t="str">
        <f t="shared" si="82"/>
        <v>Patrick Sama</v>
      </c>
      <c r="K582" t="s">
        <v>2457</v>
      </c>
      <c r="L582" s="7">
        <f t="shared" si="87"/>
        <v>45195</v>
      </c>
      <c r="M582" s="7">
        <v>45298</v>
      </c>
      <c r="N582" s="1">
        <f t="shared" si="83"/>
        <v>45298</v>
      </c>
      <c r="P582" s="7" t="str">
        <f t="shared" si="88"/>
        <v/>
      </c>
      <c r="R582">
        <v>0</v>
      </c>
      <c r="S582">
        <v>1</v>
      </c>
      <c r="T582">
        <v>23.2</v>
      </c>
      <c r="U582" t="s">
        <v>33</v>
      </c>
      <c r="W582" t="str">
        <f t="shared" si="84"/>
        <v>Open</v>
      </c>
      <c r="X582" t="str">
        <f>_xlfn.XLOOKUP(B582,'Customers'!A:A,'Customers'!E:E,"")</f>
        <v>SMB</v>
      </c>
      <c r="Y582">
        <f t="shared" si="85"/>
        <v>0</v>
      </c>
      <c r="Z582" t="str">
        <f t="shared" si="86"/>
        <v/>
      </c>
      <c r="AA582">
        <f t="shared" si="89"/>
        <v>0</v>
      </c>
    </row>
    <row r="583" spans="1:27">
      <c r="A583" t="s">
        <v>2458</v>
      </c>
      <c r="B583" t="s">
        <v>2459</v>
      </c>
      <c r="C583" t="s">
        <v>18</v>
      </c>
      <c r="D583" t="s">
        <v>183</v>
      </c>
      <c r="E583" t="s">
        <v>54</v>
      </c>
      <c r="F583" t="s">
        <v>2460</v>
      </c>
      <c r="G583" s="6">
        <f t="shared" si="81"/>
        <v>3514</v>
      </c>
      <c r="H583" t="s">
        <v>161</v>
      </c>
      <c r="I583" t="s">
        <v>1705</v>
      </c>
      <c r="J583" t="str">
        <f t="shared" si="82"/>
        <v>Karan Karnik</v>
      </c>
      <c r="K583" t="s">
        <v>2461</v>
      </c>
      <c r="L583" s="7">
        <f t="shared" si="87"/>
        <v>45312</v>
      </c>
      <c r="M583" s="7">
        <v>45375</v>
      </c>
      <c r="N583" s="1">
        <f t="shared" si="83"/>
        <v>45375</v>
      </c>
      <c r="P583" s="7" t="str">
        <f t="shared" si="88"/>
        <v/>
      </c>
      <c r="R583">
        <v>0</v>
      </c>
      <c r="S583">
        <v>1</v>
      </c>
      <c r="T583">
        <v>32.799999999999997</v>
      </c>
      <c r="U583" t="s">
        <v>42</v>
      </c>
      <c r="W583" t="str">
        <f t="shared" si="84"/>
        <v>Open</v>
      </c>
      <c r="X583" t="str">
        <f>_xlfn.XLOOKUP(B583,'Customers'!A:A,'Customers'!E:E,"")</f>
        <v>SMB</v>
      </c>
      <c r="Y583">
        <f t="shared" si="85"/>
        <v>0</v>
      </c>
      <c r="Z583" t="str">
        <f t="shared" si="86"/>
        <v/>
      </c>
      <c r="AA583">
        <f t="shared" si="89"/>
        <v>0</v>
      </c>
    </row>
    <row r="584" spans="1:27">
      <c r="A584" t="s">
        <v>2462</v>
      </c>
      <c r="B584" t="s">
        <v>1674</v>
      </c>
      <c r="C584" t="s">
        <v>349</v>
      </c>
      <c r="D584" t="s">
        <v>66</v>
      </c>
      <c r="E584" t="s">
        <v>91</v>
      </c>
      <c r="F584" t="s">
        <v>2463</v>
      </c>
      <c r="G584" s="6">
        <f t="shared" si="81"/>
        <v>20685</v>
      </c>
      <c r="H584" t="s">
        <v>47</v>
      </c>
      <c r="I584" t="s">
        <v>237</v>
      </c>
      <c r="J584" t="str">
        <f t="shared" si="82"/>
        <v>Vidhi Mital</v>
      </c>
      <c r="K584" t="s">
        <v>2464</v>
      </c>
      <c r="L584" s="7">
        <f t="shared" si="87"/>
        <v>44571</v>
      </c>
      <c r="M584" s="7">
        <v>44713</v>
      </c>
      <c r="N584" s="1">
        <f t="shared" si="83"/>
        <v>44713</v>
      </c>
      <c r="O584" s="7">
        <v>44708</v>
      </c>
      <c r="P584" s="7">
        <f t="shared" si="88"/>
        <v>44708</v>
      </c>
      <c r="Q584">
        <v>137</v>
      </c>
      <c r="R584">
        <v>1</v>
      </c>
      <c r="S584">
        <v>1</v>
      </c>
      <c r="T584">
        <v>28</v>
      </c>
      <c r="U584" t="s">
        <v>100</v>
      </c>
      <c r="W584" t="str">
        <f t="shared" si="84"/>
        <v>Won</v>
      </c>
      <c r="X584" t="str">
        <f>_xlfn.XLOOKUP(B584,'Customers'!A:A,'Customers'!E:E,"")</f>
        <v>Mid-Market</v>
      </c>
      <c r="Y584">
        <f t="shared" si="85"/>
        <v>1</v>
      </c>
      <c r="Z584">
        <f t="shared" si="86"/>
        <v>-5</v>
      </c>
      <c r="AA584">
        <f t="shared" si="89"/>
        <v>0</v>
      </c>
    </row>
    <row r="585" spans="1:27">
      <c r="A585" t="s">
        <v>2465</v>
      </c>
      <c r="B585" t="s">
        <v>2466</v>
      </c>
      <c r="C585" t="s">
        <v>1160</v>
      </c>
      <c r="D585" t="s">
        <v>37</v>
      </c>
      <c r="E585" t="s">
        <v>20</v>
      </c>
      <c r="F585" t="s">
        <v>2467</v>
      </c>
      <c r="G585" s="6">
        <f t="shared" si="81"/>
        <v>132557</v>
      </c>
      <c r="H585" t="s">
        <v>151</v>
      </c>
      <c r="I585" t="s">
        <v>2468</v>
      </c>
      <c r="J585" t="str">
        <f t="shared" si="82"/>
        <v>Shivani Natt</v>
      </c>
      <c r="K585" t="s">
        <v>2469</v>
      </c>
      <c r="L585" s="7">
        <f t="shared" si="87"/>
        <v>45253</v>
      </c>
      <c r="M585" s="7">
        <v>45279</v>
      </c>
      <c r="N585" s="1">
        <f t="shared" si="83"/>
        <v>45279</v>
      </c>
      <c r="P585" s="7" t="str">
        <f t="shared" si="88"/>
        <v/>
      </c>
      <c r="R585">
        <v>0</v>
      </c>
      <c r="S585">
        <v>1</v>
      </c>
      <c r="T585">
        <v>15.5</v>
      </c>
      <c r="U585" t="s">
        <v>100</v>
      </c>
      <c r="W585" t="str">
        <f t="shared" si="84"/>
        <v>Open</v>
      </c>
      <c r="X585" t="str">
        <f>_xlfn.XLOOKUP(B585,'Customers'!A:A,'Customers'!E:E,"")</f>
        <v>Mid-Market</v>
      </c>
      <c r="Y585">
        <f t="shared" si="85"/>
        <v>0</v>
      </c>
      <c r="Z585" t="str">
        <f t="shared" si="86"/>
        <v/>
      </c>
      <c r="AA585">
        <f t="shared" si="89"/>
        <v>0</v>
      </c>
    </row>
    <row r="586" spans="1:27">
      <c r="A586" t="s">
        <v>2470</v>
      </c>
      <c r="B586" t="s">
        <v>2471</v>
      </c>
      <c r="C586" t="s">
        <v>525</v>
      </c>
      <c r="D586" t="s">
        <v>53</v>
      </c>
      <c r="E586" t="s">
        <v>177</v>
      </c>
      <c r="F586" t="s">
        <v>2472</v>
      </c>
      <c r="G586" s="6">
        <f t="shared" si="81"/>
        <v>44212</v>
      </c>
      <c r="H586" t="s">
        <v>56</v>
      </c>
      <c r="I586" t="s">
        <v>232</v>
      </c>
      <c r="J586" t="str">
        <f t="shared" si="82"/>
        <v>Patrick Sama</v>
      </c>
      <c r="K586" t="s">
        <v>1972</v>
      </c>
      <c r="L586" s="7">
        <f t="shared" si="87"/>
        <v>44761</v>
      </c>
      <c r="M586" s="7">
        <v>44790</v>
      </c>
      <c r="N586" s="1">
        <f t="shared" si="83"/>
        <v>44790</v>
      </c>
      <c r="P586" s="7" t="str">
        <f t="shared" si="88"/>
        <v/>
      </c>
      <c r="R586">
        <v>0</v>
      </c>
      <c r="S586">
        <v>1</v>
      </c>
      <c r="T586">
        <v>18.100000000000001</v>
      </c>
      <c r="U586" t="s">
        <v>25</v>
      </c>
      <c r="W586" t="str">
        <f t="shared" si="84"/>
        <v>Open</v>
      </c>
      <c r="X586" t="str">
        <f>_xlfn.XLOOKUP(B586,'Customers'!A:A,'Customers'!E:E,"")</f>
        <v>SMB</v>
      </c>
      <c r="Y586">
        <f t="shared" si="85"/>
        <v>0</v>
      </c>
      <c r="Z586" t="str">
        <f t="shared" si="86"/>
        <v/>
      </c>
      <c r="AA586">
        <f t="shared" si="89"/>
        <v>0</v>
      </c>
    </row>
    <row r="587" spans="1:27">
      <c r="A587" t="s">
        <v>2473</v>
      </c>
      <c r="B587" t="s">
        <v>2474</v>
      </c>
      <c r="C587" t="s">
        <v>18</v>
      </c>
      <c r="D587" t="s">
        <v>66</v>
      </c>
      <c r="E587" t="s">
        <v>20</v>
      </c>
      <c r="F587" t="s">
        <v>2475</v>
      </c>
      <c r="G587" s="6">
        <f t="shared" si="81"/>
        <v>6002</v>
      </c>
      <c r="H587" t="s">
        <v>161</v>
      </c>
      <c r="I587" t="s">
        <v>62</v>
      </c>
      <c r="J587" t="str">
        <f t="shared" si="82"/>
        <v>Jairaj Panchal</v>
      </c>
      <c r="K587" t="s">
        <v>2476</v>
      </c>
      <c r="L587" s="7">
        <f t="shared" si="87"/>
        <v>45405</v>
      </c>
      <c r="M587" s="7">
        <v>45433</v>
      </c>
      <c r="N587" s="1">
        <f t="shared" si="83"/>
        <v>45433</v>
      </c>
      <c r="P587" s="7" t="str">
        <f t="shared" si="88"/>
        <v/>
      </c>
      <c r="R587">
        <v>0</v>
      </c>
      <c r="S587">
        <v>1</v>
      </c>
      <c r="T587">
        <v>15.9</v>
      </c>
      <c r="U587" t="s">
        <v>100</v>
      </c>
      <c r="W587" t="str">
        <f t="shared" si="84"/>
        <v>Open</v>
      </c>
      <c r="X587" t="str">
        <f>_xlfn.XLOOKUP(B587,'Customers'!A:A,'Customers'!E:E,"")</f>
        <v>Enterprise</v>
      </c>
      <c r="Y587">
        <f t="shared" si="85"/>
        <v>0</v>
      </c>
      <c r="Z587" t="str">
        <f t="shared" si="86"/>
        <v/>
      </c>
      <c r="AA587">
        <f t="shared" si="89"/>
        <v>0</v>
      </c>
    </row>
    <row r="588" spans="1:27">
      <c r="A588" t="s">
        <v>2477</v>
      </c>
      <c r="B588" t="s">
        <v>2478</v>
      </c>
      <c r="C588" t="s">
        <v>330</v>
      </c>
      <c r="D588" t="s">
        <v>53</v>
      </c>
      <c r="E588" t="s">
        <v>177</v>
      </c>
      <c r="F588" t="s">
        <v>2479</v>
      </c>
      <c r="G588" s="6">
        <f t="shared" si="81"/>
        <v>9932</v>
      </c>
      <c r="H588" t="s">
        <v>39</v>
      </c>
      <c r="I588" t="s">
        <v>156</v>
      </c>
      <c r="J588" t="str">
        <f t="shared" si="82"/>
        <v>Lakshmi Hayre</v>
      </c>
      <c r="K588" t="s">
        <v>631</v>
      </c>
      <c r="L588" s="7">
        <f t="shared" si="87"/>
        <v>44836</v>
      </c>
      <c r="M588" s="7">
        <v>44926</v>
      </c>
      <c r="N588" s="1">
        <f t="shared" si="83"/>
        <v>44926</v>
      </c>
      <c r="P588" s="7" t="str">
        <f t="shared" si="88"/>
        <v/>
      </c>
      <c r="R588">
        <v>0</v>
      </c>
      <c r="S588">
        <v>1</v>
      </c>
      <c r="T588">
        <v>5.7</v>
      </c>
      <c r="U588" t="s">
        <v>100</v>
      </c>
      <c r="W588" t="str">
        <f t="shared" si="84"/>
        <v>Open</v>
      </c>
      <c r="X588" t="str">
        <f>_xlfn.XLOOKUP(B588,'Customers'!A:A,'Customers'!E:E,"")</f>
        <v>Mid-Market</v>
      </c>
      <c r="Y588">
        <f t="shared" si="85"/>
        <v>0</v>
      </c>
      <c r="Z588" t="str">
        <f t="shared" si="86"/>
        <v/>
      </c>
      <c r="AA588">
        <f t="shared" si="89"/>
        <v>0</v>
      </c>
    </row>
    <row r="589" spans="1:27">
      <c r="A589" t="s">
        <v>2480</v>
      </c>
      <c r="B589" t="s">
        <v>1861</v>
      </c>
      <c r="C589" t="s">
        <v>77</v>
      </c>
      <c r="D589" t="s">
        <v>66</v>
      </c>
      <c r="E589" t="s">
        <v>177</v>
      </c>
      <c r="F589" t="s">
        <v>2481</v>
      </c>
      <c r="G589" s="6">
        <f t="shared" si="81"/>
        <v>12716</v>
      </c>
      <c r="H589" t="s">
        <v>22</v>
      </c>
      <c r="I589" t="s">
        <v>86</v>
      </c>
      <c r="J589" t="str">
        <f t="shared" si="82"/>
        <v>Mason Solanki</v>
      </c>
      <c r="K589" t="s">
        <v>1639</v>
      </c>
      <c r="L589" s="7">
        <f t="shared" si="87"/>
        <v>45135</v>
      </c>
      <c r="M589" s="7">
        <v>45225</v>
      </c>
      <c r="N589" s="1">
        <f t="shared" si="83"/>
        <v>45225</v>
      </c>
      <c r="P589" s="7" t="str">
        <f t="shared" si="88"/>
        <v/>
      </c>
      <c r="R589">
        <v>0</v>
      </c>
      <c r="S589">
        <v>1</v>
      </c>
      <c r="T589">
        <v>8.6999999999999993</v>
      </c>
      <c r="U589" t="s">
        <v>100</v>
      </c>
      <c r="W589" t="str">
        <f t="shared" si="84"/>
        <v>Open</v>
      </c>
      <c r="X589" t="str">
        <f>_xlfn.XLOOKUP(B589,'Customers'!A:A,'Customers'!E:E,"")</f>
        <v>SMB</v>
      </c>
      <c r="Y589">
        <f t="shared" si="85"/>
        <v>0</v>
      </c>
      <c r="Z589" t="str">
        <f t="shared" si="86"/>
        <v/>
      </c>
      <c r="AA589">
        <f t="shared" si="89"/>
        <v>0</v>
      </c>
    </row>
    <row r="590" spans="1:27">
      <c r="A590" t="s">
        <v>2482</v>
      </c>
      <c r="B590" t="s">
        <v>2483</v>
      </c>
      <c r="C590" t="s">
        <v>2484</v>
      </c>
      <c r="D590" t="s">
        <v>183</v>
      </c>
      <c r="E590" t="s">
        <v>115</v>
      </c>
      <c r="F590" t="s">
        <v>2485</v>
      </c>
      <c r="G590" s="6">
        <f t="shared" si="81"/>
        <v>8824</v>
      </c>
      <c r="H590" t="s">
        <v>30</v>
      </c>
      <c r="I590" t="s">
        <v>258</v>
      </c>
      <c r="J590" t="str">
        <f t="shared" si="82"/>
        <v>Jasmit Gour</v>
      </c>
      <c r="K590" t="s">
        <v>2486</v>
      </c>
      <c r="L590" s="7">
        <f t="shared" si="87"/>
        <v>45250</v>
      </c>
      <c r="M590" s="7">
        <v>45353</v>
      </c>
      <c r="N590" s="1">
        <f t="shared" si="83"/>
        <v>45353</v>
      </c>
      <c r="O590" s="7">
        <v>45429</v>
      </c>
      <c r="P590" s="7">
        <f t="shared" si="88"/>
        <v>45429</v>
      </c>
      <c r="Q590">
        <v>179</v>
      </c>
      <c r="R590">
        <v>0</v>
      </c>
      <c r="S590">
        <v>1</v>
      </c>
      <c r="T590">
        <v>29.1</v>
      </c>
      <c r="U590" t="s">
        <v>42</v>
      </c>
      <c r="W590" t="str">
        <f t="shared" si="84"/>
        <v>Lost</v>
      </c>
      <c r="X590" t="str">
        <f>_xlfn.XLOOKUP(B590,'Customers'!A:A,'Customers'!E:E,"")</f>
        <v>Mid-Market</v>
      </c>
      <c r="Y590">
        <f t="shared" si="85"/>
        <v>1</v>
      </c>
      <c r="Z590">
        <f t="shared" si="86"/>
        <v>76</v>
      </c>
      <c r="AA590">
        <f t="shared" si="89"/>
        <v>1</v>
      </c>
    </row>
    <row r="591" spans="1:27">
      <c r="A591" t="s">
        <v>2487</v>
      </c>
      <c r="B591" t="s">
        <v>1665</v>
      </c>
      <c r="C591" t="s">
        <v>18</v>
      </c>
      <c r="D591" t="s">
        <v>66</v>
      </c>
      <c r="E591" t="s">
        <v>20</v>
      </c>
      <c r="F591" t="s">
        <v>2488</v>
      </c>
      <c r="G591" s="6">
        <f t="shared" si="81"/>
        <v>9581</v>
      </c>
      <c r="H591" t="s">
        <v>47</v>
      </c>
      <c r="I591" t="s">
        <v>105</v>
      </c>
      <c r="J591" t="str">
        <f t="shared" si="82"/>
        <v>Hemangini Bahri</v>
      </c>
      <c r="K591" t="s">
        <v>2489</v>
      </c>
      <c r="L591" s="7">
        <f t="shared" si="87"/>
        <v>45239</v>
      </c>
      <c r="M591" s="7">
        <v>45320</v>
      </c>
      <c r="N591" s="1">
        <f t="shared" si="83"/>
        <v>45320</v>
      </c>
      <c r="P591" s="7" t="str">
        <f t="shared" si="88"/>
        <v/>
      </c>
      <c r="R591">
        <v>0</v>
      </c>
      <c r="S591">
        <v>1</v>
      </c>
      <c r="T591">
        <v>26.5</v>
      </c>
      <c r="U591" t="s">
        <v>58</v>
      </c>
      <c r="W591" t="str">
        <f t="shared" si="84"/>
        <v>Open</v>
      </c>
      <c r="X591" t="str">
        <f>_xlfn.XLOOKUP(B591,'Customers'!A:A,'Customers'!E:E,"")</f>
        <v>Enterprise</v>
      </c>
      <c r="Y591">
        <f t="shared" si="85"/>
        <v>0</v>
      </c>
      <c r="Z591" t="str">
        <f t="shared" si="86"/>
        <v/>
      </c>
      <c r="AA591">
        <f t="shared" si="89"/>
        <v>0</v>
      </c>
    </row>
    <row r="592" spans="1:27">
      <c r="A592" t="s">
        <v>2490</v>
      </c>
      <c r="B592" t="s">
        <v>2491</v>
      </c>
      <c r="C592" t="s">
        <v>2492</v>
      </c>
      <c r="D592" t="s">
        <v>66</v>
      </c>
      <c r="E592" t="s">
        <v>115</v>
      </c>
      <c r="F592" t="s">
        <v>2493</v>
      </c>
      <c r="G592" s="6">
        <f t="shared" si="81"/>
        <v>7313</v>
      </c>
      <c r="H592" t="s">
        <v>56</v>
      </c>
      <c r="I592" t="s">
        <v>139</v>
      </c>
      <c r="J592" t="str">
        <f t="shared" si="82"/>
        <v>Champak Rao</v>
      </c>
      <c r="K592" t="s">
        <v>2494</v>
      </c>
      <c r="L592" s="7">
        <f t="shared" si="87"/>
        <v>45452</v>
      </c>
      <c r="M592" s="7">
        <v>45483</v>
      </c>
      <c r="N592" s="1">
        <f t="shared" si="83"/>
        <v>45483</v>
      </c>
      <c r="O592" s="7">
        <v>45620</v>
      </c>
      <c r="P592" s="7">
        <f t="shared" si="88"/>
        <v>45620</v>
      </c>
      <c r="Q592">
        <v>168</v>
      </c>
      <c r="R592">
        <v>0</v>
      </c>
      <c r="S592">
        <v>1</v>
      </c>
      <c r="T592">
        <v>7.3</v>
      </c>
      <c r="U592" t="s">
        <v>58</v>
      </c>
      <c r="W592" t="str">
        <f t="shared" si="84"/>
        <v>Lost</v>
      </c>
      <c r="X592" t="str">
        <f>_xlfn.XLOOKUP(B592,'Customers'!A:A,'Customers'!E:E,"")</f>
        <v>Mid-Market</v>
      </c>
      <c r="Y592">
        <f t="shared" si="85"/>
        <v>1</v>
      </c>
      <c r="Z592">
        <f t="shared" si="86"/>
        <v>137</v>
      </c>
      <c r="AA592">
        <f t="shared" si="89"/>
        <v>1</v>
      </c>
    </row>
    <row r="593" spans="1:27">
      <c r="A593" t="s">
        <v>2495</v>
      </c>
      <c r="B593" t="s">
        <v>2496</v>
      </c>
      <c r="C593" t="s">
        <v>2431</v>
      </c>
      <c r="D593" t="s">
        <v>66</v>
      </c>
      <c r="E593" t="s">
        <v>54</v>
      </c>
      <c r="F593" t="s">
        <v>2497</v>
      </c>
      <c r="G593" s="6">
        <f t="shared" si="81"/>
        <v>11905</v>
      </c>
      <c r="H593" t="s">
        <v>79</v>
      </c>
      <c r="I593" t="s">
        <v>133</v>
      </c>
      <c r="J593" t="str">
        <f t="shared" si="82"/>
        <v>Aachal Soni</v>
      </c>
      <c r="K593" t="s">
        <v>2498</v>
      </c>
      <c r="L593" s="7">
        <f t="shared" si="87"/>
        <v>45277</v>
      </c>
      <c r="M593" s="7">
        <v>45309</v>
      </c>
      <c r="N593" s="1">
        <f t="shared" si="83"/>
        <v>45309</v>
      </c>
      <c r="P593" s="7" t="str">
        <f t="shared" si="88"/>
        <v/>
      </c>
      <c r="R593">
        <v>0</v>
      </c>
      <c r="S593">
        <v>1</v>
      </c>
      <c r="T593">
        <v>14.3</v>
      </c>
      <c r="U593" t="s">
        <v>33</v>
      </c>
      <c r="W593" t="str">
        <f t="shared" si="84"/>
        <v>Open</v>
      </c>
      <c r="X593" t="str">
        <f>_xlfn.XLOOKUP(B593,'Customers'!A:A,'Customers'!E:E,"")</f>
        <v>SMB</v>
      </c>
      <c r="Y593">
        <f t="shared" si="85"/>
        <v>0</v>
      </c>
      <c r="Z593" t="str">
        <f t="shared" si="86"/>
        <v/>
      </c>
      <c r="AA593">
        <f t="shared" si="89"/>
        <v>0</v>
      </c>
    </row>
    <row r="594" spans="1:27">
      <c r="A594" t="s">
        <v>2499</v>
      </c>
      <c r="B594" t="s">
        <v>108</v>
      </c>
      <c r="C594" t="s">
        <v>18</v>
      </c>
      <c r="D594" t="s">
        <v>183</v>
      </c>
      <c r="E594" t="s">
        <v>45</v>
      </c>
      <c r="F594" t="s">
        <v>2500</v>
      </c>
      <c r="G594" s="6">
        <f t="shared" si="81"/>
        <v>3626</v>
      </c>
      <c r="H594" t="s">
        <v>39</v>
      </c>
      <c r="I594" t="s">
        <v>232</v>
      </c>
      <c r="J594" t="str">
        <f t="shared" si="82"/>
        <v>Patrick Sama</v>
      </c>
      <c r="K594" t="s">
        <v>2501</v>
      </c>
      <c r="L594" s="7">
        <f t="shared" si="87"/>
        <v>45037</v>
      </c>
      <c r="M594" s="7">
        <v>45085</v>
      </c>
      <c r="N594" s="1">
        <f t="shared" si="83"/>
        <v>45085</v>
      </c>
      <c r="P594" s="7" t="str">
        <f t="shared" si="88"/>
        <v/>
      </c>
      <c r="R594">
        <v>0</v>
      </c>
      <c r="S594">
        <v>1</v>
      </c>
      <c r="T594">
        <v>32.299999999999997</v>
      </c>
      <c r="U594" t="s">
        <v>42</v>
      </c>
      <c r="W594" t="str">
        <f t="shared" si="84"/>
        <v>Open</v>
      </c>
      <c r="X594" t="str">
        <f>_xlfn.XLOOKUP(B594,'Customers'!A:A,'Customers'!E:E,"")</f>
        <v>SMB</v>
      </c>
      <c r="Y594">
        <f t="shared" si="85"/>
        <v>0</v>
      </c>
      <c r="Z594" t="str">
        <f t="shared" si="86"/>
        <v/>
      </c>
      <c r="AA594">
        <f t="shared" si="89"/>
        <v>0</v>
      </c>
    </row>
    <row r="595" spans="1:27">
      <c r="A595" t="s">
        <v>2502</v>
      </c>
      <c r="B595" t="s">
        <v>2503</v>
      </c>
      <c r="C595" t="s">
        <v>2398</v>
      </c>
      <c r="D595" t="s">
        <v>183</v>
      </c>
      <c r="E595" t="s">
        <v>45</v>
      </c>
      <c r="F595" t="s">
        <v>2504</v>
      </c>
      <c r="G595" s="6">
        <f t="shared" si="81"/>
        <v>7420</v>
      </c>
      <c r="H595" t="s">
        <v>39</v>
      </c>
      <c r="I595" t="s">
        <v>93</v>
      </c>
      <c r="J595" t="str">
        <f t="shared" si="82"/>
        <v>Owen Mane</v>
      </c>
      <c r="K595" t="s">
        <v>140</v>
      </c>
      <c r="L595" s="7">
        <f t="shared" si="87"/>
        <v>45283</v>
      </c>
      <c r="M595" s="7">
        <v>45324</v>
      </c>
      <c r="N595" s="1">
        <f t="shared" si="83"/>
        <v>45324</v>
      </c>
      <c r="P595" s="7" t="str">
        <f t="shared" si="88"/>
        <v/>
      </c>
      <c r="R595">
        <v>0</v>
      </c>
      <c r="S595">
        <v>1</v>
      </c>
      <c r="T595">
        <v>2.7</v>
      </c>
      <c r="U595" t="s">
        <v>33</v>
      </c>
      <c r="W595" t="str">
        <f t="shared" si="84"/>
        <v>Open</v>
      </c>
      <c r="X595" t="str">
        <f>_xlfn.XLOOKUP(B595,'Customers'!A:A,'Customers'!E:E,"")</f>
        <v>SMB</v>
      </c>
      <c r="Y595">
        <f t="shared" si="85"/>
        <v>0</v>
      </c>
      <c r="Z595" t="str">
        <f t="shared" si="86"/>
        <v/>
      </c>
      <c r="AA595">
        <f t="shared" si="89"/>
        <v>0</v>
      </c>
    </row>
    <row r="596" spans="1:27">
      <c r="A596" t="s">
        <v>2505</v>
      </c>
      <c r="B596" t="s">
        <v>2506</v>
      </c>
      <c r="C596" t="s">
        <v>2507</v>
      </c>
      <c r="D596" t="s">
        <v>66</v>
      </c>
      <c r="E596" t="s">
        <v>91</v>
      </c>
      <c r="F596" t="s">
        <v>2508</v>
      </c>
      <c r="G596" s="6">
        <f t="shared" si="81"/>
        <v>16301</v>
      </c>
      <c r="H596" t="s">
        <v>151</v>
      </c>
      <c r="I596" t="s">
        <v>237</v>
      </c>
      <c r="J596" t="str">
        <f t="shared" si="82"/>
        <v>Vidhi Mital</v>
      </c>
      <c r="K596" t="s">
        <v>2119</v>
      </c>
      <c r="L596" s="7">
        <f t="shared" si="87"/>
        <v>45272</v>
      </c>
      <c r="M596" s="7">
        <v>45418</v>
      </c>
      <c r="N596" s="1">
        <f t="shared" si="83"/>
        <v>45418</v>
      </c>
      <c r="O596" s="7">
        <v>45351</v>
      </c>
      <c r="P596" s="7">
        <f t="shared" si="88"/>
        <v>45351</v>
      </c>
      <c r="Q596">
        <v>79</v>
      </c>
      <c r="R596">
        <v>1</v>
      </c>
      <c r="S596">
        <v>3</v>
      </c>
      <c r="T596">
        <v>24.8</v>
      </c>
      <c r="U596" t="s">
        <v>33</v>
      </c>
      <c r="W596" t="str">
        <f t="shared" si="84"/>
        <v>Won</v>
      </c>
      <c r="X596" t="str">
        <f>_xlfn.XLOOKUP(B596,'Customers'!A:A,'Customers'!E:E,"")</f>
        <v>SMB</v>
      </c>
      <c r="Y596">
        <f t="shared" si="85"/>
        <v>1</v>
      </c>
      <c r="Z596">
        <f t="shared" si="86"/>
        <v>-67</v>
      </c>
      <c r="AA596">
        <f t="shared" si="89"/>
        <v>0</v>
      </c>
    </row>
    <row r="597" spans="1:27">
      <c r="A597" t="s">
        <v>2509</v>
      </c>
      <c r="B597" t="s">
        <v>1837</v>
      </c>
      <c r="C597" t="s">
        <v>392</v>
      </c>
      <c r="D597" t="s">
        <v>66</v>
      </c>
      <c r="E597" t="s">
        <v>177</v>
      </c>
      <c r="F597" t="s">
        <v>2510</v>
      </c>
      <c r="G597" s="6">
        <f t="shared" si="81"/>
        <v>12429</v>
      </c>
      <c r="H597" t="s">
        <v>30</v>
      </c>
      <c r="I597" t="s">
        <v>258</v>
      </c>
      <c r="J597" t="str">
        <f t="shared" si="82"/>
        <v>Jasmit Gour</v>
      </c>
      <c r="K597" t="s">
        <v>2511</v>
      </c>
      <c r="L597" s="7">
        <f t="shared" si="87"/>
        <v>45342</v>
      </c>
      <c r="M597" s="7">
        <v>45437</v>
      </c>
      <c r="N597" s="1">
        <f t="shared" si="83"/>
        <v>45437</v>
      </c>
      <c r="P597" s="7" t="str">
        <f t="shared" si="88"/>
        <v/>
      </c>
      <c r="R597">
        <v>0</v>
      </c>
      <c r="S597">
        <v>1</v>
      </c>
      <c r="T597">
        <v>21.5</v>
      </c>
      <c r="U597" t="s">
        <v>25</v>
      </c>
      <c r="W597" t="str">
        <f t="shared" si="84"/>
        <v>Open</v>
      </c>
      <c r="X597" t="str">
        <f>_xlfn.XLOOKUP(B597,'Customers'!A:A,'Customers'!E:E,"")</f>
        <v>Mid-Market</v>
      </c>
      <c r="Y597">
        <f t="shared" si="85"/>
        <v>0</v>
      </c>
      <c r="Z597" t="str">
        <f t="shared" si="86"/>
        <v/>
      </c>
      <c r="AA597">
        <f t="shared" si="89"/>
        <v>0</v>
      </c>
    </row>
    <row r="598" spans="1:27">
      <c r="A598" t="s">
        <v>2512</v>
      </c>
      <c r="B598" t="s">
        <v>120</v>
      </c>
      <c r="C598" t="s">
        <v>18</v>
      </c>
      <c r="D598" t="s">
        <v>53</v>
      </c>
      <c r="E598" t="s">
        <v>115</v>
      </c>
      <c r="F598" t="s">
        <v>2513</v>
      </c>
      <c r="G598" s="6">
        <f t="shared" si="81"/>
        <v>11307</v>
      </c>
      <c r="H598" t="s">
        <v>172</v>
      </c>
      <c r="I598" t="s">
        <v>920</v>
      </c>
      <c r="J598" t="str">
        <f t="shared" si="82"/>
        <v>Mason Solanki</v>
      </c>
      <c r="K598" t="s">
        <v>2514</v>
      </c>
      <c r="L598" s="7">
        <f t="shared" si="87"/>
        <v>44877</v>
      </c>
      <c r="M598" s="7">
        <v>44948</v>
      </c>
      <c r="N598" s="1">
        <f t="shared" si="83"/>
        <v>44948</v>
      </c>
      <c r="O598" s="7">
        <v>44939</v>
      </c>
      <c r="P598" s="7">
        <f t="shared" si="88"/>
        <v>44939</v>
      </c>
      <c r="Q598">
        <v>62</v>
      </c>
      <c r="R598">
        <v>0</v>
      </c>
      <c r="S598">
        <v>1</v>
      </c>
      <c r="T598">
        <v>28.5</v>
      </c>
      <c r="U598" t="s">
        <v>33</v>
      </c>
      <c r="W598" t="str">
        <f t="shared" si="84"/>
        <v>Lost</v>
      </c>
      <c r="X598" t="str">
        <f>_xlfn.XLOOKUP(B598,'Customers'!A:A,'Customers'!E:E,"")</f>
        <v>SMB</v>
      </c>
      <c r="Y598">
        <f t="shared" si="85"/>
        <v>1</v>
      </c>
      <c r="Z598">
        <f t="shared" si="86"/>
        <v>-9</v>
      </c>
      <c r="AA598">
        <f t="shared" si="89"/>
        <v>0</v>
      </c>
    </row>
    <row r="599" spans="1:27">
      <c r="A599" t="s">
        <v>2515</v>
      </c>
      <c r="B599" t="s">
        <v>2516</v>
      </c>
      <c r="C599" t="s">
        <v>251</v>
      </c>
      <c r="D599" t="s">
        <v>19</v>
      </c>
      <c r="E599" t="s">
        <v>177</v>
      </c>
      <c r="F599" t="s">
        <v>2517</v>
      </c>
      <c r="G599" s="6">
        <f t="shared" si="81"/>
        <v>9007</v>
      </c>
      <c r="H599" t="s">
        <v>39</v>
      </c>
      <c r="I599" t="s">
        <v>237</v>
      </c>
      <c r="J599" t="str">
        <f t="shared" si="82"/>
        <v>Vidhi Mital</v>
      </c>
      <c r="K599" t="s">
        <v>957</v>
      </c>
      <c r="L599" s="7">
        <f t="shared" si="87"/>
        <v>45468</v>
      </c>
      <c r="M599" s="7">
        <v>45622</v>
      </c>
      <c r="N599" s="1">
        <f t="shared" si="83"/>
        <v>45622</v>
      </c>
      <c r="P599" s="7" t="str">
        <f t="shared" si="88"/>
        <v/>
      </c>
      <c r="R599">
        <v>0</v>
      </c>
      <c r="S599">
        <v>1</v>
      </c>
      <c r="T599">
        <v>15</v>
      </c>
      <c r="U599" t="s">
        <v>33</v>
      </c>
      <c r="W599" t="str">
        <f t="shared" si="84"/>
        <v>Open</v>
      </c>
      <c r="X599" t="str">
        <f>_xlfn.XLOOKUP(B599,'Customers'!A:A,'Customers'!E:E,"")</f>
        <v>Mid-Market</v>
      </c>
      <c r="Y599">
        <f t="shared" si="85"/>
        <v>0</v>
      </c>
      <c r="Z599" t="str">
        <f t="shared" si="86"/>
        <v/>
      </c>
      <c r="AA599">
        <f t="shared" si="89"/>
        <v>0</v>
      </c>
    </row>
    <row r="600" spans="1:27">
      <c r="A600" t="s">
        <v>2518</v>
      </c>
      <c r="B600" t="s">
        <v>2519</v>
      </c>
      <c r="C600" t="s">
        <v>18</v>
      </c>
      <c r="D600" t="s">
        <v>183</v>
      </c>
      <c r="E600" t="s">
        <v>91</v>
      </c>
      <c r="F600" t="s">
        <v>2520</v>
      </c>
      <c r="G600" s="6">
        <f t="shared" si="81"/>
        <v>9132</v>
      </c>
      <c r="H600" t="s">
        <v>151</v>
      </c>
      <c r="I600" t="s">
        <v>68</v>
      </c>
      <c r="J600" t="str">
        <f t="shared" si="82"/>
        <v>Anamika Keer</v>
      </c>
      <c r="K600" t="s">
        <v>389</v>
      </c>
      <c r="L600" s="7">
        <f t="shared" si="87"/>
        <v>45481</v>
      </c>
      <c r="M600" s="7">
        <v>45608</v>
      </c>
      <c r="N600" s="1">
        <f t="shared" si="83"/>
        <v>45608</v>
      </c>
      <c r="O600" s="7">
        <v>45502</v>
      </c>
      <c r="P600" s="7">
        <f t="shared" si="88"/>
        <v>45502</v>
      </c>
      <c r="Q600">
        <v>21</v>
      </c>
      <c r="R600">
        <v>0</v>
      </c>
      <c r="S600">
        <v>1</v>
      </c>
      <c r="T600">
        <v>23.3</v>
      </c>
      <c r="U600" t="s">
        <v>25</v>
      </c>
      <c r="W600" t="str">
        <f t="shared" si="84"/>
        <v>Won</v>
      </c>
      <c r="X600" t="str">
        <f>_xlfn.XLOOKUP(B600,'Customers'!A:A,'Customers'!E:E,"")</f>
        <v>Mid-Market</v>
      </c>
      <c r="Y600">
        <f t="shared" si="85"/>
        <v>1</v>
      </c>
      <c r="Z600">
        <f t="shared" si="86"/>
        <v>-106</v>
      </c>
      <c r="AA600">
        <f t="shared" si="89"/>
        <v>0</v>
      </c>
    </row>
    <row r="601" spans="1:27">
      <c r="A601" t="s">
        <v>2521</v>
      </c>
      <c r="B601" t="s">
        <v>2522</v>
      </c>
      <c r="C601" t="s">
        <v>324</v>
      </c>
      <c r="D601" t="s">
        <v>37</v>
      </c>
      <c r="E601" t="s">
        <v>28</v>
      </c>
      <c r="F601" t="s">
        <v>2523</v>
      </c>
      <c r="G601" s="6">
        <f t="shared" si="81"/>
        <v>131950</v>
      </c>
      <c r="H601" t="s">
        <v>161</v>
      </c>
      <c r="I601" t="s">
        <v>139</v>
      </c>
      <c r="J601" t="str">
        <f t="shared" si="82"/>
        <v>Champak Rao</v>
      </c>
      <c r="K601" t="s">
        <v>2524</v>
      </c>
      <c r="L601" s="7">
        <f t="shared" si="87"/>
        <v>45489</v>
      </c>
      <c r="M601" s="7">
        <v>45513</v>
      </c>
      <c r="N601" s="1">
        <f t="shared" si="83"/>
        <v>45513</v>
      </c>
      <c r="P601" s="7" t="str">
        <f t="shared" si="88"/>
        <v/>
      </c>
      <c r="R601">
        <v>0</v>
      </c>
      <c r="S601">
        <v>1</v>
      </c>
      <c r="T601">
        <v>11.6</v>
      </c>
      <c r="U601" t="s">
        <v>42</v>
      </c>
      <c r="W601" t="str">
        <f t="shared" si="84"/>
        <v>Open</v>
      </c>
      <c r="X601" t="str">
        <f>_xlfn.XLOOKUP(B601,'Customers'!A:A,'Customers'!E:E,"")</f>
        <v>SMB</v>
      </c>
      <c r="Y601">
        <f t="shared" si="85"/>
        <v>0</v>
      </c>
      <c r="Z601" t="str">
        <f t="shared" si="86"/>
        <v/>
      </c>
      <c r="AA601">
        <f t="shared" si="89"/>
        <v>0</v>
      </c>
    </row>
    <row r="602" spans="1:27">
      <c r="A602" t="s">
        <v>2525</v>
      </c>
      <c r="B602" t="s">
        <v>2526</v>
      </c>
      <c r="C602" t="s">
        <v>1800</v>
      </c>
      <c r="D602" t="s">
        <v>183</v>
      </c>
      <c r="E602" t="s">
        <v>177</v>
      </c>
      <c r="F602" t="s">
        <v>2527</v>
      </c>
      <c r="G602" s="6">
        <f t="shared" si="81"/>
        <v>6146</v>
      </c>
      <c r="H602" t="s">
        <v>30</v>
      </c>
      <c r="I602" t="s">
        <v>31</v>
      </c>
      <c r="J602" t="str">
        <f t="shared" si="82"/>
        <v>Ati Seshadri</v>
      </c>
      <c r="K602" t="s">
        <v>2528</v>
      </c>
      <c r="L602" s="7">
        <f t="shared" si="87"/>
        <v>44608</v>
      </c>
      <c r="N602" s="1" t="str">
        <f t="shared" si="83"/>
        <v/>
      </c>
      <c r="P602" s="7" t="str">
        <f t="shared" si="88"/>
        <v/>
      </c>
      <c r="R602">
        <v>0</v>
      </c>
      <c r="S602">
        <v>1</v>
      </c>
      <c r="T602">
        <v>25.4</v>
      </c>
      <c r="U602" t="s">
        <v>42</v>
      </c>
      <c r="W602" t="str">
        <f t="shared" si="84"/>
        <v>Open</v>
      </c>
      <c r="X602" t="str">
        <f>_xlfn.XLOOKUP(B602,'Customers'!A:A,'Customers'!E:E,"")</f>
        <v>Mid-Market</v>
      </c>
      <c r="Y602">
        <f t="shared" si="85"/>
        <v>0</v>
      </c>
      <c r="Z602" t="str">
        <f t="shared" si="86"/>
        <v/>
      </c>
      <c r="AA602">
        <f t="shared" si="89"/>
        <v>0</v>
      </c>
    </row>
    <row r="603" spans="1:27">
      <c r="A603" t="s">
        <v>2529</v>
      </c>
      <c r="B603" t="s">
        <v>2530</v>
      </c>
      <c r="C603" t="s">
        <v>688</v>
      </c>
      <c r="D603" t="s">
        <v>53</v>
      </c>
      <c r="E603" t="s">
        <v>115</v>
      </c>
      <c r="F603" t="s">
        <v>2531</v>
      </c>
      <c r="G603" s="6">
        <f t="shared" si="81"/>
        <v>46889</v>
      </c>
      <c r="H603" t="s">
        <v>47</v>
      </c>
      <c r="I603" t="s">
        <v>23</v>
      </c>
      <c r="J603" t="str">
        <f t="shared" si="82"/>
        <v>Nihal Bhasin</v>
      </c>
      <c r="K603" t="s">
        <v>2532</v>
      </c>
      <c r="L603" s="7">
        <f t="shared" si="87"/>
        <v>45538</v>
      </c>
      <c r="M603" s="7">
        <v>45570</v>
      </c>
      <c r="N603" s="1">
        <f t="shared" si="83"/>
        <v>45570</v>
      </c>
      <c r="O603" s="7">
        <v>45707</v>
      </c>
      <c r="P603" s="7">
        <f t="shared" si="88"/>
        <v>45707</v>
      </c>
      <c r="Q603">
        <v>169</v>
      </c>
      <c r="R603">
        <v>0</v>
      </c>
      <c r="S603">
        <v>1</v>
      </c>
      <c r="T603">
        <v>14.7</v>
      </c>
      <c r="U603" t="s">
        <v>42</v>
      </c>
      <c r="W603" t="str">
        <f t="shared" si="84"/>
        <v>Lost</v>
      </c>
      <c r="X603" t="str">
        <f>_xlfn.XLOOKUP(B603,'Customers'!A:A,'Customers'!E:E,"")</f>
        <v>SMB</v>
      </c>
      <c r="Y603">
        <f t="shared" si="85"/>
        <v>1</v>
      </c>
      <c r="Z603">
        <f t="shared" si="86"/>
        <v>137</v>
      </c>
      <c r="AA603">
        <f t="shared" si="89"/>
        <v>1</v>
      </c>
    </row>
    <row r="604" spans="1:27">
      <c r="A604" t="s">
        <v>2533</v>
      </c>
      <c r="B604" t="s">
        <v>2534</v>
      </c>
      <c r="C604" t="s">
        <v>525</v>
      </c>
      <c r="D604" t="s">
        <v>37</v>
      </c>
      <c r="E604" t="s">
        <v>54</v>
      </c>
      <c r="F604" t="s">
        <v>2535</v>
      </c>
      <c r="G604" s="6">
        <f t="shared" si="81"/>
        <v>173349</v>
      </c>
      <c r="H604" t="s">
        <v>151</v>
      </c>
      <c r="I604" t="s">
        <v>86</v>
      </c>
      <c r="J604" t="str">
        <f t="shared" si="82"/>
        <v>Mason Solanki</v>
      </c>
      <c r="K604" t="s">
        <v>2536</v>
      </c>
      <c r="L604" s="7">
        <f t="shared" si="87"/>
        <v>45103</v>
      </c>
      <c r="M604" s="7">
        <v>45176</v>
      </c>
      <c r="N604" s="1">
        <f t="shared" si="83"/>
        <v>45176</v>
      </c>
      <c r="P604" s="7" t="str">
        <f t="shared" si="88"/>
        <v/>
      </c>
      <c r="R604">
        <v>0</v>
      </c>
      <c r="S604">
        <v>1</v>
      </c>
      <c r="T604">
        <v>24.9</v>
      </c>
      <c r="U604" t="s">
        <v>33</v>
      </c>
      <c r="W604" t="str">
        <f t="shared" si="84"/>
        <v>Open</v>
      </c>
      <c r="X604" t="str">
        <f>_xlfn.XLOOKUP(B604,'Customers'!A:A,'Customers'!E:E,"")</f>
        <v>Mid-Market</v>
      </c>
      <c r="Y604">
        <f t="shared" si="85"/>
        <v>0</v>
      </c>
      <c r="Z604" t="str">
        <f t="shared" si="86"/>
        <v/>
      </c>
      <c r="AA604">
        <f t="shared" si="89"/>
        <v>0</v>
      </c>
    </row>
    <row r="605" spans="1:27">
      <c r="A605" t="s">
        <v>2537</v>
      </c>
      <c r="B605" t="s">
        <v>1064</v>
      </c>
      <c r="C605" t="s">
        <v>735</v>
      </c>
      <c r="D605" t="s">
        <v>37</v>
      </c>
      <c r="E605" t="s">
        <v>54</v>
      </c>
      <c r="F605" t="s">
        <v>2538</v>
      </c>
      <c r="G605" s="6">
        <f t="shared" si="81"/>
        <v>197716</v>
      </c>
      <c r="H605" t="s">
        <v>47</v>
      </c>
      <c r="I605" t="s">
        <v>778</v>
      </c>
      <c r="J605" t="str">
        <f t="shared" si="82"/>
        <v>Nihal Bhasin</v>
      </c>
      <c r="K605" t="s">
        <v>1562</v>
      </c>
      <c r="L605" s="7">
        <f t="shared" si="87"/>
        <v>45428</v>
      </c>
      <c r="M605" s="7">
        <v>45600</v>
      </c>
      <c r="N605" s="1">
        <f t="shared" si="83"/>
        <v>45600</v>
      </c>
      <c r="P605" s="7" t="str">
        <f t="shared" si="88"/>
        <v/>
      </c>
      <c r="R605">
        <v>0</v>
      </c>
      <c r="S605">
        <v>1</v>
      </c>
      <c r="T605">
        <v>10.9</v>
      </c>
      <c r="U605" t="s">
        <v>33</v>
      </c>
      <c r="W605" t="str">
        <f t="shared" si="84"/>
        <v>Open</v>
      </c>
      <c r="X605" t="str">
        <f>_xlfn.XLOOKUP(B605,'Customers'!A:A,'Customers'!E:E,"")</f>
        <v>SMB</v>
      </c>
      <c r="Y605">
        <f t="shared" si="85"/>
        <v>0</v>
      </c>
      <c r="Z605" t="str">
        <f t="shared" si="86"/>
        <v/>
      </c>
      <c r="AA605">
        <f t="shared" si="89"/>
        <v>0</v>
      </c>
    </row>
    <row r="606" spans="1:27">
      <c r="A606" t="s">
        <v>2539</v>
      </c>
      <c r="B606" t="s">
        <v>1124</v>
      </c>
      <c r="C606" t="s">
        <v>2540</v>
      </c>
      <c r="D606" t="s">
        <v>183</v>
      </c>
      <c r="E606" t="s">
        <v>28</v>
      </c>
      <c r="F606" t="s">
        <v>2541</v>
      </c>
      <c r="G606" s="6">
        <f t="shared" si="81"/>
        <v>13729</v>
      </c>
      <c r="H606" t="s">
        <v>172</v>
      </c>
      <c r="I606" t="s">
        <v>1094</v>
      </c>
      <c r="J606" t="str">
        <f t="shared" si="82"/>
        <v>Jairaj Panchal</v>
      </c>
      <c r="K606" t="s">
        <v>2542</v>
      </c>
      <c r="L606" s="7">
        <f t="shared" si="87"/>
        <v>44825</v>
      </c>
      <c r="M606" s="7">
        <v>44902</v>
      </c>
      <c r="N606" s="1">
        <f t="shared" si="83"/>
        <v>44902</v>
      </c>
      <c r="P606" s="7" t="str">
        <f t="shared" si="88"/>
        <v/>
      </c>
      <c r="R606">
        <v>0</v>
      </c>
      <c r="S606">
        <v>1</v>
      </c>
      <c r="U606" t="s">
        <v>42</v>
      </c>
      <c r="W606" t="str">
        <f t="shared" si="84"/>
        <v>Open</v>
      </c>
      <c r="X606" t="str">
        <f>_xlfn.XLOOKUP(B606,'Customers'!A:A,'Customers'!E:E,"")</f>
        <v>SMB</v>
      </c>
      <c r="Y606">
        <f t="shared" si="85"/>
        <v>0</v>
      </c>
      <c r="Z606" t="str">
        <f t="shared" si="86"/>
        <v/>
      </c>
      <c r="AA606">
        <f t="shared" si="89"/>
        <v>0</v>
      </c>
    </row>
    <row r="607" spans="1:27">
      <c r="A607" t="s">
        <v>2543</v>
      </c>
      <c r="B607" t="s">
        <v>2544</v>
      </c>
      <c r="C607" t="s">
        <v>1946</v>
      </c>
      <c r="D607" t="s">
        <v>53</v>
      </c>
      <c r="E607" t="s">
        <v>28</v>
      </c>
      <c r="F607" t="s">
        <v>2545</v>
      </c>
      <c r="G607" s="6">
        <f t="shared" si="81"/>
        <v>11066</v>
      </c>
      <c r="H607" t="s">
        <v>56</v>
      </c>
      <c r="I607" t="s">
        <v>145</v>
      </c>
      <c r="J607" t="str">
        <f t="shared" si="82"/>
        <v>Krish Varughese</v>
      </c>
      <c r="K607" t="s">
        <v>2546</v>
      </c>
      <c r="L607" s="7">
        <f t="shared" si="87"/>
        <v>44717</v>
      </c>
      <c r="M607" s="7">
        <v>44761</v>
      </c>
      <c r="N607" s="1">
        <f t="shared" si="83"/>
        <v>44761</v>
      </c>
      <c r="P607" s="7" t="str">
        <f t="shared" si="88"/>
        <v/>
      </c>
      <c r="R607">
        <v>0</v>
      </c>
      <c r="S607">
        <v>1</v>
      </c>
      <c r="T607">
        <v>7.6</v>
      </c>
      <c r="U607" t="s">
        <v>42</v>
      </c>
      <c r="W607" t="str">
        <f t="shared" si="84"/>
        <v>Open</v>
      </c>
      <c r="X607" t="str">
        <f>_xlfn.XLOOKUP(B607,'Customers'!A:A,'Customers'!E:E,"")</f>
        <v>SMB</v>
      </c>
      <c r="Y607">
        <f t="shared" si="85"/>
        <v>0</v>
      </c>
      <c r="Z607" t="str">
        <f t="shared" si="86"/>
        <v/>
      </c>
      <c r="AA607">
        <f t="shared" si="89"/>
        <v>0</v>
      </c>
    </row>
    <row r="608" spans="1:27">
      <c r="A608" t="s">
        <v>2547</v>
      </c>
      <c r="B608" t="s">
        <v>2548</v>
      </c>
      <c r="C608" t="s">
        <v>2549</v>
      </c>
      <c r="D608" t="s">
        <v>183</v>
      </c>
      <c r="E608" t="s">
        <v>28</v>
      </c>
      <c r="F608" t="s">
        <v>2550</v>
      </c>
      <c r="G608" s="6">
        <f t="shared" si="81"/>
        <v>13512</v>
      </c>
      <c r="H608" t="s">
        <v>172</v>
      </c>
      <c r="I608" t="s">
        <v>778</v>
      </c>
      <c r="J608" t="str">
        <f t="shared" si="82"/>
        <v>Nihal Bhasin</v>
      </c>
      <c r="K608" t="s">
        <v>2551</v>
      </c>
      <c r="L608" s="7">
        <f t="shared" si="87"/>
        <v>45214</v>
      </c>
      <c r="M608" s="7">
        <v>45339</v>
      </c>
      <c r="N608" s="1">
        <f t="shared" si="83"/>
        <v>45339</v>
      </c>
      <c r="P608" s="7" t="str">
        <f t="shared" si="88"/>
        <v/>
      </c>
      <c r="R608">
        <v>0</v>
      </c>
      <c r="S608">
        <v>1</v>
      </c>
      <c r="T608">
        <v>12.9</v>
      </c>
      <c r="U608" t="s">
        <v>25</v>
      </c>
      <c r="W608" t="str">
        <f t="shared" si="84"/>
        <v>Open</v>
      </c>
      <c r="X608" t="str">
        <f>_xlfn.XLOOKUP(B608,'Customers'!A:A,'Customers'!E:E,"")</f>
        <v>SMB</v>
      </c>
      <c r="Y608">
        <f t="shared" si="85"/>
        <v>0</v>
      </c>
      <c r="Z608" t="str">
        <f t="shared" si="86"/>
        <v/>
      </c>
      <c r="AA608">
        <f t="shared" si="89"/>
        <v>0</v>
      </c>
    </row>
    <row r="609" spans="1:27">
      <c r="A609" t="s">
        <v>2552</v>
      </c>
      <c r="B609" t="s">
        <v>1454</v>
      </c>
      <c r="C609" t="s">
        <v>18</v>
      </c>
      <c r="D609" t="s">
        <v>37</v>
      </c>
      <c r="E609" t="s">
        <v>28</v>
      </c>
      <c r="F609" t="s">
        <v>2553</v>
      </c>
      <c r="G609" s="6">
        <f t="shared" si="81"/>
        <v>102000</v>
      </c>
      <c r="H609" t="s">
        <v>161</v>
      </c>
      <c r="I609" t="s">
        <v>545</v>
      </c>
      <c r="J609" t="str">
        <f t="shared" si="82"/>
        <v>Krish Varughese</v>
      </c>
      <c r="K609" t="s">
        <v>2237</v>
      </c>
      <c r="L609" s="7">
        <f t="shared" si="87"/>
        <v>45263</v>
      </c>
      <c r="M609" s="7">
        <v>45439</v>
      </c>
      <c r="N609" s="1">
        <f t="shared" si="83"/>
        <v>45439</v>
      </c>
      <c r="P609" s="7" t="str">
        <f t="shared" si="88"/>
        <v/>
      </c>
      <c r="R609">
        <v>0</v>
      </c>
      <c r="S609">
        <v>1</v>
      </c>
      <c r="T609">
        <v>19.7</v>
      </c>
      <c r="U609" t="s">
        <v>100</v>
      </c>
      <c r="W609" t="str">
        <f t="shared" si="84"/>
        <v>Open</v>
      </c>
      <c r="X609" t="str">
        <f>_xlfn.XLOOKUP(B609,'Customers'!A:A,'Customers'!E:E,"")</f>
        <v>Enterprise</v>
      </c>
      <c r="Y609">
        <f t="shared" si="85"/>
        <v>0</v>
      </c>
      <c r="Z609" t="str">
        <f t="shared" si="86"/>
        <v/>
      </c>
      <c r="AA609">
        <f t="shared" si="89"/>
        <v>0</v>
      </c>
    </row>
    <row r="610" spans="1:27">
      <c r="A610" t="s">
        <v>2554</v>
      </c>
      <c r="B610" t="s">
        <v>2555</v>
      </c>
      <c r="C610" t="s">
        <v>18</v>
      </c>
      <c r="D610" t="s">
        <v>19</v>
      </c>
      <c r="E610" t="s">
        <v>28</v>
      </c>
      <c r="F610" t="s">
        <v>2556</v>
      </c>
      <c r="G610" s="6">
        <f t="shared" si="81"/>
        <v>2404</v>
      </c>
      <c r="H610" t="s">
        <v>161</v>
      </c>
      <c r="I610" t="s">
        <v>31</v>
      </c>
      <c r="J610" t="str">
        <f t="shared" si="82"/>
        <v>Ati Seshadri</v>
      </c>
      <c r="K610" t="s">
        <v>2557</v>
      </c>
      <c r="L610" s="7">
        <f t="shared" si="87"/>
        <v>45313</v>
      </c>
      <c r="M610" s="7">
        <v>45444</v>
      </c>
      <c r="N610" s="1">
        <f t="shared" si="83"/>
        <v>45444</v>
      </c>
      <c r="P610" s="7" t="str">
        <f t="shared" si="88"/>
        <v/>
      </c>
      <c r="R610">
        <v>0</v>
      </c>
      <c r="S610">
        <v>1</v>
      </c>
      <c r="T610">
        <v>27.1</v>
      </c>
      <c r="U610" t="s">
        <v>58</v>
      </c>
      <c r="W610" t="str">
        <f t="shared" si="84"/>
        <v>Open</v>
      </c>
      <c r="X610" t="str">
        <f>_xlfn.XLOOKUP(B610,'Customers'!A:A,'Customers'!E:E,"")</f>
        <v>Mid-Market</v>
      </c>
      <c r="Y610">
        <f t="shared" si="85"/>
        <v>0</v>
      </c>
      <c r="Z610" t="str">
        <f t="shared" si="86"/>
        <v/>
      </c>
      <c r="AA610">
        <f t="shared" si="89"/>
        <v>0</v>
      </c>
    </row>
    <row r="611" spans="1:27">
      <c r="A611" t="s">
        <v>2558</v>
      </c>
      <c r="B611" t="s">
        <v>2284</v>
      </c>
      <c r="C611" t="s">
        <v>1772</v>
      </c>
      <c r="D611" t="s">
        <v>19</v>
      </c>
      <c r="E611" t="s">
        <v>115</v>
      </c>
      <c r="F611" t="s">
        <v>2559</v>
      </c>
      <c r="G611" s="6">
        <f t="shared" si="81"/>
        <v>3885</v>
      </c>
      <c r="H611" t="s">
        <v>30</v>
      </c>
      <c r="I611" t="s">
        <v>258</v>
      </c>
      <c r="J611" t="str">
        <f t="shared" si="82"/>
        <v>Jasmit Gour</v>
      </c>
      <c r="K611" t="s">
        <v>2560</v>
      </c>
      <c r="L611" s="7">
        <f t="shared" si="87"/>
        <v>45167</v>
      </c>
      <c r="N611" s="1" t="str">
        <f t="shared" si="83"/>
        <v/>
      </c>
      <c r="O611" s="7">
        <v>45357</v>
      </c>
      <c r="P611" s="7">
        <f t="shared" si="88"/>
        <v>45357</v>
      </c>
      <c r="Q611">
        <v>190</v>
      </c>
      <c r="R611">
        <v>0</v>
      </c>
      <c r="S611">
        <v>1</v>
      </c>
      <c r="T611">
        <v>4.7</v>
      </c>
      <c r="U611" t="s">
        <v>25</v>
      </c>
      <c r="W611" t="str">
        <f t="shared" si="84"/>
        <v>Lost</v>
      </c>
      <c r="X611" t="str">
        <f>_xlfn.XLOOKUP(B611,'Customers'!A:A,'Customers'!E:E,"")</f>
        <v>Mid-Market</v>
      </c>
      <c r="Y611">
        <f t="shared" si="85"/>
        <v>1</v>
      </c>
      <c r="Z611" t="str">
        <f t="shared" si="86"/>
        <v/>
      </c>
      <c r="AA611">
        <f t="shared" si="89"/>
        <v>1</v>
      </c>
    </row>
    <row r="612" spans="1:27">
      <c r="A612" t="s">
        <v>2561</v>
      </c>
      <c r="B612" t="s">
        <v>2562</v>
      </c>
      <c r="C612" t="s">
        <v>1571</v>
      </c>
      <c r="D612" t="s">
        <v>66</v>
      </c>
      <c r="E612" t="s">
        <v>91</v>
      </c>
      <c r="F612" t="s">
        <v>2563</v>
      </c>
      <c r="G612" s="6">
        <f t="shared" si="81"/>
        <v>17537</v>
      </c>
      <c r="H612" t="s">
        <v>172</v>
      </c>
      <c r="I612" t="s">
        <v>521</v>
      </c>
      <c r="J612" t="str">
        <f t="shared" si="82"/>
        <v>Kashish Patla</v>
      </c>
      <c r="K612" t="s">
        <v>2564</v>
      </c>
      <c r="L612" s="7">
        <f t="shared" si="87"/>
        <v>45304</v>
      </c>
      <c r="M612" s="7">
        <v>45342</v>
      </c>
      <c r="N612" s="1">
        <f t="shared" si="83"/>
        <v>45342</v>
      </c>
      <c r="O612" s="7">
        <v>45396</v>
      </c>
      <c r="P612" s="7">
        <f t="shared" si="88"/>
        <v>45396</v>
      </c>
      <c r="Q612">
        <v>92</v>
      </c>
      <c r="R612">
        <v>0</v>
      </c>
      <c r="S612">
        <v>1</v>
      </c>
      <c r="T612">
        <v>10</v>
      </c>
      <c r="U612" t="s">
        <v>42</v>
      </c>
      <c r="W612" t="str">
        <f t="shared" si="84"/>
        <v>Won</v>
      </c>
      <c r="X612" t="str">
        <f>_xlfn.XLOOKUP(B612,'Customers'!A:A,'Customers'!E:E,"")</f>
        <v>Mid-Market</v>
      </c>
      <c r="Y612">
        <f t="shared" si="85"/>
        <v>1</v>
      </c>
      <c r="Z612">
        <f t="shared" si="86"/>
        <v>54</v>
      </c>
      <c r="AA612">
        <f t="shared" si="89"/>
        <v>1</v>
      </c>
    </row>
    <row r="613" spans="1:27">
      <c r="A613" t="s">
        <v>2565</v>
      </c>
      <c r="B613" t="s">
        <v>2566</v>
      </c>
      <c r="C613" t="s">
        <v>2567</v>
      </c>
      <c r="D613" t="s">
        <v>19</v>
      </c>
      <c r="E613" t="s">
        <v>20</v>
      </c>
      <c r="F613" t="s">
        <v>2568</v>
      </c>
      <c r="G613" s="6">
        <f t="shared" si="81"/>
        <v>4238</v>
      </c>
      <c r="H613" t="s">
        <v>22</v>
      </c>
      <c r="I613" t="s">
        <v>31</v>
      </c>
      <c r="J613" t="str">
        <f t="shared" si="82"/>
        <v>Ati Seshadri</v>
      </c>
      <c r="K613" t="s">
        <v>2569</v>
      </c>
      <c r="L613" s="7">
        <f t="shared" si="87"/>
        <v>44641</v>
      </c>
      <c r="M613" s="7">
        <v>44698</v>
      </c>
      <c r="N613" s="1">
        <f t="shared" si="83"/>
        <v>44698</v>
      </c>
      <c r="P613" s="7" t="str">
        <f t="shared" si="88"/>
        <v/>
      </c>
      <c r="R613">
        <v>0</v>
      </c>
      <c r="S613">
        <v>1</v>
      </c>
      <c r="T613">
        <v>20</v>
      </c>
      <c r="U613" t="s">
        <v>25</v>
      </c>
      <c r="W613" t="str">
        <f t="shared" si="84"/>
        <v>Open</v>
      </c>
      <c r="X613" t="str">
        <f>_xlfn.XLOOKUP(B613,'Customers'!A:A,'Customers'!E:E,"")</f>
        <v>Enterprise</v>
      </c>
      <c r="Y613">
        <f t="shared" si="85"/>
        <v>0</v>
      </c>
      <c r="Z613" t="str">
        <f t="shared" si="86"/>
        <v/>
      </c>
      <c r="AA613">
        <f t="shared" si="89"/>
        <v>0</v>
      </c>
    </row>
    <row r="614" spans="1:27">
      <c r="A614" t="s">
        <v>2570</v>
      </c>
      <c r="B614" t="s">
        <v>1442</v>
      </c>
      <c r="C614" t="s">
        <v>726</v>
      </c>
      <c r="D614" t="s">
        <v>66</v>
      </c>
      <c r="E614" t="s">
        <v>115</v>
      </c>
      <c r="F614" t="s">
        <v>2571</v>
      </c>
      <c r="G614" s="6">
        <f t="shared" si="81"/>
        <v>9771</v>
      </c>
      <c r="H614" t="s">
        <v>22</v>
      </c>
      <c r="I614" t="s">
        <v>127</v>
      </c>
      <c r="J614" t="str">
        <f t="shared" si="82"/>
        <v>Kashish Patla</v>
      </c>
      <c r="K614" t="s">
        <v>1697</v>
      </c>
      <c r="L614" s="7">
        <f t="shared" si="87"/>
        <v>45227</v>
      </c>
      <c r="M614" s="7">
        <v>45383</v>
      </c>
      <c r="N614" s="1">
        <f t="shared" si="83"/>
        <v>45383</v>
      </c>
      <c r="O614" s="7">
        <v>45269</v>
      </c>
      <c r="P614" s="7">
        <f t="shared" si="88"/>
        <v>45269</v>
      </c>
      <c r="Q614">
        <v>42</v>
      </c>
      <c r="R614">
        <v>0</v>
      </c>
      <c r="S614">
        <v>1</v>
      </c>
      <c r="T614">
        <v>33.4</v>
      </c>
      <c r="U614" t="s">
        <v>33</v>
      </c>
      <c r="W614" t="str">
        <f t="shared" si="84"/>
        <v>Lost</v>
      </c>
      <c r="X614" t="str">
        <f>_xlfn.XLOOKUP(B614,'Customers'!A:A,'Customers'!E:E,"")</f>
        <v>Mid-Market</v>
      </c>
      <c r="Y614">
        <f t="shared" si="85"/>
        <v>1</v>
      </c>
      <c r="Z614">
        <f t="shared" si="86"/>
        <v>-114</v>
      </c>
      <c r="AA614">
        <f t="shared" si="89"/>
        <v>0</v>
      </c>
    </row>
    <row r="615" spans="1:27">
      <c r="A615" t="s">
        <v>2572</v>
      </c>
      <c r="B615" t="s">
        <v>2573</v>
      </c>
      <c r="C615" t="s">
        <v>18</v>
      </c>
      <c r="D615" t="s">
        <v>37</v>
      </c>
      <c r="E615" t="s">
        <v>28</v>
      </c>
      <c r="F615" t="s">
        <v>2574</v>
      </c>
      <c r="G615" s="6">
        <f t="shared" si="81"/>
        <v>197939</v>
      </c>
      <c r="H615" t="s">
        <v>56</v>
      </c>
      <c r="I615" t="s">
        <v>73</v>
      </c>
      <c r="J615" t="str">
        <f t="shared" si="82"/>
        <v>Karan Karnik</v>
      </c>
      <c r="K615" t="s">
        <v>2575</v>
      </c>
      <c r="L615" s="7">
        <f t="shared" si="87"/>
        <v>44922</v>
      </c>
      <c r="M615" s="7">
        <v>45043</v>
      </c>
      <c r="N615" s="1">
        <f t="shared" si="83"/>
        <v>45043</v>
      </c>
      <c r="P615" s="7" t="str">
        <f t="shared" si="88"/>
        <v/>
      </c>
      <c r="R615">
        <v>0</v>
      </c>
      <c r="S615">
        <v>1</v>
      </c>
      <c r="T615">
        <v>17.3</v>
      </c>
      <c r="U615" t="s">
        <v>58</v>
      </c>
      <c r="W615" t="str">
        <f t="shared" si="84"/>
        <v>Open</v>
      </c>
      <c r="X615" t="str">
        <f>_xlfn.XLOOKUP(B615,'Customers'!A:A,'Customers'!E:E,"")</f>
        <v>Enterprise</v>
      </c>
      <c r="Y615">
        <f t="shared" si="85"/>
        <v>0</v>
      </c>
      <c r="Z615" t="str">
        <f t="shared" si="86"/>
        <v/>
      </c>
      <c r="AA615">
        <f t="shared" si="89"/>
        <v>0</v>
      </c>
    </row>
    <row r="616" spans="1:27">
      <c r="A616" t="s">
        <v>2576</v>
      </c>
      <c r="B616" t="s">
        <v>2577</v>
      </c>
      <c r="C616" t="s">
        <v>2299</v>
      </c>
      <c r="D616" t="s">
        <v>66</v>
      </c>
      <c r="E616" t="s">
        <v>45</v>
      </c>
      <c r="F616" t="s">
        <v>2578</v>
      </c>
      <c r="G616" s="6">
        <f t="shared" si="81"/>
        <v>15034</v>
      </c>
      <c r="H616" t="s">
        <v>56</v>
      </c>
      <c r="I616" t="s">
        <v>80</v>
      </c>
      <c r="J616" t="str">
        <f t="shared" si="82"/>
        <v>Shivani Natt</v>
      </c>
      <c r="K616" t="s">
        <v>2579</v>
      </c>
      <c r="L616" s="7">
        <f t="shared" si="87"/>
        <v>45187</v>
      </c>
      <c r="M616" s="7">
        <v>45336</v>
      </c>
      <c r="N616" s="1">
        <f t="shared" si="83"/>
        <v>45336</v>
      </c>
      <c r="P616" s="7" t="str">
        <f t="shared" si="88"/>
        <v/>
      </c>
      <c r="R616">
        <v>0</v>
      </c>
      <c r="S616">
        <v>1</v>
      </c>
      <c r="T616">
        <v>1.8</v>
      </c>
      <c r="U616" t="s">
        <v>100</v>
      </c>
      <c r="W616" t="str">
        <f t="shared" si="84"/>
        <v>Open</v>
      </c>
      <c r="X616" t="str">
        <f>_xlfn.XLOOKUP(B616,'Customers'!A:A,'Customers'!E:E,"")</f>
        <v>Mid-Market</v>
      </c>
      <c r="Y616">
        <f t="shared" si="85"/>
        <v>0</v>
      </c>
      <c r="Z616" t="str">
        <f t="shared" si="86"/>
        <v/>
      </c>
      <c r="AA616">
        <f t="shared" si="89"/>
        <v>0</v>
      </c>
    </row>
    <row r="617" spans="1:27">
      <c r="A617" t="s">
        <v>2580</v>
      </c>
      <c r="B617" t="s">
        <v>2581</v>
      </c>
      <c r="C617" t="s">
        <v>241</v>
      </c>
      <c r="D617" t="s">
        <v>37</v>
      </c>
      <c r="E617" t="s">
        <v>91</v>
      </c>
      <c r="F617" t="s">
        <v>2582</v>
      </c>
      <c r="G617" s="6">
        <f t="shared" si="81"/>
        <v>134207</v>
      </c>
      <c r="H617" t="s">
        <v>30</v>
      </c>
      <c r="I617" t="s">
        <v>73</v>
      </c>
      <c r="J617" t="str">
        <f t="shared" si="82"/>
        <v>Karan Karnik</v>
      </c>
      <c r="K617" t="s">
        <v>24</v>
      </c>
      <c r="L617" s="7">
        <f t="shared" si="87"/>
        <v>44635</v>
      </c>
      <c r="M617" s="7">
        <v>44705</v>
      </c>
      <c r="N617" s="1">
        <f t="shared" si="83"/>
        <v>44705</v>
      </c>
      <c r="O617" s="7">
        <v>44755</v>
      </c>
      <c r="P617" s="7">
        <f t="shared" si="88"/>
        <v>44755</v>
      </c>
      <c r="Q617">
        <v>120</v>
      </c>
      <c r="R617">
        <v>0</v>
      </c>
      <c r="S617">
        <v>1</v>
      </c>
      <c r="T617">
        <v>25.4</v>
      </c>
      <c r="U617" t="s">
        <v>33</v>
      </c>
      <c r="W617" t="str">
        <f t="shared" si="84"/>
        <v>Won</v>
      </c>
      <c r="X617" t="str">
        <f>_xlfn.XLOOKUP(B617,'Customers'!A:A,'Customers'!E:E,"")</f>
        <v>SMB</v>
      </c>
      <c r="Y617">
        <f t="shared" si="85"/>
        <v>1</v>
      </c>
      <c r="Z617">
        <f t="shared" si="86"/>
        <v>50</v>
      </c>
      <c r="AA617">
        <f t="shared" si="89"/>
        <v>1</v>
      </c>
    </row>
    <row r="618" spans="1:27">
      <c r="A618" t="s">
        <v>2583</v>
      </c>
      <c r="B618" t="s">
        <v>2584</v>
      </c>
      <c r="C618" t="s">
        <v>2044</v>
      </c>
      <c r="D618" t="s">
        <v>183</v>
      </c>
      <c r="E618" t="s">
        <v>28</v>
      </c>
      <c r="F618" t="s">
        <v>2585</v>
      </c>
      <c r="G618" s="6">
        <f t="shared" si="81"/>
        <v>10689</v>
      </c>
      <c r="H618" t="s">
        <v>79</v>
      </c>
      <c r="I618" t="s">
        <v>258</v>
      </c>
      <c r="J618" t="str">
        <f t="shared" si="82"/>
        <v>Jasmit Gour</v>
      </c>
      <c r="K618" t="s">
        <v>817</v>
      </c>
      <c r="L618" s="7">
        <f t="shared" si="87"/>
        <v>45007</v>
      </c>
      <c r="M618" s="7">
        <v>45045</v>
      </c>
      <c r="N618" s="1">
        <f t="shared" si="83"/>
        <v>45045</v>
      </c>
      <c r="P618" s="7" t="str">
        <f t="shared" si="88"/>
        <v/>
      </c>
      <c r="R618">
        <v>0</v>
      </c>
      <c r="S618">
        <v>1</v>
      </c>
      <c r="T618">
        <v>31.1</v>
      </c>
      <c r="U618" t="s">
        <v>25</v>
      </c>
      <c r="W618" t="str">
        <f t="shared" si="84"/>
        <v>Open</v>
      </c>
      <c r="X618" t="str">
        <f>_xlfn.XLOOKUP(B618,'Customers'!A:A,'Customers'!E:E,"")</f>
        <v>Enterprise</v>
      </c>
      <c r="Y618">
        <f t="shared" si="85"/>
        <v>0</v>
      </c>
      <c r="Z618" t="str">
        <f t="shared" si="86"/>
        <v/>
      </c>
      <c r="AA618">
        <f t="shared" si="89"/>
        <v>0</v>
      </c>
    </row>
    <row r="619" spans="1:27">
      <c r="A619" t="s">
        <v>2586</v>
      </c>
      <c r="B619" t="s">
        <v>2587</v>
      </c>
      <c r="C619" t="s">
        <v>2588</v>
      </c>
      <c r="D619" t="s">
        <v>19</v>
      </c>
      <c r="E619" t="s">
        <v>177</v>
      </c>
      <c r="F619" t="s">
        <v>2589</v>
      </c>
      <c r="G619" s="6">
        <f t="shared" si="81"/>
        <v>3488</v>
      </c>
      <c r="H619" t="s">
        <v>56</v>
      </c>
      <c r="I619" t="s">
        <v>1817</v>
      </c>
      <c r="J619" t="str">
        <f t="shared" si="82"/>
        <v>Ati Seshadri</v>
      </c>
      <c r="K619" t="s">
        <v>1358</v>
      </c>
      <c r="L619" s="7">
        <f t="shared" si="87"/>
        <v>45071</v>
      </c>
      <c r="M619" s="7">
        <v>45237</v>
      </c>
      <c r="N619" s="1">
        <f t="shared" si="83"/>
        <v>45237</v>
      </c>
      <c r="P619" s="7" t="str">
        <f t="shared" si="88"/>
        <v/>
      </c>
      <c r="R619">
        <v>0</v>
      </c>
      <c r="S619">
        <v>1</v>
      </c>
      <c r="T619">
        <v>1</v>
      </c>
      <c r="U619" t="s">
        <v>42</v>
      </c>
      <c r="W619" t="str">
        <f t="shared" si="84"/>
        <v>Open</v>
      </c>
      <c r="X619" t="str">
        <f>_xlfn.XLOOKUP(B619,'Customers'!A:A,'Customers'!E:E,"")</f>
        <v>Mid-Market</v>
      </c>
      <c r="Y619">
        <f t="shared" si="85"/>
        <v>0</v>
      </c>
      <c r="Z619" t="str">
        <f t="shared" si="86"/>
        <v/>
      </c>
      <c r="AA619">
        <f t="shared" si="89"/>
        <v>0</v>
      </c>
    </row>
    <row r="620" spans="1:27">
      <c r="A620" t="s">
        <v>2590</v>
      </c>
      <c r="B620" t="s">
        <v>2591</v>
      </c>
      <c r="C620" t="s">
        <v>2592</v>
      </c>
      <c r="D620" t="s">
        <v>19</v>
      </c>
      <c r="E620" t="s">
        <v>91</v>
      </c>
      <c r="F620" t="s">
        <v>2593</v>
      </c>
      <c r="G620" s="6">
        <f t="shared" si="81"/>
        <v>2477</v>
      </c>
      <c r="H620" t="s">
        <v>47</v>
      </c>
      <c r="I620" t="s">
        <v>23</v>
      </c>
      <c r="J620" t="str">
        <f t="shared" si="82"/>
        <v>Nihal Bhasin</v>
      </c>
      <c r="K620" t="s">
        <v>2594</v>
      </c>
      <c r="L620" s="7">
        <f t="shared" si="87"/>
        <v>45502</v>
      </c>
      <c r="M620" s="7">
        <v>45613</v>
      </c>
      <c r="N620" s="1">
        <f t="shared" si="83"/>
        <v>45613</v>
      </c>
      <c r="O620" s="7">
        <v>45575</v>
      </c>
      <c r="P620" s="7">
        <f t="shared" si="88"/>
        <v>45575</v>
      </c>
      <c r="Q620">
        <v>73</v>
      </c>
      <c r="R620">
        <v>1</v>
      </c>
      <c r="S620">
        <v>1</v>
      </c>
      <c r="T620">
        <v>29.2</v>
      </c>
      <c r="U620" t="s">
        <v>58</v>
      </c>
      <c r="W620" t="str">
        <f t="shared" si="84"/>
        <v>Won</v>
      </c>
      <c r="X620" t="str">
        <f>_xlfn.XLOOKUP(B620,'Customers'!A:A,'Customers'!E:E,"")</f>
        <v>SMB</v>
      </c>
      <c r="Y620">
        <f t="shared" si="85"/>
        <v>1</v>
      </c>
      <c r="Z620">
        <f t="shared" si="86"/>
        <v>-38</v>
      </c>
      <c r="AA620">
        <f t="shared" si="89"/>
        <v>0</v>
      </c>
    </row>
    <row r="621" spans="1:27">
      <c r="A621" t="s">
        <v>2595</v>
      </c>
      <c r="B621" t="s">
        <v>2596</v>
      </c>
      <c r="C621" t="s">
        <v>2597</v>
      </c>
      <c r="D621" t="s">
        <v>19</v>
      </c>
      <c r="E621" t="s">
        <v>54</v>
      </c>
      <c r="F621" t="s">
        <v>2598</v>
      </c>
      <c r="G621" s="6">
        <f t="shared" si="81"/>
        <v>8422</v>
      </c>
      <c r="H621" t="s">
        <v>47</v>
      </c>
      <c r="I621" t="s">
        <v>274</v>
      </c>
      <c r="J621" t="str">
        <f t="shared" si="82"/>
        <v>Rachit Lall</v>
      </c>
      <c r="K621" t="s">
        <v>2599</v>
      </c>
      <c r="L621" s="7">
        <f t="shared" si="87"/>
        <v>45338</v>
      </c>
      <c r="M621" s="7">
        <v>45461</v>
      </c>
      <c r="N621" s="1">
        <f t="shared" si="83"/>
        <v>45461</v>
      </c>
      <c r="P621" s="7" t="str">
        <f t="shared" si="88"/>
        <v/>
      </c>
      <c r="R621">
        <v>0</v>
      </c>
      <c r="S621">
        <v>1</v>
      </c>
      <c r="U621" t="s">
        <v>42</v>
      </c>
      <c r="W621" t="str">
        <f t="shared" si="84"/>
        <v>Open</v>
      </c>
      <c r="X621" t="str">
        <f>_xlfn.XLOOKUP(B621,'Customers'!A:A,'Customers'!E:E,"")</f>
        <v>Mid-Market</v>
      </c>
      <c r="Y621">
        <f t="shared" si="85"/>
        <v>0</v>
      </c>
      <c r="Z621" t="str">
        <f t="shared" si="86"/>
        <v/>
      </c>
      <c r="AA621">
        <f t="shared" si="89"/>
        <v>0</v>
      </c>
    </row>
    <row r="622" spans="1:27">
      <c r="A622" t="s">
        <v>2600</v>
      </c>
      <c r="B622" t="s">
        <v>2601</v>
      </c>
      <c r="C622" t="s">
        <v>1520</v>
      </c>
      <c r="D622" t="s">
        <v>183</v>
      </c>
      <c r="E622" t="s">
        <v>20</v>
      </c>
      <c r="F622" t="s">
        <v>2602</v>
      </c>
      <c r="G622" s="6">
        <f t="shared" si="81"/>
        <v>2751</v>
      </c>
      <c r="H622" t="s">
        <v>56</v>
      </c>
      <c r="I622" t="s">
        <v>127</v>
      </c>
      <c r="J622" t="str">
        <f t="shared" si="82"/>
        <v>Kashish Patla</v>
      </c>
      <c r="K622" t="s">
        <v>1000</v>
      </c>
      <c r="L622" s="7">
        <f t="shared" si="87"/>
        <v>44683</v>
      </c>
      <c r="M622" s="7">
        <v>44779</v>
      </c>
      <c r="N622" s="1">
        <f t="shared" si="83"/>
        <v>44779</v>
      </c>
      <c r="P622" s="7" t="str">
        <f t="shared" si="88"/>
        <v/>
      </c>
      <c r="R622">
        <v>0</v>
      </c>
      <c r="S622">
        <v>1</v>
      </c>
      <c r="U622" t="s">
        <v>58</v>
      </c>
      <c r="W622" t="str">
        <f t="shared" si="84"/>
        <v>Open</v>
      </c>
      <c r="X622" t="str">
        <f>_xlfn.XLOOKUP(B622,'Customers'!A:A,'Customers'!E:E,"")</f>
        <v>Enterprise</v>
      </c>
      <c r="Y622">
        <f t="shared" si="85"/>
        <v>0</v>
      </c>
      <c r="Z622" t="str">
        <f t="shared" si="86"/>
        <v/>
      </c>
      <c r="AA622">
        <f t="shared" si="89"/>
        <v>0</v>
      </c>
    </row>
    <row r="623" spans="1:27">
      <c r="A623" t="s">
        <v>2603</v>
      </c>
      <c r="B623" t="s">
        <v>2604</v>
      </c>
      <c r="C623" t="s">
        <v>1889</v>
      </c>
      <c r="D623" t="s">
        <v>66</v>
      </c>
      <c r="E623" t="s">
        <v>28</v>
      </c>
      <c r="F623" t="s">
        <v>2605</v>
      </c>
      <c r="G623" s="6">
        <f t="shared" si="81"/>
        <v>10488</v>
      </c>
      <c r="H623" t="s">
        <v>56</v>
      </c>
      <c r="I623" t="s">
        <v>2606</v>
      </c>
      <c r="J623" t="str">
        <f t="shared" si="82"/>
        <v>Ati Seshadri</v>
      </c>
      <c r="K623" t="s">
        <v>2607</v>
      </c>
      <c r="L623" s="7">
        <f t="shared" si="87"/>
        <v>45393</v>
      </c>
      <c r="M623" s="7">
        <v>45533</v>
      </c>
      <c r="N623" s="1">
        <f t="shared" si="83"/>
        <v>45533</v>
      </c>
      <c r="P623" s="7" t="str">
        <f t="shared" si="88"/>
        <v/>
      </c>
      <c r="R623">
        <v>0</v>
      </c>
      <c r="S623">
        <v>1</v>
      </c>
      <c r="T623">
        <v>30.9</v>
      </c>
      <c r="U623" t="s">
        <v>100</v>
      </c>
      <c r="W623" t="str">
        <f t="shared" si="84"/>
        <v>Open</v>
      </c>
      <c r="X623" t="str">
        <f>_xlfn.XLOOKUP(B623,'Customers'!A:A,'Customers'!E:E,"")</f>
        <v>SMB</v>
      </c>
      <c r="Y623">
        <f t="shared" si="85"/>
        <v>0</v>
      </c>
      <c r="Z623" t="str">
        <f t="shared" si="86"/>
        <v/>
      </c>
      <c r="AA623">
        <f t="shared" si="89"/>
        <v>0</v>
      </c>
    </row>
    <row r="624" spans="1:27">
      <c r="A624" t="s">
        <v>2608</v>
      </c>
      <c r="B624" t="s">
        <v>211</v>
      </c>
      <c r="C624" t="s">
        <v>2609</v>
      </c>
      <c r="D624" t="s">
        <v>53</v>
      </c>
      <c r="E624" t="s">
        <v>28</v>
      </c>
      <c r="F624" t="s">
        <v>2610</v>
      </c>
      <c r="G624" s="6">
        <f t="shared" si="81"/>
        <v>44672</v>
      </c>
      <c r="H624" t="s">
        <v>151</v>
      </c>
      <c r="I624" t="s">
        <v>105</v>
      </c>
      <c r="J624" t="str">
        <f t="shared" si="82"/>
        <v>Hemangini Bahri</v>
      </c>
      <c r="K624" t="s">
        <v>1697</v>
      </c>
      <c r="L624" s="7">
        <f t="shared" si="87"/>
        <v>45227</v>
      </c>
      <c r="M624" s="7">
        <v>45278</v>
      </c>
      <c r="N624" s="1">
        <f t="shared" si="83"/>
        <v>45278</v>
      </c>
      <c r="P624" s="7" t="str">
        <f t="shared" si="88"/>
        <v/>
      </c>
      <c r="R624">
        <v>0</v>
      </c>
      <c r="S624">
        <v>1</v>
      </c>
      <c r="T624">
        <v>19.3</v>
      </c>
      <c r="U624" t="s">
        <v>58</v>
      </c>
      <c r="W624" t="str">
        <f t="shared" si="84"/>
        <v>Open</v>
      </c>
      <c r="X624" t="str">
        <f>_xlfn.XLOOKUP(B624,'Customers'!A:A,'Customers'!E:E,"")</f>
        <v>SMB</v>
      </c>
      <c r="Y624">
        <f t="shared" si="85"/>
        <v>0</v>
      </c>
      <c r="Z624" t="str">
        <f t="shared" si="86"/>
        <v/>
      </c>
      <c r="AA624">
        <f t="shared" si="89"/>
        <v>0</v>
      </c>
    </row>
    <row r="625" spans="1:27">
      <c r="A625" t="s">
        <v>2611</v>
      </c>
      <c r="B625" t="s">
        <v>2612</v>
      </c>
      <c r="C625" t="s">
        <v>18</v>
      </c>
      <c r="D625" t="s">
        <v>66</v>
      </c>
      <c r="E625" t="s">
        <v>115</v>
      </c>
      <c r="F625" t="s">
        <v>2613</v>
      </c>
      <c r="G625" s="6">
        <f t="shared" si="81"/>
        <v>12339</v>
      </c>
      <c r="H625" t="s">
        <v>151</v>
      </c>
      <c r="I625" t="s">
        <v>73</v>
      </c>
      <c r="J625" t="str">
        <f t="shared" si="82"/>
        <v>Karan Karnik</v>
      </c>
      <c r="K625" t="s">
        <v>2614</v>
      </c>
      <c r="L625" s="7">
        <f t="shared" si="87"/>
        <v>45043</v>
      </c>
      <c r="M625" s="7">
        <v>45110</v>
      </c>
      <c r="N625" s="1">
        <f t="shared" si="83"/>
        <v>45110</v>
      </c>
      <c r="O625" s="7">
        <v>45188</v>
      </c>
      <c r="P625" s="7">
        <f t="shared" si="88"/>
        <v>45188</v>
      </c>
      <c r="Q625">
        <v>145</v>
      </c>
      <c r="R625">
        <v>0</v>
      </c>
      <c r="S625">
        <v>1</v>
      </c>
      <c r="T625">
        <v>6.8</v>
      </c>
      <c r="U625" t="s">
        <v>33</v>
      </c>
      <c r="W625" t="str">
        <f t="shared" si="84"/>
        <v>Lost</v>
      </c>
      <c r="X625" t="str">
        <f>_xlfn.XLOOKUP(B625,'Customers'!A:A,'Customers'!E:E,"")</f>
        <v>Mid-Market</v>
      </c>
      <c r="Y625">
        <f t="shared" si="85"/>
        <v>1</v>
      </c>
      <c r="Z625">
        <f t="shared" si="86"/>
        <v>78</v>
      </c>
      <c r="AA625">
        <f t="shared" si="89"/>
        <v>1</v>
      </c>
    </row>
    <row r="626" spans="1:27">
      <c r="A626" t="s">
        <v>2615</v>
      </c>
      <c r="B626" t="s">
        <v>590</v>
      </c>
      <c r="C626" t="s">
        <v>18</v>
      </c>
      <c r="D626" t="s">
        <v>37</v>
      </c>
      <c r="E626" t="s">
        <v>91</v>
      </c>
      <c r="F626" t="s">
        <v>2616</v>
      </c>
      <c r="G626" s="6">
        <f t="shared" si="81"/>
        <v>134899</v>
      </c>
      <c r="H626" t="s">
        <v>39</v>
      </c>
      <c r="I626" t="s">
        <v>156</v>
      </c>
      <c r="J626" t="str">
        <f t="shared" si="82"/>
        <v>Lakshmi Hayre</v>
      </c>
      <c r="K626" t="s">
        <v>2617</v>
      </c>
      <c r="L626" s="7">
        <f t="shared" si="87"/>
        <v>45122</v>
      </c>
      <c r="M626" s="7">
        <v>45205</v>
      </c>
      <c r="N626" s="1">
        <f t="shared" si="83"/>
        <v>45205</v>
      </c>
      <c r="O626" s="7">
        <v>45201</v>
      </c>
      <c r="P626" s="7">
        <f t="shared" si="88"/>
        <v>45201</v>
      </c>
      <c r="Q626">
        <v>79</v>
      </c>
      <c r="R626">
        <v>0</v>
      </c>
      <c r="S626">
        <v>1</v>
      </c>
      <c r="U626" t="s">
        <v>25</v>
      </c>
      <c r="W626" t="str">
        <f t="shared" si="84"/>
        <v>Won</v>
      </c>
      <c r="X626" t="str">
        <f>_xlfn.XLOOKUP(B626,'Customers'!A:A,'Customers'!E:E,"")</f>
        <v>Mid-Market</v>
      </c>
      <c r="Y626">
        <f t="shared" si="85"/>
        <v>1</v>
      </c>
      <c r="Z626">
        <f t="shared" si="86"/>
        <v>-4</v>
      </c>
      <c r="AA626">
        <f t="shared" si="89"/>
        <v>0</v>
      </c>
    </row>
    <row r="627" spans="1:27">
      <c r="A627" t="s">
        <v>2618</v>
      </c>
      <c r="B627" t="s">
        <v>2619</v>
      </c>
      <c r="C627" t="s">
        <v>18</v>
      </c>
      <c r="D627" t="s">
        <v>66</v>
      </c>
      <c r="E627" t="s">
        <v>28</v>
      </c>
      <c r="F627" t="s">
        <v>2620</v>
      </c>
      <c r="G627" s="6">
        <f t="shared" si="81"/>
        <v>5710</v>
      </c>
      <c r="H627" t="s">
        <v>39</v>
      </c>
      <c r="I627" t="s">
        <v>98</v>
      </c>
      <c r="J627" t="str">
        <f t="shared" si="82"/>
        <v>Amruta Sinha</v>
      </c>
      <c r="K627" t="s">
        <v>2621</v>
      </c>
      <c r="L627" s="7">
        <f t="shared" si="87"/>
        <v>45612</v>
      </c>
      <c r="M627" s="7">
        <v>45695</v>
      </c>
      <c r="N627" s="1">
        <f t="shared" si="83"/>
        <v>45695</v>
      </c>
      <c r="P627" s="7" t="str">
        <f t="shared" si="88"/>
        <v/>
      </c>
      <c r="R627">
        <v>0</v>
      </c>
      <c r="S627">
        <v>1</v>
      </c>
      <c r="T627">
        <v>2.8</v>
      </c>
      <c r="U627" t="s">
        <v>25</v>
      </c>
      <c r="W627" t="str">
        <f t="shared" si="84"/>
        <v>Open</v>
      </c>
      <c r="X627" t="str">
        <f>_xlfn.XLOOKUP(B627,'Customers'!A:A,'Customers'!E:E,"")</f>
        <v>SMB</v>
      </c>
      <c r="Y627">
        <f t="shared" si="85"/>
        <v>0</v>
      </c>
      <c r="Z627" t="str">
        <f t="shared" si="86"/>
        <v/>
      </c>
      <c r="AA627">
        <f t="shared" si="89"/>
        <v>0</v>
      </c>
    </row>
    <row r="628" spans="1:27">
      <c r="A628" t="s">
        <v>2622</v>
      </c>
      <c r="B628" t="s">
        <v>2623</v>
      </c>
      <c r="C628" t="s">
        <v>149</v>
      </c>
      <c r="D628" t="s">
        <v>183</v>
      </c>
      <c r="E628" t="s">
        <v>115</v>
      </c>
      <c r="F628" t="s">
        <v>2624</v>
      </c>
      <c r="G628" s="6">
        <f t="shared" si="81"/>
        <v>12716</v>
      </c>
      <c r="H628" t="s">
        <v>22</v>
      </c>
      <c r="I628" t="s">
        <v>139</v>
      </c>
      <c r="J628" t="str">
        <f t="shared" si="82"/>
        <v>Champak Rao</v>
      </c>
      <c r="K628" t="s">
        <v>2625</v>
      </c>
      <c r="L628" s="7">
        <f t="shared" si="87"/>
        <v>44625</v>
      </c>
      <c r="M628" s="7">
        <v>44659</v>
      </c>
      <c r="N628" s="1">
        <f t="shared" si="83"/>
        <v>44659</v>
      </c>
      <c r="O628" s="7">
        <v>44800</v>
      </c>
      <c r="P628" s="7">
        <f t="shared" si="88"/>
        <v>44800</v>
      </c>
      <c r="Q628">
        <v>175</v>
      </c>
      <c r="R628">
        <v>0</v>
      </c>
      <c r="S628">
        <v>1</v>
      </c>
      <c r="T628">
        <v>5.8</v>
      </c>
      <c r="U628" t="s">
        <v>25</v>
      </c>
      <c r="W628" t="str">
        <f t="shared" si="84"/>
        <v>Lost</v>
      </c>
      <c r="X628" t="str">
        <f>_xlfn.XLOOKUP(B628,'Customers'!A:A,'Customers'!E:E,"")</f>
        <v>SMB</v>
      </c>
      <c r="Y628">
        <f t="shared" si="85"/>
        <v>1</v>
      </c>
      <c r="Z628">
        <f t="shared" si="86"/>
        <v>141</v>
      </c>
      <c r="AA628">
        <f t="shared" si="89"/>
        <v>1</v>
      </c>
    </row>
    <row r="629" spans="1:27">
      <c r="A629" t="s">
        <v>2626</v>
      </c>
      <c r="B629" t="s">
        <v>2627</v>
      </c>
      <c r="C629" t="s">
        <v>18</v>
      </c>
      <c r="D629" t="s">
        <v>37</v>
      </c>
      <c r="E629" t="s">
        <v>54</v>
      </c>
      <c r="F629" t="s">
        <v>2628</v>
      </c>
      <c r="G629" s="6">
        <f t="shared" si="81"/>
        <v>133102</v>
      </c>
      <c r="H629" t="s">
        <v>161</v>
      </c>
      <c r="I629" t="s">
        <v>156</v>
      </c>
      <c r="J629" t="str">
        <f t="shared" si="82"/>
        <v>Lakshmi Hayre</v>
      </c>
      <c r="K629" t="s">
        <v>2629</v>
      </c>
      <c r="L629" s="7">
        <f t="shared" si="87"/>
        <v>45339</v>
      </c>
      <c r="M629" s="7">
        <v>45413</v>
      </c>
      <c r="N629" s="1">
        <f t="shared" si="83"/>
        <v>45413</v>
      </c>
      <c r="P629" s="7" t="str">
        <f t="shared" si="88"/>
        <v/>
      </c>
      <c r="R629">
        <v>0</v>
      </c>
      <c r="S629">
        <v>1</v>
      </c>
      <c r="T629">
        <v>3.1</v>
      </c>
      <c r="U629" t="s">
        <v>25</v>
      </c>
      <c r="W629" t="str">
        <f t="shared" si="84"/>
        <v>Open</v>
      </c>
      <c r="X629" t="str">
        <f>_xlfn.XLOOKUP(B629,'Customers'!A:A,'Customers'!E:E,"")</f>
        <v>Mid-Market</v>
      </c>
      <c r="Y629">
        <f t="shared" si="85"/>
        <v>0</v>
      </c>
      <c r="Z629" t="str">
        <f t="shared" si="86"/>
        <v/>
      </c>
      <c r="AA629">
        <f t="shared" si="89"/>
        <v>0</v>
      </c>
    </row>
    <row r="630" spans="1:27">
      <c r="A630" t="s">
        <v>2630</v>
      </c>
      <c r="B630" t="s">
        <v>2631</v>
      </c>
      <c r="C630" t="s">
        <v>1353</v>
      </c>
      <c r="D630" t="s">
        <v>37</v>
      </c>
      <c r="E630" t="s">
        <v>115</v>
      </c>
      <c r="F630" t="s">
        <v>2632</v>
      </c>
      <c r="G630" s="6">
        <f t="shared" si="81"/>
        <v>191006</v>
      </c>
      <c r="H630" t="s">
        <v>161</v>
      </c>
      <c r="I630" t="s">
        <v>394</v>
      </c>
      <c r="J630" t="str">
        <f t="shared" si="82"/>
        <v>Ekta Uppal</v>
      </c>
      <c r="K630" t="s">
        <v>2633</v>
      </c>
      <c r="L630" s="7">
        <f t="shared" si="87"/>
        <v>44576</v>
      </c>
      <c r="M630" s="7">
        <v>44696</v>
      </c>
      <c r="N630" s="1">
        <f t="shared" si="83"/>
        <v>44696</v>
      </c>
      <c r="O630" s="7">
        <v>44631</v>
      </c>
      <c r="P630" s="7">
        <f t="shared" si="88"/>
        <v>44631</v>
      </c>
      <c r="Q630">
        <v>55</v>
      </c>
      <c r="R630">
        <v>0</v>
      </c>
      <c r="S630">
        <v>1</v>
      </c>
      <c r="T630">
        <v>5.3</v>
      </c>
      <c r="U630" t="s">
        <v>42</v>
      </c>
      <c r="W630" t="str">
        <f t="shared" si="84"/>
        <v>Lost</v>
      </c>
      <c r="X630" t="str">
        <f>_xlfn.XLOOKUP(B630,'Customers'!A:A,'Customers'!E:E,"")</f>
        <v>SMB</v>
      </c>
      <c r="Y630">
        <f t="shared" si="85"/>
        <v>1</v>
      </c>
      <c r="Z630">
        <f t="shared" si="86"/>
        <v>-65</v>
      </c>
      <c r="AA630">
        <f t="shared" si="89"/>
        <v>0</v>
      </c>
    </row>
    <row r="631" spans="1:27">
      <c r="A631" t="s">
        <v>2634</v>
      </c>
      <c r="B631" t="s">
        <v>2635</v>
      </c>
      <c r="C631" t="s">
        <v>2549</v>
      </c>
      <c r="D631" t="s">
        <v>37</v>
      </c>
      <c r="E631" t="s">
        <v>20</v>
      </c>
      <c r="F631" t="s">
        <v>2636</v>
      </c>
      <c r="G631" s="6">
        <f t="shared" si="81"/>
        <v>113617</v>
      </c>
      <c r="H631" t="s">
        <v>22</v>
      </c>
      <c r="I631" t="s">
        <v>93</v>
      </c>
      <c r="J631" t="str">
        <f t="shared" si="82"/>
        <v>Owen Mane</v>
      </c>
      <c r="K631" t="s">
        <v>2637</v>
      </c>
      <c r="L631" s="7">
        <f t="shared" si="87"/>
        <v>44987</v>
      </c>
      <c r="M631" s="7">
        <v>45138</v>
      </c>
      <c r="N631" s="1">
        <f t="shared" si="83"/>
        <v>45138</v>
      </c>
      <c r="P631" s="7" t="str">
        <f t="shared" si="88"/>
        <v/>
      </c>
      <c r="R631">
        <v>0</v>
      </c>
      <c r="S631">
        <v>1</v>
      </c>
      <c r="U631" t="s">
        <v>42</v>
      </c>
      <c r="W631" t="str">
        <f t="shared" si="84"/>
        <v>Open</v>
      </c>
      <c r="X631" t="str">
        <f>_xlfn.XLOOKUP(B631,'Customers'!A:A,'Customers'!E:E,"")</f>
        <v>Mid-Market</v>
      </c>
      <c r="Y631">
        <f t="shared" si="85"/>
        <v>0</v>
      </c>
      <c r="Z631" t="str">
        <f t="shared" si="86"/>
        <v/>
      </c>
      <c r="AA631">
        <f t="shared" si="89"/>
        <v>0</v>
      </c>
    </row>
    <row r="632" spans="1:27">
      <c r="A632" t="s">
        <v>2638</v>
      </c>
      <c r="B632" t="s">
        <v>2639</v>
      </c>
      <c r="C632" t="s">
        <v>18</v>
      </c>
      <c r="D632" t="s">
        <v>53</v>
      </c>
      <c r="E632" t="s">
        <v>177</v>
      </c>
      <c r="F632" t="s">
        <v>2640</v>
      </c>
      <c r="G632" s="6">
        <f t="shared" si="81"/>
        <v>12274</v>
      </c>
      <c r="H632" t="s">
        <v>22</v>
      </c>
      <c r="I632" t="s">
        <v>189</v>
      </c>
      <c r="J632" t="str">
        <f t="shared" si="82"/>
        <v>Champak Rao</v>
      </c>
      <c r="K632" t="s">
        <v>2641</v>
      </c>
      <c r="L632" s="7">
        <f t="shared" si="87"/>
        <v>44794</v>
      </c>
      <c r="M632" s="7">
        <v>44875</v>
      </c>
      <c r="N632" s="1">
        <f t="shared" si="83"/>
        <v>44875</v>
      </c>
      <c r="P632" s="7" t="str">
        <f t="shared" si="88"/>
        <v/>
      </c>
      <c r="R632">
        <v>0</v>
      </c>
      <c r="S632">
        <v>1</v>
      </c>
      <c r="T632">
        <v>26.4</v>
      </c>
      <c r="U632" t="s">
        <v>100</v>
      </c>
      <c r="W632" t="str">
        <f t="shared" si="84"/>
        <v>Open</v>
      </c>
      <c r="X632" t="str">
        <f>_xlfn.XLOOKUP(B632,'Customers'!A:A,'Customers'!E:E,"")</f>
        <v>Enterprise</v>
      </c>
      <c r="Y632">
        <f t="shared" si="85"/>
        <v>0</v>
      </c>
      <c r="Z632" t="str">
        <f t="shared" si="86"/>
        <v/>
      </c>
      <c r="AA632">
        <f t="shared" si="89"/>
        <v>0</v>
      </c>
    </row>
    <row r="633" spans="1:27">
      <c r="A633" t="s">
        <v>2642</v>
      </c>
      <c r="B633" t="s">
        <v>2643</v>
      </c>
      <c r="C633" t="s">
        <v>18</v>
      </c>
      <c r="D633" t="s">
        <v>37</v>
      </c>
      <c r="E633" t="s">
        <v>177</v>
      </c>
      <c r="F633" t="s">
        <v>2644</v>
      </c>
      <c r="G633" s="6">
        <f t="shared" si="81"/>
        <v>77017</v>
      </c>
      <c r="H633" t="s">
        <v>47</v>
      </c>
      <c r="I633" t="s">
        <v>778</v>
      </c>
      <c r="J633" t="str">
        <f t="shared" si="82"/>
        <v>Nihal Bhasin</v>
      </c>
      <c r="K633" t="s">
        <v>2645</v>
      </c>
      <c r="L633" s="7">
        <f t="shared" si="87"/>
        <v>45422</v>
      </c>
      <c r="M633" s="7">
        <v>45583</v>
      </c>
      <c r="N633" s="1">
        <f t="shared" si="83"/>
        <v>45583</v>
      </c>
      <c r="P633" s="7" t="str">
        <f t="shared" si="88"/>
        <v/>
      </c>
      <c r="R633">
        <v>0</v>
      </c>
      <c r="S633">
        <v>1</v>
      </c>
      <c r="T633">
        <v>23.1</v>
      </c>
      <c r="U633" t="s">
        <v>33</v>
      </c>
      <c r="W633" t="str">
        <f t="shared" si="84"/>
        <v>Open</v>
      </c>
      <c r="X633" t="str">
        <f>_xlfn.XLOOKUP(B633,'Customers'!A:A,'Customers'!E:E,"")</f>
        <v>Enterprise</v>
      </c>
      <c r="Y633">
        <f t="shared" si="85"/>
        <v>0</v>
      </c>
      <c r="Z633" t="str">
        <f t="shared" si="86"/>
        <v/>
      </c>
      <c r="AA633">
        <f t="shared" si="89"/>
        <v>0</v>
      </c>
    </row>
    <row r="634" spans="1:27">
      <c r="A634" t="s">
        <v>2646</v>
      </c>
      <c r="B634" t="s">
        <v>2647</v>
      </c>
      <c r="C634" t="s">
        <v>18</v>
      </c>
      <c r="D634" t="s">
        <v>37</v>
      </c>
      <c r="E634" t="s">
        <v>54</v>
      </c>
      <c r="F634" t="s">
        <v>2648</v>
      </c>
      <c r="G634" s="6">
        <f t="shared" si="81"/>
        <v>189551</v>
      </c>
      <c r="H634" t="s">
        <v>39</v>
      </c>
      <c r="I634" t="s">
        <v>139</v>
      </c>
      <c r="J634" t="str">
        <f t="shared" si="82"/>
        <v>Champak Rao</v>
      </c>
      <c r="K634" t="s">
        <v>559</v>
      </c>
      <c r="L634" s="7">
        <f t="shared" si="87"/>
        <v>45536</v>
      </c>
      <c r="M634" s="7">
        <v>45641</v>
      </c>
      <c r="N634" s="1">
        <f t="shared" si="83"/>
        <v>45641</v>
      </c>
      <c r="P634" s="7" t="str">
        <f t="shared" si="88"/>
        <v/>
      </c>
      <c r="R634">
        <v>0</v>
      </c>
      <c r="S634">
        <v>1</v>
      </c>
      <c r="T634">
        <v>4.5999999999999996</v>
      </c>
      <c r="U634" t="s">
        <v>58</v>
      </c>
      <c r="W634" t="str">
        <f t="shared" si="84"/>
        <v>Open</v>
      </c>
      <c r="X634" t="str">
        <f>_xlfn.XLOOKUP(B634,'Customers'!A:A,'Customers'!E:E,"")</f>
        <v>Mid-Market</v>
      </c>
      <c r="Y634">
        <f t="shared" si="85"/>
        <v>0</v>
      </c>
      <c r="Z634" t="str">
        <f t="shared" si="86"/>
        <v/>
      </c>
      <c r="AA634">
        <f t="shared" si="89"/>
        <v>0</v>
      </c>
    </row>
    <row r="635" spans="1:27">
      <c r="A635" t="s">
        <v>2649</v>
      </c>
      <c r="B635" t="s">
        <v>2650</v>
      </c>
      <c r="C635" t="s">
        <v>18</v>
      </c>
      <c r="D635" t="s">
        <v>19</v>
      </c>
      <c r="E635" t="s">
        <v>20</v>
      </c>
      <c r="F635" t="s">
        <v>2651</v>
      </c>
      <c r="G635" s="6">
        <f t="shared" si="81"/>
        <v>7056</v>
      </c>
      <c r="H635" t="s">
        <v>47</v>
      </c>
      <c r="I635" t="s">
        <v>73</v>
      </c>
      <c r="J635" t="str">
        <f t="shared" si="82"/>
        <v>Karan Karnik</v>
      </c>
      <c r="K635" t="s">
        <v>157</v>
      </c>
      <c r="L635" s="7">
        <f t="shared" si="87"/>
        <v>45144</v>
      </c>
      <c r="M635" s="7">
        <v>45206</v>
      </c>
      <c r="N635" s="1">
        <f t="shared" si="83"/>
        <v>45206</v>
      </c>
      <c r="P635" s="7" t="str">
        <f t="shared" si="88"/>
        <v/>
      </c>
      <c r="R635">
        <v>0</v>
      </c>
      <c r="S635">
        <v>1</v>
      </c>
      <c r="T635">
        <v>23.6</v>
      </c>
      <c r="U635" t="s">
        <v>33</v>
      </c>
      <c r="W635" t="str">
        <f t="shared" si="84"/>
        <v>Open</v>
      </c>
      <c r="X635" t="str">
        <f>_xlfn.XLOOKUP(B635,'Customers'!A:A,'Customers'!E:E,"")</f>
        <v>Mid-Market</v>
      </c>
      <c r="Y635">
        <f t="shared" si="85"/>
        <v>0</v>
      </c>
      <c r="Z635" t="str">
        <f t="shared" si="86"/>
        <v/>
      </c>
      <c r="AA635">
        <f t="shared" si="89"/>
        <v>0</v>
      </c>
    </row>
    <row r="636" spans="1:27">
      <c r="A636" t="s">
        <v>2652</v>
      </c>
      <c r="B636" t="s">
        <v>542</v>
      </c>
      <c r="C636" t="s">
        <v>2653</v>
      </c>
      <c r="D636" t="s">
        <v>37</v>
      </c>
      <c r="E636" t="s">
        <v>115</v>
      </c>
      <c r="F636" t="s">
        <v>2654</v>
      </c>
      <c r="G636" s="6">
        <f t="shared" si="81"/>
        <v>56908</v>
      </c>
      <c r="H636" t="s">
        <v>172</v>
      </c>
      <c r="I636" t="s">
        <v>62</v>
      </c>
      <c r="J636" t="str">
        <f t="shared" si="82"/>
        <v>Jairaj Panchal</v>
      </c>
      <c r="K636" t="s">
        <v>1170</v>
      </c>
      <c r="L636" s="7">
        <f t="shared" si="87"/>
        <v>44656</v>
      </c>
      <c r="M636" s="7">
        <v>44790</v>
      </c>
      <c r="N636" s="1">
        <f t="shared" si="83"/>
        <v>44790</v>
      </c>
      <c r="O636" s="7">
        <v>44702</v>
      </c>
      <c r="P636" s="7">
        <f t="shared" si="88"/>
        <v>44702</v>
      </c>
      <c r="Q636">
        <v>46</v>
      </c>
      <c r="R636">
        <v>0</v>
      </c>
      <c r="S636">
        <v>1</v>
      </c>
      <c r="T636">
        <v>4.4000000000000004</v>
      </c>
      <c r="U636" t="s">
        <v>25</v>
      </c>
      <c r="W636" t="str">
        <f t="shared" si="84"/>
        <v>Lost</v>
      </c>
      <c r="X636" t="str">
        <f>_xlfn.XLOOKUP(B636,'Customers'!A:A,'Customers'!E:E,"")</f>
        <v>SMB</v>
      </c>
      <c r="Y636">
        <f t="shared" si="85"/>
        <v>1</v>
      </c>
      <c r="Z636">
        <f t="shared" si="86"/>
        <v>-88</v>
      </c>
      <c r="AA636">
        <f t="shared" si="89"/>
        <v>0</v>
      </c>
    </row>
    <row r="637" spans="1:27">
      <c r="A637" t="s">
        <v>2655</v>
      </c>
      <c r="B637" t="s">
        <v>2656</v>
      </c>
      <c r="C637" t="s">
        <v>2657</v>
      </c>
      <c r="D637" t="s">
        <v>53</v>
      </c>
      <c r="E637" t="s">
        <v>45</v>
      </c>
      <c r="F637" t="s">
        <v>2658</v>
      </c>
      <c r="G637" s="6">
        <f t="shared" si="81"/>
        <v>16271</v>
      </c>
      <c r="H637" t="s">
        <v>79</v>
      </c>
      <c r="I637" t="s">
        <v>105</v>
      </c>
      <c r="J637" t="str">
        <f t="shared" si="82"/>
        <v>Hemangini Bahri</v>
      </c>
      <c r="K637" t="s">
        <v>2659</v>
      </c>
      <c r="L637" s="7">
        <f t="shared" si="87"/>
        <v>45152</v>
      </c>
      <c r="M637" s="7">
        <v>45330</v>
      </c>
      <c r="N637" s="1">
        <f t="shared" si="83"/>
        <v>45330</v>
      </c>
      <c r="P637" s="7" t="str">
        <f t="shared" si="88"/>
        <v/>
      </c>
      <c r="R637">
        <v>0</v>
      </c>
      <c r="S637">
        <v>1</v>
      </c>
      <c r="T637">
        <v>28</v>
      </c>
      <c r="U637" t="s">
        <v>100</v>
      </c>
      <c r="W637" t="str">
        <f t="shared" si="84"/>
        <v>Open</v>
      </c>
      <c r="X637" t="str">
        <f>_xlfn.XLOOKUP(B637,'Customers'!A:A,'Customers'!E:E,"")</f>
        <v>Mid-Market</v>
      </c>
      <c r="Y637">
        <f t="shared" si="85"/>
        <v>0</v>
      </c>
      <c r="Z637" t="str">
        <f t="shared" si="86"/>
        <v/>
      </c>
      <c r="AA637">
        <f t="shared" si="89"/>
        <v>0</v>
      </c>
    </row>
    <row r="638" spans="1:27">
      <c r="A638" t="s">
        <v>2660</v>
      </c>
      <c r="B638" t="s">
        <v>1311</v>
      </c>
      <c r="C638" t="s">
        <v>2661</v>
      </c>
      <c r="D638" t="s">
        <v>183</v>
      </c>
      <c r="E638" t="s">
        <v>177</v>
      </c>
      <c r="F638" t="s">
        <v>2662</v>
      </c>
      <c r="G638" s="6">
        <f t="shared" si="81"/>
        <v>10315</v>
      </c>
      <c r="H638" t="s">
        <v>172</v>
      </c>
      <c r="I638" t="s">
        <v>133</v>
      </c>
      <c r="J638" t="str">
        <f t="shared" si="82"/>
        <v>Aachal Soni</v>
      </c>
      <c r="K638" t="s">
        <v>2663</v>
      </c>
      <c r="L638" s="7">
        <f t="shared" si="87"/>
        <v>44817</v>
      </c>
      <c r="M638" s="7">
        <v>44867</v>
      </c>
      <c r="N638" s="1">
        <f t="shared" si="83"/>
        <v>44867</v>
      </c>
      <c r="P638" s="7" t="str">
        <f t="shared" si="88"/>
        <v/>
      </c>
      <c r="R638">
        <v>0</v>
      </c>
      <c r="S638">
        <v>1</v>
      </c>
      <c r="T638">
        <v>11.4</v>
      </c>
      <c r="U638" t="s">
        <v>42</v>
      </c>
      <c r="W638" t="str">
        <f t="shared" si="84"/>
        <v>Open</v>
      </c>
      <c r="X638" t="str">
        <f>_xlfn.XLOOKUP(B638,'Customers'!A:A,'Customers'!E:E,"")</f>
        <v>Mid-Market</v>
      </c>
      <c r="Y638">
        <f t="shared" si="85"/>
        <v>0</v>
      </c>
      <c r="Z638" t="str">
        <f t="shared" si="86"/>
        <v/>
      </c>
      <c r="AA638">
        <f t="shared" si="89"/>
        <v>0</v>
      </c>
    </row>
    <row r="639" spans="1:27">
      <c r="A639" t="s">
        <v>2664</v>
      </c>
      <c r="B639" t="s">
        <v>2665</v>
      </c>
      <c r="C639" t="s">
        <v>2666</v>
      </c>
      <c r="D639" t="s">
        <v>37</v>
      </c>
      <c r="E639" t="s">
        <v>28</v>
      </c>
      <c r="F639" t="s">
        <v>2667</v>
      </c>
      <c r="G639" s="6">
        <f t="shared" si="81"/>
        <v>161423</v>
      </c>
      <c r="H639" t="s">
        <v>30</v>
      </c>
      <c r="I639" t="s">
        <v>258</v>
      </c>
      <c r="J639" t="str">
        <f t="shared" si="82"/>
        <v>Jasmit Gour</v>
      </c>
      <c r="K639" t="s">
        <v>2668</v>
      </c>
      <c r="L639" s="7">
        <f t="shared" si="87"/>
        <v>44638</v>
      </c>
      <c r="M639" s="7">
        <v>44805</v>
      </c>
      <c r="N639" s="1">
        <f t="shared" si="83"/>
        <v>44805</v>
      </c>
      <c r="P639" s="7" t="str">
        <f t="shared" si="88"/>
        <v/>
      </c>
      <c r="R639">
        <v>0</v>
      </c>
      <c r="S639">
        <v>1</v>
      </c>
      <c r="T639">
        <v>32.6</v>
      </c>
      <c r="U639" t="s">
        <v>58</v>
      </c>
      <c r="W639" t="str">
        <f t="shared" si="84"/>
        <v>Open</v>
      </c>
      <c r="X639" t="str">
        <f>_xlfn.XLOOKUP(B639,'Customers'!A:A,'Customers'!E:E,"")</f>
        <v>Enterprise</v>
      </c>
      <c r="Y639">
        <f t="shared" si="85"/>
        <v>0</v>
      </c>
      <c r="Z639" t="str">
        <f t="shared" si="86"/>
        <v/>
      </c>
      <c r="AA639">
        <f t="shared" si="89"/>
        <v>0</v>
      </c>
    </row>
    <row r="640" spans="1:27">
      <c r="A640" t="s">
        <v>2669</v>
      </c>
      <c r="B640" t="s">
        <v>802</v>
      </c>
      <c r="C640" t="s">
        <v>18</v>
      </c>
      <c r="D640" t="s">
        <v>19</v>
      </c>
      <c r="E640" t="s">
        <v>45</v>
      </c>
      <c r="F640" t="s">
        <v>2670</v>
      </c>
      <c r="G640" s="6">
        <f t="shared" si="81"/>
        <v>9594</v>
      </c>
      <c r="H640" t="s">
        <v>39</v>
      </c>
      <c r="I640" t="s">
        <v>156</v>
      </c>
      <c r="J640" t="str">
        <f t="shared" si="82"/>
        <v>Lakshmi Hayre</v>
      </c>
      <c r="K640" t="s">
        <v>2080</v>
      </c>
      <c r="L640" s="7">
        <f t="shared" si="87"/>
        <v>44773</v>
      </c>
      <c r="M640" s="7">
        <v>44849</v>
      </c>
      <c r="N640" s="1">
        <f t="shared" si="83"/>
        <v>44849</v>
      </c>
      <c r="P640" s="7" t="str">
        <f t="shared" si="88"/>
        <v/>
      </c>
      <c r="R640">
        <v>0</v>
      </c>
      <c r="S640">
        <v>1</v>
      </c>
      <c r="T640">
        <v>20.2</v>
      </c>
      <c r="U640" t="s">
        <v>25</v>
      </c>
      <c r="W640" t="str">
        <f t="shared" si="84"/>
        <v>Open</v>
      </c>
      <c r="X640" t="str">
        <f>_xlfn.XLOOKUP(B640,'Customers'!A:A,'Customers'!E:E,"")</f>
        <v>Mid-Market</v>
      </c>
      <c r="Y640">
        <f t="shared" si="85"/>
        <v>0</v>
      </c>
      <c r="Z640" t="str">
        <f t="shared" si="86"/>
        <v/>
      </c>
      <c r="AA640">
        <f t="shared" si="89"/>
        <v>0</v>
      </c>
    </row>
    <row r="641" spans="1:27">
      <c r="A641" t="s">
        <v>2671</v>
      </c>
      <c r="B641" t="s">
        <v>2672</v>
      </c>
      <c r="C641" t="s">
        <v>1520</v>
      </c>
      <c r="D641" t="s">
        <v>53</v>
      </c>
      <c r="E641" t="s">
        <v>115</v>
      </c>
      <c r="F641" t="s">
        <v>2673</v>
      </c>
      <c r="G641" s="6">
        <f t="shared" si="81"/>
        <v>18861</v>
      </c>
      <c r="H641" t="s">
        <v>172</v>
      </c>
      <c r="I641" t="s">
        <v>361</v>
      </c>
      <c r="J641" t="str">
        <f t="shared" si="82"/>
        <v>Jalsa Parsa</v>
      </c>
      <c r="K641" t="s">
        <v>1580</v>
      </c>
      <c r="L641" s="7">
        <f t="shared" si="87"/>
        <v>44940</v>
      </c>
      <c r="M641" s="7">
        <v>45078</v>
      </c>
      <c r="N641" s="1">
        <f t="shared" si="83"/>
        <v>45078</v>
      </c>
      <c r="O641" s="7">
        <v>45103</v>
      </c>
      <c r="P641" s="7">
        <f t="shared" si="88"/>
        <v>45103</v>
      </c>
      <c r="Q641">
        <v>163</v>
      </c>
      <c r="R641">
        <v>0</v>
      </c>
      <c r="S641">
        <v>1</v>
      </c>
      <c r="T641">
        <v>23.6</v>
      </c>
      <c r="U641" t="s">
        <v>58</v>
      </c>
      <c r="W641" t="str">
        <f t="shared" si="84"/>
        <v>Lost</v>
      </c>
      <c r="X641" t="str">
        <f>_xlfn.XLOOKUP(B641,'Customers'!A:A,'Customers'!E:E,"")</f>
        <v>Mid-Market</v>
      </c>
      <c r="Y641">
        <f t="shared" si="85"/>
        <v>1</v>
      </c>
      <c r="Z641">
        <f t="shared" si="86"/>
        <v>25</v>
      </c>
      <c r="AA641">
        <f t="shared" si="89"/>
        <v>0</v>
      </c>
    </row>
    <row r="642" spans="1:27">
      <c r="A642" t="s">
        <v>2674</v>
      </c>
      <c r="B642" t="s">
        <v>2675</v>
      </c>
      <c r="C642" t="s">
        <v>2676</v>
      </c>
      <c r="D642" t="s">
        <v>19</v>
      </c>
      <c r="E642" t="s">
        <v>20</v>
      </c>
      <c r="F642" t="s">
        <v>2677</v>
      </c>
      <c r="G642" s="6">
        <f t="shared" ref="G642:G705" si="90">IF(F642="","",IF(RIGHT(UPPER(SUBSTITUTE(SUBSTITUTE(SUBSTITUTE(TRIM(F642),"$",""),",","")," ","")),1)="K",VALUE(LEFT(UPPER(SUBSTITUTE(SUBSTITUTE(SUBSTITUTE(TRIM(F642),"$",""),",","")," ","")),LEN(UPPER(SUBSTITUTE(SUBSTITUTE(SUBSTITUTE(TRIM(F642),"$",""),",","")," ","")))-1))*1000,IF(RIGHT(UPPER(SUBSTITUTE(SUBSTITUTE(SUBSTITUTE(TRIM(F642),"$",""),",","")," ","")),1)="M",VALUE(LEFT(UPPER(SUBSTITUTE(SUBSTITUTE(SUBSTITUTE(TRIM(F642),"$",""),",","")," ","")),LEN(UPPER(SUBSTITUTE(SUBSTITUTE(SUBSTITUTE(TRIM(F642),"$",""),",","")," ","")))-1))*1000000,VALUE(SUBSTITUTE(SUBSTITUTE(SUBSTITUTE(TRIM(F642),"$",""),",","")," ","")))))</f>
        <v>5825</v>
      </c>
      <c r="H642" t="s">
        <v>161</v>
      </c>
      <c r="I642" t="s">
        <v>68</v>
      </c>
      <c r="J642" t="str">
        <f t="shared" ref="J642:J705" si="91">PROPER(TRIM(I642))</f>
        <v>Anamika Keer</v>
      </c>
      <c r="K642" t="s">
        <v>2625</v>
      </c>
      <c r="L642" s="7">
        <f t="shared" si="87"/>
        <v>44625</v>
      </c>
      <c r="M642" s="7">
        <v>44682</v>
      </c>
      <c r="N642" s="1">
        <f t="shared" ref="N642:N705" si="92">IF(M642="","",IF(ISNUMBER(M642),M642,IF(ISNUMBER(SEARCH("/",M642)),DATE(VALUE(RIGHT(M642,4)),VALUE(MID(M642,4,2)),VALUE(LEFT(M642,2))),DATE(VALUE(LEFT(M642,4)),VALUE(MID(M642,6,2)),VALUE(RIGHT(M642,2))))))</f>
        <v>44682</v>
      </c>
      <c r="P642" s="7" t="str">
        <f t="shared" si="88"/>
        <v/>
      </c>
      <c r="R642">
        <v>0</v>
      </c>
      <c r="S642">
        <v>1</v>
      </c>
      <c r="T642">
        <v>20</v>
      </c>
      <c r="U642" t="s">
        <v>42</v>
      </c>
      <c r="W642" t="str">
        <f t="shared" ref="W642:W705" si="93">IF(E642="","",IF(E642="Closed Won","Won",IF(E642="Closed Lost","Lost","Open")))</f>
        <v>Open</v>
      </c>
      <c r="X642" t="str">
        <f>_xlfn.XLOOKUP(B642,'Customers'!A:A,'Customers'!E:E,"")</f>
        <v>Mid-Market</v>
      </c>
      <c r="Y642">
        <f t="shared" ref="Y642:Y705" si="94">IF(OR(W642="Won",W642="Lost"),1,0)</f>
        <v>0</v>
      </c>
      <c r="Z642" t="str">
        <f t="shared" ref="Z642:Z705" si="95">IF(OR(N642="",P642=""),"",P642-N642)</f>
        <v/>
      </c>
      <c r="AA642">
        <f t="shared" si="89"/>
        <v>0</v>
      </c>
    </row>
    <row r="643" spans="1:27">
      <c r="A643" t="s">
        <v>2678</v>
      </c>
      <c r="B643" t="s">
        <v>2679</v>
      </c>
      <c r="C643" t="s">
        <v>2680</v>
      </c>
      <c r="D643" t="s">
        <v>53</v>
      </c>
      <c r="E643" t="s">
        <v>28</v>
      </c>
      <c r="F643" t="s">
        <v>2681</v>
      </c>
      <c r="G643" s="6">
        <f t="shared" si="90"/>
        <v>27240</v>
      </c>
      <c r="H643" t="s">
        <v>161</v>
      </c>
      <c r="I643" t="s">
        <v>73</v>
      </c>
      <c r="J643" t="str">
        <f t="shared" si="91"/>
        <v>Karan Karnik</v>
      </c>
      <c r="K643" t="s">
        <v>1807</v>
      </c>
      <c r="L643" s="7">
        <f t="shared" ref="L643:L706" si="96">IF(K643="","",IF(ISNUMBER(K643),K643,IF(ISNUMBER(SEARCH("/",K643)),DATE(VALUE(RIGHT(K643,4)),VALUE(MID(K643,4,2)),VALUE(LEFT(K643,2))),DATE(VALUE(LEFT(K643,4)),VALUE(MID(K643,6,2)),VALUE(RIGHT(K643,2))))))</f>
        <v>45301</v>
      </c>
      <c r="M643" s="7">
        <v>45419</v>
      </c>
      <c r="N643" s="1">
        <f t="shared" si="92"/>
        <v>45419</v>
      </c>
      <c r="P643" s="7" t="str">
        <f t="shared" ref="P643:P706" si="97">IF(O643="","",IF(ISNUMBER(O643),O643,DATE(VALUE(LEFT(O643,4)),VALUE(MID(O643,6,2)),VALUE(RIGHT(O643,2)))))</f>
        <v/>
      </c>
      <c r="R643">
        <v>0</v>
      </c>
      <c r="S643">
        <v>1</v>
      </c>
      <c r="T643">
        <v>23.4</v>
      </c>
      <c r="U643" t="s">
        <v>58</v>
      </c>
      <c r="W643" t="str">
        <f t="shared" si="93"/>
        <v>Open</v>
      </c>
      <c r="X643" t="str">
        <f>_xlfn.XLOOKUP(B643,'Customers'!A:A,'Customers'!E:E,"")</f>
        <v>Mid-Market</v>
      </c>
      <c r="Y643">
        <f t="shared" si="94"/>
        <v>0</v>
      </c>
      <c r="Z643" t="str">
        <f t="shared" si="95"/>
        <v/>
      </c>
      <c r="AA643">
        <f t="shared" ref="AA643:AA706" si="98">IF(AND(Y643=1,Z643&gt;30),1,0)</f>
        <v>0</v>
      </c>
    </row>
    <row r="644" spans="1:27">
      <c r="A644" t="s">
        <v>2682</v>
      </c>
      <c r="B644" t="s">
        <v>2683</v>
      </c>
      <c r="C644" t="s">
        <v>392</v>
      </c>
      <c r="D644" t="s">
        <v>183</v>
      </c>
      <c r="E644" t="s">
        <v>45</v>
      </c>
      <c r="F644" t="s">
        <v>2684</v>
      </c>
      <c r="G644" s="6">
        <f t="shared" si="90"/>
        <v>8249</v>
      </c>
      <c r="H644" t="s">
        <v>151</v>
      </c>
      <c r="I644" t="s">
        <v>778</v>
      </c>
      <c r="J644" t="str">
        <f t="shared" si="91"/>
        <v>Nihal Bhasin</v>
      </c>
      <c r="K644" t="s">
        <v>2685</v>
      </c>
      <c r="L644" s="7">
        <f t="shared" si="96"/>
        <v>45065</v>
      </c>
      <c r="M644" s="7">
        <v>45215</v>
      </c>
      <c r="N644" s="1">
        <f t="shared" si="92"/>
        <v>45215</v>
      </c>
      <c r="P644" s="7" t="str">
        <f t="shared" si="97"/>
        <v/>
      </c>
      <c r="R644">
        <v>0</v>
      </c>
      <c r="S644">
        <v>1</v>
      </c>
      <c r="T644">
        <v>26.3</v>
      </c>
      <c r="U644" t="s">
        <v>42</v>
      </c>
      <c r="W644" t="str">
        <f t="shared" si="93"/>
        <v>Open</v>
      </c>
      <c r="X644" t="str">
        <f>_xlfn.XLOOKUP(B644,'Customers'!A:A,'Customers'!E:E,"")</f>
        <v>Enterprise</v>
      </c>
      <c r="Y644">
        <f t="shared" si="94"/>
        <v>0</v>
      </c>
      <c r="Z644" t="str">
        <f t="shared" si="95"/>
        <v/>
      </c>
      <c r="AA644">
        <f t="shared" si="98"/>
        <v>0</v>
      </c>
    </row>
    <row r="645" spans="1:27">
      <c r="A645" t="s">
        <v>2686</v>
      </c>
      <c r="B645" t="s">
        <v>628</v>
      </c>
      <c r="C645" t="s">
        <v>344</v>
      </c>
      <c r="D645" t="s">
        <v>53</v>
      </c>
      <c r="E645" t="s">
        <v>177</v>
      </c>
      <c r="F645" t="s">
        <v>834</v>
      </c>
      <c r="G645" s="6">
        <f t="shared" si="90"/>
        <v>29000</v>
      </c>
      <c r="H645" t="s">
        <v>47</v>
      </c>
      <c r="I645" t="s">
        <v>98</v>
      </c>
      <c r="J645" t="str">
        <f t="shared" si="91"/>
        <v>Amruta Sinha</v>
      </c>
      <c r="K645" t="s">
        <v>419</v>
      </c>
      <c r="L645" s="7">
        <f t="shared" si="96"/>
        <v>45121</v>
      </c>
      <c r="M645" s="7">
        <v>45247</v>
      </c>
      <c r="N645" s="1">
        <f t="shared" si="92"/>
        <v>45247</v>
      </c>
      <c r="P645" s="7" t="str">
        <f t="shared" si="97"/>
        <v/>
      </c>
      <c r="R645">
        <v>0</v>
      </c>
      <c r="S645">
        <v>1</v>
      </c>
      <c r="T645">
        <v>10.7</v>
      </c>
      <c r="U645" t="s">
        <v>33</v>
      </c>
      <c r="W645" t="str">
        <f t="shared" si="93"/>
        <v>Open</v>
      </c>
      <c r="X645" t="str">
        <f>_xlfn.XLOOKUP(B645,'Customers'!A:A,'Customers'!E:E,"")</f>
        <v>SMB</v>
      </c>
      <c r="Y645">
        <f t="shared" si="94"/>
        <v>0</v>
      </c>
      <c r="Z645" t="str">
        <f t="shared" si="95"/>
        <v/>
      </c>
      <c r="AA645">
        <f t="shared" si="98"/>
        <v>0</v>
      </c>
    </row>
    <row r="646" spans="1:27">
      <c r="A646" t="s">
        <v>2687</v>
      </c>
      <c r="B646" t="s">
        <v>2688</v>
      </c>
      <c r="C646" t="s">
        <v>2484</v>
      </c>
      <c r="D646" t="s">
        <v>19</v>
      </c>
      <c r="E646" t="s">
        <v>91</v>
      </c>
      <c r="F646" t="s">
        <v>2689</v>
      </c>
      <c r="G646" s="6">
        <f t="shared" si="90"/>
        <v>2319</v>
      </c>
      <c r="H646" t="s">
        <v>79</v>
      </c>
      <c r="I646" t="s">
        <v>117</v>
      </c>
      <c r="J646" t="str">
        <f t="shared" si="91"/>
        <v>Ekta Uppal</v>
      </c>
      <c r="K646" t="s">
        <v>2690</v>
      </c>
      <c r="L646" s="7">
        <f t="shared" si="96"/>
        <v>45466</v>
      </c>
      <c r="M646" s="7">
        <v>45573</v>
      </c>
      <c r="N646" s="1">
        <f t="shared" si="92"/>
        <v>45573</v>
      </c>
      <c r="O646" s="7">
        <v>45508</v>
      </c>
      <c r="P646" s="7">
        <f t="shared" si="97"/>
        <v>45508</v>
      </c>
      <c r="Q646">
        <v>42</v>
      </c>
      <c r="R646">
        <v>0</v>
      </c>
      <c r="S646">
        <v>1</v>
      </c>
      <c r="T646">
        <v>17.8</v>
      </c>
      <c r="U646" t="s">
        <v>25</v>
      </c>
      <c r="W646" t="str">
        <f t="shared" si="93"/>
        <v>Won</v>
      </c>
      <c r="X646" t="str">
        <f>_xlfn.XLOOKUP(B646,'Customers'!A:A,'Customers'!E:E,"")</f>
        <v>SMB</v>
      </c>
      <c r="Y646">
        <f t="shared" si="94"/>
        <v>1</v>
      </c>
      <c r="Z646">
        <f t="shared" si="95"/>
        <v>-65</v>
      </c>
      <c r="AA646">
        <f t="shared" si="98"/>
        <v>0</v>
      </c>
    </row>
    <row r="647" spans="1:27">
      <c r="A647" t="s">
        <v>2691</v>
      </c>
      <c r="B647" t="s">
        <v>1804</v>
      </c>
      <c r="C647" t="s">
        <v>1303</v>
      </c>
      <c r="D647" t="s">
        <v>37</v>
      </c>
      <c r="E647" t="s">
        <v>45</v>
      </c>
      <c r="F647" t="s">
        <v>2692</v>
      </c>
      <c r="G647" s="6">
        <f t="shared" si="90"/>
        <v>79231</v>
      </c>
      <c r="H647" t="s">
        <v>151</v>
      </c>
      <c r="I647" t="s">
        <v>73</v>
      </c>
      <c r="J647" t="str">
        <f t="shared" si="91"/>
        <v>Karan Karnik</v>
      </c>
      <c r="K647" t="s">
        <v>2693</v>
      </c>
      <c r="L647" s="7">
        <f t="shared" si="96"/>
        <v>44686</v>
      </c>
      <c r="M647" s="7">
        <v>44802</v>
      </c>
      <c r="N647" s="1">
        <f t="shared" si="92"/>
        <v>44802</v>
      </c>
      <c r="P647" s="7" t="str">
        <f t="shared" si="97"/>
        <v/>
      </c>
      <c r="R647">
        <v>0</v>
      </c>
      <c r="S647">
        <v>1</v>
      </c>
      <c r="U647" t="s">
        <v>42</v>
      </c>
      <c r="W647" t="str">
        <f t="shared" si="93"/>
        <v>Open</v>
      </c>
      <c r="X647" t="str">
        <f>_xlfn.XLOOKUP(B647,'Customers'!A:A,'Customers'!E:E,"")</f>
        <v>Enterprise</v>
      </c>
      <c r="Y647">
        <f t="shared" si="94"/>
        <v>0</v>
      </c>
      <c r="Z647" t="str">
        <f t="shared" si="95"/>
        <v/>
      </c>
      <c r="AA647">
        <f t="shared" si="98"/>
        <v>0</v>
      </c>
    </row>
    <row r="648" spans="1:27">
      <c r="A648" t="s">
        <v>2694</v>
      </c>
      <c r="B648" t="s">
        <v>2695</v>
      </c>
      <c r="C648" t="s">
        <v>18</v>
      </c>
      <c r="D648" t="s">
        <v>37</v>
      </c>
      <c r="E648" t="s">
        <v>177</v>
      </c>
      <c r="F648" t="s">
        <v>2696</v>
      </c>
      <c r="G648" s="6">
        <f t="shared" si="90"/>
        <v>215848</v>
      </c>
      <c r="H648" t="s">
        <v>161</v>
      </c>
      <c r="I648" t="s">
        <v>2211</v>
      </c>
      <c r="J648" t="str">
        <f t="shared" si="91"/>
        <v>Nihal Bhasin</v>
      </c>
      <c r="K648" t="s">
        <v>1227</v>
      </c>
      <c r="L648" s="7">
        <f t="shared" si="96"/>
        <v>44629</v>
      </c>
      <c r="M648" s="7">
        <v>44710</v>
      </c>
      <c r="N648" s="1">
        <f t="shared" si="92"/>
        <v>44710</v>
      </c>
      <c r="P648" s="7" t="str">
        <f t="shared" si="97"/>
        <v/>
      </c>
      <c r="R648">
        <v>0</v>
      </c>
      <c r="S648">
        <v>1</v>
      </c>
      <c r="T648">
        <v>1.4</v>
      </c>
      <c r="U648" t="s">
        <v>100</v>
      </c>
      <c r="W648" t="str">
        <f t="shared" si="93"/>
        <v>Open</v>
      </c>
      <c r="X648" t="str">
        <f>_xlfn.XLOOKUP(B648,'Customers'!A:A,'Customers'!E:E,"")</f>
        <v>SMB</v>
      </c>
      <c r="Y648">
        <f t="shared" si="94"/>
        <v>0</v>
      </c>
      <c r="Z648" t="str">
        <f t="shared" si="95"/>
        <v/>
      </c>
      <c r="AA648">
        <f t="shared" si="98"/>
        <v>0</v>
      </c>
    </row>
    <row r="649" spans="1:27">
      <c r="A649" t="s">
        <v>2697</v>
      </c>
      <c r="B649" t="s">
        <v>2698</v>
      </c>
      <c r="C649" t="s">
        <v>2699</v>
      </c>
      <c r="D649" t="s">
        <v>53</v>
      </c>
      <c r="E649" t="s">
        <v>54</v>
      </c>
      <c r="F649" t="s">
        <v>2700</v>
      </c>
      <c r="G649" s="6">
        <f t="shared" si="90"/>
        <v>28000</v>
      </c>
      <c r="H649" t="s">
        <v>39</v>
      </c>
      <c r="I649" t="s">
        <v>133</v>
      </c>
      <c r="J649" t="str">
        <f t="shared" si="91"/>
        <v>Aachal Soni</v>
      </c>
      <c r="K649" t="s">
        <v>2701</v>
      </c>
      <c r="L649" s="7">
        <f t="shared" si="96"/>
        <v>44971</v>
      </c>
      <c r="M649" s="7">
        <v>45137</v>
      </c>
      <c r="N649" s="1">
        <f t="shared" si="92"/>
        <v>45137</v>
      </c>
      <c r="P649" s="7" t="str">
        <f t="shared" si="97"/>
        <v/>
      </c>
      <c r="R649">
        <v>0</v>
      </c>
      <c r="S649">
        <v>1</v>
      </c>
      <c r="T649">
        <v>2.2000000000000002</v>
      </c>
      <c r="U649" t="s">
        <v>42</v>
      </c>
      <c r="W649" t="str">
        <f t="shared" si="93"/>
        <v>Open</v>
      </c>
      <c r="X649" t="str">
        <f>_xlfn.XLOOKUP(B649,'Customers'!A:A,'Customers'!E:E,"")</f>
        <v>Enterprise</v>
      </c>
      <c r="Y649">
        <f t="shared" si="94"/>
        <v>0</v>
      </c>
      <c r="Z649" t="str">
        <f t="shared" si="95"/>
        <v/>
      </c>
      <c r="AA649">
        <f t="shared" si="98"/>
        <v>0</v>
      </c>
    </row>
    <row r="650" spans="1:27">
      <c r="A650" t="s">
        <v>2702</v>
      </c>
      <c r="B650" t="s">
        <v>2703</v>
      </c>
      <c r="C650" t="s">
        <v>1353</v>
      </c>
      <c r="D650" t="s">
        <v>53</v>
      </c>
      <c r="E650" t="s">
        <v>177</v>
      </c>
      <c r="F650" t="s">
        <v>2704</v>
      </c>
      <c r="G650" s="6">
        <f t="shared" si="90"/>
        <v>36371</v>
      </c>
      <c r="H650" t="s">
        <v>39</v>
      </c>
      <c r="I650" t="s">
        <v>68</v>
      </c>
      <c r="J650" t="str">
        <f t="shared" si="91"/>
        <v>Anamika Keer</v>
      </c>
      <c r="K650" t="s">
        <v>2705</v>
      </c>
      <c r="L650" s="7">
        <f t="shared" si="96"/>
        <v>45288</v>
      </c>
      <c r="M650" s="7">
        <v>45436</v>
      </c>
      <c r="N650" s="1">
        <f t="shared" si="92"/>
        <v>45436</v>
      </c>
      <c r="P650" s="7" t="str">
        <f t="shared" si="97"/>
        <v/>
      </c>
      <c r="R650">
        <v>0</v>
      </c>
      <c r="S650">
        <v>1</v>
      </c>
      <c r="T650">
        <v>4.9000000000000004</v>
      </c>
      <c r="U650" t="s">
        <v>33</v>
      </c>
      <c r="W650" t="str">
        <f t="shared" si="93"/>
        <v>Open</v>
      </c>
      <c r="X650" t="str">
        <f>_xlfn.XLOOKUP(B650,'Customers'!A:A,'Customers'!E:E,"")</f>
        <v>Enterprise</v>
      </c>
      <c r="Y650">
        <f t="shared" si="94"/>
        <v>0</v>
      </c>
      <c r="Z650" t="str">
        <f t="shared" si="95"/>
        <v/>
      </c>
      <c r="AA650">
        <f t="shared" si="98"/>
        <v>0</v>
      </c>
    </row>
    <row r="651" spans="1:27">
      <c r="A651" t="s">
        <v>2706</v>
      </c>
      <c r="B651" t="s">
        <v>628</v>
      </c>
      <c r="C651" t="s">
        <v>18</v>
      </c>
      <c r="D651" t="s">
        <v>53</v>
      </c>
      <c r="E651" t="s">
        <v>45</v>
      </c>
      <c r="F651" t="s">
        <v>2707</v>
      </c>
      <c r="G651" s="6">
        <f t="shared" si="90"/>
        <v>9865</v>
      </c>
      <c r="H651" t="s">
        <v>56</v>
      </c>
      <c r="I651" t="s">
        <v>68</v>
      </c>
      <c r="J651" t="str">
        <f t="shared" si="91"/>
        <v>Anamika Keer</v>
      </c>
      <c r="K651" t="s">
        <v>2708</v>
      </c>
      <c r="L651" s="7">
        <f t="shared" si="96"/>
        <v>44670</v>
      </c>
      <c r="M651" s="7">
        <v>44764</v>
      </c>
      <c r="N651" s="1">
        <f t="shared" si="92"/>
        <v>44764</v>
      </c>
      <c r="P651" s="7" t="str">
        <f t="shared" si="97"/>
        <v/>
      </c>
      <c r="R651">
        <v>0</v>
      </c>
      <c r="S651">
        <v>1</v>
      </c>
      <c r="T651">
        <v>7.3</v>
      </c>
      <c r="U651" t="s">
        <v>42</v>
      </c>
      <c r="W651" t="str">
        <f t="shared" si="93"/>
        <v>Open</v>
      </c>
      <c r="X651" t="str">
        <f>_xlfn.XLOOKUP(B651,'Customers'!A:A,'Customers'!E:E,"")</f>
        <v>SMB</v>
      </c>
      <c r="Y651">
        <f t="shared" si="94"/>
        <v>0</v>
      </c>
      <c r="Z651" t="str">
        <f t="shared" si="95"/>
        <v/>
      </c>
      <c r="AA651">
        <f t="shared" si="98"/>
        <v>0</v>
      </c>
    </row>
    <row r="652" spans="1:27">
      <c r="A652" t="s">
        <v>2709</v>
      </c>
      <c r="B652" t="s">
        <v>2088</v>
      </c>
      <c r="C652" t="s">
        <v>2710</v>
      </c>
      <c r="D652" t="s">
        <v>53</v>
      </c>
      <c r="E652" t="s">
        <v>177</v>
      </c>
      <c r="F652" t="s">
        <v>2711</v>
      </c>
      <c r="G652" s="6">
        <f t="shared" si="90"/>
        <v>17685</v>
      </c>
      <c r="H652" t="s">
        <v>56</v>
      </c>
      <c r="I652" t="s">
        <v>117</v>
      </c>
      <c r="J652" t="str">
        <f t="shared" si="91"/>
        <v>Ekta Uppal</v>
      </c>
      <c r="K652" t="s">
        <v>248</v>
      </c>
      <c r="L652" s="7">
        <f t="shared" si="96"/>
        <v>45615</v>
      </c>
      <c r="M652" s="7">
        <v>45732</v>
      </c>
      <c r="N652" s="1">
        <f t="shared" si="92"/>
        <v>45732</v>
      </c>
      <c r="P652" s="7" t="str">
        <f t="shared" si="97"/>
        <v/>
      </c>
      <c r="R652">
        <v>0</v>
      </c>
      <c r="S652">
        <v>1</v>
      </c>
      <c r="T652">
        <v>33.9</v>
      </c>
      <c r="U652" t="s">
        <v>100</v>
      </c>
      <c r="W652" t="str">
        <f t="shared" si="93"/>
        <v>Open</v>
      </c>
      <c r="X652" t="str">
        <f>_xlfn.XLOOKUP(B652,'Customers'!A:A,'Customers'!E:E,"")</f>
        <v>SMB</v>
      </c>
      <c r="Y652">
        <f t="shared" si="94"/>
        <v>0</v>
      </c>
      <c r="Z652" t="str">
        <f t="shared" si="95"/>
        <v/>
      </c>
      <c r="AA652">
        <f t="shared" si="98"/>
        <v>0</v>
      </c>
    </row>
    <row r="653" spans="1:27">
      <c r="A653" t="s">
        <v>2712</v>
      </c>
      <c r="B653" t="s">
        <v>868</v>
      </c>
      <c r="C653" t="s">
        <v>18</v>
      </c>
      <c r="D653" t="s">
        <v>37</v>
      </c>
      <c r="E653" t="s">
        <v>28</v>
      </c>
      <c r="F653" t="s">
        <v>2713</v>
      </c>
      <c r="G653" s="6">
        <f t="shared" si="90"/>
        <v>174460</v>
      </c>
      <c r="H653" t="s">
        <v>47</v>
      </c>
      <c r="I653" t="s">
        <v>268</v>
      </c>
      <c r="J653" t="str">
        <f t="shared" si="91"/>
        <v>Panini Kade</v>
      </c>
      <c r="K653" t="s">
        <v>2714</v>
      </c>
      <c r="L653" s="7">
        <f t="shared" si="96"/>
        <v>45323</v>
      </c>
      <c r="M653" s="7">
        <v>45367</v>
      </c>
      <c r="N653" s="1">
        <f t="shared" si="92"/>
        <v>45367</v>
      </c>
      <c r="P653" s="7" t="str">
        <f t="shared" si="97"/>
        <v/>
      </c>
      <c r="R653">
        <v>0</v>
      </c>
      <c r="S653">
        <v>1</v>
      </c>
      <c r="T653">
        <v>14.7</v>
      </c>
      <c r="U653" t="s">
        <v>42</v>
      </c>
      <c r="W653" t="str">
        <f t="shared" si="93"/>
        <v>Open</v>
      </c>
      <c r="X653" t="str">
        <f>_xlfn.XLOOKUP(B653,'Customers'!A:A,'Customers'!E:E,"")</f>
        <v>Mid-Market</v>
      </c>
      <c r="Y653">
        <f t="shared" si="94"/>
        <v>0</v>
      </c>
      <c r="Z653" t="str">
        <f t="shared" si="95"/>
        <v/>
      </c>
      <c r="AA653">
        <f t="shared" si="98"/>
        <v>0</v>
      </c>
    </row>
    <row r="654" spans="1:27">
      <c r="A654" t="s">
        <v>2715</v>
      </c>
      <c r="B654" t="s">
        <v>2716</v>
      </c>
      <c r="C654" t="s">
        <v>2096</v>
      </c>
      <c r="D654" t="s">
        <v>37</v>
      </c>
      <c r="E654" t="s">
        <v>54</v>
      </c>
      <c r="F654" t="s">
        <v>2717</v>
      </c>
      <c r="G654" s="6">
        <f t="shared" si="90"/>
        <v>125879</v>
      </c>
      <c r="H654" t="s">
        <v>30</v>
      </c>
      <c r="I654" t="s">
        <v>268</v>
      </c>
      <c r="J654" t="str">
        <f t="shared" si="91"/>
        <v>Panini Kade</v>
      </c>
      <c r="K654" t="s">
        <v>428</v>
      </c>
      <c r="L654" s="7">
        <f t="shared" si="96"/>
        <v>45017</v>
      </c>
      <c r="M654" s="7">
        <v>45143</v>
      </c>
      <c r="N654" s="1">
        <f t="shared" si="92"/>
        <v>45143</v>
      </c>
      <c r="P654" s="7" t="str">
        <f t="shared" si="97"/>
        <v/>
      </c>
      <c r="R654">
        <v>0</v>
      </c>
      <c r="S654">
        <v>1</v>
      </c>
      <c r="T654">
        <v>11.3</v>
      </c>
      <c r="U654" t="s">
        <v>33</v>
      </c>
      <c r="W654" t="str">
        <f t="shared" si="93"/>
        <v>Open</v>
      </c>
      <c r="X654" t="str">
        <f>_xlfn.XLOOKUP(B654,'Customers'!A:A,'Customers'!E:E,"")</f>
        <v>SMB</v>
      </c>
      <c r="Y654">
        <f t="shared" si="94"/>
        <v>0</v>
      </c>
      <c r="Z654" t="str">
        <f t="shared" si="95"/>
        <v/>
      </c>
      <c r="AA654">
        <f t="shared" si="98"/>
        <v>0</v>
      </c>
    </row>
    <row r="655" spans="1:27">
      <c r="A655" t="s">
        <v>2718</v>
      </c>
      <c r="B655" t="s">
        <v>1064</v>
      </c>
      <c r="C655" t="s">
        <v>735</v>
      </c>
      <c r="D655" t="s">
        <v>183</v>
      </c>
      <c r="E655" t="s">
        <v>28</v>
      </c>
      <c r="F655" t="s">
        <v>592</v>
      </c>
      <c r="G655" s="6">
        <f t="shared" si="90"/>
        <v>10000</v>
      </c>
      <c r="H655" t="s">
        <v>161</v>
      </c>
      <c r="I655" t="s">
        <v>62</v>
      </c>
      <c r="J655" t="str">
        <f t="shared" si="91"/>
        <v>Jairaj Panchal</v>
      </c>
      <c r="K655" t="s">
        <v>1397</v>
      </c>
      <c r="L655" s="7">
        <f t="shared" si="96"/>
        <v>44999</v>
      </c>
      <c r="M655" s="7">
        <v>45070</v>
      </c>
      <c r="N655" s="1">
        <f t="shared" si="92"/>
        <v>45070</v>
      </c>
      <c r="P655" s="7" t="str">
        <f t="shared" si="97"/>
        <v/>
      </c>
      <c r="R655">
        <v>0</v>
      </c>
      <c r="S655">
        <v>1</v>
      </c>
      <c r="T655">
        <v>21.5</v>
      </c>
      <c r="U655" t="s">
        <v>33</v>
      </c>
      <c r="W655" t="str">
        <f t="shared" si="93"/>
        <v>Open</v>
      </c>
      <c r="X655" t="str">
        <f>_xlfn.XLOOKUP(B655,'Customers'!A:A,'Customers'!E:E,"")</f>
        <v>SMB</v>
      </c>
      <c r="Y655">
        <f t="shared" si="94"/>
        <v>0</v>
      </c>
      <c r="Z655" t="str">
        <f t="shared" si="95"/>
        <v/>
      </c>
      <c r="AA655">
        <f t="shared" si="98"/>
        <v>0</v>
      </c>
    </row>
    <row r="656" spans="1:27">
      <c r="A656" t="s">
        <v>2719</v>
      </c>
      <c r="B656" t="s">
        <v>2720</v>
      </c>
      <c r="C656" t="s">
        <v>2100</v>
      </c>
      <c r="D656" t="s">
        <v>37</v>
      </c>
      <c r="E656" t="s">
        <v>45</v>
      </c>
      <c r="F656" t="s">
        <v>2721</v>
      </c>
      <c r="G656" s="6">
        <f t="shared" si="90"/>
        <v>209943</v>
      </c>
      <c r="H656" t="s">
        <v>30</v>
      </c>
      <c r="I656" t="s">
        <v>268</v>
      </c>
      <c r="J656" t="str">
        <f t="shared" si="91"/>
        <v>Panini Kade</v>
      </c>
      <c r="K656" t="s">
        <v>1337</v>
      </c>
      <c r="L656" s="7">
        <f t="shared" si="96"/>
        <v>45423</v>
      </c>
      <c r="M656" s="7">
        <v>45458</v>
      </c>
      <c r="N656" s="1">
        <f t="shared" si="92"/>
        <v>45458</v>
      </c>
      <c r="P656" s="7" t="str">
        <f t="shared" si="97"/>
        <v/>
      </c>
      <c r="R656">
        <v>0</v>
      </c>
      <c r="S656">
        <v>1</v>
      </c>
      <c r="T656">
        <v>25.5</v>
      </c>
      <c r="U656" t="s">
        <v>42</v>
      </c>
      <c r="W656" t="str">
        <f t="shared" si="93"/>
        <v>Open</v>
      </c>
      <c r="X656" t="str">
        <f>_xlfn.XLOOKUP(B656,'Customers'!A:A,'Customers'!E:E,"")</f>
        <v>SMB</v>
      </c>
      <c r="Y656">
        <f t="shared" si="94"/>
        <v>0</v>
      </c>
      <c r="Z656" t="str">
        <f t="shared" si="95"/>
        <v/>
      </c>
      <c r="AA656">
        <f t="shared" si="98"/>
        <v>0</v>
      </c>
    </row>
    <row r="657" spans="1:27">
      <c r="A657" t="s">
        <v>2722</v>
      </c>
      <c r="B657" t="s">
        <v>2723</v>
      </c>
      <c r="C657" t="s">
        <v>1712</v>
      </c>
      <c r="D657" t="s">
        <v>66</v>
      </c>
      <c r="E657" t="s">
        <v>54</v>
      </c>
      <c r="F657" t="s">
        <v>2724</v>
      </c>
      <c r="G657" s="6">
        <f t="shared" si="90"/>
        <v>13209</v>
      </c>
      <c r="H657" t="s">
        <v>151</v>
      </c>
      <c r="I657" t="s">
        <v>237</v>
      </c>
      <c r="J657" t="str">
        <f t="shared" si="91"/>
        <v>Vidhi Mital</v>
      </c>
      <c r="K657" t="s">
        <v>2725</v>
      </c>
      <c r="L657" s="7">
        <f t="shared" si="96"/>
        <v>45417</v>
      </c>
      <c r="M657" s="7">
        <v>45577</v>
      </c>
      <c r="N657" s="1">
        <f t="shared" si="92"/>
        <v>45577</v>
      </c>
      <c r="P657" s="7" t="str">
        <f t="shared" si="97"/>
        <v/>
      </c>
      <c r="R657">
        <v>0</v>
      </c>
      <c r="S657">
        <v>1</v>
      </c>
      <c r="T657">
        <v>18.600000000000001</v>
      </c>
      <c r="U657" t="s">
        <v>100</v>
      </c>
      <c r="W657" t="str">
        <f t="shared" si="93"/>
        <v>Open</v>
      </c>
      <c r="X657" t="str">
        <f>_xlfn.XLOOKUP(B657,'Customers'!A:A,'Customers'!E:E,"")</f>
        <v>Enterprise</v>
      </c>
      <c r="Y657">
        <f t="shared" si="94"/>
        <v>0</v>
      </c>
      <c r="Z657" t="str">
        <f t="shared" si="95"/>
        <v/>
      </c>
      <c r="AA657">
        <f t="shared" si="98"/>
        <v>0</v>
      </c>
    </row>
    <row r="658" spans="1:27">
      <c r="A658" t="s">
        <v>2726</v>
      </c>
      <c r="B658" t="s">
        <v>2727</v>
      </c>
      <c r="C658" t="s">
        <v>272</v>
      </c>
      <c r="D658" t="s">
        <v>19</v>
      </c>
      <c r="E658" t="s">
        <v>177</v>
      </c>
      <c r="F658" t="s">
        <v>2728</v>
      </c>
      <c r="G658" s="6">
        <f t="shared" si="90"/>
        <v>2067</v>
      </c>
      <c r="H658" t="s">
        <v>161</v>
      </c>
      <c r="I658" t="s">
        <v>31</v>
      </c>
      <c r="J658" t="str">
        <f t="shared" si="91"/>
        <v>Ati Seshadri</v>
      </c>
      <c r="K658" t="s">
        <v>2729</v>
      </c>
      <c r="L658" s="7">
        <f t="shared" si="96"/>
        <v>44874</v>
      </c>
      <c r="M658" s="7">
        <v>44991</v>
      </c>
      <c r="N658" s="1">
        <f t="shared" si="92"/>
        <v>44991</v>
      </c>
      <c r="P658" s="7" t="str">
        <f t="shared" si="97"/>
        <v/>
      </c>
      <c r="R658">
        <v>0</v>
      </c>
      <c r="S658">
        <v>1</v>
      </c>
      <c r="T658">
        <v>23.7</v>
      </c>
      <c r="U658" t="s">
        <v>42</v>
      </c>
      <c r="W658" t="str">
        <f t="shared" si="93"/>
        <v>Open</v>
      </c>
      <c r="X658" t="str">
        <f>_xlfn.XLOOKUP(B658,'Customers'!A:A,'Customers'!E:E,"")</f>
        <v>Enterprise</v>
      </c>
      <c r="Y658">
        <f t="shared" si="94"/>
        <v>0</v>
      </c>
      <c r="Z658" t="str">
        <f t="shared" si="95"/>
        <v/>
      </c>
      <c r="AA658">
        <f t="shared" si="98"/>
        <v>0</v>
      </c>
    </row>
    <row r="659" spans="1:27">
      <c r="A659" t="s">
        <v>2730</v>
      </c>
      <c r="B659" t="s">
        <v>2731</v>
      </c>
      <c r="C659" t="s">
        <v>18</v>
      </c>
      <c r="D659" t="s">
        <v>37</v>
      </c>
      <c r="E659" t="s">
        <v>20</v>
      </c>
      <c r="F659" t="s">
        <v>2732</v>
      </c>
      <c r="G659" s="6">
        <f t="shared" si="90"/>
        <v>117679</v>
      </c>
      <c r="H659" t="s">
        <v>79</v>
      </c>
      <c r="I659" t="s">
        <v>274</v>
      </c>
      <c r="J659" t="str">
        <f t="shared" si="91"/>
        <v>Rachit Lall</v>
      </c>
      <c r="K659" t="s">
        <v>2421</v>
      </c>
      <c r="L659" s="7">
        <f t="shared" si="96"/>
        <v>45147</v>
      </c>
      <c r="M659" s="7">
        <v>45256</v>
      </c>
      <c r="N659" s="1">
        <f t="shared" si="92"/>
        <v>45256</v>
      </c>
      <c r="P659" s="7" t="str">
        <f t="shared" si="97"/>
        <v/>
      </c>
      <c r="R659">
        <v>0</v>
      </c>
      <c r="S659">
        <v>1</v>
      </c>
      <c r="T659">
        <v>16.399999999999999</v>
      </c>
      <c r="U659" t="s">
        <v>33</v>
      </c>
      <c r="W659" t="str">
        <f t="shared" si="93"/>
        <v>Open</v>
      </c>
      <c r="X659" t="str">
        <f>_xlfn.XLOOKUP(B659,'Customers'!A:A,'Customers'!E:E,"")</f>
        <v>Enterprise</v>
      </c>
      <c r="Y659">
        <f t="shared" si="94"/>
        <v>0</v>
      </c>
      <c r="Z659" t="str">
        <f t="shared" si="95"/>
        <v/>
      </c>
      <c r="AA659">
        <f t="shared" si="98"/>
        <v>0</v>
      </c>
    </row>
    <row r="660" spans="1:27">
      <c r="A660" t="s">
        <v>2733</v>
      </c>
      <c r="B660" t="s">
        <v>2734</v>
      </c>
      <c r="C660" t="s">
        <v>18</v>
      </c>
      <c r="D660" t="s">
        <v>19</v>
      </c>
      <c r="E660" t="s">
        <v>20</v>
      </c>
      <c r="F660" t="s">
        <v>2735</v>
      </c>
      <c r="G660" s="6">
        <f t="shared" si="90"/>
        <v>4148</v>
      </c>
      <c r="H660" t="s">
        <v>47</v>
      </c>
      <c r="I660" t="s">
        <v>73</v>
      </c>
      <c r="J660" t="str">
        <f t="shared" si="91"/>
        <v>Karan Karnik</v>
      </c>
      <c r="K660" t="s">
        <v>615</v>
      </c>
      <c r="L660" s="7">
        <f t="shared" si="96"/>
        <v>44905</v>
      </c>
      <c r="M660" s="7">
        <v>45038</v>
      </c>
      <c r="N660" s="1">
        <f t="shared" si="92"/>
        <v>45038</v>
      </c>
      <c r="P660" s="7" t="str">
        <f t="shared" si="97"/>
        <v/>
      </c>
      <c r="R660">
        <v>0</v>
      </c>
      <c r="S660">
        <v>1</v>
      </c>
      <c r="T660">
        <v>24.7</v>
      </c>
      <c r="U660" t="s">
        <v>100</v>
      </c>
      <c r="W660" t="str">
        <f t="shared" si="93"/>
        <v>Open</v>
      </c>
      <c r="X660" t="str">
        <f>_xlfn.XLOOKUP(B660,'Customers'!A:A,'Customers'!E:E,"")</f>
        <v>SMB</v>
      </c>
      <c r="Y660">
        <f t="shared" si="94"/>
        <v>0</v>
      </c>
      <c r="Z660" t="str">
        <f t="shared" si="95"/>
        <v/>
      </c>
      <c r="AA660">
        <f t="shared" si="98"/>
        <v>0</v>
      </c>
    </row>
    <row r="661" spans="1:27">
      <c r="A661" t="s">
        <v>2736</v>
      </c>
      <c r="B661" t="s">
        <v>2737</v>
      </c>
      <c r="C661" t="s">
        <v>18</v>
      </c>
      <c r="D661" t="s">
        <v>53</v>
      </c>
      <c r="E661" t="s">
        <v>20</v>
      </c>
      <c r="F661" t="s">
        <v>2738</v>
      </c>
      <c r="G661" s="6">
        <f t="shared" si="90"/>
        <v>31882</v>
      </c>
      <c r="H661" t="s">
        <v>22</v>
      </c>
      <c r="I661" t="s">
        <v>2149</v>
      </c>
      <c r="J661" t="str">
        <f t="shared" si="91"/>
        <v>Champak Rao</v>
      </c>
      <c r="K661" t="s">
        <v>2739</v>
      </c>
      <c r="L661" s="7">
        <f t="shared" si="96"/>
        <v>44758</v>
      </c>
      <c r="M661" s="7">
        <v>44775</v>
      </c>
      <c r="N661" s="1">
        <f t="shared" si="92"/>
        <v>44775</v>
      </c>
      <c r="P661" s="7" t="str">
        <f t="shared" si="97"/>
        <v/>
      </c>
      <c r="R661">
        <v>0</v>
      </c>
      <c r="S661">
        <v>1</v>
      </c>
      <c r="T661">
        <v>18.2</v>
      </c>
      <c r="U661" t="s">
        <v>42</v>
      </c>
      <c r="W661" t="str">
        <f t="shared" si="93"/>
        <v>Open</v>
      </c>
      <c r="X661" t="str">
        <f>_xlfn.XLOOKUP(B661,'Customers'!A:A,'Customers'!E:E,"")</f>
        <v>Mid-Market</v>
      </c>
      <c r="Y661">
        <f t="shared" si="94"/>
        <v>0</v>
      </c>
      <c r="Z661" t="str">
        <f t="shared" si="95"/>
        <v/>
      </c>
      <c r="AA661">
        <f t="shared" si="98"/>
        <v>0</v>
      </c>
    </row>
    <row r="662" spans="1:27">
      <c r="A662" t="s">
        <v>2740</v>
      </c>
      <c r="B662" t="s">
        <v>2741</v>
      </c>
      <c r="C662" t="s">
        <v>2742</v>
      </c>
      <c r="D662" t="s">
        <v>183</v>
      </c>
      <c r="E662" t="s">
        <v>54</v>
      </c>
      <c r="F662" t="s">
        <v>1411</v>
      </c>
      <c r="G662" s="6">
        <f t="shared" si="90"/>
        <v>9000</v>
      </c>
      <c r="H662" t="s">
        <v>47</v>
      </c>
      <c r="I662" t="s">
        <v>361</v>
      </c>
      <c r="J662" t="str">
        <f t="shared" si="91"/>
        <v>Jalsa Parsa</v>
      </c>
      <c r="K662" t="s">
        <v>1141</v>
      </c>
      <c r="L662" s="7">
        <f t="shared" si="96"/>
        <v>45522</v>
      </c>
      <c r="M662" s="7">
        <v>45698</v>
      </c>
      <c r="N662" s="1">
        <f t="shared" si="92"/>
        <v>45698</v>
      </c>
      <c r="P662" s="7" t="str">
        <f t="shared" si="97"/>
        <v/>
      </c>
      <c r="R662">
        <v>0</v>
      </c>
      <c r="S662">
        <v>1</v>
      </c>
      <c r="T662">
        <v>3.2</v>
      </c>
      <c r="U662" t="s">
        <v>100</v>
      </c>
      <c r="W662" t="str">
        <f t="shared" si="93"/>
        <v>Open</v>
      </c>
      <c r="X662" t="str">
        <f>_xlfn.XLOOKUP(B662,'Customers'!A:A,'Customers'!E:E,"")</f>
        <v>SMB</v>
      </c>
      <c r="Y662">
        <f t="shared" si="94"/>
        <v>0</v>
      </c>
      <c r="Z662" t="str">
        <f t="shared" si="95"/>
        <v/>
      </c>
      <c r="AA662">
        <f t="shared" si="98"/>
        <v>0</v>
      </c>
    </row>
    <row r="663" spans="1:27">
      <c r="A663" t="s">
        <v>2743</v>
      </c>
      <c r="B663" t="s">
        <v>2744</v>
      </c>
      <c r="C663" t="s">
        <v>18</v>
      </c>
      <c r="D663" t="s">
        <v>53</v>
      </c>
      <c r="E663" t="s">
        <v>28</v>
      </c>
      <c r="F663" t="s">
        <v>2745</v>
      </c>
      <c r="G663" s="6">
        <f t="shared" si="90"/>
        <v>34000</v>
      </c>
      <c r="H663" t="s">
        <v>39</v>
      </c>
      <c r="I663" t="s">
        <v>86</v>
      </c>
      <c r="J663" t="str">
        <f t="shared" si="91"/>
        <v>Mason Solanki</v>
      </c>
      <c r="K663" t="s">
        <v>218</v>
      </c>
      <c r="L663" s="7">
        <f t="shared" si="96"/>
        <v>45311</v>
      </c>
      <c r="M663" s="7">
        <v>45329</v>
      </c>
      <c r="N663" s="1">
        <f t="shared" si="92"/>
        <v>45329</v>
      </c>
      <c r="P663" s="7" t="str">
        <f t="shared" si="97"/>
        <v/>
      </c>
      <c r="R663">
        <v>0</v>
      </c>
      <c r="S663">
        <v>1</v>
      </c>
      <c r="T663">
        <v>26.3</v>
      </c>
      <c r="U663" t="s">
        <v>42</v>
      </c>
      <c r="W663" t="str">
        <f t="shared" si="93"/>
        <v>Open</v>
      </c>
      <c r="X663" t="str">
        <f>_xlfn.XLOOKUP(B663,'Customers'!A:A,'Customers'!E:E,"")</f>
        <v>SMB</v>
      </c>
      <c r="Y663">
        <f t="shared" si="94"/>
        <v>0</v>
      </c>
      <c r="Z663" t="str">
        <f t="shared" si="95"/>
        <v/>
      </c>
      <c r="AA663">
        <f t="shared" si="98"/>
        <v>0</v>
      </c>
    </row>
    <row r="664" spans="1:27">
      <c r="A664" t="s">
        <v>2746</v>
      </c>
      <c r="B664" t="s">
        <v>990</v>
      </c>
      <c r="C664" t="s">
        <v>745</v>
      </c>
      <c r="D664" t="s">
        <v>37</v>
      </c>
      <c r="E664" t="s">
        <v>115</v>
      </c>
      <c r="F664" t="s">
        <v>2747</v>
      </c>
      <c r="G664" s="6">
        <f t="shared" si="90"/>
        <v>69969</v>
      </c>
      <c r="H664" t="s">
        <v>56</v>
      </c>
      <c r="I664" t="s">
        <v>68</v>
      </c>
      <c r="J664" t="str">
        <f t="shared" si="91"/>
        <v>Anamika Keer</v>
      </c>
      <c r="K664" t="s">
        <v>2748</v>
      </c>
      <c r="L664" s="7">
        <f t="shared" si="96"/>
        <v>45228</v>
      </c>
      <c r="M664" s="7">
        <v>45250</v>
      </c>
      <c r="N664" s="1">
        <f t="shared" si="92"/>
        <v>45250</v>
      </c>
      <c r="O664" s="7">
        <v>45347</v>
      </c>
      <c r="P664" s="7">
        <f t="shared" si="97"/>
        <v>45347</v>
      </c>
      <c r="Q664">
        <v>119</v>
      </c>
      <c r="R664">
        <v>0</v>
      </c>
      <c r="S664">
        <v>1</v>
      </c>
      <c r="T664">
        <v>15.3</v>
      </c>
      <c r="U664" t="s">
        <v>42</v>
      </c>
      <c r="W664" t="str">
        <f t="shared" si="93"/>
        <v>Lost</v>
      </c>
      <c r="X664" t="str">
        <f>_xlfn.XLOOKUP(B664,'Customers'!A:A,'Customers'!E:E,"")</f>
        <v>Mid-Market</v>
      </c>
      <c r="Y664">
        <f t="shared" si="94"/>
        <v>1</v>
      </c>
      <c r="Z664">
        <f t="shared" si="95"/>
        <v>97</v>
      </c>
      <c r="AA664">
        <f t="shared" si="98"/>
        <v>1</v>
      </c>
    </row>
    <row r="665" spans="1:27">
      <c r="A665" t="s">
        <v>2749</v>
      </c>
      <c r="B665" t="s">
        <v>2268</v>
      </c>
      <c r="C665" t="s">
        <v>18</v>
      </c>
      <c r="D665" t="s">
        <v>183</v>
      </c>
      <c r="E665" t="s">
        <v>28</v>
      </c>
      <c r="F665" t="s">
        <v>67</v>
      </c>
      <c r="G665" s="6">
        <f t="shared" si="90"/>
        <v>7000</v>
      </c>
      <c r="H665" t="s">
        <v>172</v>
      </c>
      <c r="I665" t="s">
        <v>361</v>
      </c>
      <c r="J665" t="str">
        <f t="shared" si="91"/>
        <v>Jalsa Parsa</v>
      </c>
      <c r="K665" t="s">
        <v>2750</v>
      </c>
      <c r="L665" s="7">
        <f t="shared" si="96"/>
        <v>45102</v>
      </c>
      <c r="M665" s="7">
        <v>45220</v>
      </c>
      <c r="N665" s="1">
        <f t="shared" si="92"/>
        <v>45220</v>
      </c>
      <c r="P665" s="7" t="str">
        <f t="shared" si="97"/>
        <v/>
      </c>
      <c r="R665">
        <v>0</v>
      </c>
      <c r="S665">
        <v>1</v>
      </c>
      <c r="T665">
        <v>21.7</v>
      </c>
      <c r="U665" t="s">
        <v>25</v>
      </c>
      <c r="W665" t="str">
        <f t="shared" si="93"/>
        <v>Open</v>
      </c>
      <c r="X665" t="str">
        <f>_xlfn.XLOOKUP(B665,'Customers'!A:A,'Customers'!E:E,"")</f>
        <v>Mid-Market</v>
      </c>
      <c r="Y665">
        <f t="shared" si="94"/>
        <v>0</v>
      </c>
      <c r="Z665" t="str">
        <f t="shared" si="95"/>
        <v/>
      </c>
      <c r="AA665">
        <f t="shared" si="98"/>
        <v>0</v>
      </c>
    </row>
    <row r="666" spans="1:27">
      <c r="A666" t="s">
        <v>2751</v>
      </c>
      <c r="B666" t="s">
        <v>478</v>
      </c>
      <c r="C666" t="s">
        <v>114</v>
      </c>
      <c r="D666" t="s">
        <v>19</v>
      </c>
      <c r="E666" t="s">
        <v>28</v>
      </c>
      <c r="F666" t="s">
        <v>2752</v>
      </c>
      <c r="G666" s="6">
        <f t="shared" si="90"/>
        <v>9015</v>
      </c>
      <c r="H666" t="s">
        <v>39</v>
      </c>
      <c r="I666" t="s">
        <v>156</v>
      </c>
      <c r="J666" t="str">
        <f t="shared" si="91"/>
        <v>Lakshmi Hayre</v>
      </c>
      <c r="K666" t="s">
        <v>2753</v>
      </c>
      <c r="L666" s="7">
        <f t="shared" si="96"/>
        <v>45105</v>
      </c>
      <c r="M666" s="7">
        <v>45179</v>
      </c>
      <c r="N666" s="1">
        <f t="shared" si="92"/>
        <v>45179</v>
      </c>
      <c r="P666" s="7" t="str">
        <f t="shared" si="97"/>
        <v/>
      </c>
      <c r="R666">
        <v>0</v>
      </c>
      <c r="S666">
        <v>1</v>
      </c>
      <c r="T666">
        <v>18.5</v>
      </c>
      <c r="U666" t="s">
        <v>33</v>
      </c>
      <c r="W666" t="str">
        <f t="shared" si="93"/>
        <v>Open</v>
      </c>
      <c r="X666" t="str">
        <f>_xlfn.XLOOKUP(B666,'Customers'!A:A,'Customers'!E:E,"")</f>
        <v>Mid-Market</v>
      </c>
      <c r="Y666">
        <f t="shared" si="94"/>
        <v>0</v>
      </c>
      <c r="Z666" t="str">
        <f t="shared" si="95"/>
        <v/>
      </c>
      <c r="AA666">
        <f t="shared" si="98"/>
        <v>0</v>
      </c>
    </row>
    <row r="667" spans="1:27">
      <c r="A667" t="s">
        <v>2754</v>
      </c>
      <c r="B667" t="s">
        <v>2329</v>
      </c>
      <c r="C667" t="s">
        <v>661</v>
      </c>
      <c r="D667" t="s">
        <v>37</v>
      </c>
      <c r="E667" t="s">
        <v>54</v>
      </c>
      <c r="F667" t="s">
        <v>2755</v>
      </c>
      <c r="G667" s="6">
        <f t="shared" si="90"/>
        <v>83208</v>
      </c>
      <c r="H667" t="s">
        <v>56</v>
      </c>
      <c r="I667" t="s">
        <v>2756</v>
      </c>
      <c r="J667" t="str">
        <f t="shared" si="91"/>
        <v>Shivani Natt</v>
      </c>
      <c r="K667" t="s">
        <v>1663</v>
      </c>
      <c r="L667" s="7">
        <f t="shared" si="96"/>
        <v>44654</v>
      </c>
      <c r="M667" s="7">
        <v>44776</v>
      </c>
      <c r="N667" s="1">
        <f t="shared" si="92"/>
        <v>44776</v>
      </c>
      <c r="P667" s="7" t="str">
        <f t="shared" si="97"/>
        <v/>
      </c>
      <c r="R667">
        <v>0</v>
      </c>
      <c r="S667">
        <v>1</v>
      </c>
      <c r="U667" t="s">
        <v>58</v>
      </c>
      <c r="W667" t="str">
        <f t="shared" si="93"/>
        <v>Open</v>
      </c>
      <c r="X667" t="str">
        <f>_xlfn.XLOOKUP(B667,'Customers'!A:A,'Customers'!E:E,"")</f>
        <v>Mid-Market</v>
      </c>
      <c r="Y667">
        <f t="shared" si="94"/>
        <v>0</v>
      </c>
      <c r="Z667" t="str">
        <f t="shared" si="95"/>
        <v/>
      </c>
      <c r="AA667">
        <f t="shared" si="98"/>
        <v>0</v>
      </c>
    </row>
    <row r="668" spans="1:27">
      <c r="A668" t="s">
        <v>2757</v>
      </c>
      <c r="B668" t="s">
        <v>2758</v>
      </c>
      <c r="C668" t="s">
        <v>963</v>
      </c>
      <c r="D668" t="s">
        <v>37</v>
      </c>
      <c r="E668" t="s">
        <v>28</v>
      </c>
      <c r="F668" t="s">
        <v>2759</v>
      </c>
      <c r="G668" s="6">
        <f t="shared" si="90"/>
        <v>119573</v>
      </c>
      <c r="H668" t="s">
        <v>47</v>
      </c>
      <c r="I668" t="s">
        <v>139</v>
      </c>
      <c r="J668" t="str">
        <f t="shared" si="91"/>
        <v>Champak Rao</v>
      </c>
      <c r="K668" t="s">
        <v>205</v>
      </c>
      <c r="L668" s="7">
        <f t="shared" si="96"/>
        <v>44729</v>
      </c>
      <c r="M668" s="7">
        <v>44773</v>
      </c>
      <c r="N668" s="1">
        <f t="shared" si="92"/>
        <v>44773</v>
      </c>
      <c r="P668" s="7" t="str">
        <f t="shared" si="97"/>
        <v/>
      </c>
      <c r="R668">
        <v>0</v>
      </c>
      <c r="S668">
        <v>1</v>
      </c>
      <c r="T668">
        <v>1.5</v>
      </c>
      <c r="U668" t="s">
        <v>42</v>
      </c>
      <c r="W668" t="str">
        <f t="shared" si="93"/>
        <v>Open</v>
      </c>
      <c r="X668" t="str">
        <f>_xlfn.XLOOKUP(B668,'Customers'!A:A,'Customers'!E:E,"")</f>
        <v>SMB</v>
      </c>
      <c r="Y668">
        <f t="shared" si="94"/>
        <v>0</v>
      </c>
      <c r="Z668" t="str">
        <f t="shared" si="95"/>
        <v/>
      </c>
      <c r="AA668">
        <f t="shared" si="98"/>
        <v>0</v>
      </c>
    </row>
    <row r="669" spans="1:27">
      <c r="A669" t="s">
        <v>2760</v>
      </c>
      <c r="B669" t="s">
        <v>2761</v>
      </c>
      <c r="C669" t="s">
        <v>18</v>
      </c>
      <c r="D669" t="s">
        <v>66</v>
      </c>
      <c r="E669" t="s">
        <v>91</v>
      </c>
      <c r="F669" t="s">
        <v>2762</v>
      </c>
      <c r="G669" s="6">
        <f t="shared" si="90"/>
        <v>6102</v>
      </c>
      <c r="H669" t="s">
        <v>172</v>
      </c>
      <c r="I669" t="s">
        <v>2763</v>
      </c>
      <c r="J669" t="str">
        <f t="shared" si="91"/>
        <v>Jasmit Gour</v>
      </c>
      <c r="K669" t="s">
        <v>2764</v>
      </c>
      <c r="L669" s="7">
        <f t="shared" si="96"/>
        <v>45181</v>
      </c>
      <c r="M669" s="7">
        <v>45252</v>
      </c>
      <c r="N669" s="1">
        <f t="shared" si="92"/>
        <v>45252</v>
      </c>
      <c r="O669" s="7">
        <v>45296</v>
      </c>
      <c r="P669" s="7">
        <f t="shared" si="97"/>
        <v>45296</v>
      </c>
      <c r="Q669">
        <v>115</v>
      </c>
      <c r="R669">
        <v>1</v>
      </c>
      <c r="S669">
        <v>4</v>
      </c>
      <c r="T669">
        <v>25</v>
      </c>
      <c r="U669" t="s">
        <v>33</v>
      </c>
      <c r="W669" t="str">
        <f t="shared" si="93"/>
        <v>Won</v>
      </c>
      <c r="X669" t="str">
        <f>_xlfn.XLOOKUP(B669,'Customers'!A:A,'Customers'!E:E,"")</f>
        <v>Mid-Market</v>
      </c>
      <c r="Y669">
        <f t="shared" si="94"/>
        <v>1</v>
      </c>
      <c r="Z669">
        <f t="shared" si="95"/>
        <v>44</v>
      </c>
      <c r="AA669">
        <f t="shared" si="98"/>
        <v>1</v>
      </c>
    </row>
    <row r="670" spans="1:27">
      <c r="A670" t="s">
        <v>2765</v>
      </c>
      <c r="B670" t="s">
        <v>65</v>
      </c>
      <c r="C670" t="s">
        <v>18</v>
      </c>
      <c r="D670" t="s">
        <v>19</v>
      </c>
      <c r="E670" t="s">
        <v>91</v>
      </c>
      <c r="F670" t="s">
        <v>2766</v>
      </c>
      <c r="G670" s="6">
        <f t="shared" si="90"/>
        <v>1297</v>
      </c>
      <c r="H670" t="s">
        <v>151</v>
      </c>
      <c r="I670" t="s">
        <v>31</v>
      </c>
      <c r="J670" t="str">
        <f t="shared" si="91"/>
        <v>Ati Seshadri</v>
      </c>
      <c r="K670" t="s">
        <v>2767</v>
      </c>
      <c r="L670" s="7">
        <f t="shared" si="96"/>
        <v>45624</v>
      </c>
      <c r="M670" s="7">
        <v>45646</v>
      </c>
      <c r="N670" s="1">
        <f t="shared" si="92"/>
        <v>45646</v>
      </c>
      <c r="O670" s="7">
        <v>45719</v>
      </c>
      <c r="P670" s="7">
        <f t="shared" si="97"/>
        <v>45719</v>
      </c>
      <c r="Q670">
        <v>95</v>
      </c>
      <c r="R670">
        <v>0</v>
      </c>
      <c r="S670">
        <v>1</v>
      </c>
      <c r="U670" t="s">
        <v>25</v>
      </c>
      <c r="W670" t="str">
        <f t="shared" si="93"/>
        <v>Won</v>
      </c>
      <c r="X670" t="str">
        <f>_xlfn.XLOOKUP(B670,'Customers'!A:A,'Customers'!E:E,"")</f>
        <v>SMB</v>
      </c>
      <c r="Y670">
        <f t="shared" si="94"/>
        <v>1</v>
      </c>
      <c r="Z670">
        <f t="shared" si="95"/>
        <v>73</v>
      </c>
      <c r="AA670">
        <f t="shared" si="98"/>
        <v>1</v>
      </c>
    </row>
    <row r="671" spans="1:27">
      <c r="A671" t="s">
        <v>2768</v>
      </c>
      <c r="B671" t="s">
        <v>2769</v>
      </c>
      <c r="C671" t="s">
        <v>2770</v>
      </c>
      <c r="D671" t="s">
        <v>19</v>
      </c>
      <c r="E671" t="s">
        <v>20</v>
      </c>
      <c r="F671" t="s">
        <v>2771</v>
      </c>
      <c r="G671" s="6">
        <f t="shared" si="90"/>
        <v>8568</v>
      </c>
      <c r="H671" t="s">
        <v>22</v>
      </c>
      <c r="I671" t="s">
        <v>73</v>
      </c>
      <c r="J671" t="str">
        <f t="shared" si="91"/>
        <v>Karan Karnik</v>
      </c>
      <c r="K671" t="s">
        <v>2772</v>
      </c>
      <c r="L671" s="7">
        <f t="shared" si="96"/>
        <v>44636</v>
      </c>
      <c r="M671" s="7">
        <v>44798</v>
      </c>
      <c r="N671" s="1">
        <f t="shared" si="92"/>
        <v>44798</v>
      </c>
      <c r="P671" s="7" t="str">
        <f t="shared" si="97"/>
        <v/>
      </c>
      <c r="R671">
        <v>0</v>
      </c>
      <c r="S671">
        <v>1</v>
      </c>
      <c r="T671">
        <v>28.5</v>
      </c>
      <c r="U671" t="s">
        <v>100</v>
      </c>
      <c r="W671" t="str">
        <f t="shared" si="93"/>
        <v>Open</v>
      </c>
      <c r="X671" t="str">
        <f>_xlfn.XLOOKUP(B671,'Customers'!A:A,'Customers'!E:E,"")</f>
        <v>Mid-Market</v>
      </c>
      <c r="Y671">
        <f t="shared" si="94"/>
        <v>0</v>
      </c>
      <c r="Z671" t="str">
        <f t="shared" si="95"/>
        <v/>
      </c>
      <c r="AA671">
        <f t="shared" si="98"/>
        <v>0</v>
      </c>
    </row>
    <row r="672" spans="1:27">
      <c r="A672" t="s">
        <v>2773</v>
      </c>
      <c r="B672" t="s">
        <v>381</v>
      </c>
      <c r="C672" t="s">
        <v>2774</v>
      </c>
      <c r="D672" t="s">
        <v>19</v>
      </c>
      <c r="E672" t="s">
        <v>28</v>
      </c>
      <c r="F672" t="s">
        <v>2775</v>
      </c>
      <c r="G672" s="6">
        <f t="shared" si="90"/>
        <v>6219</v>
      </c>
      <c r="H672" t="s">
        <v>47</v>
      </c>
      <c r="I672" t="s">
        <v>258</v>
      </c>
      <c r="J672" t="str">
        <f t="shared" si="91"/>
        <v>Jasmit Gour</v>
      </c>
      <c r="K672" t="s">
        <v>2776</v>
      </c>
      <c r="L672" s="7">
        <f t="shared" si="96"/>
        <v>44864</v>
      </c>
      <c r="M672" s="7">
        <v>44920</v>
      </c>
      <c r="N672" s="1">
        <f t="shared" si="92"/>
        <v>44920</v>
      </c>
      <c r="P672" s="7" t="str">
        <f t="shared" si="97"/>
        <v/>
      </c>
      <c r="R672">
        <v>0</v>
      </c>
      <c r="S672">
        <v>1</v>
      </c>
      <c r="T672">
        <v>33.200000000000003</v>
      </c>
      <c r="U672" t="s">
        <v>25</v>
      </c>
      <c r="W672" t="str">
        <f t="shared" si="93"/>
        <v>Open</v>
      </c>
      <c r="X672" t="str">
        <f>_xlfn.XLOOKUP(B672,'Customers'!A:A,'Customers'!E:E,"")</f>
        <v>Mid-Market</v>
      </c>
      <c r="Y672">
        <f t="shared" si="94"/>
        <v>0</v>
      </c>
      <c r="Z672" t="str">
        <f t="shared" si="95"/>
        <v/>
      </c>
      <c r="AA672">
        <f t="shared" si="98"/>
        <v>0</v>
      </c>
    </row>
    <row r="673" spans="1:27">
      <c r="A673" t="s">
        <v>2777</v>
      </c>
      <c r="B673" t="s">
        <v>2778</v>
      </c>
      <c r="C673" t="s">
        <v>740</v>
      </c>
      <c r="D673" t="s">
        <v>19</v>
      </c>
      <c r="E673" t="s">
        <v>20</v>
      </c>
      <c r="F673" t="s">
        <v>2779</v>
      </c>
      <c r="G673" s="6">
        <f t="shared" si="90"/>
        <v>7604</v>
      </c>
      <c r="H673" t="s">
        <v>22</v>
      </c>
      <c r="I673" t="s">
        <v>127</v>
      </c>
      <c r="J673" t="str">
        <f t="shared" si="91"/>
        <v>Kashish Patla</v>
      </c>
      <c r="K673" t="s">
        <v>2780</v>
      </c>
      <c r="L673" s="7">
        <f t="shared" si="96"/>
        <v>44714</v>
      </c>
      <c r="M673" s="7">
        <v>44819</v>
      </c>
      <c r="N673" s="1">
        <f t="shared" si="92"/>
        <v>44819</v>
      </c>
      <c r="P673" s="7" t="str">
        <f t="shared" si="97"/>
        <v/>
      </c>
      <c r="R673">
        <v>0</v>
      </c>
      <c r="S673">
        <v>1</v>
      </c>
      <c r="T673">
        <v>4.7</v>
      </c>
      <c r="U673" t="s">
        <v>58</v>
      </c>
      <c r="W673" t="str">
        <f t="shared" si="93"/>
        <v>Open</v>
      </c>
      <c r="X673" t="str">
        <f>_xlfn.XLOOKUP(B673,'Customers'!A:A,'Customers'!E:E,"")</f>
        <v>Enterprise</v>
      </c>
      <c r="Y673">
        <f t="shared" si="94"/>
        <v>0</v>
      </c>
      <c r="Z673" t="str">
        <f t="shared" si="95"/>
        <v/>
      </c>
      <c r="AA673">
        <f t="shared" si="98"/>
        <v>0</v>
      </c>
    </row>
    <row r="674" spans="1:27">
      <c r="A674" t="s">
        <v>2781</v>
      </c>
      <c r="B674" t="s">
        <v>1311</v>
      </c>
      <c r="C674" t="s">
        <v>2782</v>
      </c>
      <c r="D674" t="s">
        <v>183</v>
      </c>
      <c r="E674" t="s">
        <v>115</v>
      </c>
      <c r="F674" t="s">
        <v>2783</v>
      </c>
      <c r="G674" s="6">
        <f t="shared" si="90"/>
        <v>10996</v>
      </c>
      <c r="H674" t="s">
        <v>22</v>
      </c>
      <c r="I674" t="s">
        <v>133</v>
      </c>
      <c r="J674" t="str">
        <f t="shared" si="91"/>
        <v>Aachal Soni</v>
      </c>
      <c r="K674" t="s">
        <v>2784</v>
      </c>
      <c r="L674" s="7">
        <f t="shared" si="96"/>
        <v>44878</v>
      </c>
      <c r="M674" s="7">
        <v>44894</v>
      </c>
      <c r="N674" s="1">
        <f t="shared" si="92"/>
        <v>44894</v>
      </c>
      <c r="O674" s="7">
        <v>44925</v>
      </c>
      <c r="P674" s="7">
        <f t="shared" si="97"/>
        <v>44925</v>
      </c>
      <c r="Q674">
        <v>47</v>
      </c>
      <c r="R674">
        <v>0</v>
      </c>
      <c r="S674">
        <v>1</v>
      </c>
      <c r="T674">
        <v>2.4</v>
      </c>
      <c r="U674" t="s">
        <v>33</v>
      </c>
      <c r="W674" t="str">
        <f t="shared" si="93"/>
        <v>Lost</v>
      </c>
      <c r="X674" t="str">
        <f>_xlfn.XLOOKUP(B674,'Customers'!A:A,'Customers'!E:E,"")</f>
        <v>Mid-Market</v>
      </c>
      <c r="Y674">
        <f t="shared" si="94"/>
        <v>1</v>
      </c>
      <c r="Z674">
        <f t="shared" si="95"/>
        <v>31</v>
      </c>
      <c r="AA674">
        <f t="shared" si="98"/>
        <v>1</v>
      </c>
    </row>
    <row r="675" spans="1:27">
      <c r="A675" t="s">
        <v>2785</v>
      </c>
      <c r="B675" t="s">
        <v>2786</v>
      </c>
      <c r="C675" t="s">
        <v>18</v>
      </c>
      <c r="D675" t="s">
        <v>53</v>
      </c>
      <c r="E675" t="s">
        <v>115</v>
      </c>
      <c r="F675" t="s">
        <v>2787</v>
      </c>
      <c r="G675" s="6">
        <f t="shared" si="90"/>
        <v>28431</v>
      </c>
      <c r="H675" t="s">
        <v>39</v>
      </c>
      <c r="I675" t="s">
        <v>105</v>
      </c>
      <c r="J675" t="str">
        <f t="shared" si="91"/>
        <v>Hemangini Bahri</v>
      </c>
      <c r="K675" t="s">
        <v>2788</v>
      </c>
      <c r="L675" s="7">
        <f t="shared" si="96"/>
        <v>45213</v>
      </c>
      <c r="M675" s="7">
        <v>45256</v>
      </c>
      <c r="N675" s="1">
        <f t="shared" si="92"/>
        <v>45256</v>
      </c>
      <c r="O675" s="7">
        <v>45343</v>
      </c>
      <c r="P675" s="7">
        <f t="shared" si="97"/>
        <v>45343</v>
      </c>
      <c r="Q675">
        <v>130</v>
      </c>
      <c r="R675">
        <v>0</v>
      </c>
      <c r="S675">
        <v>1</v>
      </c>
      <c r="T675">
        <v>1.7</v>
      </c>
      <c r="U675" t="s">
        <v>58</v>
      </c>
      <c r="W675" t="str">
        <f t="shared" si="93"/>
        <v>Lost</v>
      </c>
      <c r="X675" t="str">
        <f>_xlfn.XLOOKUP(B675,'Customers'!A:A,'Customers'!E:E,"")</f>
        <v>SMB</v>
      </c>
      <c r="Y675">
        <f t="shared" si="94"/>
        <v>1</v>
      </c>
      <c r="Z675">
        <f t="shared" si="95"/>
        <v>87</v>
      </c>
      <c r="AA675">
        <f t="shared" si="98"/>
        <v>1</v>
      </c>
    </row>
    <row r="676" spans="1:27">
      <c r="A676" t="s">
        <v>2789</v>
      </c>
      <c r="B676" t="s">
        <v>2790</v>
      </c>
      <c r="C676" t="s">
        <v>2791</v>
      </c>
      <c r="D676" t="s">
        <v>53</v>
      </c>
      <c r="E676" t="s">
        <v>115</v>
      </c>
      <c r="F676" t="s">
        <v>2792</v>
      </c>
      <c r="G676" s="6">
        <f t="shared" si="90"/>
        <v>23315</v>
      </c>
      <c r="H676" t="s">
        <v>56</v>
      </c>
      <c r="I676" t="s">
        <v>1822</v>
      </c>
      <c r="J676" t="str">
        <f t="shared" si="91"/>
        <v>Karan Karnik</v>
      </c>
      <c r="K676" t="s">
        <v>2793</v>
      </c>
      <c r="L676" s="7">
        <f t="shared" si="96"/>
        <v>45226</v>
      </c>
      <c r="M676" s="7">
        <v>45371</v>
      </c>
      <c r="N676" s="1">
        <f t="shared" si="92"/>
        <v>45371</v>
      </c>
      <c r="O676" s="7">
        <v>45394</v>
      </c>
      <c r="P676" s="7">
        <f t="shared" si="97"/>
        <v>45394</v>
      </c>
      <c r="Q676">
        <v>168</v>
      </c>
      <c r="R676">
        <v>0</v>
      </c>
      <c r="S676">
        <v>1</v>
      </c>
      <c r="T676">
        <v>25.2</v>
      </c>
      <c r="U676" t="s">
        <v>33</v>
      </c>
      <c r="W676" t="str">
        <f t="shared" si="93"/>
        <v>Lost</v>
      </c>
      <c r="X676" t="str">
        <f>_xlfn.XLOOKUP(B676,'Customers'!A:A,'Customers'!E:E,"")</f>
        <v>Enterprise</v>
      </c>
      <c r="Y676">
        <f t="shared" si="94"/>
        <v>1</v>
      </c>
      <c r="Z676">
        <f t="shared" si="95"/>
        <v>23</v>
      </c>
      <c r="AA676">
        <f t="shared" si="98"/>
        <v>0</v>
      </c>
    </row>
    <row r="677" spans="1:27">
      <c r="A677" t="s">
        <v>2794</v>
      </c>
      <c r="B677" t="s">
        <v>2795</v>
      </c>
      <c r="C677" t="s">
        <v>18</v>
      </c>
      <c r="D677" t="s">
        <v>37</v>
      </c>
      <c r="E677" t="s">
        <v>20</v>
      </c>
      <c r="F677" t="s">
        <v>2796</v>
      </c>
      <c r="G677" s="6">
        <f t="shared" si="90"/>
        <v>190097</v>
      </c>
      <c r="H677" t="s">
        <v>172</v>
      </c>
      <c r="I677" t="s">
        <v>117</v>
      </c>
      <c r="J677" t="str">
        <f t="shared" si="91"/>
        <v>Ekta Uppal</v>
      </c>
      <c r="K677" t="s">
        <v>2367</v>
      </c>
      <c r="L677" s="7">
        <f t="shared" si="96"/>
        <v>44777</v>
      </c>
      <c r="M677" s="7">
        <v>44891</v>
      </c>
      <c r="N677" s="1">
        <f t="shared" si="92"/>
        <v>44891</v>
      </c>
      <c r="P677" s="7" t="str">
        <f t="shared" si="97"/>
        <v/>
      </c>
      <c r="R677">
        <v>0</v>
      </c>
      <c r="S677">
        <v>1</v>
      </c>
      <c r="T677">
        <v>20</v>
      </c>
      <c r="U677" t="s">
        <v>25</v>
      </c>
      <c r="W677" t="str">
        <f t="shared" si="93"/>
        <v>Open</v>
      </c>
      <c r="X677" t="str">
        <f>_xlfn.XLOOKUP(B677,'Customers'!A:A,'Customers'!E:E,"")</f>
        <v>SMB</v>
      </c>
      <c r="Y677">
        <f t="shared" si="94"/>
        <v>0</v>
      </c>
      <c r="Z677" t="str">
        <f t="shared" si="95"/>
        <v/>
      </c>
      <c r="AA677">
        <f t="shared" si="98"/>
        <v>0</v>
      </c>
    </row>
    <row r="678" spans="1:27">
      <c r="A678" t="s">
        <v>2797</v>
      </c>
      <c r="B678" t="s">
        <v>1553</v>
      </c>
      <c r="C678" t="s">
        <v>18</v>
      </c>
      <c r="D678" t="s">
        <v>53</v>
      </c>
      <c r="E678" t="s">
        <v>45</v>
      </c>
      <c r="F678" t="s">
        <v>2798</v>
      </c>
      <c r="G678" s="6">
        <f t="shared" si="90"/>
        <v>25150</v>
      </c>
      <c r="H678" t="s">
        <v>30</v>
      </c>
      <c r="I678" t="s">
        <v>303</v>
      </c>
      <c r="J678" t="str">
        <f t="shared" si="91"/>
        <v>Amruta Sinha</v>
      </c>
      <c r="K678" t="s">
        <v>2799</v>
      </c>
      <c r="L678" s="7">
        <f t="shared" si="96"/>
        <v>44812</v>
      </c>
      <c r="M678" s="7">
        <v>44853</v>
      </c>
      <c r="N678" s="1">
        <f t="shared" si="92"/>
        <v>44853</v>
      </c>
      <c r="P678" s="7" t="str">
        <f t="shared" si="97"/>
        <v/>
      </c>
      <c r="R678">
        <v>0</v>
      </c>
      <c r="S678">
        <v>1</v>
      </c>
      <c r="T678">
        <v>31.1</v>
      </c>
      <c r="U678" t="s">
        <v>42</v>
      </c>
      <c r="W678" t="str">
        <f t="shared" si="93"/>
        <v>Open</v>
      </c>
      <c r="X678" t="str">
        <f>_xlfn.XLOOKUP(B678,'Customers'!A:A,'Customers'!E:E,"")</f>
        <v>Enterprise</v>
      </c>
      <c r="Y678">
        <f t="shared" si="94"/>
        <v>0</v>
      </c>
      <c r="Z678" t="str">
        <f t="shared" si="95"/>
        <v/>
      </c>
      <c r="AA678">
        <f t="shared" si="98"/>
        <v>0</v>
      </c>
    </row>
    <row r="679" spans="1:27">
      <c r="A679" t="s">
        <v>2800</v>
      </c>
      <c r="B679" t="s">
        <v>2801</v>
      </c>
      <c r="C679" t="s">
        <v>1139</v>
      </c>
      <c r="D679" t="s">
        <v>19</v>
      </c>
      <c r="E679" t="s">
        <v>91</v>
      </c>
      <c r="F679" t="s">
        <v>29</v>
      </c>
      <c r="G679" s="6">
        <f t="shared" si="90"/>
        <v>3000</v>
      </c>
      <c r="H679" t="s">
        <v>47</v>
      </c>
      <c r="I679" t="s">
        <v>268</v>
      </c>
      <c r="J679" t="str">
        <f t="shared" si="91"/>
        <v>Panini Kade</v>
      </c>
      <c r="K679" t="s">
        <v>2802</v>
      </c>
      <c r="L679" s="7">
        <f t="shared" si="96"/>
        <v>45045</v>
      </c>
      <c r="M679" s="7">
        <v>45127</v>
      </c>
      <c r="N679" s="1">
        <f t="shared" si="92"/>
        <v>45127</v>
      </c>
      <c r="O679" s="7">
        <v>45155</v>
      </c>
      <c r="P679" s="7">
        <f t="shared" si="97"/>
        <v>45155</v>
      </c>
      <c r="Q679">
        <v>110</v>
      </c>
      <c r="R679">
        <v>1</v>
      </c>
      <c r="S679">
        <v>4</v>
      </c>
      <c r="T679">
        <v>0.4</v>
      </c>
      <c r="U679" t="s">
        <v>100</v>
      </c>
      <c r="W679" t="str">
        <f t="shared" si="93"/>
        <v>Won</v>
      </c>
      <c r="X679" t="str">
        <f>_xlfn.XLOOKUP(B679,'Customers'!A:A,'Customers'!E:E,"")</f>
        <v>Mid-Market</v>
      </c>
      <c r="Y679">
        <f t="shared" si="94"/>
        <v>1</v>
      </c>
      <c r="Z679">
        <f t="shared" si="95"/>
        <v>28</v>
      </c>
      <c r="AA679">
        <f t="shared" si="98"/>
        <v>0</v>
      </c>
    </row>
    <row r="680" spans="1:27">
      <c r="A680" t="s">
        <v>2803</v>
      </c>
      <c r="B680" t="s">
        <v>2790</v>
      </c>
      <c r="C680" t="s">
        <v>1371</v>
      </c>
      <c r="D680" t="s">
        <v>183</v>
      </c>
      <c r="E680" t="s">
        <v>177</v>
      </c>
      <c r="F680" t="s">
        <v>2804</v>
      </c>
      <c r="G680" s="6">
        <f t="shared" si="90"/>
        <v>9258</v>
      </c>
      <c r="H680" t="s">
        <v>39</v>
      </c>
      <c r="I680" t="s">
        <v>139</v>
      </c>
      <c r="J680" t="str">
        <f t="shared" si="91"/>
        <v>Champak Rao</v>
      </c>
      <c r="K680" t="s">
        <v>2805</v>
      </c>
      <c r="L680" s="7">
        <f t="shared" si="96"/>
        <v>45275</v>
      </c>
      <c r="M680" s="7">
        <v>45356</v>
      </c>
      <c r="N680" s="1">
        <f t="shared" si="92"/>
        <v>45356</v>
      </c>
      <c r="P680" s="7" t="str">
        <f t="shared" si="97"/>
        <v/>
      </c>
      <c r="R680">
        <v>0</v>
      </c>
      <c r="S680">
        <v>1</v>
      </c>
      <c r="U680" t="s">
        <v>58</v>
      </c>
      <c r="W680" t="str">
        <f t="shared" si="93"/>
        <v>Open</v>
      </c>
      <c r="X680" t="str">
        <f>_xlfn.XLOOKUP(B680,'Customers'!A:A,'Customers'!E:E,"")</f>
        <v>Enterprise</v>
      </c>
      <c r="Y680">
        <f t="shared" si="94"/>
        <v>0</v>
      </c>
      <c r="Z680" t="str">
        <f t="shared" si="95"/>
        <v/>
      </c>
      <c r="AA680">
        <f t="shared" si="98"/>
        <v>0</v>
      </c>
    </row>
    <row r="681" spans="1:27">
      <c r="A681" t="s">
        <v>2806</v>
      </c>
      <c r="B681" t="s">
        <v>372</v>
      </c>
      <c r="C681" t="s">
        <v>2807</v>
      </c>
      <c r="D681" t="s">
        <v>183</v>
      </c>
      <c r="E681" t="s">
        <v>115</v>
      </c>
      <c r="F681" t="s">
        <v>2808</v>
      </c>
      <c r="G681" s="6">
        <f t="shared" si="90"/>
        <v>5852</v>
      </c>
      <c r="H681" t="s">
        <v>47</v>
      </c>
      <c r="I681" t="s">
        <v>139</v>
      </c>
      <c r="J681" t="str">
        <f t="shared" si="91"/>
        <v>Champak Rao</v>
      </c>
      <c r="K681" t="s">
        <v>2282</v>
      </c>
      <c r="L681" s="7">
        <f t="shared" si="96"/>
        <v>45654</v>
      </c>
      <c r="M681" s="7">
        <v>45768</v>
      </c>
      <c r="N681" s="1">
        <f t="shared" si="92"/>
        <v>45768</v>
      </c>
      <c r="O681" s="7">
        <v>45827</v>
      </c>
      <c r="P681" s="7">
        <f t="shared" si="97"/>
        <v>45827</v>
      </c>
      <c r="Q681">
        <v>173</v>
      </c>
      <c r="R681">
        <v>0</v>
      </c>
      <c r="S681">
        <v>1</v>
      </c>
      <c r="T681">
        <v>28.2</v>
      </c>
      <c r="U681" t="s">
        <v>25</v>
      </c>
      <c r="W681" t="str">
        <f t="shared" si="93"/>
        <v>Lost</v>
      </c>
      <c r="X681" t="str">
        <f>_xlfn.XLOOKUP(B681,'Customers'!A:A,'Customers'!E:E,"")</f>
        <v>Mid-Market</v>
      </c>
      <c r="Y681">
        <f t="shared" si="94"/>
        <v>1</v>
      </c>
      <c r="Z681">
        <f t="shared" si="95"/>
        <v>59</v>
      </c>
      <c r="AA681">
        <f t="shared" si="98"/>
        <v>1</v>
      </c>
    </row>
    <row r="682" spans="1:27">
      <c r="A682" t="s">
        <v>2809</v>
      </c>
      <c r="B682" t="s">
        <v>2810</v>
      </c>
      <c r="C682" t="s">
        <v>18</v>
      </c>
      <c r="D682" t="s">
        <v>183</v>
      </c>
      <c r="E682" t="s">
        <v>177</v>
      </c>
      <c r="F682" t="s">
        <v>2811</v>
      </c>
      <c r="G682" s="6">
        <f t="shared" si="90"/>
        <v>4017</v>
      </c>
      <c r="H682" t="s">
        <v>79</v>
      </c>
      <c r="I682" t="s">
        <v>117</v>
      </c>
      <c r="J682" t="str">
        <f t="shared" si="91"/>
        <v>Ekta Uppal</v>
      </c>
      <c r="K682" t="s">
        <v>2812</v>
      </c>
      <c r="L682" s="7">
        <f t="shared" si="96"/>
        <v>44591</v>
      </c>
      <c r="M682" s="7">
        <v>44705</v>
      </c>
      <c r="N682" s="1">
        <f t="shared" si="92"/>
        <v>44705</v>
      </c>
      <c r="P682" s="7" t="str">
        <f t="shared" si="97"/>
        <v/>
      </c>
      <c r="R682">
        <v>0</v>
      </c>
      <c r="S682">
        <v>1</v>
      </c>
      <c r="T682">
        <v>28.2</v>
      </c>
      <c r="U682" t="s">
        <v>42</v>
      </c>
      <c r="W682" t="str">
        <f t="shared" si="93"/>
        <v>Open</v>
      </c>
      <c r="X682" t="str">
        <f>_xlfn.XLOOKUP(B682,'Customers'!A:A,'Customers'!E:E,"")</f>
        <v>SMB</v>
      </c>
      <c r="Y682">
        <f t="shared" si="94"/>
        <v>0</v>
      </c>
      <c r="Z682" t="str">
        <f t="shared" si="95"/>
        <v/>
      </c>
      <c r="AA682">
        <f t="shared" si="98"/>
        <v>0</v>
      </c>
    </row>
    <row r="683" spans="1:27">
      <c r="A683" t="s">
        <v>2813</v>
      </c>
      <c r="B683" t="s">
        <v>2814</v>
      </c>
      <c r="C683" t="s">
        <v>18</v>
      </c>
      <c r="D683" t="s">
        <v>66</v>
      </c>
      <c r="E683" t="s">
        <v>54</v>
      </c>
      <c r="F683" t="s">
        <v>2312</v>
      </c>
      <c r="G683" s="6">
        <f t="shared" si="90"/>
        <v>21000</v>
      </c>
      <c r="H683" t="s">
        <v>151</v>
      </c>
      <c r="I683" t="s">
        <v>73</v>
      </c>
      <c r="J683" t="str">
        <f t="shared" si="91"/>
        <v>Karan Karnik</v>
      </c>
      <c r="K683" t="s">
        <v>2815</v>
      </c>
      <c r="L683" s="7">
        <f t="shared" si="96"/>
        <v>45381</v>
      </c>
      <c r="M683" s="7">
        <v>45557</v>
      </c>
      <c r="N683" s="1">
        <f t="shared" si="92"/>
        <v>45557</v>
      </c>
      <c r="P683" s="7" t="str">
        <f t="shared" si="97"/>
        <v/>
      </c>
      <c r="R683">
        <v>0</v>
      </c>
      <c r="S683">
        <v>1</v>
      </c>
      <c r="T683">
        <v>23.6</v>
      </c>
      <c r="U683" t="s">
        <v>25</v>
      </c>
      <c r="W683" t="str">
        <f t="shared" si="93"/>
        <v>Open</v>
      </c>
      <c r="X683" t="str">
        <f>_xlfn.XLOOKUP(B683,'Customers'!A:A,'Customers'!E:E,"")</f>
        <v>Mid-Market</v>
      </c>
      <c r="Y683">
        <f t="shared" si="94"/>
        <v>0</v>
      </c>
      <c r="Z683" t="str">
        <f t="shared" si="95"/>
        <v/>
      </c>
      <c r="AA683">
        <f t="shared" si="98"/>
        <v>0</v>
      </c>
    </row>
    <row r="684" spans="1:27">
      <c r="A684" t="s">
        <v>2816</v>
      </c>
      <c r="B684" t="s">
        <v>2817</v>
      </c>
      <c r="C684" t="s">
        <v>2818</v>
      </c>
      <c r="D684" t="s">
        <v>183</v>
      </c>
      <c r="E684" t="s">
        <v>91</v>
      </c>
      <c r="F684" t="s">
        <v>2819</v>
      </c>
      <c r="G684" s="6">
        <f t="shared" si="90"/>
        <v>13822</v>
      </c>
      <c r="H684" t="s">
        <v>79</v>
      </c>
      <c r="I684" t="s">
        <v>98</v>
      </c>
      <c r="J684" t="str">
        <f t="shared" si="91"/>
        <v>Amruta Sinha</v>
      </c>
      <c r="K684" t="s">
        <v>2820</v>
      </c>
      <c r="L684" s="7">
        <f t="shared" si="96"/>
        <v>45580</v>
      </c>
      <c r="M684" s="7">
        <v>45632</v>
      </c>
      <c r="N684" s="1">
        <f t="shared" si="92"/>
        <v>45632</v>
      </c>
      <c r="O684" s="7">
        <v>45670</v>
      </c>
      <c r="P684" s="7">
        <f t="shared" si="97"/>
        <v>45670</v>
      </c>
      <c r="Q684">
        <v>90</v>
      </c>
      <c r="R684">
        <v>1</v>
      </c>
      <c r="S684">
        <v>2</v>
      </c>
      <c r="T684">
        <v>11.9</v>
      </c>
      <c r="U684" t="s">
        <v>58</v>
      </c>
      <c r="W684" t="str">
        <f t="shared" si="93"/>
        <v>Won</v>
      </c>
      <c r="X684" t="str">
        <f>_xlfn.XLOOKUP(B684,'Customers'!A:A,'Customers'!E:E,"")</f>
        <v>SMB</v>
      </c>
      <c r="Y684">
        <f t="shared" si="94"/>
        <v>1</v>
      </c>
      <c r="Z684">
        <f t="shared" si="95"/>
        <v>38</v>
      </c>
      <c r="AA684">
        <f t="shared" si="98"/>
        <v>1</v>
      </c>
    </row>
    <row r="685" spans="1:27">
      <c r="A685" t="s">
        <v>2821</v>
      </c>
      <c r="B685" t="s">
        <v>956</v>
      </c>
      <c r="C685" t="s">
        <v>18</v>
      </c>
      <c r="D685" t="s">
        <v>66</v>
      </c>
      <c r="E685" t="s">
        <v>91</v>
      </c>
      <c r="F685" t="s">
        <v>2822</v>
      </c>
      <c r="G685" s="6">
        <f t="shared" si="90"/>
        <v>5803</v>
      </c>
      <c r="H685" t="s">
        <v>79</v>
      </c>
      <c r="I685" t="s">
        <v>1094</v>
      </c>
      <c r="J685" t="str">
        <f t="shared" si="91"/>
        <v>Jairaj Panchal</v>
      </c>
      <c r="K685" t="s">
        <v>2188</v>
      </c>
      <c r="L685" s="7">
        <f t="shared" si="96"/>
        <v>44930</v>
      </c>
      <c r="M685" s="7">
        <v>44959</v>
      </c>
      <c r="N685" s="1">
        <f t="shared" si="92"/>
        <v>44959</v>
      </c>
      <c r="O685" s="7">
        <v>44988</v>
      </c>
      <c r="P685" s="7">
        <f t="shared" si="97"/>
        <v>44988</v>
      </c>
      <c r="Q685">
        <v>58</v>
      </c>
      <c r="R685">
        <v>1</v>
      </c>
      <c r="S685">
        <v>3</v>
      </c>
      <c r="T685">
        <v>31.8</v>
      </c>
      <c r="U685" t="s">
        <v>58</v>
      </c>
      <c r="W685" t="str">
        <f t="shared" si="93"/>
        <v>Won</v>
      </c>
      <c r="X685" t="str">
        <f>_xlfn.XLOOKUP(B685,'Customers'!A:A,'Customers'!E:E,"")</f>
        <v>Mid-Market</v>
      </c>
      <c r="Y685">
        <f t="shared" si="94"/>
        <v>1</v>
      </c>
      <c r="Z685">
        <f t="shared" si="95"/>
        <v>29</v>
      </c>
      <c r="AA685">
        <f t="shared" si="98"/>
        <v>0</v>
      </c>
    </row>
    <row r="686" spans="1:27">
      <c r="A686" t="s">
        <v>2823</v>
      </c>
      <c r="B686" t="s">
        <v>2824</v>
      </c>
      <c r="C686" t="s">
        <v>1149</v>
      </c>
      <c r="D686" t="s">
        <v>66</v>
      </c>
      <c r="E686" t="s">
        <v>54</v>
      </c>
      <c r="F686" t="s">
        <v>2825</v>
      </c>
      <c r="G686" s="6">
        <f t="shared" si="90"/>
        <v>17143</v>
      </c>
      <c r="H686" t="s">
        <v>39</v>
      </c>
      <c r="I686" t="s">
        <v>274</v>
      </c>
      <c r="J686" t="str">
        <f t="shared" si="91"/>
        <v>Rachit Lall</v>
      </c>
      <c r="K686" t="s">
        <v>2659</v>
      </c>
      <c r="L686" s="7">
        <f t="shared" si="96"/>
        <v>45152</v>
      </c>
      <c r="M686" s="7">
        <v>45199</v>
      </c>
      <c r="N686" s="1">
        <f t="shared" si="92"/>
        <v>45199</v>
      </c>
      <c r="P686" s="7" t="str">
        <f t="shared" si="97"/>
        <v/>
      </c>
      <c r="R686">
        <v>0</v>
      </c>
      <c r="S686">
        <v>1</v>
      </c>
      <c r="U686" t="s">
        <v>100</v>
      </c>
      <c r="W686" t="str">
        <f t="shared" si="93"/>
        <v>Open</v>
      </c>
      <c r="X686" t="str">
        <f>_xlfn.XLOOKUP(B686,'Customers'!A:A,'Customers'!E:E,"")</f>
        <v>SMB</v>
      </c>
      <c r="Y686">
        <f t="shared" si="94"/>
        <v>0</v>
      </c>
      <c r="Z686" t="str">
        <f t="shared" si="95"/>
        <v/>
      </c>
      <c r="AA686">
        <f t="shared" si="98"/>
        <v>0</v>
      </c>
    </row>
    <row r="687" spans="1:27">
      <c r="A687" t="s">
        <v>2826</v>
      </c>
      <c r="B687" t="s">
        <v>2827</v>
      </c>
      <c r="C687" t="s">
        <v>18</v>
      </c>
      <c r="D687" t="s">
        <v>53</v>
      </c>
      <c r="E687" t="s">
        <v>91</v>
      </c>
      <c r="F687" t="s">
        <v>2828</v>
      </c>
      <c r="G687" s="6">
        <f t="shared" si="90"/>
        <v>29261</v>
      </c>
      <c r="H687" t="s">
        <v>79</v>
      </c>
      <c r="I687" t="s">
        <v>432</v>
      </c>
      <c r="J687" t="str">
        <f t="shared" si="91"/>
        <v>Owen Mane</v>
      </c>
      <c r="K687" t="s">
        <v>2829</v>
      </c>
      <c r="L687" s="7">
        <f t="shared" si="96"/>
        <v>45556</v>
      </c>
      <c r="M687" s="7">
        <v>45621</v>
      </c>
      <c r="N687" s="1">
        <f t="shared" si="92"/>
        <v>45621</v>
      </c>
      <c r="O687" s="7">
        <v>45738</v>
      </c>
      <c r="P687" s="7">
        <f t="shared" si="97"/>
        <v>45738</v>
      </c>
      <c r="Q687">
        <v>182</v>
      </c>
      <c r="R687">
        <v>0</v>
      </c>
      <c r="S687">
        <v>1</v>
      </c>
      <c r="T687">
        <v>29.2</v>
      </c>
      <c r="U687" t="s">
        <v>25</v>
      </c>
      <c r="W687" t="str">
        <f t="shared" si="93"/>
        <v>Won</v>
      </c>
      <c r="X687" t="str">
        <f>_xlfn.XLOOKUP(B687,'Customers'!A:A,'Customers'!E:E,"")</f>
        <v>Enterprise</v>
      </c>
      <c r="Y687">
        <f t="shared" si="94"/>
        <v>1</v>
      </c>
      <c r="Z687">
        <f t="shared" si="95"/>
        <v>117</v>
      </c>
      <c r="AA687">
        <f t="shared" si="98"/>
        <v>1</v>
      </c>
    </row>
    <row r="688" spans="1:27">
      <c r="A688" t="s">
        <v>2830</v>
      </c>
      <c r="B688" t="s">
        <v>2831</v>
      </c>
      <c r="C688" t="s">
        <v>18</v>
      </c>
      <c r="D688" t="s">
        <v>19</v>
      </c>
      <c r="E688" t="s">
        <v>115</v>
      </c>
      <c r="F688" t="s">
        <v>2832</v>
      </c>
      <c r="G688" s="6">
        <f t="shared" si="90"/>
        <v>1879</v>
      </c>
      <c r="H688" t="s">
        <v>39</v>
      </c>
      <c r="I688" t="s">
        <v>80</v>
      </c>
      <c r="J688" t="str">
        <f t="shared" si="91"/>
        <v>Shivani Natt</v>
      </c>
      <c r="K688" t="s">
        <v>2833</v>
      </c>
      <c r="L688" s="7">
        <f t="shared" si="96"/>
        <v>45620</v>
      </c>
      <c r="M688" s="7">
        <v>45638</v>
      </c>
      <c r="N688" s="1">
        <f t="shared" si="92"/>
        <v>45638</v>
      </c>
      <c r="O688" s="7">
        <v>45814</v>
      </c>
      <c r="P688" s="7">
        <f t="shared" si="97"/>
        <v>45814</v>
      </c>
      <c r="Q688">
        <v>194</v>
      </c>
      <c r="R688">
        <v>0</v>
      </c>
      <c r="S688">
        <v>1</v>
      </c>
      <c r="T688">
        <v>19.8</v>
      </c>
      <c r="U688" t="s">
        <v>42</v>
      </c>
      <c r="W688" t="str">
        <f t="shared" si="93"/>
        <v>Lost</v>
      </c>
      <c r="X688" t="str">
        <f>_xlfn.XLOOKUP(B688,'Customers'!A:A,'Customers'!E:E,"")</f>
        <v>Enterprise</v>
      </c>
      <c r="Y688">
        <f t="shared" si="94"/>
        <v>1</v>
      </c>
      <c r="Z688">
        <f t="shared" si="95"/>
        <v>176</v>
      </c>
      <c r="AA688">
        <f t="shared" si="98"/>
        <v>1</v>
      </c>
    </row>
    <row r="689" spans="1:27">
      <c r="A689" t="s">
        <v>2834</v>
      </c>
      <c r="B689" t="s">
        <v>2835</v>
      </c>
      <c r="C689" t="s">
        <v>2836</v>
      </c>
      <c r="D689" t="s">
        <v>66</v>
      </c>
      <c r="E689" t="s">
        <v>91</v>
      </c>
      <c r="F689" t="s">
        <v>2837</v>
      </c>
      <c r="G689" s="6">
        <f t="shared" si="90"/>
        <v>19436</v>
      </c>
      <c r="H689" t="s">
        <v>39</v>
      </c>
      <c r="I689" t="s">
        <v>73</v>
      </c>
      <c r="J689" t="str">
        <f t="shared" si="91"/>
        <v>Karan Karnik</v>
      </c>
      <c r="K689" t="s">
        <v>870</v>
      </c>
      <c r="L689" s="7">
        <f t="shared" si="96"/>
        <v>45140</v>
      </c>
      <c r="M689" s="7">
        <v>45187</v>
      </c>
      <c r="N689" s="1">
        <f t="shared" si="92"/>
        <v>45187</v>
      </c>
      <c r="O689" s="7">
        <v>45339</v>
      </c>
      <c r="P689" s="7">
        <f t="shared" si="97"/>
        <v>45339</v>
      </c>
      <c r="Q689">
        <v>199</v>
      </c>
      <c r="R689">
        <v>1</v>
      </c>
      <c r="S689">
        <v>2</v>
      </c>
      <c r="T689">
        <v>6.8</v>
      </c>
      <c r="U689" t="s">
        <v>33</v>
      </c>
      <c r="W689" t="str">
        <f t="shared" si="93"/>
        <v>Won</v>
      </c>
      <c r="X689" t="str">
        <f>_xlfn.XLOOKUP(B689,'Customers'!A:A,'Customers'!E:E,"")</f>
        <v>SMB</v>
      </c>
      <c r="Y689">
        <f t="shared" si="94"/>
        <v>1</v>
      </c>
      <c r="Z689">
        <f t="shared" si="95"/>
        <v>152</v>
      </c>
      <c r="AA689">
        <f t="shared" si="98"/>
        <v>1</v>
      </c>
    </row>
    <row r="690" spans="1:27">
      <c r="A690" t="s">
        <v>2838</v>
      </c>
      <c r="B690" t="s">
        <v>2333</v>
      </c>
      <c r="C690" t="s">
        <v>806</v>
      </c>
      <c r="D690" t="s">
        <v>53</v>
      </c>
      <c r="E690" t="s">
        <v>177</v>
      </c>
      <c r="F690" t="s">
        <v>2839</v>
      </c>
      <c r="G690" s="6">
        <f t="shared" si="90"/>
        <v>46847</v>
      </c>
      <c r="H690" t="s">
        <v>161</v>
      </c>
      <c r="I690" t="s">
        <v>1705</v>
      </c>
      <c r="J690" t="str">
        <f t="shared" si="91"/>
        <v>Karan Karnik</v>
      </c>
      <c r="K690" t="s">
        <v>2840</v>
      </c>
      <c r="L690" s="7">
        <f t="shared" si="96"/>
        <v>45516</v>
      </c>
      <c r="M690" s="7">
        <v>45578</v>
      </c>
      <c r="N690" s="1">
        <f t="shared" si="92"/>
        <v>45578</v>
      </c>
      <c r="P690" s="7" t="str">
        <f t="shared" si="97"/>
        <v/>
      </c>
      <c r="R690">
        <v>0</v>
      </c>
      <c r="S690">
        <v>1</v>
      </c>
      <c r="T690">
        <v>11.6</v>
      </c>
      <c r="U690" t="s">
        <v>33</v>
      </c>
      <c r="W690" t="str">
        <f t="shared" si="93"/>
        <v>Open</v>
      </c>
      <c r="X690" t="str">
        <f>_xlfn.XLOOKUP(B690,'Customers'!A:A,'Customers'!E:E,"")</f>
        <v>Mid-Market</v>
      </c>
      <c r="Y690">
        <f t="shared" si="94"/>
        <v>0</v>
      </c>
      <c r="Z690" t="str">
        <f t="shared" si="95"/>
        <v/>
      </c>
      <c r="AA690">
        <f t="shared" si="98"/>
        <v>0</v>
      </c>
    </row>
    <row r="691" spans="1:27">
      <c r="A691" t="s">
        <v>2841</v>
      </c>
      <c r="B691" t="s">
        <v>2842</v>
      </c>
      <c r="C691" t="s">
        <v>815</v>
      </c>
      <c r="D691" t="s">
        <v>53</v>
      </c>
      <c r="E691" t="s">
        <v>28</v>
      </c>
      <c r="F691" t="s">
        <v>2843</v>
      </c>
      <c r="G691" s="6">
        <f t="shared" si="90"/>
        <v>26549</v>
      </c>
      <c r="H691" t="s">
        <v>47</v>
      </c>
      <c r="I691" t="s">
        <v>1817</v>
      </c>
      <c r="J691" t="str">
        <f t="shared" si="91"/>
        <v>Ati Seshadri</v>
      </c>
      <c r="K691" t="s">
        <v>2844</v>
      </c>
      <c r="L691" s="7">
        <f t="shared" si="96"/>
        <v>45098</v>
      </c>
      <c r="M691" s="7">
        <v>45210</v>
      </c>
      <c r="N691" s="1">
        <f t="shared" si="92"/>
        <v>45210</v>
      </c>
      <c r="P691" s="7" t="str">
        <f t="shared" si="97"/>
        <v/>
      </c>
      <c r="R691">
        <v>0</v>
      </c>
      <c r="S691">
        <v>1</v>
      </c>
      <c r="T691">
        <v>24.8</v>
      </c>
      <c r="U691" t="s">
        <v>42</v>
      </c>
      <c r="W691" t="str">
        <f t="shared" si="93"/>
        <v>Open</v>
      </c>
      <c r="X691" t="str">
        <f>_xlfn.XLOOKUP(B691,'Customers'!A:A,'Customers'!E:E,"")</f>
        <v>Mid-Market</v>
      </c>
      <c r="Y691">
        <f t="shared" si="94"/>
        <v>0</v>
      </c>
      <c r="Z691" t="str">
        <f t="shared" si="95"/>
        <v/>
      </c>
      <c r="AA691">
        <f t="shared" si="98"/>
        <v>0</v>
      </c>
    </row>
    <row r="692" spans="1:27">
      <c r="A692" t="s">
        <v>2845</v>
      </c>
      <c r="B692" t="s">
        <v>2846</v>
      </c>
      <c r="C692" t="s">
        <v>18</v>
      </c>
      <c r="D692" t="s">
        <v>66</v>
      </c>
      <c r="E692" t="s">
        <v>28</v>
      </c>
      <c r="F692" t="s">
        <v>2847</v>
      </c>
      <c r="G692" s="6">
        <f t="shared" si="90"/>
        <v>18222</v>
      </c>
      <c r="H692" t="s">
        <v>30</v>
      </c>
      <c r="I692" t="s">
        <v>98</v>
      </c>
      <c r="J692" t="str">
        <f t="shared" si="91"/>
        <v>Amruta Sinha</v>
      </c>
      <c r="K692" t="s">
        <v>2848</v>
      </c>
      <c r="L692" s="7">
        <f t="shared" si="96"/>
        <v>45002</v>
      </c>
      <c r="M692" s="7">
        <v>45109</v>
      </c>
      <c r="N692" s="1">
        <f t="shared" si="92"/>
        <v>45109</v>
      </c>
      <c r="P692" s="7" t="str">
        <f t="shared" si="97"/>
        <v/>
      </c>
      <c r="R692">
        <v>0</v>
      </c>
      <c r="S692">
        <v>1</v>
      </c>
      <c r="T692">
        <v>3.6</v>
      </c>
      <c r="U692" t="s">
        <v>33</v>
      </c>
      <c r="W692" t="str">
        <f t="shared" si="93"/>
        <v>Open</v>
      </c>
      <c r="X692" t="str">
        <f>_xlfn.XLOOKUP(B692,'Customers'!A:A,'Customers'!E:E,"")</f>
        <v>SMB</v>
      </c>
      <c r="Y692">
        <f t="shared" si="94"/>
        <v>0</v>
      </c>
      <c r="Z692" t="str">
        <f t="shared" si="95"/>
        <v/>
      </c>
      <c r="AA692">
        <f t="shared" si="98"/>
        <v>0</v>
      </c>
    </row>
    <row r="693" spans="1:27">
      <c r="A693" t="s">
        <v>2849</v>
      </c>
      <c r="B693" t="s">
        <v>2850</v>
      </c>
      <c r="C693" t="s">
        <v>1826</v>
      </c>
      <c r="D693" t="s">
        <v>19</v>
      </c>
      <c r="E693" t="s">
        <v>28</v>
      </c>
      <c r="F693" t="s">
        <v>2851</v>
      </c>
      <c r="G693" s="6">
        <f t="shared" si="90"/>
        <v>1328</v>
      </c>
      <c r="H693" t="s">
        <v>79</v>
      </c>
      <c r="I693" t="s">
        <v>258</v>
      </c>
      <c r="J693" t="str">
        <f t="shared" si="91"/>
        <v>Jasmit Gour</v>
      </c>
      <c r="K693" t="s">
        <v>2852</v>
      </c>
      <c r="L693" s="7">
        <f t="shared" si="96"/>
        <v>44811</v>
      </c>
      <c r="M693" s="7">
        <v>44897</v>
      </c>
      <c r="N693" s="1">
        <f t="shared" si="92"/>
        <v>44897</v>
      </c>
      <c r="P693" s="7" t="str">
        <f t="shared" si="97"/>
        <v/>
      </c>
      <c r="R693">
        <v>0</v>
      </c>
      <c r="S693">
        <v>1</v>
      </c>
      <c r="T693">
        <v>12.4</v>
      </c>
      <c r="U693" t="s">
        <v>25</v>
      </c>
      <c r="W693" t="str">
        <f t="shared" si="93"/>
        <v>Open</v>
      </c>
      <c r="X693" t="str">
        <f>_xlfn.XLOOKUP(B693,'Customers'!A:A,'Customers'!E:E,"")</f>
        <v>Mid-Market</v>
      </c>
      <c r="Y693">
        <f t="shared" si="94"/>
        <v>0</v>
      </c>
      <c r="Z693" t="str">
        <f t="shared" si="95"/>
        <v/>
      </c>
      <c r="AA693">
        <f t="shared" si="98"/>
        <v>0</v>
      </c>
    </row>
    <row r="694" spans="1:27">
      <c r="A694" t="s">
        <v>2853</v>
      </c>
      <c r="B694" t="s">
        <v>2854</v>
      </c>
      <c r="C694" t="s">
        <v>2549</v>
      </c>
      <c r="D694" t="s">
        <v>37</v>
      </c>
      <c r="E694" t="s">
        <v>54</v>
      </c>
      <c r="F694" t="s">
        <v>2855</v>
      </c>
      <c r="G694" s="6">
        <f t="shared" si="90"/>
        <v>64243</v>
      </c>
      <c r="H694" t="s">
        <v>56</v>
      </c>
      <c r="I694" t="s">
        <v>1822</v>
      </c>
      <c r="J694" t="str">
        <f t="shared" si="91"/>
        <v>Karan Karnik</v>
      </c>
      <c r="K694" t="s">
        <v>1610</v>
      </c>
      <c r="L694" s="7">
        <f t="shared" si="96"/>
        <v>45542</v>
      </c>
      <c r="M694" s="7">
        <v>45649</v>
      </c>
      <c r="N694" s="1">
        <f t="shared" si="92"/>
        <v>45649</v>
      </c>
      <c r="P694" s="7" t="str">
        <f t="shared" si="97"/>
        <v/>
      </c>
      <c r="R694">
        <v>0</v>
      </c>
      <c r="S694">
        <v>1</v>
      </c>
      <c r="T694">
        <v>28.7</v>
      </c>
      <c r="U694" t="s">
        <v>33</v>
      </c>
      <c r="W694" t="str">
        <f t="shared" si="93"/>
        <v>Open</v>
      </c>
      <c r="X694" t="str">
        <f>_xlfn.XLOOKUP(B694,'Customers'!A:A,'Customers'!E:E,"")</f>
        <v>Mid-Market</v>
      </c>
      <c r="Y694">
        <f t="shared" si="94"/>
        <v>0</v>
      </c>
      <c r="Z694" t="str">
        <f t="shared" si="95"/>
        <v/>
      </c>
      <c r="AA694">
        <f t="shared" si="98"/>
        <v>0</v>
      </c>
    </row>
    <row r="695" spans="1:27">
      <c r="A695" t="s">
        <v>2856</v>
      </c>
      <c r="B695" t="s">
        <v>2857</v>
      </c>
      <c r="C695" t="s">
        <v>1056</v>
      </c>
      <c r="D695" t="s">
        <v>183</v>
      </c>
      <c r="E695" t="s">
        <v>45</v>
      </c>
      <c r="F695" t="s">
        <v>689</v>
      </c>
      <c r="G695" s="6">
        <f t="shared" si="90"/>
        <v>6000</v>
      </c>
      <c r="H695" t="s">
        <v>151</v>
      </c>
      <c r="I695" t="s">
        <v>98</v>
      </c>
      <c r="J695" t="str">
        <f t="shared" si="91"/>
        <v>Amruta Sinha</v>
      </c>
      <c r="K695" t="s">
        <v>2858</v>
      </c>
      <c r="L695" s="7">
        <f t="shared" si="96"/>
        <v>45165</v>
      </c>
      <c r="M695" s="7">
        <v>45273</v>
      </c>
      <c r="N695" s="1">
        <f t="shared" si="92"/>
        <v>45273</v>
      </c>
      <c r="P695" s="7" t="str">
        <f t="shared" si="97"/>
        <v/>
      </c>
      <c r="R695">
        <v>0</v>
      </c>
      <c r="S695">
        <v>1</v>
      </c>
      <c r="T695">
        <v>19</v>
      </c>
      <c r="U695" t="s">
        <v>58</v>
      </c>
      <c r="W695" t="str">
        <f t="shared" si="93"/>
        <v>Open</v>
      </c>
      <c r="X695" t="str">
        <f>_xlfn.XLOOKUP(B695,'Customers'!A:A,'Customers'!E:E,"")</f>
        <v>Enterprise</v>
      </c>
      <c r="Y695">
        <f t="shared" si="94"/>
        <v>0</v>
      </c>
      <c r="Z695" t="str">
        <f t="shared" si="95"/>
        <v/>
      </c>
      <c r="AA695">
        <f t="shared" si="98"/>
        <v>0</v>
      </c>
    </row>
    <row r="696" spans="1:27">
      <c r="A696" t="s">
        <v>2859</v>
      </c>
      <c r="B696" t="s">
        <v>1352</v>
      </c>
      <c r="C696" t="s">
        <v>1353</v>
      </c>
      <c r="D696" t="s">
        <v>66</v>
      </c>
      <c r="E696" t="s">
        <v>45</v>
      </c>
      <c r="F696" t="s">
        <v>689</v>
      </c>
      <c r="G696" s="6">
        <f t="shared" si="90"/>
        <v>6000</v>
      </c>
      <c r="H696" t="s">
        <v>47</v>
      </c>
      <c r="I696" t="s">
        <v>80</v>
      </c>
      <c r="J696" t="str">
        <f t="shared" si="91"/>
        <v>Shivani Natt</v>
      </c>
      <c r="K696" t="s">
        <v>2075</v>
      </c>
      <c r="L696" s="7">
        <f t="shared" si="96"/>
        <v>44829</v>
      </c>
      <c r="M696" s="7">
        <v>44883</v>
      </c>
      <c r="N696" s="1">
        <f t="shared" si="92"/>
        <v>44883</v>
      </c>
      <c r="P696" s="7" t="str">
        <f t="shared" si="97"/>
        <v/>
      </c>
      <c r="R696">
        <v>0</v>
      </c>
      <c r="S696">
        <v>1</v>
      </c>
      <c r="T696">
        <v>8.9</v>
      </c>
      <c r="U696" t="s">
        <v>42</v>
      </c>
      <c r="W696" t="str">
        <f t="shared" si="93"/>
        <v>Open</v>
      </c>
      <c r="X696" t="str">
        <f>_xlfn.XLOOKUP(B696,'Customers'!A:A,'Customers'!E:E,"")</f>
        <v>Mid-Market</v>
      </c>
      <c r="Y696">
        <f t="shared" si="94"/>
        <v>0</v>
      </c>
      <c r="Z696" t="str">
        <f t="shared" si="95"/>
        <v/>
      </c>
      <c r="AA696">
        <f t="shared" si="98"/>
        <v>0</v>
      </c>
    </row>
    <row r="697" spans="1:27">
      <c r="A697" t="s">
        <v>2860</v>
      </c>
      <c r="B697" t="s">
        <v>2861</v>
      </c>
      <c r="C697" t="s">
        <v>474</v>
      </c>
      <c r="D697" t="s">
        <v>19</v>
      </c>
      <c r="E697" t="s">
        <v>115</v>
      </c>
      <c r="F697" t="s">
        <v>2862</v>
      </c>
      <c r="G697" s="6">
        <f t="shared" si="90"/>
        <v>3418</v>
      </c>
      <c r="H697" t="s">
        <v>56</v>
      </c>
      <c r="I697" t="s">
        <v>73</v>
      </c>
      <c r="J697" t="str">
        <f t="shared" si="91"/>
        <v>Karan Karnik</v>
      </c>
      <c r="K697" t="s">
        <v>2863</v>
      </c>
      <c r="L697" s="7">
        <f t="shared" si="96"/>
        <v>45220</v>
      </c>
      <c r="N697" s="1" t="str">
        <f t="shared" si="92"/>
        <v/>
      </c>
      <c r="O697" s="7">
        <v>45355</v>
      </c>
      <c r="P697" s="7">
        <f t="shared" si="97"/>
        <v>45355</v>
      </c>
      <c r="Q697">
        <v>135</v>
      </c>
      <c r="R697">
        <v>0</v>
      </c>
      <c r="S697">
        <v>1</v>
      </c>
      <c r="U697" t="s">
        <v>100</v>
      </c>
      <c r="W697" t="str">
        <f t="shared" si="93"/>
        <v>Lost</v>
      </c>
      <c r="X697" t="str">
        <f>_xlfn.XLOOKUP(B697,'Customers'!A:A,'Customers'!E:E,"")</f>
        <v>Mid-Market</v>
      </c>
      <c r="Y697">
        <f t="shared" si="94"/>
        <v>1</v>
      </c>
      <c r="Z697" t="str">
        <f t="shared" si="95"/>
        <v/>
      </c>
      <c r="AA697">
        <f t="shared" si="98"/>
        <v>1</v>
      </c>
    </row>
    <row r="698" spans="1:27">
      <c r="A698" t="s">
        <v>2864</v>
      </c>
      <c r="B698" t="s">
        <v>2865</v>
      </c>
      <c r="C698" t="s">
        <v>291</v>
      </c>
      <c r="D698" t="s">
        <v>66</v>
      </c>
      <c r="E698" t="s">
        <v>28</v>
      </c>
      <c r="F698" t="s">
        <v>2866</v>
      </c>
      <c r="G698" s="6">
        <f t="shared" si="90"/>
        <v>8112</v>
      </c>
      <c r="H698" t="s">
        <v>47</v>
      </c>
      <c r="I698" t="s">
        <v>2867</v>
      </c>
      <c r="J698" t="str">
        <f t="shared" si="91"/>
        <v>Aachal Soni</v>
      </c>
      <c r="K698" t="s">
        <v>2868</v>
      </c>
      <c r="L698" s="7">
        <f t="shared" si="96"/>
        <v>44598</v>
      </c>
      <c r="M698" s="7">
        <v>44703</v>
      </c>
      <c r="N698" s="1">
        <f t="shared" si="92"/>
        <v>44703</v>
      </c>
      <c r="P698" s="7" t="str">
        <f t="shared" si="97"/>
        <v/>
      </c>
      <c r="R698">
        <v>0</v>
      </c>
      <c r="S698">
        <v>1</v>
      </c>
      <c r="T698">
        <v>0.1</v>
      </c>
      <c r="U698" t="s">
        <v>33</v>
      </c>
      <c r="W698" t="str">
        <f t="shared" si="93"/>
        <v>Open</v>
      </c>
      <c r="X698" t="str">
        <f>_xlfn.XLOOKUP(B698,'Customers'!A:A,'Customers'!E:E,"")</f>
        <v>Mid-Market</v>
      </c>
      <c r="Y698">
        <f t="shared" si="94"/>
        <v>0</v>
      </c>
      <c r="Z698" t="str">
        <f t="shared" si="95"/>
        <v/>
      </c>
      <c r="AA698">
        <f t="shared" si="98"/>
        <v>0</v>
      </c>
    </row>
    <row r="699" spans="1:27">
      <c r="A699" t="s">
        <v>2869</v>
      </c>
      <c r="B699" t="s">
        <v>2870</v>
      </c>
      <c r="C699" t="s">
        <v>18</v>
      </c>
      <c r="D699" t="s">
        <v>53</v>
      </c>
      <c r="E699" t="s">
        <v>177</v>
      </c>
      <c r="F699" t="s">
        <v>2871</v>
      </c>
      <c r="G699" s="6">
        <f t="shared" si="90"/>
        <v>42575</v>
      </c>
      <c r="H699" t="s">
        <v>30</v>
      </c>
      <c r="I699" t="s">
        <v>117</v>
      </c>
      <c r="J699" t="str">
        <f t="shared" si="91"/>
        <v>Ekta Uppal</v>
      </c>
      <c r="K699" t="s">
        <v>2872</v>
      </c>
      <c r="L699" s="7">
        <f t="shared" si="96"/>
        <v>44997</v>
      </c>
      <c r="M699" s="7">
        <v>45149</v>
      </c>
      <c r="N699" s="1">
        <f t="shared" si="92"/>
        <v>45149</v>
      </c>
      <c r="P699" s="7" t="str">
        <f t="shared" si="97"/>
        <v/>
      </c>
      <c r="R699">
        <v>0</v>
      </c>
      <c r="S699">
        <v>1</v>
      </c>
      <c r="T699">
        <v>19.399999999999999</v>
      </c>
      <c r="U699" t="s">
        <v>25</v>
      </c>
      <c r="W699" t="str">
        <f t="shared" si="93"/>
        <v>Open</v>
      </c>
      <c r="X699" t="str">
        <f>_xlfn.XLOOKUP(B699,'Customers'!A:A,'Customers'!E:E,"")</f>
        <v>Enterprise</v>
      </c>
      <c r="Y699">
        <f t="shared" si="94"/>
        <v>0</v>
      </c>
      <c r="Z699" t="str">
        <f t="shared" si="95"/>
        <v/>
      </c>
      <c r="AA699">
        <f t="shared" si="98"/>
        <v>0</v>
      </c>
    </row>
    <row r="700" spans="1:27">
      <c r="A700" t="s">
        <v>2873</v>
      </c>
      <c r="B700" t="s">
        <v>1751</v>
      </c>
      <c r="C700" t="s">
        <v>1164</v>
      </c>
      <c r="D700" t="s">
        <v>66</v>
      </c>
      <c r="E700" t="s">
        <v>177</v>
      </c>
      <c r="F700" t="s">
        <v>2874</v>
      </c>
      <c r="G700" s="6">
        <f t="shared" si="90"/>
        <v>15226</v>
      </c>
      <c r="H700" t="s">
        <v>151</v>
      </c>
      <c r="I700" t="s">
        <v>86</v>
      </c>
      <c r="J700" t="str">
        <f t="shared" si="91"/>
        <v>Mason Solanki</v>
      </c>
      <c r="K700" t="s">
        <v>2875</v>
      </c>
      <c r="L700" s="7">
        <f t="shared" si="96"/>
        <v>45444</v>
      </c>
      <c r="M700" s="7">
        <v>45468</v>
      </c>
      <c r="N700" s="1">
        <f t="shared" si="92"/>
        <v>45468</v>
      </c>
      <c r="P700" s="7" t="str">
        <f t="shared" si="97"/>
        <v/>
      </c>
      <c r="R700">
        <v>0</v>
      </c>
      <c r="S700">
        <v>1</v>
      </c>
      <c r="T700">
        <v>14</v>
      </c>
      <c r="U700" t="s">
        <v>100</v>
      </c>
      <c r="W700" t="str">
        <f t="shared" si="93"/>
        <v>Open</v>
      </c>
      <c r="X700" t="str">
        <f>_xlfn.XLOOKUP(B700,'Customers'!A:A,'Customers'!E:E,"")</f>
        <v>SMB</v>
      </c>
      <c r="Y700">
        <f t="shared" si="94"/>
        <v>0</v>
      </c>
      <c r="Z700" t="str">
        <f t="shared" si="95"/>
        <v/>
      </c>
      <c r="AA700">
        <f t="shared" si="98"/>
        <v>0</v>
      </c>
    </row>
    <row r="701" spans="1:27">
      <c r="A701" t="s">
        <v>2876</v>
      </c>
      <c r="B701" t="s">
        <v>1097</v>
      </c>
      <c r="C701" t="s">
        <v>1477</v>
      </c>
      <c r="D701" t="s">
        <v>19</v>
      </c>
      <c r="E701" t="s">
        <v>177</v>
      </c>
      <c r="F701" t="s">
        <v>2877</v>
      </c>
      <c r="G701" s="6">
        <f t="shared" si="90"/>
        <v>6057</v>
      </c>
      <c r="H701" t="s">
        <v>79</v>
      </c>
      <c r="I701" t="s">
        <v>93</v>
      </c>
      <c r="J701" t="str">
        <f t="shared" si="91"/>
        <v>Owen Mane</v>
      </c>
      <c r="K701" t="s">
        <v>2878</v>
      </c>
      <c r="L701" s="7">
        <f t="shared" si="96"/>
        <v>45129</v>
      </c>
      <c r="M701" s="7">
        <v>45167</v>
      </c>
      <c r="N701" s="1">
        <f t="shared" si="92"/>
        <v>45167</v>
      </c>
      <c r="P701" s="7" t="str">
        <f t="shared" si="97"/>
        <v/>
      </c>
      <c r="R701">
        <v>0</v>
      </c>
      <c r="S701">
        <v>1</v>
      </c>
      <c r="T701">
        <v>18.2</v>
      </c>
      <c r="U701" t="s">
        <v>33</v>
      </c>
      <c r="W701" t="str">
        <f t="shared" si="93"/>
        <v>Open</v>
      </c>
      <c r="X701" t="str">
        <f>_xlfn.XLOOKUP(B701,'Customers'!A:A,'Customers'!E:E,"")</f>
        <v>Mid-Market</v>
      </c>
      <c r="Y701">
        <f t="shared" si="94"/>
        <v>0</v>
      </c>
      <c r="Z701" t="str">
        <f t="shared" si="95"/>
        <v/>
      </c>
      <c r="AA701">
        <f t="shared" si="98"/>
        <v>0</v>
      </c>
    </row>
    <row r="702" spans="1:27">
      <c r="A702" t="s">
        <v>2879</v>
      </c>
      <c r="B702" t="s">
        <v>2880</v>
      </c>
      <c r="C702" t="s">
        <v>18</v>
      </c>
      <c r="D702" t="s">
        <v>19</v>
      </c>
      <c r="E702" t="s">
        <v>45</v>
      </c>
      <c r="F702" t="s">
        <v>2881</v>
      </c>
      <c r="G702" s="6">
        <f t="shared" si="90"/>
        <v>3778</v>
      </c>
      <c r="H702" t="s">
        <v>39</v>
      </c>
      <c r="I702" t="s">
        <v>68</v>
      </c>
      <c r="J702" t="str">
        <f t="shared" si="91"/>
        <v>Anamika Keer</v>
      </c>
      <c r="K702" t="s">
        <v>2882</v>
      </c>
      <c r="L702" s="7">
        <f t="shared" si="96"/>
        <v>44600</v>
      </c>
      <c r="M702" s="7">
        <v>44672</v>
      </c>
      <c r="N702" s="1">
        <f t="shared" si="92"/>
        <v>44672</v>
      </c>
      <c r="P702" s="7" t="str">
        <f t="shared" si="97"/>
        <v/>
      </c>
      <c r="R702">
        <v>0</v>
      </c>
      <c r="S702">
        <v>1</v>
      </c>
      <c r="T702">
        <v>8.8000000000000007</v>
      </c>
      <c r="U702" t="s">
        <v>42</v>
      </c>
      <c r="W702" t="str">
        <f t="shared" si="93"/>
        <v>Open</v>
      </c>
      <c r="X702" t="str">
        <f>_xlfn.XLOOKUP(B702,'Customers'!A:A,'Customers'!E:E,"")</f>
        <v>SMB</v>
      </c>
      <c r="Y702">
        <f t="shared" si="94"/>
        <v>0</v>
      </c>
      <c r="Z702" t="str">
        <f t="shared" si="95"/>
        <v/>
      </c>
      <c r="AA702">
        <f t="shared" si="98"/>
        <v>0</v>
      </c>
    </row>
    <row r="703" spans="1:27">
      <c r="A703" t="s">
        <v>2883</v>
      </c>
      <c r="B703" t="s">
        <v>1724</v>
      </c>
      <c r="C703" t="s">
        <v>1810</v>
      </c>
      <c r="D703" t="s">
        <v>37</v>
      </c>
      <c r="E703" t="s">
        <v>115</v>
      </c>
      <c r="F703" t="s">
        <v>2884</v>
      </c>
      <c r="G703" s="6">
        <f t="shared" si="90"/>
        <v>152608</v>
      </c>
      <c r="H703" t="s">
        <v>172</v>
      </c>
      <c r="I703" t="s">
        <v>93</v>
      </c>
      <c r="J703" t="str">
        <f t="shared" si="91"/>
        <v>Owen Mane</v>
      </c>
      <c r="K703" t="s">
        <v>2195</v>
      </c>
      <c r="L703" s="7">
        <f t="shared" si="96"/>
        <v>44712</v>
      </c>
      <c r="M703" s="7">
        <v>44777</v>
      </c>
      <c r="N703" s="1">
        <f t="shared" si="92"/>
        <v>44777</v>
      </c>
      <c r="O703" s="7">
        <v>44785</v>
      </c>
      <c r="P703" s="7">
        <f t="shared" si="97"/>
        <v>44785</v>
      </c>
      <c r="Q703">
        <v>73</v>
      </c>
      <c r="R703">
        <v>0</v>
      </c>
      <c r="S703">
        <v>1</v>
      </c>
      <c r="T703">
        <v>26.7</v>
      </c>
      <c r="U703" t="s">
        <v>100</v>
      </c>
      <c r="W703" t="str">
        <f t="shared" si="93"/>
        <v>Lost</v>
      </c>
      <c r="X703" t="str">
        <f>_xlfn.XLOOKUP(B703,'Customers'!A:A,'Customers'!E:E,"")</f>
        <v>SMB</v>
      </c>
      <c r="Y703">
        <f t="shared" si="94"/>
        <v>1</v>
      </c>
      <c r="Z703">
        <f t="shared" si="95"/>
        <v>8</v>
      </c>
      <c r="AA703">
        <f t="shared" si="98"/>
        <v>0</v>
      </c>
    </row>
    <row r="704" spans="1:27">
      <c r="A704" t="s">
        <v>2885</v>
      </c>
      <c r="B704" t="s">
        <v>1429</v>
      </c>
      <c r="C704" t="s">
        <v>1619</v>
      </c>
      <c r="D704" t="s">
        <v>183</v>
      </c>
      <c r="E704" t="s">
        <v>28</v>
      </c>
      <c r="F704" t="s">
        <v>2886</v>
      </c>
      <c r="G704" s="6">
        <f t="shared" si="90"/>
        <v>3262</v>
      </c>
      <c r="H704" t="s">
        <v>172</v>
      </c>
      <c r="I704" t="s">
        <v>133</v>
      </c>
      <c r="J704" t="str">
        <f t="shared" si="91"/>
        <v>Aachal Soni</v>
      </c>
      <c r="K704" t="s">
        <v>2887</v>
      </c>
      <c r="L704" s="7">
        <f t="shared" si="96"/>
        <v>45432</v>
      </c>
      <c r="M704" s="7">
        <v>45526</v>
      </c>
      <c r="N704" s="1">
        <f t="shared" si="92"/>
        <v>45526</v>
      </c>
      <c r="P704" s="7" t="str">
        <f t="shared" si="97"/>
        <v/>
      </c>
      <c r="R704">
        <v>0</v>
      </c>
      <c r="S704">
        <v>1</v>
      </c>
      <c r="T704">
        <v>9</v>
      </c>
      <c r="U704" t="s">
        <v>100</v>
      </c>
      <c r="W704" t="str">
        <f t="shared" si="93"/>
        <v>Open</v>
      </c>
      <c r="X704" t="str">
        <f>_xlfn.XLOOKUP(B704,'Customers'!A:A,'Customers'!E:E,"")</f>
        <v>SMB</v>
      </c>
      <c r="Y704">
        <f t="shared" si="94"/>
        <v>0</v>
      </c>
      <c r="Z704" t="str">
        <f t="shared" si="95"/>
        <v/>
      </c>
      <c r="AA704">
        <f t="shared" si="98"/>
        <v>0</v>
      </c>
    </row>
    <row r="705" spans="1:27">
      <c r="A705" t="s">
        <v>2888</v>
      </c>
      <c r="B705" t="s">
        <v>407</v>
      </c>
      <c r="C705" t="s">
        <v>296</v>
      </c>
      <c r="D705" t="s">
        <v>66</v>
      </c>
      <c r="E705" t="s">
        <v>91</v>
      </c>
      <c r="F705" t="s">
        <v>2889</v>
      </c>
      <c r="G705" s="6">
        <f t="shared" si="90"/>
        <v>17463</v>
      </c>
      <c r="H705" t="s">
        <v>30</v>
      </c>
      <c r="I705" t="s">
        <v>139</v>
      </c>
      <c r="J705" t="str">
        <f t="shared" si="91"/>
        <v>Champak Rao</v>
      </c>
      <c r="K705" t="s">
        <v>1465</v>
      </c>
      <c r="L705" s="7">
        <f t="shared" si="96"/>
        <v>44588</v>
      </c>
      <c r="M705" s="7">
        <v>44706</v>
      </c>
      <c r="N705" s="1">
        <f t="shared" si="92"/>
        <v>44706</v>
      </c>
      <c r="O705" s="7">
        <v>44615</v>
      </c>
      <c r="P705" s="7">
        <f t="shared" si="97"/>
        <v>44615</v>
      </c>
      <c r="Q705">
        <v>27</v>
      </c>
      <c r="R705">
        <v>1</v>
      </c>
      <c r="S705">
        <v>1</v>
      </c>
      <c r="T705">
        <v>2.9</v>
      </c>
      <c r="U705" t="s">
        <v>58</v>
      </c>
      <c r="W705" t="str">
        <f t="shared" si="93"/>
        <v>Won</v>
      </c>
      <c r="X705" t="str">
        <f>_xlfn.XLOOKUP(B705,'Customers'!A:A,'Customers'!E:E,"")</f>
        <v>SMB</v>
      </c>
      <c r="Y705">
        <f t="shared" si="94"/>
        <v>1</v>
      </c>
      <c r="Z705">
        <f t="shared" si="95"/>
        <v>-91</v>
      </c>
      <c r="AA705">
        <f t="shared" si="98"/>
        <v>0</v>
      </c>
    </row>
    <row r="706" spans="1:27">
      <c r="A706" t="s">
        <v>2890</v>
      </c>
      <c r="B706" t="s">
        <v>2891</v>
      </c>
      <c r="C706" t="s">
        <v>1088</v>
      </c>
      <c r="D706" t="s">
        <v>53</v>
      </c>
      <c r="E706" t="s">
        <v>28</v>
      </c>
      <c r="F706" t="s">
        <v>2892</v>
      </c>
      <c r="G706" s="6">
        <f t="shared" ref="G706:G769" si="99">IF(F706="","",IF(RIGHT(UPPER(SUBSTITUTE(SUBSTITUTE(SUBSTITUTE(TRIM(F706),"$",""),",","")," ","")),1)="K",VALUE(LEFT(UPPER(SUBSTITUTE(SUBSTITUTE(SUBSTITUTE(TRIM(F706),"$",""),",","")," ","")),LEN(UPPER(SUBSTITUTE(SUBSTITUTE(SUBSTITUTE(TRIM(F706),"$",""),",","")," ","")))-1))*1000,IF(RIGHT(UPPER(SUBSTITUTE(SUBSTITUTE(SUBSTITUTE(TRIM(F706),"$",""),",","")," ","")),1)="M",VALUE(LEFT(UPPER(SUBSTITUTE(SUBSTITUTE(SUBSTITUTE(TRIM(F706),"$",""),",","")," ","")),LEN(UPPER(SUBSTITUTE(SUBSTITUTE(SUBSTITUTE(TRIM(F706),"$",""),",","")," ","")))-1))*1000000,VALUE(SUBSTITUTE(SUBSTITUTE(SUBSTITUTE(TRIM(F706),"$",""),",","")," ","")))))</f>
        <v>12941</v>
      </c>
      <c r="H706" t="s">
        <v>79</v>
      </c>
      <c r="I706" t="s">
        <v>133</v>
      </c>
      <c r="J706" t="str">
        <f t="shared" ref="J706:J769" si="100">PROPER(TRIM(I706))</f>
        <v>Aachal Soni</v>
      </c>
      <c r="K706" t="s">
        <v>1465</v>
      </c>
      <c r="L706" s="7">
        <f t="shared" si="96"/>
        <v>44588</v>
      </c>
      <c r="M706" s="7">
        <v>44737</v>
      </c>
      <c r="N706" s="1">
        <f t="shared" ref="N706:N769" si="101">IF(M706="","",IF(ISNUMBER(M706),M706,IF(ISNUMBER(SEARCH("/",M706)),DATE(VALUE(RIGHT(M706,4)),VALUE(MID(M706,4,2)),VALUE(LEFT(M706,2))),DATE(VALUE(LEFT(M706,4)),VALUE(MID(M706,6,2)),VALUE(RIGHT(M706,2))))))</f>
        <v>44737</v>
      </c>
      <c r="P706" s="7" t="str">
        <f t="shared" si="97"/>
        <v/>
      </c>
      <c r="R706">
        <v>0</v>
      </c>
      <c r="S706">
        <v>1</v>
      </c>
      <c r="T706">
        <v>3.4</v>
      </c>
      <c r="U706" t="s">
        <v>25</v>
      </c>
      <c r="W706" t="str">
        <f t="shared" ref="W706:W769" si="102">IF(E706="","",IF(E706="Closed Won","Won",IF(E706="Closed Lost","Lost","Open")))</f>
        <v>Open</v>
      </c>
      <c r="X706" t="str">
        <f>_xlfn.XLOOKUP(B706,'Customers'!A:A,'Customers'!E:E,"")</f>
        <v>Enterprise</v>
      </c>
      <c r="Y706">
        <f t="shared" ref="Y706:Y769" si="103">IF(OR(W706="Won",W706="Lost"),1,0)</f>
        <v>0</v>
      </c>
      <c r="Z706" t="str">
        <f t="shared" ref="Z706:Z769" si="104">IF(OR(N706="",P706=""),"",P706-N706)</f>
        <v/>
      </c>
      <c r="AA706">
        <f t="shared" si="98"/>
        <v>0</v>
      </c>
    </row>
    <row r="707" spans="1:27">
      <c r="A707" t="s">
        <v>2893</v>
      </c>
      <c r="B707" t="s">
        <v>2382</v>
      </c>
      <c r="C707" t="s">
        <v>2782</v>
      </c>
      <c r="D707" t="s">
        <v>66</v>
      </c>
      <c r="E707" t="s">
        <v>45</v>
      </c>
      <c r="F707" t="s">
        <v>404</v>
      </c>
      <c r="G707" s="6">
        <f t="shared" si="99"/>
        <v>11000</v>
      </c>
      <c r="H707" t="s">
        <v>22</v>
      </c>
      <c r="I707" t="s">
        <v>232</v>
      </c>
      <c r="J707" t="str">
        <f t="shared" si="100"/>
        <v>Patrick Sama</v>
      </c>
      <c r="K707" t="s">
        <v>626</v>
      </c>
      <c r="L707" s="7">
        <f t="shared" ref="L707:L770" si="105">IF(K707="","",IF(ISNUMBER(K707),K707,IF(ISNUMBER(SEARCH("/",K707)),DATE(VALUE(RIGHT(K707,4)),VALUE(MID(K707,4,2)),VALUE(LEFT(K707,2))),DATE(VALUE(LEFT(K707,4)),VALUE(MID(K707,6,2)),VALUE(RIGHT(K707,2))))))</f>
        <v>44616</v>
      </c>
      <c r="M707" s="7">
        <v>44777</v>
      </c>
      <c r="N707" s="1">
        <f t="shared" si="101"/>
        <v>44777</v>
      </c>
      <c r="P707" s="7" t="str">
        <f t="shared" ref="P707:P770" si="106">IF(O707="","",IF(ISNUMBER(O707),O707,DATE(VALUE(LEFT(O707,4)),VALUE(MID(O707,6,2)),VALUE(RIGHT(O707,2)))))</f>
        <v/>
      </c>
      <c r="R707">
        <v>0</v>
      </c>
      <c r="S707">
        <v>1</v>
      </c>
      <c r="T707">
        <v>23.3</v>
      </c>
      <c r="U707" t="s">
        <v>100</v>
      </c>
      <c r="W707" t="str">
        <f t="shared" si="102"/>
        <v>Open</v>
      </c>
      <c r="X707" t="str">
        <f>_xlfn.XLOOKUP(B707,'Customers'!A:A,'Customers'!E:E,"")</f>
        <v>SMB</v>
      </c>
      <c r="Y707">
        <f t="shared" si="103"/>
        <v>0</v>
      </c>
      <c r="Z707" t="str">
        <f t="shared" si="104"/>
        <v/>
      </c>
      <c r="AA707">
        <f t="shared" ref="AA707:AA770" si="107">IF(AND(Y707=1,Z707&gt;30),1,0)</f>
        <v>0</v>
      </c>
    </row>
    <row r="708" spans="1:27">
      <c r="A708" t="s">
        <v>2894</v>
      </c>
      <c r="B708" t="s">
        <v>2895</v>
      </c>
      <c r="C708" t="s">
        <v>18</v>
      </c>
      <c r="D708" t="s">
        <v>19</v>
      </c>
      <c r="E708" t="s">
        <v>91</v>
      </c>
      <c r="F708" t="s">
        <v>2896</v>
      </c>
      <c r="G708" s="6">
        <f t="shared" si="99"/>
        <v>4256</v>
      </c>
      <c r="H708" t="s">
        <v>56</v>
      </c>
      <c r="I708" t="s">
        <v>23</v>
      </c>
      <c r="J708" t="str">
        <f t="shared" si="100"/>
        <v>Nihal Bhasin</v>
      </c>
      <c r="K708" t="s">
        <v>564</v>
      </c>
      <c r="L708" s="7">
        <f t="shared" si="105"/>
        <v>44679</v>
      </c>
      <c r="M708" s="7">
        <v>44839</v>
      </c>
      <c r="N708" s="1">
        <f t="shared" si="101"/>
        <v>44839</v>
      </c>
      <c r="O708" s="7">
        <v>44739</v>
      </c>
      <c r="P708" s="7">
        <f t="shared" si="106"/>
        <v>44739</v>
      </c>
      <c r="Q708">
        <v>60</v>
      </c>
      <c r="R708">
        <v>0</v>
      </c>
      <c r="S708">
        <v>1</v>
      </c>
      <c r="T708">
        <v>31.9</v>
      </c>
      <c r="U708" t="s">
        <v>25</v>
      </c>
      <c r="W708" t="str">
        <f t="shared" si="102"/>
        <v>Won</v>
      </c>
      <c r="X708" t="str">
        <f>_xlfn.XLOOKUP(B708,'Customers'!A:A,'Customers'!E:E,"")</f>
        <v>Mid-Market</v>
      </c>
      <c r="Y708">
        <f t="shared" si="103"/>
        <v>1</v>
      </c>
      <c r="Z708">
        <f t="shared" si="104"/>
        <v>-100</v>
      </c>
      <c r="AA708">
        <f t="shared" si="107"/>
        <v>0</v>
      </c>
    </row>
    <row r="709" spans="1:27">
      <c r="A709" t="s">
        <v>2897</v>
      </c>
      <c r="B709" t="s">
        <v>2898</v>
      </c>
      <c r="C709" t="s">
        <v>2899</v>
      </c>
      <c r="D709" t="s">
        <v>183</v>
      </c>
      <c r="E709" t="s">
        <v>20</v>
      </c>
      <c r="F709" t="s">
        <v>2900</v>
      </c>
      <c r="G709" s="6">
        <f t="shared" si="99"/>
        <v>10534</v>
      </c>
      <c r="H709" t="s">
        <v>30</v>
      </c>
      <c r="I709" t="s">
        <v>133</v>
      </c>
      <c r="J709" t="str">
        <f t="shared" si="100"/>
        <v>Aachal Soni</v>
      </c>
      <c r="K709" t="s">
        <v>2901</v>
      </c>
      <c r="L709" s="7">
        <f t="shared" si="105"/>
        <v>45193</v>
      </c>
      <c r="M709" s="7">
        <v>45327</v>
      </c>
      <c r="N709" s="1">
        <f t="shared" si="101"/>
        <v>45327</v>
      </c>
      <c r="P709" s="7" t="str">
        <f t="shared" si="106"/>
        <v/>
      </c>
      <c r="R709">
        <v>0</v>
      </c>
      <c r="S709">
        <v>1</v>
      </c>
      <c r="T709">
        <v>7.2</v>
      </c>
      <c r="U709" t="s">
        <v>42</v>
      </c>
      <c r="W709" t="str">
        <f t="shared" si="102"/>
        <v>Open</v>
      </c>
      <c r="X709" t="str">
        <f>_xlfn.XLOOKUP(B709,'Customers'!A:A,'Customers'!E:E,"")</f>
        <v>SMB</v>
      </c>
      <c r="Y709">
        <f t="shared" si="103"/>
        <v>0</v>
      </c>
      <c r="Z709" t="str">
        <f t="shared" si="104"/>
        <v/>
      </c>
      <c r="AA709">
        <f t="shared" si="107"/>
        <v>0</v>
      </c>
    </row>
    <row r="710" spans="1:27">
      <c r="A710" t="s">
        <v>2902</v>
      </c>
      <c r="B710" t="s">
        <v>2903</v>
      </c>
      <c r="C710" t="s">
        <v>2904</v>
      </c>
      <c r="D710" t="s">
        <v>183</v>
      </c>
      <c r="E710" t="s">
        <v>28</v>
      </c>
      <c r="F710" t="s">
        <v>2905</v>
      </c>
      <c r="G710" s="6">
        <f t="shared" si="99"/>
        <v>11452</v>
      </c>
      <c r="H710" t="s">
        <v>39</v>
      </c>
      <c r="I710" t="s">
        <v>80</v>
      </c>
      <c r="J710" t="str">
        <f t="shared" si="100"/>
        <v>Shivani Natt</v>
      </c>
      <c r="K710" t="s">
        <v>2645</v>
      </c>
      <c r="L710" s="7">
        <f t="shared" si="105"/>
        <v>45422</v>
      </c>
      <c r="M710" s="7">
        <v>45571</v>
      </c>
      <c r="N710" s="1">
        <f t="shared" si="101"/>
        <v>45571</v>
      </c>
      <c r="P710" s="7" t="str">
        <f t="shared" si="106"/>
        <v/>
      </c>
      <c r="R710">
        <v>0</v>
      </c>
      <c r="S710">
        <v>1</v>
      </c>
      <c r="T710">
        <v>21.2</v>
      </c>
      <c r="U710" t="s">
        <v>42</v>
      </c>
      <c r="W710" t="str">
        <f t="shared" si="102"/>
        <v>Open</v>
      </c>
      <c r="X710" t="str">
        <f>_xlfn.XLOOKUP(B710,'Customers'!A:A,'Customers'!E:E,"")</f>
        <v>SMB</v>
      </c>
      <c r="Y710">
        <f t="shared" si="103"/>
        <v>0</v>
      </c>
      <c r="Z710" t="str">
        <f t="shared" si="104"/>
        <v/>
      </c>
      <c r="AA710">
        <f t="shared" si="107"/>
        <v>0</v>
      </c>
    </row>
    <row r="711" spans="1:27">
      <c r="A711" t="s">
        <v>2906</v>
      </c>
      <c r="B711" t="s">
        <v>2907</v>
      </c>
      <c r="C711" t="s">
        <v>2908</v>
      </c>
      <c r="D711" t="s">
        <v>37</v>
      </c>
      <c r="E711" t="s">
        <v>91</v>
      </c>
      <c r="F711" t="s">
        <v>2909</v>
      </c>
      <c r="G711" s="6">
        <f t="shared" si="99"/>
        <v>81728</v>
      </c>
      <c r="H711" t="s">
        <v>56</v>
      </c>
      <c r="I711" t="s">
        <v>139</v>
      </c>
      <c r="J711" t="str">
        <f t="shared" si="100"/>
        <v>Champak Rao</v>
      </c>
      <c r="K711" t="s">
        <v>2910</v>
      </c>
      <c r="L711" s="7">
        <f t="shared" si="105"/>
        <v>45345</v>
      </c>
      <c r="M711" s="7">
        <v>45486</v>
      </c>
      <c r="N711" s="1">
        <f t="shared" si="101"/>
        <v>45486</v>
      </c>
      <c r="O711" s="7">
        <v>45454</v>
      </c>
      <c r="P711" s="7">
        <f t="shared" si="106"/>
        <v>45454</v>
      </c>
      <c r="Q711">
        <v>109</v>
      </c>
      <c r="R711">
        <v>0</v>
      </c>
      <c r="S711">
        <v>1</v>
      </c>
      <c r="T711">
        <v>28.3</v>
      </c>
      <c r="U711" t="s">
        <v>42</v>
      </c>
      <c r="W711" t="str">
        <f t="shared" si="102"/>
        <v>Won</v>
      </c>
      <c r="X711" t="str">
        <f>_xlfn.XLOOKUP(B711,'Customers'!A:A,'Customers'!E:E,"")</f>
        <v>Enterprise</v>
      </c>
      <c r="Y711">
        <f t="shared" si="103"/>
        <v>1</v>
      </c>
      <c r="Z711">
        <f t="shared" si="104"/>
        <v>-32</v>
      </c>
      <c r="AA711">
        <f t="shared" si="107"/>
        <v>0</v>
      </c>
    </row>
    <row r="712" spans="1:27">
      <c r="A712" t="s">
        <v>2911</v>
      </c>
      <c r="B712" t="s">
        <v>1503</v>
      </c>
      <c r="C712" t="s">
        <v>18</v>
      </c>
      <c r="D712" t="s">
        <v>183</v>
      </c>
      <c r="E712" t="s">
        <v>20</v>
      </c>
      <c r="F712" t="s">
        <v>2912</v>
      </c>
      <c r="G712" s="6">
        <f t="shared" si="99"/>
        <v>5701</v>
      </c>
      <c r="H712" t="s">
        <v>79</v>
      </c>
      <c r="I712" t="s">
        <v>23</v>
      </c>
      <c r="J712" t="str">
        <f t="shared" si="100"/>
        <v>Nihal Bhasin</v>
      </c>
      <c r="K712" t="s">
        <v>2913</v>
      </c>
      <c r="L712" s="7">
        <f t="shared" si="105"/>
        <v>45050</v>
      </c>
      <c r="M712" s="7">
        <v>45129</v>
      </c>
      <c r="N712" s="1">
        <f t="shared" si="101"/>
        <v>45129</v>
      </c>
      <c r="P712" s="7" t="str">
        <f t="shared" si="106"/>
        <v/>
      </c>
      <c r="R712">
        <v>0</v>
      </c>
      <c r="S712">
        <v>1</v>
      </c>
      <c r="T712">
        <v>22.7</v>
      </c>
      <c r="U712" t="s">
        <v>25</v>
      </c>
      <c r="W712" t="str">
        <f t="shared" si="102"/>
        <v>Open</v>
      </c>
      <c r="X712" t="str">
        <f>_xlfn.XLOOKUP(B712,'Customers'!A:A,'Customers'!E:E,"")</f>
        <v>SMB</v>
      </c>
      <c r="Y712">
        <f t="shared" si="103"/>
        <v>0</v>
      </c>
      <c r="Z712" t="str">
        <f t="shared" si="104"/>
        <v/>
      </c>
      <c r="AA712">
        <f t="shared" si="107"/>
        <v>0</v>
      </c>
    </row>
    <row r="713" spans="1:27">
      <c r="A713" t="s">
        <v>2914</v>
      </c>
      <c r="B713" t="s">
        <v>2915</v>
      </c>
      <c r="C713" t="s">
        <v>18</v>
      </c>
      <c r="D713" t="s">
        <v>53</v>
      </c>
      <c r="E713" t="s">
        <v>20</v>
      </c>
      <c r="F713" t="s">
        <v>2916</v>
      </c>
      <c r="G713" s="6">
        <f t="shared" si="99"/>
        <v>21689</v>
      </c>
      <c r="H713" t="s">
        <v>151</v>
      </c>
      <c r="I713" t="s">
        <v>361</v>
      </c>
      <c r="J713" t="str">
        <f t="shared" si="100"/>
        <v>Jalsa Parsa</v>
      </c>
      <c r="K713" t="s">
        <v>2917</v>
      </c>
      <c r="L713" s="7">
        <f t="shared" si="105"/>
        <v>45377</v>
      </c>
      <c r="M713" s="7">
        <v>45551</v>
      </c>
      <c r="N713" s="1">
        <f t="shared" si="101"/>
        <v>45551</v>
      </c>
      <c r="P713" s="7" t="str">
        <f t="shared" si="106"/>
        <v/>
      </c>
      <c r="R713">
        <v>0</v>
      </c>
      <c r="S713">
        <v>1</v>
      </c>
      <c r="T713">
        <v>30.7</v>
      </c>
      <c r="U713" t="s">
        <v>58</v>
      </c>
      <c r="W713" t="str">
        <f t="shared" si="102"/>
        <v>Open</v>
      </c>
      <c r="X713" t="str">
        <f>_xlfn.XLOOKUP(B713,'Customers'!A:A,'Customers'!E:E,"")</f>
        <v>SMB</v>
      </c>
      <c r="Y713">
        <f t="shared" si="103"/>
        <v>0</v>
      </c>
      <c r="Z713" t="str">
        <f t="shared" si="104"/>
        <v/>
      </c>
      <c r="AA713">
        <f t="shared" si="107"/>
        <v>0</v>
      </c>
    </row>
    <row r="714" spans="1:27">
      <c r="A714" t="s">
        <v>2918</v>
      </c>
      <c r="B714" t="s">
        <v>2040</v>
      </c>
      <c r="C714" t="s">
        <v>2024</v>
      </c>
      <c r="D714" t="s">
        <v>66</v>
      </c>
      <c r="E714" t="s">
        <v>45</v>
      </c>
      <c r="F714" t="s">
        <v>2919</v>
      </c>
      <c r="G714" s="6">
        <f t="shared" si="99"/>
        <v>15439</v>
      </c>
      <c r="H714" t="s">
        <v>56</v>
      </c>
      <c r="I714" t="s">
        <v>361</v>
      </c>
      <c r="J714" t="str">
        <f t="shared" si="100"/>
        <v>Jalsa Parsa</v>
      </c>
      <c r="K714" t="s">
        <v>2920</v>
      </c>
      <c r="L714" s="7">
        <f t="shared" si="105"/>
        <v>45387</v>
      </c>
      <c r="M714" s="7">
        <v>45557</v>
      </c>
      <c r="N714" s="1">
        <f t="shared" si="101"/>
        <v>45557</v>
      </c>
      <c r="P714" s="7" t="str">
        <f t="shared" si="106"/>
        <v/>
      </c>
      <c r="R714">
        <v>0</v>
      </c>
      <c r="S714">
        <v>1</v>
      </c>
      <c r="T714">
        <v>14.2</v>
      </c>
      <c r="U714" t="s">
        <v>25</v>
      </c>
      <c r="W714" t="str">
        <f t="shared" si="102"/>
        <v>Open</v>
      </c>
      <c r="X714" t="str">
        <f>_xlfn.XLOOKUP(B714,'Customers'!A:A,'Customers'!E:E,"")</f>
        <v>Mid-Market</v>
      </c>
      <c r="Y714">
        <f t="shared" si="103"/>
        <v>0</v>
      </c>
      <c r="Z714" t="str">
        <f t="shared" si="104"/>
        <v/>
      </c>
      <c r="AA714">
        <f t="shared" si="107"/>
        <v>0</v>
      </c>
    </row>
    <row r="715" spans="1:27">
      <c r="A715" t="s">
        <v>2921</v>
      </c>
      <c r="B715" t="s">
        <v>2922</v>
      </c>
      <c r="C715" t="s">
        <v>18</v>
      </c>
      <c r="D715" t="s">
        <v>183</v>
      </c>
      <c r="E715" t="s">
        <v>177</v>
      </c>
      <c r="F715" t="s">
        <v>2923</v>
      </c>
      <c r="G715" s="6">
        <f t="shared" si="99"/>
        <v>11061</v>
      </c>
      <c r="H715" t="s">
        <v>56</v>
      </c>
      <c r="I715" t="s">
        <v>98</v>
      </c>
      <c r="J715" t="str">
        <f t="shared" si="100"/>
        <v>Amruta Sinha</v>
      </c>
      <c r="K715" t="s">
        <v>2924</v>
      </c>
      <c r="L715" s="7">
        <f t="shared" si="105"/>
        <v>44564</v>
      </c>
      <c r="M715" s="7">
        <v>44624</v>
      </c>
      <c r="N715" s="1">
        <f t="shared" si="101"/>
        <v>44624</v>
      </c>
      <c r="P715" s="7" t="str">
        <f t="shared" si="106"/>
        <v/>
      </c>
      <c r="R715">
        <v>0</v>
      </c>
      <c r="S715">
        <v>1</v>
      </c>
      <c r="T715">
        <v>24.7</v>
      </c>
      <c r="U715" t="s">
        <v>33</v>
      </c>
      <c r="W715" t="str">
        <f t="shared" si="102"/>
        <v>Open</v>
      </c>
      <c r="X715" t="str">
        <f>_xlfn.XLOOKUP(B715,'Customers'!A:A,'Customers'!E:E,"")</f>
        <v>Mid-Market</v>
      </c>
      <c r="Y715">
        <f t="shared" si="103"/>
        <v>0</v>
      </c>
      <c r="Z715" t="str">
        <f t="shared" si="104"/>
        <v/>
      </c>
      <c r="AA715">
        <f t="shared" si="107"/>
        <v>0</v>
      </c>
    </row>
    <row r="716" spans="1:27">
      <c r="A716" t="s">
        <v>2925</v>
      </c>
      <c r="B716" t="s">
        <v>2926</v>
      </c>
      <c r="C716" t="s">
        <v>2431</v>
      </c>
      <c r="D716" t="s">
        <v>53</v>
      </c>
      <c r="E716" t="s">
        <v>91</v>
      </c>
      <c r="F716" t="s">
        <v>2700</v>
      </c>
      <c r="G716" s="6">
        <f t="shared" si="99"/>
        <v>28000</v>
      </c>
      <c r="H716" t="s">
        <v>47</v>
      </c>
      <c r="I716" t="s">
        <v>93</v>
      </c>
      <c r="J716" t="str">
        <f t="shared" si="100"/>
        <v>Owen Mane</v>
      </c>
      <c r="K716" t="s">
        <v>275</v>
      </c>
      <c r="L716" s="7">
        <f t="shared" si="105"/>
        <v>45370</v>
      </c>
      <c r="M716" s="7">
        <v>45453</v>
      </c>
      <c r="N716" s="1">
        <f t="shared" si="101"/>
        <v>45453</v>
      </c>
      <c r="O716" s="7">
        <v>45490</v>
      </c>
      <c r="P716" s="7">
        <f t="shared" si="106"/>
        <v>45490</v>
      </c>
      <c r="Q716">
        <v>120</v>
      </c>
      <c r="R716">
        <v>0</v>
      </c>
      <c r="S716">
        <v>1</v>
      </c>
      <c r="T716">
        <v>26.1</v>
      </c>
      <c r="U716" t="s">
        <v>33</v>
      </c>
      <c r="W716" t="str">
        <f t="shared" si="102"/>
        <v>Won</v>
      </c>
      <c r="X716" t="str">
        <f>_xlfn.XLOOKUP(B716,'Customers'!A:A,'Customers'!E:E,"")</f>
        <v>Mid-Market</v>
      </c>
      <c r="Y716">
        <f t="shared" si="103"/>
        <v>1</v>
      </c>
      <c r="Z716">
        <f t="shared" si="104"/>
        <v>37</v>
      </c>
      <c r="AA716">
        <f t="shared" si="107"/>
        <v>1</v>
      </c>
    </row>
    <row r="717" spans="1:27">
      <c r="A717" t="s">
        <v>2927</v>
      </c>
      <c r="B717" t="s">
        <v>2928</v>
      </c>
      <c r="C717" t="s">
        <v>330</v>
      </c>
      <c r="D717" t="s">
        <v>66</v>
      </c>
      <c r="E717" t="s">
        <v>28</v>
      </c>
      <c r="F717" t="s">
        <v>2929</v>
      </c>
      <c r="G717" s="6">
        <f t="shared" si="99"/>
        <v>20290</v>
      </c>
      <c r="H717" t="s">
        <v>22</v>
      </c>
      <c r="I717" t="s">
        <v>232</v>
      </c>
      <c r="J717" t="str">
        <f t="shared" si="100"/>
        <v>Patrick Sama</v>
      </c>
      <c r="K717" t="s">
        <v>2930</v>
      </c>
      <c r="L717" s="7">
        <f t="shared" si="105"/>
        <v>45142</v>
      </c>
      <c r="N717" s="1" t="str">
        <f t="shared" si="101"/>
        <v/>
      </c>
      <c r="P717" s="7" t="str">
        <f t="shared" si="106"/>
        <v/>
      </c>
      <c r="R717">
        <v>0</v>
      </c>
      <c r="S717">
        <v>1</v>
      </c>
      <c r="T717">
        <v>22</v>
      </c>
      <c r="U717" t="s">
        <v>58</v>
      </c>
      <c r="W717" t="str">
        <f t="shared" si="102"/>
        <v>Open</v>
      </c>
      <c r="X717" t="str">
        <f>_xlfn.XLOOKUP(B717,'Customers'!A:A,'Customers'!E:E,"")</f>
        <v>Enterprise</v>
      </c>
      <c r="Y717">
        <f t="shared" si="103"/>
        <v>0</v>
      </c>
      <c r="Z717" t="str">
        <f t="shared" si="104"/>
        <v/>
      </c>
      <c r="AA717">
        <f t="shared" si="107"/>
        <v>0</v>
      </c>
    </row>
    <row r="718" spans="1:27">
      <c r="A718" t="s">
        <v>2931</v>
      </c>
      <c r="B718" t="s">
        <v>2932</v>
      </c>
      <c r="C718" t="s">
        <v>18</v>
      </c>
      <c r="D718" t="s">
        <v>37</v>
      </c>
      <c r="E718" t="s">
        <v>45</v>
      </c>
      <c r="F718" t="s">
        <v>2933</v>
      </c>
      <c r="G718" s="6">
        <f t="shared" si="99"/>
        <v>81967</v>
      </c>
      <c r="H718" t="s">
        <v>79</v>
      </c>
      <c r="I718" t="s">
        <v>80</v>
      </c>
      <c r="J718" t="str">
        <f t="shared" si="100"/>
        <v>Shivani Natt</v>
      </c>
      <c r="K718" t="s">
        <v>2165</v>
      </c>
      <c r="L718" s="7">
        <f t="shared" si="105"/>
        <v>45523</v>
      </c>
      <c r="M718" s="7">
        <v>45598</v>
      </c>
      <c r="N718" s="1">
        <f t="shared" si="101"/>
        <v>45598</v>
      </c>
      <c r="P718" s="7" t="str">
        <f t="shared" si="106"/>
        <v/>
      </c>
      <c r="R718">
        <v>0</v>
      </c>
      <c r="S718">
        <v>1</v>
      </c>
      <c r="U718" t="s">
        <v>25</v>
      </c>
      <c r="W718" t="str">
        <f t="shared" si="102"/>
        <v>Open</v>
      </c>
      <c r="X718" t="str">
        <f>_xlfn.XLOOKUP(B718,'Customers'!A:A,'Customers'!E:E,"")</f>
        <v>SMB</v>
      </c>
      <c r="Y718">
        <f t="shared" si="103"/>
        <v>0</v>
      </c>
      <c r="Z718" t="str">
        <f t="shared" si="104"/>
        <v/>
      </c>
      <c r="AA718">
        <f t="shared" si="107"/>
        <v>0</v>
      </c>
    </row>
    <row r="719" spans="1:27">
      <c r="A719" t="s">
        <v>2934</v>
      </c>
      <c r="B719" t="s">
        <v>1528</v>
      </c>
      <c r="C719" t="s">
        <v>382</v>
      </c>
      <c r="D719" t="s">
        <v>37</v>
      </c>
      <c r="E719" t="s">
        <v>177</v>
      </c>
      <c r="F719" t="s">
        <v>2935</v>
      </c>
      <c r="G719" s="6">
        <f t="shared" si="99"/>
        <v>160338</v>
      </c>
      <c r="H719" t="s">
        <v>47</v>
      </c>
      <c r="I719" t="s">
        <v>2358</v>
      </c>
      <c r="J719" t="str">
        <f t="shared" si="100"/>
        <v>Shivani Natt</v>
      </c>
      <c r="K719" t="s">
        <v>1932</v>
      </c>
      <c r="L719" s="7">
        <f t="shared" si="105"/>
        <v>45266</v>
      </c>
      <c r="M719" s="7">
        <v>45327</v>
      </c>
      <c r="N719" s="1">
        <f t="shared" si="101"/>
        <v>45327</v>
      </c>
      <c r="P719" s="7" t="str">
        <f t="shared" si="106"/>
        <v/>
      </c>
      <c r="R719">
        <v>0</v>
      </c>
      <c r="S719">
        <v>1</v>
      </c>
      <c r="T719">
        <v>6.5</v>
      </c>
      <c r="U719" t="s">
        <v>100</v>
      </c>
      <c r="W719" t="str">
        <f t="shared" si="102"/>
        <v>Open</v>
      </c>
      <c r="X719" t="str">
        <f>_xlfn.XLOOKUP(B719,'Customers'!A:A,'Customers'!E:E,"")</f>
        <v>SMB</v>
      </c>
      <c r="Y719">
        <f t="shared" si="103"/>
        <v>0</v>
      </c>
      <c r="Z719" t="str">
        <f t="shared" si="104"/>
        <v/>
      </c>
      <c r="AA719">
        <f t="shared" si="107"/>
        <v>0</v>
      </c>
    </row>
    <row r="720" spans="1:27">
      <c r="A720" t="s">
        <v>2936</v>
      </c>
      <c r="B720" t="s">
        <v>2937</v>
      </c>
      <c r="C720" t="s">
        <v>1903</v>
      </c>
      <c r="D720" t="s">
        <v>183</v>
      </c>
      <c r="E720" t="s">
        <v>45</v>
      </c>
      <c r="F720" t="s">
        <v>741</v>
      </c>
      <c r="G720" s="6">
        <f t="shared" si="99"/>
        <v>14000</v>
      </c>
      <c r="H720" t="s">
        <v>22</v>
      </c>
      <c r="I720" t="s">
        <v>93</v>
      </c>
      <c r="J720" t="str">
        <f t="shared" si="100"/>
        <v>Owen Mane</v>
      </c>
      <c r="K720" t="s">
        <v>2938</v>
      </c>
      <c r="L720" s="7">
        <f t="shared" si="105"/>
        <v>44807</v>
      </c>
      <c r="M720" s="7">
        <v>44883</v>
      </c>
      <c r="N720" s="1">
        <f t="shared" si="101"/>
        <v>44883</v>
      </c>
      <c r="P720" s="7" t="str">
        <f t="shared" si="106"/>
        <v/>
      </c>
      <c r="R720">
        <v>0</v>
      </c>
      <c r="S720">
        <v>1</v>
      </c>
      <c r="U720" t="s">
        <v>33</v>
      </c>
      <c r="W720" t="str">
        <f t="shared" si="102"/>
        <v>Open</v>
      </c>
      <c r="X720" t="str">
        <f>_xlfn.XLOOKUP(B720,'Customers'!A:A,'Customers'!E:E,"")</f>
        <v>Enterprise</v>
      </c>
      <c r="Y720">
        <f t="shared" si="103"/>
        <v>0</v>
      </c>
      <c r="Z720" t="str">
        <f t="shared" si="104"/>
        <v/>
      </c>
      <c r="AA720">
        <f t="shared" si="107"/>
        <v>0</v>
      </c>
    </row>
    <row r="721" spans="1:27">
      <c r="A721" t="s">
        <v>2939</v>
      </c>
      <c r="B721" t="s">
        <v>2940</v>
      </c>
      <c r="C721" t="s">
        <v>864</v>
      </c>
      <c r="D721" t="s">
        <v>37</v>
      </c>
      <c r="E721" t="s">
        <v>54</v>
      </c>
      <c r="F721" t="s">
        <v>2941</v>
      </c>
      <c r="G721" s="6">
        <f t="shared" si="99"/>
        <v>200750</v>
      </c>
      <c r="H721" t="s">
        <v>172</v>
      </c>
      <c r="I721" t="s">
        <v>86</v>
      </c>
      <c r="J721" t="str">
        <f t="shared" si="100"/>
        <v>Mason Solanki</v>
      </c>
      <c r="K721" t="s">
        <v>2145</v>
      </c>
      <c r="L721" s="7">
        <f t="shared" si="105"/>
        <v>44986</v>
      </c>
      <c r="M721" s="7">
        <v>45106</v>
      </c>
      <c r="N721" s="1">
        <f t="shared" si="101"/>
        <v>45106</v>
      </c>
      <c r="P721" s="7" t="str">
        <f t="shared" si="106"/>
        <v/>
      </c>
      <c r="R721">
        <v>0</v>
      </c>
      <c r="S721">
        <v>1</v>
      </c>
      <c r="T721">
        <v>15.6</v>
      </c>
      <c r="U721" t="s">
        <v>58</v>
      </c>
      <c r="W721" t="str">
        <f t="shared" si="102"/>
        <v>Open</v>
      </c>
      <c r="X721" t="str">
        <f>_xlfn.XLOOKUP(B721,'Customers'!A:A,'Customers'!E:E,"")</f>
        <v>Enterprise</v>
      </c>
      <c r="Y721">
        <f t="shared" si="103"/>
        <v>0</v>
      </c>
      <c r="Z721" t="str">
        <f t="shared" si="104"/>
        <v/>
      </c>
      <c r="AA721">
        <f t="shared" si="107"/>
        <v>0</v>
      </c>
    </row>
    <row r="722" spans="1:27">
      <c r="A722" t="s">
        <v>2942</v>
      </c>
      <c r="B722" t="s">
        <v>2943</v>
      </c>
      <c r="C722" t="s">
        <v>2944</v>
      </c>
      <c r="D722" t="s">
        <v>19</v>
      </c>
      <c r="E722" t="s">
        <v>20</v>
      </c>
      <c r="F722" t="s">
        <v>2945</v>
      </c>
      <c r="G722" s="6">
        <f t="shared" si="99"/>
        <v>1543</v>
      </c>
      <c r="H722" t="s">
        <v>39</v>
      </c>
      <c r="I722" t="s">
        <v>93</v>
      </c>
      <c r="J722" t="str">
        <f t="shared" si="100"/>
        <v>Owen Mane</v>
      </c>
      <c r="K722" t="s">
        <v>2946</v>
      </c>
      <c r="L722" s="7">
        <f t="shared" si="105"/>
        <v>45109</v>
      </c>
      <c r="M722" s="7">
        <v>45240</v>
      </c>
      <c r="N722" s="1">
        <f t="shared" si="101"/>
        <v>45240</v>
      </c>
      <c r="P722" s="7" t="str">
        <f t="shared" si="106"/>
        <v/>
      </c>
      <c r="R722">
        <v>0</v>
      </c>
      <c r="S722">
        <v>1</v>
      </c>
      <c r="T722">
        <v>26.6</v>
      </c>
      <c r="U722" t="s">
        <v>25</v>
      </c>
      <c r="W722" t="str">
        <f t="shared" si="102"/>
        <v>Open</v>
      </c>
      <c r="X722" t="str">
        <f>_xlfn.XLOOKUP(B722,'Customers'!A:A,'Customers'!E:E,"")</f>
        <v>Mid-Market</v>
      </c>
      <c r="Y722">
        <f t="shared" si="103"/>
        <v>0</v>
      </c>
      <c r="Z722" t="str">
        <f t="shared" si="104"/>
        <v/>
      </c>
      <c r="AA722">
        <f t="shared" si="107"/>
        <v>0</v>
      </c>
    </row>
    <row r="723" spans="1:27">
      <c r="A723" t="s">
        <v>2947</v>
      </c>
      <c r="B723" t="s">
        <v>2948</v>
      </c>
      <c r="C723" t="s">
        <v>18</v>
      </c>
      <c r="D723" t="s">
        <v>19</v>
      </c>
      <c r="E723" t="s">
        <v>177</v>
      </c>
      <c r="F723" t="s">
        <v>2949</v>
      </c>
      <c r="G723" s="6">
        <f t="shared" si="99"/>
        <v>6997</v>
      </c>
      <c r="H723" t="s">
        <v>172</v>
      </c>
      <c r="I723" t="s">
        <v>145</v>
      </c>
      <c r="J723" t="str">
        <f t="shared" si="100"/>
        <v>Krish Varughese</v>
      </c>
      <c r="K723" t="s">
        <v>2950</v>
      </c>
      <c r="L723" s="7">
        <f t="shared" si="105"/>
        <v>45145</v>
      </c>
      <c r="M723" s="7">
        <v>45234</v>
      </c>
      <c r="N723" s="1">
        <f t="shared" si="101"/>
        <v>45234</v>
      </c>
      <c r="P723" s="7" t="str">
        <f t="shared" si="106"/>
        <v/>
      </c>
      <c r="R723">
        <v>0</v>
      </c>
      <c r="S723">
        <v>1</v>
      </c>
      <c r="T723">
        <v>21.7</v>
      </c>
      <c r="U723" t="s">
        <v>58</v>
      </c>
      <c r="W723" t="str">
        <f t="shared" si="102"/>
        <v>Open</v>
      </c>
      <c r="X723" t="str">
        <f>_xlfn.XLOOKUP(B723,'Customers'!A:A,'Customers'!E:E,"")</f>
        <v>Mid-Market</v>
      </c>
      <c r="Y723">
        <f t="shared" si="103"/>
        <v>0</v>
      </c>
      <c r="Z723" t="str">
        <f t="shared" si="104"/>
        <v/>
      </c>
      <c r="AA723">
        <f t="shared" si="107"/>
        <v>0</v>
      </c>
    </row>
    <row r="724" spans="1:27">
      <c r="A724" t="s">
        <v>2951</v>
      </c>
      <c r="B724" t="s">
        <v>2952</v>
      </c>
      <c r="C724" t="s">
        <v>2953</v>
      </c>
      <c r="D724" t="s">
        <v>66</v>
      </c>
      <c r="E724" t="s">
        <v>91</v>
      </c>
      <c r="F724" t="s">
        <v>2954</v>
      </c>
      <c r="G724" s="6">
        <f t="shared" si="99"/>
        <v>8612</v>
      </c>
      <c r="H724" t="s">
        <v>172</v>
      </c>
      <c r="I724" t="s">
        <v>68</v>
      </c>
      <c r="J724" t="str">
        <f t="shared" si="100"/>
        <v>Anamika Keer</v>
      </c>
      <c r="K724" t="s">
        <v>2955</v>
      </c>
      <c r="L724" s="7">
        <f t="shared" si="105"/>
        <v>45086</v>
      </c>
      <c r="M724" s="7">
        <v>45210</v>
      </c>
      <c r="N724" s="1">
        <f t="shared" si="101"/>
        <v>45210</v>
      </c>
      <c r="O724" s="7">
        <v>45238</v>
      </c>
      <c r="P724" s="7">
        <f t="shared" si="106"/>
        <v>45238</v>
      </c>
      <c r="Q724">
        <v>152</v>
      </c>
      <c r="R724">
        <v>1</v>
      </c>
      <c r="S724">
        <v>3</v>
      </c>
      <c r="T724">
        <v>33.200000000000003</v>
      </c>
      <c r="U724" t="s">
        <v>100</v>
      </c>
      <c r="W724" t="str">
        <f t="shared" si="102"/>
        <v>Won</v>
      </c>
      <c r="X724" t="str">
        <f>_xlfn.XLOOKUP(B724,'Customers'!A:A,'Customers'!E:E,"")</f>
        <v>Mid-Market</v>
      </c>
      <c r="Y724">
        <f t="shared" si="103"/>
        <v>1</v>
      </c>
      <c r="Z724">
        <f t="shared" si="104"/>
        <v>28</v>
      </c>
      <c r="AA724">
        <f t="shared" si="107"/>
        <v>0</v>
      </c>
    </row>
    <row r="725" spans="1:27">
      <c r="A725" t="s">
        <v>2956</v>
      </c>
      <c r="B725" t="s">
        <v>240</v>
      </c>
      <c r="C725" t="s">
        <v>2957</v>
      </c>
      <c r="D725" t="s">
        <v>53</v>
      </c>
      <c r="E725" t="s">
        <v>45</v>
      </c>
      <c r="F725" t="s">
        <v>2958</v>
      </c>
      <c r="G725" s="6">
        <f t="shared" si="99"/>
        <v>26331</v>
      </c>
      <c r="H725" t="s">
        <v>30</v>
      </c>
      <c r="I725" t="s">
        <v>850</v>
      </c>
      <c r="J725" t="str">
        <f t="shared" si="100"/>
        <v>Owen Mane</v>
      </c>
      <c r="K725" t="s">
        <v>2714</v>
      </c>
      <c r="L725" s="7">
        <f t="shared" si="105"/>
        <v>45323</v>
      </c>
      <c r="M725" s="7">
        <v>45425</v>
      </c>
      <c r="N725" s="1">
        <f t="shared" si="101"/>
        <v>45425</v>
      </c>
      <c r="P725" s="7" t="str">
        <f t="shared" si="106"/>
        <v/>
      </c>
      <c r="R725">
        <v>0</v>
      </c>
      <c r="S725">
        <v>1</v>
      </c>
      <c r="T725">
        <v>21.7</v>
      </c>
      <c r="U725" t="s">
        <v>33</v>
      </c>
      <c r="W725" t="str">
        <f t="shared" si="102"/>
        <v>Open</v>
      </c>
      <c r="X725" t="str">
        <f>_xlfn.XLOOKUP(B725,'Customers'!A:A,'Customers'!E:E,"")</f>
        <v>Mid-Market</v>
      </c>
      <c r="Y725">
        <f t="shared" si="103"/>
        <v>0</v>
      </c>
      <c r="Z725" t="str">
        <f t="shared" si="104"/>
        <v/>
      </c>
      <c r="AA725">
        <f t="shared" si="107"/>
        <v>0</v>
      </c>
    </row>
    <row r="726" spans="1:27">
      <c r="A726" t="s">
        <v>2959</v>
      </c>
      <c r="B726" t="s">
        <v>2960</v>
      </c>
      <c r="C726" t="s">
        <v>1826</v>
      </c>
      <c r="D726" t="s">
        <v>19</v>
      </c>
      <c r="E726" t="s">
        <v>115</v>
      </c>
      <c r="F726" t="s">
        <v>2961</v>
      </c>
      <c r="G726" s="6">
        <f t="shared" si="99"/>
        <v>8846</v>
      </c>
      <c r="H726" t="s">
        <v>39</v>
      </c>
      <c r="I726" t="s">
        <v>409</v>
      </c>
      <c r="J726" t="str">
        <f t="shared" si="100"/>
        <v>Vidhi Mital</v>
      </c>
      <c r="K726" t="s">
        <v>2962</v>
      </c>
      <c r="L726" s="7">
        <f t="shared" si="105"/>
        <v>44900</v>
      </c>
      <c r="M726" s="7">
        <v>45017</v>
      </c>
      <c r="N726" s="1">
        <f t="shared" si="101"/>
        <v>45017</v>
      </c>
      <c r="O726" s="7">
        <v>44920</v>
      </c>
      <c r="P726" s="7">
        <f t="shared" si="106"/>
        <v>44920</v>
      </c>
      <c r="Q726">
        <v>20</v>
      </c>
      <c r="R726">
        <v>0</v>
      </c>
      <c r="S726">
        <v>1</v>
      </c>
      <c r="U726" t="s">
        <v>58</v>
      </c>
      <c r="W726" t="str">
        <f t="shared" si="102"/>
        <v>Lost</v>
      </c>
      <c r="X726" t="str">
        <f>_xlfn.XLOOKUP(B726,'Customers'!A:A,'Customers'!E:E,"")</f>
        <v>SMB</v>
      </c>
      <c r="Y726">
        <f t="shared" si="103"/>
        <v>1</v>
      </c>
      <c r="Z726">
        <f t="shared" si="104"/>
        <v>-97</v>
      </c>
      <c r="AA726">
        <f t="shared" si="107"/>
        <v>0</v>
      </c>
    </row>
    <row r="727" spans="1:27">
      <c r="A727" t="s">
        <v>2963</v>
      </c>
      <c r="B727" t="s">
        <v>2466</v>
      </c>
      <c r="C727" t="s">
        <v>18</v>
      </c>
      <c r="D727" t="s">
        <v>19</v>
      </c>
      <c r="E727" t="s">
        <v>91</v>
      </c>
      <c r="F727" t="s">
        <v>184</v>
      </c>
      <c r="G727" s="6">
        <f t="shared" si="99"/>
        <v>8000</v>
      </c>
      <c r="H727" t="s">
        <v>47</v>
      </c>
      <c r="I727" t="s">
        <v>1705</v>
      </c>
      <c r="J727" t="str">
        <f t="shared" si="100"/>
        <v>Karan Karnik</v>
      </c>
      <c r="K727" t="s">
        <v>2964</v>
      </c>
      <c r="L727" s="7">
        <f t="shared" si="105"/>
        <v>44860</v>
      </c>
      <c r="M727" s="7">
        <v>44966</v>
      </c>
      <c r="N727" s="1">
        <f t="shared" si="101"/>
        <v>44966</v>
      </c>
      <c r="O727" s="7">
        <v>45022</v>
      </c>
      <c r="P727" s="7">
        <f t="shared" si="106"/>
        <v>45022</v>
      </c>
      <c r="Q727">
        <v>162</v>
      </c>
      <c r="R727">
        <v>0</v>
      </c>
      <c r="S727">
        <v>1</v>
      </c>
      <c r="U727" t="s">
        <v>100</v>
      </c>
      <c r="W727" t="str">
        <f t="shared" si="102"/>
        <v>Won</v>
      </c>
      <c r="X727" t="str">
        <f>_xlfn.XLOOKUP(B727,'Customers'!A:A,'Customers'!E:E,"")</f>
        <v>Mid-Market</v>
      </c>
      <c r="Y727">
        <f t="shared" si="103"/>
        <v>1</v>
      </c>
      <c r="Z727">
        <f t="shared" si="104"/>
        <v>56</v>
      </c>
      <c r="AA727">
        <f t="shared" si="107"/>
        <v>1</v>
      </c>
    </row>
    <row r="728" spans="1:27">
      <c r="A728" t="s">
        <v>2965</v>
      </c>
      <c r="B728" t="s">
        <v>1225</v>
      </c>
      <c r="C728" t="s">
        <v>18</v>
      </c>
      <c r="D728" t="s">
        <v>183</v>
      </c>
      <c r="E728" t="s">
        <v>115</v>
      </c>
      <c r="F728" t="s">
        <v>2966</v>
      </c>
      <c r="G728" s="6">
        <f t="shared" si="99"/>
        <v>9199</v>
      </c>
      <c r="H728" t="s">
        <v>30</v>
      </c>
      <c r="I728" t="s">
        <v>98</v>
      </c>
      <c r="J728" t="str">
        <f t="shared" si="100"/>
        <v>Amruta Sinha</v>
      </c>
      <c r="K728" t="s">
        <v>706</v>
      </c>
      <c r="L728" s="7">
        <f t="shared" si="105"/>
        <v>44628</v>
      </c>
      <c r="M728" s="7">
        <v>44657</v>
      </c>
      <c r="N728" s="1">
        <f t="shared" si="101"/>
        <v>44657</v>
      </c>
      <c r="O728" s="7">
        <v>44736</v>
      </c>
      <c r="P728" s="7">
        <f t="shared" si="106"/>
        <v>44736</v>
      </c>
      <c r="Q728">
        <v>108</v>
      </c>
      <c r="R728">
        <v>0</v>
      </c>
      <c r="S728">
        <v>1</v>
      </c>
      <c r="T728">
        <v>10.4</v>
      </c>
      <c r="U728" t="s">
        <v>100</v>
      </c>
      <c r="W728" t="str">
        <f t="shared" si="102"/>
        <v>Lost</v>
      </c>
      <c r="X728" t="str">
        <f>_xlfn.XLOOKUP(B728,'Customers'!A:A,'Customers'!E:E,"")</f>
        <v>Mid-Market</v>
      </c>
      <c r="Y728">
        <f t="shared" si="103"/>
        <v>1</v>
      </c>
      <c r="Z728">
        <f t="shared" si="104"/>
        <v>79</v>
      </c>
      <c r="AA728">
        <f t="shared" si="107"/>
        <v>1</v>
      </c>
    </row>
    <row r="729" spans="1:27">
      <c r="A729" t="s">
        <v>2967</v>
      </c>
      <c r="B729" t="s">
        <v>1485</v>
      </c>
      <c r="C729" t="s">
        <v>1414</v>
      </c>
      <c r="D729" t="s">
        <v>66</v>
      </c>
      <c r="E729" t="s">
        <v>28</v>
      </c>
      <c r="F729" t="s">
        <v>2968</v>
      </c>
      <c r="G729" s="6">
        <f t="shared" si="99"/>
        <v>16617</v>
      </c>
      <c r="H729" t="s">
        <v>56</v>
      </c>
      <c r="I729" t="s">
        <v>105</v>
      </c>
      <c r="J729" t="str">
        <f t="shared" si="100"/>
        <v>Hemangini Bahri</v>
      </c>
      <c r="K729" t="s">
        <v>2331</v>
      </c>
      <c r="L729" s="7">
        <f t="shared" si="105"/>
        <v>45236</v>
      </c>
      <c r="M729" s="7">
        <v>45385</v>
      </c>
      <c r="N729" s="1">
        <f t="shared" si="101"/>
        <v>45385</v>
      </c>
      <c r="P729" s="7" t="str">
        <f t="shared" si="106"/>
        <v/>
      </c>
      <c r="R729">
        <v>0</v>
      </c>
      <c r="S729">
        <v>1</v>
      </c>
      <c r="U729" t="s">
        <v>33</v>
      </c>
      <c r="W729" t="str">
        <f t="shared" si="102"/>
        <v>Open</v>
      </c>
      <c r="X729" t="str">
        <f>_xlfn.XLOOKUP(B729,'Customers'!A:A,'Customers'!E:E,"")</f>
        <v>SMB</v>
      </c>
      <c r="Y729">
        <f t="shared" si="103"/>
        <v>0</v>
      </c>
      <c r="Z729" t="str">
        <f t="shared" si="104"/>
        <v/>
      </c>
      <c r="AA729">
        <f t="shared" si="107"/>
        <v>0</v>
      </c>
    </row>
    <row r="730" spans="1:27">
      <c r="A730" t="s">
        <v>2969</v>
      </c>
      <c r="B730" t="s">
        <v>2970</v>
      </c>
      <c r="C730" t="s">
        <v>1634</v>
      </c>
      <c r="D730" t="s">
        <v>183</v>
      </c>
      <c r="E730" t="s">
        <v>115</v>
      </c>
      <c r="F730" t="s">
        <v>2971</v>
      </c>
      <c r="G730" s="6">
        <f t="shared" si="99"/>
        <v>12850</v>
      </c>
      <c r="H730" t="s">
        <v>30</v>
      </c>
      <c r="I730" t="s">
        <v>105</v>
      </c>
      <c r="J730" t="str">
        <f t="shared" si="100"/>
        <v>Hemangini Bahri</v>
      </c>
      <c r="K730" t="s">
        <v>1580</v>
      </c>
      <c r="L730" s="7">
        <f t="shared" si="105"/>
        <v>44940</v>
      </c>
      <c r="M730" s="7">
        <v>45074</v>
      </c>
      <c r="N730" s="1">
        <f t="shared" si="101"/>
        <v>45074</v>
      </c>
      <c r="O730" s="7">
        <v>45095</v>
      </c>
      <c r="P730" s="7">
        <f t="shared" si="106"/>
        <v>45095</v>
      </c>
      <c r="Q730">
        <v>155</v>
      </c>
      <c r="R730">
        <v>0</v>
      </c>
      <c r="S730">
        <v>1</v>
      </c>
      <c r="T730">
        <v>27.4</v>
      </c>
      <c r="U730" t="s">
        <v>25</v>
      </c>
      <c r="W730" t="str">
        <f t="shared" si="102"/>
        <v>Lost</v>
      </c>
      <c r="X730" t="str">
        <f>_xlfn.XLOOKUP(B730,'Customers'!A:A,'Customers'!E:E,"")</f>
        <v>Mid-Market</v>
      </c>
      <c r="Y730">
        <f t="shared" si="103"/>
        <v>1</v>
      </c>
      <c r="Z730">
        <f t="shared" si="104"/>
        <v>21</v>
      </c>
      <c r="AA730">
        <f t="shared" si="107"/>
        <v>0</v>
      </c>
    </row>
    <row r="731" spans="1:27">
      <c r="A731" t="s">
        <v>2972</v>
      </c>
      <c r="B731" t="s">
        <v>2973</v>
      </c>
      <c r="C731" t="s">
        <v>1187</v>
      </c>
      <c r="D731" t="s">
        <v>19</v>
      </c>
      <c r="E731" t="s">
        <v>115</v>
      </c>
      <c r="F731" t="s">
        <v>2974</v>
      </c>
      <c r="G731" s="6">
        <f t="shared" si="99"/>
        <v>8298</v>
      </c>
      <c r="H731" t="s">
        <v>22</v>
      </c>
      <c r="I731" t="s">
        <v>105</v>
      </c>
      <c r="J731" t="str">
        <f t="shared" si="100"/>
        <v>Hemangini Bahri</v>
      </c>
      <c r="K731" t="s">
        <v>2349</v>
      </c>
      <c r="L731" s="7">
        <f t="shared" si="105"/>
        <v>45234</v>
      </c>
      <c r="M731" s="7">
        <v>45377</v>
      </c>
      <c r="N731" s="1">
        <f t="shared" si="101"/>
        <v>45377</v>
      </c>
      <c r="O731" s="7">
        <v>45280</v>
      </c>
      <c r="P731" s="7">
        <f t="shared" si="106"/>
        <v>45280</v>
      </c>
      <c r="Q731">
        <v>46</v>
      </c>
      <c r="R731">
        <v>0</v>
      </c>
      <c r="S731">
        <v>1</v>
      </c>
      <c r="T731">
        <v>23.6</v>
      </c>
      <c r="U731" t="s">
        <v>100</v>
      </c>
      <c r="W731" t="str">
        <f t="shared" si="102"/>
        <v>Lost</v>
      </c>
      <c r="X731" t="str">
        <f>_xlfn.XLOOKUP(B731,'Customers'!A:A,'Customers'!E:E,"")</f>
        <v>Enterprise</v>
      </c>
      <c r="Y731">
        <f t="shared" si="103"/>
        <v>1</v>
      </c>
      <c r="Z731">
        <f t="shared" si="104"/>
        <v>-97</v>
      </c>
      <c r="AA731">
        <f t="shared" si="107"/>
        <v>0</v>
      </c>
    </row>
    <row r="732" spans="1:27">
      <c r="A732" t="s">
        <v>2975</v>
      </c>
      <c r="B732" t="s">
        <v>2265</v>
      </c>
      <c r="C732" t="s">
        <v>848</v>
      </c>
      <c r="D732" t="s">
        <v>19</v>
      </c>
      <c r="E732" t="s">
        <v>115</v>
      </c>
      <c r="F732" t="s">
        <v>2976</v>
      </c>
      <c r="G732" s="6">
        <f t="shared" si="99"/>
        <v>7180</v>
      </c>
      <c r="H732" t="s">
        <v>161</v>
      </c>
      <c r="I732" t="s">
        <v>274</v>
      </c>
      <c r="J732" t="str">
        <f t="shared" si="100"/>
        <v>Rachit Lall</v>
      </c>
      <c r="K732" t="s">
        <v>2977</v>
      </c>
      <c r="L732" s="7">
        <f t="shared" si="105"/>
        <v>45395</v>
      </c>
      <c r="N732" s="1" t="str">
        <f t="shared" si="101"/>
        <v/>
      </c>
      <c r="O732" s="7">
        <v>45520</v>
      </c>
      <c r="P732" s="7">
        <f t="shared" si="106"/>
        <v>45520</v>
      </c>
      <c r="Q732">
        <v>125</v>
      </c>
      <c r="R732">
        <v>0</v>
      </c>
      <c r="S732">
        <v>1</v>
      </c>
      <c r="T732">
        <v>20.8</v>
      </c>
      <c r="U732" t="s">
        <v>33</v>
      </c>
      <c r="W732" t="str">
        <f t="shared" si="102"/>
        <v>Lost</v>
      </c>
      <c r="X732" t="str">
        <f>_xlfn.XLOOKUP(B732,'Customers'!A:A,'Customers'!E:E,"")</f>
        <v>SMB</v>
      </c>
      <c r="Y732">
        <f t="shared" si="103"/>
        <v>1</v>
      </c>
      <c r="Z732" t="str">
        <f t="shared" si="104"/>
        <v/>
      </c>
      <c r="AA732">
        <f t="shared" si="107"/>
        <v>1</v>
      </c>
    </row>
    <row r="733" spans="1:27">
      <c r="A733" t="s">
        <v>2978</v>
      </c>
      <c r="B733" t="s">
        <v>1897</v>
      </c>
      <c r="C733" t="s">
        <v>2979</v>
      </c>
      <c r="D733" t="s">
        <v>66</v>
      </c>
      <c r="E733" t="s">
        <v>28</v>
      </c>
      <c r="F733" t="s">
        <v>2980</v>
      </c>
      <c r="G733" s="6">
        <f t="shared" si="99"/>
        <v>19430</v>
      </c>
      <c r="H733" t="s">
        <v>151</v>
      </c>
      <c r="I733" t="s">
        <v>80</v>
      </c>
      <c r="J733" t="str">
        <f t="shared" si="100"/>
        <v>Shivani Natt</v>
      </c>
      <c r="K733" t="s">
        <v>2981</v>
      </c>
      <c r="L733" s="7">
        <f t="shared" si="105"/>
        <v>45460</v>
      </c>
      <c r="M733" s="7">
        <v>45590</v>
      </c>
      <c r="N733" s="1">
        <f t="shared" si="101"/>
        <v>45590</v>
      </c>
      <c r="P733" s="7" t="str">
        <f t="shared" si="106"/>
        <v/>
      </c>
      <c r="R733">
        <v>0</v>
      </c>
      <c r="S733">
        <v>1</v>
      </c>
      <c r="T733">
        <v>32.700000000000003</v>
      </c>
      <c r="U733" t="s">
        <v>25</v>
      </c>
      <c r="W733" t="str">
        <f t="shared" si="102"/>
        <v>Open</v>
      </c>
      <c r="X733" t="str">
        <f>_xlfn.XLOOKUP(B733,'Customers'!A:A,'Customers'!E:E,"")</f>
        <v>Enterprise</v>
      </c>
      <c r="Y733">
        <f t="shared" si="103"/>
        <v>0</v>
      </c>
      <c r="Z733" t="str">
        <f t="shared" si="104"/>
        <v/>
      </c>
      <c r="AA733">
        <f t="shared" si="107"/>
        <v>0</v>
      </c>
    </row>
    <row r="734" spans="1:27">
      <c r="A734" t="s">
        <v>2982</v>
      </c>
      <c r="B734" t="s">
        <v>649</v>
      </c>
      <c r="C734" t="s">
        <v>1735</v>
      </c>
      <c r="D734" t="s">
        <v>19</v>
      </c>
      <c r="E734" t="s">
        <v>177</v>
      </c>
      <c r="F734" t="s">
        <v>2983</v>
      </c>
      <c r="G734" s="6">
        <f t="shared" si="99"/>
        <v>5253</v>
      </c>
      <c r="H734" t="s">
        <v>172</v>
      </c>
      <c r="I734" t="s">
        <v>23</v>
      </c>
      <c r="J734" t="str">
        <f t="shared" si="100"/>
        <v>Nihal Bhasin</v>
      </c>
      <c r="K734" t="s">
        <v>2286</v>
      </c>
      <c r="L734" s="7">
        <f t="shared" si="105"/>
        <v>45070</v>
      </c>
      <c r="N734" s="1" t="str">
        <f t="shared" si="101"/>
        <v/>
      </c>
      <c r="P734" s="7" t="str">
        <f t="shared" si="106"/>
        <v/>
      </c>
      <c r="R734">
        <v>0</v>
      </c>
      <c r="S734">
        <v>1</v>
      </c>
      <c r="T734">
        <v>2.2000000000000002</v>
      </c>
      <c r="U734" t="s">
        <v>100</v>
      </c>
      <c r="W734" t="str">
        <f t="shared" si="102"/>
        <v>Open</v>
      </c>
      <c r="X734" t="str">
        <f>_xlfn.XLOOKUP(B734,'Customers'!A:A,'Customers'!E:E,"")</f>
        <v>Enterprise</v>
      </c>
      <c r="Y734">
        <f t="shared" si="103"/>
        <v>0</v>
      </c>
      <c r="Z734" t="str">
        <f t="shared" si="104"/>
        <v/>
      </c>
      <c r="AA734">
        <f t="shared" si="107"/>
        <v>0</v>
      </c>
    </row>
    <row r="735" spans="1:27">
      <c r="A735" t="s">
        <v>2984</v>
      </c>
      <c r="B735" t="s">
        <v>407</v>
      </c>
      <c r="C735" t="s">
        <v>18</v>
      </c>
      <c r="D735" t="s">
        <v>37</v>
      </c>
      <c r="E735" t="s">
        <v>28</v>
      </c>
      <c r="F735" t="s">
        <v>2985</v>
      </c>
      <c r="G735" s="6">
        <f t="shared" si="99"/>
        <v>121311</v>
      </c>
      <c r="H735" t="s">
        <v>39</v>
      </c>
      <c r="I735" t="s">
        <v>23</v>
      </c>
      <c r="J735" t="str">
        <f t="shared" si="100"/>
        <v>Nihal Bhasin</v>
      </c>
      <c r="K735" t="s">
        <v>375</v>
      </c>
      <c r="L735" s="7">
        <f t="shared" si="105"/>
        <v>44778</v>
      </c>
      <c r="M735" s="7">
        <v>44937</v>
      </c>
      <c r="N735" s="1">
        <f t="shared" si="101"/>
        <v>44937</v>
      </c>
      <c r="P735" s="7" t="str">
        <f t="shared" si="106"/>
        <v/>
      </c>
      <c r="R735">
        <v>0</v>
      </c>
      <c r="S735">
        <v>1</v>
      </c>
      <c r="T735">
        <v>14.8</v>
      </c>
      <c r="U735" t="s">
        <v>25</v>
      </c>
      <c r="W735" t="str">
        <f t="shared" si="102"/>
        <v>Open</v>
      </c>
      <c r="X735" t="str">
        <f>_xlfn.XLOOKUP(B735,'Customers'!A:A,'Customers'!E:E,"")</f>
        <v>SMB</v>
      </c>
      <c r="Y735">
        <f t="shared" si="103"/>
        <v>0</v>
      </c>
      <c r="Z735" t="str">
        <f t="shared" si="104"/>
        <v/>
      </c>
      <c r="AA735">
        <f t="shared" si="107"/>
        <v>0</v>
      </c>
    </row>
    <row r="736" spans="1:27">
      <c r="A736" t="s">
        <v>2986</v>
      </c>
      <c r="B736" t="s">
        <v>1546</v>
      </c>
      <c r="C736" t="s">
        <v>2987</v>
      </c>
      <c r="D736" t="s">
        <v>19</v>
      </c>
      <c r="E736" t="s">
        <v>115</v>
      </c>
      <c r="F736" t="s">
        <v>2988</v>
      </c>
      <c r="G736" s="6">
        <f t="shared" si="99"/>
        <v>3729</v>
      </c>
      <c r="H736" t="s">
        <v>47</v>
      </c>
      <c r="I736" t="s">
        <v>139</v>
      </c>
      <c r="J736" t="str">
        <f t="shared" si="100"/>
        <v>Champak Rao</v>
      </c>
      <c r="K736" t="s">
        <v>893</v>
      </c>
      <c r="L736" s="7">
        <f t="shared" si="105"/>
        <v>45331</v>
      </c>
      <c r="M736" s="7">
        <v>45385</v>
      </c>
      <c r="N736" s="1">
        <f t="shared" si="101"/>
        <v>45385</v>
      </c>
      <c r="O736" s="7">
        <v>45524</v>
      </c>
      <c r="P736" s="7">
        <f t="shared" si="106"/>
        <v>45524</v>
      </c>
      <c r="Q736">
        <v>193</v>
      </c>
      <c r="R736">
        <v>0</v>
      </c>
      <c r="S736">
        <v>1</v>
      </c>
      <c r="T736">
        <v>16.899999999999999</v>
      </c>
      <c r="U736" t="s">
        <v>25</v>
      </c>
      <c r="W736" t="str">
        <f t="shared" si="102"/>
        <v>Lost</v>
      </c>
      <c r="X736" t="str">
        <f>_xlfn.XLOOKUP(B736,'Customers'!A:A,'Customers'!E:E,"")</f>
        <v>Enterprise</v>
      </c>
      <c r="Y736">
        <f t="shared" si="103"/>
        <v>1</v>
      </c>
      <c r="Z736">
        <f t="shared" si="104"/>
        <v>139</v>
      </c>
      <c r="AA736">
        <f t="shared" si="107"/>
        <v>1</v>
      </c>
    </row>
    <row r="737" spans="1:27">
      <c r="A737" t="s">
        <v>2989</v>
      </c>
      <c r="B737" t="s">
        <v>730</v>
      </c>
      <c r="C737" t="s">
        <v>2990</v>
      </c>
      <c r="D737" t="s">
        <v>53</v>
      </c>
      <c r="E737" t="s">
        <v>54</v>
      </c>
      <c r="F737" t="s">
        <v>2991</v>
      </c>
      <c r="G737" s="6">
        <f t="shared" si="99"/>
        <v>46479</v>
      </c>
      <c r="H737" t="s">
        <v>47</v>
      </c>
      <c r="I737" t="s">
        <v>1508</v>
      </c>
      <c r="J737" t="str">
        <f t="shared" si="100"/>
        <v>Owen Mane</v>
      </c>
      <c r="K737" t="s">
        <v>466</v>
      </c>
      <c r="L737" s="7">
        <f t="shared" si="105"/>
        <v>45141</v>
      </c>
      <c r="M737" s="7">
        <v>45217</v>
      </c>
      <c r="N737" s="1">
        <f t="shared" si="101"/>
        <v>45217</v>
      </c>
      <c r="P737" s="7" t="str">
        <f t="shared" si="106"/>
        <v/>
      </c>
      <c r="R737">
        <v>0</v>
      </c>
      <c r="S737">
        <v>1</v>
      </c>
      <c r="T737">
        <v>12.4</v>
      </c>
      <c r="U737" t="s">
        <v>25</v>
      </c>
      <c r="W737" t="str">
        <f t="shared" si="102"/>
        <v>Open</v>
      </c>
      <c r="X737" t="str">
        <f>_xlfn.XLOOKUP(B737,'Customers'!A:A,'Customers'!E:E,"")</f>
        <v>Mid-Market</v>
      </c>
      <c r="Y737">
        <f t="shared" si="103"/>
        <v>0</v>
      </c>
      <c r="Z737" t="str">
        <f t="shared" si="104"/>
        <v/>
      </c>
      <c r="AA737">
        <f t="shared" si="107"/>
        <v>0</v>
      </c>
    </row>
    <row r="738" spans="1:27">
      <c r="A738" t="s">
        <v>2992</v>
      </c>
      <c r="B738" t="s">
        <v>2033</v>
      </c>
      <c r="C738" t="s">
        <v>2993</v>
      </c>
      <c r="D738" t="s">
        <v>19</v>
      </c>
      <c r="E738" t="s">
        <v>28</v>
      </c>
      <c r="F738" t="s">
        <v>2994</v>
      </c>
      <c r="G738" s="6">
        <f t="shared" si="99"/>
        <v>7074</v>
      </c>
      <c r="H738" t="s">
        <v>172</v>
      </c>
      <c r="I738" t="s">
        <v>117</v>
      </c>
      <c r="J738" t="str">
        <f t="shared" si="100"/>
        <v>Ekta Uppal</v>
      </c>
      <c r="K738" t="s">
        <v>2995</v>
      </c>
      <c r="L738" s="7">
        <f t="shared" si="105"/>
        <v>45552</v>
      </c>
      <c r="M738" s="7">
        <v>45673</v>
      </c>
      <c r="N738" s="1">
        <f t="shared" si="101"/>
        <v>45673</v>
      </c>
      <c r="P738" s="7" t="str">
        <f t="shared" si="106"/>
        <v/>
      </c>
      <c r="R738">
        <v>0</v>
      </c>
      <c r="S738">
        <v>1</v>
      </c>
      <c r="T738">
        <v>1.9</v>
      </c>
      <c r="U738" t="s">
        <v>58</v>
      </c>
      <c r="W738" t="str">
        <f t="shared" si="102"/>
        <v>Open</v>
      </c>
      <c r="X738" t="str">
        <f>_xlfn.XLOOKUP(B738,'Customers'!A:A,'Customers'!E:E,"")</f>
        <v>Mid-Market</v>
      </c>
      <c r="Y738">
        <f t="shared" si="103"/>
        <v>0</v>
      </c>
      <c r="Z738" t="str">
        <f t="shared" si="104"/>
        <v/>
      </c>
      <c r="AA738">
        <f t="shared" si="107"/>
        <v>0</v>
      </c>
    </row>
    <row r="739" spans="1:27">
      <c r="A739" t="s">
        <v>2996</v>
      </c>
      <c r="B739" t="s">
        <v>44</v>
      </c>
      <c r="C739" t="s">
        <v>18</v>
      </c>
      <c r="D739" t="s">
        <v>19</v>
      </c>
      <c r="E739" t="s">
        <v>45</v>
      </c>
      <c r="F739" t="s">
        <v>67</v>
      </c>
      <c r="G739" s="6">
        <f t="shared" si="99"/>
        <v>7000</v>
      </c>
      <c r="H739" t="s">
        <v>39</v>
      </c>
      <c r="I739" t="s">
        <v>98</v>
      </c>
      <c r="J739" t="str">
        <f t="shared" si="100"/>
        <v>Amruta Sinha</v>
      </c>
      <c r="K739" t="s">
        <v>531</v>
      </c>
      <c r="L739" s="7">
        <f t="shared" si="105"/>
        <v>45237</v>
      </c>
      <c r="M739" s="7">
        <v>45292</v>
      </c>
      <c r="N739" s="1">
        <f t="shared" si="101"/>
        <v>45292</v>
      </c>
      <c r="P739" s="7" t="str">
        <f t="shared" si="106"/>
        <v/>
      </c>
      <c r="R739">
        <v>0</v>
      </c>
      <c r="S739">
        <v>1</v>
      </c>
      <c r="T739">
        <v>25.1</v>
      </c>
      <c r="U739" t="s">
        <v>100</v>
      </c>
      <c r="W739" t="str">
        <f t="shared" si="102"/>
        <v>Open</v>
      </c>
      <c r="X739" t="str">
        <f>_xlfn.XLOOKUP(B739,'Customers'!A:A,'Customers'!E:E,"")</f>
        <v>Mid-Market</v>
      </c>
      <c r="Y739">
        <f t="shared" si="103"/>
        <v>0</v>
      </c>
      <c r="Z739" t="str">
        <f t="shared" si="104"/>
        <v/>
      </c>
      <c r="AA739">
        <f t="shared" si="107"/>
        <v>0</v>
      </c>
    </row>
    <row r="740" spans="1:27">
      <c r="A740" t="s">
        <v>2997</v>
      </c>
      <c r="B740" t="s">
        <v>1612</v>
      </c>
      <c r="C740" t="s">
        <v>2128</v>
      </c>
      <c r="D740" t="s">
        <v>66</v>
      </c>
      <c r="E740" t="s">
        <v>20</v>
      </c>
      <c r="F740" t="s">
        <v>2998</v>
      </c>
      <c r="G740" s="6">
        <f t="shared" si="99"/>
        <v>23660</v>
      </c>
      <c r="H740" t="s">
        <v>56</v>
      </c>
      <c r="I740" t="s">
        <v>258</v>
      </c>
      <c r="J740" t="str">
        <f t="shared" si="100"/>
        <v>Jasmit Gour</v>
      </c>
      <c r="K740" t="s">
        <v>2999</v>
      </c>
      <c r="L740" s="7">
        <f t="shared" si="105"/>
        <v>45622</v>
      </c>
      <c r="M740" s="7">
        <v>45802</v>
      </c>
      <c r="N740" s="1">
        <f t="shared" si="101"/>
        <v>45802</v>
      </c>
      <c r="P740" s="7" t="str">
        <f t="shared" si="106"/>
        <v/>
      </c>
      <c r="R740">
        <v>0</v>
      </c>
      <c r="S740">
        <v>1</v>
      </c>
      <c r="U740" t="s">
        <v>100</v>
      </c>
      <c r="W740" t="str">
        <f t="shared" si="102"/>
        <v>Open</v>
      </c>
      <c r="X740" t="str">
        <f>_xlfn.XLOOKUP(B740,'Customers'!A:A,'Customers'!E:E,"")</f>
        <v>Enterprise</v>
      </c>
      <c r="Y740">
        <f t="shared" si="103"/>
        <v>0</v>
      </c>
      <c r="Z740" t="str">
        <f t="shared" si="104"/>
        <v/>
      </c>
      <c r="AA740">
        <f t="shared" si="107"/>
        <v>0</v>
      </c>
    </row>
    <row r="741" spans="1:27">
      <c r="A741" t="s">
        <v>3000</v>
      </c>
      <c r="B741" t="s">
        <v>1556</v>
      </c>
      <c r="C741" t="s">
        <v>3001</v>
      </c>
      <c r="D741" t="s">
        <v>19</v>
      </c>
      <c r="E741" t="s">
        <v>45</v>
      </c>
      <c r="F741" t="s">
        <v>3002</v>
      </c>
      <c r="G741" s="6">
        <f t="shared" si="99"/>
        <v>3594</v>
      </c>
      <c r="H741" t="s">
        <v>56</v>
      </c>
      <c r="I741" t="s">
        <v>1817</v>
      </c>
      <c r="J741" t="str">
        <f t="shared" si="100"/>
        <v>Ati Seshadri</v>
      </c>
      <c r="K741" t="s">
        <v>2607</v>
      </c>
      <c r="L741" s="7">
        <f t="shared" si="105"/>
        <v>45393</v>
      </c>
      <c r="M741" s="7">
        <v>45456</v>
      </c>
      <c r="N741" s="1">
        <f t="shared" si="101"/>
        <v>45456</v>
      </c>
      <c r="P741" s="7" t="str">
        <f t="shared" si="106"/>
        <v/>
      </c>
      <c r="R741">
        <v>0</v>
      </c>
      <c r="S741">
        <v>1</v>
      </c>
      <c r="T741">
        <v>25.7</v>
      </c>
      <c r="U741" t="s">
        <v>42</v>
      </c>
      <c r="W741" t="str">
        <f t="shared" si="102"/>
        <v>Open</v>
      </c>
      <c r="X741" t="str">
        <f>_xlfn.XLOOKUP(B741,'Customers'!A:A,'Customers'!E:E,"")</f>
        <v>Enterprise</v>
      </c>
      <c r="Y741">
        <f t="shared" si="103"/>
        <v>0</v>
      </c>
      <c r="Z741" t="str">
        <f t="shared" si="104"/>
        <v/>
      </c>
      <c r="AA741">
        <f t="shared" si="107"/>
        <v>0</v>
      </c>
    </row>
    <row r="742" spans="1:27">
      <c r="A742" t="s">
        <v>3003</v>
      </c>
      <c r="B742" t="s">
        <v>3004</v>
      </c>
      <c r="C742" t="s">
        <v>3005</v>
      </c>
      <c r="D742" t="s">
        <v>19</v>
      </c>
      <c r="E742" t="s">
        <v>20</v>
      </c>
      <c r="F742" t="s">
        <v>689</v>
      </c>
      <c r="G742" s="6">
        <f t="shared" si="99"/>
        <v>6000</v>
      </c>
      <c r="H742" t="s">
        <v>56</v>
      </c>
      <c r="I742" t="s">
        <v>361</v>
      </c>
      <c r="J742" t="str">
        <f t="shared" si="100"/>
        <v>Jalsa Parsa</v>
      </c>
      <c r="K742" t="s">
        <v>3006</v>
      </c>
      <c r="L742" s="7">
        <f t="shared" si="105"/>
        <v>44690</v>
      </c>
      <c r="M742" s="7">
        <v>44840</v>
      </c>
      <c r="N742" s="1">
        <f t="shared" si="101"/>
        <v>44840</v>
      </c>
      <c r="P742" s="7" t="str">
        <f t="shared" si="106"/>
        <v/>
      </c>
      <c r="R742">
        <v>0</v>
      </c>
      <c r="S742">
        <v>1</v>
      </c>
      <c r="T742">
        <v>33.299999999999997</v>
      </c>
      <c r="U742" t="s">
        <v>42</v>
      </c>
      <c r="W742" t="str">
        <f t="shared" si="102"/>
        <v>Open</v>
      </c>
      <c r="X742" t="str">
        <f>_xlfn.XLOOKUP(B742,'Customers'!A:A,'Customers'!E:E,"")</f>
        <v>Mid-Market</v>
      </c>
      <c r="Y742">
        <f t="shared" si="103"/>
        <v>0</v>
      </c>
      <c r="Z742" t="str">
        <f t="shared" si="104"/>
        <v/>
      </c>
      <c r="AA742">
        <f t="shared" si="107"/>
        <v>0</v>
      </c>
    </row>
    <row r="743" spans="1:27">
      <c r="A743" t="s">
        <v>3007</v>
      </c>
      <c r="B743" t="s">
        <v>3008</v>
      </c>
      <c r="C743" t="s">
        <v>3009</v>
      </c>
      <c r="D743" t="s">
        <v>183</v>
      </c>
      <c r="E743" t="s">
        <v>177</v>
      </c>
      <c r="F743" t="s">
        <v>3010</v>
      </c>
      <c r="G743" s="6">
        <f t="shared" si="99"/>
        <v>4627</v>
      </c>
      <c r="H743" t="s">
        <v>79</v>
      </c>
      <c r="I743" t="s">
        <v>127</v>
      </c>
      <c r="J743" t="str">
        <f t="shared" si="100"/>
        <v>Kashish Patla</v>
      </c>
      <c r="K743" t="s">
        <v>2017</v>
      </c>
      <c r="L743" s="7">
        <f t="shared" si="105"/>
        <v>44751</v>
      </c>
      <c r="M743" s="7">
        <v>44869</v>
      </c>
      <c r="N743" s="1">
        <f t="shared" si="101"/>
        <v>44869</v>
      </c>
      <c r="P743" s="7" t="str">
        <f t="shared" si="106"/>
        <v/>
      </c>
      <c r="R743">
        <v>0</v>
      </c>
      <c r="S743">
        <v>1</v>
      </c>
      <c r="T743">
        <v>16.8</v>
      </c>
      <c r="U743" t="s">
        <v>58</v>
      </c>
      <c r="W743" t="str">
        <f t="shared" si="102"/>
        <v>Open</v>
      </c>
      <c r="X743" t="str">
        <f>_xlfn.XLOOKUP(B743,'Customers'!A:A,'Customers'!E:E,"")</f>
        <v>SMB</v>
      </c>
      <c r="Y743">
        <f t="shared" si="103"/>
        <v>0</v>
      </c>
      <c r="Z743" t="str">
        <f t="shared" si="104"/>
        <v/>
      </c>
      <c r="AA743">
        <f t="shared" si="107"/>
        <v>0</v>
      </c>
    </row>
    <row r="744" spans="1:27">
      <c r="A744" t="s">
        <v>3011</v>
      </c>
      <c r="B744" t="s">
        <v>3012</v>
      </c>
      <c r="C744" t="s">
        <v>1033</v>
      </c>
      <c r="D744" t="s">
        <v>66</v>
      </c>
      <c r="E744" t="s">
        <v>177</v>
      </c>
      <c r="F744" t="s">
        <v>3013</v>
      </c>
      <c r="G744" s="6">
        <f t="shared" si="99"/>
        <v>14172</v>
      </c>
      <c r="H744" t="s">
        <v>30</v>
      </c>
      <c r="I744" t="s">
        <v>133</v>
      </c>
      <c r="J744" t="str">
        <f t="shared" si="100"/>
        <v>Aachal Soni</v>
      </c>
      <c r="K744" t="s">
        <v>2317</v>
      </c>
      <c r="L744" s="7">
        <f t="shared" si="105"/>
        <v>45232</v>
      </c>
      <c r="M744" s="7">
        <v>45387</v>
      </c>
      <c r="N744" s="1">
        <f t="shared" si="101"/>
        <v>45387</v>
      </c>
      <c r="P744" s="7" t="str">
        <f t="shared" si="106"/>
        <v/>
      </c>
      <c r="R744">
        <v>0</v>
      </c>
      <c r="S744">
        <v>1</v>
      </c>
      <c r="T744">
        <v>28.9</v>
      </c>
      <c r="U744" t="s">
        <v>25</v>
      </c>
      <c r="W744" t="str">
        <f t="shared" si="102"/>
        <v>Open</v>
      </c>
      <c r="X744" t="str">
        <f>_xlfn.XLOOKUP(B744,'Customers'!A:A,'Customers'!E:E,"")</f>
        <v>Enterprise</v>
      </c>
      <c r="Y744">
        <f t="shared" si="103"/>
        <v>0</v>
      </c>
      <c r="Z744" t="str">
        <f t="shared" si="104"/>
        <v/>
      </c>
      <c r="AA744">
        <f t="shared" si="107"/>
        <v>0</v>
      </c>
    </row>
    <row r="745" spans="1:27">
      <c r="A745" t="s">
        <v>3014</v>
      </c>
      <c r="B745" t="s">
        <v>3015</v>
      </c>
      <c r="C745" t="s">
        <v>464</v>
      </c>
      <c r="D745" t="s">
        <v>19</v>
      </c>
      <c r="E745" t="s">
        <v>54</v>
      </c>
      <c r="F745" t="s">
        <v>3016</v>
      </c>
      <c r="G745" s="6">
        <f t="shared" si="99"/>
        <v>3294</v>
      </c>
      <c r="H745" t="s">
        <v>79</v>
      </c>
      <c r="I745" t="s">
        <v>237</v>
      </c>
      <c r="J745" t="str">
        <f t="shared" si="100"/>
        <v>Vidhi Mital</v>
      </c>
      <c r="K745" t="s">
        <v>3017</v>
      </c>
      <c r="L745" s="7">
        <f t="shared" si="105"/>
        <v>45247</v>
      </c>
      <c r="M745" s="7">
        <v>45346</v>
      </c>
      <c r="N745" s="1">
        <f t="shared" si="101"/>
        <v>45346</v>
      </c>
      <c r="P745" s="7" t="str">
        <f t="shared" si="106"/>
        <v/>
      </c>
      <c r="R745">
        <v>0</v>
      </c>
      <c r="S745">
        <v>1</v>
      </c>
      <c r="T745">
        <v>14.1</v>
      </c>
      <c r="U745" t="s">
        <v>58</v>
      </c>
      <c r="W745" t="str">
        <f t="shared" si="102"/>
        <v>Open</v>
      </c>
      <c r="X745" t="str">
        <f>_xlfn.XLOOKUP(B745,'Customers'!A:A,'Customers'!E:E,"")</f>
        <v>SMB</v>
      </c>
      <c r="Y745">
        <f t="shared" si="103"/>
        <v>0</v>
      </c>
      <c r="Z745" t="str">
        <f t="shared" si="104"/>
        <v/>
      </c>
      <c r="AA745">
        <f t="shared" si="107"/>
        <v>0</v>
      </c>
    </row>
    <row r="746" spans="1:27">
      <c r="A746" t="s">
        <v>3018</v>
      </c>
      <c r="B746" t="s">
        <v>285</v>
      </c>
      <c r="C746" t="s">
        <v>3019</v>
      </c>
      <c r="D746" t="s">
        <v>183</v>
      </c>
      <c r="E746" t="s">
        <v>91</v>
      </c>
      <c r="F746" t="s">
        <v>3020</v>
      </c>
      <c r="G746" s="6">
        <f t="shared" si="99"/>
        <v>7085</v>
      </c>
      <c r="H746" t="s">
        <v>151</v>
      </c>
      <c r="I746" t="s">
        <v>361</v>
      </c>
      <c r="J746" t="str">
        <f t="shared" si="100"/>
        <v>Jalsa Parsa</v>
      </c>
      <c r="K746" t="s">
        <v>1208</v>
      </c>
      <c r="L746" s="7">
        <f t="shared" si="105"/>
        <v>45357</v>
      </c>
      <c r="M746" s="7">
        <v>45504</v>
      </c>
      <c r="N746" s="1">
        <f t="shared" si="101"/>
        <v>45504</v>
      </c>
      <c r="O746" s="7">
        <v>45408</v>
      </c>
      <c r="P746" s="7">
        <f t="shared" si="106"/>
        <v>45408</v>
      </c>
      <c r="Q746">
        <v>51</v>
      </c>
      <c r="R746">
        <v>0</v>
      </c>
      <c r="S746">
        <v>1</v>
      </c>
      <c r="T746">
        <v>18.8</v>
      </c>
      <c r="U746" t="s">
        <v>33</v>
      </c>
      <c r="W746" t="str">
        <f t="shared" si="102"/>
        <v>Won</v>
      </c>
      <c r="X746" t="str">
        <f>_xlfn.XLOOKUP(B746,'Customers'!A:A,'Customers'!E:E,"")</f>
        <v>Mid-Market</v>
      </c>
      <c r="Y746">
        <f t="shared" si="103"/>
        <v>1</v>
      </c>
      <c r="Z746">
        <f t="shared" si="104"/>
        <v>-96</v>
      </c>
      <c r="AA746">
        <f t="shared" si="107"/>
        <v>0</v>
      </c>
    </row>
    <row r="747" spans="1:27">
      <c r="A747" t="s">
        <v>3021</v>
      </c>
      <c r="B747" t="s">
        <v>3022</v>
      </c>
      <c r="C747" t="s">
        <v>726</v>
      </c>
      <c r="D747" t="s">
        <v>53</v>
      </c>
      <c r="E747" t="s">
        <v>177</v>
      </c>
      <c r="F747" t="s">
        <v>3023</v>
      </c>
      <c r="G747" s="6">
        <f t="shared" si="99"/>
        <v>18447</v>
      </c>
      <c r="H747" t="s">
        <v>172</v>
      </c>
      <c r="I747" t="s">
        <v>133</v>
      </c>
      <c r="J747" t="str">
        <f t="shared" si="100"/>
        <v>Aachal Soni</v>
      </c>
      <c r="K747" t="s">
        <v>3024</v>
      </c>
      <c r="L747" s="7">
        <f t="shared" si="105"/>
        <v>44987</v>
      </c>
      <c r="M747" s="7">
        <v>45071</v>
      </c>
      <c r="N747" s="1">
        <f t="shared" si="101"/>
        <v>45071</v>
      </c>
      <c r="P747" s="7" t="str">
        <f t="shared" si="106"/>
        <v/>
      </c>
      <c r="R747">
        <v>0</v>
      </c>
      <c r="S747">
        <v>1</v>
      </c>
      <c r="T747">
        <v>13.5</v>
      </c>
      <c r="U747" t="s">
        <v>42</v>
      </c>
      <c r="W747" t="str">
        <f t="shared" si="102"/>
        <v>Open</v>
      </c>
      <c r="X747" t="str">
        <f>_xlfn.XLOOKUP(B747,'Customers'!A:A,'Customers'!E:E,"")</f>
        <v>Enterprise</v>
      </c>
      <c r="Y747">
        <f t="shared" si="103"/>
        <v>0</v>
      </c>
      <c r="Z747" t="str">
        <f t="shared" si="104"/>
        <v/>
      </c>
      <c r="AA747">
        <f t="shared" si="107"/>
        <v>0</v>
      </c>
    </row>
    <row r="748" spans="1:27">
      <c r="A748" t="s">
        <v>3025</v>
      </c>
      <c r="B748" t="s">
        <v>2846</v>
      </c>
      <c r="C748" t="s">
        <v>3026</v>
      </c>
      <c r="D748" t="s">
        <v>66</v>
      </c>
      <c r="E748" t="s">
        <v>115</v>
      </c>
      <c r="F748" t="s">
        <v>3027</v>
      </c>
      <c r="G748" s="6">
        <f t="shared" si="99"/>
        <v>15516</v>
      </c>
      <c r="H748" t="s">
        <v>47</v>
      </c>
      <c r="I748" t="s">
        <v>80</v>
      </c>
      <c r="J748" t="str">
        <f t="shared" si="100"/>
        <v>Shivani Natt</v>
      </c>
      <c r="K748" t="s">
        <v>3028</v>
      </c>
      <c r="L748" s="7">
        <f t="shared" si="105"/>
        <v>45233</v>
      </c>
      <c r="M748" s="7">
        <v>45331</v>
      </c>
      <c r="N748" s="1">
        <f t="shared" si="101"/>
        <v>45331</v>
      </c>
      <c r="O748" s="7">
        <v>45368</v>
      </c>
      <c r="P748" s="7">
        <f t="shared" si="106"/>
        <v>45368</v>
      </c>
      <c r="Q748">
        <v>135</v>
      </c>
      <c r="R748">
        <v>0</v>
      </c>
      <c r="S748">
        <v>1</v>
      </c>
      <c r="T748">
        <v>23.2</v>
      </c>
      <c r="U748" t="s">
        <v>25</v>
      </c>
      <c r="W748" t="str">
        <f t="shared" si="102"/>
        <v>Lost</v>
      </c>
      <c r="X748" t="str">
        <f>_xlfn.XLOOKUP(B748,'Customers'!A:A,'Customers'!E:E,"")</f>
        <v>SMB</v>
      </c>
      <c r="Y748">
        <f t="shared" si="103"/>
        <v>1</v>
      </c>
      <c r="Z748">
        <f t="shared" si="104"/>
        <v>37</v>
      </c>
      <c r="AA748">
        <f t="shared" si="107"/>
        <v>1</v>
      </c>
    </row>
    <row r="749" spans="1:27">
      <c r="A749" t="s">
        <v>3029</v>
      </c>
      <c r="B749" t="s">
        <v>905</v>
      </c>
      <c r="C749" t="s">
        <v>18</v>
      </c>
      <c r="D749" t="s">
        <v>66</v>
      </c>
      <c r="E749" t="s">
        <v>54</v>
      </c>
      <c r="F749" t="s">
        <v>1662</v>
      </c>
      <c r="G749" s="6">
        <f t="shared" si="99"/>
        <v>22000</v>
      </c>
      <c r="H749" t="s">
        <v>151</v>
      </c>
      <c r="I749" t="s">
        <v>98</v>
      </c>
      <c r="J749" t="str">
        <f t="shared" si="100"/>
        <v>Amruta Sinha</v>
      </c>
      <c r="K749" t="s">
        <v>3030</v>
      </c>
      <c r="L749" s="7">
        <f t="shared" si="105"/>
        <v>44831</v>
      </c>
      <c r="M749" s="7">
        <v>44968</v>
      </c>
      <c r="N749" s="1">
        <f t="shared" si="101"/>
        <v>44968</v>
      </c>
      <c r="P749" s="7" t="str">
        <f t="shared" si="106"/>
        <v/>
      </c>
      <c r="R749">
        <v>0</v>
      </c>
      <c r="S749">
        <v>1</v>
      </c>
      <c r="T749">
        <v>9.1</v>
      </c>
      <c r="U749" t="s">
        <v>42</v>
      </c>
      <c r="W749" t="str">
        <f t="shared" si="102"/>
        <v>Open</v>
      </c>
      <c r="X749" t="str">
        <f>_xlfn.XLOOKUP(B749,'Customers'!A:A,'Customers'!E:E,"")</f>
        <v>SMB</v>
      </c>
      <c r="Y749">
        <f t="shared" si="103"/>
        <v>0</v>
      </c>
      <c r="Z749" t="str">
        <f t="shared" si="104"/>
        <v/>
      </c>
      <c r="AA749">
        <f t="shared" si="107"/>
        <v>0</v>
      </c>
    </row>
    <row r="750" spans="1:27">
      <c r="A750" t="s">
        <v>3031</v>
      </c>
      <c r="B750" t="s">
        <v>3032</v>
      </c>
      <c r="C750" t="s">
        <v>3033</v>
      </c>
      <c r="D750" t="s">
        <v>183</v>
      </c>
      <c r="E750" t="s">
        <v>45</v>
      </c>
      <c r="F750" t="s">
        <v>3034</v>
      </c>
      <c r="G750" s="6">
        <f t="shared" si="99"/>
        <v>11996</v>
      </c>
      <c r="H750" t="s">
        <v>39</v>
      </c>
      <c r="I750" t="s">
        <v>268</v>
      </c>
      <c r="J750" t="str">
        <f t="shared" si="100"/>
        <v>Panini Kade</v>
      </c>
      <c r="K750" t="s">
        <v>3035</v>
      </c>
      <c r="L750" s="7">
        <f t="shared" si="105"/>
        <v>45076</v>
      </c>
      <c r="M750" s="7">
        <v>45106</v>
      </c>
      <c r="N750" s="1">
        <f t="shared" si="101"/>
        <v>45106</v>
      </c>
      <c r="P750" s="7" t="str">
        <f t="shared" si="106"/>
        <v/>
      </c>
      <c r="R750">
        <v>0</v>
      </c>
      <c r="S750">
        <v>1</v>
      </c>
      <c r="T750">
        <v>3.1</v>
      </c>
      <c r="U750" t="s">
        <v>42</v>
      </c>
      <c r="W750" t="str">
        <f t="shared" si="102"/>
        <v>Open</v>
      </c>
      <c r="X750" t="str">
        <f>_xlfn.XLOOKUP(B750,'Customers'!A:A,'Customers'!E:E,"")</f>
        <v>Mid-Market</v>
      </c>
      <c r="Y750">
        <f t="shared" si="103"/>
        <v>0</v>
      </c>
      <c r="Z750" t="str">
        <f t="shared" si="104"/>
        <v/>
      </c>
      <c r="AA750">
        <f t="shared" si="107"/>
        <v>0</v>
      </c>
    </row>
    <row r="751" spans="1:27">
      <c r="A751" t="s">
        <v>3036</v>
      </c>
      <c r="B751" t="s">
        <v>3037</v>
      </c>
      <c r="C751" t="s">
        <v>3038</v>
      </c>
      <c r="D751" t="s">
        <v>53</v>
      </c>
      <c r="E751" t="s">
        <v>45</v>
      </c>
      <c r="F751" t="s">
        <v>3039</v>
      </c>
      <c r="G751" s="6">
        <f t="shared" si="99"/>
        <v>35353</v>
      </c>
      <c r="H751" t="s">
        <v>161</v>
      </c>
      <c r="I751" t="s">
        <v>258</v>
      </c>
      <c r="J751" t="str">
        <f t="shared" si="100"/>
        <v>Jasmit Gour</v>
      </c>
      <c r="K751" t="s">
        <v>3040</v>
      </c>
      <c r="L751" s="7">
        <f t="shared" si="105"/>
        <v>45273</v>
      </c>
      <c r="M751" s="7">
        <v>45375</v>
      </c>
      <c r="N751" s="1">
        <f t="shared" si="101"/>
        <v>45375</v>
      </c>
      <c r="P751" s="7" t="str">
        <f t="shared" si="106"/>
        <v/>
      </c>
      <c r="R751">
        <v>0</v>
      </c>
      <c r="S751">
        <v>1</v>
      </c>
      <c r="T751">
        <v>22</v>
      </c>
      <c r="U751" t="s">
        <v>100</v>
      </c>
      <c r="W751" t="str">
        <f t="shared" si="102"/>
        <v>Open</v>
      </c>
      <c r="X751" t="str">
        <f>_xlfn.XLOOKUP(B751,'Customers'!A:A,'Customers'!E:E,"")</f>
        <v>SMB</v>
      </c>
      <c r="Y751">
        <f t="shared" si="103"/>
        <v>0</v>
      </c>
      <c r="Z751" t="str">
        <f t="shared" si="104"/>
        <v/>
      </c>
      <c r="AA751">
        <f t="shared" si="107"/>
        <v>0</v>
      </c>
    </row>
    <row r="752" spans="1:27">
      <c r="A752" t="s">
        <v>3041</v>
      </c>
      <c r="B752" t="s">
        <v>2002</v>
      </c>
      <c r="C752" t="s">
        <v>18</v>
      </c>
      <c r="D752" t="s">
        <v>19</v>
      </c>
      <c r="E752" t="s">
        <v>20</v>
      </c>
      <c r="F752" t="s">
        <v>3042</v>
      </c>
      <c r="G752" s="6">
        <f t="shared" si="99"/>
        <v>8752</v>
      </c>
      <c r="H752" t="s">
        <v>56</v>
      </c>
      <c r="I752" t="s">
        <v>31</v>
      </c>
      <c r="J752" t="str">
        <f t="shared" si="100"/>
        <v>Ati Seshadri</v>
      </c>
      <c r="K752" t="s">
        <v>559</v>
      </c>
      <c r="L752" s="7">
        <f t="shared" si="105"/>
        <v>45536</v>
      </c>
      <c r="M752" s="7">
        <v>45603</v>
      </c>
      <c r="N752" s="1">
        <f t="shared" si="101"/>
        <v>45603</v>
      </c>
      <c r="P752" s="7" t="str">
        <f t="shared" si="106"/>
        <v/>
      </c>
      <c r="R752">
        <v>0</v>
      </c>
      <c r="S752">
        <v>1</v>
      </c>
      <c r="T752">
        <v>17.100000000000001</v>
      </c>
      <c r="U752" t="s">
        <v>25</v>
      </c>
      <c r="W752" t="str">
        <f t="shared" si="102"/>
        <v>Open</v>
      </c>
      <c r="X752" t="str">
        <f>_xlfn.XLOOKUP(B752,'Customers'!A:A,'Customers'!E:E,"")</f>
        <v>SMB</v>
      </c>
      <c r="Y752">
        <f t="shared" si="103"/>
        <v>0</v>
      </c>
      <c r="Z752" t="str">
        <f t="shared" si="104"/>
        <v/>
      </c>
      <c r="AA752">
        <f t="shared" si="107"/>
        <v>0</v>
      </c>
    </row>
    <row r="753" spans="1:27">
      <c r="A753" t="s">
        <v>3043</v>
      </c>
      <c r="B753" t="s">
        <v>1342</v>
      </c>
      <c r="C753" t="s">
        <v>417</v>
      </c>
      <c r="D753" t="s">
        <v>66</v>
      </c>
      <c r="E753" t="s">
        <v>45</v>
      </c>
      <c r="F753" t="s">
        <v>3044</v>
      </c>
      <c r="G753" s="6">
        <f t="shared" si="99"/>
        <v>18628</v>
      </c>
      <c r="H753" t="s">
        <v>39</v>
      </c>
      <c r="I753" t="s">
        <v>98</v>
      </c>
      <c r="J753" t="str">
        <f t="shared" si="100"/>
        <v>Amruta Sinha</v>
      </c>
      <c r="K753" t="s">
        <v>978</v>
      </c>
      <c r="L753" s="7">
        <f t="shared" si="105"/>
        <v>44720</v>
      </c>
      <c r="M753" s="7">
        <v>44744</v>
      </c>
      <c r="N753" s="1">
        <f t="shared" si="101"/>
        <v>44744</v>
      </c>
      <c r="P753" s="7" t="str">
        <f t="shared" si="106"/>
        <v/>
      </c>
      <c r="R753">
        <v>0</v>
      </c>
      <c r="S753">
        <v>1</v>
      </c>
      <c r="U753" t="s">
        <v>25</v>
      </c>
      <c r="W753" t="str">
        <f t="shared" si="102"/>
        <v>Open</v>
      </c>
      <c r="X753" t="str">
        <f>_xlfn.XLOOKUP(B753,'Customers'!A:A,'Customers'!E:E,"")</f>
        <v>SMB</v>
      </c>
      <c r="Y753">
        <f t="shared" si="103"/>
        <v>0</v>
      </c>
      <c r="Z753" t="str">
        <f t="shared" si="104"/>
        <v/>
      </c>
      <c r="AA753">
        <f t="shared" si="107"/>
        <v>0</v>
      </c>
    </row>
    <row r="754" spans="1:27">
      <c r="A754" t="s">
        <v>3045</v>
      </c>
      <c r="B754" t="s">
        <v>102</v>
      </c>
      <c r="C754" t="s">
        <v>36</v>
      </c>
      <c r="D754" t="s">
        <v>37</v>
      </c>
      <c r="E754" t="s">
        <v>20</v>
      </c>
      <c r="F754" t="s">
        <v>3046</v>
      </c>
      <c r="G754" s="6">
        <f t="shared" si="99"/>
        <v>151559</v>
      </c>
      <c r="H754" t="s">
        <v>151</v>
      </c>
      <c r="I754" t="s">
        <v>232</v>
      </c>
      <c r="J754" t="str">
        <f t="shared" si="100"/>
        <v>Patrick Sama</v>
      </c>
      <c r="K754" t="s">
        <v>3047</v>
      </c>
      <c r="L754" s="7">
        <f t="shared" si="105"/>
        <v>45281</v>
      </c>
      <c r="M754" s="7">
        <v>45324</v>
      </c>
      <c r="N754" s="1">
        <f t="shared" si="101"/>
        <v>45324</v>
      </c>
      <c r="P754" s="7" t="str">
        <f t="shared" si="106"/>
        <v/>
      </c>
      <c r="R754">
        <v>0</v>
      </c>
      <c r="S754">
        <v>1</v>
      </c>
      <c r="T754">
        <v>7.5</v>
      </c>
      <c r="U754" t="s">
        <v>58</v>
      </c>
      <c r="W754" t="str">
        <f t="shared" si="102"/>
        <v>Open</v>
      </c>
      <c r="X754" t="str">
        <f>_xlfn.XLOOKUP(B754,'Customers'!A:A,'Customers'!E:E,"")</f>
        <v>Mid-Market</v>
      </c>
      <c r="Y754">
        <f t="shared" si="103"/>
        <v>0</v>
      </c>
      <c r="Z754" t="str">
        <f t="shared" si="104"/>
        <v/>
      </c>
      <c r="AA754">
        <f t="shared" si="107"/>
        <v>0</v>
      </c>
    </row>
    <row r="755" spans="1:27">
      <c r="A755" t="s">
        <v>3048</v>
      </c>
      <c r="B755" t="s">
        <v>3049</v>
      </c>
      <c r="C755" t="s">
        <v>3050</v>
      </c>
      <c r="D755" t="s">
        <v>183</v>
      </c>
      <c r="E755" t="s">
        <v>28</v>
      </c>
      <c r="F755" t="s">
        <v>3051</v>
      </c>
      <c r="G755" s="6">
        <f t="shared" si="99"/>
        <v>13165</v>
      </c>
      <c r="H755" t="s">
        <v>161</v>
      </c>
      <c r="I755" t="s">
        <v>3052</v>
      </c>
      <c r="J755" t="str">
        <f t="shared" si="100"/>
        <v>Panini Kade</v>
      </c>
      <c r="K755" t="s">
        <v>3053</v>
      </c>
      <c r="L755" s="7">
        <f t="shared" si="105"/>
        <v>44875</v>
      </c>
      <c r="M755" s="7">
        <v>44917</v>
      </c>
      <c r="N755" s="1">
        <f t="shared" si="101"/>
        <v>44917</v>
      </c>
      <c r="P755" s="7" t="str">
        <f t="shared" si="106"/>
        <v/>
      </c>
      <c r="R755">
        <v>0</v>
      </c>
      <c r="S755">
        <v>1</v>
      </c>
      <c r="T755">
        <v>20.6</v>
      </c>
      <c r="U755" t="s">
        <v>58</v>
      </c>
      <c r="W755" t="str">
        <f t="shared" si="102"/>
        <v>Open</v>
      </c>
      <c r="X755" t="str">
        <f>_xlfn.XLOOKUP(B755,'Customers'!A:A,'Customers'!E:E,"")</f>
        <v>Enterprise</v>
      </c>
      <c r="Y755">
        <f t="shared" si="103"/>
        <v>0</v>
      </c>
      <c r="Z755" t="str">
        <f t="shared" si="104"/>
        <v/>
      </c>
      <c r="AA755">
        <f t="shared" si="107"/>
        <v>0</v>
      </c>
    </row>
    <row r="756" spans="1:27">
      <c r="A756" t="s">
        <v>3054</v>
      </c>
      <c r="B756" t="s">
        <v>3055</v>
      </c>
      <c r="C756" t="s">
        <v>18</v>
      </c>
      <c r="D756" t="s">
        <v>53</v>
      </c>
      <c r="E756" t="s">
        <v>115</v>
      </c>
      <c r="F756" t="s">
        <v>3056</v>
      </c>
      <c r="G756" s="6">
        <f t="shared" si="99"/>
        <v>19158</v>
      </c>
      <c r="H756" t="s">
        <v>30</v>
      </c>
      <c r="I756" t="s">
        <v>98</v>
      </c>
      <c r="J756" t="str">
        <f t="shared" si="100"/>
        <v>Amruta Sinha</v>
      </c>
      <c r="K756" t="s">
        <v>1401</v>
      </c>
      <c r="L756" s="7">
        <f t="shared" si="105"/>
        <v>45139</v>
      </c>
      <c r="M756" s="7">
        <v>45259</v>
      </c>
      <c r="N756" s="1">
        <f t="shared" si="101"/>
        <v>45259</v>
      </c>
      <c r="O756" s="7">
        <v>45248</v>
      </c>
      <c r="P756" s="7">
        <f t="shared" si="106"/>
        <v>45248</v>
      </c>
      <c r="Q756">
        <v>109</v>
      </c>
      <c r="R756">
        <v>0</v>
      </c>
      <c r="S756">
        <v>1</v>
      </c>
      <c r="U756" t="s">
        <v>58</v>
      </c>
      <c r="W756" t="str">
        <f t="shared" si="102"/>
        <v>Lost</v>
      </c>
      <c r="X756" t="str">
        <f>_xlfn.XLOOKUP(B756,'Customers'!A:A,'Customers'!E:E,"")</f>
        <v>Mid-Market</v>
      </c>
      <c r="Y756">
        <f t="shared" si="103"/>
        <v>1</v>
      </c>
      <c r="Z756">
        <f t="shared" si="104"/>
        <v>-11</v>
      </c>
      <c r="AA756">
        <f t="shared" si="107"/>
        <v>0</v>
      </c>
    </row>
    <row r="757" spans="1:27">
      <c r="A757" t="s">
        <v>3057</v>
      </c>
      <c r="B757" t="s">
        <v>3058</v>
      </c>
      <c r="C757" t="s">
        <v>18</v>
      </c>
      <c r="D757" t="s">
        <v>37</v>
      </c>
      <c r="E757" t="s">
        <v>28</v>
      </c>
      <c r="F757" t="s">
        <v>3059</v>
      </c>
      <c r="G757" s="6">
        <f t="shared" si="99"/>
        <v>124760</v>
      </c>
      <c r="H757" t="s">
        <v>39</v>
      </c>
      <c r="I757" t="s">
        <v>127</v>
      </c>
      <c r="J757" t="str">
        <f t="shared" si="100"/>
        <v>Kashish Patla</v>
      </c>
      <c r="K757" t="s">
        <v>3060</v>
      </c>
      <c r="L757" s="7">
        <f t="shared" si="105"/>
        <v>45424</v>
      </c>
      <c r="M757" s="7">
        <v>45452</v>
      </c>
      <c r="N757" s="1">
        <f t="shared" si="101"/>
        <v>45452</v>
      </c>
      <c r="P757" s="7" t="str">
        <f t="shared" si="106"/>
        <v/>
      </c>
      <c r="R757">
        <v>0</v>
      </c>
      <c r="S757">
        <v>1</v>
      </c>
      <c r="T757">
        <v>14.2</v>
      </c>
      <c r="U757" t="s">
        <v>42</v>
      </c>
      <c r="W757" t="str">
        <f t="shared" si="102"/>
        <v>Open</v>
      </c>
      <c r="X757" t="str">
        <f>_xlfn.XLOOKUP(B757,'Customers'!A:A,'Customers'!E:E,"")</f>
        <v>Enterprise</v>
      </c>
      <c r="Y757">
        <f t="shared" si="103"/>
        <v>0</v>
      </c>
      <c r="Z757" t="str">
        <f t="shared" si="104"/>
        <v/>
      </c>
      <c r="AA757">
        <f t="shared" si="107"/>
        <v>0</v>
      </c>
    </row>
    <row r="758" spans="1:27">
      <c r="A758" t="s">
        <v>3061</v>
      </c>
      <c r="B758" t="s">
        <v>3062</v>
      </c>
      <c r="C758" t="s">
        <v>398</v>
      </c>
      <c r="D758" t="s">
        <v>19</v>
      </c>
      <c r="E758" t="s">
        <v>45</v>
      </c>
      <c r="F758" t="s">
        <v>3063</v>
      </c>
      <c r="G758" s="6">
        <f t="shared" si="99"/>
        <v>3881</v>
      </c>
      <c r="H758" t="s">
        <v>161</v>
      </c>
      <c r="I758" t="s">
        <v>394</v>
      </c>
      <c r="J758" t="str">
        <f t="shared" si="100"/>
        <v>Ekta Uppal</v>
      </c>
      <c r="K758" t="s">
        <v>3064</v>
      </c>
      <c r="L758" s="7">
        <f t="shared" si="105"/>
        <v>44567</v>
      </c>
      <c r="M758" s="7">
        <v>44600</v>
      </c>
      <c r="N758" s="1">
        <f t="shared" si="101"/>
        <v>44600</v>
      </c>
      <c r="P758" s="7" t="str">
        <f t="shared" si="106"/>
        <v/>
      </c>
      <c r="R758">
        <v>0</v>
      </c>
      <c r="S758">
        <v>1</v>
      </c>
      <c r="T758">
        <v>2.9</v>
      </c>
      <c r="U758" t="s">
        <v>100</v>
      </c>
      <c r="W758" t="str">
        <f t="shared" si="102"/>
        <v>Open</v>
      </c>
      <c r="X758" t="str">
        <f>_xlfn.XLOOKUP(B758,'Customers'!A:A,'Customers'!E:E,"")</f>
        <v>Enterprise</v>
      </c>
      <c r="Y758">
        <f t="shared" si="103"/>
        <v>0</v>
      </c>
      <c r="Z758" t="str">
        <f t="shared" si="104"/>
        <v/>
      </c>
      <c r="AA758">
        <f t="shared" si="107"/>
        <v>0</v>
      </c>
    </row>
    <row r="759" spans="1:27">
      <c r="A759" t="s">
        <v>3065</v>
      </c>
      <c r="B759" t="s">
        <v>1685</v>
      </c>
      <c r="C759" t="s">
        <v>3066</v>
      </c>
      <c r="D759" t="s">
        <v>53</v>
      </c>
      <c r="E759" t="s">
        <v>54</v>
      </c>
      <c r="F759" t="s">
        <v>3067</v>
      </c>
      <c r="G759" s="6">
        <f t="shared" si="99"/>
        <v>33778</v>
      </c>
      <c r="H759" t="s">
        <v>56</v>
      </c>
      <c r="I759" t="s">
        <v>105</v>
      </c>
      <c r="J759" t="str">
        <f t="shared" si="100"/>
        <v>Hemangini Bahri</v>
      </c>
      <c r="K759" t="s">
        <v>1014</v>
      </c>
      <c r="L759" s="7">
        <f t="shared" si="105"/>
        <v>44596</v>
      </c>
      <c r="M759" s="7">
        <v>44746</v>
      </c>
      <c r="N759" s="1">
        <f t="shared" si="101"/>
        <v>44746</v>
      </c>
      <c r="P759" s="7" t="str">
        <f t="shared" si="106"/>
        <v/>
      </c>
      <c r="R759">
        <v>0</v>
      </c>
      <c r="S759">
        <v>1</v>
      </c>
      <c r="T759">
        <v>20.399999999999999</v>
      </c>
      <c r="U759" t="s">
        <v>42</v>
      </c>
      <c r="W759" t="str">
        <f t="shared" si="102"/>
        <v>Open</v>
      </c>
      <c r="X759" t="str">
        <f>_xlfn.XLOOKUP(B759,'Customers'!A:A,'Customers'!E:E,"")</f>
        <v>SMB</v>
      </c>
      <c r="Y759">
        <f t="shared" si="103"/>
        <v>0</v>
      </c>
      <c r="Z759" t="str">
        <f t="shared" si="104"/>
        <v/>
      </c>
      <c r="AA759">
        <f t="shared" si="107"/>
        <v>0</v>
      </c>
    </row>
    <row r="760" spans="1:27">
      <c r="A760" t="s">
        <v>3068</v>
      </c>
      <c r="B760" t="s">
        <v>2413</v>
      </c>
      <c r="C760" t="s">
        <v>199</v>
      </c>
      <c r="D760" t="s">
        <v>183</v>
      </c>
      <c r="E760" t="s">
        <v>20</v>
      </c>
      <c r="F760" t="s">
        <v>3069</v>
      </c>
      <c r="G760" s="6">
        <f t="shared" si="99"/>
        <v>5657</v>
      </c>
      <c r="H760" t="s">
        <v>56</v>
      </c>
      <c r="I760" t="s">
        <v>127</v>
      </c>
      <c r="J760" t="str">
        <f t="shared" si="100"/>
        <v>Kashish Patla</v>
      </c>
      <c r="K760" t="s">
        <v>269</v>
      </c>
      <c r="L760" s="7">
        <f t="shared" si="105"/>
        <v>44864</v>
      </c>
      <c r="M760" s="7">
        <v>44946</v>
      </c>
      <c r="N760" s="1">
        <f t="shared" si="101"/>
        <v>44946</v>
      </c>
      <c r="P760" s="7" t="str">
        <f t="shared" si="106"/>
        <v/>
      </c>
      <c r="R760">
        <v>0</v>
      </c>
      <c r="S760">
        <v>1</v>
      </c>
      <c r="T760">
        <v>18.5</v>
      </c>
      <c r="U760" t="s">
        <v>58</v>
      </c>
      <c r="W760" t="str">
        <f t="shared" si="102"/>
        <v>Open</v>
      </c>
      <c r="X760" t="str">
        <f>_xlfn.XLOOKUP(B760,'Customers'!A:A,'Customers'!E:E,"")</f>
        <v>SMB</v>
      </c>
      <c r="Y760">
        <f t="shared" si="103"/>
        <v>0</v>
      </c>
      <c r="Z760" t="str">
        <f t="shared" si="104"/>
        <v/>
      </c>
      <c r="AA760">
        <f t="shared" si="107"/>
        <v>0</v>
      </c>
    </row>
    <row r="761" spans="1:27">
      <c r="A761" t="s">
        <v>3070</v>
      </c>
      <c r="B761" t="s">
        <v>3071</v>
      </c>
      <c r="C761" t="s">
        <v>3072</v>
      </c>
      <c r="D761" t="s">
        <v>19</v>
      </c>
      <c r="E761" t="s">
        <v>54</v>
      </c>
      <c r="F761" t="s">
        <v>500</v>
      </c>
      <c r="G761" s="6">
        <f t="shared" si="99"/>
        <v>2000</v>
      </c>
      <c r="H761" t="s">
        <v>22</v>
      </c>
      <c r="I761" t="s">
        <v>619</v>
      </c>
      <c r="J761" t="str">
        <f t="shared" si="100"/>
        <v>Patrick Sama</v>
      </c>
      <c r="K761" t="s">
        <v>1058</v>
      </c>
      <c r="L761" s="7">
        <f t="shared" si="105"/>
        <v>45209</v>
      </c>
      <c r="M761" s="7">
        <v>45272</v>
      </c>
      <c r="N761" s="1">
        <f t="shared" si="101"/>
        <v>45272</v>
      </c>
      <c r="P761" s="7" t="str">
        <f t="shared" si="106"/>
        <v/>
      </c>
      <c r="R761">
        <v>0</v>
      </c>
      <c r="S761">
        <v>1</v>
      </c>
      <c r="T761">
        <v>27.1</v>
      </c>
      <c r="U761" t="s">
        <v>33</v>
      </c>
      <c r="W761" t="str">
        <f t="shared" si="102"/>
        <v>Open</v>
      </c>
      <c r="X761" t="str">
        <f>_xlfn.XLOOKUP(B761,'Customers'!A:A,'Customers'!E:E,"")</f>
        <v>Mid-Market</v>
      </c>
      <c r="Y761">
        <f t="shared" si="103"/>
        <v>0</v>
      </c>
      <c r="Z761" t="str">
        <f t="shared" si="104"/>
        <v/>
      </c>
      <c r="AA761">
        <f t="shared" si="107"/>
        <v>0</v>
      </c>
    </row>
    <row r="762" spans="1:27">
      <c r="A762" t="s">
        <v>3073</v>
      </c>
      <c r="B762" t="s">
        <v>3074</v>
      </c>
      <c r="C762" t="s">
        <v>18</v>
      </c>
      <c r="D762" t="s">
        <v>37</v>
      </c>
      <c r="E762" t="s">
        <v>28</v>
      </c>
      <c r="F762" t="s">
        <v>3075</v>
      </c>
      <c r="G762" s="6">
        <f t="shared" si="99"/>
        <v>68079</v>
      </c>
      <c r="H762" t="s">
        <v>161</v>
      </c>
      <c r="I762" t="s">
        <v>86</v>
      </c>
      <c r="J762" t="str">
        <f t="shared" si="100"/>
        <v>Mason Solanki</v>
      </c>
      <c r="K762" t="s">
        <v>3076</v>
      </c>
      <c r="L762" s="7">
        <f t="shared" si="105"/>
        <v>45139</v>
      </c>
      <c r="M762" s="7">
        <v>45221</v>
      </c>
      <c r="N762" s="1">
        <f t="shared" si="101"/>
        <v>45221</v>
      </c>
      <c r="P762" s="7" t="str">
        <f t="shared" si="106"/>
        <v/>
      </c>
      <c r="R762">
        <v>0</v>
      </c>
      <c r="S762">
        <v>1</v>
      </c>
      <c r="U762" t="s">
        <v>42</v>
      </c>
      <c r="W762" t="str">
        <f t="shared" si="102"/>
        <v>Open</v>
      </c>
      <c r="X762" t="str">
        <f>_xlfn.XLOOKUP(B762,'Customers'!A:A,'Customers'!E:E,"")</f>
        <v>Enterprise</v>
      </c>
      <c r="Y762">
        <f t="shared" si="103"/>
        <v>0</v>
      </c>
      <c r="Z762" t="str">
        <f t="shared" si="104"/>
        <v/>
      </c>
      <c r="AA762">
        <f t="shared" si="107"/>
        <v>0</v>
      </c>
    </row>
    <row r="763" spans="1:27">
      <c r="A763" t="s">
        <v>3077</v>
      </c>
      <c r="B763" t="s">
        <v>3078</v>
      </c>
      <c r="C763" t="s">
        <v>2592</v>
      </c>
      <c r="D763" t="s">
        <v>183</v>
      </c>
      <c r="E763" t="s">
        <v>45</v>
      </c>
      <c r="F763" t="s">
        <v>3079</v>
      </c>
      <c r="G763" s="6">
        <f t="shared" si="99"/>
        <v>12751</v>
      </c>
      <c r="H763" t="s">
        <v>30</v>
      </c>
      <c r="I763" t="s">
        <v>232</v>
      </c>
      <c r="J763" t="str">
        <f t="shared" si="100"/>
        <v>Patrick Sama</v>
      </c>
      <c r="K763" t="s">
        <v>1424</v>
      </c>
      <c r="L763" s="7">
        <f t="shared" si="105"/>
        <v>45020</v>
      </c>
      <c r="M763" s="7">
        <v>45195</v>
      </c>
      <c r="N763" s="1">
        <f t="shared" si="101"/>
        <v>45195</v>
      </c>
      <c r="P763" s="7" t="str">
        <f t="shared" si="106"/>
        <v/>
      </c>
      <c r="R763">
        <v>0</v>
      </c>
      <c r="S763">
        <v>1</v>
      </c>
      <c r="U763" t="s">
        <v>100</v>
      </c>
      <c r="W763" t="str">
        <f t="shared" si="102"/>
        <v>Open</v>
      </c>
      <c r="X763" t="str">
        <f>_xlfn.XLOOKUP(B763,'Customers'!A:A,'Customers'!E:E,"")</f>
        <v>Enterprise</v>
      </c>
      <c r="Y763">
        <f t="shared" si="103"/>
        <v>0</v>
      </c>
      <c r="Z763" t="str">
        <f t="shared" si="104"/>
        <v/>
      </c>
      <c r="AA763">
        <f t="shared" si="107"/>
        <v>0</v>
      </c>
    </row>
    <row r="764" spans="1:27">
      <c r="A764" t="s">
        <v>3080</v>
      </c>
      <c r="B764" t="s">
        <v>2519</v>
      </c>
      <c r="C764" t="s">
        <v>2742</v>
      </c>
      <c r="D764" t="s">
        <v>19</v>
      </c>
      <c r="E764" t="s">
        <v>28</v>
      </c>
      <c r="F764" t="s">
        <v>3081</v>
      </c>
      <c r="G764" s="6">
        <f t="shared" si="99"/>
        <v>5346</v>
      </c>
      <c r="H764" t="s">
        <v>47</v>
      </c>
      <c r="I764" t="s">
        <v>545</v>
      </c>
      <c r="J764" t="str">
        <f t="shared" si="100"/>
        <v>Krish Varughese</v>
      </c>
      <c r="K764" t="s">
        <v>3082</v>
      </c>
      <c r="L764" s="7">
        <f t="shared" si="105"/>
        <v>44755</v>
      </c>
      <c r="M764" s="7">
        <v>44914</v>
      </c>
      <c r="N764" s="1">
        <f t="shared" si="101"/>
        <v>44914</v>
      </c>
      <c r="P764" s="7" t="str">
        <f t="shared" si="106"/>
        <v/>
      </c>
      <c r="R764">
        <v>0</v>
      </c>
      <c r="S764">
        <v>1</v>
      </c>
      <c r="U764" t="s">
        <v>25</v>
      </c>
      <c r="W764" t="str">
        <f t="shared" si="102"/>
        <v>Open</v>
      </c>
      <c r="X764" t="str">
        <f>_xlfn.XLOOKUP(B764,'Customers'!A:A,'Customers'!E:E,"")</f>
        <v>Mid-Market</v>
      </c>
      <c r="Y764">
        <f t="shared" si="103"/>
        <v>0</v>
      </c>
      <c r="Z764" t="str">
        <f t="shared" si="104"/>
        <v/>
      </c>
      <c r="AA764">
        <f t="shared" si="107"/>
        <v>0</v>
      </c>
    </row>
    <row r="765" spans="1:27">
      <c r="A765" t="s">
        <v>3083</v>
      </c>
      <c r="B765" t="s">
        <v>3084</v>
      </c>
      <c r="C765" t="s">
        <v>1842</v>
      </c>
      <c r="D765" t="s">
        <v>19</v>
      </c>
      <c r="E765" t="s">
        <v>91</v>
      </c>
      <c r="F765" t="s">
        <v>3085</v>
      </c>
      <c r="G765" s="6">
        <f t="shared" si="99"/>
        <v>9558</v>
      </c>
      <c r="H765" t="s">
        <v>172</v>
      </c>
      <c r="I765" t="s">
        <v>73</v>
      </c>
      <c r="J765" t="str">
        <f t="shared" si="100"/>
        <v>Karan Karnik</v>
      </c>
      <c r="K765" t="s">
        <v>3086</v>
      </c>
      <c r="L765" s="7">
        <f t="shared" si="105"/>
        <v>44995</v>
      </c>
      <c r="M765" s="7">
        <v>45174</v>
      </c>
      <c r="N765" s="1">
        <f t="shared" si="101"/>
        <v>45174</v>
      </c>
      <c r="O765" s="7">
        <v>45147</v>
      </c>
      <c r="P765" s="7">
        <f t="shared" si="106"/>
        <v>45147</v>
      </c>
      <c r="Q765">
        <v>152</v>
      </c>
      <c r="R765">
        <v>0</v>
      </c>
      <c r="S765">
        <v>1</v>
      </c>
      <c r="T765">
        <v>28.6</v>
      </c>
      <c r="U765" t="s">
        <v>25</v>
      </c>
      <c r="W765" t="str">
        <f t="shared" si="102"/>
        <v>Won</v>
      </c>
      <c r="X765" t="str">
        <f>_xlfn.XLOOKUP(B765,'Customers'!A:A,'Customers'!E:E,"")</f>
        <v>Mid-Market</v>
      </c>
      <c r="Y765">
        <f t="shared" si="103"/>
        <v>1</v>
      </c>
      <c r="Z765">
        <f t="shared" si="104"/>
        <v>-27</v>
      </c>
      <c r="AA765">
        <f t="shared" si="107"/>
        <v>0</v>
      </c>
    </row>
    <row r="766" spans="1:27">
      <c r="A766" t="s">
        <v>3087</v>
      </c>
      <c r="B766" t="s">
        <v>3088</v>
      </c>
      <c r="C766" t="s">
        <v>882</v>
      </c>
      <c r="D766" t="s">
        <v>53</v>
      </c>
      <c r="E766" t="s">
        <v>115</v>
      </c>
      <c r="F766" t="s">
        <v>3089</v>
      </c>
      <c r="G766" s="6">
        <f t="shared" si="99"/>
        <v>42335</v>
      </c>
      <c r="H766" t="s">
        <v>161</v>
      </c>
      <c r="I766" t="s">
        <v>105</v>
      </c>
      <c r="J766" t="str">
        <f t="shared" si="100"/>
        <v>Hemangini Bahri</v>
      </c>
      <c r="K766" t="s">
        <v>1905</v>
      </c>
      <c r="L766" s="7">
        <f t="shared" si="105"/>
        <v>45580</v>
      </c>
      <c r="N766" s="1" t="str">
        <f t="shared" si="101"/>
        <v/>
      </c>
      <c r="O766" s="7">
        <v>45666</v>
      </c>
      <c r="P766" s="7">
        <f t="shared" si="106"/>
        <v>45666</v>
      </c>
      <c r="Q766">
        <v>86</v>
      </c>
      <c r="R766">
        <v>0</v>
      </c>
      <c r="S766">
        <v>1</v>
      </c>
      <c r="T766">
        <v>13.7</v>
      </c>
      <c r="U766" t="s">
        <v>25</v>
      </c>
      <c r="W766" t="str">
        <f t="shared" si="102"/>
        <v>Lost</v>
      </c>
      <c r="X766" t="str">
        <f>_xlfn.XLOOKUP(B766,'Customers'!A:A,'Customers'!E:E,"")</f>
        <v>SMB</v>
      </c>
      <c r="Y766">
        <f t="shared" si="103"/>
        <v>1</v>
      </c>
      <c r="Z766" t="str">
        <f t="shared" si="104"/>
        <v/>
      </c>
      <c r="AA766">
        <f t="shared" si="107"/>
        <v>1</v>
      </c>
    </row>
    <row r="767" spans="1:27">
      <c r="A767" t="s">
        <v>3090</v>
      </c>
      <c r="B767" t="s">
        <v>2418</v>
      </c>
      <c r="C767" t="s">
        <v>246</v>
      </c>
      <c r="D767" t="s">
        <v>53</v>
      </c>
      <c r="E767" t="s">
        <v>28</v>
      </c>
      <c r="F767" t="s">
        <v>3091</v>
      </c>
      <c r="G767" s="6">
        <f t="shared" si="99"/>
        <v>47162</v>
      </c>
      <c r="H767" t="s">
        <v>30</v>
      </c>
      <c r="I767" t="s">
        <v>501</v>
      </c>
      <c r="J767" t="str">
        <f t="shared" si="100"/>
        <v>Champak Rao</v>
      </c>
      <c r="K767" t="s">
        <v>3092</v>
      </c>
      <c r="L767" s="7">
        <f t="shared" si="105"/>
        <v>44825</v>
      </c>
      <c r="M767" s="7">
        <v>44938</v>
      </c>
      <c r="N767" s="1">
        <f t="shared" si="101"/>
        <v>44938</v>
      </c>
      <c r="P767" s="7" t="str">
        <f t="shared" si="106"/>
        <v/>
      </c>
      <c r="R767">
        <v>0</v>
      </c>
      <c r="S767">
        <v>1</v>
      </c>
      <c r="U767" t="s">
        <v>58</v>
      </c>
      <c r="W767" t="str">
        <f t="shared" si="102"/>
        <v>Open</v>
      </c>
      <c r="X767" t="str">
        <f>_xlfn.XLOOKUP(B767,'Customers'!A:A,'Customers'!E:E,"")</f>
        <v>Mid-Market</v>
      </c>
      <c r="Y767">
        <f t="shared" si="103"/>
        <v>0</v>
      </c>
      <c r="Z767" t="str">
        <f t="shared" si="104"/>
        <v/>
      </c>
      <c r="AA767">
        <f t="shared" si="107"/>
        <v>0</v>
      </c>
    </row>
    <row r="768" spans="1:27">
      <c r="A768" t="s">
        <v>3093</v>
      </c>
      <c r="B768" t="s">
        <v>3094</v>
      </c>
      <c r="C768" t="s">
        <v>2431</v>
      </c>
      <c r="D768" t="s">
        <v>66</v>
      </c>
      <c r="E768" t="s">
        <v>115</v>
      </c>
      <c r="F768" t="s">
        <v>3095</v>
      </c>
      <c r="G768" s="6">
        <f t="shared" si="99"/>
        <v>20824</v>
      </c>
      <c r="H768" t="s">
        <v>56</v>
      </c>
      <c r="I768" t="s">
        <v>139</v>
      </c>
      <c r="J768" t="str">
        <f t="shared" si="100"/>
        <v>Champak Rao</v>
      </c>
      <c r="K768" t="s">
        <v>1469</v>
      </c>
      <c r="L768" s="7">
        <f t="shared" si="105"/>
        <v>45132</v>
      </c>
      <c r="M768" s="7">
        <v>45289</v>
      </c>
      <c r="N768" s="1">
        <f t="shared" si="101"/>
        <v>45289</v>
      </c>
      <c r="O768" s="7">
        <v>45271</v>
      </c>
      <c r="P768" s="7">
        <f t="shared" si="106"/>
        <v>45271</v>
      </c>
      <c r="Q768">
        <v>139</v>
      </c>
      <c r="R768">
        <v>0</v>
      </c>
      <c r="S768">
        <v>1</v>
      </c>
      <c r="T768">
        <v>1.7</v>
      </c>
      <c r="U768" t="s">
        <v>42</v>
      </c>
      <c r="W768" t="str">
        <f t="shared" si="102"/>
        <v>Lost</v>
      </c>
      <c r="X768" t="str">
        <f>_xlfn.XLOOKUP(B768,'Customers'!A:A,'Customers'!E:E,"")</f>
        <v>Mid-Market</v>
      </c>
      <c r="Y768">
        <f t="shared" si="103"/>
        <v>1</v>
      </c>
      <c r="Z768">
        <f t="shared" si="104"/>
        <v>-18</v>
      </c>
      <c r="AA768">
        <f t="shared" si="107"/>
        <v>0</v>
      </c>
    </row>
    <row r="769" spans="1:27">
      <c r="A769" t="s">
        <v>3096</v>
      </c>
      <c r="B769" t="s">
        <v>3097</v>
      </c>
      <c r="C769" t="s">
        <v>18</v>
      </c>
      <c r="D769" t="s">
        <v>19</v>
      </c>
      <c r="E769" t="s">
        <v>54</v>
      </c>
      <c r="F769" t="s">
        <v>3098</v>
      </c>
      <c r="G769" s="6">
        <f t="shared" si="99"/>
        <v>1910</v>
      </c>
      <c r="H769" t="s">
        <v>172</v>
      </c>
      <c r="I769" t="s">
        <v>23</v>
      </c>
      <c r="J769" t="str">
        <f t="shared" si="100"/>
        <v>Nihal Bhasin</v>
      </c>
      <c r="K769" t="s">
        <v>3099</v>
      </c>
      <c r="L769" s="7">
        <f t="shared" si="105"/>
        <v>44663</v>
      </c>
      <c r="M769" s="7">
        <v>44796</v>
      </c>
      <c r="N769" s="1">
        <f t="shared" si="101"/>
        <v>44796</v>
      </c>
      <c r="P769" s="7" t="str">
        <f t="shared" si="106"/>
        <v/>
      </c>
      <c r="R769">
        <v>0</v>
      </c>
      <c r="S769">
        <v>1</v>
      </c>
      <c r="T769">
        <v>13.5</v>
      </c>
      <c r="U769" t="s">
        <v>25</v>
      </c>
      <c r="W769" t="str">
        <f t="shared" si="102"/>
        <v>Open</v>
      </c>
      <c r="X769" t="str">
        <f>_xlfn.XLOOKUP(B769,'Customers'!A:A,'Customers'!E:E,"")</f>
        <v>Mid-Market</v>
      </c>
      <c r="Y769">
        <f t="shared" si="103"/>
        <v>0</v>
      </c>
      <c r="Z769" t="str">
        <f t="shared" si="104"/>
        <v/>
      </c>
      <c r="AA769">
        <f t="shared" si="107"/>
        <v>0</v>
      </c>
    </row>
    <row r="770" spans="1:27">
      <c r="A770" t="s">
        <v>3100</v>
      </c>
      <c r="B770" t="s">
        <v>3101</v>
      </c>
      <c r="C770" t="s">
        <v>3102</v>
      </c>
      <c r="D770" t="s">
        <v>66</v>
      </c>
      <c r="E770" t="s">
        <v>115</v>
      </c>
      <c r="F770" t="s">
        <v>3103</v>
      </c>
      <c r="G770" s="6">
        <f t="shared" ref="G770:G833" si="108">IF(F770="","",IF(RIGHT(UPPER(SUBSTITUTE(SUBSTITUTE(SUBSTITUTE(TRIM(F770),"$",""),",","")," ","")),1)="K",VALUE(LEFT(UPPER(SUBSTITUTE(SUBSTITUTE(SUBSTITUTE(TRIM(F770),"$",""),",","")," ","")),LEN(UPPER(SUBSTITUTE(SUBSTITUTE(SUBSTITUTE(TRIM(F770),"$",""),",","")," ","")))-1))*1000,IF(RIGHT(UPPER(SUBSTITUTE(SUBSTITUTE(SUBSTITUTE(TRIM(F770),"$",""),",","")," ","")),1)="M",VALUE(LEFT(UPPER(SUBSTITUTE(SUBSTITUTE(SUBSTITUTE(TRIM(F770),"$",""),",","")," ","")),LEN(UPPER(SUBSTITUTE(SUBSTITUTE(SUBSTITUTE(TRIM(F770),"$",""),",","")," ","")))-1))*1000000,VALUE(SUBSTITUTE(SUBSTITUTE(SUBSTITUTE(TRIM(F770),"$",""),",","")," ","")))))</f>
        <v>13000</v>
      </c>
      <c r="H770" t="s">
        <v>79</v>
      </c>
      <c r="I770" t="s">
        <v>501</v>
      </c>
      <c r="J770" t="str">
        <f t="shared" ref="J770:J833" si="109">PROPER(TRIM(I770))</f>
        <v>Champak Rao</v>
      </c>
      <c r="K770" t="s">
        <v>3104</v>
      </c>
      <c r="L770" s="7">
        <f t="shared" si="105"/>
        <v>45567</v>
      </c>
      <c r="M770" s="7">
        <v>45734</v>
      </c>
      <c r="N770" s="1">
        <f t="shared" ref="N770:N833" si="110">IF(M770="","",IF(ISNUMBER(M770),M770,IF(ISNUMBER(SEARCH("/",M770)),DATE(VALUE(RIGHT(M770,4)),VALUE(MID(M770,4,2)),VALUE(LEFT(M770,2))),DATE(VALUE(LEFT(M770,4)),VALUE(MID(M770,6,2)),VALUE(RIGHT(M770,2))))))</f>
        <v>45734</v>
      </c>
      <c r="O770" s="7">
        <v>45765</v>
      </c>
      <c r="P770" s="7">
        <f t="shared" si="106"/>
        <v>45765</v>
      </c>
      <c r="Q770">
        <v>198</v>
      </c>
      <c r="R770">
        <v>0</v>
      </c>
      <c r="S770">
        <v>1</v>
      </c>
      <c r="T770">
        <v>27.9</v>
      </c>
      <c r="U770" t="s">
        <v>33</v>
      </c>
      <c r="W770" t="str">
        <f t="shared" ref="W770:W833" si="111">IF(E770="","",IF(E770="Closed Won","Won",IF(E770="Closed Lost","Lost","Open")))</f>
        <v>Lost</v>
      </c>
      <c r="X770" t="str">
        <f>_xlfn.XLOOKUP(B770,'Customers'!A:A,'Customers'!E:E,"")</f>
        <v>Mid-Market</v>
      </c>
      <c r="Y770">
        <f t="shared" ref="Y770:Y833" si="112">IF(OR(W770="Won",W770="Lost"),1,0)</f>
        <v>1</v>
      </c>
      <c r="Z770">
        <f t="shared" ref="Z770:Z833" si="113">IF(OR(N770="",P770=""),"",P770-N770)</f>
        <v>31</v>
      </c>
      <c r="AA770">
        <f t="shared" si="107"/>
        <v>1</v>
      </c>
    </row>
    <row r="771" spans="1:27">
      <c r="A771" t="s">
        <v>3105</v>
      </c>
      <c r="B771" t="s">
        <v>1660</v>
      </c>
      <c r="C771" t="s">
        <v>494</v>
      </c>
      <c r="D771" t="s">
        <v>53</v>
      </c>
      <c r="E771" t="s">
        <v>54</v>
      </c>
      <c r="F771" t="s">
        <v>3106</v>
      </c>
      <c r="G771" s="6">
        <f t="shared" si="108"/>
        <v>40000</v>
      </c>
      <c r="H771" t="s">
        <v>56</v>
      </c>
      <c r="I771" t="s">
        <v>105</v>
      </c>
      <c r="J771" t="str">
        <f t="shared" si="109"/>
        <v>Hemangini Bahri</v>
      </c>
      <c r="K771" t="s">
        <v>1900</v>
      </c>
      <c r="L771" s="7">
        <f t="shared" ref="L771:L834" si="114">IF(K771="","",IF(ISNUMBER(K771),K771,IF(ISNUMBER(SEARCH("/",K771)),DATE(VALUE(RIGHT(K771,4)),VALUE(MID(K771,4,2)),VALUE(LEFT(K771,2))),DATE(VALUE(LEFT(K771,4)),VALUE(MID(K771,6,2)),VALUE(RIGHT(K771,2))))))</f>
        <v>45648</v>
      </c>
      <c r="N771" s="1" t="str">
        <f t="shared" si="110"/>
        <v/>
      </c>
      <c r="P771" s="7" t="str">
        <f t="shared" ref="P771:P834" si="115">IF(O771="","",IF(ISNUMBER(O771),O771,DATE(VALUE(LEFT(O771,4)),VALUE(MID(O771,6,2)),VALUE(RIGHT(O771,2)))))</f>
        <v/>
      </c>
      <c r="R771">
        <v>0</v>
      </c>
      <c r="S771">
        <v>1</v>
      </c>
      <c r="U771" t="s">
        <v>100</v>
      </c>
      <c r="W771" t="str">
        <f t="shared" si="111"/>
        <v>Open</v>
      </c>
      <c r="X771" t="str">
        <f>_xlfn.XLOOKUP(B771,'Customers'!A:A,'Customers'!E:E,"")</f>
        <v>Mid-Market</v>
      </c>
      <c r="Y771">
        <f t="shared" si="112"/>
        <v>0</v>
      </c>
      <c r="Z771" t="str">
        <f t="shared" si="113"/>
        <v/>
      </c>
      <c r="AA771">
        <f t="shared" ref="AA771:AA834" si="116">IF(AND(Y771=1,Z771&gt;30),1,0)</f>
        <v>0</v>
      </c>
    </row>
    <row r="772" spans="1:27">
      <c r="A772" t="s">
        <v>3107</v>
      </c>
      <c r="B772" t="s">
        <v>858</v>
      </c>
      <c r="C772" t="s">
        <v>2676</v>
      </c>
      <c r="D772" t="s">
        <v>53</v>
      </c>
      <c r="E772" t="s">
        <v>54</v>
      </c>
      <c r="F772" t="s">
        <v>3108</v>
      </c>
      <c r="G772" s="6">
        <f t="shared" si="108"/>
        <v>29168</v>
      </c>
      <c r="H772" t="s">
        <v>22</v>
      </c>
      <c r="I772" t="s">
        <v>361</v>
      </c>
      <c r="J772" t="str">
        <f t="shared" si="109"/>
        <v>Jalsa Parsa</v>
      </c>
      <c r="K772" t="s">
        <v>2844</v>
      </c>
      <c r="L772" s="7">
        <f t="shared" si="114"/>
        <v>45098</v>
      </c>
      <c r="M772" s="7">
        <v>45185</v>
      </c>
      <c r="N772" s="1">
        <f t="shared" si="110"/>
        <v>45185</v>
      </c>
      <c r="P772" s="7" t="str">
        <f t="shared" si="115"/>
        <v/>
      </c>
      <c r="R772">
        <v>0</v>
      </c>
      <c r="S772">
        <v>1</v>
      </c>
      <c r="T772">
        <v>21.3</v>
      </c>
      <c r="U772" t="s">
        <v>25</v>
      </c>
      <c r="W772" t="str">
        <f t="shared" si="111"/>
        <v>Open</v>
      </c>
      <c r="X772" t="str">
        <f>_xlfn.XLOOKUP(B772,'Customers'!A:A,'Customers'!E:E,"")</f>
        <v>Mid-Market</v>
      </c>
      <c r="Y772">
        <f t="shared" si="112"/>
        <v>0</v>
      </c>
      <c r="Z772" t="str">
        <f t="shared" si="113"/>
        <v/>
      </c>
      <c r="AA772">
        <f t="shared" si="116"/>
        <v>0</v>
      </c>
    </row>
    <row r="773" spans="1:27">
      <c r="A773" t="s">
        <v>3109</v>
      </c>
      <c r="B773" t="s">
        <v>3110</v>
      </c>
      <c r="C773" t="s">
        <v>924</v>
      </c>
      <c r="D773" t="s">
        <v>53</v>
      </c>
      <c r="E773" t="s">
        <v>28</v>
      </c>
      <c r="F773" t="s">
        <v>3111</v>
      </c>
      <c r="G773" s="6">
        <f t="shared" si="108"/>
        <v>23065</v>
      </c>
      <c r="H773" t="s">
        <v>161</v>
      </c>
      <c r="I773" t="s">
        <v>237</v>
      </c>
      <c r="J773" t="str">
        <f t="shared" si="109"/>
        <v>Vidhi Mital</v>
      </c>
      <c r="K773" t="s">
        <v>1179</v>
      </c>
      <c r="L773" s="7">
        <f t="shared" si="114"/>
        <v>44925</v>
      </c>
      <c r="M773" s="7">
        <v>44960</v>
      </c>
      <c r="N773" s="1">
        <f t="shared" si="110"/>
        <v>44960</v>
      </c>
      <c r="P773" s="7" t="str">
        <f t="shared" si="115"/>
        <v/>
      </c>
      <c r="R773">
        <v>0</v>
      </c>
      <c r="S773">
        <v>1</v>
      </c>
      <c r="T773">
        <v>2.2000000000000002</v>
      </c>
      <c r="U773" t="s">
        <v>100</v>
      </c>
      <c r="W773" t="str">
        <f t="shared" si="111"/>
        <v>Open</v>
      </c>
      <c r="X773" t="str">
        <f>_xlfn.XLOOKUP(B773,'Customers'!A:A,'Customers'!E:E,"")</f>
        <v>Mid-Market</v>
      </c>
      <c r="Y773">
        <f t="shared" si="112"/>
        <v>0</v>
      </c>
      <c r="Z773" t="str">
        <f t="shared" si="113"/>
        <v/>
      </c>
      <c r="AA773">
        <f t="shared" si="116"/>
        <v>0</v>
      </c>
    </row>
    <row r="774" spans="1:27">
      <c r="A774" t="s">
        <v>3112</v>
      </c>
      <c r="B774" t="s">
        <v>3113</v>
      </c>
      <c r="C774" t="s">
        <v>18</v>
      </c>
      <c r="D774" t="s">
        <v>183</v>
      </c>
      <c r="E774" t="s">
        <v>45</v>
      </c>
      <c r="F774" t="s">
        <v>3114</v>
      </c>
      <c r="G774" s="6">
        <f t="shared" si="108"/>
        <v>5268</v>
      </c>
      <c r="H774" t="s">
        <v>22</v>
      </c>
      <c r="I774" t="s">
        <v>105</v>
      </c>
      <c r="J774" t="str">
        <f t="shared" si="109"/>
        <v>Hemangini Bahri</v>
      </c>
      <c r="K774" t="s">
        <v>3115</v>
      </c>
      <c r="L774" s="7">
        <f t="shared" si="114"/>
        <v>45318</v>
      </c>
      <c r="M774" s="7">
        <v>45493</v>
      </c>
      <c r="N774" s="1">
        <f t="shared" si="110"/>
        <v>45493</v>
      </c>
      <c r="P774" s="7" t="str">
        <f t="shared" si="115"/>
        <v/>
      </c>
      <c r="R774">
        <v>0</v>
      </c>
      <c r="S774">
        <v>1</v>
      </c>
      <c r="T774">
        <v>26.8</v>
      </c>
      <c r="U774" t="s">
        <v>42</v>
      </c>
      <c r="W774" t="str">
        <f t="shared" si="111"/>
        <v>Open</v>
      </c>
      <c r="X774" t="str">
        <f>_xlfn.XLOOKUP(B774,'Customers'!A:A,'Customers'!E:E,"")</f>
        <v>Mid-Market</v>
      </c>
      <c r="Y774">
        <f t="shared" si="112"/>
        <v>0</v>
      </c>
      <c r="Z774" t="str">
        <f t="shared" si="113"/>
        <v/>
      </c>
      <c r="AA774">
        <f t="shared" si="116"/>
        <v>0</v>
      </c>
    </row>
    <row r="775" spans="1:27">
      <c r="A775" t="s">
        <v>3116</v>
      </c>
      <c r="B775" t="s">
        <v>3117</v>
      </c>
      <c r="C775" t="s">
        <v>18</v>
      </c>
      <c r="D775" t="s">
        <v>183</v>
      </c>
      <c r="E775" t="s">
        <v>54</v>
      </c>
      <c r="F775" t="s">
        <v>3118</v>
      </c>
      <c r="G775" s="6">
        <f t="shared" si="108"/>
        <v>4029</v>
      </c>
      <c r="H775" t="s">
        <v>56</v>
      </c>
      <c r="I775" t="s">
        <v>232</v>
      </c>
      <c r="J775" t="str">
        <f t="shared" si="109"/>
        <v>Patrick Sama</v>
      </c>
      <c r="K775" t="s">
        <v>3119</v>
      </c>
      <c r="L775" s="7">
        <f t="shared" si="114"/>
        <v>44671</v>
      </c>
      <c r="M775" s="7">
        <v>44826</v>
      </c>
      <c r="N775" s="1">
        <f t="shared" si="110"/>
        <v>44826</v>
      </c>
      <c r="P775" s="7" t="str">
        <f t="shared" si="115"/>
        <v/>
      </c>
      <c r="R775">
        <v>0</v>
      </c>
      <c r="S775">
        <v>1</v>
      </c>
      <c r="T775">
        <v>8.9</v>
      </c>
      <c r="U775" t="s">
        <v>33</v>
      </c>
      <c r="W775" t="str">
        <f t="shared" si="111"/>
        <v>Open</v>
      </c>
      <c r="X775" t="str">
        <f>_xlfn.XLOOKUP(B775,'Customers'!A:A,'Customers'!E:E,"")</f>
        <v>Enterprise</v>
      </c>
      <c r="Y775">
        <f t="shared" si="112"/>
        <v>0</v>
      </c>
      <c r="Z775" t="str">
        <f t="shared" si="113"/>
        <v/>
      </c>
      <c r="AA775">
        <f t="shared" si="116"/>
        <v>0</v>
      </c>
    </row>
    <row r="776" spans="1:27">
      <c r="A776" t="s">
        <v>3120</v>
      </c>
      <c r="B776" t="s">
        <v>1112</v>
      </c>
      <c r="C776" t="s">
        <v>489</v>
      </c>
      <c r="D776" t="s">
        <v>66</v>
      </c>
      <c r="E776" t="s">
        <v>177</v>
      </c>
      <c r="F776" t="s">
        <v>3121</v>
      </c>
      <c r="G776" s="6">
        <f t="shared" si="108"/>
        <v>6404</v>
      </c>
      <c r="H776" t="s">
        <v>161</v>
      </c>
      <c r="I776" t="s">
        <v>268</v>
      </c>
      <c r="J776" t="str">
        <f t="shared" si="109"/>
        <v>Panini Kade</v>
      </c>
      <c r="K776" t="s">
        <v>3122</v>
      </c>
      <c r="L776" s="7">
        <f t="shared" si="114"/>
        <v>44823</v>
      </c>
      <c r="M776" s="7">
        <v>44950</v>
      </c>
      <c r="N776" s="1">
        <f t="shared" si="110"/>
        <v>44950</v>
      </c>
      <c r="P776" s="7" t="str">
        <f t="shared" si="115"/>
        <v/>
      </c>
      <c r="R776">
        <v>0</v>
      </c>
      <c r="S776">
        <v>1</v>
      </c>
      <c r="T776">
        <v>17.899999999999999</v>
      </c>
      <c r="U776" t="s">
        <v>100</v>
      </c>
      <c r="W776" t="str">
        <f t="shared" si="111"/>
        <v>Open</v>
      </c>
      <c r="X776" t="str">
        <f>_xlfn.XLOOKUP(B776,'Customers'!A:A,'Customers'!E:E,"")</f>
        <v>Enterprise</v>
      </c>
      <c r="Y776">
        <f t="shared" si="112"/>
        <v>0</v>
      </c>
      <c r="Z776" t="str">
        <f t="shared" si="113"/>
        <v/>
      </c>
      <c r="AA776">
        <f t="shared" si="116"/>
        <v>0</v>
      </c>
    </row>
    <row r="777" spans="1:27">
      <c r="A777" t="s">
        <v>3123</v>
      </c>
      <c r="B777" t="s">
        <v>2329</v>
      </c>
      <c r="C777" t="s">
        <v>18</v>
      </c>
      <c r="D777" t="s">
        <v>183</v>
      </c>
      <c r="E777" t="s">
        <v>54</v>
      </c>
      <c r="F777" t="s">
        <v>1292</v>
      </c>
      <c r="G777" s="6">
        <f t="shared" si="108"/>
        <v>12000</v>
      </c>
      <c r="H777" t="s">
        <v>151</v>
      </c>
      <c r="I777" t="s">
        <v>232</v>
      </c>
      <c r="J777" t="str">
        <f t="shared" si="109"/>
        <v>Patrick Sama</v>
      </c>
      <c r="K777" t="s">
        <v>3124</v>
      </c>
      <c r="L777" s="7">
        <f t="shared" si="114"/>
        <v>45550</v>
      </c>
      <c r="M777" s="7">
        <v>45682</v>
      </c>
      <c r="N777" s="1">
        <f t="shared" si="110"/>
        <v>45682</v>
      </c>
      <c r="P777" s="7" t="str">
        <f t="shared" si="115"/>
        <v/>
      </c>
      <c r="R777">
        <v>0</v>
      </c>
      <c r="S777">
        <v>1</v>
      </c>
      <c r="T777">
        <v>2.6</v>
      </c>
      <c r="U777" t="s">
        <v>25</v>
      </c>
      <c r="W777" t="str">
        <f t="shared" si="111"/>
        <v>Open</v>
      </c>
      <c r="X777" t="str">
        <f>_xlfn.XLOOKUP(B777,'Customers'!A:A,'Customers'!E:E,"")</f>
        <v>Mid-Market</v>
      </c>
      <c r="Y777">
        <f t="shared" si="112"/>
        <v>0</v>
      </c>
      <c r="Z777" t="str">
        <f t="shared" si="113"/>
        <v/>
      </c>
      <c r="AA777">
        <f t="shared" si="116"/>
        <v>0</v>
      </c>
    </row>
    <row r="778" spans="1:27">
      <c r="A778" t="s">
        <v>3125</v>
      </c>
      <c r="B778" t="s">
        <v>3126</v>
      </c>
      <c r="C778" t="s">
        <v>1865</v>
      </c>
      <c r="D778" t="s">
        <v>66</v>
      </c>
      <c r="E778" t="s">
        <v>115</v>
      </c>
      <c r="F778" t="s">
        <v>3127</v>
      </c>
      <c r="G778" s="6">
        <f t="shared" si="108"/>
        <v>21959</v>
      </c>
      <c r="H778" t="s">
        <v>22</v>
      </c>
      <c r="I778" t="s">
        <v>2763</v>
      </c>
      <c r="J778" t="str">
        <f t="shared" si="109"/>
        <v>Jasmit Gour</v>
      </c>
      <c r="K778" t="s">
        <v>3128</v>
      </c>
      <c r="L778" s="7">
        <f t="shared" si="114"/>
        <v>44850</v>
      </c>
      <c r="M778" s="7">
        <v>44877</v>
      </c>
      <c r="N778" s="1">
        <f t="shared" si="110"/>
        <v>44877</v>
      </c>
      <c r="O778" s="7">
        <v>45001</v>
      </c>
      <c r="P778" s="7">
        <f t="shared" si="115"/>
        <v>45001</v>
      </c>
      <c r="Q778">
        <v>151</v>
      </c>
      <c r="R778">
        <v>0</v>
      </c>
      <c r="S778">
        <v>1</v>
      </c>
      <c r="T778">
        <v>1.2</v>
      </c>
      <c r="U778" t="s">
        <v>25</v>
      </c>
      <c r="W778" t="str">
        <f t="shared" si="111"/>
        <v>Lost</v>
      </c>
      <c r="X778" t="str">
        <f>_xlfn.XLOOKUP(B778,'Customers'!A:A,'Customers'!E:E,"")</f>
        <v>Mid-Market</v>
      </c>
      <c r="Y778">
        <f t="shared" si="112"/>
        <v>1</v>
      </c>
      <c r="Z778">
        <f t="shared" si="113"/>
        <v>124</v>
      </c>
      <c r="AA778">
        <f t="shared" si="116"/>
        <v>1</v>
      </c>
    </row>
    <row r="779" spans="1:27">
      <c r="A779" t="s">
        <v>3129</v>
      </c>
      <c r="B779" t="s">
        <v>3130</v>
      </c>
      <c r="C779" t="s">
        <v>18</v>
      </c>
      <c r="D779" t="s">
        <v>183</v>
      </c>
      <c r="E779" t="s">
        <v>177</v>
      </c>
      <c r="F779" t="s">
        <v>3131</v>
      </c>
      <c r="G779" s="6">
        <f t="shared" si="108"/>
        <v>14117</v>
      </c>
      <c r="H779" t="s">
        <v>79</v>
      </c>
      <c r="I779" t="s">
        <v>73</v>
      </c>
      <c r="J779" t="str">
        <f t="shared" si="109"/>
        <v>Karan Karnik</v>
      </c>
      <c r="K779" t="s">
        <v>3132</v>
      </c>
      <c r="L779" s="7">
        <f t="shared" si="114"/>
        <v>45505</v>
      </c>
      <c r="M779" s="7">
        <v>45657</v>
      </c>
      <c r="N779" s="1">
        <f t="shared" si="110"/>
        <v>45657</v>
      </c>
      <c r="P779" s="7" t="str">
        <f t="shared" si="115"/>
        <v/>
      </c>
      <c r="R779">
        <v>0</v>
      </c>
      <c r="S779">
        <v>1</v>
      </c>
      <c r="T779">
        <v>0.6</v>
      </c>
      <c r="U779" t="s">
        <v>100</v>
      </c>
      <c r="W779" t="str">
        <f t="shared" si="111"/>
        <v>Open</v>
      </c>
      <c r="X779" t="str">
        <f>_xlfn.XLOOKUP(B779,'Customers'!A:A,'Customers'!E:E,"")</f>
        <v>SMB</v>
      </c>
      <c r="Y779">
        <f t="shared" si="112"/>
        <v>0</v>
      </c>
      <c r="Z779" t="str">
        <f t="shared" si="113"/>
        <v/>
      </c>
      <c r="AA779">
        <f t="shared" si="116"/>
        <v>0</v>
      </c>
    </row>
    <row r="780" spans="1:27">
      <c r="A780" t="s">
        <v>3133</v>
      </c>
      <c r="B780" t="s">
        <v>886</v>
      </c>
      <c r="C780" t="s">
        <v>18</v>
      </c>
      <c r="D780" t="s">
        <v>37</v>
      </c>
      <c r="E780" t="s">
        <v>91</v>
      </c>
      <c r="F780" t="s">
        <v>3134</v>
      </c>
      <c r="G780" s="6">
        <f t="shared" si="108"/>
        <v>192162</v>
      </c>
      <c r="H780" t="s">
        <v>151</v>
      </c>
      <c r="I780" t="s">
        <v>1774</v>
      </c>
      <c r="J780" t="str">
        <f t="shared" si="109"/>
        <v>Jasmit Gour</v>
      </c>
      <c r="K780" t="s">
        <v>2964</v>
      </c>
      <c r="L780" s="7">
        <f t="shared" si="114"/>
        <v>44860</v>
      </c>
      <c r="M780" s="7">
        <v>45026</v>
      </c>
      <c r="N780" s="1">
        <f t="shared" si="110"/>
        <v>45026</v>
      </c>
      <c r="O780" s="7">
        <v>45039</v>
      </c>
      <c r="P780" s="7">
        <f t="shared" si="115"/>
        <v>45039</v>
      </c>
      <c r="Q780">
        <v>179</v>
      </c>
      <c r="R780">
        <v>1</v>
      </c>
      <c r="S780">
        <v>3</v>
      </c>
      <c r="T780">
        <v>29.5</v>
      </c>
      <c r="U780" t="s">
        <v>100</v>
      </c>
      <c r="W780" t="str">
        <f t="shared" si="111"/>
        <v>Won</v>
      </c>
      <c r="X780" t="str">
        <f>_xlfn.XLOOKUP(B780,'Customers'!A:A,'Customers'!E:E,"")</f>
        <v>SMB</v>
      </c>
      <c r="Y780">
        <f t="shared" si="112"/>
        <v>1</v>
      </c>
      <c r="Z780">
        <f t="shared" si="113"/>
        <v>13</v>
      </c>
      <c r="AA780">
        <f t="shared" si="116"/>
        <v>0</v>
      </c>
    </row>
    <row r="781" spans="1:27">
      <c r="A781" t="s">
        <v>3135</v>
      </c>
      <c r="B781" t="s">
        <v>3136</v>
      </c>
      <c r="C781" t="s">
        <v>2299</v>
      </c>
      <c r="D781" t="s">
        <v>66</v>
      </c>
      <c r="E781" t="s">
        <v>115</v>
      </c>
      <c r="F781" t="s">
        <v>3137</v>
      </c>
      <c r="G781" s="6">
        <f t="shared" si="108"/>
        <v>19158</v>
      </c>
      <c r="H781" t="s">
        <v>39</v>
      </c>
      <c r="I781" t="s">
        <v>62</v>
      </c>
      <c r="J781" t="str">
        <f t="shared" si="109"/>
        <v>Jairaj Panchal</v>
      </c>
      <c r="K781" t="s">
        <v>3138</v>
      </c>
      <c r="L781" s="7">
        <f t="shared" si="114"/>
        <v>44880</v>
      </c>
      <c r="M781" s="7">
        <v>45045</v>
      </c>
      <c r="N781" s="1">
        <f t="shared" si="110"/>
        <v>45045</v>
      </c>
      <c r="O781" s="7">
        <v>45014</v>
      </c>
      <c r="P781" s="7">
        <f t="shared" si="115"/>
        <v>45014</v>
      </c>
      <c r="Q781">
        <v>134</v>
      </c>
      <c r="R781">
        <v>0</v>
      </c>
      <c r="S781">
        <v>1</v>
      </c>
      <c r="T781">
        <v>34</v>
      </c>
      <c r="U781" t="s">
        <v>100</v>
      </c>
      <c r="W781" t="str">
        <f t="shared" si="111"/>
        <v>Lost</v>
      </c>
      <c r="X781" t="str">
        <f>_xlfn.XLOOKUP(B781,'Customers'!A:A,'Customers'!E:E,"")</f>
        <v>Enterprise</v>
      </c>
      <c r="Y781">
        <f t="shared" si="112"/>
        <v>1</v>
      </c>
      <c r="Z781">
        <f t="shared" si="113"/>
        <v>-31</v>
      </c>
      <c r="AA781">
        <f t="shared" si="116"/>
        <v>0</v>
      </c>
    </row>
    <row r="782" spans="1:27">
      <c r="A782" t="s">
        <v>3139</v>
      </c>
      <c r="B782" t="s">
        <v>582</v>
      </c>
      <c r="C782" t="s">
        <v>18</v>
      </c>
      <c r="D782" t="s">
        <v>19</v>
      </c>
      <c r="E782" t="s">
        <v>45</v>
      </c>
      <c r="F782" t="s">
        <v>3140</v>
      </c>
      <c r="G782" s="6">
        <f t="shared" si="108"/>
        <v>6601</v>
      </c>
      <c r="H782" t="s">
        <v>47</v>
      </c>
      <c r="I782" t="s">
        <v>98</v>
      </c>
      <c r="J782" t="str">
        <f t="shared" si="109"/>
        <v>Amruta Sinha</v>
      </c>
      <c r="K782" t="s">
        <v>2425</v>
      </c>
      <c r="L782" s="7">
        <f t="shared" si="114"/>
        <v>44670</v>
      </c>
      <c r="M782" s="7">
        <v>44790</v>
      </c>
      <c r="N782" s="1">
        <f t="shared" si="110"/>
        <v>44790</v>
      </c>
      <c r="P782" s="7" t="str">
        <f t="shared" si="115"/>
        <v/>
      </c>
      <c r="R782">
        <v>0</v>
      </c>
      <c r="S782">
        <v>1</v>
      </c>
      <c r="T782">
        <v>32.700000000000003</v>
      </c>
      <c r="U782" t="s">
        <v>25</v>
      </c>
      <c r="W782" t="str">
        <f t="shared" si="111"/>
        <v>Open</v>
      </c>
      <c r="X782" t="str">
        <f>_xlfn.XLOOKUP(B782,'Customers'!A:A,'Customers'!E:E,"")</f>
        <v>Mid-Market</v>
      </c>
      <c r="Y782">
        <f t="shared" si="112"/>
        <v>0</v>
      </c>
      <c r="Z782" t="str">
        <f t="shared" si="113"/>
        <v/>
      </c>
      <c r="AA782">
        <f t="shared" si="116"/>
        <v>0</v>
      </c>
    </row>
    <row r="783" spans="1:27">
      <c r="A783" t="s">
        <v>3141</v>
      </c>
      <c r="B783" t="s">
        <v>2114</v>
      </c>
      <c r="C783" t="s">
        <v>1847</v>
      </c>
      <c r="D783" t="s">
        <v>183</v>
      </c>
      <c r="E783" t="s">
        <v>115</v>
      </c>
      <c r="F783" t="s">
        <v>1292</v>
      </c>
      <c r="G783" s="6">
        <f t="shared" si="108"/>
        <v>12000</v>
      </c>
      <c r="H783" t="s">
        <v>151</v>
      </c>
      <c r="I783" t="s">
        <v>31</v>
      </c>
      <c r="J783" t="str">
        <f t="shared" si="109"/>
        <v>Ati Seshadri</v>
      </c>
      <c r="K783" t="s">
        <v>1030</v>
      </c>
      <c r="L783" s="7">
        <f t="shared" si="114"/>
        <v>45075</v>
      </c>
      <c r="M783" s="7">
        <v>45133</v>
      </c>
      <c r="N783" s="1">
        <f t="shared" si="110"/>
        <v>45133</v>
      </c>
      <c r="O783" s="7">
        <v>45158</v>
      </c>
      <c r="P783" s="7">
        <f t="shared" si="115"/>
        <v>45158</v>
      </c>
      <c r="Q783">
        <v>83</v>
      </c>
      <c r="R783">
        <v>0</v>
      </c>
      <c r="S783">
        <v>1</v>
      </c>
      <c r="U783" t="s">
        <v>33</v>
      </c>
      <c r="W783" t="str">
        <f t="shared" si="111"/>
        <v>Lost</v>
      </c>
      <c r="X783" t="str">
        <f>_xlfn.XLOOKUP(B783,'Customers'!A:A,'Customers'!E:E,"")</f>
        <v>SMB</v>
      </c>
      <c r="Y783">
        <f t="shared" si="112"/>
        <v>1</v>
      </c>
      <c r="Z783">
        <f t="shared" si="113"/>
        <v>25</v>
      </c>
      <c r="AA783">
        <f t="shared" si="116"/>
        <v>0</v>
      </c>
    </row>
    <row r="784" spans="1:27">
      <c r="A784" t="s">
        <v>3142</v>
      </c>
      <c r="B784" t="s">
        <v>1575</v>
      </c>
      <c r="C784" t="s">
        <v>18</v>
      </c>
      <c r="D784" t="s">
        <v>37</v>
      </c>
      <c r="E784" t="s">
        <v>54</v>
      </c>
      <c r="F784" t="s">
        <v>3143</v>
      </c>
      <c r="G784" s="6">
        <f t="shared" si="108"/>
        <v>169085</v>
      </c>
      <c r="H784" t="s">
        <v>151</v>
      </c>
      <c r="I784" t="s">
        <v>62</v>
      </c>
      <c r="J784" t="str">
        <f t="shared" si="109"/>
        <v>Jairaj Panchal</v>
      </c>
      <c r="K784" t="s">
        <v>3099</v>
      </c>
      <c r="L784" s="7">
        <f t="shared" si="114"/>
        <v>44663</v>
      </c>
      <c r="M784" s="7">
        <v>44690</v>
      </c>
      <c r="N784" s="1">
        <f t="shared" si="110"/>
        <v>44690</v>
      </c>
      <c r="P784" s="7" t="str">
        <f t="shared" si="115"/>
        <v/>
      </c>
      <c r="R784">
        <v>0</v>
      </c>
      <c r="S784">
        <v>1</v>
      </c>
      <c r="T784">
        <v>8.6999999999999993</v>
      </c>
      <c r="U784" t="s">
        <v>100</v>
      </c>
      <c r="W784" t="str">
        <f t="shared" si="111"/>
        <v>Open</v>
      </c>
      <c r="X784" t="str">
        <f>_xlfn.XLOOKUP(B784,'Customers'!A:A,'Customers'!E:E,"")</f>
        <v>Enterprise</v>
      </c>
      <c r="Y784">
        <f t="shared" si="112"/>
        <v>0</v>
      </c>
      <c r="Z784" t="str">
        <f t="shared" si="113"/>
        <v/>
      </c>
      <c r="AA784">
        <f t="shared" si="116"/>
        <v>0</v>
      </c>
    </row>
    <row r="785" spans="1:27">
      <c r="A785" t="s">
        <v>3144</v>
      </c>
      <c r="B785" t="s">
        <v>182</v>
      </c>
      <c r="C785" t="s">
        <v>18</v>
      </c>
      <c r="D785" t="s">
        <v>19</v>
      </c>
      <c r="E785" t="s">
        <v>54</v>
      </c>
      <c r="F785" t="s">
        <v>3145</v>
      </c>
      <c r="G785" s="6">
        <f t="shared" si="108"/>
        <v>7418</v>
      </c>
      <c r="H785" t="s">
        <v>161</v>
      </c>
      <c r="I785" t="s">
        <v>625</v>
      </c>
      <c r="J785" t="str">
        <f t="shared" si="109"/>
        <v>Kashish Patla</v>
      </c>
      <c r="K785" t="s">
        <v>3146</v>
      </c>
      <c r="L785" s="7">
        <f t="shared" si="114"/>
        <v>44736</v>
      </c>
      <c r="M785" s="7">
        <v>44794</v>
      </c>
      <c r="N785" s="1">
        <f t="shared" si="110"/>
        <v>44794</v>
      </c>
      <c r="P785" s="7" t="str">
        <f t="shared" si="115"/>
        <v/>
      </c>
      <c r="R785">
        <v>0</v>
      </c>
      <c r="S785">
        <v>1</v>
      </c>
      <c r="T785">
        <v>22.2</v>
      </c>
      <c r="U785" t="s">
        <v>100</v>
      </c>
      <c r="W785" t="str">
        <f t="shared" si="111"/>
        <v>Open</v>
      </c>
      <c r="X785" t="str">
        <f>_xlfn.XLOOKUP(B785,'Customers'!A:A,'Customers'!E:E,"")</f>
        <v>SMB</v>
      </c>
      <c r="Y785">
        <f t="shared" si="112"/>
        <v>0</v>
      </c>
      <c r="Z785" t="str">
        <f t="shared" si="113"/>
        <v/>
      </c>
      <c r="AA785">
        <f t="shared" si="116"/>
        <v>0</v>
      </c>
    </row>
    <row r="786" spans="1:27">
      <c r="A786" t="s">
        <v>3147</v>
      </c>
      <c r="B786" t="s">
        <v>3148</v>
      </c>
      <c r="C786" t="s">
        <v>1080</v>
      </c>
      <c r="D786" t="s">
        <v>37</v>
      </c>
      <c r="E786" t="s">
        <v>28</v>
      </c>
      <c r="F786" t="s">
        <v>3149</v>
      </c>
      <c r="G786" s="6">
        <f t="shared" si="108"/>
        <v>84680</v>
      </c>
      <c r="H786" t="s">
        <v>22</v>
      </c>
      <c r="I786" t="s">
        <v>80</v>
      </c>
      <c r="J786" t="str">
        <f t="shared" si="109"/>
        <v>Shivani Natt</v>
      </c>
      <c r="K786" t="s">
        <v>3150</v>
      </c>
      <c r="L786" s="7">
        <f t="shared" si="114"/>
        <v>44954</v>
      </c>
      <c r="M786" s="7">
        <v>45069</v>
      </c>
      <c r="N786" s="1">
        <f t="shared" si="110"/>
        <v>45069</v>
      </c>
      <c r="P786" s="7" t="str">
        <f t="shared" si="115"/>
        <v/>
      </c>
      <c r="R786">
        <v>0</v>
      </c>
      <c r="S786">
        <v>1</v>
      </c>
      <c r="T786">
        <v>28.1</v>
      </c>
      <c r="U786" t="s">
        <v>100</v>
      </c>
      <c r="W786" t="str">
        <f t="shared" si="111"/>
        <v>Open</v>
      </c>
      <c r="X786" t="str">
        <f>_xlfn.XLOOKUP(B786,'Customers'!A:A,'Customers'!E:E,"")</f>
        <v>Mid-Market</v>
      </c>
      <c r="Y786">
        <f t="shared" si="112"/>
        <v>0</v>
      </c>
      <c r="Z786" t="str">
        <f t="shared" si="113"/>
        <v/>
      </c>
      <c r="AA786">
        <f t="shared" si="116"/>
        <v>0</v>
      </c>
    </row>
    <row r="787" spans="1:27">
      <c r="A787" t="s">
        <v>3151</v>
      </c>
      <c r="B787" t="s">
        <v>814</v>
      </c>
      <c r="C787" t="s">
        <v>18</v>
      </c>
      <c r="D787" t="s">
        <v>37</v>
      </c>
      <c r="E787" t="s">
        <v>115</v>
      </c>
      <c r="F787" t="s">
        <v>3152</v>
      </c>
      <c r="G787" s="6">
        <f t="shared" si="108"/>
        <v>170141</v>
      </c>
      <c r="H787" t="s">
        <v>161</v>
      </c>
      <c r="I787" t="s">
        <v>361</v>
      </c>
      <c r="J787" t="str">
        <f t="shared" si="109"/>
        <v>Jalsa Parsa</v>
      </c>
      <c r="K787" t="s">
        <v>3153</v>
      </c>
      <c r="L787" s="7">
        <f t="shared" si="114"/>
        <v>45326</v>
      </c>
      <c r="M787" s="7">
        <v>45485</v>
      </c>
      <c r="N787" s="1">
        <f t="shared" si="110"/>
        <v>45485</v>
      </c>
      <c r="O787" s="7">
        <v>45430</v>
      </c>
      <c r="P787" s="7">
        <f t="shared" si="115"/>
        <v>45430</v>
      </c>
      <c r="Q787">
        <v>104</v>
      </c>
      <c r="R787">
        <v>0</v>
      </c>
      <c r="S787">
        <v>1</v>
      </c>
      <c r="T787">
        <v>6.2</v>
      </c>
      <c r="U787" t="s">
        <v>58</v>
      </c>
      <c r="W787" t="str">
        <f t="shared" si="111"/>
        <v>Lost</v>
      </c>
      <c r="X787" t="str">
        <f>_xlfn.XLOOKUP(B787,'Customers'!A:A,'Customers'!E:E,"")</f>
        <v>SMB</v>
      </c>
      <c r="Y787">
        <f t="shared" si="112"/>
        <v>1</v>
      </c>
      <c r="Z787">
        <f t="shared" si="113"/>
        <v>-55</v>
      </c>
      <c r="AA787">
        <f t="shared" si="116"/>
        <v>0</v>
      </c>
    </row>
    <row r="788" spans="1:27">
      <c r="A788" t="s">
        <v>3154</v>
      </c>
      <c r="B788" t="s">
        <v>430</v>
      </c>
      <c r="C788" t="s">
        <v>2340</v>
      </c>
      <c r="D788" t="s">
        <v>19</v>
      </c>
      <c r="E788" t="s">
        <v>20</v>
      </c>
      <c r="F788" t="s">
        <v>3155</v>
      </c>
      <c r="G788" s="6">
        <f t="shared" si="108"/>
        <v>2125</v>
      </c>
      <c r="H788" t="s">
        <v>30</v>
      </c>
      <c r="I788" t="s">
        <v>105</v>
      </c>
      <c r="J788" t="str">
        <f t="shared" si="109"/>
        <v>Hemangini Bahri</v>
      </c>
      <c r="K788" t="s">
        <v>831</v>
      </c>
      <c r="L788" s="7">
        <f t="shared" si="114"/>
        <v>45156</v>
      </c>
      <c r="M788" s="7">
        <v>45192</v>
      </c>
      <c r="N788" s="1">
        <f t="shared" si="110"/>
        <v>45192</v>
      </c>
      <c r="P788" s="7" t="str">
        <f t="shared" si="115"/>
        <v/>
      </c>
      <c r="R788">
        <v>0</v>
      </c>
      <c r="S788">
        <v>1</v>
      </c>
      <c r="T788">
        <v>18</v>
      </c>
      <c r="U788" t="s">
        <v>100</v>
      </c>
      <c r="W788" t="str">
        <f t="shared" si="111"/>
        <v>Open</v>
      </c>
      <c r="X788" t="str">
        <f>_xlfn.XLOOKUP(B788,'Customers'!A:A,'Customers'!E:E,"")</f>
        <v>Mid-Market</v>
      </c>
      <c r="Y788">
        <f t="shared" si="112"/>
        <v>0</v>
      </c>
      <c r="Z788" t="str">
        <f t="shared" si="113"/>
        <v/>
      </c>
      <c r="AA788">
        <f t="shared" si="116"/>
        <v>0</v>
      </c>
    </row>
    <row r="789" spans="1:27">
      <c r="A789" t="s">
        <v>3156</v>
      </c>
      <c r="B789" t="s">
        <v>44</v>
      </c>
      <c r="C789" t="s">
        <v>1002</v>
      </c>
      <c r="D789" t="s">
        <v>19</v>
      </c>
      <c r="E789" t="s">
        <v>54</v>
      </c>
      <c r="F789" t="s">
        <v>3157</v>
      </c>
      <c r="G789" s="6">
        <f t="shared" si="108"/>
        <v>8162</v>
      </c>
      <c r="H789" t="s">
        <v>30</v>
      </c>
      <c r="I789" t="s">
        <v>2149</v>
      </c>
      <c r="J789" t="str">
        <f t="shared" si="109"/>
        <v>Champak Rao</v>
      </c>
      <c r="K789" t="s">
        <v>3158</v>
      </c>
      <c r="L789" s="7">
        <f t="shared" si="114"/>
        <v>44809</v>
      </c>
      <c r="M789" s="7">
        <v>44831</v>
      </c>
      <c r="N789" s="1">
        <f t="shared" si="110"/>
        <v>44831</v>
      </c>
      <c r="P789" s="7" t="str">
        <f t="shared" si="115"/>
        <v/>
      </c>
      <c r="R789">
        <v>0</v>
      </c>
      <c r="S789">
        <v>1</v>
      </c>
      <c r="U789" t="s">
        <v>100</v>
      </c>
      <c r="W789" t="str">
        <f t="shared" si="111"/>
        <v>Open</v>
      </c>
      <c r="X789" t="str">
        <f>_xlfn.XLOOKUP(B789,'Customers'!A:A,'Customers'!E:E,"")</f>
        <v>Mid-Market</v>
      </c>
      <c r="Y789">
        <f t="shared" si="112"/>
        <v>0</v>
      </c>
      <c r="Z789" t="str">
        <f t="shared" si="113"/>
        <v/>
      </c>
      <c r="AA789">
        <f t="shared" si="116"/>
        <v>0</v>
      </c>
    </row>
    <row r="790" spans="1:27">
      <c r="A790" t="s">
        <v>3159</v>
      </c>
      <c r="B790" t="s">
        <v>2778</v>
      </c>
      <c r="C790" t="s">
        <v>121</v>
      </c>
      <c r="D790" t="s">
        <v>37</v>
      </c>
      <c r="E790" t="s">
        <v>28</v>
      </c>
      <c r="F790" t="s">
        <v>3160</v>
      </c>
      <c r="G790" s="6">
        <f t="shared" si="108"/>
        <v>139351</v>
      </c>
      <c r="H790" t="s">
        <v>172</v>
      </c>
      <c r="I790" t="s">
        <v>80</v>
      </c>
      <c r="J790" t="str">
        <f t="shared" si="109"/>
        <v>Shivani Natt</v>
      </c>
      <c r="K790" t="s">
        <v>3161</v>
      </c>
      <c r="L790" s="7">
        <f t="shared" si="114"/>
        <v>45170</v>
      </c>
      <c r="M790" s="7">
        <v>45222</v>
      </c>
      <c r="N790" s="1">
        <f t="shared" si="110"/>
        <v>45222</v>
      </c>
      <c r="P790" s="7" t="str">
        <f t="shared" si="115"/>
        <v/>
      </c>
      <c r="R790">
        <v>0</v>
      </c>
      <c r="S790">
        <v>1</v>
      </c>
      <c r="T790">
        <v>32.9</v>
      </c>
      <c r="U790" t="s">
        <v>42</v>
      </c>
      <c r="W790" t="str">
        <f t="shared" si="111"/>
        <v>Open</v>
      </c>
      <c r="X790" t="str">
        <f>_xlfn.XLOOKUP(B790,'Customers'!A:A,'Customers'!E:E,"")</f>
        <v>Enterprise</v>
      </c>
      <c r="Y790">
        <f t="shared" si="112"/>
        <v>0</v>
      </c>
      <c r="Z790" t="str">
        <f t="shared" si="113"/>
        <v/>
      </c>
      <c r="AA790">
        <f t="shared" si="116"/>
        <v>0</v>
      </c>
    </row>
    <row r="791" spans="1:27">
      <c r="A791" t="s">
        <v>3162</v>
      </c>
      <c r="B791" t="s">
        <v>3163</v>
      </c>
      <c r="C791" t="s">
        <v>2567</v>
      </c>
      <c r="D791" t="s">
        <v>66</v>
      </c>
      <c r="E791" t="s">
        <v>115</v>
      </c>
      <c r="F791" t="s">
        <v>3164</v>
      </c>
      <c r="G791" s="6">
        <f t="shared" si="108"/>
        <v>7504</v>
      </c>
      <c r="H791" t="s">
        <v>39</v>
      </c>
      <c r="I791" t="s">
        <v>86</v>
      </c>
      <c r="J791" t="str">
        <f t="shared" si="109"/>
        <v>Mason Solanki</v>
      </c>
      <c r="K791" t="s">
        <v>1532</v>
      </c>
      <c r="L791" s="7">
        <f t="shared" si="114"/>
        <v>45203</v>
      </c>
      <c r="M791" s="7">
        <v>45247</v>
      </c>
      <c r="N791" s="1">
        <f t="shared" si="110"/>
        <v>45247</v>
      </c>
      <c r="O791" s="7">
        <v>45229</v>
      </c>
      <c r="P791" s="7">
        <f t="shared" si="115"/>
        <v>45229</v>
      </c>
      <c r="Q791">
        <v>26</v>
      </c>
      <c r="R791">
        <v>0</v>
      </c>
      <c r="S791">
        <v>1</v>
      </c>
      <c r="U791" t="s">
        <v>33</v>
      </c>
      <c r="W791" t="str">
        <f t="shared" si="111"/>
        <v>Lost</v>
      </c>
      <c r="X791" t="str">
        <f>_xlfn.XLOOKUP(B791,'Customers'!A:A,'Customers'!E:E,"")</f>
        <v>Mid-Market</v>
      </c>
      <c r="Y791">
        <f t="shared" si="112"/>
        <v>1</v>
      </c>
      <c r="Z791">
        <f t="shared" si="113"/>
        <v>-18</v>
      </c>
      <c r="AA791">
        <f t="shared" si="116"/>
        <v>0</v>
      </c>
    </row>
    <row r="792" spans="1:27">
      <c r="A792" t="s">
        <v>3165</v>
      </c>
      <c r="B792" t="s">
        <v>372</v>
      </c>
      <c r="C792" t="s">
        <v>3066</v>
      </c>
      <c r="D792" t="s">
        <v>183</v>
      </c>
      <c r="E792" t="s">
        <v>91</v>
      </c>
      <c r="F792" t="s">
        <v>3166</v>
      </c>
      <c r="G792" s="6">
        <f t="shared" si="108"/>
        <v>13609</v>
      </c>
      <c r="H792" t="s">
        <v>172</v>
      </c>
      <c r="I792" t="s">
        <v>31</v>
      </c>
      <c r="J792" t="str">
        <f t="shared" si="109"/>
        <v>Ati Seshadri</v>
      </c>
      <c r="K792" t="s">
        <v>3167</v>
      </c>
      <c r="L792" s="7">
        <f t="shared" si="114"/>
        <v>45075</v>
      </c>
      <c r="M792" s="7">
        <v>45122</v>
      </c>
      <c r="N792" s="1">
        <f t="shared" si="110"/>
        <v>45122</v>
      </c>
      <c r="O792" s="7">
        <v>45159</v>
      </c>
      <c r="P792" s="7">
        <f t="shared" si="115"/>
        <v>45159</v>
      </c>
      <c r="Q792">
        <v>84</v>
      </c>
      <c r="R792">
        <v>0</v>
      </c>
      <c r="S792">
        <v>1</v>
      </c>
      <c r="T792">
        <v>33</v>
      </c>
      <c r="U792" t="s">
        <v>33</v>
      </c>
      <c r="W792" t="str">
        <f t="shared" si="111"/>
        <v>Won</v>
      </c>
      <c r="X792" t="str">
        <f>_xlfn.XLOOKUP(B792,'Customers'!A:A,'Customers'!E:E,"")</f>
        <v>Mid-Market</v>
      </c>
      <c r="Y792">
        <f t="shared" si="112"/>
        <v>1</v>
      </c>
      <c r="Z792">
        <f t="shared" si="113"/>
        <v>37</v>
      </c>
      <c r="AA792">
        <f t="shared" si="116"/>
        <v>1</v>
      </c>
    </row>
    <row r="793" spans="1:27">
      <c r="A793" t="s">
        <v>3168</v>
      </c>
      <c r="B793" t="s">
        <v>3169</v>
      </c>
      <c r="C793" t="s">
        <v>441</v>
      </c>
      <c r="D793" t="s">
        <v>37</v>
      </c>
      <c r="E793" t="s">
        <v>177</v>
      </c>
      <c r="F793" t="s">
        <v>3170</v>
      </c>
      <c r="G793" s="6">
        <f t="shared" si="108"/>
        <v>127647</v>
      </c>
      <c r="H793" t="s">
        <v>79</v>
      </c>
      <c r="I793" t="s">
        <v>31</v>
      </c>
      <c r="J793" t="str">
        <f t="shared" si="109"/>
        <v>Ati Seshadri</v>
      </c>
      <c r="K793" t="s">
        <v>1779</v>
      </c>
      <c r="L793" s="7">
        <f t="shared" si="114"/>
        <v>45479</v>
      </c>
      <c r="M793" s="7">
        <v>45528</v>
      </c>
      <c r="N793" s="1">
        <f t="shared" si="110"/>
        <v>45528</v>
      </c>
      <c r="P793" s="7" t="str">
        <f t="shared" si="115"/>
        <v/>
      </c>
      <c r="R793">
        <v>0</v>
      </c>
      <c r="S793">
        <v>1</v>
      </c>
      <c r="T793">
        <v>25.6</v>
      </c>
      <c r="U793" t="s">
        <v>100</v>
      </c>
      <c r="W793" t="str">
        <f t="shared" si="111"/>
        <v>Open</v>
      </c>
      <c r="X793" t="str">
        <f>_xlfn.XLOOKUP(B793,'Customers'!A:A,'Customers'!E:E,"")</f>
        <v>SMB</v>
      </c>
      <c r="Y793">
        <f t="shared" si="112"/>
        <v>0</v>
      </c>
      <c r="Z793" t="str">
        <f t="shared" si="113"/>
        <v/>
      </c>
      <c r="AA793">
        <f t="shared" si="116"/>
        <v>0</v>
      </c>
    </row>
    <row r="794" spans="1:27">
      <c r="A794" t="s">
        <v>3171</v>
      </c>
      <c r="B794" t="s">
        <v>3172</v>
      </c>
      <c r="C794" t="s">
        <v>282</v>
      </c>
      <c r="D794" t="s">
        <v>183</v>
      </c>
      <c r="E794" t="s">
        <v>91</v>
      </c>
      <c r="F794" t="s">
        <v>3173</v>
      </c>
      <c r="G794" s="6">
        <f t="shared" si="108"/>
        <v>8242</v>
      </c>
      <c r="H794" t="s">
        <v>47</v>
      </c>
      <c r="I794" t="s">
        <v>1500</v>
      </c>
      <c r="J794" t="str">
        <f t="shared" si="109"/>
        <v>Mason Solanki</v>
      </c>
      <c r="K794" t="s">
        <v>3174</v>
      </c>
      <c r="L794" s="7">
        <f t="shared" si="114"/>
        <v>45584</v>
      </c>
      <c r="M794" s="7">
        <v>45609</v>
      </c>
      <c r="N794" s="1">
        <f t="shared" si="110"/>
        <v>45609</v>
      </c>
      <c r="O794" s="7">
        <v>45690</v>
      </c>
      <c r="P794" s="7">
        <f t="shared" si="115"/>
        <v>45690</v>
      </c>
      <c r="Q794">
        <v>106</v>
      </c>
      <c r="R794">
        <v>1</v>
      </c>
      <c r="S794">
        <v>3</v>
      </c>
      <c r="U794" t="s">
        <v>58</v>
      </c>
      <c r="W794" t="str">
        <f t="shared" si="111"/>
        <v>Won</v>
      </c>
      <c r="X794" t="str">
        <f>_xlfn.XLOOKUP(B794,'Customers'!A:A,'Customers'!E:E,"")</f>
        <v>SMB</v>
      </c>
      <c r="Y794">
        <f t="shared" si="112"/>
        <v>1</v>
      </c>
      <c r="Z794">
        <f t="shared" si="113"/>
        <v>81</v>
      </c>
      <c r="AA794">
        <f t="shared" si="116"/>
        <v>1</v>
      </c>
    </row>
    <row r="795" spans="1:27">
      <c r="A795" t="s">
        <v>3175</v>
      </c>
      <c r="B795" t="s">
        <v>3176</v>
      </c>
      <c r="C795" t="s">
        <v>1504</v>
      </c>
      <c r="D795" t="s">
        <v>19</v>
      </c>
      <c r="E795" t="s">
        <v>45</v>
      </c>
      <c r="F795" t="s">
        <v>3177</v>
      </c>
      <c r="G795" s="6">
        <f t="shared" si="108"/>
        <v>3523</v>
      </c>
      <c r="H795" t="s">
        <v>47</v>
      </c>
      <c r="I795" t="s">
        <v>127</v>
      </c>
      <c r="J795" t="str">
        <f t="shared" si="109"/>
        <v>Kashish Patla</v>
      </c>
      <c r="K795" t="s">
        <v>2395</v>
      </c>
      <c r="L795" s="7">
        <f t="shared" si="114"/>
        <v>45267</v>
      </c>
      <c r="M795" s="7">
        <v>45356</v>
      </c>
      <c r="N795" s="1">
        <f t="shared" si="110"/>
        <v>45356</v>
      </c>
      <c r="P795" s="7" t="str">
        <f t="shared" si="115"/>
        <v/>
      </c>
      <c r="R795">
        <v>0</v>
      </c>
      <c r="S795">
        <v>1</v>
      </c>
      <c r="T795">
        <v>15.3</v>
      </c>
      <c r="U795" t="s">
        <v>33</v>
      </c>
      <c r="W795" t="str">
        <f t="shared" si="111"/>
        <v>Open</v>
      </c>
      <c r="X795" t="str">
        <f>_xlfn.XLOOKUP(B795,'Customers'!A:A,'Customers'!E:E,"")</f>
        <v>Enterprise</v>
      </c>
      <c r="Y795">
        <f t="shared" si="112"/>
        <v>0</v>
      </c>
      <c r="Z795" t="str">
        <f t="shared" si="113"/>
        <v/>
      </c>
      <c r="AA795">
        <f t="shared" si="116"/>
        <v>0</v>
      </c>
    </row>
    <row r="796" spans="1:27">
      <c r="A796" t="s">
        <v>3178</v>
      </c>
      <c r="B796" t="s">
        <v>1485</v>
      </c>
      <c r="C796" t="s">
        <v>1088</v>
      </c>
      <c r="D796" t="s">
        <v>183</v>
      </c>
      <c r="E796" t="s">
        <v>91</v>
      </c>
      <c r="F796" t="s">
        <v>3179</v>
      </c>
      <c r="G796" s="6">
        <f t="shared" si="108"/>
        <v>12059</v>
      </c>
      <c r="H796" t="s">
        <v>56</v>
      </c>
      <c r="I796" t="s">
        <v>105</v>
      </c>
      <c r="J796" t="str">
        <f t="shared" si="109"/>
        <v>Hemangini Bahri</v>
      </c>
      <c r="K796" t="s">
        <v>2080</v>
      </c>
      <c r="L796" s="7">
        <f t="shared" si="114"/>
        <v>44773</v>
      </c>
      <c r="M796" s="7">
        <v>44918</v>
      </c>
      <c r="N796" s="1">
        <f t="shared" si="110"/>
        <v>44918</v>
      </c>
      <c r="O796" s="7">
        <v>44890</v>
      </c>
      <c r="P796" s="7">
        <f t="shared" si="115"/>
        <v>44890</v>
      </c>
      <c r="Q796">
        <v>117</v>
      </c>
      <c r="R796">
        <v>0</v>
      </c>
      <c r="S796">
        <v>1</v>
      </c>
      <c r="T796">
        <v>34</v>
      </c>
      <c r="U796" t="s">
        <v>100</v>
      </c>
      <c r="W796" t="str">
        <f t="shared" si="111"/>
        <v>Won</v>
      </c>
      <c r="X796" t="str">
        <f>_xlfn.XLOOKUP(B796,'Customers'!A:A,'Customers'!E:E,"")</f>
        <v>SMB</v>
      </c>
      <c r="Y796">
        <f t="shared" si="112"/>
        <v>1</v>
      </c>
      <c r="Z796">
        <f t="shared" si="113"/>
        <v>-28</v>
      </c>
      <c r="AA796">
        <f t="shared" si="116"/>
        <v>0</v>
      </c>
    </row>
    <row r="797" spans="1:27">
      <c r="A797" t="s">
        <v>3180</v>
      </c>
      <c r="B797" t="s">
        <v>3181</v>
      </c>
      <c r="C797" t="s">
        <v>3066</v>
      </c>
      <c r="D797" t="s">
        <v>19</v>
      </c>
      <c r="E797" t="s">
        <v>28</v>
      </c>
      <c r="F797" t="s">
        <v>3182</v>
      </c>
      <c r="G797" s="6">
        <f t="shared" si="108"/>
        <v>7695</v>
      </c>
      <c r="H797" t="s">
        <v>151</v>
      </c>
      <c r="I797" t="s">
        <v>156</v>
      </c>
      <c r="J797" t="str">
        <f t="shared" si="109"/>
        <v>Lakshmi Hayre</v>
      </c>
      <c r="K797" t="s">
        <v>3183</v>
      </c>
      <c r="L797" s="7">
        <f t="shared" si="114"/>
        <v>45497</v>
      </c>
      <c r="M797" s="7">
        <v>45645</v>
      </c>
      <c r="N797" s="1">
        <f t="shared" si="110"/>
        <v>45645</v>
      </c>
      <c r="P797" s="7" t="str">
        <f t="shared" si="115"/>
        <v/>
      </c>
      <c r="R797">
        <v>0</v>
      </c>
      <c r="S797">
        <v>1</v>
      </c>
      <c r="T797">
        <v>12.9</v>
      </c>
      <c r="U797" t="s">
        <v>100</v>
      </c>
      <c r="W797" t="str">
        <f t="shared" si="111"/>
        <v>Open</v>
      </c>
      <c r="X797" t="str">
        <f>_xlfn.XLOOKUP(B797,'Customers'!A:A,'Customers'!E:E,"")</f>
        <v>Mid-Market</v>
      </c>
      <c r="Y797">
        <f t="shared" si="112"/>
        <v>0</v>
      </c>
      <c r="Z797" t="str">
        <f t="shared" si="113"/>
        <v/>
      </c>
      <c r="AA797">
        <f t="shared" si="116"/>
        <v>0</v>
      </c>
    </row>
    <row r="798" spans="1:27">
      <c r="A798" t="s">
        <v>3184</v>
      </c>
      <c r="B798" t="s">
        <v>1438</v>
      </c>
      <c r="C798" t="s">
        <v>1056</v>
      </c>
      <c r="D798" t="s">
        <v>19</v>
      </c>
      <c r="E798" t="s">
        <v>20</v>
      </c>
      <c r="F798" t="s">
        <v>3185</v>
      </c>
      <c r="G798" s="6">
        <f t="shared" si="108"/>
        <v>8046</v>
      </c>
      <c r="H798" t="s">
        <v>161</v>
      </c>
      <c r="I798" t="s">
        <v>68</v>
      </c>
      <c r="J798" t="str">
        <f t="shared" si="109"/>
        <v>Anamika Keer</v>
      </c>
      <c r="K798" t="s">
        <v>2633</v>
      </c>
      <c r="L798" s="7">
        <f t="shared" si="114"/>
        <v>44576</v>
      </c>
      <c r="M798" s="7">
        <v>44591</v>
      </c>
      <c r="N798" s="1">
        <f t="shared" si="110"/>
        <v>44591</v>
      </c>
      <c r="P798" s="7" t="str">
        <f t="shared" si="115"/>
        <v/>
      </c>
      <c r="R798">
        <v>0</v>
      </c>
      <c r="S798">
        <v>1</v>
      </c>
      <c r="T798">
        <v>13.1</v>
      </c>
      <c r="U798" t="s">
        <v>25</v>
      </c>
      <c r="W798" t="str">
        <f t="shared" si="111"/>
        <v>Open</v>
      </c>
      <c r="X798" t="str">
        <f>_xlfn.XLOOKUP(B798,'Customers'!A:A,'Customers'!E:E,"")</f>
        <v>SMB</v>
      </c>
      <c r="Y798">
        <f t="shared" si="112"/>
        <v>0</v>
      </c>
      <c r="Z798" t="str">
        <f t="shared" si="113"/>
        <v/>
      </c>
      <c r="AA798">
        <f t="shared" si="116"/>
        <v>0</v>
      </c>
    </row>
    <row r="799" spans="1:27">
      <c r="A799" t="s">
        <v>3186</v>
      </c>
      <c r="B799" t="s">
        <v>207</v>
      </c>
      <c r="C799" t="s">
        <v>18</v>
      </c>
      <c r="D799" t="s">
        <v>66</v>
      </c>
      <c r="E799" t="s">
        <v>20</v>
      </c>
      <c r="F799" t="s">
        <v>3187</v>
      </c>
      <c r="G799" s="6">
        <f t="shared" si="108"/>
        <v>6155</v>
      </c>
      <c r="H799" t="s">
        <v>39</v>
      </c>
      <c r="I799" t="s">
        <v>73</v>
      </c>
      <c r="J799" t="str">
        <f t="shared" si="109"/>
        <v>Karan Karnik</v>
      </c>
      <c r="K799" t="s">
        <v>3188</v>
      </c>
      <c r="L799" s="7">
        <f t="shared" si="114"/>
        <v>45411</v>
      </c>
      <c r="M799" s="7">
        <v>45565</v>
      </c>
      <c r="N799" s="1">
        <f t="shared" si="110"/>
        <v>45565</v>
      </c>
      <c r="P799" s="7" t="str">
        <f t="shared" si="115"/>
        <v/>
      </c>
      <c r="R799">
        <v>0</v>
      </c>
      <c r="S799">
        <v>1</v>
      </c>
      <c r="T799">
        <v>28.4</v>
      </c>
      <c r="U799" t="s">
        <v>25</v>
      </c>
      <c r="W799" t="str">
        <f t="shared" si="111"/>
        <v>Open</v>
      </c>
      <c r="X799" t="str">
        <f>_xlfn.XLOOKUP(B799,'Customers'!A:A,'Customers'!E:E,"")</f>
        <v>Mid-Market</v>
      </c>
      <c r="Y799">
        <f t="shared" si="112"/>
        <v>0</v>
      </c>
      <c r="Z799" t="str">
        <f t="shared" si="113"/>
        <v/>
      </c>
      <c r="AA799">
        <f t="shared" si="116"/>
        <v>0</v>
      </c>
    </row>
    <row r="800" spans="1:27">
      <c r="A800" t="s">
        <v>3189</v>
      </c>
      <c r="B800" t="s">
        <v>3190</v>
      </c>
      <c r="C800" t="s">
        <v>2807</v>
      </c>
      <c r="D800" t="s">
        <v>37</v>
      </c>
      <c r="E800" t="s">
        <v>54</v>
      </c>
      <c r="F800" t="s">
        <v>3191</v>
      </c>
      <c r="G800" s="6">
        <f t="shared" si="108"/>
        <v>185278</v>
      </c>
      <c r="H800" t="s">
        <v>30</v>
      </c>
      <c r="I800" t="s">
        <v>31</v>
      </c>
      <c r="J800" t="str">
        <f t="shared" si="109"/>
        <v>Ati Seshadri</v>
      </c>
      <c r="K800" t="s">
        <v>1812</v>
      </c>
      <c r="L800" s="7">
        <f t="shared" si="114"/>
        <v>44963</v>
      </c>
      <c r="M800" s="7">
        <v>44986</v>
      </c>
      <c r="N800" s="1">
        <f t="shared" si="110"/>
        <v>44986</v>
      </c>
      <c r="P800" s="7" t="str">
        <f t="shared" si="115"/>
        <v/>
      </c>
      <c r="R800">
        <v>0</v>
      </c>
      <c r="S800">
        <v>1</v>
      </c>
      <c r="T800">
        <v>21.4</v>
      </c>
      <c r="U800" t="s">
        <v>33</v>
      </c>
      <c r="W800" t="str">
        <f t="shared" si="111"/>
        <v>Open</v>
      </c>
      <c r="X800" t="str">
        <f>_xlfn.XLOOKUP(B800,'Customers'!A:A,'Customers'!E:E,"")</f>
        <v>Mid-Market</v>
      </c>
      <c r="Y800">
        <f t="shared" si="112"/>
        <v>0</v>
      </c>
      <c r="Z800" t="str">
        <f t="shared" si="113"/>
        <v/>
      </c>
      <c r="AA800">
        <f t="shared" si="116"/>
        <v>0</v>
      </c>
    </row>
    <row r="801" spans="1:27">
      <c r="A801" t="s">
        <v>3192</v>
      </c>
      <c r="B801" t="s">
        <v>3193</v>
      </c>
      <c r="C801" t="s">
        <v>296</v>
      </c>
      <c r="D801" t="s">
        <v>19</v>
      </c>
      <c r="E801" t="s">
        <v>115</v>
      </c>
      <c r="F801" t="s">
        <v>3194</v>
      </c>
      <c r="G801" s="6">
        <f t="shared" si="108"/>
        <v>9409</v>
      </c>
      <c r="H801" t="s">
        <v>22</v>
      </c>
      <c r="I801" t="s">
        <v>274</v>
      </c>
      <c r="J801" t="str">
        <f t="shared" si="109"/>
        <v>Rachit Lall</v>
      </c>
      <c r="K801" t="s">
        <v>3195</v>
      </c>
      <c r="L801" s="7">
        <f t="shared" si="114"/>
        <v>45033</v>
      </c>
      <c r="M801" s="7">
        <v>45157</v>
      </c>
      <c r="N801" s="1">
        <f t="shared" si="110"/>
        <v>45157</v>
      </c>
      <c r="O801" s="7">
        <v>45144</v>
      </c>
      <c r="P801" s="7">
        <f t="shared" si="115"/>
        <v>45144</v>
      </c>
      <c r="Q801">
        <v>111</v>
      </c>
      <c r="R801">
        <v>0</v>
      </c>
      <c r="S801">
        <v>1</v>
      </c>
      <c r="U801" t="s">
        <v>25</v>
      </c>
      <c r="W801" t="str">
        <f t="shared" si="111"/>
        <v>Lost</v>
      </c>
      <c r="X801" t="str">
        <f>_xlfn.XLOOKUP(B801,'Customers'!A:A,'Customers'!E:E,"")</f>
        <v>SMB</v>
      </c>
      <c r="Y801">
        <f t="shared" si="112"/>
        <v>1</v>
      </c>
      <c r="Z801">
        <f t="shared" si="113"/>
        <v>-13</v>
      </c>
      <c r="AA801">
        <f t="shared" si="116"/>
        <v>0</v>
      </c>
    </row>
    <row r="802" spans="1:27">
      <c r="A802" t="s">
        <v>3196</v>
      </c>
      <c r="B802" t="s">
        <v>1578</v>
      </c>
      <c r="C802" t="s">
        <v>18</v>
      </c>
      <c r="D802" t="s">
        <v>183</v>
      </c>
      <c r="E802" t="s">
        <v>115</v>
      </c>
      <c r="F802" t="s">
        <v>3197</v>
      </c>
      <c r="G802" s="6">
        <f t="shared" si="108"/>
        <v>12519</v>
      </c>
      <c r="H802" t="s">
        <v>30</v>
      </c>
      <c r="I802" t="s">
        <v>127</v>
      </c>
      <c r="J802" t="str">
        <f t="shared" si="109"/>
        <v>Kashish Patla</v>
      </c>
      <c r="K802" t="s">
        <v>1082</v>
      </c>
      <c r="L802" s="7">
        <f t="shared" si="114"/>
        <v>45559</v>
      </c>
      <c r="M802" s="7">
        <v>45693</v>
      </c>
      <c r="N802" s="1">
        <f t="shared" si="110"/>
        <v>45693</v>
      </c>
      <c r="O802" s="7">
        <v>45589</v>
      </c>
      <c r="P802" s="7">
        <f t="shared" si="115"/>
        <v>45589</v>
      </c>
      <c r="Q802">
        <v>30</v>
      </c>
      <c r="R802">
        <v>0</v>
      </c>
      <c r="S802">
        <v>1</v>
      </c>
      <c r="T802">
        <v>34.799999999999997</v>
      </c>
      <c r="U802" t="s">
        <v>100</v>
      </c>
      <c r="W802" t="str">
        <f t="shared" si="111"/>
        <v>Lost</v>
      </c>
      <c r="X802" t="str">
        <f>_xlfn.XLOOKUP(B802,'Customers'!A:A,'Customers'!E:E,"")</f>
        <v>Mid-Market</v>
      </c>
      <c r="Y802">
        <f t="shared" si="112"/>
        <v>1</v>
      </c>
      <c r="Z802">
        <f t="shared" si="113"/>
        <v>-104</v>
      </c>
      <c r="AA802">
        <f t="shared" si="116"/>
        <v>0</v>
      </c>
    </row>
    <row r="803" spans="1:27">
      <c r="A803" t="s">
        <v>3198</v>
      </c>
      <c r="B803" t="s">
        <v>3181</v>
      </c>
      <c r="C803" t="s">
        <v>1979</v>
      </c>
      <c r="D803" t="s">
        <v>19</v>
      </c>
      <c r="E803" t="s">
        <v>28</v>
      </c>
      <c r="F803" t="s">
        <v>3199</v>
      </c>
      <c r="G803" s="6">
        <f t="shared" si="108"/>
        <v>6867</v>
      </c>
      <c r="H803" t="s">
        <v>172</v>
      </c>
      <c r="I803" t="s">
        <v>62</v>
      </c>
      <c r="J803" t="str">
        <f t="shared" si="109"/>
        <v>Jairaj Panchal</v>
      </c>
      <c r="K803" t="s">
        <v>1823</v>
      </c>
      <c r="L803" s="7">
        <f t="shared" si="114"/>
        <v>45191</v>
      </c>
      <c r="M803" s="7">
        <v>45287</v>
      </c>
      <c r="N803" s="1">
        <f t="shared" si="110"/>
        <v>45287</v>
      </c>
      <c r="P803" s="7" t="str">
        <f t="shared" si="115"/>
        <v/>
      </c>
      <c r="R803">
        <v>0</v>
      </c>
      <c r="S803">
        <v>1</v>
      </c>
      <c r="T803">
        <v>33.4</v>
      </c>
      <c r="U803" t="s">
        <v>25</v>
      </c>
      <c r="W803" t="str">
        <f t="shared" si="111"/>
        <v>Open</v>
      </c>
      <c r="X803" t="str">
        <f>_xlfn.XLOOKUP(B803,'Customers'!A:A,'Customers'!E:E,"")</f>
        <v>Mid-Market</v>
      </c>
      <c r="Y803">
        <f t="shared" si="112"/>
        <v>0</v>
      </c>
      <c r="Z803" t="str">
        <f t="shared" si="113"/>
        <v/>
      </c>
      <c r="AA803">
        <f t="shared" si="116"/>
        <v>0</v>
      </c>
    </row>
    <row r="804" spans="1:27">
      <c r="A804" t="s">
        <v>3200</v>
      </c>
      <c r="B804" t="s">
        <v>3201</v>
      </c>
      <c r="C804" t="s">
        <v>1979</v>
      </c>
      <c r="D804" t="s">
        <v>53</v>
      </c>
      <c r="E804" t="s">
        <v>91</v>
      </c>
      <c r="F804" t="s">
        <v>3202</v>
      </c>
      <c r="G804" s="6">
        <f t="shared" si="108"/>
        <v>32882</v>
      </c>
      <c r="H804" t="s">
        <v>47</v>
      </c>
      <c r="I804" t="s">
        <v>1822</v>
      </c>
      <c r="J804" t="str">
        <f t="shared" si="109"/>
        <v>Karan Karnik</v>
      </c>
      <c r="K804" t="s">
        <v>3203</v>
      </c>
      <c r="L804" s="7">
        <f t="shared" si="114"/>
        <v>45188</v>
      </c>
      <c r="M804" s="7">
        <v>45264</v>
      </c>
      <c r="N804" s="1">
        <f t="shared" si="110"/>
        <v>45264</v>
      </c>
      <c r="O804" s="7">
        <v>45234</v>
      </c>
      <c r="P804" s="7">
        <f t="shared" si="115"/>
        <v>45234</v>
      </c>
      <c r="Q804">
        <v>46</v>
      </c>
      <c r="R804">
        <v>0</v>
      </c>
      <c r="S804">
        <v>1</v>
      </c>
      <c r="T804">
        <v>34.9</v>
      </c>
      <c r="U804" t="s">
        <v>58</v>
      </c>
      <c r="W804" t="str">
        <f t="shared" si="111"/>
        <v>Won</v>
      </c>
      <c r="X804" t="str">
        <f>_xlfn.XLOOKUP(B804,'Customers'!A:A,'Customers'!E:E,"")</f>
        <v>Mid-Market</v>
      </c>
      <c r="Y804">
        <f t="shared" si="112"/>
        <v>1</v>
      </c>
      <c r="Z804">
        <f t="shared" si="113"/>
        <v>-30</v>
      </c>
      <c r="AA804">
        <f t="shared" si="116"/>
        <v>0</v>
      </c>
    </row>
    <row r="805" spans="1:27">
      <c r="A805" t="s">
        <v>3204</v>
      </c>
      <c r="B805" t="s">
        <v>3205</v>
      </c>
      <c r="C805" t="s">
        <v>509</v>
      </c>
      <c r="D805" t="s">
        <v>37</v>
      </c>
      <c r="E805" t="s">
        <v>91</v>
      </c>
      <c r="F805" t="s">
        <v>3206</v>
      </c>
      <c r="G805" s="6">
        <f t="shared" si="108"/>
        <v>64048</v>
      </c>
      <c r="H805" t="s">
        <v>79</v>
      </c>
      <c r="I805" t="s">
        <v>737</v>
      </c>
      <c r="J805" t="str">
        <f t="shared" si="109"/>
        <v>Ekta Uppal</v>
      </c>
      <c r="K805" t="s">
        <v>3207</v>
      </c>
      <c r="L805" s="7">
        <f t="shared" si="114"/>
        <v>45652</v>
      </c>
      <c r="M805" s="7">
        <v>45729</v>
      </c>
      <c r="N805" s="1">
        <f t="shared" si="110"/>
        <v>45729</v>
      </c>
      <c r="O805" s="7">
        <v>45748</v>
      </c>
      <c r="P805" s="7">
        <f t="shared" si="115"/>
        <v>45748</v>
      </c>
      <c r="Q805">
        <v>96</v>
      </c>
      <c r="R805">
        <v>0</v>
      </c>
      <c r="S805">
        <v>1</v>
      </c>
      <c r="U805" t="s">
        <v>33</v>
      </c>
      <c r="W805" t="str">
        <f t="shared" si="111"/>
        <v>Won</v>
      </c>
      <c r="X805" t="str">
        <f>_xlfn.XLOOKUP(B805,'Customers'!A:A,'Customers'!E:E,"")</f>
        <v>SMB</v>
      </c>
      <c r="Y805">
        <f t="shared" si="112"/>
        <v>1</v>
      </c>
      <c r="Z805">
        <f t="shared" si="113"/>
        <v>19</v>
      </c>
      <c r="AA805">
        <f t="shared" si="116"/>
        <v>0</v>
      </c>
    </row>
    <row r="806" spans="1:27">
      <c r="A806" t="s">
        <v>3208</v>
      </c>
      <c r="B806" t="s">
        <v>1911</v>
      </c>
      <c r="C806" t="s">
        <v>18</v>
      </c>
      <c r="D806" t="s">
        <v>37</v>
      </c>
      <c r="E806" t="s">
        <v>45</v>
      </c>
      <c r="F806" t="s">
        <v>3209</v>
      </c>
      <c r="G806" s="6">
        <f t="shared" si="108"/>
        <v>211383</v>
      </c>
      <c r="H806" t="s">
        <v>79</v>
      </c>
      <c r="I806" t="s">
        <v>274</v>
      </c>
      <c r="J806" t="str">
        <f t="shared" si="109"/>
        <v>Rachit Lall</v>
      </c>
      <c r="K806" t="s">
        <v>2844</v>
      </c>
      <c r="L806" s="7">
        <f t="shared" si="114"/>
        <v>45098</v>
      </c>
      <c r="M806" s="7">
        <v>45275</v>
      </c>
      <c r="N806" s="1">
        <f t="shared" si="110"/>
        <v>45275</v>
      </c>
      <c r="P806" s="7" t="str">
        <f t="shared" si="115"/>
        <v/>
      </c>
      <c r="R806">
        <v>0</v>
      </c>
      <c r="S806">
        <v>1</v>
      </c>
      <c r="T806">
        <v>18.7</v>
      </c>
      <c r="U806" t="s">
        <v>58</v>
      </c>
      <c r="W806" t="str">
        <f t="shared" si="111"/>
        <v>Open</v>
      </c>
      <c r="X806" t="str">
        <f>_xlfn.XLOOKUP(B806,'Customers'!A:A,'Customers'!E:E,"")</f>
        <v>Enterprise</v>
      </c>
      <c r="Y806">
        <f t="shared" si="112"/>
        <v>0</v>
      </c>
      <c r="Z806" t="str">
        <f t="shared" si="113"/>
        <v/>
      </c>
      <c r="AA806">
        <f t="shared" si="116"/>
        <v>0</v>
      </c>
    </row>
    <row r="807" spans="1:27">
      <c r="A807" t="s">
        <v>3210</v>
      </c>
      <c r="B807" t="s">
        <v>3211</v>
      </c>
      <c r="C807" t="s">
        <v>18</v>
      </c>
      <c r="D807" t="s">
        <v>66</v>
      </c>
      <c r="E807" t="s">
        <v>28</v>
      </c>
      <c r="F807" t="s">
        <v>3212</v>
      </c>
      <c r="G807" s="6">
        <f t="shared" si="108"/>
        <v>17152</v>
      </c>
      <c r="H807" t="s">
        <v>151</v>
      </c>
      <c r="I807" t="s">
        <v>73</v>
      </c>
      <c r="J807" t="str">
        <f t="shared" si="109"/>
        <v>Karan Karnik</v>
      </c>
      <c r="K807" t="s">
        <v>861</v>
      </c>
      <c r="L807" s="7">
        <f t="shared" si="114"/>
        <v>45199</v>
      </c>
      <c r="M807" s="7">
        <v>45266</v>
      </c>
      <c r="N807" s="1">
        <f t="shared" si="110"/>
        <v>45266</v>
      </c>
      <c r="P807" s="7" t="str">
        <f t="shared" si="115"/>
        <v/>
      </c>
      <c r="R807">
        <v>0</v>
      </c>
      <c r="S807">
        <v>1</v>
      </c>
      <c r="U807" t="s">
        <v>58</v>
      </c>
      <c r="W807" t="str">
        <f t="shared" si="111"/>
        <v>Open</v>
      </c>
      <c r="X807" t="str">
        <f>_xlfn.XLOOKUP(B807,'Customers'!A:A,'Customers'!E:E,"")</f>
        <v>Mid-Market</v>
      </c>
      <c r="Y807">
        <f t="shared" si="112"/>
        <v>0</v>
      </c>
      <c r="Z807" t="str">
        <f t="shared" si="113"/>
        <v/>
      </c>
      <c r="AA807">
        <f t="shared" si="116"/>
        <v>0</v>
      </c>
    </row>
    <row r="808" spans="1:27">
      <c r="A808" t="s">
        <v>3213</v>
      </c>
      <c r="B808" t="s">
        <v>3214</v>
      </c>
      <c r="C808" t="s">
        <v>1047</v>
      </c>
      <c r="D808" t="s">
        <v>183</v>
      </c>
      <c r="E808" t="s">
        <v>45</v>
      </c>
      <c r="F808" t="s">
        <v>3215</v>
      </c>
      <c r="G808" s="6">
        <f t="shared" si="108"/>
        <v>6407</v>
      </c>
      <c r="H808" t="s">
        <v>151</v>
      </c>
      <c r="I808" t="s">
        <v>93</v>
      </c>
      <c r="J808" t="str">
        <f t="shared" si="109"/>
        <v>Owen Mane</v>
      </c>
      <c r="K808" t="s">
        <v>2461</v>
      </c>
      <c r="L808" s="7">
        <f t="shared" si="114"/>
        <v>45312</v>
      </c>
      <c r="M808" s="7">
        <v>45473</v>
      </c>
      <c r="N808" s="1">
        <f t="shared" si="110"/>
        <v>45473</v>
      </c>
      <c r="P808" s="7" t="str">
        <f t="shared" si="115"/>
        <v/>
      </c>
      <c r="R808">
        <v>0</v>
      </c>
      <c r="S808">
        <v>1</v>
      </c>
      <c r="T808">
        <v>1.7</v>
      </c>
      <c r="U808" t="s">
        <v>33</v>
      </c>
      <c r="W808" t="str">
        <f t="shared" si="111"/>
        <v>Open</v>
      </c>
      <c r="X808" t="str">
        <f>_xlfn.XLOOKUP(B808,'Customers'!A:A,'Customers'!E:E,"")</f>
        <v>Mid-Market</v>
      </c>
      <c r="Y808">
        <f t="shared" si="112"/>
        <v>0</v>
      </c>
      <c r="Z808" t="str">
        <f t="shared" si="113"/>
        <v/>
      </c>
      <c r="AA808">
        <f t="shared" si="116"/>
        <v>0</v>
      </c>
    </row>
    <row r="809" spans="1:27">
      <c r="A809" t="s">
        <v>3216</v>
      </c>
      <c r="B809" t="s">
        <v>3217</v>
      </c>
      <c r="C809" t="s">
        <v>2370</v>
      </c>
      <c r="D809" t="s">
        <v>37</v>
      </c>
      <c r="E809" t="s">
        <v>28</v>
      </c>
      <c r="F809" t="s">
        <v>3218</v>
      </c>
      <c r="G809" s="6">
        <f t="shared" si="108"/>
        <v>167409</v>
      </c>
      <c r="H809" t="s">
        <v>47</v>
      </c>
      <c r="I809" t="s">
        <v>127</v>
      </c>
      <c r="J809" t="str">
        <f t="shared" si="109"/>
        <v>Kashish Patla</v>
      </c>
      <c r="K809" t="s">
        <v>3219</v>
      </c>
      <c r="L809" s="7">
        <f t="shared" si="114"/>
        <v>44719</v>
      </c>
      <c r="M809" s="7">
        <v>44887</v>
      </c>
      <c r="N809" s="1">
        <f t="shared" si="110"/>
        <v>44887</v>
      </c>
      <c r="P809" s="7" t="str">
        <f t="shared" si="115"/>
        <v/>
      </c>
      <c r="R809">
        <v>0</v>
      </c>
      <c r="S809">
        <v>1</v>
      </c>
      <c r="T809">
        <v>19.600000000000001</v>
      </c>
      <c r="U809" t="s">
        <v>42</v>
      </c>
      <c r="W809" t="str">
        <f t="shared" si="111"/>
        <v>Open</v>
      </c>
      <c r="X809" t="str">
        <f>_xlfn.XLOOKUP(B809,'Customers'!A:A,'Customers'!E:E,"")</f>
        <v>SMB</v>
      </c>
      <c r="Y809">
        <f t="shared" si="112"/>
        <v>0</v>
      </c>
      <c r="Z809" t="str">
        <f t="shared" si="113"/>
        <v/>
      </c>
      <c r="AA809">
        <f t="shared" si="116"/>
        <v>0</v>
      </c>
    </row>
    <row r="810" spans="1:27">
      <c r="A810" t="s">
        <v>3220</v>
      </c>
      <c r="B810" t="s">
        <v>3221</v>
      </c>
      <c r="C810" t="s">
        <v>18</v>
      </c>
      <c r="D810" t="s">
        <v>183</v>
      </c>
      <c r="E810" t="s">
        <v>115</v>
      </c>
      <c r="F810" t="s">
        <v>3222</v>
      </c>
      <c r="G810" s="6">
        <f t="shared" si="108"/>
        <v>9678</v>
      </c>
      <c r="H810" t="s">
        <v>22</v>
      </c>
      <c r="I810" t="s">
        <v>73</v>
      </c>
      <c r="J810" t="str">
        <f t="shared" si="109"/>
        <v>Karan Karnik</v>
      </c>
      <c r="K810" t="s">
        <v>3223</v>
      </c>
      <c r="L810" s="7">
        <f t="shared" si="114"/>
        <v>44998</v>
      </c>
      <c r="M810" s="7">
        <v>45159</v>
      </c>
      <c r="N810" s="1">
        <f t="shared" si="110"/>
        <v>45159</v>
      </c>
      <c r="O810" s="7">
        <v>45134</v>
      </c>
      <c r="P810" s="7">
        <f t="shared" si="115"/>
        <v>45134</v>
      </c>
      <c r="Q810">
        <v>136</v>
      </c>
      <c r="R810">
        <v>0</v>
      </c>
      <c r="S810">
        <v>1</v>
      </c>
      <c r="T810">
        <v>22.5</v>
      </c>
      <c r="U810" t="s">
        <v>42</v>
      </c>
      <c r="W810" t="str">
        <f t="shared" si="111"/>
        <v>Lost</v>
      </c>
      <c r="X810" t="str">
        <f>_xlfn.XLOOKUP(B810,'Customers'!A:A,'Customers'!E:E,"")</f>
        <v>Mid-Market</v>
      </c>
      <c r="Y810">
        <f t="shared" si="112"/>
        <v>1</v>
      </c>
      <c r="Z810">
        <f t="shared" si="113"/>
        <v>-25</v>
      </c>
      <c r="AA810">
        <f t="shared" si="116"/>
        <v>0</v>
      </c>
    </row>
    <row r="811" spans="1:27">
      <c r="A811" t="s">
        <v>3224</v>
      </c>
      <c r="B811" t="s">
        <v>2466</v>
      </c>
      <c r="C811" t="s">
        <v>3225</v>
      </c>
      <c r="D811" t="s">
        <v>37</v>
      </c>
      <c r="E811" t="s">
        <v>45</v>
      </c>
      <c r="F811" t="s">
        <v>3226</v>
      </c>
      <c r="G811" s="6">
        <f t="shared" si="108"/>
        <v>156393</v>
      </c>
      <c r="H811" t="s">
        <v>79</v>
      </c>
      <c r="I811" t="s">
        <v>232</v>
      </c>
      <c r="J811" t="str">
        <f t="shared" si="109"/>
        <v>Patrick Sama</v>
      </c>
      <c r="K811" t="s">
        <v>3227</v>
      </c>
      <c r="L811" s="7">
        <f t="shared" si="114"/>
        <v>44735</v>
      </c>
      <c r="M811" s="7">
        <v>44807</v>
      </c>
      <c r="N811" s="1">
        <f t="shared" si="110"/>
        <v>44807</v>
      </c>
      <c r="P811" s="7" t="str">
        <f t="shared" si="115"/>
        <v/>
      </c>
      <c r="R811">
        <v>0</v>
      </c>
      <c r="S811">
        <v>1</v>
      </c>
      <c r="T811">
        <v>18.8</v>
      </c>
      <c r="U811" t="s">
        <v>100</v>
      </c>
      <c r="W811" t="str">
        <f t="shared" si="111"/>
        <v>Open</v>
      </c>
      <c r="X811" t="str">
        <f>_xlfn.XLOOKUP(B811,'Customers'!A:A,'Customers'!E:E,"")</f>
        <v>Mid-Market</v>
      </c>
      <c r="Y811">
        <f t="shared" si="112"/>
        <v>0</v>
      </c>
      <c r="Z811" t="str">
        <f t="shared" si="113"/>
        <v/>
      </c>
      <c r="AA811">
        <f t="shared" si="116"/>
        <v>0</v>
      </c>
    </row>
    <row r="812" spans="1:27">
      <c r="A812" t="s">
        <v>3228</v>
      </c>
      <c r="B812" t="s">
        <v>3229</v>
      </c>
      <c r="C812" t="s">
        <v>18</v>
      </c>
      <c r="D812" t="s">
        <v>19</v>
      </c>
      <c r="E812" t="s">
        <v>177</v>
      </c>
      <c r="F812" t="s">
        <v>3230</v>
      </c>
      <c r="G812" s="6">
        <f t="shared" si="108"/>
        <v>8820</v>
      </c>
      <c r="H812" t="s">
        <v>22</v>
      </c>
      <c r="I812" t="s">
        <v>145</v>
      </c>
      <c r="J812" t="str">
        <f t="shared" si="109"/>
        <v>Krish Varughese</v>
      </c>
      <c r="K812" t="s">
        <v>3231</v>
      </c>
      <c r="L812" s="7">
        <f t="shared" si="114"/>
        <v>44956</v>
      </c>
      <c r="M812" s="7">
        <v>45109</v>
      </c>
      <c r="N812" s="1">
        <f t="shared" si="110"/>
        <v>45109</v>
      </c>
      <c r="P812" s="7" t="str">
        <f t="shared" si="115"/>
        <v/>
      </c>
      <c r="R812">
        <v>0</v>
      </c>
      <c r="S812">
        <v>1</v>
      </c>
      <c r="T812">
        <v>8.3000000000000007</v>
      </c>
      <c r="U812" t="s">
        <v>25</v>
      </c>
      <c r="W812" t="str">
        <f t="shared" si="111"/>
        <v>Open</v>
      </c>
      <c r="X812" t="str">
        <f>_xlfn.XLOOKUP(B812,'Customers'!A:A,'Customers'!E:E,"")</f>
        <v>Mid-Market</v>
      </c>
      <c r="Y812">
        <f t="shared" si="112"/>
        <v>0</v>
      </c>
      <c r="Z812" t="str">
        <f t="shared" si="113"/>
        <v/>
      </c>
      <c r="AA812">
        <f t="shared" si="116"/>
        <v>0</v>
      </c>
    </row>
    <row r="813" spans="1:27">
      <c r="A813" t="s">
        <v>3232</v>
      </c>
      <c r="B813" t="s">
        <v>203</v>
      </c>
      <c r="C813" t="s">
        <v>3233</v>
      </c>
      <c r="D813" t="s">
        <v>53</v>
      </c>
      <c r="E813" t="s">
        <v>91</v>
      </c>
      <c r="F813" t="s">
        <v>3234</v>
      </c>
      <c r="G813" s="6">
        <f t="shared" si="108"/>
        <v>18352</v>
      </c>
      <c r="H813" t="s">
        <v>30</v>
      </c>
      <c r="I813" t="s">
        <v>23</v>
      </c>
      <c r="J813" t="str">
        <f t="shared" si="109"/>
        <v>Nihal Bhasin</v>
      </c>
      <c r="K813" t="s">
        <v>3235</v>
      </c>
      <c r="L813" s="7">
        <f t="shared" si="114"/>
        <v>45402</v>
      </c>
      <c r="M813" s="7">
        <v>45524</v>
      </c>
      <c r="N813" s="1">
        <f t="shared" si="110"/>
        <v>45524</v>
      </c>
      <c r="O813" s="7">
        <v>45424</v>
      </c>
      <c r="P813" s="7">
        <f t="shared" si="115"/>
        <v>45424</v>
      </c>
      <c r="Q813">
        <v>22</v>
      </c>
      <c r="R813">
        <v>1</v>
      </c>
      <c r="S813">
        <v>1</v>
      </c>
      <c r="T813">
        <v>25.9</v>
      </c>
      <c r="U813" t="s">
        <v>33</v>
      </c>
      <c r="W813" t="str">
        <f t="shared" si="111"/>
        <v>Won</v>
      </c>
      <c r="X813" t="str">
        <f>_xlfn.XLOOKUP(B813,'Customers'!A:A,'Customers'!E:E,"")</f>
        <v>Mid-Market</v>
      </c>
      <c r="Y813">
        <f t="shared" si="112"/>
        <v>1</v>
      </c>
      <c r="Z813">
        <f t="shared" si="113"/>
        <v>-100</v>
      </c>
      <c r="AA813">
        <f t="shared" si="116"/>
        <v>0</v>
      </c>
    </row>
    <row r="814" spans="1:27">
      <c r="A814" t="s">
        <v>3236</v>
      </c>
      <c r="B814" t="s">
        <v>833</v>
      </c>
      <c r="C814" t="s">
        <v>3102</v>
      </c>
      <c r="D814" t="s">
        <v>37</v>
      </c>
      <c r="E814" t="s">
        <v>177</v>
      </c>
      <c r="F814" t="s">
        <v>3237</v>
      </c>
      <c r="G814" s="6">
        <f t="shared" si="108"/>
        <v>161193</v>
      </c>
      <c r="H814" t="s">
        <v>161</v>
      </c>
      <c r="I814" t="s">
        <v>145</v>
      </c>
      <c r="J814" t="str">
        <f t="shared" si="109"/>
        <v>Krish Varughese</v>
      </c>
      <c r="K814" t="s">
        <v>3238</v>
      </c>
      <c r="L814" s="7">
        <f t="shared" si="114"/>
        <v>45010</v>
      </c>
      <c r="M814" s="7">
        <v>45034</v>
      </c>
      <c r="N814" s="1">
        <f t="shared" si="110"/>
        <v>45034</v>
      </c>
      <c r="P814" s="7" t="str">
        <f t="shared" si="115"/>
        <v/>
      </c>
      <c r="R814">
        <v>0</v>
      </c>
      <c r="S814">
        <v>1</v>
      </c>
      <c r="T814">
        <v>32.9</v>
      </c>
      <c r="U814" t="s">
        <v>42</v>
      </c>
      <c r="W814" t="str">
        <f t="shared" si="111"/>
        <v>Open</v>
      </c>
      <c r="X814" t="str">
        <f>_xlfn.XLOOKUP(B814,'Customers'!A:A,'Customers'!E:E,"")</f>
        <v>SMB</v>
      </c>
      <c r="Y814">
        <f t="shared" si="112"/>
        <v>0</v>
      </c>
      <c r="Z814" t="str">
        <f t="shared" si="113"/>
        <v/>
      </c>
      <c r="AA814">
        <f t="shared" si="116"/>
        <v>0</v>
      </c>
    </row>
    <row r="815" spans="1:27">
      <c r="A815" t="s">
        <v>3239</v>
      </c>
      <c r="B815" t="s">
        <v>3240</v>
      </c>
      <c r="C815" t="s">
        <v>18</v>
      </c>
      <c r="D815" t="s">
        <v>66</v>
      </c>
      <c r="E815" t="s">
        <v>28</v>
      </c>
      <c r="F815" t="s">
        <v>3241</v>
      </c>
      <c r="G815" s="6">
        <f t="shared" si="108"/>
        <v>19151</v>
      </c>
      <c r="H815" t="s">
        <v>30</v>
      </c>
      <c r="I815" t="s">
        <v>93</v>
      </c>
      <c r="J815" t="str">
        <f t="shared" si="109"/>
        <v>Owen Mane</v>
      </c>
      <c r="K815" t="s">
        <v>375</v>
      </c>
      <c r="L815" s="7">
        <f t="shared" si="114"/>
        <v>44778</v>
      </c>
      <c r="M815" s="7">
        <v>44802</v>
      </c>
      <c r="N815" s="1">
        <f t="shared" si="110"/>
        <v>44802</v>
      </c>
      <c r="P815" s="7" t="str">
        <f t="shared" si="115"/>
        <v/>
      </c>
      <c r="R815">
        <v>0</v>
      </c>
      <c r="S815">
        <v>1</v>
      </c>
      <c r="T815">
        <v>4.9000000000000004</v>
      </c>
      <c r="U815" t="s">
        <v>100</v>
      </c>
      <c r="W815" t="str">
        <f t="shared" si="111"/>
        <v>Open</v>
      </c>
      <c r="X815" t="str">
        <f>_xlfn.XLOOKUP(B815,'Customers'!A:A,'Customers'!E:E,"")</f>
        <v>Mid-Market</v>
      </c>
      <c r="Y815">
        <f t="shared" si="112"/>
        <v>0</v>
      </c>
      <c r="Z815" t="str">
        <f t="shared" si="113"/>
        <v/>
      </c>
      <c r="AA815">
        <f t="shared" si="116"/>
        <v>0</v>
      </c>
    </row>
    <row r="816" spans="1:27">
      <c r="A816" t="s">
        <v>3242</v>
      </c>
      <c r="B816" t="s">
        <v>3243</v>
      </c>
      <c r="C816" t="s">
        <v>18</v>
      </c>
      <c r="D816" t="s">
        <v>19</v>
      </c>
      <c r="E816" t="s">
        <v>91</v>
      </c>
      <c r="F816" t="s">
        <v>3244</v>
      </c>
      <c r="G816" s="6">
        <f t="shared" si="108"/>
        <v>8697</v>
      </c>
      <c r="H816" t="s">
        <v>79</v>
      </c>
      <c r="I816" t="s">
        <v>237</v>
      </c>
      <c r="J816" t="str">
        <f t="shared" si="109"/>
        <v>Vidhi Mital</v>
      </c>
      <c r="K816" t="s">
        <v>1859</v>
      </c>
      <c r="L816" s="7">
        <f t="shared" si="114"/>
        <v>44593</v>
      </c>
      <c r="M816" s="7">
        <v>44613</v>
      </c>
      <c r="N816" s="1">
        <f t="shared" si="110"/>
        <v>44613</v>
      </c>
      <c r="O816" s="7">
        <v>44692</v>
      </c>
      <c r="P816" s="7">
        <f t="shared" si="115"/>
        <v>44692</v>
      </c>
      <c r="Q816">
        <v>99</v>
      </c>
      <c r="R816">
        <v>0</v>
      </c>
      <c r="S816">
        <v>1</v>
      </c>
      <c r="U816" t="s">
        <v>25</v>
      </c>
      <c r="W816" t="str">
        <f t="shared" si="111"/>
        <v>Won</v>
      </c>
      <c r="X816" t="str">
        <f>_xlfn.XLOOKUP(B816,'Customers'!A:A,'Customers'!E:E,"")</f>
        <v>Enterprise</v>
      </c>
      <c r="Y816">
        <f t="shared" si="112"/>
        <v>1</v>
      </c>
      <c r="Z816">
        <f t="shared" si="113"/>
        <v>79</v>
      </c>
      <c r="AA816">
        <f t="shared" si="116"/>
        <v>1</v>
      </c>
    </row>
    <row r="817" spans="1:27">
      <c r="A817" t="s">
        <v>3245</v>
      </c>
      <c r="B817" t="s">
        <v>1153</v>
      </c>
      <c r="C817" t="s">
        <v>18</v>
      </c>
      <c r="D817" t="s">
        <v>53</v>
      </c>
      <c r="E817" t="s">
        <v>91</v>
      </c>
      <c r="F817" t="s">
        <v>3246</v>
      </c>
      <c r="G817" s="6">
        <f t="shared" si="108"/>
        <v>31217</v>
      </c>
      <c r="H817" t="s">
        <v>79</v>
      </c>
      <c r="I817" t="s">
        <v>3247</v>
      </c>
      <c r="J817" t="str">
        <f t="shared" si="109"/>
        <v>Aachal Soni</v>
      </c>
      <c r="K817" t="s">
        <v>443</v>
      </c>
      <c r="L817" s="7">
        <f t="shared" si="114"/>
        <v>45091</v>
      </c>
      <c r="M817" s="7">
        <v>45127</v>
      </c>
      <c r="N817" s="1">
        <f t="shared" si="110"/>
        <v>45127</v>
      </c>
      <c r="O817" s="7">
        <v>45115</v>
      </c>
      <c r="P817" s="7">
        <f t="shared" si="115"/>
        <v>45115</v>
      </c>
      <c r="Q817">
        <v>24</v>
      </c>
      <c r="R817">
        <v>0</v>
      </c>
      <c r="S817">
        <v>1</v>
      </c>
      <c r="T817">
        <v>17.600000000000001</v>
      </c>
      <c r="U817" t="s">
        <v>33</v>
      </c>
      <c r="W817" t="str">
        <f t="shared" si="111"/>
        <v>Won</v>
      </c>
      <c r="X817" t="str">
        <f>_xlfn.XLOOKUP(B817,'Customers'!A:A,'Customers'!E:E,"")</f>
        <v>Mid-Market</v>
      </c>
      <c r="Y817">
        <f t="shared" si="112"/>
        <v>1</v>
      </c>
      <c r="Z817">
        <f t="shared" si="113"/>
        <v>-12</v>
      </c>
      <c r="AA817">
        <f t="shared" si="116"/>
        <v>0</v>
      </c>
    </row>
    <row r="818" spans="1:27">
      <c r="A818" t="s">
        <v>3248</v>
      </c>
      <c r="B818" t="s">
        <v>3249</v>
      </c>
      <c r="C818" t="s">
        <v>18</v>
      </c>
      <c r="D818" t="s">
        <v>37</v>
      </c>
      <c r="E818" t="s">
        <v>20</v>
      </c>
      <c r="F818" t="s">
        <v>3250</v>
      </c>
      <c r="G818" s="6">
        <f t="shared" si="108"/>
        <v>178000</v>
      </c>
      <c r="H818" t="s">
        <v>56</v>
      </c>
      <c r="I818" t="s">
        <v>274</v>
      </c>
      <c r="J818" t="str">
        <f t="shared" si="109"/>
        <v>Rachit Lall</v>
      </c>
      <c r="K818" t="s">
        <v>1562</v>
      </c>
      <c r="L818" s="7">
        <f t="shared" si="114"/>
        <v>45428</v>
      </c>
      <c r="M818" s="7">
        <v>45600</v>
      </c>
      <c r="N818" s="1">
        <f t="shared" si="110"/>
        <v>45600</v>
      </c>
      <c r="P818" s="7" t="str">
        <f t="shared" si="115"/>
        <v/>
      </c>
      <c r="R818">
        <v>0</v>
      </c>
      <c r="S818">
        <v>1</v>
      </c>
      <c r="T818">
        <v>23</v>
      </c>
      <c r="U818" t="s">
        <v>33</v>
      </c>
      <c r="W818" t="str">
        <f t="shared" si="111"/>
        <v>Open</v>
      </c>
      <c r="X818" t="str">
        <f>_xlfn.XLOOKUP(B818,'Customers'!A:A,'Customers'!E:E,"")</f>
        <v>SMB</v>
      </c>
      <c r="Y818">
        <f t="shared" si="112"/>
        <v>0</v>
      </c>
      <c r="Z818" t="str">
        <f t="shared" si="113"/>
        <v/>
      </c>
      <c r="AA818">
        <f t="shared" si="116"/>
        <v>0</v>
      </c>
    </row>
    <row r="819" spans="1:27">
      <c r="A819" t="s">
        <v>3251</v>
      </c>
      <c r="B819" t="s">
        <v>3252</v>
      </c>
      <c r="C819" t="s">
        <v>18</v>
      </c>
      <c r="D819" t="s">
        <v>37</v>
      </c>
      <c r="E819" t="s">
        <v>91</v>
      </c>
      <c r="F819" t="s">
        <v>3253</v>
      </c>
      <c r="G819" s="6">
        <f t="shared" si="108"/>
        <v>205000</v>
      </c>
      <c r="H819" t="s">
        <v>56</v>
      </c>
      <c r="I819" t="s">
        <v>80</v>
      </c>
      <c r="J819" t="str">
        <f t="shared" si="109"/>
        <v>Shivani Natt</v>
      </c>
      <c r="K819" t="s">
        <v>3254</v>
      </c>
      <c r="L819" s="7">
        <f t="shared" si="114"/>
        <v>45586</v>
      </c>
      <c r="M819" s="7">
        <v>45667</v>
      </c>
      <c r="N819" s="1">
        <f t="shared" si="110"/>
        <v>45667</v>
      </c>
      <c r="O819" s="7">
        <v>45752</v>
      </c>
      <c r="P819" s="7">
        <f t="shared" si="115"/>
        <v>45752</v>
      </c>
      <c r="Q819">
        <v>166</v>
      </c>
      <c r="R819">
        <v>1</v>
      </c>
      <c r="S819">
        <v>4</v>
      </c>
      <c r="T819">
        <v>0.8</v>
      </c>
      <c r="U819" t="s">
        <v>33</v>
      </c>
      <c r="W819" t="str">
        <f t="shared" si="111"/>
        <v>Won</v>
      </c>
      <c r="X819" t="str">
        <f>_xlfn.XLOOKUP(B819,'Customers'!A:A,'Customers'!E:E,"")</f>
        <v>Mid-Market</v>
      </c>
      <c r="Y819">
        <f t="shared" si="112"/>
        <v>1</v>
      </c>
      <c r="Z819">
        <f t="shared" si="113"/>
        <v>85</v>
      </c>
      <c r="AA819">
        <f t="shared" si="116"/>
        <v>1</v>
      </c>
    </row>
    <row r="820" spans="1:27">
      <c r="A820" t="s">
        <v>3255</v>
      </c>
      <c r="B820" t="s">
        <v>3256</v>
      </c>
      <c r="C820" t="s">
        <v>18</v>
      </c>
      <c r="D820" t="s">
        <v>183</v>
      </c>
      <c r="E820" t="s">
        <v>91</v>
      </c>
      <c r="F820" t="s">
        <v>3257</v>
      </c>
      <c r="G820" s="6">
        <f t="shared" si="108"/>
        <v>10672</v>
      </c>
      <c r="H820" t="s">
        <v>79</v>
      </c>
      <c r="I820" t="s">
        <v>68</v>
      </c>
      <c r="J820" t="str">
        <f t="shared" si="109"/>
        <v>Anamika Keer</v>
      </c>
      <c r="K820" t="s">
        <v>3258</v>
      </c>
      <c r="L820" s="7">
        <f t="shared" si="114"/>
        <v>45293</v>
      </c>
      <c r="M820" s="7">
        <v>45332</v>
      </c>
      <c r="N820" s="1">
        <f t="shared" si="110"/>
        <v>45332</v>
      </c>
      <c r="O820" s="7">
        <v>45344</v>
      </c>
      <c r="P820" s="7">
        <f t="shared" si="115"/>
        <v>45344</v>
      </c>
      <c r="Q820">
        <v>51</v>
      </c>
      <c r="R820">
        <v>1</v>
      </c>
      <c r="S820">
        <v>3</v>
      </c>
      <c r="T820">
        <v>20.8</v>
      </c>
      <c r="U820" t="s">
        <v>33</v>
      </c>
      <c r="W820" t="str">
        <f t="shared" si="111"/>
        <v>Won</v>
      </c>
      <c r="X820" t="str">
        <f>_xlfn.XLOOKUP(B820,'Customers'!A:A,'Customers'!E:E,"")</f>
        <v>Mid-Market</v>
      </c>
      <c r="Y820">
        <f t="shared" si="112"/>
        <v>1</v>
      </c>
      <c r="Z820">
        <f t="shared" si="113"/>
        <v>12</v>
      </c>
      <c r="AA820">
        <f t="shared" si="116"/>
        <v>0</v>
      </c>
    </row>
    <row r="821" spans="1:27">
      <c r="A821" t="s">
        <v>3259</v>
      </c>
      <c r="B821" t="s">
        <v>905</v>
      </c>
      <c r="C821" t="s">
        <v>3260</v>
      </c>
      <c r="D821" t="s">
        <v>37</v>
      </c>
      <c r="E821" t="s">
        <v>177</v>
      </c>
      <c r="F821" t="s">
        <v>3261</v>
      </c>
      <c r="G821" s="6">
        <f t="shared" si="108"/>
        <v>211380</v>
      </c>
      <c r="H821" t="s">
        <v>30</v>
      </c>
      <c r="I821" t="s">
        <v>145</v>
      </c>
      <c r="J821" t="str">
        <f t="shared" si="109"/>
        <v>Krish Varughese</v>
      </c>
      <c r="K821" t="s">
        <v>1309</v>
      </c>
      <c r="L821" s="7">
        <f t="shared" si="114"/>
        <v>44620</v>
      </c>
      <c r="M821" s="7">
        <v>44719</v>
      </c>
      <c r="N821" s="1">
        <f t="shared" si="110"/>
        <v>44719</v>
      </c>
      <c r="P821" s="7" t="str">
        <f t="shared" si="115"/>
        <v/>
      </c>
      <c r="R821">
        <v>0</v>
      </c>
      <c r="S821">
        <v>1</v>
      </c>
      <c r="U821" t="s">
        <v>33</v>
      </c>
      <c r="W821" t="str">
        <f t="shared" si="111"/>
        <v>Open</v>
      </c>
      <c r="X821" t="str">
        <f>_xlfn.XLOOKUP(B821,'Customers'!A:A,'Customers'!E:E,"")</f>
        <v>SMB</v>
      </c>
      <c r="Y821">
        <f t="shared" si="112"/>
        <v>0</v>
      </c>
      <c r="Z821" t="str">
        <f t="shared" si="113"/>
        <v/>
      </c>
      <c r="AA821">
        <f t="shared" si="116"/>
        <v>0</v>
      </c>
    </row>
    <row r="822" spans="1:27">
      <c r="A822" t="s">
        <v>3262</v>
      </c>
      <c r="B822" t="s">
        <v>3263</v>
      </c>
      <c r="C822" t="s">
        <v>929</v>
      </c>
      <c r="D822" t="s">
        <v>37</v>
      </c>
      <c r="E822" t="s">
        <v>45</v>
      </c>
      <c r="F822" t="s">
        <v>3264</v>
      </c>
      <c r="G822" s="6">
        <f t="shared" si="108"/>
        <v>52665</v>
      </c>
      <c r="H822" t="s">
        <v>22</v>
      </c>
      <c r="I822" t="s">
        <v>3052</v>
      </c>
      <c r="J822" t="str">
        <f t="shared" si="109"/>
        <v>Panini Kade</v>
      </c>
      <c r="K822" t="s">
        <v>3265</v>
      </c>
      <c r="L822" s="7">
        <f t="shared" si="114"/>
        <v>44843</v>
      </c>
      <c r="M822" s="7">
        <v>44884</v>
      </c>
      <c r="N822" s="1">
        <f t="shared" si="110"/>
        <v>44884</v>
      </c>
      <c r="P822" s="7" t="str">
        <f t="shared" si="115"/>
        <v/>
      </c>
      <c r="R822">
        <v>0</v>
      </c>
      <c r="S822">
        <v>1</v>
      </c>
      <c r="T822">
        <v>14.1</v>
      </c>
      <c r="U822" t="s">
        <v>25</v>
      </c>
      <c r="W822" t="str">
        <f t="shared" si="111"/>
        <v>Open</v>
      </c>
      <c r="X822" t="str">
        <f>_xlfn.XLOOKUP(B822,'Customers'!A:A,'Customers'!E:E,"")</f>
        <v>SMB</v>
      </c>
      <c r="Y822">
        <f t="shared" si="112"/>
        <v>0</v>
      </c>
      <c r="Z822" t="str">
        <f t="shared" si="113"/>
        <v/>
      </c>
      <c r="AA822">
        <f t="shared" si="116"/>
        <v>0</v>
      </c>
    </row>
    <row r="823" spans="1:27">
      <c r="A823" t="s">
        <v>3266</v>
      </c>
      <c r="B823" t="s">
        <v>3267</v>
      </c>
      <c r="C823" t="s">
        <v>995</v>
      </c>
      <c r="D823" t="s">
        <v>19</v>
      </c>
      <c r="E823" t="s">
        <v>115</v>
      </c>
      <c r="F823" t="s">
        <v>3268</v>
      </c>
      <c r="G823" s="6">
        <f t="shared" si="108"/>
        <v>6693</v>
      </c>
      <c r="H823" t="s">
        <v>79</v>
      </c>
      <c r="I823" t="s">
        <v>156</v>
      </c>
      <c r="J823" t="str">
        <f t="shared" si="109"/>
        <v>Lakshmi Hayre</v>
      </c>
      <c r="K823" t="s">
        <v>3269</v>
      </c>
      <c r="L823" s="7">
        <f t="shared" si="114"/>
        <v>45458</v>
      </c>
      <c r="M823" s="7">
        <v>45566</v>
      </c>
      <c r="N823" s="1">
        <f t="shared" si="110"/>
        <v>45566</v>
      </c>
      <c r="O823" s="7">
        <v>45621</v>
      </c>
      <c r="P823" s="7">
        <f t="shared" si="115"/>
        <v>45621</v>
      </c>
      <c r="Q823">
        <v>163</v>
      </c>
      <c r="R823">
        <v>0</v>
      </c>
      <c r="S823">
        <v>1</v>
      </c>
      <c r="T823">
        <v>9.3000000000000007</v>
      </c>
      <c r="U823" t="s">
        <v>58</v>
      </c>
      <c r="W823" t="str">
        <f t="shared" si="111"/>
        <v>Lost</v>
      </c>
      <c r="X823" t="str">
        <f>_xlfn.XLOOKUP(B823,'Customers'!A:A,'Customers'!E:E,"")</f>
        <v>Mid-Market</v>
      </c>
      <c r="Y823">
        <f t="shared" si="112"/>
        <v>1</v>
      </c>
      <c r="Z823">
        <f t="shared" si="113"/>
        <v>55</v>
      </c>
      <c r="AA823">
        <f t="shared" si="116"/>
        <v>1</v>
      </c>
    </row>
    <row r="824" spans="1:27">
      <c r="A824" t="s">
        <v>3270</v>
      </c>
      <c r="B824" t="s">
        <v>125</v>
      </c>
      <c r="C824" t="s">
        <v>3038</v>
      </c>
      <c r="D824" t="s">
        <v>37</v>
      </c>
      <c r="E824" t="s">
        <v>20</v>
      </c>
      <c r="F824" t="s">
        <v>3271</v>
      </c>
      <c r="G824" s="6">
        <f t="shared" si="108"/>
        <v>94235</v>
      </c>
      <c r="H824" t="s">
        <v>79</v>
      </c>
      <c r="I824" t="s">
        <v>156</v>
      </c>
      <c r="J824" t="str">
        <f t="shared" si="109"/>
        <v>Lakshmi Hayre</v>
      </c>
      <c r="K824" t="s">
        <v>3272</v>
      </c>
      <c r="L824" s="7">
        <f t="shared" si="114"/>
        <v>45655</v>
      </c>
      <c r="M824" s="7">
        <v>45750</v>
      </c>
      <c r="N824" s="1">
        <f t="shared" si="110"/>
        <v>45750</v>
      </c>
      <c r="P824" s="7" t="str">
        <f t="shared" si="115"/>
        <v/>
      </c>
      <c r="R824">
        <v>0</v>
      </c>
      <c r="S824">
        <v>1</v>
      </c>
      <c r="T824">
        <v>26.7</v>
      </c>
      <c r="U824" t="s">
        <v>33</v>
      </c>
      <c r="W824" t="str">
        <f t="shared" si="111"/>
        <v>Open</v>
      </c>
      <c r="X824" t="str">
        <f>_xlfn.XLOOKUP(B824,'Customers'!A:A,'Customers'!E:E,"")</f>
        <v>Mid-Market</v>
      </c>
      <c r="Y824">
        <f t="shared" si="112"/>
        <v>0</v>
      </c>
      <c r="Z824" t="str">
        <f t="shared" si="113"/>
        <v/>
      </c>
      <c r="AA824">
        <f t="shared" si="116"/>
        <v>0</v>
      </c>
    </row>
    <row r="825" spans="1:27">
      <c r="A825" t="s">
        <v>3273</v>
      </c>
      <c r="B825" t="s">
        <v>3274</v>
      </c>
      <c r="C825" t="s">
        <v>2063</v>
      </c>
      <c r="D825" t="s">
        <v>66</v>
      </c>
      <c r="E825" t="s">
        <v>54</v>
      </c>
      <c r="F825" t="s">
        <v>3275</v>
      </c>
      <c r="G825" s="6">
        <f t="shared" si="108"/>
        <v>23337</v>
      </c>
      <c r="H825" t="s">
        <v>172</v>
      </c>
      <c r="I825" t="s">
        <v>268</v>
      </c>
      <c r="J825" t="str">
        <f t="shared" si="109"/>
        <v>Panini Kade</v>
      </c>
      <c r="K825" t="s">
        <v>94</v>
      </c>
      <c r="L825" s="7">
        <f t="shared" si="114"/>
        <v>45198</v>
      </c>
      <c r="M825" s="7">
        <v>45262</v>
      </c>
      <c r="N825" s="1">
        <f t="shared" si="110"/>
        <v>45262</v>
      </c>
      <c r="P825" s="7" t="str">
        <f t="shared" si="115"/>
        <v/>
      </c>
      <c r="R825">
        <v>0</v>
      </c>
      <c r="S825">
        <v>1</v>
      </c>
      <c r="T825">
        <v>12.2</v>
      </c>
      <c r="U825" t="s">
        <v>100</v>
      </c>
      <c r="W825" t="str">
        <f t="shared" si="111"/>
        <v>Open</v>
      </c>
      <c r="X825" t="str">
        <f>_xlfn.XLOOKUP(B825,'Customers'!A:A,'Customers'!E:E,"")</f>
        <v>SMB</v>
      </c>
      <c r="Y825">
        <f t="shared" si="112"/>
        <v>0</v>
      </c>
      <c r="Z825" t="str">
        <f t="shared" si="113"/>
        <v/>
      </c>
      <c r="AA825">
        <f t="shared" si="116"/>
        <v>0</v>
      </c>
    </row>
    <row r="826" spans="1:27">
      <c r="A826" t="s">
        <v>3276</v>
      </c>
      <c r="B826" t="s">
        <v>1967</v>
      </c>
      <c r="C826" t="s">
        <v>3277</v>
      </c>
      <c r="D826" t="s">
        <v>37</v>
      </c>
      <c r="E826" t="s">
        <v>115</v>
      </c>
      <c r="F826" t="s">
        <v>3278</v>
      </c>
      <c r="G826" s="6">
        <f t="shared" si="108"/>
        <v>101113</v>
      </c>
      <c r="H826" t="s">
        <v>30</v>
      </c>
      <c r="I826" t="s">
        <v>80</v>
      </c>
      <c r="J826" t="str">
        <f t="shared" si="109"/>
        <v>Shivani Natt</v>
      </c>
      <c r="K826" t="s">
        <v>2173</v>
      </c>
      <c r="L826" s="7">
        <f t="shared" si="114"/>
        <v>45577</v>
      </c>
      <c r="M826" s="7">
        <v>45722</v>
      </c>
      <c r="N826" s="1">
        <f t="shared" si="110"/>
        <v>45722</v>
      </c>
      <c r="O826" s="7">
        <v>45772</v>
      </c>
      <c r="P826" s="7">
        <f t="shared" si="115"/>
        <v>45772</v>
      </c>
      <c r="Q826">
        <v>195</v>
      </c>
      <c r="R826">
        <v>0</v>
      </c>
      <c r="S826">
        <v>1</v>
      </c>
      <c r="T826">
        <v>30.9</v>
      </c>
      <c r="U826" t="s">
        <v>25</v>
      </c>
      <c r="W826" t="str">
        <f t="shared" si="111"/>
        <v>Lost</v>
      </c>
      <c r="X826" t="str">
        <f>_xlfn.XLOOKUP(B826,'Customers'!A:A,'Customers'!E:E,"")</f>
        <v>Enterprise</v>
      </c>
      <c r="Y826">
        <f t="shared" si="112"/>
        <v>1</v>
      </c>
      <c r="Z826">
        <f t="shared" si="113"/>
        <v>50</v>
      </c>
      <c r="AA826">
        <f t="shared" si="116"/>
        <v>1</v>
      </c>
    </row>
    <row r="827" spans="1:27">
      <c r="A827" t="s">
        <v>3279</v>
      </c>
      <c r="B827" t="s">
        <v>3280</v>
      </c>
      <c r="C827" t="s">
        <v>18</v>
      </c>
      <c r="D827" t="s">
        <v>53</v>
      </c>
      <c r="E827" t="s">
        <v>54</v>
      </c>
      <c r="F827" t="s">
        <v>3281</v>
      </c>
      <c r="G827" s="6">
        <f t="shared" si="108"/>
        <v>31315</v>
      </c>
      <c r="H827" t="s">
        <v>79</v>
      </c>
      <c r="I827" t="s">
        <v>133</v>
      </c>
      <c r="J827" t="str">
        <f t="shared" si="109"/>
        <v>Aachal Soni</v>
      </c>
      <c r="K827" t="s">
        <v>2617</v>
      </c>
      <c r="L827" s="7">
        <f t="shared" si="114"/>
        <v>45122</v>
      </c>
      <c r="M827" s="7">
        <v>45287</v>
      </c>
      <c r="N827" s="1">
        <f t="shared" si="110"/>
        <v>45287</v>
      </c>
      <c r="P827" s="7" t="str">
        <f t="shared" si="115"/>
        <v/>
      </c>
      <c r="R827">
        <v>0</v>
      </c>
      <c r="S827">
        <v>1</v>
      </c>
      <c r="T827">
        <v>10.7</v>
      </c>
      <c r="U827" t="s">
        <v>58</v>
      </c>
      <c r="W827" t="str">
        <f t="shared" si="111"/>
        <v>Open</v>
      </c>
      <c r="X827" t="str">
        <f>_xlfn.XLOOKUP(B827,'Customers'!A:A,'Customers'!E:E,"")</f>
        <v>SMB</v>
      </c>
      <c r="Y827">
        <f t="shared" si="112"/>
        <v>0</v>
      </c>
      <c r="Z827" t="str">
        <f t="shared" si="113"/>
        <v/>
      </c>
      <c r="AA827">
        <f t="shared" si="116"/>
        <v>0</v>
      </c>
    </row>
    <row r="828" spans="1:27">
      <c r="A828" t="s">
        <v>3282</v>
      </c>
      <c r="B828" t="s">
        <v>1538</v>
      </c>
      <c r="C828" t="s">
        <v>246</v>
      </c>
      <c r="D828" t="s">
        <v>66</v>
      </c>
      <c r="E828" t="s">
        <v>115</v>
      </c>
      <c r="F828" t="s">
        <v>3283</v>
      </c>
      <c r="G828" s="6">
        <f t="shared" si="108"/>
        <v>11029</v>
      </c>
      <c r="H828" t="s">
        <v>39</v>
      </c>
      <c r="I828" t="s">
        <v>86</v>
      </c>
      <c r="J828" t="str">
        <f t="shared" si="109"/>
        <v>Mason Solanki</v>
      </c>
      <c r="K828" t="s">
        <v>3284</v>
      </c>
      <c r="L828" s="7">
        <f t="shared" si="114"/>
        <v>45498</v>
      </c>
      <c r="M828" s="7">
        <v>45566</v>
      </c>
      <c r="N828" s="1">
        <f t="shared" si="110"/>
        <v>45566</v>
      </c>
      <c r="O828" s="7">
        <v>45669</v>
      </c>
      <c r="P828" s="7">
        <f t="shared" si="115"/>
        <v>45669</v>
      </c>
      <c r="Q828">
        <v>171</v>
      </c>
      <c r="R828">
        <v>0</v>
      </c>
      <c r="S828">
        <v>1</v>
      </c>
      <c r="T828">
        <v>8</v>
      </c>
      <c r="U828" t="s">
        <v>25</v>
      </c>
      <c r="W828" t="str">
        <f t="shared" si="111"/>
        <v>Lost</v>
      </c>
      <c r="X828" t="str">
        <f>_xlfn.XLOOKUP(B828,'Customers'!A:A,'Customers'!E:E,"")</f>
        <v>Enterprise</v>
      </c>
      <c r="Y828">
        <f t="shared" si="112"/>
        <v>1</v>
      </c>
      <c r="Z828">
        <f t="shared" si="113"/>
        <v>103</v>
      </c>
      <c r="AA828">
        <f t="shared" si="116"/>
        <v>1</v>
      </c>
    </row>
    <row r="829" spans="1:27">
      <c r="A829" t="s">
        <v>3285</v>
      </c>
      <c r="B829" t="s">
        <v>3286</v>
      </c>
      <c r="C829" t="s">
        <v>803</v>
      </c>
      <c r="D829" t="s">
        <v>19</v>
      </c>
      <c r="E829" t="s">
        <v>20</v>
      </c>
      <c r="F829" t="s">
        <v>3287</v>
      </c>
      <c r="G829" s="6">
        <f t="shared" si="108"/>
        <v>1405</v>
      </c>
      <c r="H829" t="s">
        <v>30</v>
      </c>
      <c r="I829" t="s">
        <v>3288</v>
      </c>
      <c r="J829" t="str">
        <f t="shared" si="109"/>
        <v>Panini Kade</v>
      </c>
      <c r="K829" t="s">
        <v>1672</v>
      </c>
      <c r="L829" s="7">
        <f t="shared" si="114"/>
        <v>45082</v>
      </c>
      <c r="M829" s="7">
        <v>45189</v>
      </c>
      <c r="N829" s="1">
        <f t="shared" si="110"/>
        <v>45189</v>
      </c>
      <c r="P829" s="7" t="str">
        <f t="shared" si="115"/>
        <v/>
      </c>
      <c r="R829">
        <v>0</v>
      </c>
      <c r="S829">
        <v>1</v>
      </c>
      <c r="T829">
        <v>34.200000000000003</v>
      </c>
      <c r="U829" t="s">
        <v>58</v>
      </c>
      <c r="W829" t="str">
        <f t="shared" si="111"/>
        <v>Open</v>
      </c>
      <c r="X829" t="str">
        <f>_xlfn.XLOOKUP(B829,'Customers'!A:A,'Customers'!E:E,"")</f>
        <v>SMB</v>
      </c>
      <c r="Y829">
        <f t="shared" si="112"/>
        <v>0</v>
      </c>
      <c r="Z829" t="str">
        <f t="shared" si="113"/>
        <v/>
      </c>
      <c r="AA829">
        <f t="shared" si="116"/>
        <v>0</v>
      </c>
    </row>
    <row r="830" spans="1:27">
      <c r="A830" t="s">
        <v>3289</v>
      </c>
      <c r="B830" t="s">
        <v>3290</v>
      </c>
      <c r="C830" t="s">
        <v>1927</v>
      </c>
      <c r="D830" t="s">
        <v>66</v>
      </c>
      <c r="E830" t="s">
        <v>91</v>
      </c>
      <c r="F830" t="s">
        <v>3291</v>
      </c>
      <c r="G830" s="6">
        <f t="shared" si="108"/>
        <v>15099</v>
      </c>
      <c r="H830" t="s">
        <v>56</v>
      </c>
      <c r="I830" t="s">
        <v>127</v>
      </c>
      <c r="J830" t="str">
        <f t="shared" si="109"/>
        <v>Kashish Patla</v>
      </c>
      <c r="K830" t="s">
        <v>3292</v>
      </c>
      <c r="L830" s="7">
        <f t="shared" si="114"/>
        <v>45463</v>
      </c>
      <c r="M830" s="7">
        <v>45512</v>
      </c>
      <c r="N830" s="1">
        <f t="shared" si="110"/>
        <v>45512</v>
      </c>
      <c r="O830" s="7">
        <v>45509</v>
      </c>
      <c r="P830" s="7">
        <f t="shared" si="115"/>
        <v>45509</v>
      </c>
      <c r="Q830">
        <v>46</v>
      </c>
      <c r="R830">
        <v>0</v>
      </c>
      <c r="S830">
        <v>1</v>
      </c>
      <c r="T830">
        <v>10.4</v>
      </c>
      <c r="U830" t="s">
        <v>33</v>
      </c>
      <c r="W830" t="str">
        <f t="shared" si="111"/>
        <v>Won</v>
      </c>
      <c r="X830" t="str">
        <f>_xlfn.XLOOKUP(B830,'Customers'!A:A,'Customers'!E:E,"")</f>
        <v>Mid-Market</v>
      </c>
      <c r="Y830">
        <f t="shared" si="112"/>
        <v>1</v>
      </c>
      <c r="Z830">
        <f t="shared" si="113"/>
        <v>-3</v>
      </c>
      <c r="AA830">
        <f t="shared" si="116"/>
        <v>0</v>
      </c>
    </row>
    <row r="831" spans="1:27">
      <c r="A831" t="s">
        <v>3293</v>
      </c>
      <c r="B831" t="s">
        <v>3294</v>
      </c>
      <c r="C831" t="s">
        <v>3295</v>
      </c>
      <c r="D831" t="s">
        <v>53</v>
      </c>
      <c r="E831" t="s">
        <v>91</v>
      </c>
      <c r="F831" t="s">
        <v>3296</v>
      </c>
      <c r="G831" s="6">
        <f t="shared" si="108"/>
        <v>45993</v>
      </c>
      <c r="H831" t="s">
        <v>79</v>
      </c>
      <c r="I831" t="s">
        <v>68</v>
      </c>
      <c r="J831" t="str">
        <f t="shared" si="109"/>
        <v>Anamika Keer</v>
      </c>
      <c r="K831" t="s">
        <v>443</v>
      </c>
      <c r="L831" s="7">
        <f t="shared" si="114"/>
        <v>45091</v>
      </c>
      <c r="M831" s="7">
        <v>45223</v>
      </c>
      <c r="N831" s="1">
        <f t="shared" si="110"/>
        <v>45223</v>
      </c>
      <c r="O831" s="7">
        <v>45202</v>
      </c>
      <c r="P831" s="7">
        <f t="shared" si="115"/>
        <v>45202</v>
      </c>
      <c r="Q831">
        <v>111</v>
      </c>
      <c r="R831">
        <v>1</v>
      </c>
      <c r="S831">
        <v>2</v>
      </c>
      <c r="T831">
        <v>15</v>
      </c>
      <c r="U831" t="s">
        <v>25</v>
      </c>
      <c r="W831" t="str">
        <f t="shared" si="111"/>
        <v>Won</v>
      </c>
      <c r="X831" t="str">
        <f>_xlfn.XLOOKUP(B831,'Customers'!A:A,'Customers'!E:E,"")</f>
        <v>SMB</v>
      </c>
      <c r="Y831">
        <f t="shared" si="112"/>
        <v>1</v>
      </c>
      <c r="Z831">
        <f t="shared" si="113"/>
        <v>-21</v>
      </c>
      <c r="AA831">
        <f t="shared" si="116"/>
        <v>0</v>
      </c>
    </row>
    <row r="832" spans="1:27">
      <c r="A832" t="s">
        <v>3297</v>
      </c>
      <c r="B832" t="s">
        <v>3298</v>
      </c>
      <c r="C832" t="s">
        <v>2836</v>
      </c>
      <c r="D832" t="s">
        <v>37</v>
      </c>
      <c r="E832" t="s">
        <v>54</v>
      </c>
      <c r="F832" t="s">
        <v>3299</v>
      </c>
      <c r="G832" s="6">
        <f t="shared" si="108"/>
        <v>189577</v>
      </c>
      <c r="H832" t="s">
        <v>79</v>
      </c>
      <c r="I832" t="s">
        <v>62</v>
      </c>
      <c r="J832" t="str">
        <f t="shared" si="109"/>
        <v>Jairaj Panchal</v>
      </c>
      <c r="K832" t="s">
        <v>3300</v>
      </c>
      <c r="L832" s="7">
        <f t="shared" si="114"/>
        <v>45287</v>
      </c>
      <c r="M832" s="7">
        <v>45331</v>
      </c>
      <c r="N832" s="1">
        <f t="shared" si="110"/>
        <v>45331</v>
      </c>
      <c r="P832" s="7" t="str">
        <f t="shared" si="115"/>
        <v/>
      </c>
      <c r="R832">
        <v>0</v>
      </c>
      <c r="S832">
        <v>1</v>
      </c>
      <c r="T832">
        <v>25.4</v>
      </c>
      <c r="U832" t="s">
        <v>25</v>
      </c>
      <c r="W832" t="str">
        <f t="shared" si="111"/>
        <v>Open</v>
      </c>
      <c r="X832" t="str">
        <f>_xlfn.XLOOKUP(B832,'Customers'!A:A,'Customers'!E:E,"")</f>
        <v>Mid-Market</v>
      </c>
      <c r="Y832">
        <f t="shared" si="112"/>
        <v>0</v>
      </c>
      <c r="Z832" t="str">
        <f t="shared" si="113"/>
        <v/>
      </c>
      <c r="AA832">
        <f t="shared" si="116"/>
        <v>0</v>
      </c>
    </row>
    <row r="833" spans="1:27">
      <c r="A833" t="s">
        <v>3301</v>
      </c>
      <c r="B833" t="s">
        <v>3302</v>
      </c>
      <c r="C833" t="s">
        <v>3303</v>
      </c>
      <c r="D833" t="s">
        <v>53</v>
      </c>
      <c r="E833" t="s">
        <v>28</v>
      </c>
      <c r="F833" t="s">
        <v>3304</v>
      </c>
      <c r="G833" s="6">
        <f t="shared" si="108"/>
        <v>44246</v>
      </c>
      <c r="H833" t="s">
        <v>22</v>
      </c>
      <c r="I833" t="s">
        <v>80</v>
      </c>
      <c r="J833" t="str">
        <f t="shared" si="109"/>
        <v>Shivani Natt</v>
      </c>
      <c r="K833" t="s">
        <v>1639</v>
      </c>
      <c r="L833" s="7">
        <f t="shared" si="114"/>
        <v>45135</v>
      </c>
      <c r="M833" s="7">
        <v>45303</v>
      </c>
      <c r="N833" s="1">
        <f t="shared" si="110"/>
        <v>45303</v>
      </c>
      <c r="P833" s="7" t="str">
        <f t="shared" si="115"/>
        <v/>
      </c>
      <c r="R833">
        <v>0</v>
      </c>
      <c r="S833">
        <v>1</v>
      </c>
      <c r="T833">
        <v>13.8</v>
      </c>
      <c r="U833" t="s">
        <v>58</v>
      </c>
      <c r="W833" t="str">
        <f t="shared" si="111"/>
        <v>Open</v>
      </c>
      <c r="X833" t="str">
        <f>_xlfn.XLOOKUP(B833,'Customers'!A:A,'Customers'!E:E,"")</f>
        <v>Mid-Market</v>
      </c>
      <c r="Y833">
        <f t="shared" si="112"/>
        <v>0</v>
      </c>
      <c r="Z833" t="str">
        <f t="shared" si="113"/>
        <v/>
      </c>
      <c r="AA833">
        <f t="shared" si="116"/>
        <v>0</v>
      </c>
    </row>
    <row r="834" spans="1:27">
      <c r="A834" t="s">
        <v>3305</v>
      </c>
      <c r="B834" t="s">
        <v>3306</v>
      </c>
      <c r="C834" t="s">
        <v>2431</v>
      </c>
      <c r="D834" t="s">
        <v>19</v>
      </c>
      <c r="E834" t="s">
        <v>91</v>
      </c>
      <c r="F834" t="s">
        <v>3307</v>
      </c>
      <c r="G834" s="6">
        <f t="shared" ref="G834:G897" si="117">IF(F834="","",IF(RIGHT(UPPER(SUBSTITUTE(SUBSTITUTE(SUBSTITUTE(TRIM(F834),"$",""),",","")," ","")),1)="K",VALUE(LEFT(UPPER(SUBSTITUTE(SUBSTITUTE(SUBSTITUTE(TRIM(F834),"$",""),",","")," ","")),LEN(UPPER(SUBSTITUTE(SUBSTITUTE(SUBSTITUTE(TRIM(F834),"$",""),",","")," ","")))-1))*1000,IF(RIGHT(UPPER(SUBSTITUTE(SUBSTITUTE(SUBSTITUTE(TRIM(F834),"$",""),",","")," ","")),1)="M",VALUE(LEFT(UPPER(SUBSTITUTE(SUBSTITUTE(SUBSTITUTE(TRIM(F834),"$",""),",","")," ","")),LEN(UPPER(SUBSTITUTE(SUBSTITUTE(SUBSTITUTE(TRIM(F834),"$",""),",","")," ","")))-1))*1000000,VALUE(SUBSTITUTE(SUBSTITUTE(SUBSTITUTE(TRIM(F834),"$",""),",","")," ","")))))</f>
        <v>2034</v>
      </c>
      <c r="H834" t="s">
        <v>79</v>
      </c>
      <c r="I834" t="s">
        <v>98</v>
      </c>
      <c r="J834" t="str">
        <f t="shared" ref="J834:J897" si="118">PROPER(TRIM(I834))</f>
        <v>Amruta Sinha</v>
      </c>
      <c r="K834" t="s">
        <v>2461</v>
      </c>
      <c r="L834" s="7">
        <f t="shared" si="114"/>
        <v>45312</v>
      </c>
      <c r="M834" s="7">
        <v>45423</v>
      </c>
      <c r="N834" s="1">
        <f t="shared" ref="N834:N897" si="119">IF(M834="","",IF(ISNUMBER(M834),M834,IF(ISNUMBER(SEARCH("/",M834)),DATE(VALUE(RIGHT(M834,4)),VALUE(MID(M834,4,2)),VALUE(LEFT(M834,2))),DATE(VALUE(LEFT(M834,4)),VALUE(MID(M834,6,2)),VALUE(RIGHT(M834,2))))))</f>
        <v>45423</v>
      </c>
      <c r="O834" s="7">
        <v>45352</v>
      </c>
      <c r="P834" s="7">
        <f t="shared" si="115"/>
        <v>45352</v>
      </c>
      <c r="Q834">
        <v>40</v>
      </c>
      <c r="R834">
        <v>0</v>
      </c>
      <c r="S834">
        <v>1</v>
      </c>
      <c r="T834">
        <v>33.799999999999997</v>
      </c>
      <c r="U834" t="s">
        <v>33</v>
      </c>
      <c r="W834" t="str">
        <f t="shared" ref="W834:W897" si="120">IF(E834="","",IF(E834="Closed Won","Won",IF(E834="Closed Lost","Lost","Open")))</f>
        <v>Won</v>
      </c>
      <c r="X834" t="str">
        <f>_xlfn.XLOOKUP(B834,'Customers'!A:A,'Customers'!E:E,"")</f>
        <v>SMB</v>
      </c>
      <c r="Y834">
        <f t="shared" ref="Y834:Y897" si="121">IF(OR(W834="Won",W834="Lost"),1,0)</f>
        <v>1</v>
      </c>
      <c r="Z834">
        <f t="shared" ref="Z834:Z897" si="122">IF(OR(N834="",P834=""),"",P834-N834)</f>
        <v>-71</v>
      </c>
      <c r="AA834">
        <f t="shared" si="116"/>
        <v>0</v>
      </c>
    </row>
    <row r="835" spans="1:27">
      <c r="A835" t="s">
        <v>3308</v>
      </c>
      <c r="B835" t="s">
        <v>3309</v>
      </c>
      <c r="C835" t="s">
        <v>18</v>
      </c>
      <c r="D835" t="s">
        <v>53</v>
      </c>
      <c r="E835" t="s">
        <v>45</v>
      </c>
      <c r="F835" t="s">
        <v>3310</v>
      </c>
      <c r="G835" s="6">
        <f t="shared" si="117"/>
        <v>47128</v>
      </c>
      <c r="H835" t="s">
        <v>79</v>
      </c>
      <c r="I835" t="s">
        <v>117</v>
      </c>
      <c r="J835" t="str">
        <f t="shared" si="118"/>
        <v>Ekta Uppal</v>
      </c>
      <c r="K835" t="s">
        <v>3311</v>
      </c>
      <c r="L835" s="7">
        <f t="shared" ref="L835:L898" si="123">IF(K835="","",IF(ISNUMBER(K835),K835,IF(ISNUMBER(SEARCH("/",K835)),DATE(VALUE(RIGHT(K835,4)),VALUE(MID(K835,4,2)),VALUE(LEFT(K835,2))),DATE(VALUE(LEFT(K835,4)),VALUE(MID(K835,6,2)),VALUE(RIGHT(K835,2))))))</f>
        <v>45639</v>
      </c>
      <c r="M835" s="7">
        <v>45767</v>
      </c>
      <c r="N835" s="1">
        <f t="shared" si="119"/>
        <v>45767</v>
      </c>
      <c r="P835" s="7" t="str">
        <f t="shared" ref="P835:P898" si="124">IF(O835="","",IF(ISNUMBER(O835),O835,DATE(VALUE(LEFT(O835,4)),VALUE(MID(O835,6,2)),VALUE(RIGHT(O835,2)))))</f>
        <v/>
      </c>
      <c r="R835">
        <v>0</v>
      </c>
      <c r="S835">
        <v>1</v>
      </c>
      <c r="T835">
        <v>31.5</v>
      </c>
      <c r="U835" t="s">
        <v>100</v>
      </c>
      <c r="W835" t="str">
        <f t="shared" si="120"/>
        <v>Open</v>
      </c>
      <c r="X835" t="str">
        <f>_xlfn.XLOOKUP(B835,'Customers'!A:A,'Customers'!E:E,"")</f>
        <v>Enterprise</v>
      </c>
      <c r="Y835">
        <f t="shared" si="121"/>
        <v>0</v>
      </c>
      <c r="Z835" t="str">
        <f t="shared" si="122"/>
        <v/>
      </c>
      <c r="AA835">
        <f t="shared" ref="AA835:AA898" si="125">IF(AND(Y835=1,Z835&gt;30),1,0)</f>
        <v>0</v>
      </c>
    </row>
    <row r="836" spans="1:27">
      <c r="A836" t="s">
        <v>3312</v>
      </c>
      <c r="B836" t="s">
        <v>3313</v>
      </c>
      <c r="C836" t="s">
        <v>1634</v>
      </c>
      <c r="D836" t="s">
        <v>37</v>
      </c>
      <c r="E836" t="s">
        <v>177</v>
      </c>
      <c r="F836" t="s">
        <v>3314</v>
      </c>
      <c r="G836" s="6">
        <f t="shared" si="117"/>
        <v>168196</v>
      </c>
      <c r="H836" t="s">
        <v>56</v>
      </c>
      <c r="I836" t="s">
        <v>93</v>
      </c>
      <c r="J836" t="str">
        <f t="shared" si="118"/>
        <v>Owen Mane</v>
      </c>
      <c r="K836" t="s">
        <v>3315</v>
      </c>
      <c r="L836" s="7">
        <f t="shared" si="123"/>
        <v>44834</v>
      </c>
      <c r="M836" s="7">
        <v>44904</v>
      </c>
      <c r="N836" s="1">
        <f t="shared" si="119"/>
        <v>44904</v>
      </c>
      <c r="P836" s="7" t="str">
        <f t="shared" si="124"/>
        <v/>
      </c>
      <c r="R836">
        <v>0</v>
      </c>
      <c r="S836">
        <v>1</v>
      </c>
      <c r="T836">
        <v>26.9</v>
      </c>
      <c r="U836" t="s">
        <v>25</v>
      </c>
      <c r="W836" t="str">
        <f t="shared" si="120"/>
        <v>Open</v>
      </c>
      <c r="X836" t="str">
        <f>_xlfn.XLOOKUP(B836,'Customers'!A:A,'Customers'!E:E,"")</f>
        <v>Mid-Market</v>
      </c>
      <c r="Y836">
        <f t="shared" si="121"/>
        <v>0</v>
      </c>
      <c r="Z836" t="str">
        <f t="shared" si="122"/>
        <v/>
      </c>
      <c r="AA836">
        <f t="shared" si="125"/>
        <v>0</v>
      </c>
    </row>
    <row r="837" spans="1:27">
      <c r="A837" t="s">
        <v>3316</v>
      </c>
      <c r="B837" t="s">
        <v>3317</v>
      </c>
      <c r="C837" t="s">
        <v>776</v>
      </c>
      <c r="D837" t="s">
        <v>53</v>
      </c>
      <c r="E837" t="s">
        <v>54</v>
      </c>
      <c r="F837" t="s">
        <v>3318</v>
      </c>
      <c r="G837" s="6">
        <f t="shared" si="117"/>
        <v>44000</v>
      </c>
      <c r="H837" t="s">
        <v>47</v>
      </c>
      <c r="I837" t="s">
        <v>2211</v>
      </c>
      <c r="J837" t="str">
        <f t="shared" si="118"/>
        <v>Nihal Bhasin</v>
      </c>
      <c r="K837" t="s">
        <v>3319</v>
      </c>
      <c r="L837" s="7">
        <f t="shared" si="123"/>
        <v>44958</v>
      </c>
      <c r="M837" s="7">
        <v>45106</v>
      </c>
      <c r="N837" s="1">
        <f t="shared" si="119"/>
        <v>45106</v>
      </c>
      <c r="P837" s="7" t="str">
        <f t="shared" si="124"/>
        <v/>
      </c>
      <c r="R837">
        <v>0</v>
      </c>
      <c r="S837">
        <v>1</v>
      </c>
      <c r="T837">
        <v>30.7</v>
      </c>
      <c r="U837" t="s">
        <v>25</v>
      </c>
      <c r="W837" t="str">
        <f t="shared" si="120"/>
        <v>Open</v>
      </c>
      <c r="X837" t="str">
        <f>_xlfn.XLOOKUP(B837,'Customers'!A:A,'Customers'!E:E,"")</f>
        <v>SMB</v>
      </c>
      <c r="Y837">
        <f t="shared" si="121"/>
        <v>0</v>
      </c>
      <c r="Z837" t="str">
        <f t="shared" si="122"/>
        <v/>
      </c>
      <c r="AA837">
        <f t="shared" si="125"/>
        <v>0</v>
      </c>
    </row>
    <row r="838" spans="1:27">
      <c r="A838" t="s">
        <v>3320</v>
      </c>
      <c r="B838" t="s">
        <v>3321</v>
      </c>
      <c r="C838" t="s">
        <v>1069</v>
      </c>
      <c r="D838" t="s">
        <v>19</v>
      </c>
      <c r="E838" t="s">
        <v>54</v>
      </c>
      <c r="F838" t="s">
        <v>689</v>
      </c>
      <c r="G838" s="6">
        <f t="shared" si="117"/>
        <v>6000</v>
      </c>
      <c r="H838" t="s">
        <v>161</v>
      </c>
      <c r="I838" t="s">
        <v>133</v>
      </c>
      <c r="J838" t="str">
        <f t="shared" si="118"/>
        <v>Aachal Soni</v>
      </c>
      <c r="K838" t="s">
        <v>3322</v>
      </c>
      <c r="L838" s="7">
        <f t="shared" si="123"/>
        <v>44570</v>
      </c>
      <c r="M838" s="7">
        <v>44601</v>
      </c>
      <c r="N838" s="1">
        <f t="shared" si="119"/>
        <v>44601</v>
      </c>
      <c r="P838" s="7" t="str">
        <f t="shared" si="124"/>
        <v/>
      </c>
      <c r="R838">
        <v>0</v>
      </c>
      <c r="S838">
        <v>1</v>
      </c>
      <c r="T838">
        <v>7.8</v>
      </c>
      <c r="U838" t="s">
        <v>58</v>
      </c>
      <c r="W838" t="str">
        <f t="shared" si="120"/>
        <v>Open</v>
      </c>
      <c r="X838" t="str">
        <f>_xlfn.XLOOKUP(B838,'Customers'!A:A,'Customers'!E:E,"")</f>
        <v>Mid-Market</v>
      </c>
      <c r="Y838">
        <f t="shared" si="121"/>
        <v>0</v>
      </c>
      <c r="Z838" t="str">
        <f t="shared" si="122"/>
        <v/>
      </c>
      <c r="AA838">
        <f t="shared" si="125"/>
        <v>0</v>
      </c>
    </row>
    <row r="839" spans="1:27">
      <c r="A839" t="s">
        <v>3323</v>
      </c>
      <c r="B839" t="s">
        <v>3324</v>
      </c>
      <c r="C839" t="s">
        <v>199</v>
      </c>
      <c r="D839" t="s">
        <v>53</v>
      </c>
      <c r="E839" t="s">
        <v>28</v>
      </c>
      <c r="F839" t="s">
        <v>3325</v>
      </c>
      <c r="G839" s="6">
        <f t="shared" si="117"/>
        <v>45747</v>
      </c>
      <c r="H839" t="s">
        <v>56</v>
      </c>
      <c r="I839" t="s">
        <v>268</v>
      </c>
      <c r="J839" t="str">
        <f t="shared" si="118"/>
        <v>Panini Kade</v>
      </c>
      <c r="K839" t="s">
        <v>3326</v>
      </c>
      <c r="L839" s="7">
        <f t="shared" si="123"/>
        <v>45125</v>
      </c>
      <c r="M839" s="7">
        <v>45272</v>
      </c>
      <c r="N839" s="1">
        <f t="shared" si="119"/>
        <v>45272</v>
      </c>
      <c r="P839" s="7" t="str">
        <f t="shared" si="124"/>
        <v/>
      </c>
      <c r="R839">
        <v>0</v>
      </c>
      <c r="S839">
        <v>1</v>
      </c>
      <c r="T839">
        <v>31.3</v>
      </c>
      <c r="U839" t="s">
        <v>25</v>
      </c>
      <c r="W839" t="str">
        <f t="shared" si="120"/>
        <v>Open</v>
      </c>
      <c r="X839" t="str">
        <f>_xlfn.XLOOKUP(B839,'Customers'!A:A,'Customers'!E:E,"")</f>
        <v>SMB</v>
      </c>
      <c r="Y839">
        <f t="shared" si="121"/>
        <v>0</v>
      </c>
      <c r="Z839" t="str">
        <f t="shared" si="122"/>
        <v/>
      </c>
      <c r="AA839">
        <f t="shared" si="125"/>
        <v>0</v>
      </c>
    </row>
    <row r="840" spans="1:27">
      <c r="A840" t="s">
        <v>3327</v>
      </c>
      <c r="B840" t="s">
        <v>3328</v>
      </c>
      <c r="C840" t="s">
        <v>18</v>
      </c>
      <c r="D840" t="s">
        <v>19</v>
      </c>
      <c r="E840" t="s">
        <v>28</v>
      </c>
      <c r="F840" t="s">
        <v>3329</v>
      </c>
      <c r="G840" s="6">
        <f t="shared" si="117"/>
        <v>5165</v>
      </c>
      <c r="H840" t="s">
        <v>39</v>
      </c>
      <c r="I840" t="s">
        <v>336</v>
      </c>
      <c r="J840" t="str">
        <f t="shared" si="118"/>
        <v>Jalsa Parsa</v>
      </c>
      <c r="K840" t="s">
        <v>3330</v>
      </c>
      <c r="L840" s="7">
        <f t="shared" si="123"/>
        <v>44682</v>
      </c>
      <c r="M840" s="7">
        <v>44840</v>
      </c>
      <c r="N840" s="1">
        <f t="shared" si="119"/>
        <v>44840</v>
      </c>
      <c r="P840" s="7" t="str">
        <f t="shared" si="124"/>
        <v/>
      </c>
      <c r="R840">
        <v>0</v>
      </c>
      <c r="S840">
        <v>1</v>
      </c>
      <c r="T840">
        <v>16.7</v>
      </c>
      <c r="U840" t="s">
        <v>100</v>
      </c>
      <c r="W840" t="str">
        <f t="shared" si="120"/>
        <v>Open</v>
      </c>
      <c r="X840" t="str">
        <f>_xlfn.XLOOKUP(B840,'Customers'!A:A,'Customers'!E:E,"")</f>
        <v>Mid-Market</v>
      </c>
      <c r="Y840">
        <f t="shared" si="121"/>
        <v>0</v>
      </c>
      <c r="Z840" t="str">
        <f t="shared" si="122"/>
        <v/>
      </c>
      <c r="AA840">
        <f t="shared" si="125"/>
        <v>0</v>
      </c>
    </row>
    <row r="841" spans="1:27">
      <c r="A841" t="s">
        <v>3331</v>
      </c>
      <c r="B841" t="s">
        <v>3332</v>
      </c>
      <c r="C841" t="s">
        <v>567</v>
      </c>
      <c r="D841" t="s">
        <v>37</v>
      </c>
      <c r="E841" t="s">
        <v>177</v>
      </c>
      <c r="F841" t="s">
        <v>3333</v>
      </c>
      <c r="G841" s="6">
        <f t="shared" si="117"/>
        <v>83230</v>
      </c>
      <c r="H841" t="s">
        <v>161</v>
      </c>
      <c r="I841" t="s">
        <v>1567</v>
      </c>
      <c r="J841" t="str">
        <f t="shared" si="118"/>
        <v>Hemangini Bahri</v>
      </c>
      <c r="K841" t="s">
        <v>3334</v>
      </c>
      <c r="L841" s="7">
        <f t="shared" si="123"/>
        <v>45042</v>
      </c>
      <c r="M841" s="7">
        <v>45215</v>
      </c>
      <c r="N841" s="1">
        <f t="shared" si="119"/>
        <v>45215</v>
      </c>
      <c r="P841" s="7" t="str">
        <f t="shared" si="124"/>
        <v/>
      </c>
      <c r="R841">
        <v>0</v>
      </c>
      <c r="S841">
        <v>1</v>
      </c>
      <c r="T841">
        <v>31.3</v>
      </c>
      <c r="U841" t="s">
        <v>58</v>
      </c>
      <c r="W841" t="str">
        <f t="shared" si="120"/>
        <v>Open</v>
      </c>
      <c r="X841" t="str">
        <f>_xlfn.XLOOKUP(B841,'Customers'!A:A,'Customers'!E:E,"")</f>
        <v>Mid-Market</v>
      </c>
      <c r="Y841">
        <f t="shared" si="121"/>
        <v>0</v>
      </c>
      <c r="Z841" t="str">
        <f t="shared" si="122"/>
        <v/>
      </c>
      <c r="AA841">
        <f t="shared" si="125"/>
        <v>0</v>
      </c>
    </row>
    <row r="842" spans="1:27">
      <c r="A842" t="s">
        <v>3335</v>
      </c>
      <c r="B842" t="s">
        <v>3336</v>
      </c>
      <c r="C842" t="s">
        <v>18</v>
      </c>
      <c r="D842" t="s">
        <v>66</v>
      </c>
      <c r="E842" t="s">
        <v>45</v>
      </c>
      <c r="F842" t="s">
        <v>3337</v>
      </c>
      <c r="G842" s="6">
        <f t="shared" si="117"/>
        <v>14583</v>
      </c>
      <c r="H842" t="s">
        <v>30</v>
      </c>
      <c r="I842" t="s">
        <v>1822</v>
      </c>
      <c r="J842" t="str">
        <f t="shared" si="118"/>
        <v>Karan Karnik</v>
      </c>
      <c r="K842" t="s">
        <v>3338</v>
      </c>
      <c r="L842" s="7">
        <f t="shared" si="123"/>
        <v>45638</v>
      </c>
      <c r="M842" s="7">
        <v>45653</v>
      </c>
      <c r="N842" s="1">
        <f t="shared" si="119"/>
        <v>45653</v>
      </c>
      <c r="P842" s="7" t="str">
        <f t="shared" si="124"/>
        <v/>
      </c>
      <c r="R842">
        <v>0</v>
      </c>
      <c r="S842">
        <v>1</v>
      </c>
      <c r="U842" t="s">
        <v>25</v>
      </c>
      <c r="W842" t="str">
        <f t="shared" si="120"/>
        <v>Open</v>
      </c>
      <c r="X842" t="str">
        <f>_xlfn.XLOOKUP(B842,'Customers'!A:A,'Customers'!E:E,"")</f>
        <v>Mid-Market</v>
      </c>
      <c r="Y842">
        <f t="shared" si="121"/>
        <v>0</v>
      </c>
      <c r="Z842" t="str">
        <f t="shared" si="122"/>
        <v/>
      </c>
      <c r="AA842">
        <f t="shared" si="125"/>
        <v>0</v>
      </c>
    </row>
    <row r="843" spans="1:27">
      <c r="A843" t="s">
        <v>3339</v>
      </c>
      <c r="B843" t="s">
        <v>3340</v>
      </c>
      <c r="C843" t="s">
        <v>18</v>
      </c>
      <c r="D843" t="s">
        <v>19</v>
      </c>
      <c r="E843" t="s">
        <v>45</v>
      </c>
      <c r="F843" t="s">
        <v>3341</v>
      </c>
      <c r="G843" s="6">
        <f t="shared" si="117"/>
        <v>3926</v>
      </c>
      <c r="H843" t="s">
        <v>172</v>
      </c>
      <c r="I843" t="s">
        <v>93</v>
      </c>
      <c r="J843" t="str">
        <f t="shared" si="118"/>
        <v>Owen Mane</v>
      </c>
      <c r="K843" t="s">
        <v>3342</v>
      </c>
      <c r="L843" s="7">
        <f t="shared" si="123"/>
        <v>45554</v>
      </c>
      <c r="M843" s="7">
        <v>45655</v>
      </c>
      <c r="N843" s="1">
        <f t="shared" si="119"/>
        <v>45655</v>
      </c>
      <c r="P843" s="7" t="str">
        <f t="shared" si="124"/>
        <v/>
      </c>
      <c r="R843">
        <v>0</v>
      </c>
      <c r="S843">
        <v>1</v>
      </c>
      <c r="T843">
        <v>0.2</v>
      </c>
      <c r="U843" t="s">
        <v>25</v>
      </c>
      <c r="W843" t="str">
        <f t="shared" si="120"/>
        <v>Open</v>
      </c>
      <c r="X843" t="str">
        <f>_xlfn.XLOOKUP(B843,'Customers'!A:A,'Customers'!E:E,"")</f>
        <v>Mid-Market</v>
      </c>
      <c r="Y843">
        <f t="shared" si="121"/>
        <v>0</v>
      </c>
      <c r="Z843" t="str">
        <f t="shared" si="122"/>
        <v/>
      </c>
      <c r="AA843">
        <f t="shared" si="125"/>
        <v>0</v>
      </c>
    </row>
    <row r="844" spans="1:27">
      <c r="A844" t="s">
        <v>3343</v>
      </c>
      <c r="B844" t="s">
        <v>3344</v>
      </c>
      <c r="C844" t="s">
        <v>18</v>
      </c>
      <c r="D844" t="s">
        <v>183</v>
      </c>
      <c r="E844" t="s">
        <v>177</v>
      </c>
      <c r="F844" t="s">
        <v>3345</v>
      </c>
      <c r="G844" s="6">
        <f t="shared" si="117"/>
        <v>4536</v>
      </c>
      <c r="H844" t="s">
        <v>56</v>
      </c>
      <c r="I844" t="s">
        <v>237</v>
      </c>
      <c r="J844" t="str">
        <f t="shared" si="118"/>
        <v>Vidhi Mital</v>
      </c>
      <c r="K844" t="s">
        <v>3346</v>
      </c>
      <c r="L844" s="7">
        <f t="shared" si="123"/>
        <v>45474</v>
      </c>
      <c r="M844" s="7">
        <v>45575</v>
      </c>
      <c r="N844" s="1">
        <f t="shared" si="119"/>
        <v>45575</v>
      </c>
      <c r="P844" s="7" t="str">
        <f t="shared" si="124"/>
        <v/>
      </c>
      <c r="R844">
        <v>0</v>
      </c>
      <c r="S844">
        <v>1</v>
      </c>
      <c r="T844">
        <v>31.9</v>
      </c>
      <c r="U844" t="s">
        <v>25</v>
      </c>
      <c r="W844" t="str">
        <f t="shared" si="120"/>
        <v>Open</v>
      </c>
      <c r="X844" t="str">
        <f>_xlfn.XLOOKUP(B844,'Customers'!A:A,'Customers'!E:E,"")</f>
        <v>Mid-Market</v>
      </c>
      <c r="Y844">
        <f t="shared" si="121"/>
        <v>0</v>
      </c>
      <c r="Z844" t="str">
        <f t="shared" si="122"/>
        <v/>
      </c>
      <c r="AA844">
        <f t="shared" si="125"/>
        <v>0</v>
      </c>
    </row>
    <row r="845" spans="1:27">
      <c r="A845" t="s">
        <v>3347</v>
      </c>
      <c r="B845" t="s">
        <v>3348</v>
      </c>
      <c r="C845" t="s">
        <v>3349</v>
      </c>
      <c r="D845" t="s">
        <v>66</v>
      </c>
      <c r="E845" t="s">
        <v>54</v>
      </c>
      <c r="F845" t="s">
        <v>3350</v>
      </c>
      <c r="G845" s="6">
        <f t="shared" si="117"/>
        <v>5763</v>
      </c>
      <c r="H845" t="s">
        <v>161</v>
      </c>
      <c r="I845" t="s">
        <v>98</v>
      </c>
      <c r="J845" t="str">
        <f t="shared" si="118"/>
        <v>Amruta Sinha</v>
      </c>
      <c r="K845" t="s">
        <v>3351</v>
      </c>
      <c r="L845" s="7">
        <f t="shared" si="123"/>
        <v>44861</v>
      </c>
      <c r="M845" s="7">
        <v>44942</v>
      </c>
      <c r="N845" s="1">
        <f t="shared" si="119"/>
        <v>44942</v>
      </c>
      <c r="P845" s="7" t="str">
        <f t="shared" si="124"/>
        <v/>
      </c>
      <c r="R845">
        <v>0</v>
      </c>
      <c r="S845">
        <v>1</v>
      </c>
      <c r="T845">
        <v>32.5</v>
      </c>
      <c r="U845" t="s">
        <v>25</v>
      </c>
      <c r="W845" t="str">
        <f t="shared" si="120"/>
        <v>Open</v>
      </c>
      <c r="X845" t="str">
        <f>_xlfn.XLOOKUP(B845,'Customers'!A:A,'Customers'!E:E,"")</f>
        <v>Mid-Market</v>
      </c>
      <c r="Y845">
        <f t="shared" si="121"/>
        <v>0</v>
      </c>
      <c r="Z845" t="str">
        <f t="shared" si="122"/>
        <v/>
      </c>
      <c r="AA845">
        <f t="shared" si="125"/>
        <v>0</v>
      </c>
    </row>
    <row r="846" spans="1:27">
      <c r="A846" t="s">
        <v>3352</v>
      </c>
      <c r="B846" t="s">
        <v>605</v>
      </c>
      <c r="C846" t="s">
        <v>18</v>
      </c>
      <c r="D846" t="s">
        <v>183</v>
      </c>
      <c r="E846" t="s">
        <v>28</v>
      </c>
      <c r="F846" t="s">
        <v>3353</v>
      </c>
      <c r="G846" s="6">
        <f t="shared" si="117"/>
        <v>9163</v>
      </c>
      <c r="H846" t="s">
        <v>151</v>
      </c>
      <c r="I846" t="s">
        <v>23</v>
      </c>
      <c r="J846" t="str">
        <f t="shared" si="118"/>
        <v>Nihal Bhasin</v>
      </c>
      <c r="K846" t="s">
        <v>3354</v>
      </c>
      <c r="L846" s="7">
        <f t="shared" si="123"/>
        <v>45421</v>
      </c>
      <c r="M846" s="7">
        <v>45528</v>
      </c>
      <c r="N846" s="1">
        <f t="shared" si="119"/>
        <v>45528</v>
      </c>
      <c r="P846" s="7" t="str">
        <f t="shared" si="124"/>
        <v/>
      </c>
      <c r="R846">
        <v>0</v>
      </c>
      <c r="S846">
        <v>1</v>
      </c>
      <c r="T846">
        <v>15.6</v>
      </c>
      <c r="U846" t="s">
        <v>42</v>
      </c>
      <c r="W846" t="str">
        <f t="shared" si="120"/>
        <v>Open</v>
      </c>
      <c r="X846" t="str">
        <f>_xlfn.XLOOKUP(B846,'Customers'!A:A,'Customers'!E:E,"")</f>
        <v>Enterprise</v>
      </c>
      <c r="Y846">
        <f t="shared" si="121"/>
        <v>0</v>
      </c>
      <c r="Z846" t="str">
        <f t="shared" si="122"/>
        <v/>
      </c>
      <c r="AA846">
        <f t="shared" si="125"/>
        <v>0</v>
      </c>
    </row>
    <row r="847" spans="1:27">
      <c r="A847" t="s">
        <v>3355</v>
      </c>
      <c r="B847" t="s">
        <v>3356</v>
      </c>
      <c r="C847" t="s">
        <v>3357</v>
      </c>
      <c r="D847" t="s">
        <v>183</v>
      </c>
      <c r="E847" t="s">
        <v>20</v>
      </c>
      <c r="F847" t="s">
        <v>3358</v>
      </c>
      <c r="G847" s="6">
        <f t="shared" si="117"/>
        <v>8855</v>
      </c>
      <c r="H847" t="s">
        <v>39</v>
      </c>
      <c r="I847" t="s">
        <v>86</v>
      </c>
      <c r="J847" t="str">
        <f t="shared" si="118"/>
        <v>Mason Solanki</v>
      </c>
      <c r="K847" t="s">
        <v>3359</v>
      </c>
      <c r="L847" s="7">
        <f t="shared" si="123"/>
        <v>45483</v>
      </c>
      <c r="M847" s="7">
        <v>45553</v>
      </c>
      <c r="N847" s="1">
        <f t="shared" si="119"/>
        <v>45553</v>
      </c>
      <c r="P847" s="7" t="str">
        <f t="shared" si="124"/>
        <v/>
      </c>
      <c r="R847">
        <v>0</v>
      </c>
      <c r="S847">
        <v>1</v>
      </c>
      <c r="T847">
        <v>1.8</v>
      </c>
      <c r="U847" t="s">
        <v>58</v>
      </c>
      <c r="W847" t="str">
        <f t="shared" si="120"/>
        <v>Open</v>
      </c>
      <c r="X847" t="str">
        <f>_xlfn.XLOOKUP(B847,'Customers'!A:A,'Customers'!E:E,"")</f>
        <v>Enterprise</v>
      </c>
      <c r="Y847">
        <f t="shared" si="121"/>
        <v>0</v>
      </c>
      <c r="Z847" t="str">
        <f t="shared" si="122"/>
        <v/>
      </c>
      <c r="AA847">
        <f t="shared" si="125"/>
        <v>0</v>
      </c>
    </row>
    <row r="848" spans="1:27">
      <c r="A848" t="s">
        <v>3360</v>
      </c>
      <c r="B848" t="s">
        <v>3361</v>
      </c>
      <c r="C848" t="s">
        <v>3362</v>
      </c>
      <c r="D848" t="s">
        <v>37</v>
      </c>
      <c r="E848" t="s">
        <v>20</v>
      </c>
      <c r="F848" t="s">
        <v>3363</v>
      </c>
      <c r="G848" s="6">
        <f t="shared" si="117"/>
        <v>139826</v>
      </c>
      <c r="H848" t="s">
        <v>172</v>
      </c>
      <c r="I848" t="s">
        <v>127</v>
      </c>
      <c r="J848" t="str">
        <f t="shared" si="118"/>
        <v>Kashish Patla</v>
      </c>
      <c r="K848" t="s">
        <v>2981</v>
      </c>
      <c r="L848" s="7">
        <f t="shared" si="123"/>
        <v>45460</v>
      </c>
      <c r="M848" s="7">
        <v>45475</v>
      </c>
      <c r="N848" s="1">
        <f t="shared" si="119"/>
        <v>45475</v>
      </c>
      <c r="P848" s="7" t="str">
        <f t="shared" si="124"/>
        <v/>
      </c>
      <c r="R848">
        <v>0</v>
      </c>
      <c r="S848">
        <v>1</v>
      </c>
      <c r="T848">
        <v>16.899999999999999</v>
      </c>
      <c r="U848" t="s">
        <v>100</v>
      </c>
      <c r="W848" t="str">
        <f t="shared" si="120"/>
        <v>Open</v>
      </c>
      <c r="X848" t="str">
        <f>_xlfn.XLOOKUP(B848,'Customers'!A:A,'Customers'!E:E,"")</f>
        <v>Mid-Market</v>
      </c>
      <c r="Y848">
        <f t="shared" si="121"/>
        <v>0</v>
      </c>
      <c r="Z848" t="str">
        <f t="shared" si="122"/>
        <v/>
      </c>
      <c r="AA848">
        <f t="shared" si="125"/>
        <v>0</v>
      </c>
    </row>
    <row r="849" spans="1:27">
      <c r="A849" t="s">
        <v>3364</v>
      </c>
      <c r="B849" t="s">
        <v>1716</v>
      </c>
      <c r="C849" t="s">
        <v>18</v>
      </c>
      <c r="D849" t="s">
        <v>183</v>
      </c>
      <c r="E849" t="s">
        <v>91</v>
      </c>
      <c r="F849" t="s">
        <v>3365</v>
      </c>
      <c r="G849" s="6">
        <f t="shared" si="117"/>
        <v>12404</v>
      </c>
      <c r="H849" t="s">
        <v>30</v>
      </c>
      <c r="I849" t="s">
        <v>139</v>
      </c>
      <c r="J849" t="str">
        <f t="shared" si="118"/>
        <v>Champak Rao</v>
      </c>
      <c r="K849" t="s">
        <v>3366</v>
      </c>
      <c r="L849" s="7">
        <f t="shared" si="123"/>
        <v>44664</v>
      </c>
      <c r="M849" s="7">
        <v>44735</v>
      </c>
      <c r="N849" s="1">
        <f t="shared" si="119"/>
        <v>44735</v>
      </c>
      <c r="O849" s="7">
        <v>44724</v>
      </c>
      <c r="P849" s="7">
        <f t="shared" si="124"/>
        <v>44724</v>
      </c>
      <c r="Q849">
        <v>60</v>
      </c>
      <c r="R849">
        <v>0</v>
      </c>
      <c r="S849">
        <v>1</v>
      </c>
      <c r="T849">
        <v>7.3</v>
      </c>
      <c r="U849" t="s">
        <v>25</v>
      </c>
      <c r="W849" t="str">
        <f t="shared" si="120"/>
        <v>Won</v>
      </c>
      <c r="X849" t="str">
        <f>_xlfn.XLOOKUP(B849,'Customers'!A:A,'Customers'!E:E,"")</f>
        <v>Mid-Market</v>
      </c>
      <c r="Y849">
        <f t="shared" si="121"/>
        <v>1</v>
      </c>
      <c r="Z849">
        <f t="shared" si="122"/>
        <v>-11</v>
      </c>
      <c r="AA849">
        <f t="shared" si="125"/>
        <v>0</v>
      </c>
    </row>
    <row r="850" spans="1:27">
      <c r="A850" t="s">
        <v>3367</v>
      </c>
      <c r="B850" t="s">
        <v>3368</v>
      </c>
      <c r="C850" t="s">
        <v>1113</v>
      </c>
      <c r="D850" t="s">
        <v>53</v>
      </c>
      <c r="E850" t="s">
        <v>115</v>
      </c>
      <c r="F850" t="s">
        <v>3369</v>
      </c>
      <c r="G850" s="6">
        <f t="shared" si="117"/>
        <v>27181</v>
      </c>
      <c r="H850" t="s">
        <v>30</v>
      </c>
      <c r="I850" t="s">
        <v>879</v>
      </c>
      <c r="J850" t="str">
        <f t="shared" si="118"/>
        <v>Anamika Keer</v>
      </c>
      <c r="K850" t="s">
        <v>3370</v>
      </c>
      <c r="L850" s="7">
        <f t="shared" si="123"/>
        <v>45261</v>
      </c>
      <c r="M850" s="7">
        <v>45423</v>
      </c>
      <c r="N850" s="1">
        <f t="shared" si="119"/>
        <v>45423</v>
      </c>
      <c r="O850" s="7">
        <v>45431</v>
      </c>
      <c r="P850" s="7">
        <f t="shared" si="124"/>
        <v>45431</v>
      </c>
      <c r="Q850">
        <v>170</v>
      </c>
      <c r="R850">
        <v>0</v>
      </c>
      <c r="S850">
        <v>1</v>
      </c>
      <c r="T850">
        <v>4</v>
      </c>
      <c r="U850" t="s">
        <v>25</v>
      </c>
      <c r="W850" t="str">
        <f t="shared" si="120"/>
        <v>Lost</v>
      </c>
      <c r="X850" t="str">
        <f>_xlfn.XLOOKUP(B850,'Customers'!A:A,'Customers'!E:E,"")</f>
        <v>Mid-Market</v>
      </c>
      <c r="Y850">
        <f t="shared" si="121"/>
        <v>1</v>
      </c>
      <c r="Z850">
        <f t="shared" si="122"/>
        <v>8</v>
      </c>
      <c r="AA850">
        <f t="shared" si="125"/>
        <v>0</v>
      </c>
    </row>
    <row r="851" spans="1:27">
      <c r="A851" t="s">
        <v>3371</v>
      </c>
      <c r="B851" t="s">
        <v>3372</v>
      </c>
      <c r="C851" t="s">
        <v>825</v>
      </c>
      <c r="D851" t="s">
        <v>19</v>
      </c>
      <c r="E851" t="s">
        <v>45</v>
      </c>
      <c r="F851" t="s">
        <v>2206</v>
      </c>
      <c r="G851" s="6">
        <f t="shared" si="117"/>
        <v>5000</v>
      </c>
      <c r="H851" t="s">
        <v>172</v>
      </c>
      <c r="I851" t="s">
        <v>274</v>
      </c>
      <c r="J851" t="str">
        <f t="shared" si="118"/>
        <v>Rachit Lall</v>
      </c>
      <c r="K851" t="s">
        <v>2872</v>
      </c>
      <c r="L851" s="7">
        <f t="shared" si="123"/>
        <v>44997</v>
      </c>
      <c r="N851" s="1" t="str">
        <f t="shared" si="119"/>
        <v/>
      </c>
      <c r="P851" s="7" t="str">
        <f t="shared" si="124"/>
        <v/>
      </c>
      <c r="R851">
        <v>0</v>
      </c>
      <c r="S851">
        <v>1</v>
      </c>
      <c r="T851">
        <v>31.6</v>
      </c>
      <c r="U851" t="s">
        <v>42</v>
      </c>
      <c r="W851" t="str">
        <f t="shared" si="120"/>
        <v>Open</v>
      </c>
      <c r="X851" t="str">
        <f>_xlfn.XLOOKUP(B851,'Customers'!A:A,'Customers'!E:E,"")</f>
        <v>Enterprise</v>
      </c>
      <c r="Y851">
        <f t="shared" si="121"/>
        <v>0</v>
      </c>
      <c r="Z851" t="str">
        <f t="shared" si="122"/>
        <v/>
      </c>
      <c r="AA851">
        <f t="shared" si="125"/>
        <v>0</v>
      </c>
    </row>
    <row r="852" spans="1:27">
      <c r="A852" t="s">
        <v>3373</v>
      </c>
      <c r="B852" t="s">
        <v>3374</v>
      </c>
      <c r="C852" t="s">
        <v>3375</v>
      </c>
      <c r="D852" t="s">
        <v>53</v>
      </c>
      <c r="E852" t="s">
        <v>20</v>
      </c>
      <c r="F852" t="s">
        <v>3376</v>
      </c>
      <c r="G852" s="6">
        <f t="shared" si="117"/>
        <v>42844</v>
      </c>
      <c r="H852" t="s">
        <v>161</v>
      </c>
      <c r="I852" t="s">
        <v>139</v>
      </c>
      <c r="J852" t="str">
        <f t="shared" si="118"/>
        <v>Champak Rao</v>
      </c>
      <c r="K852" t="s">
        <v>3377</v>
      </c>
      <c r="L852" s="7">
        <f t="shared" si="123"/>
        <v>45470</v>
      </c>
      <c r="M852" s="7">
        <v>45492</v>
      </c>
      <c r="N852" s="1">
        <f t="shared" si="119"/>
        <v>45492</v>
      </c>
      <c r="P852" s="7" t="str">
        <f t="shared" si="124"/>
        <v/>
      </c>
      <c r="R852">
        <v>0</v>
      </c>
      <c r="S852">
        <v>1</v>
      </c>
      <c r="T852">
        <v>28</v>
      </c>
      <c r="U852" t="s">
        <v>42</v>
      </c>
      <c r="W852" t="str">
        <f t="shared" si="120"/>
        <v>Open</v>
      </c>
      <c r="X852" t="str">
        <f>_xlfn.XLOOKUP(B852,'Customers'!A:A,'Customers'!E:E,"")</f>
        <v>Mid-Market</v>
      </c>
      <c r="Y852">
        <f t="shared" si="121"/>
        <v>0</v>
      </c>
      <c r="Z852" t="str">
        <f t="shared" si="122"/>
        <v/>
      </c>
      <c r="AA852">
        <f t="shared" si="125"/>
        <v>0</v>
      </c>
    </row>
    <row r="853" spans="1:27">
      <c r="A853" t="s">
        <v>3378</v>
      </c>
      <c r="B853" t="s">
        <v>3379</v>
      </c>
      <c r="C853" t="s">
        <v>18</v>
      </c>
      <c r="D853" t="s">
        <v>53</v>
      </c>
      <c r="E853" t="s">
        <v>177</v>
      </c>
      <c r="F853" t="s">
        <v>3380</v>
      </c>
      <c r="G853" s="6">
        <f t="shared" si="117"/>
        <v>37615</v>
      </c>
      <c r="H853" t="s">
        <v>47</v>
      </c>
      <c r="I853" t="s">
        <v>98</v>
      </c>
      <c r="J853" t="str">
        <f t="shared" si="118"/>
        <v>Amruta Sinha</v>
      </c>
      <c r="K853" t="s">
        <v>3381</v>
      </c>
      <c r="L853" s="7">
        <f t="shared" si="123"/>
        <v>44724</v>
      </c>
      <c r="M853" s="7">
        <v>44818</v>
      </c>
      <c r="N853" s="1">
        <f t="shared" si="119"/>
        <v>44818</v>
      </c>
      <c r="P853" s="7" t="str">
        <f t="shared" si="124"/>
        <v/>
      </c>
      <c r="R853">
        <v>0</v>
      </c>
      <c r="S853">
        <v>1</v>
      </c>
      <c r="T853">
        <v>9.9</v>
      </c>
      <c r="U853" t="s">
        <v>42</v>
      </c>
      <c r="W853" t="str">
        <f t="shared" si="120"/>
        <v>Open</v>
      </c>
      <c r="X853" t="str">
        <f>_xlfn.XLOOKUP(B853,'Customers'!A:A,'Customers'!E:E,"")</f>
        <v>SMB</v>
      </c>
      <c r="Y853">
        <f t="shared" si="121"/>
        <v>0</v>
      </c>
      <c r="Z853" t="str">
        <f t="shared" si="122"/>
        <v/>
      </c>
      <c r="AA853">
        <f t="shared" si="125"/>
        <v>0</v>
      </c>
    </row>
    <row r="854" spans="1:27">
      <c r="A854" t="s">
        <v>3382</v>
      </c>
      <c r="B854" t="s">
        <v>3383</v>
      </c>
      <c r="C854" t="s">
        <v>1346</v>
      </c>
      <c r="D854" t="s">
        <v>183</v>
      </c>
      <c r="E854" t="s">
        <v>28</v>
      </c>
      <c r="F854" t="s">
        <v>3384</v>
      </c>
      <c r="G854" s="6">
        <f t="shared" si="117"/>
        <v>11269</v>
      </c>
      <c r="H854" t="s">
        <v>22</v>
      </c>
      <c r="I854" t="s">
        <v>145</v>
      </c>
      <c r="J854" t="str">
        <f t="shared" si="118"/>
        <v>Krish Varughese</v>
      </c>
      <c r="K854" t="s">
        <v>362</v>
      </c>
      <c r="L854" s="7">
        <f t="shared" si="123"/>
        <v>44574</v>
      </c>
      <c r="M854" s="7">
        <v>44684</v>
      </c>
      <c r="N854" s="1">
        <f t="shared" si="119"/>
        <v>44684</v>
      </c>
      <c r="P854" s="7" t="str">
        <f t="shared" si="124"/>
        <v/>
      </c>
      <c r="R854">
        <v>0</v>
      </c>
      <c r="S854">
        <v>1</v>
      </c>
      <c r="T854">
        <v>15.3</v>
      </c>
      <c r="U854" t="s">
        <v>100</v>
      </c>
      <c r="W854" t="str">
        <f t="shared" si="120"/>
        <v>Open</v>
      </c>
      <c r="X854" t="str">
        <f>_xlfn.XLOOKUP(B854,'Customers'!A:A,'Customers'!E:E,"")</f>
        <v>Mid-Market</v>
      </c>
      <c r="Y854">
        <f t="shared" si="121"/>
        <v>0</v>
      </c>
      <c r="Z854" t="str">
        <f t="shared" si="122"/>
        <v/>
      </c>
      <c r="AA854">
        <f t="shared" si="125"/>
        <v>0</v>
      </c>
    </row>
    <row r="855" spans="1:27">
      <c r="A855" t="s">
        <v>3385</v>
      </c>
      <c r="B855" t="s">
        <v>3386</v>
      </c>
      <c r="C855" t="s">
        <v>3387</v>
      </c>
      <c r="D855" t="s">
        <v>19</v>
      </c>
      <c r="E855" t="s">
        <v>54</v>
      </c>
      <c r="F855" t="s">
        <v>67</v>
      </c>
      <c r="G855" s="6">
        <f t="shared" si="117"/>
        <v>7000</v>
      </c>
      <c r="H855" t="s">
        <v>47</v>
      </c>
      <c r="I855" t="s">
        <v>80</v>
      </c>
      <c r="J855" t="str">
        <f t="shared" si="118"/>
        <v>Shivani Natt</v>
      </c>
      <c r="K855" t="s">
        <v>3388</v>
      </c>
      <c r="L855" s="7">
        <f t="shared" si="123"/>
        <v>44784</v>
      </c>
      <c r="M855" s="7">
        <v>44927</v>
      </c>
      <c r="N855" s="1">
        <f t="shared" si="119"/>
        <v>44927</v>
      </c>
      <c r="P855" s="7" t="str">
        <f t="shared" si="124"/>
        <v/>
      </c>
      <c r="R855">
        <v>0</v>
      </c>
      <c r="S855">
        <v>1</v>
      </c>
      <c r="T855">
        <v>14.6</v>
      </c>
      <c r="U855" t="s">
        <v>58</v>
      </c>
      <c r="W855" t="str">
        <f t="shared" si="120"/>
        <v>Open</v>
      </c>
      <c r="X855" t="str">
        <f>_xlfn.XLOOKUP(B855,'Customers'!A:A,'Customers'!E:E,"")</f>
        <v>SMB</v>
      </c>
      <c r="Y855">
        <f t="shared" si="121"/>
        <v>0</v>
      </c>
      <c r="Z855" t="str">
        <f t="shared" si="122"/>
        <v/>
      </c>
      <c r="AA855">
        <f t="shared" si="125"/>
        <v>0</v>
      </c>
    </row>
    <row r="856" spans="1:27">
      <c r="A856" t="s">
        <v>3389</v>
      </c>
      <c r="B856" t="s">
        <v>3390</v>
      </c>
      <c r="C856" t="s">
        <v>1321</v>
      </c>
      <c r="D856" t="s">
        <v>53</v>
      </c>
      <c r="E856" t="s">
        <v>91</v>
      </c>
      <c r="F856" t="s">
        <v>3391</v>
      </c>
      <c r="G856" s="6">
        <f t="shared" si="117"/>
        <v>36429</v>
      </c>
      <c r="H856" t="s">
        <v>172</v>
      </c>
      <c r="I856" t="s">
        <v>2606</v>
      </c>
      <c r="J856" t="str">
        <f t="shared" si="118"/>
        <v>Ati Seshadri</v>
      </c>
      <c r="K856" t="s">
        <v>3392</v>
      </c>
      <c r="L856" s="7">
        <f t="shared" si="123"/>
        <v>45506</v>
      </c>
      <c r="M856" s="7">
        <v>45556</v>
      </c>
      <c r="N856" s="1">
        <f t="shared" si="119"/>
        <v>45556</v>
      </c>
      <c r="O856" s="7">
        <v>45527</v>
      </c>
      <c r="P856" s="7">
        <f t="shared" si="124"/>
        <v>45527</v>
      </c>
      <c r="Q856">
        <v>21</v>
      </c>
      <c r="R856">
        <v>1</v>
      </c>
      <c r="S856">
        <v>3</v>
      </c>
      <c r="T856">
        <v>33.200000000000003</v>
      </c>
      <c r="U856" t="s">
        <v>42</v>
      </c>
      <c r="W856" t="str">
        <f t="shared" si="120"/>
        <v>Won</v>
      </c>
      <c r="X856" t="str">
        <f>_xlfn.XLOOKUP(B856,'Customers'!A:A,'Customers'!E:E,"")</f>
        <v>Mid-Market</v>
      </c>
      <c r="Y856">
        <f t="shared" si="121"/>
        <v>1</v>
      </c>
      <c r="Z856">
        <f t="shared" si="122"/>
        <v>-29</v>
      </c>
      <c r="AA856">
        <f t="shared" si="125"/>
        <v>0</v>
      </c>
    </row>
    <row r="857" spans="1:27">
      <c r="A857" t="s">
        <v>3393</v>
      </c>
      <c r="B857" t="s">
        <v>2072</v>
      </c>
      <c r="C857" t="s">
        <v>3005</v>
      </c>
      <c r="D857" t="s">
        <v>19</v>
      </c>
      <c r="E857" t="s">
        <v>54</v>
      </c>
      <c r="F857" t="s">
        <v>3394</v>
      </c>
      <c r="G857" s="6">
        <f t="shared" si="117"/>
        <v>1259</v>
      </c>
      <c r="H857" t="s">
        <v>79</v>
      </c>
      <c r="I857" t="s">
        <v>268</v>
      </c>
      <c r="J857" t="str">
        <f t="shared" si="118"/>
        <v>Panini Kade</v>
      </c>
      <c r="K857" t="s">
        <v>1066</v>
      </c>
      <c r="L857" s="7">
        <f t="shared" si="123"/>
        <v>45361</v>
      </c>
      <c r="M857" s="7">
        <v>45516</v>
      </c>
      <c r="N857" s="1">
        <f t="shared" si="119"/>
        <v>45516</v>
      </c>
      <c r="P857" s="7" t="str">
        <f t="shared" si="124"/>
        <v/>
      </c>
      <c r="R857">
        <v>0</v>
      </c>
      <c r="S857">
        <v>1</v>
      </c>
      <c r="U857" t="s">
        <v>25</v>
      </c>
      <c r="W857" t="str">
        <f t="shared" si="120"/>
        <v>Open</v>
      </c>
      <c r="X857" t="str">
        <f>_xlfn.XLOOKUP(B857,'Customers'!A:A,'Customers'!E:E,"")</f>
        <v>Enterprise</v>
      </c>
      <c r="Y857">
        <f t="shared" si="121"/>
        <v>0</v>
      </c>
      <c r="Z857" t="str">
        <f t="shared" si="122"/>
        <v/>
      </c>
      <c r="AA857">
        <f t="shared" si="125"/>
        <v>0</v>
      </c>
    </row>
    <row r="858" spans="1:27">
      <c r="A858" t="s">
        <v>3395</v>
      </c>
      <c r="B858" t="s">
        <v>2302</v>
      </c>
      <c r="C858" t="s">
        <v>3396</v>
      </c>
      <c r="D858" t="s">
        <v>183</v>
      </c>
      <c r="E858" t="s">
        <v>28</v>
      </c>
      <c r="F858" t="s">
        <v>3397</v>
      </c>
      <c r="G858" s="6">
        <f t="shared" si="117"/>
        <v>7210</v>
      </c>
      <c r="H858" t="s">
        <v>47</v>
      </c>
      <c r="I858" t="s">
        <v>237</v>
      </c>
      <c r="J858" t="str">
        <f t="shared" si="118"/>
        <v>Vidhi Mital</v>
      </c>
      <c r="K858" t="s">
        <v>3398</v>
      </c>
      <c r="L858" s="7">
        <f t="shared" si="123"/>
        <v>45350</v>
      </c>
      <c r="N858" s="1" t="str">
        <f t="shared" si="119"/>
        <v/>
      </c>
      <c r="P858" s="7" t="str">
        <f t="shared" si="124"/>
        <v/>
      </c>
      <c r="R858">
        <v>0</v>
      </c>
      <c r="S858">
        <v>1</v>
      </c>
      <c r="U858" t="s">
        <v>25</v>
      </c>
      <c r="W858" t="str">
        <f t="shared" si="120"/>
        <v>Open</v>
      </c>
      <c r="X858" t="str">
        <f>_xlfn.XLOOKUP(B858,'Customers'!A:A,'Customers'!E:E,"")</f>
        <v>Mid-Market</v>
      </c>
      <c r="Y858">
        <f t="shared" si="121"/>
        <v>0</v>
      </c>
      <c r="Z858" t="str">
        <f t="shared" si="122"/>
        <v/>
      </c>
      <c r="AA858">
        <f t="shared" si="125"/>
        <v>0</v>
      </c>
    </row>
    <row r="859" spans="1:27">
      <c r="A859" t="s">
        <v>3399</v>
      </c>
      <c r="B859" t="s">
        <v>3400</v>
      </c>
      <c r="C859" t="s">
        <v>1371</v>
      </c>
      <c r="D859" t="s">
        <v>66</v>
      </c>
      <c r="E859" t="s">
        <v>28</v>
      </c>
      <c r="F859" t="s">
        <v>3401</v>
      </c>
      <c r="G859" s="6">
        <f t="shared" si="117"/>
        <v>15294</v>
      </c>
      <c r="H859" t="s">
        <v>161</v>
      </c>
      <c r="I859" t="s">
        <v>232</v>
      </c>
      <c r="J859" t="str">
        <f t="shared" si="118"/>
        <v>Patrick Sama</v>
      </c>
      <c r="K859" t="s">
        <v>471</v>
      </c>
      <c r="L859" s="7">
        <f t="shared" si="123"/>
        <v>45150</v>
      </c>
      <c r="M859" s="7">
        <v>45291</v>
      </c>
      <c r="N859" s="1">
        <f t="shared" si="119"/>
        <v>45291</v>
      </c>
      <c r="P859" s="7" t="str">
        <f t="shared" si="124"/>
        <v/>
      </c>
      <c r="R859">
        <v>0</v>
      </c>
      <c r="S859">
        <v>1</v>
      </c>
      <c r="T859">
        <v>20.8</v>
      </c>
      <c r="U859" t="s">
        <v>25</v>
      </c>
      <c r="W859" t="str">
        <f t="shared" si="120"/>
        <v>Open</v>
      </c>
      <c r="X859" t="str">
        <f>_xlfn.XLOOKUP(B859,'Customers'!A:A,'Customers'!E:E,"")</f>
        <v>SMB</v>
      </c>
      <c r="Y859">
        <f t="shared" si="121"/>
        <v>0</v>
      </c>
      <c r="Z859" t="str">
        <f t="shared" si="122"/>
        <v/>
      </c>
      <c r="AA859">
        <f t="shared" si="125"/>
        <v>0</v>
      </c>
    </row>
    <row r="860" spans="1:27">
      <c r="A860" t="s">
        <v>3402</v>
      </c>
      <c r="B860" t="s">
        <v>3403</v>
      </c>
      <c r="C860" t="s">
        <v>18</v>
      </c>
      <c r="D860" t="s">
        <v>53</v>
      </c>
      <c r="E860" t="s">
        <v>45</v>
      </c>
      <c r="F860" t="s">
        <v>3404</v>
      </c>
      <c r="G860" s="6">
        <f t="shared" si="117"/>
        <v>32445</v>
      </c>
      <c r="H860" t="s">
        <v>22</v>
      </c>
      <c r="I860" t="s">
        <v>394</v>
      </c>
      <c r="J860" t="str">
        <f t="shared" si="118"/>
        <v>Ekta Uppal</v>
      </c>
      <c r="K860" t="s">
        <v>3405</v>
      </c>
      <c r="L860" s="7">
        <f t="shared" si="123"/>
        <v>44910</v>
      </c>
      <c r="M860" s="7">
        <v>44984</v>
      </c>
      <c r="N860" s="1">
        <f t="shared" si="119"/>
        <v>44984</v>
      </c>
      <c r="P860" s="7" t="str">
        <f t="shared" si="124"/>
        <v/>
      </c>
      <c r="R860">
        <v>0</v>
      </c>
      <c r="S860">
        <v>1</v>
      </c>
      <c r="T860">
        <v>15.1</v>
      </c>
      <c r="U860" t="s">
        <v>42</v>
      </c>
      <c r="W860" t="str">
        <f t="shared" si="120"/>
        <v>Open</v>
      </c>
      <c r="X860" t="str">
        <f>_xlfn.XLOOKUP(B860,'Customers'!A:A,'Customers'!E:E,"")</f>
        <v>Enterprise</v>
      </c>
      <c r="Y860">
        <f t="shared" si="121"/>
        <v>0</v>
      </c>
      <c r="Z860" t="str">
        <f t="shared" si="122"/>
        <v/>
      </c>
      <c r="AA860">
        <f t="shared" si="125"/>
        <v>0</v>
      </c>
    </row>
    <row r="861" spans="1:27">
      <c r="A861" t="s">
        <v>3406</v>
      </c>
      <c r="B861" t="s">
        <v>1006</v>
      </c>
      <c r="C861" t="s">
        <v>3407</v>
      </c>
      <c r="D861" t="s">
        <v>183</v>
      </c>
      <c r="E861" t="s">
        <v>177</v>
      </c>
      <c r="F861" t="s">
        <v>3408</v>
      </c>
      <c r="G861" s="6">
        <f t="shared" si="117"/>
        <v>4728</v>
      </c>
      <c r="H861" t="s">
        <v>151</v>
      </c>
      <c r="I861" t="s">
        <v>68</v>
      </c>
      <c r="J861" t="str">
        <f t="shared" si="118"/>
        <v>Anamika Keer</v>
      </c>
      <c r="K861" t="s">
        <v>3409</v>
      </c>
      <c r="L861" s="7">
        <f t="shared" si="123"/>
        <v>44675</v>
      </c>
      <c r="M861" s="7">
        <v>44738</v>
      </c>
      <c r="N861" s="1">
        <f t="shared" si="119"/>
        <v>44738</v>
      </c>
      <c r="P861" s="7" t="str">
        <f t="shared" si="124"/>
        <v/>
      </c>
      <c r="R861">
        <v>0</v>
      </c>
      <c r="S861">
        <v>1</v>
      </c>
      <c r="T861">
        <v>28.7</v>
      </c>
      <c r="U861" t="s">
        <v>58</v>
      </c>
      <c r="W861" t="str">
        <f t="shared" si="120"/>
        <v>Open</v>
      </c>
      <c r="X861" t="str">
        <f>_xlfn.XLOOKUP(B861,'Customers'!A:A,'Customers'!E:E,"")</f>
        <v>SMB</v>
      </c>
      <c r="Y861">
        <f t="shared" si="121"/>
        <v>0</v>
      </c>
      <c r="Z861" t="str">
        <f t="shared" si="122"/>
        <v/>
      </c>
      <c r="AA861">
        <f t="shared" si="125"/>
        <v>0</v>
      </c>
    </row>
    <row r="862" spans="1:27">
      <c r="A862" t="s">
        <v>3410</v>
      </c>
      <c r="B862" t="s">
        <v>3411</v>
      </c>
      <c r="C862" t="s">
        <v>18</v>
      </c>
      <c r="D862" t="s">
        <v>37</v>
      </c>
      <c r="E862" t="s">
        <v>20</v>
      </c>
      <c r="F862" t="s">
        <v>3412</v>
      </c>
      <c r="G862" s="6">
        <f t="shared" si="117"/>
        <v>101723</v>
      </c>
      <c r="H862" t="s">
        <v>39</v>
      </c>
      <c r="I862" t="s">
        <v>145</v>
      </c>
      <c r="J862" t="str">
        <f t="shared" si="118"/>
        <v>Krish Varughese</v>
      </c>
      <c r="K862" t="s">
        <v>3413</v>
      </c>
      <c r="L862" s="7">
        <f t="shared" si="123"/>
        <v>45582</v>
      </c>
      <c r="M862" s="7">
        <v>45671</v>
      </c>
      <c r="N862" s="1">
        <f t="shared" si="119"/>
        <v>45671</v>
      </c>
      <c r="P862" s="7" t="str">
        <f t="shared" si="124"/>
        <v/>
      </c>
      <c r="R862">
        <v>0</v>
      </c>
      <c r="S862">
        <v>1</v>
      </c>
      <c r="U862" t="s">
        <v>42</v>
      </c>
      <c r="W862" t="str">
        <f t="shared" si="120"/>
        <v>Open</v>
      </c>
      <c r="X862" t="str">
        <f>_xlfn.XLOOKUP(B862,'Customers'!A:A,'Customers'!E:E,"")</f>
        <v>Mid-Market</v>
      </c>
      <c r="Y862">
        <f t="shared" si="121"/>
        <v>0</v>
      </c>
      <c r="Z862" t="str">
        <f t="shared" si="122"/>
        <v/>
      </c>
      <c r="AA862">
        <f t="shared" si="125"/>
        <v>0</v>
      </c>
    </row>
    <row r="863" spans="1:27">
      <c r="A863" t="s">
        <v>3414</v>
      </c>
      <c r="B863" t="s">
        <v>3415</v>
      </c>
      <c r="C863" t="s">
        <v>193</v>
      </c>
      <c r="D863" t="s">
        <v>37</v>
      </c>
      <c r="E863" t="s">
        <v>28</v>
      </c>
      <c r="F863" t="s">
        <v>3416</v>
      </c>
      <c r="G863" s="6">
        <f t="shared" si="117"/>
        <v>157228</v>
      </c>
      <c r="H863" t="s">
        <v>172</v>
      </c>
      <c r="I863" t="s">
        <v>73</v>
      </c>
      <c r="J863" t="str">
        <f t="shared" si="118"/>
        <v>Karan Karnik</v>
      </c>
      <c r="K863" t="s">
        <v>2701</v>
      </c>
      <c r="L863" s="7">
        <f t="shared" si="123"/>
        <v>44971</v>
      </c>
      <c r="M863" s="7">
        <v>45008</v>
      </c>
      <c r="N863" s="1">
        <f t="shared" si="119"/>
        <v>45008</v>
      </c>
      <c r="P863" s="7" t="str">
        <f t="shared" si="124"/>
        <v/>
      </c>
      <c r="R863">
        <v>0</v>
      </c>
      <c r="S863">
        <v>1</v>
      </c>
      <c r="T863">
        <v>11.5</v>
      </c>
      <c r="U863" t="s">
        <v>42</v>
      </c>
      <c r="W863" t="str">
        <f t="shared" si="120"/>
        <v>Open</v>
      </c>
      <c r="X863" t="str">
        <f>_xlfn.XLOOKUP(B863,'Customers'!A:A,'Customers'!E:E,"")</f>
        <v>Enterprise</v>
      </c>
      <c r="Y863">
        <f t="shared" si="121"/>
        <v>0</v>
      </c>
      <c r="Z863" t="str">
        <f t="shared" si="122"/>
        <v/>
      </c>
      <c r="AA863">
        <f t="shared" si="125"/>
        <v>0</v>
      </c>
    </row>
    <row r="864" spans="1:27">
      <c r="A864" t="s">
        <v>3417</v>
      </c>
      <c r="B864" t="s">
        <v>3418</v>
      </c>
      <c r="C864" t="s">
        <v>2676</v>
      </c>
      <c r="D864" t="s">
        <v>53</v>
      </c>
      <c r="E864" t="s">
        <v>91</v>
      </c>
      <c r="F864" t="s">
        <v>3419</v>
      </c>
      <c r="G864" s="6">
        <f t="shared" si="117"/>
        <v>12222</v>
      </c>
      <c r="H864" t="s">
        <v>172</v>
      </c>
      <c r="I864" t="s">
        <v>105</v>
      </c>
      <c r="J864" t="str">
        <f t="shared" si="118"/>
        <v>Hemangini Bahri</v>
      </c>
      <c r="K864" t="s">
        <v>3420</v>
      </c>
      <c r="L864" s="7">
        <f t="shared" si="123"/>
        <v>45074</v>
      </c>
      <c r="M864" s="7">
        <v>45125</v>
      </c>
      <c r="N864" s="1">
        <f t="shared" si="119"/>
        <v>45125</v>
      </c>
      <c r="O864" s="7">
        <v>45268</v>
      </c>
      <c r="P864" s="7">
        <f t="shared" si="124"/>
        <v>45268</v>
      </c>
      <c r="Q864">
        <v>194</v>
      </c>
      <c r="R864">
        <v>0</v>
      </c>
      <c r="S864">
        <v>1</v>
      </c>
      <c r="T864">
        <v>1.6</v>
      </c>
      <c r="U864" t="s">
        <v>58</v>
      </c>
      <c r="W864" t="str">
        <f t="shared" si="120"/>
        <v>Won</v>
      </c>
      <c r="X864" t="str">
        <f>_xlfn.XLOOKUP(B864,'Customers'!A:A,'Customers'!E:E,"")</f>
        <v>Enterprise</v>
      </c>
      <c r="Y864">
        <f t="shared" si="121"/>
        <v>1</v>
      </c>
      <c r="Z864">
        <f t="shared" si="122"/>
        <v>143</v>
      </c>
      <c r="AA864">
        <f t="shared" si="125"/>
        <v>1</v>
      </c>
    </row>
    <row r="865" spans="1:27">
      <c r="A865" t="s">
        <v>3421</v>
      </c>
      <c r="B865" t="s">
        <v>933</v>
      </c>
      <c r="C865" t="s">
        <v>854</v>
      </c>
      <c r="D865" t="s">
        <v>183</v>
      </c>
      <c r="E865" t="s">
        <v>177</v>
      </c>
      <c r="F865" t="s">
        <v>3422</v>
      </c>
      <c r="G865" s="6">
        <f t="shared" si="117"/>
        <v>9503</v>
      </c>
      <c r="H865" t="s">
        <v>39</v>
      </c>
      <c r="I865" t="s">
        <v>62</v>
      </c>
      <c r="J865" t="str">
        <f t="shared" si="118"/>
        <v>Jairaj Panchal</v>
      </c>
      <c r="K865" t="s">
        <v>3423</v>
      </c>
      <c r="L865" s="7">
        <f t="shared" si="123"/>
        <v>44906</v>
      </c>
      <c r="M865" s="7">
        <v>45058</v>
      </c>
      <c r="N865" s="1">
        <f t="shared" si="119"/>
        <v>45058</v>
      </c>
      <c r="P865" s="7" t="str">
        <f t="shared" si="124"/>
        <v/>
      </c>
      <c r="R865">
        <v>0</v>
      </c>
      <c r="S865">
        <v>1</v>
      </c>
      <c r="T865">
        <v>15.1</v>
      </c>
      <c r="U865" t="s">
        <v>100</v>
      </c>
      <c r="W865" t="str">
        <f t="shared" si="120"/>
        <v>Open</v>
      </c>
      <c r="X865" t="str">
        <f>_xlfn.XLOOKUP(B865,'Customers'!A:A,'Customers'!E:E,"")</f>
        <v>Mid-Market</v>
      </c>
      <c r="Y865">
        <f t="shared" si="121"/>
        <v>0</v>
      </c>
      <c r="Z865" t="str">
        <f t="shared" si="122"/>
        <v/>
      </c>
      <c r="AA865">
        <f t="shared" si="125"/>
        <v>0</v>
      </c>
    </row>
    <row r="866" spans="1:27">
      <c r="A866" t="s">
        <v>3424</v>
      </c>
      <c r="B866" t="s">
        <v>3425</v>
      </c>
      <c r="C866" t="s">
        <v>3426</v>
      </c>
      <c r="D866" t="s">
        <v>183</v>
      </c>
      <c r="E866" t="s">
        <v>28</v>
      </c>
      <c r="F866" t="s">
        <v>1292</v>
      </c>
      <c r="G866" s="6">
        <f t="shared" si="117"/>
        <v>12000</v>
      </c>
      <c r="H866" t="s">
        <v>151</v>
      </c>
      <c r="I866" t="s">
        <v>527</v>
      </c>
      <c r="J866" t="str">
        <f t="shared" si="118"/>
        <v>Jasmit Gour</v>
      </c>
      <c r="K866" t="s">
        <v>690</v>
      </c>
      <c r="L866" s="7">
        <f t="shared" si="123"/>
        <v>45574</v>
      </c>
      <c r="M866" s="7">
        <v>45603</v>
      </c>
      <c r="N866" s="1">
        <f t="shared" si="119"/>
        <v>45603</v>
      </c>
      <c r="P866" s="7" t="str">
        <f t="shared" si="124"/>
        <v/>
      </c>
      <c r="R866">
        <v>0</v>
      </c>
      <c r="S866">
        <v>1</v>
      </c>
      <c r="T866">
        <v>34.9</v>
      </c>
      <c r="U866" t="s">
        <v>33</v>
      </c>
      <c r="W866" t="str">
        <f t="shared" si="120"/>
        <v>Open</v>
      </c>
      <c r="X866" t="str">
        <f>_xlfn.XLOOKUP(B866,'Customers'!A:A,'Customers'!E:E,"")</f>
        <v>Mid-Market</v>
      </c>
      <c r="Y866">
        <f t="shared" si="121"/>
        <v>0</v>
      </c>
      <c r="Z866" t="str">
        <f t="shared" si="122"/>
        <v/>
      </c>
      <c r="AA866">
        <f t="shared" si="125"/>
        <v>0</v>
      </c>
    </row>
    <row r="867" spans="1:27">
      <c r="A867" t="s">
        <v>3427</v>
      </c>
      <c r="B867" t="s">
        <v>3428</v>
      </c>
      <c r="C867" t="s">
        <v>1608</v>
      </c>
      <c r="D867" t="s">
        <v>66</v>
      </c>
      <c r="E867" t="s">
        <v>115</v>
      </c>
      <c r="F867" t="s">
        <v>1483</v>
      </c>
      <c r="G867" s="6">
        <f t="shared" si="117"/>
        <v>17000</v>
      </c>
      <c r="H867" t="s">
        <v>47</v>
      </c>
      <c r="I867" t="s">
        <v>31</v>
      </c>
      <c r="J867" t="str">
        <f t="shared" si="118"/>
        <v>Ati Seshadri</v>
      </c>
      <c r="K867" t="s">
        <v>931</v>
      </c>
      <c r="L867" s="7">
        <f t="shared" si="123"/>
        <v>45310</v>
      </c>
      <c r="M867" s="7">
        <v>45487</v>
      </c>
      <c r="N867" s="1">
        <f t="shared" si="119"/>
        <v>45487</v>
      </c>
      <c r="O867" s="7">
        <v>45420</v>
      </c>
      <c r="P867" s="7">
        <f t="shared" si="124"/>
        <v>45420</v>
      </c>
      <c r="Q867">
        <v>110</v>
      </c>
      <c r="R867">
        <v>0</v>
      </c>
      <c r="S867">
        <v>1</v>
      </c>
      <c r="T867">
        <v>25.6</v>
      </c>
      <c r="U867" t="s">
        <v>25</v>
      </c>
      <c r="W867" t="str">
        <f t="shared" si="120"/>
        <v>Lost</v>
      </c>
      <c r="X867" t="str">
        <f>_xlfn.XLOOKUP(B867,'Customers'!A:A,'Customers'!E:E,"")</f>
        <v>Mid-Market</v>
      </c>
      <c r="Y867">
        <f t="shared" si="121"/>
        <v>1</v>
      </c>
      <c r="Z867">
        <f t="shared" si="122"/>
        <v>-67</v>
      </c>
      <c r="AA867">
        <f t="shared" si="125"/>
        <v>0</v>
      </c>
    </row>
    <row r="868" spans="1:27">
      <c r="A868" t="s">
        <v>3429</v>
      </c>
      <c r="B868" t="s">
        <v>96</v>
      </c>
      <c r="C868" t="s">
        <v>3430</v>
      </c>
      <c r="D868" t="s">
        <v>53</v>
      </c>
      <c r="E868" t="s">
        <v>45</v>
      </c>
      <c r="F868" t="s">
        <v>3431</v>
      </c>
      <c r="G868" s="6">
        <f t="shared" si="117"/>
        <v>47440</v>
      </c>
      <c r="H868" t="s">
        <v>39</v>
      </c>
      <c r="I868" t="s">
        <v>232</v>
      </c>
      <c r="J868" t="str">
        <f t="shared" si="118"/>
        <v>Patrick Sama</v>
      </c>
      <c r="K868" t="s">
        <v>3432</v>
      </c>
      <c r="L868" s="7">
        <f t="shared" si="123"/>
        <v>44996</v>
      </c>
      <c r="M868" s="7">
        <v>45144</v>
      </c>
      <c r="N868" s="1">
        <f t="shared" si="119"/>
        <v>45144</v>
      </c>
      <c r="P868" s="7" t="str">
        <f t="shared" si="124"/>
        <v/>
      </c>
      <c r="R868">
        <v>0</v>
      </c>
      <c r="S868">
        <v>1</v>
      </c>
      <c r="T868">
        <v>6.6</v>
      </c>
      <c r="U868" t="s">
        <v>100</v>
      </c>
      <c r="W868" t="str">
        <f t="shared" si="120"/>
        <v>Open</v>
      </c>
      <c r="X868" t="str">
        <f>_xlfn.XLOOKUP(B868,'Customers'!A:A,'Customers'!E:E,"")</f>
        <v>Mid-Market</v>
      </c>
      <c r="Y868">
        <f t="shared" si="121"/>
        <v>0</v>
      </c>
      <c r="Z868" t="str">
        <f t="shared" si="122"/>
        <v/>
      </c>
      <c r="AA868">
        <f t="shared" si="125"/>
        <v>0</v>
      </c>
    </row>
    <row r="869" spans="1:27">
      <c r="A869" t="s">
        <v>3433</v>
      </c>
      <c r="B869" t="s">
        <v>3434</v>
      </c>
      <c r="C869" t="s">
        <v>1838</v>
      </c>
      <c r="D869" t="s">
        <v>19</v>
      </c>
      <c r="E869" t="s">
        <v>177</v>
      </c>
      <c r="F869" t="s">
        <v>3435</v>
      </c>
      <c r="G869" s="6">
        <f t="shared" si="117"/>
        <v>1751</v>
      </c>
      <c r="H869" t="s">
        <v>47</v>
      </c>
      <c r="I869" t="s">
        <v>232</v>
      </c>
      <c r="J869" t="str">
        <f t="shared" si="118"/>
        <v>Patrick Sama</v>
      </c>
      <c r="K869" t="s">
        <v>3436</v>
      </c>
      <c r="L869" s="7">
        <f t="shared" si="123"/>
        <v>45143</v>
      </c>
      <c r="M869" s="7">
        <v>45198</v>
      </c>
      <c r="N869" s="1">
        <f t="shared" si="119"/>
        <v>45198</v>
      </c>
      <c r="P869" s="7" t="str">
        <f t="shared" si="124"/>
        <v/>
      </c>
      <c r="R869">
        <v>0</v>
      </c>
      <c r="S869">
        <v>1</v>
      </c>
      <c r="T869">
        <v>30.9</v>
      </c>
      <c r="U869" t="s">
        <v>25</v>
      </c>
      <c r="W869" t="str">
        <f t="shared" si="120"/>
        <v>Open</v>
      </c>
      <c r="X869" t="str">
        <f>_xlfn.XLOOKUP(B869,'Customers'!A:A,'Customers'!E:E,"")</f>
        <v>Enterprise</v>
      </c>
      <c r="Y869">
        <f t="shared" si="121"/>
        <v>0</v>
      </c>
      <c r="Z869" t="str">
        <f t="shared" si="122"/>
        <v/>
      </c>
      <c r="AA869">
        <f t="shared" si="125"/>
        <v>0</v>
      </c>
    </row>
    <row r="870" spans="1:27">
      <c r="A870" t="s">
        <v>3437</v>
      </c>
      <c r="B870" t="s">
        <v>3438</v>
      </c>
      <c r="C870" t="s">
        <v>18</v>
      </c>
      <c r="D870" t="s">
        <v>37</v>
      </c>
      <c r="E870" t="s">
        <v>45</v>
      </c>
      <c r="F870" t="s">
        <v>3439</v>
      </c>
      <c r="G870" s="6">
        <f t="shared" si="117"/>
        <v>52107</v>
      </c>
      <c r="H870" t="s">
        <v>56</v>
      </c>
      <c r="I870" t="s">
        <v>68</v>
      </c>
      <c r="J870" t="str">
        <f t="shared" si="118"/>
        <v>Anamika Keer</v>
      </c>
      <c r="K870" t="s">
        <v>3440</v>
      </c>
      <c r="L870" s="7">
        <f t="shared" si="123"/>
        <v>45515</v>
      </c>
      <c r="M870" s="7">
        <v>45531</v>
      </c>
      <c r="N870" s="1">
        <f t="shared" si="119"/>
        <v>45531</v>
      </c>
      <c r="P870" s="7" t="str">
        <f t="shared" si="124"/>
        <v/>
      </c>
      <c r="R870">
        <v>0</v>
      </c>
      <c r="S870">
        <v>1</v>
      </c>
      <c r="U870" t="s">
        <v>42</v>
      </c>
      <c r="W870" t="str">
        <f t="shared" si="120"/>
        <v>Open</v>
      </c>
      <c r="X870" t="str">
        <f>_xlfn.XLOOKUP(B870,'Customers'!A:A,'Customers'!E:E,"")</f>
        <v>SMB</v>
      </c>
      <c r="Y870">
        <f t="shared" si="121"/>
        <v>0</v>
      </c>
      <c r="Z870" t="str">
        <f t="shared" si="122"/>
        <v/>
      </c>
      <c r="AA870">
        <f t="shared" si="125"/>
        <v>0</v>
      </c>
    </row>
    <row r="871" spans="1:27">
      <c r="A871" t="s">
        <v>3441</v>
      </c>
      <c r="B871" t="s">
        <v>3442</v>
      </c>
      <c r="C871" t="s">
        <v>18</v>
      </c>
      <c r="D871" t="s">
        <v>53</v>
      </c>
      <c r="E871" t="s">
        <v>177</v>
      </c>
      <c r="F871" t="s">
        <v>3443</v>
      </c>
      <c r="G871" s="6">
        <f t="shared" si="117"/>
        <v>33777</v>
      </c>
      <c r="H871" t="s">
        <v>161</v>
      </c>
      <c r="I871" t="s">
        <v>68</v>
      </c>
      <c r="J871" t="str">
        <f t="shared" si="118"/>
        <v>Anamika Keer</v>
      </c>
      <c r="K871" t="s">
        <v>337</v>
      </c>
      <c r="L871" s="7">
        <f t="shared" si="123"/>
        <v>45534</v>
      </c>
      <c r="M871" s="7">
        <v>45660</v>
      </c>
      <c r="N871" s="1">
        <f t="shared" si="119"/>
        <v>45660</v>
      </c>
      <c r="P871" s="7" t="str">
        <f t="shared" si="124"/>
        <v/>
      </c>
      <c r="R871">
        <v>0</v>
      </c>
      <c r="S871">
        <v>1</v>
      </c>
      <c r="T871">
        <v>9</v>
      </c>
      <c r="U871" t="s">
        <v>25</v>
      </c>
      <c r="W871" t="str">
        <f t="shared" si="120"/>
        <v>Open</v>
      </c>
      <c r="X871" t="str">
        <f>_xlfn.XLOOKUP(B871,'Customers'!A:A,'Customers'!E:E,"")</f>
        <v>Mid-Market</v>
      </c>
      <c r="Y871">
        <f t="shared" si="121"/>
        <v>0</v>
      </c>
      <c r="Z871" t="str">
        <f t="shared" si="122"/>
        <v/>
      </c>
      <c r="AA871">
        <f t="shared" si="125"/>
        <v>0</v>
      </c>
    </row>
    <row r="872" spans="1:27">
      <c r="A872" t="s">
        <v>3444</v>
      </c>
      <c r="B872" t="s">
        <v>3445</v>
      </c>
      <c r="C872" t="s">
        <v>3430</v>
      </c>
      <c r="D872" t="s">
        <v>37</v>
      </c>
      <c r="E872" t="s">
        <v>54</v>
      </c>
      <c r="F872" t="s">
        <v>3446</v>
      </c>
      <c r="G872" s="6">
        <f t="shared" si="117"/>
        <v>116256</v>
      </c>
      <c r="H872" t="s">
        <v>172</v>
      </c>
      <c r="I872" t="s">
        <v>268</v>
      </c>
      <c r="J872" t="str">
        <f t="shared" si="118"/>
        <v>Panini Kade</v>
      </c>
      <c r="K872" t="s">
        <v>3447</v>
      </c>
      <c r="L872" s="7">
        <f t="shared" si="123"/>
        <v>45359</v>
      </c>
      <c r="M872" s="7">
        <v>45437</v>
      </c>
      <c r="N872" s="1">
        <f t="shared" si="119"/>
        <v>45437</v>
      </c>
      <c r="P872" s="7" t="str">
        <f t="shared" si="124"/>
        <v/>
      </c>
      <c r="R872">
        <v>0</v>
      </c>
      <c r="S872">
        <v>1</v>
      </c>
      <c r="T872">
        <v>28</v>
      </c>
      <c r="U872" t="s">
        <v>33</v>
      </c>
      <c r="W872" t="str">
        <f t="shared" si="120"/>
        <v>Open</v>
      </c>
      <c r="X872" t="str">
        <f>_xlfn.XLOOKUP(B872,'Customers'!A:A,'Customers'!E:E,"")</f>
        <v>Mid-Market</v>
      </c>
      <c r="Y872">
        <f t="shared" si="121"/>
        <v>0</v>
      </c>
      <c r="Z872" t="str">
        <f t="shared" si="122"/>
        <v/>
      </c>
      <c r="AA872">
        <f t="shared" si="125"/>
        <v>0</v>
      </c>
    </row>
    <row r="873" spans="1:27">
      <c r="A873" t="s">
        <v>3448</v>
      </c>
      <c r="B873" t="s">
        <v>3449</v>
      </c>
      <c r="C873" t="s">
        <v>2993</v>
      </c>
      <c r="D873" t="s">
        <v>53</v>
      </c>
      <c r="E873" t="s">
        <v>115</v>
      </c>
      <c r="F873" t="s">
        <v>2745</v>
      </c>
      <c r="G873" s="6">
        <f t="shared" si="117"/>
        <v>34000</v>
      </c>
      <c r="H873" t="s">
        <v>161</v>
      </c>
      <c r="I873" t="s">
        <v>98</v>
      </c>
      <c r="J873" t="str">
        <f t="shared" si="118"/>
        <v>Amruta Sinha</v>
      </c>
      <c r="K873" t="s">
        <v>428</v>
      </c>
      <c r="L873" s="7">
        <f t="shared" si="123"/>
        <v>45017</v>
      </c>
      <c r="M873" s="7">
        <v>45143</v>
      </c>
      <c r="N873" s="1">
        <f t="shared" si="119"/>
        <v>45143</v>
      </c>
      <c r="O873" s="7">
        <v>45195</v>
      </c>
      <c r="P873" s="7">
        <f t="shared" si="124"/>
        <v>45195</v>
      </c>
      <c r="Q873">
        <v>178</v>
      </c>
      <c r="R873">
        <v>0</v>
      </c>
      <c r="S873">
        <v>1</v>
      </c>
      <c r="T873">
        <v>29.9</v>
      </c>
      <c r="U873" t="s">
        <v>25</v>
      </c>
      <c r="W873" t="str">
        <f t="shared" si="120"/>
        <v>Lost</v>
      </c>
      <c r="X873" t="str">
        <f>_xlfn.XLOOKUP(B873,'Customers'!A:A,'Customers'!E:E,"")</f>
        <v>Mid-Market</v>
      </c>
      <c r="Y873">
        <f t="shared" si="121"/>
        <v>1</v>
      </c>
      <c r="Z873">
        <f t="shared" si="122"/>
        <v>52</v>
      </c>
      <c r="AA873">
        <f t="shared" si="125"/>
        <v>1</v>
      </c>
    </row>
    <row r="874" spans="1:27">
      <c r="A874" t="s">
        <v>3450</v>
      </c>
      <c r="B874" t="s">
        <v>683</v>
      </c>
      <c r="C874" t="s">
        <v>18</v>
      </c>
      <c r="D874" t="s">
        <v>183</v>
      </c>
      <c r="E874" t="s">
        <v>28</v>
      </c>
      <c r="F874" t="s">
        <v>592</v>
      </c>
      <c r="G874" s="6">
        <f t="shared" si="117"/>
        <v>10000</v>
      </c>
      <c r="H874" t="s">
        <v>56</v>
      </c>
      <c r="I874" t="s">
        <v>384</v>
      </c>
      <c r="J874" t="str">
        <f t="shared" si="118"/>
        <v>Hemangini Bahri</v>
      </c>
      <c r="K874" t="s">
        <v>3030</v>
      </c>
      <c r="L874" s="7">
        <f t="shared" si="123"/>
        <v>44831</v>
      </c>
      <c r="M874" s="7">
        <v>44857</v>
      </c>
      <c r="N874" s="1">
        <f t="shared" si="119"/>
        <v>44857</v>
      </c>
      <c r="P874" s="7" t="str">
        <f t="shared" si="124"/>
        <v/>
      </c>
      <c r="R874">
        <v>0</v>
      </c>
      <c r="S874">
        <v>1</v>
      </c>
      <c r="T874">
        <v>32.200000000000003</v>
      </c>
      <c r="U874" t="s">
        <v>42</v>
      </c>
      <c r="W874" t="str">
        <f t="shared" si="120"/>
        <v>Open</v>
      </c>
      <c r="X874" t="str">
        <f>_xlfn.XLOOKUP(B874,'Customers'!A:A,'Customers'!E:E,"")</f>
        <v>Enterprise</v>
      </c>
      <c r="Y874">
        <f t="shared" si="121"/>
        <v>0</v>
      </c>
      <c r="Z874" t="str">
        <f t="shared" si="122"/>
        <v/>
      </c>
      <c r="AA874">
        <f t="shared" si="125"/>
        <v>0</v>
      </c>
    </row>
    <row r="875" spans="1:27">
      <c r="A875" t="s">
        <v>3451</v>
      </c>
      <c r="B875" t="s">
        <v>3452</v>
      </c>
      <c r="C875" t="s">
        <v>1755</v>
      </c>
      <c r="D875" t="s">
        <v>66</v>
      </c>
      <c r="E875" t="s">
        <v>91</v>
      </c>
      <c r="F875" t="s">
        <v>3453</v>
      </c>
      <c r="G875" s="6">
        <f t="shared" si="117"/>
        <v>5319</v>
      </c>
      <c r="H875" t="s">
        <v>161</v>
      </c>
      <c r="I875" t="s">
        <v>232</v>
      </c>
      <c r="J875" t="str">
        <f t="shared" si="118"/>
        <v>Patrick Sama</v>
      </c>
      <c r="K875" t="s">
        <v>573</v>
      </c>
      <c r="L875" s="7">
        <f t="shared" si="123"/>
        <v>44932</v>
      </c>
      <c r="M875" s="7">
        <v>45054</v>
      </c>
      <c r="N875" s="1">
        <f t="shared" si="119"/>
        <v>45054</v>
      </c>
      <c r="O875" s="7">
        <v>44999</v>
      </c>
      <c r="P875" s="7">
        <f t="shared" si="124"/>
        <v>44999</v>
      </c>
      <c r="Q875">
        <v>67</v>
      </c>
      <c r="R875">
        <v>0</v>
      </c>
      <c r="S875">
        <v>1</v>
      </c>
      <c r="T875">
        <v>1.2</v>
      </c>
      <c r="U875" t="s">
        <v>25</v>
      </c>
      <c r="W875" t="str">
        <f t="shared" si="120"/>
        <v>Won</v>
      </c>
      <c r="X875" t="str">
        <f>_xlfn.XLOOKUP(B875,'Customers'!A:A,'Customers'!E:E,"")</f>
        <v>Mid-Market</v>
      </c>
      <c r="Y875">
        <f t="shared" si="121"/>
        <v>1</v>
      </c>
      <c r="Z875">
        <f t="shared" si="122"/>
        <v>-55</v>
      </c>
      <c r="AA875">
        <f t="shared" si="125"/>
        <v>0</v>
      </c>
    </row>
    <row r="876" spans="1:27">
      <c r="A876" t="s">
        <v>3454</v>
      </c>
      <c r="B876" t="s">
        <v>1016</v>
      </c>
      <c r="C876" t="s">
        <v>1740</v>
      </c>
      <c r="D876" t="s">
        <v>19</v>
      </c>
      <c r="E876" t="s">
        <v>91</v>
      </c>
      <c r="F876" t="s">
        <v>3455</v>
      </c>
      <c r="G876" s="6">
        <f t="shared" si="117"/>
        <v>3308</v>
      </c>
      <c r="H876" t="s">
        <v>79</v>
      </c>
      <c r="I876" t="s">
        <v>73</v>
      </c>
      <c r="J876" t="str">
        <f t="shared" si="118"/>
        <v>Karan Karnik</v>
      </c>
      <c r="K876" t="s">
        <v>831</v>
      </c>
      <c r="L876" s="7">
        <f t="shared" si="123"/>
        <v>45156</v>
      </c>
      <c r="M876" s="7">
        <v>45315</v>
      </c>
      <c r="N876" s="1">
        <f t="shared" si="119"/>
        <v>45315</v>
      </c>
      <c r="O876" s="7">
        <v>45283</v>
      </c>
      <c r="P876" s="7">
        <f t="shared" si="124"/>
        <v>45283</v>
      </c>
      <c r="Q876">
        <v>127</v>
      </c>
      <c r="R876">
        <v>0</v>
      </c>
      <c r="S876">
        <v>1</v>
      </c>
      <c r="T876">
        <v>8.9</v>
      </c>
      <c r="U876" t="s">
        <v>58</v>
      </c>
      <c r="W876" t="str">
        <f t="shared" si="120"/>
        <v>Won</v>
      </c>
      <c r="X876" t="str">
        <f>_xlfn.XLOOKUP(B876,'Customers'!A:A,'Customers'!E:E,"")</f>
        <v>Mid-Market</v>
      </c>
      <c r="Y876">
        <f t="shared" si="121"/>
        <v>1</v>
      </c>
      <c r="Z876">
        <f t="shared" si="122"/>
        <v>-32</v>
      </c>
      <c r="AA876">
        <f t="shared" si="125"/>
        <v>0</v>
      </c>
    </row>
    <row r="877" spans="1:27">
      <c r="A877" t="s">
        <v>3456</v>
      </c>
      <c r="B877" t="s">
        <v>468</v>
      </c>
      <c r="C877" t="s">
        <v>3457</v>
      </c>
      <c r="D877" t="s">
        <v>53</v>
      </c>
      <c r="E877" t="s">
        <v>177</v>
      </c>
      <c r="F877" t="s">
        <v>404</v>
      </c>
      <c r="G877" s="6">
        <f t="shared" si="117"/>
        <v>11000</v>
      </c>
      <c r="H877" t="s">
        <v>47</v>
      </c>
      <c r="I877" t="s">
        <v>237</v>
      </c>
      <c r="J877" t="str">
        <f t="shared" si="118"/>
        <v>Vidhi Mital</v>
      </c>
      <c r="K877" t="s">
        <v>3458</v>
      </c>
      <c r="L877" s="7">
        <f t="shared" si="123"/>
        <v>45603</v>
      </c>
      <c r="M877" s="7">
        <v>45732</v>
      </c>
      <c r="N877" s="1">
        <f t="shared" si="119"/>
        <v>45732</v>
      </c>
      <c r="P877" s="7" t="str">
        <f t="shared" si="124"/>
        <v/>
      </c>
      <c r="R877">
        <v>0</v>
      </c>
      <c r="S877">
        <v>1</v>
      </c>
      <c r="T877">
        <v>11.2</v>
      </c>
      <c r="U877" t="s">
        <v>33</v>
      </c>
      <c r="W877" t="str">
        <f t="shared" si="120"/>
        <v>Open</v>
      </c>
      <c r="X877" t="str">
        <f>_xlfn.XLOOKUP(B877,'Customers'!A:A,'Customers'!E:E,"")</f>
        <v>SMB</v>
      </c>
      <c r="Y877">
        <f t="shared" si="121"/>
        <v>0</v>
      </c>
      <c r="Z877" t="str">
        <f t="shared" si="122"/>
        <v/>
      </c>
      <c r="AA877">
        <f t="shared" si="125"/>
        <v>0</v>
      </c>
    </row>
    <row r="878" spans="1:27">
      <c r="A878" t="s">
        <v>3459</v>
      </c>
      <c r="B878" t="s">
        <v>1963</v>
      </c>
      <c r="C878" t="s">
        <v>557</v>
      </c>
      <c r="D878" t="s">
        <v>53</v>
      </c>
      <c r="E878" t="s">
        <v>45</v>
      </c>
      <c r="F878" t="s">
        <v>3460</v>
      </c>
      <c r="G878" s="6">
        <f t="shared" si="117"/>
        <v>35159</v>
      </c>
      <c r="H878" t="s">
        <v>151</v>
      </c>
      <c r="I878" t="s">
        <v>384</v>
      </c>
      <c r="J878" t="str">
        <f t="shared" si="118"/>
        <v>Hemangini Bahri</v>
      </c>
      <c r="K878" t="s">
        <v>1151</v>
      </c>
      <c r="L878" s="7">
        <f t="shared" si="123"/>
        <v>44684</v>
      </c>
      <c r="M878" s="7">
        <v>44734</v>
      </c>
      <c r="N878" s="1">
        <f t="shared" si="119"/>
        <v>44734</v>
      </c>
      <c r="P878" s="7" t="str">
        <f t="shared" si="124"/>
        <v/>
      </c>
      <c r="R878">
        <v>0</v>
      </c>
      <c r="S878">
        <v>1</v>
      </c>
      <c r="T878">
        <v>25.6</v>
      </c>
      <c r="U878" t="s">
        <v>25</v>
      </c>
      <c r="W878" t="str">
        <f t="shared" si="120"/>
        <v>Open</v>
      </c>
      <c r="X878" t="str">
        <f>_xlfn.XLOOKUP(B878,'Customers'!A:A,'Customers'!E:E,"")</f>
        <v>SMB</v>
      </c>
      <c r="Y878">
        <f t="shared" si="121"/>
        <v>0</v>
      </c>
      <c r="Z878" t="str">
        <f t="shared" si="122"/>
        <v/>
      </c>
      <c r="AA878">
        <f t="shared" si="125"/>
        <v>0</v>
      </c>
    </row>
    <row r="879" spans="1:27">
      <c r="A879" t="s">
        <v>3461</v>
      </c>
      <c r="B879" t="s">
        <v>1181</v>
      </c>
      <c r="C879" t="s">
        <v>291</v>
      </c>
      <c r="D879" t="s">
        <v>66</v>
      </c>
      <c r="E879" t="s">
        <v>28</v>
      </c>
      <c r="F879" t="s">
        <v>3462</v>
      </c>
      <c r="G879" s="6">
        <f t="shared" si="117"/>
        <v>8523</v>
      </c>
      <c r="H879" t="s">
        <v>47</v>
      </c>
      <c r="I879" t="s">
        <v>31</v>
      </c>
      <c r="J879" t="str">
        <f t="shared" si="118"/>
        <v>Ati Seshadri</v>
      </c>
      <c r="K879" t="s">
        <v>3463</v>
      </c>
      <c r="L879" s="7">
        <f t="shared" si="123"/>
        <v>44618</v>
      </c>
      <c r="M879" s="7">
        <v>44740</v>
      </c>
      <c r="N879" s="1">
        <f t="shared" si="119"/>
        <v>44740</v>
      </c>
      <c r="P879" s="7" t="str">
        <f t="shared" si="124"/>
        <v/>
      </c>
      <c r="R879">
        <v>0</v>
      </c>
      <c r="S879">
        <v>1</v>
      </c>
      <c r="T879">
        <v>7.7</v>
      </c>
      <c r="U879" t="s">
        <v>42</v>
      </c>
      <c r="W879" t="str">
        <f t="shared" si="120"/>
        <v>Open</v>
      </c>
      <c r="X879" t="str">
        <f>_xlfn.XLOOKUP(B879,'Customers'!A:A,'Customers'!E:E,"")</f>
        <v>Mid-Market</v>
      </c>
      <c r="Y879">
        <f t="shared" si="121"/>
        <v>0</v>
      </c>
      <c r="Z879" t="str">
        <f t="shared" si="122"/>
        <v/>
      </c>
      <c r="AA879">
        <f t="shared" si="125"/>
        <v>0</v>
      </c>
    </row>
    <row r="880" spans="1:27">
      <c r="A880" t="s">
        <v>3464</v>
      </c>
      <c r="B880" t="s">
        <v>3465</v>
      </c>
      <c r="C880" t="s">
        <v>2680</v>
      </c>
      <c r="D880" t="s">
        <v>37</v>
      </c>
      <c r="E880" t="s">
        <v>115</v>
      </c>
      <c r="F880" t="s">
        <v>3466</v>
      </c>
      <c r="G880" s="6">
        <f t="shared" si="117"/>
        <v>126211</v>
      </c>
      <c r="H880" t="s">
        <v>22</v>
      </c>
      <c r="I880" t="s">
        <v>232</v>
      </c>
      <c r="J880" t="str">
        <f t="shared" si="118"/>
        <v>Patrick Sama</v>
      </c>
      <c r="K880" t="s">
        <v>3158</v>
      </c>
      <c r="L880" s="7">
        <f t="shared" si="123"/>
        <v>44809</v>
      </c>
      <c r="M880" s="7">
        <v>44904</v>
      </c>
      <c r="N880" s="1">
        <f t="shared" si="119"/>
        <v>44904</v>
      </c>
      <c r="O880" s="7">
        <v>44846</v>
      </c>
      <c r="P880" s="7">
        <f t="shared" si="124"/>
        <v>44846</v>
      </c>
      <c r="Q880">
        <v>37</v>
      </c>
      <c r="R880">
        <v>0</v>
      </c>
      <c r="S880">
        <v>1</v>
      </c>
      <c r="T880">
        <v>28.6</v>
      </c>
      <c r="U880" t="s">
        <v>42</v>
      </c>
      <c r="W880" t="str">
        <f t="shared" si="120"/>
        <v>Lost</v>
      </c>
      <c r="X880" t="str">
        <f>_xlfn.XLOOKUP(B880,'Customers'!A:A,'Customers'!E:E,"")</f>
        <v>Mid-Market</v>
      </c>
      <c r="Y880">
        <f t="shared" si="121"/>
        <v>1</v>
      </c>
      <c r="Z880">
        <f t="shared" si="122"/>
        <v>-58</v>
      </c>
      <c r="AA880">
        <f t="shared" si="125"/>
        <v>0</v>
      </c>
    </row>
    <row r="881" spans="1:27">
      <c r="A881" t="s">
        <v>3467</v>
      </c>
      <c r="B881" t="s">
        <v>1438</v>
      </c>
      <c r="C881" t="s">
        <v>143</v>
      </c>
      <c r="D881" t="s">
        <v>183</v>
      </c>
      <c r="E881" t="s">
        <v>54</v>
      </c>
      <c r="F881" t="s">
        <v>3468</v>
      </c>
      <c r="G881" s="6">
        <f t="shared" si="117"/>
        <v>10864</v>
      </c>
      <c r="H881" t="s">
        <v>161</v>
      </c>
      <c r="I881" t="s">
        <v>860</v>
      </c>
      <c r="J881" t="str">
        <f t="shared" si="118"/>
        <v>Hemangini Bahri</v>
      </c>
      <c r="K881" t="s">
        <v>3469</v>
      </c>
      <c r="L881" s="7">
        <f t="shared" si="123"/>
        <v>45030</v>
      </c>
      <c r="M881" s="7">
        <v>45125</v>
      </c>
      <c r="N881" s="1">
        <f t="shared" si="119"/>
        <v>45125</v>
      </c>
      <c r="P881" s="7" t="str">
        <f t="shared" si="124"/>
        <v/>
      </c>
      <c r="R881">
        <v>0</v>
      </c>
      <c r="S881">
        <v>1</v>
      </c>
      <c r="T881">
        <v>19.899999999999999</v>
      </c>
      <c r="U881" t="s">
        <v>33</v>
      </c>
      <c r="W881" t="str">
        <f t="shared" si="120"/>
        <v>Open</v>
      </c>
      <c r="X881" t="str">
        <f>_xlfn.XLOOKUP(B881,'Customers'!A:A,'Customers'!E:E,"")</f>
        <v>SMB</v>
      </c>
      <c r="Y881">
        <f t="shared" si="121"/>
        <v>0</v>
      </c>
      <c r="Z881" t="str">
        <f t="shared" si="122"/>
        <v/>
      </c>
      <c r="AA881">
        <f t="shared" si="125"/>
        <v>0</v>
      </c>
    </row>
    <row r="882" spans="1:27">
      <c r="A882" t="s">
        <v>3470</v>
      </c>
      <c r="B882" t="s">
        <v>3471</v>
      </c>
      <c r="C882" t="s">
        <v>18</v>
      </c>
      <c r="D882" t="s">
        <v>53</v>
      </c>
      <c r="E882" t="s">
        <v>177</v>
      </c>
      <c r="F882" t="s">
        <v>3472</v>
      </c>
      <c r="G882" s="6">
        <f t="shared" si="117"/>
        <v>41824</v>
      </c>
      <c r="H882" t="s">
        <v>30</v>
      </c>
      <c r="I882" t="s">
        <v>232</v>
      </c>
      <c r="J882" t="str">
        <f t="shared" si="118"/>
        <v>Patrick Sama</v>
      </c>
      <c r="K882" t="s">
        <v>3473</v>
      </c>
      <c r="L882" s="7">
        <f t="shared" si="123"/>
        <v>45316</v>
      </c>
      <c r="M882" s="7">
        <v>45495</v>
      </c>
      <c r="N882" s="1">
        <f t="shared" si="119"/>
        <v>45495</v>
      </c>
      <c r="P882" s="7" t="str">
        <f t="shared" si="124"/>
        <v/>
      </c>
      <c r="R882">
        <v>0</v>
      </c>
      <c r="S882">
        <v>1</v>
      </c>
      <c r="T882">
        <v>17</v>
      </c>
      <c r="U882" t="s">
        <v>33</v>
      </c>
      <c r="W882" t="str">
        <f t="shared" si="120"/>
        <v>Open</v>
      </c>
      <c r="X882" t="str">
        <f>_xlfn.XLOOKUP(B882,'Customers'!A:A,'Customers'!E:E,"")</f>
        <v>SMB</v>
      </c>
      <c r="Y882">
        <f t="shared" si="121"/>
        <v>0</v>
      </c>
      <c r="Z882" t="str">
        <f t="shared" si="122"/>
        <v/>
      </c>
      <c r="AA882">
        <f t="shared" si="125"/>
        <v>0</v>
      </c>
    </row>
    <row r="883" spans="1:27">
      <c r="A883" t="s">
        <v>3474</v>
      </c>
      <c r="B883" t="s">
        <v>3110</v>
      </c>
      <c r="C883" t="s">
        <v>1346</v>
      </c>
      <c r="D883" t="s">
        <v>53</v>
      </c>
      <c r="E883" t="s">
        <v>45</v>
      </c>
      <c r="F883" t="s">
        <v>3475</v>
      </c>
      <c r="G883" s="6">
        <f t="shared" si="117"/>
        <v>32269</v>
      </c>
      <c r="H883" t="s">
        <v>47</v>
      </c>
      <c r="I883" t="s">
        <v>98</v>
      </c>
      <c r="J883" t="str">
        <f t="shared" si="118"/>
        <v>Amruta Sinha</v>
      </c>
      <c r="K883" t="s">
        <v>3476</v>
      </c>
      <c r="L883" s="7">
        <f t="shared" si="123"/>
        <v>44928</v>
      </c>
      <c r="M883" s="7">
        <v>44947</v>
      </c>
      <c r="N883" s="1">
        <f t="shared" si="119"/>
        <v>44947</v>
      </c>
      <c r="P883" s="7" t="str">
        <f t="shared" si="124"/>
        <v/>
      </c>
      <c r="R883">
        <v>0</v>
      </c>
      <c r="S883">
        <v>1</v>
      </c>
      <c r="T883">
        <v>7</v>
      </c>
      <c r="U883" t="s">
        <v>33</v>
      </c>
      <c r="W883" t="str">
        <f t="shared" si="120"/>
        <v>Open</v>
      </c>
      <c r="X883" t="str">
        <f>_xlfn.XLOOKUP(B883,'Customers'!A:A,'Customers'!E:E,"")</f>
        <v>Mid-Market</v>
      </c>
      <c r="Y883">
        <f t="shared" si="121"/>
        <v>0</v>
      </c>
      <c r="Z883" t="str">
        <f t="shared" si="122"/>
        <v/>
      </c>
      <c r="AA883">
        <f t="shared" si="125"/>
        <v>0</v>
      </c>
    </row>
    <row r="884" spans="1:27">
      <c r="A884" t="s">
        <v>3477</v>
      </c>
      <c r="B884" t="s">
        <v>391</v>
      </c>
      <c r="C884" t="s">
        <v>2710</v>
      </c>
      <c r="D884" t="s">
        <v>66</v>
      </c>
      <c r="E884" t="s">
        <v>20</v>
      </c>
      <c r="F884" t="s">
        <v>3478</v>
      </c>
      <c r="G884" s="6">
        <f t="shared" si="117"/>
        <v>15182</v>
      </c>
      <c r="H884" t="s">
        <v>151</v>
      </c>
      <c r="I884" t="s">
        <v>258</v>
      </c>
      <c r="J884" t="str">
        <f t="shared" si="118"/>
        <v>Jasmit Gour</v>
      </c>
      <c r="K884" t="s">
        <v>2579</v>
      </c>
      <c r="L884" s="7">
        <f t="shared" si="123"/>
        <v>45187</v>
      </c>
      <c r="M884" s="7">
        <v>45344</v>
      </c>
      <c r="N884" s="1">
        <f t="shared" si="119"/>
        <v>45344</v>
      </c>
      <c r="P884" s="7" t="str">
        <f t="shared" si="124"/>
        <v/>
      </c>
      <c r="R884">
        <v>0</v>
      </c>
      <c r="S884">
        <v>1</v>
      </c>
      <c r="T884">
        <v>16.100000000000001</v>
      </c>
      <c r="U884" t="s">
        <v>25</v>
      </c>
      <c r="W884" t="str">
        <f t="shared" si="120"/>
        <v>Open</v>
      </c>
      <c r="X884" t="str">
        <f>_xlfn.XLOOKUP(B884,'Customers'!A:A,'Customers'!E:E,"")</f>
        <v>SMB</v>
      </c>
      <c r="Y884">
        <f t="shared" si="121"/>
        <v>0</v>
      </c>
      <c r="Z884" t="str">
        <f t="shared" si="122"/>
        <v/>
      </c>
      <c r="AA884">
        <f t="shared" si="125"/>
        <v>0</v>
      </c>
    </row>
    <row r="885" spans="1:27">
      <c r="A885" t="s">
        <v>3479</v>
      </c>
      <c r="B885" t="s">
        <v>1159</v>
      </c>
      <c r="C885" t="s">
        <v>1755</v>
      </c>
      <c r="D885" t="s">
        <v>66</v>
      </c>
      <c r="E885" t="s">
        <v>28</v>
      </c>
      <c r="F885" t="s">
        <v>3480</v>
      </c>
      <c r="G885" s="6">
        <f t="shared" si="117"/>
        <v>17616</v>
      </c>
      <c r="H885" t="s">
        <v>56</v>
      </c>
      <c r="I885" t="s">
        <v>117</v>
      </c>
      <c r="J885" t="str">
        <f t="shared" si="118"/>
        <v>Ekta Uppal</v>
      </c>
      <c r="K885" t="s">
        <v>1146</v>
      </c>
      <c r="L885" s="7">
        <f t="shared" si="123"/>
        <v>45499</v>
      </c>
      <c r="M885" s="7">
        <v>45626</v>
      </c>
      <c r="N885" s="1">
        <f t="shared" si="119"/>
        <v>45626</v>
      </c>
      <c r="P885" s="7" t="str">
        <f t="shared" si="124"/>
        <v/>
      </c>
      <c r="R885">
        <v>0</v>
      </c>
      <c r="S885">
        <v>1</v>
      </c>
      <c r="T885">
        <v>10.9</v>
      </c>
      <c r="U885" t="s">
        <v>25</v>
      </c>
      <c r="W885" t="str">
        <f t="shared" si="120"/>
        <v>Open</v>
      </c>
      <c r="X885" t="str">
        <f>_xlfn.XLOOKUP(B885,'Customers'!A:A,'Customers'!E:E,"")</f>
        <v>Mid-Market</v>
      </c>
      <c r="Y885">
        <f t="shared" si="121"/>
        <v>0</v>
      </c>
      <c r="Z885" t="str">
        <f t="shared" si="122"/>
        <v/>
      </c>
      <c r="AA885">
        <f t="shared" si="125"/>
        <v>0</v>
      </c>
    </row>
    <row r="886" spans="1:27">
      <c r="A886" t="s">
        <v>3481</v>
      </c>
      <c r="B886" t="s">
        <v>3482</v>
      </c>
      <c r="C886" t="s">
        <v>2782</v>
      </c>
      <c r="D886" t="s">
        <v>183</v>
      </c>
      <c r="E886" t="s">
        <v>115</v>
      </c>
      <c r="F886" t="s">
        <v>3483</v>
      </c>
      <c r="G886" s="6">
        <f t="shared" si="117"/>
        <v>8466</v>
      </c>
      <c r="H886" t="s">
        <v>151</v>
      </c>
      <c r="I886" t="s">
        <v>117</v>
      </c>
      <c r="J886" t="str">
        <f t="shared" si="118"/>
        <v>Ekta Uppal</v>
      </c>
      <c r="K886" t="s">
        <v>69</v>
      </c>
      <c r="L886" s="7">
        <f t="shared" si="123"/>
        <v>45398</v>
      </c>
      <c r="M886" s="7">
        <v>45504</v>
      </c>
      <c r="N886" s="1">
        <f t="shared" si="119"/>
        <v>45504</v>
      </c>
      <c r="O886" s="7">
        <v>45422</v>
      </c>
      <c r="P886" s="7">
        <f t="shared" si="124"/>
        <v>45422</v>
      </c>
      <c r="Q886">
        <v>24</v>
      </c>
      <c r="R886">
        <v>0</v>
      </c>
      <c r="S886">
        <v>1</v>
      </c>
      <c r="T886">
        <v>18.5</v>
      </c>
      <c r="U886" t="s">
        <v>42</v>
      </c>
      <c r="W886" t="str">
        <f t="shared" si="120"/>
        <v>Lost</v>
      </c>
      <c r="X886" t="str">
        <f>_xlfn.XLOOKUP(B886,'Customers'!A:A,'Customers'!E:E,"")</f>
        <v>Mid-Market</v>
      </c>
      <c r="Y886">
        <f t="shared" si="121"/>
        <v>1</v>
      </c>
      <c r="Z886">
        <f t="shared" si="122"/>
        <v>-82</v>
      </c>
      <c r="AA886">
        <f t="shared" si="125"/>
        <v>0</v>
      </c>
    </row>
    <row r="887" spans="1:27">
      <c r="A887" t="s">
        <v>3484</v>
      </c>
      <c r="B887" t="s">
        <v>3485</v>
      </c>
      <c r="C887" t="s">
        <v>3486</v>
      </c>
      <c r="D887" t="s">
        <v>53</v>
      </c>
      <c r="E887" t="s">
        <v>54</v>
      </c>
      <c r="F887" t="s">
        <v>2700</v>
      </c>
      <c r="G887" s="6">
        <f t="shared" si="117"/>
        <v>28000</v>
      </c>
      <c r="H887" t="s">
        <v>30</v>
      </c>
      <c r="I887" t="s">
        <v>73</v>
      </c>
      <c r="J887" t="str">
        <f t="shared" si="118"/>
        <v>Karan Karnik</v>
      </c>
      <c r="K887" t="s">
        <v>3487</v>
      </c>
      <c r="L887" s="7">
        <f t="shared" si="123"/>
        <v>44887</v>
      </c>
      <c r="M887" s="7">
        <v>44979</v>
      </c>
      <c r="N887" s="1">
        <f t="shared" si="119"/>
        <v>44979</v>
      </c>
      <c r="P887" s="7" t="str">
        <f t="shared" si="124"/>
        <v/>
      </c>
      <c r="R887">
        <v>0</v>
      </c>
      <c r="S887">
        <v>1</v>
      </c>
      <c r="T887">
        <v>30.9</v>
      </c>
      <c r="U887" t="s">
        <v>33</v>
      </c>
      <c r="W887" t="str">
        <f t="shared" si="120"/>
        <v>Open</v>
      </c>
      <c r="X887" t="str">
        <f>_xlfn.XLOOKUP(B887,'Customers'!A:A,'Customers'!E:E,"")</f>
        <v>Enterprise</v>
      </c>
      <c r="Y887">
        <f t="shared" si="121"/>
        <v>0</v>
      </c>
      <c r="Z887" t="str">
        <f t="shared" si="122"/>
        <v/>
      </c>
      <c r="AA887">
        <f t="shared" si="125"/>
        <v>0</v>
      </c>
    </row>
    <row r="888" spans="1:27">
      <c r="A888" t="s">
        <v>3488</v>
      </c>
      <c r="B888" t="s">
        <v>518</v>
      </c>
      <c r="C888" t="s">
        <v>2818</v>
      </c>
      <c r="D888" t="s">
        <v>37</v>
      </c>
      <c r="E888" t="s">
        <v>28</v>
      </c>
      <c r="F888" t="s">
        <v>3489</v>
      </c>
      <c r="G888" s="6">
        <f t="shared" si="117"/>
        <v>117920</v>
      </c>
      <c r="H888" t="s">
        <v>56</v>
      </c>
      <c r="I888" t="s">
        <v>117</v>
      </c>
      <c r="J888" t="str">
        <f t="shared" si="118"/>
        <v>Ekta Uppal</v>
      </c>
      <c r="K888" t="s">
        <v>3490</v>
      </c>
      <c r="L888" s="7">
        <f t="shared" si="123"/>
        <v>45443</v>
      </c>
      <c r="M888" s="7">
        <v>45548</v>
      </c>
      <c r="N888" s="1">
        <f t="shared" si="119"/>
        <v>45548</v>
      </c>
      <c r="P888" s="7" t="str">
        <f t="shared" si="124"/>
        <v/>
      </c>
      <c r="R888">
        <v>0</v>
      </c>
      <c r="S888">
        <v>1</v>
      </c>
      <c r="T888">
        <v>33.5</v>
      </c>
      <c r="U888" t="s">
        <v>100</v>
      </c>
      <c r="W888" t="str">
        <f t="shared" si="120"/>
        <v>Open</v>
      </c>
      <c r="X888" t="str">
        <f>_xlfn.XLOOKUP(B888,'Customers'!A:A,'Customers'!E:E,"")</f>
        <v>Mid-Market</v>
      </c>
      <c r="Y888">
        <f t="shared" si="121"/>
        <v>0</v>
      </c>
      <c r="Z888" t="str">
        <f t="shared" si="122"/>
        <v/>
      </c>
      <c r="AA888">
        <f t="shared" si="125"/>
        <v>0</v>
      </c>
    </row>
    <row r="889" spans="1:27">
      <c r="A889" t="s">
        <v>3491</v>
      </c>
      <c r="B889" t="s">
        <v>3492</v>
      </c>
      <c r="C889" t="s">
        <v>924</v>
      </c>
      <c r="D889" t="s">
        <v>66</v>
      </c>
      <c r="E889" t="s">
        <v>54</v>
      </c>
      <c r="F889" t="s">
        <v>3493</v>
      </c>
      <c r="G889" s="6">
        <f t="shared" si="117"/>
        <v>23096</v>
      </c>
      <c r="H889" t="s">
        <v>172</v>
      </c>
      <c r="I889" t="s">
        <v>361</v>
      </c>
      <c r="J889" t="str">
        <f t="shared" si="118"/>
        <v>Jalsa Parsa</v>
      </c>
      <c r="K889" t="s">
        <v>3494</v>
      </c>
      <c r="L889" s="7">
        <f t="shared" si="123"/>
        <v>45630</v>
      </c>
      <c r="M889" s="7">
        <v>45802</v>
      </c>
      <c r="N889" s="1">
        <f t="shared" si="119"/>
        <v>45802</v>
      </c>
      <c r="P889" s="7" t="str">
        <f t="shared" si="124"/>
        <v/>
      </c>
      <c r="R889">
        <v>0</v>
      </c>
      <c r="S889">
        <v>1</v>
      </c>
      <c r="T889">
        <v>9.5</v>
      </c>
      <c r="U889" t="s">
        <v>33</v>
      </c>
      <c r="W889" t="str">
        <f t="shared" si="120"/>
        <v>Open</v>
      </c>
      <c r="X889" t="str">
        <f>_xlfn.XLOOKUP(B889,'Customers'!A:A,'Customers'!E:E,"")</f>
        <v>Enterprise</v>
      </c>
      <c r="Y889">
        <f t="shared" si="121"/>
        <v>0</v>
      </c>
      <c r="Z889" t="str">
        <f t="shared" si="122"/>
        <v/>
      </c>
      <c r="AA889">
        <f t="shared" si="125"/>
        <v>0</v>
      </c>
    </row>
    <row r="890" spans="1:27">
      <c r="A890" t="s">
        <v>3495</v>
      </c>
      <c r="B890" t="s">
        <v>3022</v>
      </c>
      <c r="C890" t="s">
        <v>2248</v>
      </c>
      <c r="D890" t="s">
        <v>66</v>
      </c>
      <c r="E890" t="s">
        <v>54</v>
      </c>
      <c r="F890" t="s">
        <v>3496</v>
      </c>
      <c r="G890" s="6">
        <f t="shared" si="117"/>
        <v>17211</v>
      </c>
      <c r="H890" t="s">
        <v>172</v>
      </c>
      <c r="I890" t="s">
        <v>139</v>
      </c>
      <c r="J890" t="str">
        <f t="shared" si="118"/>
        <v>Champak Rao</v>
      </c>
      <c r="K890" t="s">
        <v>3497</v>
      </c>
      <c r="L890" s="7">
        <f t="shared" si="123"/>
        <v>45032</v>
      </c>
      <c r="M890" s="7">
        <v>45190</v>
      </c>
      <c r="N890" s="1">
        <f t="shared" si="119"/>
        <v>45190</v>
      </c>
      <c r="P890" s="7" t="str">
        <f t="shared" si="124"/>
        <v/>
      </c>
      <c r="R890">
        <v>0</v>
      </c>
      <c r="S890">
        <v>1</v>
      </c>
      <c r="T890">
        <v>8</v>
      </c>
      <c r="U890" t="s">
        <v>100</v>
      </c>
      <c r="W890" t="str">
        <f t="shared" si="120"/>
        <v>Open</v>
      </c>
      <c r="X890" t="str">
        <f>_xlfn.XLOOKUP(B890,'Customers'!A:A,'Customers'!E:E,"")</f>
        <v>Enterprise</v>
      </c>
      <c r="Y890">
        <f t="shared" si="121"/>
        <v>0</v>
      </c>
      <c r="Z890" t="str">
        <f t="shared" si="122"/>
        <v/>
      </c>
      <c r="AA890">
        <f t="shared" si="125"/>
        <v>0</v>
      </c>
    </row>
    <row r="891" spans="1:27">
      <c r="A891" t="s">
        <v>3498</v>
      </c>
      <c r="B891" t="s">
        <v>1674</v>
      </c>
      <c r="C891" t="s">
        <v>1033</v>
      </c>
      <c r="D891" t="s">
        <v>66</v>
      </c>
      <c r="E891" t="s">
        <v>91</v>
      </c>
      <c r="F891" t="s">
        <v>3499</v>
      </c>
      <c r="G891" s="6">
        <f t="shared" si="117"/>
        <v>16766</v>
      </c>
      <c r="H891" t="s">
        <v>79</v>
      </c>
      <c r="I891" t="s">
        <v>731</v>
      </c>
      <c r="J891" t="str">
        <f t="shared" si="118"/>
        <v>Aachal Soni</v>
      </c>
      <c r="K891" t="s">
        <v>3500</v>
      </c>
      <c r="L891" s="7">
        <f t="shared" si="123"/>
        <v>44838</v>
      </c>
      <c r="M891" s="7">
        <v>44905</v>
      </c>
      <c r="N891" s="1">
        <f t="shared" si="119"/>
        <v>44905</v>
      </c>
      <c r="O891" s="7">
        <v>44984</v>
      </c>
      <c r="P891" s="7">
        <f t="shared" si="124"/>
        <v>44984</v>
      </c>
      <c r="Q891">
        <v>146</v>
      </c>
      <c r="R891">
        <v>0</v>
      </c>
      <c r="S891">
        <v>1</v>
      </c>
      <c r="T891">
        <v>27.5</v>
      </c>
      <c r="U891" t="s">
        <v>58</v>
      </c>
      <c r="W891" t="str">
        <f t="shared" si="120"/>
        <v>Won</v>
      </c>
      <c r="X891" t="str">
        <f>_xlfn.XLOOKUP(B891,'Customers'!A:A,'Customers'!E:E,"")</f>
        <v>Mid-Market</v>
      </c>
      <c r="Y891">
        <f t="shared" si="121"/>
        <v>1</v>
      </c>
      <c r="Z891">
        <f t="shared" si="122"/>
        <v>79</v>
      </c>
      <c r="AA891">
        <f t="shared" si="125"/>
        <v>1</v>
      </c>
    </row>
    <row r="892" spans="1:27">
      <c r="A892" t="s">
        <v>3501</v>
      </c>
      <c r="B892" t="s">
        <v>3502</v>
      </c>
      <c r="C892" t="s">
        <v>18</v>
      </c>
      <c r="D892" t="s">
        <v>53</v>
      </c>
      <c r="E892" t="s">
        <v>177</v>
      </c>
      <c r="F892" t="s">
        <v>404</v>
      </c>
      <c r="G892" s="6">
        <f t="shared" si="117"/>
        <v>11000</v>
      </c>
      <c r="H892" t="s">
        <v>151</v>
      </c>
      <c r="I892" t="s">
        <v>258</v>
      </c>
      <c r="J892" t="str">
        <f t="shared" si="118"/>
        <v>Jasmit Gour</v>
      </c>
      <c r="K892" t="s">
        <v>580</v>
      </c>
      <c r="L892" s="7">
        <f t="shared" si="123"/>
        <v>44931</v>
      </c>
      <c r="M892" s="7">
        <v>45007</v>
      </c>
      <c r="N892" s="1">
        <f t="shared" si="119"/>
        <v>45007</v>
      </c>
      <c r="P892" s="7" t="str">
        <f t="shared" si="124"/>
        <v/>
      </c>
      <c r="R892">
        <v>0</v>
      </c>
      <c r="S892">
        <v>1</v>
      </c>
      <c r="T892">
        <v>12.7</v>
      </c>
      <c r="U892" t="s">
        <v>42</v>
      </c>
      <c r="W892" t="str">
        <f t="shared" si="120"/>
        <v>Open</v>
      </c>
      <c r="X892" t="str">
        <f>_xlfn.XLOOKUP(B892,'Customers'!A:A,'Customers'!E:E,"")</f>
        <v>Enterprise</v>
      </c>
      <c r="Y892">
        <f t="shared" si="121"/>
        <v>0</v>
      </c>
      <c r="Z892" t="str">
        <f t="shared" si="122"/>
        <v/>
      </c>
      <c r="AA892">
        <f t="shared" si="125"/>
        <v>0</v>
      </c>
    </row>
    <row r="893" spans="1:27">
      <c r="A893" t="s">
        <v>3503</v>
      </c>
      <c r="B893" t="s">
        <v>2329</v>
      </c>
      <c r="C893" t="s">
        <v>18</v>
      </c>
      <c r="D893" t="s">
        <v>53</v>
      </c>
      <c r="E893" t="s">
        <v>20</v>
      </c>
      <c r="F893" t="s">
        <v>3504</v>
      </c>
      <c r="G893" s="6">
        <f t="shared" si="117"/>
        <v>16650</v>
      </c>
      <c r="H893" t="s">
        <v>79</v>
      </c>
      <c r="I893" t="s">
        <v>274</v>
      </c>
      <c r="J893" t="str">
        <f t="shared" si="118"/>
        <v>Rachit Lall</v>
      </c>
      <c r="K893" t="s">
        <v>3505</v>
      </c>
      <c r="L893" s="7">
        <f t="shared" si="123"/>
        <v>44655</v>
      </c>
      <c r="M893" s="7">
        <v>44822</v>
      </c>
      <c r="N893" s="1">
        <f t="shared" si="119"/>
        <v>44822</v>
      </c>
      <c r="P893" s="7" t="str">
        <f t="shared" si="124"/>
        <v/>
      </c>
      <c r="R893">
        <v>0</v>
      </c>
      <c r="S893">
        <v>1</v>
      </c>
      <c r="U893" t="s">
        <v>25</v>
      </c>
      <c r="W893" t="str">
        <f t="shared" si="120"/>
        <v>Open</v>
      </c>
      <c r="X893" t="str">
        <f>_xlfn.XLOOKUP(B893,'Customers'!A:A,'Customers'!E:E,"")</f>
        <v>Mid-Market</v>
      </c>
      <c r="Y893">
        <f t="shared" si="121"/>
        <v>0</v>
      </c>
      <c r="Z893" t="str">
        <f t="shared" si="122"/>
        <v/>
      </c>
      <c r="AA893">
        <f t="shared" si="125"/>
        <v>0</v>
      </c>
    </row>
    <row r="894" spans="1:27">
      <c r="A894" t="s">
        <v>3506</v>
      </c>
      <c r="B894" t="s">
        <v>3507</v>
      </c>
      <c r="C894" t="s">
        <v>1634</v>
      </c>
      <c r="D894" t="s">
        <v>19</v>
      </c>
      <c r="E894" t="s">
        <v>20</v>
      </c>
      <c r="F894" t="s">
        <v>3508</v>
      </c>
      <c r="G894" s="6">
        <f t="shared" si="117"/>
        <v>1266</v>
      </c>
      <c r="H894" t="s">
        <v>47</v>
      </c>
      <c r="I894" t="s">
        <v>133</v>
      </c>
      <c r="J894" t="str">
        <f t="shared" si="118"/>
        <v>Aachal Soni</v>
      </c>
      <c r="K894" t="s">
        <v>321</v>
      </c>
      <c r="L894" s="7">
        <f t="shared" si="123"/>
        <v>44590</v>
      </c>
      <c r="M894" s="7">
        <v>44631</v>
      </c>
      <c r="N894" s="1">
        <f t="shared" si="119"/>
        <v>44631</v>
      </c>
      <c r="P894" s="7" t="str">
        <f t="shared" si="124"/>
        <v/>
      </c>
      <c r="R894">
        <v>0</v>
      </c>
      <c r="S894">
        <v>1</v>
      </c>
      <c r="T894">
        <v>22.4</v>
      </c>
      <c r="U894" t="s">
        <v>42</v>
      </c>
      <c r="W894" t="str">
        <f t="shared" si="120"/>
        <v>Open</v>
      </c>
      <c r="X894" t="str">
        <f>_xlfn.XLOOKUP(B894,'Customers'!A:A,'Customers'!E:E,"")</f>
        <v>Enterprise</v>
      </c>
      <c r="Y894">
        <f t="shared" si="121"/>
        <v>0</v>
      </c>
      <c r="Z894" t="str">
        <f t="shared" si="122"/>
        <v/>
      </c>
      <c r="AA894">
        <f t="shared" si="125"/>
        <v>0</v>
      </c>
    </row>
    <row r="895" spans="1:27">
      <c r="A895" t="s">
        <v>3509</v>
      </c>
      <c r="B895" t="s">
        <v>1021</v>
      </c>
      <c r="C895" t="s">
        <v>1128</v>
      </c>
      <c r="D895" t="s">
        <v>53</v>
      </c>
      <c r="E895" t="s">
        <v>115</v>
      </c>
      <c r="F895" t="s">
        <v>3510</v>
      </c>
      <c r="G895" s="6">
        <f t="shared" si="117"/>
        <v>44531</v>
      </c>
      <c r="H895" t="s">
        <v>79</v>
      </c>
      <c r="I895" t="s">
        <v>80</v>
      </c>
      <c r="J895" t="str">
        <f t="shared" si="118"/>
        <v>Shivani Natt</v>
      </c>
      <c r="K895" t="s">
        <v>3511</v>
      </c>
      <c r="L895" s="7">
        <f t="shared" si="123"/>
        <v>45607</v>
      </c>
      <c r="M895" s="7">
        <v>45717</v>
      </c>
      <c r="N895" s="1">
        <f t="shared" si="119"/>
        <v>45717</v>
      </c>
      <c r="O895" s="7">
        <v>45707</v>
      </c>
      <c r="P895" s="7">
        <f t="shared" si="124"/>
        <v>45707</v>
      </c>
      <c r="Q895">
        <v>100</v>
      </c>
      <c r="R895">
        <v>0</v>
      </c>
      <c r="S895">
        <v>1</v>
      </c>
      <c r="T895">
        <v>10</v>
      </c>
      <c r="U895" t="s">
        <v>58</v>
      </c>
      <c r="W895" t="str">
        <f t="shared" si="120"/>
        <v>Lost</v>
      </c>
      <c r="X895" t="str">
        <f>_xlfn.XLOOKUP(B895,'Customers'!A:A,'Customers'!E:E,"")</f>
        <v>Enterprise</v>
      </c>
      <c r="Y895">
        <f t="shared" si="121"/>
        <v>1</v>
      </c>
      <c r="Z895">
        <f t="shared" si="122"/>
        <v>-10</v>
      </c>
      <c r="AA895">
        <f t="shared" si="125"/>
        <v>0</v>
      </c>
    </row>
    <row r="896" spans="1:27">
      <c r="A896" t="s">
        <v>3512</v>
      </c>
      <c r="B896" t="s">
        <v>1511</v>
      </c>
      <c r="C896" t="s">
        <v>3513</v>
      </c>
      <c r="D896" t="s">
        <v>19</v>
      </c>
      <c r="E896" t="s">
        <v>115</v>
      </c>
      <c r="F896" t="s">
        <v>3514</v>
      </c>
      <c r="G896" s="6">
        <f t="shared" si="117"/>
        <v>2381</v>
      </c>
      <c r="H896" t="s">
        <v>172</v>
      </c>
      <c r="I896" t="s">
        <v>778</v>
      </c>
      <c r="J896" t="str">
        <f t="shared" si="118"/>
        <v>Nihal Bhasin</v>
      </c>
      <c r="K896" t="s">
        <v>3124</v>
      </c>
      <c r="L896" s="7">
        <f t="shared" si="123"/>
        <v>45550</v>
      </c>
      <c r="M896" s="7">
        <v>45573</v>
      </c>
      <c r="N896" s="1">
        <f t="shared" si="119"/>
        <v>45573</v>
      </c>
      <c r="O896" s="7">
        <v>45583</v>
      </c>
      <c r="P896" s="7">
        <f t="shared" si="124"/>
        <v>45583</v>
      </c>
      <c r="Q896">
        <v>33</v>
      </c>
      <c r="R896">
        <v>0</v>
      </c>
      <c r="S896">
        <v>1</v>
      </c>
      <c r="T896">
        <v>1.6</v>
      </c>
      <c r="U896" t="s">
        <v>58</v>
      </c>
      <c r="W896" t="str">
        <f t="shared" si="120"/>
        <v>Lost</v>
      </c>
      <c r="X896" t="str">
        <f>_xlfn.XLOOKUP(B896,'Customers'!A:A,'Customers'!E:E,"")</f>
        <v>SMB</v>
      </c>
      <c r="Y896">
        <f t="shared" si="121"/>
        <v>1</v>
      </c>
      <c r="Z896">
        <f t="shared" si="122"/>
        <v>10</v>
      </c>
      <c r="AA896">
        <f t="shared" si="125"/>
        <v>0</v>
      </c>
    </row>
    <row r="897" spans="1:27">
      <c r="A897" t="s">
        <v>3515</v>
      </c>
      <c r="B897" t="s">
        <v>3516</v>
      </c>
      <c r="C897" t="s">
        <v>426</v>
      </c>
      <c r="D897" t="s">
        <v>53</v>
      </c>
      <c r="E897" t="s">
        <v>54</v>
      </c>
      <c r="F897" t="s">
        <v>3517</v>
      </c>
      <c r="G897" s="6">
        <f t="shared" si="117"/>
        <v>10560</v>
      </c>
      <c r="H897" t="s">
        <v>22</v>
      </c>
      <c r="I897" t="s">
        <v>31</v>
      </c>
      <c r="J897" t="str">
        <f t="shared" si="118"/>
        <v>Ati Seshadri</v>
      </c>
      <c r="K897" t="s">
        <v>3518</v>
      </c>
      <c r="L897" s="7">
        <f t="shared" si="123"/>
        <v>44587</v>
      </c>
      <c r="M897" s="7">
        <v>44656</v>
      </c>
      <c r="N897" s="1">
        <f t="shared" si="119"/>
        <v>44656</v>
      </c>
      <c r="P897" s="7" t="str">
        <f t="shared" si="124"/>
        <v/>
      </c>
      <c r="R897">
        <v>0</v>
      </c>
      <c r="S897">
        <v>1</v>
      </c>
      <c r="T897">
        <v>24.4</v>
      </c>
      <c r="U897" t="s">
        <v>25</v>
      </c>
      <c r="W897" t="str">
        <f t="shared" si="120"/>
        <v>Open</v>
      </c>
      <c r="X897" t="str">
        <f>_xlfn.XLOOKUP(B897,'Customers'!A:A,'Customers'!E:E,"")</f>
        <v>Mid-Market</v>
      </c>
      <c r="Y897">
        <f t="shared" si="121"/>
        <v>0</v>
      </c>
      <c r="Z897" t="str">
        <f t="shared" si="122"/>
        <v/>
      </c>
      <c r="AA897">
        <f t="shared" si="125"/>
        <v>0</v>
      </c>
    </row>
    <row r="898" spans="1:27">
      <c r="A898" t="s">
        <v>3519</v>
      </c>
      <c r="B898" t="s">
        <v>3520</v>
      </c>
      <c r="C898" t="s">
        <v>18</v>
      </c>
      <c r="D898" t="s">
        <v>183</v>
      </c>
      <c r="E898" t="s">
        <v>177</v>
      </c>
      <c r="F898" t="s">
        <v>3521</v>
      </c>
      <c r="G898" s="6">
        <f t="shared" ref="G898:G961" si="126">IF(F898="","",IF(RIGHT(UPPER(SUBSTITUTE(SUBSTITUTE(SUBSTITUTE(TRIM(F898),"$",""),",","")," ","")),1)="K",VALUE(LEFT(UPPER(SUBSTITUTE(SUBSTITUTE(SUBSTITUTE(TRIM(F898),"$",""),",","")," ","")),LEN(UPPER(SUBSTITUTE(SUBSTITUTE(SUBSTITUTE(TRIM(F898),"$",""),",","")," ","")))-1))*1000,IF(RIGHT(UPPER(SUBSTITUTE(SUBSTITUTE(SUBSTITUTE(TRIM(F898),"$",""),",","")," ","")),1)="M",VALUE(LEFT(UPPER(SUBSTITUTE(SUBSTITUTE(SUBSTITUTE(TRIM(F898),"$",""),",","")," ","")),LEN(UPPER(SUBSTITUTE(SUBSTITUTE(SUBSTITUTE(TRIM(F898),"$",""),",","")," ","")))-1))*1000000,VALUE(SUBSTITUTE(SUBSTITUTE(SUBSTITUTE(TRIM(F898),"$",""),",","")," ","")))))</f>
        <v>3585</v>
      </c>
      <c r="H898" t="s">
        <v>30</v>
      </c>
      <c r="I898" t="s">
        <v>93</v>
      </c>
      <c r="J898" t="str">
        <f t="shared" ref="J898:J961" si="127">PROPER(TRIM(I898))</f>
        <v>Owen Mane</v>
      </c>
      <c r="K898" t="s">
        <v>3522</v>
      </c>
      <c r="L898" s="7">
        <f t="shared" si="123"/>
        <v>44790</v>
      </c>
      <c r="M898" s="7">
        <v>44893</v>
      </c>
      <c r="N898" s="1">
        <f t="shared" ref="N898:N961" si="128">IF(M898="","",IF(ISNUMBER(M898),M898,IF(ISNUMBER(SEARCH("/",M898)),DATE(VALUE(RIGHT(M898,4)),VALUE(MID(M898,4,2)),VALUE(LEFT(M898,2))),DATE(VALUE(LEFT(M898,4)),VALUE(MID(M898,6,2)),VALUE(RIGHT(M898,2))))))</f>
        <v>44893</v>
      </c>
      <c r="P898" s="7" t="str">
        <f t="shared" si="124"/>
        <v/>
      </c>
      <c r="R898">
        <v>0</v>
      </c>
      <c r="S898">
        <v>1</v>
      </c>
      <c r="T898">
        <v>5.8</v>
      </c>
      <c r="U898" t="s">
        <v>42</v>
      </c>
      <c r="W898" t="str">
        <f t="shared" ref="W898:W961" si="129">IF(E898="","",IF(E898="Closed Won","Won",IF(E898="Closed Lost","Lost","Open")))</f>
        <v>Open</v>
      </c>
      <c r="X898" t="str">
        <f>_xlfn.XLOOKUP(B898,'Customers'!A:A,'Customers'!E:E,"")</f>
        <v>SMB</v>
      </c>
      <c r="Y898">
        <f t="shared" ref="Y898:Y961" si="130">IF(OR(W898="Won",W898="Lost"),1,0)</f>
        <v>0</v>
      </c>
      <c r="Z898" t="str">
        <f t="shared" ref="Z898:Z961" si="131">IF(OR(N898="",P898=""),"",P898-N898)</f>
        <v/>
      </c>
      <c r="AA898">
        <f t="shared" si="125"/>
        <v>0</v>
      </c>
    </row>
    <row r="899" spans="1:27">
      <c r="A899" t="s">
        <v>3523</v>
      </c>
      <c r="B899" t="s">
        <v>3094</v>
      </c>
      <c r="C899" t="s">
        <v>1203</v>
      </c>
      <c r="D899" t="s">
        <v>19</v>
      </c>
      <c r="E899" t="s">
        <v>91</v>
      </c>
      <c r="F899" t="s">
        <v>3524</v>
      </c>
      <c r="G899" s="6">
        <f t="shared" si="126"/>
        <v>7875</v>
      </c>
      <c r="H899" t="s">
        <v>22</v>
      </c>
      <c r="I899" t="s">
        <v>237</v>
      </c>
      <c r="J899" t="str">
        <f t="shared" si="127"/>
        <v>Vidhi Mital</v>
      </c>
      <c r="K899" t="s">
        <v>1333</v>
      </c>
      <c r="L899" s="7">
        <f t="shared" ref="L899:L962" si="132">IF(K899="","",IF(ISNUMBER(K899),K899,IF(ISNUMBER(SEARCH("/",K899)),DATE(VALUE(RIGHT(K899,4)),VALUE(MID(K899,4,2)),VALUE(LEFT(K899,2))),DATE(VALUE(LEFT(K899,4)),VALUE(MID(K899,6,2)),VALUE(RIGHT(K899,2))))))</f>
        <v>45521</v>
      </c>
      <c r="M899" s="7">
        <v>45641</v>
      </c>
      <c r="N899" s="1">
        <f t="shared" si="128"/>
        <v>45641</v>
      </c>
      <c r="O899" s="7">
        <v>45694</v>
      </c>
      <c r="P899" s="7">
        <f t="shared" ref="P899:P962" si="133">IF(O899="","",IF(ISNUMBER(O899),O899,DATE(VALUE(LEFT(O899,4)),VALUE(MID(O899,6,2)),VALUE(RIGHT(O899,2)))))</f>
        <v>45694</v>
      </c>
      <c r="Q899">
        <v>173</v>
      </c>
      <c r="R899">
        <v>1</v>
      </c>
      <c r="S899">
        <v>3</v>
      </c>
      <c r="T899">
        <v>3.4</v>
      </c>
      <c r="U899" t="s">
        <v>33</v>
      </c>
      <c r="W899" t="str">
        <f t="shared" si="129"/>
        <v>Won</v>
      </c>
      <c r="X899" t="str">
        <f>_xlfn.XLOOKUP(B899,'Customers'!A:A,'Customers'!E:E,"")</f>
        <v>Mid-Market</v>
      </c>
      <c r="Y899">
        <f t="shared" si="130"/>
        <v>1</v>
      </c>
      <c r="Z899">
        <f t="shared" si="131"/>
        <v>53</v>
      </c>
      <c r="AA899">
        <f t="shared" ref="AA899:AA962" si="134">IF(AND(Y899=1,Z899&gt;30),1,0)</f>
        <v>1</v>
      </c>
    </row>
    <row r="900" spans="1:27">
      <c r="A900" t="s">
        <v>3525</v>
      </c>
      <c r="B900" t="s">
        <v>3526</v>
      </c>
      <c r="C900" t="s">
        <v>2078</v>
      </c>
      <c r="D900" t="s">
        <v>19</v>
      </c>
      <c r="E900" t="s">
        <v>177</v>
      </c>
      <c r="F900" t="s">
        <v>3527</v>
      </c>
      <c r="G900" s="6">
        <f t="shared" si="126"/>
        <v>2953</v>
      </c>
      <c r="H900" t="s">
        <v>151</v>
      </c>
      <c r="I900" t="s">
        <v>62</v>
      </c>
      <c r="J900" t="str">
        <f t="shared" si="127"/>
        <v>Jairaj Panchal</v>
      </c>
      <c r="K900" t="s">
        <v>1460</v>
      </c>
      <c r="L900" s="7">
        <f t="shared" si="132"/>
        <v>45254</v>
      </c>
      <c r="M900" s="7">
        <v>45341</v>
      </c>
      <c r="N900" s="1">
        <f t="shared" si="128"/>
        <v>45341</v>
      </c>
      <c r="P900" s="7" t="str">
        <f t="shared" si="133"/>
        <v/>
      </c>
      <c r="R900">
        <v>0</v>
      </c>
      <c r="S900">
        <v>1</v>
      </c>
      <c r="T900">
        <v>0.4</v>
      </c>
      <c r="U900" t="s">
        <v>25</v>
      </c>
      <c r="W900" t="str">
        <f t="shared" si="129"/>
        <v>Open</v>
      </c>
      <c r="X900" t="str">
        <f>_xlfn.XLOOKUP(B900,'Customers'!A:A,'Customers'!E:E,"")</f>
        <v>SMB</v>
      </c>
      <c r="Y900">
        <f t="shared" si="130"/>
        <v>0</v>
      </c>
      <c r="Z900" t="str">
        <f t="shared" si="131"/>
        <v/>
      </c>
      <c r="AA900">
        <f t="shared" si="134"/>
        <v>0</v>
      </c>
    </row>
    <row r="901" spans="1:27">
      <c r="A901" t="s">
        <v>3528</v>
      </c>
      <c r="B901" t="s">
        <v>3529</v>
      </c>
      <c r="C901" t="s">
        <v>2370</v>
      </c>
      <c r="D901" t="s">
        <v>37</v>
      </c>
      <c r="E901" t="s">
        <v>45</v>
      </c>
      <c r="F901" t="s">
        <v>3530</v>
      </c>
      <c r="G901" s="6">
        <f t="shared" si="126"/>
        <v>132302</v>
      </c>
      <c r="H901" t="s">
        <v>161</v>
      </c>
      <c r="I901" t="s">
        <v>1377</v>
      </c>
      <c r="J901" t="str">
        <f t="shared" si="127"/>
        <v>Patrick Sama</v>
      </c>
      <c r="K901" t="s">
        <v>3531</v>
      </c>
      <c r="L901" s="7">
        <f t="shared" si="132"/>
        <v>45093</v>
      </c>
      <c r="M901" s="7">
        <v>45182</v>
      </c>
      <c r="N901" s="1">
        <f t="shared" si="128"/>
        <v>45182</v>
      </c>
      <c r="P901" s="7" t="str">
        <f t="shared" si="133"/>
        <v/>
      </c>
      <c r="R901">
        <v>0</v>
      </c>
      <c r="S901">
        <v>1</v>
      </c>
      <c r="U901" t="s">
        <v>42</v>
      </c>
      <c r="W901" t="str">
        <f t="shared" si="129"/>
        <v>Open</v>
      </c>
      <c r="X901" t="str">
        <f>_xlfn.XLOOKUP(B901,'Customers'!A:A,'Customers'!E:E,"")</f>
        <v>Enterprise</v>
      </c>
      <c r="Y901">
        <f t="shared" si="130"/>
        <v>0</v>
      </c>
      <c r="Z901" t="str">
        <f t="shared" si="131"/>
        <v/>
      </c>
      <c r="AA901">
        <f t="shared" si="134"/>
        <v>0</v>
      </c>
    </row>
    <row r="902" spans="1:27">
      <c r="A902" t="s">
        <v>3532</v>
      </c>
      <c r="B902" t="s">
        <v>3533</v>
      </c>
      <c r="C902" t="s">
        <v>2370</v>
      </c>
      <c r="D902" t="s">
        <v>19</v>
      </c>
      <c r="E902" t="s">
        <v>91</v>
      </c>
      <c r="F902" t="s">
        <v>3534</v>
      </c>
      <c r="G902" s="6">
        <f t="shared" si="126"/>
        <v>3490</v>
      </c>
      <c r="H902" t="s">
        <v>172</v>
      </c>
      <c r="I902" t="s">
        <v>93</v>
      </c>
      <c r="J902" t="str">
        <f t="shared" si="127"/>
        <v>Owen Mane</v>
      </c>
      <c r="K902" t="s">
        <v>3535</v>
      </c>
      <c r="L902" s="7">
        <f t="shared" si="132"/>
        <v>45366</v>
      </c>
      <c r="M902" s="7">
        <v>45391</v>
      </c>
      <c r="N902" s="1">
        <f t="shared" si="128"/>
        <v>45391</v>
      </c>
      <c r="O902" s="7">
        <v>45516</v>
      </c>
      <c r="P902" s="7">
        <f t="shared" si="133"/>
        <v>45516</v>
      </c>
      <c r="Q902">
        <v>150</v>
      </c>
      <c r="R902">
        <v>1</v>
      </c>
      <c r="S902">
        <v>3</v>
      </c>
      <c r="U902" t="s">
        <v>42</v>
      </c>
      <c r="W902" t="str">
        <f t="shared" si="129"/>
        <v>Won</v>
      </c>
      <c r="X902" t="str">
        <f>_xlfn.XLOOKUP(B902,'Customers'!A:A,'Customers'!E:E,"")</f>
        <v>Enterprise</v>
      </c>
      <c r="Y902">
        <f t="shared" si="130"/>
        <v>1</v>
      </c>
      <c r="Z902">
        <f t="shared" si="131"/>
        <v>125</v>
      </c>
      <c r="AA902">
        <f t="shared" si="134"/>
        <v>1</v>
      </c>
    </row>
    <row r="903" spans="1:27">
      <c r="A903" t="s">
        <v>3536</v>
      </c>
      <c r="B903" t="s">
        <v>1907</v>
      </c>
      <c r="C903" t="s">
        <v>820</v>
      </c>
      <c r="D903" t="s">
        <v>66</v>
      </c>
      <c r="E903" t="s">
        <v>115</v>
      </c>
      <c r="F903" t="s">
        <v>3537</v>
      </c>
      <c r="G903" s="6">
        <f t="shared" si="126"/>
        <v>6261</v>
      </c>
      <c r="H903" t="s">
        <v>56</v>
      </c>
      <c r="I903" t="s">
        <v>127</v>
      </c>
      <c r="J903" t="str">
        <f t="shared" si="127"/>
        <v>Kashish Patla</v>
      </c>
      <c r="K903" t="s">
        <v>718</v>
      </c>
      <c r="L903" s="7">
        <f t="shared" si="132"/>
        <v>45045</v>
      </c>
      <c r="M903" s="7">
        <v>45083</v>
      </c>
      <c r="N903" s="1">
        <f t="shared" si="128"/>
        <v>45083</v>
      </c>
      <c r="O903" s="7">
        <v>45081</v>
      </c>
      <c r="P903" s="7">
        <f t="shared" si="133"/>
        <v>45081</v>
      </c>
      <c r="Q903">
        <v>36</v>
      </c>
      <c r="R903">
        <v>0</v>
      </c>
      <c r="S903">
        <v>1</v>
      </c>
      <c r="T903">
        <v>28.9</v>
      </c>
      <c r="U903" t="s">
        <v>42</v>
      </c>
      <c r="W903" t="str">
        <f t="shared" si="129"/>
        <v>Lost</v>
      </c>
      <c r="X903" t="str">
        <f>_xlfn.XLOOKUP(B903,'Customers'!A:A,'Customers'!E:E,"")</f>
        <v>Mid-Market</v>
      </c>
      <c r="Y903">
        <f t="shared" si="130"/>
        <v>1</v>
      </c>
      <c r="Z903">
        <f t="shared" si="131"/>
        <v>-2</v>
      </c>
      <c r="AA903">
        <f t="shared" si="134"/>
        <v>0</v>
      </c>
    </row>
    <row r="904" spans="1:27">
      <c r="A904" t="s">
        <v>3538</v>
      </c>
      <c r="B904" t="s">
        <v>3539</v>
      </c>
      <c r="C904" t="s">
        <v>2078</v>
      </c>
      <c r="D904" t="s">
        <v>66</v>
      </c>
      <c r="E904" t="s">
        <v>20</v>
      </c>
      <c r="F904" t="s">
        <v>3540</v>
      </c>
      <c r="G904" s="6">
        <f t="shared" si="126"/>
        <v>4910</v>
      </c>
      <c r="H904" t="s">
        <v>161</v>
      </c>
      <c r="I904" t="s">
        <v>48</v>
      </c>
      <c r="J904" t="str">
        <f t="shared" si="127"/>
        <v>Rachit Lall</v>
      </c>
      <c r="K904" t="s">
        <v>3541</v>
      </c>
      <c r="L904" s="7">
        <f t="shared" si="132"/>
        <v>45206</v>
      </c>
      <c r="M904" s="7">
        <v>45384</v>
      </c>
      <c r="N904" s="1">
        <f t="shared" si="128"/>
        <v>45384</v>
      </c>
      <c r="P904" s="7" t="str">
        <f t="shared" si="133"/>
        <v/>
      </c>
      <c r="R904">
        <v>0</v>
      </c>
      <c r="S904">
        <v>1</v>
      </c>
      <c r="T904">
        <v>9.6</v>
      </c>
      <c r="U904" t="s">
        <v>42</v>
      </c>
      <c r="W904" t="str">
        <f t="shared" si="129"/>
        <v>Open</v>
      </c>
      <c r="X904" t="str">
        <f>_xlfn.XLOOKUP(B904,'Customers'!A:A,'Customers'!E:E,"")</f>
        <v>Mid-Market</v>
      </c>
      <c r="Y904">
        <f t="shared" si="130"/>
        <v>0</v>
      </c>
      <c r="Z904" t="str">
        <f t="shared" si="131"/>
        <v/>
      </c>
      <c r="AA904">
        <f t="shared" si="134"/>
        <v>0</v>
      </c>
    </row>
    <row r="905" spans="1:27">
      <c r="A905" t="s">
        <v>3542</v>
      </c>
      <c r="B905" t="s">
        <v>3543</v>
      </c>
      <c r="C905" t="s">
        <v>3375</v>
      </c>
      <c r="D905" t="s">
        <v>37</v>
      </c>
      <c r="E905" t="s">
        <v>28</v>
      </c>
      <c r="F905" t="s">
        <v>3544</v>
      </c>
      <c r="G905" s="6">
        <f t="shared" si="126"/>
        <v>153967</v>
      </c>
      <c r="H905" t="s">
        <v>47</v>
      </c>
      <c r="I905" t="s">
        <v>105</v>
      </c>
      <c r="J905" t="str">
        <f t="shared" si="127"/>
        <v>Hemangini Bahri</v>
      </c>
      <c r="K905" t="s">
        <v>3545</v>
      </c>
      <c r="L905" s="7">
        <f t="shared" si="132"/>
        <v>44961</v>
      </c>
      <c r="M905" s="7">
        <v>45041</v>
      </c>
      <c r="N905" s="1">
        <f t="shared" si="128"/>
        <v>45041</v>
      </c>
      <c r="P905" s="7" t="str">
        <f t="shared" si="133"/>
        <v/>
      </c>
      <c r="R905">
        <v>0</v>
      </c>
      <c r="S905">
        <v>1</v>
      </c>
      <c r="T905">
        <v>15.7</v>
      </c>
      <c r="U905" t="s">
        <v>25</v>
      </c>
      <c r="W905" t="str">
        <f t="shared" si="129"/>
        <v>Open</v>
      </c>
      <c r="X905" t="str">
        <f>_xlfn.XLOOKUP(B905,'Customers'!A:A,'Customers'!E:E,"")</f>
        <v>Mid-Market</v>
      </c>
      <c r="Y905">
        <f t="shared" si="130"/>
        <v>0</v>
      </c>
      <c r="Z905" t="str">
        <f t="shared" si="131"/>
        <v/>
      </c>
      <c r="AA905">
        <f t="shared" si="134"/>
        <v>0</v>
      </c>
    </row>
    <row r="906" spans="1:27">
      <c r="A906" t="s">
        <v>3546</v>
      </c>
      <c r="B906" t="s">
        <v>2720</v>
      </c>
      <c r="C906" t="s">
        <v>1646</v>
      </c>
      <c r="D906" t="s">
        <v>53</v>
      </c>
      <c r="E906" t="s">
        <v>28</v>
      </c>
      <c r="F906" t="s">
        <v>3547</v>
      </c>
      <c r="G906" s="6">
        <f t="shared" si="126"/>
        <v>41124</v>
      </c>
      <c r="H906" t="s">
        <v>172</v>
      </c>
      <c r="I906" t="s">
        <v>268</v>
      </c>
      <c r="J906" t="str">
        <f t="shared" si="127"/>
        <v>Panini Kade</v>
      </c>
      <c r="K906" t="s">
        <v>1595</v>
      </c>
      <c r="L906" s="7">
        <f t="shared" si="132"/>
        <v>45123</v>
      </c>
      <c r="M906" s="7">
        <v>45242</v>
      </c>
      <c r="N906" s="1">
        <f t="shared" si="128"/>
        <v>45242</v>
      </c>
      <c r="P906" s="7" t="str">
        <f t="shared" si="133"/>
        <v/>
      </c>
      <c r="R906">
        <v>0</v>
      </c>
      <c r="S906">
        <v>1</v>
      </c>
      <c r="T906">
        <v>24.3</v>
      </c>
      <c r="U906" t="s">
        <v>100</v>
      </c>
      <c r="W906" t="str">
        <f t="shared" si="129"/>
        <v>Open</v>
      </c>
      <c r="X906" t="str">
        <f>_xlfn.XLOOKUP(B906,'Customers'!A:A,'Customers'!E:E,"")</f>
        <v>SMB</v>
      </c>
      <c r="Y906">
        <f t="shared" si="130"/>
        <v>0</v>
      </c>
      <c r="Z906" t="str">
        <f t="shared" si="131"/>
        <v/>
      </c>
      <c r="AA906">
        <f t="shared" si="134"/>
        <v>0</v>
      </c>
    </row>
    <row r="907" spans="1:27">
      <c r="A907" t="s">
        <v>3548</v>
      </c>
      <c r="B907" t="s">
        <v>3549</v>
      </c>
      <c r="C907" t="s">
        <v>3303</v>
      </c>
      <c r="D907" t="s">
        <v>37</v>
      </c>
      <c r="E907" t="s">
        <v>28</v>
      </c>
      <c r="F907" t="s">
        <v>3550</v>
      </c>
      <c r="G907" s="6">
        <f t="shared" si="126"/>
        <v>118924</v>
      </c>
      <c r="H907" t="s">
        <v>151</v>
      </c>
      <c r="I907" t="s">
        <v>268</v>
      </c>
      <c r="J907" t="str">
        <f t="shared" si="127"/>
        <v>Panini Kade</v>
      </c>
      <c r="K907" t="s">
        <v>3359</v>
      </c>
      <c r="L907" s="7">
        <f t="shared" si="132"/>
        <v>45483</v>
      </c>
      <c r="M907" s="7">
        <v>45621</v>
      </c>
      <c r="N907" s="1">
        <f t="shared" si="128"/>
        <v>45621</v>
      </c>
      <c r="P907" s="7" t="str">
        <f t="shared" si="133"/>
        <v/>
      </c>
      <c r="R907">
        <v>0</v>
      </c>
      <c r="S907">
        <v>1</v>
      </c>
      <c r="T907">
        <v>16.3</v>
      </c>
      <c r="U907" t="s">
        <v>33</v>
      </c>
      <c r="W907" t="str">
        <f t="shared" si="129"/>
        <v>Open</v>
      </c>
      <c r="X907" t="str">
        <f>_xlfn.XLOOKUP(B907,'Customers'!A:A,'Customers'!E:E,"")</f>
        <v>SMB</v>
      </c>
      <c r="Y907">
        <f t="shared" si="130"/>
        <v>0</v>
      </c>
      <c r="Z907" t="str">
        <f t="shared" si="131"/>
        <v/>
      </c>
      <c r="AA907">
        <f t="shared" si="134"/>
        <v>0</v>
      </c>
    </row>
    <row r="908" spans="1:27">
      <c r="A908" t="s">
        <v>3551</v>
      </c>
      <c r="B908" t="s">
        <v>3552</v>
      </c>
      <c r="C908" t="s">
        <v>3553</v>
      </c>
      <c r="D908" t="s">
        <v>37</v>
      </c>
      <c r="E908" t="s">
        <v>115</v>
      </c>
      <c r="F908" t="s">
        <v>3554</v>
      </c>
      <c r="G908" s="6">
        <f t="shared" si="126"/>
        <v>102196</v>
      </c>
      <c r="H908" t="s">
        <v>79</v>
      </c>
      <c r="I908" t="s">
        <v>23</v>
      </c>
      <c r="J908" t="str">
        <f t="shared" si="127"/>
        <v>Nihal Bhasin</v>
      </c>
      <c r="K908" t="s">
        <v>3555</v>
      </c>
      <c r="L908" s="7">
        <f t="shared" si="132"/>
        <v>44840</v>
      </c>
      <c r="M908" s="7">
        <v>44893</v>
      </c>
      <c r="N908" s="1">
        <f t="shared" si="128"/>
        <v>44893</v>
      </c>
      <c r="O908" s="7">
        <v>44950</v>
      </c>
      <c r="P908" s="7">
        <f t="shared" si="133"/>
        <v>44950</v>
      </c>
      <c r="Q908">
        <v>110</v>
      </c>
      <c r="R908">
        <v>0</v>
      </c>
      <c r="S908">
        <v>1</v>
      </c>
      <c r="T908">
        <v>22.3</v>
      </c>
      <c r="U908" t="s">
        <v>100</v>
      </c>
      <c r="W908" t="str">
        <f t="shared" si="129"/>
        <v>Lost</v>
      </c>
      <c r="X908" t="str">
        <f>_xlfn.XLOOKUP(B908,'Customers'!A:A,'Customers'!E:E,"")</f>
        <v>SMB</v>
      </c>
      <c r="Y908">
        <f t="shared" si="130"/>
        <v>1</v>
      </c>
      <c r="Z908">
        <f t="shared" si="131"/>
        <v>57</v>
      </c>
      <c r="AA908">
        <f t="shared" si="134"/>
        <v>1</v>
      </c>
    </row>
    <row r="909" spans="1:27">
      <c r="A909" t="s">
        <v>3556</v>
      </c>
      <c r="B909" t="s">
        <v>3557</v>
      </c>
      <c r="C909" t="s">
        <v>18</v>
      </c>
      <c r="D909" t="s">
        <v>53</v>
      </c>
      <c r="E909" t="s">
        <v>54</v>
      </c>
      <c r="F909" t="s">
        <v>3558</v>
      </c>
      <c r="G909" s="6">
        <f t="shared" si="126"/>
        <v>17854</v>
      </c>
      <c r="H909" t="s">
        <v>172</v>
      </c>
      <c r="I909" t="s">
        <v>133</v>
      </c>
      <c r="J909" t="str">
        <f t="shared" si="127"/>
        <v>Aachal Soni</v>
      </c>
      <c r="K909" t="s">
        <v>3559</v>
      </c>
      <c r="L909" s="7">
        <f t="shared" si="132"/>
        <v>44951</v>
      </c>
      <c r="M909" s="7">
        <v>45086</v>
      </c>
      <c r="N909" s="1">
        <f t="shared" si="128"/>
        <v>45086</v>
      </c>
      <c r="P909" s="7" t="str">
        <f t="shared" si="133"/>
        <v/>
      </c>
      <c r="R909">
        <v>0</v>
      </c>
      <c r="S909">
        <v>1</v>
      </c>
      <c r="T909">
        <v>21.9</v>
      </c>
      <c r="U909" t="s">
        <v>100</v>
      </c>
      <c r="W909" t="str">
        <f t="shared" si="129"/>
        <v>Open</v>
      </c>
      <c r="X909" t="str">
        <f>_xlfn.XLOOKUP(B909,'Customers'!A:A,'Customers'!E:E,"")</f>
        <v>Enterprise</v>
      </c>
      <c r="Y909">
        <f t="shared" si="130"/>
        <v>0</v>
      </c>
      <c r="Z909" t="str">
        <f t="shared" si="131"/>
        <v/>
      </c>
      <c r="AA909">
        <f t="shared" si="134"/>
        <v>0</v>
      </c>
    </row>
    <row r="910" spans="1:27">
      <c r="A910" t="s">
        <v>3560</v>
      </c>
      <c r="B910" t="s">
        <v>3240</v>
      </c>
      <c r="C910" t="s">
        <v>359</v>
      </c>
      <c r="D910" t="s">
        <v>183</v>
      </c>
      <c r="E910" t="s">
        <v>20</v>
      </c>
      <c r="F910" t="s">
        <v>3561</v>
      </c>
      <c r="G910" s="6">
        <f t="shared" si="126"/>
        <v>5832</v>
      </c>
      <c r="H910" t="s">
        <v>56</v>
      </c>
      <c r="I910" t="s">
        <v>62</v>
      </c>
      <c r="J910" t="str">
        <f t="shared" si="127"/>
        <v>Jairaj Panchal</v>
      </c>
      <c r="K910" t="s">
        <v>3272</v>
      </c>
      <c r="L910" s="7">
        <f t="shared" si="132"/>
        <v>45655</v>
      </c>
      <c r="M910" s="7">
        <v>45786</v>
      </c>
      <c r="N910" s="1">
        <f t="shared" si="128"/>
        <v>45786</v>
      </c>
      <c r="P910" s="7" t="str">
        <f t="shared" si="133"/>
        <v/>
      </c>
      <c r="R910">
        <v>0</v>
      </c>
      <c r="S910">
        <v>1</v>
      </c>
      <c r="T910">
        <v>19.5</v>
      </c>
      <c r="U910" t="s">
        <v>25</v>
      </c>
      <c r="W910" t="str">
        <f t="shared" si="129"/>
        <v>Open</v>
      </c>
      <c r="X910" t="str">
        <f>_xlfn.XLOOKUP(B910,'Customers'!A:A,'Customers'!E:E,"")</f>
        <v>Mid-Market</v>
      </c>
      <c r="Y910">
        <f t="shared" si="130"/>
        <v>0</v>
      </c>
      <c r="Z910" t="str">
        <f t="shared" si="131"/>
        <v/>
      </c>
      <c r="AA910">
        <f t="shared" si="134"/>
        <v>0</v>
      </c>
    </row>
    <row r="911" spans="1:27">
      <c r="A911" t="s">
        <v>3562</v>
      </c>
      <c r="B911" t="s">
        <v>3563</v>
      </c>
      <c r="C911" t="s">
        <v>3362</v>
      </c>
      <c r="D911" t="s">
        <v>66</v>
      </c>
      <c r="E911" t="s">
        <v>45</v>
      </c>
      <c r="F911" t="s">
        <v>3564</v>
      </c>
      <c r="G911" s="6">
        <f t="shared" si="126"/>
        <v>13256</v>
      </c>
      <c r="H911" t="s">
        <v>172</v>
      </c>
      <c r="I911" t="s">
        <v>139</v>
      </c>
      <c r="J911" t="str">
        <f t="shared" si="127"/>
        <v>Champak Rao</v>
      </c>
      <c r="K911" t="s">
        <v>3138</v>
      </c>
      <c r="L911" s="7">
        <f t="shared" si="132"/>
        <v>44880</v>
      </c>
      <c r="M911" s="7">
        <v>44952</v>
      </c>
      <c r="N911" s="1">
        <f t="shared" si="128"/>
        <v>44952</v>
      </c>
      <c r="P911" s="7" t="str">
        <f t="shared" si="133"/>
        <v/>
      </c>
      <c r="R911">
        <v>0</v>
      </c>
      <c r="S911">
        <v>1</v>
      </c>
      <c r="T911">
        <v>30</v>
      </c>
      <c r="U911" t="s">
        <v>58</v>
      </c>
      <c r="W911" t="str">
        <f t="shared" si="129"/>
        <v>Open</v>
      </c>
      <c r="X911" t="str">
        <f>_xlfn.XLOOKUP(B911,'Customers'!A:A,'Customers'!E:E,"")</f>
        <v>Mid-Market</v>
      </c>
      <c r="Y911">
        <f t="shared" si="130"/>
        <v>0</v>
      </c>
      <c r="Z911" t="str">
        <f t="shared" si="131"/>
        <v/>
      </c>
      <c r="AA911">
        <f t="shared" si="134"/>
        <v>0</v>
      </c>
    </row>
    <row r="912" spans="1:27">
      <c r="A912" t="s">
        <v>3565</v>
      </c>
      <c r="B912" t="s">
        <v>416</v>
      </c>
      <c r="C912" t="s">
        <v>3566</v>
      </c>
      <c r="D912" t="s">
        <v>183</v>
      </c>
      <c r="E912" t="s">
        <v>177</v>
      </c>
      <c r="F912" t="s">
        <v>2976</v>
      </c>
      <c r="G912" s="6">
        <f t="shared" si="126"/>
        <v>7180</v>
      </c>
      <c r="H912" t="s">
        <v>79</v>
      </c>
      <c r="I912" t="s">
        <v>98</v>
      </c>
      <c r="J912" t="str">
        <f t="shared" si="127"/>
        <v>Amruta Sinha</v>
      </c>
      <c r="K912" t="s">
        <v>49</v>
      </c>
      <c r="L912" s="7">
        <f t="shared" si="132"/>
        <v>45328</v>
      </c>
      <c r="M912" s="7">
        <v>45430</v>
      </c>
      <c r="N912" s="1">
        <f t="shared" si="128"/>
        <v>45430</v>
      </c>
      <c r="P912" s="7" t="str">
        <f t="shared" si="133"/>
        <v/>
      </c>
      <c r="R912">
        <v>0</v>
      </c>
      <c r="S912">
        <v>1</v>
      </c>
      <c r="T912">
        <v>30.6</v>
      </c>
      <c r="U912" t="s">
        <v>100</v>
      </c>
      <c r="W912" t="str">
        <f t="shared" si="129"/>
        <v>Open</v>
      </c>
      <c r="X912" t="str">
        <f>_xlfn.XLOOKUP(B912,'Customers'!A:A,'Customers'!E:E,"")</f>
        <v>SMB</v>
      </c>
      <c r="Y912">
        <f t="shared" si="130"/>
        <v>0</v>
      </c>
      <c r="Z912" t="str">
        <f t="shared" si="131"/>
        <v/>
      </c>
      <c r="AA912">
        <f t="shared" si="134"/>
        <v>0</v>
      </c>
    </row>
    <row r="913" spans="1:27">
      <c r="A913" t="s">
        <v>3567</v>
      </c>
      <c r="B913" t="s">
        <v>1846</v>
      </c>
      <c r="C913" t="s">
        <v>18</v>
      </c>
      <c r="D913" t="s">
        <v>53</v>
      </c>
      <c r="E913" t="s">
        <v>177</v>
      </c>
      <c r="F913" t="s">
        <v>3568</v>
      </c>
      <c r="G913" s="6">
        <f t="shared" si="126"/>
        <v>38023</v>
      </c>
      <c r="H913" t="s">
        <v>47</v>
      </c>
      <c r="I913" t="s">
        <v>98</v>
      </c>
      <c r="J913" t="str">
        <f t="shared" si="127"/>
        <v>Amruta Sinha</v>
      </c>
      <c r="K913" t="s">
        <v>3569</v>
      </c>
      <c r="L913" s="7">
        <f t="shared" si="132"/>
        <v>44802</v>
      </c>
      <c r="M913" s="7">
        <v>44895</v>
      </c>
      <c r="N913" s="1">
        <f t="shared" si="128"/>
        <v>44895</v>
      </c>
      <c r="P913" s="7" t="str">
        <f t="shared" si="133"/>
        <v/>
      </c>
      <c r="R913">
        <v>0</v>
      </c>
      <c r="S913">
        <v>1</v>
      </c>
      <c r="T913">
        <v>30.5</v>
      </c>
      <c r="U913" t="s">
        <v>42</v>
      </c>
      <c r="W913" t="str">
        <f t="shared" si="129"/>
        <v>Open</v>
      </c>
      <c r="X913" t="str">
        <f>_xlfn.XLOOKUP(B913,'Customers'!A:A,'Customers'!E:E,"")</f>
        <v>SMB</v>
      </c>
      <c r="Y913">
        <f t="shared" si="130"/>
        <v>0</v>
      </c>
      <c r="Z913" t="str">
        <f t="shared" si="131"/>
        <v/>
      </c>
      <c r="AA913">
        <f t="shared" si="134"/>
        <v>0</v>
      </c>
    </row>
    <row r="914" spans="1:27">
      <c r="A914" t="s">
        <v>3570</v>
      </c>
      <c r="B914" t="s">
        <v>3571</v>
      </c>
      <c r="C914" t="s">
        <v>18</v>
      </c>
      <c r="D914" t="s">
        <v>37</v>
      </c>
      <c r="E914" t="s">
        <v>54</v>
      </c>
      <c r="F914" t="s">
        <v>3572</v>
      </c>
      <c r="G914" s="6">
        <f t="shared" si="126"/>
        <v>168724</v>
      </c>
      <c r="H914" t="s">
        <v>161</v>
      </c>
      <c r="I914" t="s">
        <v>133</v>
      </c>
      <c r="J914" t="str">
        <f t="shared" si="127"/>
        <v>Aachal Soni</v>
      </c>
      <c r="K914" t="s">
        <v>2070</v>
      </c>
      <c r="L914" s="7">
        <f t="shared" si="132"/>
        <v>45650</v>
      </c>
      <c r="M914" s="7">
        <v>45825</v>
      </c>
      <c r="N914" s="1">
        <f t="shared" si="128"/>
        <v>45825</v>
      </c>
      <c r="P914" s="7" t="str">
        <f t="shared" si="133"/>
        <v/>
      </c>
      <c r="R914">
        <v>0</v>
      </c>
      <c r="S914">
        <v>1</v>
      </c>
      <c r="T914">
        <v>13.2</v>
      </c>
      <c r="U914" t="s">
        <v>100</v>
      </c>
      <c r="W914" t="str">
        <f t="shared" si="129"/>
        <v>Open</v>
      </c>
      <c r="X914" t="str">
        <f>_xlfn.XLOOKUP(B914,'Customers'!A:A,'Customers'!E:E,"")</f>
        <v>Mid-Market</v>
      </c>
      <c r="Y914">
        <f t="shared" si="130"/>
        <v>0</v>
      </c>
      <c r="Z914" t="str">
        <f t="shared" si="131"/>
        <v/>
      </c>
      <c r="AA914">
        <f t="shared" si="134"/>
        <v>0</v>
      </c>
    </row>
    <row r="915" spans="1:27">
      <c r="A915" t="s">
        <v>3573</v>
      </c>
      <c r="B915" t="s">
        <v>3574</v>
      </c>
      <c r="C915" t="s">
        <v>3575</v>
      </c>
      <c r="D915" t="s">
        <v>37</v>
      </c>
      <c r="E915" t="s">
        <v>91</v>
      </c>
      <c r="F915" t="s">
        <v>3576</v>
      </c>
      <c r="G915" s="6">
        <f t="shared" si="126"/>
        <v>214437</v>
      </c>
      <c r="H915" t="s">
        <v>30</v>
      </c>
      <c r="I915" t="s">
        <v>156</v>
      </c>
      <c r="J915" t="str">
        <f t="shared" si="127"/>
        <v>Lakshmi Hayre</v>
      </c>
      <c r="K915" t="s">
        <v>3577</v>
      </c>
      <c r="L915" s="7">
        <f t="shared" si="132"/>
        <v>45588</v>
      </c>
      <c r="M915" s="7">
        <v>45715</v>
      </c>
      <c r="N915" s="1">
        <f t="shared" si="128"/>
        <v>45715</v>
      </c>
      <c r="O915" s="7">
        <v>45690</v>
      </c>
      <c r="P915" s="7">
        <f t="shared" si="133"/>
        <v>45690</v>
      </c>
      <c r="Q915">
        <v>102</v>
      </c>
      <c r="R915">
        <v>1</v>
      </c>
      <c r="S915">
        <v>4</v>
      </c>
      <c r="T915">
        <v>13.1</v>
      </c>
      <c r="U915" t="s">
        <v>58</v>
      </c>
      <c r="W915" t="str">
        <f t="shared" si="129"/>
        <v>Won</v>
      </c>
      <c r="X915" t="str">
        <f>_xlfn.XLOOKUP(B915,'Customers'!A:A,'Customers'!E:E,"")</f>
        <v>Mid-Market</v>
      </c>
      <c r="Y915">
        <f t="shared" si="130"/>
        <v>1</v>
      </c>
      <c r="Z915">
        <f t="shared" si="131"/>
        <v>-25</v>
      </c>
      <c r="AA915">
        <f t="shared" si="134"/>
        <v>0</v>
      </c>
    </row>
    <row r="916" spans="1:27">
      <c r="A916" t="s">
        <v>3578</v>
      </c>
      <c r="B916" t="s">
        <v>3579</v>
      </c>
      <c r="C916" t="s">
        <v>18</v>
      </c>
      <c r="D916" t="s">
        <v>19</v>
      </c>
      <c r="E916" t="s">
        <v>177</v>
      </c>
      <c r="F916" t="s">
        <v>3580</v>
      </c>
      <c r="G916" s="6">
        <f t="shared" si="126"/>
        <v>8906</v>
      </c>
      <c r="H916" t="s">
        <v>22</v>
      </c>
      <c r="I916" t="s">
        <v>80</v>
      </c>
      <c r="J916" t="str">
        <f t="shared" si="127"/>
        <v>Shivani Natt</v>
      </c>
      <c r="K916" t="s">
        <v>1179</v>
      </c>
      <c r="L916" s="7">
        <f t="shared" si="132"/>
        <v>44925</v>
      </c>
      <c r="M916" s="7">
        <v>44952</v>
      </c>
      <c r="N916" s="1">
        <f t="shared" si="128"/>
        <v>44952</v>
      </c>
      <c r="P916" s="7" t="str">
        <f t="shared" si="133"/>
        <v/>
      </c>
      <c r="R916">
        <v>0</v>
      </c>
      <c r="S916">
        <v>1</v>
      </c>
      <c r="T916">
        <v>16.3</v>
      </c>
      <c r="U916" t="s">
        <v>33</v>
      </c>
      <c r="W916" t="str">
        <f t="shared" si="129"/>
        <v>Open</v>
      </c>
      <c r="X916" t="str">
        <f>_xlfn.XLOOKUP(B916,'Customers'!A:A,'Customers'!E:E,"")</f>
        <v>Mid-Market</v>
      </c>
      <c r="Y916">
        <f t="shared" si="130"/>
        <v>0</v>
      </c>
      <c r="Z916" t="str">
        <f t="shared" si="131"/>
        <v/>
      </c>
      <c r="AA916">
        <f t="shared" si="134"/>
        <v>0</v>
      </c>
    </row>
    <row r="917" spans="1:27">
      <c r="A917" t="s">
        <v>3581</v>
      </c>
      <c r="B917" t="s">
        <v>2562</v>
      </c>
      <c r="C917" t="s">
        <v>18</v>
      </c>
      <c r="D917" t="s">
        <v>66</v>
      </c>
      <c r="E917" t="s">
        <v>45</v>
      </c>
      <c r="F917" t="s">
        <v>3582</v>
      </c>
      <c r="G917" s="6">
        <f t="shared" si="126"/>
        <v>14515</v>
      </c>
      <c r="H917" t="s">
        <v>79</v>
      </c>
      <c r="I917" t="s">
        <v>237</v>
      </c>
      <c r="J917" t="str">
        <f t="shared" si="127"/>
        <v>Vidhi Mital</v>
      </c>
      <c r="K917" t="s">
        <v>1231</v>
      </c>
      <c r="L917" s="7">
        <f t="shared" si="132"/>
        <v>45541</v>
      </c>
      <c r="M917" s="7">
        <v>45654</v>
      </c>
      <c r="N917" s="1">
        <f t="shared" si="128"/>
        <v>45654</v>
      </c>
      <c r="P917" s="7" t="str">
        <f t="shared" si="133"/>
        <v/>
      </c>
      <c r="R917">
        <v>0</v>
      </c>
      <c r="S917">
        <v>1</v>
      </c>
      <c r="T917">
        <v>10.8</v>
      </c>
      <c r="U917" t="s">
        <v>25</v>
      </c>
      <c r="W917" t="str">
        <f t="shared" si="129"/>
        <v>Open</v>
      </c>
      <c r="X917" t="str">
        <f>_xlfn.XLOOKUP(B917,'Customers'!A:A,'Customers'!E:E,"")</f>
        <v>Mid-Market</v>
      </c>
      <c r="Y917">
        <f t="shared" si="130"/>
        <v>0</v>
      </c>
      <c r="Z917" t="str">
        <f t="shared" si="131"/>
        <v/>
      </c>
      <c r="AA917">
        <f t="shared" si="134"/>
        <v>0</v>
      </c>
    </row>
    <row r="918" spans="1:27">
      <c r="A918" t="s">
        <v>3583</v>
      </c>
      <c r="B918" t="s">
        <v>3584</v>
      </c>
      <c r="C918" t="s">
        <v>2987</v>
      </c>
      <c r="D918" t="s">
        <v>183</v>
      </c>
      <c r="E918" t="s">
        <v>28</v>
      </c>
      <c r="F918" t="s">
        <v>3585</v>
      </c>
      <c r="G918" s="6">
        <f t="shared" si="126"/>
        <v>5308</v>
      </c>
      <c r="H918" t="s">
        <v>39</v>
      </c>
      <c r="I918" t="s">
        <v>268</v>
      </c>
      <c r="J918" t="str">
        <f t="shared" si="127"/>
        <v>Panini Kade</v>
      </c>
      <c r="K918" t="s">
        <v>3586</v>
      </c>
      <c r="L918" s="7">
        <f t="shared" si="132"/>
        <v>45408</v>
      </c>
      <c r="M918" s="7">
        <v>45502</v>
      </c>
      <c r="N918" s="1">
        <f t="shared" si="128"/>
        <v>45502</v>
      </c>
      <c r="P918" s="7" t="str">
        <f t="shared" si="133"/>
        <v/>
      </c>
      <c r="R918">
        <v>0</v>
      </c>
      <c r="S918">
        <v>1</v>
      </c>
      <c r="T918">
        <v>30.8</v>
      </c>
      <c r="U918" t="s">
        <v>42</v>
      </c>
      <c r="W918" t="str">
        <f t="shared" si="129"/>
        <v>Open</v>
      </c>
      <c r="X918" t="str">
        <f>_xlfn.XLOOKUP(B918,'Customers'!A:A,'Customers'!E:E,"")</f>
        <v>Enterprise</v>
      </c>
      <c r="Y918">
        <f t="shared" si="130"/>
        <v>0</v>
      </c>
      <c r="Z918" t="str">
        <f t="shared" si="131"/>
        <v/>
      </c>
      <c r="AA918">
        <f t="shared" si="134"/>
        <v>0</v>
      </c>
    </row>
    <row r="919" spans="1:27">
      <c r="A919" t="s">
        <v>3587</v>
      </c>
      <c r="B919" t="s">
        <v>734</v>
      </c>
      <c r="C919" t="s">
        <v>426</v>
      </c>
      <c r="D919" t="s">
        <v>19</v>
      </c>
      <c r="E919" t="s">
        <v>54</v>
      </c>
      <c r="F919" t="s">
        <v>3588</v>
      </c>
      <c r="G919" s="6">
        <f t="shared" si="126"/>
        <v>4877</v>
      </c>
      <c r="H919" t="s">
        <v>151</v>
      </c>
      <c r="I919" t="s">
        <v>501</v>
      </c>
      <c r="J919" t="str">
        <f t="shared" si="127"/>
        <v>Champak Rao</v>
      </c>
      <c r="K919" t="s">
        <v>3589</v>
      </c>
      <c r="L919" s="7">
        <f t="shared" si="132"/>
        <v>45107</v>
      </c>
      <c r="M919" s="7">
        <v>45124</v>
      </c>
      <c r="N919" s="1">
        <f t="shared" si="128"/>
        <v>45124</v>
      </c>
      <c r="P919" s="7" t="str">
        <f t="shared" si="133"/>
        <v/>
      </c>
      <c r="R919">
        <v>0</v>
      </c>
      <c r="S919">
        <v>1</v>
      </c>
      <c r="T919">
        <v>31.5</v>
      </c>
      <c r="U919" t="s">
        <v>33</v>
      </c>
      <c r="W919" t="str">
        <f t="shared" si="129"/>
        <v>Open</v>
      </c>
      <c r="X919" t="str">
        <f>_xlfn.XLOOKUP(B919,'Customers'!A:A,'Customers'!E:E,"")</f>
        <v>Mid-Market</v>
      </c>
      <c r="Y919">
        <f t="shared" si="130"/>
        <v>0</v>
      </c>
      <c r="Z919" t="str">
        <f t="shared" si="131"/>
        <v/>
      </c>
      <c r="AA919">
        <f t="shared" si="134"/>
        <v>0</v>
      </c>
    </row>
    <row r="920" spans="1:27">
      <c r="A920" t="s">
        <v>3590</v>
      </c>
      <c r="B920" t="s">
        <v>3591</v>
      </c>
      <c r="C920" t="s">
        <v>1261</v>
      </c>
      <c r="D920" t="s">
        <v>19</v>
      </c>
      <c r="E920" t="s">
        <v>115</v>
      </c>
      <c r="F920" t="s">
        <v>3592</v>
      </c>
      <c r="G920" s="6">
        <f t="shared" si="126"/>
        <v>7829</v>
      </c>
      <c r="H920" t="s">
        <v>151</v>
      </c>
      <c r="I920" t="s">
        <v>31</v>
      </c>
      <c r="J920" t="str">
        <f t="shared" si="127"/>
        <v>Ati Seshadri</v>
      </c>
      <c r="K920" t="s">
        <v>3593</v>
      </c>
      <c r="L920" s="7">
        <f t="shared" si="132"/>
        <v>45413</v>
      </c>
      <c r="M920" s="7">
        <v>45558</v>
      </c>
      <c r="N920" s="1">
        <f t="shared" si="128"/>
        <v>45558</v>
      </c>
      <c r="O920" s="7">
        <v>45596</v>
      </c>
      <c r="P920" s="7">
        <f t="shared" si="133"/>
        <v>45596</v>
      </c>
      <c r="Q920">
        <v>183</v>
      </c>
      <c r="R920">
        <v>0</v>
      </c>
      <c r="S920">
        <v>1</v>
      </c>
      <c r="T920">
        <v>4.7</v>
      </c>
      <c r="U920" t="s">
        <v>58</v>
      </c>
      <c r="W920" t="str">
        <f t="shared" si="129"/>
        <v>Lost</v>
      </c>
      <c r="X920" t="str">
        <f>_xlfn.XLOOKUP(B920,'Customers'!A:A,'Customers'!E:E,"")</f>
        <v>Enterprise</v>
      </c>
      <c r="Y920">
        <f t="shared" si="130"/>
        <v>1</v>
      </c>
      <c r="Z920">
        <f t="shared" si="131"/>
        <v>38</v>
      </c>
      <c r="AA920">
        <f t="shared" si="134"/>
        <v>1</v>
      </c>
    </row>
    <row r="921" spans="1:27">
      <c r="A921" t="s">
        <v>3594</v>
      </c>
      <c r="B921" t="s">
        <v>2778</v>
      </c>
      <c r="C921" t="s">
        <v>3595</v>
      </c>
      <c r="D921" t="s">
        <v>66</v>
      </c>
      <c r="E921" t="s">
        <v>28</v>
      </c>
      <c r="F921" t="s">
        <v>3596</v>
      </c>
      <c r="G921" s="6">
        <f t="shared" si="126"/>
        <v>16216</v>
      </c>
      <c r="H921" t="s">
        <v>30</v>
      </c>
      <c r="I921" t="s">
        <v>545</v>
      </c>
      <c r="J921" t="str">
        <f t="shared" si="127"/>
        <v>Krish Varughese</v>
      </c>
      <c r="K921" t="s">
        <v>3597</v>
      </c>
      <c r="L921" s="7">
        <f t="shared" si="132"/>
        <v>45508</v>
      </c>
      <c r="M921" s="7">
        <v>45681</v>
      </c>
      <c r="N921" s="1">
        <f t="shared" si="128"/>
        <v>45681</v>
      </c>
      <c r="P921" s="7" t="str">
        <f t="shared" si="133"/>
        <v/>
      </c>
      <c r="R921">
        <v>0</v>
      </c>
      <c r="S921">
        <v>1</v>
      </c>
      <c r="T921">
        <v>22.3</v>
      </c>
      <c r="U921" t="s">
        <v>33</v>
      </c>
      <c r="W921" t="str">
        <f t="shared" si="129"/>
        <v>Open</v>
      </c>
      <c r="X921" t="str">
        <f>_xlfn.XLOOKUP(B921,'Customers'!A:A,'Customers'!E:E,"")</f>
        <v>Enterprise</v>
      </c>
      <c r="Y921">
        <f t="shared" si="130"/>
        <v>0</v>
      </c>
      <c r="Z921" t="str">
        <f t="shared" si="131"/>
        <v/>
      </c>
      <c r="AA921">
        <f t="shared" si="134"/>
        <v>0</v>
      </c>
    </row>
    <row r="922" spans="1:27">
      <c r="A922" t="s">
        <v>3598</v>
      </c>
      <c r="B922" t="s">
        <v>3599</v>
      </c>
      <c r="C922" t="s">
        <v>3600</v>
      </c>
      <c r="D922" t="s">
        <v>19</v>
      </c>
      <c r="E922" t="s">
        <v>54</v>
      </c>
      <c r="F922" t="s">
        <v>3601</v>
      </c>
      <c r="G922" s="6">
        <f t="shared" si="126"/>
        <v>8274</v>
      </c>
      <c r="H922" t="s">
        <v>79</v>
      </c>
      <c r="I922" t="s">
        <v>156</v>
      </c>
      <c r="J922" t="str">
        <f t="shared" si="127"/>
        <v>Lakshmi Hayre</v>
      </c>
      <c r="K922" t="s">
        <v>3602</v>
      </c>
      <c r="L922" s="7">
        <f t="shared" si="132"/>
        <v>45018</v>
      </c>
      <c r="M922" s="7">
        <v>45169</v>
      </c>
      <c r="N922" s="1">
        <f t="shared" si="128"/>
        <v>45169</v>
      </c>
      <c r="P922" s="7" t="str">
        <f t="shared" si="133"/>
        <v/>
      </c>
      <c r="R922">
        <v>0</v>
      </c>
      <c r="S922">
        <v>1</v>
      </c>
      <c r="T922">
        <v>2.4</v>
      </c>
      <c r="U922" t="s">
        <v>100</v>
      </c>
      <c r="W922" t="str">
        <f t="shared" si="129"/>
        <v>Open</v>
      </c>
      <c r="X922" t="str">
        <f>_xlfn.XLOOKUP(B922,'Customers'!A:A,'Customers'!E:E,"")</f>
        <v>Enterprise</v>
      </c>
      <c r="Y922">
        <f t="shared" si="130"/>
        <v>0</v>
      </c>
      <c r="Z922" t="str">
        <f t="shared" si="131"/>
        <v/>
      </c>
      <c r="AA922">
        <f t="shared" si="134"/>
        <v>0</v>
      </c>
    </row>
    <row r="923" spans="1:27">
      <c r="A923" t="s">
        <v>3603</v>
      </c>
      <c r="B923" t="s">
        <v>947</v>
      </c>
      <c r="C923" t="s">
        <v>882</v>
      </c>
      <c r="D923" t="s">
        <v>66</v>
      </c>
      <c r="E923" t="s">
        <v>91</v>
      </c>
      <c r="F923" t="s">
        <v>3604</v>
      </c>
      <c r="G923" s="6">
        <f t="shared" si="126"/>
        <v>21865</v>
      </c>
      <c r="H923" t="s">
        <v>79</v>
      </c>
      <c r="I923" t="s">
        <v>23</v>
      </c>
      <c r="J923" t="str">
        <f t="shared" si="127"/>
        <v>Nihal Bhasin</v>
      </c>
      <c r="K923" t="s">
        <v>3223</v>
      </c>
      <c r="L923" s="7">
        <f t="shared" si="132"/>
        <v>44998</v>
      </c>
      <c r="M923" s="7">
        <v>45168</v>
      </c>
      <c r="N923" s="1">
        <f t="shared" si="128"/>
        <v>45168</v>
      </c>
      <c r="O923" s="7">
        <v>45169</v>
      </c>
      <c r="P923" s="7">
        <f t="shared" si="133"/>
        <v>45169</v>
      </c>
      <c r="Q923">
        <v>171</v>
      </c>
      <c r="R923">
        <v>1</v>
      </c>
      <c r="S923">
        <v>3</v>
      </c>
      <c r="T923">
        <v>11</v>
      </c>
      <c r="U923" t="s">
        <v>100</v>
      </c>
      <c r="W923" t="str">
        <f t="shared" si="129"/>
        <v>Won</v>
      </c>
      <c r="X923" t="str">
        <f>_xlfn.XLOOKUP(B923,'Customers'!A:A,'Customers'!E:E,"")</f>
        <v>Enterprise</v>
      </c>
      <c r="Y923">
        <f t="shared" si="130"/>
        <v>1</v>
      </c>
      <c r="Z923">
        <f t="shared" si="131"/>
        <v>1</v>
      </c>
      <c r="AA923">
        <f t="shared" si="134"/>
        <v>0</v>
      </c>
    </row>
    <row r="924" spans="1:27">
      <c r="A924" t="s">
        <v>3605</v>
      </c>
      <c r="B924" t="s">
        <v>2703</v>
      </c>
      <c r="C924" t="s">
        <v>2063</v>
      </c>
      <c r="D924" t="s">
        <v>183</v>
      </c>
      <c r="E924" t="s">
        <v>28</v>
      </c>
      <c r="F924" t="s">
        <v>3606</v>
      </c>
      <c r="G924" s="6">
        <f t="shared" si="126"/>
        <v>9662</v>
      </c>
      <c r="H924" t="s">
        <v>151</v>
      </c>
      <c r="I924" t="s">
        <v>2867</v>
      </c>
      <c r="J924" t="str">
        <f t="shared" si="127"/>
        <v>Aachal Soni</v>
      </c>
      <c r="K924" t="s">
        <v>3607</v>
      </c>
      <c r="L924" s="7">
        <f t="shared" si="132"/>
        <v>45009</v>
      </c>
      <c r="M924" s="7">
        <v>45161</v>
      </c>
      <c r="N924" s="1">
        <f t="shared" si="128"/>
        <v>45161</v>
      </c>
      <c r="P924" s="7" t="str">
        <f t="shared" si="133"/>
        <v/>
      </c>
      <c r="R924">
        <v>0</v>
      </c>
      <c r="S924">
        <v>1</v>
      </c>
      <c r="T924">
        <v>0.2</v>
      </c>
      <c r="U924" t="s">
        <v>33</v>
      </c>
      <c r="W924" t="str">
        <f t="shared" si="129"/>
        <v>Open</v>
      </c>
      <c r="X924" t="str">
        <f>_xlfn.XLOOKUP(B924,'Customers'!A:A,'Customers'!E:E,"")</f>
        <v>Enterprise</v>
      </c>
      <c r="Y924">
        <f t="shared" si="130"/>
        <v>0</v>
      </c>
      <c r="Z924" t="str">
        <f t="shared" si="131"/>
        <v/>
      </c>
      <c r="AA924">
        <f t="shared" si="134"/>
        <v>0</v>
      </c>
    </row>
    <row r="925" spans="1:27">
      <c r="A925" t="s">
        <v>3608</v>
      </c>
      <c r="B925" t="s">
        <v>3609</v>
      </c>
      <c r="C925" t="s">
        <v>18</v>
      </c>
      <c r="D925" t="s">
        <v>19</v>
      </c>
      <c r="E925" t="s">
        <v>115</v>
      </c>
      <c r="F925" t="s">
        <v>3610</v>
      </c>
      <c r="G925" s="6">
        <f t="shared" si="126"/>
        <v>4774</v>
      </c>
      <c r="H925" t="s">
        <v>172</v>
      </c>
      <c r="I925" t="s">
        <v>145</v>
      </c>
      <c r="J925" t="str">
        <f t="shared" si="127"/>
        <v>Krish Varughese</v>
      </c>
      <c r="K925" t="s">
        <v>3611</v>
      </c>
      <c r="L925" s="7">
        <f t="shared" si="132"/>
        <v>45346</v>
      </c>
      <c r="M925" s="7">
        <v>45519</v>
      </c>
      <c r="N925" s="1">
        <f t="shared" si="128"/>
        <v>45519</v>
      </c>
      <c r="O925" s="7">
        <v>45457</v>
      </c>
      <c r="P925" s="7">
        <f t="shared" si="133"/>
        <v>45457</v>
      </c>
      <c r="Q925">
        <v>111</v>
      </c>
      <c r="R925">
        <v>0</v>
      </c>
      <c r="S925">
        <v>1</v>
      </c>
      <c r="T925">
        <v>10.8</v>
      </c>
      <c r="U925" t="s">
        <v>42</v>
      </c>
      <c r="W925" t="str">
        <f t="shared" si="129"/>
        <v>Lost</v>
      </c>
      <c r="X925" t="str">
        <f>_xlfn.XLOOKUP(B925,'Customers'!A:A,'Customers'!E:E,"")</f>
        <v>Mid-Market</v>
      </c>
      <c r="Y925">
        <f t="shared" si="130"/>
        <v>1</v>
      </c>
      <c r="Z925">
        <f t="shared" si="131"/>
        <v>-62</v>
      </c>
      <c r="AA925">
        <f t="shared" si="134"/>
        <v>0</v>
      </c>
    </row>
    <row r="926" spans="1:27">
      <c r="A926" t="s">
        <v>3612</v>
      </c>
      <c r="B926" t="s">
        <v>3613</v>
      </c>
      <c r="C926" t="s">
        <v>3357</v>
      </c>
      <c r="D926" t="s">
        <v>53</v>
      </c>
      <c r="E926" t="s">
        <v>45</v>
      </c>
      <c r="F926" t="s">
        <v>3614</v>
      </c>
      <c r="G926" s="6">
        <f t="shared" si="126"/>
        <v>21534</v>
      </c>
      <c r="H926" t="s">
        <v>22</v>
      </c>
      <c r="I926" t="s">
        <v>80</v>
      </c>
      <c r="J926" t="str">
        <f t="shared" si="127"/>
        <v>Shivani Natt</v>
      </c>
      <c r="K926" t="s">
        <v>3615</v>
      </c>
      <c r="L926" s="7">
        <f t="shared" si="132"/>
        <v>45339</v>
      </c>
      <c r="M926" s="7">
        <v>45380</v>
      </c>
      <c r="N926" s="1">
        <f t="shared" si="128"/>
        <v>45380</v>
      </c>
      <c r="P926" s="7" t="str">
        <f t="shared" si="133"/>
        <v/>
      </c>
      <c r="R926">
        <v>0</v>
      </c>
      <c r="S926">
        <v>1</v>
      </c>
      <c r="T926">
        <v>30.7</v>
      </c>
      <c r="U926" t="s">
        <v>25</v>
      </c>
      <c r="W926" t="str">
        <f t="shared" si="129"/>
        <v>Open</v>
      </c>
      <c r="X926" t="str">
        <f>_xlfn.XLOOKUP(B926,'Customers'!A:A,'Customers'!E:E,"")</f>
        <v>SMB</v>
      </c>
      <c r="Y926">
        <f t="shared" si="130"/>
        <v>0</v>
      </c>
      <c r="Z926" t="str">
        <f t="shared" si="131"/>
        <v/>
      </c>
      <c r="AA926">
        <f t="shared" si="134"/>
        <v>0</v>
      </c>
    </row>
    <row r="927" spans="1:27">
      <c r="A927" t="s">
        <v>3616</v>
      </c>
      <c r="B927" t="s">
        <v>3617</v>
      </c>
      <c r="C927" t="s">
        <v>1646</v>
      </c>
      <c r="D927" t="s">
        <v>66</v>
      </c>
      <c r="E927" t="s">
        <v>20</v>
      </c>
      <c r="F927" t="s">
        <v>3618</v>
      </c>
      <c r="G927" s="6">
        <f t="shared" si="126"/>
        <v>13201</v>
      </c>
      <c r="H927" t="s">
        <v>161</v>
      </c>
      <c r="I927" t="s">
        <v>237</v>
      </c>
      <c r="J927" t="str">
        <f t="shared" si="127"/>
        <v>Vidhi Mital</v>
      </c>
      <c r="K927" t="s">
        <v>1157</v>
      </c>
      <c r="L927" s="7">
        <f t="shared" si="132"/>
        <v>45062</v>
      </c>
      <c r="M927" s="7">
        <v>45228</v>
      </c>
      <c r="N927" s="1">
        <f t="shared" si="128"/>
        <v>45228</v>
      </c>
      <c r="P927" s="7" t="str">
        <f t="shared" si="133"/>
        <v/>
      </c>
      <c r="R927">
        <v>0</v>
      </c>
      <c r="S927">
        <v>1</v>
      </c>
      <c r="T927">
        <v>28.8</v>
      </c>
      <c r="U927" t="s">
        <v>25</v>
      </c>
      <c r="W927" t="str">
        <f t="shared" si="129"/>
        <v>Open</v>
      </c>
      <c r="X927" t="str">
        <f>_xlfn.XLOOKUP(B927,'Customers'!A:A,'Customers'!E:E,"")</f>
        <v>Mid-Market</v>
      </c>
      <c r="Y927">
        <f t="shared" si="130"/>
        <v>0</v>
      </c>
      <c r="Z927" t="str">
        <f t="shared" si="131"/>
        <v/>
      </c>
      <c r="AA927">
        <f t="shared" si="134"/>
        <v>0</v>
      </c>
    </row>
    <row r="928" spans="1:27">
      <c r="A928" t="s">
        <v>3619</v>
      </c>
      <c r="B928" t="s">
        <v>1498</v>
      </c>
      <c r="C928" t="s">
        <v>3102</v>
      </c>
      <c r="D928" t="s">
        <v>183</v>
      </c>
      <c r="E928" t="s">
        <v>115</v>
      </c>
      <c r="F928" t="s">
        <v>3620</v>
      </c>
      <c r="G928" s="6">
        <f t="shared" si="126"/>
        <v>6363</v>
      </c>
      <c r="H928" t="s">
        <v>47</v>
      </c>
      <c r="I928" t="s">
        <v>156</v>
      </c>
      <c r="J928" t="str">
        <f t="shared" si="127"/>
        <v>Lakshmi Hayre</v>
      </c>
      <c r="K928" t="s">
        <v>3621</v>
      </c>
      <c r="L928" s="7">
        <f t="shared" si="132"/>
        <v>44878</v>
      </c>
      <c r="M928" s="7">
        <v>44977</v>
      </c>
      <c r="N928" s="1">
        <f t="shared" si="128"/>
        <v>44977</v>
      </c>
      <c r="O928" s="7">
        <v>45039</v>
      </c>
      <c r="P928" s="7">
        <f t="shared" si="133"/>
        <v>45039</v>
      </c>
      <c r="Q928">
        <v>161</v>
      </c>
      <c r="R928">
        <v>0</v>
      </c>
      <c r="S928">
        <v>1</v>
      </c>
      <c r="T928">
        <v>29</v>
      </c>
      <c r="U928" t="s">
        <v>58</v>
      </c>
      <c r="W928" t="str">
        <f t="shared" si="129"/>
        <v>Lost</v>
      </c>
      <c r="X928" t="str">
        <f>_xlfn.XLOOKUP(B928,'Customers'!A:A,'Customers'!E:E,"")</f>
        <v>Mid-Market</v>
      </c>
      <c r="Y928">
        <f t="shared" si="130"/>
        <v>1</v>
      </c>
      <c r="Z928">
        <f t="shared" si="131"/>
        <v>62</v>
      </c>
      <c r="AA928">
        <f t="shared" si="134"/>
        <v>1</v>
      </c>
    </row>
    <row r="929" spans="1:27">
      <c r="A929" t="s">
        <v>3622</v>
      </c>
      <c r="B929" t="s">
        <v>3533</v>
      </c>
      <c r="C929" t="s">
        <v>1619</v>
      </c>
      <c r="D929" t="s">
        <v>37</v>
      </c>
      <c r="E929" t="s">
        <v>91</v>
      </c>
      <c r="F929" t="s">
        <v>3623</v>
      </c>
      <c r="G929" s="6">
        <f t="shared" si="126"/>
        <v>142518</v>
      </c>
      <c r="H929" t="s">
        <v>30</v>
      </c>
      <c r="I929" t="s">
        <v>133</v>
      </c>
      <c r="J929" t="str">
        <f t="shared" si="127"/>
        <v>Aachal Soni</v>
      </c>
      <c r="K929" t="s">
        <v>2617</v>
      </c>
      <c r="L929" s="7">
        <f t="shared" si="132"/>
        <v>45122</v>
      </c>
      <c r="M929" s="7">
        <v>45246</v>
      </c>
      <c r="N929" s="1">
        <f t="shared" si="128"/>
        <v>45246</v>
      </c>
      <c r="O929" s="7">
        <v>45183</v>
      </c>
      <c r="P929" s="7">
        <f t="shared" si="133"/>
        <v>45183</v>
      </c>
      <c r="Q929">
        <v>61</v>
      </c>
      <c r="R929">
        <v>1</v>
      </c>
      <c r="S929">
        <v>4</v>
      </c>
      <c r="T929">
        <v>17.399999999999999</v>
      </c>
      <c r="U929" t="s">
        <v>100</v>
      </c>
      <c r="W929" t="str">
        <f t="shared" si="129"/>
        <v>Won</v>
      </c>
      <c r="X929" t="str">
        <f>_xlfn.XLOOKUP(B929,'Customers'!A:A,'Customers'!E:E,"")</f>
        <v>Enterprise</v>
      </c>
      <c r="Y929">
        <f t="shared" si="130"/>
        <v>1</v>
      </c>
      <c r="Z929">
        <f t="shared" si="131"/>
        <v>-63</v>
      </c>
      <c r="AA929">
        <f t="shared" si="134"/>
        <v>0</v>
      </c>
    </row>
    <row r="930" spans="1:27">
      <c r="A930" t="s">
        <v>3624</v>
      </c>
      <c r="B930" t="s">
        <v>3625</v>
      </c>
      <c r="C930" t="s">
        <v>864</v>
      </c>
      <c r="D930" t="s">
        <v>19</v>
      </c>
      <c r="E930" t="s">
        <v>91</v>
      </c>
      <c r="F930" t="s">
        <v>3626</v>
      </c>
      <c r="G930" s="6">
        <f t="shared" si="126"/>
        <v>7581</v>
      </c>
      <c r="H930" t="s">
        <v>172</v>
      </c>
      <c r="I930" t="s">
        <v>232</v>
      </c>
      <c r="J930" t="str">
        <f t="shared" si="127"/>
        <v>Patrick Sama</v>
      </c>
      <c r="K930" t="s">
        <v>3627</v>
      </c>
      <c r="L930" s="7">
        <f t="shared" si="132"/>
        <v>45099</v>
      </c>
      <c r="M930" s="7">
        <v>45135</v>
      </c>
      <c r="N930" s="1">
        <f t="shared" si="128"/>
        <v>45135</v>
      </c>
      <c r="O930" s="7">
        <v>45191</v>
      </c>
      <c r="P930" s="7">
        <f t="shared" si="133"/>
        <v>45191</v>
      </c>
      <c r="Q930">
        <v>92</v>
      </c>
      <c r="R930">
        <v>1</v>
      </c>
      <c r="S930">
        <v>3</v>
      </c>
      <c r="T930">
        <v>16.399999999999999</v>
      </c>
      <c r="U930" t="s">
        <v>58</v>
      </c>
      <c r="W930" t="str">
        <f t="shared" si="129"/>
        <v>Won</v>
      </c>
      <c r="X930" t="str">
        <f>_xlfn.XLOOKUP(B930,'Customers'!A:A,'Customers'!E:E,"")</f>
        <v>SMB</v>
      </c>
      <c r="Y930">
        <f t="shared" si="130"/>
        <v>1</v>
      </c>
      <c r="Z930">
        <f t="shared" si="131"/>
        <v>56</v>
      </c>
      <c r="AA930">
        <f t="shared" si="134"/>
        <v>1</v>
      </c>
    </row>
    <row r="931" spans="1:27">
      <c r="A931" t="s">
        <v>3628</v>
      </c>
      <c r="B931" t="s">
        <v>3629</v>
      </c>
      <c r="C931" t="s">
        <v>1203</v>
      </c>
      <c r="D931" t="s">
        <v>66</v>
      </c>
      <c r="E931" t="s">
        <v>115</v>
      </c>
      <c r="F931" t="s">
        <v>3630</v>
      </c>
      <c r="G931" s="6">
        <f t="shared" si="126"/>
        <v>6269</v>
      </c>
      <c r="H931" t="s">
        <v>39</v>
      </c>
      <c r="I931" t="s">
        <v>68</v>
      </c>
      <c r="J931" t="str">
        <f t="shared" si="127"/>
        <v>Anamika Keer</v>
      </c>
      <c r="K931" t="s">
        <v>3631</v>
      </c>
      <c r="L931" s="7">
        <f t="shared" si="132"/>
        <v>45201</v>
      </c>
      <c r="N931" s="1" t="str">
        <f t="shared" si="128"/>
        <v/>
      </c>
      <c r="O931" s="7">
        <v>45236</v>
      </c>
      <c r="P931" s="7">
        <f t="shared" si="133"/>
        <v>45236</v>
      </c>
      <c r="Q931">
        <v>35</v>
      </c>
      <c r="R931">
        <v>0</v>
      </c>
      <c r="S931">
        <v>1</v>
      </c>
      <c r="T931">
        <v>17.899999999999999</v>
      </c>
      <c r="U931" t="s">
        <v>33</v>
      </c>
      <c r="W931" t="str">
        <f t="shared" si="129"/>
        <v>Lost</v>
      </c>
      <c r="X931" t="str">
        <f>_xlfn.XLOOKUP(B931,'Customers'!A:A,'Customers'!E:E,"")</f>
        <v>Mid-Market</v>
      </c>
      <c r="Y931">
        <f t="shared" si="130"/>
        <v>1</v>
      </c>
      <c r="Z931" t="str">
        <f t="shared" si="131"/>
        <v/>
      </c>
      <c r="AA931">
        <f t="shared" si="134"/>
        <v>1</v>
      </c>
    </row>
    <row r="932" spans="1:27">
      <c r="A932" t="s">
        <v>3632</v>
      </c>
      <c r="B932" t="s">
        <v>3633</v>
      </c>
      <c r="C932" t="s">
        <v>1270</v>
      </c>
      <c r="D932" t="s">
        <v>19</v>
      </c>
      <c r="E932" t="s">
        <v>45</v>
      </c>
      <c r="F932" t="s">
        <v>3634</v>
      </c>
      <c r="G932" s="6">
        <f t="shared" si="126"/>
        <v>8776</v>
      </c>
      <c r="H932" t="s">
        <v>47</v>
      </c>
      <c r="I932" t="s">
        <v>80</v>
      </c>
      <c r="J932" t="str">
        <f t="shared" si="127"/>
        <v>Shivani Natt</v>
      </c>
      <c r="K932" t="s">
        <v>3635</v>
      </c>
      <c r="L932" s="7">
        <f t="shared" si="132"/>
        <v>45345</v>
      </c>
      <c r="M932" s="7">
        <v>45408</v>
      </c>
      <c r="N932" s="1">
        <f t="shared" si="128"/>
        <v>45408</v>
      </c>
      <c r="P932" s="7" t="str">
        <f t="shared" si="133"/>
        <v/>
      </c>
      <c r="R932">
        <v>0</v>
      </c>
      <c r="S932">
        <v>1</v>
      </c>
      <c r="U932" t="s">
        <v>100</v>
      </c>
      <c r="W932" t="str">
        <f t="shared" si="129"/>
        <v>Open</v>
      </c>
      <c r="X932" t="str">
        <f>_xlfn.XLOOKUP(B932,'Customers'!A:A,'Customers'!E:E,"")</f>
        <v>SMB</v>
      </c>
      <c r="Y932">
        <f t="shared" si="130"/>
        <v>0</v>
      </c>
      <c r="Z932" t="str">
        <f t="shared" si="131"/>
        <v/>
      </c>
      <c r="AA932">
        <f t="shared" si="134"/>
        <v>0</v>
      </c>
    </row>
    <row r="933" spans="1:27">
      <c r="A933" t="s">
        <v>3636</v>
      </c>
      <c r="B933" t="s">
        <v>412</v>
      </c>
      <c r="C933" t="s">
        <v>131</v>
      </c>
      <c r="D933" t="s">
        <v>183</v>
      </c>
      <c r="E933" t="s">
        <v>45</v>
      </c>
      <c r="F933" t="s">
        <v>3637</v>
      </c>
      <c r="G933" s="6">
        <f t="shared" si="126"/>
        <v>8455</v>
      </c>
      <c r="H933" t="s">
        <v>56</v>
      </c>
      <c r="I933" t="s">
        <v>73</v>
      </c>
      <c r="J933" t="str">
        <f t="shared" si="127"/>
        <v>Karan Karnik</v>
      </c>
      <c r="K933" t="s">
        <v>3638</v>
      </c>
      <c r="L933" s="7">
        <f t="shared" si="132"/>
        <v>44687</v>
      </c>
      <c r="M933" s="7">
        <v>44774</v>
      </c>
      <c r="N933" s="1">
        <f t="shared" si="128"/>
        <v>44774</v>
      </c>
      <c r="P933" s="7" t="str">
        <f t="shared" si="133"/>
        <v/>
      </c>
      <c r="R933">
        <v>0</v>
      </c>
      <c r="S933">
        <v>1</v>
      </c>
      <c r="T933">
        <v>22.8</v>
      </c>
      <c r="U933" t="s">
        <v>42</v>
      </c>
      <c r="W933" t="str">
        <f t="shared" si="129"/>
        <v>Open</v>
      </c>
      <c r="X933" t="str">
        <f>_xlfn.XLOOKUP(B933,'Customers'!A:A,'Customers'!E:E,"")</f>
        <v>SMB</v>
      </c>
      <c r="Y933">
        <f t="shared" si="130"/>
        <v>0</v>
      </c>
      <c r="Z933" t="str">
        <f t="shared" si="131"/>
        <v/>
      </c>
      <c r="AA933">
        <f t="shared" si="134"/>
        <v>0</v>
      </c>
    </row>
    <row r="934" spans="1:27">
      <c r="A934" t="s">
        <v>3639</v>
      </c>
      <c r="B934" t="s">
        <v>198</v>
      </c>
      <c r="C934" t="s">
        <v>504</v>
      </c>
      <c r="D934" t="s">
        <v>19</v>
      </c>
      <c r="E934" t="s">
        <v>20</v>
      </c>
      <c r="F934" t="s">
        <v>3640</v>
      </c>
      <c r="G934" s="6">
        <f t="shared" si="126"/>
        <v>6947</v>
      </c>
      <c r="H934" t="s">
        <v>56</v>
      </c>
      <c r="I934" t="s">
        <v>258</v>
      </c>
      <c r="J934" t="str">
        <f t="shared" si="127"/>
        <v>Jasmit Gour</v>
      </c>
      <c r="K934" t="s">
        <v>3641</v>
      </c>
      <c r="L934" s="7">
        <f t="shared" si="132"/>
        <v>44886</v>
      </c>
      <c r="M934" s="7">
        <v>45049</v>
      </c>
      <c r="N934" s="1">
        <f t="shared" si="128"/>
        <v>45049</v>
      </c>
      <c r="P934" s="7" t="str">
        <f t="shared" si="133"/>
        <v/>
      </c>
      <c r="R934">
        <v>0</v>
      </c>
      <c r="S934">
        <v>1</v>
      </c>
      <c r="T934">
        <v>14.5</v>
      </c>
      <c r="U934" t="s">
        <v>42</v>
      </c>
      <c r="W934" t="str">
        <f t="shared" si="129"/>
        <v>Open</v>
      </c>
      <c r="X934" t="str">
        <f>_xlfn.XLOOKUP(B934,'Customers'!A:A,'Customers'!E:E,"")</f>
        <v>Mid-Market</v>
      </c>
      <c r="Y934">
        <f t="shared" si="130"/>
        <v>0</v>
      </c>
      <c r="Z934" t="str">
        <f t="shared" si="131"/>
        <v/>
      </c>
      <c r="AA934">
        <f t="shared" si="134"/>
        <v>0</v>
      </c>
    </row>
    <row r="935" spans="1:27">
      <c r="A935" t="s">
        <v>3642</v>
      </c>
      <c r="B935" t="s">
        <v>468</v>
      </c>
      <c r="C935" t="s">
        <v>2676</v>
      </c>
      <c r="D935" t="s">
        <v>183</v>
      </c>
      <c r="E935" t="s">
        <v>177</v>
      </c>
      <c r="F935" t="s">
        <v>689</v>
      </c>
      <c r="G935" s="6">
        <f t="shared" si="126"/>
        <v>6000</v>
      </c>
      <c r="H935" t="s">
        <v>39</v>
      </c>
      <c r="I935" t="s">
        <v>232</v>
      </c>
      <c r="J935" t="str">
        <f t="shared" si="127"/>
        <v>Patrick Sama</v>
      </c>
      <c r="K935" t="s">
        <v>2805</v>
      </c>
      <c r="L935" s="7">
        <f t="shared" si="132"/>
        <v>45275</v>
      </c>
      <c r="M935" s="7">
        <v>45304</v>
      </c>
      <c r="N935" s="1">
        <f t="shared" si="128"/>
        <v>45304</v>
      </c>
      <c r="P935" s="7" t="str">
        <f t="shared" si="133"/>
        <v/>
      </c>
      <c r="R935">
        <v>0</v>
      </c>
      <c r="S935">
        <v>1</v>
      </c>
      <c r="T935">
        <v>31.5</v>
      </c>
      <c r="U935" t="s">
        <v>25</v>
      </c>
      <c r="W935" t="str">
        <f t="shared" si="129"/>
        <v>Open</v>
      </c>
      <c r="X935" t="str">
        <f>_xlfn.XLOOKUP(B935,'Customers'!A:A,'Customers'!E:E,"")</f>
        <v>SMB</v>
      </c>
      <c r="Y935">
        <f t="shared" si="130"/>
        <v>0</v>
      </c>
      <c r="Z935" t="str">
        <f t="shared" si="131"/>
        <v/>
      </c>
      <c r="AA935">
        <f t="shared" si="134"/>
        <v>0</v>
      </c>
    </row>
    <row r="936" spans="1:27">
      <c r="A936" t="s">
        <v>3643</v>
      </c>
      <c r="B936" t="s">
        <v>3418</v>
      </c>
      <c r="C936" t="s">
        <v>1988</v>
      </c>
      <c r="D936" t="s">
        <v>19</v>
      </c>
      <c r="E936" t="s">
        <v>45</v>
      </c>
      <c r="F936" t="s">
        <v>3644</v>
      </c>
      <c r="G936" s="6">
        <f t="shared" si="126"/>
        <v>3174</v>
      </c>
      <c r="H936" t="s">
        <v>151</v>
      </c>
      <c r="I936" t="s">
        <v>127</v>
      </c>
      <c r="J936" t="str">
        <f t="shared" si="127"/>
        <v>Kashish Patla</v>
      </c>
      <c r="K936" t="s">
        <v>3645</v>
      </c>
      <c r="L936" s="7">
        <f t="shared" si="132"/>
        <v>44982</v>
      </c>
      <c r="M936" s="7">
        <v>45155</v>
      </c>
      <c r="N936" s="1">
        <f t="shared" si="128"/>
        <v>45155</v>
      </c>
      <c r="P936" s="7" t="str">
        <f t="shared" si="133"/>
        <v/>
      </c>
      <c r="R936">
        <v>0</v>
      </c>
      <c r="S936">
        <v>1</v>
      </c>
      <c r="T936">
        <v>4.7</v>
      </c>
      <c r="U936" t="s">
        <v>58</v>
      </c>
      <c r="W936" t="str">
        <f t="shared" si="129"/>
        <v>Open</v>
      </c>
      <c r="X936" t="str">
        <f>_xlfn.XLOOKUP(B936,'Customers'!A:A,'Customers'!E:E,"")</f>
        <v>Enterprise</v>
      </c>
      <c r="Y936">
        <f t="shared" si="130"/>
        <v>0</v>
      </c>
      <c r="Z936" t="str">
        <f t="shared" si="131"/>
        <v/>
      </c>
      <c r="AA936">
        <f t="shared" si="134"/>
        <v>0</v>
      </c>
    </row>
    <row r="937" spans="1:27">
      <c r="A937" t="s">
        <v>3646</v>
      </c>
      <c r="B937" t="s">
        <v>3647</v>
      </c>
      <c r="C937" t="s">
        <v>3648</v>
      </c>
      <c r="D937" t="s">
        <v>19</v>
      </c>
      <c r="E937" t="s">
        <v>54</v>
      </c>
      <c r="F937" t="s">
        <v>3649</v>
      </c>
      <c r="G937" s="6">
        <f t="shared" si="126"/>
        <v>4363</v>
      </c>
      <c r="H937" t="s">
        <v>172</v>
      </c>
      <c r="I937" t="s">
        <v>232</v>
      </c>
      <c r="J937" t="str">
        <f t="shared" si="127"/>
        <v>Patrick Sama</v>
      </c>
      <c r="K937" t="s">
        <v>3650</v>
      </c>
      <c r="L937" s="7">
        <f t="shared" si="132"/>
        <v>44855</v>
      </c>
      <c r="M937" s="7">
        <v>44905</v>
      </c>
      <c r="N937" s="1">
        <f t="shared" si="128"/>
        <v>44905</v>
      </c>
      <c r="P937" s="7" t="str">
        <f t="shared" si="133"/>
        <v/>
      </c>
      <c r="R937">
        <v>0</v>
      </c>
      <c r="S937">
        <v>1</v>
      </c>
      <c r="T937">
        <v>14.8</v>
      </c>
      <c r="U937" t="s">
        <v>25</v>
      </c>
      <c r="W937" t="str">
        <f t="shared" si="129"/>
        <v>Open</v>
      </c>
      <c r="X937" t="str">
        <f>_xlfn.XLOOKUP(B937,'Customers'!A:A,'Customers'!E:E,"")</f>
        <v>Mid-Market</v>
      </c>
      <c r="Y937">
        <f t="shared" si="130"/>
        <v>0</v>
      </c>
      <c r="Z937" t="str">
        <f t="shared" si="131"/>
        <v/>
      </c>
      <c r="AA937">
        <f t="shared" si="134"/>
        <v>0</v>
      </c>
    </row>
    <row r="938" spans="1:27">
      <c r="A938" t="s">
        <v>3651</v>
      </c>
      <c r="B938" t="s">
        <v>3652</v>
      </c>
      <c r="C938" t="s">
        <v>2427</v>
      </c>
      <c r="D938" t="s">
        <v>37</v>
      </c>
      <c r="E938" t="s">
        <v>54</v>
      </c>
      <c r="F938" t="s">
        <v>3653</v>
      </c>
      <c r="G938" s="6">
        <f t="shared" si="126"/>
        <v>209000</v>
      </c>
      <c r="H938" t="s">
        <v>172</v>
      </c>
      <c r="I938" t="s">
        <v>133</v>
      </c>
      <c r="J938" t="str">
        <f t="shared" si="127"/>
        <v>Aachal Soni</v>
      </c>
      <c r="K938" t="s">
        <v>2645</v>
      </c>
      <c r="L938" s="7">
        <f t="shared" si="132"/>
        <v>45422</v>
      </c>
      <c r="M938" s="7">
        <v>45499</v>
      </c>
      <c r="N938" s="1">
        <f t="shared" si="128"/>
        <v>45499</v>
      </c>
      <c r="P938" s="7" t="str">
        <f t="shared" si="133"/>
        <v/>
      </c>
      <c r="R938">
        <v>0</v>
      </c>
      <c r="S938">
        <v>1</v>
      </c>
      <c r="T938">
        <v>8.9</v>
      </c>
      <c r="U938" t="s">
        <v>100</v>
      </c>
      <c r="W938" t="str">
        <f t="shared" si="129"/>
        <v>Open</v>
      </c>
      <c r="X938" t="str">
        <f>_xlfn.XLOOKUP(B938,'Customers'!A:A,'Customers'!E:E,"")</f>
        <v>Enterprise</v>
      </c>
      <c r="Y938">
        <f t="shared" si="130"/>
        <v>0</v>
      </c>
      <c r="Z938" t="str">
        <f t="shared" si="131"/>
        <v/>
      </c>
      <c r="AA938">
        <f t="shared" si="134"/>
        <v>0</v>
      </c>
    </row>
    <row r="939" spans="1:27">
      <c r="A939" t="s">
        <v>3654</v>
      </c>
      <c r="B939" t="s">
        <v>1159</v>
      </c>
      <c r="C939" t="s">
        <v>18</v>
      </c>
      <c r="D939" t="s">
        <v>53</v>
      </c>
      <c r="E939" t="s">
        <v>20</v>
      </c>
      <c r="F939" t="s">
        <v>3655</v>
      </c>
      <c r="G939" s="6">
        <f t="shared" si="126"/>
        <v>16041</v>
      </c>
      <c r="H939" t="s">
        <v>151</v>
      </c>
      <c r="I939" t="s">
        <v>139</v>
      </c>
      <c r="J939" t="str">
        <f t="shared" si="127"/>
        <v>Champak Rao</v>
      </c>
      <c r="K939" t="s">
        <v>3656</v>
      </c>
      <c r="L939" s="7">
        <f t="shared" si="132"/>
        <v>45268</v>
      </c>
      <c r="M939" s="7">
        <v>45341</v>
      </c>
      <c r="N939" s="1">
        <f t="shared" si="128"/>
        <v>45341</v>
      </c>
      <c r="P939" s="7" t="str">
        <f t="shared" si="133"/>
        <v/>
      </c>
      <c r="R939">
        <v>0</v>
      </c>
      <c r="S939">
        <v>1</v>
      </c>
      <c r="T939">
        <v>27.1</v>
      </c>
      <c r="U939" t="s">
        <v>42</v>
      </c>
      <c r="W939" t="str">
        <f t="shared" si="129"/>
        <v>Open</v>
      </c>
      <c r="X939" t="str">
        <f>_xlfn.XLOOKUP(B939,'Customers'!A:A,'Customers'!E:E,"")</f>
        <v>Mid-Market</v>
      </c>
      <c r="Y939">
        <f t="shared" si="130"/>
        <v>0</v>
      </c>
      <c r="Z939" t="str">
        <f t="shared" si="131"/>
        <v/>
      </c>
      <c r="AA939">
        <f t="shared" si="134"/>
        <v>0</v>
      </c>
    </row>
    <row r="940" spans="1:27">
      <c r="A940" t="s">
        <v>3657</v>
      </c>
      <c r="B940" t="s">
        <v>2167</v>
      </c>
      <c r="C940" t="s">
        <v>1847</v>
      </c>
      <c r="D940" t="s">
        <v>37</v>
      </c>
      <c r="E940" t="s">
        <v>28</v>
      </c>
      <c r="F940" t="s">
        <v>3658</v>
      </c>
      <c r="G940" s="6">
        <f t="shared" si="126"/>
        <v>147412</v>
      </c>
      <c r="H940" t="s">
        <v>172</v>
      </c>
      <c r="I940" t="s">
        <v>156</v>
      </c>
      <c r="J940" t="str">
        <f t="shared" si="127"/>
        <v>Lakshmi Hayre</v>
      </c>
      <c r="K940" t="s">
        <v>3227</v>
      </c>
      <c r="L940" s="7">
        <f t="shared" si="132"/>
        <v>44735</v>
      </c>
      <c r="M940" s="7">
        <v>44900</v>
      </c>
      <c r="N940" s="1">
        <f t="shared" si="128"/>
        <v>44900</v>
      </c>
      <c r="P940" s="7" t="str">
        <f t="shared" si="133"/>
        <v/>
      </c>
      <c r="R940">
        <v>0</v>
      </c>
      <c r="S940">
        <v>1</v>
      </c>
      <c r="T940">
        <v>10.5</v>
      </c>
      <c r="U940" t="s">
        <v>25</v>
      </c>
      <c r="W940" t="str">
        <f t="shared" si="129"/>
        <v>Open</v>
      </c>
      <c r="X940" t="str">
        <f>_xlfn.XLOOKUP(B940,'Customers'!A:A,'Customers'!E:E,"")</f>
        <v>SMB</v>
      </c>
      <c r="Y940">
        <f t="shared" si="130"/>
        <v>0</v>
      </c>
      <c r="Z940" t="str">
        <f t="shared" si="131"/>
        <v/>
      </c>
      <c r="AA940">
        <f t="shared" si="134"/>
        <v>0</v>
      </c>
    </row>
    <row r="941" spans="1:27">
      <c r="A941" t="s">
        <v>3659</v>
      </c>
      <c r="B941" t="s">
        <v>814</v>
      </c>
      <c r="C941" t="s">
        <v>2315</v>
      </c>
      <c r="D941" t="s">
        <v>66</v>
      </c>
      <c r="E941" t="s">
        <v>54</v>
      </c>
      <c r="F941" t="s">
        <v>3660</v>
      </c>
      <c r="G941" s="6">
        <f t="shared" si="126"/>
        <v>6545</v>
      </c>
      <c r="H941" t="s">
        <v>39</v>
      </c>
      <c r="I941" t="s">
        <v>117</v>
      </c>
      <c r="J941" t="str">
        <f t="shared" si="127"/>
        <v>Ekta Uppal</v>
      </c>
      <c r="K941" t="s">
        <v>2863</v>
      </c>
      <c r="L941" s="7">
        <f t="shared" si="132"/>
        <v>45220</v>
      </c>
      <c r="N941" s="1" t="str">
        <f t="shared" si="128"/>
        <v/>
      </c>
      <c r="P941" s="7" t="str">
        <f t="shared" si="133"/>
        <v/>
      </c>
      <c r="R941">
        <v>0</v>
      </c>
      <c r="S941">
        <v>1</v>
      </c>
      <c r="T941">
        <v>2.5</v>
      </c>
      <c r="U941" t="s">
        <v>100</v>
      </c>
      <c r="W941" t="str">
        <f t="shared" si="129"/>
        <v>Open</v>
      </c>
      <c r="X941" t="str">
        <f>_xlfn.XLOOKUP(B941,'Customers'!A:A,'Customers'!E:E,"")</f>
        <v>SMB</v>
      </c>
      <c r="Y941">
        <f t="shared" si="130"/>
        <v>0</v>
      </c>
      <c r="Z941" t="str">
        <f t="shared" si="131"/>
        <v/>
      </c>
      <c r="AA941">
        <f t="shared" si="134"/>
        <v>0</v>
      </c>
    </row>
    <row r="942" spans="1:27">
      <c r="A942" t="s">
        <v>3661</v>
      </c>
      <c r="B942" t="s">
        <v>271</v>
      </c>
      <c r="C942" t="s">
        <v>1842</v>
      </c>
      <c r="D942" t="s">
        <v>37</v>
      </c>
      <c r="E942" t="s">
        <v>54</v>
      </c>
      <c r="F942" t="s">
        <v>3662</v>
      </c>
      <c r="G942" s="6">
        <f t="shared" si="126"/>
        <v>148652</v>
      </c>
      <c r="H942" t="s">
        <v>47</v>
      </c>
      <c r="I942" t="s">
        <v>274</v>
      </c>
      <c r="J942" t="str">
        <f t="shared" si="127"/>
        <v>Rachit Lall</v>
      </c>
      <c r="K942" t="s">
        <v>3663</v>
      </c>
      <c r="L942" s="7">
        <f t="shared" si="132"/>
        <v>45561</v>
      </c>
      <c r="M942" s="7">
        <v>45587</v>
      </c>
      <c r="N942" s="1">
        <f t="shared" si="128"/>
        <v>45587</v>
      </c>
      <c r="P942" s="7" t="str">
        <f t="shared" si="133"/>
        <v/>
      </c>
      <c r="R942">
        <v>0</v>
      </c>
      <c r="S942">
        <v>1</v>
      </c>
      <c r="T942">
        <v>24</v>
      </c>
      <c r="U942" t="s">
        <v>100</v>
      </c>
      <c r="W942" t="str">
        <f t="shared" si="129"/>
        <v>Open</v>
      </c>
      <c r="X942" t="str">
        <f>_xlfn.XLOOKUP(B942,'Customers'!A:A,'Customers'!E:E,"")</f>
        <v>Mid-Market</v>
      </c>
      <c r="Y942">
        <f t="shared" si="130"/>
        <v>0</v>
      </c>
      <c r="Z942" t="str">
        <f t="shared" si="131"/>
        <v/>
      </c>
      <c r="AA942">
        <f t="shared" si="134"/>
        <v>0</v>
      </c>
    </row>
    <row r="943" spans="1:27">
      <c r="A943" t="s">
        <v>3664</v>
      </c>
      <c r="B943" t="s">
        <v>3665</v>
      </c>
      <c r="C943" t="s">
        <v>2307</v>
      </c>
      <c r="D943" t="s">
        <v>183</v>
      </c>
      <c r="E943" t="s">
        <v>28</v>
      </c>
      <c r="F943" t="s">
        <v>3666</v>
      </c>
      <c r="G943" s="6">
        <f t="shared" si="126"/>
        <v>11969</v>
      </c>
      <c r="H943" t="s">
        <v>161</v>
      </c>
      <c r="I943" t="s">
        <v>98</v>
      </c>
      <c r="J943" t="str">
        <f t="shared" si="127"/>
        <v>Amruta Sinha</v>
      </c>
      <c r="K943" t="s">
        <v>564</v>
      </c>
      <c r="L943" s="7">
        <f t="shared" si="132"/>
        <v>44679</v>
      </c>
      <c r="M943" s="7">
        <v>44713</v>
      </c>
      <c r="N943" s="1">
        <f t="shared" si="128"/>
        <v>44713</v>
      </c>
      <c r="P943" s="7" t="str">
        <f t="shared" si="133"/>
        <v/>
      </c>
      <c r="R943">
        <v>0</v>
      </c>
      <c r="S943">
        <v>1</v>
      </c>
      <c r="U943" t="s">
        <v>25</v>
      </c>
      <c r="W943" t="str">
        <f t="shared" si="129"/>
        <v>Open</v>
      </c>
      <c r="X943" t="str">
        <f>_xlfn.XLOOKUP(B943,'Customers'!A:A,'Customers'!E:E,"")</f>
        <v>SMB</v>
      </c>
      <c r="Y943">
        <f t="shared" si="130"/>
        <v>0</v>
      </c>
      <c r="Z943" t="str">
        <f t="shared" si="131"/>
        <v/>
      </c>
      <c r="AA943">
        <f t="shared" si="134"/>
        <v>0</v>
      </c>
    </row>
    <row r="944" spans="1:27">
      <c r="A944" t="s">
        <v>3667</v>
      </c>
      <c r="B944" t="s">
        <v>3668</v>
      </c>
      <c r="C944" t="s">
        <v>114</v>
      </c>
      <c r="D944" t="s">
        <v>19</v>
      </c>
      <c r="E944" t="s">
        <v>20</v>
      </c>
      <c r="F944" t="s">
        <v>3669</v>
      </c>
      <c r="G944" s="6">
        <f t="shared" si="126"/>
        <v>6134</v>
      </c>
      <c r="H944" t="s">
        <v>22</v>
      </c>
      <c r="I944" t="s">
        <v>189</v>
      </c>
      <c r="J944" t="str">
        <f t="shared" si="127"/>
        <v>Champak Rao</v>
      </c>
      <c r="K944" t="s">
        <v>3670</v>
      </c>
      <c r="L944" s="7">
        <f t="shared" si="132"/>
        <v>45560</v>
      </c>
      <c r="M944" s="7">
        <v>45597</v>
      </c>
      <c r="N944" s="1">
        <f t="shared" si="128"/>
        <v>45597</v>
      </c>
      <c r="P944" s="7" t="str">
        <f t="shared" si="133"/>
        <v/>
      </c>
      <c r="R944">
        <v>0</v>
      </c>
      <c r="S944">
        <v>1</v>
      </c>
      <c r="T944">
        <v>9.4</v>
      </c>
      <c r="U944" t="s">
        <v>25</v>
      </c>
      <c r="W944" t="str">
        <f t="shared" si="129"/>
        <v>Open</v>
      </c>
      <c r="X944" t="str">
        <f>_xlfn.XLOOKUP(B944,'Customers'!A:A,'Customers'!E:E,"")</f>
        <v>Mid-Market</v>
      </c>
      <c r="Y944">
        <f t="shared" si="130"/>
        <v>0</v>
      </c>
      <c r="Z944" t="str">
        <f t="shared" si="131"/>
        <v/>
      </c>
      <c r="AA944">
        <f t="shared" si="134"/>
        <v>0</v>
      </c>
    </row>
    <row r="945" spans="1:27">
      <c r="A945" t="s">
        <v>3671</v>
      </c>
      <c r="B945" t="s">
        <v>3672</v>
      </c>
      <c r="C945" t="s">
        <v>221</v>
      </c>
      <c r="D945" t="s">
        <v>66</v>
      </c>
      <c r="E945" t="s">
        <v>91</v>
      </c>
      <c r="F945" t="s">
        <v>3673</v>
      </c>
      <c r="G945" s="6">
        <f t="shared" si="126"/>
        <v>10504</v>
      </c>
      <c r="H945" t="s">
        <v>56</v>
      </c>
      <c r="I945" t="s">
        <v>127</v>
      </c>
      <c r="J945" t="str">
        <f t="shared" si="127"/>
        <v>Kashish Patla</v>
      </c>
      <c r="K945" t="s">
        <v>3674</v>
      </c>
      <c r="L945" s="7">
        <f t="shared" si="132"/>
        <v>45590</v>
      </c>
      <c r="M945" s="7">
        <v>45695</v>
      </c>
      <c r="N945" s="1">
        <f t="shared" si="128"/>
        <v>45695</v>
      </c>
      <c r="O945" s="7">
        <v>45718</v>
      </c>
      <c r="P945" s="7">
        <f t="shared" si="133"/>
        <v>45718</v>
      </c>
      <c r="Q945">
        <v>128</v>
      </c>
      <c r="R945">
        <v>0</v>
      </c>
      <c r="S945">
        <v>1</v>
      </c>
      <c r="T945">
        <v>13.7</v>
      </c>
      <c r="U945" t="s">
        <v>42</v>
      </c>
      <c r="W945" t="str">
        <f t="shared" si="129"/>
        <v>Won</v>
      </c>
      <c r="X945" t="str">
        <f>_xlfn.XLOOKUP(B945,'Customers'!A:A,'Customers'!E:E,"")</f>
        <v>Mid-Market</v>
      </c>
      <c r="Y945">
        <f t="shared" si="130"/>
        <v>1</v>
      </c>
      <c r="Z945">
        <f t="shared" si="131"/>
        <v>23</v>
      </c>
      <c r="AA945">
        <f t="shared" si="134"/>
        <v>0</v>
      </c>
    </row>
    <row r="946" spans="1:27">
      <c r="A946" t="s">
        <v>3675</v>
      </c>
      <c r="B946" t="s">
        <v>1494</v>
      </c>
      <c r="C946" t="s">
        <v>968</v>
      </c>
      <c r="D946" t="s">
        <v>37</v>
      </c>
      <c r="E946" t="s">
        <v>91</v>
      </c>
      <c r="F946" t="s">
        <v>3676</v>
      </c>
      <c r="G946" s="6">
        <f t="shared" si="126"/>
        <v>213000</v>
      </c>
      <c r="H946" t="s">
        <v>39</v>
      </c>
      <c r="I946" t="s">
        <v>258</v>
      </c>
      <c r="J946" t="str">
        <f t="shared" si="127"/>
        <v>Jasmit Gour</v>
      </c>
      <c r="K946" t="s">
        <v>1757</v>
      </c>
      <c r="L946" s="7">
        <f t="shared" si="132"/>
        <v>45179</v>
      </c>
      <c r="M946" s="7">
        <v>45301</v>
      </c>
      <c r="N946" s="1">
        <f t="shared" si="128"/>
        <v>45301</v>
      </c>
      <c r="O946" s="7">
        <v>45260</v>
      </c>
      <c r="P946" s="7">
        <f t="shared" si="133"/>
        <v>45260</v>
      </c>
      <c r="Q946">
        <v>81</v>
      </c>
      <c r="R946">
        <v>0</v>
      </c>
      <c r="S946">
        <v>1</v>
      </c>
      <c r="U946" t="s">
        <v>25</v>
      </c>
      <c r="W946" t="str">
        <f t="shared" si="129"/>
        <v>Won</v>
      </c>
      <c r="X946" t="str">
        <f>_xlfn.XLOOKUP(B946,'Customers'!A:A,'Customers'!E:E,"")</f>
        <v>Mid-Market</v>
      </c>
      <c r="Y946">
        <f t="shared" si="130"/>
        <v>1</v>
      </c>
      <c r="Z946">
        <f t="shared" si="131"/>
        <v>-41</v>
      </c>
      <c r="AA946">
        <f t="shared" si="134"/>
        <v>0</v>
      </c>
    </row>
    <row r="947" spans="1:27">
      <c r="A947" t="s">
        <v>3677</v>
      </c>
      <c r="B947" t="s">
        <v>3678</v>
      </c>
      <c r="C947" t="s">
        <v>3066</v>
      </c>
      <c r="D947" t="s">
        <v>19</v>
      </c>
      <c r="E947" t="s">
        <v>91</v>
      </c>
      <c r="F947" t="s">
        <v>3679</v>
      </c>
      <c r="G947" s="6">
        <f t="shared" si="126"/>
        <v>2306</v>
      </c>
      <c r="H947" t="s">
        <v>22</v>
      </c>
      <c r="I947" t="s">
        <v>68</v>
      </c>
      <c r="J947" t="str">
        <f t="shared" si="127"/>
        <v>Anamika Keer</v>
      </c>
      <c r="K947" t="s">
        <v>3680</v>
      </c>
      <c r="L947" s="7">
        <f t="shared" si="132"/>
        <v>44945</v>
      </c>
      <c r="M947" s="7">
        <v>44979</v>
      </c>
      <c r="N947" s="1">
        <f t="shared" si="128"/>
        <v>44979</v>
      </c>
      <c r="O947" s="7">
        <v>45060</v>
      </c>
      <c r="P947" s="7">
        <f t="shared" si="133"/>
        <v>45060</v>
      </c>
      <c r="Q947">
        <v>115</v>
      </c>
      <c r="R947">
        <v>0</v>
      </c>
      <c r="S947">
        <v>1</v>
      </c>
      <c r="T947">
        <v>14.1</v>
      </c>
      <c r="U947" t="s">
        <v>42</v>
      </c>
      <c r="W947" t="str">
        <f t="shared" si="129"/>
        <v>Won</v>
      </c>
      <c r="X947" t="str">
        <f>_xlfn.XLOOKUP(B947,'Customers'!A:A,'Customers'!E:E,"")</f>
        <v>Mid-Market</v>
      </c>
      <c r="Y947">
        <f t="shared" si="130"/>
        <v>1</v>
      </c>
      <c r="Z947">
        <f t="shared" si="131"/>
        <v>81</v>
      </c>
      <c r="AA947">
        <f t="shared" si="134"/>
        <v>1</v>
      </c>
    </row>
    <row r="948" spans="1:27">
      <c r="A948" t="s">
        <v>3681</v>
      </c>
      <c r="B948" t="s">
        <v>3520</v>
      </c>
      <c r="C948" t="s">
        <v>18</v>
      </c>
      <c r="D948" t="s">
        <v>37</v>
      </c>
      <c r="E948" t="s">
        <v>28</v>
      </c>
      <c r="F948" t="s">
        <v>3682</v>
      </c>
      <c r="G948" s="6">
        <f t="shared" si="126"/>
        <v>153415</v>
      </c>
      <c r="H948" t="s">
        <v>39</v>
      </c>
      <c r="I948" t="s">
        <v>105</v>
      </c>
      <c r="J948" t="str">
        <f t="shared" si="127"/>
        <v>Hemangini Bahri</v>
      </c>
      <c r="K948" t="s">
        <v>491</v>
      </c>
      <c r="L948" s="7">
        <f t="shared" si="132"/>
        <v>45601</v>
      </c>
      <c r="M948" s="7">
        <v>45666</v>
      </c>
      <c r="N948" s="1">
        <f t="shared" si="128"/>
        <v>45666</v>
      </c>
      <c r="P948" s="7" t="str">
        <f t="shared" si="133"/>
        <v/>
      </c>
      <c r="R948">
        <v>0</v>
      </c>
      <c r="S948">
        <v>1</v>
      </c>
      <c r="T948">
        <v>14.9</v>
      </c>
      <c r="U948" t="s">
        <v>58</v>
      </c>
      <c r="W948" t="str">
        <f t="shared" si="129"/>
        <v>Open</v>
      </c>
      <c r="X948" t="str">
        <f>_xlfn.XLOOKUP(B948,'Customers'!A:A,'Customers'!E:E,"")</f>
        <v>SMB</v>
      </c>
      <c r="Y948">
        <f t="shared" si="130"/>
        <v>0</v>
      </c>
      <c r="Z948" t="str">
        <f t="shared" si="131"/>
        <v/>
      </c>
      <c r="AA948">
        <f t="shared" si="134"/>
        <v>0</v>
      </c>
    </row>
    <row r="949" spans="1:27">
      <c r="A949" t="s">
        <v>3683</v>
      </c>
      <c r="B949" t="s">
        <v>3684</v>
      </c>
      <c r="C949" t="s">
        <v>3486</v>
      </c>
      <c r="D949" t="s">
        <v>183</v>
      </c>
      <c r="E949" t="s">
        <v>20</v>
      </c>
      <c r="F949" t="s">
        <v>3685</v>
      </c>
      <c r="G949" s="6">
        <f t="shared" si="126"/>
        <v>5405</v>
      </c>
      <c r="H949" t="s">
        <v>30</v>
      </c>
      <c r="I949" t="s">
        <v>31</v>
      </c>
      <c r="J949" t="str">
        <f t="shared" si="127"/>
        <v>Ati Seshadri</v>
      </c>
      <c r="K949" t="s">
        <v>1718</v>
      </c>
      <c r="L949" s="7">
        <f t="shared" si="132"/>
        <v>45426</v>
      </c>
      <c r="M949" s="7">
        <v>45471</v>
      </c>
      <c r="N949" s="1">
        <f t="shared" si="128"/>
        <v>45471</v>
      </c>
      <c r="P949" s="7" t="str">
        <f t="shared" si="133"/>
        <v/>
      </c>
      <c r="R949">
        <v>0</v>
      </c>
      <c r="S949">
        <v>1</v>
      </c>
      <c r="T949">
        <v>9.9</v>
      </c>
      <c r="U949" t="s">
        <v>58</v>
      </c>
      <c r="W949" t="str">
        <f t="shared" si="129"/>
        <v>Open</v>
      </c>
      <c r="X949" t="str">
        <f>_xlfn.XLOOKUP(B949,'Customers'!A:A,'Customers'!E:E,"")</f>
        <v>Enterprise</v>
      </c>
      <c r="Y949">
        <f t="shared" si="130"/>
        <v>0</v>
      </c>
      <c r="Z949" t="str">
        <f t="shared" si="131"/>
        <v/>
      </c>
      <c r="AA949">
        <f t="shared" si="134"/>
        <v>0</v>
      </c>
    </row>
    <row r="950" spans="1:27">
      <c r="A950" t="s">
        <v>3686</v>
      </c>
      <c r="B950" t="s">
        <v>3687</v>
      </c>
      <c r="C950" t="s">
        <v>1988</v>
      </c>
      <c r="D950" t="s">
        <v>19</v>
      </c>
      <c r="E950" t="s">
        <v>91</v>
      </c>
      <c r="F950" t="s">
        <v>3688</v>
      </c>
      <c r="G950" s="6">
        <f t="shared" si="126"/>
        <v>8230</v>
      </c>
      <c r="H950" t="s">
        <v>22</v>
      </c>
      <c r="I950" t="s">
        <v>105</v>
      </c>
      <c r="J950" t="str">
        <f t="shared" si="127"/>
        <v>Hemangini Bahri</v>
      </c>
      <c r="K950" t="s">
        <v>1014</v>
      </c>
      <c r="L950" s="7">
        <f t="shared" si="132"/>
        <v>44596</v>
      </c>
      <c r="M950" s="7">
        <v>44699</v>
      </c>
      <c r="N950" s="1">
        <f t="shared" si="128"/>
        <v>44699</v>
      </c>
      <c r="O950" s="7">
        <v>44715</v>
      </c>
      <c r="P950" s="7">
        <f t="shared" si="133"/>
        <v>44715</v>
      </c>
      <c r="Q950">
        <v>119</v>
      </c>
      <c r="R950">
        <v>1</v>
      </c>
      <c r="S950">
        <v>2</v>
      </c>
      <c r="U950" t="s">
        <v>42</v>
      </c>
      <c r="W950" t="str">
        <f t="shared" si="129"/>
        <v>Won</v>
      </c>
      <c r="X950" t="str">
        <f>_xlfn.XLOOKUP(B950,'Customers'!A:A,'Customers'!E:E,"")</f>
        <v>Mid-Market</v>
      </c>
      <c r="Y950">
        <f t="shared" si="130"/>
        <v>1</v>
      </c>
      <c r="Z950">
        <f t="shared" si="131"/>
        <v>16</v>
      </c>
      <c r="AA950">
        <f t="shared" si="134"/>
        <v>0</v>
      </c>
    </row>
    <row r="951" spans="1:27">
      <c r="A951" t="s">
        <v>3689</v>
      </c>
      <c r="B951" t="s">
        <v>3690</v>
      </c>
      <c r="C951" t="s">
        <v>1903</v>
      </c>
      <c r="D951" t="s">
        <v>37</v>
      </c>
      <c r="E951" t="s">
        <v>28</v>
      </c>
      <c r="F951" t="s">
        <v>3691</v>
      </c>
      <c r="G951" s="6">
        <f t="shared" si="126"/>
        <v>99977</v>
      </c>
      <c r="H951" t="s">
        <v>161</v>
      </c>
      <c r="I951" t="s">
        <v>237</v>
      </c>
      <c r="J951" t="str">
        <f t="shared" si="127"/>
        <v>Vidhi Mital</v>
      </c>
      <c r="K951" t="s">
        <v>3692</v>
      </c>
      <c r="L951" s="7">
        <f t="shared" si="132"/>
        <v>45628</v>
      </c>
      <c r="M951" s="7">
        <v>45719</v>
      </c>
      <c r="N951" s="1">
        <f t="shared" si="128"/>
        <v>45719</v>
      </c>
      <c r="P951" s="7" t="str">
        <f t="shared" si="133"/>
        <v/>
      </c>
      <c r="R951">
        <v>0</v>
      </c>
      <c r="S951">
        <v>1</v>
      </c>
      <c r="T951">
        <v>29.3</v>
      </c>
      <c r="U951" t="s">
        <v>33</v>
      </c>
      <c r="W951" t="str">
        <f t="shared" si="129"/>
        <v>Open</v>
      </c>
      <c r="X951" t="str">
        <f>_xlfn.XLOOKUP(B951,'Customers'!A:A,'Customers'!E:E,"")</f>
        <v>Mid-Market</v>
      </c>
      <c r="Y951">
        <f t="shared" si="130"/>
        <v>0</v>
      </c>
      <c r="Z951" t="str">
        <f t="shared" si="131"/>
        <v/>
      </c>
      <c r="AA951">
        <f t="shared" si="134"/>
        <v>0</v>
      </c>
    </row>
    <row r="952" spans="1:27">
      <c r="A952" t="s">
        <v>3693</v>
      </c>
      <c r="B952" t="s">
        <v>473</v>
      </c>
      <c r="C952" t="s">
        <v>3694</v>
      </c>
      <c r="D952" t="s">
        <v>53</v>
      </c>
      <c r="E952" t="s">
        <v>91</v>
      </c>
      <c r="F952" t="s">
        <v>3695</v>
      </c>
      <c r="G952" s="6">
        <f t="shared" si="126"/>
        <v>17549</v>
      </c>
      <c r="H952" t="s">
        <v>79</v>
      </c>
      <c r="I952" t="s">
        <v>80</v>
      </c>
      <c r="J952" t="str">
        <f t="shared" si="127"/>
        <v>Shivani Natt</v>
      </c>
      <c r="K952" t="s">
        <v>3696</v>
      </c>
      <c r="L952" s="7">
        <f t="shared" si="132"/>
        <v>45342</v>
      </c>
      <c r="M952" s="7">
        <v>45389</v>
      </c>
      <c r="N952" s="1">
        <f t="shared" si="128"/>
        <v>45389</v>
      </c>
      <c r="O952" s="7">
        <v>45420</v>
      </c>
      <c r="P952" s="7">
        <f t="shared" si="133"/>
        <v>45420</v>
      </c>
      <c r="Q952">
        <v>78</v>
      </c>
      <c r="R952">
        <v>0</v>
      </c>
      <c r="S952">
        <v>1</v>
      </c>
      <c r="U952" t="s">
        <v>33</v>
      </c>
      <c r="W952" t="str">
        <f t="shared" si="129"/>
        <v>Won</v>
      </c>
      <c r="X952" t="str">
        <f>_xlfn.XLOOKUP(B952,'Customers'!A:A,'Customers'!E:E,"")</f>
        <v>Mid-Market</v>
      </c>
      <c r="Y952">
        <f t="shared" si="130"/>
        <v>1</v>
      </c>
      <c r="Z952">
        <f t="shared" si="131"/>
        <v>31</v>
      </c>
      <c r="AA952">
        <f t="shared" si="134"/>
        <v>1</v>
      </c>
    </row>
    <row r="953" spans="1:27">
      <c r="A953" t="s">
        <v>3697</v>
      </c>
      <c r="B953" t="s">
        <v>3698</v>
      </c>
      <c r="C953" t="s">
        <v>2987</v>
      </c>
      <c r="D953" t="s">
        <v>66</v>
      </c>
      <c r="E953" t="s">
        <v>45</v>
      </c>
      <c r="F953" t="s">
        <v>3699</v>
      </c>
      <c r="G953" s="6">
        <f t="shared" si="126"/>
        <v>23318</v>
      </c>
      <c r="H953" t="s">
        <v>39</v>
      </c>
      <c r="I953" t="s">
        <v>117</v>
      </c>
      <c r="J953" t="str">
        <f t="shared" si="127"/>
        <v>Ekta Uppal</v>
      </c>
      <c r="K953" t="s">
        <v>3700</v>
      </c>
      <c r="L953" s="7">
        <f t="shared" si="132"/>
        <v>45407</v>
      </c>
      <c r="M953" s="7">
        <v>45565</v>
      </c>
      <c r="N953" s="1">
        <f t="shared" si="128"/>
        <v>45565</v>
      </c>
      <c r="P953" s="7" t="str">
        <f t="shared" si="133"/>
        <v/>
      </c>
      <c r="R953">
        <v>0</v>
      </c>
      <c r="S953">
        <v>1</v>
      </c>
      <c r="T953">
        <v>32.1</v>
      </c>
      <c r="U953" t="s">
        <v>58</v>
      </c>
      <c r="W953" t="str">
        <f t="shared" si="129"/>
        <v>Open</v>
      </c>
      <c r="X953" t="str">
        <f>_xlfn.XLOOKUP(B953,'Customers'!A:A,'Customers'!E:E,"")</f>
        <v>Enterprise</v>
      </c>
      <c r="Y953">
        <f t="shared" si="130"/>
        <v>0</v>
      </c>
      <c r="Z953" t="str">
        <f t="shared" si="131"/>
        <v/>
      </c>
      <c r="AA953">
        <f t="shared" si="134"/>
        <v>0</v>
      </c>
    </row>
    <row r="954" spans="1:27">
      <c r="A954" t="s">
        <v>3701</v>
      </c>
      <c r="B954" t="s">
        <v>943</v>
      </c>
      <c r="C954" t="s">
        <v>18</v>
      </c>
      <c r="D954" t="s">
        <v>66</v>
      </c>
      <c r="E954" t="s">
        <v>91</v>
      </c>
      <c r="F954" t="s">
        <v>3702</v>
      </c>
      <c r="G954" s="6">
        <f t="shared" si="126"/>
        <v>16606</v>
      </c>
      <c r="H954" t="s">
        <v>47</v>
      </c>
      <c r="I954" t="s">
        <v>731</v>
      </c>
      <c r="J954" t="str">
        <f t="shared" si="127"/>
        <v>Aachal Soni</v>
      </c>
      <c r="K954" t="s">
        <v>3703</v>
      </c>
      <c r="L954" s="7">
        <f t="shared" si="132"/>
        <v>44990</v>
      </c>
      <c r="M954" s="7">
        <v>45105</v>
      </c>
      <c r="N954" s="1">
        <f t="shared" si="128"/>
        <v>45105</v>
      </c>
      <c r="O954" s="7">
        <v>45176</v>
      </c>
      <c r="P954" s="7">
        <f t="shared" si="133"/>
        <v>45176</v>
      </c>
      <c r="Q954">
        <v>186</v>
      </c>
      <c r="R954">
        <v>0</v>
      </c>
      <c r="S954">
        <v>1</v>
      </c>
      <c r="T954">
        <v>21.6</v>
      </c>
      <c r="U954" t="s">
        <v>33</v>
      </c>
      <c r="W954" t="str">
        <f t="shared" si="129"/>
        <v>Won</v>
      </c>
      <c r="X954" t="str">
        <f>_xlfn.XLOOKUP(B954,'Customers'!A:A,'Customers'!E:E,"")</f>
        <v>SMB</v>
      </c>
      <c r="Y954">
        <f t="shared" si="130"/>
        <v>1</v>
      </c>
      <c r="Z954">
        <f t="shared" si="131"/>
        <v>71</v>
      </c>
      <c r="AA954">
        <f t="shared" si="134"/>
        <v>1</v>
      </c>
    </row>
    <row r="955" spans="1:27">
      <c r="A955" t="s">
        <v>3704</v>
      </c>
      <c r="B955" t="s">
        <v>928</v>
      </c>
      <c r="C955" t="s">
        <v>1507</v>
      </c>
      <c r="D955" t="s">
        <v>66</v>
      </c>
      <c r="E955" t="s">
        <v>28</v>
      </c>
      <c r="F955" t="s">
        <v>3705</v>
      </c>
      <c r="G955" s="6">
        <f t="shared" si="126"/>
        <v>18229</v>
      </c>
      <c r="H955" t="s">
        <v>161</v>
      </c>
      <c r="I955" t="s">
        <v>274</v>
      </c>
      <c r="J955" t="str">
        <f t="shared" si="127"/>
        <v>Rachit Lall</v>
      </c>
      <c r="K955" t="s">
        <v>1090</v>
      </c>
      <c r="L955" s="7">
        <f t="shared" si="132"/>
        <v>44662</v>
      </c>
      <c r="M955" s="7">
        <v>44830</v>
      </c>
      <c r="N955" s="1">
        <f t="shared" si="128"/>
        <v>44830</v>
      </c>
      <c r="P955" s="7" t="str">
        <f t="shared" si="133"/>
        <v/>
      </c>
      <c r="R955">
        <v>0</v>
      </c>
      <c r="S955">
        <v>1</v>
      </c>
      <c r="T955">
        <v>34.799999999999997</v>
      </c>
      <c r="U955" t="s">
        <v>25</v>
      </c>
      <c r="W955" t="str">
        <f t="shared" si="129"/>
        <v>Open</v>
      </c>
      <c r="X955" t="str">
        <f>_xlfn.XLOOKUP(B955,'Customers'!A:A,'Customers'!E:E,"")</f>
        <v>Mid-Market</v>
      </c>
      <c r="Y955">
        <f t="shared" si="130"/>
        <v>0</v>
      </c>
      <c r="Z955" t="str">
        <f t="shared" si="131"/>
        <v/>
      </c>
      <c r="AA955">
        <f t="shared" si="134"/>
        <v>0</v>
      </c>
    </row>
    <row r="956" spans="1:27">
      <c r="A956" t="s">
        <v>3706</v>
      </c>
      <c r="B956" t="s">
        <v>3707</v>
      </c>
      <c r="C956" t="s">
        <v>18</v>
      </c>
      <c r="D956" t="s">
        <v>19</v>
      </c>
      <c r="E956" t="s">
        <v>20</v>
      </c>
      <c r="F956" t="s">
        <v>3708</v>
      </c>
      <c r="G956" s="6">
        <f t="shared" si="126"/>
        <v>4682</v>
      </c>
      <c r="H956" t="s">
        <v>30</v>
      </c>
      <c r="I956" t="s">
        <v>156</v>
      </c>
      <c r="J956" t="str">
        <f t="shared" si="127"/>
        <v>Lakshmi Hayre</v>
      </c>
      <c r="K956" t="s">
        <v>531</v>
      </c>
      <c r="L956" s="7">
        <f t="shared" si="132"/>
        <v>45237</v>
      </c>
      <c r="M956" s="7">
        <v>45401</v>
      </c>
      <c r="N956" s="1">
        <f t="shared" si="128"/>
        <v>45401</v>
      </c>
      <c r="P956" s="7" t="str">
        <f t="shared" si="133"/>
        <v/>
      </c>
      <c r="R956">
        <v>0</v>
      </c>
      <c r="S956">
        <v>1</v>
      </c>
      <c r="T956">
        <v>1.7</v>
      </c>
      <c r="U956" t="s">
        <v>25</v>
      </c>
      <c r="W956" t="str">
        <f t="shared" si="129"/>
        <v>Open</v>
      </c>
      <c r="X956" t="str">
        <f>_xlfn.XLOOKUP(B956,'Customers'!A:A,'Customers'!E:E,"")</f>
        <v>Enterprise</v>
      </c>
      <c r="Y956">
        <f t="shared" si="130"/>
        <v>0</v>
      </c>
      <c r="Z956" t="str">
        <f t="shared" si="131"/>
        <v/>
      </c>
      <c r="AA956">
        <f t="shared" si="134"/>
        <v>0</v>
      </c>
    </row>
    <row r="957" spans="1:27">
      <c r="A957" t="s">
        <v>3709</v>
      </c>
      <c r="B957" t="s">
        <v>3710</v>
      </c>
      <c r="C957" t="s">
        <v>504</v>
      </c>
      <c r="D957" t="s">
        <v>66</v>
      </c>
      <c r="E957" t="s">
        <v>45</v>
      </c>
      <c r="F957" t="s">
        <v>2312</v>
      </c>
      <c r="G957" s="6">
        <f t="shared" si="126"/>
        <v>21000</v>
      </c>
      <c r="H957" t="s">
        <v>22</v>
      </c>
      <c r="I957" t="s">
        <v>127</v>
      </c>
      <c r="J957" t="str">
        <f t="shared" si="127"/>
        <v>Kashish Patla</v>
      </c>
      <c r="K957" t="s">
        <v>3711</v>
      </c>
      <c r="L957" s="7">
        <f t="shared" si="132"/>
        <v>45143</v>
      </c>
      <c r="M957" s="7">
        <v>45296</v>
      </c>
      <c r="N957" s="1">
        <f t="shared" si="128"/>
        <v>45296</v>
      </c>
      <c r="P957" s="7" t="str">
        <f t="shared" si="133"/>
        <v/>
      </c>
      <c r="R957">
        <v>0</v>
      </c>
      <c r="S957">
        <v>1</v>
      </c>
      <c r="T957">
        <v>17.5</v>
      </c>
      <c r="U957" t="s">
        <v>100</v>
      </c>
      <c r="W957" t="str">
        <f t="shared" si="129"/>
        <v>Open</v>
      </c>
      <c r="X957" t="str">
        <f>_xlfn.XLOOKUP(B957,'Customers'!A:A,'Customers'!E:E,"")</f>
        <v>SMB</v>
      </c>
      <c r="Y957">
        <f t="shared" si="130"/>
        <v>0</v>
      </c>
      <c r="Z957" t="str">
        <f t="shared" si="131"/>
        <v/>
      </c>
      <c r="AA957">
        <f t="shared" si="134"/>
        <v>0</v>
      </c>
    </row>
    <row r="958" spans="1:27">
      <c r="A958" t="s">
        <v>3712</v>
      </c>
      <c r="B958" t="s">
        <v>3713</v>
      </c>
      <c r="C958" t="s">
        <v>18</v>
      </c>
      <c r="D958" t="s">
        <v>53</v>
      </c>
      <c r="E958" t="s">
        <v>115</v>
      </c>
      <c r="F958" t="s">
        <v>3714</v>
      </c>
      <c r="G958" s="6">
        <f t="shared" si="126"/>
        <v>19901</v>
      </c>
      <c r="H958" t="s">
        <v>22</v>
      </c>
      <c r="I958" t="s">
        <v>232</v>
      </c>
      <c r="J958" t="str">
        <f t="shared" si="127"/>
        <v>Patrick Sama</v>
      </c>
      <c r="K958" t="s">
        <v>3715</v>
      </c>
      <c r="L958" s="7">
        <f t="shared" si="132"/>
        <v>45409</v>
      </c>
      <c r="M958" s="7">
        <v>45526</v>
      </c>
      <c r="N958" s="1">
        <f t="shared" si="128"/>
        <v>45526</v>
      </c>
      <c r="O958" s="7">
        <v>45533</v>
      </c>
      <c r="P958" s="7">
        <f t="shared" si="133"/>
        <v>45533</v>
      </c>
      <c r="Q958">
        <v>124</v>
      </c>
      <c r="R958">
        <v>0</v>
      </c>
      <c r="S958">
        <v>1</v>
      </c>
      <c r="T958">
        <v>30</v>
      </c>
      <c r="U958" t="s">
        <v>33</v>
      </c>
      <c r="W958" t="str">
        <f t="shared" si="129"/>
        <v>Lost</v>
      </c>
      <c r="X958" t="str">
        <f>_xlfn.XLOOKUP(B958,'Customers'!A:A,'Customers'!E:E,"")</f>
        <v>Enterprise</v>
      </c>
      <c r="Y958">
        <f t="shared" si="130"/>
        <v>1</v>
      </c>
      <c r="Z958">
        <f t="shared" si="131"/>
        <v>7</v>
      </c>
      <c r="AA958">
        <f t="shared" si="134"/>
        <v>0</v>
      </c>
    </row>
    <row r="959" spans="1:27">
      <c r="A959" t="s">
        <v>3716</v>
      </c>
      <c r="B959" t="s">
        <v>2109</v>
      </c>
      <c r="C959" t="s">
        <v>18</v>
      </c>
      <c r="D959" t="s">
        <v>183</v>
      </c>
      <c r="E959" t="s">
        <v>45</v>
      </c>
      <c r="F959" t="s">
        <v>3717</v>
      </c>
      <c r="G959" s="6">
        <f t="shared" si="126"/>
        <v>13072</v>
      </c>
      <c r="H959" t="s">
        <v>161</v>
      </c>
      <c r="I959" t="s">
        <v>117</v>
      </c>
      <c r="J959" t="str">
        <f t="shared" si="127"/>
        <v>Ekta Uppal</v>
      </c>
      <c r="K959" t="s">
        <v>3718</v>
      </c>
      <c r="L959" s="7">
        <f t="shared" si="132"/>
        <v>44610</v>
      </c>
      <c r="M959" s="7">
        <v>44769</v>
      </c>
      <c r="N959" s="1">
        <f t="shared" si="128"/>
        <v>44769</v>
      </c>
      <c r="P959" s="7" t="str">
        <f t="shared" si="133"/>
        <v/>
      </c>
      <c r="R959">
        <v>0</v>
      </c>
      <c r="S959">
        <v>1</v>
      </c>
      <c r="T959">
        <v>30</v>
      </c>
      <c r="U959" t="s">
        <v>25</v>
      </c>
      <c r="W959" t="str">
        <f t="shared" si="129"/>
        <v>Open</v>
      </c>
      <c r="X959" t="str">
        <f>_xlfn.XLOOKUP(B959,'Customers'!A:A,'Customers'!E:E,"")</f>
        <v>Enterprise</v>
      </c>
      <c r="Y959">
        <f t="shared" si="130"/>
        <v>0</v>
      </c>
      <c r="Z959" t="str">
        <f t="shared" si="131"/>
        <v/>
      </c>
      <c r="AA959">
        <f t="shared" si="134"/>
        <v>0</v>
      </c>
    </row>
    <row r="960" spans="1:27">
      <c r="A960" t="s">
        <v>3719</v>
      </c>
      <c r="B960" t="s">
        <v>1462</v>
      </c>
      <c r="C960" t="s">
        <v>1455</v>
      </c>
      <c r="D960" t="s">
        <v>183</v>
      </c>
      <c r="E960" t="s">
        <v>28</v>
      </c>
      <c r="F960" t="s">
        <v>3720</v>
      </c>
      <c r="G960" s="6">
        <f t="shared" si="126"/>
        <v>13423</v>
      </c>
      <c r="H960" t="s">
        <v>39</v>
      </c>
      <c r="I960" t="s">
        <v>374</v>
      </c>
      <c r="J960" t="str">
        <f t="shared" si="127"/>
        <v>Vidhi Mital</v>
      </c>
      <c r="K960" t="s">
        <v>1828</v>
      </c>
      <c r="L960" s="7">
        <f t="shared" si="132"/>
        <v>45048</v>
      </c>
      <c r="M960" s="7">
        <v>45174</v>
      </c>
      <c r="N960" s="1">
        <f t="shared" si="128"/>
        <v>45174</v>
      </c>
      <c r="P960" s="7" t="str">
        <f t="shared" si="133"/>
        <v/>
      </c>
      <c r="R960">
        <v>0</v>
      </c>
      <c r="S960">
        <v>1</v>
      </c>
      <c r="T960">
        <v>11.9</v>
      </c>
      <c r="U960" t="s">
        <v>100</v>
      </c>
      <c r="W960" t="str">
        <f t="shared" si="129"/>
        <v>Open</v>
      </c>
      <c r="X960" t="str">
        <f>_xlfn.XLOOKUP(B960,'Customers'!A:A,'Customers'!E:E,"")</f>
        <v>Mid-Market</v>
      </c>
      <c r="Y960">
        <f t="shared" si="130"/>
        <v>0</v>
      </c>
      <c r="Z960" t="str">
        <f t="shared" si="131"/>
        <v/>
      </c>
      <c r="AA960">
        <f t="shared" si="134"/>
        <v>0</v>
      </c>
    </row>
    <row r="961" spans="1:27">
      <c r="A961" t="s">
        <v>3721</v>
      </c>
      <c r="B961" t="s">
        <v>994</v>
      </c>
      <c r="C961" t="s">
        <v>1321</v>
      </c>
      <c r="D961" t="s">
        <v>37</v>
      </c>
      <c r="E961" t="s">
        <v>20</v>
      </c>
      <c r="F961" t="s">
        <v>3722</v>
      </c>
      <c r="G961" s="6">
        <f t="shared" si="126"/>
        <v>209158</v>
      </c>
      <c r="H961" t="s">
        <v>39</v>
      </c>
      <c r="I961" t="s">
        <v>23</v>
      </c>
      <c r="J961" t="str">
        <f t="shared" si="127"/>
        <v>Nihal Bhasin</v>
      </c>
      <c r="K961" t="s">
        <v>3723</v>
      </c>
      <c r="L961" s="7">
        <f t="shared" si="132"/>
        <v>45308</v>
      </c>
      <c r="M961" s="7">
        <v>45371</v>
      </c>
      <c r="N961" s="1">
        <f t="shared" si="128"/>
        <v>45371</v>
      </c>
      <c r="P961" s="7" t="str">
        <f t="shared" si="133"/>
        <v/>
      </c>
      <c r="R961">
        <v>0</v>
      </c>
      <c r="S961">
        <v>1</v>
      </c>
      <c r="U961" t="s">
        <v>33</v>
      </c>
      <c r="W961" t="str">
        <f t="shared" si="129"/>
        <v>Open</v>
      </c>
      <c r="X961" t="str">
        <f>_xlfn.XLOOKUP(B961,'Customers'!A:A,'Customers'!E:E,"")</f>
        <v>Mid-Market</v>
      </c>
      <c r="Y961">
        <f t="shared" si="130"/>
        <v>0</v>
      </c>
      <c r="Z961" t="str">
        <f t="shared" si="131"/>
        <v/>
      </c>
      <c r="AA961">
        <f t="shared" si="134"/>
        <v>0</v>
      </c>
    </row>
    <row r="962" spans="1:27">
      <c r="A962" t="s">
        <v>3724</v>
      </c>
      <c r="B962" t="s">
        <v>3725</v>
      </c>
      <c r="C962" t="s">
        <v>3072</v>
      </c>
      <c r="D962" t="s">
        <v>183</v>
      </c>
      <c r="E962" t="s">
        <v>54</v>
      </c>
      <c r="F962" t="s">
        <v>3726</v>
      </c>
      <c r="G962" s="6">
        <f t="shared" ref="G962:G1025" si="135">IF(F962="","",IF(RIGHT(UPPER(SUBSTITUTE(SUBSTITUTE(SUBSTITUTE(TRIM(F962),"$",""),",","")," ","")),1)="K",VALUE(LEFT(UPPER(SUBSTITUTE(SUBSTITUTE(SUBSTITUTE(TRIM(F962),"$",""),",","")," ","")),LEN(UPPER(SUBSTITUTE(SUBSTITUTE(SUBSTITUTE(TRIM(F962),"$",""),",","")," ","")))-1))*1000,IF(RIGHT(UPPER(SUBSTITUTE(SUBSTITUTE(SUBSTITUTE(TRIM(F962),"$",""),",","")," ","")),1)="M",VALUE(LEFT(UPPER(SUBSTITUTE(SUBSTITUTE(SUBSTITUTE(TRIM(F962),"$",""),",","")," ","")),LEN(UPPER(SUBSTITUTE(SUBSTITUTE(SUBSTITUTE(TRIM(F962),"$",""),",","")," ","")))-1))*1000000,VALUE(SUBSTITUTE(SUBSTITUTE(SUBSTITUTE(TRIM(F962),"$",""),",","")," ","")))))</f>
        <v>8818</v>
      </c>
      <c r="H962" t="s">
        <v>172</v>
      </c>
      <c r="I962" t="s">
        <v>232</v>
      </c>
      <c r="J962" t="str">
        <f t="shared" ref="J962:J1025" si="136">PROPER(TRIM(I962))</f>
        <v>Patrick Sama</v>
      </c>
      <c r="K962" t="s">
        <v>3727</v>
      </c>
      <c r="L962" s="7">
        <f t="shared" si="132"/>
        <v>45571</v>
      </c>
      <c r="M962" s="7">
        <v>45698</v>
      </c>
      <c r="N962" s="1">
        <f t="shared" ref="N962:N1025" si="137">IF(M962="","",IF(ISNUMBER(M962),M962,IF(ISNUMBER(SEARCH("/",M962)),DATE(VALUE(RIGHT(M962,4)),VALUE(MID(M962,4,2)),VALUE(LEFT(M962,2))),DATE(VALUE(LEFT(M962,4)),VALUE(MID(M962,6,2)),VALUE(RIGHT(M962,2))))))</f>
        <v>45698</v>
      </c>
      <c r="P962" s="7" t="str">
        <f t="shared" si="133"/>
        <v/>
      </c>
      <c r="R962">
        <v>0</v>
      </c>
      <c r="S962">
        <v>1</v>
      </c>
      <c r="U962" t="s">
        <v>33</v>
      </c>
      <c r="W962" t="str">
        <f t="shared" ref="W962:W1025" si="138">IF(E962="","",IF(E962="Closed Won","Won",IF(E962="Closed Lost","Lost","Open")))</f>
        <v>Open</v>
      </c>
      <c r="X962" t="str">
        <f>_xlfn.XLOOKUP(B962,'Customers'!A:A,'Customers'!E:E,"")</f>
        <v>Mid-Market</v>
      </c>
      <c r="Y962">
        <f t="shared" ref="Y962:Y1025" si="139">IF(OR(W962="Won",W962="Lost"),1,0)</f>
        <v>0</v>
      </c>
      <c r="Z962" t="str">
        <f t="shared" ref="Z962:Z1025" si="140">IF(OR(N962="",P962=""),"",P962-N962)</f>
        <v/>
      </c>
      <c r="AA962">
        <f t="shared" si="134"/>
        <v>0</v>
      </c>
    </row>
    <row r="963" spans="1:27">
      <c r="A963" t="s">
        <v>3728</v>
      </c>
      <c r="B963" t="s">
        <v>1825</v>
      </c>
      <c r="C963" t="s">
        <v>18</v>
      </c>
      <c r="D963" t="s">
        <v>19</v>
      </c>
      <c r="E963" t="s">
        <v>115</v>
      </c>
      <c r="F963" t="s">
        <v>3729</v>
      </c>
      <c r="G963" s="6">
        <f t="shared" si="135"/>
        <v>4800</v>
      </c>
      <c r="H963" t="s">
        <v>30</v>
      </c>
      <c r="I963" t="s">
        <v>274</v>
      </c>
      <c r="J963" t="str">
        <f t="shared" si="136"/>
        <v>Rachit Lall</v>
      </c>
      <c r="K963" t="s">
        <v>2532</v>
      </c>
      <c r="L963" s="7">
        <f t="shared" ref="L963:L1026" si="141">IF(K963="","",IF(ISNUMBER(K963),K963,IF(ISNUMBER(SEARCH("/",K963)),DATE(VALUE(RIGHT(K963,4)),VALUE(MID(K963,4,2)),VALUE(LEFT(K963,2))),DATE(VALUE(LEFT(K963,4)),VALUE(MID(K963,6,2)),VALUE(RIGHT(K963,2))))))</f>
        <v>45538</v>
      </c>
      <c r="M963" s="7">
        <v>45594</v>
      </c>
      <c r="N963" s="1">
        <f t="shared" si="137"/>
        <v>45594</v>
      </c>
      <c r="O963" s="7">
        <v>45609</v>
      </c>
      <c r="P963" s="7">
        <f t="shared" ref="P963:P1026" si="142">IF(O963="","",IF(ISNUMBER(O963),O963,DATE(VALUE(LEFT(O963,4)),VALUE(MID(O963,6,2)),VALUE(RIGHT(O963,2)))))</f>
        <v>45609</v>
      </c>
      <c r="Q963">
        <v>71</v>
      </c>
      <c r="R963">
        <v>0</v>
      </c>
      <c r="S963">
        <v>1</v>
      </c>
      <c r="T963">
        <v>22.6</v>
      </c>
      <c r="U963" t="s">
        <v>33</v>
      </c>
      <c r="W963" t="str">
        <f t="shared" si="138"/>
        <v>Lost</v>
      </c>
      <c r="X963" t="str">
        <f>_xlfn.XLOOKUP(B963,'Customers'!A:A,'Customers'!E:E,"")</f>
        <v>Mid-Market</v>
      </c>
      <c r="Y963">
        <f t="shared" si="139"/>
        <v>1</v>
      </c>
      <c r="Z963">
        <f t="shared" si="140"/>
        <v>15</v>
      </c>
      <c r="AA963">
        <f t="shared" ref="AA963:AA1026" si="143">IF(AND(Y963=1,Z963&gt;30),1,0)</f>
        <v>0</v>
      </c>
    </row>
    <row r="964" spans="1:27">
      <c r="A964" t="s">
        <v>3730</v>
      </c>
      <c r="B964" t="s">
        <v>3731</v>
      </c>
      <c r="C964" t="s">
        <v>499</v>
      </c>
      <c r="D964" t="s">
        <v>37</v>
      </c>
      <c r="E964" t="s">
        <v>28</v>
      </c>
      <c r="F964" t="s">
        <v>3732</v>
      </c>
      <c r="G964" s="6">
        <f t="shared" si="135"/>
        <v>116146</v>
      </c>
      <c r="H964" t="s">
        <v>151</v>
      </c>
      <c r="I964" t="s">
        <v>23</v>
      </c>
      <c r="J964" t="str">
        <f t="shared" si="136"/>
        <v>Nihal Bhasin</v>
      </c>
      <c r="K964" t="s">
        <v>3733</v>
      </c>
      <c r="L964" s="7">
        <f t="shared" si="141"/>
        <v>45273</v>
      </c>
      <c r="M964" s="7">
        <v>45413</v>
      </c>
      <c r="N964" s="1">
        <f t="shared" si="137"/>
        <v>45413</v>
      </c>
      <c r="P964" s="7" t="str">
        <f t="shared" si="142"/>
        <v/>
      </c>
      <c r="R964">
        <v>0</v>
      </c>
      <c r="S964">
        <v>1</v>
      </c>
      <c r="T964">
        <v>29.4</v>
      </c>
      <c r="U964" t="s">
        <v>42</v>
      </c>
      <c r="W964" t="str">
        <f t="shared" si="138"/>
        <v>Open</v>
      </c>
      <c r="X964" t="str">
        <f>_xlfn.XLOOKUP(B964,'Customers'!A:A,'Customers'!E:E,"")</f>
        <v>Enterprise</v>
      </c>
      <c r="Y964">
        <f t="shared" si="139"/>
        <v>0</v>
      </c>
      <c r="Z964" t="str">
        <f t="shared" si="140"/>
        <v/>
      </c>
      <c r="AA964">
        <f t="shared" si="143"/>
        <v>0</v>
      </c>
    </row>
    <row r="965" spans="1:27">
      <c r="A965" t="s">
        <v>3734</v>
      </c>
      <c r="B965" t="s">
        <v>3735</v>
      </c>
      <c r="C965" t="s">
        <v>282</v>
      </c>
      <c r="D965" t="s">
        <v>183</v>
      </c>
      <c r="E965" t="s">
        <v>91</v>
      </c>
      <c r="F965" t="s">
        <v>3736</v>
      </c>
      <c r="G965" s="6">
        <f t="shared" si="135"/>
        <v>9484</v>
      </c>
      <c r="H965" t="s">
        <v>56</v>
      </c>
      <c r="I965" t="s">
        <v>62</v>
      </c>
      <c r="J965" t="str">
        <f t="shared" si="136"/>
        <v>Jairaj Panchal</v>
      </c>
      <c r="K965" t="s">
        <v>3737</v>
      </c>
      <c r="L965" s="7">
        <f t="shared" si="141"/>
        <v>44573</v>
      </c>
      <c r="M965" s="7">
        <v>44675</v>
      </c>
      <c r="N965" s="1">
        <f t="shared" si="137"/>
        <v>44675</v>
      </c>
      <c r="O965" s="7">
        <v>44701</v>
      </c>
      <c r="P965" s="7">
        <f t="shared" si="142"/>
        <v>44701</v>
      </c>
      <c r="Q965">
        <v>128</v>
      </c>
      <c r="R965">
        <v>0</v>
      </c>
      <c r="S965">
        <v>1</v>
      </c>
      <c r="T965">
        <v>22.9</v>
      </c>
      <c r="U965" t="s">
        <v>58</v>
      </c>
      <c r="W965" t="str">
        <f t="shared" si="138"/>
        <v>Won</v>
      </c>
      <c r="X965" t="str">
        <f>_xlfn.XLOOKUP(B965,'Customers'!A:A,'Customers'!E:E,"")</f>
        <v>Mid-Market</v>
      </c>
      <c r="Y965">
        <f t="shared" si="139"/>
        <v>1</v>
      </c>
      <c r="Z965">
        <f t="shared" si="140"/>
        <v>26</v>
      </c>
      <c r="AA965">
        <f t="shared" si="143"/>
        <v>0</v>
      </c>
    </row>
    <row r="966" spans="1:27">
      <c r="A966" t="s">
        <v>3738</v>
      </c>
      <c r="B966" t="s">
        <v>3739</v>
      </c>
      <c r="C966" t="s">
        <v>1520</v>
      </c>
      <c r="D966" t="s">
        <v>66</v>
      </c>
      <c r="E966" t="s">
        <v>28</v>
      </c>
      <c r="F966" t="s">
        <v>3740</v>
      </c>
      <c r="G966" s="6">
        <f t="shared" si="135"/>
        <v>23339</v>
      </c>
      <c r="H966" t="s">
        <v>22</v>
      </c>
      <c r="I966" t="s">
        <v>98</v>
      </c>
      <c r="J966" t="str">
        <f t="shared" si="136"/>
        <v>Amruta Sinha</v>
      </c>
      <c r="K966" t="s">
        <v>3741</v>
      </c>
      <c r="L966" s="7">
        <f t="shared" si="141"/>
        <v>44841</v>
      </c>
      <c r="M966" s="7">
        <v>44964</v>
      </c>
      <c r="N966" s="1">
        <f t="shared" si="137"/>
        <v>44964</v>
      </c>
      <c r="P966" s="7" t="str">
        <f t="shared" si="142"/>
        <v/>
      </c>
      <c r="R966">
        <v>0</v>
      </c>
      <c r="S966">
        <v>1</v>
      </c>
      <c r="T966">
        <v>14.7</v>
      </c>
      <c r="U966" t="s">
        <v>58</v>
      </c>
      <c r="W966" t="str">
        <f t="shared" si="138"/>
        <v>Open</v>
      </c>
      <c r="X966" t="str">
        <f>_xlfn.XLOOKUP(B966,'Customers'!A:A,'Customers'!E:E,"")</f>
        <v>Mid-Market</v>
      </c>
      <c r="Y966">
        <f t="shared" si="139"/>
        <v>0</v>
      </c>
      <c r="Z966" t="str">
        <f t="shared" si="140"/>
        <v/>
      </c>
      <c r="AA966">
        <f t="shared" si="143"/>
        <v>0</v>
      </c>
    </row>
    <row r="967" spans="1:27">
      <c r="A967" t="s">
        <v>3742</v>
      </c>
      <c r="B967" t="s">
        <v>3471</v>
      </c>
      <c r="C967" t="s">
        <v>3457</v>
      </c>
      <c r="D967" t="s">
        <v>37</v>
      </c>
      <c r="E967" t="s">
        <v>28</v>
      </c>
      <c r="F967" t="s">
        <v>3743</v>
      </c>
      <c r="G967" s="6">
        <f t="shared" si="135"/>
        <v>150211</v>
      </c>
      <c r="H967" t="s">
        <v>79</v>
      </c>
      <c r="I967" t="s">
        <v>274</v>
      </c>
      <c r="J967" t="str">
        <f t="shared" si="136"/>
        <v>Rachit Lall</v>
      </c>
      <c r="K967" t="s">
        <v>3744</v>
      </c>
      <c r="L967" s="7">
        <f t="shared" si="141"/>
        <v>45208</v>
      </c>
      <c r="N967" s="1" t="str">
        <f t="shared" si="137"/>
        <v/>
      </c>
      <c r="P967" s="7" t="str">
        <f t="shared" si="142"/>
        <v/>
      </c>
      <c r="R967">
        <v>0</v>
      </c>
      <c r="S967">
        <v>1</v>
      </c>
      <c r="T967">
        <v>2.5</v>
      </c>
      <c r="U967" t="s">
        <v>58</v>
      </c>
      <c r="W967" t="str">
        <f t="shared" si="138"/>
        <v>Open</v>
      </c>
      <c r="X967" t="str">
        <f>_xlfn.XLOOKUP(B967,'Customers'!A:A,'Customers'!E:E,"")</f>
        <v>SMB</v>
      </c>
      <c r="Y967">
        <f t="shared" si="139"/>
        <v>0</v>
      </c>
      <c r="Z967" t="str">
        <f t="shared" si="140"/>
        <v/>
      </c>
      <c r="AA967">
        <f t="shared" si="143"/>
        <v>0</v>
      </c>
    </row>
    <row r="968" spans="1:27">
      <c r="A968" t="s">
        <v>3745</v>
      </c>
      <c r="B968" t="s">
        <v>3746</v>
      </c>
      <c r="C968" t="s">
        <v>1164</v>
      </c>
      <c r="D968" t="s">
        <v>66</v>
      </c>
      <c r="E968" t="s">
        <v>115</v>
      </c>
      <c r="F968" t="s">
        <v>3747</v>
      </c>
      <c r="G968" s="6">
        <f t="shared" si="135"/>
        <v>18461</v>
      </c>
      <c r="H968" t="s">
        <v>79</v>
      </c>
      <c r="I968" t="s">
        <v>237</v>
      </c>
      <c r="J968" t="str">
        <f t="shared" si="136"/>
        <v>Vidhi Mital</v>
      </c>
      <c r="K968" t="s">
        <v>414</v>
      </c>
      <c r="L968" s="7">
        <f t="shared" si="141"/>
        <v>45194</v>
      </c>
      <c r="M968" s="7">
        <v>45311</v>
      </c>
      <c r="N968" s="1">
        <f t="shared" si="137"/>
        <v>45311</v>
      </c>
      <c r="O968" s="7">
        <v>45273</v>
      </c>
      <c r="P968" s="7">
        <f t="shared" si="142"/>
        <v>45273</v>
      </c>
      <c r="Q968">
        <v>79</v>
      </c>
      <c r="R968">
        <v>0</v>
      </c>
      <c r="S968">
        <v>1</v>
      </c>
      <c r="T968">
        <v>28.7</v>
      </c>
      <c r="U968" t="s">
        <v>25</v>
      </c>
      <c r="W968" t="str">
        <f t="shared" si="138"/>
        <v>Lost</v>
      </c>
      <c r="X968" t="str">
        <f>_xlfn.XLOOKUP(B968,'Customers'!A:A,'Customers'!E:E,"")</f>
        <v>Mid-Market</v>
      </c>
      <c r="Y968">
        <f t="shared" si="139"/>
        <v>1</v>
      </c>
      <c r="Z968">
        <f t="shared" si="140"/>
        <v>-38</v>
      </c>
      <c r="AA968">
        <f t="shared" si="143"/>
        <v>0</v>
      </c>
    </row>
    <row r="969" spans="1:27">
      <c r="A969" t="s">
        <v>3748</v>
      </c>
      <c r="B969" t="s">
        <v>3749</v>
      </c>
      <c r="C969" t="s">
        <v>18</v>
      </c>
      <c r="D969" t="s">
        <v>66</v>
      </c>
      <c r="E969" t="s">
        <v>28</v>
      </c>
      <c r="F969" t="s">
        <v>3750</v>
      </c>
      <c r="G969" s="6">
        <f t="shared" si="135"/>
        <v>6526</v>
      </c>
      <c r="H969" t="s">
        <v>39</v>
      </c>
      <c r="I969" t="s">
        <v>3247</v>
      </c>
      <c r="J969" t="str">
        <f t="shared" si="136"/>
        <v>Aachal Soni</v>
      </c>
      <c r="K969" t="s">
        <v>3238</v>
      </c>
      <c r="L969" s="7">
        <f t="shared" si="141"/>
        <v>45010</v>
      </c>
      <c r="M969" s="7">
        <v>45028</v>
      </c>
      <c r="N969" s="1">
        <f t="shared" si="137"/>
        <v>45028</v>
      </c>
      <c r="P969" s="7" t="str">
        <f t="shared" si="142"/>
        <v/>
      </c>
      <c r="R969">
        <v>0</v>
      </c>
      <c r="S969">
        <v>1</v>
      </c>
      <c r="T969">
        <v>4.4000000000000004</v>
      </c>
      <c r="U969" t="s">
        <v>33</v>
      </c>
      <c r="W969" t="str">
        <f t="shared" si="138"/>
        <v>Open</v>
      </c>
      <c r="X969" t="str">
        <f>_xlfn.XLOOKUP(B969,'Customers'!A:A,'Customers'!E:E,"")</f>
        <v>Mid-Market</v>
      </c>
      <c r="Y969">
        <f t="shared" si="139"/>
        <v>0</v>
      </c>
      <c r="Z969" t="str">
        <f t="shared" si="140"/>
        <v/>
      </c>
      <c r="AA969">
        <f t="shared" si="143"/>
        <v>0</v>
      </c>
    </row>
    <row r="970" spans="1:27">
      <c r="A970" t="s">
        <v>3751</v>
      </c>
      <c r="B970" t="s">
        <v>3752</v>
      </c>
      <c r="C970" t="s">
        <v>3753</v>
      </c>
      <c r="D970" t="s">
        <v>19</v>
      </c>
      <c r="E970" t="s">
        <v>45</v>
      </c>
      <c r="F970" t="s">
        <v>3754</v>
      </c>
      <c r="G970" s="6">
        <f t="shared" si="135"/>
        <v>6054</v>
      </c>
      <c r="H970" t="s">
        <v>151</v>
      </c>
      <c r="I970" t="s">
        <v>73</v>
      </c>
      <c r="J970" t="str">
        <f t="shared" si="136"/>
        <v>Karan Karnik</v>
      </c>
      <c r="K970" t="s">
        <v>3755</v>
      </c>
      <c r="L970" s="7">
        <f t="shared" si="141"/>
        <v>44591</v>
      </c>
      <c r="M970" s="7">
        <v>44753</v>
      </c>
      <c r="N970" s="1">
        <f t="shared" si="137"/>
        <v>44753</v>
      </c>
      <c r="P970" s="7" t="str">
        <f t="shared" si="142"/>
        <v/>
      </c>
      <c r="R970">
        <v>0</v>
      </c>
      <c r="S970">
        <v>1</v>
      </c>
      <c r="T970">
        <v>28.9</v>
      </c>
      <c r="U970" t="s">
        <v>100</v>
      </c>
      <c r="W970" t="str">
        <f t="shared" si="138"/>
        <v>Open</v>
      </c>
      <c r="X970" t="str">
        <f>_xlfn.XLOOKUP(B970,'Customers'!A:A,'Customers'!E:E,"")</f>
        <v>SMB</v>
      </c>
      <c r="Y970">
        <f t="shared" si="139"/>
        <v>0</v>
      </c>
      <c r="Z970" t="str">
        <f t="shared" si="140"/>
        <v/>
      </c>
      <c r="AA970">
        <f t="shared" si="143"/>
        <v>0</v>
      </c>
    </row>
    <row r="971" spans="1:27">
      <c r="A971" t="s">
        <v>3756</v>
      </c>
      <c r="B971" t="s">
        <v>3757</v>
      </c>
      <c r="C971" t="s">
        <v>525</v>
      </c>
      <c r="D971" t="s">
        <v>53</v>
      </c>
      <c r="E971" t="s">
        <v>91</v>
      </c>
      <c r="F971" t="s">
        <v>3758</v>
      </c>
      <c r="G971" s="6">
        <f t="shared" si="135"/>
        <v>24545</v>
      </c>
      <c r="H971" t="s">
        <v>30</v>
      </c>
      <c r="I971" t="s">
        <v>68</v>
      </c>
      <c r="J971" t="str">
        <f t="shared" si="136"/>
        <v>Anamika Keer</v>
      </c>
      <c r="K971" t="s">
        <v>3759</v>
      </c>
      <c r="L971" s="7">
        <f t="shared" si="141"/>
        <v>45520</v>
      </c>
      <c r="M971" s="7">
        <v>45696</v>
      </c>
      <c r="N971" s="1">
        <f t="shared" si="137"/>
        <v>45696</v>
      </c>
      <c r="O971" s="7">
        <v>45582</v>
      </c>
      <c r="P971" s="7">
        <f t="shared" si="142"/>
        <v>45582</v>
      </c>
      <c r="Q971">
        <v>62</v>
      </c>
      <c r="R971">
        <v>0</v>
      </c>
      <c r="S971">
        <v>1</v>
      </c>
      <c r="T971">
        <v>18.3</v>
      </c>
      <c r="U971" t="s">
        <v>25</v>
      </c>
      <c r="W971" t="str">
        <f t="shared" si="138"/>
        <v>Won</v>
      </c>
      <c r="X971" t="str">
        <f>_xlfn.XLOOKUP(B971,'Customers'!A:A,'Customers'!E:E,"")</f>
        <v>Mid-Market</v>
      </c>
      <c r="Y971">
        <f t="shared" si="139"/>
        <v>1</v>
      </c>
      <c r="Z971">
        <f t="shared" si="140"/>
        <v>-114</v>
      </c>
      <c r="AA971">
        <f t="shared" si="143"/>
        <v>0</v>
      </c>
    </row>
    <row r="972" spans="1:27">
      <c r="A972" t="s">
        <v>3760</v>
      </c>
      <c r="B972" t="s">
        <v>1021</v>
      </c>
      <c r="C972" t="s">
        <v>18</v>
      </c>
      <c r="D972" t="s">
        <v>66</v>
      </c>
      <c r="E972" t="s">
        <v>20</v>
      </c>
      <c r="F972" t="s">
        <v>3761</v>
      </c>
      <c r="G972" s="6">
        <f t="shared" si="135"/>
        <v>4035</v>
      </c>
      <c r="H972" t="s">
        <v>47</v>
      </c>
      <c r="I972" t="s">
        <v>361</v>
      </c>
      <c r="J972" t="str">
        <f t="shared" si="136"/>
        <v>Jalsa Parsa</v>
      </c>
      <c r="K972" t="s">
        <v>3762</v>
      </c>
      <c r="L972" s="7">
        <f t="shared" si="141"/>
        <v>44960</v>
      </c>
      <c r="M972" s="7">
        <v>45025</v>
      </c>
      <c r="N972" s="1">
        <f t="shared" si="137"/>
        <v>45025</v>
      </c>
      <c r="P972" s="7" t="str">
        <f t="shared" si="142"/>
        <v/>
      </c>
      <c r="R972">
        <v>0</v>
      </c>
      <c r="S972">
        <v>1</v>
      </c>
      <c r="T972">
        <v>5.6</v>
      </c>
      <c r="U972" t="s">
        <v>100</v>
      </c>
      <c r="W972" t="str">
        <f t="shared" si="138"/>
        <v>Open</v>
      </c>
      <c r="X972" t="str">
        <f>_xlfn.XLOOKUP(B972,'Customers'!A:A,'Customers'!E:E,"")</f>
        <v>Enterprise</v>
      </c>
      <c r="Y972">
        <f t="shared" si="139"/>
        <v>0</v>
      </c>
      <c r="Z972" t="str">
        <f t="shared" si="140"/>
        <v/>
      </c>
      <c r="AA972">
        <f t="shared" si="143"/>
        <v>0</v>
      </c>
    </row>
    <row r="973" spans="1:27">
      <c r="A973" t="s">
        <v>3763</v>
      </c>
      <c r="B973" t="s">
        <v>3764</v>
      </c>
      <c r="C973" t="s">
        <v>18</v>
      </c>
      <c r="D973" t="s">
        <v>19</v>
      </c>
      <c r="E973" t="s">
        <v>177</v>
      </c>
      <c r="F973" t="s">
        <v>1411</v>
      </c>
      <c r="G973" s="6">
        <f t="shared" si="135"/>
        <v>9000</v>
      </c>
      <c r="H973" t="s">
        <v>39</v>
      </c>
      <c r="I973" t="s">
        <v>68</v>
      </c>
      <c r="J973" t="str">
        <f t="shared" si="136"/>
        <v>Anamika Keer</v>
      </c>
      <c r="K973" t="s">
        <v>2805</v>
      </c>
      <c r="L973" s="7">
        <f t="shared" si="141"/>
        <v>45275</v>
      </c>
      <c r="M973" s="7">
        <v>45431</v>
      </c>
      <c r="N973" s="1">
        <f t="shared" si="137"/>
        <v>45431</v>
      </c>
      <c r="P973" s="7" t="str">
        <f t="shared" si="142"/>
        <v/>
      </c>
      <c r="R973">
        <v>0</v>
      </c>
      <c r="S973">
        <v>1</v>
      </c>
      <c r="T973">
        <v>7.8</v>
      </c>
      <c r="U973" t="s">
        <v>42</v>
      </c>
      <c r="W973" t="str">
        <f t="shared" si="138"/>
        <v>Open</v>
      </c>
      <c r="X973" t="str">
        <f>_xlfn.XLOOKUP(B973,'Customers'!A:A,'Customers'!E:E,"")</f>
        <v>Mid-Market</v>
      </c>
      <c r="Y973">
        <f t="shared" si="139"/>
        <v>0</v>
      </c>
      <c r="Z973" t="str">
        <f t="shared" si="140"/>
        <v/>
      </c>
      <c r="AA973">
        <f t="shared" si="143"/>
        <v>0</v>
      </c>
    </row>
    <row r="974" spans="1:27">
      <c r="A974" t="s">
        <v>3765</v>
      </c>
      <c r="B974" t="s">
        <v>3766</v>
      </c>
      <c r="C974" t="s">
        <v>1463</v>
      </c>
      <c r="D974" t="s">
        <v>37</v>
      </c>
      <c r="E974" t="s">
        <v>28</v>
      </c>
      <c r="F974" t="s">
        <v>3767</v>
      </c>
      <c r="G974" s="6">
        <f t="shared" si="135"/>
        <v>176224</v>
      </c>
      <c r="H974" t="s">
        <v>47</v>
      </c>
      <c r="I974" t="s">
        <v>237</v>
      </c>
      <c r="J974" t="str">
        <f t="shared" si="136"/>
        <v>Vidhi Mital</v>
      </c>
      <c r="K974" t="s">
        <v>511</v>
      </c>
      <c r="L974" s="7">
        <f t="shared" si="141"/>
        <v>44838</v>
      </c>
      <c r="M974" s="7">
        <v>44868</v>
      </c>
      <c r="N974" s="1">
        <f t="shared" si="137"/>
        <v>44868</v>
      </c>
      <c r="P974" s="7" t="str">
        <f t="shared" si="142"/>
        <v/>
      </c>
      <c r="R974">
        <v>0</v>
      </c>
      <c r="S974">
        <v>1</v>
      </c>
      <c r="T974">
        <v>18.600000000000001</v>
      </c>
      <c r="U974" t="s">
        <v>42</v>
      </c>
      <c r="W974" t="str">
        <f t="shared" si="138"/>
        <v>Open</v>
      </c>
      <c r="X974" t="str">
        <f>_xlfn.XLOOKUP(B974,'Customers'!A:A,'Customers'!E:E,"")</f>
        <v>SMB</v>
      </c>
      <c r="Y974">
        <f t="shared" si="139"/>
        <v>0</v>
      </c>
      <c r="Z974" t="str">
        <f t="shared" si="140"/>
        <v/>
      </c>
      <c r="AA974">
        <f t="shared" si="143"/>
        <v>0</v>
      </c>
    </row>
    <row r="975" spans="1:27">
      <c r="A975" t="s">
        <v>3768</v>
      </c>
      <c r="B975" t="s">
        <v>182</v>
      </c>
      <c r="C975" t="s">
        <v>417</v>
      </c>
      <c r="D975" t="s">
        <v>66</v>
      </c>
      <c r="E975" t="s">
        <v>20</v>
      </c>
      <c r="F975" t="s">
        <v>3769</v>
      </c>
      <c r="G975" s="6">
        <f t="shared" si="135"/>
        <v>3864</v>
      </c>
      <c r="H975" t="s">
        <v>30</v>
      </c>
      <c r="I975" t="s">
        <v>614</v>
      </c>
      <c r="J975" t="str">
        <f t="shared" si="136"/>
        <v>Anamika Keer</v>
      </c>
      <c r="K975" t="s">
        <v>3770</v>
      </c>
      <c r="L975" s="7">
        <f t="shared" si="141"/>
        <v>45417</v>
      </c>
      <c r="M975" s="7">
        <v>45567</v>
      </c>
      <c r="N975" s="1">
        <f t="shared" si="137"/>
        <v>45567</v>
      </c>
      <c r="P975" s="7" t="str">
        <f t="shared" si="142"/>
        <v/>
      </c>
      <c r="R975">
        <v>0</v>
      </c>
      <c r="S975">
        <v>1</v>
      </c>
      <c r="T975">
        <v>20.8</v>
      </c>
      <c r="U975" t="s">
        <v>42</v>
      </c>
      <c r="W975" t="str">
        <f t="shared" si="138"/>
        <v>Open</v>
      </c>
      <c r="X975" t="str">
        <f>_xlfn.XLOOKUP(B975,'Customers'!A:A,'Customers'!E:E,"")</f>
        <v>SMB</v>
      </c>
      <c r="Y975">
        <f t="shared" si="139"/>
        <v>0</v>
      </c>
      <c r="Z975" t="str">
        <f t="shared" si="140"/>
        <v/>
      </c>
      <c r="AA975">
        <f t="shared" si="143"/>
        <v>0</v>
      </c>
    </row>
    <row r="976" spans="1:27">
      <c r="A976" t="s">
        <v>3771</v>
      </c>
      <c r="B976" t="s">
        <v>3772</v>
      </c>
      <c r="C976" t="s">
        <v>1380</v>
      </c>
      <c r="D976" t="s">
        <v>183</v>
      </c>
      <c r="E976" t="s">
        <v>54</v>
      </c>
      <c r="F976" t="s">
        <v>3773</v>
      </c>
      <c r="G976" s="6">
        <f t="shared" si="135"/>
        <v>8120</v>
      </c>
      <c r="H976" t="s">
        <v>47</v>
      </c>
      <c r="I976" t="s">
        <v>258</v>
      </c>
      <c r="J976" t="str">
        <f t="shared" si="136"/>
        <v>Jasmit Gour</v>
      </c>
      <c r="K976" t="s">
        <v>3774</v>
      </c>
      <c r="L976" s="7">
        <f t="shared" si="141"/>
        <v>45410</v>
      </c>
      <c r="M976" s="7">
        <v>45518</v>
      </c>
      <c r="N976" s="1">
        <f t="shared" si="137"/>
        <v>45518</v>
      </c>
      <c r="P976" s="7" t="str">
        <f t="shared" si="142"/>
        <v/>
      </c>
      <c r="R976">
        <v>0</v>
      </c>
      <c r="S976">
        <v>1</v>
      </c>
      <c r="T976">
        <v>26.1</v>
      </c>
      <c r="U976" t="s">
        <v>33</v>
      </c>
      <c r="W976" t="str">
        <f t="shared" si="138"/>
        <v>Open</v>
      </c>
      <c r="X976" t="str">
        <f>_xlfn.XLOOKUP(B976,'Customers'!A:A,'Customers'!E:E,"")</f>
        <v>Enterprise</v>
      </c>
      <c r="Y976">
        <f t="shared" si="139"/>
        <v>0</v>
      </c>
      <c r="Z976" t="str">
        <f t="shared" si="140"/>
        <v/>
      </c>
      <c r="AA976">
        <f t="shared" si="143"/>
        <v>0</v>
      </c>
    </row>
    <row r="977" spans="1:27">
      <c r="A977" t="s">
        <v>3775</v>
      </c>
      <c r="B977" t="s">
        <v>2814</v>
      </c>
      <c r="C977" t="s">
        <v>918</v>
      </c>
      <c r="D977" t="s">
        <v>37</v>
      </c>
      <c r="E977" t="s">
        <v>115</v>
      </c>
      <c r="F977" t="s">
        <v>3776</v>
      </c>
      <c r="G977" s="6">
        <f t="shared" si="135"/>
        <v>71435</v>
      </c>
      <c r="H977" t="s">
        <v>79</v>
      </c>
      <c r="I977" t="s">
        <v>117</v>
      </c>
      <c r="J977" t="str">
        <f t="shared" si="136"/>
        <v>Ekta Uppal</v>
      </c>
      <c r="K977" t="s">
        <v>1879</v>
      </c>
      <c r="L977" s="7">
        <f t="shared" si="141"/>
        <v>45223</v>
      </c>
      <c r="M977" s="7">
        <v>45392</v>
      </c>
      <c r="N977" s="1">
        <f t="shared" si="137"/>
        <v>45392</v>
      </c>
      <c r="O977" s="7">
        <v>45255</v>
      </c>
      <c r="P977" s="7">
        <f t="shared" si="142"/>
        <v>45255</v>
      </c>
      <c r="Q977">
        <v>32</v>
      </c>
      <c r="R977">
        <v>0</v>
      </c>
      <c r="S977">
        <v>1</v>
      </c>
      <c r="T977">
        <v>24.8</v>
      </c>
      <c r="U977" t="s">
        <v>58</v>
      </c>
      <c r="W977" t="str">
        <f t="shared" si="138"/>
        <v>Lost</v>
      </c>
      <c r="X977" t="str">
        <f>_xlfn.XLOOKUP(B977,'Customers'!A:A,'Customers'!E:E,"")</f>
        <v>Mid-Market</v>
      </c>
      <c r="Y977">
        <f t="shared" si="139"/>
        <v>1</v>
      </c>
      <c r="Z977">
        <f t="shared" si="140"/>
        <v>-137</v>
      </c>
      <c r="AA977">
        <f t="shared" si="143"/>
        <v>0</v>
      </c>
    </row>
    <row r="978" spans="1:27">
      <c r="A978" t="s">
        <v>3777</v>
      </c>
      <c r="B978" t="s">
        <v>2631</v>
      </c>
      <c r="C978" t="s">
        <v>18</v>
      </c>
      <c r="D978" t="s">
        <v>183</v>
      </c>
      <c r="E978" t="s">
        <v>28</v>
      </c>
      <c r="F978" t="s">
        <v>3778</v>
      </c>
      <c r="G978" s="6">
        <f t="shared" si="135"/>
        <v>5842</v>
      </c>
      <c r="H978" t="s">
        <v>56</v>
      </c>
      <c r="I978" t="s">
        <v>68</v>
      </c>
      <c r="J978" t="str">
        <f t="shared" si="136"/>
        <v>Anamika Keer</v>
      </c>
      <c r="K978" t="s">
        <v>3779</v>
      </c>
      <c r="L978" s="7">
        <f t="shared" si="141"/>
        <v>45438</v>
      </c>
      <c r="M978" s="7">
        <v>45462</v>
      </c>
      <c r="N978" s="1">
        <f t="shared" si="137"/>
        <v>45462</v>
      </c>
      <c r="P978" s="7" t="str">
        <f t="shared" si="142"/>
        <v/>
      </c>
      <c r="R978">
        <v>0</v>
      </c>
      <c r="S978">
        <v>1</v>
      </c>
      <c r="T978">
        <v>2.1</v>
      </c>
      <c r="U978" t="s">
        <v>100</v>
      </c>
      <c r="W978" t="str">
        <f t="shared" si="138"/>
        <v>Open</v>
      </c>
      <c r="X978" t="str">
        <f>_xlfn.XLOOKUP(B978,'Customers'!A:A,'Customers'!E:E,"")</f>
        <v>SMB</v>
      </c>
      <c r="Y978">
        <f t="shared" si="139"/>
        <v>0</v>
      </c>
      <c r="Z978" t="str">
        <f t="shared" si="140"/>
        <v/>
      </c>
      <c r="AA978">
        <f t="shared" si="143"/>
        <v>0</v>
      </c>
    </row>
    <row r="979" spans="1:27">
      <c r="A979" t="s">
        <v>3780</v>
      </c>
      <c r="B979" t="s">
        <v>3781</v>
      </c>
      <c r="C979" t="s">
        <v>612</v>
      </c>
      <c r="D979" t="s">
        <v>53</v>
      </c>
      <c r="E979" t="s">
        <v>115</v>
      </c>
      <c r="F979" t="s">
        <v>3782</v>
      </c>
      <c r="G979" s="6">
        <f t="shared" si="135"/>
        <v>21889</v>
      </c>
      <c r="H979" t="s">
        <v>56</v>
      </c>
      <c r="I979" t="s">
        <v>156</v>
      </c>
      <c r="J979" t="str">
        <f t="shared" si="136"/>
        <v>Lakshmi Hayre</v>
      </c>
      <c r="K979" t="s">
        <v>3783</v>
      </c>
      <c r="L979" s="7">
        <f t="shared" si="141"/>
        <v>45555</v>
      </c>
      <c r="M979" s="7">
        <v>45583</v>
      </c>
      <c r="N979" s="1">
        <f t="shared" si="137"/>
        <v>45583</v>
      </c>
      <c r="O979" s="7">
        <v>45735</v>
      </c>
      <c r="P979" s="7">
        <f t="shared" si="142"/>
        <v>45735</v>
      </c>
      <c r="Q979">
        <v>180</v>
      </c>
      <c r="R979">
        <v>0</v>
      </c>
      <c r="S979">
        <v>1</v>
      </c>
      <c r="T979">
        <v>10.5</v>
      </c>
      <c r="U979" t="s">
        <v>33</v>
      </c>
      <c r="W979" t="str">
        <f t="shared" si="138"/>
        <v>Lost</v>
      </c>
      <c r="X979" t="str">
        <f>_xlfn.XLOOKUP(B979,'Customers'!A:A,'Customers'!E:E,"")</f>
        <v>SMB</v>
      </c>
      <c r="Y979">
        <f t="shared" si="139"/>
        <v>1</v>
      </c>
      <c r="Z979">
        <f t="shared" si="140"/>
        <v>152</v>
      </c>
      <c r="AA979">
        <f t="shared" si="143"/>
        <v>1</v>
      </c>
    </row>
    <row r="980" spans="1:27">
      <c r="A980" t="s">
        <v>3784</v>
      </c>
      <c r="B980" t="s">
        <v>3785</v>
      </c>
      <c r="C980" t="s">
        <v>986</v>
      </c>
      <c r="D980" t="s">
        <v>66</v>
      </c>
      <c r="E980" t="s">
        <v>177</v>
      </c>
      <c r="F980" t="s">
        <v>3786</v>
      </c>
      <c r="G980" s="6">
        <f t="shared" si="135"/>
        <v>12822</v>
      </c>
      <c r="H980" t="s">
        <v>79</v>
      </c>
      <c r="I980" t="s">
        <v>62</v>
      </c>
      <c r="J980" t="str">
        <f t="shared" si="136"/>
        <v>Jairaj Panchal</v>
      </c>
      <c r="K980" t="s">
        <v>3787</v>
      </c>
      <c r="L980" s="7">
        <f t="shared" si="141"/>
        <v>45219</v>
      </c>
      <c r="M980" s="7">
        <v>45315</v>
      </c>
      <c r="N980" s="1">
        <f t="shared" si="137"/>
        <v>45315</v>
      </c>
      <c r="P980" s="7" t="str">
        <f t="shared" si="142"/>
        <v/>
      </c>
      <c r="R980">
        <v>0</v>
      </c>
      <c r="S980">
        <v>1</v>
      </c>
      <c r="T980">
        <v>30.6</v>
      </c>
      <c r="U980" t="s">
        <v>33</v>
      </c>
      <c r="W980" t="str">
        <f t="shared" si="138"/>
        <v>Open</v>
      </c>
      <c r="X980" t="str">
        <f>_xlfn.XLOOKUP(B980,'Customers'!A:A,'Customers'!E:E,"")</f>
        <v>SMB</v>
      </c>
      <c r="Y980">
        <f t="shared" si="139"/>
        <v>0</v>
      </c>
      <c r="Z980" t="str">
        <f t="shared" si="140"/>
        <v/>
      </c>
      <c r="AA980">
        <f t="shared" si="143"/>
        <v>0</v>
      </c>
    </row>
    <row r="981" spans="1:27">
      <c r="A981" t="s">
        <v>3788</v>
      </c>
      <c r="B981" t="s">
        <v>3789</v>
      </c>
      <c r="C981" t="s">
        <v>1810</v>
      </c>
      <c r="D981" t="s">
        <v>66</v>
      </c>
      <c r="E981" t="s">
        <v>45</v>
      </c>
      <c r="F981" t="s">
        <v>3790</v>
      </c>
      <c r="G981" s="6">
        <f t="shared" si="135"/>
        <v>13065</v>
      </c>
      <c r="H981" t="s">
        <v>56</v>
      </c>
      <c r="I981" t="s">
        <v>31</v>
      </c>
      <c r="J981" t="str">
        <f t="shared" si="136"/>
        <v>Ati Seshadri</v>
      </c>
      <c r="K981" t="s">
        <v>3791</v>
      </c>
      <c r="L981" s="7">
        <f t="shared" si="141"/>
        <v>44859</v>
      </c>
      <c r="M981" s="7">
        <v>45008</v>
      </c>
      <c r="N981" s="1">
        <f t="shared" si="137"/>
        <v>45008</v>
      </c>
      <c r="P981" s="7" t="str">
        <f t="shared" si="142"/>
        <v/>
      </c>
      <c r="R981">
        <v>0</v>
      </c>
      <c r="S981">
        <v>1</v>
      </c>
      <c r="T981">
        <v>13.6</v>
      </c>
      <c r="U981" t="s">
        <v>42</v>
      </c>
      <c r="W981" t="str">
        <f t="shared" si="138"/>
        <v>Open</v>
      </c>
      <c r="X981" t="str">
        <f>_xlfn.XLOOKUP(B981,'Customers'!A:A,'Customers'!E:E,"")</f>
        <v>SMB</v>
      </c>
      <c r="Y981">
        <f t="shared" si="139"/>
        <v>0</v>
      </c>
      <c r="Z981" t="str">
        <f t="shared" si="140"/>
        <v/>
      </c>
      <c r="AA981">
        <f t="shared" si="143"/>
        <v>0</v>
      </c>
    </row>
    <row r="982" spans="1:27">
      <c r="A982" t="s">
        <v>3792</v>
      </c>
      <c r="B982" t="s">
        <v>2252</v>
      </c>
      <c r="C982" t="s">
        <v>3009</v>
      </c>
      <c r="D982" t="s">
        <v>37</v>
      </c>
      <c r="E982" t="s">
        <v>28</v>
      </c>
      <c r="F982" t="s">
        <v>3793</v>
      </c>
      <c r="G982" s="6">
        <f t="shared" si="135"/>
        <v>157444</v>
      </c>
      <c r="H982" t="s">
        <v>30</v>
      </c>
      <c r="I982" t="s">
        <v>1705</v>
      </c>
      <c r="J982" t="str">
        <f t="shared" si="136"/>
        <v>Karan Karnik</v>
      </c>
      <c r="K982" t="s">
        <v>2395</v>
      </c>
      <c r="L982" s="7">
        <f t="shared" si="141"/>
        <v>45267</v>
      </c>
      <c r="M982" s="7">
        <v>45425</v>
      </c>
      <c r="N982" s="1">
        <f t="shared" si="137"/>
        <v>45425</v>
      </c>
      <c r="P982" s="7" t="str">
        <f t="shared" si="142"/>
        <v/>
      </c>
      <c r="R982">
        <v>0</v>
      </c>
      <c r="S982">
        <v>1</v>
      </c>
      <c r="T982">
        <v>26.3</v>
      </c>
      <c r="U982" t="s">
        <v>100</v>
      </c>
      <c r="W982" t="str">
        <f t="shared" si="138"/>
        <v>Open</v>
      </c>
      <c r="X982" t="str">
        <f>_xlfn.XLOOKUP(B982,'Customers'!A:A,'Customers'!E:E,"")</f>
        <v>Enterprise</v>
      </c>
      <c r="Y982">
        <f t="shared" si="139"/>
        <v>0</v>
      </c>
      <c r="Z982" t="str">
        <f t="shared" si="140"/>
        <v/>
      </c>
      <c r="AA982">
        <f t="shared" si="143"/>
        <v>0</v>
      </c>
    </row>
    <row r="983" spans="1:27">
      <c r="A983" t="s">
        <v>3794</v>
      </c>
      <c r="B983" t="s">
        <v>3374</v>
      </c>
      <c r="C983" t="s">
        <v>18</v>
      </c>
      <c r="D983" t="s">
        <v>19</v>
      </c>
      <c r="E983" t="s">
        <v>91</v>
      </c>
      <c r="F983" t="s">
        <v>3795</v>
      </c>
      <c r="G983" s="6">
        <f t="shared" si="135"/>
        <v>9038</v>
      </c>
      <c r="H983" t="s">
        <v>30</v>
      </c>
      <c r="I983" t="s">
        <v>31</v>
      </c>
      <c r="J983" t="str">
        <f t="shared" si="136"/>
        <v>Ati Seshadri</v>
      </c>
      <c r="K983" t="s">
        <v>2453</v>
      </c>
      <c r="L983" s="7">
        <f t="shared" si="141"/>
        <v>44921</v>
      </c>
      <c r="M983" s="7">
        <v>44971</v>
      </c>
      <c r="N983" s="1">
        <f t="shared" si="137"/>
        <v>44971</v>
      </c>
      <c r="O983" s="7">
        <v>45119</v>
      </c>
      <c r="P983" s="7">
        <f t="shared" si="142"/>
        <v>45119</v>
      </c>
      <c r="Q983">
        <v>198</v>
      </c>
      <c r="R983">
        <v>1</v>
      </c>
      <c r="S983">
        <v>4</v>
      </c>
      <c r="T983">
        <v>6.5</v>
      </c>
      <c r="U983" t="s">
        <v>58</v>
      </c>
      <c r="W983" t="str">
        <f t="shared" si="138"/>
        <v>Won</v>
      </c>
      <c r="X983" t="str">
        <f>_xlfn.XLOOKUP(B983,'Customers'!A:A,'Customers'!E:E,"")</f>
        <v>Mid-Market</v>
      </c>
      <c r="Y983">
        <f t="shared" si="139"/>
        <v>1</v>
      </c>
      <c r="Z983">
        <f t="shared" si="140"/>
        <v>148</v>
      </c>
      <c r="AA983">
        <f t="shared" si="143"/>
        <v>1</v>
      </c>
    </row>
    <row r="984" spans="1:27">
      <c r="A984" t="s">
        <v>3796</v>
      </c>
      <c r="B984" t="s">
        <v>2397</v>
      </c>
      <c r="C984" t="s">
        <v>2904</v>
      </c>
      <c r="D984" t="s">
        <v>37</v>
      </c>
      <c r="E984" t="s">
        <v>54</v>
      </c>
      <c r="F984" t="s">
        <v>3797</v>
      </c>
      <c r="G984" s="6">
        <f t="shared" si="135"/>
        <v>197153</v>
      </c>
      <c r="H984" t="s">
        <v>79</v>
      </c>
      <c r="I984" t="s">
        <v>258</v>
      </c>
      <c r="J984" t="str">
        <f t="shared" si="136"/>
        <v>Jasmit Gour</v>
      </c>
      <c r="K984" t="s">
        <v>551</v>
      </c>
      <c r="L984" s="7">
        <f t="shared" si="141"/>
        <v>45647</v>
      </c>
      <c r="M984" s="7">
        <v>45683</v>
      </c>
      <c r="N984" s="1">
        <f t="shared" si="137"/>
        <v>45683</v>
      </c>
      <c r="P984" s="7" t="str">
        <f t="shared" si="142"/>
        <v/>
      </c>
      <c r="R984">
        <v>0</v>
      </c>
      <c r="S984">
        <v>1</v>
      </c>
      <c r="T984">
        <v>0.1</v>
      </c>
      <c r="U984" t="s">
        <v>58</v>
      </c>
      <c r="W984" t="str">
        <f t="shared" si="138"/>
        <v>Open</v>
      </c>
      <c r="X984" t="str">
        <f>_xlfn.XLOOKUP(B984,'Customers'!A:A,'Customers'!E:E,"")</f>
        <v>Mid-Market</v>
      </c>
      <c r="Y984">
        <f t="shared" si="139"/>
        <v>0</v>
      </c>
      <c r="Z984" t="str">
        <f t="shared" si="140"/>
        <v/>
      </c>
      <c r="AA984">
        <f t="shared" si="143"/>
        <v>0</v>
      </c>
    </row>
    <row r="985" spans="1:27">
      <c r="A985" t="s">
        <v>3798</v>
      </c>
      <c r="B985" t="s">
        <v>3799</v>
      </c>
      <c r="C985" t="s">
        <v>36</v>
      </c>
      <c r="D985" t="s">
        <v>66</v>
      </c>
      <c r="E985" t="s">
        <v>177</v>
      </c>
      <c r="F985" t="s">
        <v>2222</v>
      </c>
      <c r="G985" s="6">
        <f t="shared" si="135"/>
        <v>24000</v>
      </c>
      <c r="H985" t="s">
        <v>47</v>
      </c>
      <c r="I985" t="s">
        <v>73</v>
      </c>
      <c r="J985" t="str">
        <f t="shared" si="136"/>
        <v>Karan Karnik</v>
      </c>
      <c r="K985" t="s">
        <v>3800</v>
      </c>
      <c r="L985" s="7">
        <f t="shared" si="141"/>
        <v>45193</v>
      </c>
      <c r="M985" s="7">
        <v>45347</v>
      </c>
      <c r="N985" s="1">
        <f t="shared" si="137"/>
        <v>45347</v>
      </c>
      <c r="P985" s="7" t="str">
        <f t="shared" si="142"/>
        <v/>
      </c>
      <c r="R985">
        <v>0</v>
      </c>
      <c r="S985">
        <v>1</v>
      </c>
      <c r="U985" t="s">
        <v>42</v>
      </c>
      <c r="W985" t="str">
        <f t="shared" si="138"/>
        <v>Open</v>
      </c>
      <c r="X985" t="str">
        <f>_xlfn.XLOOKUP(B985,'Customers'!A:A,'Customers'!E:E,"")</f>
        <v>Enterprise</v>
      </c>
      <c r="Y985">
        <f t="shared" si="139"/>
        <v>0</v>
      </c>
      <c r="Z985" t="str">
        <f t="shared" si="140"/>
        <v/>
      </c>
      <c r="AA985">
        <f t="shared" si="143"/>
        <v>0</v>
      </c>
    </row>
    <row r="986" spans="1:27">
      <c r="A986" t="s">
        <v>3801</v>
      </c>
      <c r="B986" t="s">
        <v>3802</v>
      </c>
      <c r="C986" t="s">
        <v>2214</v>
      </c>
      <c r="D986" t="s">
        <v>53</v>
      </c>
      <c r="E986" t="s">
        <v>177</v>
      </c>
      <c r="F986" t="s">
        <v>3803</v>
      </c>
      <c r="G986" s="6">
        <f t="shared" si="135"/>
        <v>24419</v>
      </c>
      <c r="H986" t="s">
        <v>161</v>
      </c>
      <c r="I986" t="s">
        <v>98</v>
      </c>
      <c r="J986" t="str">
        <f t="shared" si="136"/>
        <v>Amruta Sinha</v>
      </c>
      <c r="K986" t="s">
        <v>3804</v>
      </c>
      <c r="L986" s="7">
        <f t="shared" si="141"/>
        <v>45204</v>
      </c>
      <c r="M986" s="7">
        <v>45272</v>
      </c>
      <c r="N986" s="1">
        <f t="shared" si="137"/>
        <v>45272</v>
      </c>
      <c r="P986" s="7" t="str">
        <f t="shared" si="142"/>
        <v/>
      </c>
      <c r="R986">
        <v>0</v>
      </c>
      <c r="S986">
        <v>1</v>
      </c>
      <c r="T986">
        <v>13.5</v>
      </c>
      <c r="U986" t="s">
        <v>100</v>
      </c>
      <c r="W986" t="str">
        <f t="shared" si="138"/>
        <v>Open</v>
      </c>
      <c r="X986" t="str">
        <f>_xlfn.XLOOKUP(B986,'Customers'!A:A,'Customers'!E:E,"")</f>
        <v>Mid-Market</v>
      </c>
      <c r="Y986">
        <f t="shared" si="139"/>
        <v>0</v>
      </c>
      <c r="Z986" t="str">
        <f t="shared" si="140"/>
        <v/>
      </c>
      <c r="AA986">
        <f t="shared" si="143"/>
        <v>0</v>
      </c>
    </row>
    <row r="987" spans="1:27">
      <c r="A987" t="s">
        <v>3805</v>
      </c>
      <c r="B987" t="s">
        <v>3806</v>
      </c>
      <c r="C987" t="s">
        <v>3807</v>
      </c>
      <c r="D987" t="s">
        <v>66</v>
      </c>
      <c r="E987" t="s">
        <v>177</v>
      </c>
      <c r="F987" t="s">
        <v>3808</v>
      </c>
      <c r="G987" s="6">
        <f t="shared" si="135"/>
        <v>11659</v>
      </c>
      <c r="H987" t="s">
        <v>161</v>
      </c>
      <c r="I987" t="s">
        <v>361</v>
      </c>
      <c r="J987" t="str">
        <f t="shared" si="136"/>
        <v>Jalsa Parsa</v>
      </c>
      <c r="K987" t="s">
        <v>2202</v>
      </c>
      <c r="L987" s="7">
        <f t="shared" si="141"/>
        <v>45154</v>
      </c>
      <c r="M987" s="7">
        <v>45223</v>
      </c>
      <c r="N987" s="1">
        <f t="shared" si="137"/>
        <v>45223</v>
      </c>
      <c r="P987" s="7" t="str">
        <f t="shared" si="142"/>
        <v/>
      </c>
      <c r="R987">
        <v>0</v>
      </c>
      <c r="S987">
        <v>1</v>
      </c>
      <c r="T987">
        <v>2.7</v>
      </c>
      <c r="U987" t="s">
        <v>25</v>
      </c>
      <c r="W987" t="str">
        <f t="shared" si="138"/>
        <v>Open</v>
      </c>
      <c r="X987" t="str">
        <f>_xlfn.XLOOKUP(B987,'Customers'!A:A,'Customers'!E:E,"")</f>
        <v>Enterprise</v>
      </c>
      <c r="Y987">
        <f t="shared" si="139"/>
        <v>0</v>
      </c>
      <c r="Z987" t="str">
        <f t="shared" si="140"/>
        <v/>
      </c>
      <c r="AA987">
        <f t="shared" si="143"/>
        <v>0</v>
      </c>
    </row>
    <row r="988" spans="1:27">
      <c r="A988" t="s">
        <v>3809</v>
      </c>
      <c r="B988" t="s">
        <v>2231</v>
      </c>
      <c r="C988" t="s">
        <v>3026</v>
      </c>
      <c r="D988" t="s">
        <v>183</v>
      </c>
      <c r="E988" t="s">
        <v>177</v>
      </c>
      <c r="F988" t="s">
        <v>3810</v>
      </c>
      <c r="G988" s="6">
        <f t="shared" si="135"/>
        <v>10812</v>
      </c>
      <c r="H988" t="s">
        <v>39</v>
      </c>
      <c r="I988" t="s">
        <v>521</v>
      </c>
      <c r="J988" t="str">
        <f t="shared" si="136"/>
        <v>Kashish Patla</v>
      </c>
      <c r="K988" t="s">
        <v>3811</v>
      </c>
      <c r="L988" s="7">
        <f t="shared" si="141"/>
        <v>44986</v>
      </c>
      <c r="N988" s="1" t="str">
        <f t="shared" si="137"/>
        <v/>
      </c>
      <c r="P988" s="7" t="str">
        <f t="shared" si="142"/>
        <v/>
      </c>
      <c r="R988">
        <v>0</v>
      </c>
      <c r="S988">
        <v>1</v>
      </c>
      <c r="T988">
        <v>28.9</v>
      </c>
      <c r="U988" t="s">
        <v>100</v>
      </c>
      <c r="W988" t="str">
        <f t="shared" si="138"/>
        <v>Open</v>
      </c>
      <c r="X988" t="str">
        <f>_xlfn.XLOOKUP(B988,'Customers'!A:A,'Customers'!E:E,"")</f>
        <v>SMB</v>
      </c>
      <c r="Y988">
        <f t="shared" si="139"/>
        <v>0</v>
      </c>
      <c r="Z988" t="str">
        <f t="shared" si="140"/>
        <v/>
      </c>
      <c r="AA988">
        <f t="shared" si="143"/>
        <v>0</v>
      </c>
    </row>
    <row r="989" spans="1:27">
      <c r="A989" t="s">
        <v>3812</v>
      </c>
      <c r="B989" t="s">
        <v>3813</v>
      </c>
      <c r="C989" t="s">
        <v>1371</v>
      </c>
      <c r="D989" t="s">
        <v>183</v>
      </c>
      <c r="E989" t="s">
        <v>91</v>
      </c>
      <c r="F989" t="s">
        <v>3814</v>
      </c>
      <c r="G989" s="6">
        <f t="shared" si="135"/>
        <v>5145</v>
      </c>
      <c r="H989" t="s">
        <v>56</v>
      </c>
      <c r="I989" t="s">
        <v>156</v>
      </c>
      <c r="J989" t="str">
        <f t="shared" si="136"/>
        <v>Lakshmi Hayre</v>
      </c>
      <c r="K989" t="s">
        <v>3815</v>
      </c>
      <c r="L989" s="7">
        <f t="shared" si="141"/>
        <v>44632</v>
      </c>
      <c r="M989" s="7">
        <v>44672</v>
      </c>
      <c r="N989" s="1">
        <f t="shared" si="137"/>
        <v>44672</v>
      </c>
      <c r="O989" s="7">
        <v>44712</v>
      </c>
      <c r="P989" s="7">
        <f t="shared" si="142"/>
        <v>44712</v>
      </c>
      <c r="Q989">
        <v>80</v>
      </c>
      <c r="R989">
        <v>0</v>
      </c>
      <c r="S989">
        <v>1</v>
      </c>
      <c r="T989">
        <v>15.1</v>
      </c>
      <c r="U989" t="s">
        <v>25</v>
      </c>
      <c r="W989" t="str">
        <f t="shared" si="138"/>
        <v>Won</v>
      </c>
      <c r="X989" t="str">
        <f>_xlfn.XLOOKUP(B989,'Customers'!A:A,'Customers'!E:E,"")</f>
        <v>Mid-Market</v>
      </c>
      <c r="Y989">
        <f t="shared" si="139"/>
        <v>1</v>
      </c>
      <c r="Z989">
        <f t="shared" si="140"/>
        <v>40</v>
      </c>
      <c r="AA989">
        <f t="shared" si="143"/>
        <v>1</v>
      </c>
    </row>
    <row r="990" spans="1:27">
      <c r="A990" t="s">
        <v>3816</v>
      </c>
      <c r="B990" t="s">
        <v>3817</v>
      </c>
      <c r="C990" t="s">
        <v>455</v>
      </c>
      <c r="D990" t="s">
        <v>19</v>
      </c>
      <c r="E990" t="s">
        <v>54</v>
      </c>
      <c r="F990" t="s">
        <v>3818</v>
      </c>
      <c r="G990" s="6">
        <f t="shared" si="135"/>
        <v>2479</v>
      </c>
      <c r="H990" t="s">
        <v>151</v>
      </c>
      <c r="I990" t="s">
        <v>361</v>
      </c>
      <c r="J990" t="str">
        <f t="shared" si="136"/>
        <v>Jalsa Parsa</v>
      </c>
      <c r="K990" t="s">
        <v>3819</v>
      </c>
      <c r="L990" s="7">
        <f t="shared" si="141"/>
        <v>45336</v>
      </c>
      <c r="M990" s="7">
        <v>45441</v>
      </c>
      <c r="N990" s="1">
        <f t="shared" si="137"/>
        <v>45441</v>
      </c>
      <c r="P990" s="7" t="str">
        <f t="shared" si="142"/>
        <v/>
      </c>
      <c r="R990">
        <v>0</v>
      </c>
      <c r="S990">
        <v>1</v>
      </c>
      <c r="T990">
        <v>29.3</v>
      </c>
      <c r="U990" t="s">
        <v>42</v>
      </c>
      <c r="W990" t="str">
        <f t="shared" si="138"/>
        <v>Open</v>
      </c>
      <c r="X990" t="str">
        <f>_xlfn.XLOOKUP(B990,'Customers'!A:A,'Customers'!E:E,"")</f>
        <v>Enterprise</v>
      </c>
      <c r="Y990">
        <f t="shared" si="139"/>
        <v>0</v>
      </c>
      <c r="Z990" t="str">
        <f t="shared" si="140"/>
        <v/>
      </c>
      <c r="AA990">
        <f t="shared" si="143"/>
        <v>0</v>
      </c>
    </row>
    <row r="991" spans="1:27">
      <c r="A991" t="s">
        <v>3820</v>
      </c>
      <c r="B991" t="s">
        <v>513</v>
      </c>
      <c r="C991" t="s">
        <v>3426</v>
      </c>
      <c r="D991" t="s">
        <v>183</v>
      </c>
      <c r="E991" t="s">
        <v>91</v>
      </c>
      <c r="F991" t="s">
        <v>3821</v>
      </c>
      <c r="G991" s="6">
        <f t="shared" si="135"/>
        <v>10046</v>
      </c>
      <c r="H991" t="s">
        <v>151</v>
      </c>
      <c r="I991" t="s">
        <v>31</v>
      </c>
      <c r="J991" t="str">
        <f t="shared" si="136"/>
        <v>Ati Seshadri</v>
      </c>
      <c r="K991" t="s">
        <v>2868</v>
      </c>
      <c r="L991" s="7">
        <f t="shared" si="141"/>
        <v>44598</v>
      </c>
      <c r="M991" s="7">
        <v>44769</v>
      </c>
      <c r="N991" s="1">
        <f t="shared" si="137"/>
        <v>44769</v>
      </c>
      <c r="O991" s="7">
        <v>44669</v>
      </c>
      <c r="P991" s="7">
        <f t="shared" si="142"/>
        <v>44669</v>
      </c>
      <c r="Q991">
        <v>71</v>
      </c>
      <c r="R991">
        <v>0</v>
      </c>
      <c r="S991">
        <v>1</v>
      </c>
      <c r="U991" t="s">
        <v>33</v>
      </c>
      <c r="W991" t="str">
        <f t="shared" si="138"/>
        <v>Won</v>
      </c>
      <c r="X991" t="str">
        <f>_xlfn.XLOOKUP(B991,'Customers'!A:A,'Customers'!E:E,"")</f>
        <v>Mid-Market</v>
      </c>
      <c r="Y991">
        <f t="shared" si="139"/>
        <v>1</v>
      </c>
      <c r="Z991">
        <f t="shared" si="140"/>
        <v>-100</v>
      </c>
      <c r="AA991">
        <f t="shared" si="143"/>
        <v>0</v>
      </c>
    </row>
    <row r="992" spans="1:27">
      <c r="A992" t="s">
        <v>3822</v>
      </c>
      <c r="B992" t="s">
        <v>3823</v>
      </c>
      <c r="C992" t="s">
        <v>18</v>
      </c>
      <c r="D992" t="s">
        <v>19</v>
      </c>
      <c r="E992" t="s">
        <v>115</v>
      </c>
      <c r="F992" t="s">
        <v>3824</v>
      </c>
      <c r="G992" s="6">
        <f t="shared" si="135"/>
        <v>8539</v>
      </c>
      <c r="H992" t="s">
        <v>39</v>
      </c>
      <c r="I992" t="s">
        <v>237</v>
      </c>
      <c r="J992" t="str">
        <f t="shared" si="136"/>
        <v>Vidhi Mital</v>
      </c>
      <c r="K992" t="s">
        <v>3825</v>
      </c>
      <c r="L992" s="7">
        <f t="shared" si="141"/>
        <v>45525</v>
      </c>
      <c r="M992" s="7">
        <v>45577</v>
      </c>
      <c r="N992" s="1">
        <f t="shared" si="137"/>
        <v>45577</v>
      </c>
      <c r="O992" s="7">
        <v>45655</v>
      </c>
      <c r="P992" s="7">
        <f t="shared" si="142"/>
        <v>45655</v>
      </c>
      <c r="Q992">
        <v>130</v>
      </c>
      <c r="R992">
        <v>0</v>
      </c>
      <c r="S992">
        <v>1</v>
      </c>
      <c r="T992">
        <v>12.2</v>
      </c>
      <c r="U992" t="s">
        <v>33</v>
      </c>
      <c r="W992" t="str">
        <f t="shared" si="138"/>
        <v>Lost</v>
      </c>
      <c r="X992" t="str">
        <f>_xlfn.XLOOKUP(B992,'Customers'!A:A,'Customers'!E:E,"")</f>
        <v>Mid-Market</v>
      </c>
      <c r="Y992">
        <f t="shared" si="139"/>
        <v>1</v>
      </c>
      <c r="Z992">
        <f t="shared" si="140"/>
        <v>78</v>
      </c>
      <c r="AA992">
        <f t="shared" si="143"/>
        <v>1</v>
      </c>
    </row>
    <row r="993" spans="1:27">
      <c r="A993" t="s">
        <v>3826</v>
      </c>
      <c r="B993" t="s">
        <v>2365</v>
      </c>
      <c r="C993" t="s">
        <v>18</v>
      </c>
      <c r="D993" t="s">
        <v>53</v>
      </c>
      <c r="E993" t="s">
        <v>54</v>
      </c>
      <c r="F993" t="s">
        <v>3827</v>
      </c>
      <c r="G993" s="6">
        <f t="shared" si="135"/>
        <v>35981</v>
      </c>
      <c r="H993" t="s">
        <v>79</v>
      </c>
      <c r="I993" t="s">
        <v>274</v>
      </c>
      <c r="J993" t="str">
        <f t="shared" si="136"/>
        <v>Rachit Lall</v>
      </c>
      <c r="K993" t="s">
        <v>1859</v>
      </c>
      <c r="L993" s="7">
        <f t="shared" si="141"/>
        <v>44593</v>
      </c>
      <c r="M993" s="7">
        <v>44765</v>
      </c>
      <c r="N993" s="1">
        <f t="shared" si="137"/>
        <v>44765</v>
      </c>
      <c r="P993" s="7" t="str">
        <f t="shared" si="142"/>
        <v/>
      </c>
      <c r="R993">
        <v>0</v>
      </c>
      <c r="S993">
        <v>1</v>
      </c>
      <c r="T993">
        <v>0.8</v>
      </c>
      <c r="U993" t="s">
        <v>25</v>
      </c>
      <c r="W993" t="str">
        <f t="shared" si="138"/>
        <v>Open</v>
      </c>
      <c r="X993" t="str">
        <f>_xlfn.XLOOKUP(B993,'Customers'!A:A,'Customers'!E:E,"")</f>
        <v>Enterprise</v>
      </c>
      <c r="Y993">
        <f t="shared" si="139"/>
        <v>0</v>
      </c>
      <c r="Z993" t="str">
        <f t="shared" si="140"/>
        <v/>
      </c>
      <c r="AA993">
        <f t="shared" si="143"/>
        <v>0</v>
      </c>
    </row>
    <row r="994" spans="1:27">
      <c r="A994" t="s">
        <v>3828</v>
      </c>
      <c r="B994" t="s">
        <v>3725</v>
      </c>
      <c r="C994" t="s">
        <v>924</v>
      </c>
      <c r="D994" t="s">
        <v>183</v>
      </c>
      <c r="E994" t="s">
        <v>28</v>
      </c>
      <c r="F994" t="s">
        <v>3829</v>
      </c>
      <c r="G994" s="6">
        <f t="shared" si="135"/>
        <v>11714</v>
      </c>
      <c r="H994" t="s">
        <v>22</v>
      </c>
      <c r="I994" t="s">
        <v>156</v>
      </c>
      <c r="J994" t="str">
        <f t="shared" si="136"/>
        <v>Lakshmi Hayre</v>
      </c>
      <c r="K994" t="s">
        <v>106</v>
      </c>
      <c r="L994" s="7">
        <f t="shared" si="141"/>
        <v>44969</v>
      </c>
      <c r="M994" s="7">
        <v>45004</v>
      </c>
      <c r="N994" s="1">
        <f t="shared" si="137"/>
        <v>45004</v>
      </c>
      <c r="P994" s="7" t="str">
        <f t="shared" si="142"/>
        <v/>
      </c>
      <c r="R994">
        <v>0</v>
      </c>
      <c r="S994">
        <v>1</v>
      </c>
      <c r="T994">
        <v>20.100000000000001</v>
      </c>
      <c r="U994" t="s">
        <v>58</v>
      </c>
      <c r="W994" t="str">
        <f t="shared" si="138"/>
        <v>Open</v>
      </c>
      <c r="X994" t="str">
        <f>_xlfn.XLOOKUP(B994,'Customers'!A:A,'Customers'!E:E,"")</f>
        <v>Mid-Market</v>
      </c>
      <c r="Y994">
        <f t="shared" si="139"/>
        <v>0</v>
      </c>
      <c r="Z994" t="str">
        <f t="shared" si="140"/>
        <v/>
      </c>
      <c r="AA994">
        <f t="shared" si="143"/>
        <v>0</v>
      </c>
    </row>
    <row r="995" spans="1:27">
      <c r="A995" t="s">
        <v>3830</v>
      </c>
      <c r="B995" t="s">
        <v>3831</v>
      </c>
      <c r="C995" t="s">
        <v>301</v>
      </c>
      <c r="D995" t="s">
        <v>53</v>
      </c>
      <c r="E995" t="s">
        <v>54</v>
      </c>
      <c r="F995" t="s">
        <v>3832</v>
      </c>
      <c r="G995" s="6">
        <f t="shared" si="135"/>
        <v>29093</v>
      </c>
      <c r="H995" t="s">
        <v>30</v>
      </c>
      <c r="I995" t="s">
        <v>1817</v>
      </c>
      <c r="J995" t="str">
        <f t="shared" si="136"/>
        <v>Ati Seshadri</v>
      </c>
      <c r="K995" t="s">
        <v>2188</v>
      </c>
      <c r="L995" s="7">
        <f t="shared" si="141"/>
        <v>44930</v>
      </c>
      <c r="M995" s="7">
        <v>45085</v>
      </c>
      <c r="N995" s="1">
        <f t="shared" si="137"/>
        <v>45085</v>
      </c>
      <c r="P995" s="7" t="str">
        <f t="shared" si="142"/>
        <v/>
      </c>
      <c r="R995">
        <v>0</v>
      </c>
      <c r="S995">
        <v>1</v>
      </c>
      <c r="T995">
        <v>27.5</v>
      </c>
      <c r="U995" t="s">
        <v>25</v>
      </c>
      <c r="W995" t="str">
        <f t="shared" si="138"/>
        <v>Open</v>
      </c>
      <c r="X995" t="str">
        <f>_xlfn.XLOOKUP(B995,'Customers'!A:A,'Customers'!E:E,"")</f>
        <v>Mid-Market</v>
      </c>
      <c r="Y995">
        <f t="shared" si="139"/>
        <v>0</v>
      </c>
      <c r="Z995" t="str">
        <f t="shared" si="140"/>
        <v/>
      </c>
      <c r="AA995">
        <f t="shared" si="143"/>
        <v>0</v>
      </c>
    </row>
    <row r="996" spans="1:27">
      <c r="A996" t="s">
        <v>3833</v>
      </c>
      <c r="B996" t="s">
        <v>3834</v>
      </c>
      <c r="C996" t="s">
        <v>1661</v>
      </c>
      <c r="D996" t="s">
        <v>183</v>
      </c>
      <c r="E996" t="s">
        <v>28</v>
      </c>
      <c r="F996" t="s">
        <v>3835</v>
      </c>
      <c r="G996" s="6">
        <f t="shared" si="135"/>
        <v>12612</v>
      </c>
      <c r="H996" t="s">
        <v>22</v>
      </c>
      <c r="I996" t="s">
        <v>31</v>
      </c>
      <c r="J996" t="str">
        <f t="shared" si="136"/>
        <v>Ati Seshadri</v>
      </c>
      <c r="K996" t="s">
        <v>3505</v>
      </c>
      <c r="L996" s="7">
        <f t="shared" si="141"/>
        <v>44655</v>
      </c>
      <c r="M996" s="7">
        <v>44792</v>
      </c>
      <c r="N996" s="1">
        <f t="shared" si="137"/>
        <v>44792</v>
      </c>
      <c r="P996" s="7" t="str">
        <f t="shared" si="142"/>
        <v/>
      </c>
      <c r="R996">
        <v>0</v>
      </c>
      <c r="S996">
        <v>1</v>
      </c>
      <c r="T996">
        <v>34.5</v>
      </c>
      <c r="U996" t="s">
        <v>58</v>
      </c>
      <c r="W996" t="str">
        <f t="shared" si="138"/>
        <v>Open</v>
      </c>
      <c r="X996" t="str">
        <f>_xlfn.XLOOKUP(B996,'Customers'!A:A,'Customers'!E:E,"")</f>
        <v>SMB</v>
      </c>
      <c r="Y996">
        <f t="shared" si="139"/>
        <v>0</v>
      </c>
      <c r="Z996" t="str">
        <f t="shared" si="140"/>
        <v/>
      </c>
      <c r="AA996">
        <f t="shared" si="143"/>
        <v>0</v>
      </c>
    </row>
    <row r="997" spans="1:27">
      <c r="A997" t="s">
        <v>3836</v>
      </c>
      <c r="B997" t="s">
        <v>203</v>
      </c>
      <c r="C997" t="s">
        <v>1999</v>
      </c>
      <c r="D997" t="s">
        <v>37</v>
      </c>
      <c r="E997" t="s">
        <v>177</v>
      </c>
      <c r="F997" t="s">
        <v>3837</v>
      </c>
      <c r="G997" s="6">
        <f t="shared" si="135"/>
        <v>148859</v>
      </c>
      <c r="H997" t="s">
        <v>56</v>
      </c>
      <c r="I997" t="s">
        <v>31</v>
      </c>
      <c r="J997" t="str">
        <f t="shared" si="136"/>
        <v>Ati Seshadri</v>
      </c>
      <c r="K997" t="s">
        <v>1030</v>
      </c>
      <c r="L997" s="7">
        <f t="shared" si="141"/>
        <v>45075</v>
      </c>
      <c r="M997" s="7">
        <v>45151</v>
      </c>
      <c r="N997" s="1">
        <f t="shared" si="137"/>
        <v>45151</v>
      </c>
      <c r="P997" s="7" t="str">
        <f t="shared" si="142"/>
        <v/>
      </c>
      <c r="R997">
        <v>0</v>
      </c>
      <c r="S997">
        <v>1</v>
      </c>
      <c r="T997">
        <v>17.7</v>
      </c>
      <c r="U997" t="s">
        <v>33</v>
      </c>
      <c r="W997" t="str">
        <f t="shared" si="138"/>
        <v>Open</v>
      </c>
      <c r="X997" t="str">
        <f>_xlfn.XLOOKUP(B997,'Customers'!A:A,'Customers'!E:E,"")</f>
        <v>Mid-Market</v>
      </c>
      <c r="Y997">
        <f t="shared" si="139"/>
        <v>0</v>
      </c>
      <c r="Z997" t="str">
        <f t="shared" si="140"/>
        <v/>
      </c>
      <c r="AA997">
        <f t="shared" si="143"/>
        <v>0</v>
      </c>
    </row>
    <row r="998" spans="1:27">
      <c r="A998" t="s">
        <v>3838</v>
      </c>
      <c r="B998" t="s">
        <v>3543</v>
      </c>
      <c r="C998" t="s">
        <v>3839</v>
      </c>
      <c r="D998" t="s">
        <v>37</v>
      </c>
      <c r="E998" t="s">
        <v>177</v>
      </c>
      <c r="F998" t="s">
        <v>3840</v>
      </c>
      <c r="G998" s="6">
        <f t="shared" si="135"/>
        <v>51218</v>
      </c>
      <c r="H998" t="s">
        <v>79</v>
      </c>
      <c r="I998" t="s">
        <v>127</v>
      </c>
      <c r="J998" t="str">
        <f t="shared" si="136"/>
        <v>Kashish Patla</v>
      </c>
      <c r="K998" t="s">
        <v>3841</v>
      </c>
      <c r="L998" s="7">
        <f t="shared" si="141"/>
        <v>45636</v>
      </c>
      <c r="M998" s="7">
        <v>45657</v>
      </c>
      <c r="N998" s="1">
        <f t="shared" si="137"/>
        <v>45657</v>
      </c>
      <c r="P998" s="7" t="str">
        <f t="shared" si="142"/>
        <v/>
      </c>
      <c r="R998">
        <v>0</v>
      </c>
      <c r="S998">
        <v>1</v>
      </c>
      <c r="T998">
        <v>22.4</v>
      </c>
      <c r="U998" t="s">
        <v>33</v>
      </c>
      <c r="W998" t="str">
        <f t="shared" si="138"/>
        <v>Open</v>
      </c>
      <c r="X998" t="str">
        <f>_xlfn.XLOOKUP(B998,'Customers'!A:A,'Customers'!E:E,"")</f>
        <v>Mid-Market</v>
      </c>
      <c r="Y998">
        <f t="shared" si="139"/>
        <v>0</v>
      </c>
      <c r="Z998" t="str">
        <f t="shared" si="140"/>
        <v/>
      </c>
      <c r="AA998">
        <f t="shared" si="143"/>
        <v>0</v>
      </c>
    </row>
    <row r="999" spans="1:27">
      <c r="A999" t="s">
        <v>3842</v>
      </c>
      <c r="B999" t="s">
        <v>3843</v>
      </c>
      <c r="C999" t="s">
        <v>1303</v>
      </c>
      <c r="D999" t="s">
        <v>19</v>
      </c>
      <c r="E999" t="s">
        <v>28</v>
      </c>
      <c r="F999" t="s">
        <v>3844</v>
      </c>
      <c r="G999" s="6">
        <f t="shared" si="135"/>
        <v>8381</v>
      </c>
      <c r="H999" t="s">
        <v>151</v>
      </c>
      <c r="I999" t="s">
        <v>232</v>
      </c>
      <c r="J999" t="str">
        <f t="shared" si="136"/>
        <v>Patrick Sama</v>
      </c>
      <c r="K999" t="s">
        <v>3845</v>
      </c>
      <c r="L999" s="7">
        <f t="shared" si="141"/>
        <v>45608</v>
      </c>
      <c r="M999" s="7">
        <v>45708</v>
      </c>
      <c r="N999" s="1">
        <f t="shared" si="137"/>
        <v>45708</v>
      </c>
      <c r="P999" s="7" t="str">
        <f t="shared" si="142"/>
        <v/>
      </c>
      <c r="R999">
        <v>0</v>
      </c>
      <c r="S999">
        <v>1</v>
      </c>
      <c r="U999" t="s">
        <v>42</v>
      </c>
      <c r="W999" t="str">
        <f t="shared" si="138"/>
        <v>Open</v>
      </c>
      <c r="X999" t="str">
        <f>_xlfn.XLOOKUP(B999,'Customers'!A:A,'Customers'!E:E,"")</f>
        <v>Mid-Market</v>
      </c>
      <c r="Y999">
        <f t="shared" si="139"/>
        <v>0</v>
      </c>
      <c r="Z999" t="str">
        <f t="shared" si="140"/>
        <v/>
      </c>
      <c r="AA999">
        <f t="shared" si="143"/>
        <v>0</v>
      </c>
    </row>
    <row r="1000" spans="1:27">
      <c r="A1000" t="s">
        <v>3846</v>
      </c>
      <c r="B1000" t="s">
        <v>3847</v>
      </c>
      <c r="C1000" t="s">
        <v>3050</v>
      </c>
      <c r="D1000" t="s">
        <v>19</v>
      </c>
      <c r="E1000" t="s">
        <v>20</v>
      </c>
      <c r="F1000" t="s">
        <v>3848</v>
      </c>
      <c r="G1000" s="6">
        <f t="shared" si="135"/>
        <v>7011</v>
      </c>
      <c r="H1000" t="s">
        <v>47</v>
      </c>
      <c r="I1000" t="s">
        <v>156</v>
      </c>
      <c r="J1000" t="str">
        <f t="shared" si="136"/>
        <v>Lakshmi Hayre</v>
      </c>
      <c r="K1000" t="s">
        <v>486</v>
      </c>
      <c r="L1000" s="7">
        <f t="shared" si="141"/>
        <v>44781</v>
      </c>
      <c r="M1000" s="7">
        <v>44920</v>
      </c>
      <c r="N1000" s="1">
        <f t="shared" si="137"/>
        <v>44920</v>
      </c>
      <c r="P1000" s="7" t="str">
        <f t="shared" si="142"/>
        <v/>
      </c>
      <c r="R1000">
        <v>0</v>
      </c>
      <c r="S1000">
        <v>1</v>
      </c>
      <c r="U1000" t="s">
        <v>25</v>
      </c>
      <c r="W1000" t="str">
        <f t="shared" si="138"/>
        <v>Open</v>
      </c>
      <c r="X1000" t="str">
        <f>_xlfn.XLOOKUP(B1000,'Customers'!A:A,'Customers'!E:E,"")</f>
        <v>SMB</v>
      </c>
      <c r="Y1000">
        <f t="shared" si="139"/>
        <v>0</v>
      </c>
      <c r="Z1000" t="str">
        <f t="shared" si="140"/>
        <v/>
      </c>
      <c r="AA1000">
        <f t="shared" si="143"/>
        <v>0</v>
      </c>
    </row>
    <row r="1001" spans="1:27">
      <c r="A1001" t="s">
        <v>3849</v>
      </c>
      <c r="B1001" t="s">
        <v>3850</v>
      </c>
      <c r="C1001" t="s">
        <v>1353</v>
      </c>
      <c r="D1001" t="s">
        <v>66</v>
      </c>
      <c r="E1001" t="s">
        <v>20</v>
      </c>
      <c r="F1001" t="s">
        <v>3851</v>
      </c>
      <c r="G1001" s="6">
        <f t="shared" si="135"/>
        <v>9593</v>
      </c>
      <c r="H1001" t="s">
        <v>172</v>
      </c>
      <c r="I1001" t="s">
        <v>237</v>
      </c>
      <c r="J1001" t="str">
        <f t="shared" si="136"/>
        <v>Vidhi Mital</v>
      </c>
      <c r="K1001" t="s">
        <v>1610</v>
      </c>
      <c r="L1001" s="7">
        <f t="shared" si="141"/>
        <v>45542</v>
      </c>
      <c r="M1001" s="7">
        <v>45653</v>
      </c>
      <c r="N1001" s="1">
        <f t="shared" si="137"/>
        <v>45653</v>
      </c>
      <c r="P1001" s="7" t="str">
        <f t="shared" si="142"/>
        <v/>
      </c>
      <c r="R1001">
        <v>0</v>
      </c>
      <c r="S1001">
        <v>1</v>
      </c>
      <c r="T1001">
        <v>33.1</v>
      </c>
      <c r="U1001" t="s">
        <v>58</v>
      </c>
      <c r="W1001" t="str">
        <f t="shared" si="138"/>
        <v>Open</v>
      </c>
      <c r="X1001" t="str">
        <f>_xlfn.XLOOKUP(B1001,'Customers'!A:A,'Customers'!E:E,"")</f>
        <v>Enterprise</v>
      </c>
      <c r="Y1001">
        <f t="shared" si="139"/>
        <v>0</v>
      </c>
      <c r="Z1001" t="str">
        <f t="shared" si="140"/>
        <v/>
      </c>
      <c r="AA1001">
        <f t="shared" si="143"/>
        <v>0</v>
      </c>
    </row>
    <row r="1002" spans="1:27">
      <c r="A1002" t="s">
        <v>3852</v>
      </c>
      <c r="B1002" t="s">
        <v>3853</v>
      </c>
      <c r="C1002" t="s">
        <v>981</v>
      </c>
      <c r="D1002" t="s">
        <v>37</v>
      </c>
      <c r="E1002" t="s">
        <v>45</v>
      </c>
      <c r="F1002" t="s">
        <v>3854</v>
      </c>
      <c r="G1002" s="6">
        <f t="shared" si="135"/>
        <v>134815</v>
      </c>
      <c r="H1002" t="s">
        <v>151</v>
      </c>
      <c r="I1002" t="s">
        <v>336</v>
      </c>
      <c r="J1002" t="str">
        <f t="shared" si="136"/>
        <v>Jalsa Parsa</v>
      </c>
      <c r="K1002" t="s">
        <v>2278</v>
      </c>
      <c r="L1002" s="7">
        <f t="shared" si="141"/>
        <v>45455</v>
      </c>
      <c r="M1002" s="7">
        <v>45633</v>
      </c>
      <c r="N1002" s="1">
        <f t="shared" si="137"/>
        <v>45633</v>
      </c>
      <c r="P1002" s="7" t="str">
        <f t="shared" si="142"/>
        <v/>
      </c>
      <c r="R1002">
        <v>0</v>
      </c>
      <c r="S1002">
        <v>1</v>
      </c>
      <c r="T1002">
        <v>29.4</v>
      </c>
      <c r="U1002" t="s">
        <v>100</v>
      </c>
      <c r="W1002" t="str">
        <f t="shared" si="138"/>
        <v>Open</v>
      </c>
      <c r="X1002" t="str">
        <f>_xlfn.XLOOKUP(B1002,'Customers'!A:A,'Customers'!E:E,"")</f>
        <v>SMB</v>
      </c>
      <c r="Y1002">
        <f t="shared" si="139"/>
        <v>0</v>
      </c>
      <c r="Z1002" t="str">
        <f t="shared" si="140"/>
        <v/>
      </c>
      <c r="AA1002">
        <f t="shared" si="143"/>
        <v>0</v>
      </c>
    </row>
    <row r="1003" spans="1:27">
      <c r="A1003" t="s">
        <v>3855</v>
      </c>
      <c r="B1003" t="s">
        <v>3856</v>
      </c>
      <c r="C1003" t="s">
        <v>3033</v>
      </c>
      <c r="D1003" t="s">
        <v>37</v>
      </c>
      <c r="E1003" t="s">
        <v>177</v>
      </c>
      <c r="F1003" t="s">
        <v>3857</v>
      </c>
      <c r="G1003" s="6">
        <f t="shared" si="135"/>
        <v>150093</v>
      </c>
      <c r="H1003" t="s">
        <v>56</v>
      </c>
      <c r="I1003" t="s">
        <v>179</v>
      </c>
      <c r="J1003" t="str">
        <f t="shared" si="136"/>
        <v>Krish Varughese</v>
      </c>
      <c r="K1003" t="s">
        <v>898</v>
      </c>
      <c r="L1003" s="7">
        <f t="shared" si="141"/>
        <v>45372</v>
      </c>
      <c r="M1003" s="7">
        <v>45510</v>
      </c>
      <c r="N1003" s="1">
        <f t="shared" si="137"/>
        <v>45510</v>
      </c>
      <c r="P1003" s="7" t="str">
        <f t="shared" si="142"/>
        <v/>
      </c>
      <c r="R1003">
        <v>0</v>
      </c>
      <c r="S1003">
        <v>1</v>
      </c>
      <c r="T1003">
        <v>13.1</v>
      </c>
      <c r="U1003" t="s">
        <v>25</v>
      </c>
      <c r="W1003" t="str">
        <f t="shared" si="138"/>
        <v>Open</v>
      </c>
      <c r="X1003" t="str">
        <f>_xlfn.XLOOKUP(B1003,'Customers'!A:A,'Customers'!E:E,"")</f>
        <v>Enterprise</v>
      </c>
      <c r="Y1003">
        <f t="shared" si="139"/>
        <v>0</v>
      </c>
      <c r="Z1003" t="str">
        <f t="shared" si="140"/>
        <v/>
      </c>
      <c r="AA1003">
        <f t="shared" si="143"/>
        <v>0</v>
      </c>
    </row>
    <row r="1004" spans="1:27">
      <c r="A1004" t="s">
        <v>3858</v>
      </c>
      <c r="B1004" t="s">
        <v>3859</v>
      </c>
      <c r="C1004" t="s">
        <v>18</v>
      </c>
      <c r="D1004" t="s">
        <v>53</v>
      </c>
      <c r="E1004" t="s">
        <v>20</v>
      </c>
      <c r="F1004" t="s">
        <v>3860</v>
      </c>
      <c r="G1004" s="6">
        <f t="shared" si="135"/>
        <v>15339</v>
      </c>
      <c r="H1004" t="s">
        <v>22</v>
      </c>
      <c r="I1004" t="s">
        <v>139</v>
      </c>
      <c r="J1004" t="str">
        <f t="shared" si="136"/>
        <v>Champak Rao</v>
      </c>
      <c r="K1004" t="s">
        <v>3861</v>
      </c>
      <c r="L1004" s="7">
        <f t="shared" si="141"/>
        <v>45207</v>
      </c>
      <c r="M1004" s="7">
        <v>45363</v>
      </c>
      <c r="N1004" s="1">
        <f t="shared" si="137"/>
        <v>45363</v>
      </c>
      <c r="P1004" s="7" t="str">
        <f t="shared" si="142"/>
        <v/>
      </c>
      <c r="R1004">
        <v>0</v>
      </c>
      <c r="S1004">
        <v>1</v>
      </c>
      <c r="T1004">
        <v>11.8</v>
      </c>
      <c r="U1004" t="s">
        <v>100</v>
      </c>
      <c r="W1004" t="str">
        <f t="shared" si="138"/>
        <v>Open</v>
      </c>
      <c r="X1004" t="str">
        <f>_xlfn.XLOOKUP(B1004,'Customers'!A:A,'Customers'!E:E,"")</f>
        <v>Mid-Market</v>
      </c>
      <c r="Y1004">
        <f t="shared" si="139"/>
        <v>0</v>
      </c>
      <c r="Z1004" t="str">
        <f t="shared" si="140"/>
        <v/>
      </c>
      <c r="AA1004">
        <f t="shared" si="143"/>
        <v>0</v>
      </c>
    </row>
    <row r="1005" spans="1:27">
      <c r="A1005" t="s">
        <v>3862</v>
      </c>
      <c r="B1005" t="s">
        <v>3863</v>
      </c>
      <c r="C1005" t="s">
        <v>494</v>
      </c>
      <c r="D1005" t="s">
        <v>53</v>
      </c>
      <c r="E1005" t="s">
        <v>45</v>
      </c>
      <c r="F1005" t="s">
        <v>3864</v>
      </c>
      <c r="G1005" s="6">
        <f t="shared" si="135"/>
        <v>11203</v>
      </c>
      <c r="H1005" t="s">
        <v>161</v>
      </c>
      <c r="I1005" t="s">
        <v>68</v>
      </c>
      <c r="J1005" t="str">
        <f t="shared" si="136"/>
        <v>Anamika Keer</v>
      </c>
      <c r="K1005" t="s">
        <v>3865</v>
      </c>
      <c r="L1005" s="7">
        <f t="shared" si="141"/>
        <v>45375</v>
      </c>
      <c r="M1005" s="7">
        <v>45478</v>
      </c>
      <c r="N1005" s="1">
        <f t="shared" si="137"/>
        <v>45478</v>
      </c>
      <c r="P1005" s="7" t="str">
        <f t="shared" si="142"/>
        <v/>
      </c>
      <c r="R1005">
        <v>0</v>
      </c>
      <c r="S1005">
        <v>1</v>
      </c>
      <c r="T1005">
        <v>21</v>
      </c>
      <c r="U1005" t="s">
        <v>25</v>
      </c>
      <c r="W1005" t="str">
        <f t="shared" si="138"/>
        <v>Open</v>
      </c>
      <c r="X1005" t="str">
        <f>_xlfn.XLOOKUP(B1005,'Customers'!A:A,'Customers'!E:E,"")</f>
        <v>Mid-Market</v>
      </c>
      <c r="Y1005">
        <f t="shared" si="139"/>
        <v>0</v>
      </c>
      <c r="Z1005" t="str">
        <f t="shared" si="140"/>
        <v/>
      </c>
      <c r="AA1005">
        <f t="shared" si="143"/>
        <v>0</v>
      </c>
    </row>
    <row r="1006" spans="1:27">
      <c r="A1006" t="s">
        <v>3866</v>
      </c>
      <c r="B1006" t="s">
        <v>2587</v>
      </c>
      <c r="C1006" t="s">
        <v>3867</v>
      </c>
      <c r="D1006" t="s">
        <v>19</v>
      </c>
      <c r="E1006" t="s">
        <v>45</v>
      </c>
      <c r="F1006" t="s">
        <v>3868</v>
      </c>
      <c r="G1006" s="6">
        <f t="shared" si="135"/>
        <v>6844</v>
      </c>
      <c r="H1006" t="s">
        <v>47</v>
      </c>
      <c r="I1006" t="s">
        <v>86</v>
      </c>
      <c r="J1006" t="str">
        <f t="shared" si="136"/>
        <v>Mason Solanki</v>
      </c>
      <c r="K1006" t="s">
        <v>3869</v>
      </c>
      <c r="L1006" s="7">
        <f t="shared" si="141"/>
        <v>44975</v>
      </c>
      <c r="N1006" s="1" t="str">
        <f t="shared" si="137"/>
        <v/>
      </c>
      <c r="P1006" s="7" t="str">
        <f t="shared" si="142"/>
        <v/>
      </c>
      <c r="R1006">
        <v>0</v>
      </c>
      <c r="S1006">
        <v>1</v>
      </c>
      <c r="T1006">
        <v>26.6</v>
      </c>
      <c r="U1006" t="s">
        <v>42</v>
      </c>
      <c r="W1006" t="str">
        <f t="shared" si="138"/>
        <v>Open</v>
      </c>
      <c r="X1006" t="str">
        <f>_xlfn.XLOOKUP(B1006,'Customers'!A:A,'Customers'!E:E,"")</f>
        <v>Mid-Market</v>
      </c>
      <c r="Y1006">
        <f t="shared" si="139"/>
        <v>0</v>
      </c>
      <c r="Z1006" t="str">
        <f t="shared" si="140"/>
        <v/>
      </c>
      <c r="AA1006">
        <f t="shared" si="143"/>
        <v>0</v>
      </c>
    </row>
    <row r="1007" spans="1:27">
      <c r="A1007" t="s">
        <v>3870</v>
      </c>
      <c r="B1007" t="s">
        <v>3752</v>
      </c>
      <c r="C1007" t="s">
        <v>256</v>
      </c>
      <c r="D1007" t="s">
        <v>66</v>
      </c>
      <c r="E1007" t="s">
        <v>54</v>
      </c>
      <c r="F1007" t="s">
        <v>3871</v>
      </c>
      <c r="G1007" s="6">
        <f t="shared" si="135"/>
        <v>5519</v>
      </c>
      <c r="H1007" t="s">
        <v>39</v>
      </c>
      <c r="I1007" t="s">
        <v>232</v>
      </c>
      <c r="J1007" t="str">
        <f t="shared" si="136"/>
        <v>Patrick Sama</v>
      </c>
      <c r="K1007" t="s">
        <v>3398</v>
      </c>
      <c r="L1007" s="7">
        <f t="shared" si="141"/>
        <v>45350</v>
      </c>
      <c r="M1007" s="7">
        <v>45416</v>
      </c>
      <c r="N1007" s="1">
        <f t="shared" si="137"/>
        <v>45416</v>
      </c>
      <c r="P1007" s="7" t="str">
        <f t="shared" si="142"/>
        <v/>
      </c>
      <c r="R1007">
        <v>0</v>
      </c>
      <c r="S1007">
        <v>1</v>
      </c>
      <c r="T1007">
        <v>8.8000000000000007</v>
      </c>
      <c r="U1007" t="s">
        <v>42</v>
      </c>
      <c r="W1007" t="str">
        <f t="shared" si="138"/>
        <v>Open</v>
      </c>
      <c r="X1007" t="str">
        <f>_xlfn.XLOOKUP(B1007,'Customers'!A:A,'Customers'!E:E,"")</f>
        <v>SMB</v>
      </c>
      <c r="Y1007">
        <f t="shared" si="139"/>
        <v>0</v>
      </c>
      <c r="Z1007" t="str">
        <f t="shared" si="140"/>
        <v/>
      </c>
      <c r="AA1007">
        <f t="shared" si="143"/>
        <v>0</v>
      </c>
    </row>
    <row r="1008" spans="1:27">
      <c r="A1008" t="s">
        <v>3872</v>
      </c>
      <c r="B1008" t="s">
        <v>617</v>
      </c>
      <c r="C1008" t="s">
        <v>1164</v>
      </c>
      <c r="D1008" t="s">
        <v>66</v>
      </c>
      <c r="E1008" t="s">
        <v>45</v>
      </c>
      <c r="F1008" t="s">
        <v>3873</v>
      </c>
      <c r="G1008" s="6">
        <f t="shared" si="135"/>
        <v>17998</v>
      </c>
      <c r="H1008" t="s">
        <v>151</v>
      </c>
      <c r="I1008" t="s">
        <v>2756</v>
      </c>
      <c r="J1008" t="str">
        <f t="shared" si="136"/>
        <v>Shivani Natt</v>
      </c>
      <c r="K1008" t="s">
        <v>1212</v>
      </c>
      <c r="L1008" s="7">
        <f t="shared" si="141"/>
        <v>44786</v>
      </c>
      <c r="M1008" s="7">
        <v>44881</v>
      </c>
      <c r="N1008" s="1">
        <f t="shared" si="137"/>
        <v>44881</v>
      </c>
      <c r="P1008" s="7" t="str">
        <f t="shared" si="142"/>
        <v/>
      </c>
      <c r="R1008">
        <v>0</v>
      </c>
      <c r="S1008">
        <v>1</v>
      </c>
      <c r="T1008">
        <v>22.4</v>
      </c>
      <c r="U1008" t="s">
        <v>33</v>
      </c>
      <c r="W1008" t="str">
        <f t="shared" si="138"/>
        <v>Open</v>
      </c>
      <c r="X1008" t="str">
        <f>_xlfn.XLOOKUP(B1008,'Customers'!A:A,'Customers'!E:E,"")</f>
        <v>Mid-Market</v>
      </c>
      <c r="Y1008">
        <f t="shared" si="139"/>
        <v>0</v>
      </c>
      <c r="Z1008" t="str">
        <f t="shared" si="140"/>
        <v/>
      </c>
      <c r="AA1008">
        <f t="shared" si="143"/>
        <v>0</v>
      </c>
    </row>
    <row r="1009" spans="1:27">
      <c r="A1009" t="s">
        <v>3874</v>
      </c>
      <c r="B1009" t="s">
        <v>3875</v>
      </c>
      <c r="C1009" t="s">
        <v>18</v>
      </c>
      <c r="D1009" t="s">
        <v>66</v>
      </c>
      <c r="E1009" t="s">
        <v>20</v>
      </c>
      <c r="F1009" t="s">
        <v>2399</v>
      </c>
      <c r="G1009" s="6">
        <f t="shared" si="135"/>
        <v>23000</v>
      </c>
      <c r="H1009" t="s">
        <v>172</v>
      </c>
      <c r="I1009" t="s">
        <v>23</v>
      </c>
      <c r="J1009" t="str">
        <f t="shared" si="136"/>
        <v>Nihal Bhasin</v>
      </c>
      <c r="K1009" t="s">
        <v>3876</v>
      </c>
      <c r="L1009" s="7">
        <f t="shared" si="141"/>
        <v>45431</v>
      </c>
      <c r="M1009" s="7">
        <v>45471</v>
      </c>
      <c r="N1009" s="1">
        <f t="shared" si="137"/>
        <v>45471</v>
      </c>
      <c r="P1009" s="7" t="str">
        <f t="shared" si="142"/>
        <v/>
      </c>
      <c r="R1009">
        <v>0</v>
      </c>
      <c r="S1009">
        <v>1</v>
      </c>
      <c r="T1009">
        <v>17.7</v>
      </c>
      <c r="U1009" t="s">
        <v>58</v>
      </c>
      <c r="W1009" t="str">
        <f t="shared" si="138"/>
        <v>Open</v>
      </c>
      <c r="X1009" t="str">
        <f>_xlfn.XLOOKUP(B1009,'Customers'!A:A,'Customers'!E:E,"")</f>
        <v>Mid-Market</v>
      </c>
      <c r="Y1009">
        <f t="shared" si="139"/>
        <v>0</v>
      </c>
      <c r="Z1009" t="str">
        <f t="shared" si="140"/>
        <v/>
      </c>
      <c r="AA1009">
        <f t="shared" si="143"/>
        <v>0</v>
      </c>
    </row>
    <row r="1010" spans="1:27">
      <c r="A1010" t="s">
        <v>3877</v>
      </c>
      <c r="B1010" t="s">
        <v>3878</v>
      </c>
      <c r="C1010" t="s">
        <v>1007</v>
      </c>
      <c r="D1010" t="s">
        <v>66</v>
      </c>
      <c r="E1010" t="s">
        <v>91</v>
      </c>
      <c r="F1010" t="s">
        <v>3879</v>
      </c>
      <c r="G1010" s="6">
        <f t="shared" si="135"/>
        <v>22794</v>
      </c>
      <c r="H1010" t="s">
        <v>47</v>
      </c>
      <c r="I1010" t="s">
        <v>361</v>
      </c>
      <c r="J1010" t="str">
        <f t="shared" si="136"/>
        <v>Jalsa Parsa</v>
      </c>
      <c r="K1010" t="s">
        <v>3880</v>
      </c>
      <c r="L1010" s="7">
        <f t="shared" si="141"/>
        <v>44788</v>
      </c>
      <c r="M1010" s="7">
        <v>44925</v>
      </c>
      <c r="N1010" s="1">
        <f t="shared" si="137"/>
        <v>44925</v>
      </c>
      <c r="O1010" s="7">
        <v>44948</v>
      </c>
      <c r="P1010" s="7">
        <f t="shared" si="142"/>
        <v>44948</v>
      </c>
      <c r="Q1010">
        <v>160</v>
      </c>
      <c r="R1010">
        <v>0</v>
      </c>
      <c r="S1010">
        <v>1</v>
      </c>
      <c r="T1010">
        <v>19.399999999999999</v>
      </c>
      <c r="U1010" t="s">
        <v>58</v>
      </c>
      <c r="W1010" t="str">
        <f t="shared" si="138"/>
        <v>Won</v>
      </c>
      <c r="X1010" t="str">
        <f>_xlfn.XLOOKUP(B1010,'Customers'!A:A,'Customers'!E:E,"")</f>
        <v>SMB</v>
      </c>
      <c r="Y1010">
        <f t="shared" si="139"/>
        <v>1</v>
      </c>
      <c r="Z1010">
        <f t="shared" si="140"/>
        <v>23</v>
      </c>
      <c r="AA1010">
        <f t="shared" si="143"/>
        <v>0</v>
      </c>
    </row>
    <row r="1011" spans="1:27">
      <c r="A1011" t="s">
        <v>3881</v>
      </c>
      <c r="B1011" t="s">
        <v>250</v>
      </c>
      <c r="C1011" t="s">
        <v>735</v>
      </c>
      <c r="D1011" t="s">
        <v>66</v>
      </c>
      <c r="E1011" t="s">
        <v>20</v>
      </c>
      <c r="F1011" t="s">
        <v>3882</v>
      </c>
      <c r="G1011" s="6">
        <f t="shared" si="135"/>
        <v>16340</v>
      </c>
      <c r="H1011" t="s">
        <v>172</v>
      </c>
      <c r="I1011" t="s">
        <v>80</v>
      </c>
      <c r="J1011" t="str">
        <f t="shared" si="136"/>
        <v>Shivani Natt</v>
      </c>
      <c r="K1011" t="s">
        <v>1329</v>
      </c>
      <c r="L1011" s="7">
        <f t="shared" si="141"/>
        <v>44693</v>
      </c>
      <c r="M1011" s="7">
        <v>44871</v>
      </c>
      <c r="N1011" s="1">
        <f t="shared" si="137"/>
        <v>44871</v>
      </c>
      <c r="P1011" s="7" t="str">
        <f t="shared" si="142"/>
        <v/>
      </c>
      <c r="R1011">
        <v>0</v>
      </c>
      <c r="S1011">
        <v>1</v>
      </c>
      <c r="T1011">
        <v>3.5</v>
      </c>
      <c r="U1011" t="s">
        <v>25</v>
      </c>
      <c r="W1011" t="str">
        <f t="shared" si="138"/>
        <v>Open</v>
      </c>
      <c r="X1011" t="str">
        <f>_xlfn.XLOOKUP(B1011,'Customers'!A:A,'Customers'!E:E,"")</f>
        <v>Mid-Market</v>
      </c>
      <c r="Y1011">
        <f t="shared" si="139"/>
        <v>0</v>
      </c>
      <c r="Z1011" t="str">
        <f t="shared" si="140"/>
        <v/>
      </c>
      <c r="AA1011">
        <f t="shared" si="143"/>
        <v>0</v>
      </c>
    </row>
    <row r="1012" spans="1:27">
      <c r="A1012" t="s">
        <v>3883</v>
      </c>
      <c r="B1012" t="s">
        <v>3884</v>
      </c>
      <c r="C1012" t="s">
        <v>2419</v>
      </c>
      <c r="D1012" t="s">
        <v>183</v>
      </c>
      <c r="E1012" t="s">
        <v>91</v>
      </c>
      <c r="F1012" t="s">
        <v>689</v>
      </c>
      <c r="G1012" s="6">
        <f t="shared" si="135"/>
        <v>6000</v>
      </c>
      <c r="H1012" t="s">
        <v>151</v>
      </c>
      <c r="I1012" t="s">
        <v>156</v>
      </c>
      <c r="J1012" t="str">
        <f t="shared" si="136"/>
        <v>Lakshmi Hayre</v>
      </c>
      <c r="K1012" t="s">
        <v>3885</v>
      </c>
      <c r="L1012" s="7">
        <f t="shared" si="141"/>
        <v>45646</v>
      </c>
      <c r="N1012" s="1" t="str">
        <f t="shared" si="137"/>
        <v/>
      </c>
      <c r="O1012" s="7">
        <v>45697</v>
      </c>
      <c r="P1012" s="7">
        <f t="shared" si="142"/>
        <v>45697</v>
      </c>
      <c r="Q1012">
        <v>51</v>
      </c>
      <c r="R1012">
        <v>0</v>
      </c>
      <c r="S1012">
        <v>1</v>
      </c>
      <c r="T1012">
        <v>21.8</v>
      </c>
      <c r="U1012" t="s">
        <v>58</v>
      </c>
      <c r="W1012" t="str">
        <f t="shared" si="138"/>
        <v>Won</v>
      </c>
      <c r="X1012" t="str">
        <f>_xlfn.XLOOKUP(B1012,'Customers'!A:A,'Customers'!E:E,"")</f>
        <v>Mid-Market</v>
      </c>
      <c r="Y1012">
        <f t="shared" si="139"/>
        <v>1</v>
      </c>
      <c r="Z1012" t="str">
        <f t="shared" si="140"/>
        <v/>
      </c>
      <c r="AA1012">
        <f t="shared" si="143"/>
        <v>1</v>
      </c>
    </row>
    <row r="1013" spans="1:27">
      <c r="A1013" t="s">
        <v>3886</v>
      </c>
      <c r="B1013" t="s">
        <v>3887</v>
      </c>
      <c r="C1013" t="s">
        <v>1463</v>
      </c>
      <c r="D1013" t="s">
        <v>19</v>
      </c>
      <c r="E1013" t="s">
        <v>45</v>
      </c>
      <c r="F1013" t="s">
        <v>3888</v>
      </c>
      <c r="G1013" s="6">
        <f t="shared" si="135"/>
        <v>7703</v>
      </c>
      <c r="H1013" t="s">
        <v>79</v>
      </c>
      <c r="I1013" t="s">
        <v>303</v>
      </c>
      <c r="J1013" t="str">
        <f t="shared" si="136"/>
        <v>Amruta Sinha</v>
      </c>
      <c r="K1013" t="s">
        <v>2913</v>
      </c>
      <c r="L1013" s="7">
        <f t="shared" si="141"/>
        <v>45050</v>
      </c>
      <c r="M1013" s="7">
        <v>45078</v>
      </c>
      <c r="N1013" s="1">
        <f t="shared" si="137"/>
        <v>45078</v>
      </c>
      <c r="P1013" s="7" t="str">
        <f t="shared" si="142"/>
        <v/>
      </c>
      <c r="R1013">
        <v>0</v>
      </c>
      <c r="S1013">
        <v>1</v>
      </c>
      <c r="T1013">
        <v>10.9</v>
      </c>
      <c r="U1013" t="s">
        <v>100</v>
      </c>
      <c r="W1013" t="str">
        <f t="shared" si="138"/>
        <v>Open</v>
      </c>
      <c r="X1013" t="str">
        <f>_xlfn.XLOOKUP(B1013,'Customers'!A:A,'Customers'!E:E,"")</f>
        <v>SMB</v>
      </c>
      <c r="Y1013">
        <f t="shared" si="139"/>
        <v>0</v>
      </c>
      <c r="Z1013" t="str">
        <f t="shared" si="140"/>
        <v/>
      </c>
      <c r="AA1013">
        <f t="shared" si="143"/>
        <v>0</v>
      </c>
    </row>
    <row r="1014" spans="1:27">
      <c r="A1014" t="s">
        <v>3889</v>
      </c>
      <c r="B1014" t="s">
        <v>3890</v>
      </c>
      <c r="C1014" t="s">
        <v>2024</v>
      </c>
      <c r="D1014" t="s">
        <v>183</v>
      </c>
      <c r="E1014" t="s">
        <v>28</v>
      </c>
      <c r="F1014" t="s">
        <v>3891</v>
      </c>
      <c r="G1014" s="6">
        <f t="shared" si="135"/>
        <v>4246</v>
      </c>
      <c r="H1014" t="s">
        <v>30</v>
      </c>
      <c r="I1014" t="s">
        <v>31</v>
      </c>
      <c r="J1014" t="str">
        <f t="shared" si="136"/>
        <v>Ati Seshadri</v>
      </c>
      <c r="K1014" t="s">
        <v>2579</v>
      </c>
      <c r="L1014" s="7">
        <f t="shared" si="141"/>
        <v>45187</v>
      </c>
      <c r="M1014" s="7">
        <v>45270</v>
      </c>
      <c r="N1014" s="1">
        <f t="shared" si="137"/>
        <v>45270</v>
      </c>
      <c r="P1014" s="7" t="str">
        <f t="shared" si="142"/>
        <v/>
      </c>
      <c r="R1014">
        <v>0</v>
      </c>
      <c r="S1014">
        <v>1</v>
      </c>
      <c r="T1014">
        <v>20.6</v>
      </c>
      <c r="U1014" t="s">
        <v>25</v>
      </c>
      <c r="W1014" t="str">
        <f t="shared" si="138"/>
        <v>Open</v>
      </c>
      <c r="X1014" t="str">
        <f>_xlfn.XLOOKUP(B1014,'Customers'!A:A,'Customers'!E:E,"")</f>
        <v>Mid-Market</v>
      </c>
      <c r="Y1014">
        <f t="shared" si="139"/>
        <v>0</v>
      </c>
      <c r="Z1014" t="str">
        <f t="shared" si="140"/>
        <v/>
      </c>
      <c r="AA1014">
        <f t="shared" si="143"/>
        <v>0</v>
      </c>
    </row>
    <row r="1015" spans="1:27">
      <c r="A1015" t="s">
        <v>3892</v>
      </c>
      <c r="B1015" t="s">
        <v>3893</v>
      </c>
      <c r="C1015" t="s">
        <v>3026</v>
      </c>
      <c r="D1015" t="s">
        <v>66</v>
      </c>
      <c r="E1015" t="s">
        <v>28</v>
      </c>
      <c r="F1015" t="s">
        <v>3894</v>
      </c>
      <c r="G1015" s="6">
        <f t="shared" si="135"/>
        <v>12685</v>
      </c>
      <c r="H1015" t="s">
        <v>56</v>
      </c>
      <c r="I1015" t="s">
        <v>139</v>
      </c>
      <c r="J1015" t="str">
        <f t="shared" si="136"/>
        <v>Champak Rao</v>
      </c>
      <c r="K1015" t="s">
        <v>3895</v>
      </c>
      <c r="L1015" s="7">
        <f t="shared" si="141"/>
        <v>45126</v>
      </c>
      <c r="M1015" s="7">
        <v>45271</v>
      </c>
      <c r="N1015" s="1">
        <f t="shared" si="137"/>
        <v>45271</v>
      </c>
      <c r="P1015" s="7" t="str">
        <f t="shared" si="142"/>
        <v/>
      </c>
      <c r="R1015">
        <v>0</v>
      </c>
      <c r="S1015">
        <v>1</v>
      </c>
      <c r="T1015">
        <v>16.2</v>
      </c>
      <c r="U1015" t="s">
        <v>33</v>
      </c>
      <c r="W1015" t="str">
        <f t="shared" si="138"/>
        <v>Open</v>
      </c>
      <c r="X1015" t="str">
        <f>_xlfn.XLOOKUP(B1015,'Customers'!A:A,'Customers'!E:E,"")</f>
        <v>Mid-Market</v>
      </c>
      <c r="Y1015">
        <f t="shared" si="139"/>
        <v>0</v>
      </c>
      <c r="Z1015" t="str">
        <f t="shared" si="140"/>
        <v/>
      </c>
      <c r="AA1015">
        <f t="shared" si="143"/>
        <v>0</v>
      </c>
    </row>
    <row r="1016" spans="1:27">
      <c r="A1016" t="s">
        <v>3896</v>
      </c>
      <c r="B1016" t="s">
        <v>3897</v>
      </c>
      <c r="C1016" t="s">
        <v>3898</v>
      </c>
      <c r="D1016" t="s">
        <v>19</v>
      </c>
      <c r="E1016" t="s">
        <v>115</v>
      </c>
      <c r="F1016" t="s">
        <v>3899</v>
      </c>
      <c r="G1016" s="6">
        <f t="shared" si="135"/>
        <v>7887</v>
      </c>
      <c r="H1016" t="s">
        <v>161</v>
      </c>
      <c r="I1016" t="s">
        <v>73</v>
      </c>
      <c r="J1016" t="str">
        <f t="shared" si="136"/>
        <v>Karan Karnik</v>
      </c>
      <c r="K1016" t="s">
        <v>3900</v>
      </c>
      <c r="L1016" s="7">
        <f t="shared" si="141"/>
        <v>44674</v>
      </c>
      <c r="M1016" s="7">
        <v>44815</v>
      </c>
      <c r="N1016" s="1">
        <f t="shared" si="137"/>
        <v>44815</v>
      </c>
      <c r="O1016" s="7">
        <v>44836</v>
      </c>
      <c r="P1016" s="7">
        <f t="shared" si="142"/>
        <v>44836</v>
      </c>
      <c r="Q1016">
        <v>162</v>
      </c>
      <c r="R1016">
        <v>0</v>
      </c>
      <c r="S1016">
        <v>1</v>
      </c>
      <c r="T1016">
        <v>11.3</v>
      </c>
      <c r="U1016" t="s">
        <v>58</v>
      </c>
      <c r="W1016" t="str">
        <f t="shared" si="138"/>
        <v>Lost</v>
      </c>
      <c r="X1016" t="str">
        <f>_xlfn.XLOOKUP(B1016,'Customers'!A:A,'Customers'!E:E,"")</f>
        <v>Enterprise</v>
      </c>
      <c r="Y1016">
        <f t="shared" si="139"/>
        <v>1</v>
      </c>
      <c r="Z1016">
        <f t="shared" si="140"/>
        <v>21</v>
      </c>
      <c r="AA1016">
        <f t="shared" si="143"/>
        <v>0</v>
      </c>
    </row>
    <row r="1017" spans="1:27">
      <c r="A1017" t="s">
        <v>3901</v>
      </c>
      <c r="B1017" t="s">
        <v>1198</v>
      </c>
      <c r="C1017" t="s">
        <v>1088</v>
      </c>
      <c r="D1017" t="s">
        <v>19</v>
      </c>
      <c r="E1017" t="s">
        <v>177</v>
      </c>
      <c r="F1017" t="s">
        <v>3902</v>
      </c>
      <c r="G1017" s="6">
        <f t="shared" si="135"/>
        <v>2888</v>
      </c>
      <c r="H1017" t="s">
        <v>30</v>
      </c>
      <c r="I1017" t="s">
        <v>326</v>
      </c>
      <c r="J1017" t="str">
        <f t="shared" si="136"/>
        <v>Krish Varughese</v>
      </c>
      <c r="K1017" t="s">
        <v>3158</v>
      </c>
      <c r="L1017" s="7">
        <f t="shared" si="141"/>
        <v>44809</v>
      </c>
      <c r="M1017" s="7">
        <v>44925</v>
      </c>
      <c r="N1017" s="1">
        <f t="shared" si="137"/>
        <v>44925</v>
      </c>
      <c r="P1017" s="7" t="str">
        <f t="shared" si="142"/>
        <v/>
      </c>
      <c r="R1017">
        <v>0</v>
      </c>
      <c r="S1017">
        <v>1</v>
      </c>
      <c r="T1017">
        <v>16.3</v>
      </c>
      <c r="U1017" t="s">
        <v>42</v>
      </c>
      <c r="W1017" t="str">
        <f t="shared" si="138"/>
        <v>Open</v>
      </c>
      <c r="X1017" t="str">
        <f>_xlfn.XLOOKUP(B1017,'Customers'!A:A,'Customers'!E:E,"")</f>
        <v>Mid-Market</v>
      </c>
      <c r="Y1017">
        <f t="shared" si="139"/>
        <v>0</v>
      </c>
      <c r="Z1017" t="str">
        <f t="shared" si="140"/>
        <v/>
      </c>
      <c r="AA1017">
        <f t="shared" si="143"/>
        <v>0</v>
      </c>
    </row>
    <row r="1018" spans="1:27">
      <c r="A1018" t="s">
        <v>3903</v>
      </c>
      <c r="B1018" t="s">
        <v>533</v>
      </c>
      <c r="C1018" t="s">
        <v>3426</v>
      </c>
      <c r="D1018" t="s">
        <v>183</v>
      </c>
      <c r="E1018" t="s">
        <v>20</v>
      </c>
      <c r="F1018" t="s">
        <v>3904</v>
      </c>
      <c r="G1018" s="6">
        <f t="shared" si="135"/>
        <v>7325</v>
      </c>
      <c r="H1018" t="s">
        <v>47</v>
      </c>
      <c r="I1018" t="s">
        <v>268</v>
      </c>
      <c r="J1018" t="str">
        <f t="shared" si="136"/>
        <v>Panini Kade</v>
      </c>
      <c r="K1018" t="s">
        <v>569</v>
      </c>
      <c r="L1018" s="7">
        <f t="shared" si="141"/>
        <v>44580</v>
      </c>
      <c r="M1018" s="7">
        <v>44670</v>
      </c>
      <c r="N1018" s="1">
        <f t="shared" si="137"/>
        <v>44670</v>
      </c>
      <c r="P1018" s="7" t="str">
        <f t="shared" si="142"/>
        <v/>
      </c>
      <c r="R1018">
        <v>0</v>
      </c>
      <c r="S1018">
        <v>1</v>
      </c>
      <c r="T1018">
        <v>24.4</v>
      </c>
      <c r="U1018" t="s">
        <v>58</v>
      </c>
      <c r="W1018" t="str">
        <f t="shared" si="138"/>
        <v>Open</v>
      </c>
      <c r="X1018" t="str">
        <f>_xlfn.XLOOKUP(B1018,'Customers'!A:A,'Customers'!E:E,"")</f>
        <v>Enterprise</v>
      </c>
      <c r="Y1018">
        <f t="shared" si="139"/>
        <v>0</v>
      </c>
      <c r="Z1018" t="str">
        <f t="shared" si="140"/>
        <v/>
      </c>
      <c r="AA1018">
        <f t="shared" si="143"/>
        <v>0</v>
      </c>
    </row>
    <row r="1019" spans="1:27">
      <c r="A1019" t="s">
        <v>3905</v>
      </c>
      <c r="B1019" t="s">
        <v>3906</v>
      </c>
      <c r="C1019" t="s">
        <v>3907</v>
      </c>
      <c r="D1019" t="s">
        <v>66</v>
      </c>
      <c r="E1019" t="s">
        <v>28</v>
      </c>
      <c r="F1019" t="s">
        <v>3908</v>
      </c>
      <c r="G1019" s="6">
        <f t="shared" si="135"/>
        <v>20903</v>
      </c>
      <c r="H1019" t="s">
        <v>22</v>
      </c>
      <c r="I1019" t="s">
        <v>133</v>
      </c>
      <c r="J1019" t="str">
        <f t="shared" si="136"/>
        <v>Aachal Soni</v>
      </c>
      <c r="K1019" t="s">
        <v>615</v>
      </c>
      <c r="L1019" s="7">
        <f t="shared" si="141"/>
        <v>44905</v>
      </c>
      <c r="M1019" s="7">
        <v>44956</v>
      </c>
      <c r="N1019" s="1">
        <f t="shared" si="137"/>
        <v>44956</v>
      </c>
      <c r="P1019" s="7" t="str">
        <f t="shared" si="142"/>
        <v/>
      </c>
      <c r="R1019">
        <v>0</v>
      </c>
      <c r="S1019">
        <v>1</v>
      </c>
      <c r="T1019">
        <v>10.9</v>
      </c>
      <c r="U1019" t="s">
        <v>33</v>
      </c>
      <c r="W1019" t="str">
        <f t="shared" si="138"/>
        <v>Open</v>
      </c>
      <c r="X1019" t="str">
        <f>_xlfn.XLOOKUP(B1019,'Customers'!A:A,'Customers'!E:E,"")</f>
        <v>Mid-Market</v>
      </c>
      <c r="Y1019">
        <f t="shared" si="139"/>
        <v>0</v>
      </c>
      <c r="Z1019" t="str">
        <f t="shared" si="140"/>
        <v/>
      </c>
      <c r="AA1019">
        <f t="shared" si="143"/>
        <v>0</v>
      </c>
    </row>
    <row r="1020" spans="1:27">
      <c r="A1020" t="s">
        <v>3909</v>
      </c>
      <c r="B1020" t="s">
        <v>3910</v>
      </c>
      <c r="C1020" t="s">
        <v>90</v>
      </c>
      <c r="D1020" t="s">
        <v>66</v>
      </c>
      <c r="E1020" t="s">
        <v>54</v>
      </c>
      <c r="F1020" t="s">
        <v>3911</v>
      </c>
      <c r="G1020" s="6">
        <f t="shared" si="135"/>
        <v>11433</v>
      </c>
      <c r="H1020" t="s">
        <v>39</v>
      </c>
      <c r="I1020" t="s">
        <v>156</v>
      </c>
      <c r="J1020" t="str">
        <f t="shared" si="136"/>
        <v>Lakshmi Hayre</v>
      </c>
      <c r="K1020" t="s">
        <v>466</v>
      </c>
      <c r="L1020" s="7">
        <f t="shared" si="141"/>
        <v>45141</v>
      </c>
      <c r="M1020" s="7">
        <v>45287</v>
      </c>
      <c r="N1020" s="1">
        <f t="shared" si="137"/>
        <v>45287</v>
      </c>
      <c r="P1020" s="7" t="str">
        <f t="shared" si="142"/>
        <v/>
      </c>
      <c r="R1020">
        <v>0</v>
      </c>
      <c r="S1020">
        <v>1</v>
      </c>
      <c r="T1020">
        <v>22.9</v>
      </c>
      <c r="U1020" t="s">
        <v>42</v>
      </c>
      <c r="W1020" t="str">
        <f t="shared" si="138"/>
        <v>Open</v>
      </c>
      <c r="X1020" t="str">
        <f>_xlfn.XLOOKUP(B1020,'Customers'!A:A,'Customers'!E:E,"")</f>
        <v>SMB</v>
      </c>
      <c r="Y1020">
        <f t="shared" si="139"/>
        <v>0</v>
      </c>
      <c r="Z1020" t="str">
        <f t="shared" si="140"/>
        <v/>
      </c>
      <c r="AA1020">
        <f t="shared" si="143"/>
        <v>0</v>
      </c>
    </row>
    <row r="1021" spans="1:27">
      <c r="A1021" t="s">
        <v>3912</v>
      </c>
      <c r="B1021" t="s">
        <v>1450</v>
      </c>
      <c r="C1021" t="s">
        <v>398</v>
      </c>
      <c r="D1021" t="s">
        <v>37</v>
      </c>
      <c r="E1021" t="s">
        <v>91</v>
      </c>
      <c r="F1021" t="s">
        <v>3913</v>
      </c>
      <c r="G1021" s="6">
        <f t="shared" si="135"/>
        <v>91237</v>
      </c>
      <c r="H1021" t="s">
        <v>161</v>
      </c>
      <c r="I1021" t="s">
        <v>98</v>
      </c>
      <c r="J1021" t="str">
        <f t="shared" si="136"/>
        <v>Amruta Sinha</v>
      </c>
      <c r="K1021" t="s">
        <v>1828</v>
      </c>
      <c r="L1021" s="7">
        <f t="shared" si="141"/>
        <v>45048</v>
      </c>
      <c r="M1021" s="7">
        <v>45183</v>
      </c>
      <c r="N1021" s="1">
        <f t="shared" si="137"/>
        <v>45183</v>
      </c>
      <c r="O1021" s="7">
        <v>45102</v>
      </c>
      <c r="P1021" s="7">
        <f t="shared" si="142"/>
        <v>45102</v>
      </c>
      <c r="Q1021">
        <v>54</v>
      </c>
      <c r="R1021">
        <v>1</v>
      </c>
      <c r="S1021">
        <v>1</v>
      </c>
      <c r="T1021">
        <v>28.5</v>
      </c>
      <c r="U1021" t="s">
        <v>42</v>
      </c>
      <c r="W1021" t="str">
        <f t="shared" si="138"/>
        <v>Won</v>
      </c>
      <c r="X1021" t="str">
        <f>_xlfn.XLOOKUP(B1021,'Customers'!A:A,'Customers'!E:E,"")</f>
        <v>SMB</v>
      </c>
      <c r="Y1021">
        <f t="shared" si="139"/>
        <v>1</v>
      </c>
      <c r="Z1021">
        <f t="shared" si="140"/>
        <v>-81</v>
      </c>
      <c r="AA1021">
        <f t="shared" si="143"/>
        <v>0</v>
      </c>
    </row>
    <row r="1022" spans="1:27">
      <c r="A1022" t="s">
        <v>3914</v>
      </c>
      <c r="B1022" t="s">
        <v>2555</v>
      </c>
      <c r="C1022" t="s">
        <v>3915</v>
      </c>
      <c r="D1022" t="s">
        <v>19</v>
      </c>
      <c r="E1022" t="s">
        <v>54</v>
      </c>
      <c r="F1022" t="s">
        <v>3916</v>
      </c>
      <c r="G1022" s="6">
        <f t="shared" si="135"/>
        <v>9414</v>
      </c>
      <c r="H1022" t="s">
        <v>30</v>
      </c>
      <c r="I1022" t="s">
        <v>156</v>
      </c>
      <c r="J1022" t="str">
        <f t="shared" si="136"/>
        <v>Lakshmi Hayre</v>
      </c>
      <c r="K1022" t="s">
        <v>152</v>
      </c>
      <c r="L1022" s="7">
        <f t="shared" si="141"/>
        <v>45405</v>
      </c>
      <c r="M1022" s="7">
        <v>45505</v>
      </c>
      <c r="N1022" s="1">
        <f t="shared" si="137"/>
        <v>45505</v>
      </c>
      <c r="P1022" s="7" t="str">
        <f t="shared" si="142"/>
        <v/>
      </c>
      <c r="R1022">
        <v>0</v>
      </c>
      <c r="S1022">
        <v>1</v>
      </c>
      <c r="T1022">
        <v>5.8</v>
      </c>
      <c r="U1022" t="s">
        <v>58</v>
      </c>
      <c r="W1022" t="str">
        <f t="shared" si="138"/>
        <v>Open</v>
      </c>
      <c r="X1022" t="str">
        <f>_xlfn.XLOOKUP(B1022,'Customers'!A:A,'Customers'!E:E,"")</f>
        <v>Mid-Market</v>
      </c>
      <c r="Y1022">
        <f t="shared" si="139"/>
        <v>0</v>
      </c>
      <c r="Z1022" t="str">
        <f t="shared" si="140"/>
        <v/>
      </c>
      <c r="AA1022">
        <f t="shared" si="143"/>
        <v>0</v>
      </c>
    </row>
    <row r="1023" spans="1:27">
      <c r="A1023" t="s">
        <v>3917</v>
      </c>
      <c r="B1023" t="s">
        <v>3918</v>
      </c>
      <c r="C1023" t="s">
        <v>131</v>
      </c>
      <c r="D1023" t="s">
        <v>19</v>
      </c>
      <c r="E1023" t="s">
        <v>54</v>
      </c>
      <c r="F1023" t="s">
        <v>3919</v>
      </c>
      <c r="G1023" s="6">
        <f t="shared" si="135"/>
        <v>3085</v>
      </c>
      <c r="H1023" t="s">
        <v>22</v>
      </c>
      <c r="I1023" t="s">
        <v>68</v>
      </c>
      <c r="J1023" t="str">
        <f t="shared" si="136"/>
        <v>Anamika Keer</v>
      </c>
      <c r="K1023" t="s">
        <v>2524</v>
      </c>
      <c r="L1023" s="7">
        <f t="shared" si="141"/>
        <v>45489</v>
      </c>
      <c r="M1023" s="7">
        <v>45600</v>
      </c>
      <c r="N1023" s="1">
        <f t="shared" si="137"/>
        <v>45600</v>
      </c>
      <c r="P1023" s="7" t="str">
        <f t="shared" si="142"/>
        <v/>
      </c>
      <c r="R1023">
        <v>0</v>
      </c>
      <c r="S1023">
        <v>1</v>
      </c>
      <c r="T1023">
        <v>15.5</v>
      </c>
      <c r="U1023" t="s">
        <v>25</v>
      </c>
      <c r="W1023" t="str">
        <f t="shared" si="138"/>
        <v>Open</v>
      </c>
      <c r="X1023" t="str">
        <f>_xlfn.XLOOKUP(B1023,'Customers'!A:A,'Customers'!E:E,"")</f>
        <v>Mid-Market</v>
      </c>
      <c r="Y1023">
        <f t="shared" si="139"/>
        <v>0</v>
      </c>
      <c r="Z1023" t="str">
        <f t="shared" si="140"/>
        <v/>
      </c>
      <c r="AA1023">
        <f t="shared" si="143"/>
        <v>0</v>
      </c>
    </row>
    <row r="1024" spans="1:27">
      <c r="A1024" t="s">
        <v>3920</v>
      </c>
      <c r="B1024" t="s">
        <v>1963</v>
      </c>
      <c r="C1024" t="s">
        <v>1414</v>
      </c>
      <c r="D1024" t="s">
        <v>53</v>
      </c>
      <c r="E1024" t="s">
        <v>54</v>
      </c>
      <c r="F1024" t="s">
        <v>3921</v>
      </c>
      <c r="G1024" s="6">
        <f t="shared" si="135"/>
        <v>47727</v>
      </c>
      <c r="H1024" t="s">
        <v>161</v>
      </c>
      <c r="I1024" t="s">
        <v>3288</v>
      </c>
      <c r="J1024" t="str">
        <f t="shared" si="136"/>
        <v>Panini Kade</v>
      </c>
      <c r="K1024" t="s">
        <v>3922</v>
      </c>
      <c r="L1024" s="7">
        <f t="shared" si="141"/>
        <v>44584</v>
      </c>
      <c r="M1024" s="7">
        <v>44692</v>
      </c>
      <c r="N1024" s="1">
        <f t="shared" si="137"/>
        <v>44692</v>
      </c>
      <c r="P1024" s="7" t="str">
        <f t="shared" si="142"/>
        <v/>
      </c>
      <c r="R1024">
        <v>0</v>
      </c>
      <c r="S1024">
        <v>1</v>
      </c>
      <c r="T1024">
        <v>0.3</v>
      </c>
      <c r="U1024" t="s">
        <v>25</v>
      </c>
      <c r="W1024" t="str">
        <f t="shared" si="138"/>
        <v>Open</v>
      </c>
      <c r="X1024" t="str">
        <f>_xlfn.XLOOKUP(B1024,'Customers'!A:A,'Customers'!E:E,"")</f>
        <v>SMB</v>
      </c>
      <c r="Y1024">
        <f t="shared" si="139"/>
        <v>0</v>
      </c>
      <c r="Z1024" t="str">
        <f t="shared" si="140"/>
        <v/>
      </c>
      <c r="AA1024">
        <f t="shared" si="143"/>
        <v>0</v>
      </c>
    </row>
    <row r="1025" spans="1:27">
      <c r="A1025" t="s">
        <v>3923</v>
      </c>
      <c r="B1025" t="s">
        <v>3924</v>
      </c>
      <c r="C1025" t="s">
        <v>121</v>
      </c>
      <c r="D1025" t="s">
        <v>66</v>
      </c>
      <c r="E1025" t="s">
        <v>28</v>
      </c>
      <c r="F1025" t="s">
        <v>3925</v>
      </c>
      <c r="G1025" s="6">
        <f t="shared" si="135"/>
        <v>16978</v>
      </c>
      <c r="H1025" t="s">
        <v>79</v>
      </c>
      <c r="I1025" t="s">
        <v>86</v>
      </c>
      <c r="J1025" t="str">
        <f t="shared" si="136"/>
        <v>Mason Solanki</v>
      </c>
      <c r="K1025" t="s">
        <v>3926</v>
      </c>
      <c r="L1025" s="7">
        <f t="shared" si="141"/>
        <v>45450</v>
      </c>
      <c r="M1025" s="7">
        <v>45546</v>
      </c>
      <c r="N1025" s="1">
        <f t="shared" si="137"/>
        <v>45546</v>
      </c>
      <c r="P1025" s="7" t="str">
        <f t="shared" si="142"/>
        <v/>
      </c>
      <c r="R1025">
        <v>0</v>
      </c>
      <c r="S1025">
        <v>1</v>
      </c>
      <c r="T1025">
        <v>20.9</v>
      </c>
      <c r="U1025" t="s">
        <v>58</v>
      </c>
      <c r="W1025" t="str">
        <f t="shared" si="138"/>
        <v>Open</v>
      </c>
      <c r="X1025" t="str">
        <f>_xlfn.XLOOKUP(B1025,'Customers'!A:A,'Customers'!E:E,"")</f>
        <v>SMB</v>
      </c>
      <c r="Y1025">
        <f t="shared" si="139"/>
        <v>0</v>
      </c>
      <c r="Z1025" t="str">
        <f t="shared" si="140"/>
        <v/>
      </c>
      <c r="AA1025">
        <f t="shared" si="143"/>
        <v>0</v>
      </c>
    </row>
    <row r="1026" spans="1:27">
      <c r="A1026" t="s">
        <v>3927</v>
      </c>
      <c r="B1026" t="s">
        <v>3012</v>
      </c>
      <c r="C1026" t="s">
        <v>18</v>
      </c>
      <c r="D1026" t="s">
        <v>53</v>
      </c>
      <c r="E1026" t="s">
        <v>54</v>
      </c>
      <c r="F1026" t="s">
        <v>3928</v>
      </c>
      <c r="G1026" s="6">
        <f t="shared" ref="G1026:G1089" si="144">IF(F1026="","",IF(RIGHT(UPPER(SUBSTITUTE(SUBSTITUTE(SUBSTITUTE(TRIM(F1026),"$",""),",","")," ","")),1)="K",VALUE(LEFT(UPPER(SUBSTITUTE(SUBSTITUTE(SUBSTITUTE(TRIM(F1026),"$",""),",","")," ","")),LEN(UPPER(SUBSTITUTE(SUBSTITUTE(SUBSTITUTE(TRIM(F1026),"$",""),",","")," ","")))-1))*1000,IF(RIGHT(UPPER(SUBSTITUTE(SUBSTITUTE(SUBSTITUTE(TRIM(F1026),"$",""),",","")," ","")),1)="M",VALUE(LEFT(UPPER(SUBSTITUTE(SUBSTITUTE(SUBSTITUTE(TRIM(F1026),"$",""),",","")," ","")),LEN(UPPER(SUBSTITUTE(SUBSTITUTE(SUBSTITUTE(TRIM(F1026),"$",""),",","")," ","")))-1))*1000000,VALUE(SUBSTITUTE(SUBSTITUTE(SUBSTITUTE(TRIM(F1026),"$",""),",","")," ","")))))</f>
        <v>36280</v>
      </c>
      <c r="H1026" t="s">
        <v>161</v>
      </c>
      <c r="I1026" t="s">
        <v>258</v>
      </c>
      <c r="J1026" t="str">
        <f t="shared" ref="J1026:J1089" si="145">PROPER(TRIM(I1026))</f>
        <v>Jasmit Gour</v>
      </c>
      <c r="K1026" t="s">
        <v>3929</v>
      </c>
      <c r="L1026" s="7">
        <f t="shared" si="141"/>
        <v>45476</v>
      </c>
      <c r="M1026" s="7">
        <v>45640</v>
      </c>
      <c r="N1026" s="1">
        <f t="shared" ref="N1026:N1089" si="146">IF(M1026="","",IF(ISNUMBER(M1026),M1026,IF(ISNUMBER(SEARCH("/",M1026)),DATE(VALUE(RIGHT(M1026,4)),VALUE(MID(M1026,4,2)),VALUE(LEFT(M1026,2))),DATE(VALUE(LEFT(M1026,4)),VALUE(MID(M1026,6,2)),VALUE(RIGHT(M1026,2))))))</f>
        <v>45640</v>
      </c>
      <c r="P1026" s="7" t="str">
        <f t="shared" si="142"/>
        <v/>
      </c>
      <c r="R1026">
        <v>0</v>
      </c>
      <c r="S1026">
        <v>1</v>
      </c>
      <c r="T1026">
        <v>30.7</v>
      </c>
      <c r="U1026" t="s">
        <v>33</v>
      </c>
      <c r="W1026" t="str">
        <f t="shared" ref="W1026:W1089" si="147">IF(E1026="","",IF(E1026="Closed Won","Won",IF(E1026="Closed Lost","Lost","Open")))</f>
        <v>Open</v>
      </c>
      <c r="X1026" t="str">
        <f>_xlfn.XLOOKUP(B1026,'Customers'!A:A,'Customers'!E:E,"")</f>
        <v>Enterprise</v>
      </c>
      <c r="Y1026">
        <f t="shared" ref="Y1026:Y1089" si="148">IF(OR(W1026="Won",W1026="Lost"),1,0)</f>
        <v>0</v>
      </c>
      <c r="Z1026" t="str">
        <f t="shared" ref="Z1026:Z1089" si="149">IF(OR(N1026="",P1026=""),"",P1026-N1026)</f>
        <v/>
      </c>
      <c r="AA1026">
        <f t="shared" si="143"/>
        <v>0</v>
      </c>
    </row>
    <row r="1027" spans="1:27">
      <c r="A1027" t="s">
        <v>3930</v>
      </c>
      <c r="B1027" t="s">
        <v>3707</v>
      </c>
      <c r="C1027" t="s">
        <v>18</v>
      </c>
      <c r="D1027" t="s">
        <v>37</v>
      </c>
      <c r="E1027" t="s">
        <v>91</v>
      </c>
      <c r="F1027" t="s">
        <v>3931</v>
      </c>
      <c r="G1027" s="6">
        <f t="shared" si="144"/>
        <v>152901</v>
      </c>
      <c r="H1027" t="s">
        <v>79</v>
      </c>
      <c r="I1027" t="s">
        <v>506</v>
      </c>
      <c r="J1027" t="str">
        <f t="shared" si="145"/>
        <v>Patrick Sama</v>
      </c>
      <c r="K1027" t="s">
        <v>3932</v>
      </c>
      <c r="L1027" s="7">
        <f t="shared" ref="L1027:L1090" si="150">IF(K1027="","",IF(ISNUMBER(K1027),K1027,IF(ISNUMBER(SEARCH("/",K1027)),DATE(VALUE(RIGHT(K1027,4)),VALUE(MID(K1027,4,2)),VALUE(LEFT(K1027,2))),DATE(VALUE(LEFT(K1027,4)),VALUE(MID(K1027,6,2)),VALUE(RIGHT(K1027,2))))))</f>
        <v>44697</v>
      </c>
      <c r="M1027" s="7">
        <v>44752</v>
      </c>
      <c r="N1027" s="1">
        <f t="shared" si="146"/>
        <v>44752</v>
      </c>
      <c r="O1027" s="7">
        <v>44785</v>
      </c>
      <c r="P1027" s="7">
        <f t="shared" ref="P1027:P1090" si="151">IF(O1027="","",IF(ISNUMBER(O1027),O1027,DATE(VALUE(LEFT(O1027,4)),VALUE(MID(O1027,6,2)),VALUE(RIGHT(O1027,2)))))</f>
        <v>44785</v>
      </c>
      <c r="Q1027">
        <v>88</v>
      </c>
      <c r="R1027">
        <v>0</v>
      </c>
      <c r="S1027">
        <v>1</v>
      </c>
      <c r="T1027">
        <v>3.1</v>
      </c>
      <c r="U1027" t="s">
        <v>33</v>
      </c>
      <c r="W1027" t="str">
        <f t="shared" si="147"/>
        <v>Won</v>
      </c>
      <c r="X1027" t="str">
        <f>_xlfn.XLOOKUP(B1027,'Customers'!A:A,'Customers'!E:E,"")</f>
        <v>Enterprise</v>
      </c>
      <c r="Y1027">
        <f t="shared" si="148"/>
        <v>1</v>
      </c>
      <c r="Z1027">
        <f t="shared" si="149"/>
        <v>33</v>
      </c>
      <c r="AA1027">
        <f t="shared" ref="AA1027:AA1090" si="152">IF(AND(Y1027=1,Z1027&gt;30),1,0)</f>
        <v>1</v>
      </c>
    </row>
    <row r="1028" spans="1:27">
      <c r="A1028" t="s">
        <v>3933</v>
      </c>
      <c r="B1028" t="s">
        <v>3934</v>
      </c>
      <c r="C1028" t="s">
        <v>18</v>
      </c>
      <c r="D1028" t="s">
        <v>37</v>
      </c>
      <c r="E1028" t="s">
        <v>177</v>
      </c>
      <c r="F1028" t="s">
        <v>3935</v>
      </c>
      <c r="G1028" s="6">
        <f t="shared" si="144"/>
        <v>54573</v>
      </c>
      <c r="H1028" t="s">
        <v>30</v>
      </c>
      <c r="I1028" t="s">
        <v>127</v>
      </c>
      <c r="J1028" t="str">
        <f t="shared" si="145"/>
        <v>Kashish Patla</v>
      </c>
      <c r="K1028" t="s">
        <v>751</v>
      </c>
      <c r="L1028" s="7">
        <f t="shared" si="150"/>
        <v>45482</v>
      </c>
      <c r="M1028" s="7">
        <v>45521</v>
      </c>
      <c r="N1028" s="1">
        <f t="shared" si="146"/>
        <v>45521</v>
      </c>
      <c r="P1028" s="7" t="str">
        <f t="shared" si="151"/>
        <v/>
      </c>
      <c r="R1028">
        <v>0</v>
      </c>
      <c r="S1028">
        <v>1</v>
      </c>
      <c r="T1028">
        <v>0.1</v>
      </c>
      <c r="U1028" t="s">
        <v>100</v>
      </c>
      <c r="W1028" t="str">
        <f t="shared" si="147"/>
        <v>Open</v>
      </c>
      <c r="X1028" t="str">
        <f>_xlfn.XLOOKUP(B1028,'Customers'!A:A,'Customers'!E:E,"")</f>
        <v>SMB</v>
      </c>
      <c r="Y1028">
        <f t="shared" si="148"/>
        <v>0</v>
      </c>
      <c r="Z1028" t="str">
        <f t="shared" si="149"/>
        <v/>
      </c>
      <c r="AA1028">
        <f t="shared" si="152"/>
        <v>0</v>
      </c>
    </row>
    <row r="1029" spans="1:27">
      <c r="A1029" t="s">
        <v>3936</v>
      </c>
      <c r="B1029" t="s">
        <v>3937</v>
      </c>
      <c r="C1029" t="s">
        <v>963</v>
      </c>
      <c r="D1029" t="s">
        <v>66</v>
      </c>
      <c r="E1029" t="s">
        <v>28</v>
      </c>
      <c r="F1029" t="s">
        <v>3938</v>
      </c>
      <c r="G1029" s="6">
        <f t="shared" si="144"/>
        <v>8623</v>
      </c>
      <c r="H1029" t="s">
        <v>79</v>
      </c>
      <c r="I1029" t="s">
        <v>98</v>
      </c>
      <c r="J1029" t="str">
        <f t="shared" si="145"/>
        <v>Amruta Sinha</v>
      </c>
      <c r="K1029" t="s">
        <v>3035</v>
      </c>
      <c r="L1029" s="7">
        <f t="shared" si="150"/>
        <v>45076</v>
      </c>
      <c r="M1029" s="7">
        <v>45168</v>
      </c>
      <c r="N1029" s="1">
        <f t="shared" si="146"/>
        <v>45168</v>
      </c>
      <c r="P1029" s="7" t="str">
        <f t="shared" si="151"/>
        <v/>
      </c>
      <c r="R1029">
        <v>0</v>
      </c>
      <c r="S1029">
        <v>1</v>
      </c>
      <c r="T1029">
        <v>26.8</v>
      </c>
      <c r="U1029" t="s">
        <v>58</v>
      </c>
      <c r="W1029" t="str">
        <f t="shared" si="147"/>
        <v>Open</v>
      </c>
      <c r="X1029" t="str">
        <f>_xlfn.XLOOKUP(B1029,'Customers'!A:A,'Customers'!E:E,"")</f>
        <v>Mid-Market</v>
      </c>
      <c r="Y1029">
        <f t="shared" si="148"/>
        <v>0</v>
      </c>
      <c r="Z1029" t="str">
        <f t="shared" si="149"/>
        <v/>
      </c>
      <c r="AA1029">
        <f t="shared" si="152"/>
        <v>0</v>
      </c>
    </row>
    <row r="1030" spans="1:27">
      <c r="A1030" t="s">
        <v>3939</v>
      </c>
      <c r="B1030" t="s">
        <v>962</v>
      </c>
      <c r="C1030" t="s">
        <v>2953</v>
      </c>
      <c r="D1030" t="s">
        <v>66</v>
      </c>
      <c r="E1030" t="s">
        <v>45</v>
      </c>
      <c r="F1030" t="s">
        <v>456</v>
      </c>
      <c r="G1030" s="6">
        <f t="shared" si="144"/>
        <v>15000</v>
      </c>
      <c r="H1030" t="s">
        <v>56</v>
      </c>
      <c r="I1030" t="s">
        <v>3940</v>
      </c>
      <c r="J1030" t="str">
        <f t="shared" si="145"/>
        <v>Rachit Lall</v>
      </c>
      <c r="K1030" t="s">
        <v>3941</v>
      </c>
      <c r="L1030" s="7">
        <f t="shared" si="150"/>
        <v>45616</v>
      </c>
      <c r="M1030" s="7">
        <v>45634</v>
      </c>
      <c r="N1030" s="1">
        <f t="shared" si="146"/>
        <v>45634</v>
      </c>
      <c r="P1030" s="7" t="str">
        <f t="shared" si="151"/>
        <v/>
      </c>
      <c r="R1030">
        <v>0</v>
      </c>
      <c r="S1030">
        <v>1</v>
      </c>
      <c r="T1030">
        <v>22.9</v>
      </c>
      <c r="U1030" t="s">
        <v>25</v>
      </c>
      <c r="W1030" t="str">
        <f t="shared" si="147"/>
        <v>Open</v>
      </c>
      <c r="X1030" t="str">
        <f>_xlfn.XLOOKUP(B1030,'Customers'!A:A,'Customers'!E:E,"")</f>
        <v>SMB</v>
      </c>
      <c r="Y1030">
        <f t="shared" si="148"/>
        <v>0</v>
      </c>
      <c r="Z1030" t="str">
        <f t="shared" si="149"/>
        <v/>
      </c>
      <c r="AA1030">
        <f t="shared" si="152"/>
        <v>0</v>
      </c>
    </row>
    <row r="1031" spans="1:27">
      <c r="A1031" t="s">
        <v>3942</v>
      </c>
      <c r="B1031" t="s">
        <v>660</v>
      </c>
      <c r="C1031" t="s">
        <v>3943</v>
      </c>
      <c r="D1031" t="s">
        <v>37</v>
      </c>
      <c r="E1031" t="s">
        <v>91</v>
      </c>
      <c r="F1031" t="s">
        <v>3944</v>
      </c>
      <c r="G1031" s="6">
        <f t="shared" si="144"/>
        <v>104969</v>
      </c>
      <c r="H1031" t="s">
        <v>151</v>
      </c>
      <c r="I1031" t="s">
        <v>232</v>
      </c>
      <c r="J1031" t="str">
        <f t="shared" si="145"/>
        <v>Patrick Sama</v>
      </c>
      <c r="K1031" t="s">
        <v>2126</v>
      </c>
      <c r="L1031" s="7">
        <f t="shared" si="150"/>
        <v>44660</v>
      </c>
      <c r="M1031" s="7">
        <v>44731</v>
      </c>
      <c r="N1031" s="1">
        <f t="shared" si="146"/>
        <v>44731</v>
      </c>
      <c r="O1031" s="7">
        <v>44844</v>
      </c>
      <c r="P1031" s="7">
        <f t="shared" si="151"/>
        <v>44844</v>
      </c>
      <c r="Q1031">
        <v>184</v>
      </c>
      <c r="R1031">
        <v>0</v>
      </c>
      <c r="S1031">
        <v>1</v>
      </c>
      <c r="T1031">
        <v>28.8</v>
      </c>
      <c r="U1031" t="s">
        <v>33</v>
      </c>
      <c r="W1031" t="str">
        <f t="shared" si="147"/>
        <v>Won</v>
      </c>
      <c r="X1031" t="str">
        <f>_xlfn.XLOOKUP(B1031,'Customers'!A:A,'Customers'!E:E,"")</f>
        <v>SMB</v>
      </c>
      <c r="Y1031">
        <f t="shared" si="148"/>
        <v>1</v>
      </c>
      <c r="Z1031">
        <f t="shared" si="149"/>
        <v>113</v>
      </c>
      <c r="AA1031">
        <f t="shared" si="152"/>
        <v>1</v>
      </c>
    </row>
    <row r="1032" spans="1:27">
      <c r="A1032" t="s">
        <v>3945</v>
      </c>
      <c r="B1032" t="s">
        <v>3946</v>
      </c>
      <c r="C1032" t="s">
        <v>18</v>
      </c>
      <c r="D1032" t="s">
        <v>19</v>
      </c>
      <c r="E1032" t="s">
        <v>45</v>
      </c>
      <c r="F1032" t="s">
        <v>3947</v>
      </c>
      <c r="G1032" s="6">
        <f t="shared" si="144"/>
        <v>9271</v>
      </c>
      <c r="H1032" t="s">
        <v>39</v>
      </c>
      <c r="I1032" t="s">
        <v>1567</v>
      </c>
      <c r="J1032" t="str">
        <f t="shared" si="145"/>
        <v>Hemangini Bahri</v>
      </c>
      <c r="K1032" t="s">
        <v>3948</v>
      </c>
      <c r="L1032" s="7">
        <f t="shared" si="150"/>
        <v>44842</v>
      </c>
      <c r="M1032" s="7">
        <v>44931</v>
      </c>
      <c r="N1032" s="1">
        <f t="shared" si="146"/>
        <v>44931</v>
      </c>
      <c r="P1032" s="7" t="str">
        <f t="shared" si="151"/>
        <v/>
      </c>
      <c r="R1032">
        <v>0</v>
      </c>
      <c r="S1032">
        <v>1</v>
      </c>
      <c r="T1032">
        <v>33.700000000000003</v>
      </c>
      <c r="U1032" t="s">
        <v>100</v>
      </c>
      <c r="W1032" t="str">
        <f t="shared" si="147"/>
        <v>Open</v>
      </c>
      <c r="X1032" t="str">
        <f>_xlfn.XLOOKUP(B1032,'Customers'!A:A,'Customers'!E:E,"")</f>
        <v>SMB</v>
      </c>
      <c r="Y1032">
        <f t="shared" si="148"/>
        <v>0</v>
      </c>
      <c r="Z1032" t="str">
        <f t="shared" si="149"/>
        <v/>
      </c>
      <c r="AA1032">
        <f t="shared" si="152"/>
        <v>0</v>
      </c>
    </row>
    <row r="1033" spans="1:27">
      <c r="A1033" t="s">
        <v>3949</v>
      </c>
      <c r="B1033" t="s">
        <v>2716</v>
      </c>
      <c r="C1033" t="s">
        <v>3233</v>
      </c>
      <c r="D1033" t="s">
        <v>37</v>
      </c>
      <c r="E1033" t="s">
        <v>28</v>
      </c>
      <c r="F1033" t="s">
        <v>3950</v>
      </c>
      <c r="G1033" s="6">
        <f t="shared" si="144"/>
        <v>152478</v>
      </c>
      <c r="H1033" t="s">
        <v>56</v>
      </c>
      <c r="I1033" t="s">
        <v>409</v>
      </c>
      <c r="J1033" t="str">
        <f t="shared" si="145"/>
        <v>Vidhi Mital</v>
      </c>
      <c r="K1033" t="s">
        <v>3951</v>
      </c>
      <c r="L1033" s="7">
        <f t="shared" si="150"/>
        <v>45109</v>
      </c>
      <c r="M1033" s="7">
        <v>45191</v>
      </c>
      <c r="N1033" s="1">
        <f t="shared" si="146"/>
        <v>45191</v>
      </c>
      <c r="P1033" s="7" t="str">
        <f t="shared" si="151"/>
        <v/>
      </c>
      <c r="R1033">
        <v>0</v>
      </c>
      <c r="S1033">
        <v>1</v>
      </c>
      <c r="T1033">
        <v>24.2</v>
      </c>
      <c r="U1033" t="s">
        <v>42</v>
      </c>
      <c r="W1033" t="str">
        <f t="shared" si="147"/>
        <v>Open</v>
      </c>
      <c r="X1033" t="str">
        <f>_xlfn.XLOOKUP(B1033,'Customers'!A:A,'Customers'!E:E,"")</f>
        <v>SMB</v>
      </c>
      <c r="Y1033">
        <f t="shared" si="148"/>
        <v>0</v>
      </c>
      <c r="Z1033" t="str">
        <f t="shared" si="149"/>
        <v/>
      </c>
      <c r="AA1033">
        <f t="shared" si="152"/>
        <v>0</v>
      </c>
    </row>
    <row r="1034" spans="1:27">
      <c r="A1034" t="s">
        <v>3952</v>
      </c>
      <c r="B1034" t="s">
        <v>3953</v>
      </c>
      <c r="C1034" t="s">
        <v>3954</v>
      </c>
      <c r="D1034" t="s">
        <v>53</v>
      </c>
      <c r="E1034" t="s">
        <v>45</v>
      </c>
      <c r="F1034" t="s">
        <v>3955</v>
      </c>
      <c r="G1034" s="6">
        <f t="shared" si="144"/>
        <v>46795</v>
      </c>
      <c r="H1034" t="s">
        <v>56</v>
      </c>
      <c r="I1034" t="s">
        <v>258</v>
      </c>
      <c r="J1034" t="str">
        <f t="shared" si="145"/>
        <v>Jasmit Gour</v>
      </c>
      <c r="K1034" t="s">
        <v>3956</v>
      </c>
      <c r="L1034" s="7">
        <f t="shared" si="150"/>
        <v>45416</v>
      </c>
      <c r="M1034" s="7">
        <v>45461</v>
      </c>
      <c r="N1034" s="1">
        <f t="shared" si="146"/>
        <v>45461</v>
      </c>
      <c r="P1034" s="7" t="str">
        <f t="shared" si="151"/>
        <v/>
      </c>
      <c r="R1034">
        <v>0</v>
      </c>
      <c r="S1034">
        <v>1</v>
      </c>
      <c r="T1034">
        <v>13.7</v>
      </c>
      <c r="U1034" t="s">
        <v>33</v>
      </c>
      <c r="W1034" t="str">
        <f t="shared" si="147"/>
        <v>Open</v>
      </c>
      <c r="X1034" t="str">
        <f>_xlfn.XLOOKUP(B1034,'Customers'!A:A,'Customers'!E:E,"")</f>
        <v>Enterprise</v>
      </c>
      <c r="Y1034">
        <f t="shared" si="148"/>
        <v>0</v>
      </c>
      <c r="Z1034" t="str">
        <f t="shared" si="149"/>
        <v/>
      </c>
      <c r="AA1034">
        <f t="shared" si="152"/>
        <v>0</v>
      </c>
    </row>
    <row r="1035" spans="1:27">
      <c r="A1035" t="s">
        <v>3957</v>
      </c>
      <c r="B1035" t="s">
        <v>3958</v>
      </c>
      <c r="C1035" t="s">
        <v>504</v>
      </c>
      <c r="D1035" t="s">
        <v>66</v>
      </c>
      <c r="E1035" t="s">
        <v>54</v>
      </c>
      <c r="F1035" t="s">
        <v>3959</v>
      </c>
      <c r="G1035" s="6">
        <f t="shared" si="144"/>
        <v>9530</v>
      </c>
      <c r="H1035" t="s">
        <v>151</v>
      </c>
      <c r="I1035" t="s">
        <v>86</v>
      </c>
      <c r="J1035" t="str">
        <f t="shared" si="145"/>
        <v>Mason Solanki</v>
      </c>
      <c r="K1035" t="s">
        <v>3960</v>
      </c>
      <c r="L1035" s="7">
        <f t="shared" si="150"/>
        <v>45373</v>
      </c>
      <c r="M1035" s="7">
        <v>45457</v>
      </c>
      <c r="N1035" s="1">
        <f t="shared" si="146"/>
        <v>45457</v>
      </c>
      <c r="P1035" s="7" t="str">
        <f t="shared" si="151"/>
        <v/>
      </c>
      <c r="R1035">
        <v>0</v>
      </c>
      <c r="S1035">
        <v>1</v>
      </c>
      <c r="T1035">
        <v>18.5</v>
      </c>
      <c r="U1035" t="s">
        <v>100</v>
      </c>
      <c r="W1035" t="str">
        <f t="shared" si="147"/>
        <v>Open</v>
      </c>
      <c r="X1035" t="str">
        <f>_xlfn.XLOOKUP(B1035,'Customers'!A:A,'Customers'!E:E,"")</f>
        <v>Enterprise</v>
      </c>
      <c r="Y1035">
        <f t="shared" si="148"/>
        <v>0</v>
      </c>
      <c r="Z1035" t="str">
        <f t="shared" si="149"/>
        <v/>
      </c>
      <c r="AA1035">
        <f t="shared" si="152"/>
        <v>0</v>
      </c>
    </row>
    <row r="1036" spans="1:27">
      <c r="A1036" t="s">
        <v>3961</v>
      </c>
      <c r="B1036" t="s">
        <v>2295</v>
      </c>
      <c r="C1036" t="s">
        <v>176</v>
      </c>
      <c r="D1036" t="s">
        <v>53</v>
      </c>
      <c r="E1036" t="s">
        <v>91</v>
      </c>
      <c r="F1036" t="s">
        <v>3962</v>
      </c>
      <c r="G1036" s="6">
        <f t="shared" si="144"/>
        <v>24405</v>
      </c>
      <c r="H1036" t="s">
        <v>56</v>
      </c>
      <c r="I1036" t="s">
        <v>274</v>
      </c>
      <c r="J1036" t="str">
        <f t="shared" si="145"/>
        <v>Rachit Lall</v>
      </c>
      <c r="K1036" t="s">
        <v>3963</v>
      </c>
      <c r="L1036" s="7">
        <f t="shared" si="150"/>
        <v>45563</v>
      </c>
      <c r="M1036" s="7">
        <v>45625</v>
      </c>
      <c r="N1036" s="1">
        <f t="shared" si="146"/>
        <v>45625</v>
      </c>
      <c r="O1036" s="7">
        <v>45638</v>
      </c>
      <c r="P1036" s="7">
        <f t="shared" si="151"/>
        <v>45638</v>
      </c>
      <c r="Q1036">
        <v>75</v>
      </c>
      <c r="R1036">
        <v>0</v>
      </c>
      <c r="S1036">
        <v>1</v>
      </c>
      <c r="T1036">
        <v>19.899999999999999</v>
      </c>
      <c r="U1036" t="s">
        <v>25</v>
      </c>
      <c r="W1036" t="str">
        <f t="shared" si="147"/>
        <v>Won</v>
      </c>
      <c r="X1036" t="str">
        <f>_xlfn.XLOOKUP(B1036,'Customers'!A:A,'Customers'!E:E,"")</f>
        <v>SMB</v>
      </c>
      <c r="Y1036">
        <f t="shared" si="148"/>
        <v>1</v>
      </c>
      <c r="Z1036">
        <f t="shared" si="149"/>
        <v>13</v>
      </c>
      <c r="AA1036">
        <f t="shared" si="152"/>
        <v>0</v>
      </c>
    </row>
    <row r="1037" spans="1:27">
      <c r="A1037" t="s">
        <v>3964</v>
      </c>
      <c r="B1037" t="s">
        <v>2601</v>
      </c>
      <c r="C1037" t="s">
        <v>763</v>
      </c>
      <c r="D1037" t="s">
        <v>19</v>
      </c>
      <c r="E1037" t="s">
        <v>28</v>
      </c>
      <c r="F1037" t="s">
        <v>3965</v>
      </c>
      <c r="G1037" s="6">
        <f t="shared" si="144"/>
        <v>5552</v>
      </c>
      <c r="H1037" t="s">
        <v>151</v>
      </c>
      <c r="I1037" t="s">
        <v>232</v>
      </c>
      <c r="J1037" t="str">
        <f t="shared" si="145"/>
        <v>Patrick Sama</v>
      </c>
      <c r="K1037" t="s">
        <v>2772</v>
      </c>
      <c r="L1037" s="7">
        <f t="shared" si="150"/>
        <v>44636</v>
      </c>
      <c r="M1037" s="7">
        <v>44813</v>
      </c>
      <c r="N1037" s="1">
        <f t="shared" si="146"/>
        <v>44813</v>
      </c>
      <c r="P1037" s="7" t="str">
        <f t="shared" si="151"/>
        <v/>
      </c>
      <c r="R1037">
        <v>0</v>
      </c>
      <c r="S1037">
        <v>1</v>
      </c>
      <c r="T1037">
        <v>9.8000000000000007</v>
      </c>
      <c r="U1037" t="s">
        <v>100</v>
      </c>
      <c r="W1037" t="str">
        <f t="shared" si="147"/>
        <v>Open</v>
      </c>
      <c r="X1037" t="str">
        <f>_xlfn.XLOOKUP(B1037,'Customers'!A:A,'Customers'!E:E,"")</f>
        <v>Enterprise</v>
      </c>
      <c r="Y1037">
        <f t="shared" si="148"/>
        <v>0</v>
      </c>
      <c r="Z1037" t="str">
        <f t="shared" si="149"/>
        <v/>
      </c>
      <c r="AA1037">
        <f t="shared" si="152"/>
        <v>0</v>
      </c>
    </row>
    <row r="1038" spans="1:27">
      <c r="A1038" t="s">
        <v>3966</v>
      </c>
      <c r="B1038" t="s">
        <v>3967</v>
      </c>
      <c r="C1038" t="s">
        <v>18</v>
      </c>
      <c r="D1038" t="s">
        <v>66</v>
      </c>
      <c r="E1038" t="s">
        <v>177</v>
      </c>
      <c r="F1038" t="s">
        <v>3968</v>
      </c>
      <c r="G1038" s="6">
        <f t="shared" si="144"/>
        <v>7226</v>
      </c>
      <c r="H1038" t="s">
        <v>30</v>
      </c>
      <c r="I1038" t="s">
        <v>274</v>
      </c>
      <c r="J1038" t="str">
        <f t="shared" si="145"/>
        <v>Rachit Lall</v>
      </c>
      <c r="K1038" t="s">
        <v>1812</v>
      </c>
      <c r="L1038" s="7">
        <f t="shared" si="150"/>
        <v>44963</v>
      </c>
      <c r="M1038" s="7">
        <v>45131</v>
      </c>
      <c r="N1038" s="1">
        <f t="shared" si="146"/>
        <v>45131</v>
      </c>
      <c r="P1038" s="7" t="str">
        <f t="shared" si="151"/>
        <v/>
      </c>
      <c r="R1038">
        <v>0</v>
      </c>
      <c r="S1038">
        <v>1</v>
      </c>
      <c r="T1038">
        <v>5</v>
      </c>
      <c r="U1038" t="s">
        <v>33</v>
      </c>
      <c r="W1038" t="str">
        <f t="shared" si="147"/>
        <v>Open</v>
      </c>
      <c r="X1038" t="str">
        <f>_xlfn.XLOOKUP(B1038,'Customers'!A:A,'Customers'!E:E,"")</f>
        <v>SMB</v>
      </c>
      <c r="Y1038">
        <f t="shared" si="148"/>
        <v>0</v>
      </c>
      <c r="Z1038" t="str">
        <f t="shared" si="149"/>
        <v/>
      </c>
      <c r="AA1038">
        <f t="shared" si="152"/>
        <v>0</v>
      </c>
    </row>
    <row r="1039" spans="1:27">
      <c r="A1039" t="s">
        <v>3969</v>
      </c>
      <c r="B1039" t="s">
        <v>3946</v>
      </c>
      <c r="C1039" t="s">
        <v>3970</v>
      </c>
      <c r="D1039" t="s">
        <v>19</v>
      </c>
      <c r="E1039" t="s">
        <v>91</v>
      </c>
      <c r="F1039" t="s">
        <v>1411</v>
      </c>
      <c r="G1039" s="6">
        <f t="shared" si="144"/>
        <v>9000</v>
      </c>
      <c r="H1039" t="s">
        <v>47</v>
      </c>
      <c r="I1039" t="s">
        <v>232</v>
      </c>
      <c r="J1039" t="str">
        <f t="shared" si="145"/>
        <v>Patrick Sama</v>
      </c>
      <c r="K1039" t="s">
        <v>2395</v>
      </c>
      <c r="L1039" s="7">
        <f t="shared" si="150"/>
        <v>45267</v>
      </c>
      <c r="M1039" s="7">
        <v>45402</v>
      </c>
      <c r="N1039" s="1">
        <f t="shared" si="146"/>
        <v>45402</v>
      </c>
      <c r="O1039" s="7">
        <v>45295</v>
      </c>
      <c r="P1039" s="7">
        <f t="shared" si="151"/>
        <v>45295</v>
      </c>
      <c r="Q1039">
        <v>28</v>
      </c>
      <c r="R1039">
        <v>1</v>
      </c>
      <c r="S1039">
        <v>2</v>
      </c>
      <c r="U1039" t="s">
        <v>58</v>
      </c>
      <c r="W1039" t="str">
        <f t="shared" si="147"/>
        <v>Won</v>
      </c>
      <c r="X1039" t="str">
        <f>_xlfn.XLOOKUP(B1039,'Customers'!A:A,'Customers'!E:E,"")</f>
        <v>SMB</v>
      </c>
      <c r="Y1039">
        <f t="shared" si="148"/>
        <v>1</v>
      </c>
      <c r="Z1039">
        <f t="shared" si="149"/>
        <v>-107</v>
      </c>
      <c r="AA1039">
        <f t="shared" si="152"/>
        <v>0</v>
      </c>
    </row>
    <row r="1040" spans="1:27">
      <c r="A1040" t="s">
        <v>3971</v>
      </c>
      <c r="B1040" t="s">
        <v>2737</v>
      </c>
      <c r="C1040" t="s">
        <v>3648</v>
      </c>
      <c r="D1040" t="s">
        <v>37</v>
      </c>
      <c r="E1040" t="s">
        <v>54</v>
      </c>
      <c r="F1040" t="s">
        <v>3972</v>
      </c>
      <c r="G1040" s="6">
        <f t="shared" si="144"/>
        <v>124411</v>
      </c>
      <c r="H1040" t="s">
        <v>151</v>
      </c>
      <c r="I1040" t="s">
        <v>127</v>
      </c>
      <c r="J1040" t="str">
        <f t="shared" si="145"/>
        <v>Kashish Patla</v>
      </c>
      <c r="K1040" t="s">
        <v>3951</v>
      </c>
      <c r="L1040" s="7">
        <f t="shared" si="150"/>
        <v>45109</v>
      </c>
      <c r="M1040" s="7">
        <v>45178</v>
      </c>
      <c r="N1040" s="1">
        <f t="shared" si="146"/>
        <v>45178</v>
      </c>
      <c r="P1040" s="7" t="str">
        <f t="shared" si="151"/>
        <v/>
      </c>
      <c r="R1040">
        <v>0</v>
      </c>
      <c r="S1040">
        <v>1</v>
      </c>
      <c r="T1040">
        <v>34.799999999999997</v>
      </c>
      <c r="U1040" t="s">
        <v>100</v>
      </c>
      <c r="W1040" t="str">
        <f t="shared" si="147"/>
        <v>Open</v>
      </c>
      <c r="X1040" t="str">
        <f>_xlfn.XLOOKUP(B1040,'Customers'!A:A,'Customers'!E:E,"")</f>
        <v>Mid-Market</v>
      </c>
      <c r="Y1040">
        <f t="shared" si="148"/>
        <v>0</v>
      </c>
      <c r="Z1040" t="str">
        <f t="shared" si="149"/>
        <v/>
      </c>
      <c r="AA1040">
        <f t="shared" si="152"/>
        <v>0</v>
      </c>
    </row>
    <row r="1041" spans="1:27">
      <c r="A1041" t="s">
        <v>3973</v>
      </c>
      <c r="B1041" t="s">
        <v>3974</v>
      </c>
      <c r="C1041" t="s">
        <v>1042</v>
      </c>
      <c r="D1041" t="s">
        <v>53</v>
      </c>
      <c r="E1041" t="s">
        <v>115</v>
      </c>
      <c r="F1041" t="s">
        <v>3975</v>
      </c>
      <c r="G1041" s="6">
        <f t="shared" si="144"/>
        <v>42000</v>
      </c>
      <c r="H1041" t="s">
        <v>22</v>
      </c>
      <c r="I1041" t="s">
        <v>80</v>
      </c>
      <c r="J1041" t="str">
        <f t="shared" si="145"/>
        <v>Shivani Natt</v>
      </c>
      <c r="K1041" t="s">
        <v>1333</v>
      </c>
      <c r="L1041" s="7">
        <f t="shared" si="150"/>
        <v>45521</v>
      </c>
      <c r="M1041" s="7">
        <v>45644</v>
      </c>
      <c r="N1041" s="1">
        <f t="shared" si="146"/>
        <v>45644</v>
      </c>
      <c r="O1041" s="7">
        <v>45665</v>
      </c>
      <c r="P1041" s="7">
        <f t="shared" si="151"/>
        <v>45665</v>
      </c>
      <c r="Q1041">
        <v>144</v>
      </c>
      <c r="R1041">
        <v>0</v>
      </c>
      <c r="S1041">
        <v>1</v>
      </c>
      <c r="T1041">
        <v>33.6</v>
      </c>
      <c r="U1041" t="s">
        <v>33</v>
      </c>
      <c r="W1041" t="str">
        <f t="shared" si="147"/>
        <v>Lost</v>
      </c>
      <c r="X1041" t="str">
        <f>_xlfn.XLOOKUP(B1041,'Customers'!A:A,'Customers'!E:E,"")</f>
        <v>SMB</v>
      </c>
      <c r="Y1041">
        <f t="shared" si="148"/>
        <v>1</v>
      </c>
      <c r="Z1041">
        <f t="shared" si="149"/>
        <v>21</v>
      </c>
      <c r="AA1041">
        <f t="shared" si="152"/>
        <v>0</v>
      </c>
    </row>
    <row r="1042" spans="1:27">
      <c r="A1042" t="s">
        <v>3976</v>
      </c>
      <c r="B1042" t="s">
        <v>2723</v>
      </c>
      <c r="C1042" t="s">
        <v>1149</v>
      </c>
      <c r="D1042" t="s">
        <v>19</v>
      </c>
      <c r="E1042" t="s">
        <v>45</v>
      </c>
      <c r="F1042" t="s">
        <v>3977</v>
      </c>
      <c r="G1042" s="6">
        <f t="shared" si="144"/>
        <v>5478</v>
      </c>
      <c r="H1042" t="s">
        <v>151</v>
      </c>
      <c r="I1042" t="s">
        <v>1500</v>
      </c>
      <c r="J1042" t="str">
        <f t="shared" si="145"/>
        <v>Mason Solanki</v>
      </c>
      <c r="K1042" t="s">
        <v>1373</v>
      </c>
      <c r="L1042" s="7">
        <f t="shared" si="150"/>
        <v>45033</v>
      </c>
      <c r="M1042" s="7">
        <v>45167</v>
      </c>
      <c r="N1042" s="1">
        <f t="shared" si="146"/>
        <v>45167</v>
      </c>
      <c r="P1042" s="7" t="str">
        <f t="shared" si="151"/>
        <v/>
      </c>
      <c r="R1042">
        <v>0</v>
      </c>
      <c r="S1042">
        <v>1</v>
      </c>
      <c r="U1042" t="s">
        <v>42</v>
      </c>
      <c r="W1042" t="str">
        <f t="shared" si="147"/>
        <v>Open</v>
      </c>
      <c r="X1042" t="str">
        <f>_xlfn.XLOOKUP(B1042,'Customers'!A:A,'Customers'!E:E,"")</f>
        <v>Enterprise</v>
      </c>
      <c r="Y1042">
        <f t="shared" si="148"/>
        <v>0</v>
      </c>
      <c r="Z1042" t="str">
        <f t="shared" si="149"/>
        <v/>
      </c>
      <c r="AA1042">
        <f t="shared" si="152"/>
        <v>0</v>
      </c>
    </row>
    <row r="1043" spans="1:27">
      <c r="A1043" t="s">
        <v>3978</v>
      </c>
      <c r="B1043" t="s">
        <v>1915</v>
      </c>
      <c r="C1043" t="s">
        <v>2661</v>
      </c>
      <c r="D1043" t="s">
        <v>66</v>
      </c>
      <c r="E1043" t="s">
        <v>91</v>
      </c>
      <c r="F1043" t="s">
        <v>592</v>
      </c>
      <c r="G1043" s="6">
        <f t="shared" si="144"/>
        <v>10000</v>
      </c>
      <c r="H1043" t="s">
        <v>56</v>
      </c>
      <c r="I1043" t="s">
        <v>73</v>
      </c>
      <c r="J1043" t="str">
        <f t="shared" si="145"/>
        <v>Karan Karnik</v>
      </c>
      <c r="K1043" t="s">
        <v>3315</v>
      </c>
      <c r="L1043" s="7">
        <f t="shared" si="150"/>
        <v>44834</v>
      </c>
      <c r="M1043" s="7">
        <v>45006</v>
      </c>
      <c r="N1043" s="1">
        <f t="shared" si="146"/>
        <v>45006</v>
      </c>
      <c r="O1043" s="7">
        <v>44921</v>
      </c>
      <c r="P1043" s="7">
        <f t="shared" si="151"/>
        <v>44921</v>
      </c>
      <c r="Q1043">
        <v>87</v>
      </c>
      <c r="R1043">
        <v>1</v>
      </c>
      <c r="S1043">
        <v>4</v>
      </c>
      <c r="T1043">
        <v>16.7</v>
      </c>
      <c r="U1043" t="s">
        <v>25</v>
      </c>
      <c r="W1043" t="str">
        <f t="shared" si="147"/>
        <v>Won</v>
      </c>
      <c r="X1043" t="str">
        <f>_xlfn.XLOOKUP(B1043,'Customers'!A:A,'Customers'!E:E,"")</f>
        <v>Mid-Market</v>
      </c>
      <c r="Y1043">
        <f t="shared" si="148"/>
        <v>1</v>
      </c>
      <c r="Z1043">
        <f t="shared" si="149"/>
        <v>-85</v>
      </c>
      <c r="AA1043">
        <f t="shared" si="152"/>
        <v>0</v>
      </c>
    </row>
    <row r="1044" spans="1:27">
      <c r="A1044" t="s">
        <v>3979</v>
      </c>
      <c r="B1044" t="s">
        <v>348</v>
      </c>
      <c r="C1044" t="s">
        <v>18</v>
      </c>
      <c r="D1044" t="s">
        <v>19</v>
      </c>
      <c r="E1044" t="s">
        <v>177</v>
      </c>
      <c r="F1044" t="s">
        <v>3980</v>
      </c>
      <c r="G1044" s="6">
        <f t="shared" si="144"/>
        <v>2038</v>
      </c>
      <c r="H1044" t="s">
        <v>22</v>
      </c>
      <c r="I1044" t="s">
        <v>117</v>
      </c>
      <c r="J1044" t="str">
        <f t="shared" si="145"/>
        <v>Ekta Uppal</v>
      </c>
      <c r="K1044" t="s">
        <v>3981</v>
      </c>
      <c r="L1044" s="7">
        <f t="shared" si="150"/>
        <v>44752</v>
      </c>
      <c r="M1044" s="7">
        <v>44901</v>
      </c>
      <c r="N1044" s="1">
        <f t="shared" si="146"/>
        <v>44901</v>
      </c>
      <c r="P1044" s="7" t="str">
        <f t="shared" si="151"/>
        <v/>
      </c>
      <c r="R1044">
        <v>0</v>
      </c>
      <c r="S1044">
        <v>1</v>
      </c>
      <c r="T1044">
        <v>34.799999999999997</v>
      </c>
      <c r="U1044" t="s">
        <v>33</v>
      </c>
      <c r="W1044" t="str">
        <f t="shared" si="147"/>
        <v>Open</v>
      </c>
      <c r="X1044" t="str">
        <f>_xlfn.XLOOKUP(B1044,'Customers'!A:A,'Customers'!E:E,"")</f>
        <v>SMB</v>
      </c>
      <c r="Y1044">
        <f t="shared" si="148"/>
        <v>0</v>
      </c>
      <c r="Z1044" t="str">
        <f t="shared" si="149"/>
        <v/>
      </c>
      <c r="AA1044">
        <f t="shared" si="152"/>
        <v>0</v>
      </c>
    </row>
    <row r="1045" spans="1:27">
      <c r="A1045" t="s">
        <v>3982</v>
      </c>
      <c r="B1045" t="s">
        <v>2865</v>
      </c>
      <c r="C1045" t="s">
        <v>1307</v>
      </c>
      <c r="D1045" t="s">
        <v>66</v>
      </c>
      <c r="E1045" t="s">
        <v>28</v>
      </c>
      <c r="F1045" t="s">
        <v>3983</v>
      </c>
      <c r="G1045" s="6">
        <f t="shared" si="144"/>
        <v>13027</v>
      </c>
      <c r="H1045" t="s">
        <v>172</v>
      </c>
      <c r="I1045" t="s">
        <v>86</v>
      </c>
      <c r="J1045" t="str">
        <f t="shared" si="145"/>
        <v>Mason Solanki</v>
      </c>
      <c r="K1045" t="s">
        <v>3984</v>
      </c>
      <c r="L1045" s="7">
        <f t="shared" si="150"/>
        <v>45146</v>
      </c>
      <c r="M1045" s="7">
        <v>45321</v>
      </c>
      <c r="N1045" s="1">
        <f t="shared" si="146"/>
        <v>45321</v>
      </c>
      <c r="P1045" s="7" t="str">
        <f t="shared" si="151"/>
        <v/>
      </c>
      <c r="R1045">
        <v>0</v>
      </c>
      <c r="S1045">
        <v>1</v>
      </c>
      <c r="T1045">
        <v>20.6</v>
      </c>
      <c r="U1045" t="s">
        <v>100</v>
      </c>
      <c r="W1045" t="str">
        <f t="shared" si="147"/>
        <v>Open</v>
      </c>
      <c r="X1045" t="str">
        <f>_xlfn.XLOOKUP(B1045,'Customers'!A:A,'Customers'!E:E,"")</f>
        <v>Mid-Market</v>
      </c>
      <c r="Y1045">
        <f t="shared" si="148"/>
        <v>0</v>
      </c>
      <c r="Z1045" t="str">
        <f t="shared" si="149"/>
        <v/>
      </c>
      <c r="AA1045">
        <f t="shared" si="152"/>
        <v>0</v>
      </c>
    </row>
    <row r="1046" spans="1:27">
      <c r="A1046" t="s">
        <v>3985</v>
      </c>
      <c r="B1046" t="s">
        <v>3986</v>
      </c>
      <c r="C1046" t="s">
        <v>2340</v>
      </c>
      <c r="D1046" t="s">
        <v>19</v>
      </c>
      <c r="E1046" t="s">
        <v>115</v>
      </c>
      <c r="F1046" t="s">
        <v>3987</v>
      </c>
      <c r="G1046" s="6">
        <f t="shared" si="144"/>
        <v>2461</v>
      </c>
      <c r="H1046" t="s">
        <v>56</v>
      </c>
      <c r="I1046" t="s">
        <v>117</v>
      </c>
      <c r="J1046" t="str">
        <f t="shared" si="145"/>
        <v>Ekta Uppal</v>
      </c>
      <c r="K1046" t="s">
        <v>3988</v>
      </c>
      <c r="L1046" s="7">
        <f t="shared" si="150"/>
        <v>44673</v>
      </c>
      <c r="M1046" s="7">
        <v>44769</v>
      </c>
      <c r="N1046" s="1">
        <f t="shared" si="146"/>
        <v>44769</v>
      </c>
      <c r="O1046" s="7">
        <v>44713</v>
      </c>
      <c r="P1046" s="7">
        <f t="shared" si="151"/>
        <v>44713</v>
      </c>
      <c r="Q1046">
        <v>40</v>
      </c>
      <c r="R1046">
        <v>0</v>
      </c>
      <c r="S1046">
        <v>1</v>
      </c>
      <c r="T1046">
        <v>29.8</v>
      </c>
      <c r="U1046" t="s">
        <v>100</v>
      </c>
      <c r="W1046" t="str">
        <f t="shared" si="147"/>
        <v>Lost</v>
      </c>
      <c r="X1046" t="str">
        <f>_xlfn.XLOOKUP(B1046,'Customers'!A:A,'Customers'!E:E,"")</f>
        <v>SMB</v>
      </c>
      <c r="Y1046">
        <f t="shared" si="148"/>
        <v>1</v>
      </c>
      <c r="Z1046">
        <f t="shared" si="149"/>
        <v>-56</v>
      </c>
      <c r="AA1046">
        <f t="shared" si="152"/>
        <v>0</v>
      </c>
    </row>
    <row r="1047" spans="1:27">
      <c r="A1047" t="s">
        <v>3989</v>
      </c>
      <c r="B1047" t="s">
        <v>3990</v>
      </c>
      <c r="C1047" t="s">
        <v>272</v>
      </c>
      <c r="D1047" t="s">
        <v>183</v>
      </c>
      <c r="E1047" t="s">
        <v>20</v>
      </c>
      <c r="F1047" t="s">
        <v>194</v>
      </c>
      <c r="G1047" s="6">
        <f t="shared" si="144"/>
        <v>11849</v>
      </c>
      <c r="H1047" t="s">
        <v>172</v>
      </c>
      <c r="I1047" t="s">
        <v>117</v>
      </c>
      <c r="J1047" t="str">
        <f t="shared" si="145"/>
        <v>Ekta Uppal</v>
      </c>
      <c r="K1047" t="s">
        <v>2833</v>
      </c>
      <c r="L1047" s="7">
        <f t="shared" si="150"/>
        <v>45620</v>
      </c>
      <c r="M1047" s="7">
        <v>45741</v>
      </c>
      <c r="N1047" s="1">
        <f t="shared" si="146"/>
        <v>45741</v>
      </c>
      <c r="P1047" s="7" t="str">
        <f t="shared" si="151"/>
        <v/>
      </c>
      <c r="R1047">
        <v>0</v>
      </c>
      <c r="S1047">
        <v>1</v>
      </c>
      <c r="T1047">
        <v>2.7</v>
      </c>
      <c r="U1047" t="s">
        <v>25</v>
      </c>
      <c r="W1047" t="str">
        <f t="shared" si="147"/>
        <v>Open</v>
      </c>
      <c r="X1047" t="str">
        <f>_xlfn.XLOOKUP(B1047,'Customers'!A:A,'Customers'!E:E,"")</f>
        <v>Mid-Market</v>
      </c>
      <c r="Y1047">
        <f t="shared" si="148"/>
        <v>0</v>
      </c>
      <c r="Z1047" t="str">
        <f t="shared" si="149"/>
        <v/>
      </c>
      <c r="AA1047">
        <f t="shared" si="152"/>
        <v>0</v>
      </c>
    </row>
    <row r="1048" spans="1:27">
      <c r="A1048" t="s">
        <v>3991</v>
      </c>
      <c r="B1048" t="s">
        <v>3992</v>
      </c>
      <c r="C1048" t="s">
        <v>1520</v>
      </c>
      <c r="D1048" t="s">
        <v>66</v>
      </c>
      <c r="E1048" t="s">
        <v>177</v>
      </c>
      <c r="F1048" t="s">
        <v>3993</v>
      </c>
      <c r="G1048" s="6">
        <f t="shared" si="144"/>
        <v>23038</v>
      </c>
      <c r="H1048" t="s">
        <v>22</v>
      </c>
      <c r="I1048" t="s">
        <v>268</v>
      </c>
      <c r="J1048" t="str">
        <f t="shared" si="145"/>
        <v>Panini Kade</v>
      </c>
      <c r="K1048" t="s">
        <v>3994</v>
      </c>
      <c r="L1048" s="7">
        <f t="shared" si="150"/>
        <v>45032</v>
      </c>
      <c r="M1048" s="7">
        <v>45208</v>
      </c>
      <c r="N1048" s="1">
        <f t="shared" si="146"/>
        <v>45208</v>
      </c>
      <c r="P1048" s="7" t="str">
        <f t="shared" si="151"/>
        <v/>
      </c>
      <c r="R1048">
        <v>0</v>
      </c>
      <c r="S1048">
        <v>1</v>
      </c>
      <c r="T1048">
        <v>21.7</v>
      </c>
      <c r="U1048" t="s">
        <v>42</v>
      </c>
      <c r="W1048" t="str">
        <f t="shared" si="147"/>
        <v>Open</v>
      </c>
      <c r="X1048" t="str">
        <f>_xlfn.XLOOKUP(B1048,'Customers'!A:A,'Customers'!E:E,"")</f>
        <v>SMB</v>
      </c>
      <c r="Y1048">
        <f t="shared" si="148"/>
        <v>0</v>
      </c>
      <c r="Z1048" t="str">
        <f t="shared" si="149"/>
        <v/>
      </c>
      <c r="AA1048">
        <f t="shared" si="152"/>
        <v>0</v>
      </c>
    </row>
    <row r="1049" spans="1:27">
      <c r="A1049" t="s">
        <v>3995</v>
      </c>
      <c r="B1049" t="s">
        <v>1438</v>
      </c>
      <c r="C1049" t="s">
        <v>18</v>
      </c>
      <c r="D1049" t="s">
        <v>53</v>
      </c>
      <c r="E1049" t="s">
        <v>28</v>
      </c>
      <c r="F1049" t="s">
        <v>3996</v>
      </c>
      <c r="G1049" s="6">
        <f t="shared" si="144"/>
        <v>36000</v>
      </c>
      <c r="H1049" t="s">
        <v>39</v>
      </c>
      <c r="I1049" t="s">
        <v>145</v>
      </c>
      <c r="J1049" t="str">
        <f t="shared" si="145"/>
        <v>Krish Varughese</v>
      </c>
      <c r="K1049" t="s">
        <v>1004</v>
      </c>
      <c r="L1049" s="7">
        <f t="shared" si="150"/>
        <v>45572</v>
      </c>
      <c r="M1049" s="7">
        <v>45709</v>
      </c>
      <c r="N1049" s="1">
        <f t="shared" si="146"/>
        <v>45709</v>
      </c>
      <c r="P1049" s="7" t="str">
        <f t="shared" si="151"/>
        <v/>
      </c>
      <c r="R1049">
        <v>0</v>
      </c>
      <c r="S1049">
        <v>1</v>
      </c>
      <c r="T1049">
        <v>22.1</v>
      </c>
      <c r="U1049" t="s">
        <v>100</v>
      </c>
      <c r="W1049" t="str">
        <f t="shared" si="147"/>
        <v>Open</v>
      </c>
      <c r="X1049" t="str">
        <f>_xlfn.XLOOKUP(B1049,'Customers'!A:A,'Customers'!E:E,"")</f>
        <v>SMB</v>
      </c>
      <c r="Y1049">
        <f t="shared" si="148"/>
        <v>0</v>
      </c>
      <c r="Z1049" t="str">
        <f t="shared" si="149"/>
        <v/>
      </c>
      <c r="AA1049">
        <f t="shared" si="152"/>
        <v>0</v>
      </c>
    </row>
    <row r="1050" spans="1:27">
      <c r="A1050" t="s">
        <v>3997</v>
      </c>
      <c r="B1050" t="s">
        <v>3652</v>
      </c>
      <c r="C1050" t="s">
        <v>18</v>
      </c>
      <c r="D1050" t="s">
        <v>19</v>
      </c>
      <c r="E1050" t="s">
        <v>91</v>
      </c>
      <c r="F1050" t="s">
        <v>3998</v>
      </c>
      <c r="G1050" s="6">
        <f t="shared" si="144"/>
        <v>4519</v>
      </c>
      <c r="H1050" t="s">
        <v>22</v>
      </c>
      <c r="I1050" t="s">
        <v>156</v>
      </c>
      <c r="J1050" t="str">
        <f t="shared" si="145"/>
        <v>Lakshmi Hayre</v>
      </c>
      <c r="K1050" t="s">
        <v>3999</v>
      </c>
      <c r="L1050" s="7">
        <f t="shared" si="150"/>
        <v>44680</v>
      </c>
      <c r="M1050" s="7">
        <v>44777</v>
      </c>
      <c r="N1050" s="1">
        <f t="shared" si="146"/>
        <v>44777</v>
      </c>
      <c r="O1050" s="7">
        <v>44850</v>
      </c>
      <c r="P1050" s="7">
        <f t="shared" si="151"/>
        <v>44850</v>
      </c>
      <c r="Q1050">
        <v>170</v>
      </c>
      <c r="R1050">
        <v>1</v>
      </c>
      <c r="S1050">
        <v>3</v>
      </c>
      <c r="T1050">
        <v>30.3</v>
      </c>
      <c r="U1050" t="s">
        <v>42</v>
      </c>
      <c r="W1050" t="str">
        <f t="shared" si="147"/>
        <v>Won</v>
      </c>
      <c r="X1050" t="str">
        <f>_xlfn.XLOOKUP(B1050,'Customers'!A:A,'Customers'!E:E,"")</f>
        <v>Enterprise</v>
      </c>
      <c r="Y1050">
        <f t="shared" si="148"/>
        <v>1</v>
      </c>
      <c r="Z1050">
        <f t="shared" si="149"/>
        <v>73</v>
      </c>
      <c r="AA1050">
        <f t="shared" si="152"/>
        <v>1</v>
      </c>
    </row>
    <row r="1051" spans="1:27">
      <c r="A1051" t="s">
        <v>4000</v>
      </c>
      <c r="B1051" t="s">
        <v>4001</v>
      </c>
      <c r="C1051" t="s">
        <v>3426</v>
      </c>
      <c r="D1051" t="s">
        <v>19</v>
      </c>
      <c r="E1051" t="s">
        <v>20</v>
      </c>
      <c r="F1051" t="s">
        <v>4002</v>
      </c>
      <c r="G1051" s="6">
        <f t="shared" si="144"/>
        <v>8762</v>
      </c>
      <c r="H1051" t="s">
        <v>151</v>
      </c>
      <c r="I1051" t="s">
        <v>274</v>
      </c>
      <c r="J1051" t="str">
        <f t="shared" si="145"/>
        <v>Rachit Lall</v>
      </c>
      <c r="K1051" t="s">
        <v>2995</v>
      </c>
      <c r="L1051" s="7">
        <f t="shared" si="150"/>
        <v>45552</v>
      </c>
      <c r="M1051" s="7">
        <v>45611</v>
      </c>
      <c r="N1051" s="1">
        <f t="shared" si="146"/>
        <v>45611</v>
      </c>
      <c r="P1051" s="7" t="str">
        <f t="shared" si="151"/>
        <v/>
      </c>
      <c r="R1051">
        <v>0</v>
      </c>
      <c r="S1051">
        <v>1</v>
      </c>
      <c r="T1051">
        <v>23.6</v>
      </c>
      <c r="U1051" t="s">
        <v>42</v>
      </c>
      <c r="W1051" t="str">
        <f t="shared" si="147"/>
        <v>Open</v>
      </c>
      <c r="X1051" t="str">
        <f>_xlfn.XLOOKUP(B1051,'Customers'!A:A,'Customers'!E:E,"")</f>
        <v>Mid-Market</v>
      </c>
      <c r="Y1051">
        <f t="shared" si="148"/>
        <v>0</v>
      </c>
      <c r="Z1051" t="str">
        <f t="shared" si="149"/>
        <v/>
      </c>
      <c r="AA1051">
        <f t="shared" si="152"/>
        <v>0</v>
      </c>
    </row>
    <row r="1052" spans="1:27">
      <c r="A1052" t="s">
        <v>4003</v>
      </c>
      <c r="B1052" t="s">
        <v>2382</v>
      </c>
      <c r="C1052" t="s">
        <v>18</v>
      </c>
      <c r="D1052" t="s">
        <v>53</v>
      </c>
      <c r="E1052" t="s">
        <v>20</v>
      </c>
      <c r="F1052" t="s">
        <v>4004</v>
      </c>
      <c r="G1052" s="6">
        <f t="shared" si="144"/>
        <v>14373</v>
      </c>
      <c r="H1052" t="s">
        <v>172</v>
      </c>
      <c r="I1052" t="s">
        <v>73</v>
      </c>
      <c r="J1052" t="str">
        <f t="shared" si="145"/>
        <v>Karan Karnik</v>
      </c>
      <c r="K1052" t="s">
        <v>3183</v>
      </c>
      <c r="L1052" s="7">
        <f t="shared" si="150"/>
        <v>45497</v>
      </c>
      <c r="M1052" s="7">
        <v>45596</v>
      </c>
      <c r="N1052" s="1">
        <f t="shared" si="146"/>
        <v>45596</v>
      </c>
      <c r="P1052" s="7" t="str">
        <f t="shared" si="151"/>
        <v/>
      </c>
      <c r="R1052">
        <v>0</v>
      </c>
      <c r="S1052">
        <v>1</v>
      </c>
      <c r="T1052">
        <v>22.8</v>
      </c>
      <c r="U1052" t="s">
        <v>33</v>
      </c>
      <c r="W1052" t="str">
        <f t="shared" si="147"/>
        <v>Open</v>
      </c>
      <c r="X1052" t="str">
        <f>_xlfn.XLOOKUP(B1052,'Customers'!A:A,'Customers'!E:E,"")</f>
        <v>SMB</v>
      </c>
      <c r="Y1052">
        <f t="shared" si="148"/>
        <v>0</v>
      </c>
      <c r="Z1052" t="str">
        <f t="shared" si="149"/>
        <v/>
      </c>
      <c r="AA1052">
        <f t="shared" si="152"/>
        <v>0</v>
      </c>
    </row>
    <row r="1053" spans="1:27">
      <c r="A1053" t="s">
        <v>4005</v>
      </c>
      <c r="B1053" t="s">
        <v>4006</v>
      </c>
      <c r="C1053" t="s">
        <v>18</v>
      </c>
      <c r="D1053" t="s">
        <v>183</v>
      </c>
      <c r="E1053" t="s">
        <v>54</v>
      </c>
      <c r="F1053" t="s">
        <v>4007</v>
      </c>
      <c r="G1053" s="6">
        <f t="shared" si="144"/>
        <v>7056</v>
      </c>
      <c r="H1053" t="s">
        <v>47</v>
      </c>
      <c r="I1053" t="s">
        <v>117</v>
      </c>
      <c r="J1053" t="str">
        <f t="shared" si="145"/>
        <v>Ekta Uppal</v>
      </c>
      <c r="K1053" t="s">
        <v>2050</v>
      </c>
      <c r="L1053" s="7">
        <f t="shared" si="150"/>
        <v>44828</v>
      </c>
      <c r="M1053" s="7">
        <v>44928</v>
      </c>
      <c r="N1053" s="1">
        <f t="shared" si="146"/>
        <v>44928</v>
      </c>
      <c r="P1053" s="7" t="str">
        <f t="shared" si="151"/>
        <v/>
      </c>
      <c r="R1053">
        <v>0</v>
      </c>
      <c r="S1053">
        <v>1</v>
      </c>
      <c r="U1053" t="s">
        <v>25</v>
      </c>
      <c r="W1053" t="str">
        <f t="shared" si="147"/>
        <v>Open</v>
      </c>
      <c r="X1053" t="str">
        <f>_xlfn.XLOOKUP(B1053,'Customers'!A:A,'Customers'!E:E,"")</f>
        <v>SMB</v>
      </c>
      <c r="Y1053">
        <f t="shared" si="148"/>
        <v>0</v>
      </c>
      <c r="Z1053" t="str">
        <f t="shared" si="149"/>
        <v/>
      </c>
      <c r="AA1053">
        <f t="shared" si="152"/>
        <v>0</v>
      </c>
    </row>
    <row r="1054" spans="1:27">
      <c r="A1054" t="s">
        <v>4008</v>
      </c>
      <c r="B1054" t="s">
        <v>1542</v>
      </c>
      <c r="C1054" t="s">
        <v>4009</v>
      </c>
      <c r="D1054" t="s">
        <v>183</v>
      </c>
      <c r="E1054" t="s">
        <v>20</v>
      </c>
      <c r="F1054" t="s">
        <v>4010</v>
      </c>
      <c r="G1054" s="6">
        <f t="shared" si="144"/>
        <v>12809</v>
      </c>
      <c r="H1054" t="s">
        <v>79</v>
      </c>
      <c r="I1054" t="s">
        <v>274</v>
      </c>
      <c r="J1054" t="str">
        <f t="shared" si="145"/>
        <v>Rachit Lall</v>
      </c>
      <c r="K1054" t="s">
        <v>1440</v>
      </c>
      <c r="L1054" s="7">
        <f t="shared" si="150"/>
        <v>44935</v>
      </c>
      <c r="M1054" s="7">
        <v>45055</v>
      </c>
      <c r="N1054" s="1">
        <f t="shared" si="146"/>
        <v>45055</v>
      </c>
      <c r="P1054" s="7" t="str">
        <f t="shared" si="151"/>
        <v/>
      </c>
      <c r="R1054">
        <v>0</v>
      </c>
      <c r="S1054">
        <v>1</v>
      </c>
      <c r="T1054">
        <v>23.1</v>
      </c>
      <c r="U1054" t="s">
        <v>25</v>
      </c>
      <c r="W1054" t="str">
        <f t="shared" si="147"/>
        <v>Open</v>
      </c>
      <c r="X1054" t="str">
        <f>_xlfn.XLOOKUP(B1054,'Customers'!A:A,'Customers'!E:E,"")</f>
        <v>Enterprise</v>
      </c>
      <c r="Y1054">
        <f t="shared" si="148"/>
        <v>0</v>
      </c>
      <c r="Z1054" t="str">
        <f t="shared" si="149"/>
        <v/>
      </c>
      <c r="AA1054">
        <f t="shared" si="152"/>
        <v>0</v>
      </c>
    </row>
    <row r="1055" spans="1:27">
      <c r="A1055" t="s">
        <v>4011</v>
      </c>
      <c r="B1055" t="s">
        <v>3543</v>
      </c>
      <c r="C1055" t="s">
        <v>1898</v>
      </c>
      <c r="D1055" t="s">
        <v>183</v>
      </c>
      <c r="E1055" t="s">
        <v>20</v>
      </c>
      <c r="F1055" t="s">
        <v>4012</v>
      </c>
      <c r="G1055" s="6">
        <f t="shared" si="144"/>
        <v>7913</v>
      </c>
      <c r="H1055" t="s">
        <v>47</v>
      </c>
      <c r="I1055" t="s">
        <v>117</v>
      </c>
      <c r="J1055" t="str">
        <f t="shared" si="145"/>
        <v>Ekta Uppal</v>
      </c>
      <c r="K1055" t="s">
        <v>4013</v>
      </c>
      <c r="L1055" s="7">
        <f t="shared" si="150"/>
        <v>44746</v>
      </c>
      <c r="M1055" s="7">
        <v>44804</v>
      </c>
      <c r="N1055" s="1">
        <f t="shared" si="146"/>
        <v>44804</v>
      </c>
      <c r="P1055" s="7" t="str">
        <f t="shared" si="151"/>
        <v/>
      </c>
      <c r="R1055">
        <v>0</v>
      </c>
      <c r="S1055">
        <v>1</v>
      </c>
      <c r="T1055">
        <v>8.1</v>
      </c>
      <c r="U1055" t="s">
        <v>33</v>
      </c>
      <c r="W1055" t="str">
        <f t="shared" si="147"/>
        <v>Open</v>
      </c>
      <c r="X1055" t="str">
        <f>_xlfn.XLOOKUP(B1055,'Customers'!A:A,'Customers'!E:E,"")</f>
        <v>Mid-Market</v>
      </c>
      <c r="Y1055">
        <f t="shared" si="148"/>
        <v>0</v>
      </c>
      <c r="Z1055" t="str">
        <f t="shared" si="149"/>
        <v/>
      </c>
      <c r="AA1055">
        <f t="shared" si="152"/>
        <v>0</v>
      </c>
    </row>
    <row r="1056" spans="1:27">
      <c r="A1056" t="s">
        <v>4014</v>
      </c>
      <c r="B1056" t="s">
        <v>933</v>
      </c>
      <c r="C1056" t="s">
        <v>18</v>
      </c>
      <c r="D1056" t="s">
        <v>19</v>
      </c>
      <c r="E1056" t="s">
        <v>177</v>
      </c>
      <c r="F1056" t="s">
        <v>4015</v>
      </c>
      <c r="G1056" s="6">
        <f t="shared" si="144"/>
        <v>7207</v>
      </c>
      <c r="H1056" t="s">
        <v>161</v>
      </c>
      <c r="I1056" t="s">
        <v>73</v>
      </c>
      <c r="J1056" t="str">
        <f t="shared" si="145"/>
        <v>Karan Karnik</v>
      </c>
      <c r="K1056" t="s">
        <v>2714</v>
      </c>
      <c r="L1056" s="7">
        <f t="shared" si="150"/>
        <v>45323</v>
      </c>
      <c r="M1056" s="7">
        <v>45421</v>
      </c>
      <c r="N1056" s="1">
        <f t="shared" si="146"/>
        <v>45421</v>
      </c>
      <c r="P1056" s="7" t="str">
        <f t="shared" si="151"/>
        <v/>
      </c>
      <c r="R1056">
        <v>0</v>
      </c>
      <c r="S1056">
        <v>1</v>
      </c>
      <c r="T1056">
        <v>25.5</v>
      </c>
      <c r="U1056" t="s">
        <v>58</v>
      </c>
      <c r="W1056" t="str">
        <f t="shared" si="147"/>
        <v>Open</v>
      </c>
      <c r="X1056" t="str">
        <f>_xlfn.XLOOKUP(B1056,'Customers'!A:A,'Customers'!E:E,"")</f>
        <v>Mid-Market</v>
      </c>
      <c r="Y1056">
        <f t="shared" si="148"/>
        <v>0</v>
      </c>
      <c r="Z1056" t="str">
        <f t="shared" si="149"/>
        <v/>
      </c>
      <c r="AA1056">
        <f t="shared" si="152"/>
        <v>0</v>
      </c>
    </row>
    <row r="1057" spans="1:27">
      <c r="A1057" t="s">
        <v>4016</v>
      </c>
      <c r="B1057" t="s">
        <v>2675</v>
      </c>
      <c r="C1057" t="s">
        <v>763</v>
      </c>
      <c r="D1057" t="s">
        <v>19</v>
      </c>
      <c r="E1057" t="s">
        <v>91</v>
      </c>
      <c r="F1057" t="s">
        <v>4017</v>
      </c>
      <c r="G1057" s="6">
        <f t="shared" si="144"/>
        <v>8266</v>
      </c>
      <c r="H1057" t="s">
        <v>47</v>
      </c>
      <c r="I1057" t="s">
        <v>31</v>
      </c>
      <c r="J1057" t="str">
        <f t="shared" si="145"/>
        <v>Ati Seshadri</v>
      </c>
      <c r="K1057" t="s">
        <v>3392</v>
      </c>
      <c r="L1057" s="7">
        <f t="shared" si="150"/>
        <v>45506</v>
      </c>
      <c r="M1057" s="7">
        <v>45627</v>
      </c>
      <c r="N1057" s="1">
        <f t="shared" si="146"/>
        <v>45627</v>
      </c>
      <c r="O1057" s="7">
        <v>45544</v>
      </c>
      <c r="P1057" s="7">
        <f t="shared" si="151"/>
        <v>45544</v>
      </c>
      <c r="Q1057">
        <v>38</v>
      </c>
      <c r="R1057">
        <v>1</v>
      </c>
      <c r="S1057">
        <v>4</v>
      </c>
      <c r="T1057">
        <v>3.1</v>
      </c>
      <c r="U1057" t="s">
        <v>33</v>
      </c>
      <c r="W1057" t="str">
        <f t="shared" si="147"/>
        <v>Won</v>
      </c>
      <c r="X1057" t="str">
        <f>_xlfn.XLOOKUP(B1057,'Customers'!A:A,'Customers'!E:E,"")</f>
        <v>Mid-Market</v>
      </c>
      <c r="Y1057">
        <f t="shared" si="148"/>
        <v>1</v>
      </c>
      <c r="Z1057">
        <f t="shared" si="149"/>
        <v>-83</v>
      </c>
      <c r="AA1057">
        <f t="shared" si="152"/>
        <v>0</v>
      </c>
    </row>
    <row r="1058" spans="1:27">
      <c r="A1058" t="s">
        <v>4018</v>
      </c>
      <c r="B1058" t="s">
        <v>4019</v>
      </c>
      <c r="C1058" t="s">
        <v>2990</v>
      </c>
      <c r="D1058" t="s">
        <v>53</v>
      </c>
      <c r="E1058" t="s">
        <v>45</v>
      </c>
      <c r="F1058" t="s">
        <v>526</v>
      </c>
      <c r="G1058" s="6">
        <f t="shared" si="144"/>
        <v>19000</v>
      </c>
      <c r="H1058" t="s">
        <v>39</v>
      </c>
      <c r="I1058" t="s">
        <v>31</v>
      </c>
      <c r="J1058" t="str">
        <f t="shared" si="145"/>
        <v>Ati Seshadri</v>
      </c>
      <c r="K1058" t="s">
        <v>4020</v>
      </c>
      <c r="L1058" s="7">
        <f t="shared" si="150"/>
        <v>45172</v>
      </c>
      <c r="M1058" s="7">
        <v>45196</v>
      </c>
      <c r="N1058" s="1">
        <f t="shared" si="146"/>
        <v>45196</v>
      </c>
      <c r="P1058" s="7" t="str">
        <f t="shared" si="151"/>
        <v/>
      </c>
      <c r="R1058">
        <v>0</v>
      </c>
      <c r="S1058">
        <v>1</v>
      </c>
      <c r="T1058">
        <v>2.2000000000000002</v>
      </c>
      <c r="U1058" t="s">
        <v>42</v>
      </c>
      <c r="W1058" t="str">
        <f t="shared" si="147"/>
        <v>Open</v>
      </c>
      <c r="X1058" t="str">
        <f>_xlfn.XLOOKUP(B1058,'Customers'!A:A,'Customers'!E:E,"")</f>
        <v>Mid-Market</v>
      </c>
      <c r="Y1058">
        <f t="shared" si="148"/>
        <v>0</v>
      </c>
      <c r="Z1058" t="str">
        <f t="shared" si="149"/>
        <v/>
      </c>
      <c r="AA1058">
        <f t="shared" si="152"/>
        <v>0</v>
      </c>
    </row>
    <row r="1059" spans="1:27">
      <c r="A1059" t="s">
        <v>4021</v>
      </c>
      <c r="B1059" t="s">
        <v>4022</v>
      </c>
      <c r="C1059" t="s">
        <v>4023</v>
      </c>
      <c r="D1059" t="s">
        <v>19</v>
      </c>
      <c r="E1059" t="s">
        <v>20</v>
      </c>
      <c r="F1059" t="s">
        <v>4024</v>
      </c>
      <c r="G1059" s="6">
        <f t="shared" si="144"/>
        <v>4213</v>
      </c>
      <c r="H1059" t="s">
        <v>56</v>
      </c>
      <c r="I1059" t="s">
        <v>237</v>
      </c>
      <c r="J1059" t="str">
        <f t="shared" si="145"/>
        <v>Vidhi Mital</v>
      </c>
      <c r="K1059" t="s">
        <v>4025</v>
      </c>
      <c r="L1059" s="7">
        <f t="shared" si="150"/>
        <v>44672</v>
      </c>
      <c r="M1059" s="7">
        <v>44753</v>
      </c>
      <c r="N1059" s="1">
        <f t="shared" si="146"/>
        <v>44753</v>
      </c>
      <c r="P1059" s="7" t="str">
        <f t="shared" si="151"/>
        <v/>
      </c>
      <c r="R1059">
        <v>0</v>
      </c>
      <c r="S1059">
        <v>1</v>
      </c>
      <c r="T1059">
        <v>17.899999999999999</v>
      </c>
      <c r="U1059" t="s">
        <v>58</v>
      </c>
      <c r="W1059" t="str">
        <f t="shared" si="147"/>
        <v>Open</v>
      </c>
      <c r="X1059" t="str">
        <f>_xlfn.XLOOKUP(B1059,'Customers'!A:A,'Customers'!E:E,"")</f>
        <v>SMB</v>
      </c>
      <c r="Y1059">
        <f t="shared" si="148"/>
        <v>0</v>
      </c>
      <c r="Z1059" t="str">
        <f t="shared" si="149"/>
        <v/>
      </c>
      <c r="AA1059">
        <f t="shared" si="152"/>
        <v>0</v>
      </c>
    </row>
    <row r="1060" spans="1:27">
      <c r="A1060" t="s">
        <v>4026</v>
      </c>
      <c r="B1060" t="s">
        <v>1426</v>
      </c>
      <c r="C1060" t="s">
        <v>2597</v>
      </c>
      <c r="D1060" t="s">
        <v>19</v>
      </c>
      <c r="E1060" t="s">
        <v>45</v>
      </c>
      <c r="F1060" t="s">
        <v>4027</v>
      </c>
      <c r="G1060" s="6">
        <f t="shared" si="144"/>
        <v>6277</v>
      </c>
      <c r="H1060" t="s">
        <v>161</v>
      </c>
      <c r="I1060" t="s">
        <v>73</v>
      </c>
      <c r="J1060" t="str">
        <f t="shared" si="145"/>
        <v>Karan Karnik</v>
      </c>
      <c r="K1060" t="s">
        <v>288</v>
      </c>
      <c r="L1060" s="7">
        <f t="shared" si="150"/>
        <v>45066</v>
      </c>
      <c r="M1060" s="7">
        <v>45121</v>
      </c>
      <c r="N1060" s="1">
        <f t="shared" si="146"/>
        <v>45121</v>
      </c>
      <c r="P1060" s="7" t="str">
        <f t="shared" si="151"/>
        <v/>
      </c>
      <c r="R1060">
        <v>0</v>
      </c>
      <c r="S1060">
        <v>1</v>
      </c>
      <c r="T1060">
        <v>22</v>
      </c>
      <c r="U1060" t="s">
        <v>100</v>
      </c>
      <c r="W1060" t="str">
        <f t="shared" si="147"/>
        <v>Open</v>
      </c>
      <c r="X1060" t="str">
        <f>_xlfn.XLOOKUP(B1060,'Customers'!A:A,'Customers'!E:E,"")</f>
        <v>Enterprise</v>
      </c>
      <c r="Y1060">
        <f t="shared" si="148"/>
        <v>0</v>
      </c>
      <c r="Z1060" t="str">
        <f t="shared" si="149"/>
        <v/>
      </c>
      <c r="AA1060">
        <f t="shared" si="152"/>
        <v>0</v>
      </c>
    </row>
    <row r="1061" spans="1:27">
      <c r="A1061" t="s">
        <v>4028</v>
      </c>
      <c r="B1061" t="s">
        <v>2455</v>
      </c>
      <c r="C1061" t="s">
        <v>4029</v>
      </c>
      <c r="D1061" t="s">
        <v>183</v>
      </c>
      <c r="E1061" t="s">
        <v>91</v>
      </c>
      <c r="F1061" t="s">
        <v>4030</v>
      </c>
      <c r="G1061" s="6">
        <f t="shared" si="144"/>
        <v>8090</v>
      </c>
      <c r="H1061" t="s">
        <v>161</v>
      </c>
      <c r="I1061" t="s">
        <v>145</v>
      </c>
      <c r="J1061" t="str">
        <f t="shared" si="145"/>
        <v>Krish Varughese</v>
      </c>
      <c r="K1061" t="s">
        <v>223</v>
      </c>
      <c r="L1061" s="7">
        <f t="shared" si="150"/>
        <v>44637</v>
      </c>
      <c r="M1061" s="7">
        <v>44802</v>
      </c>
      <c r="N1061" s="1">
        <f t="shared" si="146"/>
        <v>44802</v>
      </c>
      <c r="O1061" s="7">
        <v>44755</v>
      </c>
      <c r="P1061" s="7">
        <f t="shared" si="151"/>
        <v>44755</v>
      </c>
      <c r="Q1061">
        <v>118</v>
      </c>
      <c r="R1061">
        <v>0</v>
      </c>
      <c r="S1061">
        <v>1</v>
      </c>
      <c r="U1061" t="s">
        <v>33</v>
      </c>
      <c r="W1061" t="str">
        <f t="shared" si="147"/>
        <v>Won</v>
      </c>
      <c r="X1061" t="str">
        <f>_xlfn.XLOOKUP(B1061,'Customers'!A:A,'Customers'!E:E,"")</f>
        <v>SMB</v>
      </c>
      <c r="Y1061">
        <f t="shared" si="148"/>
        <v>1</v>
      </c>
      <c r="Z1061">
        <f t="shared" si="149"/>
        <v>-47</v>
      </c>
      <c r="AA1061">
        <f t="shared" si="152"/>
        <v>0</v>
      </c>
    </row>
    <row r="1062" spans="1:27">
      <c r="A1062" t="s">
        <v>4031</v>
      </c>
      <c r="B1062" t="s">
        <v>1442</v>
      </c>
      <c r="C1062" t="s">
        <v>18</v>
      </c>
      <c r="D1062" t="s">
        <v>19</v>
      </c>
      <c r="E1062" t="s">
        <v>45</v>
      </c>
      <c r="F1062" t="s">
        <v>4032</v>
      </c>
      <c r="G1062" s="6">
        <f t="shared" si="144"/>
        <v>9437</v>
      </c>
      <c r="H1062" t="s">
        <v>30</v>
      </c>
      <c r="I1062" t="s">
        <v>105</v>
      </c>
      <c r="J1062" t="str">
        <f t="shared" si="145"/>
        <v>Hemangini Bahri</v>
      </c>
      <c r="K1062" t="s">
        <v>4033</v>
      </c>
      <c r="L1062" s="7">
        <f t="shared" si="150"/>
        <v>44996</v>
      </c>
      <c r="M1062" s="7">
        <v>45157</v>
      </c>
      <c r="N1062" s="1">
        <f t="shared" si="146"/>
        <v>45157</v>
      </c>
      <c r="P1062" s="7" t="str">
        <f t="shared" si="151"/>
        <v/>
      </c>
      <c r="R1062">
        <v>0</v>
      </c>
      <c r="S1062">
        <v>1</v>
      </c>
      <c r="T1062">
        <v>28.5</v>
      </c>
      <c r="U1062" t="s">
        <v>42</v>
      </c>
      <c r="W1062" t="str">
        <f t="shared" si="147"/>
        <v>Open</v>
      </c>
      <c r="X1062" t="str">
        <f>_xlfn.XLOOKUP(B1062,'Customers'!A:A,'Customers'!E:E,"")</f>
        <v>Mid-Market</v>
      </c>
      <c r="Y1062">
        <f t="shared" si="148"/>
        <v>0</v>
      </c>
      <c r="Z1062" t="str">
        <f t="shared" si="149"/>
        <v/>
      </c>
      <c r="AA1062">
        <f t="shared" si="152"/>
        <v>0</v>
      </c>
    </row>
    <row r="1063" spans="1:27">
      <c r="A1063" t="s">
        <v>4034</v>
      </c>
      <c r="B1063" t="s">
        <v>2147</v>
      </c>
      <c r="C1063" t="s">
        <v>3009</v>
      </c>
      <c r="D1063" t="s">
        <v>37</v>
      </c>
      <c r="E1063" t="s">
        <v>45</v>
      </c>
      <c r="F1063" t="s">
        <v>4035</v>
      </c>
      <c r="G1063" s="6">
        <f t="shared" si="144"/>
        <v>136419</v>
      </c>
      <c r="H1063" t="s">
        <v>47</v>
      </c>
      <c r="I1063" t="s">
        <v>133</v>
      </c>
      <c r="J1063" t="str">
        <f t="shared" si="145"/>
        <v>Aachal Soni</v>
      </c>
      <c r="K1063" t="s">
        <v>4036</v>
      </c>
      <c r="L1063" s="7">
        <f t="shared" si="150"/>
        <v>44700</v>
      </c>
      <c r="M1063" s="7">
        <v>44875</v>
      </c>
      <c r="N1063" s="1">
        <f t="shared" si="146"/>
        <v>44875</v>
      </c>
      <c r="P1063" s="7" t="str">
        <f t="shared" si="151"/>
        <v/>
      </c>
      <c r="R1063">
        <v>0</v>
      </c>
      <c r="S1063">
        <v>1</v>
      </c>
      <c r="T1063">
        <v>2.2000000000000002</v>
      </c>
      <c r="U1063" t="s">
        <v>42</v>
      </c>
      <c r="W1063" t="str">
        <f t="shared" si="147"/>
        <v>Open</v>
      </c>
      <c r="X1063" t="str">
        <f>_xlfn.XLOOKUP(B1063,'Customers'!A:A,'Customers'!E:E,"")</f>
        <v>Mid-Market</v>
      </c>
      <c r="Y1063">
        <f t="shared" si="148"/>
        <v>0</v>
      </c>
      <c r="Z1063" t="str">
        <f t="shared" si="149"/>
        <v/>
      </c>
      <c r="AA1063">
        <f t="shared" si="152"/>
        <v>0</v>
      </c>
    </row>
    <row r="1064" spans="1:27">
      <c r="A1064" t="s">
        <v>4037</v>
      </c>
      <c r="B1064" t="s">
        <v>4038</v>
      </c>
      <c r="C1064" t="s">
        <v>1047</v>
      </c>
      <c r="D1064" t="s">
        <v>37</v>
      </c>
      <c r="E1064" t="s">
        <v>28</v>
      </c>
      <c r="F1064" t="s">
        <v>4039</v>
      </c>
      <c r="G1064" s="6">
        <f t="shared" si="144"/>
        <v>141470</v>
      </c>
      <c r="H1064" t="s">
        <v>30</v>
      </c>
      <c r="I1064" t="s">
        <v>127</v>
      </c>
      <c r="J1064" t="str">
        <f t="shared" si="145"/>
        <v>Kashish Patla</v>
      </c>
      <c r="K1064" t="s">
        <v>1879</v>
      </c>
      <c r="L1064" s="7">
        <f t="shared" si="150"/>
        <v>45223</v>
      </c>
      <c r="M1064" s="7">
        <v>45349</v>
      </c>
      <c r="N1064" s="1">
        <f t="shared" si="146"/>
        <v>45349</v>
      </c>
      <c r="P1064" s="7" t="str">
        <f t="shared" si="151"/>
        <v/>
      </c>
      <c r="R1064">
        <v>0</v>
      </c>
      <c r="S1064">
        <v>1</v>
      </c>
      <c r="T1064">
        <v>27.4</v>
      </c>
      <c r="U1064" t="s">
        <v>33</v>
      </c>
      <c r="W1064" t="str">
        <f t="shared" si="147"/>
        <v>Open</v>
      </c>
      <c r="X1064" t="str">
        <f>_xlfn.XLOOKUP(B1064,'Customers'!A:A,'Customers'!E:E,"")</f>
        <v>SMB</v>
      </c>
      <c r="Y1064">
        <f t="shared" si="148"/>
        <v>0</v>
      </c>
      <c r="Z1064" t="str">
        <f t="shared" si="149"/>
        <v/>
      </c>
      <c r="AA1064">
        <f t="shared" si="152"/>
        <v>0</v>
      </c>
    </row>
    <row r="1065" spans="1:27">
      <c r="A1065" t="s">
        <v>4040</v>
      </c>
      <c r="B1065" t="s">
        <v>4041</v>
      </c>
      <c r="C1065" t="s">
        <v>798</v>
      </c>
      <c r="D1065" t="s">
        <v>53</v>
      </c>
      <c r="E1065" t="s">
        <v>54</v>
      </c>
      <c r="F1065" t="s">
        <v>4042</v>
      </c>
      <c r="G1065" s="6">
        <f t="shared" si="144"/>
        <v>37486</v>
      </c>
      <c r="H1065" t="s">
        <v>30</v>
      </c>
      <c r="I1065" t="s">
        <v>361</v>
      </c>
      <c r="J1065" t="str">
        <f t="shared" si="145"/>
        <v>Jalsa Parsa</v>
      </c>
      <c r="K1065" t="s">
        <v>4043</v>
      </c>
      <c r="L1065" s="7">
        <f t="shared" si="150"/>
        <v>45329</v>
      </c>
      <c r="M1065" s="7">
        <v>45497</v>
      </c>
      <c r="N1065" s="1">
        <f t="shared" si="146"/>
        <v>45497</v>
      </c>
      <c r="P1065" s="7" t="str">
        <f t="shared" si="151"/>
        <v/>
      </c>
      <c r="R1065">
        <v>0</v>
      </c>
      <c r="S1065">
        <v>1</v>
      </c>
      <c r="T1065">
        <v>10.5</v>
      </c>
      <c r="U1065" t="s">
        <v>25</v>
      </c>
      <c r="W1065" t="str">
        <f t="shared" si="147"/>
        <v>Open</v>
      </c>
      <c r="X1065" t="str">
        <f>_xlfn.XLOOKUP(B1065,'Customers'!A:A,'Customers'!E:E,"")</f>
        <v>SMB</v>
      </c>
      <c r="Y1065">
        <f t="shared" si="148"/>
        <v>0</v>
      </c>
      <c r="Z1065" t="str">
        <f t="shared" si="149"/>
        <v/>
      </c>
      <c r="AA1065">
        <f t="shared" si="152"/>
        <v>0</v>
      </c>
    </row>
    <row r="1066" spans="1:27">
      <c r="A1066" t="s">
        <v>4044</v>
      </c>
      <c r="B1066" t="s">
        <v>1302</v>
      </c>
      <c r="C1066" t="s">
        <v>848</v>
      </c>
      <c r="D1066" t="s">
        <v>37</v>
      </c>
      <c r="E1066" t="s">
        <v>28</v>
      </c>
      <c r="F1066" t="s">
        <v>4045</v>
      </c>
      <c r="G1066" s="6">
        <f t="shared" si="144"/>
        <v>198674</v>
      </c>
      <c r="H1066" t="s">
        <v>161</v>
      </c>
      <c r="I1066" t="s">
        <v>1377</v>
      </c>
      <c r="J1066" t="str">
        <f t="shared" si="145"/>
        <v>Patrick Sama</v>
      </c>
      <c r="K1066" t="s">
        <v>822</v>
      </c>
      <c r="L1066" s="7">
        <f t="shared" si="150"/>
        <v>44871</v>
      </c>
      <c r="M1066" s="7">
        <v>44888</v>
      </c>
      <c r="N1066" s="1">
        <f t="shared" si="146"/>
        <v>44888</v>
      </c>
      <c r="P1066" s="7" t="str">
        <f t="shared" si="151"/>
        <v/>
      </c>
      <c r="R1066">
        <v>0</v>
      </c>
      <c r="S1066">
        <v>1</v>
      </c>
      <c r="T1066">
        <v>4.3</v>
      </c>
      <c r="U1066" t="s">
        <v>58</v>
      </c>
      <c r="W1066" t="str">
        <f t="shared" si="147"/>
        <v>Open</v>
      </c>
      <c r="X1066" t="str">
        <f>_xlfn.XLOOKUP(B1066,'Customers'!A:A,'Customers'!E:E,"")</f>
        <v>Mid-Market</v>
      </c>
      <c r="Y1066">
        <f t="shared" si="148"/>
        <v>0</v>
      </c>
      <c r="Z1066" t="str">
        <f t="shared" si="149"/>
        <v/>
      </c>
      <c r="AA1066">
        <f t="shared" si="152"/>
        <v>0</v>
      </c>
    </row>
    <row r="1067" spans="1:27">
      <c r="A1067" t="s">
        <v>4046</v>
      </c>
      <c r="B1067" t="s">
        <v>4047</v>
      </c>
      <c r="C1067" t="s">
        <v>2592</v>
      </c>
      <c r="D1067" t="s">
        <v>66</v>
      </c>
      <c r="E1067" t="s">
        <v>28</v>
      </c>
      <c r="F1067" t="s">
        <v>4048</v>
      </c>
      <c r="G1067" s="6">
        <f t="shared" si="144"/>
        <v>14675</v>
      </c>
      <c r="H1067" t="s">
        <v>39</v>
      </c>
      <c r="I1067" t="s">
        <v>86</v>
      </c>
      <c r="J1067" t="str">
        <f t="shared" si="145"/>
        <v>Mason Solanki</v>
      </c>
      <c r="K1067" t="s">
        <v>4049</v>
      </c>
      <c r="L1067" s="7">
        <f t="shared" si="150"/>
        <v>45255</v>
      </c>
      <c r="M1067" s="7">
        <v>45351</v>
      </c>
      <c r="N1067" s="1">
        <f t="shared" si="146"/>
        <v>45351</v>
      </c>
      <c r="P1067" s="7" t="str">
        <f t="shared" si="151"/>
        <v/>
      </c>
      <c r="R1067">
        <v>0</v>
      </c>
      <c r="S1067">
        <v>1</v>
      </c>
      <c r="T1067">
        <v>3.8</v>
      </c>
      <c r="U1067" t="s">
        <v>42</v>
      </c>
      <c r="W1067" t="str">
        <f t="shared" si="147"/>
        <v>Open</v>
      </c>
      <c r="X1067" t="str">
        <f>_xlfn.XLOOKUP(B1067,'Customers'!A:A,'Customers'!E:E,"")</f>
        <v>Enterprise</v>
      </c>
      <c r="Y1067">
        <f t="shared" si="148"/>
        <v>0</v>
      </c>
      <c r="Z1067" t="str">
        <f t="shared" si="149"/>
        <v/>
      </c>
      <c r="AA1067">
        <f t="shared" si="152"/>
        <v>0</v>
      </c>
    </row>
    <row r="1068" spans="1:27">
      <c r="A1068" t="s">
        <v>4050</v>
      </c>
      <c r="B1068" t="s">
        <v>3533</v>
      </c>
      <c r="C1068" t="s">
        <v>18</v>
      </c>
      <c r="D1068" t="s">
        <v>37</v>
      </c>
      <c r="E1068" t="s">
        <v>177</v>
      </c>
      <c r="F1068" t="s">
        <v>4051</v>
      </c>
      <c r="G1068" s="6">
        <f t="shared" si="144"/>
        <v>111323</v>
      </c>
      <c r="H1068" t="s">
        <v>39</v>
      </c>
      <c r="I1068" t="s">
        <v>258</v>
      </c>
      <c r="J1068" t="str">
        <f t="shared" si="145"/>
        <v>Jasmit Gour</v>
      </c>
      <c r="K1068" t="s">
        <v>1883</v>
      </c>
      <c r="L1068" s="7">
        <f t="shared" si="150"/>
        <v>45436</v>
      </c>
      <c r="M1068" s="7">
        <v>45613</v>
      </c>
      <c r="N1068" s="1">
        <f t="shared" si="146"/>
        <v>45613</v>
      </c>
      <c r="P1068" s="7" t="str">
        <f t="shared" si="151"/>
        <v/>
      </c>
      <c r="R1068">
        <v>0</v>
      </c>
      <c r="S1068">
        <v>1</v>
      </c>
      <c r="T1068">
        <v>26.7</v>
      </c>
      <c r="U1068" t="s">
        <v>42</v>
      </c>
      <c r="W1068" t="str">
        <f t="shared" si="147"/>
        <v>Open</v>
      </c>
      <c r="X1068" t="str">
        <f>_xlfn.XLOOKUP(B1068,'Customers'!A:A,'Customers'!E:E,"")</f>
        <v>Enterprise</v>
      </c>
      <c r="Y1068">
        <f t="shared" si="148"/>
        <v>0</v>
      </c>
      <c r="Z1068" t="str">
        <f t="shared" si="149"/>
        <v/>
      </c>
      <c r="AA1068">
        <f t="shared" si="152"/>
        <v>0</v>
      </c>
    </row>
    <row r="1069" spans="1:27">
      <c r="A1069" t="s">
        <v>4052</v>
      </c>
      <c r="B1069" t="s">
        <v>4053</v>
      </c>
      <c r="C1069" t="s">
        <v>2003</v>
      </c>
      <c r="D1069" t="s">
        <v>183</v>
      </c>
      <c r="E1069" t="s">
        <v>115</v>
      </c>
      <c r="F1069" t="s">
        <v>4054</v>
      </c>
      <c r="G1069" s="6">
        <f t="shared" si="144"/>
        <v>13439</v>
      </c>
      <c r="H1069" t="s">
        <v>56</v>
      </c>
      <c r="I1069" t="s">
        <v>133</v>
      </c>
      <c r="J1069" t="str">
        <f t="shared" si="145"/>
        <v>Aachal Soni</v>
      </c>
      <c r="K1069" t="s">
        <v>4055</v>
      </c>
      <c r="L1069" s="7">
        <f t="shared" si="150"/>
        <v>45443</v>
      </c>
      <c r="M1069" s="7">
        <v>45487</v>
      </c>
      <c r="N1069" s="1">
        <f t="shared" si="146"/>
        <v>45487</v>
      </c>
      <c r="O1069" s="7">
        <v>45482</v>
      </c>
      <c r="P1069" s="7">
        <f t="shared" si="151"/>
        <v>45482</v>
      </c>
      <c r="Q1069">
        <v>39</v>
      </c>
      <c r="R1069">
        <v>0</v>
      </c>
      <c r="S1069">
        <v>1</v>
      </c>
      <c r="T1069">
        <v>12.1</v>
      </c>
      <c r="U1069" t="s">
        <v>100</v>
      </c>
      <c r="W1069" t="str">
        <f t="shared" si="147"/>
        <v>Lost</v>
      </c>
      <c r="X1069" t="str">
        <f>_xlfn.XLOOKUP(B1069,'Customers'!A:A,'Customers'!E:E,"")</f>
        <v>SMB</v>
      </c>
      <c r="Y1069">
        <f t="shared" si="148"/>
        <v>1</v>
      </c>
      <c r="Z1069">
        <f t="shared" si="149"/>
        <v>-5</v>
      </c>
      <c r="AA1069">
        <f t="shared" si="152"/>
        <v>0</v>
      </c>
    </row>
    <row r="1070" spans="1:27">
      <c r="A1070" t="s">
        <v>4056</v>
      </c>
      <c r="B1070" t="s">
        <v>1302</v>
      </c>
      <c r="C1070" t="s">
        <v>1395</v>
      </c>
      <c r="D1070" t="s">
        <v>53</v>
      </c>
      <c r="E1070" t="s">
        <v>54</v>
      </c>
      <c r="F1070" t="s">
        <v>1662</v>
      </c>
      <c r="G1070" s="6">
        <f t="shared" si="144"/>
        <v>22000</v>
      </c>
      <c r="H1070" t="s">
        <v>161</v>
      </c>
      <c r="I1070" t="s">
        <v>98</v>
      </c>
      <c r="J1070" t="str">
        <f t="shared" si="145"/>
        <v>Amruta Sinha</v>
      </c>
      <c r="K1070" t="s">
        <v>4057</v>
      </c>
      <c r="L1070" s="7">
        <f t="shared" si="150"/>
        <v>44579</v>
      </c>
      <c r="M1070" s="7">
        <v>44658</v>
      </c>
      <c r="N1070" s="1">
        <f t="shared" si="146"/>
        <v>44658</v>
      </c>
      <c r="P1070" s="7" t="str">
        <f t="shared" si="151"/>
        <v/>
      </c>
      <c r="R1070">
        <v>0</v>
      </c>
      <c r="S1070">
        <v>1</v>
      </c>
      <c r="U1070" t="s">
        <v>100</v>
      </c>
      <c r="W1070" t="str">
        <f t="shared" si="147"/>
        <v>Open</v>
      </c>
      <c r="X1070" t="str">
        <f>_xlfn.XLOOKUP(B1070,'Customers'!A:A,'Customers'!E:E,"")</f>
        <v>Mid-Market</v>
      </c>
      <c r="Y1070">
        <f t="shared" si="148"/>
        <v>0</v>
      </c>
      <c r="Z1070" t="str">
        <f t="shared" si="149"/>
        <v/>
      </c>
      <c r="AA1070">
        <f t="shared" si="152"/>
        <v>0</v>
      </c>
    </row>
    <row r="1071" spans="1:27">
      <c r="A1071" t="s">
        <v>4058</v>
      </c>
      <c r="B1071" t="s">
        <v>4059</v>
      </c>
      <c r="C1071" t="s">
        <v>1172</v>
      </c>
      <c r="D1071" t="s">
        <v>19</v>
      </c>
      <c r="E1071" t="s">
        <v>177</v>
      </c>
      <c r="F1071" t="s">
        <v>4060</v>
      </c>
      <c r="G1071" s="6">
        <f t="shared" si="144"/>
        <v>7509</v>
      </c>
      <c r="H1071" t="s">
        <v>47</v>
      </c>
      <c r="I1071" t="s">
        <v>23</v>
      </c>
      <c r="J1071" t="str">
        <f t="shared" si="145"/>
        <v>Nihal Bhasin</v>
      </c>
      <c r="K1071" t="s">
        <v>1965</v>
      </c>
      <c r="L1071" s="7">
        <f t="shared" si="150"/>
        <v>45652</v>
      </c>
      <c r="M1071" s="7">
        <v>45815</v>
      </c>
      <c r="N1071" s="1">
        <f t="shared" si="146"/>
        <v>45815</v>
      </c>
      <c r="P1071" s="7" t="str">
        <f t="shared" si="151"/>
        <v/>
      </c>
      <c r="R1071">
        <v>0</v>
      </c>
      <c r="S1071">
        <v>1</v>
      </c>
      <c r="T1071">
        <v>19.5</v>
      </c>
      <c r="U1071" t="s">
        <v>33</v>
      </c>
      <c r="W1071" t="str">
        <f t="shared" si="147"/>
        <v>Open</v>
      </c>
      <c r="X1071" t="str">
        <f>_xlfn.XLOOKUP(B1071,'Customers'!A:A,'Customers'!E:E,"")</f>
        <v>Enterprise</v>
      </c>
      <c r="Y1071">
        <f t="shared" si="148"/>
        <v>0</v>
      </c>
      <c r="Z1071" t="str">
        <f t="shared" si="149"/>
        <v/>
      </c>
      <c r="AA1071">
        <f t="shared" si="152"/>
        <v>0</v>
      </c>
    </row>
    <row r="1072" spans="1:27">
      <c r="A1072" t="s">
        <v>4061</v>
      </c>
      <c r="B1072" t="s">
        <v>4062</v>
      </c>
      <c r="C1072" t="s">
        <v>18</v>
      </c>
      <c r="D1072" t="s">
        <v>53</v>
      </c>
      <c r="E1072" t="s">
        <v>20</v>
      </c>
      <c r="F1072" t="s">
        <v>4063</v>
      </c>
      <c r="G1072" s="6">
        <f t="shared" si="144"/>
        <v>44281</v>
      </c>
      <c r="H1072" t="s">
        <v>172</v>
      </c>
      <c r="I1072" t="s">
        <v>80</v>
      </c>
      <c r="J1072" t="str">
        <f t="shared" si="145"/>
        <v>Shivani Natt</v>
      </c>
      <c r="K1072" t="s">
        <v>4064</v>
      </c>
      <c r="L1072" s="7">
        <f t="shared" si="150"/>
        <v>45271</v>
      </c>
      <c r="M1072" s="7">
        <v>45401</v>
      </c>
      <c r="N1072" s="1">
        <f t="shared" si="146"/>
        <v>45401</v>
      </c>
      <c r="P1072" s="7" t="str">
        <f t="shared" si="151"/>
        <v/>
      </c>
      <c r="R1072">
        <v>0</v>
      </c>
      <c r="S1072">
        <v>1</v>
      </c>
      <c r="T1072">
        <v>4</v>
      </c>
      <c r="U1072" t="s">
        <v>25</v>
      </c>
      <c r="W1072" t="str">
        <f t="shared" si="147"/>
        <v>Open</v>
      </c>
      <c r="X1072" t="str">
        <f>_xlfn.XLOOKUP(B1072,'Customers'!A:A,'Customers'!E:E,"")</f>
        <v>Mid-Market</v>
      </c>
      <c r="Y1072">
        <f t="shared" si="148"/>
        <v>0</v>
      </c>
      <c r="Z1072" t="str">
        <f t="shared" si="149"/>
        <v/>
      </c>
      <c r="AA1072">
        <f t="shared" si="152"/>
        <v>0</v>
      </c>
    </row>
    <row r="1073" spans="1:27">
      <c r="A1073" t="s">
        <v>4065</v>
      </c>
      <c r="B1073" t="s">
        <v>4066</v>
      </c>
      <c r="C1073" t="s">
        <v>18</v>
      </c>
      <c r="D1073" t="s">
        <v>66</v>
      </c>
      <c r="E1073" t="s">
        <v>115</v>
      </c>
      <c r="F1073" t="s">
        <v>4067</v>
      </c>
      <c r="G1073" s="6">
        <f t="shared" si="144"/>
        <v>8720</v>
      </c>
      <c r="H1073" t="s">
        <v>22</v>
      </c>
      <c r="I1073" t="s">
        <v>139</v>
      </c>
      <c r="J1073" t="str">
        <f t="shared" si="145"/>
        <v>Champak Rao</v>
      </c>
      <c r="K1073" t="s">
        <v>1610</v>
      </c>
      <c r="L1073" s="7">
        <f t="shared" si="150"/>
        <v>45542</v>
      </c>
      <c r="M1073" s="7">
        <v>45628</v>
      </c>
      <c r="N1073" s="1">
        <f t="shared" si="146"/>
        <v>45628</v>
      </c>
      <c r="O1073" s="7">
        <v>45725</v>
      </c>
      <c r="P1073" s="7">
        <f t="shared" si="151"/>
        <v>45725</v>
      </c>
      <c r="Q1073">
        <v>183</v>
      </c>
      <c r="R1073">
        <v>0</v>
      </c>
      <c r="S1073">
        <v>1</v>
      </c>
      <c r="T1073">
        <v>5.5</v>
      </c>
      <c r="U1073" t="s">
        <v>42</v>
      </c>
      <c r="W1073" t="str">
        <f t="shared" si="147"/>
        <v>Lost</v>
      </c>
      <c r="X1073" t="str">
        <f>_xlfn.XLOOKUP(B1073,'Customers'!A:A,'Customers'!E:E,"")</f>
        <v>Mid-Market</v>
      </c>
      <c r="Y1073">
        <f t="shared" si="148"/>
        <v>1</v>
      </c>
      <c r="Z1073">
        <f t="shared" si="149"/>
        <v>97</v>
      </c>
      <c r="AA1073">
        <f t="shared" si="152"/>
        <v>1</v>
      </c>
    </row>
    <row r="1074" spans="1:27">
      <c r="A1074" t="s">
        <v>4068</v>
      </c>
      <c r="B1074" t="s">
        <v>819</v>
      </c>
      <c r="C1074" t="s">
        <v>18</v>
      </c>
      <c r="D1074" t="s">
        <v>19</v>
      </c>
      <c r="E1074" t="s">
        <v>91</v>
      </c>
      <c r="F1074" t="s">
        <v>4069</v>
      </c>
      <c r="G1074" s="6">
        <f t="shared" si="144"/>
        <v>5339</v>
      </c>
      <c r="H1074" t="s">
        <v>22</v>
      </c>
      <c r="I1074" t="s">
        <v>361</v>
      </c>
      <c r="J1074" t="str">
        <f t="shared" si="145"/>
        <v>Jalsa Parsa</v>
      </c>
      <c r="K1074" t="s">
        <v>3153</v>
      </c>
      <c r="L1074" s="7">
        <f t="shared" si="150"/>
        <v>45326</v>
      </c>
      <c r="M1074" s="7">
        <v>45478</v>
      </c>
      <c r="N1074" s="1">
        <f t="shared" si="146"/>
        <v>45478</v>
      </c>
      <c r="O1074" s="7">
        <v>45402</v>
      </c>
      <c r="P1074" s="7">
        <f t="shared" si="151"/>
        <v>45402</v>
      </c>
      <c r="Q1074">
        <v>76</v>
      </c>
      <c r="R1074">
        <v>1</v>
      </c>
      <c r="S1074">
        <v>2</v>
      </c>
      <c r="U1074" t="s">
        <v>58</v>
      </c>
      <c r="W1074" t="str">
        <f t="shared" si="147"/>
        <v>Won</v>
      </c>
      <c r="X1074" t="str">
        <f>_xlfn.XLOOKUP(B1074,'Customers'!A:A,'Customers'!E:E,"")</f>
        <v>SMB</v>
      </c>
      <c r="Y1074">
        <f t="shared" si="148"/>
        <v>1</v>
      </c>
      <c r="Z1074">
        <f t="shared" si="149"/>
        <v>-76</v>
      </c>
      <c r="AA1074">
        <f t="shared" si="152"/>
        <v>0</v>
      </c>
    </row>
    <row r="1075" spans="1:27">
      <c r="A1075" t="s">
        <v>4070</v>
      </c>
      <c r="B1075" t="s">
        <v>868</v>
      </c>
      <c r="C1075" t="s">
        <v>18</v>
      </c>
      <c r="D1075" t="s">
        <v>37</v>
      </c>
      <c r="E1075" t="s">
        <v>54</v>
      </c>
      <c r="F1075" t="s">
        <v>2553</v>
      </c>
      <c r="G1075" s="6">
        <f t="shared" si="144"/>
        <v>102000</v>
      </c>
      <c r="H1075" t="s">
        <v>22</v>
      </c>
      <c r="I1075" t="s">
        <v>23</v>
      </c>
      <c r="J1075" t="str">
        <f t="shared" si="145"/>
        <v>Nihal Bhasin</v>
      </c>
      <c r="K1075" t="s">
        <v>706</v>
      </c>
      <c r="L1075" s="7">
        <f t="shared" si="150"/>
        <v>44628</v>
      </c>
      <c r="M1075" s="7">
        <v>44789</v>
      </c>
      <c r="N1075" s="1">
        <f t="shared" si="146"/>
        <v>44789</v>
      </c>
      <c r="P1075" s="7" t="str">
        <f t="shared" si="151"/>
        <v/>
      </c>
      <c r="R1075">
        <v>0</v>
      </c>
      <c r="S1075">
        <v>1</v>
      </c>
      <c r="T1075">
        <v>10.6</v>
      </c>
      <c r="U1075" t="s">
        <v>42</v>
      </c>
      <c r="W1075" t="str">
        <f t="shared" si="147"/>
        <v>Open</v>
      </c>
      <c r="X1075" t="str">
        <f>_xlfn.XLOOKUP(B1075,'Customers'!A:A,'Customers'!E:E,"")</f>
        <v>Mid-Market</v>
      </c>
      <c r="Y1075">
        <f t="shared" si="148"/>
        <v>0</v>
      </c>
      <c r="Z1075" t="str">
        <f t="shared" si="149"/>
        <v/>
      </c>
      <c r="AA1075">
        <f t="shared" si="152"/>
        <v>0</v>
      </c>
    </row>
    <row r="1076" spans="1:27">
      <c r="A1076" t="s">
        <v>4071</v>
      </c>
      <c r="B1076" t="s">
        <v>2163</v>
      </c>
      <c r="C1076" t="s">
        <v>1619</v>
      </c>
      <c r="D1076" t="s">
        <v>53</v>
      </c>
      <c r="E1076" t="s">
        <v>20</v>
      </c>
      <c r="F1076" t="s">
        <v>4072</v>
      </c>
      <c r="G1076" s="6">
        <f t="shared" si="144"/>
        <v>23879</v>
      </c>
      <c r="H1076" t="s">
        <v>56</v>
      </c>
      <c r="I1076" t="s">
        <v>98</v>
      </c>
      <c r="J1076" t="str">
        <f t="shared" si="145"/>
        <v>Amruta Sinha</v>
      </c>
      <c r="K1076" t="s">
        <v>1062</v>
      </c>
      <c r="L1076" s="7">
        <f t="shared" si="150"/>
        <v>44976</v>
      </c>
      <c r="M1076" s="7">
        <v>45085</v>
      </c>
      <c r="N1076" s="1">
        <f t="shared" si="146"/>
        <v>45085</v>
      </c>
      <c r="P1076" s="7" t="str">
        <f t="shared" si="151"/>
        <v/>
      </c>
      <c r="R1076">
        <v>0</v>
      </c>
      <c r="S1076">
        <v>1</v>
      </c>
      <c r="T1076">
        <v>16.5</v>
      </c>
      <c r="U1076" t="s">
        <v>58</v>
      </c>
      <c r="W1076" t="str">
        <f t="shared" si="147"/>
        <v>Open</v>
      </c>
      <c r="X1076" t="str">
        <f>_xlfn.XLOOKUP(B1076,'Customers'!A:A,'Customers'!E:E,"")</f>
        <v>Enterprise</v>
      </c>
      <c r="Y1076">
        <f t="shared" si="148"/>
        <v>0</v>
      </c>
      <c r="Z1076" t="str">
        <f t="shared" si="149"/>
        <v/>
      </c>
      <c r="AA1076">
        <f t="shared" si="152"/>
        <v>0</v>
      </c>
    </row>
    <row r="1077" spans="1:27">
      <c r="A1077" t="s">
        <v>4073</v>
      </c>
      <c r="B1077" t="s">
        <v>4074</v>
      </c>
      <c r="C1077" t="s">
        <v>1252</v>
      </c>
      <c r="D1077" t="s">
        <v>66</v>
      </c>
      <c r="E1077" t="s">
        <v>177</v>
      </c>
      <c r="F1077" t="s">
        <v>4075</v>
      </c>
      <c r="G1077" s="6">
        <f t="shared" si="144"/>
        <v>15026</v>
      </c>
      <c r="H1077" t="s">
        <v>22</v>
      </c>
      <c r="I1077" t="s">
        <v>1094</v>
      </c>
      <c r="J1077" t="str">
        <f t="shared" si="145"/>
        <v>Jairaj Panchal</v>
      </c>
      <c r="K1077" t="s">
        <v>835</v>
      </c>
      <c r="L1077" s="7">
        <f t="shared" si="150"/>
        <v>45565</v>
      </c>
      <c r="M1077" s="7">
        <v>45663</v>
      </c>
      <c r="N1077" s="1">
        <f t="shared" si="146"/>
        <v>45663</v>
      </c>
      <c r="P1077" s="7" t="str">
        <f t="shared" si="151"/>
        <v/>
      </c>
      <c r="R1077">
        <v>0</v>
      </c>
      <c r="S1077">
        <v>1</v>
      </c>
      <c r="T1077">
        <v>17.600000000000001</v>
      </c>
      <c r="U1077" t="s">
        <v>42</v>
      </c>
      <c r="W1077" t="str">
        <f t="shared" si="147"/>
        <v>Open</v>
      </c>
      <c r="X1077" t="str">
        <f>_xlfn.XLOOKUP(B1077,'Customers'!A:A,'Customers'!E:E,"")</f>
        <v>SMB</v>
      </c>
      <c r="Y1077">
        <f t="shared" si="148"/>
        <v>0</v>
      </c>
      <c r="Z1077" t="str">
        <f t="shared" si="149"/>
        <v/>
      </c>
      <c r="AA1077">
        <f t="shared" si="152"/>
        <v>0</v>
      </c>
    </row>
    <row r="1078" spans="1:27">
      <c r="A1078" t="s">
        <v>4076</v>
      </c>
      <c r="B1078" t="s">
        <v>4077</v>
      </c>
      <c r="C1078" t="s">
        <v>3295</v>
      </c>
      <c r="D1078" t="s">
        <v>183</v>
      </c>
      <c r="E1078" t="s">
        <v>177</v>
      </c>
      <c r="F1078" t="s">
        <v>4078</v>
      </c>
      <c r="G1078" s="6">
        <f t="shared" si="144"/>
        <v>12811</v>
      </c>
      <c r="H1078" t="s">
        <v>47</v>
      </c>
      <c r="I1078" t="s">
        <v>23</v>
      </c>
      <c r="J1078" t="str">
        <f t="shared" si="145"/>
        <v>Nihal Bhasin</v>
      </c>
      <c r="K1078" t="s">
        <v>1105</v>
      </c>
      <c r="L1078" s="7">
        <f t="shared" si="150"/>
        <v>45068</v>
      </c>
      <c r="N1078" s="1" t="str">
        <f t="shared" si="146"/>
        <v/>
      </c>
      <c r="P1078" s="7" t="str">
        <f t="shared" si="151"/>
        <v/>
      </c>
      <c r="R1078">
        <v>0</v>
      </c>
      <c r="S1078">
        <v>1</v>
      </c>
      <c r="T1078">
        <v>17.5</v>
      </c>
      <c r="U1078" t="s">
        <v>25</v>
      </c>
      <c r="W1078" t="str">
        <f t="shared" si="147"/>
        <v>Open</v>
      </c>
      <c r="X1078" t="str">
        <f>_xlfn.XLOOKUP(B1078,'Customers'!A:A,'Customers'!E:E,"")</f>
        <v>SMB</v>
      </c>
      <c r="Y1078">
        <f t="shared" si="148"/>
        <v>0</v>
      </c>
      <c r="Z1078" t="str">
        <f t="shared" si="149"/>
        <v/>
      </c>
      <c r="AA1078">
        <f t="shared" si="152"/>
        <v>0</v>
      </c>
    </row>
    <row r="1079" spans="1:27">
      <c r="A1079" t="s">
        <v>4079</v>
      </c>
      <c r="B1079" t="s">
        <v>4080</v>
      </c>
      <c r="C1079" t="s">
        <v>18</v>
      </c>
      <c r="D1079" t="s">
        <v>19</v>
      </c>
      <c r="E1079" t="s">
        <v>20</v>
      </c>
      <c r="F1079" t="s">
        <v>4081</v>
      </c>
      <c r="G1079" s="6">
        <f t="shared" si="144"/>
        <v>6245</v>
      </c>
      <c r="H1079" t="s">
        <v>79</v>
      </c>
      <c r="I1079" t="s">
        <v>156</v>
      </c>
      <c r="J1079" t="str">
        <f t="shared" si="145"/>
        <v>Lakshmi Hayre</v>
      </c>
      <c r="K1079" t="s">
        <v>4082</v>
      </c>
      <c r="L1079" s="7">
        <f t="shared" si="150"/>
        <v>44849</v>
      </c>
      <c r="M1079" s="7">
        <v>45020</v>
      </c>
      <c r="N1079" s="1">
        <f t="shared" si="146"/>
        <v>45020</v>
      </c>
      <c r="P1079" s="7" t="str">
        <f t="shared" si="151"/>
        <v/>
      </c>
      <c r="R1079">
        <v>0</v>
      </c>
      <c r="S1079">
        <v>1</v>
      </c>
      <c r="T1079">
        <v>25.5</v>
      </c>
      <c r="U1079" t="s">
        <v>58</v>
      </c>
      <c r="W1079" t="str">
        <f t="shared" si="147"/>
        <v>Open</v>
      </c>
      <c r="X1079" t="str">
        <f>_xlfn.XLOOKUP(B1079,'Customers'!A:A,'Customers'!E:E,"")</f>
        <v>Mid-Market</v>
      </c>
      <c r="Y1079">
        <f t="shared" si="148"/>
        <v>0</v>
      </c>
      <c r="Z1079" t="str">
        <f t="shared" si="149"/>
        <v/>
      </c>
      <c r="AA1079">
        <f t="shared" si="152"/>
        <v>0</v>
      </c>
    </row>
    <row r="1080" spans="1:27">
      <c r="A1080" t="s">
        <v>4083</v>
      </c>
      <c r="B1080" t="s">
        <v>4084</v>
      </c>
      <c r="C1080" t="s">
        <v>193</v>
      </c>
      <c r="D1080" t="s">
        <v>66</v>
      </c>
      <c r="E1080" t="s">
        <v>177</v>
      </c>
      <c r="F1080" t="s">
        <v>4085</v>
      </c>
      <c r="G1080" s="6">
        <f t="shared" si="144"/>
        <v>9509</v>
      </c>
      <c r="H1080" t="s">
        <v>30</v>
      </c>
      <c r="I1080" t="s">
        <v>127</v>
      </c>
      <c r="J1080" t="str">
        <f t="shared" si="145"/>
        <v>Kashish Patla</v>
      </c>
      <c r="K1080" t="s">
        <v>2132</v>
      </c>
      <c r="L1080" s="7">
        <f t="shared" si="150"/>
        <v>45269</v>
      </c>
      <c r="M1080" s="7">
        <v>45369</v>
      </c>
      <c r="N1080" s="1">
        <f t="shared" si="146"/>
        <v>45369</v>
      </c>
      <c r="P1080" s="7" t="str">
        <f t="shared" si="151"/>
        <v/>
      </c>
      <c r="R1080">
        <v>0</v>
      </c>
      <c r="S1080">
        <v>1</v>
      </c>
      <c r="T1080">
        <v>23.5</v>
      </c>
      <c r="U1080" t="s">
        <v>58</v>
      </c>
      <c r="W1080" t="str">
        <f t="shared" si="147"/>
        <v>Open</v>
      </c>
      <c r="X1080" t="str">
        <f>_xlfn.XLOOKUP(B1080,'Customers'!A:A,'Customers'!E:E,"")</f>
        <v>Mid-Market</v>
      </c>
      <c r="Y1080">
        <f t="shared" si="148"/>
        <v>0</v>
      </c>
      <c r="Z1080" t="str">
        <f t="shared" si="149"/>
        <v/>
      </c>
      <c r="AA1080">
        <f t="shared" si="152"/>
        <v>0</v>
      </c>
    </row>
    <row r="1081" spans="1:27">
      <c r="A1081" t="s">
        <v>4086</v>
      </c>
      <c r="B1081" t="s">
        <v>1699</v>
      </c>
      <c r="C1081" t="s">
        <v>18</v>
      </c>
      <c r="D1081" t="s">
        <v>53</v>
      </c>
      <c r="E1081" t="s">
        <v>20</v>
      </c>
      <c r="F1081" t="s">
        <v>4087</v>
      </c>
      <c r="G1081" s="6">
        <f t="shared" si="144"/>
        <v>35350</v>
      </c>
      <c r="H1081" t="s">
        <v>47</v>
      </c>
      <c r="I1081" t="s">
        <v>31</v>
      </c>
      <c r="J1081" t="str">
        <f t="shared" si="145"/>
        <v>Ati Seshadri</v>
      </c>
      <c r="K1081" t="s">
        <v>4088</v>
      </c>
      <c r="L1081" s="7">
        <f t="shared" si="150"/>
        <v>45504</v>
      </c>
      <c r="M1081" s="7">
        <v>45647</v>
      </c>
      <c r="N1081" s="1">
        <f t="shared" si="146"/>
        <v>45647</v>
      </c>
      <c r="P1081" s="7" t="str">
        <f t="shared" si="151"/>
        <v/>
      </c>
      <c r="R1081">
        <v>0</v>
      </c>
      <c r="S1081">
        <v>1</v>
      </c>
      <c r="T1081">
        <v>17.3</v>
      </c>
      <c r="U1081" t="s">
        <v>100</v>
      </c>
      <c r="W1081" t="str">
        <f t="shared" si="147"/>
        <v>Open</v>
      </c>
      <c r="X1081" t="str">
        <f>_xlfn.XLOOKUP(B1081,'Customers'!A:A,'Customers'!E:E,"")</f>
        <v>SMB</v>
      </c>
      <c r="Y1081">
        <f t="shared" si="148"/>
        <v>0</v>
      </c>
      <c r="Z1081" t="str">
        <f t="shared" si="149"/>
        <v/>
      </c>
      <c r="AA1081">
        <f t="shared" si="152"/>
        <v>0</v>
      </c>
    </row>
    <row r="1082" spans="1:27">
      <c r="A1082" t="s">
        <v>4089</v>
      </c>
      <c r="B1082" t="s">
        <v>4038</v>
      </c>
      <c r="C1082" t="s">
        <v>18</v>
      </c>
      <c r="D1082" t="s">
        <v>53</v>
      </c>
      <c r="E1082" t="s">
        <v>91</v>
      </c>
      <c r="F1082" t="s">
        <v>4090</v>
      </c>
      <c r="G1082" s="6">
        <f t="shared" si="144"/>
        <v>10876</v>
      </c>
      <c r="H1082" t="s">
        <v>161</v>
      </c>
      <c r="I1082" t="s">
        <v>62</v>
      </c>
      <c r="J1082" t="str">
        <f t="shared" si="145"/>
        <v>Jairaj Panchal</v>
      </c>
      <c r="K1082" t="s">
        <v>4091</v>
      </c>
      <c r="L1082" s="7">
        <f t="shared" si="150"/>
        <v>45321</v>
      </c>
      <c r="M1082" s="7">
        <v>45342</v>
      </c>
      <c r="N1082" s="1">
        <f t="shared" si="146"/>
        <v>45342</v>
      </c>
      <c r="O1082" s="7">
        <v>45389</v>
      </c>
      <c r="P1082" s="7">
        <f t="shared" si="151"/>
        <v>45389</v>
      </c>
      <c r="Q1082">
        <v>68</v>
      </c>
      <c r="R1082">
        <v>0</v>
      </c>
      <c r="S1082">
        <v>1</v>
      </c>
      <c r="T1082">
        <v>14.3</v>
      </c>
      <c r="U1082" t="s">
        <v>33</v>
      </c>
      <c r="W1082" t="str">
        <f t="shared" si="147"/>
        <v>Won</v>
      </c>
      <c r="X1082" t="str">
        <f>_xlfn.XLOOKUP(B1082,'Customers'!A:A,'Customers'!E:E,"")</f>
        <v>SMB</v>
      </c>
      <c r="Y1082">
        <f t="shared" si="148"/>
        <v>1</v>
      </c>
      <c r="Z1082">
        <f t="shared" si="149"/>
        <v>47</v>
      </c>
      <c r="AA1082">
        <f t="shared" si="152"/>
        <v>1</v>
      </c>
    </row>
    <row r="1083" spans="1:27">
      <c r="A1083" t="s">
        <v>4092</v>
      </c>
      <c r="B1083" t="s">
        <v>4093</v>
      </c>
      <c r="C1083" t="s">
        <v>3839</v>
      </c>
      <c r="D1083" t="s">
        <v>183</v>
      </c>
      <c r="E1083" t="s">
        <v>28</v>
      </c>
      <c r="F1083" t="s">
        <v>4094</v>
      </c>
      <c r="G1083" s="6">
        <f t="shared" si="144"/>
        <v>13642</v>
      </c>
      <c r="H1083" t="s">
        <v>172</v>
      </c>
      <c r="I1083" t="s">
        <v>23</v>
      </c>
      <c r="J1083" t="str">
        <f t="shared" si="145"/>
        <v>Nihal Bhasin</v>
      </c>
      <c r="K1083" t="s">
        <v>3692</v>
      </c>
      <c r="L1083" s="7">
        <f t="shared" si="150"/>
        <v>45628</v>
      </c>
      <c r="M1083" s="7">
        <v>45788</v>
      </c>
      <c r="N1083" s="1">
        <f t="shared" si="146"/>
        <v>45788</v>
      </c>
      <c r="P1083" s="7" t="str">
        <f t="shared" si="151"/>
        <v/>
      </c>
      <c r="R1083">
        <v>0</v>
      </c>
      <c r="S1083">
        <v>1</v>
      </c>
      <c r="T1083">
        <v>19.5</v>
      </c>
      <c r="U1083" t="s">
        <v>100</v>
      </c>
      <c r="W1083" t="str">
        <f t="shared" si="147"/>
        <v>Open</v>
      </c>
      <c r="X1083" t="str">
        <f>_xlfn.XLOOKUP(B1083,'Customers'!A:A,'Customers'!E:E,"")</f>
        <v>Enterprise</v>
      </c>
      <c r="Y1083">
        <f t="shared" si="148"/>
        <v>0</v>
      </c>
      <c r="Z1083" t="str">
        <f t="shared" si="149"/>
        <v/>
      </c>
      <c r="AA1083">
        <f t="shared" si="152"/>
        <v>0</v>
      </c>
    </row>
    <row r="1084" spans="1:27">
      <c r="A1084" t="s">
        <v>4095</v>
      </c>
      <c r="B1084" t="s">
        <v>4096</v>
      </c>
      <c r="C1084" t="s">
        <v>2110</v>
      </c>
      <c r="D1084" t="s">
        <v>53</v>
      </c>
      <c r="E1084" t="s">
        <v>28</v>
      </c>
      <c r="F1084" t="s">
        <v>3996</v>
      </c>
      <c r="G1084" s="6">
        <f t="shared" si="144"/>
        <v>36000</v>
      </c>
      <c r="H1084" t="s">
        <v>47</v>
      </c>
      <c r="I1084" t="s">
        <v>879</v>
      </c>
      <c r="J1084" t="str">
        <f t="shared" si="145"/>
        <v>Anamika Keer</v>
      </c>
      <c r="K1084" t="s">
        <v>4097</v>
      </c>
      <c r="L1084" s="7">
        <f t="shared" si="150"/>
        <v>45434</v>
      </c>
      <c r="M1084" s="7">
        <v>45584</v>
      </c>
      <c r="N1084" s="1">
        <f t="shared" si="146"/>
        <v>45584</v>
      </c>
      <c r="P1084" s="7" t="str">
        <f t="shared" si="151"/>
        <v/>
      </c>
      <c r="R1084">
        <v>0</v>
      </c>
      <c r="S1084">
        <v>1</v>
      </c>
      <c r="T1084">
        <v>7.6</v>
      </c>
      <c r="U1084" t="s">
        <v>100</v>
      </c>
      <c r="W1084" t="str">
        <f t="shared" si="147"/>
        <v>Open</v>
      </c>
      <c r="X1084" t="str">
        <f>_xlfn.XLOOKUP(B1084,'Customers'!A:A,'Customers'!E:E,"")</f>
        <v>Mid-Market</v>
      </c>
      <c r="Y1084">
        <f t="shared" si="148"/>
        <v>0</v>
      </c>
      <c r="Z1084" t="str">
        <f t="shared" si="149"/>
        <v/>
      </c>
      <c r="AA1084">
        <f t="shared" si="152"/>
        <v>0</v>
      </c>
    </row>
    <row r="1085" spans="1:27">
      <c r="A1085" t="s">
        <v>4098</v>
      </c>
      <c r="B1085" t="s">
        <v>4099</v>
      </c>
      <c r="C1085" t="s">
        <v>789</v>
      </c>
      <c r="D1085" t="s">
        <v>66</v>
      </c>
      <c r="E1085" t="s">
        <v>115</v>
      </c>
      <c r="F1085" t="s">
        <v>4100</v>
      </c>
      <c r="G1085" s="6">
        <f t="shared" si="144"/>
        <v>4537</v>
      </c>
      <c r="H1085" t="s">
        <v>39</v>
      </c>
      <c r="I1085" t="s">
        <v>23</v>
      </c>
      <c r="J1085" t="str">
        <f t="shared" si="145"/>
        <v>Nihal Bhasin</v>
      </c>
      <c r="K1085" t="s">
        <v>3715</v>
      </c>
      <c r="L1085" s="7">
        <f t="shared" si="150"/>
        <v>45409</v>
      </c>
      <c r="M1085" s="7">
        <v>45547</v>
      </c>
      <c r="N1085" s="1">
        <f t="shared" si="146"/>
        <v>45547</v>
      </c>
      <c r="O1085" s="7">
        <v>45518</v>
      </c>
      <c r="P1085" s="7">
        <f t="shared" si="151"/>
        <v>45518</v>
      </c>
      <c r="Q1085">
        <v>109</v>
      </c>
      <c r="R1085">
        <v>0</v>
      </c>
      <c r="S1085">
        <v>1</v>
      </c>
      <c r="T1085">
        <v>19.7</v>
      </c>
      <c r="U1085" t="s">
        <v>25</v>
      </c>
      <c r="W1085" t="str">
        <f t="shared" si="147"/>
        <v>Lost</v>
      </c>
      <c r="X1085" t="str">
        <f>_xlfn.XLOOKUP(B1085,'Customers'!A:A,'Customers'!E:E,"")</f>
        <v>Mid-Market</v>
      </c>
      <c r="Y1085">
        <f t="shared" si="148"/>
        <v>1</v>
      </c>
      <c r="Z1085">
        <f t="shared" si="149"/>
        <v>-29</v>
      </c>
      <c r="AA1085">
        <f t="shared" si="152"/>
        <v>0</v>
      </c>
    </row>
    <row r="1086" spans="1:27">
      <c r="A1086" t="s">
        <v>4101</v>
      </c>
      <c r="B1086" t="s">
        <v>4102</v>
      </c>
      <c r="C1086" t="s">
        <v>815</v>
      </c>
      <c r="D1086" t="s">
        <v>37</v>
      </c>
      <c r="E1086" t="s">
        <v>115</v>
      </c>
      <c r="F1086" t="s">
        <v>4103</v>
      </c>
      <c r="G1086" s="6">
        <f t="shared" si="144"/>
        <v>54569</v>
      </c>
      <c r="H1086" t="s">
        <v>47</v>
      </c>
      <c r="I1086" t="s">
        <v>133</v>
      </c>
      <c r="J1086" t="str">
        <f t="shared" si="145"/>
        <v>Aachal Soni</v>
      </c>
      <c r="K1086" t="s">
        <v>4104</v>
      </c>
      <c r="L1086" s="7">
        <f t="shared" si="150"/>
        <v>45163</v>
      </c>
      <c r="M1086" s="7">
        <v>45314</v>
      </c>
      <c r="N1086" s="1">
        <f t="shared" si="146"/>
        <v>45314</v>
      </c>
      <c r="O1086" s="7">
        <v>45311</v>
      </c>
      <c r="P1086" s="7">
        <f t="shared" si="151"/>
        <v>45311</v>
      </c>
      <c r="Q1086">
        <v>148</v>
      </c>
      <c r="R1086">
        <v>0</v>
      </c>
      <c r="S1086">
        <v>1</v>
      </c>
      <c r="U1086" t="s">
        <v>25</v>
      </c>
      <c r="W1086" t="str">
        <f t="shared" si="147"/>
        <v>Lost</v>
      </c>
      <c r="X1086" t="str">
        <f>_xlfn.XLOOKUP(B1086,'Customers'!A:A,'Customers'!E:E,"")</f>
        <v>SMB</v>
      </c>
      <c r="Y1086">
        <f t="shared" si="148"/>
        <v>1</v>
      </c>
      <c r="Z1086">
        <f t="shared" si="149"/>
        <v>-3</v>
      </c>
      <c r="AA1086">
        <f t="shared" si="152"/>
        <v>0</v>
      </c>
    </row>
    <row r="1087" spans="1:27">
      <c r="A1087" t="s">
        <v>4105</v>
      </c>
      <c r="B1087" t="s">
        <v>1325</v>
      </c>
      <c r="C1087" t="s">
        <v>494</v>
      </c>
      <c r="D1087" t="s">
        <v>53</v>
      </c>
      <c r="E1087" t="s">
        <v>54</v>
      </c>
      <c r="F1087" t="s">
        <v>4106</v>
      </c>
      <c r="G1087" s="6">
        <f t="shared" si="144"/>
        <v>29814</v>
      </c>
      <c r="H1087" t="s">
        <v>172</v>
      </c>
      <c r="I1087" t="s">
        <v>86</v>
      </c>
      <c r="J1087" t="str">
        <f t="shared" si="145"/>
        <v>Mason Solanki</v>
      </c>
      <c r="K1087" t="s">
        <v>4107</v>
      </c>
      <c r="L1087" s="7">
        <f t="shared" si="150"/>
        <v>44657</v>
      </c>
      <c r="N1087" s="1" t="str">
        <f t="shared" si="146"/>
        <v/>
      </c>
      <c r="P1087" s="7" t="str">
        <f t="shared" si="151"/>
        <v/>
      </c>
      <c r="R1087">
        <v>0</v>
      </c>
      <c r="S1087">
        <v>1</v>
      </c>
      <c r="T1087">
        <v>10</v>
      </c>
      <c r="U1087" t="s">
        <v>25</v>
      </c>
      <c r="W1087" t="str">
        <f t="shared" si="147"/>
        <v>Open</v>
      </c>
      <c r="X1087" t="str">
        <f>_xlfn.XLOOKUP(B1087,'Customers'!A:A,'Customers'!E:E,"")</f>
        <v>SMB</v>
      </c>
      <c r="Y1087">
        <f t="shared" si="148"/>
        <v>0</v>
      </c>
      <c r="Z1087" t="str">
        <f t="shared" si="149"/>
        <v/>
      </c>
      <c r="AA1087">
        <f t="shared" si="152"/>
        <v>0</v>
      </c>
    </row>
    <row r="1088" spans="1:27">
      <c r="A1088" t="s">
        <v>4108</v>
      </c>
      <c r="B1088" t="s">
        <v>4109</v>
      </c>
      <c r="C1088" t="s">
        <v>3807</v>
      </c>
      <c r="D1088" t="s">
        <v>183</v>
      </c>
      <c r="E1088" t="s">
        <v>54</v>
      </c>
      <c r="F1088" t="s">
        <v>4110</v>
      </c>
      <c r="G1088" s="6">
        <f t="shared" si="144"/>
        <v>6519</v>
      </c>
      <c r="H1088" t="s">
        <v>172</v>
      </c>
      <c r="I1088" t="s">
        <v>117</v>
      </c>
      <c r="J1088" t="str">
        <f t="shared" si="145"/>
        <v>Ekta Uppal</v>
      </c>
      <c r="K1088" t="s">
        <v>4111</v>
      </c>
      <c r="L1088" s="7">
        <f t="shared" si="150"/>
        <v>44738</v>
      </c>
      <c r="M1088" s="7">
        <v>44850</v>
      </c>
      <c r="N1088" s="1">
        <f t="shared" si="146"/>
        <v>44850</v>
      </c>
      <c r="P1088" s="7" t="str">
        <f t="shared" si="151"/>
        <v/>
      </c>
      <c r="R1088">
        <v>0</v>
      </c>
      <c r="S1088">
        <v>1</v>
      </c>
      <c r="T1088">
        <v>3.1</v>
      </c>
      <c r="U1088" t="s">
        <v>42</v>
      </c>
      <c r="W1088" t="str">
        <f t="shared" si="147"/>
        <v>Open</v>
      </c>
      <c r="X1088" t="str">
        <f>_xlfn.XLOOKUP(B1088,'Customers'!A:A,'Customers'!E:E,"")</f>
        <v>Mid-Market</v>
      </c>
      <c r="Y1088">
        <f t="shared" si="148"/>
        <v>0</v>
      </c>
      <c r="Z1088" t="str">
        <f t="shared" si="149"/>
        <v/>
      </c>
      <c r="AA1088">
        <f t="shared" si="152"/>
        <v>0</v>
      </c>
    </row>
    <row r="1089" spans="1:27">
      <c r="A1089" t="s">
        <v>4112</v>
      </c>
      <c r="B1089" t="s">
        <v>463</v>
      </c>
      <c r="C1089" t="s">
        <v>4113</v>
      </c>
      <c r="D1089" t="s">
        <v>19</v>
      </c>
      <c r="E1089" t="s">
        <v>45</v>
      </c>
      <c r="F1089" t="s">
        <v>4114</v>
      </c>
      <c r="G1089" s="6">
        <f t="shared" si="144"/>
        <v>2293</v>
      </c>
      <c r="H1089" t="s">
        <v>79</v>
      </c>
      <c r="I1089" t="s">
        <v>506</v>
      </c>
      <c r="J1089" t="str">
        <f t="shared" si="145"/>
        <v>Patrick Sama</v>
      </c>
      <c r="K1089" t="s">
        <v>4115</v>
      </c>
      <c r="L1089" s="7">
        <f t="shared" si="150"/>
        <v>44844</v>
      </c>
      <c r="M1089" s="7">
        <v>44962</v>
      </c>
      <c r="N1089" s="1">
        <f t="shared" si="146"/>
        <v>44962</v>
      </c>
      <c r="P1089" s="7" t="str">
        <f t="shared" si="151"/>
        <v/>
      </c>
      <c r="R1089">
        <v>0</v>
      </c>
      <c r="S1089">
        <v>1</v>
      </c>
      <c r="T1089">
        <v>20</v>
      </c>
      <c r="U1089" t="s">
        <v>100</v>
      </c>
      <c r="W1089" t="str">
        <f t="shared" si="147"/>
        <v>Open</v>
      </c>
      <c r="X1089" t="str">
        <f>_xlfn.XLOOKUP(B1089,'Customers'!A:A,'Customers'!E:E,"")</f>
        <v>SMB</v>
      </c>
      <c r="Y1089">
        <f t="shared" si="148"/>
        <v>0</v>
      </c>
      <c r="Z1089" t="str">
        <f t="shared" si="149"/>
        <v/>
      </c>
      <c r="AA1089">
        <f t="shared" si="152"/>
        <v>0</v>
      </c>
    </row>
    <row r="1090" spans="1:27">
      <c r="A1090" t="s">
        <v>4116</v>
      </c>
      <c r="B1090" t="s">
        <v>51</v>
      </c>
      <c r="C1090" t="s">
        <v>4117</v>
      </c>
      <c r="D1090" t="s">
        <v>53</v>
      </c>
      <c r="E1090" t="s">
        <v>54</v>
      </c>
      <c r="F1090" t="s">
        <v>4118</v>
      </c>
      <c r="G1090" s="6">
        <f t="shared" ref="G1090:G1153" si="153">IF(F1090="","",IF(RIGHT(UPPER(SUBSTITUTE(SUBSTITUTE(SUBSTITUTE(TRIM(F1090),"$",""),",","")," ","")),1)="K",VALUE(LEFT(UPPER(SUBSTITUTE(SUBSTITUTE(SUBSTITUTE(TRIM(F1090),"$",""),",","")," ","")),LEN(UPPER(SUBSTITUTE(SUBSTITUTE(SUBSTITUTE(TRIM(F1090),"$",""),",","")," ","")))-1))*1000,IF(RIGHT(UPPER(SUBSTITUTE(SUBSTITUTE(SUBSTITUTE(TRIM(F1090),"$",""),",","")," ","")),1)="M",VALUE(LEFT(UPPER(SUBSTITUTE(SUBSTITUTE(SUBSTITUTE(TRIM(F1090),"$",""),",","")," ","")),LEN(UPPER(SUBSTITUTE(SUBSTITUTE(SUBSTITUTE(TRIM(F1090),"$",""),",","")," ","")))-1))*1000000,VALUE(SUBSTITUTE(SUBSTITUTE(SUBSTITUTE(TRIM(F1090),"$",""),",","")," ","")))))</f>
        <v>39879</v>
      </c>
      <c r="H1090" t="s">
        <v>161</v>
      </c>
      <c r="I1090" t="s">
        <v>93</v>
      </c>
      <c r="J1090" t="str">
        <f t="shared" ref="J1090:J1153" si="154">PROPER(TRIM(I1090))</f>
        <v>Owen Mane</v>
      </c>
      <c r="K1090" t="s">
        <v>4119</v>
      </c>
      <c r="L1090" s="7">
        <f t="shared" si="150"/>
        <v>45023</v>
      </c>
      <c r="M1090" s="7">
        <v>45181</v>
      </c>
      <c r="N1090" s="1">
        <f t="shared" ref="N1090:N1153" si="155">IF(M1090="","",IF(ISNUMBER(M1090),M1090,IF(ISNUMBER(SEARCH("/",M1090)),DATE(VALUE(RIGHT(M1090,4)),VALUE(MID(M1090,4,2)),VALUE(LEFT(M1090,2))),DATE(VALUE(LEFT(M1090,4)),VALUE(MID(M1090,6,2)),VALUE(RIGHT(M1090,2))))))</f>
        <v>45181</v>
      </c>
      <c r="P1090" s="7" t="str">
        <f t="shared" si="151"/>
        <v/>
      </c>
      <c r="R1090">
        <v>0</v>
      </c>
      <c r="S1090">
        <v>1</v>
      </c>
      <c r="T1090">
        <v>10.3</v>
      </c>
      <c r="U1090" t="s">
        <v>25</v>
      </c>
      <c r="W1090" t="str">
        <f t="shared" ref="W1090:W1153" si="156">IF(E1090="","",IF(E1090="Closed Won","Won",IF(E1090="Closed Lost","Lost","Open")))</f>
        <v>Open</v>
      </c>
      <c r="X1090" t="str">
        <f>_xlfn.XLOOKUP(B1090,'Customers'!A:A,'Customers'!E:E,"")</f>
        <v>Mid-Market</v>
      </c>
      <c r="Y1090">
        <f t="shared" ref="Y1090:Y1153" si="157">IF(OR(W1090="Won",W1090="Lost"),1,0)</f>
        <v>0</v>
      </c>
      <c r="Z1090" t="str">
        <f t="shared" ref="Z1090:Z1153" si="158">IF(OR(N1090="",P1090=""),"",P1090-N1090)</f>
        <v/>
      </c>
      <c r="AA1090">
        <f t="shared" si="152"/>
        <v>0</v>
      </c>
    </row>
    <row r="1091" spans="1:27">
      <c r="A1091" t="s">
        <v>4120</v>
      </c>
      <c r="B1091" t="s">
        <v>4121</v>
      </c>
      <c r="C1091" t="s">
        <v>121</v>
      </c>
      <c r="D1091" t="s">
        <v>183</v>
      </c>
      <c r="E1091" t="s">
        <v>45</v>
      </c>
      <c r="F1091" t="s">
        <v>689</v>
      </c>
      <c r="G1091" s="6">
        <f t="shared" si="153"/>
        <v>6000</v>
      </c>
      <c r="H1091" t="s">
        <v>56</v>
      </c>
      <c r="I1091" t="s">
        <v>68</v>
      </c>
      <c r="J1091" t="str">
        <f t="shared" si="154"/>
        <v>Anamika Keer</v>
      </c>
      <c r="K1091" t="s">
        <v>1509</v>
      </c>
      <c r="L1091" s="7">
        <f t="shared" ref="L1091:L1154" si="159">IF(K1091="","",IF(ISNUMBER(K1091),K1091,IF(ISNUMBER(SEARCH("/",K1091)),DATE(VALUE(RIGHT(K1091,4)),VALUE(MID(K1091,4,2)),VALUE(LEFT(K1091,2))),DATE(VALUE(LEFT(K1091,4)),VALUE(MID(K1091,6,2)),VALUE(RIGHT(K1091,2))))))</f>
        <v>44938</v>
      </c>
      <c r="M1091" s="7">
        <v>45109</v>
      </c>
      <c r="N1091" s="1">
        <f t="shared" si="155"/>
        <v>45109</v>
      </c>
      <c r="P1091" s="7" t="str">
        <f t="shared" ref="P1091:P1154" si="160">IF(O1091="","",IF(ISNUMBER(O1091),O1091,DATE(VALUE(LEFT(O1091,4)),VALUE(MID(O1091,6,2)),VALUE(RIGHT(O1091,2)))))</f>
        <v/>
      </c>
      <c r="R1091">
        <v>0</v>
      </c>
      <c r="S1091">
        <v>1</v>
      </c>
      <c r="T1091">
        <v>24.9</v>
      </c>
      <c r="U1091" t="s">
        <v>58</v>
      </c>
      <c r="W1091" t="str">
        <f t="shared" si="156"/>
        <v>Open</v>
      </c>
      <c r="X1091" t="str">
        <f>_xlfn.XLOOKUP(B1091,'Customers'!A:A,'Customers'!E:E,"")</f>
        <v>SMB</v>
      </c>
      <c r="Y1091">
        <f t="shared" si="157"/>
        <v>0</v>
      </c>
      <c r="Z1091" t="str">
        <f t="shared" si="158"/>
        <v/>
      </c>
      <c r="AA1091">
        <f t="shared" ref="AA1091:AA1154" si="161">IF(AND(Y1091=1,Z1091&gt;30),1,0)</f>
        <v>0</v>
      </c>
    </row>
    <row r="1092" spans="1:27">
      <c r="A1092" t="s">
        <v>4122</v>
      </c>
      <c r="B1092" t="s">
        <v>4123</v>
      </c>
      <c r="C1092" t="s">
        <v>4124</v>
      </c>
      <c r="D1092" t="s">
        <v>19</v>
      </c>
      <c r="E1092" t="s">
        <v>177</v>
      </c>
      <c r="F1092" t="s">
        <v>4125</v>
      </c>
      <c r="G1092" s="6">
        <f t="shared" si="153"/>
        <v>5365</v>
      </c>
      <c r="H1092" t="s">
        <v>56</v>
      </c>
      <c r="I1092" t="s">
        <v>860</v>
      </c>
      <c r="J1092" t="str">
        <f t="shared" si="154"/>
        <v>Hemangini Bahri</v>
      </c>
      <c r="K1092" t="s">
        <v>4126</v>
      </c>
      <c r="L1092" s="7">
        <f t="shared" si="159"/>
        <v>45416</v>
      </c>
      <c r="M1092" s="7">
        <v>45511</v>
      </c>
      <c r="N1092" s="1">
        <f t="shared" si="155"/>
        <v>45511</v>
      </c>
      <c r="P1092" s="7" t="str">
        <f t="shared" si="160"/>
        <v/>
      </c>
      <c r="R1092">
        <v>0</v>
      </c>
      <c r="S1092">
        <v>1</v>
      </c>
      <c r="T1092">
        <v>0.4</v>
      </c>
      <c r="U1092" t="s">
        <v>58</v>
      </c>
      <c r="W1092" t="str">
        <f t="shared" si="156"/>
        <v>Open</v>
      </c>
      <c r="X1092" t="str">
        <f>_xlfn.XLOOKUP(B1092,'Customers'!A:A,'Customers'!E:E,"")</f>
        <v>SMB</v>
      </c>
      <c r="Y1092">
        <f t="shared" si="157"/>
        <v>0</v>
      </c>
      <c r="Z1092" t="str">
        <f t="shared" si="158"/>
        <v/>
      </c>
      <c r="AA1092">
        <f t="shared" si="161"/>
        <v>0</v>
      </c>
    </row>
    <row r="1093" spans="1:27">
      <c r="A1093" t="s">
        <v>4127</v>
      </c>
      <c r="B1093" t="s">
        <v>2573</v>
      </c>
      <c r="C1093" t="s">
        <v>698</v>
      </c>
      <c r="D1093" t="s">
        <v>183</v>
      </c>
      <c r="E1093" t="s">
        <v>177</v>
      </c>
      <c r="F1093" t="s">
        <v>4128</v>
      </c>
      <c r="G1093" s="6">
        <f t="shared" si="153"/>
        <v>14035</v>
      </c>
      <c r="H1093" t="s">
        <v>47</v>
      </c>
      <c r="I1093" t="s">
        <v>274</v>
      </c>
      <c r="J1093" t="str">
        <f t="shared" si="154"/>
        <v>Rachit Lall</v>
      </c>
      <c r="K1093" t="s">
        <v>2917</v>
      </c>
      <c r="L1093" s="7">
        <f t="shared" si="159"/>
        <v>45377</v>
      </c>
      <c r="M1093" s="7">
        <v>45535</v>
      </c>
      <c r="N1093" s="1">
        <f t="shared" si="155"/>
        <v>45535</v>
      </c>
      <c r="P1093" s="7" t="str">
        <f t="shared" si="160"/>
        <v/>
      </c>
      <c r="R1093">
        <v>0</v>
      </c>
      <c r="S1093">
        <v>1</v>
      </c>
      <c r="T1093">
        <v>31.3</v>
      </c>
      <c r="U1093" t="s">
        <v>42</v>
      </c>
      <c r="W1093" t="str">
        <f t="shared" si="156"/>
        <v>Open</v>
      </c>
      <c r="X1093" t="str">
        <f>_xlfn.XLOOKUP(B1093,'Customers'!A:A,'Customers'!E:E,"")</f>
        <v>Enterprise</v>
      </c>
      <c r="Y1093">
        <f t="shared" si="157"/>
        <v>0</v>
      </c>
      <c r="Z1093" t="str">
        <f t="shared" si="158"/>
        <v/>
      </c>
      <c r="AA1093">
        <f t="shared" si="161"/>
        <v>0</v>
      </c>
    </row>
    <row r="1094" spans="1:27">
      <c r="A1094" t="s">
        <v>4129</v>
      </c>
      <c r="B1094" t="s">
        <v>3850</v>
      </c>
      <c r="C1094" t="s">
        <v>18</v>
      </c>
      <c r="D1094" t="s">
        <v>53</v>
      </c>
      <c r="E1094" t="s">
        <v>28</v>
      </c>
      <c r="F1094" t="s">
        <v>4130</v>
      </c>
      <c r="G1094" s="6">
        <f t="shared" si="153"/>
        <v>24386</v>
      </c>
      <c r="H1094" t="s">
        <v>161</v>
      </c>
      <c r="I1094" t="s">
        <v>98</v>
      </c>
      <c r="J1094" t="str">
        <f t="shared" si="154"/>
        <v>Amruta Sinha</v>
      </c>
      <c r="K1094" t="s">
        <v>4131</v>
      </c>
      <c r="L1094" s="7">
        <f t="shared" si="159"/>
        <v>45399</v>
      </c>
      <c r="M1094" s="7">
        <v>45526</v>
      </c>
      <c r="N1094" s="1">
        <f t="shared" si="155"/>
        <v>45526</v>
      </c>
      <c r="P1094" s="7" t="str">
        <f t="shared" si="160"/>
        <v/>
      </c>
      <c r="R1094">
        <v>0</v>
      </c>
      <c r="S1094">
        <v>1</v>
      </c>
      <c r="T1094">
        <v>5.4</v>
      </c>
      <c r="U1094" t="s">
        <v>42</v>
      </c>
      <c r="W1094" t="str">
        <f t="shared" si="156"/>
        <v>Open</v>
      </c>
      <c r="X1094" t="str">
        <f>_xlfn.XLOOKUP(B1094,'Customers'!A:A,'Customers'!E:E,"")</f>
        <v>Enterprise</v>
      </c>
      <c r="Y1094">
        <f t="shared" si="157"/>
        <v>0</v>
      </c>
      <c r="Z1094" t="str">
        <f t="shared" si="158"/>
        <v/>
      </c>
      <c r="AA1094">
        <f t="shared" si="161"/>
        <v>0</v>
      </c>
    </row>
    <row r="1095" spans="1:27">
      <c r="A1095" t="s">
        <v>4132</v>
      </c>
      <c r="B1095" t="s">
        <v>4133</v>
      </c>
      <c r="C1095" t="s">
        <v>18</v>
      </c>
      <c r="D1095" t="s">
        <v>183</v>
      </c>
      <c r="E1095" t="s">
        <v>54</v>
      </c>
      <c r="F1095" t="s">
        <v>4134</v>
      </c>
      <c r="G1095" s="6">
        <f t="shared" si="153"/>
        <v>8259</v>
      </c>
      <c r="H1095" t="s">
        <v>30</v>
      </c>
      <c r="I1095" t="s">
        <v>105</v>
      </c>
      <c r="J1095" t="str">
        <f t="shared" si="154"/>
        <v>Hemangini Bahri</v>
      </c>
      <c r="K1095" t="s">
        <v>414</v>
      </c>
      <c r="L1095" s="7">
        <f t="shared" si="159"/>
        <v>45194</v>
      </c>
      <c r="M1095" s="7">
        <v>45351</v>
      </c>
      <c r="N1095" s="1">
        <f t="shared" si="155"/>
        <v>45351</v>
      </c>
      <c r="P1095" s="7" t="str">
        <f t="shared" si="160"/>
        <v/>
      </c>
      <c r="R1095">
        <v>0</v>
      </c>
      <c r="S1095">
        <v>1</v>
      </c>
      <c r="T1095">
        <v>19.7</v>
      </c>
      <c r="U1095" t="s">
        <v>33</v>
      </c>
      <c r="W1095" t="str">
        <f t="shared" si="156"/>
        <v>Open</v>
      </c>
      <c r="X1095" t="str">
        <f>_xlfn.XLOOKUP(B1095,'Customers'!A:A,'Customers'!E:E,"")</f>
        <v>SMB</v>
      </c>
      <c r="Y1095">
        <f t="shared" si="157"/>
        <v>0</v>
      </c>
      <c r="Z1095" t="str">
        <f t="shared" si="158"/>
        <v/>
      </c>
      <c r="AA1095">
        <f t="shared" si="161"/>
        <v>0</v>
      </c>
    </row>
    <row r="1096" spans="1:27">
      <c r="A1096" t="s">
        <v>4135</v>
      </c>
      <c r="B1096" t="s">
        <v>4136</v>
      </c>
      <c r="C1096" t="s">
        <v>18</v>
      </c>
      <c r="D1096" t="s">
        <v>37</v>
      </c>
      <c r="E1096" t="s">
        <v>91</v>
      </c>
      <c r="F1096" t="s">
        <v>4137</v>
      </c>
      <c r="G1096" s="6">
        <f t="shared" si="153"/>
        <v>76978</v>
      </c>
      <c r="H1096" t="s">
        <v>22</v>
      </c>
      <c r="I1096" t="s">
        <v>501</v>
      </c>
      <c r="J1096" t="str">
        <f t="shared" si="154"/>
        <v>Champak Rao</v>
      </c>
      <c r="K1096" t="s">
        <v>4138</v>
      </c>
      <c r="L1096" s="7">
        <f t="shared" si="159"/>
        <v>45130</v>
      </c>
      <c r="M1096" s="7">
        <v>45166</v>
      </c>
      <c r="N1096" s="1">
        <f t="shared" si="155"/>
        <v>45166</v>
      </c>
      <c r="O1096" s="7">
        <v>45214</v>
      </c>
      <c r="P1096" s="7">
        <f t="shared" si="160"/>
        <v>45214</v>
      </c>
      <c r="Q1096">
        <v>84</v>
      </c>
      <c r="R1096">
        <v>0</v>
      </c>
      <c r="S1096">
        <v>1</v>
      </c>
      <c r="T1096">
        <v>31.4</v>
      </c>
      <c r="U1096" t="s">
        <v>58</v>
      </c>
      <c r="W1096" t="str">
        <f t="shared" si="156"/>
        <v>Won</v>
      </c>
      <c r="X1096" t="str">
        <f>_xlfn.XLOOKUP(B1096,'Customers'!A:A,'Customers'!E:E,"")</f>
        <v>Enterprise</v>
      </c>
      <c r="Y1096">
        <f t="shared" si="157"/>
        <v>1</v>
      </c>
      <c r="Z1096">
        <f t="shared" si="158"/>
        <v>48</v>
      </c>
      <c r="AA1096">
        <f t="shared" si="161"/>
        <v>1</v>
      </c>
    </row>
    <row r="1097" spans="1:27">
      <c r="A1097" t="s">
        <v>4139</v>
      </c>
      <c r="B1097" t="s">
        <v>4140</v>
      </c>
      <c r="C1097" t="s">
        <v>4141</v>
      </c>
      <c r="D1097" t="s">
        <v>37</v>
      </c>
      <c r="E1097" t="s">
        <v>54</v>
      </c>
      <c r="F1097" t="s">
        <v>4142</v>
      </c>
      <c r="G1097" s="6">
        <f t="shared" si="153"/>
        <v>172075</v>
      </c>
      <c r="H1097" t="s">
        <v>161</v>
      </c>
      <c r="I1097" t="s">
        <v>117</v>
      </c>
      <c r="J1097" t="str">
        <f t="shared" si="154"/>
        <v>Ekta Uppal</v>
      </c>
      <c r="K1097" t="s">
        <v>3774</v>
      </c>
      <c r="L1097" s="7">
        <f t="shared" si="159"/>
        <v>45410</v>
      </c>
      <c r="M1097" s="7">
        <v>45519</v>
      </c>
      <c r="N1097" s="1">
        <f t="shared" si="155"/>
        <v>45519</v>
      </c>
      <c r="P1097" s="7" t="str">
        <f t="shared" si="160"/>
        <v/>
      </c>
      <c r="R1097">
        <v>0</v>
      </c>
      <c r="S1097">
        <v>1</v>
      </c>
      <c r="T1097">
        <v>23.1</v>
      </c>
      <c r="U1097" t="s">
        <v>42</v>
      </c>
      <c r="W1097" t="str">
        <f t="shared" si="156"/>
        <v>Open</v>
      </c>
      <c r="X1097" t="str">
        <f>_xlfn.XLOOKUP(B1097,'Customers'!A:A,'Customers'!E:E,"")</f>
        <v>Mid-Market</v>
      </c>
      <c r="Y1097">
        <f t="shared" si="157"/>
        <v>0</v>
      </c>
      <c r="Z1097" t="str">
        <f t="shared" si="158"/>
        <v/>
      </c>
      <c r="AA1097">
        <f t="shared" si="161"/>
        <v>0</v>
      </c>
    </row>
    <row r="1098" spans="1:27">
      <c r="A1098" t="s">
        <v>4143</v>
      </c>
      <c r="B1098" t="s">
        <v>4144</v>
      </c>
      <c r="C1098" t="s">
        <v>4117</v>
      </c>
      <c r="D1098" t="s">
        <v>66</v>
      </c>
      <c r="E1098" t="s">
        <v>28</v>
      </c>
      <c r="F1098" t="s">
        <v>4145</v>
      </c>
      <c r="G1098" s="6">
        <f t="shared" si="153"/>
        <v>20135</v>
      </c>
      <c r="H1098" t="s">
        <v>39</v>
      </c>
      <c r="I1098" t="s">
        <v>625</v>
      </c>
      <c r="J1098" t="str">
        <f t="shared" si="154"/>
        <v>Kashish Patla</v>
      </c>
      <c r="K1098" t="s">
        <v>4146</v>
      </c>
      <c r="L1098" s="7">
        <f t="shared" si="159"/>
        <v>44949</v>
      </c>
      <c r="M1098" s="7">
        <v>45077</v>
      </c>
      <c r="N1098" s="1">
        <f t="shared" si="155"/>
        <v>45077</v>
      </c>
      <c r="P1098" s="7" t="str">
        <f t="shared" si="160"/>
        <v/>
      </c>
      <c r="R1098">
        <v>0</v>
      </c>
      <c r="S1098">
        <v>1</v>
      </c>
      <c r="T1098">
        <v>13.7</v>
      </c>
      <c r="U1098" t="s">
        <v>33</v>
      </c>
      <c r="W1098" t="str">
        <f t="shared" si="156"/>
        <v>Open</v>
      </c>
      <c r="X1098" t="str">
        <f>_xlfn.XLOOKUP(B1098,'Customers'!A:A,'Customers'!E:E,"")</f>
        <v>SMB</v>
      </c>
      <c r="Y1098">
        <f t="shared" si="157"/>
        <v>0</v>
      </c>
      <c r="Z1098" t="str">
        <f t="shared" si="158"/>
        <v/>
      </c>
      <c r="AA1098">
        <f t="shared" si="161"/>
        <v>0</v>
      </c>
    </row>
    <row r="1099" spans="1:27">
      <c r="A1099" t="s">
        <v>4147</v>
      </c>
      <c r="B1099" t="s">
        <v>4019</v>
      </c>
      <c r="C1099" t="s">
        <v>848</v>
      </c>
      <c r="D1099" t="s">
        <v>183</v>
      </c>
      <c r="E1099" t="s">
        <v>45</v>
      </c>
      <c r="F1099" t="s">
        <v>4148</v>
      </c>
      <c r="G1099" s="6">
        <f t="shared" si="153"/>
        <v>2441</v>
      </c>
      <c r="H1099" t="s">
        <v>47</v>
      </c>
      <c r="I1099" t="s">
        <v>86</v>
      </c>
      <c r="J1099" t="str">
        <f t="shared" si="154"/>
        <v>Mason Solanki</v>
      </c>
      <c r="K1099" t="s">
        <v>4149</v>
      </c>
      <c r="L1099" s="7">
        <f t="shared" si="159"/>
        <v>45115</v>
      </c>
      <c r="M1099" s="7">
        <v>45161</v>
      </c>
      <c r="N1099" s="1">
        <f t="shared" si="155"/>
        <v>45161</v>
      </c>
      <c r="P1099" s="7" t="str">
        <f t="shared" si="160"/>
        <v/>
      </c>
      <c r="R1099">
        <v>0</v>
      </c>
      <c r="S1099">
        <v>1</v>
      </c>
      <c r="T1099">
        <v>6.7</v>
      </c>
      <c r="U1099" t="s">
        <v>58</v>
      </c>
      <c r="W1099" t="str">
        <f t="shared" si="156"/>
        <v>Open</v>
      </c>
      <c r="X1099" t="str">
        <f>_xlfn.XLOOKUP(B1099,'Customers'!A:A,'Customers'!E:E,"")</f>
        <v>Mid-Market</v>
      </c>
      <c r="Y1099">
        <f t="shared" si="157"/>
        <v>0</v>
      </c>
      <c r="Z1099" t="str">
        <f t="shared" si="158"/>
        <v/>
      </c>
      <c r="AA1099">
        <f t="shared" si="161"/>
        <v>0</v>
      </c>
    </row>
    <row r="1100" spans="1:27">
      <c r="A1100" t="s">
        <v>4150</v>
      </c>
      <c r="B1100" t="s">
        <v>4151</v>
      </c>
      <c r="C1100" t="s">
        <v>18</v>
      </c>
      <c r="D1100" t="s">
        <v>183</v>
      </c>
      <c r="E1100" t="s">
        <v>91</v>
      </c>
      <c r="F1100" t="s">
        <v>4152</v>
      </c>
      <c r="G1100" s="6">
        <f t="shared" si="153"/>
        <v>6536</v>
      </c>
      <c r="H1100" t="s">
        <v>22</v>
      </c>
      <c r="I1100" t="s">
        <v>73</v>
      </c>
      <c r="J1100" t="str">
        <f t="shared" si="154"/>
        <v>Karan Karnik</v>
      </c>
      <c r="K1100" t="s">
        <v>4153</v>
      </c>
      <c r="L1100" s="7">
        <f t="shared" si="159"/>
        <v>45299</v>
      </c>
      <c r="M1100" s="7">
        <v>45461</v>
      </c>
      <c r="N1100" s="1">
        <f t="shared" si="155"/>
        <v>45461</v>
      </c>
      <c r="O1100" s="7">
        <v>45388</v>
      </c>
      <c r="P1100" s="7">
        <f t="shared" si="160"/>
        <v>45388</v>
      </c>
      <c r="Q1100">
        <v>89</v>
      </c>
      <c r="R1100">
        <v>0</v>
      </c>
      <c r="S1100">
        <v>1</v>
      </c>
      <c r="T1100">
        <v>30.5</v>
      </c>
      <c r="U1100" t="s">
        <v>42</v>
      </c>
      <c r="W1100" t="str">
        <f t="shared" si="156"/>
        <v>Won</v>
      </c>
      <c r="X1100" t="str">
        <f>_xlfn.XLOOKUP(B1100,'Customers'!A:A,'Customers'!E:E,"")</f>
        <v>Mid-Market</v>
      </c>
      <c r="Y1100">
        <f t="shared" si="157"/>
        <v>1</v>
      </c>
      <c r="Z1100">
        <f t="shared" si="158"/>
        <v>-73</v>
      </c>
      <c r="AA1100">
        <f t="shared" si="161"/>
        <v>0</v>
      </c>
    </row>
    <row r="1101" spans="1:27">
      <c r="A1101" t="s">
        <v>4154</v>
      </c>
      <c r="B1101" t="s">
        <v>1950</v>
      </c>
      <c r="C1101" t="s">
        <v>18</v>
      </c>
      <c r="D1101" t="s">
        <v>183</v>
      </c>
      <c r="E1101" t="s">
        <v>115</v>
      </c>
      <c r="F1101" t="s">
        <v>4155</v>
      </c>
      <c r="G1101" s="6">
        <f t="shared" si="153"/>
        <v>10167</v>
      </c>
      <c r="H1101" t="s">
        <v>172</v>
      </c>
      <c r="I1101" t="s">
        <v>850</v>
      </c>
      <c r="J1101" t="str">
        <f t="shared" si="154"/>
        <v>Owen Mane</v>
      </c>
      <c r="K1101" t="s">
        <v>667</v>
      </c>
      <c r="L1101" s="7">
        <f t="shared" si="159"/>
        <v>45122</v>
      </c>
      <c r="M1101" s="7">
        <v>45181</v>
      </c>
      <c r="N1101" s="1">
        <f t="shared" si="155"/>
        <v>45181</v>
      </c>
      <c r="O1101" s="7">
        <v>45254</v>
      </c>
      <c r="P1101" s="7">
        <f t="shared" si="160"/>
        <v>45254</v>
      </c>
      <c r="Q1101">
        <v>132</v>
      </c>
      <c r="R1101">
        <v>0</v>
      </c>
      <c r="S1101">
        <v>1</v>
      </c>
      <c r="U1101" t="s">
        <v>25</v>
      </c>
      <c r="W1101" t="str">
        <f t="shared" si="156"/>
        <v>Lost</v>
      </c>
      <c r="X1101" t="str">
        <f>_xlfn.XLOOKUP(B1101,'Customers'!A:A,'Customers'!E:E,"")</f>
        <v>Mid-Market</v>
      </c>
      <c r="Y1101">
        <f t="shared" si="157"/>
        <v>1</v>
      </c>
      <c r="Z1101">
        <f t="shared" si="158"/>
        <v>73</v>
      </c>
      <c r="AA1101">
        <f t="shared" si="161"/>
        <v>1</v>
      </c>
    </row>
    <row r="1102" spans="1:27">
      <c r="A1102" t="s">
        <v>4156</v>
      </c>
      <c r="B1102" t="s">
        <v>2247</v>
      </c>
      <c r="C1102" t="s">
        <v>2484</v>
      </c>
      <c r="D1102" t="s">
        <v>53</v>
      </c>
      <c r="E1102" t="s">
        <v>20</v>
      </c>
      <c r="F1102" t="s">
        <v>4157</v>
      </c>
      <c r="G1102" s="6">
        <f t="shared" si="153"/>
        <v>25218</v>
      </c>
      <c r="H1102" t="s">
        <v>56</v>
      </c>
      <c r="I1102" t="s">
        <v>133</v>
      </c>
      <c r="J1102" t="str">
        <f t="shared" si="154"/>
        <v>Aachal Soni</v>
      </c>
      <c r="K1102" t="s">
        <v>4158</v>
      </c>
      <c r="L1102" s="7">
        <f t="shared" si="159"/>
        <v>44872</v>
      </c>
      <c r="M1102" s="7">
        <v>44950</v>
      </c>
      <c r="N1102" s="1">
        <f t="shared" si="155"/>
        <v>44950</v>
      </c>
      <c r="P1102" s="7" t="str">
        <f t="shared" si="160"/>
        <v/>
      </c>
      <c r="R1102">
        <v>0</v>
      </c>
      <c r="S1102">
        <v>1</v>
      </c>
      <c r="T1102">
        <v>30.7</v>
      </c>
      <c r="U1102" t="s">
        <v>42</v>
      </c>
      <c r="W1102" t="str">
        <f t="shared" si="156"/>
        <v>Open</v>
      </c>
      <c r="X1102" t="str">
        <f>_xlfn.XLOOKUP(B1102,'Customers'!A:A,'Customers'!E:E,"")</f>
        <v>Mid-Market</v>
      </c>
      <c r="Y1102">
        <f t="shared" si="157"/>
        <v>0</v>
      </c>
      <c r="Z1102" t="str">
        <f t="shared" si="158"/>
        <v/>
      </c>
      <c r="AA1102">
        <f t="shared" si="161"/>
        <v>0</v>
      </c>
    </row>
    <row r="1103" spans="1:27">
      <c r="A1103" t="s">
        <v>4159</v>
      </c>
      <c r="B1103" t="s">
        <v>3425</v>
      </c>
      <c r="C1103" t="s">
        <v>2979</v>
      </c>
      <c r="D1103" t="s">
        <v>66</v>
      </c>
      <c r="E1103" t="s">
        <v>54</v>
      </c>
      <c r="F1103" t="s">
        <v>4160</v>
      </c>
      <c r="G1103" s="6">
        <f t="shared" si="153"/>
        <v>14564</v>
      </c>
      <c r="H1103" t="s">
        <v>172</v>
      </c>
      <c r="I1103" t="s">
        <v>80</v>
      </c>
      <c r="J1103" t="str">
        <f t="shared" si="154"/>
        <v>Shivani Natt</v>
      </c>
      <c r="K1103" t="s">
        <v>3398</v>
      </c>
      <c r="L1103" s="7">
        <f t="shared" si="159"/>
        <v>45350</v>
      </c>
      <c r="M1103" s="7">
        <v>45482</v>
      </c>
      <c r="N1103" s="1">
        <f t="shared" si="155"/>
        <v>45482</v>
      </c>
      <c r="P1103" s="7" t="str">
        <f t="shared" si="160"/>
        <v/>
      </c>
      <c r="R1103">
        <v>0</v>
      </c>
      <c r="S1103">
        <v>1</v>
      </c>
      <c r="T1103">
        <v>20.399999999999999</v>
      </c>
      <c r="U1103" t="s">
        <v>100</v>
      </c>
      <c r="W1103" t="str">
        <f t="shared" si="156"/>
        <v>Open</v>
      </c>
      <c r="X1103" t="str">
        <f>_xlfn.XLOOKUP(B1103,'Customers'!A:A,'Customers'!E:E,"")</f>
        <v>Mid-Market</v>
      </c>
      <c r="Y1103">
        <f t="shared" si="157"/>
        <v>0</v>
      </c>
      <c r="Z1103" t="str">
        <f t="shared" si="158"/>
        <v/>
      </c>
      <c r="AA1103">
        <f t="shared" si="161"/>
        <v>0</v>
      </c>
    </row>
    <row r="1104" spans="1:27">
      <c r="A1104" t="s">
        <v>4161</v>
      </c>
      <c r="B1104" t="s">
        <v>3539</v>
      </c>
      <c r="C1104" t="s">
        <v>2063</v>
      </c>
      <c r="D1104" t="s">
        <v>53</v>
      </c>
      <c r="E1104" t="s">
        <v>28</v>
      </c>
      <c r="F1104" t="s">
        <v>4162</v>
      </c>
      <c r="G1104" s="6">
        <f t="shared" si="153"/>
        <v>25301</v>
      </c>
      <c r="H1104" t="s">
        <v>161</v>
      </c>
      <c r="I1104" t="s">
        <v>93</v>
      </c>
      <c r="J1104" t="str">
        <f t="shared" si="154"/>
        <v>Owen Mane</v>
      </c>
      <c r="K1104" t="s">
        <v>2920</v>
      </c>
      <c r="L1104" s="7">
        <f t="shared" si="159"/>
        <v>45387</v>
      </c>
      <c r="M1104" s="7">
        <v>45556</v>
      </c>
      <c r="N1104" s="1">
        <f t="shared" si="155"/>
        <v>45556</v>
      </c>
      <c r="P1104" s="7" t="str">
        <f t="shared" si="160"/>
        <v/>
      </c>
      <c r="R1104">
        <v>0</v>
      </c>
      <c r="S1104">
        <v>1</v>
      </c>
      <c r="T1104">
        <v>0.2</v>
      </c>
      <c r="U1104" t="s">
        <v>42</v>
      </c>
      <c r="W1104" t="str">
        <f t="shared" si="156"/>
        <v>Open</v>
      </c>
      <c r="X1104" t="str">
        <f>_xlfn.XLOOKUP(B1104,'Customers'!A:A,'Customers'!E:E,"")</f>
        <v>Mid-Market</v>
      </c>
      <c r="Y1104">
        <f t="shared" si="157"/>
        <v>0</v>
      </c>
      <c r="Z1104" t="str">
        <f t="shared" si="158"/>
        <v/>
      </c>
      <c r="AA1104">
        <f t="shared" si="161"/>
        <v>0</v>
      </c>
    </row>
    <row r="1105" spans="1:27">
      <c r="A1105" t="s">
        <v>4163</v>
      </c>
      <c r="B1105" t="s">
        <v>4164</v>
      </c>
      <c r="C1105" t="s">
        <v>4165</v>
      </c>
      <c r="D1105" t="s">
        <v>66</v>
      </c>
      <c r="E1105" t="s">
        <v>177</v>
      </c>
      <c r="F1105" t="s">
        <v>4166</v>
      </c>
      <c r="G1105" s="6">
        <f t="shared" si="153"/>
        <v>21436</v>
      </c>
      <c r="H1105" t="s">
        <v>30</v>
      </c>
      <c r="I1105" t="s">
        <v>98</v>
      </c>
      <c r="J1105" t="str">
        <f t="shared" si="154"/>
        <v>Amruta Sinha</v>
      </c>
      <c r="K1105" t="s">
        <v>4167</v>
      </c>
      <c r="L1105" s="7">
        <f t="shared" si="159"/>
        <v>44984</v>
      </c>
      <c r="N1105" s="1" t="str">
        <f t="shared" si="155"/>
        <v/>
      </c>
      <c r="P1105" s="7" t="str">
        <f t="shared" si="160"/>
        <v/>
      </c>
      <c r="R1105">
        <v>0</v>
      </c>
      <c r="S1105">
        <v>1</v>
      </c>
      <c r="U1105" t="s">
        <v>100</v>
      </c>
      <c r="W1105" t="str">
        <f t="shared" si="156"/>
        <v>Open</v>
      </c>
      <c r="X1105" t="str">
        <f>_xlfn.XLOOKUP(B1105,'Customers'!A:A,'Customers'!E:E,"")</f>
        <v>Mid-Market</v>
      </c>
      <c r="Y1105">
        <f t="shared" si="157"/>
        <v>0</v>
      </c>
      <c r="Z1105" t="str">
        <f t="shared" si="158"/>
        <v/>
      </c>
      <c r="AA1105">
        <f t="shared" si="161"/>
        <v>0</v>
      </c>
    </row>
    <row r="1106" spans="1:27">
      <c r="A1106" t="s">
        <v>4168</v>
      </c>
      <c r="B1106" t="s">
        <v>4169</v>
      </c>
      <c r="C1106" t="s">
        <v>1316</v>
      </c>
      <c r="D1106" t="s">
        <v>19</v>
      </c>
      <c r="E1106" t="s">
        <v>20</v>
      </c>
      <c r="F1106" t="s">
        <v>4170</v>
      </c>
      <c r="G1106" s="6">
        <f t="shared" si="153"/>
        <v>4584</v>
      </c>
      <c r="H1106" t="s">
        <v>22</v>
      </c>
      <c r="I1106" t="s">
        <v>2468</v>
      </c>
      <c r="J1106" t="str">
        <f t="shared" si="154"/>
        <v>Shivani Natt</v>
      </c>
      <c r="K1106" t="s">
        <v>2917</v>
      </c>
      <c r="L1106" s="7">
        <f t="shared" si="159"/>
        <v>45377</v>
      </c>
      <c r="M1106" s="7">
        <v>45394</v>
      </c>
      <c r="N1106" s="1">
        <f t="shared" si="155"/>
        <v>45394</v>
      </c>
      <c r="P1106" s="7" t="str">
        <f t="shared" si="160"/>
        <v/>
      </c>
      <c r="R1106">
        <v>0</v>
      </c>
      <c r="S1106">
        <v>1</v>
      </c>
      <c r="T1106">
        <v>14.8</v>
      </c>
      <c r="U1106" t="s">
        <v>33</v>
      </c>
      <c r="W1106" t="str">
        <f t="shared" si="156"/>
        <v>Open</v>
      </c>
      <c r="X1106" t="str">
        <f>_xlfn.XLOOKUP(B1106,'Customers'!A:A,'Customers'!E:E,"")</f>
        <v>Mid-Market</v>
      </c>
      <c r="Y1106">
        <f t="shared" si="157"/>
        <v>0</v>
      </c>
      <c r="Z1106" t="str">
        <f t="shared" si="158"/>
        <v/>
      </c>
      <c r="AA1106">
        <f t="shared" si="161"/>
        <v>0</v>
      </c>
    </row>
    <row r="1107" spans="1:27">
      <c r="A1107" t="s">
        <v>4171</v>
      </c>
      <c r="B1107" t="s">
        <v>4172</v>
      </c>
      <c r="C1107" t="s">
        <v>18</v>
      </c>
      <c r="D1107" t="s">
        <v>66</v>
      </c>
      <c r="E1107" t="s">
        <v>20</v>
      </c>
      <c r="F1107" t="s">
        <v>4173</v>
      </c>
      <c r="G1107" s="6">
        <f t="shared" si="153"/>
        <v>9231</v>
      </c>
      <c r="H1107" t="s">
        <v>161</v>
      </c>
      <c r="I1107" t="s">
        <v>1822</v>
      </c>
      <c r="J1107" t="str">
        <f t="shared" si="154"/>
        <v>Karan Karnik</v>
      </c>
      <c r="K1107" t="s">
        <v>4174</v>
      </c>
      <c r="L1107" s="7">
        <f t="shared" si="159"/>
        <v>45286</v>
      </c>
      <c r="M1107" s="7">
        <v>45362</v>
      </c>
      <c r="N1107" s="1">
        <f t="shared" si="155"/>
        <v>45362</v>
      </c>
      <c r="P1107" s="7" t="str">
        <f t="shared" si="160"/>
        <v/>
      </c>
      <c r="R1107">
        <v>0</v>
      </c>
      <c r="S1107">
        <v>1</v>
      </c>
      <c r="U1107" t="s">
        <v>58</v>
      </c>
      <c r="W1107" t="str">
        <f t="shared" si="156"/>
        <v>Open</v>
      </c>
      <c r="X1107" t="str">
        <f>_xlfn.XLOOKUP(B1107,'Customers'!A:A,'Customers'!E:E,"")</f>
        <v>Enterprise</v>
      </c>
      <c r="Y1107">
        <f t="shared" si="157"/>
        <v>0</v>
      </c>
      <c r="Z1107" t="str">
        <f t="shared" si="158"/>
        <v/>
      </c>
      <c r="AA1107">
        <f t="shared" si="161"/>
        <v>0</v>
      </c>
    </row>
    <row r="1108" spans="1:27">
      <c r="A1108" t="s">
        <v>4175</v>
      </c>
      <c r="B1108" t="s">
        <v>628</v>
      </c>
      <c r="C1108" t="s">
        <v>758</v>
      </c>
      <c r="D1108" t="s">
        <v>19</v>
      </c>
      <c r="E1108" t="s">
        <v>45</v>
      </c>
      <c r="F1108" t="s">
        <v>4176</v>
      </c>
      <c r="G1108" s="6">
        <f t="shared" si="153"/>
        <v>8307</v>
      </c>
      <c r="H1108" t="s">
        <v>39</v>
      </c>
      <c r="I1108" t="s">
        <v>501</v>
      </c>
      <c r="J1108" t="str">
        <f t="shared" si="154"/>
        <v>Champak Rao</v>
      </c>
      <c r="K1108" t="s">
        <v>2645</v>
      </c>
      <c r="L1108" s="7">
        <f t="shared" si="159"/>
        <v>45422</v>
      </c>
      <c r="M1108" s="7">
        <v>45534</v>
      </c>
      <c r="N1108" s="1">
        <f t="shared" si="155"/>
        <v>45534</v>
      </c>
      <c r="P1108" s="7" t="str">
        <f t="shared" si="160"/>
        <v/>
      </c>
      <c r="R1108">
        <v>0</v>
      </c>
      <c r="S1108">
        <v>1</v>
      </c>
      <c r="U1108" t="s">
        <v>33</v>
      </c>
      <c r="W1108" t="str">
        <f t="shared" si="156"/>
        <v>Open</v>
      </c>
      <c r="X1108" t="str">
        <f>_xlfn.XLOOKUP(B1108,'Customers'!A:A,'Customers'!E:E,"")</f>
        <v>SMB</v>
      </c>
      <c r="Y1108">
        <f t="shared" si="157"/>
        <v>0</v>
      </c>
      <c r="Z1108" t="str">
        <f t="shared" si="158"/>
        <v/>
      </c>
      <c r="AA1108">
        <f t="shared" si="161"/>
        <v>0</v>
      </c>
    </row>
    <row r="1109" spans="1:27">
      <c r="A1109" t="s">
        <v>4177</v>
      </c>
      <c r="B1109" t="s">
        <v>4178</v>
      </c>
      <c r="C1109" t="s">
        <v>1842</v>
      </c>
      <c r="D1109" t="s">
        <v>183</v>
      </c>
      <c r="E1109" t="s">
        <v>28</v>
      </c>
      <c r="F1109" t="s">
        <v>4179</v>
      </c>
      <c r="G1109" s="6">
        <f t="shared" si="153"/>
        <v>12825</v>
      </c>
      <c r="H1109" t="s">
        <v>30</v>
      </c>
      <c r="I1109" t="s">
        <v>127</v>
      </c>
      <c r="J1109" t="str">
        <f t="shared" si="154"/>
        <v>Kashish Patla</v>
      </c>
      <c r="K1109" t="s">
        <v>4180</v>
      </c>
      <c r="L1109" s="7">
        <f t="shared" si="159"/>
        <v>44861</v>
      </c>
      <c r="M1109" s="7">
        <v>45040</v>
      </c>
      <c r="N1109" s="1">
        <f t="shared" si="155"/>
        <v>45040</v>
      </c>
      <c r="P1109" s="7" t="str">
        <f t="shared" si="160"/>
        <v/>
      </c>
      <c r="R1109">
        <v>0</v>
      </c>
      <c r="S1109">
        <v>1</v>
      </c>
      <c r="T1109">
        <v>27.7</v>
      </c>
      <c r="U1109" t="s">
        <v>33</v>
      </c>
      <c r="W1109" t="str">
        <f t="shared" si="156"/>
        <v>Open</v>
      </c>
      <c r="X1109" t="str">
        <f>_xlfn.XLOOKUP(B1109,'Customers'!A:A,'Customers'!E:E,"")</f>
        <v>Enterprise</v>
      </c>
      <c r="Y1109">
        <f t="shared" si="157"/>
        <v>0</v>
      </c>
      <c r="Z1109" t="str">
        <f t="shared" si="158"/>
        <v/>
      </c>
      <c r="AA1109">
        <f t="shared" si="161"/>
        <v>0</v>
      </c>
    </row>
    <row r="1110" spans="1:27">
      <c r="A1110" t="s">
        <v>4181</v>
      </c>
      <c r="B1110" t="s">
        <v>4182</v>
      </c>
      <c r="C1110" t="s">
        <v>2592</v>
      </c>
      <c r="D1110" t="s">
        <v>37</v>
      </c>
      <c r="E1110" t="s">
        <v>45</v>
      </c>
      <c r="F1110" t="s">
        <v>4183</v>
      </c>
      <c r="G1110" s="6">
        <f t="shared" si="153"/>
        <v>114306</v>
      </c>
      <c r="H1110" t="s">
        <v>161</v>
      </c>
      <c r="I1110" t="s">
        <v>133</v>
      </c>
      <c r="J1110" t="str">
        <f t="shared" si="154"/>
        <v>Aachal Soni</v>
      </c>
      <c r="K1110" t="s">
        <v>2868</v>
      </c>
      <c r="L1110" s="7">
        <f t="shared" si="159"/>
        <v>44598</v>
      </c>
      <c r="M1110" s="7">
        <v>44747</v>
      </c>
      <c r="N1110" s="1">
        <f t="shared" si="155"/>
        <v>44747</v>
      </c>
      <c r="P1110" s="7" t="str">
        <f t="shared" si="160"/>
        <v/>
      </c>
      <c r="R1110">
        <v>0</v>
      </c>
      <c r="S1110">
        <v>1</v>
      </c>
      <c r="T1110">
        <v>19.8</v>
      </c>
      <c r="U1110" t="s">
        <v>42</v>
      </c>
      <c r="W1110" t="str">
        <f t="shared" si="156"/>
        <v>Open</v>
      </c>
      <c r="X1110" t="str">
        <f>_xlfn.XLOOKUP(B1110,'Customers'!A:A,'Customers'!E:E,"")</f>
        <v>Mid-Market</v>
      </c>
      <c r="Y1110">
        <f t="shared" si="157"/>
        <v>0</v>
      </c>
      <c r="Z1110" t="str">
        <f t="shared" si="158"/>
        <v/>
      </c>
      <c r="AA1110">
        <f t="shared" si="161"/>
        <v>0</v>
      </c>
    </row>
    <row r="1111" spans="1:27">
      <c r="A1111" t="s">
        <v>4184</v>
      </c>
      <c r="B1111" t="s">
        <v>566</v>
      </c>
      <c r="C1111" t="s">
        <v>18</v>
      </c>
      <c r="D1111" t="s">
        <v>37</v>
      </c>
      <c r="E1111" t="s">
        <v>45</v>
      </c>
      <c r="F1111" t="s">
        <v>4185</v>
      </c>
      <c r="G1111" s="6">
        <f t="shared" si="153"/>
        <v>67103</v>
      </c>
      <c r="H1111" t="s">
        <v>172</v>
      </c>
      <c r="I1111" t="s">
        <v>73</v>
      </c>
      <c r="J1111" t="str">
        <f t="shared" si="154"/>
        <v>Karan Karnik</v>
      </c>
      <c r="K1111" t="s">
        <v>4186</v>
      </c>
      <c r="L1111" s="7">
        <f t="shared" si="159"/>
        <v>44897</v>
      </c>
      <c r="M1111" s="7">
        <v>44969</v>
      </c>
      <c r="N1111" s="1">
        <f t="shared" si="155"/>
        <v>44969</v>
      </c>
      <c r="P1111" s="7" t="str">
        <f t="shared" si="160"/>
        <v/>
      </c>
      <c r="R1111">
        <v>0</v>
      </c>
      <c r="S1111">
        <v>1</v>
      </c>
      <c r="T1111">
        <v>6.9</v>
      </c>
      <c r="U1111" t="s">
        <v>25</v>
      </c>
      <c r="W1111" t="str">
        <f t="shared" si="156"/>
        <v>Open</v>
      </c>
      <c r="X1111" t="str">
        <f>_xlfn.XLOOKUP(B1111,'Customers'!A:A,'Customers'!E:E,"")</f>
        <v>SMB</v>
      </c>
      <c r="Y1111">
        <f t="shared" si="157"/>
        <v>0</v>
      </c>
      <c r="Z1111" t="str">
        <f t="shared" si="158"/>
        <v/>
      </c>
      <c r="AA1111">
        <f t="shared" si="161"/>
        <v>0</v>
      </c>
    </row>
    <row r="1112" spans="1:27">
      <c r="A1112" t="s">
        <v>4187</v>
      </c>
      <c r="B1112" t="s">
        <v>4188</v>
      </c>
      <c r="C1112" t="s">
        <v>18</v>
      </c>
      <c r="D1112" t="s">
        <v>19</v>
      </c>
      <c r="E1112" t="s">
        <v>177</v>
      </c>
      <c r="F1112" t="s">
        <v>4189</v>
      </c>
      <c r="G1112" s="6">
        <f t="shared" si="153"/>
        <v>8302</v>
      </c>
      <c r="H1112" t="s">
        <v>151</v>
      </c>
      <c r="I1112" t="s">
        <v>62</v>
      </c>
      <c r="J1112" t="str">
        <f t="shared" si="154"/>
        <v>Jairaj Panchal</v>
      </c>
      <c r="K1112" t="s">
        <v>4190</v>
      </c>
      <c r="L1112" s="7">
        <f t="shared" si="159"/>
        <v>45260</v>
      </c>
      <c r="M1112" s="7">
        <v>45375</v>
      </c>
      <c r="N1112" s="1">
        <f t="shared" si="155"/>
        <v>45375</v>
      </c>
      <c r="P1112" s="7" t="str">
        <f t="shared" si="160"/>
        <v/>
      </c>
      <c r="R1112">
        <v>0</v>
      </c>
      <c r="S1112">
        <v>1</v>
      </c>
      <c r="T1112">
        <v>27.9</v>
      </c>
      <c r="U1112" t="s">
        <v>25</v>
      </c>
      <c r="W1112" t="str">
        <f t="shared" si="156"/>
        <v>Open</v>
      </c>
      <c r="X1112" t="str">
        <f>_xlfn.XLOOKUP(B1112,'Customers'!A:A,'Customers'!E:E,"")</f>
        <v>Enterprise</v>
      </c>
      <c r="Y1112">
        <f t="shared" si="157"/>
        <v>0</v>
      </c>
      <c r="Z1112" t="str">
        <f t="shared" si="158"/>
        <v/>
      </c>
      <c r="AA1112">
        <f t="shared" si="161"/>
        <v>0</v>
      </c>
    </row>
    <row r="1113" spans="1:27">
      <c r="A1113" t="s">
        <v>4191</v>
      </c>
      <c r="B1113" t="s">
        <v>1641</v>
      </c>
      <c r="C1113" t="s">
        <v>18</v>
      </c>
      <c r="D1113" t="s">
        <v>37</v>
      </c>
      <c r="E1113" t="s">
        <v>115</v>
      </c>
      <c r="F1113" t="s">
        <v>4192</v>
      </c>
      <c r="G1113" s="6">
        <f t="shared" si="153"/>
        <v>58603</v>
      </c>
      <c r="H1113" t="s">
        <v>47</v>
      </c>
      <c r="I1113" t="s">
        <v>62</v>
      </c>
      <c r="J1113" t="str">
        <f t="shared" si="154"/>
        <v>Jairaj Panchal</v>
      </c>
      <c r="K1113" t="s">
        <v>4193</v>
      </c>
      <c r="L1113" s="7">
        <f t="shared" si="159"/>
        <v>44913</v>
      </c>
      <c r="M1113" s="7">
        <v>44986</v>
      </c>
      <c r="N1113" s="1">
        <f t="shared" si="155"/>
        <v>44986</v>
      </c>
      <c r="O1113" s="7">
        <v>45017</v>
      </c>
      <c r="P1113" s="7">
        <f t="shared" si="160"/>
        <v>45017</v>
      </c>
      <c r="Q1113">
        <v>104</v>
      </c>
      <c r="R1113">
        <v>0</v>
      </c>
      <c r="S1113">
        <v>1</v>
      </c>
      <c r="T1113">
        <v>32.9</v>
      </c>
      <c r="U1113" t="s">
        <v>100</v>
      </c>
      <c r="W1113" t="str">
        <f t="shared" si="156"/>
        <v>Lost</v>
      </c>
      <c r="X1113" t="str">
        <f>_xlfn.XLOOKUP(B1113,'Customers'!A:A,'Customers'!E:E,"")</f>
        <v>SMB</v>
      </c>
      <c r="Y1113">
        <f t="shared" si="157"/>
        <v>1</v>
      </c>
      <c r="Z1113">
        <f t="shared" si="158"/>
        <v>31</v>
      </c>
      <c r="AA1113">
        <f t="shared" si="161"/>
        <v>1</v>
      </c>
    </row>
    <row r="1114" spans="1:27">
      <c r="A1114" t="s">
        <v>4194</v>
      </c>
      <c r="B1114" t="s">
        <v>3647</v>
      </c>
      <c r="C1114" t="s">
        <v>18</v>
      </c>
      <c r="D1114" t="s">
        <v>53</v>
      </c>
      <c r="E1114" t="s">
        <v>115</v>
      </c>
      <c r="F1114" t="s">
        <v>4195</v>
      </c>
      <c r="G1114" s="6">
        <f t="shared" si="153"/>
        <v>32358</v>
      </c>
      <c r="H1114" t="s">
        <v>161</v>
      </c>
      <c r="I1114" t="s">
        <v>593</v>
      </c>
      <c r="J1114" t="str">
        <f t="shared" si="154"/>
        <v>Lakshmi Hayre</v>
      </c>
      <c r="K1114" t="s">
        <v>4196</v>
      </c>
      <c r="L1114" s="7">
        <f t="shared" si="159"/>
        <v>45169</v>
      </c>
      <c r="M1114" s="7">
        <v>45247</v>
      </c>
      <c r="N1114" s="1">
        <f t="shared" si="155"/>
        <v>45247</v>
      </c>
      <c r="O1114" s="7">
        <v>45264</v>
      </c>
      <c r="P1114" s="7">
        <f t="shared" si="160"/>
        <v>45264</v>
      </c>
      <c r="Q1114">
        <v>95</v>
      </c>
      <c r="R1114">
        <v>0</v>
      </c>
      <c r="S1114">
        <v>1</v>
      </c>
      <c r="T1114">
        <v>17.100000000000001</v>
      </c>
      <c r="U1114" t="s">
        <v>58</v>
      </c>
      <c r="W1114" t="str">
        <f t="shared" si="156"/>
        <v>Lost</v>
      </c>
      <c r="X1114" t="str">
        <f>_xlfn.XLOOKUP(B1114,'Customers'!A:A,'Customers'!E:E,"")</f>
        <v>Mid-Market</v>
      </c>
      <c r="Y1114">
        <f t="shared" si="157"/>
        <v>1</v>
      </c>
      <c r="Z1114">
        <f t="shared" si="158"/>
        <v>17</v>
      </c>
      <c r="AA1114">
        <f t="shared" si="161"/>
        <v>0</v>
      </c>
    </row>
    <row r="1115" spans="1:27">
      <c r="A1115" t="s">
        <v>4197</v>
      </c>
      <c r="B1115" t="s">
        <v>962</v>
      </c>
      <c r="C1115" t="s">
        <v>18</v>
      </c>
      <c r="D1115" t="s">
        <v>37</v>
      </c>
      <c r="E1115" t="s">
        <v>54</v>
      </c>
      <c r="F1115" t="s">
        <v>4198</v>
      </c>
      <c r="G1115" s="6">
        <f t="shared" si="153"/>
        <v>171723</v>
      </c>
      <c r="H1115" t="s">
        <v>79</v>
      </c>
      <c r="I1115" t="s">
        <v>2211</v>
      </c>
      <c r="J1115" t="str">
        <f t="shared" si="154"/>
        <v>Nihal Bhasin</v>
      </c>
      <c r="K1115" t="s">
        <v>1019</v>
      </c>
      <c r="L1115" s="7">
        <f t="shared" si="159"/>
        <v>44917</v>
      </c>
      <c r="M1115" s="7">
        <v>45041</v>
      </c>
      <c r="N1115" s="1">
        <f t="shared" si="155"/>
        <v>45041</v>
      </c>
      <c r="P1115" s="7" t="str">
        <f t="shared" si="160"/>
        <v/>
      </c>
      <c r="R1115">
        <v>0</v>
      </c>
      <c r="S1115">
        <v>1</v>
      </c>
      <c r="T1115">
        <v>14.4</v>
      </c>
      <c r="U1115" t="s">
        <v>25</v>
      </c>
      <c r="W1115" t="str">
        <f t="shared" si="156"/>
        <v>Open</v>
      </c>
      <c r="X1115" t="str">
        <f>_xlfn.XLOOKUP(B1115,'Customers'!A:A,'Customers'!E:E,"")</f>
        <v>SMB</v>
      </c>
      <c r="Y1115">
        <f t="shared" si="157"/>
        <v>0</v>
      </c>
      <c r="Z1115" t="str">
        <f t="shared" si="158"/>
        <v/>
      </c>
      <c r="AA1115">
        <f t="shared" si="161"/>
        <v>0</v>
      </c>
    </row>
    <row r="1116" spans="1:27">
      <c r="A1116" t="s">
        <v>4199</v>
      </c>
      <c r="B1116" t="s">
        <v>4200</v>
      </c>
      <c r="C1116" t="s">
        <v>18</v>
      </c>
      <c r="D1116" t="s">
        <v>37</v>
      </c>
      <c r="E1116" t="s">
        <v>20</v>
      </c>
      <c r="F1116" t="s">
        <v>4201</v>
      </c>
      <c r="G1116" s="6">
        <f t="shared" si="153"/>
        <v>194917</v>
      </c>
      <c r="H1116" t="s">
        <v>79</v>
      </c>
      <c r="I1116" t="s">
        <v>232</v>
      </c>
      <c r="J1116" t="str">
        <f t="shared" si="154"/>
        <v>Patrick Sama</v>
      </c>
      <c r="K1116" t="s">
        <v>4202</v>
      </c>
      <c r="L1116" s="7">
        <f t="shared" si="159"/>
        <v>44589</v>
      </c>
      <c r="M1116" s="7">
        <v>44722</v>
      </c>
      <c r="N1116" s="1">
        <f t="shared" si="155"/>
        <v>44722</v>
      </c>
      <c r="P1116" s="7" t="str">
        <f t="shared" si="160"/>
        <v/>
      </c>
      <c r="R1116">
        <v>0</v>
      </c>
      <c r="S1116">
        <v>1</v>
      </c>
      <c r="U1116" t="s">
        <v>33</v>
      </c>
      <c r="W1116" t="str">
        <f t="shared" si="156"/>
        <v>Open</v>
      </c>
      <c r="X1116" t="str">
        <f>_xlfn.XLOOKUP(B1116,'Customers'!A:A,'Customers'!E:E,"")</f>
        <v>Mid-Market</v>
      </c>
      <c r="Y1116">
        <f t="shared" si="157"/>
        <v>0</v>
      </c>
      <c r="Z1116" t="str">
        <f t="shared" si="158"/>
        <v/>
      </c>
      <c r="AA1116">
        <f t="shared" si="161"/>
        <v>0</v>
      </c>
    </row>
    <row r="1117" spans="1:27">
      <c r="A1117" t="s">
        <v>4203</v>
      </c>
      <c r="B1117" t="s">
        <v>1941</v>
      </c>
      <c r="C1117" t="s">
        <v>18</v>
      </c>
      <c r="D1117" t="s">
        <v>53</v>
      </c>
      <c r="E1117" t="s">
        <v>91</v>
      </c>
      <c r="F1117" t="s">
        <v>369</v>
      </c>
      <c r="G1117" s="6">
        <f t="shared" si="153"/>
        <v>35000</v>
      </c>
      <c r="H1117" t="s">
        <v>172</v>
      </c>
      <c r="I1117" t="s">
        <v>274</v>
      </c>
      <c r="J1117" t="str">
        <f t="shared" si="154"/>
        <v>Rachit Lall</v>
      </c>
      <c r="K1117" t="s">
        <v>4043</v>
      </c>
      <c r="L1117" s="7">
        <f t="shared" si="159"/>
        <v>45329</v>
      </c>
      <c r="N1117" s="1" t="str">
        <f t="shared" si="155"/>
        <v/>
      </c>
      <c r="O1117" s="7">
        <v>45361</v>
      </c>
      <c r="P1117" s="7">
        <f t="shared" si="160"/>
        <v>45361</v>
      </c>
      <c r="Q1117">
        <v>32</v>
      </c>
      <c r="R1117">
        <v>1</v>
      </c>
      <c r="S1117">
        <v>4</v>
      </c>
      <c r="T1117">
        <v>1.1000000000000001</v>
      </c>
      <c r="U1117" t="s">
        <v>33</v>
      </c>
      <c r="W1117" t="str">
        <f t="shared" si="156"/>
        <v>Won</v>
      </c>
      <c r="X1117" t="str">
        <f>_xlfn.XLOOKUP(B1117,'Customers'!A:A,'Customers'!E:E,"")</f>
        <v>Mid-Market</v>
      </c>
      <c r="Y1117">
        <f t="shared" si="157"/>
        <v>1</v>
      </c>
      <c r="Z1117" t="str">
        <f t="shared" si="158"/>
        <v/>
      </c>
      <c r="AA1117">
        <f t="shared" si="161"/>
        <v>1</v>
      </c>
    </row>
    <row r="1118" spans="1:27">
      <c r="A1118" t="s">
        <v>4204</v>
      </c>
      <c r="B1118" t="s">
        <v>4205</v>
      </c>
      <c r="C1118" t="s">
        <v>18</v>
      </c>
      <c r="D1118" t="s">
        <v>183</v>
      </c>
      <c r="E1118" t="s">
        <v>177</v>
      </c>
      <c r="F1118" t="s">
        <v>4206</v>
      </c>
      <c r="G1118" s="6">
        <f t="shared" si="153"/>
        <v>3327</v>
      </c>
      <c r="H1118" t="s">
        <v>30</v>
      </c>
      <c r="I1118" t="s">
        <v>374</v>
      </c>
      <c r="J1118" t="str">
        <f t="shared" si="154"/>
        <v>Vidhi Mital</v>
      </c>
      <c r="K1118" t="s">
        <v>3811</v>
      </c>
      <c r="L1118" s="7">
        <f t="shared" si="159"/>
        <v>44986</v>
      </c>
      <c r="M1118" s="7">
        <v>45071</v>
      </c>
      <c r="N1118" s="1">
        <f t="shared" si="155"/>
        <v>45071</v>
      </c>
      <c r="P1118" s="7" t="str">
        <f t="shared" si="160"/>
        <v/>
      </c>
      <c r="R1118">
        <v>0</v>
      </c>
      <c r="S1118">
        <v>1</v>
      </c>
      <c r="T1118">
        <v>13.5</v>
      </c>
      <c r="U1118" t="s">
        <v>42</v>
      </c>
      <c r="W1118" t="str">
        <f t="shared" si="156"/>
        <v>Open</v>
      </c>
      <c r="X1118" t="str">
        <f>_xlfn.XLOOKUP(B1118,'Customers'!A:A,'Customers'!E:E,"")</f>
        <v>Mid-Market</v>
      </c>
      <c r="Y1118">
        <f t="shared" si="157"/>
        <v>0</v>
      </c>
      <c r="Z1118" t="str">
        <f t="shared" si="158"/>
        <v/>
      </c>
      <c r="AA1118">
        <f t="shared" si="161"/>
        <v>0</v>
      </c>
    </row>
    <row r="1119" spans="1:27">
      <c r="A1119" t="s">
        <v>4207</v>
      </c>
      <c r="B1119" t="s">
        <v>4208</v>
      </c>
      <c r="C1119" t="s">
        <v>18</v>
      </c>
      <c r="D1119" t="s">
        <v>66</v>
      </c>
      <c r="E1119" t="s">
        <v>115</v>
      </c>
      <c r="F1119" t="s">
        <v>4209</v>
      </c>
      <c r="G1119" s="6">
        <f t="shared" si="153"/>
        <v>5349</v>
      </c>
      <c r="H1119" t="s">
        <v>56</v>
      </c>
      <c r="I1119" t="s">
        <v>3288</v>
      </c>
      <c r="J1119" t="str">
        <f t="shared" si="154"/>
        <v>Panini Kade</v>
      </c>
      <c r="K1119" t="s">
        <v>2258</v>
      </c>
      <c r="L1119" s="7">
        <f t="shared" si="159"/>
        <v>45535</v>
      </c>
      <c r="M1119" s="7">
        <v>45704</v>
      </c>
      <c r="N1119" s="1">
        <f t="shared" si="155"/>
        <v>45704</v>
      </c>
      <c r="O1119" s="7">
        <v>45630</v>
      </c>
      <c r="P1119" s="7">
        <f t="shared" si="160"/>
        <v>45630</v>
      </c>
      <c r="Q1119">
        <v>95</v>
      </c>
      <c r="R1119">
        <v>0</v>
      </c>
      <c r="S1119">
        <v>1</v>
      </c>
      <c r="T1119">
        <v>11.1</v>
      </c>
      <c r="U1119" t="s">
        <v>58</v>
      </c>
      <c r="W1119" t="str">
        <f t="shared" si="156"/>
        <v>Lost</v>
      </c>
      <c r="X1119" t="str">
        <f>_xlfn.XLOOKUP(B1119,'Customers'!A:A,'Customers'!E:E,"")</f>
        <v>Mid-Market</v>
      </c>
      <c r="Y1119">
        <f t="shared" si="157"/>
        <v>1</v>
      </c>
      <c r="Z1119">
        <f t="shared" si="158"/>
        <v>-74</v>
      </c>
      <c r="AA1119">
        <f t="shared" si="161"/>
        <v>0</v>
      </c>
    </row>
    <row r="1120" spans="1:27">
      <c r="A1120" t="s">
        <v>4210</v>
      </c>
      <c r="B1120" t="s">
        <v>215</v>
      </c>
      <c r="C1120" t="s">
        <v>693</v>
      </c>
      <c r="D1120" t="s">
        <v>66</v>
      </c>
      <c r="E1120" t="s">
        <v>54</v>
      </c>
      <c r="F1120" t="s">
        <v>4211</v>
      </c>
      <c r="G1120" s="6">
        <f t="shared" si="153"/>
        <v>12027</v>
      </c>
      <c r="H1120" t="s">
        <v>172</v>
      </c>
      <c r="I1120" t="s">
        <v>2763</v>
      </c>
      <c r="J1120" t="str">
        <f t="shared" si="154"/>
        <v>Jasmit Gour</v>
      </c>
      <c r="K1120" t="s">
        <v>4212</v>
      </c>
      <c r="L1120" s="7">
        <f t="shared" si="159"/>
        <v>45243</v>
      </c>
      <c r="M1120" s="7">
        <v>45317</v>
      </c>
      <c r="N1120" s="1">
        <f t="shared" si="155"/>
        <v>45317</v>
      </c>
      <c r="P1120" s="7" t="str">
        <f t="shared" si="160"/>
        <v/>
      </c>
      <c r="R1120">
        <v>0</v>
      </c>
      <c r="S1120">
        <v>1</v>
      </c>
      <c r="T1120">
        <v>5.5</v>
      </c>
      <c r="U1120" t="s">
        <v>25</v>
      </c>
      <c r="W1120" t="str">
        <f t="shared" si="156"/>
        <v>Open</v>
      </c>
      <c r="X1120" t="str">
        <f>_xlfn.XLOOKUP(B1120,'Customers'!A:A,'Customers'!E:E,"")</f>
        <v>SMB</v>
      </c>
      <c r="Y1120">
        <f t="shared" si="157"/>
        <v>0</v>
      </c>
      <c r="Z1120" t="str">
        <f t="shared" si="158"/>
        <v/>
      </c>
      <c r="AA1120">
        <f t="shared" si="161"/>
        <v>0</v>
      </c>
    </row>
    <row r="1121" spans="1:27">
      <c r="A1121" t="s">
        <v>4213</v>
      </c>
      <c r="B1121" t="s">
        <v>3008</v>
      </c>
      <c r="C1121" t="s">
        <v>2261</v>
      </c>
      <c r="D1121" t="s">
        <v>53</v>
      </c>
      <c r="E1121" t="s">
        <v>54</v>
      </c>
      <c r="F1121" t="s">
        <v>4214</v>
      </c>
      <c r="G1121" s="6">
        <f t="shared" si="153"/>
        <v>40561</v>
      </c>
      <c r="H1121" t="s">
        <v>79</v>
      </c>
      <c r="I1121" t="s">
        <v>268</v>
      </c>
      <c r="J1121" t="str">
        <f t="shared" si="154"/>
        <v>Panini Kade</v>
      </c>
      <c r="K1121" t="s">
        <v>2219</v>
      </c>
      <c r="L1121" s="7">
        <f t="shared" si="159"/>
        <v>44942</v>
      </c>
      <c r="M1121" s="7">
        <v>45053</v>
      </c>
      <c r="N1121" s="1">
        <f t="shared" si="155"/>
        <v>45053</v>
      </c>
      <c r="P1121" s="7" t="str">
        <f t="shared" si="160"/>
        <v/>
      </c>
      <c r="R1121">
        <v>0</v>
      </c>
      <c r="S1121">
        <v>1</v>
      </c>
      <c r="T1121">
        <v>3.4</v>
      </c>
      <c r="U1121" t="s">
        <v>58</v>
      </c>
      <c r="W1121" t="str">
        <f t="shared" si="156"/>
        <v>Open</v>
      </c>
      <c r="X1121" t="str">
        <f>_xlfn.XLOOKUP(B1121,'Customers'!A:A,'Customers'!E:E,"")</f>
        <v>SMB</v>
      </c>
      <c r="Y1121">
        <f t="shared" si="157"/>
        <v>0</v>
      </c>
      <c r="Z1121" t="str">
        <f t="shared" si="158"/>
        <v/>
      </c>
      <c r="AA1121">
        <f t="shared" si="161"/>
        <v>0</v>
      </c>
    </row>
    <row r="1122" spans="1:27">
      <c r="A1122" t="s">
        <v>4215</v>
      </c>
      <c r="B1122" t="s">
        <v>4216</v>
      </c>
      <c r="C1122" t="s">
        <v>2280</v>
      </c>
      <c r="D1122" t="s">
        <v>53</v>
      </c>
      <c r="E1122" t="s">
        <v>115</v>
      </c>
      <c r="F1122" t="s">
        <v>4217</v>
      </c>
      <c r="G1122" s="6">
        <f t="shared" si="153"/>
        <v>23701</v>
      </c>
      <c r="H1122" t="s">
        <v>161</v>
      </c>
      <c r="I1122" t="s">
        <v>23</v>
      </c>
      <c r="J1122" t="str">
        <f t="shared" si="154"/>
        <v>Nihal Bhasin</v>
      </c>
      <c r="K1122" t="s">
        <v>4218</v>
      </c>
      <c r="L1122" s="7">
        <f t="shared" si="159"/>
        <v>44651</v>
      </c>
      <c r="M1122" s="7">
        <v>44752</v>
      </c>
      <c r="N1122" s="1">
        <f t="shared" si="155"/>
        <v>44752</v>
      </c>
      <c r="O1122" s="7">
        <v>44703</v>
      </c>
      <c r="P1122" s="7">
        <f t="shared" si="160"/>
        <v>44703</v>
      </c>
      <c r="Q1122">
        <v>52</v>
      </c>
      <c r="R1122">
        <v>0</v>
      </c>
      <c r="S1122">
        <v>1</v>
      </c>
      <c r="T1122">
        <v>25</v>
      </c>
      <c r="U1122" t="s">
        <v>42</v>
      </c>
      <c r="W1122" t="str">
        <f t="shared" si="156"/>
        <v>Lost</v>
      </c>
      <c r="X1122" t="str">
        <f>_xlfn.XLOOKUP(B1122,'Customers'!A:A,'Customers'!E:E,"")</f>
        <v>SMB</v>
      </c>
      <c r="Y1122">
        <f t="shared" si="157"/>
        <v>1</v>
      </c>
      <c r="Z1122">
        <f t="shared" si="158"/>
        <v>-49</v>
      </c>
      <c r="AA1122">
        <f t="shared" si="161"/>
        <v>0</v>
      </c>
    </row>
    <row r="1123" spans="1:27">
      <c r="A1123" t="s">
        <v>4219</v>
      </c>
      <c r="B1123" t="s">
        <v>4220</v>
      </c>
      <c r="C1123" t="s">
        <v>1395</v>
      </c>
      <c r="D1123" t="s">
        <v>37</v>
      </c>
      <c r="E1123" t="s">
        <v>177</v>
      </c>
      <c r="F1123" t="s">
        <v>4221</v>
      </c>
      <c r="G1123" s="6">
        <f t="shared" si="153"/>
        <v>147922</v>
      </c>
      <c r="H1123" t="s">
        <v>22</v>
      </c>
      <c r="I1123" t="s">
        <v>232</v>
      </c>
      <c r="J1123" t="str">
        <f t="shared" si="154"/>
        <v>Patrick Sama</v>
      </c>
      <c r="K1123" t="s">
        <v>4222</v>
      </c>
      <c r="L1123" s="7">
        <f t="shared" si="159"/>
        <v>45635</v>
      </c>
      <c r="M1123" s="7">
        <v>45752</v>
      </c>
      <c r="N1123" s="1">
        <f t="shared" si="155"/>
        <v>45752</v>
      </c>
      <c r="P1123" s="7" t="str">
        <f t="shared" si="160"/>
        <v/>
      </c>
      <c r="R1123">
        <v>0</v>
      </c>
      <c r="S1123">
        <v>1</v>
      </c>
      <c r="T1123">
        <v>19.399999999999999</v>
      </c>
      <c r="U1123" t="s">
        <v>25</v>
      </c>
      <c r="W1123" t="str">
        <f t="shared" si="156"/>
        <v>Open</v>
      </c>
      <c r="X1123" t="str">
        <f>_xlfn.XLOOKUP(B1123,'Customers'!A:A,'Customers'!E:E,"")</f>
        <v>SMB</v>
      </c>
      <c r="Y1123">
        <f t="shared" si="157"/>
        <v>0</v>
      </c>
      <c r="Z1123" t="str">
        <f t="shared" si="158"/>
        <v/>
      </c>
      <c r="AA1123">
        <f t="shared" si="161"/>
        <v>0</v>
      </c>
    </row>
    <row r="1124" spans="1:27">
      <c r="A1124" t="s">
        <v>4223</v>
      </c>
      <c r="B1124" t="s">
        <v>4224</v>
      </c>
      <c r="C1124" t="s">
        <v>726</v>
      </c>
      <c r="D1124" t="s">
        <v>19</v>
      </c>
      <c r="E1124" t="s">
        <v>45</v>
      </c>
      <c r="F1124" t="s">
        <v>4225</v>
      </c>
      <c r="G1124" s="6">
        <f t="shared" si="153"/>
        <v>9549</v>
      </c>
      <c r="H1124" t="s">
        <v>30</v>
      </c>
      <c r="I1124" t="s">
        <v>156</v>
      </c>
      <c r="J1124" t="str">
        <f t="shared" si="154"/>
        <v>Lakshmi Hayre</v>
      </c>
      <c r="K1124" t="s">
        <v>2112</v>
      </c>
      <c r="L1124" s="7">
        <f t="shared" si="159"/>
        <v>45200</v>
      </c>
      <c r="M1124" s="7">
        <v>45321</v>
      </c>
      <c r="N1124" s="1">
        <f t="shared" si="155"/>
        <v>45321</v>
      </c>
      <c r="P1124" s="7" t="str">
        <f t="shared" si="160"/>
        <v/>
      </c>
      <c r="R1124">
        <v>0</v>
      </c>
      <c r="S1124">
        <v>1</v>
      </c>
      <c r="T1124">
        <v>2.6</v>
      </c>
      <c r="U1124" t="s">
        <v>42</v>
      </c>
      <c r="W1124" t="str">
        <f t="shared" si="156"/>
        <v>Open</v>
      </c>
      <c r="X1124" t="str">
        <f>_xlfn.XLOOKUP(B1124,'Customers'!A:A,'Customers'!E:E,"")</f>
        <v>Mid-Market</v>
      </c>
      <c r="Y1124">
        <f t="shared" si="157"/>
        <v>0</v>
      </c>
      <c r="Z1124" t="str">
        <f t="shared" si="158"/>
        <v/>
      </c>
      <c r="AA1124">
        <f t="shared" si="161"/>
        <v>0</v>
      </c>
    </row>
    <row r="1125" spans="1:27">
      <c r="A1125" t="s">
        <v>4226</v>
      </c>
      <c r="B1125" t="s">
        <v>529</v>
      </c>
      <c r="C1125" t="s">
        <v>4227</v>
      </c>
      <c r="D1125" t="s">
        <v>37</v>
      </c>
      <c r="E1125" t="s">
        <v>45</v>
      </c>
      <c r="F1125" t="s">
        <v>4228</v>
      </c>
      <c r="G1125" s="6">
        <f t="shared" si="153"/>
        <v>157982</v>
      </c>
      <c r="H1125" t="s">
        <v>151</v>
      </c>
      <c r="I1125" t="s">
        <v>117</v>
      </c>
      <c r="J1125" t="str">
        <f t="shared" si="154"/>
        <v>Ekta Uppal</v>
      </c>
      <c r="K1125" t="s">
        <v>4229</v>
      </c>
      <c r="L1125" s="7">
        <f t="shared" si="159"/>
        <v>45212</v>
      </c>
      <c r="M1125" s="7">
        <v>45348</v>
      </c>
      <c r="N1125" s="1">
        <f t="shared" si="155"/>
        <v>45348</v>
      </c>
      <c r="P1125" s="7" t="str">
        <f t="shared" si="160"/>
        <v/>
      </c>
      <c r="R1125">
        <v>0</v>
      </c>
      <c r="S1125">
        <v>1</v>
      </c>
      <c r="T1125">
        <v>0.2</v>
      </c>
      <c r="U1125" t="s">
        <v>58</v>
      </c>
      <c r="W1125" t="str">
        <f t="shared" si="156"/>
        <v>Open</v>
      </c>
      <c r="X1125" t="str">
        <f>_xlfn.XLOOKUP(B1125,'Customers'!A:A,'Customers'!E:E,"")</f>
        <v>SMB</v>
      </c>
      <c r="Y1125">
        <f t="shared" si="157"/>
        <v>0</v>
      </c>
      <c r="Z1125" t="str">
        <f t="shared" si="158"/>
        <v/>
      </c>
      <c r="AA1125">
        <f t="shared" si="161"/>
        <v>0</v>
      </c>
    </row>
    <row r="1126" spans="1:27">
      <c r="A1126" t="s">
        <v>4230</v>
      </c>
      <c r="B1126" t="s">
        <v>4231</v>
      </c>
      <c r="C1126" t="s">
        <v>745</v>
      </c>
      <c r="D1126" t="s">
        <v>19</v>
      </c>
      <c r="E1126" t="s">
        <v>28</v>
      </c>
      <c r="F1126" t="s">
        <v>4232</v>
      </c>
      <c r="G1126" s="6">
        <f t="shared" si="153"/>
        <v>4996</v>
      </c>
      <c r="H1126" t="s">
        <v>39</v>
      </c>
      <c r="I1126" t="s">
        <v>268</v>
      </c>
      <c r="J1126" t="str">
        <f t="shared" si="154"/>
        <v>Panini Kade</v>
      </c>
      <c r="K1126" t="s">
        <v>1833</v>
      </c>
      <c r="L1126" s="7">
        <f t="shared" si="159"/>
        <v>44819</v>
      </c>
      <c r="M1126" s="7">
        <v>44857</v>
      </c>
      <c r="N1126" s="1">
        <f t="shared" si="155"/>
        <v>44857</v>
      </c>
      <c r="P1126" s="7" t="str">
        <f t="shared" si="160"/>
        <v/>
      </c>
      <c r="R1126">
        <v>0</v>
      </c>
      <c r="S1126">
        <v>1</v>
      </c>
      <c r="T1126">
        <v>18.3</v>
      </c>
      <c r="U1126" t="s">
        <v>58</v>
      </c>
      <c r="W1126" t="str">
        <f t="shared" si="156"/>
        <v>Open</v>
      </c>
      <c r="X1126" t="str">
        <f>_xlfn.XLOOKUP(B1126,'Customers'!A:A,'Customers'!E:E,"")</f>
        <v>Mid-Market</v>
      </c>
      <c r="Y1126">
        <f t="shared" si="157"/>
        <v>0</v>
      </c>
      <c r="Z1126" t="str">
        <f t="shared" si="158"/>
        <v/>
      </c>
      <c r="AA1126">
        <f t="shared" si="161"/>
        <v>0</v>
      </c>
    </row>
    <row r="1127" spans="1:27">
      <c r="A1127" t="s">
        <v>4233</v>
      </c>
      <c r="B1127" t="s">
        <v>27</v>
      </c>
      <c r="C1127" t="s">
        <v>2742</v>
      </c>
      <c r="D1127" t="s">
        <v>183</v>
      </c>
      <c r="E1127" t="s">
        <v>20</v>
      </c>
      <c r="F1127" t="s">
        <v>4234</v>
      </c>
      <c r="G1127" s="6">
        <f t="shared" si="153"/>
        <v>10388</v>
      </c>
      <c r="H1127" t="s">
        <v>161</v>
      </c>
      <c r="I1127" t="s">
        <v>2149</v>
      </c>
      <c r="J1127" t="str">
        <f t="shared" si="154"/>
        <v>Champak Rao</v>
      </c>
      <c r="K1127" t="s">
        <v>4235</v>
      </c>
      <c r="L1127" s="7">
        <f t="shared" si="159"/>
        <v>44692</v>
      </c>
      <c r="M1127" s="7">
        <v>44788</v>
      </c>
      <c r="N1127" s="1">
        <f t="shared" si="155"/>
        <v>44788</v>
      </c>
      <c r="P1127" s="7" t="str">
        <f t="shared" si="160"/>
        <v/>
      </c>
      <c r="R1127">
        <v>0</v>
      </c>
      <c r="S1127">
        <v>1</v>
      </c>
      <c r="T1127">
        <v>4.5</v>
      </c>
      <c r="U1127" t="s">
        <v>42</v>
      </c>
      <c r="W1127" t="str">
        <f t="shared" si="156"/>
        <v>Open</v>
      </c>
      <c r="X1127" t="str">
        <f>_xlfn.XLOOKUP(B1127,'Customers'!A:A,'Customers'!E:E,"")</f>
        <v>Enterprise</v>
      </c>
      <c r="Y1127">
        <f t="shared" si="157"/>
        <v>0</v>
      </c>
      <c r="Z1127" t="str">
        <f t="shared" si="158"/>
        <v/>
      </c>
      <c r="AA1127">
        <f t="shared" si="161"/>
        <v>0</v>
      </c>
    </row>
    <row r="1128" spans="1:27">
      <c r="A1128" t="s">
        <v>4236</v>
      </c>
      <c r="B1128" t="s">
        <v>2831</v>
      </c>
      <c r="C1128" t="s">
        <v>18</v>
      </c>
      <c r="D1128" t="s">
        <v>37</v>
      </c>
      <c r="E1128" t="s">
        <v>45</v>
      </c>
      <c r="F1128" t="s">
        <v>4237</v>
      </c>
      <c r="G1128" s="6">
        <f t="shared" si="153"/>
        <v>188484</v>
      </c>
      <c r="H1128" t="s">
        <v>39</v>
      </c>
      <c r="I1128" t="s">
        <v>156</v>
      </c>
      <c r="J1128" t="str">
        <f t="shared" si="154"/>
        <v>Lakshmi Hayre</v>
      </c>
      <c r="K1128" t="s">
        <v>4238</v>
      </c>
      <c r="L1128" s="7">
        <f t="shared" si="159"/>
        <v>44704</v>
      </c>
      <c r="M1128" s="7">
        <v>44840</v>
      </c>
      <c r="N1128" s="1">
        <f t="shared" si="155"/>
        <v>44840</v>
      </c>
      <c r="P1128" s="7" t="str">
        <f t="shared" si="160"/>
        <v/>
      </c>
      <c r="R1128">
        <v>0</v>
      </c>
      <c r="S1128">
        <v>1</v>
      </c>
      <c r="T1128">
        <v>10.199999999999999</v>
      </c>
      <c r="U1128" t="s">
        <v>100</v>
      </c>
      <c r="W1128" t="str">
        <f t="shared" si="156"/>
        <v>Open</v>
      </c>
      <c r="X1128" t="str">
        <f>_xlfn.XLOOKUP(B1128,'Customers'!A:A,'Customers'!E:E,"")</f>
        <v>Enterprise</v>
      </c>
      <c r="Y1128">
        <f t="shared" si="157"/>
        <v>0</v>
      </c>
      <c r="Z1128" t="str">
        <f t="shared" si="158"/>
        <v/>
      </c>
      <c r="AA1128">
        <f t="shared" si="161"/>
        <v>0</v>
      </c>
    </row>
    <row r="1129" spans="1:27">
      <c r="A1129" t="s">
        <v>4239</v>
      </c>
      <c r="B1129" t="s">
        <v>4240</v>
      </c>
      <c r="C1129" t="s">
        <v>3005</v>
      </c>
      <c r="D1129" t="s">
        <v>19</v>
      </c>
      <c r="E1129" t="s">
        <v>20</v>
      </c>
      <c r="F1129" t="s">
        <v>4241</v>
      </c>
      <c r="G1129" s="6">
        <f t="shared" si="153"/>
        <v>3398</v>
      </c>
      <c r="H1129" t="s">
        <v>79</v>
      </c>
      <c r="I1129" t="s">
        <v>127</v>
      </c>
      <c r="J1129" t="str">
        <f t="shared" si="154"/>
        <v>Kashish Patla</v>
      </c>
      <c r="K1129" t="s">
        <v>3845</v>
      </c>
      <c r="L1129" s="7">
        <f t="shared" si="159"/>
        <v>45608</v>
      </c>
      <c r="M1129" s="7">
        <v>45755</v>
      </c>
      <c r="N1129" s="1">
        <f t="shared" si="155"/>
        <v>45755</v>
      </c>
      <c r="P1129" s="7" t="str">
        <f t="shared" si="160"/>
        <v/>
      </c>
      <c r="R1129">
        <v>0</v>
      </c>
      <c r="S1129">
        <v>1</v>
      </c>
      <c r="T1129">
        <v>32.9</v>
      </c>
      <c r="U1129" t="s">
        <v>25</v>
      </c>
      <c r="W1129" t="str">
        <f t="shared" si="156"/>
        <v>Open</v>
      </c>
      <c r="X1129" t="str">
        <f>_xlfn.XLOOKUP(B1129,'Customers'!A:A,'Customers'!E:E,"")</f>
        <v>SMB</v>
      </c>
      <c r="Y1129">
        <f t="shared" si="157"/>
        <v>0</v>
      </c>
      <c r="Z1129" t="str">
        <f t="shared" si="158"/>
        <v/>
      </c>
      <c r="AA1129">
        <f t="shared" si="161"/>
        <v>0</v>
      </c>
    </row>
    <row r="1130" spans="1:27">
      <c r="A1130" t="s">
        <v>4242</v>
      </c>
      <c r="B1130" t="s">
        <v>4243</v>
      </c>
      <c r="C1130" t="s">
        <v>1135</v>
      </c>
      <c r="D1130" t="s">
        <v>37</v>
      </c>
      <c r="E1130" t="s">
        <v>115</v>
      </c>
      <c r="F1130" t="s">
        <v>4244</v>
      </c>
      <c r="G1130" s="6">
        <f t="shared" si="153"/>
        <v>96153</v>
      </c>
      <c r="H1130" t="s">
        <v>39</v>
      </c>
      <c r="I1130" t="s">
        <v>409</v>
      </c>
      <c r="J1130" t="str">
        <f t="shared" si="154"/>
        <v>Vidhi Mital</v>
      </c>
      <c r="K1130" t="s">
        <v>4245</v>
      </c>
      <c r="L1130" s="7">
        <f t="shared" si="159"/>
        <v>45576</v>
      </c>
      <c r="M1130" s="7">
        <v>45639</v>
      </c>
      <c r="N1130" s="1">
        <f t="shared" si="155"/>
        <v>45639</v>
      </c>
      <c r="O1130" s="7">
        <v>45655</v>
      </c>
      <c r="P1130" s="7">
        <f t="shared" si="160"/>
        <v>45655</v>
      </c>
      <c r="Q1130">
        <v>79</v>
      </c>
      <c r="R1130">
        <v>0</v>
      </c>
      <c r="S1130">
        <v>1</v>
      </c>
      <c r="T1130">
        <v>3.4</v>
      </c>
      <c r="U1130" t="s">
        <v>25</v>
      </c>
      <c r="W1130" t="str">
        <f t="shared" si="156"/>
        <v>Lost</v>
      </c>
      <c r="X1130" t="str">
        <f>_xlfn.XLOOKUP(B1130,'Customers'!A:A,'Customers'!E:E,"")</f>
        <v>SMB</v>
      </c>
      <c r="Y1130">
        <f t="shared" si="157"/>
        <v>1</v>
      </c>
      <c r="Z1130">
        <f t="shared" si="158"/>
        <v>16</v>
      </c>
      <c r="AA1130">
        <f t="shared" si="161"/>
        <v>0</v>
      </c>
    </row>
    <row r="1131" spans="1:27">
      <c r="A1131" t="s">
        <v>4246</v>
      </c>
      <c r="B1131" t="s">
        <v>4247</v>
      </c>
      <c r="C1131" t="s">
        <v>18</v>
      </c>
      <c r="D1131" t="s">
        <v>37</v>
      </c>
      <c r="E1131" t="s">
        <v>20</v>
      </c>
      <c r="F1131" t="s">
        <v>4248</v>
      </c>
      <c r="G1131" s="6">
        <f t="shared" si="153"/>
        <v>204000</v>
      </c>
      <c r="H1131" t="s">
        <v>79</v>
      </c>
      <c r="I1131" t="s">
        <v>268</v>
      </c>
      <c r="J1131" t="str">
        <f t="shared" si="154"/>
        <v>Panini Kade</v>
      </c>
      <c r="K1131" t="s">
        <v>4249</v>
      </c>
      <c r="L1131" s="7">
        <f t="shared" si="159"/>
        <v>44775</v>
      </c>
      <c r="M1131" s="7">
        <v>44864</v>
      </c>
      <c r="N1131" s="1">
        <f t="shared" si="155"/>
        <v>44864</v>
      </c>
      <c r="P1131" s="7" t="str">
        <f t="shared" si="160"/>
        <v/>
      </c>
      <c r="R1131">
        <v>0</v>
      </c>
      <c r="S1131">
        <v>1</v>
      </c>
      <c r="T1131">
        <v>26</v>
      </c>
      <c r="U1131" t="s">
        <v>58</v>
      </c>
      <c r="W1131" t="str">
        <f t="shared" si="156"/>
        <v>Open</v>
      </c>
      <c r="X1131" t="str">
        <f>_xlfn.XLOOKUP(B1131,'Customers'!A:A,'Customers'!E:E,"")</f>
        <v>Mid-Market</v>
      </c>
      <c r="Y1131">
        <f t="shared" si="157"/>
        <v>0</v>
      </c>
      <c r="Z1131" t="str">
        <f t="shared" si="158"/>
        <v/>
      </c>
      <c r="AA1131">
        <f t="shared" si="161"/>
        <v>0</v>
      </c>
    </row>
    <row r="1132" spans="1:27">
      <c r="A1132" t="s">
        <v>4250</v>
      </c>
      <c r="B1132" t="s">
        <v>2002</v>
      </c>
      <c r="C1132" t="s">
        <v>934</v>
      </c>
      <c r="D1132" t="s">
        <v>66</v>
      </c>
      <c r="E1132" t="s">
        <v>91</v>
      </c>
      <c r="F1132" t="s">
        <v>4251</v>
      </c>
      <c r="G1132" s="6">
        <f t="shared" si="153"/>
        <v>12839</v>
      </c>
      <c r="H1132" t="s">
        <v>151</v>
      </c>
      <c r="I1132" t="s">
        <v>93</v>
      </c>
      <c r="J1132" t="str">
        <f t="shared" si="154"/>
        <v>Owen Mane</v>
      </c>
      <c r="K1132" t="s">
        <v>3787</v>
      </c>
      <c r="L1132" s="7">
        <f t="shared" si="159"/>
        <v>45219</v>
      </c>
      <c r="M1132" s="7">
        <v>45262</v>
      </c>
      <c r="N1132" s="1">
        <f t="shared" si="155"/>
        <v>45262</v>
      </c>
      <c r="O1132" s="7">
        <v>45373</v>
      </c>
      <c r="P1132" s="7">
        <f t="shared" si="160"/>
        <v>45373</v>
      </c>
      <c r="Q1132">
        <v>154</v>
      </c>
      <c r="R1132">
        <v>1</v>
      </c>
      <c r="S1132">
        <v>1</v>
      </c>
      <c r="T1132">
        <v>9.6</v>
      </c>
      <c r="U1132" t="s">
        <v>25</v>
      </c>
      <c r="W1132" t="str">
        <f t="shared" si="156"/>
        <v>Won</v>
      </c>
      <c r="X1132" t="str">
        <f>_xlfn.XLOOKUP(B1132,'Customers'!A:A,'Customers'!E:E,"")</f>
        <v>SMB</v>
      </c>
      <c r="Y1132">
        <f t="shared" si="157"/>
        <v>1</v>
      </c>
      <c r="Z1132">
        <f t="shared" si="158"/>
        <v>111</v>
      </c>
      <c r="AA1132">
        <f t="shared" si="161"/>
        <v>1</v>
      </c>
    </row>
    <row r="1133" spans="1:27">
      <c r="A1133" t="s">
        <v>4252</v>
      </c>
      <c r="B1133" t="s">
        <v>4253</v>
      </c>
      <c r="C1133" t="s">
        <v>1708</v>
      </c>
      <c r="D1133" t="s">
        <v>37</v>
      </c>
      <c r="E1133" t="s">
        <v>91</v>
      </c>
      <c r="F1133" t="s">
        <v>4254</v>
      </c>
      <c r="G1133" s="6">
        <f t="shared" si="153"/>
        <v>89766</v>
      </c>
      <c r="H1133" t="s">
        <v>56</v>
      </c>
      <c r="I1133" t="s">
        <v>68</v>
      </c>
      <c r="J1133" t="str">
        <f t="shared" si="154"/>
        <v>Anamika Keer</v>
      </c>
      <c r="K1133" t="s">
        <v>1141</v>
      </c>
      <c r="L1133" s="7">
        <f t="shared" si="159"/>
        <v>45522</v>
      </c>
      <c r="N1133" s="1" t="str">
        <f t="shared" si="155"/>
        <v/>
      </c>
      <c r="O1133" s="7">
        <v>45712</v>
      </c>
      <c r="P1133" s="7">
        <f t="shared" si="160"/>
        <v>45712</v>
      </c>
      <c r="Q1133">
        <v>190</v>
      </c>
      <c r="R1133">
        <v>0</v>
      </c>
      <c r="S1133">
        <v>1</v>
      </c>
      <c r="T1133">
        <v>27</v>
      </c>
      <c r="U1133" t="s">
        <v>58</v>
      </c>
      <c r="W1133" t="str">
        <f t="shared" si="156"/>
        <v>Won</v>
      </c>
      <c r="X1133" t="str">
        <f>_xlfn.XLOOKUP(B1133,'Customers'!A:A,'Customers'!E:E,"")</f>
        <v>Enterprise</v>
      </c>
      <c r="Y1133">
        <f t="shared" si="157"/>
        <v>1</v>
      </c>
      <c r="Z1133" t="str">
        <f t="shared" si="158"/>
        <v/>
      </c>
      <c r="AA1133">
        <f t="shared" si="161"/>
        <v>1</v>
      </c>
    </row>
    <row r="1134" spans="1:27">
      <c r="A1134" t="s">
        <v>4255</v>
      </c>
      <c r="B1134" t="s">
        <v>3383</v>
      </c>
      <c r="C1134" t="s">
        <v>18</v>
      </c>
      <c r="D1134" t="s">
        <v>183</v>
      </c>
      <c r="E1134" t="s">
        <v>91</v>
      </c>
      <c r="F1134" t="s">
        <v>4256</v>
      </c>
      <c r="G1134" s="6">
        <f t="shared" si="153"/>
        <v>8085</v>
      </c>
      <c r="H1134" t="s">
        <v>161</v>
      </c>
      <c r="I1134" t="s">
        <v>897</v>
      </c>
      <c r="J1134" t="str">
        <f t="shared" si="154"/>
        <v>Amruta Sinha</v>
      </c>
      <c r="K1134" t="s">
        <v>4257</v>
      </c>
      <c r="L1134" s="7">
        <f t="shared" si="159"/>
        <v>45000</v>
      </c>
      <c r="M1134" s="7">
        <v>45044</v>
      </c>
      <c r="N1134" s="1">
        <f t="shared" si="155"/>
        <v>45044</v>
      </c>
      <c r="O1134" s="7">
        <v>45179</v>
      </c>
      <c r="P1134" s="7">
        <f t="shared" si="160"/>
        <v>45179</v>
      </c>
      <c r="Q1134">
        <v>179</v>
      </c>
      <c r="R1134">
        <v>0</v>
      </c>
      <c r="S1134">
        <v>1</v>
      </c>
      <c r="T1134">
        <v>20</v>
      </c>
      <c r="U1134" t="s">
        <v>100</v>
      </c>
      <c r="W1134" t="str">
        <f t="shared" si="156"/>
        <v>Won</v>
      </c>
      <c r="X1134" t="str">
        <f>_xlfn.XLOOKUP(B1134,'Customers'!A:A,'Customers'!E:E,"")</f>
        <v>Mid-Market</v>
      </c>
      <c r="Y1134">
        <f t="shared" si="157"/>
        <v>1</v>
      </c>
      <c r="Z1134">
        <f t="shared" si="158"/>
        <v>135</v>
      </c>
      <c r="AA1134">
        <f t="shared" si="161"/>
        <v>1</v>
      </c>
    </row>
    <row r="1135" spans="1:27">
      <c r="A1135" t="s">
        <v>4258</v>
      </c>
      <c r="B1135" t="s">
        <v>1987</v>
      </c>
      <c r="C1135" t="s">
        <v>256</v>
      </c>
      <c r="D1135" t="s">
        <v>19</v>
      </c>
      <c r="E1135" t="s">
        <v>54</v>
      </c>
      <c r="F1135" t="s">
        <v>4259</v>
      </c>
      <c r="G1135" s="6">
        <f t="shared" si="153"/>
        <v>1766</v>
      </c>
      <c r="H1135" t="s">
        <v>161</v>
      </c>
      <c r="I1135" t="s">
        <v>98</v>
      </c>
      <c r="J1135" t="str">
        <f t="shared" si="154"/>
        <v>Amruta Sinha</v>
      </c>
      <c r="K1135" t="s">
        <v>3674</v>
      </c>
      <c r="L1135" s="7">
        <f t="shared" si="159"/>
        <v>45590</v>
      </c>
      <c r="M1135" s="7">
        <v>45644</v>
      </c>
      <c r="N1135" s="1">
        <f t="shared" si="155"/>
        <v>45644</v>
      </c>
      <c r="P1135" s="7" t="str">
        <f t="shared" si="160"/>
        <v/>
      </c>
      <c r="R1135">
        <v>0</v>
      </c>
      <c r="S1135">
        <v>1</v>
      </c>
      <c r="T1135">
        <v>17.7</v>
      </c>
      <c r="U1135" t="s">
        <v>100</v>
      </c>
      <c r="W1135" t="str">
        <f t="shared" si="156"/>
        <v>Open</v>
      </c>
      <c r="X1135" t="str">
        <f>_xlfn.XLOOKUP(B1135,'Customers'!A:A,'Customers'!E:E,"")</f>
        <v>Mid-Market</v>
      </c>
      <c r="Y1135">
        <f t="shared" si="157"/>
        <v>0</v>
      </c>
      <c r="Z1135" t="str">
        <f t="shared" si="158"/>
        <v/>
      </c>
      <c r="AA1135">
        <f t="shared" si="161"/>
        <v>0</v>
      </c>
    </row>
    <row r="1136" spans="1:27">
      <c r="A1136" t="s">
        <v>4260</v>
      </c>
      <c r="B1136" t="s">
        <v>4261</v>
      </c>
      <c r="C1136" t="s">
        <v>1504</v>
      </c>
      <c r="D1136" t="s">
        <v>37</v>
      </c>
      <c r="E1136" t="s">
        <v>45</v>
      </c>
      <c r="F1136" t="s">
        <v>4262</v>
      </c>
      <c r="G1136" s="6">
        <f t="shared" si="153"/>
        <v>77820</v>
      </c>
      <c r="H1136" t="s">
        <v>22</v>
      </c>
      <c r="I1136" t="s">
        <v>2763</v>
      </c>
      <c r="J1136" t="str">
        <f t="shared" si="154"/>
        <v>Jasmit Gour</v>
      </c>
      <c r="K1136" t="s">
        <v>2511</v>
      </c>
      <c r="L1136" s="7">
        <f t="shared" si="159"/>
        <v>45342</v>
      </c>
      <c r="M1136" s="7">
        <v>45522</v>
      </c>
      <c r="N1136" s="1">
        <f t="shared" si="155"/>
        <v>45522</v>
      </c>
      <c r="P1136" s="7" t="str">
        <f t="shared" si="160"/>
        <v/>
      </c>
      <c r="R1136">
        <v>0</v>
      </c>
      <c r="S1136">
        <v>1</v>
      </c>
      <c r="T1136">
        <v>21.4</v>
      </c>
      <c r="U1136" t="s">
        <v>58</v>
      </c>
      <c r="W1136" t="str">
        <f t="shared" si="156"/>
        <v>Open</v>
      </c>
      <c r="X1136" t="str">
        <f>_xlfn.XLOOKUP(B1136,'Customers'!A:A,'Customers'!E:E,"")</f>
        <v>SMB</v>
      </c>
      <c r="Y1136">
        <f t="shared" si="157"/>
        <v>0</v>
      </c>
      <c r="Z1136" t="str">
        <f t="shared" si="158"/>
        <v/>
      </c>
      <c r="AA1136">
        <f t="shared" si="161"/>
        <v>0</v>
      </c>
    </row>
    <row r="1137" spans="1:27">
      <c r="A1137" t="s">
        <v>4263</v>
      </c>
      <c r="B1137" t="s">
        <v>4264</v>
      </c>
      <c r="C1137" t="s">
        <v>3898</v>
      </c>
      <c r="D1137" t="s">
        <v>19</v>
      </c>
      <c r="E1137" t="s">
        <v>91</v>
      </c>
      <c r="F1137" t="s">
        <v>4265</v>
      </c>
      <c r="G1137" s="6">
        <f t="shared" si="153"/>
        <v>8577</v>
      </c>
      <c r="H1137" t="s">
        <v>30</v>
      </c>
      <c r="I1137" t="s">
        <v>117</v>
      </c>
      <c r="J1137" t="str">
        <f t="shared" si="154"/>
        <v>Ekta Uppal</v>
      </c>
      <c r="K1137" t="s">
        <v>1547</v>
      </c>
      <c r="L1137" s="7">
        <f t="shared" si="159"/>
        <v>44847</v>
      </c>
      <c r="M1137" s="7">
        <v>44903</v>
      </c>
      <c r="N1137" s="1">
        <f t="shared" si="155"/>
        <v>44903</v>
      </c>
      <c r="O1137" s="7">
        <v>44887</v>
      </c>
      <c r="P1137" s="7">
        <f t="shared" si="160"/>
        <v>44887</v>
      </c>
      <c r="Q1137">
        <v>40</v>
      </c>
      <c r="R1137">
        <v>1</v>
      </c>
      <c r="S1137">
        <v>4</v>
      </c>
      <c r="T1137">
        <v>17</v>
      </c>
      <c r="U1137" t="s">
        <v>33</v>
      </c>
      <c r="W1137" t="str">
        <f t="shared" si="156"/>
        <v>Won</v>
      </c>
      <c r="X1137" t="str">
        <f>_xlfn.XLOOKUP(B1137,'Customers'!A:A,'Customers'!E:E,"")</f>
        <v>SMB</v>
      </c>
      <c r="Y1137">
        <f t="shared" si="157"/>
        <v>1</v>
      </c>
      <c r="Z1137">
        <f t="shared" si="158"/>
        <v>-16</v>
      </c>
      <c r="AA1137">
        <f t="shared" si="161"/>
        <v>0</v>
      </c>
    </row>
    <row r="1138" spans="1:27">
      <c r="A1138" t="s">
        <v>4266</v>
      </c>
      <c r="B1138" t="s">
        <v>1553</v>
      </c>
      <c r="C1138" t="s">
        <v>534</v>
      </c>
      <c r="D1138" t="s">
        <v>183</v>
      </c>
      <c r="E1138" t="s">
        <v>177</v>
      </c>
      <c r="F1138" t="s">
        <v>4267</v>
      </c>
      <c r="G1138" s="6">
        <f t="shared" si="153"/>
        <v>5751</v>
      </c>
      <c r="H1138" t="s">
        <v>30</v>
      </c>
      <c r="I1138" t="s">
        <v>23</v>
      </c>
      <c r="J1138" t="str">
        <f t="shared" si="154"/>
        <v>Nihal Bhasin</v>
      </c>
      <c r="K1138" t="s">
        <v>4268</v>
      </c>
      <c r="L1138" s="7">
        <f t="shared" si="159"/>
        <v>44950</v>
      </c>
      <c r="M1138" s="7">
        <v>45091</v>
      </c>
      <c r="N1138" s="1">
        <f t="shared" si="155"/>
        <v>45091</v>
      </c>
      <c r="P1138" s="7" t="str">
        <f t="shared" si="160"/>
        <v/>
      </c>
      <c r="R1138">
        <v>0</v>
      </c>
      <c r="S1138">
        <v>1</v>
      </c>
      <c r="T1138">
        <v>7.1</v>
      </c>
      <c r="U1138" t="s">
        <v>25</v>
      </c>
      <c r="W1138" t="str">
        <f t="shared" si="156"/>
        <v>Open</v>
      </c>
      <c r="X1138" t="str">
        <f>_xlfn.XLOOKUP(B1138,'Customers'!A:A,'Customers'!E:E,"")</f>
        <v>Enterprise</v>
      </c>
      <c r="Y1138">
        <f t="shared" si="157"/>
        <v>0</v>
      </c>
      <c r="Z1138" t="str">
        <f t="shared" si="158"/>
        <v/>
      </c>
      <c r="AA1138">
        <f t="shared" si="161"/>
        <v>0</v>
      </c>
    </row>
    <row r="1139" spans="1:27">
      <c r="A1139" t="s">
        <v>4269</v>
      </c>
      <c r="B1139" t="s">
        <v>449</v>
      </c>
      <c r="C1139" t="s">
        <v>251</v>
      </c>
      <c r="D1139" t="s">
        <v>37</v>
      </c>
      <c r="E1139" t="s">
        <v>91</v>
      </c>
      <c r="F1139" t="s">
        <v>4270</v>
      </c>
      <c r="G1139" s="6">
        <f t="shared" si="153"/>
        <v>198592</v>
      </c>
      <c r="H1139" t="s">
        <v>151</v>
      </c>
      <c r="I1139" t="s">
        <v>1094</v>
      </c>
      <c r="J1139" t="str">
        <f t="shared" si="154"/>
        <v>Jairaj Panchal</v>
      </c>
      <c r="K1139" t="s">
        <v>2913</v>
      </c>
      <c r="L1139" s="7">
        <f t="shared" si="159"/>
        <v>45050</v>
      </c>
      <c r="M1139" s="7">
        <v>45159</v>
      </c>
      <c r="N1139" s="1">
        <f t="shared" si="155"/>
        <v>45159</v>
      </c>
      <c r="O1139" s="7">
        <v>45186</v>
      </c>
      <c r="P1139" s="7">
        <f t="shared" si="160"/>
        <v>45186</v>
      </c>
      <c r="Q1139">
        <v>136</v>
      </c>
      <c r="R1139">
        <v>1</v>
      </c>
      <c r="S1139">
        <v>3</v>
      </c>
      <c r="U1139" t="s">
        <v>100</v>
      </c>
      <c r="W1139" t="str">
        <f t="shared" si="156"/>
        <v>Won</v>
      </c>
      <c r="X1139" t="str">
        <f>_xlfn.XLOOKUP(B1139,'Customers'!A:A,'Customers'!E:E,"")</f>
        <v>Enterprise</v>
      </c>
      <c r="Y1139">
        <f t="shared" si="157"/>
        <v>1</v>
      </c>
      <c r="Z1139">
        <f t="shared" si="158"/>
        <v>27</v>
      </c>
      <c r="AA1139">
        <f t="shared" si="161"/>
        <v>0</v>
      </c>
    </row>
    <row r="1140" spans="1:27">
      <c r="A1140" t="s">
        <v>4271</v>
      </c>
      <c r="B1140" t="s">
        <v>4272</v>
      </c>
      <c r="C1140" t="s">
        <v>2699</v>
      </c>
      <c r="D1140" t="s">
        <v>53</v>
      </c>
      <c r="E1140" t="s">
        <v>115</v>
      </c>
      <c r="F1140" t="s">
        <v>4273</v>
      </c>
      <c r="G1140" s="6">
        <f t="shared" si="153"/>
        <v>28583</v>
      </c>
      <c r="H1140" t="s">
        <v>151</v>
      </c>
      <c r="I1140" t="s">
        <v>105</v>
      </c>
      <c r="J1140" t="str">
        <f t="shared" si="154"/>
        <v>Hemangini Bahri</v>
      </c>
      <c r="K1140" t="s">
        <v>4274</v>
      </c>
      <c r="L1140" s="7">
        <f t="shared" si="159"/>
        <v>45568</v>
      </c>
      <c r="M1140" s="7">
        <v>45738</v>
      </c>
      <c r="N1140" s="1">
        <f t="shared" si="155"/>
        <v>45738</v>
      </c>
      <c r="O1140" s="7">
        <v>45663</v>
      </c>
      <c r="P1140" s="7">
        <f t="shared" si="160"/>
        <v>45663</v>
      </c>
      <c r="Q1140">
        <v>95</v>
      </c>
      <c r="R1140">
        <v>0</v>
      </c>
      <c r="S1140">
        <v>1</v>
      </c>
      <c r="T1140">
        <v>23.5</v>
      </c>
      <c r="U1140" t="s">
        <v>25</v>
      </c>
      <c r="W1140" t="str">
        <f t="shared" si="156"/>
        <v>Lost</v>
      </c>
      <c r="X1140" t="str">
        <f>_xlfn.XLOOKUP(B1140,'Customers'!A:A,'Customers'!E:E,"")</f>
        <v>Mid-Market</v>
      </c>
      <c r="Y1140">
        <f t="shared" si="157"/>
        <v>1</v>
      </c>
      <c r="Z1140">
        <f t="shared" si="158"/>
        <v>-75</v>
      </c>
      <c r="AA1140">
        <f t="shared" si="161"/>
        <v>0</v>
      </c>
    </row>
    <row r="1141" spans="1:27">
      <c r="A1141" t="s">
        <v>4275</v>
      </c>
      <c r="B1141" t="s">
        <v>4276</v>
      </c>
      <c r="C1141" t="s">
        <v>18</v>
      </c>
      <c r="D1141" t="s">
        <v>66</v>
      </c>
      <c r="E1141" t="s">
        <v>91</v>
      </c>
      <c r="F1141" t="s">
        <v>4277</v>
      </c>
      <c r="G1141" s="6">
        <f t="shared" si="153"/>
        <v>5335</v>
      </c>
      <c r="H1141" t="s">
        <v>22</v>
      </c>
      <c r="I1141" t="s">
        <v>139</v>
      </c>
      <c r="J1141" t="str">
        <f t="shared" si="154"/>
        <v>Champak Rao</v>
      </c>
      <c r="K1141" t="s">
        <v>4278</v>
      </c>
      <c r="L1141" s="7">
        <f t="shared" si="159"/>
        <v>44866</v>
      </c>
      <c r="M1141" s="7">
        <v>44907</v>
      </c>
      <c r="N1141" s="1">
        <f t="shared" si="155"/>
        <v>44907</v>
      </c>
      <c r="O1141" s="7">
        <v>45048</v>
      </c>
      <c r="P1141" s="7">
        <f t="shared" si="160"/>
        <v>45048</v>
      </c>
      <c r="Q1141">
        <v>182</v>
      </c>
      <c r="R1141">
        <v>1</v>
      </c>
      <c r="S1141">
        <v>2</v>
      </c>
      <c r="U1141" t="s">
        <v>58</v>
      </c>
      <c r="W1141" t="str">
        <f t="shared" si="156"/>
        <v>Won</v>
      </c>
      <c r="X1141" t="str">
        <f>_xlfn.XLOOKUP(B1141,'Customers'!A:A,'Customers'!E:E,"")</f>
        <v>Mid-Market</v>
      </c>
      <c r="Y1141">
        <f t="shared" si="157"/>
        <v>1</v>
      </c>
      <c r="Z1141">
        <f t="shared" si="158"/>
        <v>141</v>
      </c>
      <c r="AA1141">
        <f t="shared" si="161"/>
        <v>1</v>
      </c>
    </row>
    <row r="1142" spans="1:27">
      <c r="A1142" t="s">
        <v>4279</v>
      </c>
      <c r="B1142" t="s">
        <v>4280</v>
      </c>
      <c r="C1142" t="s">
        <v>2492</v>
      </c>
      <c r="D1142" t="s">
        <v>183</v>
      </c>
      <c r="E1142" t="s">
        <v>115</v>
      </c>
      <c r="F1142" t="s">
        <v>4281</v>
      </c>
      <c r="G1142" s="6">
        <f t="shared" si="153"/>
        <v>4446</v>
      </c>
      <c r="H1142" t="s">
        <v>79</v>
      </c>
      <c r="I1142" t="s">
        <v>80</v>
      </c>
      <c r="J1142" t="str">
        <f t="shared" si="154"/>
        <v>Shivani Natt</v>
      </c>
      <c r="K1142" t="s">
        <v>4282</v>
      </c>
      <c r="L1142" s="7">
        <f t="shared" si="159"/>
        <v>44774</v>
      </c>
      <c r="M1142" s="7">
        <v>44821</v>
      </c>
      <c r="N1142" s="1">
        <f t="shared" si="155"/>
        <v>44821</v>
      </c>
      <c r="O1142" s="7">
        <v>44837</v>
      </c>
      <c r="P1142" s="7">
        <f t="shared" si="160"/>
        <v>44837</v>
      </c>
      <c r="Q1142">
        <v>63</v>
      </c>
      <c r="R1142">
        <v>0</v>
      </c>
      <c r="S1142">
        <v>1</v>
      </c>
      <c r="T1142">
        <v>31.7</v>
      </c>
      <c r="U1142" t="s">
        <v>25</v>
      </c>
      <c r="W1142" t="str">
        <f t="shared" si="156"/>
        <v>Lost</v>
      </c>
      <c r="X1142" t="str">
        <f>_xlfn.XLOOKUP(B1142,'Customers'!A:A,'Customers'!E:E,"")</f>
        <v>Mid-Market</v>
      </c>
      <c r="Y1142">
        <f t="shared" si="157"/>
        <v>1</v>
      </c>
      <c r="Z1142">
        <f t="shared" si="158"/>
        <v>16</v>
      </c>
      <c r="AA1142">
        <f t="shared" si="161"/>
        <v>0</v>
      </c>
    </row>
    <row r="1143" spans="1:27">
      <c r="A1143" t="s">
        <v>4283</v>
      </c>
      <c r="B1143" t="s">
        <v>3557</v>
      </c>
      <c r="C1143" t="s">
        <v>18</v>
      </c>
      <c r="D1143" t="s">
        <v>19</v>
      </c>
      <c r="E1143" t="s">
        <v>115</v>
      </c>
      <c r="F1143" t="s">
        <v>4284</v>
      </c>
      <c r="G1143" s="6">
        <f t="shared" si="153"/>
        <v>9465</v>
      </c>
      <c r="H1143" t="s">
        <v>79</v>
      </c>
      <c r="I1143" t="s">
        <v>73</v>
      </c>
      <c r="J1143" t="str">
        <f t="shared" si="154"/>
        <v>Karan Karnik</v>
      </c>
      <c r="K1143" t="s">
        <v>4285</v>
      </c>
      <c r="L1143" s="7">
        <f t="shared" si="159"/>
        <v>44586</v>
      </c>
      <c r="M1143" s="7">
        <v>44744</v>
      </c>
      <c r="N1143" s="1">
        <f t="shared" si="155"/>
        <v>44744</v>
      </c>
      <c r="O1143" s="7">
        <v>44738</v>
      </c>
      <c r="P1143" s="7">
        <f t="shared" si="160"/>
        <v>44738</v>
      </c>
      <c r="Q1143">
        <v>152</v>
      </c>
      <c r="R1143">
        <v>0</v>
      </c>
      <c r="S1143">
        <v>1</v>
      </c>
      <c r="T1143">
        <v>7.2</v>
      </c>
      <c r="U1143" t="s">
        <v>58</v>
      </c>
      <c r="W1143" t="str">
        <f t="shared" si="156"/>
        <v>Lost</v>
      </c>
      <c r="X1143" t="str">
        <f>_xlfn.XLOOKUP(B1143,'Customers'!A:A,'Customers'!E:E,"")</f>
        <v>Enterprise</v>
      </c>
      <c r="Y1143">
        <f t="shared" si="157"/>
        <v>1</v>
      </c>
      <c r="Z1143">
        <f t="shared" si="158"/>
        <v>-6</v>
      </c>
      <c r="AA1143">
        <f t="shared" si="161"/>
        <v>0</v>
      </c>
    </row>
    <row r="1144" spans="1:27">
      <c r="A1144" t="s">
        <v>4286</v>
      </c>
      <c r="B1144" t="s">
        <v>4287</v>
      </c>
      <c r="C1144" t="s">
        <v>3233</v>
      </c>
      <c r="D1144" t="s">
        <v>66</v>
      </c>
      <c r="E1144" t="s">
        <v>177</v>
      </c>
      <c r="F1144" t="s">
        <v>4288</v>
      </c>
      <c r="G1144" s="6">
        <f t="shared" si="153"/>
        <v>16192</v>
      </c>
      <c r="H1144" t="s">
        <v>39</v>
      </c>
      <c r="I1144" t="s">
        <v>850</v>
      </c>
      <c r="J1144" t="str">
        <f t="shared" si="154"/>
        <v>Owen Mane</v>
      </c>
      <c r="K1144" t="s">
        <v>4289</v>
      </c>
      <c r="L1144" s="7">
        <f t="shared" si="159"/>
        <v>44575</v>
      </c>
      <c r="M1144" s="7">
        <v>44643</v>
      </c>
      <c r="N1144" s="1">
        <f t="shared" si="155"/>
        <v>44643</v>
      </c>
      <c r="P1144" s="7" t="str">
        <f t="shared" si="160"/>
        <v/>
      </c>
      <c r="R1144">
        <v>0</v>
      </c>
      <c r="S1144">
        <v>1</v>
      </c>
      <c r="T1144">
        <v>13</v>
      </c>
      <c r="U1144" t="s">
        <v>100</v>
      </c>
      <c r="W1144" t="str">
        <f t="shared" si="156"/>
        <v>Open</v>
      </c>
      <c r="X1144" t="str">
        <f>_xlfn.XLOOKUP(B1144,'Customers'!A:A,'Customers'!E:E,"")</f>
        <v>SMB</v>
      </c>
      <c r="Y1144">
        <f t="shared" si="157"/>
        <v>0</v>
      </c>
      <c r="Z1144" t="str">
        <f t="shared" si="158"/>
        <v/>
      </c>
      <c r="AA1144">
        <f t="shared" si="161"/>
        <v>0</v>
      </c>
    </row>
    <row r="1145" spans="1:27">
      <c r="A1145" t="s">
        <v>4290</v>
      </c>
      <c r="B1145" t="s">
        <v>2124</v>
      </c>
      <c r="C1145" t="s">
        <v>18</v>
      </c>
      <c r="D1145" t="s">
        <v>66</v>
      </c>
      <c r="E1145" t="s">
        <v>28</v>
      </c>
      <c r="F1145" t="s">
        <v>4291</v>
      </c>
      <c r="G1145" s="6">
        <f t="shared" si="153"/>
        <v>16614</v>
      </c>
      <c r="H1145" t="s">
        <v>56</v>
      </c>
      <c r="I1145" t="s">
        <v>1280</v>
      </c>
      <c r="J1145" t="str">
        <f t="shared" si="154"/>
        <v>Jalsa Parsa</v>
      </c>
      <c r="K1145" t="s">
        <v>1296</v>
      </c>
      <c r="L1145" s="7">
        <f t="shared" si="159"/>
        <v>45471</v>
      </c>
      <c r="M1145" s="7">
        <v>45598</v>
      </c>
      <c r="N1145" s="1">
        <f t="shared" si="155"/>
        <v>45598</v>
      </c>
      <c r="P1145" s="7" t="str">
        <f t="shared" si="160"/>
        <v/>
      </c>
      <c r="R1145">
        <v>0</v>
      </c>
      <c r="S1145">
        <v>1</v>
      </c>
      <c r="T1145">
        <v>28.1</v>
      </c>
      <c r="U1145" t="s">
        <v>33</v>
      </c>
      <c r="W1145" t="str">
        <f t="shared" si="156"/>
        <v>Open</v>
      </c>
      <c r="X1145" t="str">
        <f>_xlfn.XLOOKUP(B1145,'Customers'!A:A,'Customers'!E:E,"")</f>
        <v>Mid-Market</v>
      </c>
      <c r="Y1145">
        <f t="shared" si="157"/>
        <v>0</v>
      </c>
      <c r="Z1145" t="str">
        <f t="shared" si="158"/>
        <v/>
      </c>
      <c r="AA1145">
        <f t="shared" si="161"/>
        <v>0</v>
      </c>
    </row>
    <row r="1146" spans="1:27">
      <c r="A1146" t="s">
        <v>4292</v>
      </c>
      <c r="B1146" t="s">
        <v>4293</v>
      </c>
      <c r="C1146" t="s">
        <v>1144</v>
      </c>
      <c r="D1146" t="s">
        <v>37</v>
      </c>
      <c r="E1146" t="s">
        <v>20</v>
      </c>
      <c r="F1146" t="s">
        <v>4294</v>
      </c>
      <c r="G1146" s="6">
        <f t="shared" si="153"/>
        <v>191862</v>
      </c>
      <c r="H1146" t="s">
        <v>39</v>
      </c>
      <c r="I1146" t="s">
        <v>31</v>
      </c>
      <c r="J1146" t="str">
        <f t="shared" si="154"/>
        <v>Ati Seshadri</v>
      </c>
      <c r="K1146" t="s">
        <v>201</v>
      </c>
      <c r="L1146" s="7">
        <f t="shared" si="159"/>
        <v>45462</v>
      </c>
      <c r="N1146" s="1" t="str">
        <f t="shared" si="155"/>
        <v/>
      </c>
      <c r="P1146" s="7" t="str">
        <f t="shared" si="160"/>
        <v/>
      </c>
      <c r="R1146">
        <v>0</v>
      </c>
      <c r="S1146">
        <v>1</v>
      </c>
      <c r="T1146">
        <v>32</v>
      </c>
      <c r="U1146" t="s">
        <v>100</v>
      </c>
      <c r="W1146" t="str">
        <f t="shared" si="156"/>
        <v>Open</v>
      </c>
      <c r="X1146" t="str">
        <f>_xlfn.XLOOKUP(B1146,'Customers'!A:A,'Customers'!E:E,"")</f>
        <v>Enterprise</v>
      </c>
      <c r="Y1146">
        <f t="shared" si="157"/>
        <v>0</v>
      </c>
      <c r="Z1146" t="str">
        <f t="shared" si="158"/>
        <v/>
      </c>
      <c r="AA1146">
        <f t="shared" si="161"/>
        <v>0</v>
      </c>
    </row>
    <row r="1147" spans="1:27">
      <c r="A1147" t="s">
        <v>4295</v>
      </c>
      <c r="B1147" t="s">
        <v>1342</v>
      </c>
      <c r="C1147" t="s">
        <v>2899</v>
      </c>
      <c r="D1147" t="s">
        <v>37</v>
      </c>
      <c r="E1147" t="s">
        <v>28</v>
      </c>
      <c r="F1147" t="s">
        <v>4296</v>
      </c>
      <c r="G1147" s="6">
        <f t="shared" si="153"/>
        <v>142861</v>
      </c>
      <c r="H1147" t="s">
        <v>22</v>
      </c>
      <c r="I1147" t="s">
        <v>117</v>
      </c>
      <c r="J1147" t="str">
        <f t="shared" si="154"/>
        <v>Ekta Uppal</v>
      </c>
      <c r="K1147" t="s">
        <v>3476</v>
      </c>
      <c r="L1147" s="7">
        <f t="shared" si="159"/>
        <v>44928</v>
      </c>
      <c r="M1147" s="7">
        <v>45075</v>
      </c>
      <c r="N1147" s="1">
        <f t="shared" si="155"/>
        <v>45075</v>
      </c>
      <c r="P1147" s="7" t="str">
        <f t="shared" si="160"/>
        <v/>
      </c>
      <c r="R1147">
        <v>0</v>
      </c>
      <c r="S1147">
        <v>1</v>
      </c>
      <c r="T1147">
        <v>2</v>
      </c>
      <c r="U1147" t="s">
        <v>25</v>
      </c>
      <c r="W1147" t="str">
        <f t="shared" si="156"/>
        <v>Open</v>
      </c>
      <c r="X1147" t="str">
        <f>_xlfn.XLOOKUP(B1147,'Customers'!A:A,'Customers'!E:E,"")</f>
        <v>SMB</v>
      </c>
      <c r="Y1147">
        <f t="shared" si="157"/>
        <v>0</v>
      </c>
      <c r="Z1147" t="str">
        <f t="shared" si="158"/>
        <v/>
      </c>
      <c r="AA1147">
        <f t="shared" si="161"/>
        <v>0</v>
      </c>
    </row>
    <row r="1148" spans="1:27">
      <c r="A1148" t="s">
        <v>4297</v>
      </c>
      <c r="B1148" t="s">
        <v>4298</v>
      </c>
      <c r="C1148" t="s">
        <v>798</v>
      </c>
      <c r="D1148" t="s">
        <v>66</v>
      </c>
      <c r="E1148" t="s">
        <v>91</v>
      </c>
      <c r="F1148" t="s">
        <v>4299</v>
      </c>
      <c r="G1148" s="6">
        <f t="shared" si="153"/>
        <v>12294</v>
      </c>
      <c r="H1148" t="s">
        <v>161</v>
      </c>
      <c r="I1148" t="s">
        <v>80</v>
      </c>
      <c r="J1148" t="str">
        <f t="shared" si="154"/>
        <v>Shivani Natt</v>
      </c>
      <c r="K1148" t="s">
        <v>4300</v>
      </c>
      <c r="L1148" s="7">
        <f t="shared" si="159"/>
        <v>45322</v>
      </c>
      <c r="M1148" s="7">
        <v>45419</v>
      </c>
      <c r="N1148" s="1">
        <f t="shared" si="155"/>
        <v>45419</v>
      </c>
      <c r="O1148" s="7">
        <v>45402</v>
      </c>
      <c r="P1148" s="7">
        <f t="shared" si="160"/>
        <v>45402</v>
      </c>
      <c r="Q1148">
        <v>80</v>
      </c>
      <c r="R1148">
        <v>1</v>
      </c>
      <c r="S1148">
        <v>1</v>
      </c>
      <c r="U1148" t="s">
        <v>42</v>
      </c>
      <c r="W1148" t="str">
        <f t="shared" si="156"/>
        <v>Won</v>
      </c>
      <c r="X1148" t="str">
        <f>_xlfn.XLOOKUP(B1148,'Customers'!A:A,'Customers'!E:E,"")</f>
        <v>Mid-Market</v>
      </c>
      <c r="Y1148">
        <f t="shared" si="157"/>
        <v>1</v>
      </c>
      <c r="Z1148">
        <f t="shared" si="158"/>
        <v>-17</v>
      </c>
      <c r="AA1148">
        <f t="shared" si="161"/>
        <v>0</v>
      </c>
    </row>
    <row r="1149" spans="1:27">
      <c r="A1149" t="s">
        <v>4301</v>
      </c>
      <c r="B1149" t="s">
        <v>4302</v>
      </c>
      <c r="C1149" t="s">
        <v>825</v>
      </c>
      <c r="D1149" t="s">
        <v>183</v>
      </c>
      <c r="E1149" t="s">
        <v>177</v>
      </c>
      <c r="F1149" t="s">
        <v>4303</v>
      </c>
      <c r="G1149" s="6">
        <f t="shared" si="153"/>
        <v>10763</v>
      </c>
      <c r="H1149" t="s">
        <v>56</v>
      </c>
      <c r="I1149" t="s">
        <v>258</v>
      </c>
      <c r="J1149" t="str">
        <f t="shared" si="154"/>
        <v>Jasmit Gour</v>
      </c>
      <c r="K1149" t="s">
        <v>2875</v>
      </c>
      <c r="L1149" s="7">
        <f t="shared" si="159"/>
        <v>45444</v>
      </c>
      <c r="M1149" s="7">
        <v>45610</v>
      </c>
      <c r="N1149" s="1">
        <f t="shared" si="155"/>
        <v>45610</v>
      </c>
      <c r="P1149" s="7" t="str">
        <f t="shared" si="160"/>
        <v/>
      </c>
      <c r="R1149">
        <v>0</v>
      </c>
      <c r="S1149">
        <v>1</v>
      </c>
      <c r="U1149" t="s">
        <v>58</v>
      </c>
      <c r="W1149" t="str">
        <f t="shared" si="156"/>
        <v>Open</v>
      </c>
      <c r="X1149" t="str">
        <f>_xlfn.XLOOKUP(B1149,'Customers'!A:A,'Customers'!E:E,"")</f>
        <v>Mid-Market</v>
      </c>
      <c r="Y1149">
        <f t="shared" si="157"/>
        <v>0</v>
      </c>
      <c r="Z1149" t="str">
        <f t="shared" si="158"/>
        <v/>
      </c>
      <c r="AA1149">
        <f t="shared" si="161"/>
        <v>0</v>
      </c>
    </row>
    <row r="1150" spans="1:27">
      <c r="A1150" t="s">
        <v>4304</v>
      </c>
      <c r="B1150" t="s">
        <v>2695</v>
      </c>
      <c r="C1150" t="s">
        <v>2807</v>
      </c>
      <c r="D1150" t="s">
        <v>19</v>
      </c>
      <c r="E1150" t="s">
        <v>177</v>
      </c>
      <c r="F1150" t="s">
        <v>4305</v>
      </c>
      <c r="G1150" s="6">
        <f t="shared" si="153"/>
        <v>1270</v>
      </c>
      <c r="H1150" t="s">
        <v>47</v>
      </c>
      <c r="I1150" t="s">
        <v>608</v>
      </c>
      <c r="J1150" t="str">
        <f t="shared" si="154"/>
        <v>Jairaj Panchal</v>
      </c>
      <c r="K1150" t="s">
        <v>1249</v>
      </c>
      <c r="L1150" s="7">
        <f t="shared" si="159"/>
        <v>45517</v>
      </c>
      <c r="M1150" s="7">
        <v>45656</v>
      </c>
      <c r="N1150" s="1">
        <f t="shared" si="155"/>
        <v>45656</v>
      </c>
      <c r="P1150" s="7" t="str">
        <f t="shared" si="160"/>
        <v/>
      </c>
      <c r="R1150">
        <v>0</v>
      </c>
      <c r="S1150">
        <v>1</v>
      </c>
      <c r="U1150" t="s">
        <v>100</v>
      </c>
      <c r="W1150" t="str">
        <f t="shared" si="156"/>
        <v>Open</v>
      </c>
      <c r="X1150" t="str">
        <f>_xlfn.XLOOKUP(B1150,'Customers'!A:A,'Customers'!E:E,"")</f>
        <v>SMB</v>
      </c>
      <c r="Y1150">
        <f t="shared" si="157"/>
        <v>0</v>
      </c>
      <c r="Z1150" t="str">
        <f t="shared" si="158"/>
        <v/>
      </c>
      <c r="AA1150">
        <f t="shared" si="161"/>
        <v>0</v>
      </c>
    </row>
    <row r="1151" spans="1:27">
      <c r="A1151" t="s">
        <v>4306</v>
      </c>
      <c r="B1151" t="s">
        <v>3449</v>
      </c>
      <c r="C1151" t="s">
        <v>18</v>
      </c>
      <c r="D1151" t="s">
        <v>19</v>
      </c>
      <c r="E1151" t="s">
        <v>54</v>
      </c>
      <c r="F1151" t="s">
        <v>4307</v>
      </c>
      <c r="G1151" s="6">
        <f t="shared" si="153"/>
        <v>2733</v>
      </c>
      <c r="H1151" t="s">
        <v>161</v>
      </c>
      <c r="I1151" t="s">
        <v>80</v>
      </c>
      <c r="J1151" t="str">
        <f t="shared" si="154"/>
        <v>Shivani Natt</v>
      </c>
      <c r="K1151" t="s">
        <v>4308</v>
      </c>
      <c r="L1151" s="7">
        <f t="shared" si="159"/>
        <v>45363</v>
      </c>
      <c r="M1151" s="7">
        <v>45454</v>
      </c>
      <c r="N1151" s="1">
        <f t="shared" si="155"/>
        <v>45454</v>
      </c>
      <c r="P1151" s="7" t="str">
        <f t="shared" si="160"/>
        <v/>
      </c>
      <c r="R1151">
        <v>0</v>
      </c>
      <c r="S1151">
        <v>1</v>
      </c>
      <c r="T1151">
        <v>15.1</v>
      </c>
      <c r="U1151" t="s">
        <v>25</v>
      </c>
      <c r="W1151" t="str">
        <f t="shared" si="156"/>
        <v>Open</v>
      </c>
      <c r="X1151" t="str">
        <f>_xlfn.XLOOKUP(B1151,'Customers'!A:A,'Customers'!E:E,"")</f>
        <v>Mid-Market</v>
      </c>
      <c r="Y1151">
        <f t="shared" si="157"/>
        <v>0</v>
      </c>
      <c r="Z1151" t="str">
        <f t="shared" si="158"/>
        <v/>
      </c>
      <c r="AA1151">
        <f t="shared" si="161"/>
        <v>0</v>
      </c>
    </row>
    <row r="1152" spans="1:27">
      <c r="A1152" t="s">
        <v>4309</v>
      </c>
      <c r="B1152" t="s">
        <v>956</v>
      </c>
      <c r="C1152" t="s">
        <v>1422</v>
      </c>
      <c r="D1152" t="s">
        <v>19</v>
      </c>
      <c r="E1152" t="s">
        <v>91</v>
      </c>
      <c r="F1152" t="s">
        <v>4310</v>
      </c>
      <c r="G1152" s="6">
        <f t="shared" si="153"/>
        <v>4430</v>
      </c>
      <c r="H1152" t="s">
        <v>161</v>
      </c>
      <c r="I1152" t="s">
        <v>127</v>
      </c>
      <c r="J1152" t="str">
        <f t="shared" si="154"/>
        <v>Kashish Patla</v>
      </c>
      <c r="K1152" t="s">
        <v>3238</v>
      </c>
      <c r="L1152" s="7">
        <f t="shared" si="159"/>
        <v>45010</v>
      </c>
      <c r="M1152" s="7">
        <v>45137</v>
      </c>
      <c r="N1152" s="1">
        <f t="shared" si="155"/>
        <v>45137</v>
      </c>
      <c r="O1152" s="7">
        <v>45060</v>
      </c>
      <c r="P1152" s="7">
        <f t="shared" si="160"/>
        <v>45060</v>
      </c>
      <c r="Q1152">
        <v>50</v>
      </c>
      <c r="R1152">
        <v>1</v>
      </c>
      <c r="S1152">
        <v>4</v>
      </c>
      <c r="T1152">
        <v>34.5</v>
      </c>
      <c r="U1152" t="s">
        <v>100</v>
      </c>
      <c r="W1152" t="str">
        <f t="shared" si="156"/>
        <v>Won</v>
      </c>
      <c r="X1152" t="str">
        <f>_xlfn.XLOOKUP(B1152,'Customers'!A:A,'Customers'!E:E,"")</f>
        <v>Mid-Market</v>
      </c>
      <c r="Y1152">
        <f t="shared" si="157"/>
        <v>1</v>
      </c>
      <c r="Z1152">
        <f t="shared" si="158"/>
        <v>-77</v>
      </c>
      <c r="AA1152">
        <f t="shared" si="161"/>
        <v>0</v>
      </c>
    </row>
    <row r="1153" spans="1:27">
      <c r="A1153" t="s">
        <v>4311</v>
      </c>
      <c r="B1153" t="s">
        <v>4312</v>
      </c>
      <c r="C1153" t="s">
        <v>18</v>
      </c>
      <c r="D1153" t="s">
        <v>66</v>
      </c>
      <c r="E1153" t="s">
        <v>45</v>
      </c>
      <c r="F1153" t="s">
        <v>4313</v>
      </c>
      <c r="G1153" s="6">
        <f t="shared" si="153"/>
        <v>15194</v>
      </c>
      <c r="H1153" t="s">
        <v>56</v>
      </c>
      <c r="I1153" t="s">
        <v>619</v>
      </c>
      <c r="J1153" t="str">
        <f t="shared" si="154"/>
        <v>Patrick Sama</v>
      </c>
      <c r="K1153" t="s">
        <v>1115</v>
      </c>
      <c r="L1153" s="7">
        <f t="shared" si="159"/>
        <v>44764</v>
      </c>
      <c r="M1153" s="7">
        <v>44885</v>
      </c>
      <c r="N1153" s="1">
        <f t="shared" si="155"/>
        <v>44885</v>
      </c>
      <c r="P1153" s="7" t="str">
        <f t="shared" si="160"/>
        <v/>
      </c>
      <c r="R1153">
        <v>0</v>
      </c>
      <c r="S1153">
        <v>1</v>
      </c>
      <c r="T1153">
        <v>28</v>
      </c>
      <c r="U1153" t="s">
        <v>42</v>
      </c>
      <c r="W1153" t="str">
        <f t="shared" si="156"/>
        <v>Open</v>
      </c>
      <c r="X1153" t="str">
        <f>_xlfn.XLOOKUP(B1153,'Customers'!A:A,'Customers'!E:E,"")</f>
        <v>Mid-Market</v>
      </c>
      <c r="Y1153">
        <f t="shared" si="157"/>
        <v>0</v>
      </c>
      <c r="Z1153" t="str">
        <f t="shared" si="158"/>
        <v/>
      </c>
      <c r="AA1153">
        <f t="shared" si="161"/>
        <v>0</v>
      </c>
    </row>
    <row r="1154" spans="1:27">
      <c r="A1154" t="s">
        <v>4314</v>
      </c>
      <c r="B1154" t="s">
        <v>2382</v>
      </c>
      <c r="C1154" t="s">
        <v>4315</v>
      </c>
      <c r="D1154" t="s">
        <v>183</v>
      </c>
      <c r="E1154" t="s">
        <v>115</v>
      </c>
      <c r="F1154" t="s">
        <v>4316</v>
      </c>
      <c r="G1154" s="6">
        <f t="shared" ref="G1154:G1217" si="162">IF(F1154="","",IF(RIGHT(UPPER(SUBSTITUTE(SUBSTITUTE(SUBSTITUTE(TRIM(F1154),"$",""),",","")," ","")),1)="K",VALUE(LEFT(UPPER(SUBSTITUTE(SUBSTITUTE(SUBSTITUTE(TRIM(F1154),"$",""),",","")," ","")),LEN(UPPER(SUBSTITUTE(SUBSTITUTE(SUBSTITUTE(TRIM(F1154),"$",""),",","")," ","")))-1))*1000,IF(RIGHT(UPPER(SUBSTITUTE(SUBSTITUTE(SUBSTITUTE(TRIM(F1154),"$",""),",","")," ","")),1)="M",VALUE(LEFT(UPPER(SUBSTITUTE(SUBSTITUTE(SUBSTITUTE(TRIM(F1154),"$",""),",","")," ","")),LEN(UPPER(SUBSTITUTE(SUBSTITUTE(SUBSTITUTE(TRIM(F1154),"$",""),",","")," ","")))-1))*1000000,VALUE(SUBSTITUTE(SUBSTITUTE(SUBSTITUTE(TRIM(F1154),"$",""),",","")," ","")))))</f>
        <v>2803</v>
      </c>
      <c r="H1154" t="s">
        <v>172</v>
      </c>
      <c r="I1154" t="s">
        <v>258</v>
      </c>
      <c r="J1154" t="str">
        <f t="shared" ref="J1154:J1217" si="163">PROPER(TRIM(I1154))</f>
        <v>Jasmit Gour</v>
      </c>
      <c r="K1154" t="s">
        <v>4317</v>
      </c>
      <c r="L1154" s="7">
        <f t="shared" si="159"/>
        <v>44941</v>
      </c>
      <c r="M1154" s="7">
        <v>44970</v>
      </c>
      <c r="N1154" s="1">
        <f t="shared" ref="N1154:N1217" si="164">IF(M1154="","",IF(ISNUMBER(M1154),M1154,IF(ISNUMBER(SEARCH("/",M1154)),DATE(VALUE(RIGHT(M1154,4)),VALUE(MID(M1154,4,2)),VALUE(LEFT(M1154,2))),DATE(VALUE(LEFT(M1154,4)),VALUE(MID(M1154,6,2)),VALUE(RIGHT(M1154,2))))))</f>
        <v>44970</v>
      </c>
      <c r="O1154" s="7">
        <v>45123</v>
      </c>
      <c r="P1154" s="7">
        <f t="shared" si="160"/>
        <v>45123</v>
      </c>
      <c r="Q1154">
        <v>182</v>
      </c>
      <c r="R1154">
        <v>0</v>
      </c>
      <c r="S1154">
        <v>1</v>
      </c>
      <c r="U1154" t="s">
        <v>25</v>
      </c>
      <c r="W1154" t="str">
        <f t="shared" ref="W1154:W1217" si="165">IF(E1154="","",IF(E1154="Closed Won","Won",IF(E1154="Closed Lost","Lost","Open")))</f>
        <v>Lost</v>
      </c>
      <c r="X1154" t="str">
        <f>_xlfn.XLOOKUP(B1154,'Customers'!A:A,'Customers'!E:E,"")</f>
        <v>SMB</v>
      </c>
      <c r="Y1154">
        <f t="shared" ref="Y1154:Y1217" si="166">IF(OR(W1154="Won",W1154="Lost"),1,0)</f>
        <v>1</v>
      </c>
      <c r="Z1154">
        <f t="shared" ref="Z1154:Z1217" si="167">IF(OR(N1154="",P1154=""),"",P1154-N1154)</f>
        <v>153</v>
      </c>
      <c r="AA1154">
        <f t="shared" si="161"/>
        <v>1</v>
      </c>
    </row>
    <row r="1155" spans="1:27">
      <c r="A1155" t="s">
        <v>4318</v>
      </c>
      <c r="B1155" t="s">
        <v>4319</v>
      </c>
      <c r="C1155" t="s">
        <v>2588</v>
      </c>
      <c r="D1155" t="s">
        <v>19</v>
      </c>
      <c r="E1155" t="s">
        <v>28</v>
      </c>
      <c r="F1155" t="s">
        <v>689</v>
      </c>
      <c r="G1155" s="6">
        <f t="shared" si="162"/>
        <v>6000</v>
      </c>
      <c r="H1155" t="s">
        <v>30</v>
      </c>
      <c r="I1155" t="s">
        <v>98</v>
      </c>
      <c r="J1155" t="str">
        <f t="shared" si="163"/>
        <v>Amruta Sinha</v>
      </c>
      <c r="K1155" t="s">
        <v>1058</v>
      </c>
      <c r="L1155" s="7">
        <f t="shared" ref="L1155:L1218" si="168">IF(K1155="","",IF(ISNUMBER(K1155),K1155,IF(ISNUMBER(SEARCH("/",K1155)),DATE(VALUE(RIGHT(K1155,4)),VALUE(MID(K1155,4,2)),VALUE(LEFT(K1155,2))),DATE(VALUE(LEFT(K1155,4)),VALUE(MID(K1155,6,2)),VALUE(RIGHT(K1155,2))))))</f>
        <v>45209</v>
      </c>
      <c r="N1155" s="1" t="str">
        <f t="shared" si="164"/>
        <v/>
      </c>
      <c r="P1155" s="7" t="str">
        <f t="shared" ref="P1155:P1218" si="169">IF(O1155="","",IF(ISNUMBER(O1155),O1155,DATE(VALUE(LEFT(O1155,4)),VALUE(MID(O1155,6,2)),VALUE(RIGHT(O1155,2)))))</f>
        <v/>
      </c>
      <c r="R1155">
        <v>0</v>
      </c>
      <c r="S1155">
        <v>1</v>
      </c>
      <c r="U1155" t="s">
        <v>58</v>
      </c>
      <c r="W1155" t="str">
        <f t="shared" si="165"/>
        <v>Open</v>
      </c>
      <c r="X1155" t="str">
        <f>_xlfn.XLOOKUP(B1155,'Customers'!A:A,'Customers'!E:E,"")</f>
        <v>Mid-Market</v>
      </c>
      <c r="Y1155">
        <f t="shared" si="166"/>
        <v>0</v>
      </c>
      <c r="Z1155" t="str">
        <f t="shared" si="167"/>
        <v/>
      </c>
      <c r="AA1155">
        <f t="shared" ref="AA1155:AA1218" si="170">IF(AND(Y1155=1,Z1155&gt;30),1,0)</f>
        <v>0</v>
      </c>
    </row>
    <row r="1156" spans="1:27">
      <c r="A1156" t="s">
        <v>4320</v>
      </c>
      <c r="B1156" t="s">
        <v>1739</v>
      </c>
      <c r="C1156" t="s">
        <v>18</v>
      </c>
      <c r="D1156" t="s">
        <v>37</v>
      </c>
      <c r="E1156" t="s">
        <v>91</v>
      </c>
      <c r="F1156" t="s">
        <v>4321</v>
      </c>
      <c r="G1156" s="6">
        <f t="shared" si="162"/>
        <v>179616</v>
      </c>
      <c r="H1156" t="s">
        <v>172</v>
      </c>
      <c r="I1156" t="s">
        <v>98</v>
      </c>
      <c r="J1156" t="str">
        <f t="shared" si="163"/>
        <v>Amruta Sinha</v>
      </c>
      <c r="K1156" t="s">
        <v>32</v>
      </c>
      <c r="L1156" s="7">
        <f t="shared" si="168"/>
        <v>45083</v>
      </c>
      <c r="M1156" s="7">
        <v>45208</v>
      </c>
      <c r="N1156" s="1">
        <f t="shared" si="164"/>
        <v>45208</v>
      </c>
      <c r="O1156" s="7">
        <v>45235</v>
      </c>
      <c r="P1156" s="7">
        <f t="shared" si="169"/>
        <v>45235</v>
      </c>
      <c r="Q1156">
        <v>152</v>
      </c>
      <c r="R1156">
        <v>1</v>
      </c>
      <c r="S1156">
        <v>1</v>
      </c>
      <c r="T1156">
        <v>0.5</v>
      </c>
      <c r="U1156" t="s">
        <v>42</v>
      </c>
      <c r="W1156" t="str">
        <f t="shared" si="165"/>
        <v>Won</v>
      </c>
      <c r="X1156" t="str">
        <f>_xlfn.XLOOKUP(B1156,'Customers'!A:A,'Customers'!E:E,"")</f>
        <v>Mid-Market</v>
      </c>
      <c r="Y1156">
        <f t="shared" si="166"/>
        <v>1</v>
      </c>
      <c r="Z1156">
        <f t="shared" si="167"/>
        <v>27</v>
      </c>
      <c r="AA1156">
        <f t="shared" si="170"/>
        <v>0</v>
      </c>
    </row>
    <row r="1157" spans="1:27">
      <c r="A1157" t="s">
        <v>4322</v>
      </c>
      <c r="B1157" t="s">
        <v>4323</v>
      </c>
      <c r="C1157" t="s">
        <v>758</v>
      </c>
      <c r="D1157" t="s">
        <v>37</v>
      </c>
      <c r="E1157" t="s">
        <v>20</v>
      </c>
      <c r="F1157" t="s">
        <v>4324</v>
      </c>
      <c r="G1157" s="6">
        <f t="shared" si="162"/>
        <v>106969</v>
      </c>
      <c r="H1157" t="s">
        <v>39</v>
      </c>
      <c r="I1157" t="s">
        <v>80</v>
      </c>
      <c r="J1157" t="str">
        <f t="shared" si="163"/>
        <v>Shivani Natt</v>
      </c>
      <c r="K1157" t="s">
        <v>4325</v>
      </c>
      <c r="L1157" s="7">
        <f t="shared" si="168"/>
        <v>45464</v>
      </c>
      <c r="M1157" s="7">
        <v>45483</v>
      </c>
      <c r="N1157" s="1">
        <f t="shared" si="164"/>
        <v>45483</v>
      </c>
      <c r="P1157" s="7" t="str">
        <f t="shared" si="169"/>
        <v/>
      </c>
      <c r="R1157">
        <v>0</v>
      </c>
      <c r="S1157">
        <v>1</v>
      </c>
      <c r="T1157">
        <v>31.3</v>
      </c>
      <c r="U1157" t="s">
        <v>42</v>
      </c>
      <c r="W1157" t="str">
        <f t="shared" si="165"/>
        <v>Open</v>
      </c>
      <c r="X1157" t="str">
        <f>_xlfn.XLOOKUP(B1157,'Customers'!A:A,'Customers'!E:E,"")</f>
        <v>Mid-Market</v>
      </c>
      <c r="Y1157">
        <f t="shared" si="166"/>
        <v>0</v>
      </c>
      <c r="Z1157" t="str">
        <f t="shared" si="167"/>
        <v/>
      </c>
      <c r="AA1157">
        <f t="shared" si="170"/>
        <v>0</v>
      </c>
    </row>
    <row r="1158" spans="1:27">
      <c r="A1158" t="s">
        <v>4326</v>
      </c>
      <c r="B1158" t="s">
        <v>3579</v>
      </c>
      <c r="C1158" t="s">
        <v>18</v>
      </c>
      <c r="D1158" t="s">
        <v>183</v>
      </c>
      <c r="E1158" t="s">
        <v>28</v>
      </c>
      <c r="F1158" t="s">
        <v>4327</v>
      </c>
      <c r="G1158" s="6">
        <f t="shared" si="162"/>
        <v>3470</v>
      </c>
      <c r="H1158" t="s">
        <v>22</v>
      </c>
      <c r="I1158" t="s">
        <v>73</v>
      </c>
      <c r="J1158" t="str">
        <f t="shared" si="163"/>
        <v>Karan Karnik</v>
      </c>
      <c r="K1158" t="s">
        <v>4328</v>
      </c>
      <c r="L1158" s="7">
        <f t="shared" si="168"/>
        <v>44724</v>
      </c>
      <c r="M1158" s="7">
        <v>44782</v>
      </c>
      <c r="N1158" s="1">
        <f t="shared" si="164"/>
        <v>44782</v>
      </c>
      <c r="P1158" s="7" t="str">
        <f t="shared" si="169"/>
        <v/>
      </c>
      <c r="R1158">
        <v>0</v>
      </c>
      <c r="S1158">
        <v>1</v>
      </c>
      <c r="T1158">
        <v>3.7</v>
      </c>
      <c r="U1158" t="s">
        <v>25</v>
      </c>
      <c r="W1158" t="str">
        <f t="shared" si="165"/>
        <v>Open</v>
      </c>
      <c r="X1158" t="str">
        <f>_xlfn.XLOOKUP(B1158,'Customers'!A:A,'Customers'!E:E,"")</f>
        <v>Mid-Market</v>
      </c>
      <c r="Y1158">
        <f t="shared" si="166"/>
        <v>0</v>
      </c>
      <c r="Z1158" t="str">
        <f t="shared" si="167"/>
        <v/>
      </c>
      <c r="AA1158">
        <f t="shared" si="170"/>
        <v>0</v>
      </c>
    </row>
    <row r="1159" spans="1:27">
      <c r="A1159" t="s">
        <v>4329</v>
      </c>
      <c r="B1159" t="s">
        <v>4330</v>
      </c>
      <c r="C1159" t="s">
        <v>18</v>
      </c>
      <c r="D1159" t="s">
        <v>19</v>
      </c>
      <c r="E1159" t="s">
        <v>54</v>
      </c>
      <c r="F1159" t="s">
        <v>4331</v>
      </c>
      <c r="G1159" s="6">
        <f t="shared" si="162"/>
        <v>2114</v>
      </c>
      <c r="H1159" t="s">
        <v>161</v>
      </c>
      <c r="I1159" t="s">
        <v>608</v>
      </c>
      <c r="J1159" t="str">
        <f t="shared" si="163"/>
        <v>Jairaj Panchal</v>
      </c>
      <c r="K1159" t="s">
        <v>4332</v>
      </c>
      <c r="L1159" s="7">
        <f t="shared" si="168"/>
        <v>45054</v>
      </c>
      <c r="M1159" s="7">
        <v>45181</v>
      </c>
      <c r="N1159" s="1">
        <f t="shared" si="164"/>
        <v>45181</v>
      </c>
      <c r="P1159" s="7" t="str">
        <f t="shared" si="169"/>
        <v/>
      </c>
      <c r="R1159">
        <v>0</v>
      </c>
      <c r="S1159">
        <v>1</v>
      </c>
      <c r="U1159" t="s">
        <v>42</v>
      </c>
      <c r="W1159" t="str">
        <f t="shared" si="165"/>
        <v>Open</v>
      </c>
      <c r="X1159" t="str">
        <f>_xlfn.XLOOKUP(B1159,'Customers'!A:A,'Customers'!E:E,"")</f>
        <v>Mid-Market</v>
      </c>
      <c r="Y1159">
        <f t="shared" si="166"/>
        <v>0</v>
      </c>
      <c r="Z1159" t="str">
        <f t="shared" si="167"/>
        <v/>
      </c>
      <c r="AA1159">
        <f t="shared" si="170"/>
        <v>0</v>
      </c>
    </row>
    <row r="1160" spans="1:27">
      <c r="A1160" t="s">
        <v>4333</v>
      </c>
      <c r="B1160" t="s">
        <v>2121</v>
      </c>
      <c r="C1160" t="s">
        <v>1708</v>
      </c>
      <c r="D1160" t="s">
        <v>183</v>
      </c>
      <c r="E1160" t="s">
        <v>91</v>
      </c>
      <c r="F1160" t="s">
        <v>2585</v>
      </c>
      <c r="G1160" s="6">
        <f t="shared" si="162"/>
        <v>10689</v>
      </c>
      <c r="H1160" t="s">
        <v>39</v>
      </c>
      <c r="I1160" t="s">
        <v>73</v>
      </c>
      <c r="J1160" t="str">
        <f t="shared" si="163"/>
        <v>Karan Karnik</v>
      </c>
      <c r="K1160" t="s">
        <v>4334</v>
      </c>
      <c r="L1160" s="7">
        <f t="shared" si="168"/>
        <v>44643</v>
      </c>
      <c r="M1160" s="7">
        <v>44698</v>
      </c>
      <c r="N1160" s="1">
        <f t="shared" si="164"/>
        <v>44698</v>
      </c>
      <c r="O1160" s="7">
        <v>44694</v>
      </c>
      <c r="P1160" s="7">
        <f t="shared" si="169"/>
        <v>44694</v>
      </c>
      <c r="Q1160">
        <v>51</v>
      </c>
      <c r="R1160">
        <v>0</v>
      </c>
      <c r="S1160">
        <v>1</v>
      </c>
      <c r="U1160" t="s">
        <v>42</v>
      </c>
      <c r="W1160" t="str">
        <f t="shared" si="165"/>
        <v>Won</v>
      </c>
      <c r="X1160" t="str">
        <f>_xlfn.XLOOKUP(B1160,'Customers'!A:A,'Customers'!E:E,"")</f>
        <v>SMB</v>
      </c>
      <c r="Y1160">
        <f t="shared" si="166"/>
        <v>1</v>
      </c>
      <c r="Z1160">
        <f t="shared" si="167"/>
        <v>-4</v>
      </c>
      <c r="AA1160">
        <f t="shared" si="170"/>
        <v>0</v>
      </c>
    </row>
    <row r="1161" spans="1:27">
      <c r="A1161" t="s">
        <v>4335</v>
      </c>
      <c r="B1161" t="s">
        <v>793</v>
      </c>
      <c r="C1161" t="s">
        <v>226</v>
      </c>
      <c r="D1161" t="s">
        <v>37</v>
      </c>
      <c r="E1161" t="s">
        <v>115</v>
      </c>
      <c r="F1161" t="s">
        <v>4336</v>
      </c>
      <c r="G1161" s="6">
        <f t="shared" si="162"/>
        <v>149965</v>
      </c>
      <c r="H1161" t="s">
        <v>79</v>
      </c>
      <c r="I1161" t="s">
        <v>237</v>
      </c>
      <c r="J1161" t="str">
        <f t="shared" si="163"/>
        <v>Vidhi Mital</v>
      </c>
      <c r="K1161" t="s">
        <v>4337</v>
      </c>
      <c r="L1161" s="7">
        <f t="shared" si="168"/>
        <v>45596</v>
      </c>
      <c r="M1161" s="7">
        <v>45675</v>
      </c>
      <c r="N1161" s="1">
        <f t="shared" si="164"/>
        <v>45675</v>
      </c>
      <c r="O1161" s="7">
        <v>45637</v>
      </c>
      <c r="P1161" s="7">
        <f t="shared" si="169"/>
        <v>45637</v>
      </c>
      <c r="Q1161">
        <v>41</v>
      </c>
      <c r="R1161">
        <v>0</v>
      </c>
      <c r="S1161">
        <v>1</v>
      </c>
      <c r="T1161">
        <v>33</v>
      </c>
      <c r="U1161" t="s">
        <v>58</v>
      </c>
      <c r="W1161" t="str">
        <f t="shared" si="165"/>
        <v>Lost</v>
      </c>
      <c r="X1161" t="str">
        <f>_xlfn.XLOOKUP(B1161,'Customers'!A:A,'Customers'!E:E,"")</f>
        <v>SMB</v>
      </c>
      <c r="Y1161">
        <f t="shared" si="166"/>
        <v>1</v>
      </c>
      <c r="Z1161">
        <f t="shared" si="167"/>
        <v>-38</v>
      </c>
      <c r="AA1161">
        <f t="shared" si="170"/>
        <v>0</v>
      </c>
    </row>
    <row r="1162" spans="1:27">
      <c r="A1162" t="s">
        <v>4338</v>
      </c>
      <c r="B1162" t="s">
        <v>1814</v>
      </c>
      <c r="C1162" t="s">
        <v>661</v>
      </c>
      <c r="D1162" t="s">
        <v>183</v>
      </c>
      <c r="E1162" t="s">
        <v>20</v>
      </c>
      <c r="F1162" t="s">
        <v>4339</v>
      </c>
      <c r="G1162" s="6">
        <f t="shared" si="162"/>
        <v>11774</v>
      </c>
      <c r="H1162" t="s">
        <v>79</v>
      </c>
      <c r="I1162" t="s">
        <v>117</v>
      </c>
      <c r="J1162" t="str">
        <f t="shared" si="163"/>
        <v>Ekta Uppal</v>
      </c>
      <c r="K1162" t="s">
        <v>2180</v>
      </c>
      <c r="L1162" s="7">
        <f t="shared" si="168"/>
        <v>44883</v>
      </c>
      <c r="M1162" s="7">
        <v>44981</v>
      </c>
      <c r="N1162" s="1">
        <f t="shared" si="164"/>
        <v>44981</v>
      </c>
      <c r="P1162" s="7" t="str">
        <f t="shared" si="169"/>
        <v/>
      </c>
      <c r="R1162">
        <v>0</v>
      </c>
      <c r="S1162">
        <v>1</v>
      </c>
      <c r="T1162">
        <v>3.2</v>
      </c>
      <c r="U1162" t="s">
        <v>100</v>
      </c>
      <c r="W1162" t="str">
        <f t="shared" si="165"/>
        <v>Open</v>
      </c>
      <c r="X1162" t="str">
        <f>_xlfn.XLOOKUP(B1162,'Customers'!A:A,'Customers'!E:E,"")</f>
        <v>SMB</v>
      </c>
      <c r="Y1162">
        <f t="shared" si="166"/>
        <v>0</v>
      </c>
      <c r="Z1162" t="str">
        <f t="shared" si="167"/>
        <v/>
      </c>
      <c r="AA1162">
        <f t="shared" si="170"/>
        <v>0</v>
      </c>
    </row>
    <row r="1163" spans="1:27">
      <c r="A1163" t="s">
        <v>4340</v>
      </c>
      <c r="B1163" t="s">
        <v>4341</v>
      </c>
      <c r="C1163" t="s">
        <v>36</v>
      </c>
      <c r="D1163" t="s">
        <v>19</v>
      </c>
      <c r="E1163" t="s">
        <v>20</v>
      </c>
      <c r="F1163" t="s">
        <v>4342</v>
      </c>
      <c r="G1163" s="6">
        <f t="shared" si="162"/>
        <v>3170</v>
      </c>
      <c r="H1163" t="s">
        <v>79</v>
      </c>
      <c r="I1163" t="s">
        <v>237</v>
      </c>
      <c r="J1163" t="str">
        <f t="shared" si="163"/>
        <v>Vidhi Mital</v>
      </c>
      <c r="K1163" t="s">
        <v>620</v>
      </c>
      <c r="L1163" s="7">
        <f t="shared" si="168"/>
        <v>45391</v>
      </c>
      <c r="M1163" s="7">
        <v>45554</v>
      </c>
      <c r="N1163" s="1">
        <f t="shared" si="164"/>
        <v>45554</v>
      </c>
      <c r="P1163" s="7" t="str">
        <f t="shared" si="169"/>
        <v/>
      </c>
      <c r="R1163">
        <v>0</v>
      </c>
      <c r="S1163">
        <v>1</v>
      </c>
      <c r="T1163">
        <v>26.2</v>
      </c>
      <c r="U1163" t="s">
        <v>58</v>
      </c>
      <c r="W1163" t="str">
        <f t="shared" si="165"/>
        <v>Open</v>
      </c>
      <c r="X1163" t="str">
        <f>_xlfn.XLOOKUP(B1163,'Customers'!A:A,'Customers'!E:E,"")</f>
        <v>SMB</v>
      </c>
      <c r="Y1163">
        <f t="shared" si="166"/>
        <v>0</v>
      </c>
      <c r="Z1163" t="str">
        <f t="shared" si="167"/>
        <v/>
      </c>
      <c r="AA1163">
        <f t="shared" si="170"/>
        <v>0</v>
      </c>
    </row>
    <row r="1164" spans="1:27">
      <c r="A1164" t="s">
        <v>4343</v>
      </c>
      <c r="B1164" t="s">
        <v>3485</v>
      </c>
      <c r="C1164" t="s">
        <v>2248</v>
      </c>
      <c r="D1164" t="s">
        <v>53</v>
      </c>
      <c r="E1164" t="s">
        <v>28</v>
      </c>
      <c r="F1164" t="s">
        <v>4344</v>
      </c>
      <c r="G1164" s="6">
        <f t="shared" si="162"/>
        <v>26986</v>
      </c>
      <c r="H1164" t="s">
        <v>47</v>
      </c>
      <c r="I1164" t="s">
        <v>139</v>
      </c>
      <c r="J1164" t="str">
        <f t="shared" si="163"/>
        <v>Champak Rao</v>
      </c>
      <c r="K1164" t="s">
        <v>4345</v>
      </c>
      <c r="L1164" s="7">
        <f t="shared" si="168"/>
        <v>44983</v>
      </c>
      <c r="M1164" s="7">
        <v>45061</v>
      </c>
      <c r="N1164" s="1">
        <f t="shared" si="164"/>
        <v>45061</v>
      </c>
      <c r="P1164" s="7" t="str">
        <f t="shared" si="169"/>
        <v/>
      </c>
      <c r="R1164">
        <v>0</v>
      </c>
      <c r="S1164">
        <v>1</v>
      </c>
      <c r="U1164" t="s">
        <v>42</v>
      </c>
      <c r="W1164" t="str">
        <f t="shared" si="165"/>
        <v>Open</v>
      </c>
      <c r="X1164" t="str">
        <f>_xlfn.XLOOKUP(B1164,'Customers'!A:A,'Customers'!E:E,"")</f>
        <v>Enterprise</v>
      </c>
      <c r="Y1164">
        <f t="shared" si="166"/>
        <v>0</v>
      </c>
      <c r="Z1164" t="str">
        <f t="shared" si="167"/>
        <v/>
      </c>
      <c r="AA1164">
        <f t="shared" si="170"/>
        <v>0</v>
      </c>
    </row>
    <row r="1165" spans="1:27">
      <c r="A1165" t="s">
        <v>4346</v>
      </c>
      <c r="B1165" t="s">
        <v>4347</v>
      </c>
      <c r="C1165" t="s">
        <v>4348</v>
      </c>
      <c r="D1165" t="s">
        <v>66</v>
      </c>
      <c r="E1165" t="s">
        <v>20</v>
      </c>
      <c r="F1165" t="s">
        <v>4349</v>
      </c>
      <c r="G1165" s="6">
        <f t="shared" si="162"/>
        <v>18972</v>
      </c>
      <c r="H1165" t="s">
        <v>79</v>
      </c>
      <c r="I1165" t="s">
        <v>23</v>
      </c>
      <c r="J1165" t="str">
        <f t="shared" si="163"/>
        <v>Nihal Bhasin</v>
      </c>
      <c r="K1165" t="s">
        <v>2815</v>
      </c>
      <c r="L1165" s="7">
        <f t="shared" si="168"/>
        <v>45381</v>
      </c>
      <c r="M1165" s="7">
        <v>45416</v>
      </c>
      <c r="N1165" s="1">
        <f t="shared" si="164"/>
        <v>45416</v>
      </c>
      <c r="P1165" s="7" t="str">
        <f t="shared" si="169"/>
        <v/>
      </c>
      <c r="R1165">
        <v>0</v>
      </c>
      <c r="S1165">
        <v>1</v>
      </c>
      <c r="T1165">
        <v>21</v>
      </c>
      <c r="U1165" t="s">
        <v>25</v>
      </c>
      <c r="W1165" t="str">
        <f t="shared" si="165"/>
        <v>Open</v>
      </c>
      <c r="X1165" t="str">
        <f>_xlfn.XLOOKUP(B1165,'Customers'!A:A,'Customers'!E:E,"")</f>
        <v>SMB</v>
      </c>
      <c r="Y1165">
        <f t="shared" si="166"/>
        <v>0</v>
      </c>
      <c r="Z1165" t="str">
        <f t="shared" si="167"/>
        <v/>
      </c>
      <c r="AA1165">
        <f t="shared" si="170"/>
        <v>0</v>
      </c>
    </row>
    <row r="1166" spans="1:27">
      <c r="A1166" t="s">
        <v>4350</v>
      </c>
      <c r="B1166" t="s">
        <v>4351</v>
      </c>
      <c r="C1166" t="s">
        <v>131</v>
      </c>
      <c r="D1166" t="s">
        <v>66</v>
      </c>
      <c r="E1166" t="s">
        <v>177</v>
      </c>
      <c r="F1166" t="s">
        <v>4352</v>
      </c>
      <c r="G1166" s="6">
        <f t="shared" si="162"/>
        <v>14431</v>
      </c>
      <c r="H1166" t="s">
        <v>47</v>
      </c>
      <c r="I1166" t="s">
        <v>139</v>
      </c>
      <c r="J1166" t="str">
        <f t="shared" si="163"/>
        <v>Champak Rao</v>
      </c>
      <c r="K1166" t="s">
        <v>1859</v>
      </c>
      <c r="L1166" s="7">
        <f t="shared" si="168"/>
        <v>44593</v>
      </c>
      <c r="M1166" s="7">
        <v>44722</v>
      </c>
      <c r="N1166" s="1">
        <f t="shared" si="164"/>
        <v>44722</v>
      </c>
      <c r="P1166" s="7" t="str">
        <f t="shared" si="169"/>
        <v/>
      </c>
      <c r="R1166">
        <v>0</v>
      </c>
      <c r="S1166">
        <v>1</v>
      </c>
      <c r="T1166">
        <v>4.0999999999999996</v>
      </c>
      <c r="U1166" t="s">
        <v>33</v>
      </c>
      <c r="W1166" t="str">
        <f t="shared" si="165"/>
        <v>Open</v>
      </c>
      <c r="X1166" t="str">
        <f>_xlfn.XLOOKUP(B1166,'Customers'!A:A,'Customers'!E:E,"")</f>
        <v>SMB</v>
      </c>
      <c r="Y1166">
        <f t="shared" si="166"/>
        <v>0</v>
      </c>
      <c r="Z1166" t="str">
        <f t="shared" si="167"/>
        <v/>
      </c>
      <c r="AA1166">
        <f t="shared" si="170"/>
        <v>0</v>
      </c>
    </row>
    <row r="1167" spans="1:27">
      <c r="A1167" t="s">
        <v>4353</v>
      </c>
      <c r="B1167" t="s">
        <v>2369</v>
      </c>
      <c r="C1167" t="s">
        <v>18</v>
      </c>
      <c r="D1167" t="s">
        <v>66</v>
      </c>
      <c r="E1167" t="s">
        <v>20</v>
      </c>
      <c r="F1167" t="s">
        <v>4354</v>
      </c>
      <c r="G1167" s="6">
        <f t="shared" si="162"/>
        <v>21056</v>
      </c>
      <c r="H1167" t="s">
        <v>39</v>
      </c>
      <c r="I1167" t="s">
        <v>3247</v>
      </c>
      <c r="J1167" t="str">
        <f t="shared" si="163"/>
        <v>Aachal Soni</v>
      </c>
      <c r="K1167" t="s">
        <v>4355</v>
      </c>
      <c r="L1167" s="7">
        <f t="shared" si="168"/>
        <v>45182</v>
      </c>
      <c r="M1167" s="7">
        <v>45319</v>
      </c>
      <c r="N1167" s="1">
        <f t="shared" si="164"/>
        <v>45319</v>
      </c>
      <c r="P1167" s="7" t="str">
        <f t="shared" si="169"/>
        <v/>
      </c>
      <c r="R1167">
        <v>0</v>
      </c>
      <c r="S1167">
        <v>1</v>
      </c>
      <c r="T1167">
        <v>32.1</v>
      </c>
      <c r="U1167" t="s">
        <v>42</v>
      </c>
      <c r="W1167" t="str">
        <f t="shared" si="165"/>
        <v>Open</v>
      </c>
      <c r="X1167" t="str">
        <f>_xlfn.XLOOKUP(B1167,'Customers'!A:A,'Customers'!E:E,"")</f>
        <v>Mid-Market</v>
      </c>
      <c r="Y1167">
        <f t="shared" si="166"/>
        <v>0</v>
      </c>
      <c r="Z1167" t="str">
        <f t="shared" si="167"/>
        <v/>
      </c>
      <c r="AA1167">
        <f t="shared" si="170"/>
        <v>0</v>
      </c>
    </row>
    <row r="1168" spans="1:27">
      <c r="A1168" t="s">
        <v>4356</v>
      </c>
      <c r="B1168" t="s">
        <v>498</v>
      </c>
      <c r="C1168" t="s">
        <v>18</v>
      </c>
      <c r="D1168" t="s">
        <v>19</v>
      </c>
      <c r="E1168" t="s">
        <v>177</v>
      </c>
      <c r="F1168" t="s">
        <v>4357</v>
      </c>
      <c r="G1168" s="6">
        <f t="shared" si="162"/>
        <v>6389</v>
      </c>
      <c r="H1168" t="s">
        <v>161</v>
      </c>
      <c r="I1168" t="s">
        <v>274</v>
      </c>
      <c r="J1168" t="str">
        <f t="shared" si="163"/>
        <v>Rachit Lall</v>
      </c>
      <c r="K1168" t="s">
        <v>2955</v>
      </c>
      <c r="L1168" s="7">
        <f t="shared" si="168"/>
        <v>45086</v>
      </c>
      <c r="M1168" s="7">
        <v>45259</v>
      </c>
      <c r="N1168" s="1">
        <f t="shared" si="164"/>
        <v>45259</v>
      </c>
      <c r="P1168" s="7" t="str">
        <f t="shared" si="169"/>
        <v/>
      </c>
      <c r="R1168">
        <v>0</v>
      </c>
      <c r="S1168">
        <v>1</v>
      </c>
      <c r="T1168">
        <v>30.7</v>
      </c>
      <c r="U1168" t="s">
        <v>42</v>
      </c>
      <c r="W1168" t="str">
        <f t="shared" si="165"/>
        <v>Open</v>
      </c>
      <c r="X1168" t="str">
        <f>_xlfn.XLOOKUP(B1168,'Customers'!A:A,'Customers'!E:E,"")</f>
        <v>Mid-Market</v>
      </c>
      <c r="Y1168">
        <f t="shared" si="166"/>
        <v>0</v>
      </c>
      <c r="Z1168" t="str">
        <f t="shared" si="167"/>
        <v/>
      </c>
      <c r="AA1168">
        <f t="shared" si="170"/>
        <v>0</v>
      </c>
    </row>
    <row r="1169" spans="1:27">
      <c r="A1169" t="s">
        <v>4358</v>
      </c>
      <c r="B1169" t="s">
        <v>660</v>
      </c>
      <c r="C1169" t="s">
        <v>18</v>
      </c>
      <c r="D1169" t="s">
        <v>183</v>
      </c>
      <c r="E1169" t="s">
        <v>177</v>
      </c>
      <c r="F1169" t="s">
        <v>4359</v>
      </c>
      <c r="G1169" s="6">
        <f t="shared" si="162"/>
        <v>7084</v>
      </c>
      <c r="H1169" t="s">
        <v>79</v>
      </c>
      <c r="I1169" t="s">
        <v>361</v>
      </c>
      <c r="J1169" t="str">
        <f t="shared" si="163"/>
        <v>Jalsa Parsa</v>
      </c>
      <c r="K1169" t="s">
        <v>4360</v>
      </c>
      <c r="L1169" s="7">
        <f t="shared" si="168"/>
        <v>45531</v>
      </c>
      <c r="M1169" s="7">
        <v>45650</v>
      </c>
      <c r="N1169" s="1">
        <f t="shared" si="164"/>
        <v>45650</v>
      </c>
      <c r="P1169" s="7" t="str">
        <f t="shared" si="169"/>
        <v/>
      </c>
      <c r="R1169">
        <v>0</v>
      </c>
      <c r="S1169">
        <v>1</v>
      </c>
      <c r="T1169">
        <v>29</v>
      </c>
      <c r="U1169" t="s">
        <v>25</v>
      </c>
      <c r="W1169" t="str">
        <f t="shared" si="165"/>
        <v>Open</v>
      </c>
      <c r="X1169" t="str">
        <f>_xlfn.XLOOKUP(B1169,'Customers'!A:A,'Customers'!E:E,"")</f>
        <v>SMB</v>
      </c>
      <c r="Y1169">
        <f t="shared" si="166"/>
        <v>0</v>
      </c>
      <c r="Z1169" t="str">
        <f t="shared" si="167"/>
        <v/>
      </c>
      <c r="AA1169">
        <f t="shared" si="170"/>
        <v>0</v>
      </c>
    </row>
    <row r="1170" spans="1:27">
      <c r="A1170" t="s">
        <v>4361</v>
      </c>
      <c r="B1170" t="s">
        <v>4362</v>
      </c>
      <c r="C1170" t="s">
        <v>208</v>
      </c>
      <c r="D1170" t="s">
        <v>37</v>
      </c>
      <c r="E1170" t="s">
        <v>115</v>
      </c>
      <c r="F1170" t="s">
        <v>4363</v>
      </c>
      <c r="G1170" s="6">
        <f t="shared" si="162"/>
        <v>136699</v>
      </c>
      <c r="H1170" t="s">
        <v>151</v>
      </c>
      <c r="I1170" t="s">
        <v>117</v>
      </c>
      <c r="J1170" t="str">
        <f t="shared" si="163"/>
        <v>Ekta Uppal</v>
      </c>
      <c r="K1170" t="s">
        <v>2075</v>
      </c>
      <c r="L1170" s="7">
        <f t="shared" si="168"/>
        <v>44829</v>
      </c>
      <c r="M1170" s="7">
        <v>44880</v>
      </c>
      <c r="N1170" s="1">
        <f t="shared" si="164"/>
        <v>44880</v>
      </c>
      <c r="O1170" s="7">
        <v>44995</v>
      </c>
      <c r="P1170" s="7">
        <f t="shared" si="169"/>
        <v>44995</v>
      </c>
      <c r="Q1170">
        <v>166</v>
      </c>
      <c r="R1170">
        <v>0</v>
      </c>
      <c r="S1170">
        <v>1</v>
      </c>
      <c r="T1170">
        <v>11.4</v>
      </c>
      <c r="U1170" t="s">
        <v>100</v>
      </c>
      <c r="W1170" t="str">
        <f t="shared" si="165"/>
        <v>Lost</v>
      </c>
      <c r="X1170" t="str">
        <f>_xlfn.XLOOKUP(B1170,'Customers'!A:A,'Customers'!E:E,"")</f>
        <v>Mid-Market</v>
      </c>
      <c r="Y1170">
        <f t="shared" si="166"/>
        <v>1</v>
      </c>
      <c r="Z1170">
        <f t="shared" si="167"/>
        <v>115</v>
      </c>
      <c r="AA1170">
        <f t="shared" si="170"/>
        <v>1</v>
      </c>
    </row>
    <row r="1171" spans="1:27">
      <c r="A1171" t="s">
        <v>4364</v>
      </c>
      <c r="B1171" t="s">
        <v>886</v>
      </c>
      <c r="C1171" t="s">
        <v>1959</v>
      </c>
      <c r="D1171" t="s">
        <v>53</v>
      </c>
      <c r="E1171" t="s">
        <v>91</v>
      </c>
      <c r="F1171" t="s">
        <v>4365</v>
      </c>
      <c r="G1171" s="6">
        <f t="shared" si="162"/>
        <v>45124</v>
      </c>
      <c r="H1171" t="s">
        <v>39</v>
      </c>
      <c r="I1171" t="s">
        <v>374</v>
      </c>
      <c r="J1171" t="str">
        <f t="shared" si="163"/>
        <v>Vidhi Mital</v>
      </c>
      <c r="K1171" t="s">
        <v>4366</v>
      </c>
      <c r="L1171" s="7">
        <f t="shared" si="168"/>
        <v>45401</v>
      </c>
      <c r="N1171" s="1" t="str">
        <f t="shared" si="164"/>
        <v/>
      </c>
      <c r="O1171" s="7">
        <v>45583</v>
      </c>
      <c r="P1171" s="7">
        <f t="shared" si="169"/>
        <v>45583</v>
      </c>
      <c r="Q1171">
        <v>182</v>
      </c>
      <c r="R1171">
        <v>1</v>
      </c>
      <c r="S1171">
        <v>4</v>
      </c>
      <c r="T1171">
        <v>15.2</v>
      </c>
      <c r="U1171" t="s">
        <v>100</v>
      </c>
      <c r="W1171" t="str">
        <f t="shared" si="165"/>
        <v>Won</v>
      </c>
      <c r="X1171" t="str">
        <f>_xlfn.XLOOKUP(B1171,'Customers'!A:A,'Customers'!E:E,"")</f>
        <v>SMB</v>
      </c>
      <c r="Y1171">
        <f t="shared" si="166"/>
        <v>1</v>
      </c>
      <c r="Z1171" t="str">
        <f t="shared" si="167"/>
        <v/>
      </c>
      <c r="AA1171">
        <f t="shared" si="170"/>
        <v>1</v>
      </c>
    </row>
    <row r="1172" spans="1:27">
      <c r="A1172" t="s">
        <v>4367</v>
      </c>
      <c r="B1172" t="s">
        <v>4368</v>
      </c>
      <c r="C1172" t="s">
        <v>170</v>
      </c>
      <c r="D1172" t="s">
        <v>53</v>
      </c>
      <c r="E1172" t="s">
        <v>91</v>
      </c>
      <c r="F1172" t="s">
        <v>4369</v>
      </c>
      <c r="G1172" s="6">
        <f t="shared" si="162"/>
        <v>26202</v>
      </c>
      <c r="H1172" t="s">
        <v>151</v>
      </c>
      <c r="I1172" t="s">
        <v>98</v>
      </c>
      <c r="J1172" t="str">
        <f t="shared" si="163"/>
        <v>Amruta Sinha</v>
      </c>
      <c r="K1172" t="s">
        <v>1263</v>
      </c>
      <c r="L1172" s="7">
        <f t="shared" si="168"/>
        <v>44772</v>
      </c>
      <c r="M1172" s="7">
        <v>44913</v>
      </c>
      <c r="N1172" s="1">
        <f t="shared" si="164"/>
        <v>44913</v>
      </c>
      <c r="O1172" s="7">
        <v>44911</v>
      </c>
      <c r="P1172" s="7">
        <f t="shared" si="169"/>
        <v>44911</v>
      </c>
      <c r="Q1172">
        <v>139</v>
      </c>
      <c r="R1172">
        <v>0</v>
      </c>
      <c r="S1172">
        <v>1</v>
      </c>
      <c r="T1172">
        <v>9</v>
      </c>
      <c r="U1172" t="s">
        <v>25</v>
      </c>
      <c r="W1172" t="str">
        <f t="shared" si="165"/>
        <v>Won</v>
      </c>
      <c r="X1172" t="str">
        <f>_xlfn.XLOOKUP(B1172,'Customers'!A:A,'Customers'!E:E,"")</f>
        <v>SMB</v>
      </c>
      <c r="Y1172">
        <f t="shared" si="166"/>
        <v>1</v>
      </c>
      <c r="Z1172">
        <f t="shared" si="167"/>
        <v>-2</v>
      </c>
      <c r="AA1172">
        <f t="shared" si="170"/>
        <v>0</v>
      </c>
    </row>
    <row r="1173" spans="1:27">
      <c r="A1173" t="s">
        <v>4370</v>
      </c>
      <c r="B1173" t="s">
        <v>4371</v>
      </c>
      <c r="C1173" t="s">
        <v>906</v>
      </c>
      <c r="D1173" t="s">
        <v>66</v>
      </c>
      <c r="E1173" t="s">
        <v>45</v>
      </c>
      <c r="F1173" t="s">
        <v>4372</v>
      </c>
      <c r="G1173" s="6">
        <f t="shared" si="162"/>
        <v>19977</v>
      </c>
      <c r="H1173" t="s">
        <v>56</v>
      </c>
      <c r="I1173" t="s">
        <v>117</v>
      </c>
      <c r="J1173" t="str">
        <f t="shared" si="163"/>
        <v>Ekta Uppal</v>
      </c>
      <c r="K1173" t="s">
        <v>723</v>
      </c>
      <c r="L1173" s="7">
        <f t="shared" si="168"/>
        <v>45526</v>
      </c>
      <c r="M1173" s="7">
        <v>45586</v>
      </c>
      <c r="N1173" s="1">
        <f t="shared" si="164"/>
        <v>45586</v>
      </c>
      <c r="P1173" s="7" t="str">
        <f t="shared" si="169"/>
        <v/>
      </c>
      <c r="R1173">
        <v>0</v>
      </c>
      <c r="S1173">
        <v>1</v>
      </c>
      <c r="T1173">
        <v>3.5</v>
      </c>
      <c r="U1173" t="s">
        <v>42</v>
      </c>
      <c r="W1173" t="str">
        <f t="shared" si="165"/>
        <v>Open</v>
      </c>
      <c r="X1173" t="str">
        <f>_xlfn.XLOOKUP(B1173,'Customers'!A:A,'Customers'!E:E,"")</f>
        <v>SMB</v>
      </c>
      <c r="Y1173">
        <f t="shared" si="166"/>
        <v>0</v>
      </c>
      <c r="Z1173" t="str">
        <f t="shared" si="167"/>
        <v/>
      </c>
      <c r="AA1173">
        <f t="shared" si="170"/>
        <v>0</v>
      </c>
    </row>
    <row r="1174" spans="1:27">
      <c r="A1174" t="s">
        <v>4373</v>
      </c>
      <c r="B1174" t="s">
        <v>4374</v>
      </c>
      <c r="C1174" t="s">
        <v>1007</v>
      </c>
      <c r="D1174" t="s">
        <v>66</v>
      </c>
      <c r="E1174" t="s">
        <v>28</v>
      </c>
      <c r="F1174" t="s">
        <v>4375</v>
      </c>
      <c r="G1174" s="6">
        <f t="shared" si="162"/>
        <v>4892</v>
      </c>
      <c r="H1174" t="s">
        <v>56</v>
      </c>
      <c r="I1174" t="s">
        <v>897</v>
      </c>
      <c r="J1174" t="str">
        <f t="shared" si="163"/>
        <v>Amruta Sinha</v>
      </c>
      <c r="K1174" t="s">
        <v>2439</v>
      </c>
      <c r="L1174" s="7">
        <f t="shared" si="168"/>
        <v>45634</v>
      </c>
      <c r="M1174" s="7">
        <v>45727</v>
      </c>
      <c r="N1174" s="1">
        <f t="shared" si="164"/>
        <v>45727</v>
      </c>
      <c r="P1174" s="7" t="str">
        <f t="shared" si="169"/>
        <v/>
      </c>
      <c r="R1174">
        <v>0</v>
      </c>
      <c r="S1174">
        <v>1</v>
      </c>
      <c r="T1174">
        <v>20.3</v>
      </c>
      <c r="U1174" t="s">
        <v>33</v>
      </c>
      <c r="W1174" t="str">
        <f t="shared" si="165"/>
        <v>Open</v>
      </c>
      <c r="X1174" t="str">
        <f>_xlfn.XLOOKUP(B1174,'Customers'!A:A,'Customers'!E:E,"")</f>
        <v>Mid-Market</v>
      </c>
      <c r="Y1174">
        <f t="shared" si="166"/>
        <v>0</v>
      </c>
      <c r="Z1174" t="str">
        <f t="shared" si="167"/>
        <v/>
      </c>
      <c r="AA1174">
        <f t="shared" si="170"/>
        <v>0</v>
      </c>
    </row>
    <row r="1175" spans="1:27">
      <c r="A1175" t="s">
        <v>4376</v>
      </c>
      <c r="B1175" t="s">
        <v>3008</v>
      </c>
      <c r="C1175" t="s">
        <v>721</v>
      </c>
      <c r="D1175" t="s">
        <v>66</v>
      </c>
      <c r="E1175" t="s">
        <v>91</v>
      </c>
      <c r="F1175" t="s">
        <v>1483</v>
      </c>
      <c r="G1175" s="6">
        <f t="shared" si="162"/>
        <v>17000</v>
      </c>
      <c r="H1175" t="s">
        <v>30</v>
      </c>
      <c r="I1175" t="s">
        <v>2408</v>
      </c>
      <c r="J1175" t="str">
        <f t="shared" si="163"/>
        <v>Lakshmi Hayre</v>
      </c>
      <c r="K1175" t="s">
        <v>2599</v>
      </c>
      <c r="L1175" s="7">
        <f t="shared" si="168"/>
        <v>45338</v>
      </c>
      <c r="M1175" s="7">
        <v>45509</v>
      </c>
      <c r="N1175" s="1">
        <f t="shared" si="164"/>
        <v>45509</v>
      </c>
      <c r="O1175" s="7">
        <v>45388</v>
      </c>
      <c r="P1175" s="7">
        <f t="shared" si="169"/>
        <v>45388</v>
      </c>
      <c r="Q1175">
        <v>50</v>
      </c>
      <c r="R1175">
        <v>0</v>
      </c>
      <c r="S1175">
        <v>1</v>
      </c>
      <c r="T1175">
        <v>6.1</v>
      </c>
      <c r="U1175" t="s">
        <v>58</v>
      </c>
      <c r="W1175" t="str">
        <f t="shared" si="165"/>
        <v>Won</v>
      </c>
      <c r="X1175" t="str">
        <f>_xlfn.XLOOKUP(B1175,'Customers'!A:A,'Customers'!E:E,"")</f>
        <v>SMB</v>
      </c>
      <c r="Y1175">
        <f t="shared" si="166"/>
        <v>1</v>
      </c>
      <c r="Z1175">
        <f t="shared" si="167"/>
        <v>-121</v>
      </c>
      <c r="AA1175">
        <f t="shared" si="170"/>
        <v>0</v>
      </c>
    </row>
    <row r="1176" spans="1:27">
      <c r="A1176" t="s">
        <v>4377</v>
      </c>
      <c r="B1176" t="s">
        <v>3749</v>
      </c>
      <c r="C1176" t="s">
        <v>1661</v>
      </c>
      <c r="D1176" t="s">
        <v>66</v>
      </c>
      <c r="E1176" t="s">
        <v>177</v>
      </c>
      <c r="F1176" t="s">
        <v>4378</v>
      </c>
      <c r="G1176" s="6">
        <f t="shared" si="162"/>
        <v>5556</v>
      </c>
      <c r="H1176" t="s">
        <v>47</v>
      </c>
      <c r="I1176" t="s">
        <v>62</v>
      </c>
      <c r="J1176" t="str">
        <f t="shared" si="163"/>
        <v>Jairaj Panchal</v>
      </c>
      <c r="K1176" t="s">
        <v>2245</v>
      </c>
      <c r="L1176" s="7">
        <f t="shared" si="168"/>
        <v>45276</v>
      </c>
      <c r="N1176" s="1" t="str">
        <f t="shared" si="164"/>
        <v/>
      </c>
      <c r="P1176" s="7" t="str">
        <f t="shared" si="169"/>
        <v/>
      </c>
      <c r="R1176">
        <v>0</v>
      </c>
      <c r="S1176">
        <v>1</v>
      </c>
      <c r="T1176">
        <v>6.6</v>
      </c>
      <c r="U1176" t="s">
        <v>25</v>
      </c>
      <c r="W1176" t="str">
        <f t="shared" si="165"/>
        <v>Open</v>
      </c>
      <c r="X1176" t="str">
        <f>_xlfn.XLOOKUP(B1176,'Customers'!A:A,'Customers'!E:E,"")</f>
        <v>Mid-Market</v>
      </c>
      <c r="Y1176">
        <f t="shared" si="166"/>
        <v>0</v>
      </c>
      <c r="Z1176" t="str">
        <f t="shared" si="167"/>
        <v/>
      </c>
      <c r="AA1176">
        <f t="shared" si="170"/>
        <v>0</v>
      </c>
    </row>
    <row r="1177" spans="1:27">
      <c r="A1177" t="s">
        <v>4379</v>
      </c>
      <c r="B1177" t="s">
        <v>2769</v>
      </c>
      <c r="C1177" t="s">
        <v>688</v>
      </c>
      <c r="D1177" t="s">
        <v>183</v>
      </c>
      <c r="E1177" t="s">
        <v>20</v>
      </c>
      <c r="F1177" t="s">
        <v>4380</v>
      </c>
      <c r="G1177" s="6">
        <f t="shared" si="162"/>
        <v>9091</v>
      </c>
      <c r="H1177" t="s">
        <v>79</v>
      </c>
      <c r="I1177" t="s">
        <v>127</v>
      </c>
      <c r="J1177" t="str">
        <f t="shared" si="163"/>
        <v>Kashish Patla</v>
      </c>
      <c r="K1177" t="s">
        <v>4381</v>
      </c>
      <c r="L1177" s="7">
        <f t="shared" si="168"/>
        <v>44948</v>
      </c>
      <c r="M1177" s="7">
        <v>45086</v>
      </c>
      <c r="N1177" s="1">
        <f t="shared" si="164"/>
        <v>45086</v>
      </c>
      <c r="P1177" s="7" t="str">
        <f t="shared" si="169"/>
        <v/>
      </c>
      <c r="R1177">
        <v>0</v>
      </c>
      <c r="S1177">
        <v>1</v>
      </c>
      <c r="T1177">
        <v>30.2</v>
      </c>
      <c r="U1177" t="s">
        <v>100</v>
      </c>
      <c r="W1177" t="str">
        <f t="shared" si="165"/>
        <v>Open</v>
      </c>
      <c r="X1177" t="str">
        <f>_xlfn.XLOOKUP(B1177,'Customers'!A:A,'Customers'!E:E,"")</f>
        <v>Mid-Market</v>
      </c>
      <c r="Y1177">
        <f t="shared" si="166"/>
        <v>0</v>
      </c>
      <c r="Z1177" t="str">
        <f t="shared" si="167"/>
        <v/>
      </c>
      <c r="AA1177">
        <f t="shared" si="170"/>
        <v>0</v>
      </c>
    </row>
    <row r="1178" spans="1:27">
      <c r="A1178" t="s">
        <v>4382</v>
      </c>
      <c r="B1178" t="s">
        <v>2769</v>
      </c>
      <c r="C1178" t="s">
        <v>1634</v>
      </c>
      <c r="D1178" t="s">
        <v>53</v>
      </c>
      <c r="E1178" t="s">
        <v>28</v>
      </c>
      <c r="F1178" t="s">
        <v>4383</v>
      </c>
      <c r="G1178" s="6">
        <f t="shared" si="162"/>
        <v>37828</v>
      </c>
      <c r="H1178" t="s">
        <v>47</v>
      </c>
      <c r="I1178" t="s">
        <v>68</v>
      </c>
      <c r="J1178" t="str">
        <f t="shared" si="163"/>
        <v>Anamika Keer</v>
      </c>
      <c r="K1178" t="s">
        <v>3119</v>
      </c>
      <c r="L1178" s="7">
        <f t="shared" si="168"/>
        <v>44671</v>
      </c>
      <c r="M1178" s="7">
        <v>44731</v>
      </c>
      <c r="N1178" s="1">
        <f t="shared" si="164"/>
        <v>44731</v>
      </c>
      <c r="P1178" s="7" t="str">
        <f t="shared" si="169"/>
        <v/>
      </c>
      <c r="R1178">
        <v>0</v>
      </c>
      <c r="S1178">
        <v>1</v>
      </c>
      <c r="T1178">
        <v>16.600000000000001</v>
      </c>
      <c r="U1178" t="s">
        <v>100</v>
      </c>
      <c r="W1178" t="str">
        <f t="shared" si="165"/>
        <v>Open</v>
      </c>
      <c r="X1178" t="str">
        <f>_xlfn.XLOOKUP(B1178,'Customers'!A:A,'Customers'!E:E,"")</f>
        <v>Mid-Market</v>
      </c>
      <c r="Y1178">
        <f t="shared" si="166"/>
        <v>0</v>
      </c>
      <c r="Z1178" t="str">
        <f t="shared" si="167"/>
        <v/>
      </c>
      <c r="AA1178">
        <f t="shared" si="170"/>
        <v>0</v>
      </c>
    </row>
    <row r="1179" spans="1:27">
      <c r="A1179" t="s">
        <v>4384</v>
      </c>
      <c r="B1179" t="s">
        <v>4385</v>
      </c>
      <c r="C1179" t="s">
        <v>1653</v>
      </c>
      <c r="D1179" t="s">
        <v>183</v>
      </c>
      <c r="E1179" t="s">
        <v>177</v>
      </c>
      <c r="F1179" t="s">
        <v>4386</v>
      </c>
      <c r="G1179" s="6">
        <f t="shared" si="162"/>
        <v>5735</v>
      </c>
      <c r="H1179" t="s">
        <v>151</v>
      </c>
      <c r="I1179" t="s">
        <v>232</v>
      </c>
      <c r="J1179" t="str">
        <f t="shared" si="163"/>
        <v>Patrick Sama</v>
      </c>
      <c r="K1179" t="s">
        <v>2964</v>
      </c>
      <c r="L1179" s="7">
        <f t="shared" si="168"/>
        <v>44860</v>
      </c>
      <c r="M1179" s="7">
        <v>45037</v>
      </c>
      <c r="N1179" s="1">
        <f t="shared" si="164"/>
        <v>45037</v>
      </c>
      <c r="P1179" s="7" t="str">
        <f t="shared" si="169"/>
        <v/>
      </c>
      <c r="R1179">
        <v>0</v>
      </c>
      <c r="S1179">
        <v>1</v>
      </c>
      <c r="T1179">
        <v>27.1</v>
      </c>
      <c r="U1179" t="s">
        <v>42</v>
      </c>
      <c r="W1179" t="str">
        <f t="shared" si="165"/>
        <v>Open</v>
      </c>
      <c r="X1179" t="str">
        <f>_xlfn.XLOOKUP(B1179,'Customers'!A:A,'Customers'!E:E,"")</f>
        <v>Mid-Market</v>
      </c>
      <c r="Y1179">
        <f t="shared" si="166"/>
        <v>0</v>
      </c>
      <c r="Z1179" t="str">
        <f t="shared" si="167"/>
        <v/>
      </c>
      <c r="AA1179">
        <f t="shared" si="170"/>
        <v>0</v>
      </c>
    </row>
    <row r="1180" spans="1:27">
      <c r="A1180" t="s">
        <v>4387</v>
      </c>
      <c r="B1180" t="s">
        <v>2650</v>
      </c>
      <c r="C1180" t="s">
        <v>315</v>
      </c>
      <c r="D1180" t="s">
        <v>183</v>
      </c>
      <c r="E1180" t="s">
        <v>91</v>
      </c>
      <c r="F1180" t="s">
        <v>4388</v>
      </c>
      <c r="G1180" s="6">
        <f t="shared" si="162"/>
        <v>9233</v>
      </c>
      <c r="H1180" t="s">
        <v>47</v>
      </c>
      <c r="I1180" t="s">
        <v>105</v>
      </c>
      <c r="J1180" t="str">
        <f t="shared" si="163"/>
        <v>Hemangini Bahri</v>
      </c>
      <c r="K1180" t="s">
        <v>1710</v>
      </c>
      <c r="L1180" s="7">
        <f t="shared" si="168"/>
        <v>45640</v>
      </c>
      <c r="M1180" s="7">
        <v>45807</v>
      </c>
      <c r="N1180" s="1">
        <f t="shared" si="164"/>
        <v>45807</v>
      </c>
      <c r="O1180" s="7">
        <v>45703</v>
      </c>
      <c r="P1180" s="7">
        <f t="shared" si="169"/>
        <v>45703</v>
      </c>
      <c r="Q1180">
        <v>63</v>
      </c>
      <c r="R1180">
        <v>0</v>
      </c>
      <c r="S1180">
        <v>1</v>
      </c>
      <c r="T1180">
        <v>33.9</v>
      </c>
      <c r="U1180" t="s">
        <v>25</v>
      </c>
      <c r="W1180" t="str">
        <f t="shared" si="165"/>
        <v>Won</v>
      </c>
      <c r="X1180" t="str">
        <f>_xlfn.XLOOKUP(B1180,'Customers'!A:A,'Customers'!E:E,"")</f>
        <v>Mid-Market</v>
      </c>
      <c r="Y1180">
        <f t="shared" si="166"/>
        <v>1</v>
      </c>
      <c r="Z1180">
        <f t="shared" si="167"/>
        <v>-104</v>
      </c>
      <c r="AA1180">
        <f t="shared" si="170"/>
        <v>0</v>
      </c>
    </row>
    <row r="1181" spans="1:27">
      <c r="A1181" t="s">
        <v>4389</v>
      </c>
      <c r="B1181" t="s">
        <v>271</v>
      </c>
      <c r="C1181" t="s">
        <v>18</v>
      </c>
      <c r="D1181" t="s">
        <v>183</v>
      </c>
      <c r="E1181" t="s">
        <v>115</v>
      </c>
      <c r="F1181" t="s">
        <v>4390</v>
      </c>
      <c r="G1181" s="6">
        <f t="shared" si="162"/>
        <v>9561</v>
      </c>
      <c r="H1181" t="s">
        <v>22</v>
      </c>
      <c r="I1181" t="s">
        <v>98</v>
      </c>
      <c r="J1181" t="str">
        <f t="shared" si="163"/>
        <v>Amruta Sinha</v>
      </c>
      <c r="K1181" t="s">
        <v>4391</v>
      </c>
      <c r="L1181" s="7">
        <f t="shared" si="168"/>
        <v>44900</v>
      </c>
      <c r="M1181" s="7">
        <v>45012</v>
      </c>
      <c r="N1181" s="1">
        <f t="shared" si="164"/>
        <v>45012</v>
      </c>
      <c r="O1181" s="7">
        <v>44992</v>
      </c>
      <c r="P1181" s="7">
        <f t="shared" si="169"/>
        <v>44992</v>
      </c>
      <c r="Q1181">
        <v>92</v>
      </c>
      <c r="R1181">
        <v>0</v>
      </c>
      <c r="S1181">
        <v>1</v>
      </c>
      <c r="T1181">
        <v>3.5</v>
      </c>
      <c r="U1181" t="s">
        <v>100</v>
      </c>
      <c r="W1181" t="str">
        <f t="shared" si="165"/>
        <v>Lost</v>
      </c>
      <c r="X1181" t="str">
        <f>_xlfn.XLOOKUP(B1181,'Customers'!A:A,'Customers'!E:E,"")</f>
        <v>Mid-Market</v>
      </c>
      <c r="Y1181">
        <f t="shared" si="166"/>
        <v>1</v>
      </c>
      <c r="Z1181">
        <f t="shared" si="167"/>
        <v>-20</v>
      </c>
      <c r="AA1181">
        <f t="shared" si="170"/>
        <v>0</v>
      </c>
    </row>
    <row r="1182" spans="1:27">
      <c r="A1182" t="s">
        <v>4392</v>
      </c>
      <c r="B1182" t="s">
        <v>473</v>
      </c>
      <c r="C1182" t="s">
        <v>4393</v>
      </c>
      <c r="D1182" t="s">
        <v>37</v>
      </c>
      <c r="E1182" t="s">
        <v>45</v>
      </c>
      <c r="F1182" t="s">
        <v>4394</v>
      </c>
      <c r="G1182" s="6">
        <f t="shared" si="162"/>
        <v>89891</v>
      </c>
      <c r="H1182" t="s">
        <v>22</v>
      </c>
      <c r="I1182" t="s">
        <v>274</v>
      </c>
      <c r="J1182" t="str">
        <f t="shared" si="163"/>
        <v>Rachit Lall</v>
      </c>
      <c r="K1182" t="s">
        <v>1639</v>
      </c>
      <c r="L1182" s="7">
        <f t="shared" si="168"/>
        <v>45135</v>
      </c>
      <c r="M1182" s="7">
        <v>45266</v>
      </c>
      <c r="N1182" s="1">
        <f t="shared" si="164"/>
        <v>45266</v>
      </c>
      <c r="P1182" s="7" t="str">
        <f t="shared" si="169"/>
        <v/>
      </c>
      <c r="R1182">
        <v>0</v>
      </c>
      <c r="S1182">
        <v>1</v>
      </c>
      <c r="T1182">
        <v>32.4</v>
      </c>
      <c r="U1182" t="s">
        <v>58</v>
      </c>
      <c r="W1182" t="str">
        <f t="shared" si="165"/>
        <v>Open</v>
      </c>
      <c r="X1182" t="str">
        <f>_xlfn.XLOOKUP(B1182,'Customers'!A:A,'Customers'!E:E,"")</f>
        <v>Mid-Market</v>
      </c>
      <c r="Y1182">
        <f t="shared" si="166"/>
        <v>0</v>
      </c>
      <c r="Z1182" t="str">
        <f t="shared" si="167"/>
        <v/>
      </c>
      <c r="AA1182">
        <f t="shared" si="170"/>
        <v>0</v>
      </c>
    </row>
    <row r="1183" spans="1:27">
      <c r="A1183" t="s">
        <v>4395</v>
      </c>
      <c r="B1183" t="s">
        <v>4396</v>
      </c>
      <c r="C1183" t="s">
        <v>1182</v>
      </c>
      <c r="D1183" t="s">
        <v>53</v>
      </c>
      <c r="E1183" t="s">
        <v>91</v>
      </c>
      <c r="F1183" t="s">
        <v>4397</v>
      </c>
      <c r="G1183" s="6">
        <f t="shared" si="162"/>
        <v>23809</v>
      </c>
      <c r="H1183" t="s">
        <v>161</v>
      </c>
      <c r="I1183" t="s">
        <v>351</v>
      </c>
      <c r="J1183" t="str">
        <f t="shared" si="163"/>
        <v>Rachit Lall</v>
      </c>
      <c r="K1183" t="s">
        <v>4398</v>
      </c>
      <c r="L1183" s="7">
        <f t="shared" si="168"/>
        <v>44991</v>
      </c>
      <c r="N1183" s="1" t="str">
        <f t="shared" si="164"/>
        <v/>
      </c>
      <c r="O1183" s="7">
        <v>45040</v>
      </c>
      <c r="P1183" s="7">
        <f t="shared" si="169"/>
        <v>45040</v>
      </c>
      <c r="Q1183">
        <v>49</v>
      </c>
      <c r="R1183">
        <v>0</v>
      </c>
      <c r="S1183">
        <v>1</v>
      </c>
      <c r="T1183">
        <v>17.899999999999999</v>
      </c>
      <c r="U1183" t="s">
        <v>58</v>
      </c>
      <c r="W1183" t="str">
        <f t="shared" si="165"/>
        <v>Won</v>
      </c>
      <c r="X1183" t="str">
        <f>_xlfn.XLOOKUP(B1183,'Customers'!A:A,'Customers'!E:E,"")</f>
        <v>Mid-Market</v>
      </c>
      <c r="Y1183">
        <f t="shared" si="166"/>
        <v>1</v>
      </c>
      <c r="Z1183" t="str">
        <f t="shared" si="167"/>
        <v/>
      </c>
      <c r="AA1183">
        <f t="shared" si="170"/>
        <v>1</v>
      </c>
    </row>
    <row r="1184" spans="1:27">
      <c r="A1184" t="s">
        <v>4399</v>
      </c>
      <c r="B1184" t="s">
        <v>1645</v>
      </c>
      <c r="C1184" t="s">
        <v>18</v>
      </c>
      <c r="D1184" t="s">
        <v>19</v>
      </c>
      <c r="E1184" t="s">
        <v>91</v>
      </c>
      <c r="F1184" t="s">
        <v>4400</v>
      </c>
      <c r="G1184" s="6">
        <f t="shared" si="162"/>
        <v>4219</v>
      </c>
      <c r="H1184" t="s">
        <v>22</v>
      </c>
      <c r="I1184" t="s">
        <v>117</v>
      </c>
      <c r="J1184" t="str">
        <f t="shared" si="163"/>
        <v>Ekta Uppal</v>
      </c>
      <c r="K1184" t="s">
        <v>118</v>
      </c>
      <c r="L1184" s="7">
        <f t="shared" si="168"/>
        <v>45485</v>
      </c>
      <c r="M1184" s="7">
        <v>45627</v>
      </c>
      <c r="N1184" s="1">
        <f t="shared" si="164"/>
        <v>45627</v>
      </c>
      <c r="O1184" s="7">
        <v>45506</v>
      </c>
      <c r="P1184" s="7">
        <f t="shared" si="169"/>
        <v>45506</v>
      </c>
      <c r="Q1184">
        <v>21</v>
      </c>
      <c r="R1184">
        <v>1</v>
      </c>
      <c r="S1184">
        <v>1</v>
      </c>
      <c r="T1184">
        <v>24.7</v>
      </c>
      <c r="U1184" t="s">
        <v>33</v>
      </c>
      <c r="W1184" t="str">
        <f t="shared" si="165"/>
        <v>Won</v>
      </c>
      <c r="X1184" t="str">
        <f>_xlfn.XLOOKUP(B1184,'Customers'!A:A,'Customers'!E:E,"")</f>
        <v>SMB</v>
      </c>
      <c r="Y1184">
        <f t="shared" si="166"/>
        <v>1</v>
      </c>
      <c r="Z1184">
        <f t="shared" si="167"/>
        <v>-121</v>
      </c>
      <c r="AA1184">
        <f t="shared" si="170"/>
        <v>0</v>
      </c>
    </row>
    <row r="1185" spans="1:27">
      <c r="A1185" t="s">
        <v>4401</v>
      </c>
      <c r="B1185" t="s">
        <v>4402</v>
      </c>
      <c r="C1185" t="s">
        <v>382</v>
      </c>
      <c r="D1185" t="s">
        <v>183</v>
      </c>
      <c r="E1185" t="s">
        <v>91</v>
      </c>
      <c r="F1185" t="s">
        <v>4403</v>
      </c>
      <c r="G1185" s="6">
        <f t="shared" si="162"/>
        <v>9188</v>
      </c>
      <c r="H1185" t="s">
        <v>151</v>
      </c>
      <c r="I1185" t="s">
        <v>258</v>
      </c>
      <c r="J1185" t="str">
        <f t="shared" si="163"/>
        <v>Jasmit Gour</v>
      </c>
      <c r="K1185" t="s">
        <v>4404</v>
      </c>
      <c r="L1185" s="7">
        <f t="shared" si="168"/>
        <v>45154</v>
      </c>
      <c r="M1185" s="7">
        <v>45188</v>
      </c>
      <c r="N1185" s="1">
        <f t="shared" si="164"/>
        <v>45188</v>
      </c>
      <c r="O1185" s="7">
        <v>45315</v>
      </c>
      <c r="P1185" s="7">
        <f t="shared" si="169"/>
        <v>45315</v>
      </c>
      <c r="Q1185">
        <v>161</v>
      </c>
      <c r="R1185">
        <v>0</v>
      </c>
      <c r="S1185">
        <v>1</v>
      </c>
      <c r="T1185">
        <v>5.5</v>
      </c>
      <c r="U1185" t="s">
        <v>25</v>
      </c>
      <c r="W1185" t="str">
        <f t="shared" si="165"/>
        <v>Won</v>
      </c>
      <c r="X1185" t="str">
        <f>_xlfn.XLOOKUP(B1185,'Customers'!A:A,'Customers'!E:E,"")</f>
        <v>Enterprise</v>
      </c>
      <c r="Y1185">
        <f t="shared" si="166"/>
        <v>1</v>
      </c>
      <c r="Z1185">
        <f t="shared" si="167"/>
        <v>127</v>
      </c>
      <c r="AA1185">
        <f t="shared" si="170"/>
        <v>1</v>
      </c>
    </row>
    <row r="1186" spans="1:27">
      <c r="A1186" t="s">
        <v>4405</v>
      </c>
      <c r="B1186" t="s">
        <v>4406</v>
      </c>
      <c r="C1186" t="s">
        <v>1080</v>
      </c>
      <c r="D1186" t="s">
        <v>183</v>
      </c>
      <c r="E1186" t="s">
        <v>45</v>
      </c>
      <c r="F1186" t="s">
        <v>4407</v>
      </c>
      <c r="G1186" s="6">
        <f t="shared" si="162"/>
        <v>3036</v>
      </c>
      <c r="H1186" t="s">
        <v>172</v>
      </c>
      <c r="I1186" t="s">
        <v>237</v>
      </c>
      <c r="J1186" t="str">
        <f t="shared" si="163"/>
        <v>Vidhi Mital</v>
      </c>
      <c r="K1186" t="s">
        <v>2920</v>
      </c>
      <c r="L1186" s="7">
        <f t="shared" si="168"/>
        <v>45387</v>
      </c>
      <c r="M1186" s="7">
        <v>45482</v>
      </c>
      <c r="N1186" s="1">
        <f t="shared" si="164"/>
        <v>45482</v>
      </c>
      <c r="P1186" s="7" t="str">
        <f t="shared" si="169"/>
        <v/>
      </c>
      <c r="R1186">
        <v>0</v>
      </c>
      <c r="S1186">
        <v>1</v>
      </c>
      <c r="T1186">
        <v>34.200000000000003</v>
      </c>
      <c r="U1186" t="s">
        <v>58</v>
      </c>
      <c r="W1186" t="str">
        <f t="shared" si="165"/>
        <v>Open</v>
      </c>
      <c r="X1186" t="str">
        <f>_xlfn.XLOOKUP(B1186,'Customers'!A:A,'Customers'!E:E,"")</f>
        <v>Mid-Market</v>
      </c>
      <c r="Y1186">
        <f t="shared" si="166"/>
        <v>0</v>
      </c>
      <c r="Z1186" t="str">
        <f t="shared" si="167"/>
        <v/>
      </c>
      <c r="AA1186">
        <f t="shared" si="170"/>
        <v>0</v>
      </c>
    </row>
    <row r="1187" spans="1:27">
      <c r="A1187" t="s">
        <v>4408</v>
      </c>
      <c r="B1187" t="s">
        <v>1766</v>
      </c>
      <c r="C1187" t="s">
        <v>3001</v>
      </c>
      <c r="D1187" t="s">
        <v>19</v>
      </c>
      <c r="E1187" t="s">
        <v>45</v>
      </c>
      <c r="F1187" t="s">
        <v>4409</v>
      </c>
      <c r="G1187" s="6">
        <f t="shared" si="162"/>
        <v>4047</v>
      </c>
      <c r="H1187" t="s">
        <v>172</v>
      </c>
      <c r="I1187" t="s">
        <v>48</v>
      </c>
      <c r="J1187" t="str">
        <f t="shared" si="163"/>
        <v>Rachit Lall</v>
      </c>
      <c r="K1187" t="s">
        <v>4355</v>
      </c>
      <c r="L1187" s="7">
        <f t="shared" si="168"/>
        <v>45182</v>
      </c>
      <c r="M1187" s="7">
        <v>45277</v>
      </c>
      <c r="N1187" s="1">
        <f t="shared" si="164"/>
        <v>45277</v>
      </c>
      <c r="P1187" s="7" t="str">
        <f t="shared" si="169"/>
        <v/>
      </c>
      <c r="R1187">
        <v>0</v>
      </c>
      <c r="S1187">
        <v>1</v>
      </c>
      <c r="T1187">
        <v>32.299999999999997</v>
      </c>
      <c r="U1187" t="s">
        <v>100</v>
      </c>
      <c r="W1187" t="str">
        <f t="shared" si="165"/>
        <v>Open</v>
      </c>
      <c r="X1187" t="str">
        <f>_xlfn.XLOOKUP(B1187,'Customers'!A:A,'Customers'!E:E,"")</f>
        <v>Enterprise</v>
      </c>
      <c r="Y1187">
        <f t="shared" si="166"/>
        <v>0</v>
      </c>
      <c r="Z1187" t="str">
        <f t="shared" si="167"/>
        <v/>
      </c>
      <c r="AA1187">
        <f t="shared" si="170"/>
        <v>0</v>
      </c>
    </row>
    <row r="1188" spans="1:27">
      <c r="A1188" t="s">
        <v>4410</v>
      </c>
      <c r="B1188" t="s">
        <v>4287</v>
      </c>
      <c r="C1188" t="s">
        <v>18</v>
      </c>
      <c r="D1188" t="s">
        <v>183</v>
      </c>
      <c r="E1188" t="s">
        <v>45</v>
      </c>
      <c r="F1188" t="s">
        <v>4411</v>
      </c>
      <c r="G1188" s="6">
        <f t="shared" si="162"/>
        <v>11960</v>
      </c>
      <c r="H1188" t="s">
        <v>30</v>
      </c>
      <c r="I1188" t="s">
        <v>133</v>
      </c>
      <c r="J1188" t="str">
        <f t="shared" si="163"/>
        <v>Aachal Soni</v>
      </c>
      <c r="K1188" t="s">
        <v>1595</v>
      </c>
      <c r="L1188" s="7">
        <f t="shared" si="168"/>
        <v>45123</v>
      </c>
      <c r="M1188" s="7">
        <v>45264</v>
      </c>
      <c r="N1188" s="1">
        <f t="shared" si="164"/>
        <v>45264</v>
      </c>
      <c r="P1188" s="7" t="str">
        <f t="shared" si="169"/>
        <v/>
      </c>
      <c r="R1188">
        <v>0</v>
      </c>
      <c r="S1188">
        <v>1</v>
      </c>
      <c r="T1188">
        <v>21.2</v>
      </c>
      <c r="U1188" t="s">
        <v>100</v>
      </c>
      <c r="W1188" t="str">
        <f t="shared" si="165"/>
        <v>Open</v>
      </c>
      <c r="X1188" t="str">
        <f>_xlfn.XLOOKUP(B1188,'Customers'!A:A,'Customers'!E:E,"")</f>
        <v>SMB</v>
      </c>
      <c r="Y1188">
        <f t="shared" si="166"/>
        <v>0</v>
      </c>
      <c r="Z1188" t="str">
        <f t="shared" si="167"/>
        <v/>
      </c>
      <c r="AA1188">
        <f t="shared" si="170"/>
        <v>0</v>
      </c>
    </row>
    <row r="1189" spans="1:27">
      <c r="A1189" t="s">
        <v>4412</v>
      </c>
      <c r="B1189" t="s">
        <v>4413</v>
      </c>
      <c r="C1189" t="s">
        <v>251</v>
      </c>
      <c r="D1189" t="s">
        <v>183</v>
      </c>
      <c r="E1189" t="s">
        <v>177</v>
      </c>
      <c r="F1189" t="s">
        <v>4414</v>
      </c>
      <c r="G1189" s="6">
        <f t="shared" si="162"/>
        <v>4430</v>
      </c>
      <c r="H1189" t="s">
        <v>47</v>
      </c>
      <c r="I1189" t="s">
        <v>545</v>
      </c>
      <c r="J1189" t="str">
        <f t="shared" si="163"/>
        <v>Krish Varughese</v>
      </c>
      <c r="K1189" t="s">
        <v>419</v>
      </c>
      <c r="L1189" s="7">
        <f t="shared" si="168"/>
        <v>45121</v>
      </c>
      <c r="M1189" s="7">
        <v>45202</v>
      </c>
      <c r="N1189" s="1">
        <f t="shared" si="164"/>
        <v>45202</v>
      </c>
      <c r="P1189" s="7" t="str">
        <f t="shared" si="169"/>
        <v/>
      </c>
      <c r="R1189">
        <v>0</v>
      </c>
      <c r="S1189">
        <v>1</v>
      </c>
      <c r="T1189">
        <v>13.5</v>
      </c>
      <c r="U1189" t="s">
        <v>100</v>
      </c>
      <c r="W1189" t="str">
        <f t="shared" si="165"/>
        <v>Open</v>
      </c>
      <c r="X1189" t="str">
        <f>_xlfn.XLOOKUP(B1189,'Customers'!A:A,'Customers'!E:E,"")</f>
        <v>SMB</v>
      </c>
      <c r="Y1189">
        <f t="shared" si="166"/>
        <v>0</v>
      </c>
      <c r="Z1189" t="str">
        <f t="shared" si="167"/>
        <v/>
      </c>
      <c r="AA1189">
        <f t="shared" si="170"/>
        <v>0</v>
      </c>
    </row>
    <row r="1190" spans="1:27">
      <c r="A1190" t="s">
        <v>4415</v>
      </c>
      <c r="B1190" t="s">
        <v>1363</v>
      </c>
      <c r="C1190" t="s">
        <v>18</v>
      </c>
      <c r="D1190" t="s">
        <v>183</v>
      </c>
      <c r="E1190" t="s">
        <v>54</v>
      </c>
      <c r="F1190" t="s">
        <v>4416</v>
      </c>
      <c r="G1190" s="6">
        <f t="shared" si="162"/>
        <v>11920</v>
      </c>
      <c r="H1190" t="s">
        <v>79</v>
      </c>
      <c r="I1190" t="s">
        <v>268</v>
      </c>
      <c r="J1190" t="str">
        <f t="shared" si="163"/>
        <v>Panini Kade</v>
      </c>
      <c r="K1190" t="s">
        <v>4417</v>
      </c>
      <c r="L1190" s="7">
        <f t="shared" si="168"/>
        <v>44785</v>
      </c>
      <c r="M1190" s="7">
        <v>44942</v>
      </c>
      <c r="N1190" s="1">
        <f t="shared" si="164"/>
        <v>44942</v>
      </c>
      <c r="P1190" s="7" t="str">
        <f t="shared" si="169"/>
        <v/>
      </c>
      <c r="R1190">
        <v>0</v>
      </c>
      <c r="S1190">
        <v>1</v>
      </c>
      <c r="U1190" t="s">
        <v>58</v>
      </c>
      <c r="W1190" t="str">
        <f t="shared" si="165"/>
        <v>Open</v>
      </c>
      <c r="X1190" t="str">
        <f>_xlfn.XLOOKUP(B1190,'Customers'!A:A,'Customers'!E:E,"")</f>
        <v>Enterprise</v>
      </c>
      <c r="Y1190">
        <f t="shared" si="166"/>
        <v>0</v>
      </c>
      <c r="Z1190" t="str">
        <f t="shared" si="167"/>
        <v/>
      </c>
      <c r="AA1190">
        <f t="shared" si="170"/>
        <v>0</v>
      </c>
    </row>
    <row r="1191" spans="1:27">
      <c r="A1191" t="s">
        <v>4418</v>
      </c>
      <c r="B1191" t="s">
        <v>4293</v>
      </c>
      <c r="C1191" t="s">
        <v>661</v>
      </c>
      <c r="D1191" t="s">
        <v>37</v>
      </c>
      <c r="E1191" t="s">
        <v>54</v>
      </c>
      <c r="F1191" t="s">
        <v>4419</v>
      </c>
      <c r="G1191" s="6">
        <f t="shared" si="162"/>
        <v>190847</v>
      </c>
      <c r="H1191" t="s">
        <v>47</v>
      </c>
      <c r="I1191" t="s">
        <v>98</v>
      </c>
      <c r="J1191" t="str">
        <f t="shared" si="163"/>
        <v>Amruta Sinha</v>
      </c>
      <c r="K1191" t="s">
        <v>4420</v>
      </c>
      <c r="L1191" s="7">
        <f t="shared" si="168"/>
        <v>45343</v>
      </c>
      <c r="M1191" s="7">
        <v>45369</v>
      </c>
      <c r="N1191" s="1">
        <f t="shared" si="164"/>
        <v>45369</v>
      </c>
      <c r="P1191" s="7" t="str">
        <f t="shared" si="169"/>
        <v/>
      </c>
      <c r="R1191">
        <v>0</v>
      </c>
      <c r="S1191">
        <v>1</v>
      </c>
      <c r="U1191" t="s">
        <v>25</v>
      </c>
      <c r="W1191" t="str">
        <f t="shared" si="165"/>
        <v>Open</v>
      </c>
      <c r="X1191" t="str">
        <f>_xlfn.XLOOKUP(B1191,'Customers'!A:A,'Customers'!E:E,"")</f>
        <v>Enterprise</v>
      </c>
      <c r="Y1191">
        <f t="shared" si="166"/>
        <v>0</v>
      </c>
      <c r="Z1191" t="str">
        <f t="shared" si="167"/>
        <v/>
      </c>
      <c r="AA1191">
        <f t="shared" si="170"/>
        <v>0</v>
      </c>
    </row>
    <row r="1192" spans="1:27">
      <c r="A1192" t="s">
        <v>4421</v>
      </c>
      <c r="B1192" t="s">
        <v>4422</v>
      </c>
      <c r="C1192" t="s">
        <v>798</v>
      </c>
      <c r="D1192" t="s">
        <v>37</v>
      </c>
      <c r="E1192" t="s">
        <v>91</v>
      </c>
      <c r="F1192" t="s">
        <v>4423</v>
      </c>
      <c r="G1192" s="6">
        <f t="shared" si="162"/>
        <v>165596</v>
      </c>
      <c r="H1192" t="s">
        <v>39</v>
      </c>
      <c r="I1192" t="s">
        <v>731</v>
      </c>
      <c r="J1192" t="str">
        <f t="shared" si="163"/>
        <v>Aachal Soni</v>
      </c>
      <c r="K1192" t="s">
        <v>2693</v>
      </c>
      <c r="L1192" s="7">
        <f t="shared" si="168"/>
        <v>44686</v>
      </c>
      <c r="M1192" s="7">
        <v>44717</v>
      </c>
      <c r="N1192" s="1">
        <f t="shared" si="164"/>
        <v>44717</v>
      </c>
      <c r="O1192" s="7">
        <v>44737</v>
      </c>
      <c r="P1192" s="7">
        <f t="shared" si="169"/>
        <v>44737</v>
      </c>
      <c r="Q1192">
        <v>51</v>
      </c>
      <c r="R1192">
        <v>1</v>
      </c>
      <c r="S1192">
        <v>4</v>
      </c>
      <c r="T1192">
        <v>34.299999999999997</v>
      </c>
      <c r="U1192" t="s">
        <v>100</v>
      </c>
      <c r="W1192" t="str">
        <f t="shared" si="165"/>
        <v>Won</v>
      </c>
      <c r="X1192" t="str">
        <f>_xlfn.XLOOKUP(B1192,'Customers'!A:A,'Customers'!E:E,"")</f>
        <v>SMB</v>
      </c>
      <c r="Y1192">
        <f t="shared" si="166"/>
        <v>1</v>
      </c>
      <c r="Z1192">
        <f t="shared" si="167"/>
        <v>20</v>
      </c>
      <c r="AA1192">
        <f t="shared" si="170"/>
        <v>0</v>
      </c>
    </row>
    <row r="1193" spans="1:27">
      <c r="A1193" t="s">
        <v>4424</v>
      </c>
      <c r="B1193" t="s">
        <v>4425</v>
      </c>
      <c r="C1193" t="s">
        <v>4393</v>
      </c>
      <c r="D1193" t="s">
        <v>19</v>
      </c>
      <c r="E1193" t="s">
        <v>54</v>
      </c>
      <c r="F1193" t="s">
        <v>4426</v>
      </c>
      <c r="G1193" s="6">
        <f t="shared" si="162"/>
        <v>2458</v>
      </c>
      <c r="H1193" t="s">
        <v>79</v>
      </c>
      <c r="I1193" t="s">
        <v>258</v>
      </c>
      <c r="J1193" t="str">
        <f t="shared" si="163"/>
        <v>Jasmit Gour</v>
      </c>
      <c r="K1193" t="s">
        <v>2858</v>
      </c>
      <c r="L1193" s="7">
        <f t="shared" si="168"/>
        <v>45165</v>
      </c>
      <c r="M1193" s="7">
        <v>45181</v>
      </c>
      <c r="N1193" s="1">
        <f t="shared" si="164"/>
        <v>45181</v>
      </c>
      <c r="P1193" s="7" t="str">
        <f t="shared" si="169"/>
        <v/>
      </c>
      <c r="R1193">
        <v>0</v>
      </c>
      <c r="S1193">
        <v>1</v>
      </c>
      <c r="T1193">
        <v>13.4</v>
      </c>
      <c r="U1193" t="s">
        <v>58</v>
      </c>
      <c r="W1193" t="str">
        <f t="shared" si="165"/>
        <v>Open</v>
      </c>
      <c r="X1193" t="str">
        <f>_xlfn.XLOOKUP(B1193,'Customers'!A:A,'Customers'!E:E,"")</f>
        <v>Mid-Market</v>
      </c>
      <c r="Y1193">
        <f t="shared" si="166"/>
        <v>0</v>
      </c>
      <c r="Z1193" t="str">
        <f t="shared" si="167"/>
        <v/>
      </c>
      <c r="AA1193">
        <f t="shared" si="170"/>
        <v>0</v>
      </c>
    </row>
    <row r="1194" spans="1:27">
      <c r="A1194" t="s">
        <v>4427</v>
      </c>
      <c r="B1194" t="s">
        <v>1941</v>
      </c>
      <c r="C1194" t="s">
        <v>1847</v>
      </c>
      <c r="D1194" t="s">
        <v>37</v>
      </c>
      <c r="E1194" t="s">
        <v>177</v>
      </c>
      <c r="F1194" t="s">
        <v>4428</v>
      </c>
      <c r="G1194" s="6">
        <f t="shared" si="162"/>
        <v>113760</v>
      </c>
      <c r="H1194" t="s">
        <v>161</v>
      </c>
      <c r="I1194" t="s">
        <v>105</v>
      </c>
      <c r="J1194" t="str">
        <f t="shared" si="163"/>
        <v>Hemangini Bahri</v>
      </c>
      <c r="K1194" t="s">
        <v>4429</v>
      </c>
      <c r="L1194" s="7">
        <f t="shared" si="168"/>
        <v>45519</v>
      </c>
      <c r="M1194" s="7">
        <v>45546</v>
      </c>
      <c r="N1194" s="1">
        <f t="shared" si="164"/>
        <v>45546</v>
      </c>
      <c r="P1194" s="7" t="str">
        <f t="shared" si="169"/>
        <v/>
      </c>
      <c r="R1194">
        <v>0</v>
      </c>
      <c r="S1194">
        <v>1</v>
      </c>
      <c r="T1194">
        <v>4.3</v>
      </c>
      <c r="U1194" t="s">
        <v>58</v>
      </c>
      <c r="W1194" t="str">
        <f t="shared" si="165"/>
        <v>Open</v>
      </c>
      <c r="X1194" t="str">
        <f>_xlfn.XLOOKUP(B1194,'Customers'!A:A,'Customers'!E:E,"")</f>
        <v>Mid-Market</v>
      </c>
      <c r="Y1194">
        <f t="shared" si="166"/>
        <v>0</v>
      </c>
      <c r="Z1194" t="str">
        <f t="shared" si="167"/>
        <v/>
      </c>
      <c r="AA1194">
        <f t="shared" si="170"/>
        <v>0</v>
      </c>
    </row>
    <row r="1195" spans="1:27">
      <c r="A1195" t="s">
        <v>4430</v>
      </c>
      <c r="B1195" t="s">
        <v>3008</v>
      </c>
      <c r="C1195" t="s">
        <v>1307</v>
      </c>
      <c r="D1195" t="s">
        <v>19</v>
      </c>
      <c r="E1195" t="s">
        <v>45</v>
      </c>
      <c r="F1195" t="s">
        <v>4431</v>
      </c>
      <c r="G1195" s="6">
        <f t="shared" si="162"/>
        <v>1246</v>
      </c>
      <c r="H1195" t="s">
        <v>47</v>
      </c>
      <c r="I1195" t="s">
        <v>145</v>
      </c>
      <c r="J1195" t="str">
        <f t="shared" si="163"/>
        <v>Krish Varughese</v>
      </c>
      <c r="K1195" t="s">
        <v>362</v>
      </c>
      <c r="L1195" s="7">
        <f t="shared" si="168"/>
        <v>44574</v>
      </c>
      <c r="M1195" s="7">
        <v>44710</v>
      </c>
      <c r="N1195" s="1">
        <f t="shared" si="164"/>
        <v>44710</v>
      </c>
      <c r="P1195" s="7" t="str">
        <f t="shared" si="169"/>
        <v/>
      </c>
      <c r="R1195">
        <v>0</v>
      </c>
      <c r="S1195">
        <v>1</v>
      </c>
      <c r="T1195">
        <v>6.3</v>
      </c>
      <c r="U1195" t="s">
        <v>42</v>
      </c>
      <c r="W1195" t="str">
        <f t="shared" si="165"/>
        <v>Open</v>
      </c>
      <c r="X1195" t="str">
        <f>_xlfn.XLOOKUP(B1195,'Customers'!A:A,'Customers'!E:E,"")</f>
        <v>SMB</v>
      </c>
      <c r="Y1195">
        <f t="shared" si="166"/>
        <v>0</v>
      </c>
      <c r="Z1195" t="str">
        <f t="shared" si="167"/>
        <v/>
      </c>
      <c r="AA1195">
        <f t="shared" si="170"/>
        <v>0</v>
      </c>
    </row>
    <row r="1196" spans="1:27">
      <c r="A1196" t="s">
        <v>4432</v>
      </c>
      <c r="B1196" t="s">
        <v>1177</v>
      </c>
      <c r="C1196" t="s">
        <v>2307</v>
      </c>
      <c r="D1196" t="s">
        <v>183</v>
      </c>
      <c r="E1196" t="s">
        <v>115</v>
      </c>
      <c r="F1196" t="s">
        <v>4433</v>
      </c>
      <c r="G1196" s="6">
        <f t="shared" si="162"/>
        <v>11981</v>
      </c>
      <c r="H1196" t="s">
        <v>47</v>
      </c>
      <c r="I1196" t="s">
        <v>98</v>
      </c>
      <c r="J1196" t="str">
        <f t="shared" si="163"/>
        <v>Amruta Sinha</v>
      </c>
      <c r="K1196" t="s">
        <v>457</v>
      </c>
      <c r="L1196" s="7">
        <f t="shared" si="168"/>
        <v>44888</v>
      </c>
      <c r="M1196" s="7">
        <v>44962</v>
      </c>
      <c r="N1196" s="1">
        <f t="shared" si="164"/>
        <v>44962</v>
      </c>
      <c r="O1196" s="7">
        <v>44938</v>
      </c>
      <c r="P1196" s="7">
        <f t="shared" si="169"/>
        <v>44938</v>
      </c>
      <c r="Q1196">
        <v>50</v>
      </c>
      <c r="R1196">
        <v>0</v>
      </c>
      <c r="S1196">
        <v>1</v>
      </c>
      <c r="U1196" t="s">
        <v>33</v>
      </c>
      <c r="W1196" t="str">
        <f t="shared" si="165"/>
        <v>Lost</v>
      </c>
      <c r="X1196" t="str">
        <f>_xlfn.XLOOKUP(B1196,'Customers'!A:A,'Customers'!E:E,"")</f>
        <v>Enterprise</v>
      </c>
      <c r="Y1196">
        <f t="shared" si="166"/>
        <v>1</v>
      </c>
      <c r="Z1196">
        <f t="shared" si="167"/>
        <v>-24</v>
      </c>
      <c r="AA1196">
        <f t="shared" si="170"/>
        <v>0</v>
      </c>
    </row>
    <row r="1197" spans="1:27">
      <c r="A1197" t="s">
        <v>4434</v>
      </c>
      <c r="B1197" t="s">
        <v>3799</v>
      </c>
      <c r="C1197" t="s">
        <v>18</v>
      </c>
      <c r="D1197" t="s">
        <v>183</v>
      </c>
      <c r="E1197" t="s">
        <v>115</v>
      </c>
      <c r="F1197" t="s">
        <v>4435</v>
      </c>
      <c r="G1197" s="6">
        <f t="shared" si="162"/>
        <v>13339</v>
      </c>
      <c r="H1197" t="s">
        <v>161</v>
      </c>
      <c r="I1197" t="s">
        <v>62</v>
      </c>
      <c r="J1197" t="str">
        <f t="shared" si="163"/>
        <v>Jairaj Panchal</v>
      </c>
      <c r="K1197" t="s">
        <v>4436</v>
      </c>
      <c r="L1197" s="7">
        <f t="shared" si="168"/>
        <v>45511</v>
      </c>
      <c r="M1197" s="7">
        <v>45539</v>
      </c>
      <c r="N1197" s="1">
        <f t="shared" si="164"/>
        <v>45539</v>
      </c>
      <c r="O1197" s="7">
        <v>45704</v>
      </c>
      <c r="P1197" s="7">
        <f t="shared" si="169"/>
        <v>45704</v>
      </c>
      <c r="Q1197">
        <v>193</v>
      </c>
      <c r="R1197">
        <v>0</v>
      </c>
      <c r="S1197">
        <v>1</v>
      </c>
      <c r="T1197">
        <v>20.2</v>
      </c>
      <c r="U1197" t="s">
        <v>100</v>
      </c>
      <c r="W1197" t="str">
        <f t="shared" si="165"/>
        <v>Lost</v>
      </c>
      <c r="X1197" t="str">
        <f>_xlfn.XLOOKUP(B1197,'Customers'!A:A,'Customers'!E:E,"")</f>
        <v>Enterprise</v>
      </c>
      <c r="Y1197">
        <f t="shared" si="166"/>
        <v>1</v>
      </c>
      <c r="Z1197">
        <f t="shared" si="167"/>
        <v>165</v>
      </c>
      <c r="AA1197">
        <f t="shared" si="170"/>
        <v>1</v>
      </c>
    </row>
    <row r="1198" spans="1:27">
      <c r="A1198" t="s">
        <v>4437</v>
      </c>
      <c r="B1198" t="s">
        <v>702</v>
      </c>
      <c r="C1198" t="s">
        <v>18</v>
      </c>
      <c r="D1198" t="s">
        <v>37</v>
      </c>
      <c r="E1198" t="s">
        <v>20</v>
      </c>
      <c r="F1198" t="s">
        <v>4438</v>
      </c>
      <c r="G1198" s="6">
        <f t="shared" si="162"/>
        <v>63221</v>
      </c>
      <c r="H1198" t="s">
        <v>39</v>
      </c>
      <c r="I1198" t="s">
        <v>105</v>
      </c>
      <c r="J1198" t="str">
        <f t="shared" si="163"/>
        <v>Hemangini Bahri</v>
      </c>
      <c r="K1198" t="s">
        <v>4439</v>
      </c>
      <c r="L1198" s="7">
        <f t="shared" si="168"/>
        <v>44621</v>
      </c>
      <c r="M1198" s="7">
        <v>44678</v>
      </c>
      <c r="N1198" s="1">
        <f t="shared" si="164"/>
        <v>44678</v>
      </c>
      <c r="P1198" s="7" t="str">
        <f t="shared" si="169"/>
        <v/>
      </c>
      <c r="R1198">
        <v>0</v>
      </c>
      <c r="S1198">
        <v>1</v>
      </c>
      <c r="T1198">
        <v>14.2</v>
      </c>
      <c r="U1198" t="s">
        <v>58</v>
      </c>
      <c r="W1198" t="str">
        <f t="shared" si="165"/>
        <v>Open</v>
      </c>
      <c r="X1198" t="str">
        <f>_xlfn.XLOOKUP(B1198,'Customers'!A:A,'Customers'!E:E,"")</f>
        <v>SMB</v>
      </c>
      <c r="Y1198">
        <f t="shared" si="166"/>
        <v>0</v>
      </c>
      <c r="Z1198" t="str">
        <f t="shared" si="167"/>
        <v/>
      </c>
      <c r="AA1198">
        <f t="shared" si="170"/>
        <v>0</v>
      </c>
    </row>
    <row r="1199" spans="1:27">
      <c r="A1199" t="s">
        <v>4440</v>
      </c>
      <c r="B1199" t="s">
        <v>4441</v>
      </c>
      <c r="C1199" t="s">
        <v>282</v>
      </c>
      <c r="D1199" t="s">
        <v>66</v>
      </c>
      <c r="E1199" t="s">
        <v>45</v>
      </c>
      <c r="F1199" t="s">
        <v>4442</v>
      </c>
      <c r="G1199" s="6">
        <f t="shared" si="162"/>
        <v>20938</v>
      </c>
      <c r="H1199" t="s">
        <v>161</v>
      </c>
      <c r="I1199" t="s">
        <v>731</v>
      </c>
      <c r="J1199" t="str">
        <f t="shared" si="163"/>
        <v>Aachal Soni</v>
      </c>
      <c r="K1199" t="s">
        <v>4443</v>
      </c>
      <c r="L1199" s="7">
        <f t="shared" si="168"/>
        <v>44705</v>
      </c>
      <c r="M1199" s="7">
        <v>44763</v>
      </c>
      <c r="N1199" s="1">
        <f t="shared" si="164"/>
        <v>44763</v>
      </c>
      <c r="P1199" s="7" t="str">
        <f t="shared" si="169"/>
        <v/>
      </c>
      <c r="R1199">
        <v>0</v>
      </c>
      <c r="S1199">
        <v>1</v>
      </c>
      <c r="T1199">
        <v>25.7</v>
      </c>
      <c r="U1199" t="s">
        <v>33</v>
      </c>
      <c r="W1199" t="str">
        <f t="shared" si="165"/>
        <v>Open</v>
      </c>
      <c r="X1199" t="str">
        <f>_xlfn.XLOOKUP(B1199,'Customers'!A:A,'Customers'!E:E,"")</f>
        <v>SMB</v>
      </c>
      <c r="Y1199">
        <f t="shared" si="166"/>
        <v>0</v>
      </c>
      <c r="Z1199" t="str">
        <f t="shared" si="167"/>
        <v/>
      </c>
      <c r="AA1199">
        <f t="shared" si="170"/>
        <v>0</v>
      </c>
    </row>
    <row r="1200" spans="1:27">
      <c r="A1200" t="s">
        <v>4444</v>
      </c>
      <c r="B1200" t="s">
        <v>4445</v>
      </c>
      <c r="C1200" t="s">
        <v>1203</v>
      </c>
      <c r="D1200" t="s">
        <v>66</v>
      </c>
      <c r="E1200" t="s">
        <v>54</v>
      </c>
      <c r="F1200" t="s">
        <v>4446</v>
      </c>
      <c r="G1200" s="6">
        <f t="shared" si="162"/>
        <v>12486</v>
      </c>
      <c r="H1200" t="s">
        <v>22</v>
      </c>
      <c r="I1200" t="s">
        <v>232</v>
      </c>
      <c r="J1200" t="str">
        <f t="shared" si="163"/>
        <v>Patrick Sama</v>
      </c>
      <c r="K1200" t="s">
        <v>3219</v>
      </c>
      <c r="L1200" s="7">
        <f t="shared" si="168"/>
        <v>44719</v>
      </c>
      <c r="M1200" s="7">
        <v>44880</v>
      </c>
      <c r="N1200" s="1">
        <f t="shared" si="164"/>
        <v>44880</v>
      </c>
      <c r="P1200" s="7" t="str">
        <f t="shared" si="169"/>
        <v/>
      </c>
      <c r="R1200">
        <v>0</v>
      </c>
      <c r="S1200">
        <v>1</v>
      </c>
      <c r="T1200">
        <v>28.2</v>
      </c>
      <c r="U1200" t="s">
        <v>33</v>
      </c>
      <c r="W1200" t="str">
        <f t="shared" si="165"/>
        <v>Open</v>
      </c>
      <c r="X1200" t="str">
        <f>_xlfn.XLOOKUP(B1200,'Customers'!A:A,'Customers'!E:E,"")</f>
        <v>SMB</v>
      </c>
      <c r="Y1200">
        <f t="shared" si="166"/>
        <v>0</v>
      </c>
      <c r="Z1200" t="str">
        <f t="shared" si="167"/>
        <v/>
      </c>
      <c r="AA1200">
        <f t="shared" si="170"/>
        <v>0</v>
      </c>
    </row>
    <row r="1201" spans="1:27">
      <c r="A1201" t="s">
        <v>4447</v>
      </c>
      <c r="B1201" t="s">
        <v>1159</v>
      </c>
      <c r="C1201" t="s">
        <v>18</v>
      </c>
      <c r="D1201" t="s">
        <v>53</v>
      </c>
      <c r="E1201" t="s">
        <v>91</v>
      </c>
      <c r="F1201" t="s">
        <v>4448</v>
      </c>
      <c r="G1201" s="6">
        <f t="shared" si="162"/>
        <v>33363</v>
      </c>
      <c r="H1201" t="s">
        <v>56</v>
      </c>
      <c r="I1201" t="s">
        <v>237</v>
      </c>
      <c r="J1201" t="str">
        <f t="shared" si="163"/>
        <v>Vidhi Mital</v>
      </c>
      <c r="K1201" t="s">
        <v>2693</v>
      </c>
      <c r="L1201" s="7">
        <f t="shared" si="168"/>
        <v>44686</v>
      </c>
      <c r="M1201" s="7">
        <v>44771</v>
      </c>
      <c r="N1201" s="1">
        <f t="shared" si="164"/>
        <v>44771</v>
      </c>
      <c r="O1201" s="7">
        <v>44846</v>
      </c>
      <c r="P1201" s="7">
        <f t="shared" si="169"/>
        <v>44846</v>
      </c>
      <c r="Q1201">
        <v>160</v>
      </c>
      <c r="R1201">
        <v>0</v>
      </c>
      <c r="S1201">
        <v>1</v>
      </c>
      <c r="T1201">
        <v>32</v>
      </c>
      <c r="U1201" t="s">
        <v>42</v>
      </c>
      <c r="W1201" t="str">
        <f t="shared" si="165"/>
        <v>Won</v>
      </c>
      <c r="X1201" t="str">
        <f>_xlfn.XLOOKUP(B1201,'Customers'!A:A,'Customers'!E:E,"")</f>
        <v>Mid-Market</v>
      </c>
      <c r="Y1201">
        <f t="shared" si="166"/>
        <v>1</v>
      </c>
      <c r="Z1201">
        <f t="shared" si="167"/>
        <v>75</v>
      </c>
      <c r="AA1201">
        <f t="shared" si="170"/>
        <v>1</v>
      </c>
    </row>
    <row r="1202" spans="1:27">
      <c r="A1202" t="s">
        <v>4449</v>
      </c>
      <c r="B1202" t="s">
        <v>2835</v>
      </c>
      <c r="C1202" t="s">
        <v>4029</v>
      </c>
      <c r="D1202" t="s">
        <v>53</v>
      </c>
      <c r="E1202" t="s">
        <v>91</v>
      </c>
      <c r="F1202" t="s">
        <v>4450</v>
      </c>
      <c r="G1202" s="6">
        <f t="shared" si="162"/>
        <v>34022</v>
      </c>
      <c r="H1202" t="s">
        <v>172</v>
      </c>
      <c r="I1202" t="s">
        <v>133</v>
      </c>
      <c r="J1202" t="str">
        <f t="shared" si="163"/>
        <v>Aachal Soni</v>
      </c>
      <c r="K1202" t="s">
        <v>2701</v>
      </c>
      <c r="L1202" s="7">
        <f t="shared" si="168"/>
        <v>44971</v>
      </c>
      <c r="M1202" s="7">
        <v>45016</v>
      </c>
      <c r="N1202" s="1">
        <f t="shared" si="164"/>
        <v>45016</v>
      </c>
      <c r="O1202" s="7">
        <v>45004</v>
      </c>
      <c r="P1202" s="7">
        <f t="shared" si="169"/>
        <v>45004</v>
      </c>
      <c r="Q1202">
        <v>33</v>
      </c>
      <c r="R1202">
        <v>0</v>
      </c>
      <c r="S1202">
        <v>1</v>
      </c>
      <c r="T1202">
        <v>15.3</v>
      </c>
      <c r="U1202" t="s">
        <v>33</v>
      </c>
      <c r="W1202" t="str">
        <f t="shared" si="165"/>
        <v>Won</v>
      </c>
      <c r="X1202" t="str">
        <f>_xlfn.XLOOKUP(B1202,'Customers'!A:A,'Customers'!E:E,"")</f>
        <v>SMB</v>
      </c>
      <c r="Y1202">
        <f t="shared" si="166"/>
        <v>1</v>
      </c>
      <c r="Z1202">
        <f t="shared" si="167"/>
        <v>-12</v>
      </c>
      <c r="AA1202">
        <f t="shared" si="170"/>
        <v>0</v>
      </c>
    </row>
    <row r="1203" spans="1:27">
      <c r="A1203" t="s">
        <v>4451</v>
      </c>
      <c r="B1203" t="s">
        <v>3471</v>
      </c>
      <c r="C1203" t="s">
        <v>18</v>
      </c>
      <c r="D1203" t="s">
        <v>53</v>
      </c>
      <c r="E1203" t="s">
        <v>115</v>
      </c>
      <c r="F1203" t="s">
        <v>4452</v>
      </c>
      <c r="G1203" s="6">
        <f t="shared" si="162"/>
        <v>9650</v>
      </c>
      <c r="H1203" t="s">
        <v>151</v>
      </c>
      <c r="I1203" t="s">
        <v>156</v>
      </c>
      <c r="J1203" t="str">
        <f t="shared" si="163"/>
        <v>Lakshmi Hayre</v>
      </c>
      <c r="K1203" t="s">
        <v>3774</v>
      </c>
      <c r="L1203" s="7">
        <f t="shared" si="168"/>
        <v>45410</v>
      </c>
      <c r="M1203" s="7">
        <v>45585</v>
      </c>
      <c r="N1203" s="1">
        <f t="shared" si="164"/>
        <v>45585</v>
      </c>
      <c r="O1203" s="7">
        <v>45439</v>
      </c>
      <c r="P1203" s="7">
        <f t="shared" si="169"/>
        <v>45439</v>
      </c>
      <c r="Q1203">
        <v>29</v>
      </c>
      <c r="R1203">
        <v>0</v>
      </c>
      <c r="S1203">
        <v>1</v>
      </c>
      <c r="T1203">
        <v>13.4</v>
      </c>
      <c r="U1203" t="s">
        <v>25</v>
      </c>
      <c r="W1203" t="str">
        <f t="shared" si="165"/>
        <v>Lost</v>
      </c>
      <c r="X1203" t="str">
        <f>_xlfn.XLOOKUP(B1203,'Customers'!A:A,'Customers'!E:E,"")</f>
        <v>SMB</v>
      </c>
      <c r="Y1203">
        <f t="shared" si="166"/>
        <v>1</v>
      </c>
      <c r="Z1203">
        <f t="shared" si="167"/>
        <v>-146</v>
      </c>
      <c r="AA1203">
        <f t="shared" si="170"/>
        <v>0</v>
      </c>
    </row>
    <row r="1204" spans="1:27">
      <c r="A1204" t="s">
        <v>4453</v>
      </c>
      <c r="B1204" t="s">
        <v>1260</v>
      </c>
      <c r="C1204" t="s">
        <v>2661</v>
      </c>
      <c r="D1204" t="s">
        <v>37</v>
      </c>
      <c r="E1204" t="s">
        <v>54</v>
      </c>
      <c r="F1204" t="s">
        <v>4454</v>
      </c>
      <c r="G1204" s="6">
        <f t="shared" si="162"/>
        <v>57691</v>
      </c>
      <c r="H1204" t="s">
        <v>151</v>
      </c>
      <c r="I1204" t="s">
        <v>93</v>
      </c>
      <c r="J1204" t="str">
        <f t="shared" si="163"/>
        <v>Owen Mane</v>
      </c>
      <c r="K1204" t="s">
        <v>4455</v>
      </c>
      <c r="L1204" s="7">
        <f t="shared" si="168"/>
        <v>45058</v>
      </c>
      <c r="M1204" s="7">
        <v>45105</v>
      </c>
      <c r="N1204" s="1">
        <f t="shared" si="164"/>
        <v>45105</v>
      </c>
      <c r="P1204" s="7" t="str">
        <f t="shared" si="169"/>
        <v/>
      </c>
      <c r="R1204">
        <v>0</v>
      </c>
      <c r="S1204">
        <v>1</v>
      </c>
      <c r="U1204" t="s">
        <v>25</v>
      </c>
      <c r="W1204" t="str">
        <f t="shared" si="165"/>
        <v>Open</v>
      </c>
      <c r="X1204" t="str">
        <f>_xlfn.XLOOKUP(B1204,'Customers'!A:A,'Customers'!E:E,"")</f>
        <v>Mid-Market</v>
      </c>
      <c r="Y1204">
        <f t="shared" si="166"/>
        <v>0</v>
      </c>
      <c r="Z1204" t="str">
        <f t="shared" si="167"/>
        <v/>
      </c>
      <c r="AA1204">
        <f t="shared" si="170"/>
        <v>0</v>
      </c>
    </row>
    <row r="1205" spans="1:27">
      <c r="A1205" t="s">
        <v>4456</v>
      </c>
      <c r="B1205" t="s">
        <v>4457</v>
      </c>
      <c r="C1205" t="s">
        <v>4458</v>
      </c>
      <c r="D1205" t="s">
        <v>19</v>
      </c>
      <c r="E1205" t="s">
        <v>20</v>
      </c>
      <c r="F1205" t="s">
        <v>4459</v>
      </c>
      <c r="G1205" s="6">
        <f t="shared" si="162"/>
        <v>8718</v>
      </c>
      <c r="H1205" t="s">
        <v>151</v>
      </c>
      <c r="I1205" t="s">
        <v>232</v>
      </c>
      <c r="J1205" t="str">
        <f t="shared" si="163"/>
        <v>Patrick Sama</v>
      </c>
      <c r="K1205" t="s">
        <v>4460</v>
      </c>
      <c r="L1205" s="7">
        <f t="shared" si="168"/>
        <v>44804</v>
      </c>
      <c r="M1205" s="7">
        <v>44902</v>
      </c>
      <c r="N1205" s="1">
        <f t="shared" si="164"/>
        <v>44902</v>
      </c>
      <c r="P1205" s="7" t="str">
        <f t="shared" si="169"/>
        <v/>
      </c>
      <c r="R1205">
        <v>0</v>
      </c>
      <c r="S1205">
        <v>1</v>
      </c>
      <c r="T1205">
        <v>11.5</v>
      </c>
      <c r="U1205" t="s">
        <v>58</v>
      </c>
      <c r="W1205" t="str">
        <f t="shared" si="165"/>
        <v>Open</v>
      </c>
      <c r="X1205" t="str">
        <f>_xlfn.XLOOKUP(B1205,'Customers'!A:A,'Customers'!E:E,"")</f>
        <v>Mid-Market</v>
      </c>
      <c r="Y1205">
        <f t="shared" si="166"/>
        <v>0</v>
      </c>
      <c r="Z1205" t="str">
        <f t="shared" si="167"/>
        <v/>
      </c>
      <c r="AA1205">
        <f t="shared" si="170"/>
        <v>0</v>
      </c>
    </row>
    <row r="1206" spans="1:27">
      <c r="A1206" t="s">
        <v>4461</v>
      </c>
      <c r="B1206" t="s">
        <v>4462</v>
      </c>
      <c r="C1206" t="s">
        <v>18</v>
      </c>
      <c r="D1206" t="s">
        <v>183</v>
      </c>
      <c r="E1206" t="s">
        <v>54</v>
      </c>
      <c r="F1206" t="s">
        <v>4463</v>
      </c>
      <c r="G1206" s="6">
        <f t="shared" si="162"/>
        <v>4366</v>
      </c>
      <c r="H1206" t="s">
        <v>39</v>
      </c>
      <c r="I1206" t="s">
        <v>31</v>
      </c>
      <c r="J1206" t="str">
        <f t="shared" si="163"/>
        <v>Ati Seshadri</v>
      </c>
      <c r="K1206" t="s">
        <v>1289</v>
      </c>
      <c r="L1206" s="7">
        <f t="shared" si="168"/>
        <v>45472</v>
      </c>
      <c r="N1206" s="1" t="str">
        <f t="shared" si="164"/>
        <v/>
      </c>
      <c r="P1206" s="7" t="str">
        <f t="shared" si="169"/>
        <v/>
      </c>
      <c r="R1206">
        <v>0</v>
      </c>
      <c r="S1206">
        <v>1</v>
      </c>
      <c r="T1206">
        <v>24.3</v>
      </c>
      <c r="U1206" t="s">
        <v>25</v>
      </c>
      <c r="W1206" t="str">
        <f t="shared" si="165"/>
        <v>Open</v>
      </c>
      <c r="X1206" t="str">
        <f>_xlfn.XLOOKUP(B1206,'Customers'!A:A,'Customers'!E:E,"")</f>
        <v>Enterprise</v>
      </c>
      <c r="Y1206">
        <f t="shared" si="166"/>
        <v>0</v>
      </c>
      <c r="Z1206" t="str">
        <f t="shared" si="167"/>
        <v/>
      </c>
      <c r="AA1206">
        <f t="shared" si="170"/>
        <v>0</v>
      </c>
    </row>
    <row r="1207" spans="1:27">
      <c r="A1207" t="s">
        <v>4464</v>
      </c>
      <c r="B1207" t="s">
        <v>4109</v>
      </c>
      <c r="C1207" t="s">
        <v>479</v>
      </c>
      <c r="D1207" t="s">
        <v>53</v>
      </c>
      <c r="E1207" t="s">
        <v>54</v>
      </c>
      <c r="F1207" t="s">
        <v>4465</v>
      </c>
      <c r="G1207" s="6">
        <f t="shared" si="162"/>
        <v>35423</v>
      </c>
      <c r="H1207" t="s">
        <v>79</v>
      </c>
      <c r="I1207" t="s">
        <v>23</v>
      </c>
      <c r="J1207" t="str">
        <f t="shared" si="163"/>
        <v>Nihal Bhasin</v>
      </c>
      <c r="K1207" t="s">
        <v>1614</v>
      </c>
      <c r="L1207" s="7">
        <f t="shared" si="168"/>
        <v>45532</v>
      </c>
      <c r="N1207" s="1" t="str">
        <f t="shared" si="164"/>
        <v/>
      </c>
      <c r="P1207" s="7" t="str">
        <f t="shared" si="169"/>
        <v/>
      </c>
      <c r="R1207">
        <v>0</v>
      </c>
      <c r="S1207">
        <v>1</v>
      </c>
      <c r="T1207">
        <v>12.7</v>
      </c>
      <c r="U1207" t="s">
        <v>58</v>
      </c>
      <c r="W1207" t="str">
        <f t="shared" si="165"/>
        <v>Open</v>
      </c>
      <c r="X1207" t="str">
        <f>_xlfn.XLOOKUP(B1207,'Customers'!A:A,'Customers'!E:E,"")</f>
        <v>Mid-Market</v>
      </c>
      <c r="Y1207">
        <f t="shared" si="166"/>
        <v>0</v>
      </c>
      <c r="Z1207" t="str">
        <f t="shared" si="167"/>
        <v/>
      </c>
      <c r="AA1207">
        <f t="shared" si="170"/>
        <v>0</v>
      </c>
    </row>
    <row r="1208" spans="1:27">
      <c r="A1208" t="s">
        <v>4466</v>
      </c>
      <c r="B1208" t="s">
        <v>2416</v>
      </c>
      <c r="C1208" t="s">
        <v>2609</v>
      </c>
      <c r="D1208" t="s">
        <v>37</v>
      </c>
      <c r="E1208" t="s">
        <v>45</v>
      </c>
      <c r="F1208" t="s">
        <v>4467</v>
      </c>
      <c r="G1208" s="6">
        <f t="shared" si="162"/>
        <v>210585</v>
      </c>
      <c r="H1208" t="s">
        <v>151</v>
      </c>
      <c r="I1208" t="s">
        <v>145</v>
      </c>
      <c r="J1208" t="str">
        <f t="shared" si="163"/>
        <v>Krish Varughese</v>
      </c>
      <c r="K1208" t="s">
        <v>4468</v>
      </c>
      <c r="L1208" s="7">
        <f t="shared" si="168"/>
        <v>44607</v>
      </c>
      <c r="M1208" s="7">
        <v>44622</v>
      </c>
      <c r="N1208" s="1">
        <f t="shared" si="164"/>
        <v>44622</v>
      </c>
      <c r="P1208" s="7" t="str">
        <f t="shared" si="169"/>
        <v/>
      </c>
      <c r="R1208">
        <v>0</v>
      </c>
      <c r="S1208">
        <v>1</v>
      </c>
      <c r="U1208" t="s">
        <v>25</v>
      </c>
      <c r="W1208" t="str">
        <f t="shared" si="165"/>
        <v>Open</v>
      </c>
      <c r="X1208" t="str">
        <f>_xlfn.XLOOKUP(B1208,'Customers'!A:A,'Customers'!E:E,"")</f>
        <v>SMB</v>
      </c>
      <c r="Y1208">
        <f t="shared" si="166"/>
        <v>0</v>
      </c>
      <c r="Z1208" t="str">
        <f t="shared" si="167"/>
        <v/>
      </c>
      <c r="AA1208">
        <f t="shared" si="170"/>
        <v>0</v>
      </c>
    </row>
    <row r="1209" spans="1:27">
      <c r="A1209" t="s">
        <v>4469</v>
      </c>
      <c r="B1209" t="s">
        <v>4470</v>
      </c>
      <c r="C1209" t="s">
        <v>455</v>
      </c>
      <c r="D1209" t="s">
        <v>66</v>
      </c>
      <c r="E1209" t="s">
        <v>20</v>
      </c>
      <c r="F1209" t="s">
        <v>4471</v>
      </c>
      <c r="G1209" s="6">
        <f t="shared" si="162"/>
        <v>19606</v>
      </c>
      <c r="H1209" t="s">
        <v>56</v>
      </c>
      <c r="I1209" t="s">
        <v>73</v>
      </c>
      <c r="J1209" t="str">
        <f t="shared" si="163"/>
        <v>Karan Karnik</v>
      </c>
      <c r="K1209" t="s">
        <v>3791</v>
      </c>
      <c r="L1209" s="7">
        <f t="shared" si="168"/>
        <v>44859</v>
      </c>
      <c r="M1209" s="7">
        <v>45020</v>
      </c>
      <c r="N1209" s="1">
        <f t="shared" si="164"/>
        <v>45020</v>
      </c>
      <c r="P1209" s="7" t="str">
        <f t="shared" si="169"/>
        <v/>
      </c>
      <c r="R1209">
        <v>0</v>
      </c>
      <c r="S1209">
        <v>1</v>
      </c>
      <c r="T1209">
        <v>20.399999999999999</v>
      </c>
      <c r="U1209" t="s">
        <v>100</v>
      </c>
      <c r="W1209" t="str">
        <f t="shared" si="165"/>
        <v>Open</v>
      </c>
      <c r="X1209" t="str">
        <f>_xlfn.XLOOKUP(B1209,'Customers'!A:A,'Customers'!E:E,"")</f>
        <v>Mid-Market</v>
      </c>
      <c r="Y1209">
        <f t="shared" si="166"/>
        <v>0</v>
      </c>
      <c r="Z1209" t="str">
        <f t="shared" si="167"/>
        <v/>
      </c>
      <c r="AA1209">
        <f t="shared" si="170"/>
        <v>0</v>
      </c>
    </row>
    <row r="1210" spans="1:27">
      <c r="A1210" t="s">
        <v>4472</v>
      </c>
      <c r="B1210" t="s">
        <v>4473</v>
      </c>
      <c r="C1210" t="s">
        <v>18</v>
      </c>
      <c r="D1210" t="s">
        <v>53</v>
      </c>
      <c r="E1210" t="s">
        <v>20</v>
      </c>
      <c r="F1210" t="s">
        <v>4474</v>
      </c>
      <c r="G1210" s="6">
        <f t="shared" si="162"/>
        <v>17229</v>
      </c>
      <c r="H1210" t="s">
        <v>30</v>
      </c>
      <c r="I1210" t="s">
        <v>73</v>
      </c>
      <c r="J1210" t="str">
        <f t="shared" si="163"/>
        <v>Karan Karnik</v>
      </c>
      <c r="K1210" t="s">
        <v>3700</v>
      </c>
      <c r="L1210" s="7">
        <f t="shared" si="168"/>
        <v>45407</v>
      </c>
      <c r="M1210" s="7">
        <v>45534</v>
      </c>
      <c r="N1210" s="1">
        <f t="shared" si="164"/>
        <v>45534</v>
      </c>
      <c r="P1210" s="7" t="str">
        <f t="shared" si="169"/>
        <v/>
      </c>
      <c r="R1210">
        <v>0</v>
      </c>
      <c r="S1210">
        <v>1</v>
      </c>
      <c r="T1210">
        <v>10.6</v>
      </c>
      <c r="U1210" t="s">
        <v>33</v>
      </c>
      <c r="W1210" t="str">
        <f t="shared" si="165"/>
        <v>Open</v>
      </c>
      <c r="X1210" t="str">
        <f>_xlfn.XLOOKUP(B1210,'Customers'!A:A,'Customers'!E:E,"")</f>
        <v>Mid-Market</v>
      </c>
      <c r="Y1210">
        <f t="shared" si="166"/>
        <v>0</v>
      </c>
      <c r="Z1210" t="str">
        <f t="shared" si="167"/>
        <v/>
      </c>
      <c r="AA1210">
        <f t="shared" si="170"/>
        <v>0</v>
      </c>
    </row>
    <row r="1211" spans="1:27">
      <c r="A1211" t="s">
        <v>4475</v>
      </c>
      <c r="B1211" t="s">
        <v>4476</v>
      </c>
      <c r="C1211" t="s">
        <v>820</v>
      </c>
      <c r="D1211" t="s">
        <v>66</v>
      </c>
      <c r="E1211" t="s">
        <v>45</v>
      </c>
      <c r="F1211" t="s">
        <v>4477</v>
      </c>
      <c r="G1211" s="6">
        <f t="shared" si="162"/>
        <v>21829</v>
      </c>
      <c r="H1211" t="s">
        <v>161</v>
      </c>
      <c r="I1211" t="s">
        <v>336</v>
      </c>
      <c r="J1211" t="str">
        <f t="shared" si="163"/>
        <v>Jalsa Parsa</v>
      </c>
      <c r="K1211" t="s">
        <v>4478</v>
      </c>
      <c r="L1211" s="7">
        <f t="shared" si="168"/>
        <v>45016</v>
      </c>
      <c r="M1211" s="7">
        <v>45104</v>
      </c>
      <c r="N1211" s="1">
        <f t="shared" si="164"/>
        <v>45104</v>
      </c>
      <c r="P1211" s="7" t="str">
        <f t="shared" si="169"/>
        <v/>
      </c>
      <c r="R1211">
        <v>0</v>
      </c>
      <c r="S1211">
        <v>1</v>
      </c>
      <c r="T1211">
        <v>15.1</v>
      </c>
      <c r="U1211" t="s">
        <v>33</v>
      </c>
      <c r="W1211" t="str">
        <f t="shared" si="165"/>
        <v>Open</v>
      </c>
      <c r="X1211" t="str">
        <f>_xlfn.XLOOKUP(B1211,'Customers'!A:A,'Customers'!E:E,"")</f>
        <v>Enterprise</v>
      </c>
      <c r="Y1211">
        <f t="shared" si="166"/>
        <v>0</v>
      </c>
      <c r="Z1211" t="str">
        <f t="shared" si="167"/>
        <v/>
      </c>
      <c r="AA1211">
        <f t="shared" si="170"/>
        <v>0</v>
      </c>
    </row>
    <row r="1212" spans="1:27">
      <c r="A1212" t="s">
        <v>4479</v>
      </c>
      <c r="B1212" t="s">
        <v>4480</v>
      </c>
      <c r="C1212" t="s">
        <v>2680</v>
      </c>
      <c r="D1212" t="s">
        <v>37</v>
      </c>
      <c r="E1212" t="s">
        <v>91</v>
      </c>
      <c r="F1212" t="s">
        <v>4481</v>
      </c>
      <c r="G1212" s="6">
        <f t="shared" si="162"/>
        <v>175000</v>
      </c>
      <c r="H1212" t="s">
        <v>79</v>
      </c>
      <c r="I1212" t="s">
        <v>145</v>
      </c>
      <c r="J1212" t="str">
        <f t="shared" si="163"/>
        <v>Krish Varughese</v>
      </c>
      <c r="K1212" t="s">
        <v>4482</v>
      </c>
      <c r="L1212" s="7">
        <f t="shared" si="168"/>
        <v>44626</v>
      </c>
      <c r="M1212" s="7">
        <v>44668</v>
      </c>
      <c r="N1212" s="1">
        <f t="shared" si="164"/>
        <v>44668</v>
      </c>
      <c r="O1212" s="7">
        <v>44743</v>
      </c>
      <c r="P1212" s="7">
        <f t="shared" si="169"/>
        <v>44743</v>
      </c>
      <c r="Q1212">
        <v>117</v>
      </c>
      <c r="R1212">
        <v>0</v>
      </c>
      <c r="S1212">
        <v>1</v>
      </c>
      <c r="T1212">
        <v>27.6</v>
      </c>
      <c r="U1212" t="s">
        <v>100</v>
      </c>
      <c r="W1212" t="str">
        <f t="shared" si="165"/>
        <v>Won</v>
      </c>
      <c r="X1212" t="str">
        <f>_xlfn.XLOOKUP(B1212,'Customers'!A:A,'Customers'!E:E,"")</f>
        <v>Mid-Market</v>
      </c>
      <c r="Y1212">
        <f t="shared" si="166"/>
        <v>1</v>
      </c>
      <c r="Z1212">
        <f t="shared" si="167"/>
        <v>75</v>
      </c>
      <c r="AA1212">
        <f t="shared" si="170"/>
        <v>1</v>
      </c>
    </row>
    <row r="1213" spans="1:27">
      <c r="A1213" t="s">
        <v>4483</v>
      </c>
      <c r="B1213" t="s">
        <v>2430</v>
      </c>
      <c r="C1213" t="s">
        <v>18</v>
      </c>
      <c r="D1213" t="s">
        <v>183</v>
      </c>
      <c r="E1213" t="s">
        <v>91</v>
      </c>
      <c r="F1213" t="s">
        <v>4484</v>
      </c>
      <c r="G1213" s="6">
        <f t="shared" si="162"/>
        <v>12125</v>
      </c>
      <c r="H1213" t="s">
        <v>56</v>
      </c>
      <c r="I1213" t="s">
        <v>394</v>
      </c>
      <c r="J1213" t="str">
        <f t="shared" si="163"/>
        <v>Ekta Uppal</v>
      </c>
      <c r="K1213" t="s">
        <v>3138</v>
      </c>
      <c r="L1213" s="7">
        <f t="shared" si="168"/>
        <v>44880</v>
      </c>
      <c r="M1213" s="7">
        <v>44951</v>
      </c>
      <c r="N1213" s="1">
        <f t="shared" si="164"/>
        <v>44951</v>
      </c>
      <c r="O1213" s="7">
        <v>45034</v>
      </c>
      <c r="P1213" s="7">
        <f t="shared" si="169"/>
        <v>45034</v>
      </c>
      <c r="Q1213">
        <v>154</v>
      </c>
      <c r="R1213">
        <v>0</v>
      </c>
      <c r="S1213">
        <v>1</v>
      </c>
      <c r="T1213">
        <v>8.4</v>
      </c>
      <c r="U1213" t="s">
        <v>33</v>
      </c>
      <c r="W1213" t="str">
        <f t="shared" si="165"/>
        <v>Won</v>
      </c>
      <c r="X1213" t="str">
        <f>_xlfn.XLOOKUP(B1213,'Customers'!A:A,'Customers'!E:E,"")</f>
        <v>Enterprise</v>
      </c>
      <c r="Y1213">
        <f t="shared" si="166"/>
        <v>1</v>
      </c>
      <c r="Z1213">
        <f t="shared" si="167"/>
        <v>83</v>
      </c>
      <c r="AA1213">
        <f t="shared" si="170"/>
        <v>1</v>
      </c>
    </row>
    <row r="1214" spans="1:27">
      <c r="A1214" t="s">
        <v>4485</v>
      </c>
      <c r="B1214" t="s">
        <v>1747</v>
      </c>
      <c r="C1214" t="s">
        <v>3867</v>
      </c>
      <c r="D1214" t="s">
        <v>53</v>
      </c>
      <c r="E1214" t="s">
        <v>28</v>
      </c>
      <c r="F1214" t="s">
        <v>4486</v>
      </c>
      <c r="G1214" s="6">
        <f t="shared" si="162"/>
        <v>19014</v>
      </c>
      <c r="H1214" t="s">
        <v>79</v>
      </c>
      <c r="I1214" t="s">
        <v>351</v>
      </c>
      <c r="J1214" t="str">
        <f t="shared" si="163"/>
        <v>Rachit Lall</v>
      </c>
      <c r="K1214" t="s">
        <v>4487</v>
      </c>
      <c r="L1214" s="7">
        <f t="shared" si="168"/>
        <v>45197</v>
      </c>
      <c r="M1214" s="7">
        <v>45323</v>
      </c>
      <c r="N1214" s="1">
        <f t="shared" si="164"/>
        <v>45323</v>
      </c>
      <c r="P1214" s="7" t="str">
        <f t="shared" si="169"/>
        <v/>
      </c>
      <c r="R1214">
        <v>0</v>
      </c>
      <c r="S1214">
        <v>1</v>
      </c>
      <c r="T1214">
        <v>15</v>
      </c>
      <c r="U1214" t="s">
        <v>33</v>
      </c>
      <c r="W1214" t="str">
        <f t="shared" si="165"/>
        <v>Open</v>
      </c>
      <c r="X1214" t="str">
        <f>_xlfn.XLOOKUP(B1214,'Customers'!A:A,'Customers'!E:E,"")</f>
        <v>Mid-Market</v>
      </c>
      <c r="Y1214">
        <f t="shared" si="166"/>
        <v>0</v>
      </c>
      <c r="Z1214" t="str">
        <f t="shared" si="167"/>
        <v/>
      </c>
      <c r="AA1214">
        <f t="shared" si="170"/>
        <v>0</v>
      </c>
    </row>
    <row r="1215" spans="1:27">
      <c r="A1215" t="s">
        <v>4488</v>
      </c>
      <c r="B1215" t="s">
        <v>148</v>
      </c>
      <c r="C1215" t="s">
        <v>1889</v>
      </c>
      <c r="D1215" t="s">
        <v>53</v>
      </c>
      <c r="E1215" t="s">
        <v>28</v>
      </c>
      <c r="F1215" t="s">
        <v>4489</v>
      </c>
      <c r="G1215" s="6">
        <f t="shared" si="162"/>
        <v>10711</v>
      </c>
      <c r="H1215" t="s">
        <v>47</v>
      </c>
      <c r="I1215" t="s">
        <v>80</v>
      </c>
      <c r="J1215" t="str">
        <f t="shared" si="163"/>
        <v>Shivani Natt</v>
      </c>
      <c r="K1215" t="s">
        <v>4490</v>
      </c>
      <c r="L1215" s="7">
        <f t="shared" si="168"/>
        <v>45593</v>
      </c>
      <c r="M1215" s="7">
        <v>45732</v>
      </c>
      <c r="N1215" s="1">
        <f t="shared" si="164"/>
        <v>45732</v>
      </c>
      <c r="P1215" s="7" t="str">
        <f t="shared" si="169"/>
        <v/>
      </c>
      <c r="R1215">
        <v>0</v>
      </c>
      <c r="S1215">
        <v>1</v>
      </c>
      <c r="T1215">
        <v>2</v>
      </c>
      <c r="U1215" t="s">
        <v>33</v>
      </c>
      <c r="W1215" t="str">
        <f t="shared" si="165"/>
        <v>Open</v>
      </c>
      <c r="X1215" t="str">
        <f>_xlfn.XLOOKUP(B1215,'Customers'!A:A,'Customers'!E:E,"")</f>
        <v>Mid-Market</v>
      </c>
      <c r="Y1215">
        <f t="shared" si="166"/>
        <v>0</v>
      </c>
      <c r="Z1215" t="str">
        <f t="shared" si="167"/>
        <v/>
      </c>
      <c r="AA1215">
        <f t="shared" si="170"/>
        <v>0</v>
      </c>
    </row>
    <row r="1216" spans="1:27">
      <c r="A1216" t="s">
        <v>4491</v>
      </c>
      <c r="B1216" t="s">
        <v>1413</v>
      </c>
      <c r="C1216" t="s">
        <v>18</v>
      </c>
      <c r="D1216" t="s">
        <v>66</v>
      </c>
      <c r="E1216" t="s">
        <v>28</v>
      </c>
      <c r="F1216" t="s">
        <v>741</v>
      </c>
      <c r="G1216" s="6">
        <f t="shared" si="162"/>
        <v>14000</v>
      </c>
      <c r="H1216" t="s">
        <v>22</v>
      </c>
      <c r="I1216" t="s">
        <v>62</v>
      </c>
      <c r="J1216" t="str">
        <f t="shared" si="163"/>
        <v>Jairaj Panchal</v>
      </c>
      <c r="K1216" t="s">
        <v>4492</v>
      </c>
      <c r="L1216" s="7">
        <f t="shared" si="168"/>
        <v>45512</v>
      </c>
      <c r="M1216" s="7">
        <v>45646</v>
      </c>
      <c r="N1216" s="1">
        <f t="shared" si="164"/>
        <v>45646</v>
      </c>
      <c r="P1216" s="7" t="str">
        <f t="shared" si="169"/>
        <v/>
      </c>
      <c r="R1216">
        <v>0</v>
      </c>
      <c r="S1216">
        <v>1</v>
      </c>
      <c r="T1216">
        <v>18.3</v>
      </c>
      <c r="U1216" t="s">
        <v>100</v>
      </c>
      <c r="W1216" t="str">
        <f t="shared" si="165"/>
        <v>Open</v>
      </c>
      <c r="X1216" t="str">
        <f>_xlfn.XLOOKUP(B1216,'Customers'!A:A,'Customers'!E:E,"")</f>
        <v>Enterprise</v>
      </c>
      <c r="Y1216">
        <f t="shared" si="166"/>
        <v>0</v>
      </c>
      <c r="Z1216" t="str">
        <f t="shared" si="167"/>
        <v/>
      </c>
      <c r="AA1216">
        <f t="shared" si="170"/>
        <v>0</v>
      </c>
    </row>
    <row r="1217" spans="1:27">
      <c r="A1217" t="s">
        <v>4493</v>
      </c>
      <c r="B1217" t="s">
        <v>1177</v>
      </c>
      <c r="C1217" t="s">
        <v>18</v>
      </c>
      <c r="D1217" t="s">
        <v>183</v>
      </c>
      <c r="E1217" t="s">
        <v>91</v>
      </c>
      <c r="F1217" t="s">
        <v>4494</v>
      </c>
      <c r="G1217" s="6">
        <f t="shared" si="162"/>
        <v>12952</v>
      </c>
      <c r="H1217" t="s">
        <v>39</v>
      </c>
      <c r="I1217" t="s">
        <v>23</v>
      </c>
      <c r="J1217" t="str">
        <f t="shared" si="163"/>
        <v>Nihal Bhasin</v>
      </c>
      <c r="K1217" t="s">
        <v>228</v>
      </c>
      <c r="L1217" s="7">
        <f t="shared" si="168"/>
        <v>44701</v>
      </c>
      <c r="M1217" s="7">
        <v>44862</v>
      </c>
      <c r="N1217" s="1">
        <f t="shared" si="164"/>
        <v>44862</v>
      </c>
      <c r="O1217" s="7">
        <v>44724</v>
      </c>
      <c r="P1217" s="7">
        <f t="shared" si="169"/>
        <v>44724</v>
      </c>
      <c r="Q1217">
        <v>23</v>
      </c>
      <c r="R1217">
        <v>1</v>
      </c>
      <c r="S1217">
        <v>4</v>
      </c>
      <c r="T1217">
        <v>29.9</v>
      </c>
      <c r="U1217" t="s">
        <v>33</v>
      </c>
      <c r="W1217" t="str">
        <f t="shared" si="165"/>
        <v>Won</v>
      </c>
      <c r="X1217" t="str">
        <f>_xlfn.XLOOKUP(B1217,'Customers'!A:A,'Customers'!E:E,"")</f>
        <v>Enterprise</v>
      </c>
      <c r="Y1217">
        <f t="shared" si="166"/>
        <v>1</v>
      </c>
      <c r="Z1217">
        <f t="shared" si="167"/>
        <v>-138</v>
      </c>
      <c r="AA1217">
        <f t="shared" si="170"/>
        <v>0</v>
      </c>
    </row>
    <row r="1218" spans="1:27">
      <c r="A1218" t="s">
        <v>4495</v>
      </c>
      <c r="B1218" t="s">
        <v>3249</v>
      </c>
      <c r="C1218" t="s">
        <v>2661</v>
      </c>
      <c r="D1218" t="s">
        <v>37</v>
      </c>
      <c r="E1218" t="s">
        <v>91</v>
      </c>
      <c r="F1218" t="s">
        <v>4496</v>
      </c>
      <c r="G1218" s="6">
        <f t="shared" ref="G1218:G1281" si="171">IF(F1218="","",IF(RIGHT(UPPER(SUBSTITUTE(SUBSTITUTE(SUBSTITUTE(TRIM(F1218),"$",""),",","")," ","")),1)="K",VALUE(LEFT(UPPER(SUBSTITUTE(SUBSTITUTE(SUBSTITUTE(TRIM(F1218),"$",""),",","")," ","")),LEN(UPPER(SUBSTITUTE(SUBSTITUTE(SUBSTITUTE(TRIM(F1218),"$",""),",","")," ","")))-1))*1000,IF(RIGHT(UPPER(SUBSTITUTE(SUBSTITUTE(SUBSTITUTE(TRIM(F1218),"$",""),",","")," ","")),1)="M",VALUE(LEFT(UPPER(SUBSTITUTE(SUBSTITUTE(SUBSTITUTE(TRIM(F1218),"$",""),",","")," ","")),LEN(UPPER(SUBSTITUTE(SUBSTITUTE(SUBSTITUTE(TRIM(F1218),"$",""),",","")," ","")))-1))*1000000,VALUE(SUBSTITUTE(SUBSTITUTE(SUBSTITUTE(TRIM(F1218),"$",""),",","")," ","")))))</f>
        <v>204055</v>
      </c>
      <c r="H1218" t="s">
        <v>30</v>
      </c>
      <c r="I1218" t="s">
        <v>145</v>
      </c>
      <c r="J1218" t="str">
        <f t="shared" ref="J1218:J1281" si="172">PROPER(TRIM(I1218))</f>
        <v>Krish Varughese</v>
      </c>
      <c r="K1218" t="s">
        <v>4497</v>
      </c>
      <c r="L1218" s="7">
        <f t="shared" si="168"/>
        <v>45593</v>
      </c>
      <c r="M1218" s="7">
        <v>45627</v>
      </c>
      <c r="N1218" s="1">
        <f t="shared" ref="N1218:N1281" si="173">IF(M1218="","",IF(ISNUMBER(M1218),M1218,IF(ISNUMBER(SEARCH("/",M1218)),DATE(VALUE(RIGHT(M1218,4)),VALUE(MID(M1218,4,2)),VALUE(LEFT(M1218,2))),DATE(VALUE(LEFT(M1218,4)),VALUE(MID(M1218,6,2)),VALUE(RIGHT(M1218,2))))))</f>
        <v>45627</v>
      </c>
      <c r="O1218" s="7">
        <v>45765</v>
      </c>
      <c r="P1218" s="7">
        <f t="shared" si="169"/>
        <v>45765</v>
      </c>
      <c r="Q1218">
        <v>172</v>
      </c>
      <c r="R1218">
        <v>1</v>
      </c>
      <c r="S1218">
        <v>3</v>
      </c>
      <c r="T1218">
        <v>3.5</v>
      </c>
      <c r="U1218" t="s">
        <v>42</v>
      </c>
      <c r="W1218" t="str">
        <f t="shared" ref="W1218:W1281" si="174">IF(E1218="","",IF(E1218="Closed Won","Won",IF(E1218="Closed Lost","Lost","Open")))</f>
        <v>Won</v>
      </c>
      <c r="X1218" t="str">
        <f>_xlfn.XLOOKUP(B1218,'Customers'!A:A,'Customers'!E:E,"")</f>
        <v>SMB</v>
      </c>
      <c r="Y1218">
        <f t="shared" ref="Y1218:Y1281" si="175">IF(OR(W1218="Won",W1218="Lost"),1,0)</f>
        <v>1</v>
      </c>
      <c r="Z1218">
        <f t="shared" ref="Z1218:Z1281" si="176">IF(OR(N1218="",P1218=""),"",P1218-N1218)</f>
        <v>138</v>
      </c>
      <c r="AA1218">
        <f t="shared" si="170"/>
        <v>1</v>
      </c>
    </row>
    <row r="1219" spans="1:27">
      <c r="A1219" t="s">
        <v>4498</v>
      </c>
      <c r="B1219" t="s">
        <v>3652</v>
      </c>
      <c r="C1219" t="s">
        <v>143</v>
      </c>
      <c r="D1219" t="s">
        <v>19</v>
      </c>
      <c r="E1219" t="s">
        <v>28</v>
      </c>
      <c r="F1219" t="s">
        <v>4499</v>
      </c>
      <c r="G1219" s="6">
        <f t="shared" si="171"/>
        <v>8634</v>
      </c>
      <c r="H1219" t="s">
        <v>172</v>
      </c>
      <c r="I1219" t="s">
        <v>73</v>
      </c>
      <c r="J1219" t="str">
        <f t="shared" si="172"/>
        <v>Karan Karnik</v>
      </c>
      <c r="K1219" t="s">
        <v>4500</v>
      </c>
      <c r="L1219" s="7">
        <f t="shared" ref="L1219:L1282" si="177">IF(K1219="","",IF(ISNUMBER(K1219),K1219,IF(ISNUMBER(SEARCH("/",K1219)),DATE(VALUE(RIGHT(K1219,4)),VALUE(MID(K1219,4,2)),VALUE(LEFT(K1219,2))),DATE(VALUE(LEFT(K1219,4)),VALUE(MID(K1219,6,2)),VALUE(RIGHT(K1219,2))))))</f>
        <v>45270</v>
      </c>
      <c r="M1219" s="7">
        <v>45420</v>
      </c>
      <c r="N1219" s="1">
        <f t="shared" si="173"/>
        <v>45420</v>
      </c>
      <c r="P1219" s="7" t="str">
        <f t="shared" ref="P1219:P1282" si="178">IF(O1219="","",IF(ISNUMBER(O1219),O1219,DATE(VALUE(LEFT(O1219,4)),VALUE(MID(O1219,6,2)),VALUE(RIGHT(O1219,2)))))</f>
        <v/>
      </c>
      <c r="R1219">
        <v>0</v>
      </c>
      <c r="S1219">
        <v>1</v>
      </c>
      <c r="U1219" t="s">
        <v>100</v>
      </c>
      <c r="W1219" t="str">
        <f t="shared" si="174"/>
        <v>Open</v>
      </c>
      <c r="X1219" t="str">
        <f>_xlfn.XLOOKUP(B1219,'Customers'!A:A,'Customers'!E:E,"")</f>
        <v>Enterprise</v>
      </c>
      <c r="Y1219">
        <f t="shared" si="175"/>
        <v>0</v>
      </c>
      <c r="Z1219" t="str">
        <f t="shared" si="176"/>
        <v/>
      </c>
      <c r="AA1219">
        <f t="shared" ref="AA1219:AA1282" si="179">IF(AND(Y1219=1,Z1219&gt;30),1,0)</f>
        <v>0</v>
      </c>
    </row>
    <row r="1220" spans="1:27">
      <c r="A1220" t="s">
        <v>4501</v>
      </c>
      <c r="B1220" t="s">
        <v>4502</v>
      </c>
      <c r="C1220" t="s">
        <v>4503</v>
      </c>
      <c r="D1220" t="s">
        <v>183</v>
      </c>
      <c r="E1220" t="s">
        <v>115</v>
      </c>
      <c r="F1220" t="s">
        <v>4504</v>
      </c>
      <c r="G1220" s="6">
        <f t="shared" si="171"/>
        <v>7043</v>
      </c>
      <c r="H1220" t="s">
        <v>161</v>
      </c>
      <c r="I1220" t="s">
        <v>361</v>
      </c>
      <c r="J1220" t="str">
        <f t="shared" si="172"/>
        <v>Jalsa Parsa</v>
      </c>
      <c r="K1220" t="s">
        <v>4505</v>
      </c>
      <c r="L1220" s="7">
        <f t="shared" si="177"/>
        <v>44839</v>
      </c>
      <c r="M1220" s="7">
        <v>44909</v>
      </c>
      <c r="N1220" s="1">
        <f t="shared" si="173"/>
        <v>44909</v>
      </c>
      <c r="O1220" s="7">
        <v>44988</v>
      </c>
      <c r="P1220" s="7">
        <f t="shared" si="178"/>
        <v>44988</v>
      </c>
      <c r="Q1220">
        <v>149</v>
      </c>
      <c r="R1220">
        <v>0</v>
      </c>
      <c r="S1220">
        <v>1</v>
      </c>
      <c r="T1220">
        <v>24.1</v>
      </c>
      <c r="U1220" t="s">
        <v>42</v>
      </c>
      <c r="W1220" t="str">
        <f t="shared" si="174"/>
        <v>Lost</v>
      </c>
      <c r="X1220" t="str">
        <f>_xlfn.XLOOKUP(B1220,'Customers'!A:A,'Customers'!E:E,"")</f>
        <v>SMB</v>
      </c>
      <c r="Y1220">
        <f t="shared" si="175"/>
        <v>1</v>
      </c>
      <c r="Z1220">
        <f t="shared" si="176"/>
        <v>79</v>
      </c>
      <c r="AA1220">
        <f t="shared" si="179"/>
        <v>1</v>
      </c>
    </row>
    <row r="1221" spans="1:27">
      <c r="A1221" t="s">
        <v>4506</v>
      </c>
      <c r="B1221" t="s">
        <v>1462</v>
      </c>
      <c r="C1221" t="s">
        <v>296</v>
      </c>
      <c r="D1221" t="s">
        <v>66</v>
      </c>
      <c r="E1221" t="s">
        <v>115</v>
      </c>
      <c r="F1221" t="s">
        <v>4507</v>
      </c>
      <c r="G1221" s="6">
        <f t="shared" si="171"/>
        <v>18386</v>
      </c>
      <c r="H1221" t="s">
        <v>47</v>
      </c>
      <c r="I1221" t="s">
        <v>432</v>
      </c>
      <c r="J1221" t="str">
        <f t="shared" si="172"/>
        <v>Owen Mane</v>
      </c>
      <c r="K1221" t="s">
        <v>4508</v>
      </c>
      <c r="L1221" s="7">
        <f t="shared" si="177"/>
        <v>45583</v>
      </c>
      <c r="M1221" s="7">
        <v>45652</v>
      </c>
      <c r="N1221" s="1">
        <f t="shared" si="173"/>
        <v>45652</v>
      </c>
      <c r="O1221" s="7">
        <v>45647</v>
      </c>
      <c r="P1221" s="7">
        <f t="shared" si="178"/>
        <v>45647</v>
      </c>
      <c r="Q1221">
        <v>64</v>
      </c>
      <c r="R1221">
        <v>0</v>
      </c>
      <c r="S1221">
        <v>1</v>
      </c>
      <c r="T1221">
        <v>32.299999999999997</v>
      </c>
      <c r="U1221" t="s">
        <v>33</v>
      </c>
      <c r="W1221" t="str">
        <f t="shared" si="174"/>
        <v>Lost</v>
      </c>
      <c r="X1221" t="str">
        <f>_xlfn.XLOOKUP(B1221,'Customers'!A:A,'Customers'!E:E,"")</f>
        <v>Mid-Market</v>
      </c>
      <c r="Y1221">
        <f t="shared" si="175"/>
        <v>1</v>
      </c>
      <c r="Z1221">
        <f t="shared" si="176"/>
        <v>-5</v>
      </c>
      <c r="AA1221">
        <f t="shared" si="179"/>
        <v>0</v>
      </c>
    </row>
    <row r="1222" spans="1:27">
      <c r="A1222" t="s">
        <v>4509</v>
      </c>
      <c r="B1222" t="s">
        <v>4347</v>
      </c>
      <c r="C1222" t="s">
        <v>597</v>
      </c>
      <c r="D1222" t="s">
        <v>183</v>
      </c>
      <c r="E1222" t="s">
        <v>91</v>
      </c>
      <c r="F1222" t="s">
        <v>4510</v>
      </c>
      <c r="G1222" s="6">
        <f t="shared" si="171"/>
        <v>11838</v>
      </c>
      <c r="H1222" t="s">
        <v>172</v>
      </c>
      <c r="I1222" t="s">
        <v>80</v>
      </c>
      <c r="J1222" t="str">
        <f t="shared" si="172"/>
        <v>Shivani Natt</v>
      </c>
      <c r="K1222" t="s">
        <v>2290</v>
      </c>
      <c r="L1222" s="7">
        <f t="shared" si="177"/>
        <v>45245</v>
      </c>
      <c r="M1222" s="7">
        <v>45398</v>
      </c>
      <c r="N1222" s="1">
        <f t="shared" si="173"/>
        <v>45398</v>
      </c>
      <c r="O1222" s="7">
        <v>45290</v>
      </c>
      <c r="P1222" s="7">
        <f t="shared" si="178"/>
        <v>45290</v>
      </c>
      <c r="Q1222">
        <v>45</v>
      </c>
      <c r="R1222">
        <v>1</v>
      </c>
      <c r="S1222">
        <v>4</v>
      </c>
      <c r="U1222" t="s">
        <v>58</v>
      </c>
      <c r="W1222" t="str">
        <f t="shared" si="174"/>
        <v>Won</v>
      </c>
      <c r="X1222" t="str">
        <f>_xlfn.XLOOKUP(B1222,'Customers'!A:A,'Customers'!E:E,"")</f>
        <v>SMB</v>
      </c>
      <c r="Y1222">
        <f t="shared" si="175"/>
        <v>1</v>
      </c>
      <c r="Z1222">
        <f t="shared" si="176"/>
        <v>-108</v>
      </c>
      <c r="AA1222">
        <f t="shared" si="179"/>
        <v>0</v>
      </c>
    </row>
    <row r="1223" spans="1:27">
      <c r="A1223" t="s">
        <v>4511</v>
      </c>
      <c r="B1223" t="s">
        <v>1781</v>
      </c>
      <c r="C1223" t="s">
        <v>509</v>
      </c>
      <c r="D1223" t="s">
        <v>37</v>
      </c>
      <c r="E1223" t="s">
        <v>54</v>
      </c>
      <c r="F1223" t="s">
        <v>4512</v>
      </c>
      <c r="G1223" s="6">
        <f t="shared" si="171"/>
        <v>89370</v>
      </c>
      <c r="H1223" t="s">
        <v>30</v>
      </c>
      <c r="I1223" t="s">
        <v>156</v>
      </c>
      <c r="J1223" t="str">
        <f t="shared" si="172"/>
        <v>Lakshmi Hayre</v>
      </c>
      <c r="K1223" t="s">
        <v>4513</v>
      </c>
      <c r="L1223" s="7">
        <f t="shared" si="177"/>
        <v>45078</v>
      </c>
      <c r="M1223" s="7">
        <v>45220</v>
      </c>
      <c r="N1223" s="1">
        <f t="shared" si="173"/>
        <v>45220</v>
      </c>
      <c r="P1223" s="7" t="str">
        <f t="shared" si="178"/>
        <v/>
      </c>
      <c r="R1223">
        <v>0</v>
      </c>
      <c r="S1223">
        <v>1</v>
      </c>
      <c r="T1223">
        <v>5.6</v>
      </c>
      <c r="U1223" t="s">
        <v>100</v>
      </c>
      <c r="W1223" t="str">
        <f t="shared" si="174"/>
        <v>Open</v>
      </c>
      <c r="X1223" t="str">
        <f>_xlfn.XLOOKUP(B1223,'Customers'!A:A,'Customers'!E:E,"")</f>
        <v>SMB</v>
      </c>
      <c r="Y1223">
        <f t="shared" si="175"/>
        <v>0</v>
      </c>
      <c r="Z1223" t="str">
        <f t="shared" si="176"/>
        <v/>
      </c>
      <c r="AA1223">
        <f t="shared" si="179"/>
        <v>0</v>
      </c>
    </row>
    <row r="1224" spans="1:27">
      <c r="A1224" t="s">
        <v>4514</v>
      </c>
      <c r="B1224" t="s">
        <v>4515</v>
      </c>
      <c r="C1224" t="s">
        <v>18</v>
      </c>
      <c r="D1224" t="s">
        <v>53</v>
      </c>
      <c r="E1224" t="s">
        <v>45</v>
      </c>
      <c r="F1224" t="s">
        <v>4516</v>
      </c>
      <c r="G1224" s="6">
        <f t="shared" si="171"/>
        <v>19318</v>
      </c>
      <c r="H1224" t="s">
        <v>79</v>
      </c>
      <c r="I1224" t="s">
        <v>274</v>
      </c>
      <c r="J1224" t="str">
        <f t="shared" si="172"/>
        <v>Rachit Lall</v>
      </c>
      <c r="K1224" t="s">
        <v>4517</v>
      </c>
      <c r="L1224" s="7">
        <f t="shared" si="177"/>
        <v>45383</v>
      </c>
      <c r="M1224" s="7">
        <v>45427</v>
      </c>
      <c r="N1224" s="1">
        <f t="shared" si="173"/>
        <v>45427</v>
      </c>
      <c r="P1224" s="7" t="str">
        <f t="shared" si="178"/>
        <v/>
      </c>
      <c r="R1224">
        <v>0</v>
      </c>
      <c r="S1224">
        <v>1</v>
      </c>
      <c r="T1224">
        <v>15.7</v>
      </c>
      <c r="U1224" t="s">
        <v>100</v>
      </c>
      <c r="W1224" t="str">
        <f t="shared" si="174"/>
        <v>Open</v>
      </c>
      <c r="X1224" t="str">
        <f>_xlfn.XLOOKUP(B1224,'Customers'!A:A,'Customers'!E:E,"")</f>
        <v>Mid-Market</v>
      </c>
      <c r="Y1224">
        <f t="shared" si="175"/>
        <v>0</v>
      </c>
      <c r="Z1224" t="str">
        <f t="shared" si="176"/>
        <v/>
      </c>
      <c r="AA1224">
        <f t="shared" si="179"/>
        <v>0</v>
      </c>
    </row>
    <row r="1225" spans="1:27">
      <c r="A1225" t="s">
        <v>4518</v>
      </c>
      <c r="B1225" t="s">
        <v>1485</v>
      </c>
      <c r="C1225" t="s">
        <v>18</v>
      </c>
      <c r="D1225" t="s">
        <v>66</v>
      </c>
      <c r="E1225" t="s">
        <v>20</v>
      </c>
      <c r="F1225" t="s">
        <v>4519</v>
      </c>
      <c r="G1225" s="6">
        <f t="shared" si="171"/>
        <v>6654</v>
      </c>
      <c r="H1225" t="s">
        <v>39</v>
      </c>
      <c r="I1225" t="s">
        <v>232</v>
      </c>
      <c r="J1225" t="str">
        <f t="shared" si="172"/>
        <v>Patrick Sama</v>
      </c>
      <c r="K1225" t="s">
        <v>936</v>
      </c>
      <c r="L1225" s="7">
        <f t="shared" si="177"/>
        <v>45177</v>
      </c>
      <c r="M1225" s="7">
        <v>45300</v>
      </c>
      <c r="N1225" s="1">
        <f t="shared" si="173"/>
        <v>45300</v>
      </c>
      <c r="P1225" s="7" t="str">
        <f t="shared" si="178"/>
        <v/>
      </c>
      <c r="R1225">
        <v>0</v>
      </c>
      <c r="S1225">
        <v>1</v>
      </c>
      <c r="T1225">
        <v>6.1</v>
      </c>
      <c r="U1225" t="s">
        <v>42</v>
      </c>
      <c r="W1225" t="str">
        <f t="shared" si="174"/>
        <v>Open</v>
      </c>
      <c r="X1225" t="str">
        <f>_xlfn.XLOOKUP(B1225,'Customers'!A:A,'Customers'!E:E,"")</f>
        <v>SMB</v>
      </c>
      <c r="Y1225">
        <f t="shared" si="175"/>
        <v>0</v>
      </c>
      <c r="Z1225" t="str">
        <f t="shared" si="176"/>
        <v/>
      </c>
      <c r="AA1225">
        <f t="shared" si="179"/>
        <v>0</v>
      </c>
    </row>
    <row r="1226" spans="1:27">
      <c r="A1226" t="s">
        <v>4520</v>
      </c>
      <c r="B1226" t="s">
        <v>2650</v>
      </c>
      <c r="C1226" t="s">
        <v>534</v>
      </c>
      <c r="D1226" t="s">
        <v>183</v>
      </c>
      <c r="E1226" t="s">
        <v>28</v>
      </c>
      <c r="F1226" t="s">
        <v>4521</v>
      </c>
      <c r="G1226" s="6">
        <f t="shared" si="171"/>
        <v>14269</v>
      </c>
      <c r="H1226" t="s">
        <v>79</v>
      </c>
      <c r="I1226" t="s">
        <v>897</v>
      </c>
      <c r="J1226" t="str">
        <f t="shared" si="172"/>
        <v>Amruta Sinha</v>
      </c>
      <c r="K1226" t="s">
        <v>1818</v>
      </c>
      <c r="L1226" s="7">
        <f t="shared" si="177"/>
        <v>45205</v>
      </c>
      <c r="M1226" s="7">
        <v>45278</v>
      </c>
      <c r="N1226" s="1">
        <f t="shared" si="173"/>
        <v>45278</v>
      </c>
      <c r="P1226" s="7" t="str">
        <f t="shared" si="178"/>
        <v/>
      </c>
      <c r="R1226">
        <v>0</v>
      </c>
      <c r="S1226">
        <v>1</v>
      </c>
      <c r="T1226">
        <v>15.3</v>
      </c>
      <c r="U1226" t="s">
        <v>100</v>
      </c>
      <c r="W1226" t="str">
        <f t="shared" si="174"/>
        <v>Open</v>
      </c>
      <c r="X1226" t="str">
        <f>_xlfn.XLOOKUP(B1226,'Customers'!A:A,'Customers'!E:E,"")</f>
        <v>Mid-Market</v>
      </c>
      <c r="Y1226">
        <f t="shared" si="175"/>
        <v>0</v>
      </c>
      <c r="Z1226" t="str">
        <f t="shared" si="176"/>
        <v/>
      </c>
      <c r="AA1226">
        <f t="shared" si="179"/>
        <v>0</v>
      </c>
    </row>
    <row r="1227" spans="1:27">
      <c r="A1227" t="s">
        <v>4522</v>
      </c>
      <c r="B1227" t="s">
        <v>175</v>
      </c>
      <c r="C1227" t="s">
        <v>3009</v>
      </c>
      <c r="D1227" t="s">
        <v>66</v>
      </c>
      <c r="E1227" t="s">
        <v>177</v>
      </c>
      <c r="F1227" t="s">
        <v>4523</v>
      </c>
      <c r="G1227" s="6">
        <f t="shared" si="171"/>
        <v>10906</v>
      </c>
      <c r="H1227" t="s">
        <v>56</v>
      </c>
      <c r="I1227" t="s">
        <v>361</v>
      </c>
      <c r="J1227" t="str">
        <f t="shared" si="172"/>
        <v>Jalsa Parsa</v>
      </c>
      <c r="K1227" t="s">
        <v>4524</v>
      </c>
      <c r="L1227" s="7">
        <f t="shared" si="177"/>
        <v>44879</v>
      </c>
      <c r="M1227" s="7">
        <v>45002</v>
      </c>
      <c r="N1227" s="1">
        <f t="shared" si="173"/>
        <v>45002</v>
      </c>
      <c r="P1227" s="7" t="str">
        <f t="shared" si="178"/>
        <v/>
      </c>
      <c r="R1227">
        <v>0</v>
      </c>
      <c r="S1227">
        <v>1</v>
      </c>
      <c r="T1227">
        <v>25.9</v>
      </c>
      <c r="U1227" t="s">
        <v>58</v>
      </c>
      <c r="W1227" t="str">
        <f t="shared" si="174"/>
        <v>Open</v>
      </c>
      <c r="X1227" t="str">
        <f>_xlfn.XLOOKUP(B1227,'Customers'!A:A,'Customers'!E:E,"")</f>
        <v>SMB</v>
      </c>
      <c r="Y1227">
        <f t="shared" si="175"/>
        <v>0</v>
      </c>
      <c r="Z1227" t="str">
        <f t="shared" si="176"/>
        <v/>
      </c>
      <c r="AA1227">
        <f t="shared" si="179"/>
        <v>0</v>
      </c>
    </row>
    <row r="1228" spans="1:27">
      <c r="A1228" t="s">
        <v>4525</v>
      </c>
      <c r="B1228" t="s">
        <v>2397</v>
      </c>
      <c r="C1228" t="s">
        <v>18</v>
      </c>
      <c r="D1228" t="s">
        <v>183</v>
      </c>
      <c r="E1228" t="s">
        <v>54</v>
      </c>
      <c r="F1228" t="s">
        <v>4526</v>
      </c>
      <c r="G1228" s="6">
        <f t="shared" si="171"/>
        <v>10222</v>
      </c>
      <c r="H1228" t="s">
        <v>79</v>
      </c>
      <c r="I1228" t="s">
        <v>93</v>
      </c>
      <c r="J1228" t="str">
        <f t="shared" si="172"/>
        <v>Owen Mane</v>
      </c>
      <c r="K1228" t="s">
        <v>4527</v>
      </c>
      <c r="L1228" s="7">
        <f t="shared" si="177"/>
        <v>45566</v>
      </c>
      <c r="M1228" s="7">
        <v>45659</v>
      </c>
      <c r="N1228" s="1">
        <f t="shared" si="173"/>
        <v>45659</v>
      </c>
      <c r="P1228" s="7" t="str">
        <f t="shared" si="178"/>
        <v/>
      </c>
      <c r="R1228">
        <v>0</v>
      </c>
      <c r="S1228">
        <v>1</v>
      </c>
      <c r="T1228">
        <v>20.3</v>
      </c>
      <c r="U1228" t="s">
        <v>25</v>
      </c>
      <c r="W1228" t="str">
        <f t="shared" si="174"/>
        <v>Open</v>
      </c>
      <c r="X1228" t="str">
        <f>_xlfn.XLOOKUP(B1228,'Customers'!A:A,'Customers'!E:E,"")</f>
        <v>Mid-Market</v>
      </c>
      <c r="Y1228">
        <f t="shared" si="175"/>
        <v>0</v>
      </c>
      <c r="Z1228" t="str">
        <f t="shared" si="176"/>
        <v/>
      </c>
      <c r="AA1228">
        <f t="shared" si="179"/>
        <v>0</v>
      </c>
    </row>
    <row r="1229" spans="1:27">
      <c r="A1229" t="s">
        <v>4528</v>
      </c>
      <c r="B1229" t="s">
        <v>3924</v>
      </c>
      <c r="C1229" t="s">
        <v>18</v>
      </c>
      <c r="D1229" t="s">
        <v>19</v>
      </c>
      <c r="E1229" t="s">
        <v>45</v>
      </c>
      <c r="F1229" t="s">
        <v>4529</v>
      </c>
      <c r="G1229" s="6">
        <f t="shared" si="171"/>
        <v>6548</v>
      </c>
      <c r="H1229" t="s">
        <v>22</v>
      </c>
      <c r="I1229" t="s">
        <v>127</v>
      </c>
      <c r="J1229" t="str">
        <f t="shared" si="172"/>
        <v>Kashish Patla</v>
      </c>
      <c r="K1229" t="s">
        <v>1066</v>
      </c>
      <c r="L1229" s="7">
        <f t="shared" si="177"/>
        <v>45361</v>
      </c>
      <c r="M1229" s="7">
        <v>45487</v>
      </c>
      <c r="N1229" s="1">
        <f t="shared" si="173"/>
        <v>45487</v>
      </c>
      <c r="P1229" s="7" t="str">
        <f t="shared" si="178"/>
        <v/>
      </c>
      <c r="R1229">
        <v>0</v>
      </c>
      <c r="S1229">
        <v>1</v>
      </c>
      <c r="U1229" t="s">
        <v>100</v>
      </c>
      <c r="W1229" t="str">
        <f t="shared" si="174"/>
        <v>Open</v>
      </c>
      <c r="X1229" t="str">
        <f>_xlfn.XLOOKUP(B1229,'Customers'!A:A,'Customers'!E:E,"")</f>
        <v>SMB</v>
      </c>
      <c r="Y1229">
        <f t="shared" si="175"/>
        <v>0</v>
      </c>
      <c r="Z1229" t="str">
        <f t="shared" si="176"/>
        <v/>
      </c>
      <c r="AA1229">
        <f t="shared" si="179"/>
        <v>0</v>
      </c>
    </row>
    <row r="1230" spans="1:27">
      <c r="A1230" t="s">
        <v>4530</v>
      </c>
      <c r="B1230" t="s">
        <v>4531</v>
      </c>
      <c r="C1230" t="s">
        <v>4113</v>
      </c>
      <c r="D1230" t="s">
        <v>37</v>
      </c>
      <c r="E1230" t="s">
        <v>91</v>
      </c>
      <c r="F1230" t="s">
        <v>4532</v>
      </c>
      <c r="G1230" s="6">
        <f t="shared" si="171"/>
        <v>57186</v>
      </c>
      <c r="H1230" t="s">
        <v>161</v>
      </c>
      <c r="I1230" t="s">
        <v>86</v>
      </c>
      <c r="J1230" t="str">
        <f t="shared" si="172"/>
        <v>Mason Solanki</v>
      </c>
      <c r="K1230" t="s">
        <v>2569</v>
      </c>
      <c r="L1230" s="7">
        <f t="shared" si="177"/>
        <v>44641</v>
      </c>
      <c r="M1230" s="7">
        <v>44788</v>
      </c>
      <c r="N1230" s="1">
        <f t="shared" si="173"/>
        <v>44788</v>
      </c>
      <c r="O1230" s="7">
        <v>44763</v>
      </c>
      <c r="P1230" s="7">
        <f t="shared" si="178"/>
        <v>44763</v>
      </c>
      <c r="Q1230">
        <v>122</v>
      </c>
      <c r="R1230">
        <v>1</v>
      </c>
      <c r="S1230">
        <v>4</v>
      </c>
      <c r="T1230">
        <v>25.5</v>
      </c>
      <c r="U1230" t="s">
        <v>58</v>
      </c>
      <c r="W1230" t="str">
        <f t="shared" si="174"/>
        <v>Won</v>
      </c>
      <c r="X1230" t="str">
        <f>_xlfn.XLOOKUP(B1230,'Customers'!A:A,'Customers'!E:E,"")</f>
        <v>SMB</v>
      </c>
      <c r="Y1230">
        <f t="shared" si="175"/>
        <v>1</v>
      </c>
      <c r="Z1230">
        <f t="shared" si="176"/>
        <v>-25</v>
      </c>
      <c r="AA1230">
        <f t="shared" si="179"/>
        <v>0</v>
      </c>
    </row>
    <row r="1231" spans="1:27">
      <c r="A1231" t="s">
        <v>4533</v>
      </c>
      <c r="B1231" t="s">
        <v>2631</v>
      </c>
      <c r="C1231" t="s">
        <v>995</v>
      </c>
      <c r="D1231" t="s">
        <v>53</v>
      </c>
      <c r="E1231" t="s">
        <v>91</v>
      </c>
      <c r="F1231" t="s">
        <v>4534</v>
      </c>
      <c r="G1231" s="6">
        <f t="shared" si="171"/>
        <v>35962</v>
      </c>
      <c r="H1231" t="s">
        <v>30</v>
      </c>
      <c r="I1231" t="s">
        <v>232</v>
      </c>
      <c r="J1231" t="str">
        <f t="shared" si="172"/>
        <v>Patrick Sama</v>
      </c>
      <c r="K1231" t="s">
        <v>1146</v>
      </c>
      <c r="L1231" s="7">
        <f t="shared" si="177"/>
        <v>45499</v>
      </c>
      <c r="M1231" s="7">
        <v>45528</v>
      </c>
      <c r="N1231" s="1">
        <f t="shared" si="173"/>
        <v>45528</v>
      </c>
      <c r="O1231" s="7">
        <v>45569</v>
      </c>
      <c r="P1231" s="7">
        <f t="shared" si="178"/>
        <v>45569</v>
      </c>
      <c r="Q1231">
        <v>70</v>
      </c>
      <c r="R1231">
        <v>1</v>
      </c>
      <c r="S1231">
        <v>4</v>
      </c>
      <c r="T1231">
        <v>34.700000000000003</v>
      </c>
      <c r="U1231" t="s">
        <v>100</v>
      </c>
      <c r="W1231" t="str">
        <f t="shared" si="174"/>
        <v>Won</v>
      </c>
      <c r="X1231" t="str">
        <f>_xlfn.XLOOKUP(B1231,'Customers'!A:A,'Customers'!E:E,"")</f>
        <v>SMB</v>
      </c>
      <c r="Y1231">
        <f t="shared" si="175"/>
        <v>1</v>
      </c>
      <c r="Z1231">
        <f t="shared" si="176"/>
        <v>41</v>
      </c>
      <c r="AA1231">
        <f t="shared" si="179"/>
        <v>1</v>
      </c>
    </row>
    <row r="1232" spans="1:27">
      <c r="A1232" t="s">
        <v>4535</v>
      </c>
      <c r="B1232" t="s">
        <v>1016</v>
      </c>
      <c r="C1232" t="s">
        <v>149</v>
      </c>
      <c r="D1232" t="s">
        <v>183</v>
      </c>
      <c r="E1232" t="s">
        <v>45</v>
      </c>
      <c r="F1232" t="s">
        <v>4536</v>
      </c>
      <c r="G1232" s="6">
        <f t="shared" si="171"/>
        <v>12165</v>
      </c>
      <c r="H1232" t="s">
        <v>172</v>
      </c>
      <c r="I1232" t="s">
        <v>117</v>
      </c>
      <c r="J1232" t="str">
        <f t="shared" si="172"/>
        <v>Ekta Uppal</v>
      </c>
      <c r="K1232" t="s">
        <v>4537</v>
      </c>
      <c r="L1232" s="7">
        <f t="shared" si="177"/>
        <v>44803</v>
      </c>
      <c r="N1232" s="1" t="str">
        <f t="shared" si="173"/>
        <v/>
      </c>
      <c r="P1232" s="7" t="str">
        <f t="shared" si="178"/>
        <v/>
      </c>
      <c r="R1232">
        <v>0</v>
      </c>
      <c r="S1232">
        <v>1</v>
      </c>
      <c r="U1232" t="s">
        <v>33</v>
      </c>
      <c r="W1232" t="str">
        <f t="shared" si="174"/>
        <v>Open</v>
      </c>
      <c r="X1232" t="str">
        <f>_xlfn.XLOOKUP(B1232,'Customers'!A:A,'Customers'!E:E,"")</f>
        <v>Mid-Market</v>
      </c>
      <c r="Y1232">
        <f t="shared" si="175"/>
        <v>0</v>
      </c>
      <c r="Z1232" t="str">
        <f t="shared" si="176"/>
        <v/>
      </c>
      <c r="AA1232">
        <f t="shared" si="179"/>
        <v>0</v>
      </c>
    </row>
    <row r="1233" spans="1:27">
      <c r="A1233" t="s">
        <v>4538</v>
      </c>
      <c r="B1233" t="s">
        <v>159</v>
      </c>
      <c r="C1233" t="s">
        <v>1507</v>
      </c>
      <c r="D1233" t="s">
        <v>183</v>
      </c>
      <c r="E1233" t="s">
        <v>115</v>
      </c>
      <c r="F1233" t="s">
        <v>4539</v>
      </c>
      <c r="G1233" s="6">
        <f t="shared" si="171"/>
        <v>6461</v>
      </c>
      <c r="H1233" t="s">
        <v>79</v>
      </c>
      <c r="I1233" t="s">
        <v>68</v>
      </c>
      <c r="J1233" t="str">
        <f t="shared" si="172"/>
        <v>Anamika Keer</v>
      </c>
      <c r="K1233" t="s">
        <v>4540</v>
      </c>
      <c r="L1233" s="7">
        <f t="shared" si="177"/>
        <v>45409</v>
      </c>
      <c r="M1233" s="7">
        <v>45515</v>
      </c>
      <c r="N1233" s="1">
        <f t="shared" si="173"/>
        <v>45515</v>
      </c>
      <c r="O1233" s="7">
        <v>45510</v>
      </c>
      <c r="P1233" s="7">
        <f t="shared" si="178"/>
        <v>45510</v>
      </c>
      <c r="Q1233">
        <v>101</v>
      </c>
      <c r="R1233">
        <v>0</v>
      </c>
      <c r="S1233">
        <v>1</v>
      </c>
      <c r="T1233">
        <v>34.1</v>
      </c>
      <c r="U1233" t="s">
        <v>25</v>
      </c>
      <c r="W1233" t="str">
        <f t="shared" si="174"/>
        <v>Lost</v>
      </c>
      <c r="X1233" t="str">
        <f>_xlfn.XLOOKUP(B1233,'Customers'!A:A,'Customers'!E:E,"")</f>
        <v>SMB</v>
      </c>
      <c r="Y1233">
        <f t="shared" si="175"/>
        <v>1</v>
      </c>
      <c r="Z1233">
        <f t="shared" si="176"/>
        <v>-5</v>
      </c>
      <c r="AA1233">
        <f t="shared" si="179"/>
        <v>0</v>
      </c>
    </row>
    <row r="1234" spans="1:27">
      <c r="A1234" t="s">
        <v>4541</v>
      </c>
      <c r="B1234" t="s">
        <v>3990</v>
      </c>
      <c r="C1234" t="s">
        <v>18</v>
      </c>
      <c r="D1234" t="s">
        <v>19</v>
      </c>
      <c r="E1234" t="s">
        <v>177</v>
      </c>
      <c r="F1234" t="s">
        <v>72</v>
      </c>
      <c r="G1234" s="6">
        <f t="shared" si="171"/>
        <v>4000</v>
      </c>
      <c r="H1234" t="s">
        <v>161</v>
      </c>
      <c r="I1234" t="s">
        <v>105</v>
      </c>
      <c r="J1234" t="str">
        <f t="shared" si="172"/>
        <v>Hemangini Bahri</v>
      </c>
      <c r="K1234" t="s">
        <v>3413</v>
      </c>
      <c r="L1234" s="7">
        <f t="shared" si="177"/>
        <v>45582</v>
      </c>
      <c r="M1234" s="7">
        <v>45740</v>
      </c>
      <c r="N1234" s="1">
        <f t="shared" si="173"/>
        <v>45740</v>
      </c>
      <c r="P1234" s="7" t="str">
        <f t="shared" si="178"/>
        <v/>
      </c>
      <c r="R1234">
        <v>0</v>
      </c>
      <c r="S1234">
        <v>1</v>
      </c>
      <c r="T1234">
        <v>11.1</v>
      </c>
      <c r="U1234" t="s">
        <v>58</v>
      </c>
      <c r="W1234" t="str">
        <f t="shared" si="174"/>
        <v>Open</v>
      </c>
      <c r="X1234" t="str">
        <f>_xlfn.XLOOKUP(B1234,'Customers'!A:A,'Customers'!E:E,"")</f>
        <v>Mid-Market</v>
      </c>
      <c r="Y1234">
        <f t="shared" si="175"/>
        <v>0</v>
      </c>
      <c r="Z1234" t="str">
        <f t="shared" si="176"/>
        <v/>
      </c>
      <c r="AA1234">
        <f t="shared" si="179"/>
        <v>0</v>
      </c>
    </row>
    <row r="1235" spans="1:27">
      <c r="A1235" t="s">
        <v>4542</v>
      </c>
      <c r="B1235" t="s">
        <v>4543</v>
      </c>
      <c r="C1235" t="s">
        <v>4544</v>
      </c>
      <c r="D1235" t="s">
        <v>53</v>
      </c>
      <c r="E1235" t="s">
        <v>115</v>
      </c>
      <c r="F1235" t="s">
        <v>4545</v>
      </c>
      <c r="G1235" s="6">
        <f t="shared" si="171"/>
        <v>24935</v>
      </c>
      <c r="H1235" t="s">
        <v>172</v>
      </c>
      <c r="I1235" t="s">
        <v>195</v>
      </c>
      <c r="J1235" t="str">
        <f t="shared" si="172"/>
        <v>Ati Seshadri</v>
      </c>
      <c r="K1235" t="s">
        <v>1115</v>
      </c>
      <c r="L1235" s="7">
        <f t="shared" si="177"/>
        <v>44764</v>
      </c>
      <c r="N1235" s="1" t="str">
        <f t="shared" si="173"/>
        <v/>
      </c>
      <c r="O1235" s="7">
        <v>44952</v>
      </c>
      <c r="P1235" s="7">
        <f t="shared" si="178"/>
        <v>44952</v>
      </c>
      <c r="Q1235">
        <v>188</v>
      </c>
      <c r="R1235">
        <v>0</v>
      </c>
      <c r="S1235">
        <v>1</v>
      </c>
      <c r="T1235">
        <v>8.6</v>
      </c>
      <c r="U1235" t="s">
        <v>42</v>
      </c>
      <c r="W1235" t="str">
        <f t="shared" si="174"/>
        <v>Lost</v>
      </c>
      <c r="X1235" t="str">
        <f>_xlfn.XLOOKUP(B1235,'Customers'!A:A,'Customers'!E:E,"")</f>
        <v>Mid-Market</v>
      </c>
      <c r="Y1235">
        <f t="shared" si="175"/>
        <v>1</v>
      </c>
      <c r="Z1235" t="str">
        <f t="shared" si="176"/>
        <v/>
      </c>
      <c r="AA1235">
        <f t="shared" si="179"/>
        <v>1</v>
      </c>
    </row>
    <row r="1236" spans="1:27">
      <c r="A1236" t="s">
        <v>4546</v>
      </c>
      <c r="B1236" t="s">
        <v>3332</v>
      </c>
      <c r="C1236" t="s">
        <v>216</v>
      </c>
      <c r="D1236" t="s">
        <v>37</v>
      </c>
      <c r="E1236" t="s">
        <v>20</v>
      </c>
      <c r="F1236" t="s">
        <v>4547</v>
      </c>
      <c r="G1236" s="6">
        <f t="shared" si="171"/>
        <v>105969</v>
      </c>
      <c r="H1236" t="s">
        <v>79</v>
      </c>
      <c r="I1236" t="s">
        <v>68</v>
      </c>
      <c r="J1236" t="str">
        <f t="shared" si="172"/>
        <v>Anamika Keer</v>
      </c>
      <c r="K1236" t="s">
        <v>447</v>
      </c>
      <c r="L1236" s="7">
        <f t="shared" si="177"/>
        <v>45195</v>
      </c>
      <c r="M1236" s="7">
        <v>45319</v>
      </c>
      <c r="N1236" s="1">
        <f t="shared" si="173"/>
        <v>45319</v>
      </c>
      <c r="P1236" s="7" t="str">
        <f t="shared" si="178"/>
        <v/>
      </c>
      <c r="R1236">
        <v>0</v>
      </c>
      <c r="S1236">
        <v>1</v>
      </c>
      <c r="T1236">
        <v>32</v>
      </c>
      <c r="U1236" t="s">
        <v>58</v>
      </c>
      <c r="W1236" t="str">
        <f t="shared" si="174"/>
        <v>Open</v>
      </c>
      <c r="X1236" t="str">
        <f>_xlfn.XLOOKUP(B1236,'Customers'!A:A,'Customers'!E:E,"")</f>
        <v>Mid-Market</v>
      </c>
      <c r="Y1236">
        <f t="shared" si="175"/>
        <v>0</v>
      </c>
      <c r="Z1236" t="str">
        <f t="shared" si="176"/>
        <v/>
      </c>
      <c r="AA1236">
        <f t="shared" si="179"/>
        <v>0</v>
      </c>
    </row>
    <row r="1237" spans="1:27">
      <c r="A1237" t="s">
        <v>4548</v>
      </c>
      <c r="B1237" t="s">
        <v>4549</v>
      </c>
      <c r="C1237" t="s">
        <v>307</v>
      </c>
      <c r="D1237" t="s">
        <v>183</v>
      </c>
      <c r="E1237" t="s">
        <v>177</v>
      </c>
      <c r="F1237" t="s">
        <v>2228</v>
      </c>
      <c r="G1237" s="6">
        <f t="shared" si="171"/>
        <v>4933</v>
      </c>
      <c r="H1237" t="s">
        <v>39</v>
      </c>
      <c r="I1237" t="s">
        <v>156</v>
      </c>
      <c r="J1237" t="str">
        <f t="shared" si="172"/>
        <v>Lakshmi Hayre</v>
      </c>
      <c r="K1237" t="s">
        <v>4550</v>
      </c>
      <c r="L1237" s="7">
        <f t="shared" si="177"/>
        <v>45606</v>
      </c>
      <c r="M1237" s="7">
        <v>45647</v>
      </c>
      <c r="N1237" s="1">
        <f t="shared" si="173"/>
        <v>45647</v>
      </c>
      <c r="P1237" s="7" t="str">
        <f t="shared" si="178"/>
        <v/>
      </c>
      <c r="R1237">
        <v>0</v>
      </c>
      <c r="S1237">
        <v>1</v>
      </c>
      <c r="T1237">
        <v>0.4</v>
      </c>
      <c r="U1237" t="s">
        <v>58</v>
      </c>
      <c r="W1237" t="str">
        <f t="shared" si="174"/>
        <v>Open</v>
      </c>
      <c r="X1237" t="str">
        <f>_xlfn.XLOOKUP(B1237,'Customers'!A:A,'Customers'!E:E,"")</f>
        <v>SMB</v>
      </c>
      <c r="Y1237">
        <f t="shared" si="175"/>
        <v>0</v>
      </c>
      <c r="Z1237" t="str">
        <f t="shared" si="176"/>
        <v/>
      </c>
      <c r="AA1237">
        <f t="shared" si="179"/>
        <v>0</v>
      </c>
    </row>
    <row r="1238" spans="1:27">
      <c r="A1238" t="s">
        <v>4551</v>
      </c>
      <c r="B1238" t="s">
        <v>4552</v>
      </c>
      <c r="C1238" t="s">
        <v>906</v>
      </c>
      <c r="D1238" t="s">
        <v>183</v>
      </c>
      <c r="E1238" t="s">
        <v>28</v>
      </c>
      <c r="F1238" t="s">
        <v>4553</v>
      </c>
      <c r="G1238" s="6">
        <f t="shared" si="171"/>
        <v>6951</v>
      </c>
      <c r="H1238" t="s">
        <v>79</v>
      </c>
      <c r="I1238" t="s">
        <v>31</v>
      </c>
      <c r="J1238" t="str">
        <f t="shared" si="172"/>
        <v>Ati Seshadri</v>
      </c>
      <c r="K1238" t="s">
        <v>3932</v>
      </c>
      <c r="L1238" s="7">
        <f t="shared" si="177"/>
        <v>44697</v>
      </c>
      <c r="M1238" s="7">
        <v>44743</v>
      </c>
      <c r="N1238" s="1">
        <f t="shared" si="173"/>
        <v>44743</v>
      </c>
      <c r="P1238" s="7" t="str">
        <f t="shared" si="178"/>
        <v/>
      </c>
      <c r="R1238">
        <v>0</v>
      </c>
      <c r="S1238">
        <v>1</v>
      </c>
      <c r="T1238">
        <v>4.4000000000000004</v>
      </c>
      <c r="U1238" t="s">
        <v>42</v>
      </c>
      <c r="W1238" t="str">
        <f t="shared" si="174"/>
        <v>Open</v>
      </c>
      <c r="X1238" t="str">
        <f>_xlfn.XLOOKUP(B1238,'Customers'!A:A,'Customers'!E:E,"")</f>
        <v>Mid-Market</v>
      </c>
      <c r="Y1238">
        <f t="shared" si="175"/>
        <v>0</v>
      </c>
      <c r="Z1238" t="str">
        <f t="shared" si="176"/>
        <v/>
      </c>
      <c r="AA1238">
        <f t="shared" si="179"/>
        <v>0</v>
      </c>
    </row>
    <row r="1239" spans="1:27">
      <c r="A1239" t="s">
        <v>4554</v>
      </c>
      <c r="B1239" t="s">
        <v>4555</v>
      </c>
      <c r="C1239" t="s">
        <v>2657</v>
      </c>
      <c r="D1239" t="s">
        <v>53</v>
      </c>
      <c r="E1239" t="s">
        <v>54</v>
      </c>
      <c r="F1239" t="s">
        <v>4556</v>
      </c>
      <c r="G1239" s="6">
        <f t="shared" si="171"/>
        <v>23487</v>
      </c>
      <c r="H1239" t="s">
        <v>22</v>
      </c>
      <c r="I1239" t="s">
        <v>274</v>
      </c>
      <c r="J1239" t="str">
        <f t="shared" si="172"/>
        <v>Rachit Lall</v>
      </c>
      <c r="K1239" t="s">
        <v>4557</v>
      </c>
      <c r="L1239" s="7">
        <f t="shared" si="177"/>
        <v>44743</v>
      </c>
      <c r="M1239" s="7">
        <v>44893</v>
      </c>
      <c r="N1239" s="1">
        <f t="shared" si="173"/>
        <v>44893</v>
      </c>
      <c r="P1239" s="7" t="str">
        <f t="shared" si="178"/>
        <v/>
      </c>
      <c r="R1239">
        <v>0</v>
      </c>
      <c r="S1239">
        <v>1</v>
      </c>
      <c r="T1239">
        <v>8</v>
      </c>
      <c r="U1239" t="s">
        <v>25</v>
      </c>
      <c r="W1239" t="str">
        <f t="shared" si="174"/>
        <v>Open</v>
      </c>
      <c r="X1239" t="str">
        <f>_xlfn.XLOOKUP(B1239,'Customers'!A:A,'Customers'!E:E,"")</f>
        <v>Mid-Market</v>
      </c>
      <c r="Y1239">
        <f t="shared" si="175"/>
        <v>0</v>
      </c>
      <c r="Z1239" t="str">
        <f t="shared" si="176"/>
        <v/>
      </c>
      <c r="AA1239">
        <f t="shared" si="179"/>
        <v>0</v>
      </c>
    </row>
    <row r="1240" spans="1:27">
      <c r="A1240" t="s">
        <v>4558</v>
      </c>
      <c r="B1240" t="s">
        <v>4559</v>
      </c>
      <c r="C1240" t="s">
        <v>948</v>
      </c>
      <c r="D1240" t="s">
        <v>53</v>
      </c>
      <c r="E1240" t="s">
        <v>115</v>
      </c>
      <c r="F1240" t="s">
        <v>4560</v>
      </c>
      <c r="G1240" s="6">
        <f t="shared" si="171"/>
        <v>36164</v>
      </c>
      <c r="H1240" t="s">
        <v>56</v>
      </c>
      <c r="I1240" t="s">
        <v>86</v>
      </c>
      <c r="J1240" t="str">
        <f t="shared" si="172"/>
        <v>Mason Solanki</v>
      </c>
      <c r="K1240" t="s">
        <v>4429</v>
      </c>
      <c r="L1240" s="7">
        <f t="shared" si="177"/>
        <v>45519</v>
      </c>
      <c r="M1240" s="7">
        <v>45539</v>
      </c>
      <c r="N1240" s="1">
        <f t="shared" si="173"/>
        <v>45539</v>
      </c>
      <c r="O1240" s="7">
        <v>45705</v>
      </c>
      <c r="P1240" s="7">
        <f t="shared" si="178"/>
        <v>45705</v>
      </c>
      <c r="Q1240">
        <v>186</v>
      </c>
      <c r="R1240">
        <v>0</v>
      </c>
      <c r="S1240">
        <v>1</v>
      </c>
      <c r="T1240">
        <v>7.6</v>
      </c>
      <c r="U1240" t="s">
        <v>100</v>
      </c>
      <c r="W1240" t="str">
        <f t="shared" si="174"/>
        <v>Lost</v>
      </c>
      <c r="X1240" t="str">
        <f>_xlfn.XLOOKUP(B1240,'Customers'!A:A,'Customers'!E:E,"")</f>
        <v>Mid-Market</v>
      </c>
      <c r="Y1240">
        <f t="shared" si="175"/>
        <v>1</v>
      </c>
      <c r="Z1240">
        <f t="shared" si="176"/>
        <v>166</v>
      </c>
      <c r="AA1240">
        <f t="shared" si="179"/>
        <v>1</v>
      </c>
    </row>
    <row r="1241" spans="1:27">
      <c r="A1241" t="s">
        <v>4561</v>
      </c>
      <c r="B1241" t="s">
        <v>4562</v>
      </c>
      <c r="C1241" t="s">
        <v>18</v>
      </c>
      <c r="D1241" t="s">
        <v>37</v>
      </c>
      <c r="E1241" t="s">
        <v>115</v>
      </c>
      <c r="F1241" t="s">
        <v>4563</v>
      </c>
      <c r="G1241" s="6">
        <f t="shared" si="171"/>
        <v>83157</v>
      </c>
      <c r="H1241" t="s">
        <v>172</v>
      </c>
      <c r="I1241" t="s">
        <v>93</v>
      </c>
      <c r="J1241" t="str">
        <f t="shared" si="172"/>
        <v>Owen Mane</v>
      </c>
      <c r="K1241" t="s">
        <v>4564</v>
      </c>
      <c r="L1241" s="7">
        <f t="shared" si="177"/>
        <v>45529</v>
      </c>
      <c r="M1241" s="7">
        <v>45575</v>
      </c>
      <c r="N1241" s="1">
        <f t="shared" si="173"/>
        <v>45575</v>
      </c>
      <c r="O1241" s="7">
        <v>45590</v>
      </c>
      <c r="P1241" s="7">
        <f t="shared" si="178"/>
        <v>45590</v>
      </c>
      <c r="Q1241">
        <v>61</v>
      </c>
      <c r="R1241">
        <v>0</v>
      </c>
      <c r="S1241">
        <v>1</v>
      </c>
      <c r="U1241" t="s">
        <v>25</v>
      </c>
      <c r="W1241" t="str">
        <f t="shared" si="174"/>
        <v>Lost</v>
      </c>
      <c r="X1241" t="str">
        <f>_xlfn.XLOOKUP(B1241,'Customers'!A:A,'Customers'!E:E,"")</f>
        <v>Mid-Market</v>
      </c>
      <c r="Y1241">
        <f t="shared" si="175"/>
        <v>1</v>
      </c>
      <c r="Z1241">
        <f t="shared" si="176"/>
        <v>15</v>
      </c>
      <c r="AA1241">
        <f t="shared" si="179"/>
        <v>0</v>
      </c>
    </row>
    <row r="1242" spans="1:27">
      <c r="A1242" t="s">
        <v>4565</v>
      </c>
      <c r="B1242" t="s">
        <v>4566</v>
      </c>
      <c r="C1242" t="s">
        <v>18</v>
      </c>
      <c r="D1242" t="s">
        <v>66</v>
      </c>
      <c r="E1242" t="s">
        <v>45</v>
      </c>
      <c r="F1242" t="s">
        <v>526</v>
      </c>
      <c r="G1242" s="6">
        <f t="shared" si="171"/>
        <v>19000</v>
      </c>
      <c r="H1242" t="s">
        <v>79</v>
      </c>
      <c r="I1242" t="s">
        <v>156</v>
      </c>
      <c r="J1242" t="str">
        <f t="shared" si="172"/>
        <v>Lakshmi Hayre</v>
      </c>
      <c r="K1242" t="s">
        <v>817</v>
      </c>
      <c r="L1242" s="7">
        <f t="shared" si="177"/>
        <v>45007</v>
      </c>
      <c r="M1242" s="7">
        <v>45138</v>
      </c>
      <c r="N1242" s="1">
        <f t="shared" si="173"/>
        <v>45138</v>
      </c>
      <c r="P1242" s="7" t="str">
        <f t="shared" si="178"/>
        <v/>
      </c>
      <c r="R1242">
        <v>0</v>
      </c>
      <c r="S1242">
        <v>1</v>
      </c>
      <c r="T1242">
        <v>2</v>
      </c>
      <c r="U1242" t="s">
        <v>25</v>
      </c>
      <c r="W1242" t="str">
        <f t="shared" si="174"/>
        <v>Open</v>
      </c>
      <c r="X1242" t="str">
        <f>_xlfn.XLOOKUP(B1242,'Customers'!A:A,'Customers'!E:E,"")</f>
        <v>SMB</v>
      </c>
      <c r="Y1242">
        <f t="shared" si="175"/>
        <v>0</v>
      </c>
      <c r="Z1242" t="str">
        <f t="shared" si="176"/>
        <v/>
      </c>
      <c r="AA1242">
        <f t="shared" si="179"/>
        <v>0</v>
      </c>
    </row>
    <row r="1243" spans="1:27">
      <c r="A1243" t="s">
        <v>4567</v>
      </c>
      <c r="B1243" t="s">
        <v>4568</v>
      </c>
      <c r="C1243" t="s">
        <v>4569</v>
      </c>
      <c r="D1243" t="s">
        <v>19</v>
      </c>
      <c r="E1243" t="s">
        <v>20</v>
      </c>
      <c r="F1243" t="s">
        <v>4570</v>
      </c>
      <c r="G1243" s="6">
        <f t="shared" si="171"/>
        <v>7195</v>
      </c>
      <c r="H1243" t="s">
        <v>30</v>
      </c>
      <c r="I1243" t="s">
        <v>237</v>
      </c>
      <c r="J1243" t="str">
        <f t="shared" si="172"/>
        <v>Vidhi Mital</v>
      </c>
      <c r="K1243" t="s">
        <v>4571</v>
      </c>
      <c r="L1243" s="7">
        <f t="shared" si="177"/>
        <v>45084</v>
      </c>
      <c r="M1243" s="7">
        <v>45150</v>
      </c>
      <c r="N1243" s="1">
        <f t="shared" si="173"/>
        <v>45150</v>
      </c>
      <c r="P1243" s="7" t="str">
        <f t="shared" si="178"/>
        <v/>
      </c>
      <c r="R1243">
        <v>0</v>
      </c>
      <c r="S1243">
        <v>1</v>
      </c>
      <c r="T1243">
        <v>11.7</v>
      </c>
      <c r="U1243" t="s">
        <v>100</v>
      </c>
      <c r="W1243" t="str">
        <f t="shared" si="174"/>
        <v>Open</v>
      </c>
      <c r="X1243" t="str">
        <f>_xlfn.XLOOKUP(B1243,'Customers'!A:A,'Customers'!E:E,"")</f>
        <v>Enterprise</v>
      </c>
      <c r="Y1243">
        <f t="shared" si="175"/>
        <v>0</v>
      </c>
      <c r="Z1243" t="str">
        <f t="shared" si="176"/>
        <v/>
      </c>
      <c r="AA1243">
        <f t="shared" si="179"/>
        <v>0</v>
      </c>
    </row>
    <row r="1244" spans="1:27">
      <c r="A1244" t="s">
        <v>4572</v>
      </c>
      <c r="B1244" t="s">
        <v>1587</v>
      </c>
      <c r="C1244" t="s">
        <v>1838</v>
      </c>
      <c r="D1244" t="s">
        <v>183</v>
      </c>
      <c r="E1244" t="s">
        <v>45</v>
      </c>
      <c r="F1244" t="s">
        <v>4573</v>
      </c>
      <c r="G1244" s="6">
        <f t="shared" si="171"/>
        <v>9651</v>
      </c>
      <c r="H1244" t="s">
        <v>172</v>
      </c>
      <c r="I1244" t="s">
        <v>62</v>
      </c>
      <c r="J1244" t="str">
        <f t="shared" si="172"/>
        <v>Jairaj Panchal</v>
      </c>
      <c r="K1244" t="s">
        <v>4574</v>
      </c>
      <c r="L1244" s="7">
        <f t="shared" si="177"/>
        <v>45465</v>
      </c>
      <c r="M1244" s="7">
        <v>45606</v>
      </c>
      <c r="N1244" s="1">
        <f t="shared" si="173"/>
        <v>45606</v>
      </c>
      <c r="P1244" s="7" t="str">
        <f t="shared" si="178"/>
        <v/>
      </c>
      <c r="R1244">
        <v>0</v>
      </c>
      <c r="S1244">
        <v>1</v>
      </c>
      <c r="T1244">
        <v>5.7</v>
      </c>
      <c r="U1244" t="s">
        <v>100</v>
      </c>
      <c r="W1244" t="str">
        <f t="shared" si="174"/>
        <v>Open</v>
      </c>
      <c r="X1244" t="str">
        <f>_xlfn.XLOOKUP(B1244,'Customers'!A:A,'Customers'!E:E,"")</f>
        <v>Mid-Market</v>
      </c>
      <c r="Y1244">
        <f t="shared" si="175"/>
        <v>0</v>
      </c>
      <c r="Z1244" t="str">
        <f t="shared" si="176"/>
        <v/>
      </c>
      <c r="AA1244">
        <f t="shared" si="179"/>
        <v>0</v>
      </c>
    </row>
    <row r="1245" spans="1:27">
      <c r="A1245" t="s">
        <v>4575</v>
      </c>
      <c r="B1245" t="s">
        <v>4576</v>
      </c>
      <c r="C1245" t="s">
        <v>4117</v>
      </c>
      <c r="D1245" t="s">
        <v>183</v>
      </c>
      <c r="E1245" t="s">
        <v>28</v>
      </c>
      <c r="F1245" t="s">
        <v>4577</v>
      </c>
      <c r="G1245" s="6">
        <f t="shared" si="171"/>
        <v>14181</v>
      </c>
      <c r="H1245" t="s">
        <v>22</v>
      </c>
      <c r="I1245" t="s">
        <v>80</v>
      </c>
      <c r="J1245" t="str">
        <f t="shared" si="172"/>
        <v>Shivani Natt</v>
      </c>
      <c r="K1245" t="s">
        <v>4578</v>
      </c>
      <c r="L1245" s="7">
        <f t="shared" si="177"/>
        <v>45021</v>
      </c>
      <c r="M1245" s="7">
        <v>45151</v>
      </c>
      <c r="N1245" s="1">
        <f t="shared" si="173"/>
        <v>45151</v>
      </c>
      <c r="P1245" s="7" t="str">
        <f t="shared" si="178"/>
        <v/>
      </c>
      <c r="R1245">
        <v>0</v>
      </c>
      <c r="S1245">
        <v>1</v>
      </c>
      <c r="T1245">
        <v>31.2</v>
      </c>
      <c r="U1245" t="s">
        <v>33</v>
      </c>
      <c r="W1245" t="str">
        <f t="shared" si="174"/>
        <v>Open</v>
      </c>
      <c r="X1245" t="str">
        <f>_xlfn.XLOOKUP(B1245,'Customers'!A:A,'Customers'!E:E,"")</f>
        <v>Mid-Market</v>
      </c>
      <c r="Y1245">
        <f t="shared" si="175"/>
        <v>0</v>
      </c>
      <c r="Z1245" t="str">
        <f t="shared" si="176"/>
        <v/>
      </c>
      <c r="AA1245">
        <f t="shared" si="179"/>
        <v>0</v>
      </c>
    </row>
    <row r="1246" spans="1:27">
      <c r="A1246" t="s">
        <v>4579</v>
      </c>
      <c r="B1246" t="s">
        <v>4580</v>
      </c>
      <c r="C1246" t="s">
        <v>4581</v>
      </c>
      <c r="D1246" t="s">
        <v>19</v>
      </c>
      <c r="E1246" t="s">
        <v>28</v>
      </c>
      <c r="F1246" t="s">
        <v>4582</v>
      </c>
      <c r="G1246" s="6">
        <f t="shared" si="171"/>
        <v>9000</v>
      </c>
      <c r="H1246" t="s">
        <v>161</v>
      </c>
      <c r="I1246" t="s">
        <v>268</v>
      </c>
      <c r="J1246" t="str">
        <f t="shared" si="172"/>
        <v>Panini Kade</v>
      </c>
      <c r="K1246" t="s">
        <v>2250</v>
      </c>
      <c r="L1246" s="7">
        <f t="shared" si="177"/>
        <v>45548</v>
      </c>
      <c r="M1246" s="7">
        <v>45702</v>
      </c>
      <c r="N1246" s="1">
        <f t="shared" si="173"/>
        <v>45702</v>
      </c>
      <c r="P1246" s="7" t="str">
        <f t="shared" si="178"/>
        <v/>
      </c>
      <c r="R1246">
        <v>0</v>
      </c>
      <c r="S1246">
        <v>1</v>
      </c>
      <c r="T1246">
        <v>34.799999999999997</v>
      </c>
      <c r="U1246" t="s">
        <v>33</v>
      </c>
      <c r="W1246" t="str">
        <f t="shared" si="174"/>
        <v>Open</v>
      </c>
      <c r="X1246" t="str">
        <f>_xlfn.XLOOKUP(B1246,'Customers'!A:A,'Customers'!E:E,"")</f>
        <v>SMB</v>
      </c>
      <c r="Y1246">
        <f t="shared" si="175"/>
        <v>0</v>
      </c>
      <c r="Z1246" t="str">
        <f t="shared" si="176"/>
        <v/>
      </c>
      <c r="AA1246">
        <f t="shared" si="179"/>
        <v>0</v>
      </c>
    </row>
    <row r="1247" spans="1:27">
      <c r="A1247" t="s">
        <v>4583</v>
      </c>
      <c r="B1247" t="s">
        <v>3684</v>
      </c>
      <c r="C1247" t="s">
        <v>241</v>
      </c>
      <c r="D1247" t="s">
        <v>19</v>
      </c>
      <c r="E1247" t="s">
        <v>115</v>
      </c>
      <c r="F1247" t="s">
        <v>4584</v>
      </c>
      <c r="G1247" s="6">
        <f t="shared" si="171"/>
        <v>6585</v>
      </c>
      <c r="H1247" t="s">
        <v>47</v>
      </c>
      <c r="I1247" t="s">
        <v>105</v>
      </c>
      <c r="J1247" t="str">
        <f t="shared" si="172"/>
        <v>Hemangini Bahri</v>
      </c>
      <c r="K1247" t="s">
        <v>3223</v>
      </c>
      <c r="L1247" s="7">
        <f t="shared" si="177"/>
        <v>44998</v>
      </c>
      <c r="M1247" s="7">
        <v>45097</v>
      </c>
      <c r="N1247" s="1">
        <f t="shared" si="173"/>
        <v>45097</v>
      </c>
      <c r="O1247" s="7">
        <v>45034</v>
      </c>
      <c r="P1247" s="7">
        <f t="shared" si="178"/>
        <v>45034</v>
      </c>
      <c r="Q1247">
        <v>36</v>
      </c>
      <c r="R1247">
        <v>0</v>
      </c>
      <c r="S1247">
        <v>1</v>
      </c>
      <c r="T1247">
        <v>21.6</v>
      </c>
      <c r="U1247" t="s">
        <v>42</v>
      </c>
      <c r="W1247" t="str">
        <f t="shared" si="174"/>
        <v>Lost</v>
      </c>
      <c r="X1247" t="str">
        <f>_xlfn.XLOOKUP(B1247,'Customers'!A:A,'Customers'!E:E,"")</f>
        <v>Enterprise</v>
      </c>
      <c r="Y1247">
        <f t="shared" si="175"/>
        <v>1</v>
      </c>
      <c r="Z1247">
        <f t="shared" si="176"/>
        <v>-63</v>
      </c>
      <c r="AA1247">
        <f t="shared" si="179"/>
        <v>0</v>
      </c>
    </row>
    <row r="1248" spans="1:27">
      <c r="A1248" t="s">
        <v>4585</v>
      </c>
      <c r="B1248" t="s">
        <v>4555</v>
      </c>
      <c r="C1248" t="s">
        <v>543</v>
      </c>
      <c r="D1248" t="s">
        <v>53</v>
      </c>
      <c r="E1248" t="s">
        <v>45</v>
      </c>
      <c r="F1248" t="s">
        <v>4586</v>
      </c>
      <c r="G1248" s="6">
        <f t="shared" si="171"/>
        <v>35055</v>
      </c>
      <c r="H1248" t="s">
        <v>151</v>
      </c>
      <c r="I1248" t="s">
        <v>274</v>
      </c>
      <c r="J1248" t="str">
        <f t="shared" si="172"/>
        <v>Rachit Lall</v>
      </c>
      <c r="K1248" t="s">
        <v>4587</v>
      </c>
      <c r="L1248" s="7">
        <f t="shared" si="177"/>
        <v>45192</v>
      </c>
      <c r="M1248" s="7">
        <v>45298</v>
      </c>
      <c r="N1248" s="1">
        <f t="shared" si="173"/>
        <v>45298</v>
      </c>
      <c r="P1248" s="7" t="str">
        <f t="shared" si="178"/>
        <v/>
      </c>
      <c r="R1248">
        <v>0</v>
      </c>
      <c r="S1248">
        <v>1</v>
      </c>
      <c r="T1248">
        <v>28.8</v>
      </c>
      <c r="U1248" t="s">
        <v>42</v>
      </c>
      <c r="W1248" t="str">
        <f t="shared" si="174"/>
        <v>Open</v>
      </c>
      <c r="X1248" t="str">
        <f>_xlfn.XLOOKUP(B1248,'Customers'!A:A,'Customers'!E:E,"")</f>
        <v>Mid-Market</v>
      </c>
      <c r="Y1248">
        <f t="shared" si="175"/>
        <v>0</v>
      </c>
      <c r="Z1248" t="str">
        <f t="shared" si="176"/>
        <v/>
      </c>
      <c r="AA1248">
        <f t="shared" si="179"/>
        <v>0</v>
      </c>
    </row>
    <row r="1249" spans="1:27">
      <c r="A1249" t="s">
        <v>4588</v>
      </c>
      <c r="B1249" t="s">
        <v>1260</v>
      </c>
      <c r="C1249" t="s">
        <v>398</v>
      </c>
      <c r="D1249" t="s">
        <v>37</v>
      </c>
      <c r="E1249" t="s">
        <v>177</v>
      </c>
      <c r="F1249" t="s">
        <v>4589</v>
      </c>
      <c r="G1249" s="6">
        <f t="shared" si="171"/>
        <v>80000</v>
      </c>
      <c r="H1249" t="s">
        <v>30</v>
      </c>
      <c r="I1249" t="s">
        <v>232</v>
      </c>
      <c r="J1249" t="str">
        <f t="shared" si="172"/>
        <v>Patrick Sama</v>
      </c>
      <c r="K1249" t="s">
        <v>1631</v>
      </c>
      <c r="L1249" s="7">
        <f t="shared" si="177"/>
        <v>45425</v>
      </c>
      <c r="M1249" s="7">
        <v>45440</v>
      </c>
      <c r="N1249" s="1">
        <f t="shared" si="173"/>
        <v>45440</v>
      </c>
      <c r="P1249" s="7" t="str">
        <f t="shared" si="178"/>
        <v/>
      </c>
      <c r="R1249">
        <v>0</v>
      </c>
      <c r="S1249">
        <v>1</v>
      </c>
      <c r="T1249">
        <v>7.6</v>
      </c>
      <c r="U1249" t="s">
        <v>33</v>
      </c>
      <c r="W1249" t="str">
        <f t="shared" si="174"/>
        <v>Open</v>
      </c>
      <c r="X1249" t="str">
        <f>_xlfn.XLOOKUP(B1249,'Customers'!A:A,'Customers'!E:E,"")</f>
        <v>Mid-Market</v>
      </c>
      <c r="Y1249">
        <f t="shared" si="175"/>
        <v>0</v>
      </c>
      <c r="Z1249" t="str">
        <f t="shared" si="176"/>
        <v/>
      </c>
      <c r="AA1249">
        <f t="shared" si="179"/>
        <v>0</v>
      </c>
    </row>
    <row r="1250" spans="1:27">
      <c r="A1250" t="s">
        <v>4590</v>
      </c>
      <c r="B1250" t="s">
        <v>4591</v>
      </c>
      <c r="C1250" t="s">
        <v>18</v>
      </c>
      <c r="D1250" t="s">
        <v>183</v>
      </c>
      <c r="E1250" t="s">
        <v>20</v>
      </c>
      <c r="F1250" t="s">
        <v>4592</v>
      </c>
      <c r="G1250" s="6">
        <f t="shared" si="171"/>
        <v>4547</v>
      </c>
      <c r="H1250" t="s">
        <v>30</v>
      </c>
      <c r="I1250" t="s">
        <v>133</v>
      </c>
      <c r="J1250" t="str">
        <f t="shared" si="172"/>
        <v>Aachal Soni</v>
      </c>
      <c r="K1250" t="s">
        <v>3680</v>
      </c>
      <c r="L1250" s="7">
        <f t="shared" si="177"/>
        <v>44945</v>
      </c>
      <c r="M1250" s="7">
        <v>45116</v>
      </c>
      <c r="N1250" s="1">
        <f t="shared" si="173"/>
        <v>45116</v>
      </c>
      <c r="P1250" s="7" t="str">
        <f t="shared" si="178"/>
        <v/>
      </c>
      <c r="R1250">
        <v>0</v>
      </c>
      <c r="S1250">
        <v>1</v>
      </c>
      <c r="U1250" t="s">
        <v>25</v>
      </c>
      <c r="W1250" t="str">
        <f t="shared" si="174"/>
        <v>Open</v>
      </c>
      <c r="X1250" t="str">
        <f>_xlfn.XLOOKUP(B1250,'Customers'!A:A,'Customers'!E:E,"")</f>
        <v>Enterprise</v>
      </c>
      <c r="Y1250">
        <f t="shared" si="175"/>
        <v>0</v>
      </c>
      <c r="Z1250" t="str">
        <f t="shared" si="176"/>
        <v/>
      </c>
      <c r="AA1250">
        <f t="shared" si="179"/>
        <v>0</v>
      </c>
    </row>
    <row r="1251" spans="1:27">
      <c r="A1251" t="s">
        <v>4593</v>
      </c>
      <c r="B1251" t="s">
        <v>1967</v>
      </c>
      <c r="C1251" t="s">
        <v>1113</v>
      </c>
      <c r="D1251" t="s">
        <v>66</v>
      </c>
      <c r="E1251" t="s">
        <v>28</v>
      </c>
      <c r="F1251" t="s">
        <v>4594</v>
      </c>
      <c r="G1251" s="6">
        <f t="shared" si="171"/>
        <v>21167</v>
      </c>
      <c r="H1251" t="s">
        <v>151</v>
      </c>
      <c r="I1251" t="s">
        <v>23</v>
      </c>
      <c r="J1251" t="str">
        <f t="shared" si="172"/>
        <v>Nihal Bhasin</v>
      </c>
      <c r="K1251" t="s">
        <v>4487</v>
      </c>
      <c r="L1251" s="7">
        <f t="shared" si="177"/>
        <v>45197</v>
      </c>
      <c r="M1251" s="7">
        <v>45367</v>
      </c>
      <c r="N1251" s="1">
        <f t="shared" si="173"/>
        <v>45367</v>
      </c>
      <c r="P1251" s="7" t="str">
        <f t="shared" si="178"/>
        <v/>
      </c>
      <c r="R1251">
        <v>0</v>
      </c>
      <c r="S1251">
        <v>1</v>
      </c>
      <c r="U1251" t="s">
        <v>25</v>
      </c>
      <c r="W1251" t="str">
        <f t="shared" si="174"/>
        <v>Open</v>
      </c>
      <c r="X1251" t="str">
        <f>_xlfn.XLOOKUP(B1251,'Customers'!A:A,'Customers'!E:E,"")</f>
        <v>Enterprise</v>
      </c>
      <c r="Y1251">
        <f t="shared" si="175"/>
        <v>0</v>
      </c>
      <c r="Z1251" t="str">
        <f t="shared" si="176"/>
        <v/>
      </c>
      <c r="AA1251">
        <f t="shared" si="179"/>
        <v>0</v>
      </c>
    </row>
    <row r="1252" spans="1:27">
      <c r="A1252" t="s">
        <v>4595</v>
      </c>
      <c r="B1252" t="s">
        <v>4596</v>
      </c>
      <c r="C1252" t="s">
        <v>1759</v>
      </c>
      <c r="D1252" t="s">
        <v>66</v>
      </c>
      <c r="E1252" t="s">
        <v>115</v>
      </c>
      <c r="F1252" t="s">
        <v>4597</v>
      </c>
      <c r="G1252" s="6">
        <f t="shared" si="171"/>
        <v>23303</v>
      </c>
      <c r="H1252" t="s">
        <v>39</v>
      </c>
      <c r="I1252" t="s">
        <v>31</v>
      </c>
      <c r="J1252" t="str">
        <f t="shared" si="172"/>
        <v>Ati Seshadri</v>
      </c>
      <c r="K1252" t="s">
        <v>362</v>
      </c>
      <c r="L1252" s="7">
        <f t="shared" si="177"/>
        <v>44574</v>
      </c>
      <c r="M1252" s="7">
        <v>44625</v>
      </c>
      <c r="N1252" s="1">
        <f t="shared" si="173"/>
        <v>44625</v>
      </c>
      <c r="O1252" s="7">
        <v>44708</v>
      </c>
      <c r="P1252" s="7">
        <f t="shared" si="178"/>
        <v>44708</v>
      </c>
      <c r="Q1252">
        <v>134</v>
      </c>
      <c r="R1252">
        <v>0</v>
      </c>
      <c r="S1252">
        <v>1</v>
      </c>
      <c r="U1252" t="s">
        <v>33</v>
      </c>
      <c r="W1252" t="str">
        <f t="shared" si="174"/>
        <v>Lost</v>
      </c>
      <c r="X1252" t="str">
        <f>_xlfn.XLOOKUP(B1252,'Customers'!A:A,'Customers'!E:E,"")</f>
        <v>SMB</v>
      </c>
      <c r="Y1252">
        <f t="shared" si="175"/>
        <v>1</v>
      </c>
      <c r="Z1252">
        <f t="shared" si="176"/>
        <v>83</v>
      </c>
      <c r="AA1252">
        <f t="shared" si="179"/>
        <v>1</v>
      </c>
    </row>
    <row r="1253" spans="1:27">
      <c r="A1253" t="s">
        <v>4598</v>
      </c>
      <c r="B1253" t="s">
        <v>1079</v>
      </c>
      <c r="C1253" t="s">
        <v>18</v>
      </c>
      <c r="D1253" t="s">
        <v>66</v>
      </c>
      <c r="E1253" t="s">
        <v>54</v>
      </c>
      <c r="F1253" t="s">
        <v>4599</v>
      </c>
      <c r="G1253" s="6">
        <f t="shared" si="171"/>
        <v>5408</v>
      </c>
      <c r="H1253" t="s">
        <v>47</v>
      </c>
      <c r="I1253" t="s">
        <v>98</v>
      </c>
      <c r="J1253" t="str">
        <f t="shared" si="172"/>
        <v>Amruta Sinha</v>
      </c>
      <c r="K1253" t="s">
        <v>2498</v>
      </c>
      <c r="L1253" s="7">
        <f t="shared" si="177"/>
        <v>45277</v>
      </c>
      <c r="M1253" s="7">
        <v>45299</v>
      </c>
      <c r="N1253" s="1">
        <f t="shared" si="173"/>
        <v>45299</v>
      </c>
      <c r="P1253" s="7" t="str">
        <f t="shared" si="178"/>
        <v/>
      </c>
      <c r="R1253">
        <v>0</v>
      </c>
      <c r="S1253">
        <v>1</v>
      </c>
      <c r="T1253">
        <v>3.1</v>
      </c>
      <c r="U1253" t="s">
        <v>58</v>
      </c>
      <c r="W1253" t="str">
        <f t="shared" si="174"/>
        <v>Open</v>
      </c>
      <c r="X1253" t="str">
        <f>_xlfn.XLOOKUP(B1253,'Customers'!A:A,'Customers'!E:E,"")</f>
        <v>Mid-Market</v>
      </c>
      <c r="Y1253">
        <f t="shared" si="175"/>
        <v>0</v>
      </c>
      <c r="Z1253" t="str">
        <f t="shared" si="176"/>
        <v/>
      </c>
      <c r="AA1253">
        <f t="shared" si="179"/>
        <v>0</v>
      </c>
    </row>
    <row r="1254" spans="1:27">
      <c r="A1254" t="s">
        <v>4600</v>
      </c>
      <c r="B1254" t="s">
        <v>3953</v>
      </c>
      <c r="C1254" t="s">
        <v>18</v>
      </c>
      <c r="D1254" t="s">
        <v>19</v>
      </c>
      <c r="E1254" t="s">
        <v>54</v>
      </c>
      <c r="F1254" t="s">
        <v>4601</v>
      </c>
      <c r="G1254" s="6">
        <f t="shared" si="171"/>
        <v>7316</v>
      </c>
      <c r="H1254" t="s">
        <v>161</v>
      </c>
      <c r="I1254" t="s">
        <v>139</v>
      </c>
      <c r="J1254" t="str">
        <f t="shared" si="172"/>
        <v>Champak Rao</v>
      </c>
      <c r="K1254" t="s">
        <v>4602</v>
      </c>
      <c r="L1254" s="7">
        <f t="shared" si="177"/>
        <v>45386</v>
      </c>
      <c r="M1254" s="7">
        <v>45403</v>
      </c>
      <c r="N1254" s="1">
        <f t="shared" si="173"/>
        <v>45403</v>
      </c>
      <c r="P1254" s="7" t="str">
        <f t="shared" si="178"/>
        <v/>
      </c>
      <c r="R1254">
        <v>0</v>
      </c>
      <c r="S1254">
        <v>1</v>
      </c>
      <c r="U1254" t="s">
        <v>58</v>
      </c>
      <c r="W1254" t="str">
        <f t="shared" si="174"/>
        <v>Open</v>
      </c>
      <c r="X1254" t="str">
        <f>_xlfn.XLOOKUP(B1254,'Customers'!A:A,'Customers'!E:E,"")</f>
        <v>Enterprise</v>
      </c>
      <c r="Y1254">
        <f t="shared" si="175"/>
        <v>0</v>
      </c>
      <c r="Z1254" t="str">
        <f t="shared" si="176"/>
        <v/>
      </c>
      <c r="AA1254">
        <f t="shared" si="179"/>
        <v>0</v>
      </c>
    </row>
    <row r="1255" spans="1:27">
      <c r="A1255" t="s">
        <v>4603</v>
      </c>
      <c r="B1255" t="s">
        <v>2239</v>
      </c>
      <c r="C1255" t="s">
        <v>426</v>
      </c>
      <c r="D1255" t="s">
        <v>53</v>
      </c>
      <c r="E1255" t="s">
        <v>54</v>
      </c>
      <c r="F1255" t="s">
        <v>4604</v>
      </c>
      <c r="G1255" s="6">
        <f t="shared" si="171"/>
        <v>42015</v>
      </c>
      <c r="H1255" t="s">
        <v>161</v>
      </c>
      <c r="I1255" t="s">
        <v>232</v>
      </c>
      <c r="J1255" t="str">
        <f t="shared" si="172"/>
        <v>Patrick Sama</v>
      </c>
      <c r="K1255" t="s">
        <v>461</v>
      </c>
      <c r="L1255" s="7">
        <f t="shared" si="177"/>
        <v>45420</v>
      </c>
      <c r="M1255" s="7">
        <v>45536</v>
      </c>
      <c r="N1255" s="1">
        <f t="shared" si="173"/>
        <v>45536</v>
      </c>
      <c r="P1255" s="7" t="str">
        <f t="shared" si="178"/>
        <v/>
      </c>
      <c r="R1255">
        <v>0</v>
      </c>
      <c r="S1255">
        <v>1</v>
      </c>
      <c r="T1255">
        <v>16</v>
      </c>
      <c r="U1255" t="s">
        <v>42</v>
      </c>
      <c r="W1255" t="str">
        <f t="shared" si="174"/>
        <v>Open</v>
      </c>
      <c r="X1255" t="str">
        <f>_xlfn.XLOOKUP(B1255,'Customers'!A:A,'Customers'!E:E,"")</f>
        <v>Mid-Market</v>
      </c>
      <c r="Y1255">
        <f t="shared" si="175"/>
        <v>0</v>
      </c>
      <c r="Z1255" t="str">
        <f t="shared" si="176"/>
        <v/>
      </c>
      <c r="AA1255">
        <f t="shared" si="179"/>
        <v>0</v>
      </c>
    </row>
    <row r="1256" spans="1:27">
      <c r="A1256" t="s">
        <v>4605</v>
      </c>
      <c r="B1256" t="s">
        <v>4606</v>
      </c>
      <c r="C1256" t="s">
        <v>2003</v>
      </c>
      <c r="D1256" t="s">
        <v>19</v>
      </c>
      <c r="E1256" t="s">
        <v>91</v>
      </c>
      <c r="F1256" t="s">
        <v>4607</v>
      </c>
      <c r="G1256" s="6">
        <f t="shared" si="171"/>
        <v>3227</v>
      </c>
      <c r="H1256" t="s">
        <v>161</v>
      </c>
      <c r="I1256" t="s">
        <v>3940</v>
      </c>
      <c r="J1256" t="str">
        <f t="shared" si="172"/>
        <v>Rachit Lall</v>
      </c>
      <c r="K1256" t="s">
        <v>2129</v>
      </c>
      <c r="L1256" s="7">
        <f t="shared" si="177"/>
        <v>44873</v>
      </c>
      <c r="M1256" s="7">
        <v>44964</v>
      </c>
      <c r="N1256" s="1">
        <f t="shared" si="173"/>
        <v>44964</v>
      </c>
      <c r="O1256" s="7">
        <v>45002</v>
      </c>
      <c r="P1256" s="7">
        <f t="shared" si="178"/>
        <v>45002</v>
      </c>
      <c r="Q1256">
        <v>129</v>
      </c>
      <c r="R1256">
        <v>0</v>
      </c>
      <c r="S1256">
        <v>1</v>
      </c>
      <c r="T1256">
        <v>6.5</v>
      </c>
      <c r="U1256" t="s">
        <v>42</v>
      </c>
      <c r="W1256" t="str">
        <f t="shared" si="174"/>
        <v>Won</v>
      </c>
      <c r="X1256" t="str">
        <f>_xlfn.XLOOKUP(B1256,'Customers'!A:A,'Customers'!E:E,"")</f>
        <v>SMB</v>
      </c>
      <c r="Y1256">
        <f t="shared" si="175"/>
        <v>1</v>
      </c>
      <c r="Z1256">
        <f t="shared" si="176"/>
        <v>38</v>
      </c>
      <c r="AA1256">
        <f t="shared" si="179"/>
        <v>1</v>
      </c>
    </row>
    <row r="1257" spans="1:27">
      <c r="A1257" t="s">
        <v>4608</v>
      </c>
      <c r="B1257" t="s">
        <v>3731</v>
      </c>
      <c r="C1257" t="s">
        <v>18</v>
      </c>
      <c r="D1257" t="s">
        <v>37</v>
      </c>
      <c r="E1257" t="s">
        <v>177</v>
      </c>
      <c r="F1257" t="s">
        <v>4609</v>
      </c>
      <c r="G1257" s="6">
        <f t="shared" si="171"/>
        <v>76000</v>
      </c>
      <c r="H1257" t="s">
        <v>47</v>
      </c>
      <c r="I1257" t="s">
        <v>68</v>
      </c>
      <c r="J1257" t="str">
        <f t="shared" si="172"/>
        <v>Anamika Keer</v>
      </c>
      <c r="K1257" t="s">
        <v>4610</v>
      </c>
      <c r="L1257" s="7">
        <f t="shared" si="177"/>
        <v>45168</v>
      </c>
      <c r="M1257" s="7">
        <v>45308</v>
      </c>
      <c r="N1257" s="1">
        <f t="shared" si="173"/>
        <v>45308</v>
      </c>
      <c r="P1257" s="7" t="str">
        <f t="shared" si="178"/>
        <v/>
      </c>
      <c r="R1257">
        <v>0</v>
      </c>
      <c r="S1257">
        <v>1</v>
      </c>
      <c r="T1257">
        <v>2.5</v>
      </c>
      <c r="U1257" t="s">
        <v>33</v>
      </c>
      <c r="W1257" t="str">
        <f t="shared" si="174"/>
        <v>Open</v>
      </c>
      <c r="X1257" t="str">
        <f>_xlfn.XLOOKUP(B1257,'Customers'!A:A,'Customers'!E:E,"")</f>
        <v>Enterprise</v>
      </c>
      <c r="Y1257">
        <f t="shared" si="175"/>
        <v>0</v>
      </c>
      <c r="Z1257" t="str">
        <f t="shared" si="176"/>
        <v/>
      </c>
      <c r="AA1257">
        <f t="shared" si="179"/>
        <v>0</v>
      </c>
    </row>
    <row r="1258" spans="1:27">
      <c r="A1258" t="s">
        <v>4611</v>
      </c>
      <c r="B1258" t="s">
        <v>4612</v>
      </c>
      <c r="C1258" t="s">
        <v>18</v>
      </c>
      <c r="D1258" t="s">
        <v>183</v>
      </c>
      <c r="E1258" t="s">
        <v>45</v>
      </c>
      <c r="F1258" t="s">
        <v>4613</v>
      </c>
      <c r="G1258" s="6">
        <f t="shared" si="171"/>
        <v>7168</v>
      </c>
      <c r="H1258" t="s">
        <v>151</v>
      </c>
      <c r="I1258" t="s">
        <v>133</v>
      </c>
      <c r="J1258" t="str">
        <f t="shared" si="172"/>
        <v>Aachal Soni</v>
      </c>
      <c r="K1258" t="s">
        <v>2852</v>
      </c>
      <c r="L1258" s="7">
        <f t="shared" si="177"/>
        <v>44811</v>
      </c>
      <c r="M1258" s="7">
        <v>44936</v>
      </c>
      <c r="N1258" s="1">
        <f t="shared" si="173"/>
        <v>44936</v>
      </c>
      <c r="P1258" s="7" t="str">
        <f t="shared" si="178"/>
        <v/>
      </c>
      <c r="R1258">
        <v>0</v>
      </c>
      <c r="S1258">
        <v>1</v>
      </c>
      <c r="T1258">
        <v>16.100000000000001</v>
      </c>
      <c r="U1258" t="s">
        <v>58</v>
      </c>
      <c r="W1258" t="str">
        <f t="shared" si="174"/>
        <v>Open</v>
      </c>
      <c r="X1258" t="str">
        <f>_xlfn.XLOOKUP(B1258,'Customers'!A:A,'Customers'!E:E,"")</f>
        <v>SMB</v>
      </c>
      <c r="Y1258">
        <f t="shared" si="175"/>
        <v>0</v>
      </c>
      <c r="Z1258" t="str">
        <f t="shared" si="176"/>
        <v/>
      </c>
      <c r="AA1258">
        <f t="shared" si="179"/>
        <v>0</v>
      </c>
    </row>
    <row r="1259" spans="1:27">
      <c r="A1259" t="s">
        <v>4614</v>
      </c>
      <c r="B1259" t="s">
        <v>4053</v>
      </c>
      <c r="C1259" t="s">
        <v>349</v>
      </c>
      <c r="D1259" t="s">
        <v>183</v>
      </c>
      <c r="E1259" t="s">
        <v>28</v>
      </c>
      <c r="F1259" t="s">
        <v>184</v>
      </c>
      <c r="G1259" s="6">
        <f t="shared" si="171"/>
        <v>8000</v>
      </c>
      <c r="H1259" t="s">
        <v>39</v>
      </c>
      <c r="I1259" t="s">
        <v>117</v>
      </c>
      <c r="J1259" t="str">
        <f t="shared" si="172"/>
        <v>Ekta Uppal</v>
      </c>
      <c r="K1259" t="s">
        <v>765</v>
      </c>
      <c r="L1259" s="7">
        <f t="shared" si="177"/>
        <v>45406</v>
      </c>
      <c r="M1259" s="7">
        <v>45580</v>
      </c>
      <c r="N1259" s="1">
        <f t="shared" si="173"/>
        <v>45580</v>
      </c>
      <c r="P1259" s="7" t="str">
        <f t="shared" si="178"/>
        <v/>
      </c>
      <c r="R1259">
        <v>0</v>
      </c>
      <c r="S1259">
        <v>1</v>
      </c>
      <c r="T1259">
        <v>1.7</v>
      </c>
      <c r="U1259" t="s">
        <v>58</v>
      </c>
      <c r="W1259" t="str">
        <f t="shared" si="174"/>
        <v>Open</v>
      </c>
      <c r="X1259" t="str">
        <f>_xlfn.XLOOKUP(B1259,'Customers'!A:A,'Customers'!E:E,"")</f>
        <v>SMB</v>
      </c>
      <c r="Y1259">
        <f t="shared" si="175"/>
        <v>0</v>
      </c>
      <c r="Z1259" t="str">
        <f t="shared" si="176"/>
        <v/>
      </c>
      <c r="AA1259">
        <f t="shared" si="179"/>
        <v>0</v>
      </c>
    </row>
    <row r="1260" spans="1:27">
      <c r="A1260" t="s">
        <v>4615</v>
      </c>
      <c r="B1260" t="s">
        <v>4616</v>
      </c>
      <c r="C1260" t="s">
        <v>18</v>
      </c>
      <c r="D1260" t="s">
        <v>66</v>
      </c>
      <c r="E1260" t="s">
        <v>91</v>
      </c>
      <c r="F1260" t="s">
        <v>4617</v>
      </c>
      <c r="G1260" s="6">
        <f t="shared" si="171"/>
        <v>14638</v>
      </c>
      <c r="H1260" t="s">
        <v>172</v>
      </c>
      <c r="I1260" t="s">
        <v>879</v>
      </c>
      <c r="J1260" t="str">
        <f t="shared" si="172"/>
        <v>Anamika Keer</v>
      </c>
      <c r="K1260" t="s">
        <v>835</v>
      </c>
      <c r="L1260" s="7">
        <f t="shared" si="177"/>
        <v>45565</v>
      </c>
      <c r="M1260" s="7">
        <v>45700</v>
      </c>
      <c r="N1260" s="1">
        <f t="shared" si="173"/>
        <v>45700</v>
      </c>
      <c r="O1260" s="7">
        <v>45729</v>
      </c>
      <c r="P1260" s="7">
        <f t="shared" si="178"/>
        <v>45729</v>
      </c>
      <c r="Q1260">
        <v>164</v>
      </c>
      <c r="R1260">
        <v>0</v>
      </c>
      <c r="S1260">
        <v>1</v>
      </c>
      <c r="T1260">
        <v>31.7</v>
      </c>
      <c r="U1260" t="s">
        <v>25</v>
      </c>
      <c r="W1260" t="str">
        <f t="shared" si="174"/>
        <v>Won</v>
      </c>
      <c r="X1260" t="str">
        <f>_xlfn.XLOOKUP(B1260,'Customers'!A:A,'Customers'!E:E,"")</f>
        <v>Mid-Market</v>
      </c>
      <c r="Y1260">
        <f t="shared" si="175"/>
        <v>1</v>
      </c>
      <c r="Z1260">
        <f t="shared" si="176"/>
        <v>29</v>
      </c>
      <c r="AA1260">
        <f t="shared" si="179"/>
        <v>0</v>
      </c>
    </row>
    <row r="1261" spans="1:27">
      <c r="A1261" t="s">
        <v>4618</v>
      </c>
      <c r="B1261" t="s">
        <v>4619</v>
      </c>
      <c r="C1261" t="s">
        <v>2588</v>
      </c>
      <c r="D1261" t="s">
        <v>183</v>
      </c>
      <c r="E1261" t="s">
        <v>28</v>
      </c>
      <c r="F1261" t="s">
        <v>4620</v>
      </c>
      <c r="G1261" s="6">
        <f t="shared" si="171"/>
        <v>2546</v>
      </c>
      <c r="H1261" t="s">
        <v>39</v>
      </c>
      <c r="I1261" t="s">
        <v>31</v>
      </c>
      <c r="J1261" t="str">
        <f t="shared" si="172"/>
        <v>Ati Seshadri</v>
      </c>
      <c r="K1261" t="s">
        <v>1568</v>
      </c>
      <c r="L1261" s="7">
        <f t="shared" si="177"/>
        <v>45041</v>
      </c>
      <c r="M1261" s="7">
        <v>45065</v>
      </c>
      <c r="N1261" s="1">
        <f t="shared" si="173"/>
        <v>45065</v>
      </c>
      <c r="P1261" s="7" t="str">
        <f t="shared" si="178"/>
        <v/>
      </c>
      <c r="R1261">
        <v>0</v>
      </c>
      <c r="S1261">
        <v>1</v>
      </c>
      <c r="T1261">
        <v>15.4</v>
      </c>
      <c r="U1261" t="s">
        <v>25</v>
      </c>
      <c r="W1261" t="str">
        <f t="shared" si="174"/>
        <v>Open</v>
      </c>
      <c r="X1261" t="str">
        <f>_xlfn.XLOOKUP(B1261,'Customers'!A:A,'Customers'!E:E,"")</f>
        <v>SMB</v>
      </c>
      <c r="Y1261">
        <f t="shared" si="175"/>
        <v>0</v>
      </c>
      <c r="Z1261" t="str">
        <f t="shared" si="176"/>
        <v/>
      </c>
      <c r="AA1261">
        <f t="shared" si="179"/>
        <v>0</v>
      </c>
    </row>
    <row r="1262" spans="1:27">
      <c r="A1262" t="s">
        <v>4621</v>
      </c>
      <c r="B1262" t="s">
        <v>3088</v>
      </c>
      <c r="C1262" t="s">
        <v>4622</v>
      </c>
      <c r="D1262" t="s">
        <v>19</v>
      </c>
      <c r="E1262" t="s">
        <v>45</v>
      </c>
      <c r="F1262" t="s">
        <v>3435</v>
      </c>
      <c r="G1262" s="6">
        <f t="shared" si="171"/>
        <v>1751</v>
      </c>
      <c r="H1262" t="s">
        <v>56</v>
      </c>
      <c r="I1262" t="s">
        <v>73</v>
      </c>
      <c r="J1262" t="str">
        <f t="shared" si="172"/>
        <v>Karan Karnik</v>
      </c>
      <c r="K1262" t="s">
        <v>4623</v>
      </c>
      <c r="L1262" s="7">
        <f t="shared" si="177"/>
        <v>44741</v>
      </c>
      <c r="M1262" s="7">
        <v>44870</v>
      </c>
      <c r="N1262" s="1">
        <f t="shared" si="173"/>
        <v>44870</v>
      </c>
      <c r="P1262" s="7" t="str">
        <f t="shared" si="178"/>
        <v/>
      </c>
      <c r="R1262">
        <v>0</v>
      </c>
      <c r="S1262">
        <v>1</v>
      </c>
      <c r="U1262" t="s">
        <v>100</v>
      </c>
      <c r="W1262" t="str">
        <f t="shared" si="174"/>
        <v>Open</v>
      </c>
      <c r="X1262" t="str">
        <f>_xlfn.XLOOKUP(B1262,'Customers'!A:A,'Customers'!E:E,"")</f>
        <v>SMB</v>
      </c>
      <c r="Y1262">
        <f t="shared" si="175"/>
        <v>0</v>
      </c>
      <c r="Z1262" t="str">
        <f t="shared" si="176"/>
        <v/>
      </c>
      <c r="AA1262">
        <f t="shared" si="179"/>
        <v>0</v>
      </c>
    </row>
    <row r="1263" spans="1:27">
      <c r="A1263" t="s">
        <v>4624</v>
      </c>
      <c r="B1263" t="s">
        <v>708</v>
      </c>
      <c r="C1263" t="s">
        <v>2027</v>
      </c>
      <c r="D1263" t="s">
        <v>183</v>
      </c>
      <c r="E1263" t="s">
        <v>54</v>
      </c>
      <c r="F1263" t="s">
        <v>4625</v>
      </c>
      <c r="G1263" s="6">
        <f t="shared" si="171"/>
        <v>9214</v>
      </c>
      <c r="H1263" t="s">
        <v>22</v>
      </c>
      <c r="I1263" t="s">
        <v>93</v>
      </c>
      <c r="J1263" t="str">
        <f t="shared" si="172"/>
        <v>Owen Mane</v>
      </c>
      <c r="K1263" t="s">
        <v>4626</v>
      </c>
      <c r="L1263" s="7">
        <f t="shared" si="177"/>
        <v>44676</v>
      </c>
      <c r="M1263" s="7">
        <v>44733</v>
      </c>
      <c r="N1263" s="1">
        <f t="shared" si="173"/>
        <v>44733</v>
      </c>
      <c r="P1263" s="7" t="str">
        <f t="shared" si="178"/>
        <v/>
      </c>
      <c r="R1263">
        <v>0</v>
      </c>
      <c r="S1263">
        <v>1</v>
      </c>
      <c r="T1263">
        <v>27.4</v>
      </c>
      <c r="U1263" t="s">
        <v>42</v>
      </c>
      <c r="W1263" t="str">
        <f t="shared" si="174"/>
        <v>Open</v>
      </c>
      <c r="X1263" t="str">
        <f>_xlfn.XLOOKUP(B1263,'Customers'!A:A,'Customers'!E:E,"")</f>
        <v>SMB</v>
      </c>
      <c r="Y1263">
        <f t="shared" si="175"/>
        <v>0</v>
      </c>
      <c r="Z1263" t="str">
        <f t="shared" si="176"/>
        <v/>
      </c>
      <c r="AA1263">
        <f t="shared" si="179"/>
        <v>0</v>
      </c>
    </row>
    <row r="1264" spans="1:27">
      <c r="A1264" t="s">
        <v>4627</v>
      </c>
      <c r="B1264" t="s">
        <v>4628</v>
      </c>
      <c r="C1264" t="s">
        <v>450</v>
      </c>
      <c r="D1264" t="s">
        <v>66</v>
      </c>
      <c r="E1264" t="s">
        <v>45</v>
      </c>
      <c r="F1264" t="s">
        <v>4629</v>
      </c>
      <c r="G1264" s="6">
        <f t="shared" si="171"/>
        <v>14058</v>
      </c>
      <c r="H1264" t="s">
        <v>56</v>
      </c>
      <c r="I1264" t="s">
        <v>268</v>
      </c>
      <c r="J1264" t="str">
        <f t="shared" si="172"/>
        <v>Panini Kade</v>
      </c>
      <c r="K1264" t="s">
        <v>4630</v>
      </c>
      <c r="L1264" s="7">
        <f t="shared" si="177"/>
        <v>44779</v>
      </c>
      <c r="M1264" s="7">
        <v>44855</v>
      </c>
      <c r="N1264" s="1">
        <f t="shared" si="173"/>
        <v>44855</v>
      </c>
      <c r="P1264" s="7" t="str">
        <f t="shared" si="178"/>
        <v/>
      </c>
      <c r="R1264">
        <v>0</v>
      </c>
      <c r="S1264">
        <v>1</v>
      </c>
      <c r="U1264" t="s">
        <v>100</v>
      </c>
      <c r="W1264" t="str">
        <f t="shared" si="174"/>
        <v>Open</v>
      </c>
      <c r="X1264" t="str">
        <f>_xlfn.XLOOKUP(B1264,'Customers'!A:A,'Customers'!E:E,"")</f>
        <v>SMB</v>
      </c>
      <c r="Y1264">
        <f t="shared" si="175"/>
        <v>0</v>
      </c>
      <c r="Z1264" t="str">
        <f t="shared" si="176"/>
        <v/>
      </c>
      <c r="AA1264">
        <f t="shared" si="179"/>
        <v>0</v>
      </c>
    </row>
    <row r="1265" spans="1:27">
      <c r="A1265" t="s">
        <v>4631</v>
      </c>
      <c r="B1265" t="s">
        <v>3008</v>
      </c>
      <c r="C1265" t="s">
        <v>1777</v>
      </c>
      <c r="D1265" t="s">
        <v>37</v>
      </c>
      <c r="E1265" t="s">
        <v>54</v>
      </c>
      <c r="F1265" t="s">
        <v>4632</v>
      </c>
      <c r="G1265" s="6">
        <f t="shared" si="171"/>
        <v>64504</v>
      </c>
      <c r="H1265" t="s">
        <v>79</v>
      </c>
      <c r="I1265" t="s">
        <v>98</v>
      </c>
      <c r="J1265" t="str">
        <f t="shared" si="172"/>
        <v>Amruta Sinha</v>
      </c>
      <c r="K1265" t="s">
        <v>2349</v>
      </c>
      <c r="L1265" s="7">
        <f t="shared" si="177"/>
        <v>45234</v>
      </c>
      <c r="M1265" s="7">
        <v>45406</v>
      </c>
      <c r="N1265" s="1">
        <f t="shared" si="173"/>
        <v>45406</v>
      </c>
      <c r="P1265" s="7" t="str">
        <f t="shared" si="178"/>
        <v/>
      </c>
      <c r="R1265">
        <v>0</v>
      </c>
      <c r="S1265">
        <v>1</v>
      </c>
      <c r="T1265">
        <v>5.4</v>
      </c>
      <c r="U1265" t="s">
        <v>58</v>
      </c>
      <c r="W1265" t="str">
        <f t="shared" si="174"/>
        <v>Open</v>
      </c>
      <c r="X1265" t="str">
        <f>_xlfn.XLOOKUP(B1265,'Customers'!A:A,'Customers'!E:E,"")</f>
        <v>SMB</v>
      </c>
      <c r="Y1265">
        <f t="shared" si="175"/>
        <v>0</v>
      </c>
      <c r="Z1265" t="str">
        <f t="shared" si="176"/>
        <v/>
      </c>
      <c r="AA1265">
        <f t="shared" si="179"/>
        <v>0</v>
      </c>
    </row>
    <row r="1266" spans="1:27">
      <c r="A1266" t="s">
        <v>4633</v>
      </c>
      <c r="B1266" t="s">
        <v>2329</v>
      </c>
      <c r="C1266" t="s">
        <v>4029</v>
      </c>
      <c r="D1266" t="s">
        <v>53</v>
      </c>
      <c r="E1266" t="s">
        <v>28</v>
      </c>
      <c r="F1266" t="s">
        <v>4634</v>
      </c>
      <c r="G1266" s="6">
        <f t="shared" si="171"/>
        <v>42005</v>
      </c>
      <c r="H1266" t="s">
        <v>172</v>
      </c>
      <c r="I1266" t="s">
        <v>608</v>
      </c>
      <c r="J1266" t="str">
        <f t="shared" si="172"/>
        <v>Jairaj Panchal</v>
      </c>
      <c r="K1266" t="s">
        <v>4635</v>
      </c>
      <c r="L1266" s="7">
        <f t="shared" si="177"/>
        <v>45587</v>
      </c>
      <c r="M1266" s="7">
        <v>45614</v>
      </c>
      <c r="N1266" s="1">
        <f t="shared" si="173"/>
        <v>45614</v>
      </c>
      <c r="P1266" s="7" t="str">
        <f t="shared" si="178"/>
        <v/>
      </c>
      <c r="R1266">
        <v>0</v>
      </c>
      <c r="S1266">
        <v>1</v>
      </c>
      <c r="T1266">
        <v>28.9</v>
      </c>
      <c r="U1266" t="s">
        <v>58</v>
      </c>
      <c r="W1266" t="str">
        <f t="shared" si="174"/>
        <v>Open</v>
      </c>
      <c r="X1266" t="str">
        <f>_xlfn.XLOOKUP(B1266,'Customers'!A:A,'Customers'!E:E,"")</f>
        <v>Mid-Market</v>
      </c>
      <c r="Y1266">
        <f t="shared" si="175"/>
        <v>0</v>
      </c>
      <c r="Z1266" t="str">
        <f t="shared" si="176"/>
        <v/>
      </c>
      <c r="AA1266">
        <f t="shared" si="179"/>
        <v>0</v>
      </c>
    </row>
    <row r="1267" spans="1:27">
      <c r="A1267" t="s">
        <v>4636</v>
      </c>
      <c r="B1267" t="s">
        <v>4637</v>
      </c>
      <c r="C1267" t="s">
        <v>612</v>
      </c>
      <c r="D1267" t="s">
        <v>183</v>
      </c>
      <c r="E1267" t="s">
        <v>115</v>
      </c>
      <c r="F1267" t="s">
        <v>4638</v>
      </c>
      <c r="G1267" s="6">
        <f t="shared" si="171"/>
        <v>4358</v>
      </c>
      <c r="H1267" t="s">
        <v>39</v>
      </c>
      <c r="I1267" t="s">
        <v>268</v>
      </c>
      <c r="J1267" t="str">
        <f t="shared" si="172"/>
        <v>Panini Kade</v>
      </c>
      <c r="K1267" t="s">
        <v>4639</v>
      </c>
      <c r="L1267" s="7">
        <f t="shared" si="177"/>
        <v>45131</v>
      </c>
      <c r="M1267" s="7">
        <v>45266</v>
      </c>
      <c r="N1267" s="1">
        <f t="shared" si="173"/>
        <v>45266</v>
      </c>
      <c r="O1267" s="7">
        <v>45158</v>
      </c>
      <c r="P1267" s="7">
        <f t="shared" si="178"/>
        <v>45158</v>
      </c>
      <c r="Q1267">
        <v>27</v>
      </c>
      <c r="R1267">
        <v>0</v>
      </c>
      <c r="S1267">
        <v>1</v>
      </c>
      <c r="T1267">
        <v>12</v>
      </c>
      <c r="U1267" t="s">
        <v>25</v>
      </c>
      <c r="W1267" t="str">
        <f t="shared" si="174"/>
        <v>Lost</v>
      </c>
      <c r="X1267" t="str">
        <f>_xlfn.XLOOKUP(B1267,'Customers'!A:A,'Customers'!E:E,"")</f>
        <v>Mid-Market</v>
      </c>
      <c r="Y1267">
        <f t="shared" si="175"/>
        <v>1</v>
      </c>
      <c r="Z1267">
        <f t="shared" si="176"/>
        <v>-108</v>
      </c>
      <c r="AA1267">
        <f t="shared" si="179"/>
        <v>0</v>
      </c>
    </row>
    <row r="1268" spans="1:27">
      <c r="A1268" t="s">
        <v>4640</v>
      </c>
      <c r="B1268" t="s">
        <v>440</v>
      </c>
      <c r="C1268" t="s">
        <v>1422</v>
      </c>
      <c r="D1268" t="s">
        <v>37</v>
      </c>
      <c r="E1268" t="s">
        <v>20</v>
      </c>
      <c r="F1268" t="s">
        <v>4641</v>
      </c>
      <c r="G1268" s="6">
        <f t="shared" si="171"/>
        <v>77675</v>
      </c>
      <c r="H1268" t="s">
        <v>47</v>
      </c>
      <c r="I1268" t="s">
        <v>133</v>
      </c>
      <c r="J1268" t="str">
        <f t="shared" si="172"/>
        <v>Aachal Soni</v>
      </c>
      <c r="K1268" t="s">
        <v>4642</v>
      </c>
      <c r="L1268" s="7">
        <f t="shared" si="177"/>
        <v>45553</v>
      </c>
      <c r="M1268" s="7">
        <v>45576</v>
      </c>
      <c r="N1268" s="1">
        <f t="shared" si="173"/>
        <v>45576</v>
      </c>
      <c r="P1268" s="7" t="str">
        <f t="shared" si="178"/>
        <v/>
      </c>
      <c r="R1268">
        <v>0</v>
      </c>
      <c r="S1268">
        <v>1</v>
      </c>
      <c r="T1268">
        <v>6.9</v>
      </c>
      <c r="U1268" t="s">
        <v>42</v>
      </c>
      <c r="W1268" t="str">
        <f t="shared" si="174"/>
        <v>Open</v>
      </c>
      <c r="X1268" t="str">
        <f>_xlfn.XLOOKUP(B1268,'Customers'!A:A,'Customers'!E:E,"")</f>
        <v>Enterprise</v>
      </c>
      <c r="Y1268">
        <f t="shared" si="175"/>
        <v>0</v>
      </c>
      <c r="Z1268" t="str">
        <f t="shared" si="176"/>
        <v/>
      </c>
      <c r="AA1268">
        <f t="shared" si="179"/>
        <v>0</v>
      </c>
    </row>
    <row r="1269" spans="1:27">
      <c r="A1269" t="s">
        <v>4643</v>
      </c>
      <c r="B1269" t="s">
        <v>2688</v>
      </c>
      <c r="C1269" t="s">
        <v>315</v>
      </c>
      <c r="D1269" t="s">
        <v>66</v>
      </c>
      <c r="E1269" t="s">
        <v>28</v>
      </c>
      <c r="F1269" t="s">
        <v>1292</v>
      </c>
      <c r="G1269" s="6">
        <f t="shared" si="171"/>
        <v>12000</v>
      </c>
      <c r="H1269" t="s">
        <v>39</v>
      </c>
      <c r="I1269" t="s">
        <v>31</v>
      </c>
      <c r="J1269" t="str">
        <f t="shared" si="172"/>
        <v>Ati Seshadri</v>
      </c>
      <c r="K1269" t="s">
        <v>4644</v>
      </c>
      <c r="L1269" s="7">
        <f t="shared" si="177"/>
        <v>45520</v>
      </c>
      <c r="M1269" s="7">
        <v>45560</v>
      </c>
      <c r="N1269" s="1">
        <f t="shared" si="173"/>
        <v>45560</v>
      </c>
      <c r="P1269" s="7" t="str">
        <f t="shared" si="178"/>
        <v/>
      </c>
      <c r="R1269">
        <v>0</v>
      </c>
      <c r="S1269">
        <v>1</v>
      </c>
      <c r="T1269">
        <v>20.6</v>
      </c>
      <c r="U1269" t="s">
        <v>33</v>
      </c>
      <c r="W1269" t="str">
        <f t="shared" si="174"/>
        <v>Open</v>
      </c>
      <c r="X1269" t="str">
        <f>_xlfn.XLOOKUP(B1269,'Customers'!A:A,'Customers'!E:E,"")</f>
        <v>SMB</v>
      </c>
      <c r="Y1269">
        <f t="shared" si="175"/>
        <v>0</v>
      </c>
      <c r="Z1269" t="str">
        <f t="shared" si="176"/>
        <v/>
      </c>
      <c r="AA1269">
        <f t="shared" si="179"/>
        <v>0</v>
      </c>
    </row>
    <row r="1270" spans="1:27">
      <c r="A1270" t="s">
        <v>4645</v>
      </c>
      <c r="B1270" t="s">
        <v>4646</v>
      </c>
      <c r="C1270" t="s">
        <v>4647</v>
      </c>
      <c r="D1270" t="s">
        <v>66</v>
      </c>
      <c r="E1270" t="s">
        <v>20</v>
      </c>
      <c r="F1270" t="s">
        <v>1411</v>
      </c>
      <c r="G1270" s="6">
        <f t="shared" si="171"/>
        <v>9000</v>
      </c>
      <c r="H1270" t="s">
        <v>22</v>
      </c>
      <c r="I1270" t="s">
        <v>274</v>
      </c>
      <c r="J1270" t="str">
        <f t="shared" si="172"/>
        <v>Rachit Lall</v>
      </c>
      <c r="K1270" t="s">
        <v>4033</v>
      </c>
      <c r="L1270" s="7">
        <f t="shared" si="177"/>
        <v>44996</v>
      </c>
      <c r="M1270" s="7">
        <v>45045</v>
      </c>
      <c r="N1270" s="1">
        <f t="shared" si="173"/>
        <v>45045</v>
      </c>
      <c r="P1270" s="7" t="str">
        <f t="shared" si="178"/>
        <v/>
      </c>
      <c r="R1270">
        <v>0</v>
      </c>
      <c r="S1270">
        <v>1</v>
      </c>
      <c r="T1270">
        <v>15.5</v>
      </c>
      <c r="U1270" t="s">
        <v>58</v>
      </c>
      <c r="W1270" t="str">
        <f t="shared" si="174"/>
        <v>Open</v>
      </c>
      <c r="X1270" t="str">
        <f>_xlfn.XLOOKUP(B1270,'Customers'!A:A,'Customers'!E:E,"")</f>
        <v>Enterprise</v>
      </c>
      <c r="Y1270">
        <f t="shared" si="175"/>
        <v>0</v>
      </c>
      <c r="Z1270" t="str">
        <f t="shared" si="176"/>
        <v/>
      </c>
      <c r="AA1270">
        <f t="shared" si="179"/>
        <v>0</v>
      </c>
    </row>
    <row r="1271" spans="1:27">
      <c r="A1271" t="s">
        <v>4648</v>
      </c>
      <c r="B1271" t="s">
        <v>1804</v>
      </c>
      <c r="C1271" t="s">
        <v>4649</v>
      </c>
      <c r="D1271" t="s">
        <v>37</v>
      </c>
      <c r="E1271" t="s">
        <v>91</v>
      </c>
      <c r="F1271" t="s">
        <v>4650</v>
      </c>
      <c r="G1271" s="6">
        <f t="shared" si="171"/>
        <v>172554</v>
      </c>
      <c r="H1271" t="s">
        <v>30</v>
      </c>
      <c r="I1271" t="s">
        <v>139</v>
      </c>
      <c r="J1271" t="str">
        <f t="shared" si="172"/>
        <v>Champak Rao</v>
      </c>
      <c r="K1271" t="s">
        <v>1044</v>
      </c>
      <c r="L1271" s="7">
        <f t="shared" si="177"/>
        <v>45300</v>
      </c>
      <c r="M1271" s="7">
        <v>45386</v>
      </c>
      <c r="N1271" s="1">
        <f t="shared" si="173"/>
        <v>45386</v>
      </c>
      <c r="O1271" s="7">
        <v>45366</v>
      </c>
      <c r="P1271" s="7">
        <f t="shared" si="178"/>
        <v>45366</v>
      </c>
      <c r="Q1271">
        <v>66</v>
      </c>
      <c r="R1271">
        <v>1</v>
      </c>
      <c r="S1271">
        <v>1</v>
      </c>
      <c r="T1271">
        <v>4.0999999999999996</v>
      </c>
      <c r="U1271" t="s">
        <v>100</v>
      </c>
      <c r="W1271" t="str">
        <f t="shared" si="174"/>
        <v>Won</v>
      </c>
      <c r="X1271" t="str">
        <f>_xlfn.XLOOKUP(B1271,'Customers'!A:A,'Customers'!E:E,"")</f>
        <v>Enterprise</v>
      </c>
      <c r="Y1271">
        <f t="shared" si="175"/>
        <v>1</v>
      </c>
      <c r="Z1271">
        <f t="shared" si="176"/>
        <v>-20</v>
      </c>
      <c r="AA1271">
        <f t="shared" si="179"/>
        <v>0</v>
      </c>
    </row>
    <row r="1272" spans="1:27">
      <c r="A1272" t="s">
        <v>4651</v>
      </c>
      <c r="B1272" t="s">
        <v>4652</v>
      </c>
      <c r="C1272" t="s">
        <v>18</v>
      </c>
      <c r="D1272" t="s">
        <v>37</v>
      </c>
      <c r="E1272" t="s">
        <v>115</v>
      </c>
      <c r="F1272" t="s">
        <v>4653</v>
      </c>
      <c r="G1272" s="6">
        <f t="shared" si="171"/>
        <v>183405</v>
      </c>
      <c r="H1272" t="s">
        <v>22</v>
      </c>
      <c r="I1272" t="s">
        <v>73</v>
      </c>
      <c r="J1272" t="str">
        <f t="shared" si="172"/>
        <v>Karan Karnik</v>
      </c>
      <c r="K1272" t="s">
        <v>3473</v>
      </c>
      <c r="L1272" s="7">
        <f t="shared" si="177"/>
        <v>45316</v>
      </c>
      <c r="M1272" s="7">
        <v>45383</v>
      </c>
      <c r="N1272" s="1">
        <f t="shared" si="173"/>
        <v>45383</v>
      </c>
      <c r="O1272" s="7">
        <v>45339</v>
      </c>
      <c r="P1272" s="7">
        <f t="shared" si="178"/>
        <v>45339</v>
      </c>
      <c r="Q1272">
        <v>23</v>
      </c>
      <c r="R1272">
        <v>0</v>
      </c>
      <c r="S1272">
        <v>1</v>
      </c>
      <c r="T1272">
        <v>17.600000000000001</v>
      </c>
      <c r="U1272" t="s">
        <v>42</v>
      </c>
      <c r="W1272" t="str">
        <f t="shared" si="174"/>
        <v>Lost</v>
      </c>
      <c r="X1272" t="str">
        <f>_xlfn.XLOOKUP(B1272,'Customers'!A:A,'Customers'!E:E,"")</f>
        <v>Mid-Market</v>
      </c>
      <c r="Y1272">
        <f t="shared" si="175"/>
        <v>1</v>
      </c>
      <c r="Z1272">
        <f t="shared" si="176"/>
        <v>-44</v>
      </c>
      <c r="AA1272">
        <f t="shared" si="179"/>
        <v>0</v>
      </c>
    </row>
    <row r="1273" spans="1:27">
      <c r="A1273" t="s">
        <v>4654</v>
      </c>
      <c r="B1273" t="s">
        <v>1868</v>
      </c>
      <c r="C1273" t="s">
        <v>18</v>
      </c>
      <c r="D1273" t="s">
        <v>37</v>
      </c>
      <c r="E1273" t="s">
        <v>177</v>
      </c>
      <c r="F1273" t="s">
        <v>4655</v>
      </c>
      <c r="G1273" s="6">
        <f t="shared" si="171"/>
        <v>143581</v>
      </c>
      <c r="H1273" t="s">
        <v>56</v>
      </c>
      <c r="I1273" t="s">
        <v>127</v>
      </c>
      <c r="J1273" t="str">
        <f t="shared" si="172"/>
        <v>Kashish Patla</v>
      </c>
      <c r="K1273" t="s">
        <v>4656</v>
      </c>
      <c r="L1273" s="7">
        <f t="shared" si="177"/>
        <v>44980</v>
      </c>
      <c r="M1273" s="7">
        <v>45118</v>
      </c>
      <c r="N1273" s="1">
        <f t="shared" si="173"/>
        <v>45118</v>
      </c>
      <c r="P1273" s="7" t="str">
        <f t="shared" si="178"/>
        <v/>
      </c>
      <c r="R1273">
        <v>0</v>
      </c>
      <c r="S1273">
        <v>1</v>
      </c>
      <c r="T1273">
        <v>31</v>
      </c>
      <c r="U1273" t="s">
        <v>58</v>
      </c>
      <c r="W1273" t="str">
        <f t="shared" si="174"/>
        <v>Open</v>
      </c>
      <c r="X1273" t="str">
        <f>_xlfn.XLOOKUP(B1273,'Customers'!A:A,'Customers'!E:E,"")</f>
        <v>Mid-Market</v>
      </c>
      <c r="Y1273">
        <f t="shared" si="175"/>
        <v>0</v>
      </c>
      <c r="Z1273" t="str">
        <f t="shared" si="176"/>
        <v/>
      </c>
      <c r="AA1273">
        <f t="shared" si="179"/>
        <v>0</v>
      </c>
    </row>
    <row r="1274" spans="1:27">
      <c r="A1274" t="s">
        <v>4657</v>
      </c>
      <c r="B1274" t="s">
        <v>4041</v>
      </c>
      <c r="C1274" t="s">
        <v>1583</v>
      </c>
      <c r="D1274" t="s">
        <v>37</v>
      </c>
      <c r="E1274" t="s">
        <v>45</v>
      </c>
      <c r="F1274" t="s">
        <v>4658</v>
      </c>
      <c r="G1274" s="6">
        <f t="shared" si="171"/>
        <v>55442</v>
      </c>
      <c r="H1274" t="s">
        <v>39</v>
      </c>
      <c r="I1274" t="s">
        <v>156</v>
      </c>
      <c r="J1274" t="str">
        <f t="shared" si="172"/>
        <v>Lakshmi Hayre</v>
      </c>
      <c r="K1274" t="s">
        <v>685</v>
      </c>
      <c r="L1274" s="7">
        <f t="shared" si="177"/>
        <v>45633</v>
      </c>
      <c r="M1274" s="7">
        <v>45780</v>
      </c>
      <c r="N1274" s="1">
        <f t="shared" si="173"/>
        <v>45780</v>
      </c>
      <c r="P1274" s="7" t="str">
        <f t="shared" si="178"/>
        <v/>
      </c>
      <c r="R1274">
        <v>0</v>
      </c>
      <c r="S1274">
        <v>1</v>
      </c>
      <c r="U1274" t="s">
        <v>100</v>
      </c>
      <c r="W1274" t="str">
        <f t="shared" si="174"/>
        <v>Open</v>
      </c>
      <c r="X1274" t="str">
        <f>_xlfn.XLOOKUP(B1274,'Customers'!A:A,'Customers'!E:E,"")</f>
        <v>SMB</v>
      </c>
      <c r="Y1274">
        <f t="shared" si="175"/>
        <v>0</v>
      </c>
      <c r="Z1274" t="str">
        <f t="shared" si="176"/>
        <v/>
      </c>
      <c r="AA1274">
        <f t="shared" si="179"/>
        <v>0</v>
      </c>
    </row>
    <row r="1275" spans="1:27">
      <c r="A1275" t="s">
        <v>4659</v>
      </c>
      <c r="B1275" t="s">
        <v>4660</v>
      </c>
      <c r="C1275" t="s">
        <v>1903</v>
      </c>
      <c r="D1275" t="s">
        <v>37</v>
      </c>
      <c r="E1275" t="s">
        <v>28</v>
      </c>
      <c r="F1275" t="s">
        <v>4661</v>
      </c>
      <c r="G1275" s="6">
        <f t="shared" si="171"/>
        <v>195277</v>
      </c>
      <c r="H1275" t="s">
        <v>30</v>
      </c>
      <c r="I1275" t="s">
        <v>105</v>
      </c>
      <c r="J1275" t="str">
        <f t="shared" si="172"/>
        <v>Hemangini Bahri</v>
      </c>
      <c r="K1275" t="s">
        <v>4662</v>
      </c>
      <c r="L1275" s="7">
        <f t="shared" si="177"/>
        <v>45438</v>
      </c>
      <c r="M1275" s="7">
        <v>45616</v>
      </c>
      <c r="N1275" s="1">
        <f t="shared" si="173"/>
        <v>45616</v>
      </c>
      <c r="P1275" s="7" t="str">
        <f t="shared" si="178"/>
        <v/>
      </c>
      <c r="R1275">
        <v>0</v>
      </c>
      <c r="S1275">
        <v>1</v>
      </c>
      <c r="T1275">
        <v>17.7</v>
      </c>
      <c r="U1275" t="s">
        <v>100</v>
      </c>
      <c r="W1275" t="str">
        <f t="shared" si="174"/>
        <v>Open</v>
      </c>
      <c r="X1275" t="str">
        <f>_xlfn.XLOOKUP(B1275,'Customers'!A:A,'Customers'!E:E,"")</f>
        <v>Mid-Market</v>
      </c>
      <c r="Y1275">
        <f t="shared" si="175"/>
        <v>0</v>
      </c>
      <c r="Z1275" t="str">
        <f t="shared" si="176"/>
        <v/>
      </c>
      <c r="AA1275">
        <f t="shared" si="179"/>
        <v>0</v>
      </c>
    </row>
    <row r="1276" spans="1:27">
      <c r="A1276" t="s">
        <v>4663</v>
      </c>
      <c r="B1276" t="s">
        <v>3130</v>
      </c>
      <c r="C1276" t="s">
        <v>2431</v>
      </c>
      <c r="D1276" t="s">
        <v>66</v>
      </c>
      <c r="E1276" t="s">
        <v>177</v>
      </c>
      <c r="F1276" t="s">
        <v>4664</v>
      </c>
      <c r="G1276" s="6">
        <f t="shared" si="171"/>
        <v>23427</v>
      </c>
      <c r="H1276" t="s">
        <v>30</v>
      </c>
      <c r="I1276" t="s">
        <v>139</v>
      </c>
      <c r="J1276" t="str">
        <f t="shared" si="172"/>
        <v>Champak Rao</v>
      </c>
      <c r="K1276" t="s">
        <v>1313</v>
      </c>
      <c r="L1276" s="7">
        <f t="shared" si="177"/>
        <v>44731</v>
      </c>
      <c r="M1276" s="7">
        <v>44841</v>
      </c>
      <c r="N1276" s="1">
        <f t="shared" si="173"/>
        <v>44841</v>
      </c>
      <c r="P1276" s="7" t="str">
        <f t="shared" si="178"/>
        <v/>
      </c>
      <c r="R1276">
        <v>0</v>
      </c>
      <c r="S1276">
        <v>1</v>
      </c>
      <c r="T1276">
        <v>2.2000000000000002</v>
      </c>
      <c r="U1276" t="s">
        <v>42</v>
      </c>
      <c r="W1276" t="str">
        <f t="shared" si="174"/>
        <v>Open</v>
      </c>
      <c r="X1276" t="str">
        <f>_xlfn.XLOOKUP(B1276,'Customers'!A:A,'Customers'!E:E,"")</f>
        <v>SMB</v>
      </c>
      <c r="Y1276">
        <f t="shared" si="175"/>
        <v>0</v>
      </c>
      <c r="Z1276" t="str">
        <f t="shared" si="176"/>
        <v/>
      </c>
      <c r="AA1276">
        <f t="shared" si="179"/>
        <v>0</v>
      </c>
    </row>
    <row r="1277" spans="1:27">
      <c r="A1277" t="s">
        <v>4665</v>
      </c>
      <c r="B1277" t="s">
        <v>4666</v>
      </c>
      <c r="C1277" t="s">
        <v>18</v>
      </c>
      <c r="D1277" t="s">
        <v>37</v>
      </c>
      <c r="E1277" t="s">
        <v>91</v>
      </c>
      <c r="F1277" t="s">
        <v>4667</v>
      </c>
      <c r="G1277" s="6">
        <f t="shared" si="171"/>
        <v>165028</v>
      </c>
      <c r="H1277" t="s">
        <v>79</v>
      </c>
      <c r="I1277" t="s">
        <v>23</v>
      </c>
      <c r="J1277" t="str">
        <f t="shared" si="172"/>
        <v>Nihal Bhasin</v>
      </c>
      <c r="K1277" t="s">
        <v>356</v>
      </c>
      <c r="L1277" s="7">
        <f t="shared" si="177"/>
        <v>45605</v>
      </c>
      <c r="M1277" s="7">
        <v>45744</v>
      </c>
      <c r="N1277" s="1">
        <f t="shared" si="173"/>
        <v>45744</v>
      </c>
      <c r="O1277" s="7">
        <v>45737</v>
      </c>
      <c r="P1277" s="7">
        <f t="shared" si="178"/>
        <v>45737</v>
      </c>
      <c r="Q1277">
        <v>132</v>
      </c>
      <c r="R1277">
        <v>0</v>
      </c>
      <c r="S1277">
        <v>1</v>
      </c>
      <c r="T1277">
        <v>20.6</v>
      </c>
      <c r="U1277" t="s">
        <v>25</v>
      </c>
      <c r="W1277" t="str">
        <f t="shared" si="174"/>
        <v>Won</v>
      </c>
      <c r="X1277" t="str">
        <f>_xlfn.XLOOKUP(B1277,'Customers'!A:A,'Customers'!E:E,"")</f>
        <v>SMB</v>
      </c>
      <c r="Y1277">
        <f t="shared" si="175"/>
        <v>1</v>
      </c>
      <c r="Z1277">
        <f t="shared" si="176"/>
        <v>-7</v>
      </c>
      <c r="AA1277">
        <f t="shared" si="179"/>
        <v>0</v>
      </c>
    </row>
    <row r="1278" spans="1:27">
      <c r="A1278" t="s">
        <v>4668</v>
      </c>
      <c r="B1278" t="s">
        <v>4669</v>
      </c>
      <c r="C1278" t="s">
        <v>2393</v>
      </c>
      <c r="D1278" t="s">
        <v>66</v>
      </c>
      <c r="E1278" t="s">
        <v>115</v>
      </c>
      <c r="F1278" t="s">
        <v>4670</v>
      </c>
      <c r="G1278" s="6">
        <f t="shared" si="171"/>
        <v>23682</v>
      </c>
      <c r="H1278" t="s">
        <v>172</v>
      </c>
      <c r="I1278" t="s">
        <v>258</v>
      </c>
      <c r="J1278" t="str">
        <f t="shared" si="172"/>
        <v>Jasmit Gour</v>
      </c>
      <c r="K1278" t="s">
        <v>3602</v>
      </c>
      <c r="L1278" s="7">
        <f t="shared" si="177"/>
        <v>45018</v>
      </c>
      <c r="M1278" s="7">
        <v>45132</v>
      </c>
      <c r="N1278" s="1">
        <f t="shared" si="173"/>
        <v>45132</v>
      </c>
      <c r="O1278" s="7">
        <v>45122</v>
      </c>
      <c r="P1278" s="7">
        <f t="shared" si="178"/>
        <v>45122</v>
      </c>
      <c r="Q1278">
        <v>104</v>
      </c>
      <c r="R1278">
        <v>0</v>
      </c>
      <c r="S1278">
        <v>1</v>
      </c>
      <c r="T1278">
        <v>15.9</v>
      </c>
      <c r="U1278" t="s">
        <v>42</v>
      </c>
      <c r="W1278" t="str">
        <f t="shared" si="174"/>
        <v>Lost</v>
      </c>
      <c r="X1278" t="str">
        <f>_xlfn.XLOOKUP(B1278,'Customers'!A:A,'Customers'!E:E,"")</f>
        <v>Mid-Market</v>
      </c>
      <c r="Y1278">
        <f t="shared" si="175"/>
        <v>1</v>
      </c>
      <c r="Z1278">
        <f t="shared" si="176"/>
        <v>-10</v>
      </c>
      <c r="AA1278">
        <f t="shared" si="179"/>
        <v>0</v>
      </c>
    </row>
    <row r="1279" spans="1:27">
      <c r="A1279" t="s">
        <v>4671</v>
      </c>
      <c r="B1279" t="s">
        <v>2355</v>
      </c>
      <c r="C1279" t="s">
        <v>1543</v>
      </c>
      <c r="D1279" t="s">
        <v>37</v>
      </c>
      <c r="E1279" t="s">
        <v>91</v>
      </c>
      <c r="F1279" t="s">
        <v>4672</v>
      </c>
      <c r="G1279" s="6">
        <f t="shared" si="171"/>
        <v>73736</v>
      </c>
      <c r="H1279" t="s">
        <v>161</v>
      </c>
      <c r="I1279" t="s">
        <v>268</v>
      </c>
      <c r="J1279" t="str">
        <f t="shared" si="172"/>
        <v>Panini Kade</v>
      </c>
      <c r="K1279" t="s">
        <v>4673</v>
      </c>
      <c r="L1279" s="7">
        <f t="shared" si="177"/>
        <v>44908</v>
      </c>
      <c r="M1279" s="7">
        <v>44975</v>
      </c>
      <c r="N1279" s="1">
        <f t="shared" si="173"/>
        <v>44975</v>
      </c>
      <c r="O1279" s="7">
        <v>45032</v>
      </c>
      <c r="P1279" s="7">
        <f t="shared" si="178"/>
        <v>45032</v>
      </c>
      <c r="Q1279">
        <v>124</v>
      </c>
      <c r="R1279">
        <v>0</v>
      </c>
      <c r="S1279">
        <v>1</v>
      </c>
      <c r="T1279">
        <v>23.7</v>
      </c>
      <c r="U1279" t="s">
        <v>42</v>
      </c>
      <c r="W1279" t="str">
        <f t="shared" si="174"/>
        <v>Won</v>
      </c>
      <c r="X1279" t="str">
        <f>_xlfn.XLOOKUP(B1279,'Customers'!A:A,'Customers'!E:E,"")</f>
        <v>Mid-Market</v>
      </c>
      <c r="Y1279">
        <f t="shared" si="175"/>
        <v>1</v>
      </c>
      <c r="Z1279">
        <f t="shared" si="176"/>
        <v>57</v>
      </c>
      <c r="AA1279">
        <f t="shared" si="179"/>
        <v>1</v>
      </c>
    </row>
    <row r="1280" spans="1:27">
      <c r="A1280" t="s">
        <v>4674</v>
      </c>
      <c r="B1280" t="s">
        <v>4675</v>
      </c>
      <c r="C1280" t="s">
        <v>398</v>
      </c>
      <c r="D1280" t="s">
        <v>19</v>
      </c>
      <c r="E1280" t="s">
        <v>28</v>
      </c>
      <c r="F1280" t="s">
        <v>4676</v>
      </c>
      <c r="G1280" s="6">
        <f t="shared" si="171"/>
        <v>5990</v>
      </c>
      <c r="H1280" t="s">
        <v>172</v>
      </c>
      <c r="I1280" t="s">
        <v>117</v>
      </c>
      <c r="J1280" t="str">
        <f t="shared" si="172"/>
        <v>Ekta Uppal</v>
      </c>
      <c r="K1280" t="s">
        <v>2139</v>
      </c>
      <c r="L1280" s="7">
        <f t="shared" si="177"/>
        <v>45447</v>
      </c>
      <c r="M1280" s="7">
        <v>45513</v>
      </c>
      <c r="N1280" s="1">
        <f t="shared" si="173"/>
        <v>45513</v>
      </c>
      <c r="P1280" s="7" t="str">
        <f t="shared" si="178"/>
        <v/>
      </c>
      <c r="R1280">
        <v>0</v>
      </c>
      <c r="S1280">
        <v>1</v>
      </c>
      <c r="U1280" t="s">
        <v>100</v>
      </c>
      <c r="W1280" t="str">
        <f t="shared" si="174"/>
        <v>Open</v>
      </c>
      <c r="X1280" t="str">
        <f>_xlfn.XLOOKUP(B1280,'Customers'!A:A,'Customers'!E:E,"")</f>
        <v>SMB</v>
      </c>
      <c r="Y1280">
        <f t="shared" si="175"/>
        <v>0</v>
      </c>
      <c r="Z1280" t="str">
        <f t="shared" si="176"/>
        <v/>
      </c>
      <c r="AA1280">
        <f t="shared" si="179"/>
        <v>0</v>
      </c>
    </row>
    <row r="1281" spans="1:27">
      <c r="A1281" t="s">
        <v>4677</v>
      </c>
      <c r="B1281" t="s">
        <v>4678</v>
      </c>
      <c r="C1281" t="s">
        <v>170</v>
      </c>
      <c r="D1281" t="s">
        <v>53</v>
      </c>
      <c r="E1281" t="s">
        <v>20</v>
      </c>
      <c r="F1281" t="s">
        <v>4679</v>
      </c>
      <c r="G1281" s="6">
        <f t="shared" si="171"/>
        <v>10164</v>
      </c>
      <c r="H1281" t="s">
        <v>22</v>
      </c>
      <c r="I1281" t="s">
        <v>237</v>
      </c>
      <c r="J1281" t="str">
        <f t="shared" si="172"/>
        <v>Vidhi Mital</v>
      </c>
      <c r="K1281" t="s">
        <v>1436</v>
      </c>
      <c r="L1281" s="7">
        <f t="shared" si="177"/>
        <v>45335</v>
      </c>
      <c r="M1281" s="7">
        <v>45474</v>
      </c>
      <c r="N1281" s="1">
        <f t="shared" si="173"/>
        <v>45474</v>
      </c>
      <c r="P1281" s="7" t="str">
        <f t="shared" si="178"/>
        <v/>
      </c>
      <c r="R1281">
        <v>0</v>
      </c>
      <c r="S1281">
        <v>1</v>
      </c>
      <c r="T1281">
        <v>24.5</v>
      </c>
      <c r="U1281" t="s">
        <v>33</v>
      </c>
      <c r="W1281" t="str">
        <f t="shared" si="174"/>
        <v>Open</v>
      </c>
      <c r="X1281" t="str">
        <f>_xlfn.XLOOKUP(B1281,'Customers'!A:A,'Customers'!E:E,"")</f>
        <v>SMB</v>
      </c>
      <c r="Y1281">
        <f t="shared" si="175"/>
        <v>0</v>
      </c>
      <c r="Z1281" t="str">
        <f t="shared" si="176"/>
        <v/>
      </c>
      <c r="AA1281">
        <f t="shared" si="179"/>
        <v>0</v>
      </c>
    </row>
    <row r="1282" spans="1:27">
      <c r="A1282" t="s">
        <v>4680</v>
      </c>
      <c r="B1282" t="s">
        <v>1421</v>
      </c>
      <c r="C1282" t="s">
        <v>4681</v>
      </c>
      <c r="D1282" t="s">
        <v>19</v>
      </c>
      <c r="E1282" t="s">
        <v>54</v>
      </c>
      <c r="F1282" t="s">
        <v>4682</v>
      </c>
      <c r="G1282" s="6">
        <f t="shared" ref="G1282:G1345" si="180">IF(F1282="","",IF(RIGHT(UPPER(SUBSTITUTE(SUBSTITUTE(SUBSTITUTE(TRIM(F1282),"$",""),",","")," ","")),1)="K",VALUE(LEFT(UPPER(SUBSTITUTE(SUBSTITUTE(SUBSTITUTE(TRIM(F1282),"$",""),",","")," ","")),LEN(UPPER(SUBSTITUTE(SUBSTITUTE(SUBSTITUTE(TRIM(F1282),"$",""),",","")," ","")))-1))*1000,IF(RIGHT(UPPER(SUBSTITUTE(SUBSTITUTE(SUBSTITUTE(TRIM(F1282),"$",""),",","")," ","")),1)="M",VALUE(LEFT(UPPER(SUBSTITUTE(SUBSTITUTE(SUBSTITUTE(TRIM(F1282),"$",""),",","")," ","")),LEN(UPPER(SUBSTITUTE(SUBSTITUTE(SUBSTITUTE(TRIM(F1282),"$",""),",","")," ","")))-1))*1000000,VALUE(SUBSTITUTE(SUBSTITUTE(SUBSTITUTE(TRIM(F1282),"$",""),",","")," ","")))))</f>
        <v>6463</v>
      </c>
      <c r="H1282" t="s">
        <v>161</v>
      </c>
      <c r="I1282" t="s">
        <v>93</v>
      </c>
      <c r="J1282" t="str">
        <f t="shared" ref="J1282:J1345" si="181">PROPER(TRIM(I1282))</f>
        <v>Owen Mane</v>
      </c>
      <c r="K1282" t="s">
        <v>1058</v>
      </c>
      <c r="L1282" s="7">
        <f t="shared" si="177"/>
        <v>45209</v>
      </c>
      <c r="M1282" s="7">
        <v>45322</v>
      </c>
      <c r="N1282" s="1">
        <f t="shared" ref="N1282:N1345" si="182">IF(M1282="","",IF(ISNUMBER(M1282),M1282,IF(ISNUMBER(SEARCH("/",M1282)),DATE(VALUE(RIGHT(M1282,4)),VALUE(MID(M1282,4,2)),VALUE(LEFT(M1282,2))),DATE(VALUE(LEFT(M1282,4)),VALUE(MID(M1282,6,2)),VALUE(RIGHT(M1282,2))))))</f>
        <v>45322</v>
      </c>
      <c r="P1282" s="7" t="str">
        <f t="shared" si="178"/>
        <v/>
      </c>
      <c r="R1282">
        <v>0</v>
      </c>
      <c r="S1282">
        <v>1</v>
      </c>
      <c r="T1282">
        <v>2.6</v>
      </c>
      <c r="U1282" t="s">
        <v>100</v>
      </c>
      <c r="W1282" t="str">
        <f t="shared" ref="W1282:W1345" si="183">IF(E1282="","",IF(E1282="Closed Won","Won",IF(E1282="Closed Lost","Lost","Open")))</f>
        <v>Open</v>
      </c>
      <c r="X1282" t="str">
        <f>_xlfn.XLOOKUP(B1282,'Customers'!A:A,'Customers'!E:E,"")</f>
        <v>SMB</v>
      </c>
      <c r="Y1282">
        <f t="shared" ref="Y1282:Y1345" si="184">IF(OR(W1282="Won",W1282="Lost"),1,0)</f>
        <v>0</v>
      </c>
      <c r="Z1282" t="str">
        <f t="shared" ref="Z1282:Z1345" si="185">IF(OR(N1282="",P1282=""),"",P1282-N1282)</f>
        <v/>
      </c>
      <c r="AA1282">
        <f t="shared" si="179"/>
        <v>0</v>
      </c>
    </row>
    <row r="1283" spans="1:27">
      <c r="A1283" t="s">
        <v>4683</v>
      </c>
      <c r="B1283" t="s">
        <v>4330</v>
      </c>
      <c r="C1283" t="s">
        <v>726</v>
      </c>
      <c r="D1283" t="s">
        <v>19</v>
      </c>
      <c r="E1283" t="s">
        <v>20</v>
      </c>
      <c r="F1283" t="s">
        <v>4684</v>
      </c>
      <c r="G1283" s="6">
        <f t="shared" si="180"/>
        <v>5612</v>
      </c>
      <c r="H1283" t="s">
        <v>172</v>
      </c>
      <c r="I1283" t="s">
        <v>80</v>
      </c>
      <c r="J1283" t="str">
        <f t="shared" si="181"/>
        <v>Shivani Natt</v>
      </c>
      <c r="K1283" t="s">
        <v>2625</v>
      </c>
      <c r="L1283" s="7">
        <f t="shared" ref="L1283:L1346" si="186">IF(K1283="","",IF(ISNUMBER(K1283),K1283,IF(ISNUMBER(SEARCH("/",K1283)),DATE(VALUE(RIGHT(K1283,4)),VALUE(MID(K1283,4,2)),VALUE(LEFT(K1283,2))),DATE(VALUE(LEFT(K1283,4)),VALUE(MID(K1283,6,2)),VALUE(RIGHT(K1283,2))))))</f>
        <v>44625</v>
      </c>
      <c r="M1283" s="7">
        <v>44640</v>
      </c>
      <c r="N1283" s="1">
        <f t="shared" si="182"/>
        <v>44640</v>
      </c>
      <c r="P1283" s="7" t="str">
        <f t="shared" ref="P1283:P1346" si="187">IF(O1283="","",IF(ISNUMBER(O1283),O1283,DATE(VALUE(LEFT(O1283,4)),VALUE(MID(O1283,6,2)),VALUE(RIGHT(O1283,2)))))</f>
        <v/>
      </c>
      <c r="R1283">
        <v>0</v>
      </c>
      <c r="S1283">
        <v>1</v>
      </c>
      <c r="T1283">
        <v>9.9</v>
      </c>
      <c r="U1283" t="s">
        <v>58</v>
      </c>
      <c r="W1283" t="str">
        <f t="shared" si="183"/>
        <v>Open</v>
      </c>
      <c r="X1283" t="str">
        <f>_xlfn.XLOOKUP(B1283,'Customers'!A:A,'Customers'!E:E,"")</f>
        <v>Mid-Market</v>
      </c>
      <c r="Y1283">
        <f t="shared" si="184"/>
        <v>0</v>
      </c>
      <c r="Z1283" t="str">
        <f t="shared" si="185"/>
        <v/>
      </c>
      <c r="AA1283">
        <f t="shared" ref="AA1283:AA1346" si="188">IF(AND(Y1283=1,Z1283&gt;30),1,0)</f>
        <v>0</v>
      </c>
    </row>
    <row r="1284" spans="1:27">
      <c r="A1284" t="s">
        <v>4685</v>
      </c>
      <c r="B1284" t="s">
        <v>1079</v>
      </c>
      <c r="C1284" t="s">
        <v>392</v>
      </c>
      <c r="D1284" t="s">
        <v>66</v>
      </c>
      <c r="E1284" t="s">
        <v>45</v>
      </c>
      <c r="F1284" t="s">
        <v>4686</v>
      </c>
      <c r="G1284" s="6">
        <f t="shared" si="180"/>
        <v>7872</v>
      </c>
      <c r="H1284" t="s">
        <v>161</v>
      </c>
      <c r="I1284" t="s">
        <v>361</v>
      </c>
      <c r="J1284" t="str">
        <f t="shared" si="181"/>
        <v>Jalsa Parsa</v>
      </c>
      <c r="K1284" t="s">
        <v>4687</v>
      </c>
      <c r="L1284" s="7">
        <f t="shared" si="186"/>
        <v>45119</v>
      </c>
      <c r="M1284" s="7">
        <v>45168</v>
      </c>
      <c r="N1284" s="1">
        <f t="shared" si="182"/>
        <v>45168</v>
      </c>
      <c r="P1284" s="7" t="str">
        <f t="shared" si="187"/>
        <v/>
      </c>
      <c r="R1284">
        <v>0</v>
      </c>
      <c r="S1284">
        <v>1</v>
      </c>
      <c r="T1284">
        <v>29.4</v>
      </c>
      <c r="U1284" t="s">
        <v>42</v>
      </c>
      <c r="W1284" t="str">
        <f t="shared" si="183"/>
        <v>Open</v>
      </c>
      <c r="X1284" t="str">
        <f>_xlfn.XLOOKUP(B1284,'Customers'!A:A,'Customers'!E:E,"")</f>
        <v>Mid-Market</v>
      </c>
      <c r="Y1284">
        <f t="shared" si="184"/>
        <v>0</v>
      </c>
      <c r="Z1284" t="str">
        <f t="shared" si="185"/>
        <v/>
      </c>
      <c r="AA1284">
        <f t="shared" si="188"/>
        <v>0</v>
      </c>
    </row>
    <row r="1285" spans="1:27">
      <c r="A1285" t="s">
        <v>4688</v>
      </c>
      <c r="B1285" t="s">
        <v>1021</v>
      </c>
      <c r="C1285" t="s">
        <v>2666</v>
      </c>
      <c r="D1285" t="s">
        <v>66</v>
      </c>
      <c r="E1285" t="s">
        <v>91</v>
      </c>
      <c r="F1285" t="s">
        <v>4689</v>
      </c>
      <c r="G1285" s="6">
        <f t="shared" si="180"/>
        <v>19941</v>
      </c>
      <c r="H1285" t="s">
        <v>56</v>
      </c>
      <c r="I1285" t="s">
        <v>258</v>
      </c>
      <c r="J1285" t="str">
        <f t="shared" si="181"/>
        <v>Jasmit Gour</v>
      </c>
      <c r="K1285" t="s">
        <v>3900</v>
      </c>
      <c r="L1285" s="7">
        <f t="shared" si="186"/>
        <v>44674</v>
      </c>
      <c r="M1285" s="7">
        <v>44765</v>
      </c>
      <c r="N1285" s="1">
        <f t="shared" si="182"/>
        <v>44765</v>
      </c>
      <c r="O1285" s="7">
        <v>44705</v>
      </c>
      <c r="P1285" s="7">
        <f t="shared" si="187"/>
        <v>44705</v>
      </c>
      <c r="Q1285">
        <v>31</v>
      </c>
      <c r="R1285">
        <v>0</v>
      </c>
      <c r="S1285">
        <v>1</v>
      </c>
      <c r="T1285">
        <v>34.4</v>
      </c>
      <c r="U1285" t="s">
        <v>42</v>
      </c>
      <c r="W1285" t="str">
        <f t="shared" si="183"/>
        <v>Won</v>
      </c>
      <c r="X1285" t="str">
        <f>_xlfn.XLOOKUP(B1285,'Customers'!A:A,'Customers'!E:E,"")</f>
        <v>Enterprise</v>
      </c>
      <c r="Y1285">
        <f t="shared" si="184"/>
        <v>1</v>
      </c>
      <c r="Z1285">
        <f t="shared" si="185"/>
        <v>-60</v>
      </c>
      <c r="AA1285">
        <f t="shared" si="188"/>
        <v>0</v>
      </c>
    </row>
    <row r="1286" spans="1:27">
      <c r="A1286" t="s">
        <v>4690</v>
      </c>
      <c r="B1286" t="s">
        <v>4691</v>
      </c>
      <c r="C1286" t="s">
        <v>18</v>
      </c>
      <c r="D1286" t="s">
        <v>53</v>
      </c>
      <c r="E1286" t="s">
        <v>45</v>
      </c>
      <c r="F1286" t="s">
        <v>4692</v>
      </c>
      <c r="G1286" s="6">
        <f t="shared" si="180"/>
        <v>42172</v>
      </c>
      <c r="H1286" t="s">
        <v>22</v>
      </c>
      <c r="I1286" t="s">
        <v>336</v>
      </c>
      <c r="J1286" t="str">
        <f t="shared" si="181"/>
        <v>Jalsa Parsa</v>
      </c>
      <c r="K1286" t="s">
        <v>3338</v>
      </c>
      <c r="L1286" s="7">
        <f t="shared" si="186"/>
        <v>45638</v>
      </c>
      <c r="M1286" s="7">
        <v>45771</v>
      </c>
      <c r="N1286" s="1">
        <f t="shared" si="182"/>
        <v>45771</v>
      </c>
      <c r="P1286" s="7" t="str">
        <f t="shared" si="187"/>
        <v/>
      </c>
      <c r="R1286">
        <v>0</v>
      </c>
      <c r="S1286">
        <v>1</v>
      </c>
      <c r="T1286">
        <v>3.2</v>
      </c>
      <c r="U1286" t="s">
        <v>33</v>
      </c>
      <c r="W1286" t="str">
        <f t="shared" si="183"/>
        <v>Open</v>
      </c>
      <c r="X1286" t="str">
        <f>_xlfn.XLOOKUP(B1286,'Customers'!A:A,'Customers'!E:E,"")</f>
        <v>SMB</v>
      </c>
      <c r="Y1286">
        <f t="shared" si="184"/>
        <v>0</v>
      </c>
      <c r="Z1286" t="str">
        <f t="shared" si="185"/>
        <v/>
      </c>
      <c r="AA1286">
        <f t="shared" si="188"/>
        <v>0</v>
      </c>
    </row>
    <row r="1287" spans="1:27">
      <c r="A1287" t="s">
        <v>4693</v>
      </c>
      <c r="B1287" t="s">
        <v>4694</v>
      </c>
      <c r="C1287" t="s">
        <v>426</v>
      </c>
      <c r="D1287" t="s">
        <v>66</v>
      </c>
      <c r="E1287" t="s">
        <v>91</v>
      </c>
      <c r="F1287" t="s">
        <v>4695</v>
      </c>
      <c r="G1287" s="6">
        <f t="shared" si="180"/>
        <v>6275</v>
      </c>
      <c r="H1287" t="s">
        <v>79</v>
      </c>
      <c r="I1287" t="s">
        <v>374</v>
      </c>
      <c r="J1287" t="str">
        <f t="shared" si="181"/>
        <v>Vidhi Mital</v>
      </c>
      <c r="K1287" t="s">
        <v>564</v>
      </c>
      <c r="L1287" s="7">
        <f t="shared" si="186"/>
        <v>44679</v>
      </c>
      <c r="M1287" s="7">
        <v>44728</v>
      </c>
      <c r="N1287" s="1">
        <f t="shared" si="182"/>
        <v>44728</v>
      </c>
      <c r="O1287" s="7">
        <v>44834</v>
      </c>
      <c r="P1287" s="7">
        <f t="shared" si="187"/>
        <v>44834</v>
      </c>
      <c r="Q1287">
        <v>155</v>
      </c>
      <c r="R1287">
        <v>1</v>
      </c>
      <c r="S1287">
        <v>1</v>
      </c>
      <c r="T1287">
        <v>10.8</v>
      </c>
      <c r="U1287" t="s">
        <v>25</v>
      </c>
      <c r="W1287" t="str">
        <f t="shared" si="183"/>
        <v>Won</v>
      </c>
      <c r="X1287" t="str">
        <f>_xlfn.XLOOKUP(B1287,'Customers'!A:A,'Customers'!E:E,"")</f>
        <v>Mid-Market</v>
      </c>
      <c r="Y1287">
        <f t="shared" si="184"/>
        <v>1</v>
      </c>
      <c r="Z1287">
        <f t="shared" si="185"/>
        <v>106</v>
      </c>
      <c r="AA1287">
        <f t="shared" si="188"/>
        <v>1</v>
      </c>
    </row>
    <row r="1288" spans="1:27">
      <c r="A1288" t="s">
        <v>4696</v>
      </c>
      <c r="B1288" t="s">
        <v>4697</v>
      </c>
      <c r="C1288" t="s">
        <v>877</v>
      </c>
      <c r="D1288" t="s">
        <v>19</v>
      </c>
      <c r="E1288" t="s">
        <v>115</v>
      </c>
      <c r="F1288" t="s">
        <v>4698</v>
      </c>
      <c r="G1288" s="6">
        <f t="shared" si="180"/>
        <v>8399</v>
      </c>
      <c r="H1288" t="s">
        <v>172</v>
      </c>
      <c r="I1288" t="s">
        <v>232</v>
      </c>
      <c r="J1288" t="str">
        <f t="shared" si="181"/>
        <v>Patrick Sama</v>
      </c>
      <c r="K1288" t="s">
        <v>4699</v>
      </c>
      <c r="L1288" s="7">
        <f t="shared" si="186"/>
        <v>44611</v>
      </c>
      <c r="M1288" s="7">
        <v>44714</v>
      </c>
      <c r="N1288" s="1">
        <f t="shared" si="182"/>
        <v>44714</v>
      </c>
      <c r="O1288" s="7">
        <v>44747</v>
      </c>
      <c r="P1288" s="7">
        <f t="shared" si="187"/>
        <v>44747</v>
      </c>
      <c r="Q1288">
        <v>136</v>
      </c>
      <c r="R1288">
        <v>0</v>
      </c>
      <c r="S1288">
        <v>1</v>
      </c>
      <c r="T1288">
        <v>5.9</v>
      </c>
      <c r="U1288" t="s">
        <v>58</v>
      </c>
      <c r="W1288" t="str">
        <f t="shared" si="183"/>
        <v>Lost</v>
      </c>
      <c r="X1288" t="str">
        <f>_xlfn.XLOOKUP(B1288,'Customers'!A:A,'Customers'!E:E,"")</f>
        <v>Enterprise</v>
      </c>
      <c r="Y1288">
        <f t="shared" si="184"/>
        <v>1</v>
      </c>
      <c r="Z1288">
        <f t="shared" si="185"/>
        <v>33</v>
      </c>
      <c r="AA1288">
        <f t="shared" si="188"/>
        <v>1</v>
      </c>
    </row>
    <row r="1289" spans="1:27">
      <c r="A1289" t="s">
        <v>4700</v>
      </c>
      <c r="B1289" t="s">
        <v>1553</v>
      </c>
      <c r="C1289" t="s">
        <v>18</v>
      </c>
      <c r="D1289" t="s">
        <v>53</v>
      </c>
      <c r="E1289" t="s">
        <v>45</v>
      </c>
      <c r="F1289" t="s">
        <v>4701</v>
      </c>
      <c r="G1289" s="6">
        <f t="shared" si="180"/>
        <v>38697</v>
      </c>
      <c r="H1289" t="s">
        <v>151</v>
      </c>
      <c r="I1289" t="s">
        <v>274</v>
      </c>
      <c r="J1289" t="str">
        <f t="shared" si="181"/>
        <v>Rachit Lall</v>
      </c>
      <c r="K1289" t="s">
        <v>573</v>
      </c>
      <c r="L1289" s="7">
        <f t="shared" si="186"/>
        <v>44932</v>
      </c>
      <c r="M1289" s="7">
        <v>45048</v>
      </c>
      <c r="N1289" s="1">
        <f t="shared" si="182"/>
        <v>45048</v>
      </c>
      <c r="P1289" s="7" t="str">
        <f t="shared" si="187"/>
        <v/>
      </c>
      <c r="R1289">
        <v>0</v>
      </c>
      <c r="S1289">
        <v>1</v>
      </c>
      <c r="T1289">
        <v>5.9</v>
      </c>
      <c r="U1289" t="s">
        <v>33</v>
      </c>
      <c r="W1289" t="str">
        <f t="shared" si="183"/>
        <v>Open</v>
      </c>
      <c r="X1289" t="str">
        <f>_xlfn.XLOOKUP(B1289,'Customers'!A:A,'Customers'!E:E,"")</f>
        <v>Enterprise</v>
      </c>
      <c r="Y1289">
        <f t="shared" si="184"/>
        <v>0</v>
      </c>
      <c r="Z1289" t="str">
        <f t="shared" si="185"/>
        <v/>
      </c>
      <c r="AA1289">
        <f t="shared" si="188"/>
        <v>0</v>
      </c>
    </row>
    <row r="1290" spans="1:27">
      <c r="A1290" t="s">
        <v>4702</v>
      </c>
      <c r="B1290" t="s">
        <v>1124</v>
      </c>
      <c r="C1290" t="s">
        <v>1371</v>
      </c>
      <c r="D1290" t="s">
        <v>53</v>
      </c>
      <c r="E1290" t="s">
        <v>45</v>
      </c>
      <c r="F1290" t="s">
        <v>4703</v>
      </c>
      <c r="G1290" s="6">
        <f t="shared" si="180"/>
        <v>24506</v>
      </c>
      <c r="H1290" t="s">
        <v>172</v>
      </c>
      <c r="I1290" t="s">
        <v>258</v>
      </c>
      <c r="J1290" t="str">
        <f t="shared" si="181"/>
        <v>Jasmit Gour</v>
      </c>
      <c r="K1290" t="s">
        <v>4704</v>
      </c>
      <c r="L1290" s="7">
        <f t="shared" si="186"/>
        <v>45129</v>
      </c>
      <c r="M1290" s="7">
        <v>45204</v>
      </c>
      <c r="N1290" s="1">
        <f t="shared" si="182"/>
        <v>45204</v>
      </c>
      <c r="P1290" s="7" t="str">
        <f t="shared" si="187"/>
        <v/>
      </c>
      <c r="R1290">
        <v>0</v>
      </c>
      <c r="S1290">
        <v>1</v>
      </c>
      <c r="T1290">
        <v>1.3</v>
      </c>
      <c r="U1290" t="s">
        <v>33</v>
      </c>
      <c r="W1290" t="str">
        <f t="shared" si="183"/>
        <v>Open</v>
      </c>
      <c r="X1290" t="str">
        <f>_xlfn.XLOOKUP(B1290,'Customers'!A:A,'Customers'!E:E,"")</f>
        <v>SMB</v>
      </c>
      <c r="Y1290">
        <f t="shared" si="184"/>
        <v>0</v>
      </c>
      <c r="Z1290" t="str">
        <f t="shared" si="185"/>
        <v/>
      </c>
      <c r="AA1290">
        <f t="shared" si="188"/>
        <v>0</v>
      </c>
    </row>
    <row r="1291" spans="1:27">
      <c r="A1291" t="s">
        <v>4705</v>
      </c>
      <c r="B1291" t="s">
        <v>4706</v>
      </c>
      <c r="C1291" t="s">
        <v>18</v>
      </c>
      <c r="D1291" t="s">
        <v>37</v>
      </c>
      <c r="E1291" t="s">
        <v>45</v>
      </c>
      <c r="F1291" t="s">
        <v>4707</v>
      </c>
      <c r="G1291" s="6">
        <f t="shared" si="180"/>
        <v>86419</v>
      </c>
      <c r="H1291" t="s">
        <v>172</v>
      </c>
      <c r="I1291" t="s">
        <v>274</v>
      </c>
      <c r="J1291" t="str">
        <f t="shared" si="181"/>
        <v>Rachit Lall</v>
      </c>
      <c r="K1291" t="s">
        <v>4708</v>
      </c>
      <c r="L1291" s="7">
        <f t="shared" si="186"/>
        <v>45280</v>
      </c>
      <c r="N1291" s="1" t="str">
        <f t="shared" si="182"/>
        <v/>
      </c>
      <c r="P1291" s="7" t="str">
        <f t="shared" si="187"/>
        <v/>
      </c>
      <c r="R1291">
        <v>0</v>
      </c>
      <c r="S1291">
        <v>1</v>
      </c>
      <c r="T1291">
        <v>33.4</v>
      </c>
      <c r="U1291" t="s">
        <v>58</v>
      </c>
      <c r="W1291" t="str">
        <f t="shared" si="183"/>
        <v>Open</v>
      </c>
      <c r="X1291" t="str">
        <f>_xlfn.XLOOKUP(B1291,'Customers'!A:A,'Customers'!E:E,"")</f>
        <v>Mid-Market</v>
      </c>
      <c r="Y1291">
        <f t="shared" si="184"/>
        <v>0</v>
      </c>
      <c r="Z1291" t="str">
        <f t="shared" si="185"/>
        <v/>
      </c>
      <c r="AA1291">
        <f t="shared" si="188"/>
        <v>0</v>
      </c>
    </row>
    <row r="1292" spans="1:27">
      <c r="A1292" t="s">
        <v>4709</v>
      </c>
      <c r="B1292" t="s">
        <v>4710</v>
      </c>
      <c r="C1292" t="s">
        <v>3907</v>
      </c>
      <c r="D1292" t="s">
        <v>37</v>
      </c>
      <c r="E1292" t="s">
        <v>54</v>
      </c>
      <c r="F1292" t="s">
        <v>4711</v>
      </c>
      <c r="G1292" s="6">
        <f t="shared" si="180"/>
        <v>184102</v>
      </c>
      <c r="H1292" t="s">
        <v>22</v>
      </c>
      <c r="I1292" t="s">
        <v>133</v>
      </c>
      <c r="J1292" t="str">
        <f t="shared" si="181"/>
        <v>Aachal Soni</v>
      </c>
      <c r="K1292" t="s">
        <v>2780</v>
      </c>
      <c r="L1292" s="7">
        <f t="shared" si="186"/>
        <v>44714</v>
      </c>
      <c r="M1292" s="7">
        <v>44754</v>
      </c>
      <c r="N1292" s="1">
        <f t="shared" si="182"/>
        <v>44754</v>
      </c>
      <c r="P1292" s="7" t="str">
        <f t="shared" si="187"/>
        <v/>
      </c>
      <c r="R1292">
        <v>0</v>
      </c>
      <c r="S1292">
        <v>1</v>
      </c>
      <c r="U1292" t="s">
        <v>58</v>
      </c>
      <c r="W1292" t="str">
        <f t="shared" si="183"/>
        <v>Open</v>
      </c>
      <c r="X1292" t="str">
        <f>_xlfn.XLOOKUP(B1292,'Customers'!A:A,'Customers'!E:E,"")</f>
        <v>SMB</v>
      </c>
      <c r="Y1292">
        <f t="shared" si="184"/>
        <v>0</v>
      </c>
      <c r="Z1292" t="str">
        <f t="shared" si="185"/>
        <v/>
      </c>
      <c r="AA1292">
        <f t="shared" si="188"/>
        <v>0</v>
      </c>
    </row>
    <row r="1293" spans="1:27">
      <c r="A1293" t="s">
        <v>4712</v>
      </c>
      <c r="B1293" t="s">
        <v>4713</v>
      </c>
      <c r="C1293" t="s">
        <v>2183</v>
      </c>
      <c r="D1293" t="s">
        <v>53</v>
      </c>
      <c r="E1293" t="s">
        <v>54</v>
      </c>
      <c r="F1293" t="s">
        <v>4714</v>
      </c>
      <c r="G1293" s="6">
        <f t="shared" si="180"/>
        <v>25531</v>
      </c>
      <c r="H1293" t="s">
        <v>151</v>
      </c>
      <c r="I1293" t="s">
        <v>133</v>
      </c>
      <c r="J1293" t="str">
        <f t="shared" si="181"/>
        <v>Aachal Soni</v>
      </c>
      <c r="K1293" t="s">
        <v>3354</v>
      </c>
      <c r="L1293" s="7">
        <f t="shared" si="186"/>
        <v>45421</v>
      </c>
      <c r="N1293" s="1" t="str">
        <f t="shared" si="182"/>
        <v/>
      </c>
      <c r="P1293" s="7" t="str">
        <f t="shared" si="187"/>
        <v/>
      </c>
      <c r="R1293">
        <v>0</v>
      </c>
      <c r="S1293">
        <v>1</v>
      </c>
      <c r="T1293">
        <v>27.8</v>
      </c>
      <c r="U1293" t="s">
        <v>25</v>
      </c>
      <c r="W1293" t="str">
        <f t="shared" si="183"/>
        <v>Open</v>
      </c>
      <c r="X1293" t="str">
        <f>_xlfn.XLOOKUP(B1293,'Customers'!A:A,'Customers'!E:E,"")</f>
        <v>Mid-Market</v>
      </c>
      <c r="Y1293">
        <f t="shared" si="184"/>
        <v>0</v>
      </c>
      <c r="Z1293" t="str">
        <f t="shared" si="185"/>
        <v/>
      </c>
      <c r="AA1293">
        <f t="shared" si="188"/>
        <v>0</v>
      </c>
    </row>
    <row r="1294" spans="1:27">
      <c r="A1294" t="s">
        <v>4715</v>
      </c>
      <c r="B1294" t="s">
        <v>4716</v>
      </c>
      <c r="C1294" t="s">
        <v>18</v>
      </c>
      <c r="D1294" t="s">
        <v>53</v>
      </c>
      <c r="E1294" t="s">
        <v>20</v>
      </c>
      <c r="F1294" t="s">
        <v>404</v>
      </c>
      <c r="G1294" s="6">
        <f t="shared" si="180"/>
        <v>11000</v>
      </c>
      <c r="H1294" t="s">
        <v>161</v>
      </c>
      <c r="I1294" t="s">
        <v>2468</v>
      </c>
      <c r="J1294" t="str">
        <f t="shared" si="181"/>
        <v>Shivani Natt</v>
      </c>
      <c r="K1294" t="s">
        <v>4717</v>
      </c>
      <c r="L1294" s="7">
        <f t="shared" si="186"/>
        <v>44585</v>
      </c>
      <c r="M1294" s="7">
        <v>44626</v>
      </c>
      <c r="N1294" s="1">
        <f t="shared" si="182"/>
        <v>44626</v>
      </c>
      <c r="P1294" s="7" t="str">
        <f t="shared" si="187"/>
        <v/>
      </c>
      <c r="R1294">
        <v>0</v>
      </c>
      <c r="S1294">
        <v>1</v>
      </c>
      <c r="T1294">
        <v>23.9</v>
      </c>
      <c r="U1294" t="s">
        <v>25</v>
      </c>
      <c r="W1294" t="str">
        <f t="shared" si="183"/>
        <v>Open</v>
      </c>
      <c r="X1294" t="str">
        <f>_xlfn.XLOOKUP(B1294,'Customers'!A:A,'Customers'!E:E,"")</f>
        <v>SMB</v>
      </c>
      <c r="Y1294">
        <f t="shared" si="184"/>
        <v>0</v>
      </c>
      <c r="Z1294" t="str">
        <f t="shared" si="185"/>
        <v/>
      </c>
      <c r="AA1294">
        <f t="shared" si="188"/>
        <v>0</v>
      </c>
    </row>
    <row r="1295" spans="1:27">
      <c r="A1295" t="s">
        <v>4718</v>
      </c>
      <c r="B1295" t="s">
        <v>4719</v>
      </c>
      <c r="C1295" t="s">
        <v>382</v>
      </c>
      <c r="D1295" t="s">
        <v>19</v>
      </c>
      <c r="E1295" t="s">
        <v>177</v>
      </c>
      <c r="F1295" t="s">
        <v>4720</v>
      </c>
      <c r="G1295" s="6">
        <f t="shared" si="180"/>
        <v>7655</v>
      </c>
      <c r="H1295" t="s">
        <v>161</v>
      </c>
      <c r="I1295" t="s">
        <v>274</v>
      </c>
      <c r="J1295" t="str">
        <f t="shared" si="181"/>
        <v>Rachit Lall</v>
      </c>
      <c r="K1295" t="s">
        <v>791</v>
      </c>
      <c r="L1295" s="7">
        <f t="shared" si="186"/>
        <v>45085</v>
      </c>
      <c r="M1295" s="7">
        <v>45194</v>
      </c>
      <c r="N1295" s="1">
        <f t="shared" si="182"/>
        <v>45194</v>
      </c>
      <c r="P1295" s="7" t="str">
        <f t="shared" si="187"/>
        <v/>
      </c>
      <c r="R1295">
        <v>0</v>
      </c>
      <c r="S1295">
        <v>1</v>
      </c>
      <c r="T1295">
        <v>12.6</v>
      </c>
      <c r="U1295" t="s">
        <v>25</v>
      </c>
      <c r="W1295" t="str">
        <f t="shared" si="183"/>
        <v>Open</v>
      </c>
      <c r="X1295" t="str">
        <f>_xlfn.XLOOKUP(B1295,'Customers'!A:A,'Customers'!E:E,"")</f>
        <v>Enterprise</v>
      </c>
      <c r="Y1295">
        <f t="shared" si="184"/>
        <v>0</v>
      </c>
      <c r="Z1295" t="str">
        <f t="shared" si="185"/>
        <v/>
      </c>
      <c r="AA1295">
        <f t="shared" si="188"/>
        <v>0</v>
      </c>
    </row>
    <row r="1296" spans="1:27">
      <c r="A1296" t="s">
        <v>4721</v>
      </c>
      <c r="B1296" t="s">
        <v>4722</v>
      </c>
      <c r="C1296" t="s">
        <v>939</v>
      </c>
      <c r="D1296" t="s">
        <v>53</v>
      </c>
      <c r="E1296" t="s">
        <v>45</v>
      </c>
      <c r="F1296" t="s">
        <v>4723</v>
      </c>
      <c r="G1296" s="6">
        <f t="shared" si="180"/>
        <v>16097</v>
      </c>
      <c r="H1296" t="s">
        <v>172</v>
      </c>
      <c r="I1296" t="s">
        <v>3052</v>
      </c>
      <c r="J1296" t="str">
        <f t="shared" si="181"/>
        <v>Panini Kade</v>
      </c>
      <c r="K1296" t="s">
        <v>1397</v>
      </c>
      <c r="L1296" s="7">
        <f t="shared" si="186"/>
        <v>44999</v>
      </c>
      <c r="M1296" s="7">
        <v>45103</v>
      </c>
      <c r="N1296" s="1">
        <f t="shared" si="182"/>
        <v>45103</v>
      </c>
      <c r="P1296" s="7" t="str">
        <f t="shared" si="187"/>
        <v/>
      </c>
      <c r="R1296">
        <v>0</v>
      </c>
      <c r="S1296">
        <v>1</v>
      </c>
      <c r="T1296">
        <v>18.3</v>
      </c>
      <c r="U1296" t="s">
        <v>58</v>
      </c>
      <c r="W1296" t="str">
        <f t="shared" si="183"/>
        <v>Open</v>
      </c>
      <c r="X1296" t="str">
        <f>_xlfn.XLOOKUP(B1296,'Customers'!A:A,'Customers'!E:E,"")</f>
        <v>Mid-Market</v>
      </c>
      <c r="Y1296">
        <f t="shared" si="184"/>
        <v>0</v>
      </c>
      <c r="Z1296" t="str">
        <f t="shared" si="185"/>
        <v/>
      </c>
      <c r="AA1296">
        <f t="shared" si="188"/>
        <v>0</v>
      </c>
    </row>
    <row r="1297" spans="1:27">
      <c r="A1297" t="s">
        <v>4724</v>
      </c>
      <c r="B1297" t="s">
        <v>358</v>
      </c>
      <c r="C1297" t="s">
        <v>18</v>
      </c>
      <c r="D1297" t="s">
        <v>183</v>
      </c>
      <c r="E1297" t="s">
        <v>91</v>
      </c>
      <c r="F1297" t="s">
        <v>4725</v>
      </c>
      <c r="G1297" s="6">
        <f t="shared" si="180"/>
        <v>7078</v>
      </c>
      <c r="H1297" t="s">
        <v>151</v>
      </c>
      <c r="I1297" t="s">
        <v>23</v>
      </c>
      <c r="J1297" t="str">
        <f t="shared" si="181"/>
        <v>Nihal Bhasin</v>
      </c>
      <c r="K1297" t="s">
        <v>1267</v>
      </c>
      <c r="L1297" s="7">
        <f t="shared" si="186"/>
        <v>44892</v>
      </c>
      <c r="M1297" s="7">
        <v>45028</v>
      </c>
      <c r="N1297" s="1">
        <f t="shared" si="182"/>
        <v>45028</v>
      </c>
      <c r="O1297" s="7">
        <v>44917</v>
      </c>
      <c r="P1297" s="7">
        <f t="shared" si="187"/>
        <v>44917</v>
      </c>
      <c r="Q1297">
        <v>25</v>
      </c>
      <c r="R1297">
        <v>1</v>
      </c>
      <c r="S1297">
        <v>1</v>
      </c>
      <c r="T1297">
        <v>31</v>
      </c>
      <c r="U1297" t="s">
        <v>100</v>
      </c>
      <c r="W1297" t="str">
        <f t="shared" si="183"/>
        <v>Won</v>
      </c>
      <c r="X1297" t="str">
        <f>_xlfn.XLOOKUP(B1297,'Customers'!A:A,'Customers'!E:E,"")</f>
        <v>SMB</v>
      </c>
      <c r="Y1297">
        <f t="shared" si="184"/>
        <v>1</v>
      </c>
      <c r="Z1297">
        <f t="shared" si="185"/>
        <v>-111</v>
      </c>
      <c r="AA1297">
        <f t="shared" si="188"/>
        <v>0</v>
      </c>
    </row>
    <row r="1298" spans="1:27">
      <c r="A1298" t="s">
        <v>4726</v>
      </c>
      <c r="B1298" t="s">
        <v>2114</v>
      </c>
      <c r="C1298" t="s">
        <v>3066</v>
      </c>
      <c r="D1298" t="s">
        <v>53</v>
      </c>
      <c r="E1298" t="s">
        <v>91</v>
      </c>
      <c r="F1298" t="s">
        <v>4727</v>
      </c>
      <c r="G1298" s="6">
        <f t="shared" si="180"/>
        <v>39728</v>
      </c>
      <c r="H1298" t="s">
        <v>39</v>
      </c>
      <c r="I1298" t="s">
        <v>145</v>
      </c>
      <c r="J1298" t="str">
        <f t="shared" si="181"/>
        <v>Krish Varughese</v>
      </c>
      <c r="K1298" t="s">
        <v>3174</v>
      </c>
      <c r="L1298" s="7">
        <f t="shared" si="186"/>
        <v>45584</v>
      </c>
      <c r="M1298" s="7">
        <v>45635</v>
      </c>
      <c r="N1298" s="1">
        <f t="shared" si="182"/>
        <v>45635</v>
      </c>
      <c r="O1298" s="7">
        <v>45669</v>
      </c>
      <c r="P1298" s="7">
        <f t="shared" si="187"/>
        <v>45669</v>
      </c>
      <c r="Q1298">
        <v>85</v>
      </c>
      <c r="R1298">
        <v>0</v>
      </c>
      <c r="S1298">
        <v>1</v>
      </c>
      <c r="T1298">
        <v>33.1</v>
      </c>
      <c r="U1298" t="s">
        <v>33</v>
      </c>
      <c r="W1298" t="str">
        <f t="shared" si="183"/>
        <v>Won</v>
      </c>
      <c r="X1298" t="str">
        <f>_xlfn.XLOOKUP(B1298,'Customers'!A:A,'Customers'!E:E,"")</f>
        <v>SMB</v>
      </c>
      <c r="Y1298">
        <f t="shared" si="184"/>
        <v>1</v>
      </c>
      <c r="Z1298">
        <f t="shared" si="185"/>
        <v>34</v>
      </c>
      <c r="AA1298">
        <f t="shared" si="188"/>
        <v>1</v>
      </c>
    </row>
    <row r="1299" spans="1:27">
      <c r="A1299" t="s">
        <v>4728</v>
      </c>
      <c r="B1299" t="s">
        <v>3502</v>
      </c>
      <c r="C1299" t="s">
        <v>4729</v>
      </c>
      <c r="D1299" t="s">
        <v>37</v>
      </c>
      <c r="E1299" t="s">
        <v>177</v>
      </c>
      <c r="F1299" t="s">
        <v>4730</v>
      </c>
      <c r="G1299" s="6">
        <f t="shared" si="180"/>
        <v>169393</v>
      </c>
      <c r="H1299" t="s">
        <v>47</v>
      </c>
      <c r="I1299" t="s">
        <v>237</v>
      </c>
      <c r="J1299" t="str">
        <f t="shared" si="181"/>
        <v>Vidhi Mital</v>
      </c>
      <c r="K1299" t="s">
        <v>4731</v>
      </c>
      <c r="L1299" s="7">
        <f t="shared" si="186"/>
        <v>44854</v>
      </c>
      <c r="M1299" s="7">
        <v>44989</v>
      </c>
      <c r="N1299" s="1">
        <f t="shared" si="182"/>
        <v>44989</v>
      </c>
      <c r="P1299" s="7" t="str">
        <f t="shared" si="187"/>
        <v/>
      </c>
      <c r="R1299">
        <v>0</v>
      </c>
      <c r="S1299">
        <v>1</v>
      </c>
      <c r="T1299">
        <v>31.7</v>
      </c>
      <c r="U1299" t="s">
        <v>58</v>
      </c>
      <c r="W1299" t="str">
        <f t="shared" si="183"/>
        <v>Open</v>
      </c>
      <c r="X1299" t="str">
        <f>_xlfn.XLOOKUP(B1299,'Customers'!A:A,'Customers'!E:E,"")</f>
        <v>Enterprise</v>
      </c>
      <c r="Y1299">
        <f t="shared" si="184"/>
        <v>0</v>
      </c>
      <c r="Z1299" t="str">
        <f t="shared" si="185"/>
        <v/>
      </c>
      <c r="AA1299">
        <f t="shared" si="188"/>
        <v>0</v>
      </c>
    </row>
    <row r="1300" spans="1:27">
      <c r="A1300" t="s">
        <v>4732</v>
      </c>
      <c r="B1300" t="s">
        <v>4733</v>
      </c>
      <c r="C1300" t="s">
        <v>18</v>
      </c>
      <c r="D1300" t="s">
        <v>66</v>
      </c>
      <c r="E1300" t="s">
        <v>54</v>
      </c>
      <c r="F1300" t="s">
        <v>4734</v>
      </c>
      <c r="G1300" s="6">
        <f t="shared" si="180"/>
        <v>23593</v>
      </c>
      <c r="H1300" t="s">
        <v>151</v>
      </c>
      <c r="I1300" t="s">
        <v>336</v>
      </c>
      <c r="J1300" t="str">
        <f t="shared" si="181"/>
        <v>Jalsa Parsa</v>
      </c>
      <c r="K1300" t="s">
        <v>4735</v>
      </c>
      <c r="L1300" s="7">
        <f t="shared" si="186"/>
        <v>44599</v>
      </c>
      <c r="M1300" s="7">
        <v>44703</v>
      </c>
      <c r="N1300" s="1">
        <f t="shared" si="182"/>
        <v>44703</v>
      </c>
      <c r="P1300" s="7" t="str">
        <f t="shared" si="187"/>
        <v/>
      </c>
      <c r="R1300">
        <v>0</v>
      </c>
      <c r="S1300">
        <v>1</v>
      </c>
      <c r="T1300">
        <v>6.9</v>
      </c>
      <c r="U1300" t="s">
        <v>42</v>
      </c>
      <c r="W1300" t="str">
        <f t="shared" si="183"/>
        <v>Open</v>
      </c>
      <c r="X1300" t="str">
        <f>_xlfn.XLOOKUP(B1300,'Customers'!A:A,'Customers'!E:E,"")</f>
        <v>Mid-Market</v>
      </c>
      <c r="Y1300">
        <f t="shared" si="184"/>
        <v>0</v>
      </c>
      <c r="Z1300" t="str">
        <f t="shared" si="185"/>
        <v/>
      </c>
      <c r="AA1300">
        <f t="shared" si="188"/>
        <v>0</v>
      </c>
    </row>
    <row r="1301" spans="1:27">
      <c r="A1301" t="s">
        <v>4736</v>
      </c>
      <c r="B1301" t="s">
        <v>1923</v>
      </c>
      <c r="C1301" t="s">
        <v>18</v>
      </c>
      <c r="D1301" t="s">
        <v>37</v>
      </c>
      <c r="E1301" t="s">
        <v>177</v>
      </c>
      <c r="F1301" t="s">
        <v>4737</v>
      </c>
      <c r="G1301" s="6">
        <f t="shared" si="180"/>
        <v>91860</v>
      </c>
      <c r="H1301" t="s">
        <v>22</v>
      </c>
      <c r="I1301" t="s">
        <v>98</v>
      </c>
      <c r="J1301" t="str">
        <f t="shared" si="181"/>
        <v>Amruta Sinha</v>
      </c>
      <c r="K1301" t="s">
        <v>457</v>
      </c>
      <c r="L1301" s="7">
        <f t="shared" si="186"/>
        <v>44888</v>
      </c>
      <c r="M1301" s="7">
        <v>45036</v>
      </c>
      <c r="N1301" s="1">
        <f t="shared" si="182"/>
        <v>45036</v>
      </c>
      <c r="P1301" s="7" t="str">
        <f t="shared" si="187"/>
        <v/>
      </c>
      <c r="R1301">
        <v>0</v>
      </c>
      <c r="S1301">
        <v>1</v>
      </c>
      <c r="T1301">
        <v>24.8</v>
      </c>
      <c r="U1301" t="s">
        <v>33</v>
      </c>
      <c r="W1301" t="str">
        <f t="shared" si="183"/>
        <v>Open</v>
      </c>
      <c r="X1301" t="str">
        <f>_xlfn.XLOOKUP(B1301,'Customers'!A:A,'Customers'!E:E,"")</f>
        <v>SMB</v>
      </c>
      <c r="Y1301">
        <f t="shared" si="184"/>
        <v>0</v>
      </c>
      <c r="Z1301" t="str">
        <f t="shared" si="185"/>
        <v/>
      </c>
      <c r="AA1301">
        <f t="shared" si="188"/>
        <v>0</v>
      </c>
    </row>
    <row r="1302" spans="1:27">
      <c r="A1302" t="s">
        <v>4738</v>
      </c>
      <c r="B1302" t="s">
        <v>4739</v>
      </c>
      <c r="C1302" t="s">
        <v>1777</v>
      </c>
      <c r="D1302" t="s">
        <v>37</v>
      </c>
      <c r="E1302" t="s">
        <v>45</v>
      </c>
      <c r="F1302" t="s">
        <v>4740</v>
      </c>
      <c r="G1302" s="6">
        <f t="shared" si="180"/>
        <v>108985</v>
      </c>
      <c r="H1302" t="s">
        <v>151</v>
      </c>
      <c r="I1302" t="s">
        <v>501</v>
      </c>
      <c r="J1302" t="str">
        <f t="shared" si="181"/>
        <v>Champak Rao</v>
      </c>
      <c r="K1302" t="s">
        <v>1019</v>
      </c>
      <c r="L1302" s="7">
        <f t="shared" si="186"/>
        <v>44917</v>
      </c>
      <c r="M1302" s="7">
        <v>44983</v>
      </c>
      <c r="N1302" s="1">
        <f t="shared" si="182"/>
        <v>44983</v>
      </c>
      <c r="P1302" s="7" t="str">
        <f t="shared" si="187"/>
        <v/>
      </c>
      <c r="R1302">
        <v>0</v>
      </c>
      <c r="S1302">
        <v>1</v>
      </c>
      <c r="T1302">
        <v>2.8</v>
      </c>
      <c r="U1302" t="s">
        <v>33</v>
      </c>
      <c r="W1302" t="str">
        <f t="shared" si="183"/>
        <v>Open</v>
      </c>
      <c r="X1302" t="str">
        <f>_xlfn.XLOOKUP(B1302,'Customers'!A:A,'Customers'!E:E,"")</f>
        <v>SMB</v>
      </c>
      <c r="Y1302">
        <f t="shared" si="184"/>
        <v>0</v>
      </c>
      <c r="Z1302" t="str">
        <f t="shared" si="185"/>
        <v/>
      </c>
      <c r="AA1302">
        <f t="shared" si="188"/>
        <v>0</v>
      </c>
    </row>
    <row r="1303" spans="1:27">
      <c r="A1303" t="s">
        <v>4741</v>
      </c>
      <c r="B1303" t="s">
        <v>343</v>
      </c>
      <c r="C1303" t="s">
        <v>4117</v>
      </c>
      <c r="D1303" t="s">
        <v>19</v>
      </c>
      <c r="E1303" t="s">
        <v>115</v>
      </c>
      <c r="F1303" t="s">
        <v>4742</v>
      </c>
      <c r="G1303" s="6">
        <f t="shared" si="180"/>
        <v>2008</v>
      </c>
      <c r="H1303" t="s">
        <v>161</v>
      </c>
      <c r="I1303" t="s">
        <v>86</v>
      </c>
      <c r="J1303" t="str">
        <f t="shared" si="181"/>
        <v>Mason Solanki</v>
      </c>
      <c r="K1303" t="s">
        <v>4482</v>
      </c>
      <c r="L1303" s="7">
        <f t="shared" si="186"/>
        <v>44626</v>
      </c>
      <c r="M1303" s="7">
        <v>44755</v>
      </c>
      <c r="N1303" s="1">
        <f t="shared" si="182"/>
        <v>44755</v>
      </c>
      <c r="O1303" s="7">
        <v>44735</v>
      </c>
      <c r="P1303" s="7">
        <f t="shared" si="187"/>
        <v>44735</v>
      </c>
      <c r="Q1303">
        <v>109</v>
      </c>
      <c r="R1303">
        <v>0</v>
      </c>
      <c r="S1303">
        <v>1</v>
      </c>
      <c r="T1303">
        <v>27</v>
      </c>
      <c r="U1303" t="s">
        <v>42</v>
      </c>
      <c r="W1303" t="str">
        <f t="shared" si="183"/>
        <v>Lost</v>
      </c>
      <c r="X1303" t="str">
        <f>_xlfn.XLOOKUP(B1303,'Customers'!A:A,'Customers'!E:E,"")</f>
        <v>Mid-Market</v>
      </c>
      <c r="Y1303">
        <f t="shared" si="184"/>
        <v>1</v>
      </c>
      <c r="Z1303">
        <f t="shared" si="185"/>
        <v>-20</v>
      </c>
      <c r="AA1303">
        <f t="shared" si="188"/>
        <v>0</v>
      </c>
    </row>
    <row r="1304" spans="1:27">
      <c r="A1304" t="s">
        <v>4743</v>
      </c>
      <c r="B1304" t="s">
        <v>1342</v>
      </c>
      <c r="C1304" t="s">
        <v>2653</v>
      </c>
      <c r="D1304" t="s">
        <v>53</v>
      </c>
      <c r="E1304" t="s">
        <v>91</v>
      </c>
      <c r="F1304" t="s">
        <v>4744</v>
      </c>
      <c r="G1304" s="6">
        <f t="shared" si="180"/>
        <v>40372</v>
      </c>
      <c r="H1304" t="s">
        <v>39</v>
      </c>
      <c r="I1304" t="s">
        <v>62</v>
      </c>
      <c r="J1304" t="str">
        <f t="shared" si="181"/>
        <v>Jairaj Panchal</v>
      </c>
      <c r="K1304" t="s">
        <v>4186</v>
      </c>
      <c r="L1304" s="7">
        <f t="shared" si="186"/>
        <v>44897</v>
      </c>
      <c r="M1304" s="7">
        <v>45002</v>
      </c>
      <c r="N1304" s="1">
        <f t="shared" si="182"/>
        <v>45002</v>
      </c>
      <c r="O1304" s="7">
        <v>44944</v>
      </c>
      <c r="P1304" s="7">
        <f t="shared" si="187"/>
        <v>44944</v>
      </c>
      <c r="Q1304">
        <v>47</v>
      </c>
      <c r="R1304">
        <v>1</v>
      </c>
      <c r="S1304">
        <v>1</v>
      </c>
      <c r="T1304">
        <v>27.4</v>
      </c>
      <c r="U1304" t="s">
        <v>42</v>
      </c>
      <c r="W1304" t="str">
        <f t="shared" si="183"/>
        <v>Won</v>
      </c>
      <c r="X1304" t="str">
        <f>_xlfn.XLOOKUP(B1304,'Customers'!A:A,'Customers'!E:E,"")</f>
        <v>SMB</v>
      </c>
      <c r="Y1304">
        <f t="shared" si="184"/>
        <v>1</v>
      </c>
      <c r="Z1304">
        <f t="shared" si="185"/>
        <v>-58</v>
      </c>
      <c r="AA1304">
        <f t="shared" si="188"/>
        <v>0</v>
      </c>
    </row>
    <row r="1305" spans="1:27">
      <c r="A1305" t="s">
        <v>4745</v>
      </c>
      <c r="B1305" t="s">
        <v>4746</v>
      </c>
      <c r="C1305" t="s">
        <v>121</v>
      </c>
      <c r="D1305" t="s">
        <v>183</v>
      </c>
      <c r="E1305" t="s">
        <v>177</v>
      </c>
      <c r="F1305" t="s">
        <v>4747</v>
      </c>
      <c r="G1305" s="6">
        <f t="shared" si="180"/>
        <v>13460</v>
      </c>
      <c r="H1305" t="s">
        <v>172</v>
      </c>
      <c r="I1305" t="s">
        <v>326</v>
      </c>
      <c r="J1305" t="str">
        <f t="shared" si="181"/>
        <v>Krish Varughese</v>
      </c>
      <c r="K1305" t="s">
        <v>2443</v>
      </c>
      <c r="L1305" s="7">
        <f t="shared" si="186"/>
        <v>45097</v>
      </c>
      <c r="M1305" s="7">
        <v>45131</v>
      </c>
      <c r="N1305" s="1">
        <f t="shared" si="182"/>
        <v>45131</v>
      </c>
      <c r="P1305" s="7" t="str">
        <f t="shared" si="187"/>
        <v/>
      </c>
      <c r="R1305">
        <v>0</v>
      </c>
      <c r="S1305">
        <v>1</v>
      </c>
      <c r="T1305">
        <v>35</v>
      </c>
      <c r="U1305" t="s">
        <v>100</v>
      </c>
      <c r="W1305" t="str">
        <f t="shared" si="183"/>
        <v>Open</v>
      </c>
      <c r="X1305" t="str">
        <f>_xlfn.XLOOKUP(B1305,'Customers'!A:A,'Customers'!E:E,"")</f>
        <v>Enterprise</v>
      </c>
      <c r="Y1305">
        <f t="shared" si="184"/>
        <v>0</v>
      </c>
      <c r="Z1305" t="str">
        <f t="shared" si="185"/>
        <v/>
      </c>
      <c r="AA1305">
        <f t="shared" si="188"/>
        <v>0</v>
      </c>
    </row>
    <row r="1306" spans="1:27">
      <c r="A1306" t="s">
        <v>4748</v>
      </c>
      <c r="B1306" t="s">
        <v>4749</v>
      </c>
      <c r="C1306" t="s">
        <v>735</v>
      </c>
      <c r="D1306" t="s">
        <v>37</v>
      </c>
      <c r="E1306" t="s">
        <v>28</v>
      </c>
      <c r="F1306" t="s">
        <v>4750</v>
      </c>
      <c r="G1306" s="6">
        <f t="shared" si="180"/>
        <v>72235</v>
      </c>
      <c r="H1306" t="s">
        <v>151</v>
      </c>
      <c r="I1306" t="s">
        <v>105</v>
      </c>
      <c r="J1306" t="str">
        <f t="shared" si="181"/>
        <v>Hemangini Bahri</v>
      </c>
      <c r="K1306" t="s">
        <v>4751</v>
      </c>
      <c r="L1306" s="7">
        <f t="shared" si="186"/>
        <v>44578</v>
      </c>
      <c r="M1306" s="7">
        <v>44678</v>
      </c>
      <c r="N1306" s="1">
        <f t="shared" si="182"/>
        <v>44678</v>
      </c>
      <c r="P1306" s="7" t="str">
        <f t="shared" si="187"/>
        <v/>
      </c>
      <c r="R1306">
        <v>0</v>
      </c>
      <c r="S1306">
        <v>1</v>
      </c>
      <c r="T1306">
        <v>3.7</v>
      </c>
      <c r="U1306" t="s">
        <v>25</v>
      </c>
      <c r="W1306" t="str">
        <f t="shared" si="183"/>
        <v>Open</v>
      </c>
      <c r="X1306" t="str">
        <f>_xlfn.XLOOKUP(B1306,'Customers'!A:A,'Customers'!E:E,"")</f>
        <v>Mid-Market</v>
      </c>
      <c r="Y1306">
        <f t="shared" si="184"/>
        <v>0</v>
      </c>
      <c r="Z1306" t="str">
        <f t="shared" si="185"/>
        <v/>
      </c>
      <c r="AA1306">
        <f t="shared" si="188"/>
        <v>0</v>
      </c>
    </row>
    <row r="1307" spans="1:27">
      <c r="A1307" t="s">
        <v>4752</v>
      </c>
      <c r="B1307" t="s">
        <v>4753</v>
      </c>
      <c r="C1307" t="s">
        <v>256</v>
      </c>
      <c r="D1307" t="s">
        <v>19</v>
      </c>
      <c r="E1307" t="s">
        <v>177</v>
      </c>
      <c r="F1307" t="s">
        <v>184</v>
      </c>
      <c r="G1307" s="6">
        <f t="shared" si="180"/>
        <v>8000</v>
      </c>
      <c r="H1307" t="s">
        <v>172</v>
      </c>
      <c r="I1307" t="s">
        <v>139</v>
      </c>
      <c r="J1307" t="str">
        <f t="shared" si="181"/>
        <v>Champak Rao</v>
      </c>
      <c r="K1307" t="s">
        <v>2799</v>
      </c>
      <c r="L1307" s="7">
        <f t="shared" si="186"/>
        <v>44812</v>
      </c>
      <c r="N1307" s="1" t="str">
        <f t="shared" si="182"/>
        <v/>
      </c>
      <c r="P1307" s="7" t="str">
        <f t="shared" si="187"/>
        <v/>
      </c>
      <c r="R1307">
        <v>0</v>
      </c>
      <c r="S1307">
        <v>1</v>
      </c>
      <c r="T1307">
        <v>12.2</v>
      </c>
      <c r="U1307" t="s">
        <v>58</v>
      </c>
      <c r="W1307" t="str">
        <f t="shared" si="183"/>
        <v>Open</v>
      </c>
      <c r="X1307" t="str">
        <f>_xlfn.XLOOKUP(B1307,'Customers'!A:A,'Customers'!E:E,"")</f>
        <v>Mid-Market</v>
      </c>
      <c r="Y1307">
        <f t="shared" si="184"/>
        <v>0</v>
      </c>
      <c r="Z1307" t="str">
        <f t="shared" si="185"/>
        <v/>
      </c>
      <c r="AA1307">
        <f t="shared" si="188"/>
        <v>0</v>
      </c>
    </row>
    <row r="1308" spans="1:27">
      <c r="A1308" t="s">
        <v>4754</v>
      </c>
      <c r="B1308" t="s">
        <v>4755</v>
      </c>
      <c r="C1308" t="s">
        <v>557</v>
      </c>
      <c r="D1308" t="s">
        <v>53</v>
      </c>
      <c r="E1308" t="s">
        <v>45</v>
      </c>
      <c r="F1308" t="s">
        <v>4756</v>
      </c>
      <c r="G1308" s="6">
        <f t="shared" si="180"/>
        <v>40775</v>
      </c>
      <c r="H1308" t="s">
        <v>39</v>
      </c>
      <c r="I1308" t="s">
        <v>731</v>
      </c>
      <c r="J1308" t="str">
        <f t="shared" si="181"/>
        <v>Aachal Soni</v>
      </c>
      <c r="K1308" t="s">
        <v>1955</v>
      </c>
      <c r="L1308" s="7">
        <f t="shared" si="186"/>
        <v>45022</v>
      </c>
      <c r="M1308" s="7">
        <v>45171</v>
      </c>
      <c r="N1308" s="1">
        <f t="shared" si="182"/>
        <v>45171</v>
      </c>
      <c r="P1308" s="7" t="str">
        <f t="shared" si="187"/>
        <v/>
      </c>
      <c r="R1308">
        <v>0</v>
      </c>
      <c r="S1308">
        <v>1</v>
      </c>
      <c r="T1308">
        <v>3.7</v>
      </c>
      <c r="U1308" t="s">
        <v>42</v>
      </c>
      <c r="W1308" t="str">
        <f t="shared" si="183"/>
        <v>Open</v>
      </c>
      <c r="X1308" t="str">
        <f>_xlfn.XLOOKUP(B1308,'Customers'!A:A,'Customers'!E:E,"")</f>
        <v>SMB</v>
      </c>
      <c r="Y1308">
        <f t="shared" si="184"/>
        <v>0</v>
      </c>
      <c r="Z1308" t="str">
        <f t="shared" si="185"/>
        <v/>
      </c>
      <c r="AA1308">
        <f t="shared" si="188"/>
        <v>0</v>
      </c>
    </row>
    <row r="1309" spans="1:27">
      <c r="A1309" t="s">
        <v>4757</v>
      </c>
      <c r="B1309" t="s">
        <v>4758</v>
      </c>
      <c r="C1309" t="s">
        <v>18</v>
      </c>
      <c r="D1309" t="s">
        <v>19</v>
      </c>
      <c r="E1309" t="s">
        <v>20</v>
      </c>
      <c r="F1309" t="s">
        <v>4759</v>
      </c>
      <c r="G1309" s="6">
        <f t="shared" si="180"/>
        <v>1494</v>
      </c>
      <c r="H1309" t="s">
        <v>22</v>
      </c>
      <c r="I1309" t="s">
        <v>274</v>
      </c>
      <c r="J1309" t="str">
        <f t="shared" si="181"/>
        <v>Rachit Lall</v>
      </c>
      <c r="K1309" t="s">
        <v>4760</v>
      </c>
      <c r="L1309" s="7">
        <f t="shared" si="186"/>
        <v>45500</v>
      </c>
      <c r="M1309" s="7">
        <v>45639</v>
      </c>
      <c r="N1309" s="1">
        <f t="shared" si="182"/>
        <v>45639</v>
      </c>
      <c r="P1309" s="7" t="str">
        <f t="shared" si="187"/>
        <v/>
      </c>
      <c r="R1309">
        <v>0</v>
      </c>
      <c r="S1309">
        <v>1</v>
      </c>
      <c r="T1309">
        <v>31.9</v>
      </c>
      <c r="U1309" t="s">
        <v>42</v>
      </c>
      <c r="W1309" t="str">
        <f t="shared" si="183"/>
        <v>Open</v>
      </c>
      <c r="X1309" t="str">
        <f>_xlfn.XLOOKUP(B1309,'Customers'!A:A,'Customers'!E:E,"")</f>
        <v>Mid-Market</v>
      </c>
      <c r="Y1309">
        <f t="shared" si="184"/>
        <v>0</v>
      </c>
      <c r="Z1309" t="str">
        <f t="shared" si="185"/>
        <v/>
      </c>
      <c r="AA1309">
        <f t="shared" si="188"/>
        <v>0</v>
      </c>
    </row>
    <row r="1310" spans="1:27">
      <c r="A1310" t="s">
        <v>4761</v>
      </c>
      <c r="B1310" t="s">
        <v>4762</v>
      </c>
      <c r="C1310" t="s">
        <v>1017</v>
      </c>
      <c r="D1310" t="s">
        <v>37</v>
      </c>
      <c r="E1310" t="s">
        <v>177</v>
      </c>
      <c r="F1310" t="s">
        <v>4763</v>
      </c>
      <c r="G1310" s="6">
        <f t="shared" si="180"/>
        <v>177646</v>
      </c>
      <c r="H1310" t="s">
        <v>47</v>
      </c>
      <c r="I1310" t="s">
        <v>139</v>
      </c>
      <c r="J1310" t="str">
        <f t="shared" si="181"/>
        <v>Champak Rao</v>
      </c>
      <c r="K1310" t="s">
        <v>1621</v>
      </c>
      <c r="L1310" s="7">
        <f t="shared" si="186"/>
        <v>44800</v>
      </c>
      <c r="M1310" s="7">
        <v>44896</v>
      </c>
      <c r="N1310" s="1">
        <f t="shared" si="182"/>
        <v>44896</v>
      </c>
      <c r="P1310" s="7" t="str">
        <f t="shared" si="187"/>
        <v/>
      </c>
      <c r="R1310">
        <v>0</v>
      </c>
      <c r="S1310">
        <v>1</v>
      </c>
      <c r="T1310">
        <v>13</v>
      </c>
      <c r="U1310" t="s">
        <v>42</v>
      </c>
      <c r="W1310" t="str">
        <f t="shared" si="183"/>
        <v>Open</v>
      </c>
      <c r="X1310" t="str">
        <f>_xlfn.XLOOKUP(B1310,'Customers'!A:A,'Customers'!E:E,"")</f>
        <v>Mid-Market</v>
      </c>
      <c r="Y1310">
        <f t="shared" si="184"/>
        <v>0</v>
      </c>
      <c r="Z1310" t="str">
        <f t="shared" si="185"/>
        <v/>
      </c>
      <c r="AA1310">
        <f t="shared" si="188"/>
        <v>0</v>
      </c>
    </row>
    <row r="1311" spans="1:27">
      <c r="A1311" t="s">
        <v>4764</v>
      </c>
      <c r="B1311" t="s">
        <v>1051</v>
      </c>
      <c r="C1311" t="s">
        <v>3001</v>
      </c>
      <c r="D1311" t="s">
        <v>183</v>
      </c>
      <c r="E1311" t="s">
        <v>177</v>
      </c>
      <c r="F1311" t="s">
        <v>4765</v>
      </c>
      <c r="G1311" s="6">
        <f t="shared" si="180"/>
        <v>13773</v>
      </c>
      <c r="H1311" t="s">
        <v>39</v>
      </c>
      <c r="I1311" t="s">
        <v>68</v>
      </c>
      <c r="J1311" t="str">
        <f t="shared" si="181"/>
        <v>Anamika Keer</v>
      </c>
      <c r="K1311" t="s">
        <v>2536</v>
      </c>
      <c r="L1311" s="7">
        <f t="shared" si="186"/>
        <v>45103</v>
      </c>
      <c r="M1311" s="7">
        <v>45128</v>
      </c>
      <c r="N1311" s="1">
        <f t="shared" si="182"/>
        <v>45128</v>
      </c>
      <c r="P1311" s="7" t="str">
        <f t="shared" si="187"/>
        <v/>
      </c>
      <c r="R1311">
        <v>0</v>
      </c>
      <c r="S1311">
        <v>1</v>
      </c>
      <c r="T1311">
        <v>30.2</v>
      </c>
      <c r="U1311" t="s">
        <v>58</v>
      </c>
      <c r="W1311" t="str">
        <f t="shared" si="183"/>
        <v>Open</v>
      </c>
      <c r="X1311" t="str">
        <f>_xlfn.XLOOKUP(B1311,'Customers'!A:A,'Customers'!E:E,"")</f>
        <v>Mid-Market</v>
      </c>
      <c r="Y1311">
        <f t="shared" si="184"/>
        <v>0</v>
      </c>
      <c r="Z1311" t="str">
        <f t="shared" si="185"/>
        <v/>
      </c>
      <c r="AA1311">
        <f t="shared" si="188"/>
        <v>0</v>
      </c>
    </row>
    <row r="1312" spans="1:27">
      <c r="A1312" t="s">
        <v>4766</v>
      </c>
      <c r="B1312" t="s">
        <v>4767</v>
      </c>
      <c r="C1312" t="s">
        <v>3019</v>
      </c>
      <c r="D1312" t="s">
        <v>37</v>
      </c>
      <c r="E1312" t="s">
        <v>20</v>
      </c>
      <c r="F1312" t="s">
        <v>4768</v>
      </c>
      <c r="G1312" s="6">
        <f t="shared" si="180"/>
        <v>99776</v>
      </c>
      <c r="H1312" t="s">
        <v>22</v>
      </c>
      <c r="I1312" t="s">
        <v>593</v>
      </c>
      <c r="J1312" t="str">
        <f t="shared" si="181"/>
        <v>Lakshmi Hayre</v>
      </c>
      <c r="K1312" t="s">
        <v>4769</v>
      </c>
      <c r="L1312" s="7">
        <f t="shared" si="186"/>
        <v>45040</v>
      </c>
      <c r="M1312" s="7">
        <v>45169</v>
      </c>
      <c r="N1312" s="1">
        <f t="shared" si="182"/>
        <v>45169</v>
      </c>
      <c r="P1312" s="7" t="str">
        <f t="shared" si="187"/>
        <v/>
      </c>
      <c r="R1312">
        <v>0</v>
      </c>
      <c r="S1312">
        <v>1</v>
      </c>
      <c r="T1312">
        <v>22.8</v>
      </c>
      <c r="U1312" t="s">
        <v>42</v>
      </c>
      <c r="W1312" t="str">
        <f t="shared" si="183"/>
        <v>Open</v>
      </c>
      <c r="X1312" t="str">
        <f>_xlfn.XLOOKUP(B1312,'Customers'!A:A,'Customers'!E:E,"")</f>
        <v>SMB</v>
      </c>
      <c r="Y1312">
        <f t="shared" si="184"/>
        <v>0</v>
      </c>
      <c r="Z1312" t="str">
        <f t="shared" si="185"/>
        <v/>
      </c>
      <c r="AA1312">
        <f t="shared" si="188"/>
        <v>0</v>
      </c>
    </row>
    <row r="1313" spans="1:27">
      <c r="A1313" t="s">
        <v>4770</v>
      </c>
      <c r="B1313" t="s">
        <v>4771</v>
      </c>
      <c r="C1313" t="s">
        <v>18</v>
      </c>
      <c r="D1313" t="s">
        <v>66</v>
      </c>
      <c r="E1313" t="s">
        <v>45</v>
      </c>
      <c r="F1313" t="s">
        <v>4772</v>
      </c>
      <c r="G1313" s="6">
        <f t="shared" si="180"/>
        <v>13204</v>
      </c>
      <c r="H1313" t="s">
        <v>39</v>
      </c>
      <c r="I1313" t="s">
        <v>98</v>
      </c>
      <c r="J1313" t="str">
        <f t="shared" si="181"/>
        <v>Amruta Sinha</v>
      </c>
      <c r="K1313" t="s">
        <v>2080</v>
      </c>
      <c r="L1313" s="7">
        <f t="shared" si="186"/>
        <v>44773</v>
      </c>
      <c r="M1313" s="7">
        <v>44856</v>
      </c>
      <c r="N1313" s="1">
        <f t="shared" si="182"/>
        <v>44856</v>
      </c>
      <c r="P1313" s="7" t="str">
        <f t="shared" si="187"/>
        <v/>
      </c>
      <c r="R1313">
        <v>0</v>
      </c>
      <c r="S1313">
        <v>1</v>
      </c>
      <c r="T1313">
        <v>8.3000000000000007</v>
      </c>
      <c r="U1313" t="s">
        <v>33</v>
      </c>
      <c r="W1313" t="str">
        <f t="shared" si="183"/>
        <v>Open</v>
      </c>
      <c r="X1313" t="str">
        <f>_xlfn.XLOOKUP(B1313,'Customers'!A:A,'Customers'!E:E,"")</f>
        <v>Mid-Market</v>
      </c>
      <c r="Y1313">
        <f t="shared" si="184"/>
        <v>0</v>
      </c>
      <c r="Z1313" t="str">
        <f t="shared" si="185"/>
        <v/>
      </c>
      <c r="AA1313">
        <f t="shared" si="188"/>
        <v>0</v>
      </c>
    </row>
    <row r="1314" spans="1:27">
      <c r="A1314" t="s">
        <v>4773</v>
      </c>
      <c r="B1314" t="s">
        <v>2092</v>
      </c>
      <c r="C1314" t="s">
        <v>18</v>
      </c>
      <c r="D1314" t="s">
        <v>19</v>
      </c>
      <c r="E1314" t="s">
        <v>45</v>
      </c>
      <c r="F1314" t="s">
        <v>4774</v>
      </c>
      <c r="G1314" s="6">
        <f t="shared" si="180"/>
        <v>8420</v>
      </c>
      <c r="H1314" t="s">
        <v>22</v>
      </c>
      <c r="I1314" t="s">
        <v>80</v>
      </c>
      <c r="J1314" t="str">
        <f t="shared" si="181"/>
        <v>Shivani Natt</v>
      </c>
      <c r="K1314" t="s">
        <v>2395</v>
      </c>
      <c r="L1314" s="7">
        <f t="shared" si="186"/>
        <v>45267</v>
      </c>
      <c r="M1314" s="7">
        <v>45312</v>
      </c>
      <c r="N1314" s="1">
        <f t="shared" si="182"/>
        <v>45312</v>
      </c>
      <c r="P1314" s="7" t="str">
        <f t="shared" si="187"/>
        <v/>
      </c>
      <c r="R1314">
        <v>0</v>
      </c>
      <c r="S1314">
        <v>1</v>
      </c>
      <c r="T1314">
        <v>26.2</v>
      </c>
      <c r="U1314" t="s">
        <v>25</v>
      </c>
      <c r="W1314" t="str">
        <f t="shared" si="183"/>
        <v>Open</v>
      </c>
      <c r="X1314" t="str">
        <f>_xlfn.XLOOKUP(B1314,'Customers'!A:A,'Customers'!E:E,"")</f>
        <v>Enterprise</v>
      </c>
      <c r="Y1314">
        <f t="shared" si="184"/>
        <v>0</v>
      </c>
      <c r="Z1314" t="str">
        <f t="shared" si="185"/>
        <v/>
      </c>
      <c r="AA1314">
        <f t="shared" si="188"/>
        <v>0</v>
      </c>
    </row>
    <row r="1315" spans="1:27">
      <c r="A1315" t="s">
        <v>4775</v>
      </c>
      <c r="B1315" t="s">
        <v>4776</v>
      </c>
      <c r="C1315" t="s">
        <v>1608</v>
      </c>
      <c r="D1315" t="s">
        <v>19</v>
      </c>
      <c r="E1315" t="s">
        <v>28</v>
      </c>
      <c r="F1315" t="s">
        <v>4777</v>
      </c>
      <c r="G1315" s="6">
        <f t="shared" si="180"/>
        <v>3821</v>
      </c>
      <c r="H1315" t="s">
        <v>79</v>
      </c>
      <c r="I1315" t="s">
        <v>23</v>
      </c>
      <c r="J1315" t="str">
        <f t="shared" si="181"/>
        <v>Nihal Bhasin</v>
      </c>
      <c r="K1315" t="s">
        <v>4778</v>
      </c>
      <c r="L1315" s="7">
        <f t="shared" si="186"/>
        <v>45266</v>
      </c>
      <c r="M1315" s="7">
        <v>45363</v>
      </c>
      <c r="N1315" s="1">
        <f t="shared" si="182"/>
        <v>45363</v>
      </c>
      <c r="P1315" s="7" t="str">
        <f t="shared" si="187"/>
        <v/>
      </c>
      <c r="R1315">
        <v>0</v>
      </c>
      <c r="S1315">
        <v>1</v>
      </c>
      <c r="T1315">
        <v>27.8</v>
      </c>
      <c r="U1315" t="s">
        <v>33</v>
      </c>
      <c r="W1315" t="str">
        <f t="shared" si="183"/>
        <v>Open</v>
      </c>
      <c r="X1315" t="str">
        <f>_xlfn.XLOOKUP(B1315,'Customers'!A:A,'Customers'!E:E,"")</f>
        <v>Mid-Market</v>
      </c>
      <c r="Y1315">
        <f t="shared" si="184"/>
        <v>0</v>
      </c>
      <c r="Z1315" t="str">
        <f t="shared" si="185"/>
        <v/>
      </c>
      <c r="AA1315">
        <f t="shared" si="188"/>
        <v>0</v>
      </c>
    </row>
    <row r="1316" spans="1:27">
      <c r="A1316" t="s">
        <v>4779</v>
      </c>
      <c r="B1316" t="s">
        <v>4780</v>
      </c>
      <c r="C1316" t="s">
        <v>18</v>
      </c>
      <c r="D1316" t="s">
        <v>183</v>
      </c>
      <c r="E1316" t="s">
        <v>28</v>
      </c>
      <c r="F1316" t="s">
        <v>4781</v>
      </c>
      <c r="G1316" s="6">
        <f t="shared" si="180"/>
        <v>2565</v>
      </c>
      <c r="H1316" t="s">
        <v>161</v>
      </c>
      <c r="I1316" t="s">
        <v>105</v>
      </c>
      <c r="J1316" t="str">
        <f t="shared" si="181"/>
        <v>Hemangini Bahri</v>
      </c>
      <c r="K1316" t="s">
        <v>2882</v>
      </c>
      <c r="L1316" s="7">
        <f t="shared" si="186"/>
        <v>44600</v>
      </c>
      <c r="M1316" s="7">
        <v>44748</v>
      </c>
      <c r="N1316" s="1">
        <f t="shared" si="182"/>
        <v>44748</v>
      </c>
      <c r="P1316" s="7" t="str">
        <f t="shared" si="187"/>
        <v/>
      </c>
      <c r="R1316">
        <v>0</v>
      </c>
      <c r="S1316">
        <v>1</v>
      </c>
      <c r="T1316">
        <v>9.4</v>
      </c>
      <c r="U1316" t="s">
        <v>100</v>
      </c>
      <c r="W1316" t="str">
        <f t="shared" si="183"/>
        <v>Open</v>
      </c>
      <c r="X1316" t="str">
        <f>_xlfn.XLOOKUP(B1316,'Customers'!A:A,'Customers'!E:E,"")</f>
        <v>SMB</v>
      </c>
      <c r="Y1316">
        <f t="shared" si="184"/>
        <v>0</v>
      </c>
      <c r="Z1316" t="str">
        <f t="shared" si="185"/>
        <v/>
      </c>
      <c r="AA1316">
        <f t="shared" si="188"/>
        <v>0</v>
      </c>
    </row>
    <row r="1317" spans="1:27">
      <c r="A1317" t="s">
        <v>4782</v>
      </c>
      <c r="B1317" t="s">
        <v>4783</v>
      </c>
      <c r="C1317" t="s">
        <v>3303</v>
      </c>
      <c r="D1317" t="s">
        <v>66</v>
      </c>
      <c r="E1317" t="s">
        <v>91</v>
      </c>
      <c r="F1317" t="s">
        <v>4784</v>
      </c>
      <c r="G1317" s="6">
        <f t="shared" si="180"/>
        <v>21756</v>
      </c>
      <c r="H1317" t="s">
        <v>22</v>
      </c>
      <c r="I1317" t="s">
        <v>237</v>
      </c>
      <c r="J1317" t="str">
        <f t="shared" si="181"/>
        <v>Vidhi Mital</v>
      </c>
      <c r="K1317" t="s">
        <v>4785</v>
      </c>
      <c r="L1317" s="7">
        <f t="shared" si="186"/>
        <v>44658</v>
      </c>
      <c r="M1317" s="7">
        <v>44740</v>
      </c>
      <c r="N1317" s="1">
        <f t="shared" si="182"/>
        <v>44740</v>
      </c>
      <c r="O1317" s="7">
        <v>44808</v>
      </c>
      <c r="P1317" s="7">
        <f t="shared" si="187"/>
        <v>44808</v>
      </c>
      <c r="Q1317">
        <v>150</v>
      </c>
      <c r="R1317">
        <v>0</v>
      </c>
      <c r="S1317">
        <v>1</v>
      </c>
      <c r="T1317">
        <v>1.3</v>
      </c>
      <c r="U1317" t="s">
        <v>42</v>
      </c>
      <c r="W1317" t="str">
        <f t="shared" si="183"/>
        <v>Won</v>
      </c>
      <c r="X1317" t="str">
        <f>_xlfn.XLOOKUP(B1317,'Customers'!A:A,'Customers'!E:E,"")</f>
        <v>Mid-Market</v>
      </c>
      <c r="Y1317">
        <f t="shared" si="184"/>
        <v>1</v>
      </c>
      <c r="Z1317">
        <f t="shared" si="185"/>
        <v>68</v>
      </c>
      <c r="AA1317">
        <f t="shared" si="188"/>
        <v>1</v>
      </c>
    </row>
    <row r="1318" spans="1:27">
      <c r="A1318" t="s">
        <v>4786</v>
      </c>
      <c r="B1318" t="s">
        <v>3004</v>
      </c>
      <c r="C1318" t="s">
        <v>18</v>
      </c>
      <c r="D1318" t="s">
        <v>66</v>
      </c>
      <c r="E1318" t="s">
        <v>28</v>
      </c>
      <c r="F1318" t="s">
        <v>4787</v>
      </c>
      <c r="G1318" s="6">
        <f t="shared" si="180"/>
        <v>8951</v>
      </c>
      <c r="H1318" t="s">
        <v>30</v>
      </c>
      <c r="I1318" t="s">
        <v>501</v>
      </c>
      <c r="J1318" t="str">
        <f t="shared" si="181"/>
        <v>Champak Rao</v>
      </c>
      <c r="K1318" t="s">
        <v>3645</v>
      </c>
      <c r="L1318" s="7">
        <f t="shared" si="186"/>
        <v>44982</v>
      </c>
      <c r="M1318" s="7">
        <v>45136</v>
      </c>
      <c r="N1318" s="1">
        <f t="shared" si="182"/>
        <v>45136</v>
      </c>
      <c r="P1318" s="7" t="str">
        <f t="shared" si="187"/>
        <v/>
      </c>
      <c r="R1318">
        <v>0</v>
      </c>
      <c r="S1318">
        <v>1</v>
      </c>
      <c r="T1318">
        <v>26.7</v>
      </c>
      <c r="U1318" t="s">
        <v>100</v>
      </c>
      <c r="W1318" t="str">
        <f t="shared" si="183"/>
        <v>Open</v>
      </c>
      <c r="X1318" t="str">
        <f>_xlfn.XLOOKUP(B1318,'Customers'!A:A,'Customers'!E:E,"")</f>
        <v>Mid-Market</v>
      </c>
      <c r="Y1318">
        <f t="shared" si="184"/>
        <v>0</v>
      </c>
      <c r="Z1318" t="str">
        <f t="shared" si="185"/>
        <v/>
      </c>
      <c r="AA1318">
        <f t="shared" si="188"/>
        <v>0</v>
      </c>
    </row>
    <row r="1319" spans="1:27">
      <c r="A1319" t="s">
        <v>4788</v>
      </c>
      <c r="B1319" t="s">
        <v>4789</v>
      </c>
      <c r="C1319" t="s">
        <v>18</v>
      </c>
      <c r="D1319" t="s">
        <v>66</v>
      </c>
      <c r="E1319" t="s">
        <v>45</v>
      </c>
      <c r="F1319" t="s">
        <v>4790</v>
      </c>
      <c r="G1319" s="6">
        <f t="shared" si="180"/>
        <v>9833</v>
      </c>
      <c r="H1319" t="s">
        <v>47</v>
      </c>
      <c r="I1319" t="s">
        <v>127</v>
      </c>
      <c r="J1319" t="str">
        <f t="shared" si="181"/>
        <v>Kashish Patla</v>
      </c>
      <c r="K1319" t="s">
        <v>2633</v>
      </c>
      <c r="L1319" s="7">
        <f t="shared" si="186"/>
        <v>44576</v>
      </c>
      <c r="N1319" s="1" t="str">
        <f t="shared" si="182"/>
        <v/>
      </c>
      <c r="P1319" s="7" t="str">
        <f t="shared" si="187"/>
        <v/>
      </c>
      <c r="R1319">
        <v>0</v>
      </c>
      <c r="S1319">
        <v>1</v>
      </c>
      <c r="T1319">
        <v>31.4</v>
      </c>
      <c r="U1319" t="s">
        <v>100</v>
      </c>
      <c r="W1319" t="str">
        <f t="shared" si="183"/>
        <v>Open</v>
      </c>
      <c r="X1319" t="str">
        <f>_xlfn.XLOOKUP(B1319,'Customers'!A:A,'Customers'!E:E,"")</f>
        <v>Mid-Market</v>
      </c>
      <c r="Y1319">
        <f t="shared" si="184"/>
        <v>0</v>
      </c>
      <c r="Z1319" t="str">
        <f t="shared" si="185"/>
        <v/>
      </c>
      <c r="AA1319">
        <f t="shared" si="188"/>
        <v>0</v>
      </c>
    </row>
    <row r="1320" spans="1:27">
      <c r="A1320" t="s">
        <v>4791</v>
      </c>
      <c r="B1320" t="s">
        <v>4792</v>
      </c>
      <c r="C1320" t="s">
        <v>18</v>
      </c>
      <c r="D1320" t="s">
        <v>183</v>
      </c>
      <c r="E1320" t="s">
        <v>54</v>
      </c>
      <c r="F1320" t="s">
        <v>4793</v>
      </c>
      <c r="G1320" s="6">
        <f t="shared" si="180"/>
        <v>9060</v>
      </c>
      <c r="H1320" t="s">
        <v>39</v>
      </c>
      <c r="I1320" t="s">
        <v>156</v>
      </c>
      <c r="J1320" t="str">
        <f t="shared" si="181"/>
        <v>Lakshmi Hayre</v>
      </c>
      <c r="K1320" t="s">
        <v>2977</v>
      </c>
      <c r="L1320" s="7">
        <f t="shared" si="186"/>
        <v>45395</v>
      </c>
      <c r="M1320" s="7">
        <v>45469</v>
      </c>
      <c r="N1320" s="1">
        <f t="shared" si="182"/>
        <v>45469</v>
      </c>
      <c r="P1320" s="7" t="str">
        <f t="shared" si="187"/>
        <v/>
      </c>
      <c r="R1320">
        <v>0</v>
      </c>
      <c r="S1320">
        <v>1</v>
      </c>
      <c r="T1320">
        <v>16.600000000000001</v>
      </c>
      <c r="U1320" t="s">
        <v>42</v>
      </c>
      <c r="W1320" t="str">
        <f t="shared" si="183"/>
        <v>Open</v>
      </c>
      <c r="X1320" t="str">
        <f>_xlfn.XLOOKUP(B1320,'Customers'!A:A,'Customers'!E:E,"")</f>
        <v>Enterprise</v>
      </c>
      <c r="Y1320">
        <f t="shared" si="184"/>
        <v>0</v>
      </c>
      <c r="Z1320" t="str">
        <f t="shared" si="185"/>
        <v/>
      </c>
      <c r="AA1320">
        <f t="shared" si="188"/>
        <v>0</v>
      </c>
    </row>
    <row r="1321" spans="1:27">
      <c r="A1321" t="s">
        <v>4794</v>
      </c>
      <c r="B1321" t="s">
        <v>4795</v>
      </c>
      <c r="C1321" t="s">
        <v>1002</v>
      </c>
      <c r="D1321" t="s">
        <v>19</v>
      </c>
      <c r="E1321" t="s">
        <v>28</v>
      </c>
      <c r="F1321" t="s">
        <v>4796</v>
      </c>
      <c r="G1321" s="6">
        <f t="shared" si="180"/>
        <v>5693</v>
      </c>
      <c r="H1321" t="s">
        <v>161</v>
      </c>
      <c r="I1321" t="s">
        <v>145</v>
      </c>
      <c r="J1321" t="str">
        <f t="shared" si="181"/>
        <v>Krish Varughese</v>
      </c>
      <c r="K1321" t="s">
        <v>4490</v>
      </c>
      <c r="L1321" s="7">
        <f t="shared" si="186"/>
        <v>45593</v>
      </c>
      <c r="M1321" s="7">
        <v>45652</v>
      </c>
      <c r="N1321" s="1">
        <f t="shared" si="182"/>
        <v>45652</v>
      </c>
      <c r="P1321" s="7" t="str">
        <f t="shared" si="187"/>
        <v/>
      </c>
      <c r="R1321">
        <v>0</v>
      </c>
      <c r="S1321">
        <v>1</v>
      </c>
      <c r="U1321" t="s">
        <v>33</v>
      </c>
      <c r="W1321" t="str">
        <f t="shared" si="183"/>
        <v>Open</v>
      </c>
      <c r="X1321" t="str">
        <f>_xlfn.XLOOKUP(B1321,'Customers'!A:A,'Customers'!E:E,"")</f>
        <v>Mid-Market</v>
      </c>
      <c r="Y1321">
        <f t="shared" si="184"/>
        <v>0</v>
      </c>
      <c r="Z1321" t="str">
        <f t="shared" si="185"/>
        <v/>
      </c>
      <c r="AA1321">
        <f t="shared" si="188"/>
        <v>0</v>
      </c>
    </row>
    <row r="1322" spans="1:27">
      <c r="A1322" t="s">
        <v>4797</v>
      </c>
      <c r="B1322" t="s">
        <v>3937</v>
      </c>
      <c r="C1322" t="s">
        <v>18</v>
      </c>
      <c r="D1322" t="s">
        <v>183</v>
      </c>
      <c r="E1322" t="s">
        <v>91</v>
      </c>
      <c r="F1322" t="s">
        <v>184</v>
      </c>
      <c r="G1322" s="6">
        <f t="shared" si="180"/>
        <v>8000</v>
      </c>
      <c r="H1322" t="s">
        <v>47</v>
      </c>
      <c r="I1322" t="s">
        <v>374</v>
      </c>
      <c r="J1322" t="str">
        <f t="shared" si="181"/>
        <v>Vidhi Mital</v>
      </c>
      <c r="K1322" t="s">
        <v>3845</v>
      </c>
      <c r="L1322" s="7">
        <f t="shared" si="186"/>
        <v>45608</v>
      </c>
      <c r="M1322" s="7">
        <v>45626</v>
      </c>
      <c r="N1322" s="1">
        <f t="shared" si="182"/>
        <v>45626</v>
      </c>
      <c r="O1322" s="7">
        <v>45733</v>
      </c>
      <c r="P1322" s="7">
        <f t="shared" si="187"/>
        <v>45733</v>
      </c>
      <c r="Q1322">
        <v>125</v>
      </c>
      <c r="R1322">
        <v>0</v>
      </c>
      <c r="S1322">
        <v>1</v>
      </c>
      <c r="T1322">
        <v>24</v>
      </c>
      <c r="U1322" t="s">
        <v>58</v>
      </c>
      <c r="W1322" t="str">
        <f t="shared" si="183"/>
        <v>Won</v>
      </c>
      <c r="X1322" t="str">
        <f>_xlfn.XLOOKUP(B1322,'Customers'!A:A,'Customers'!E:E,"")</f>
        <v>Mid-Market</v>
      </c>
      <c r="Y1322">
        <f t="shared" si="184"/>
        <v>1</v>
      </c>
      <c r="Z1322">
        <f t="shared" si="185"/>
        <v>107</v>
      </c>
      <c r="AA1322">
        <f t="shared" si="188"/>
        <v>1</v>
      </c>
    </row>
    <row r="1323" spans="1:27">
      <c r="A1323" t="s">
        <v>4798</v>
      </c>
      <c r="B1323" t="s">
        <v>445</v>
      </c>
      <c r="C1323" t="s">
        <v>1088</v>
      </c>
      <c r="D1323" t="s">
        <v>183</v>
      </c>
      <c r="E1323" t="s">
        <v>28</v>
      </c>
      <c r="F1323" t="s">
        <v>4799</v>
      </c>
      <c r="G1323" s="6">
        <f t="shared" si="180"/>
        <v>9621</v>
      </c>
      <c r="H1323" t="s">
        <v>22</v>
      </c>
      <c r="I1323" t="s">
        <v>31</v>
      </c>
      <c r="J1323" t="str">
        <f t="shared" si="181"/>
        <v>Ati Seshadri</v>
      </c>
      <c r="K1323" t="s">
        <v>4800</v>
      </c>
      <c r="L1323" s="7">
        <f t="shared" si="186"/>
        <v>45015</v>
      </c>
      <c r="M1323" s="7">
        <v>45192</v>
      </c>
      <c r="N1323" s="1">
        <f t="shared" si="182"/>
        <v>45192</v>
      </c>
      <c r="P1323" s="7" t="str">
        <f t="shared" si="187"/>
        <v/>
      </c>
      <c r="R1323">
        <v>0</v>
      </c>
      <c r="S1323">
        <v>1</v>
      </c>
      <c r="T1323">
        <v>33</v>
      </c>
      <c r="U1323" t="s">
        <v>33</v>
      </c>
      <c r="W1323" t="str">
        <f t="shared" si="183"/>
        <v>Open</v>
      </c>
      <c r="X1323" t="str">
        <f>_xlfn.XLOOKUP(B1323,'Customers'!A:A,'Customers'!E:E,"")</f>
        <v>SMB</v>
      </c>
      <c r="Y1323">
        <f t="shared" si="184"/>
        <v>0</v>
      </c>
      <c r="Z1323" t="str">
        <f t="shared" si="185"/>
        <v/>
      </c>
      <c r="AA1323">
        <f t="shared" si="188"/>
        <v>0</v>
      </c>
    </row>
    <row r="1324" spans="1:27">
      <c r="A1324" t="s">
        <v>4801</v>
      </c>
      <c r="B1324" t="s">
        <v>771</v>
      </c>
      <c r="C1324" t="s">
        <v>18</v>
      </c>
      <c r="D1324" t="s">
        <v>183</v>
      </c>
      <c r="E1324" t="s">
        <v>20</v>
      </c>
      <c r="F1324" t="s">
        <v>4802</v>
      </c>
      <c r="G1324" s="6">
        <f t="shared" si="180"/>
        <v>5341</v>
      </c>
      <c r="H1324" t="s">
        <v>172</v>
      </c>
      <c r="I1324" t="s">
        <v>268</v>
      </c>
      <c r="J1324" t="str">
        <f t="shared" si="181"/>
        <v>Panini Kade</v>
      </c>
      <c r="K1324" t="s">
        <v>4803</v>
      </c>
      <c r="L1324" s="7">
        <f t="shared" si="186"/>
        <v>45210</v>
      </c>
      <c r="M1324" s="7">
        <v>45376</v>
      </c>
      <c r="N1324" s="1">
        <f t="shared" si="182"/>
        <v>45376</v>
      </c>
      <c r="P1324" s="7" t="str">
        <f t="shared" si="187"/>
        <v/>
      </c>
      <c r="R1324">
        <v>0</v>
      </c>
      <c r="S1324">
        <v>1</v>
      </c>
      <c r="T1324">
        <v>5.2</v>
      </c>
      <c r="U1324" t="s">
        <v>42</v>
      </c>
      <c r="W1324" t="str">
        <f t="shared" si="183"/>
        <v>Open</v>
      </c>
      <c r="X1324" t="str">
        <f>_xlfn.XLOOKUP(B1324,'Customers'!A:A,'Customers'!E:E,"")</f>
        <v>SMB</v>
      </c>
      <c r="Y1324">
        <f t="shared" si="184"/>
        <v>0</v>
      </c>
      <c r="Z1324" t="str">
        <f t="shared" si="185"/>
        <v/>
      </c>
      <c r="AA1324">
        <f t="shared" si="188"/>
        <v>0</v>
      </c>
    </row>
    <row r="1325" spans="1:27">
      <c r="A1325" t="s">
        <v>4804</v>
      </c>
      <c r="B1325" t="s">
        <v>4805</v>
      </c>
      <c r="C1325" t="s">
        <v>4806</v>
      </c>
      <c r="D1325" t="s">
        <v>66</v>
      </c>
      <c r="E1325" t="s">
        <v>28</v>
      </c>
      <c r="F1325" t="s">
        <v>4807</v>
      </c>
      <c r="G1325" s="6">
        <f t="shared" si="180"/>
        <v>8316</v>
      </c>
      <c r="H1325" t="s">
        <v>22</v>
      </c>
      <c r="I1325" t="s">
        <v>232</v>
      </c>
      <c r="J1325" t="str">
        <f t="shared" si="181"/>
        <v>Patrick Sama</v>
      </c>
      <c r="K1325" t="s">
        <v>457</v>
      </c>
      <c r="L1325" s="7">
        <f t="shared" si="186"/>
        <v>44888</v>
      </c>
      <c r="M1325" s="7">
        <v>45002</v>
      </c>
      <c r="N1325" s="1">
        <f t="shared" si="182"/>
        <v>45002</v>
      </c>
      <c r="P1325" s="7" t="str">
        <f t="shared" si="187"/>
        <v/>
      </c>
      <c r="R1325">
        <v>0</v>
      </c>
      <c r="S1325">
        <v>1</v>
      </c>
      <c r="T1325">
        <v>1</v>
      </c>
      <c r="U1325" t="s">
        <v>58</v>
      </c>
      <c r="W1325" t="str">
        <f t="shared" si="183"/>
        <v>Open</v>
      </c>
      <c r="X1325" t="str">
        <f>_xlfn.XLOOKUP(B1325,'Customers'!A:A,'Customers'!E:E,"")</f>
        <v>Mid-Market</v>
      </c>
      <c r="Y1325">
        <f t="shared" si="184"/>
        <v>0</v>
      </c>
      <c r="Z1325" t="str">
        <f t="shared" si="185"/>
        <v/>
      </c>
      <c r="AA1325">
        <f t="shared" si="188"/>
        <v>0</v>
      </c>
    </row>
    <row r="1326" spans="1:27">
      <c r="A1326" t="s">
        <v>4808</v>
      </c>
      <c r="B1326" t="s">
        <v>1524</v>
      </c>
      <c r="C1326" t="s">
        <v>4809</v>
      </c>
      <c r="D1326" t="s">
        <v>19</v>
      </c>
      <c r="E1326" t="s">
        <v>91</v>
      </c>
      <c r="F1326" t="s">
        <v>500</v>
      </c>
      <c r="G1326" s="6">
        <f t="shared" si="180"/>
        <v>2000</v>
      </c>
      <c r="H1326" t="s">
        <v>172</v>
      </c>
      <c r="I1326" t="s">
        <v>274</v>
      </c>
      <c r="J1326" t="str">
        <f t="shared" si="181"/>
        <v>Rachit Lall</v>
      </c>
      <c r="K1326" t="s">
        <v>3641</v>
      </c>
      <c r="L1326" s="7">
        <f t="shared" si="186"/>
        <v>44886</v>
      </c>
      <c r="M1326" s="7">
        <v>45008</v>
      </c>
      <c r="N1326" s="1">
        <f t="shared" si="182"/>
        <v>45008</v>
      </c>
      <c r="O1326" s="7">
        <v>45046</v>
      </c>
      <c r="P1326" s="7">
        <f t="shared" si="187"/>
        <v>45046</v>
      </c>
      <c r="Q1326">
        <v>160</v>
      </c>
      <c r="R1326">
        <v>0</v>
      </c>
      <c r="S1326">
        <v>1</v>
      </c>
      <c r="T1326">
        <v>17.600000000000001</v>
      </c>
      <c r="U1326" t="s">
        <v>100</v>
      </c>
      <c r="W1326" t="str">
        <f t="shared" si="183"/>
        <v>Won</v>
      </c>
      <c r="X1326" t="str">
        <f>_xlfn.XLOOKUP(B1326,'Customers'!A:A,'Customers'!E:E,"")</f>
        <v>SMB</v>
      </c>
      <c r="Y1326">
        <f t="shared" si="184"/>
        <v>1</v>
      </c>
      <c r="Z1326">
        <f t="shared" si="185"/>
        <v>38</v>
      </c>
      <c r="AA1326">
        <f t="shared" si="188"/>
        <v>1</v>
      </c>
    </row>
    <row r="1327" spans="1:27">
      <c r="A1327" t="s">
        <v>4810</v>
      </c>
      <c r="B1327" t="s">
        <v>4591</v>
      </c>
      <c r="C1327" t="s">
        <v>782</v>
      </c>
      <c r="D1327" t="s">
        <v>183</v>
      </c>
      <c r="E1327" t="s">
        <v>91</v>
      </c>
      <c r="F1327" t="s">
        <v>4811</v>
      </c>
      <c r="G1327" s="6">
        <f t="shared" si="180"/>
        <v>2704</v>
      </c>
      <c r="H1327" t="s">
        <v>47</v>
      </c>
      <c r="I1327" t="s">
        <v>68</v>
      </c>
      <c r="J1327" t="str">
        <f t="shared" si="181"/>
        <v>Anamika Keer</v>
      </c>
      <c r="K1327" t="s">
        <v>4812</v>
      </c>
      <c r="L1327" s="7">
        <f t="shared" si="186"/>
        <v>45396</v>
      </c>
      <c r="M1327" s="7">
        <v>45459</v>
      </c>
      <c r="N1327" s="1">
        <f t="shared" si="182"/>
        <v>45459</v>
      </c>
      <c r="O1327" s="7">
        <v>45582</v>
      </c>
      <c r="P1327" s="7">
        <f t="shared" si="187"/>
        <v>45582</v>
      </c>
      <c r="Q1327">
        <v>186</v>
      </c>
      <c r="R1327">
        <v>0</v>
      </c>
      <c r="S1327">
        <v>1</v>
      </c>
      <c r="T1327">
        <v>22.4</v>
      </c>
      <c r="U1327" t="s">
        <v>100</v>
      </c>
      <c r="W1327" t="str">
        <f t="shared" si="183"/>
        <v>Won</v>
      </c>
      <c r="X1327" t="str">
        <f>_xlfn.XLOOKUP(B1327,'Customers'!A:A,'Customers'!E:E,"")</f>
        <v>Enterprise</v>
      </c>
      <c r="Y1327">
        <f t="shared" si="184"/>
        <v>1</v>
      </c>
      <c r="Z1327">
        <f t="shared" si="185"/>
        <v>123</v>
      </c>
      <c r="AA1327">
        <f t="shared" si="188"/>
        <v>1</v>
      </c>
    </row>
    <row r="1328" spans="1:27">
      <c r="A1328" t="s">
        <v>4813</v>
      </c>
      <c r="B1328" t="s">
        <v>4814</v>
      </c>
      <c r="C1328" t="s">
        <v>18</v>
      </c>
      <c r="D1328" t="s">
        <v>183</v>
      </c>
      <c r="E1328" t="s">
        <v>54</v>
      </c>
      <c r="F1328" t="s">
        <v>4815</v>
      </c>
      <c r="G1328" s="6">
        <f t="shared" si="180"/>
        <v>7255</v>
      </c>
      <c r="H1328" t="s">
        <v>39</v>
      </c>
      <c r="I1328" t="s">
        <v>105</v>
      </c>
      <c r="J1328" t="str">
        <f t="shared" si="181"/>
        <v>Hemangini Bahri</v>
      </c>
      <c r="K1328" t="s">
        <v>4816</v>
      </c>
      <c r="L1328" s="7">
        <f t="shared" si="186"/>
        <v>45412</v>
      </c>
      <c r="M1328" s="7">
        <v>45490</v>
      </c>
      <c r="N1328" s="1">
        <f t="shared" si="182"/>
        <v>45490</v>
      </c>
      <c r="P1328" s="7" t="str">
        <f t="shared" si="187"/>
        <v/>
      </c>
      <c r="R1328">
        <v>0</v>
      </c>
      <c r="S1328">
        <v>1</v>
      </c>
      <c r="T1328">
        <v>29.2</v>
      </c>
      <c r="U1328" t="s">
        <v>100</v>
      </c>
      <c r="W1328" t="str">
        <f t="shared" si="183"/>
        <v>Open</v>
      </c>
      <c r="X1328" t="str">
        <f>_xlfn.XLOOKUP(B1328,'Customers'!A:A,'Customers'!E:E,"")</f>
        <v>Mid-Market</v>
      </c>
      <c r="Y1328">
        <f t="shared" si="184"/>
        <v>0</v>
      </c>
      <c r="Z1328" t="str">
        <f t="shared" si="185"/>
        <v/>
      </c>
      <c r="AA1328">
        <f t="shared" si="188"/>
        <v>0</v>
      </c>
    </row>
    <row r="1329" spans="1:27">
      <c r="A1329" t="s">
        <v>4817</v>
      </c>
      <c r="B1329" t="s">
        <v>4818</v>
      </c>
      <c r="C1329" t="s">
        <v>3954</v>
      </c>
      <c r="D1329" t="s">
        <v>37</v>
      </c>
      <c r="E1329" t="s">
        <v>28</v>
      </c>
      <c r="F1329" t="s">
        <v>4819</v>
      </c>
      <c r="G1329" s="6">
        <f t="shared" si="180"/>
        <v>210042</v>
      </c>
      <c r="H1329" t="s">
        <v>47</v>
      </c>
      <c r="I1329" t="s">
        <v>133</v>
      </c>
      <c r="J1329" t="str">
        <f t="shared" si="181"/>
        <v>Aachal Soni</v>
      </c>
      <c r="K1329" t="s">
        <v>795</v>
      </c>
      <c r="L1329" s="7">
        <f t="shared" si="186"/>
        <v>45128</v>
      </c>
      <c r="M1329" s="7">
        <v>45248</v>
      </c>
      <c r="N1329" s="1">
        <f t="shared" si="182"/>
        <v>45248</v>
      </c>
      <c r="P1329" s="7" t="str">
        <f t="shared" si="187"/>
        <v/>
      </c>
      <c r="R1329">
        <v>0</v>
      </c>
      <c r="S1329">
        <v>1</v>
      </c>
      <c r="T1329">
        <v>34.1</v>
      </c>
      <c r="U1329" t="s">
        <v>33</v>
      </c>
      <c r="W1329" t="str">
        <f t="shared" si="183"/>
        <v>Open</v>
      </c>
      <c r="X1329" t="str">
        <f>_xlfn.XLOOKUP(B1329,'Customers'!A:A,'Customers'!E:E,"")</f>
        <v>Mid-Market</v>
      </c>
      <c r="Y1329">
        <f t="shared" si="184"/>
        <v>0</v>
      </c>
      <c r="Z1329" t="str">
        <f t="shared" si="185"/>
        <v/>
      </c>
      <c r="AA1329">
        <f t="shared" si="188"/>
        <v>0</v>
      </c>
    </row>
    <row r="1330" spans="1:27">
      <c r="A1330" t="s">
        <v>4820</v>
      </c>
      <c r="B1330" t="s">
        <v>2204</v>
      </c>
      <c r="C1330" t="s">
        <v>1316</v>
      </c>
      <c r="D1330" t="s">
        <v>66</v>
      </c>
      <c r="E1330" t="s">
        <v>115</v>
      </c>
      <c r="F1330" t="s">
        <v>4821</v>
      </c>
      <c r="G1330" s="6">
        <f t="shared" si="180"/>
        <v>6263</v>
      </c>
      <c r="H1330" t="s">
        <v>30</v>
      </c>
      <c r="I1330" t="s">
        <v>73</v>
      </c>
      <c r="J1330" t="str">
        <f t="shared" si="181"/>
        <v>Karan Karnik</v>
      </c>
      <c r="K1330" t="s">
        <v>1401</v>
      </c>
      <c r="L1330" s="7">
        <f t="shared" si="186"/>
        <v>45139</v>
      </c>
      <c r="M1330" s="7">
        <v>45155</v>
      </c>
      <c r="N1330" s="1">
        <f t="shared" si="182"/>
        <v>45155</v>
      </c>
      <c r="O1330" s="7">
        <v>45258</v>
      </c>
      <c r="P1330" s="7">
        <f t="shared" si="187"/>
        <v>45258</v>
      </c>
      <c r="Q1330">
        <v>119</v>
      </c>
      <c r="R1330">
        <v>0</v>
      </c>
      <c r="S1330">
        <v>1</v>
      </c>
      <c r="U1330" t="s">
        <v>100</v>
      </c>
      <c r="W1330" t="str">
        <f t="shared" si="183"/>
        <v>Lost</v>
      </c>
      <c r="X1330" t="str">
        <f>_xlfn.XLOOKUP(B1330,'Customers'!A:A,'Customers'!E:E,"")</f>
        <v>Mid-Market</v>
      </c>
      <c r="Y1330">
        <f t="shared" si="184"/>
        <v>1</v>
      </c>
      <c r="Z1330">
        <f t="shared" si="185"/>
        <v>103</v>
      </c>
      <c r="AA1330">
        <f t="shared" si="188"/>
        <v>1</v>
      </c>
    </row>
    <row r="1331" spans="1:27">
      <c r="A1331" t="s">
        <v>4822</v>
      </c>
      <c r="B1331" t="s">
        <v>1897</v>
      </c>
      <c r="C1331" t="s">
        <v>301</v>
      </c>
      <c r="D1331" t="s">
        <v>66</v>
      </c>
      <c r="E1331" t="s">
        <v>28</v>
      </c>
      <c r="F1331" t="s">
        <v>4823</v>
      </c>
      <c r="G1331" s="6">
        <f t="shared" si="180"/>
        <v>18304</v>
      </c>
      <c r="H1331" t="s">
        <v>22</v>
      </c>
      <c r="I1331" t="s">
        <v>237</v>
      </c>
      <c r="J1331" t="str">
        <f t="shared" si="181"/>
        <v>Vidhi Mital</v>
      </c>
      <c r="K1331" t="s">
        <v>4824</v>
      </c>
      <c r="L1331" s="7">
        <f t="shared" si="186"/>
        <v>45459</v>
      </c>
      <c r="M1331" s="7">
        <v>45515</v>
      </c>
      <c r="N1331" s="1">
        <f t="shared" si="182"/>
        <v>45515</v>
      </c>
      <c r="P1331" s="7" t="str">
        <f t="shared" si="187"/>
        <v/>
      </c>
      <c r="R1331">
        <v>0</v>
      </c>
      <c r="S1331">
        <v>1</v>
      </c>
      <c r="T1331">
        <v>0.1</v>
      </c>
      <c r="U1331" t="s">
        <v>58</v>
      </c>
      <c r="W1331" t="str">
        <f t="shared" si="183"/>
        <v>Open</v>
      </c>
      <c r="X1331" t="str">
        <f>_xlfn.XLOOKUP(B1331,'Customers'!A:A,'Customers'!E:E,"")</f>
        <v>Enterprise</v>
      </c>
      <c r="Y1331">
        <f t="shared" si="184"/>
        <v>0</v>
      </c>
      <c r="Z1331" t="str">
        <f t="shared" si="185"/>
        <v/>
      </c>
      <c r="AA1331">
        <f t="shared" si="188"/>
        <v>0</v>
      </c>
    </row>
    <row r="1332" spans="1:27">
      <c r="A1332" t="s">
        <v>4825</v>
      </c>
      <c r="B1332" t="s">
        <v>4826</v>
      </c>
      <c r="C1332" t="s">
        <v>2676</v>
      </c>
      <c r="D1332" t="s">
        <v>37</v>
      </c>
      <c r="E1332" t="s">
        <v>45</v>
      </c>
      <c r="F1332" t="s">
        <v>4827</v>
      </c>
      <c r="G1332" s="6">
        <f t="shared" si="180"/>
        <v>170833</v>
      </c>
      <c r="H1332" t="s">
        <v>30</v>
      </c>
      <c r="I1332" t="s">
        <v>139</v>
      </c>
      <c r="J1332" t="str">
        <f t="shared" si="181"/>
        <v>Champak Rao</v>
      </c>
      <c r="K1332" t="s">
        <v>4828</v>
      </c>
      <c r="L1332" s="7">
        <f t="shared" si="186"/>
        <v>45611</v>
      </c>
      <c r="N1332" s="1" t="str">
        <f t="shared" si="182"/>
        <v/>
      </c>
      <c r="P1332" s="7" t="str">
        <f t="shared" si="187"/>
        <v/>
      </c>
      <c r="R1332">
        <v>0</v>
      </c>
      <c r="S1332">
        <v>1</v>
      </c>
      <c r="T1332">
        <v>14.5</v>
      </c>
      <c r="U1332" t="s">
        <v>42</v>
      </c>
      <c r="W1332" t="str">
        <f t="shared" si="183"/>
        <v>Open</v>
      </c>
      <c r="X1332" t="str">
        <f>_xlfn.XLOOKUP(B1332,'Customers'!A:A,'Customers'!E:E,"")</f>
        <v>Mid-Market</v>
      </c>
      <c r="Y1332">
        <f t="shared" si="184"/>
        <v>0</v>
      </c>
      <c r="Z1332" t="str">
        <f t="shared" si="185"/>
        <v/>
      </c>
      <c r="AA1332">
        <f t="shared" si="188"/>
        <v>0</v>
      </c>
    </row>
    <row r="1333" spans="1:27">
      <c r="A1333" t="s">
        <v>4829</v>
      </c>
      <c r="B1333" t="s">
        <v>4102</v>
      </c>
      <c r="C1333" t="s">
        <v>1782</v>
      </c>
      <c r="D1333" t="s">
        <v>183</v>
      </c>
      <c r="E1333" t="s">
        <v>91</v>
      </c>
      <c r="F1333" t="s">
        <v>4830</v>
      </c>
      <c r="G1333" s="6">
        <f t="shared" si="180"/>
        <v>9870</v>
      </c>
      <c r="H1333" t="s">
        <v>172</v>
      </c>
      <c r="I1333" t="s">
        <v>73</v>
      </c>
      <c r="J1333" t="str">
        <f t="shared" si="181"/>
        <v>Karan Karnik</v>
      </c>
      <c r="K1333" t="s">
        <v>3122</v>
      </c>
      <c r="L1333" s="7">
        <f t="shared" si="186"/>
        <v>44823</v>
      </c>
      <c r="M1333" s="7">
        <v>44958</v>
      </c>
      <c r="N1333" s="1">
        <f t="shared" si="182"/>
        <v>44958</v>
      </c>
      <c r="O1333" s="7">
        <v>44993</v>
      </c>
      <c r="P1333" s="7">
        <f t="shared" si="187"/>
        <v>44993</v>
      </c>
      <c r="Q1333">
        <v>170</v>
      </c>
      <c r="R1333">
        <v>1</v>
      </c>
      <c r="S1333">
        <v>3</v>
      </c>
      <c r="U1333" t="s">
        <v>25</v>
      </c>
      <c r="W1333" t="str">
        <f t="shared" si="183"/>
        <v>Won</v>
      </c>
      <c r="X1333" t="str">
        <f>_xlfn.XLOOKUP(B1333,'Customers'!A:A,'Customers'!E:E,"")</f>
        <v>SMB</v>
      </c>
      <c r="Y1333">
        <f t="shared" si="184"/>
        <v>1</v>
      </c>
      <c r="Z1333">
        <f t="shared" si="185"/>
        <v>35</v>
      </c>
      <c r="AA1333">
        <f t="shared" si="188"/>
        <v>1</v>
      </c>
    </row>
    <row r="1334" spans="1:27">
      <c r="A1334" t="s">
        <v>4831</v>
      </c>
      <c r="B1334" t="s">
        <v>3986</v>
      </c>
      <c r="C1334" t="s">
        <v>972</v>
      </c>
      <c r="D1334" t="s">
        <v>37</v>
      </c>
      <c r="E1334" t="s">
        <v>28</v>
      </c>
      <c r="F1334" t="s">
        <v>4832</v>
      </c>
      <c r="G1334" s="6">
        <f t="shared" si="180"/>
        <v>160499</v>
      </c>
      <c r="H1334" t="s">
        <v>56</v>
      </c>
      <c r="I1334" t="s">
        <v>432</v>
      </c>
      <c r="J1334" t="str">
        <f t="shared" si="181"/>
        <v>Owen Mane</v>
      </c>
      <c r="K1334" t="s">
        <v>4833</v>
      </c>
      <c r="L1334" s="7">
        <f t="shared" si="186"/>
        <v>45576</v>
      </c>
      <c r="M1334" s="7">
        <v>45678</v>
      </c>
      <c r="N1334" s="1">
        <f t="shared" si="182"/>
        <v>45678</v>
      </c>
      <c r="P1334" s="7" t="str">
        <f t="shared" si="187"/>
        <v/>
      </c>
      <c r="R1334">
        <v>0</v>
      </c>
      <c r="S1334">
        <v>1</v>
      </c>
      <c r="T1334">
        <v>30.5</v>
      </c>
      <c r="U1334" t="s">
        <v>100</v>
      </c>
      <c r="W1334" t="str">
        <f t="shared" si="183"/>
        <v>Open</v>
      </c>
      <c r="X1334" t="str">
        <f>_xlfn.XLOOKUP(B1334,'Customers'!A:A,'Customers'!E:E,"")</f>
        <v>SMB</v>
      </c>
      <c r="Y1334">
        <f t="shared" si="184"/>
        <v>0</v>
      </c>
      <c r="Z1334" t="str">
        <f t="shared" si="185"/>
        <v/>
      </c>
      <c r="AA1334">
        <f t="shared" si="188"/>
        <v>0</v>
      </c>
    </row>
    <row r="1335" spans="1:27">
      <c r="A1335" t="s">
        <v>4834</v>
      </c>
      <c r="B1335" t="s">
        <v>2114</v>
      </c>
      <c r="C1335" t="s">
        <v>291</v>
      </c>
      <c r="D1335" t="s">
        <v>19</v>
      </c>
      <c r="E1335" t="s">
        <v>45</v>
      </c>
      <c r="F1335" t="s">
        <v>4835</v>
      </c>
      <c r="G1335" s="6">
        <f t="shared" si="180"/>
        <v>4627</v>
      </c>
      <c r="H1335" t="s">
        <v>39</v>
      </c>
      <c r="I1335" t="s">
        <v>274</v>
      </c>
      <c r="J1335" t="str">
        <f t="shared" si="181"/>
        <v>Rachit Lall</v>
      </c>
      <c r="K1335" t="s">
        <v>1621</v>
      </c>
      <c r="L1335" s="7">
        <f t="shared" si="186"/>
        <v>44800</v>
      </c>
      <c r="M1335" s="7">
        <v>44832</v>
      </c>
      <c r="N1335" s="1">
        <f t="shared" si="182"/>
        <v>44832</v>
      </c>
      <c r="P1335" s="7" t="str">
        <f t="shared" si="187"/>
        <v/>
      </c>
      <c r="R1335">
        <v>0</v>
      </c>
      <c r="S1335">
        <v>1</v>
      </c>
      <c r="U1335" t="s">
        <v>33</v>
      </c>
      <c r="W1335" t="str">
        <f t="shared" si="183"/>
        <v>Open</v>
      </c>
      <c r="X1335" t="str">
        <f>_xlfn.XLOOKUP(B1335,'Customers'!A:A,'Customers'!E:E,"")</f>
        <v>SMB</v>
      </c>
      <c r="Y1335">
        <f t="shared" si="184"/>
        <v>0</v>
      </c>
      <c r="Z1335" t="str">
        <f t="shared" si="185"/>
        <v/>
      </c>
      <c r="AA1335">
        <f t="shared" si="188"/>
        <v>0</v>
      </c>
    </row>
    <row r="1336" spans="1:27">
      <c r="A1336" t="s">
        <v>4836</v>
      </c>
      <c r="B1336" t="s">
        <v>730</v>
      </c>
      <c r="C1336" t="s">
        <v>1927</v>
      </c>
      <c r="D1336" t="s">
        <v>37</v>
      </c>
      <c r="E1336" t="s">
        <v>54</v>
      </c>
      <c r="F1336" t="s">
        <v>4837</v>
      </c>
      <c r="G1336" s="6">
        <f t="shared" si="180"/>
        <v>193623</v>
      </c>
      <c r="H1336" t="s">
        <v>47</v>
      </c>
      <c r="I1336" t="s">
        <v>105</v>
      </c>
      <c r="J1336" t="str">
        <f t="shared" si="181"/>
        <v>Hemangini Bahri</v>
      </c>
      <c r="K1336" t="s">
        <v>4838</v>
      </c>
      <c r="L1336" s="7">
        <f t="shared" si="186"/>
        <v>45354</v>
      </c>
      <c r="M1336" s="7">
        <v>45453</v>
      </c>
      <c r="N1336" s="1">
        <f t="shared" si="182"/>
        <v>45453</v>
      </c>
      <c r="P1336" s="7" t="str">
        <f t="shared" si="187"/>
        <v/>
      </c>
      <c r="R1336">
        <v>0</v>
      </c>
      <c r="S1336">
        <v>1</v>
      </c>
      <c r="T1336">
        <v>29.6</v>
      </c>
      <c r="U1336" t="s">
        <v>42</v>
      </c>
      <c r="W1336" t="str">
        <f t="shared" si="183"/>
        <v>Open</v>
      </c>
      <c r="X1336" t="str">
        <f>_xlfn.XLOOKUP(B1336,'Customers'!A:A,'Customers'!E:E,"")</f>
        <v>Mid-Market</v>
      </c>
      <c r="Y1336">
        <f t="shared" si="184"/>
        <v>0</v>
      </c>
      <c r="Z1336" t="str">
        <f t="shared" si="185"/>
        <v/>
      </c>
      <c r="AA1336">
        <f t="shared" si="188"/>
        <v>0</v>
      </c>
    </row>
    <row r="1337" spans="1:27">
      <c r="A1337" t="s">
        <v>4839</v>
      </c>
      <c r="B1337" t="s">
        <v>4840</v>
      </c>
      <c r="C1337" t="s">
        <v>2340</v>
      </c>
      <c r="D1337" t="s">
        <v>53</v>
      </c>
      <c r="E1337" t="s">
        <v>28</v>
      </c>
      <c r="F1337" t="s">
        <v>4841</v>
      </c>
      <c r="G1337" s="6">
        <f t="shared" si="180"/>
        <v>33000</v>
      </c>
      <c r="H1337" t="s">
        <v>161</v>
      </c>
      <c r="I1337" t="s">
        <v>73</v>
      </c>
      <c r="J1337" t="str">
        <f t="shared" si="181"/>
        <v>Karan Karnik</v>
      </c>
      <c r="K1337" t="s">
        <v>4487</v>
      </c>
      <c r="L1337" s="7">
        <f t="shared" si="186"/>
        <v>45197</v>
      </c>
      <c r="M1337" s="7">
        <v>45323</v>
      </c>
      <c r="N1337" s="1">
        <f t="shared" si="182"/>
        <v>45323</v>
      </c>
      <c r="P1337" s="7" t="str">
        <f t="shared" si="187"/>
        <v/>
      </c>
      <c r="R1337">
        <v>0</v>
      </c>
      <c r="S1337">
        <v>1</v>
      </c>
      <c r="U1337" t="s">
        <v>58</v>
      </c>
      <c r="W1337" t="str">
        <f t="shared" si="183"/>
        <v>Open</v>
      </c>
      <c r="X1337" t="str">
        <f>_xlfn.XLOOKUP(B1337,'Customers'!A:A,'Customers'!E:E,"")</f>
        <v>Enterprise</v>
      </c>
      <c r="Y1337">
        <f t="shared" si="184"/>
        <v>0</v>
      </c>
      <c r="Z1337" t="str">
        <f t="shared" si="185"/>
        <v/>
      </c>
      <c r="AA1337">
        <f t="shared" si="188"/>
        <v>0</v>
      </c>
    </row>
    <row r="1338" spans="1:27">
      <c r="A1338" t="s">
        <v>4842</v>
      </c>
      <c r="B1338" t="s">
        <v>1462</v>
      </c>
      <c r="C1338" t="s">
        <v>2818</v>
      </c>
      <c r="D1338" t="s">
        <v>66</v>
      </c>
      <c r="E1338" t="s">
        <v>28</v>
      </c>
      <c r="F1338" t="s">
        <v>4843</v>
      </c>
      <c r="G1338" s="6">
        <f t="shared" si="180"/>
        <v>23615</v>
      </c>
      <c r="H1338" t="s">
        <v>79</v>
      </c>
      <c r="I1338" t="s">
        <v>2020</v>
      </c>
      <c r="J1338" t="str">
        <f t="shared" si="181"/>
        <v>Panini Kade</v>
      </c>
      <c r="K1338" t="s">
        <v>461</v>
      </c>
      <c r="L1338" s="7">
        <f t="shared" si="186"/>
        <v>45420</v>
      </c>
      <c r="M1338" s="7">
        <v>45569</v>
      </c>
      <c r="N1338" s="1">
        <f t="shared" si="182"/>
        <v>45569</v>
      </c>
      <c r="P1338" s="7" t="str">
        <f t="shared" si="187"/>
        <v/>
      </c>
      <c r="R1338">
        <v>0</v>
      </c>
      <c r="S1338">
        <v>1</v>
      </c>
      <c r="T1338">
        <v>11.7</v>
      </c>
      <c r="U1338" t="s">
        <v>100</v>
      </c>
      <c r="W1338" t="str">
        <f t="shared" si="183"/>
        <v>Open</v>
      </c>
      <c r="X1338" t="str">
        <f>_xlfn.XLOOKUP(B1338,'Customers'!A:A,'Customers'!E:E,"")</f>
        <v>Mid-Market</v>
      </c>
      <c r="Y1338">
        <f t="shared" si="184"/>
        <v>0</v>
      </c>
      <c r="Z1338" t="str">
        <f t="shared" si="185"/>
        <v/>
      </c>
      <c r="AA1338">
        <f t="shared" si="188"/>
        <v>0</v>
      </c>
    </row>
    <row r="1339" spans="1:27">
      <c r="A1339" t="s">
        <v>4844</v>
      </c>
      <c r="B1339" t="s">
        <v>4845</v>
      </c>
      <c r="C1339" t="s">
        <v>1149</v>
      </c>
      <c r="D1339" t="s">
        <v>66</v>
      </c>
      <c r="E1339" t="s">
        <v>45</v>
      </c>
      <c r="F1339" t="s">
        <v>4846</v>
      </c>
      <c r="G1339" s="6">
        <f t="shared" si="180"/>
        <v>15853</v>
      </c>
      <c r="H1339" t="s">
        <v>30</v>
      </c>
      <c r="I1339" t="s">
        <v>31</v>
      </c>
      <c r="J1339" t="str">
        <f t="shared" si="181"/>
        <v>Ati Seshadri</v>
      </c>
      <c r="K1339" t="s">
        <v>4847</v>
      </c>
      <c r="L1339" s="7">
        <f t="shared" si="186"/>
        <v>44607</v>
      </c>
      <c r="M1339" s="7">
        <v>44697</v>
      </c>
      <c r="N1339" s="1">
        <f t="shared" si="182"/>
        <v>44697</v>
      </c>
      <c r="P1339" s="7" t="str">
        <f t="shared" si="187"/>
        <v/>
      </c>
      <c r="R1339">
        <v>0</v>
      </c>
      <c r="S1339">
        <v>1</v>
      </c>
      <c r="T1339">
        <v>32.9</v>
      </c>
      <c r="U1339" t="s">
        <v>25</v>
      </c>
      <c r="W1339" t="str">
        <f t="shared" si="183"/>
        <v>Open</v>
      </c>
      <c r="X1339" t="str">
        <f>_xlfn.XLOOKUP(B1339,'Customers'!A:A,'Customers'!E:E,"")</f>
        <v>SMB</v>
      </c>
      <c r="Y1339">
        <f t="shared" si="184"/>
        <v>0</v>
      </c>
      <c r="Z1339" t="str">
        <f t="shared" si="185"/>
        <v/>
      </c>
      <c r="AA1339">
        <f t="shared" si="188"/>
        <v>0</v>
      </c>
    </row>
    <row r="1340" spans="1:27">
      <c r="A1340" t="s">
        <v>4848</v>
      </c>
      <c r="B1340" t="s">
        <v>4849</v>
      </c>
      <c r="C1340" t="s">
        <v>1543</v>
      </c>
      <c r="D1340" t="s">
        <v>37</v>
      </c>
      <c r="E1340" t="s">
        <v>54</v>
      </c>
      <c r="F1340" t="s">
        <v>4850</v>
      </c>
      <c r="G1340" s="6">
        <f t="shared" si="180"/>
        <v>127878</v>
      </c>
      <c r="H1340" t="s">
        <v>47</v>
      </c>
      <c r="I1340" t="s">
        <v>1094</v>
      </c>
      <c r="J1340" t="str">
        <f t="shared" si="181"/>
        <v>Jairaj Panchal</v>
      </c>
      <c r="K1340" t="s">
        <v>4851</v>
      </c>
      <c r="L1340" s="7">
        <f t="shared" si="186"/>
        <v>44645</v>
      </c>
      <c r="M1340" s="7">
        <v>44759</v>
      </c>
      <c r="N1340" s="1">
        <f t="shared" si="182"/>
        <v>44759</v>
      </c>
      <c r="P1340" s="7" t="str">
        <f t="shared" si="187"/>
        <v/>
      </c>
      <c r="R1340">
        <v>0</v>
      </c>
      <c r="S1340">
        <v>1</v>
      </c>
      <c r="T1340">
        <v>29.8</v>
      </c>
      <c r="U1340" t="s">
        <v>58</v>
      </c>
      <c r="W1340" t="str">
        <f t="shared" si="183"/>
        <v>Open</v>
      </c>
      <c r="X1340" t="str">
        <f>_xlfn.XLOOKUP(B1340,'Customers'!A:A,'Customers'!E:E,"")</f>
        <v>Mid-Market</v>
      </c>
      <c r="Y1340">
        <f t="shared" si="184"/>
        <v>0</v>
      </c>
      <c r="Z1340" t="str">
        <f t="shared" si="185"/>
        <v/>
      </c>
      <c r="AA1340">
        <f t="shared" si="188"/>
        <v>0</v>
      </c>
    </row>
    <row r="1341" spans="1:27">
      <c r="A1341" t="s">
        <v>4852</v>
      </c>
      <c r="B1341" t="s">
        <v>3324</v>
      </c>
      <c r="C1341" t="s">
        <v>1865</v>
      </c>
      <c r="D1341" t="s">
        <v>183</v>
      </c>
      <c r="E1341" t="s">
        <v>54</v>
      </c>
      <c r="F1341" t="s">
        <v>4853</v>
      </c>
      <c r="G1341" s="6">
        <f t="shared" si="180"/>
        <v>13979</v>
      </c>
      <c r="H1341" t="s">
        <v>172</v>
      </c>
      <c r="I1341" t="s">
        <v>73</v>
      </c>
      <c r="J1341" t="str">
        <f t="shared" si="181"/>
        <v>Karan Karnik</v>
      </c>
      <c r="K1341" t="s">
        <v>4417</v>
      </c>
      <c r="L1341" s="7">
        <f t="shared" si="186"/>
        <v>44785</v>
      </c>
      <c r="M1341" s="7">
        <v>44825</v>
      </c>
      <c r="N1341" s="1">
        <f t="shared" si="182"/>
        <v>44825</v>
      </c>
      <c r="P1341" s="7" t="str">
        <f t="shared" si="187"/>
        <v/>
      </c>
      <c r="R1341">
        <v>0</v>
      </c>
      <c r="S1341">
        <v>1</v>
      </c>
      <c r="T1341">
        <v>17</v>
      </c>
      <c r="U1341" t="s">
        <v>100</v>
      </c>
      <c r="W1341" t="str">
        <f t="shared" si="183"/>
        <v>Open</v>
      </c>
      <c r="X1341" t="str">
        <f>_xlfn.XLOOKUP(B1341,'Customers'!A:A,'Customers'!E:E,"")</f>
        <v>SMB</v>
      </c>
      <c r="Y1341">
        <f t="shared" si="184"/>
        <v>0</v>
      </c>
      <c r="Z1341" t="str">
        <f t="shared" si="185"/>
        <v/>
      </c>
      <c r="AA1341">
        <f t="shared" si="188"/>
        <v>0</v>
      </c>
    </row>
    <row r="1342" spans="1:27">
      <c r="A1342" t="s">
        <v>4854</v>
      </c>
      <c r="B1342" t="s">
        <v>628</v>
      </c>
      <c r="C1342" t="s">
        <v>562</v>
      </c>
      <c r="D1342" t="s">
        <v>53</v>
      </c>
      <c r="E1342" t="s">
        <v>91</v>
      </c>
      <c r="F1342" t="s">
        <v>4855</v>
      </c>
      <c r="G1342" s="6">
        <f t="shared" si="180"/>
        <v>32231</v>
      </c>
      <c r="H1342" t="s">
        <v>30</v>
      </c>
      <c r="I1342" t="s">
        <v>156</v>
      </c>
      <c r="J1342" t="str">
        <f t="shared" si="181"/>
        <v>Lakshmi Hayre</v>
      </c>
      <c r="K1342" t="s">
        <v>3381</v>
      </c>
      <c r="L1342" s="7">
        <f t="shared" si="186"/>
        <v>44724</v>
      </c>
      <c r="M1342" s="7">
        <v>44823</v>
      </c>
      <c r="N1342" s="1">
        <f t="shared" si="182"/>
        <v>44823</v>
      </c>
      <c r="O1342" s="7">
        <v>44893</v>
      </c>
      <c r="P1342" s="7">
        <f t="shared" si="187"/>
        <v>44893</v>
      </c>
      <c r="Q1342">
        <v>169</v>
      </c>
      <c r="R1342">
        <v>0</v>
      </c>
      <c r="S1342">
        <v>1</v>
      </c>
      <c r="U1342" t="s">
        <v>25</v>
      </c>
      <c r="W1342" t="str">
        <f t="shared" si="183"/>
        <v>Won</v>
      </c>
      <c r="X1342" t="str">
        <f>_xlfn.XLOOKUP(B1342,'Customers'!A:A,'Customers'!E:E,"")</f>
        <v>SMB</v>
      </c>
      <c r="Y1342">
        <f t="shared" si="184"/>
        <v>1</v>
      </c>
      <c r="Z1342">
        <f t="shared" si="185"/>
        <v>70</v>
      </c>
      <c r="AA1342">
        <f t="shared" si="188"/>
        <v>1</v>
      </c>
    </row>
    <row r="1343" spans="1:27">
      <c r="A1343" t="s">
        <v>4856</v>
      </c>
      <c r="B1343" t="s">
        <v>4857</v>
      </c>
      <c r="C1343" t="s">
        <v>4858</v>
      </c>
      <c r="D1343" t="s">
        <v>66</v>
      </c>
      <c r="E1343" t="s">
        <v>91</v>
      </c>
      <c r="F1343" t="s">
        <v>4859</v>
      </c>
      <c r="G1343" s="6">
        <f t="shared" si="180"/>
        <v>20745</v>
      </c>
      <c r="H1343" t="s">
        <v>79</v>
      </c>
      <c r="I1343" t="s">
        <v>86</v>
      </c>
      <c r="J1343" t="str">
        <f t="shared" si="181"/>
        <v>Mason Solanki</v>
      </c>
      <c r="K1343" t="s">
        <v>804</v>
      </c>
      <c r="L1343" s="7">
        <f t="shared" si="186"/>
        <v>45334</v>
      </c>
      <c r="M1343" s="7">
        <v>45495</v>
      </c>
      <c r="N1343" s="1">
        <f t="shared" si="182"/>
        <v>45495</v>
      </c>
      <c r="O1343" s="7">
        <v>45384</v>
      </c>
      <c r="P1343" s="7">
        <f t="shared" si="187"/>
        <v>45384</v>
      </c>
      <c r="Q1343">
        <v>50</v>
      </c>
      <c r="R1343">
        <v>1</v>
      </c>
      <c r="S1343">
        <v>4</v>
      </c>
      <c r="T1343">
        <v>13.5</v>
      </c>
      <c r="U1343" t="s">
        <v>100</v>
      </c>
      <c r="W1343" t="str">
        <f t="shared" si="183"/>
        <v>Won</v>
      </c>
      <c r="X1343" t="str">
        <f>_xlfn.XLOOKUP(B1343,'Customers'!A:A,'Customers'!E:E,"")</f>
        <v>SMB</v>
      </c>
      <c r="Y1343">
        <f t="shared" si="184"/>
        <v>1</v>
      </c>
      <c r="Z1343">
        <f t="shared" si="185"/>
        <v>-111</v>
      </c>
      <c r="AA1343">
        <f t="shared" si="188"/>
        <v>0</v>
      </c>
    </row>
    <row r="1344" spans="1:27">
      <c r="A1344" t="s">
        <v>4860</v>
      </c>
      <c r="B1344" t="s">
        <v>2861</v>
      </c>
      <c r="C1344" t="s">
        <v>382</v>
      </c>
      <c r="D1344" t="s">
        <v>183</v>
      </c>
      <c r="E1344" t="s">
        <v>20</v>
      </c>
      <c r="F1344" t="s">
        <v>4861</v>
      </c>
      <c r="G1344" s="6">
        <f t="shared" si="180"/>
        <v>14243</v>
      </c>
      <c r="H1344" t="s">
        <v>151</v>
      </c>
      <c r="I1344" t="s">
        <v>80</v>
      </c>
      <c r="J1344" t="str">
        <f t="shared" si="181"/>
        <v>Shivani Natt</v>
      </c>
      <c r="K1344" t="s">
        <v>370</v>
      </c>
      <c r="L1344" s="7">
        <f t="shared" si="186"/>
        <v>44723</v>
      </c>
      <c r="M1344" s="7">
        <v>44876</v>
      </c>
      <c r="N1344" s="1">
        <f t="shared" si="182"/>
        <v>44876</v>
      </c>
      <c r="P1344" s="7" t="str">
        <f t="shared" si="187"/>
        <v/>
      </c>
      <c r="R1344">
        <v>0</v>
      </c>
      <c r="S1344">
        <v>1</v>
      </c>
      <c r="U1344" t="s">
        <v>25</v>
      </c>
      <c r="W1344" t="str">
        <f t="shared" si="183"/>
        <v>Open</v>
      </c>
      <c r="X1344" t="str">
        <f>_xlfn.XLOOKUP(B1344,'Customers'!A:A,'Customers'!E:E,"")</f>
        <v>Mid-Market</v>
      </c>
      <c r="Y1344">
        <f t="shared" si="184"/>
        <v>0</v>
      </c>
      <c r="Z1344" t="str">
        <f t="shared" si="185"/>
        <v/>
      </c>
      <c r="AA1344">
        <f t="shared" si="188"/>
        <v>0</v>
      </c>
    </row>
    <row r="1345" spans="1:27">
      <c r="A1345" t="s">
        <v>4862</v>
      </c>
      <c r="B1345" t="s">
        <v>4863</v>
      </c>
      <c r="C1345" t="s">
        <v>4348</v>
      </c>
      <c r="D1345" t="s">
        <v>37</v>
      </c>
      <c r="E1345" t="s">
        <v>91</v>
      </c>
      <c r="F1345" t="s">
        <v>4864</v>
      </c>
      <c r="G1345" s="6">
        <f t="shared" si="180"/>
        <v>98426</v>
      </c>
      <c r="H1345" t="s">
        <v>79</v>
      </c>
      <c r="I1345" t="s">
        <v>23</v>
      </c>
      <c r="J1345" t="str">
        <f t="shared" si="181"/>
        <v>Nihal Bhasin</v>
      </c>
      <c r="K1345" t="s">
        <v>2090</v>
      </c>
      <c r="L1345" s="7">
        <f t="shared" si="186"/>
        <v>45303</v>
      </c>
      <c r="M1345" s="7">
        <v>45356</v>
      </c>
      <c r="N1345" s="1">
        <f t="shared" si="182"/>
        <v>45356</v>
      </c>
      <c r="O1345" s="7">
        <v>45428</v>
      </c>
      <c r="P1345" s="7">
        <f t="shared" si="187"/>
        <v>45428</v>
      </c>
      <c r="Q1345">
        <v>125</v>
      </c>
      <c r="R1345">
        <v>1</v>
      </c>
      <c r="S1345">
        <v>3</v>
      </c>
      <c r="T1345">
        <v>8.8000000000000007</v>
      </c>
      <c r="U1345" t="s">
        <v>25</v>
      </c>
      <c r="W1345" t="str">
        <f t="shared" si="183"/>
        <v>Won</v>
      </c>
      <c r="X1345" t="str">
        <f>_xlfn.XLOOKUP(B1345,'Customers'!A:A,'Customers'!E:E,"")</f>
        <v>SMB</v>
      </c>
      <c r="Y1345">
        <f t="shared" si="184"/>
        <v>1</v>
      </c>
      <c r="Z1345">
        <f t="shared" si="185"/>
        <v>72</v>
      </c>
      <c r="AA1345">
        <f t="shared" si="188"/>
        <v>1</v>
      </c>
    </row>
    <row r="1346" spans="1:27">
      <c r="A1346" t="s">
        <v>4865</v>
      </c>
      <c r="B1346" t="s">
        <v>4866</v>
      </c>
      <c r="C1346" t="s">
        <v>1565</v>
      </c>
      <c r="D1346" t="s">
        <v>37</v>
      </c>
      <c r="E1346" t="s">
        <v>115</v>
      </c>
      <c r="F1346" t="s">
        <v>4867</v>
      </c>
      <c r="G1346" s="6">
        <f t="shared" ref="G1346:G1409" si="189">IF(F1346="","",IF(RIGHT(UPPER(SUBSTITUTE(SUBSTITUTE(SUBSTITUTE(TRIM(F1346),"$",""),",","")," ","")),1)="K",VALUE(LEFT(UPPER(SUBSTITUTE(SUBSTITUTE(SUBSTITUTE(TRIM(F1346),"$",""),",","")," ","")),LEN(UPPER(SUBSTITUTE(SUBSTITUTE(SUBSTITUTE(TRIM(F1346),"$",""),",","")," ","")))-1))*1000,IF(RIGHT(UPPER(SUBSTITUTE(SUBSTITUTE(SUBSTITUTE(TRIM(F1346),"$",""),",","")," ","")),1)="M",VALUE(LEFT(UPPER(SUBSTITUTE(SUBSTITUTE(SUBSTITUTE(TRIM(F1346),"$",""),",","")," ","")),LEN(UPPER(SUBSTITUTE(SUBSTITUTE(SUBSTITUTE(TRIM(F1346),"$",""),",","")," ","")))-1))*1000000,VALUE(SUBSTITUTE(SUBSTITUTE(SUBSTITUTE(TRIM(F1346),"$",""),",","")," ","")))))</f>
        <v>123404</v>
      </c>
      <c r="H1346" t="s">
        <v>56</v>
      </c>
      <c r="I1346" t="s">
        <v>62</v>
      </c>
      <c r="J1346" t="str">
        <f t="shared" ref="J1346:J1409" si="190">PROPER(TRIM(I1346))</f>
        <v>Jairaj Panchal</v>
      </c>
      <c r="K1346" t="s">
        <v>1522</v>
      </c>
      <c r="L1346" s="7">
        <f t="shared" si="186"/>
        <v>45051</v>
      </c>
      <c r="M1346" s="7">
        <v>45209</v>
      </c>
      <c r="N1346" s="1">
        <f t="shared" ref="N1346:N1409" si="191">IF(M1346="","",IF(ISNUMBER(M1346),M1346,IF(ISNUMBER(SEARCH("/",M1346)),DATE(VALUE(RIGHT(M1346,4)),VALUE(MID(M1346,4,2)),VALUE(LEFT(M1346,2))),DATE(VALUE(LEFT(M1346,4)),VALUE(MID(M1346,6,2)),VALUE(RIGHT(M1346,2))))))</f>
        <v>45209</v>
      </c>
      <c r="O1346" s="7">
        <v>45078</v>
      </c>
      <c r="P1346" s="7">
        <f t="shared" si="187"/>
        <v>45078</v>
      </c>
      <c r="Q1346">
        <v>27</v>
      </c>
      <c r="R1346">
        <v>0</v>
      </c>
      <c r="S1346">
        <v>1</v>
      </c>
      <c r="T1346">
        <v>8</v>
      </c>
      <c r="U1346" t="s">
        <v>58</v>
      </c>
      <c r="W1346" t="str">
        <f t="shared" ref="W1346:W1409" si="192">IF(E1346="","",IF(E1346="Closed Won","Won",IF(E1346="Closed Lost","Lost","Open")))</f>
        <v>Lost</v>
      </c>
      <c r="X1346" t="str">
        <f>_xlfn.XLOOKUP(B1346,'Customers'!A:A,'Customers'!E:E,"")</f>
        <v>Mid-Market</v>
      </c>
      <c r="Y1346">
        <f t="shared" ref="Y1346:Y1409" si="193">IF(OR(W1346="Won",W1346="Lost"),1,0)</f>
        <v>1</v>
      </c>
      <c r="Z1346">
        <f t="shared" ref="Z1346:Z1409" si="194">IF(OR(N1346="",P1346=""),"",P1346-N1346)</f>
        <v>-131</v>
      </c>
      <c r="AA1346">
        <f t="shared" si="188"/>
        <v>0</v>
      </c>
    </row>
    <row r="1347" spans="1:27">
      <c r="A1347" t="s">
        <v>4868</v>
      </c>
      <c r="B1347" t="s">
        <v>4869</v>
      </c>
      <c r="C1347" t="s">
        <v>4870</v>
      </c>
      <c r="D1347" t="s">
        <v>66</v>
      </c>
      <c r="E1347" t="s">
        <v>20</v>
      </c>
      <c r="F1347" t="s">
        <v>4871</v>
      </c>
      <c r="G1347" s="6">
        <f t="shared" si="189"/>
        <v>10908</v>
      </c>
      <c r="H1347" t="s">
        <v>161</v>
      </c>
      <c r="I1347" t="s">
        <v>361</v>
      </c>
      <c r="J1347" t="str">
        <f t="shared" si="190"/>
        <v>Jalsa Parsa</v>
      </c>
      <c r="K1347" t="s">
        <v>2165</v>
      </c>
      <c r="L1347" s="7">
        <f t="shared" ref="L1347:L1410" si="195">IF(K1347="","",IF(ISNUMBER(K1347),K1347,IF(ISNUMBER(SEARCH("/",K1347)),DATE(VALUE(RIGHT(K1347,4)),VALUE(MID(K1347,4,2)),VALUE(LEFT(K1347,2))),DATE(VALUE(LEFT(K1347,4)),VALUE(MID(K1347,6,2)),VALUE(RIGHT(K1347,2))))))</f>
        <v>45523</v>
      </c>
      <c r="M1347" s="7">
        <v>45685</v>
      </c>
      <c r="N1347" s="1">
        <f t="shared" si="191"/>
        <v>45685</v>
      </c>
      <c r="P1347" s="7" t="str">
        <f t="shared" ref="P1347:P1410" si="196">IF(O1347="","",IF(ISNUMBER(O1347),O1347,DATE(VALUE(LEFT(O1347,4)),VALUE(MID(O1347,6,2)),VALUE(RIGHT(O1347,2)))))</f>
        <v/>
      </c>
      <c r="R1347">
        <v>0</v>
      </c>
      <c r="S1347">
        <v>1</v>
      </c>
      <c r="T1347">
        <v>21.8</v>
      </c>
      <c r="U1347" t="s">
        <v>25</v>
      </c>
      <c r="W1347" t="str">
        <f t="shared" si="192"/>
        <v>Open</v>
      </c>
      <c r="X1347" t="str">
        <f>_xlfn.XLOOKUP(B1347,'Customers'!A:A,'Customers'!E:E,"")</f>
        <v>SMB</v>
      </c>
      <c r="Y1347">
        <f t="shared" si="193"/>
        <v>0</v>
      </c>
      <c r="Z1347" t="str">
        <f t="shared" si="194"/>
        <v/>
      </c>
      <c r="AA1347">
        <f t="shared" ref="AA1347:AA1410" si="197">IF(AND(Y1347=1,Z1347&gt;30),1,0)</f>
        <v>0</v>
      </c>
    </row>
    <row r="1348" spans="1:27">
      <c r="A1348" t="s">
        <v>4872</v>
      </c>
      <c r="B1348" t="s">
        <v>2952</v>
      </c>
      <c r="C1348" t="s">
        <v>4873</v>
      </c>
      <c r="D1348" t="s">
        <v>66</v>
      </c>
      <c r="E1348" t="s">
        <v>115</v>
      </c>
      <c r="F1348" t="s">
        <v>4874</v>
      </c>
      <c r="G1348" s="6">
        <f t="shared" si="189"/>
        <v>19167</v>
      </c>
      <c r="H1348" t="s">
        <v>47</v>
      </c>
      <c r="I1348" t="s">
        <v>86</v>
      </c>
      <c r="J1348" t="str">
        <f t="shared" si="190"/>
        <v>Mason Solanki</v>
      </c>
      <c r="K1348" t="s">
        <v>1273</v>
      </c>
      <c r="L1348" s="7">
        <f t="shared" si="195"/>
        <v>44750</v>
      </c>
      <c r="M1348" s="7">
        <v>44888</v>
      </c>
      <c r="N1348" s="1">
        <f t="shared" si="191"/>
        <v>44888</v>
      </c>
      <c r="O1348" s="7">
        <v>44873</v>
      </c>
      <c r="P1348" s="7">
        <f t="shared" si="196"/>
        <v>44873</v>
      </c>
      <c r="Q1348">
        <v>123</v>
      </c>
      <c r="R1348">
        <v>0</v>
      </c>
      <c r="S1348">
        <v>1</v>
      </c>
      <c r="T1348">
        <v>6.3</v>
      </c>
      <c r="U1348" t="s">
        <v>100</v>
      </c>
      <c r="W1348" t="str">
        <f t="shared" si="192"/>
        <v>Lost</v>
      </c>
      <c r="X1348" t="str">
        <f>_xlfn.XLOOKUP(B1348,'Customers'!A:A,'Customers'!E:E,"")</f>
        <v>Mid-Market</v>
      </c>
      <c r="Y1348">
        <f t="shared" si="193"/>
        <v>1</v>
      </c>
      <c r="Z1348">
        <f t="shared" si="194"/>
        <v>-15</v>
      </c>
      <c r="AA1348">
        <f t="shared" si="197"/>
        <v>0</v>
      </c>
    </row>
    <row r="1349" spans="1:27">
      <c r="A1349" t="s">
        <v>4875</v>
      </c>
      <c r="B1349" t="s">
        <v>4876</v>
      </c>
      <c r="C1349" t="s">
        <v>1782</v>
      </c>
      <c r="D1349" t="s">
        <v>53</v>
      </c>
      <c r="E1349" t="s">
        <v>91</v>
      </c>
      <c r="F1349" t="s">
        <v>4877</v>
      </c>
      <c r="G1349" s="6">
        <f t="shared" si="189"/>
        <v>15068</v>
      </c>
      <c r="H1349" t="s">
        <v>172</v>
      </c>
      <c r="I1349" t="s">
        <v>237</v>
      </c>
      <c r="J1349" t="str">
        <f t="shared" si="190"/>
        <v>Vidhi Mital</v>
      </c>
      <c r="K1349" t="s">
        <v>2212</v>
      </c>
      <c r="L1349" s="7">
        <f t="shared" si="195"/>
        <v>44967</v>
      </c>
      <c r="M1349" s="7">
        <v>45015</v>
      </c>
      <c r="N1349" s="1">
        <f t="shared" si="191"/>
        <v>45015</v>
      </c>
      <c r="O1349" s="7">
        <v>45144</v>
      </c>
      <c r="P1349" s="7">
        <f t="shared" si="196"/>
        <v>45144</v>
      </c>
      <c r="Q1349">
        <v>177</v>
      </c>
      <c r="R1349">
        <v>0</v>
      </c>
      <c r="S1349">
        <v>1</v>
      </c>
      <c r="T1349">
        <v>10.6</v>
      </c>
      <c r="U1349" t="s">
        <v>25</v>
      </c>
      <c r="W1349" t="str">
        <f t="shared" si="192"/>
        <v>Won</v>
      </c>
      <c r="X1349" t="str">
        <f>_xlfn.XLOOKUP(B1349,'Customers'!A:A,'Customers'!E:E,"")</f>
        <v>Enterprise</v>
      </c>
      <c r="Y1349">
        <f t="shared" si="193"/>
        <v>1</v>
      </c>
      <c r="Z1349">
        <f t="shared" si="194"/>
        <v>129</v>
      </c>
      <c r="AA1349">
        <f t="shared" si="197"/>
        <v>1</v>
      </c>
    </row>
    <row r="1350" spans="1:27">
      <c r="A1350" t="s">
        <v>4878</v>
      </c>
      <c r="B1350" t="s">
        <v>4879</v>
      </c>
      <c r="C1350" t="s">
        <v>815</v>
      </c>
      <c r="D1350" t="s">
        <v>19</v>
      </c>
      <c r="E1350" t="s">
        <v>91</v>
      </c>
      <c r="F1350" t="s">
        <v>1411</v>
      </c>
      <c r="G1350" s="6">
        <f t="shared" si="189"/>
        <v>9000</v>
      </c>
      <c r="H1350" t="s">
        <v>56</v>
      </c>
      <c r="I1350" t="s">
        <v>237</v>
      </c>
      <c r="J1350" t="str">
        <f t="shared" si="190"/>
        <v>Vidhi Mital</v>
      </c>
      <c r="K1350" t="s">
        <v>4880</v>
      </c>
      <c r="L1350" s="7">
        <f t="shared" si="195"/>
        <v>45087</v>
      </c>
      <c r="M1350" s="7">
        <v>45175</v>
      </c>
      <c r="N1350" s="1">
        <f t="shared" si="191"/>
        <v>45175</v>
      </c>
      <c r="O1350" s="7">
        <v>45134</v>
      </c>
      <c r="P1350" s="7">
        <f t="shared" si="196"/>
        <v>45134</v>
      </c>
      <c r="Q1350">
        <v>47</v>
      </c>
      <c r="R1350">
        <v>0</v>
      </c>
      <c r="S1350">
        <v>1</v>
      </c>
      <c r="U1350" t="s">
        <v>58</v>
      </c>
      <c r="W1350" t="str">
        <f t="shared" si="192"/>
        <v>Won</v>
      </c>
      <c r="X1350" t="str">
        <f>_xlfn.XLOOKUP(B1350,'Customers'!A:A,'Customers'!E:E,"")</f>
        <v>Mid-Market</v>
      </c>
      <c r="Y1350">
        <f t="shared" si="193"/>
        <v>1</v>
      </c>
      <c r="Z1350">
        <f t="shared" si="194"/>
        <v>-41</v>
      </c>
      <c r="AA1350">
        <f t="shared" si="197"/>
        <v>0</v>
      </c>
    </row>
    <row r="1351" spans="1:27">
      <c r="A1351" t="s">
        <v>4881</v>
      </c>
      <c r="B1351" t="s">
        <v>4619</v>
      </c>
      <c r="C1351" t="s">
        <v>3839</v>
      </c>
      <c r="D1351" t="s">
        <v>66</v>
      </c>
      <c r="E1351" t="s">
        <v>177</v>
      </c>
      <c r="F1351" t="s">
        <v>490</v>
      </c>
      <c r="G1351" s="6">
        <f t="shared" si="189"/>
        <v>20000</v>
      </c>
      <c r="H1351" t="s">
        <v>79</v>
      </c>
      <c r="I1351" t="s">
        <v>2756</v>
      </c>
      <c r="J1351" t="str">
        <f t="shared" si="190"/>
        <v>Shivani Natt</v>
      </c>
      <c r="K1351" t="s">
        <v>3718</v>
      </c>
      <c r="L1351" s="7">
        <f t="shared" si="195"/>
        <v>44610</v>
      </c>
      <c r="M1351" s="7">
        <v>44629</v>
      </c>
      <c r="N1351" s="1">
        <f t="shared" si="191"/>
        <v>44629</v>
      </c>
      <c r="P1351" s="7" t="str">
        <f t="shared" si="196"/>
        <v/>
      </c>
      <c r="R1351">
        <v>0</v>
      </c>
      <c r="S1351">
        <v>1</v>
      </c>
      <c r="T1351">
        <v>30</v>
      </c>
      <c r="U1351" t="s">
        <v>42</v>
      </c>
      <c r="W1351" t="str">
        <f t="shared" si="192"/>
        <v>Open</v>
      </c>
      <c r="X1351" t="str">
        <f>_xlfn.XLOOKUP(B1351,'Customers'!A:A,'Customers'!E:E,"")</f>
        <v>SMB</v>
      </c>
      <c r="Y1351">
        <f t="shared" si="193"/>
        <v>0</v>
      </c>
      <c r="Z1351" t="str">
        <f t="shared" si="194"/>
        <v/>
      </c>
      <c r="AA1351">
        <f t="shared" si="197"/>
        <v>0</v>
      </c>
    </row>
    <row r="1352" spans="1:27">
      <c r="A1352" t="s">
        <v>4882</v>
      </c>
      <c r="B1352" t="s">
        <v>1481</v>
      </c>
      <c r="C1352" t="s">
        <v>2661</v>
      </c>
      <c r="D1352" t="s">
        <v>183</v>
      </c>
      <c r="E1352" t="s">
        <v>20</v>
      </c>
      <c r="F1352" t="s">
        <v>4883</v>
      </c>
      <c r="G1352" s="6">
        <f t="shared" si="189"/>
        <v>3996</v>
      </c>
      <c r="H1352" t="s">
        <v>151</v>
      </c>
      <c r="I1352" t="s">
        <v>258</v>
      </c>
      <c r="J1352" t="str">
        <f t="shared" si="190"/>
        <v>Jasmit Gour</v>
      </c>
      <c r="K1352" t="s">
        <v>1058</v>
      </c>
      <c r="L1352" s="7">
        <f t="shared" si="195"/>
        <v>45209</v>
      </c>
      <c r="M1352" s="7">
        <v>45293</v>
      </c>
      <c r="N1352" s="1">
        <f t="shared" si="191"/>
        <v>45293</v>
      </c>
      <c r="P1352" s="7" t="str">
        <f t="shared" si="196"/>
        <v/>
      </c>
      <c r="R1352">
        <v>0</v>
      </c>
      <c r="S1352">
        <v>1</v>
      </c>
      <c r="T1352">
        <v>4.3</v>
      </c>
      <c r="U1352" t="s">
        <v>25</v>
      </c>
      <c r="W1352" t="str">
        <f t="shared" si="192"/>
        <v>Open</v>
      </c>
      <c r="X1352" t="str">
        <f>_xlfn.XLOOKUP(B1352,'Customers'!A:A,'Customers'!E:E,"")</f>
        <v>Enterprise</v>
      </c>
      <c r="Y1352">
        <f t="shared" si="193"/>
        <v>0</v>
      </c>
      <c r="Z1352" t="str">
        <f t="shared" si="194"/>
        <v/>
      </c>
      <c r="AA1352">
        <f t="shared" si="197"/>
        <v>0</v>
      </c>
    </row>
    <row r="1353" spans="1:27">
      <c r="A1353" t="s">
        <v>4884</v>
      </c>
      <c r="B1353" t="s">
        <v>4885</v>
      </c>
      <c r="C1353" t="s">
        <v>18</v>
      </c>
      <c r="D1353" t="s">
        <v>183</v>
      </c>
      <c r="E1353" t="s">
        <v>28</v>
      </c>
      <c r="F1353" t="s">
        <v>4886</v>
      </c>
      <c r="G1353" s="6">
        <f t="shared" si="189"/>
        <v>12052</v>
      </c>
      <c r="H1353" t="s">
        <v>39</v>
      </c>
      <c r="I1353" t="s">
        <v>258</v>
      </c>
      <c r="J1353" t="str">
        <f t="shared" si="190"/>
        <v>Jasmit Gour</v>
      </c>
      <c r="K1353" t="s">
        <v>4887</v>
      </c>
      <c r="L1353" s="7">
        <f t="shared" si="195"/>
        <v>44966</v>
      </c>
      <c r="M1353" s="7">
        <v>45065</v>
      </c>
      <c r="N1353" s="1">
        <f t="shared" si="191"/>
        <v>45065</v>
      </c>
      <c r="P1353" s="7" t="str">
        <f t="shared" si="196"/>
        <v/>
      </c>
      <c r="R1353">
        <v>0</v>
      </c>
      <c r="S1353">
        <v>1</v>
      </c>
      <c r="T1353">
        <v>29.5</v>
      </c>
      <c r="U1353" t="s">
        <v>100</v>
      </c>
      <c r="W1353" t="str">
        <f t="shared" si="192"/>
        <v>Open</v>
      </c>
      <c r="X1353" t="str">
        <f>_xlfn.XLOOKUP(B1353,'Customers'!A:A,'Customers'!E:E,"")</f>
        <v>Enterprise</v>
      </c>
      <c r="Y1353">
        <f t="shared" si="193"/>
        <v>0</v>
      </c>
      <c r="Z1353" t="str">
        <f t="shared" si="194"/>
        <v/>
      </c>
      <c r="AA1353">
        <f t="shared" si="197"/>
        <v>0</v>
      </c>
    </row>
    <row r="1354" spans="1:27">
      <c r="A1354" t="s">
        <v>4888</v>
      </c>
      <c r="B1354" t="s">
        <v>35</v>
      </c>
      <c r="C1354" t="s">
        <v>18</v>
      </c>
      <c r="D1354" t="s">
        <v>183</v>
      </c>
      <c r="E1354" t="s">
        <v>54</v>
      </c>
      <c r="F1354" t="s">
        <v>4889</v>
      </c>
      <c r="G1354" s="6">
        <f t="shared" si="189"/>
        <v>13010</v>
      </c>
      <c r="H1354" t="s">
        <v>39</v>
      </c>
      <c r="I1354" t="s">
        <v>258</v>
      </c>
      <c r="J1354" t="str">
        <f t="shared" si="190"/>
        <v>Jasmit Gour</v>
      </c>
      <c r="K1354" t="s">
        <v>4890</v>
      </c>
      <c r="L1354" s="7">
        <f t="shared" si="195"/>
        <v>44920</v>
      </c>
      <c r="M1354" s="7">
        <v>45028</v>
      </c>
      <c r="N1354" s="1">
        <f t="shared" si="191"/>
        <v>45028</v>
      </c>
      <c r="P1354" s="7" t="str">
        <f t="shared" si="196"/>
        <v/>
      </c>
      <c r="R1354">
        <v>0</v>
      </c>
      <c r="S1354">
        <v>1</v>
      </c>
      <c r="U1354" t="s">
        <v>25</v>
      </c>
      <c r="W1354" t="str">
        <f t="shared" si="192"/>
        <v>Open</v>
      </c>
      <c r="X1354" t="str">
        <f>_xlfn.XLOOKUP(B1354,'Customers'!A:A,'Customers'!E:E,"")</f>
        <v>Enterprise</v>
      </c>
      <c r="Y1354">
        <f t="shared" si="193"/>
        <v>0</v>
      </c>
      <c r="Z1354" t="str">
        <f t="shared" si="194"/>
        <v/>
      </c>
      <c r="AA1354">
        <f t="shared" si="197"/>
        <v>0</v>
      </c>
    </row>
    <row r="1355" spans="1:27">
      <c r="A1355" t="s">
        <v>4891</v>
      </c>
      <c r="B1355" t="s">
        <v>4559</v>
      </c>
      <c r="C1355" t="s">
        <v>18</v>
      </c>
      <c r="D1355" t="s">
        <v>183</v>
      </c>
      <c r="E1355" t="s">
        <v>115</v>
      </c>
      <c r="F1355" t="s">
        <v>4892</v>
      </c>
      <c r="G1355" s="6">
        <f t="shared" si="189"/>
        <v>6833</v>
      </c>
      <c r="H1355" t="s">
        <v>30</v>
      </c>
      <c r="I1355" t="s">
        <v>93</v>
      </c>
      <c r="J1355" t="str">
        <f t="shared" si="190"/>
        <v>Owen Mane</v>
      </c>
      <c r="K1355" t="s">
        <v>3779</v>
      </c>
      <c r="L1355" s="7">
        <f t="shared" si="195"/>
        <v>45438</v>
      </c>
      <c r="M1355" s="7">
        <v>45545</v>
      </c>
      <c r="N1355" s="1">
        <f t="shared" si="191"/>
        <v>45545</v>
      </c>
      <c r="O1355" s="7">
        <v>45474</v>
      </c>
      <c r="P1355" s="7">
        <f t="shared" si="196"/>
        <v>45474</v>
      </c>
      <c r="Q1355">
        <v>36</v>
      </c>
      <c r="R1355">
        <v>0</v>
      </c>
      <c r="S1355">
        <v>1</v>
      </c>
      <c r="T1355">
        <v>4.5</v>
      </c>
      <c r="U1355" t="s">
        <v>100</v>
      </c>
      <c r="W1355" t="str">
        <f t="shared" si="192"/>
        <v>Lost</v>
      </c>
      <c r="X1355" t="str">
        <f>_xlfn.XLOOKUP(B1355,'Customers'!A:A,'Customers'!E:E,"")</f>
        <v>Mid-Market</v>
      </c>
      <c r="Y1355">
        <f t="shared" si="193"/>
        <v>1</v>
      </c>
      <c r="Z1355">
        <f t="shared" si="194"/>
        <v>-71</v>
      </c>
      <c r="AA1355">
        <f t="shared" si="197"/>
        <v>0</v>
      </c>
    </row>
    <row r="1356" spans="1:27">
      <c r="A1356" t="s">
        <v>4893</v>
      </c>
      <c r="B1356" t="s">
        <v>3990</v>
      </c>
      <c r="C1356" t="s">
        <v>2699</v>
      </c>
      <c r="D1356" t="s">
        <v>183</v>
      </c>
      <c r="E1356" t="s">
        <v>20</v>
      </c>
      <c r="F1356" t="s">
        <v>4894</v>
      </c>
      <c r="G1356" s="6">
        <f t="shared" si="189"/>
        <v>9811</v>
      </c>
      <c r="H1356" t="s">
        <v>39</v>
      </c>
      <c r="I1356" t="s">
        <v>844</v>
      </c>
      <c r="J1356" t="str">
        <f t="shared" si="190"/>
        <v>Lakshmi Hayre</v>
      </c>
      <c r="K1356" t="s">
        <v>2621</v>
      </c>
      <c r="L1356" s="7">
        <f t="shared" si="195"/>
        <v>45612</v>
      </c>
      <c r="M1356" s="7">
        <v>45757</v>
      </c>
      <c r="N1356" s="1">
        <f t="shared" si="191"/>
        <v>45757</v>
      </c>
      <c r="P1356" s="7" t="str">
        <f t="shared" si="196"/>
        <v/>
      </c>
      <c r="R1356">
        <v>0</v>
      </c>
      <c r="S1356">
        <v>1</v>
      </c>
      <c r="T1356">
        <v>4</v>
      </c>
      <c r="U1356" t="s">
        <v>33</v>
      </c>
      <c r="W1356" t="str">
        <f t="shared" si="192"/>
        <v>Open</v>
      </c>
      <c r="X1356" t="str">
        <f>_xlfn.XLOOKUP(B1356,'Customers'!A:A,'Customers'!E:E,"")</f>
        <v>Mid-Market</v>
      </c>
      <c r="Y1356">
        <f t="shared" si="193"/>
        <v>0</v>
      </c>
      <c r="Z1356" t="str">
        <f t="shared" si="194"/>
        <v/>
      </c>
      <c r="AA1356">
        <f t="shared" si="197"/>
        <v>0</v>
      </c>
    </row>
    <row r="1357" spans="1:27">
      <c r="A1357" t="s">
        <v>4895</v>
      </c>
      <c r="B1357" t="s">
        <v>4896</v>
      </c>
      <c r="C1357" t="s">
        <v>315</v>
      </c>
      <c r="D1357" t="s">
        <v>37</v>
      </c>
      <c r="E1357" t="s">
        <v>91</v>
      </c>
      <c r="F1357" t="s">
        <v>4897</v>
      </c>
      <c r="G1357" s="6">
        <f t="shared" si="189"/>
        <v>160283</v>
      </c>
      <c r="H1357" t="s">
        <v>161</v>
      </c>
      <c r="I1357" t="s">
        <v>93</v>
      </c>
      <c r="J1357" t="str">
        <f t="shared" si="190"/>
        <v>Owen Mane</v>
      </c>
      <c r="K1357" t="s">
        <v>4898</v>
      </c>
      <c r="L1357" s="7">
        <f t="shared" si="195"/>
        <v>45653</v>
      </c>
      <c r="N1357" s="1" t="str">
        <f t="shared" si="191"/>
        <v/>
      </c>
      <c r="O1357" s="7">
        <v>45850</v>
      </c>
      <c r="P1357" s="7">
        <f t="shared" si="196"/>
        <v>45850</v>
      </c>
      <c r="Q1357">
        <v>197</v>
      </c>
      <c r="R1357">
        <v>0</v>
      </c>
      <c r="S1357">
        <v>1</v>
      </c>
      <c r="T1357">
        <v>3</v>
      </c>
      <c r="U1357" t="s">
        <v>42</v>
      </c>
      <c r="W1357" t="str">
        <f t="shared" si="192"/>
        <v>Won</v>
      </c>
      <c r="X1357" t="str">
        <f>_xlfn.XLOOKUP(B1357,'Customers'!A:A,'Customers'!E:E,"")</f>
        <v>Mid-Market</v>
      </c>
      <c r="Y1357">
        <f t="shared" si="193"/>
        <v>1</v>
      </c>
      <c r="Z1357" t="str">
        <f t="shared" si="194"/>
        <v/>
      </c>
      <c r="AA1357">
        <f t="shared" si="197"/>
        <v>1</v>
      </c>
    </row>
    <row r="1358" spans="1:27">
      <c r="A1358" t="s">
        <v>4899</v>
      </c>
      <c r="B1358" t="s">
        <v>3539</v>
      </c>
      <c r="C1358" t="s">
        <v>972</v>
      </c>
      <c r="D1358" t="s">
        <v>53</v>
      </c>
      <c r="E1358" t="s">
        <v>91</v>
      </c>
      <c r="F1358" t="s">
        <v>4900</v>
      </c>
      <c r="G1358" s="6">
        <f t="shared" si="189"/>
        <v>10308</v>
      </c>
      <c r="H1358" t="s">
        <v>79</v>
      </c>
      <c r="I1358" t="s">
        <v>98</v>
      </c>
      <c r="J1358" t="str">
        <f t="shared" si="190"/>
        <v>Amruta Sinha</v>
      </c>
      <c r="K1358" t="s">
        <v>4901</v>
      </c>
      <c r="L1358" s="7">
        <f t="shared" si="195"/>
        <v>45211</v>
      </c>
      <c r="M1358" s="7">
        <v>45363</v>
      </c>
      <c r="N1358" s="1">
        <f t="shared" si="191"/>
        <v>45363</v>
      </c>
      <c r="O1358" s="7">
        <v>45266</v>
      </c>
      <c r="P1358" s="7">
        <f t="shared" si="196"/>
        <v>45266</v>
      </c>
      <c r="Q1358">
        <v>55</v>
      </c>
      <c r="R1358">
        <v>0</v>
      </c>
      <c r="S1358">
        <v>1</v>
      </c>
      <c r="T1358">
        <v>1.8</v>
      </c>
      <c r="U1358" t="s">
        <v>42</v>
      </c>
      <c r="W1358" t="str">
        <f t="shared" si="192"/>
        <v>Won</v>
      </c>
      <c r="X1358" t="str">
        <f>_xlfn.XLOOKUP(B1358,'Customers'!A:A,'Customers'!E:E,"")</f>
        <v>Mid-Market</v>
      </c>
      <c r="Y1358">
        <f t="shared" si="193"/>
        <v>1</v>
      </c>
      <c r="Z1358">
        <f t="shared" si="194"/>
        <v>-97</v>
      </c>
      <c r="AA1358">
        <f t="shared" si="197"/>
        <v>0</v>
      </c>
    </row>
    <row r="1359" spans="1:27">
      <c r="A1359" t="s">
        <v>4902</v>
      </c>
      <c r="B1359" t="s">
        <v>1941</v>
      </c>
      <c r="C1359" t="s">
        <v>18</v>
      </c>
      <c r="D1359" t="s">
        <v>53</v>
      </c>
      <c r="E1359" t="s">
        <v>45</v>
      </c>
      <c r="F1359" t="s">
        <v>4903</v>
      </c>
      <c r="G1359" s="6">
        <f t="shared" si="189"/>
        <v>39218</v>
      </c>
      <c r="H1359" t="s">
        <v>151</v>
      </c>
      <c r="I1359" t="s">
        <v>117</v>
      </c>
      <c r="J1359" t="str">
        <f t="shared" si="190"/>
        <v>Ekta Uppal</v>
      </c>
      <c r="K1359" t="s">
        <v>2245</v>
      </c>
      <c r="L1359" s="7">
        <f t="shared" si="195"/>
        <v>45276</v>
      </c>
      <c r="M1359" s="7">
        <v>45454</v>
      </c>
      <c r="N1359" s="1">
        <f t="shared" si="191"/>
        <v>45454</v>
      </c>
      <c r="P1359" s="7" t="str">
        <f t="shared" si="196"/>
        <v/>
      </c>
      <c r="R1359">
        <v>0</v>
      </c>
      <c r="S1359">
        <v>1</v>
      </c>
      <c r="T1359">
        <v>11.5</v>
      </c>
      <c r="U1359" t="s">
        <v>100</v>
      </c>
      <c r="W1359" t="str">
        <f t="shared" si="192"/>
        <v>Open</v>
      </c>
      <c r="X1359" t="str">
        <f>_xlfn.XLOOKUP(B1359,'Customers'!A:A,'Customers'!E:E,"")</f>
        <v>Mid-Market</v>
      </c>
      <c r="Y1359">
        <f t="shared" si="193"/>
        <v>0</v>
      </c>
      <c r="Z1359" t="str">
        <f t="shared" si="194"/>
        <v/>
      </c>
      <c r="AA1359">
        <f t="shared" si="197"/>
        <v>0</v>
      </c>
    </row>
    <row r="1360" spans="1:27">
      <c r="A1360" t="s">
        <v>4904</v>
      </c>
      <c r="B1360" t="s">
        <v>4905</v>
      </c>
      <c r="C1360" t="s">
        <v>1999</v>
      </c>
      <c r="D1360" t="s">
        <v>53</v>
      </c>
      <c r="E1360" t="s">
        <v>115</v>
      </c>
      <c r="F1360" t="s">
        <v>4906</v>
      </c>
      <c r="G1360" s="6">
        <f t="shared" si="189"/>
        <v>19360</v>
      </c>
      <c r="H1360" t="s">
        <v>79</v>
      </c>
      <c r="I1360" t="s">
        <v>156</v>
      </c>
      <c r="J1360" t="str">
        <f t="shared" si="190"/>
        <v>Lakshmi Hayre</v>
      </c>
      <c r="K1360" t="s">
        <v>4907</v>
      </c>
      <c r="L1360" s="7">
        <f t="shared" si="195"/>
        <v>45218</v>
      </c>
      <c r="M1360" s="7">
        <v>45382</v>
      </c>
      <c r="N1360" s="1">
        <f t="shared" si="191"/>
        <v>45382</v>
      </c>
      <c r="O1360" s="7">
        <v>45291</v>
      </c>
      <c r="P1360" s="7">
        <f t="shared" si="196"/>
        <v>45291</v>
      </c>
      <c r="Q1360">
        <v>73</v>
      </c>
      <c r="R1360">
        <v>0</v>
      </c>
      <c r="S1360">
        <v>1</v>
      </c>
      <c r="T1360">
        <v>3.8</v>
      </c>
      <c r="U1360" t="s">
        <v>100</v>
      </c>
      <c r="W1360" t="str">
        <f t="shared" si="192"/>
        <v>Lost</v>
      </c>
      <c r="X1360" t="str">
        <f>_xlfn.XLOOKUP(B1360,'Customers'!A:A,'Customers'!E:E,"")</f>
        <v>Enterprise</v>
      </c>
      <c r="Y1360">
        <f t="shared" si="193"/>
        <v>1</v>
      </c>
      <c r="Z1360">
        <f t="shared" si="194"/>
        <v>-91</v>
      </c>
      <c r="AA1360">
        <f t="shared" si="197"/>
        <v>0</v>
      </c>
    </row>
    <row r="1361" spans="1:27">
      <c r="A1361" t="s">
        <v>4908</v>
      </c>
      <c r="B1361" t="s">
        <v>4909</v>
      </c>
      <c r="C1361" t="s">
        <v>4910</v>
      </c>
      <c r="D1361" t="s">
        <v>37</v>
      </c>
      <c r="E1361" t="s">
        <v>20</v>
      </c>
      <c r="F1361" t="s">
        <v>4911</v>
      </c>
      <c r="G1361" s="6">
        <f t="shared" si="189"/>
        <v>206859</v>
      </c>
      <c r="H1361" t="s">
        <v>151</v>
      </c>
      <c r="I1361" t="s">
        <v>98</v>
      </c>
      <c r="J1361" t="str">
        <f t="shared" si="190"/>
        <v>Amruta Sinha</v>
      </c>
      <c r="K1361" t="s">
        <v>3703</v>
      </c>
      <c r="L1361" s="7">
        <f t="shared" si="195"/>
        <v>44990</v>
      </c>
      <c r="M1361" s="7">
        <v>45045</v>
      </c>
      <c r="N1361" s="1">
        <f t="shared" si="191"/>
        <v>45045</v>
      </c>
      <c r="P1361" s="7" t="str">
        <f t="shared" si="196"/>
        <v/>
      </c>
      <c r="R1361">
        <v>0</v>
      </c>
      <c r="S1361">
        <v>1</v>
      </c>
      <c r="T1361">
        <v>5</v>
      </c>
      <c r="U1361" t="s">
        <v>25</v>
      </c>
      <c r="W1361" t="str">
        <f t="shared" si="192"/>
        <v>Open</v>
      </c>
      <c r="X1361" t="str">
        <f>_xlfn.XLOOKUP(B1361,'Customers'!A:A,'Customers'!E:E,"")</f>
        <v>SMB</v>
      </c>
      <c r="Y1361">
        <f t="shared" si="193"/>
        <v>0</v>
      </c>
      <c r="Z1361" t="str">
        <f t="shared" si="194"/>
        <v/>
      </c>
      <c r="AA1361">
        <f t="shared" si="197"/>
        <v>0</v>
      </c>
    </row>
    <row r="1362" spans="1:27">
      <c r="A1362" t="s">
        <v>4912</v>
      </c>
      <c r="B1362" t="s">
        <v>148</v>
      </c>
      <c r="C1362" t="s">
        <v>3600</v>
      </c>
      <c r="D1362" t="s">
        <v>183</v>
      </c>
      <c r="E1362" t="s">
        <v>91</v>
      </c>
      <c r="F1362" t="s">
        <v>4913</v>
      </c>
      <c r="G1362" s="6">
        <f t="shared" si="189"/>
        <v>8956</v>
      </c>
      <c r="H1362" t="s">
        <v>172</v>
      </c>
      <c r="I1362" t="s">
        <v>86</v>
      </c>
      <c r="J1362" t="str">
        <f t="shared" si="190"/>
        <v>Mason Solanki</v>
      </c>
      <c r="K1362" t="s">
        <v>957</v>
      </c>
      <c r="L1362" s="7">
        <f t="shared" si="195"/>
        <v>45468</v>
      </c>
      <c r="M1362" s="7">
        <v>45541</v>
      </c>
      <c r="N1362" s="1">
        <f t="shared" si="191"/>
        <v>45541</v>
      </c>
      <c r="O1362" s="7">
        <v>45642</v>
      </c>
      <c r="P1362" s="7">
        <f t="shared" si="196"/>
        <v>45642</v>
      </c>
      <c r="Q1362">
        <v>174</v>
      </c>
      <c r="R1362">
        <v>0</v>
      </c>
      <c r="S1362">
        <v>1</v>
      </c>
      <c r="U1362" t="s">
        <v>58</v>
      </c>
      <c r="W1362" t="str">
        <f t="shared" si="192"/>
        <v>Won</v>
      </c>
      <c r="X1362" t="str">
        <f>_xlfn.XLOOKUP(B1362,'Customers'!A:A,'Customers'!E:E,"")</f>
        <v>Mid-Market</v>
      </c>
      <c r="Y1362">
        <f t="shared" si="193"/>
        <v>1</v>
      </c>
      <c r="Z1362">
        <f t="shared" si="194"/>
        <v>101</v>
      </c>
      <c r="AA1362">
        <f t="shared" si="197"/>
        <v>1</v>
      </c>
    </row>
    <row r="1363" spans="1:27">
      <c r="A1363" t="s">
        <v>4914</v>
      </c>
      <c r="B1363" t="s">
        <v>4915</v>
      </c>
      <c r="C1363" t="s">
        <v>18</v>
      </c>
      <c r="D1363" t="s">
        <v>66</v>
      </c>
      <c r="E1363" t="s">
        <v>54</v>
      </c>
      <c r="F1363" t="s">
        <v>4916</v>
      </c>
      <c r="G1363" s="6">
        <f t="shared" si="189"/>
        <v>22781</v>
      </c>
      <c r="H1363" t="s">
        <v>47</v>
      </c>
      <c r="I1363" t="s">
        <v>361</v>
      </c>
      <c r="J1363" t="str">
        <f t="shared" si="190"/>
        <v>Jalsa Parsa</v>
      </c>
      <c r="K1363" t="s">
        <v>3885</v>
      </c>
      <c r="L1363" s="7">
        <f t="shared" si="195"/>
        <v>45646</v>
      </c>
      <c r="M1363" s="7">
        <v>45805</v>
      </c>
      <c r="N1363" s="1">
        <f t="shared" si="191"/>
        <v>45805</v>
      </c>
      <c r="P1363" s="7" t="str">
        <f t="shared" si="196"/>
        <v/>
      </c>
      <c r="R1363">
        <v>0</v>
      </c>
      <c r="S1363">
        <v>1</v>
      </c>
      <c r="T1363">
        <v>6.3</v>
      </c>
      <c r="U1363" t="s">
        <v>42</v>
      </c>
      <c r="W1363" t="str">
        <f t="shared" si="192"/>
        <v>Open</v>
      </c>
      <c r="X1363" t="str">
        <f>_xlfn.XLOOKUP(B1363,'Customers'!A:A,'Customers'!E:E,"")</f>
        <v>Enterprise</v>
      </c>
      <c r="Y1363">
        <f t="shared" si="193"/>
        <v>0</v>
      </c>
      <c r="Z1363" t="str">
        <f t="shared" si="194"/>
        <v/>
      </c>
      <c r="AA1363">
        <f t="shared" si="197"/>
        <v>0</v>
      </c>
    </row>
    <row r="1364" spans="1:27">
      <c r="A1364" t="s">
        <v>4917</v>
      </c>
      <c r="B1364" t="s">
        <v>3317</v>
      </c>
      <c r="C1364" t="s">
        <v>4029</v>
      </c>
      <c r="D1364" t="s">
        <v>19</v>
      </c>
      <c r="E1364" t="s">
        <v>28</v>
      </c>
      <c r="F1364" t="s">
        <v>4918</v>
      </c>
      <c r="G1364" s="6">
        <f t="shared" si="189"/>
        <v>3656</v>
      </c>
      <c r="H1364" t="s">
        <v>172</v>
      </c>
      <c r="I1364" t="s">
        <v>139</v>
      </c>
      <c r="J1364" t="str">
        <f t="shared" si="190"/>
        <v>Champak Rao</v>
      </c>
      <c r="K1364" t="s">
        <v>4919</v>
      </c>
      <c r="L1364" s="7">
        <f t="shared" si="195"/>
        <v>45632</v>
      </c>
      <c r="M1364" s="7">
        <v>45809</v>
      </c>
      <c r="N1364" s="1">
        <f t="shared" si="191"/>
        <v>45809</v>
      </c>
      <c r="P1364" s="7" t="str">
        <f t="shared" si="196"/>
        <v/>
      </c>
      <c r="R1364">
        <v>0</v>
      </c>
      <c r="S1364">
        <v>1</v>
      </c>
      <c r="T1364">
        <v>0.6</v>
      </c>
      <c r="U1364" t="s">
        <v>42</v>
      </c>
      <c r="W1364" t="str">
        <f t="shared" si="192"/>
        <v>Open</v>
      </c>
      <c r="X1364" t="str">
        <f>_xlfn.XLOOKUP(B1364,'Customers'!A:A,'Customers'!E:E,"")</f>
        <v>SMB</v>
      </c>
      <c r="Y1364">
        <f t="shared" si="193"/>
        <v>0</v>
      </c>
      <c r="Z1364" t="str">
        <f t="shared" si="194"/>
        <v/>
      </c>
      <c r="AA1364">
        <f t="shared" si="197"/>
        <v>0</v>
      </c>
    </row>
    <row r="1365" spans="1:27">
      <c r="A1365" t="s">
        <v>4920</v>
      </c>
      <c r="B1365" t="s">
        <v>1699</v>
      </c>
      <c r="C1365" t="s">
        <v>18</v>
      </c>
      <c r="D1365" t="s">
        <v>183</v>
      </c>
      <c r="E1365" t="s">
        <v>20</v>
      </c>
      <c r="F1365" t="s">
        <v>4921</v>
      </c>
      <c r="G1365" s="6">
        <f t="shared" si="189"/>
        <v>7767</v>
      </c>
      <c r="H1365" t="s">
        <v>151</v>
      </c>
      <c r="I1365" t="s">
        <v>73</v>
      </c>
      <c r="J1365" t="str">
        <f t="shared" si="190"/>
        <v>Karan Karnik</v>
      </c>
      <c r="K1365" t="s">
        <v>491</v>
      </c>
      <c r="L1365" s="7">
        <f t="shared" si="195"/>
        <v>45601</v>
      </c>
      <c r="M1365" s="7">
        <v>45700</v>
      </c>
      <c r="N1365" s="1">
        <f t="shared" si="191"/>
        <v>45700</v>
      </c>
      <c r="P1365" s="7" t="str">
        <f t="shared" si="196"/>
        <v/>
      </c>
      <c r="R1365">
        <v>0</v>
      </c>
      <c r="S1365">
        <v>1</v>
      </c>
      <c r="T1365">
        <v>20.3</v>
      </c>
      <c r="U1365" t="s">
        <v>42</v>
      </c>
      <c r="W1365" t="str">
        <f t="shared" si="192"/>
        <v>Open</v>
      </c>
      <c r="X1365" t="str">
        <f>_xlfn.XLOOKUP(B1365,'Customers'!A:A,'Customers'!E:E,"")</f>
        <v>SMB</v>
      </c>
      <c r="Y1365">
        <f t="shared" si="193"/>
        <v>0</v>
      </c>
      <c r="Z1365" t="str">
        <f t="shared" si="194"/>
        <v/>
      </c>
      <c r="AA1365">
        <f t="shared" si="197"/>
        <v>0</v>
      </c>
    </row>
    <row r="1366" spans="1:27">
      <c r="A1366" t="s">
        <v>4922</v>
      </c>
      <c r="B1366" t="s">
        <v>4923</v>
      </c>
      <c r="C1366" t="s">
        <v>1838</v>
      </c>
      <c r="D1366" t="s">
        <v>53</v>
      </c>
      <c r="E1366" t="s">
        <v>45</v>
      </c>
      <c r="F1366" t="s">
        <v>1248</v>
      </c>
      <c r="G1366" s="6">
        <f t="shared" si="189"/>
        <v>32000</v>
      </c>
      <c r="H1366" t="s">
        <v>39</v>
      </c>
      <c r="I1366" t="s">
        <v>105</v>
      </c>
      <c r="J1366" t="str">
        <f t="shared" si="190"/>
        <v>Hemangini Bahri</v>
      </c>
      <c r="K1366" t="s">
        <v>1102</v>
      </c>
      <c r="L1366" s="7">
        <f t="shared" si="195"/>
        <v>44988</v>
      </c>
      <c r="M1366" s="7">
        <v>45069</v>
      </c>
      <c r="N1366" s="1">
        <f t="shared" si="191"/>
        <v>45069</v>
      </c>
      <c r="P1366" s="7" t="str">
        <f t="shared" si="196"/>
        <v/>
      </c>
      <c r="R1366">
        <v>0</v>
      </c>
      <c r="S1366">
        <v>1</v>
      </c>
      <c r="T1366">
        <v>8.8000000000000007</v>
      </c>
      <c r="U1366" t="s">
        <v>58</v>
      </c>
      <c r="W1366" t="str">
        <f t="shared" si="192"/>
        <v>Open</v>
      </c>
      <c r="X1366" t="str">
        <f>_xlfn.XLOOKUP(B1366,'Customers'!A:A,'Customers'!E:E,"")</f>
        <v>Mid-Market</v>
      </c>
      <c r="Y1366">
        <f t="shared" si="193"/>
        <v>0</v>
      </c>
      <c r="Z1366" t="str">
        <f t="shared" si="194"/>
        <v/>
      </c>
      <c r="AA1366">
        <f t="shared" si="197"/>
        <v>0</v>
      </c>
    </row>
    <row r="1367" spans="1:27">
      <c r="A1367" t="s">
        <v>4924</v>
      </c>
      <c r="B1367" t="s">
        <v>4925</v>
      </c>
      <c r="C1367" t="s">
        <v>1203</v>
      </c>
      <c r="D1367" t="s">
        <v>37</v>
      </c>
      <c r="E1367" t="s">
        <v>91</v>
      </c>
      <c r="F1367" t="s">
        <v>4926</v>
      </c>
      <c r="G1367" s="6">
        <f t="shared" si="189"/>
        <v>61559</v>
      </c>
      <c r="H1367" t="s">
        <v>79</v>
      </c>
      <c r="I1367" t="s">
        <v>274</v>
      </c>
      <c r="J1367" t="str">
        <f t="shared" si="190"/>
        <v>Rachit Lall</v>
      </c>
      <c r="K1367" t="s">
        <v>2995</v>
      </c>
      <c r="L1367" s="7">
        <f t="shared" si="195"/>
        <v>45552</v>
      </c>
      <c r="M1367" s="7">
        <v>45726</v>
      </c>
      <c r="N1367" s="1">
        <f t="shared" si="191"/>
        <v>45726</v>
      </c>
      <c r="O1367" s="7">
        <v>45572</v>
      </c>
      <c r="P1367" s="7">
        <f t="shared" si="196"/>
        <v>45572</v>
      </c>
      <c r="Q1367">
        <v>20</v>
      </c>
      <c r="R1367">
        <v>1</v>
      </c>
      <c r="S1367">
        <v>2</v>
      </c>
      <c r="T1367">
        <v>2</v>
      </c>
      <c r="U1367" t="s">
        <v>33</v>
      </c>
      <c r="W1367" t="str">
        <f t="shared" si="192"/>
        <v>Won</v>
      </c>
      <c r="X1367" t="str">
        <f>_xlfn.XLOOKUP(B1367,'Customers'!A:A,'Customers'!E:E,"")</f>
        <v>Mid-Market</v>
      </c>
      <c r="Y1367">
        <f t="shared" si="193"/>
        <v>1</v>
      </c>
      <c r="Z1367">
        <f t="shared" si="194"/>
        <v>-154</v>
      </c>
      <c r="AA1367">
        <f t="shared" si="197"/>
        <v>0</v>
      </c>
    </row>
    <row r="1368" spans="1:27">
      <c r="A1368" t="s">
        <v>4927</v>
      </c>
      <c r="B1368" t="s">
        <v>2960</v>
      </c>
      <c r="C1368" t="s">
        <v>1182</v>
      </c>
      <c r="D1368" t="s">
        <v>19</v>
      </c>
      <c r="E1368" t="s">
        <v>91</v>
      </c>
      <c r="F1368" t="s">
        <v>4928</v>
      </c>
      <c r="G1368" s="6">
        <f t="shared" si="189"/>
        <v>4687</v>
      </c>
      <c r="H1368" t="s">
        <v>79</v>
      </c>
      <c r="I1368" t="s">
        <v>127</v>
      </c>
      <c r="J1368" t="str">
        <f t="shared" si="190"/>
        <v>Kashish Patla</v>
      </c>
      <c r="K1368" t="s">
        <v>908</v>
      </c>
      <c r="L1368" s="7">
        <f t="shared" si="195"/>
        <v>45365</v>
      </c>
      <c r="M1368" s="7">
        <v>45503</v>
      </c>
      <c r="N1368" s="1">
        <f t="shared" si="191"/>
        <v>45503</v>
      </c>
      <c r="O1368" s="7">
        <v>45392</v>
      </c>
      <c r="P1368" s="7">
        <f t="shared" si="196"/>
        <v>45392</v>
      </c>
      <c r="Q1368">
        <v>27</v>
      </c>
      <c r="R1368">
        <v>0</v>
      </c>
      <c r="S1368">
        <v>1</v>
      </c>
      <c r="T1368">
        <v>20.100000000000001</v>
      </c>
      <c r="U1368" t="s">
        <v>25</v>
      </c>
      <c r="W1368" t="str">
        <f t="shared" si="192"/>
        <v>Won</v>
      </c>
      <c r="X1368" t="str">
        <f>_xlfn.XLOOKUP(B1368,'Customers'!A:A,'Customers'!E:E,"")</f>
        <v>SMB</v>
      </c>
      <c r="Y1368">
        <f t="shared" si="193"/>
        <v>1</v>
      </c>
      <c r="Z1368">
        <f t="shared" si="194"/>
        <v>-111</v>
      </c>
      <c r="AA1368">
        <f t="shared" si="197"/>
        <v>0</v>
      </c>
    </row>
    <row r="1369" spans="1:27">
      <c r="A1369" t="s">
        <v>4929</v>
      </c>
      <c r="B1369" t="s">
        <v>4930</v>
      </c>
      <c r="C1369" t="s">
        <v>4931</v>
      </c>
      <c r="D1369" t="s">
        <v>19</v>
      </c>
      <c r="E1369" t="s">
        <v>28</v>
      </c>
      <c r="F1369" t="s">
        <v>4932</v>
      </c>
      <c r="G1369" s="6">
        <f t="shared" si="189"/>
        <v>1832</v>
      </c>
      <c r="H1369" t="s">
        <v>22</v>
      </c>
      <c r="I1369" t="s">
        <v>117</v>
      </c>
      <c r="J1369" t="str">
        <f t="shared" si="190"/>
        <v>Ekta Uppal</v>
      </c>
      <c r="K1369" t="s">
        <v>4933</v>
      </c>
      <c r="L1369" s="7">
        <f t="shared" si="195"/>
        <v>44572</v>
      </c>
      <c r="M1369" s="7">
        <v>44749</v>
      </c>
      <c r="N1369" s="1">
        <f t="shared" si="191"/>
        <v>44749</v>
      </c>
      <c r="P1369" s="7" t="str">
        <f t="shared" si="196"/>
        <v/>
      </c>
      <c r="R1369">
        <v>0</v>
      </c>
      <c r="S1369">
        <v>1</v>
      </c>
      <c r="U1369" t="s">
        <v>58</v>
      </c>
      <c r="W1369" t="str">
        <f t="shared" si="192"/>
        <v>Open</v>
      </c>
      <c r="X1369" t="str">
        <f>_xlfn.XLOOKUP(B1369,'Customers'!A:A,'Customers'!E:E,"")</f>
        <v>SMB</v>
      </c>
      <c r="Y1369">
        <f t="shared" si="193"/>
        <v>0</v>
      </c>
      <c r="Z1369" t="str">
        <f t="shared" si="194"/>
        <v/>
      </c>
      <c r="AA1369">
        <f t="shared" si="197"/>
        <v>0</v>
      </c>
    </row>
    <row r="1370" spans="1:27">
      <c r="A1370" t="s">
        <v>4934</v>
      </c>
      <c r="B1370" t="s">
        <v>4935</v>
      </c>
      <c r="C1370" t="s">
        <v>18</v>
      </c>
      <c r="D1370" t="s">
        <v>37</v>
      </c>
      <c r="E1370" t="s">
        <v>45</v>
      </c>
      <c r="F1370" t="s">
        <v>4936</v>
      </c>
      <c r="G1370" s="6">
        <f t="shared" si="189"/>
        <v>52066</v>
      </c>
      <c r="H1370" t="s">
        <v>39</v>
      </c>
      <c r="I1370" t="s">
        <v>237</v>
      </c>
      <c r="J1370" t="str">
        <f t="shared" si="190"/>
        <v>Vidhi Mital</v>
      </c>
      <c r="K1370" t="s">
        <v>1436</v>
      </c>
      <c r="L1370" s="7">
        <f t="shared" si="195"/>
        <v>45335</v>
      </c>
      <c r="M1370" s="7">
        <v>45492</v>
      </c>
      <c r="N1370" s="1">
        <f t="shared" si="191"/>
        <v>45492</v>
      </c>
      <c r="P1370" s="7" t="str">
        <f t="shared" si="196"/>
        <v/>
      </c>
      <c r="R1370">
        <v>0</v>
      </c>
      <c r="S1370">
        <v>1</v>
      </c>
      <c r="T1370">
        <v>8.1999999999999993</v>
      </c>
      <c r="U1370" t="s">
        <v>25</v>
      </c>
      <c r="W1370" t="str">
        <f t="shared" si="192"/>
        <v>Open</v>
      </c>
      <c r="X1370" t="str">
        <f>_xlfn.XLOOKUP(B1370,'Customers'!A:A,'Customers'!E:E,"")</f>
        <v>SMB</v>
      </c>
      <c r="Y1370">
        <f t="shared" si="193"/>
        <v>0</v>
      </c>
      <c r="Z1370" t="str">
        <f t="shared" si="194"/>
        <v/>
      </c>
      <c r="AA1370">
        <f t="shared" si="197"/>
        <v>0</v>
      </c>
    </row>
    <row r="1371" spans="1:27">
      <c r="A1371" t="s">
        <v>4937</v>
      </c>
      <c r="B1371" t="s">
        <v>1485</v>
      </c>
      <c r="C1371" t="s">
        <v>1504</v>
      </c>
      <c r="D1371" t="s">
        <v>37</v>
      </c>
      <c r="E1371" t="s">
        <v>115</v>
      </c>
      <c r="F1371" t="s">
        <v>4938</v>
      </c>
      <c r="G1371" s="6">
        <f t="shared" si="189"/>
        <v>180842</v>
      </c>
      <c r="H1371" t="s">
        <v>47</v>
      </c>
      <c r="I1371" t="s">
        <v>3288</v>
      </c>
      <c r="J1371" t="str">
        <f t="shared" si="190"/>
        <v>Panini Kade</v>
      </c>
      <c r="K1371" t="s">
        <v>4939</v>
      </c>
      <c r="L1371" s="7">
        <f t="shared" si="195"/>
        <v>44660</v>
      </c>
      <c r="M1371" s="7">
        <v>44791</v>
      </c>
      <c r="N1371" s="1">
        <f t="shared" si="191"/>
        <v>44791</v>
      </c>
      <c r="O1371" s="7">
        <v>44740</v>
      </c>
      <c r="P1371" s="7">
        <f t="shared" si="196"/>
        <v>44740</v>
      </c>
      <c r="Q1371">
        <v>80</v>
      </c>
      <c r="R1371">
        <v>0</v>
      </c>
      <c r="S1371">
        <v>1</v>
      </c>
      <c r="T1371">
        <v>17.2</v>
      </c>
      <c r="U1371" t="s">
        <v>33</v>
      </c>
      <c r="W1371" t="str">
        <f t="shared" si="192"/>
        <v>Lost</v>
      </c>
      <c r="X1371" t="str">
        <f>_xlfn.XLOOKUP(B1371,'Customers'!A:A,'Customers'!E:E,"")</f>
        <v>SMB</v>
      </c>
      <c r="Y1371">
        <f t="shared" si="193"/>
        <v>1</v>
      </c>
      <c r="Z1371">
        <f t="shared" si="194"/>
        <v>-51</v>
      </c>
      <c r="AA1371">
        <f t="shared" si="197"/>
        <v>0</v>
      </c>
    </row>
    <row r="1372" spans="1:27">
      <c r="A1372" t="s">
        <v>4940</v>
      </c>
      <c r="B1372" t="s">
        <v>230</v>
      </c>
      <c r="C1372" t="s">
        <v>18</v>
      </c>
      <c r="D1372" t="s">
        <v>66</v>
      </c>
      <c r="E1372" t="s">
        <v>45</v>
      </c>
      <c r="F1372" t="s">
        <v>4941</v>
      </c>
      <c r="G1372" s="6">
        <f t="shared" si="189"/>
        <v>13206</v>
      </c>
      <c r="H1372" t="s">
        <v>151</v>
      </c>
      <c r="I1372" t="s">
        <v>23</v>
      </c>
      <c r="J1372" t="str">
        <f t="shared" si="190"/>
        <v>Nihal Bhasin</v>
      </c>
      <c r="K1372" t="s">
        <v>983</v>
      </c>
      <c r="L1372" s="7">
        <f t="shared" si="195"/>
        <v>45088</v>
      </c>
      <c r="M1372" s="7">
        <v>45239</v>
      </c>
      <c r="N1372" s="1">
        <f t="shared" si="191"/>
        <v>45239</v>
      </c>
      <c r="P1372" s="7" t="str">
        <f t="shared" si="196"/>
        <v/>
      </c>
      <c r="R1372">
        <v>0</v>
      </c>
      <c r="S1372">
        <v>1</v>
      </c>
      <c r="T1372">
        <v>25.4</v>
      </c>
      <c r="U1372" t="s">
        <v>25</v>
      </c>
      <c r="W1372" t="str">
        <f t="shared" si="192"/>
        <v>Open</v>
      </c>
      <c r="X1372" t="str">
        <f>_xlfn.XLOOKUP(B1372,'Customers'!A:A,'Customers'!E:E,"")</f>
        <v>Mid-Market</v>
      </c>
      <c r="Y1372">
        <f t="shared" si="193"/>
        <v>0</v>
      </c>
      <c r="Z1372" t="str">
        <f t="shared" si="194"/>
        <v/>
      </c>
      <c r="AA1372">
        <f t="shared" si="197"/>
        <v>0</v>
      </c>
    </row>
    <row r="1373" spans="1:27">
      <c r="A1373" t="s">
        <v>4942</v>
      </c>
      <c r="B1373" t="s">
        <v>4943</v>
      </c>
      <c r="C1373" t="s">
        <v>441</v>
      </c>
      <c r="D1373" t="s">
        <v>183</v>
      </c>
      <c r="E1373" t="s">
        <v>20</v>
      </c>
      <c r="F1373" t="s">
        <v>4944</v>
      </c>
      <c r="G1373" s="6">
        <f t="shared" si="189"/>
        <v>9510</v>
      </c>
      <c r="H1373" t="s">
        <v>39</v>
      </c>
      <c r="I1373" t="s">
        <v>232</v>
      </c>
      <c r="J1373" t="str">
        <f t="shared" si="190"/>
        <v>Patrick Sama</v>
      </c>
      <c r="K1373" t="s">
        <v>3359</v>
      </c>
      <c r="L1373" s="7">
        <f t="shared" si="195"/>
        <v>45483</v>
      </c>
      <c r="M1373" s="7">
        <v>45555</v>
      </c>
      <c r="N1373" s="1">
        <f t="shared" si="191"/>
        <v>45555</v>
      </c>
      <c r="P1373" s="7" t="str">
        <f t="shared" si="196"/>
        <v/>
      </c>
      <c r="R1373">
        <v>0</v>
      </c>
      <c r="S1373">
        <v>1</v>
      </c>
      <c r="T1373">
        <v>16.100000000000001</v>
      </c>
      <c r="U1373" t="s">
        <v>25</v>
      </c>
      <c r="W1373" t="str">
        <f t="shared" si="192"/>
        <v>Open</v>
      </c>
      <c r="X1373" t="str">
        <f>_xlfn.XLOOKUP(B1373,'Customers'!A:A,'Customers'!E:E,"")</f>
        <v>Mid-Market</v>
      </c>
      <c r="Y1373">
        <f t="shared" si="193"/>
        <v>0</v>
      </c>
      <c r="Z1373" t="str">
        <f t="shared" si="194"/>
        <v/>
      </c>
      <c r="AA1373">
        <f t="shared" si="197"/>
        <v>0</v>
      </c>
    </row>
    <row r="1374" spans="1:27">
      <c r="A1374" t="s">
        <v>4945</v>
      </c>
      <c r="B1374" t="s">
        <v>3309</v>
      </c>
      <c r="C1374" t="s">
        <v>3839</v>
      </c>
      <c r="D1374" t="s">
        <v>19</v>
      </c>
      <c r="E1374" t="s">
        <v>91</v>
      </c>
      <c r="F1374" t="s">
        <v>4946</v>
      </c>
      <c r="G1374" s="6">
        <f t="shared" si="189"/>
        <v>7435</v>
      </c>
      <c r="H1374" t="s">
        <v>151</v>
      </c>
      <c r="I1374" t="s">
        <v>105</v>
      </c>
      <c r="J1374" t="str">
        <f t="shared" si="190"/>
        <v>Hemangini Bahri</v>
      </c>
      <c r="K1374" t="s">
        <v>817</v>
      </c>
      <c r="L1374" s="7">
        <f t="shared" si="195"/>
        <v>45007</v>
      </c>
      <c r="M1374" s="7">
        <v>45157</v>
      </c>
      <c r="N1374" s="1">
        <f t="shared" si="191"/>
        <v>45157</v>
      </c>
      <c r="O1374" s="7">
        <v>45129</v>
      </c>
      <c r="P1374" s="7">
        <f t="shared" si="196"/>
        <v>45129</v>
      </c>
      <c r="Q1374">
        <v>122</v>
      </c>
      <c r="R1374">
        <v>1</v>
      </c>
      <c r="S1374">
        <v>2</v>
      </c>
      <c r="T1374">
        <v>27</v>
      </c>
      <c r="U1374" t="s">
        <v>33</v>
      </c>
      <c r="W1374" t="str">
        <f t="shared" si="192"/>
        <v>Won</v>
      </c>
      <c r="X1374" t="str">
        <f>_xlfn.XLOOKUP(B1374,'Customers'!A:A,'Customers'!E:E,"")</f>
        <v>Enterprise</v>
      </c>
      <c r="Y1374">
        <f t="shared" si="193"/>
        <v>1</v>
      </c>
      <c r="Z1374">
        <f t="shared" si="194"/>
        <v>-28</v>
      </c>
      <c r="AA1374">
        <f t="shared" si="197"/>
        <v>0</v>
      </c>
    </row>
    <row r="1375" spans="1:27">
      <c r="A1375" t="s">
        <v>4947</v>
      </c>
      <c r="B1375" t="s">
        <v>4948</v>
      </c>
      <c r="C1375" t="s">
        <v>901</v>
      </c>
      <c r="D1375" t="s">
        <v>19</v>
      </c>
      <c r="E1375" t="s">
        <v>177</v>
      </c>
      <c r="F1375" t="s">
        <v>4949</v>
      </c>
      <c r="G1375" s="6">
        <f t="shared" si="189"/>
        <v>8329</v>
      </c>
      <c r="H1375" t="s">
        <v>172</v>
      </c>
      <c r="I1375" t="s">
        <v>1817</v>
      </c>
      <c r="J1375" t="str">
        <f t="shared" si="190"/>
        <v>Ati Seshadri</v>
      </c>
      <c r="K1375" t="s">
        <v>209</v>
      </c>
      <c r="L1375" s="7">
        <f t="shared" si="195"/>
        <v>45510</v>
      </c>
      <c r="M1375" s="7">
        <v>45564</v>
      </c>
      <c r="N1375" s="1">
        <f t="shared" si="191"/>
        <v>45564</v>
      </c>
      <c r="P1375" s="7" t="str">
        <f t="shared" si="196"/>
        <v/>
      </c>
      <c r="R1375">
        <v>0</v>
      </c>
      <c r="S1375">
        <v>1</v>
      </c>
      <c r="T1375">
        <v>26.9</v>
      </c>
      <c r="U1375" t="s">
        <v>33</v>
      </c>
      <c r="W1375" t="str">
        <f t="shared" si="192"/>
        <v>Open</v>
      </c>
      <c r="X1375" t="str">
        <f>_xlfn.XLOOKUP(B1375,'Customers'!A:A,'Customers'!E:E,"")</f>
        <v>Mid-Market</v>
      </c>
      <c r="Y1375">
        <f t="shared" si="193"/>
        <v>0</v>
      </c>
      <c r="Z1375" t="str">
        <f t="shared" si="194"/>
        <v/>
      </c>
      <c r="AA1375">
        <f t="shared" si="197"/>
        <v>0</v>
      </c>
    </row>
    <row r="1376" spans="1:27">
      <c r="A1376" t="s">
        <v>4950</v>
      </c>
      <c r="B1376" t="s">
        <v>4951</v>
      </c>
      <c r="C1376" t="s">
        <v>557</v>
      </c>
      <c r="D1376" t="s">
        <v>183</v>
      </c>
      <c r="E1376" t="s">
        <v>91</v>
      </c>
      <c r="F1376" t="s">
        <v>4952</v>
      </c>
      <c r="G1376" s="6">
        <f t="shared" si="189"/>
        <v>12645</v>
      </c>
      <c r="H1376" t="s">
        <v>22</v>
      </c>
      <c r="I1376" t="s">
        <v>139</v>
      </c>
      <c r="J1376" t="str">
        <f t="shared" si="190"/>
        <v>Champak Rao</v>
      </c>
      <c r="K1376" t="s">
        <v>723</v>
      </c>
      <c r="L1376" s="7">
        <f t="shared" si="195"/>
        <v>45526</v>
      </c>
      <c r="M1376" s="7">
        <v>45703</v>
      </c>
      <c r="N1376" s="1">
        <f t="shared" si="191"/>
        <v>45703</v>
      </c>
      <c r="O1376" s="7">
        <v>45595</v>
      </c>
      <c r="P1376" s="7">
        <f t="shared" si="196"/>
        <v>45595</v>
      </c>
      <c r="Q1376">
        <v>69</v>
      </c>
      <c r="R1376">
        <v>0</v>
      </c>
      <c r="S1376">
        <v>1</v>
      </c>
      <c r="T1376">
        <v>12.2</v>
      </c>
      <c r="U1376" t="s">
        <v>33</v>
      </c>
      <c r="W1376" t="str">
        <f t="shared" si="192"/>
        <v>Won</v>
      </c>
      <c r="X1376" t="str">
        <f>_xlfn.XLOOKUP(B1376,'Customers'!A:A,'Customers'!E:E,"")</f>
        <v>Enterprise</v>
      </c>
      <c r="Y1376">
        <f t="shared" si="193"/>
        <v>1</v>
      </c>
      <c r="Z1376">
        <f t="shared" si="194"/>
        <v>-108</v>
      </c>
      <c r="AA1376">
        <f t="shared" si="197"/>
        <v>0</v>
      </c>
    </row>
    <row r="1377" spans="1:27">
      <c r="A1377" t="s">
        <v>4953</v>
      </c>
      <c r="B1377" t="s">
        <v>3445</v>
      </c>
      <c r="C1377" t="s">
        <v>4954</v>
      </c>
      <c r="D1377" t="s">
        <v>53</v>
      </c>
      <c r="E1377" t="s">
        <v>91</v>
      </c>
      <c r="F1377" t="s">
        <v>4955</v>
      </c>
      <c r="G1377" s="6">
        <f t="shared" si="189"/>
        <v>30154</v>
      </c>
      <c r="H1377" t="s">
        <v>172</v>
      </c>
      <c r="I1377" t="s">
        <v>98</v>
      </c>
      <c r="J1377" t="str">
        <f t="shared" si="190"/>
        <v>Amruta Sinha</v>
      </c>
      <c r="K1377" t="s">
        <v>1465</v>
      </c>
      <c r="L1377" s="7">
        <f t="shared" si="195"/>
        <v>44588</v>
      </c>
      <c r="M1377" s="7">
        <v>44712</v>
      </c>
      <c r="N1377" s="1">
        <f t="shared" si="191"/>
        <v>44712</v>
      </c>
      <c r="O1377" s="7">
        <v>44628</v>
      </c>
      <c r="P1377" s="7">
        <f t="shared" si="196"/>
        <v>44628</v>
      </c>
      <c r="Q1377">
        <v>40</v>
      </c>
      <c r="R1377">
        <v>1</v>
      </c>
      <c r="S1377">
        <v>3</v>
      </c>
      <c r="T1377">
        <v>17.600000000000001</v>
      </c>
      <c r="U1377" t="s">
        <v>58</v>
      </c>
      <c r="W1377" t="str">
        <f t="shared" si="192"/>
        <v>Won</v>
      </c>
      <c r="X1377" t="str">
        <f>_xlfn.XLOOKUP(B1377,'Customers'!A:A,'Customers'!E:E,"")</f>
        <v>Mid-Market</v>
      </c>
      <c r="Y1377">
        <f t="shared" si="193"/>
        <v>1</v>
      </c>
      <c r="Z1377">
        <f t="shared" si="194"/>
        <v>-84</v>
      </c>
      <c r="AA1377">
        <f t="shared" si="197"/>
        <v>0</v>
      </c>
    </row>
    <row r="1378" spans="1:27">
      <c r="A1378" t="s">
        <v>4956</v>
      </c>
      <c r="B1378" t="s">
        <v>3910</v>
      </c>
      <c r="C1378" t="s">
        <v>2791</v>
      </c>
      <c r="D1378" t="s">
        <v>183</v>
      </c>
      <c r="E1378" t="s">
        <v>115</v>
      </c>
      <c r="F1378" t="s">
        <v>72</v>
      </c>
      <c r="G1378" s="6">
        <f t="shared" si="189"/>
        <v>4000</v>
      </c>
      <c r="H1378" t="s">
        <v>30</v>
      </c>
      <c r="I1378" t="s">
        <v>258</v>
      </c>
      <c r="J1378" t="str">
        <f t="shared" si="190"/>
        <v>Jasmit Gour</v>
      </c>
      <c r="K1378" t="s">
        <v>2363</v>
      </c>
      <c r="L1378" s="7">
        <f t="shared" si="195"/>
        <v>45619</v>
      </c>
      <c r="M1378" s="7">
        <v>45658</v>
      </c>
      <c r="N1378" s="1">
        <f t="shared" si="191"/>
        <v>45658</v>
      </c>
      <c r="O1378" s="7">
        <v>45807</v>
      </c>
      <c r="P1378" s="7">
        <f t="shared" si="196"/>
        <v>45807</v>
      </c>
      <c r="Q1378">
        <v>188</v>
      </c>
      <c r="R1378">
        <v>0</v>
      </c>
      <c r="S1378">
        <v>1</v>
      </c>
      <c r="T1378">
        <v>30.5</v>
      </c>
      <c r="U1378" t="s">
        <v>25</v>
      </c>
      <c r="W1378" t="str">
        <f t="shared" si="192"/>
        <v>Lost</v>
      </c>
      <c r="X1378" t="str">
        <f>_xlfn.XLOOKUP(B1378,'Customers'!A:A,'Customers'!E:E,"")</f>
        <v>SMB</v>
      </c>
      <c r="Y1378">
        <f t="shared" si="193"/>
        <v>1</v>
      </c>
      <c r="Z1378">
        <f t="shared" si="194"/>
        <v>149</v>
      </c>
      <c r="AA1378">
        <f t="shared" si="197"/>
        <v>1</v>
      </c>
    </row>
    <row r="1379" spans="1:27">
      <c r="A1379" t="s">
        <v>4957</v>
      </c>
      <c r="B1379" t="s">
        <v>4958</v>
      </c>
      <c r="C1379" t="s">
        <v>103</v>
      </c>
      <c r="D1379" t="s">
        <v>53</v>
      </c>
      <c r="E1379" t="s">
        <v>115</v>
      </c>
      <c r="F1379" t="s">
        <v>4959</v>
      </c>
      <c r="G1379" s="6">
        <f t="shared" si="189"/>
        <v>38969</v>
      </c>
      <c r="H1379" t="s">
        <v>47</v>
      </c>
      <c r="I1379" t="s">
        <v>73</v>
      </c>
      <c r="J1379" t="str">
        <f t="shared" si="190"/>
        <v>Karan Karnik</v>
      </c>
      <c r="K1379" t="s">
        <v>4960</v>
      </c>
      <c r="L1379" s="7">
        <f t="shared" si="195"/>
        <v>45487</v>
      </c>
      <c r="M1379" s="7">
        <v>45638</v>
      </c>
      <c r="N1379" s="1">
        <f t="shared" si="191"/>
        <v>45638</v>
      </c>
      <c r="O1379" s="7">
        <v>45672</v>
      </c>
      <c r="P1379" s="7">
        <f t="shared" si="196"/>
        <v>45672</v>
      </c>
      <c r="Q1379">
        <v>185</v>
      </c>
      <c r="R1379">
        <v>0</v>
      </c>
      <c r="S1379">
        <v>1</v>
      </c>
      <c r="T1379">
        <v>15.2</v>
      </c>
      <c r="U1379" t="s">
        <v>58</v>
      </c>
      <c r="W1379" t="str">
        <f t="shared" si="192"/>
        <v>Lost</v>
      </c>
      <c r="X1379" t="str">
        <f>_xlfn.XLOOKUP(B1379,'Customers'!A:A,'Customers'!E:E,"")</f>
        <v>Enterprise</v>
      </c>
      <c r="Y1379">
        <f t="shared" si="193"/>
        <v>1</v>
      </c>
      <c r="Z1379">
        <f t="shared" si="194"/>
        <v>34</v>
      </c>
      <c r="AA1379">
        <f t="shared" si="197"/>
        <v>1</v>
      </c>
    </row>
    <row r="1380" spans="1:27">
      <c r="A1380" t="s">
        <v>4961</v>
      </c>
      <c r="B1380" t="s">
        <v>4962</v>
      </c>
      <c r="C1380" t="s">
        <v>763</v>
      </c>
      <c r="D1380" t="s">
        <v>37</v>
      </c>
      <c r="E1380" t="s">
        <v>115</v>
      </c>
      <c r="F1380" t="s">
        <v>4963</v>
      </c>
      <c r="G1380" s="6">
        <f t="shared" si="189"/>
        <v>212137</v>
      </c>
      <c r="H1380" t="s">
        <v>79</v>
      </c>
      <c r="I1380" t="s">
        <v>139</v>
      </c>
      <c r="J1380" t="str">
        <f t="shared" si="190"/>
        <v>Champak Rao</v>
      </c>
      <c r="K1380" t="s">
        <v>385</v>
      </c>
      <c r="L1380" s="7">
        <f t="shared" si="195"/>
        <v>45159</v>
      </c>
      <c r="M1380" s="7">
        <v>45255</v>
      </c>
      <c r="N1380" s="1">
        <f t="shared" si="191"/>
        <v>45255</v>
      </c>
      <c r="O1380" s="7">
        <v>45276</v>
      </c>
      <c r="P1380" s="7">
        <f t="shared" si="196"/>
        <v>45276</v>
      </c>
      <c r="Q1380">
        <v>117</v>
      </c>
      <c r="R1380">
        <v>0</v>
      </c>
      <c r="S1380">
        <v>1</v>
      </c>
      <c r="T1380">
        <v>18.8</v>
      </c>
      <c r="U1380" t="s">
        <v>42</v>
      </c>
      <c r="W1380" t="str">
        <f t="shared" si="192"/>
        <v>Lost</v>
      </c>
      <c r="X1380" t="str">
        <f>_xlfn.XLOOKUP(B1380,'Customers'!A:A,'Customers'!E:E,"")</f>
        <v>Enterprise</v>
      </c>
      <c r="Y1380">
        <f t="shared" si="193"/>
        <v>1</v>
      </c>
      <c r="Z1380">
        <f t="shared" si="194"/>
        <v>21</v>
      </c>
      <c r="AA1380">
        <f t="shared" si="197"/>
        <v>0</v>
      </c>
    </row>
    <row r="1381" spans="1:27">
      <c r="A1381" t="s">
        <v>4964</v>
      </c>
      <c r="B1381" t="s">
        <v>3340</v>
      </c>
      <c r="C1381" t="s">
        <v>18</v>
      </c>
      <c r="D1381" t="s">
        <v>66</v>
      </c>
      <c r="E1381" t="s">
        <v>54</v>
      </c>
      <c r="F1381" t="s">
        <v>4965</v>
      </c>
      <c r="G1381" s="6">
        <f t="shared" si="189"/>
        <v>23472</v>
      </c>
      <c r="H1381" t="s">
        <v>39</v>
      </c>
      <c r="I1381" t="s">
        <v>1508</v>
      </c>
      <c r="J1381" t="str">
        <f t="shared" si="190"/>
        <v>Owen Mane</v>
      </c>
      <c r="K1381" t="s">
        <v>4966</v>
      </c>
      <c r="L1381" s="7">
        <f t="shared" si="195"/>
        <v>44891</v>
      </c>
      <c r="M1381" s="7">
        <v>45028</v>
      </c>
      <c r="N1381" s="1">
        <f t="shared" si="191"/>
        <v>45028</v>
      </c>
      <c r="P1381" s="7" t="str">
        <f t="shared" si="196"/>
        <v/>
      </c>
      <c r="R1381">
        <v>0</v>
      </c>
      <c r="S1381">
        <v>1</v>
      </c>
      <c r="T1381">
        <v>1.1000000000000001</v>
      </c>
      <c r="U1381" t="s">
        <v>100</v>
      </c>
      <c r="W1381" t="str">
        <f t="shared" si="192"/>
        <v>Open</v>
      </c>
      <c r="X1381" t="str">
        <f>_xlfn.XLOOKUP(B1381,'Customers'!A:A,'Customers'!E:E,"")</f>
        <v>Mid-Market</v>
      </c>
      <c r="Y1381">
        <f t="shared" si="193"/>
        <v>0</v>
      </c>
      <c r="Z1381" t="str">
        <f t="shared" si="194"/>
        <v/>
      </c>
      <c r="AA1381">
        <f t="shared" si="197"/>
        <v>0</v>
      </c>
    </row>
    <row r="1382" spans="1:27">
      <c r="A1382" t="s">
        <v>4967</v>
      </c>
      <c r="B1382" t="s">
        <v>4164</v>
      </c>
      <c r="C1382" t="s">
        <v>18</v>
      </c>
      <c r="D1382" t="s">
        <v>19</v>
      </c>
      <c r="E1382" t="s">
        <v>20</v>
      </c>
      <c r="F1382" t="s">
        <v>67</v>
      </c>
      <c r="G1382" s="6">
        <f t="shared" si="189"/>
        <v>7000</v>
      </c>
      <c r="H1382" t="s">
        <v>22</v>
      </c>
      <c r="I1382" t="s">
        <v>145</v>
      </c>
      <c r="J1382" t="str">
        <f t="shared" si="190"/>
        <v>Krish Varughese</v>
      </c>
      <c r="K1382" t="s">
        <v>4968</v>
      </c>
      <c r="L1382" s="7">
        <f t="shared" si="195"/>
        <v>45340</v>
      </c>
      <c r="M1382" s="7">
        <v>45411</v>
      </c>
      <c r="N1382" s="1">
        <f t="shared" si="191"/>
        <v>45411</v>
      </c>
      <c r="P1382" s="7" t="str">
        <f t="shared" si="196"/>
        <v/>
      </c>
      <c r="R1382">
        <v>0</v>
      </c>
      <c r="S1382">
        <v>1</v>
      </c>
      <c r="T1382">
        <v>2</v>
      </c>
      <c r="U1382" t="s">
        <v>100</v>
      </c>
      <c r="W1382" t="str">
        <f t="shared" si="192"/>
        <v>Open</v>
      </c>
      <c r="X1382" t="str">
        <f>_xlfn.XLOOKUP(B1382,'Customers'!A:A,'Customers'!E:E,"")</f>
        <v>Mid-Market</v>
      </c>
      <c r="Y1382">
        <f t="shared" si="193"/>
        <v>0</v>
      </c>
      <c r="Z1382" t="str">
        <f t="shared" si="194"/>
        <v/>
      </c>
      <c r="AA1382">
        <f t="shared" si="197"/>
        <v>0</v>
      </c>
    </row>
    <row r="1383" spans="1:27">
      <c r="A1383" t="s">
        <v>4969</v>
      </c>
      <c r="B1383" t="s">
        <v>2778</v>
      </c>
      <c r="C1383" t="s">
        <v>1590</v>
      </c>
      <c r="D1383" t="s">
        <v>19</v>
      </c>
      <c r="E1383" t="s">
        <v>54</v>
      </c>
      <c r="F1383" t="s">
        <v>4970</v>
      </c>
      <c r="G1383" s="6">
        <f t="shared" si="189"/>
        <v>7698</v>
      </c>
      <c r="H1383" t="s">
        <v>161</v>
      </c>
      <c r="I1383" t="s">
        <v>117</v>
      </c>
      <c r="J1383" t="str">
        <f t="shared" si="190"/>
        <v>Ekta Uppal</v>
      </c>
      <c r="K1383" t="s">
        <v>4337</v>
      </c>
      <c r="L1383" s="7">
        <f t="shared" si="195"/>
        <v>45596</v>
      </c>
      <c r="M1383" s="7">
        <v>45643</v>
      </c>
      <c r="N1383" s="1">
        <f t="shared" si="191"/>
        <v>45643</v>
      </c>
      <c r="P1383" s="7" t="str">
        <f t="shared" si="196"/>
        <v/>
      </c>
      <c r="R1383">
        <v>0</v>
      </c>
      <c r="S1383">
        <v>1</v>
      </c>
      <c r="T1383">
        <v>34.6</v>
      </c>
      <c r="U1383" t="s">
        <v>58</v>
      </c>
      <c r="W1383" t="str">
        <f t="shared" si="192"/>
        <v>Open</v>
      </c>
      <c r="X1383" t="str">
        <f>_xlfn.XLOOKUP(B1383,'Customers'!A:A,'Customers'!E:E,"")</f>
        <v>Enterprise</v>
      </c>
      <c r="Y1383">
        <f t="shared" si="193"/>
        <v>0</v>
      </c>
      <c r="Z1383" t="str">
        <f t="shared" si="194"/>
        <v/>
      </c>
      <c r="AA1383">
        <f t="shared" si="197"/>
        <v>0</v>
      </c>
    </row>
    <row r="1384" spans="1:27">
      <c r="A1384" t="s">
        <v>4971</v>
      </c>
      <c r="B1384" t="s">
        <v>407</v>
      </c>
      <c r="C1384" t="s">
        <v>18</v>
      </c>
      <c r="D1384" t="s">
        <v>66</v>
      </c>
      <c r="E1384" t="s">
        <v>45</v>
      </c>
      <c r="F1384" t="s">
        <v>4972</v>
      </c>
      <c r="G1384" s="6">
        <f t="shared" si="189"/>
        <v>4144</v>
      </c>
      <c r="H1384" t="s">
        <v>39</v>
      </c>
      <c r="I1384" t="s">
        <v>374</v>
      </c>
      <c r="J1384" t="str">
        <f t="shared" si="190"/>
        <v>Vidhi Mital</v>
      </c>
      <c r="K1384" t="s">
        <v>4973</v>
      </c>
      <c r="L1384" s="7">
        <f t="shared" si="195"/>
        <v>44957</v>
      </c>
      <c r="M1384" s="7">
        <v>45108</v>
      </c>
      <c r="N1384" s="1">
        <f t="shared" si="191"/>
        <v>45108</v>
      </c>
      <c r="P1384" s="7" t="str">
        <f t="shared" si="196"/>
        <v/>
      </c>
      <c r="R1384">
        <v>0</v>
      </c>
      <c r="S1384">
        <v>1</v>
      </c>
      <c r="T1384">
        <v>33</v>
      </c>
      <c r="U1384" t="s">
        <v>33</v>
      </c>
      <c r="W1384" t="str">
        <f t="shared" si="192"/>
        <v>Open</v>
      </c>
      <c r="X1384" t="str">
        <f>_xlfn.XLOOKUP(B1384,'Customers'!A:A,'Customers'!E:E,"")</f>
        <v>SMB</v>
      </c>
      <c r="Y1384">
        <f t="shared" si="193"/>
        <v>0</v>
      </c>
      <c r="Z1384" t="str">
        <f t="shared" si="194"/>
        <v/>
      </c>
      <c r="AA1384">
        <f t="shared" si="197"/>
        <v>0</v>
      </c>
    </row>
    <row r="1385" spans="1:27">
      <c r="A1385" t="s">
        <v>4974</v>
      </c>
      <c r="B1385" t="s">
        <v>697</v>
      </c>
      <c r="C1385" t="s">
        <v>18</v>
      </c>
      <c r="D1385" t="s">
        <v>53</v>
      </c>
      <c r="E1385" t="s">
        <v>54</v>
      </c>
      <c r="F1385" t="s">
        <v>4975</v>
      </c>
      <c r="G1385" s="6">
        <f t="shared" si="189"/>
        <v>27000</v>
      </c>
      <c r="H1385" t="s">
        <v>161</v>
      </c>
      <c r="I1385" t="s">
        <v>139</v>
      </c>
      <c r="J1385" t="str">
        <f t="shared" si="190"/>
        <v>Champak Rao</v>
      </c>
      <c r="K1385" t="s">
        <v>4508</v>
      </c>
      <c r="L1385" s="7">
        <f t="shared" si="195"/>
        <v>45583</v>
      </c>
      <c r="M1385" s="7">
        <v>45661</v>
      </c>
      <c r="N1385" s="1">
        <f t="shared" si="191"/>
        <v>45661</v>
      </c>
      <c r="P1385" s="7" t="str">
        <f t="shared" si="196"/>
        <v/>
      </c>
      <c r="R1385">
        <v>0</v>
      </c>
      <c r="S1385">
        <v>1</v>
      </c>
      <c r="T1385">
        <v>5.0999999999999996</v>
      </c>
      <c r="U1385" t="s">
        <v>42</v>
      </c>
      <c r="W1385" t="str">
        <f t="shared" si="192"/>
        <v>Open</v>
      </c>
      <c r="X1385" t="str">
        <f>_xlfn.XLOOKUP(B1385,'Customers'!A:A,'Customers'!E:E,"")</f>
        <v>SMB</v>
      </c>
      <c r="Y1385">
        <f t="shared" si="193"/>
        <v>0</v>
      </c>
      <c r="Z1385" t="str">
        <f t="shared" si="194"/>
        <v/>
      </c>
      <c r="AA1385">
        <f t="shared" si="197"/>
        <v>0</v>
      </c>
    </row>
    <row r="1386" spans="1:27">
      <c r="A1386" t="s">
        <v>4976</v>
      </c>
      <c r="B1386" t="s">
        <v>339</v>
      </c>
      <c r="C1386" t="s">
        <v>3426</v>
      </c>
      <c r="D1386" t="s">
        <v>19</v>
      </c>
      <c r="E1386" t="s">
        <v>91</v>
      </c>
      <c r="F1386" t="s">
        <v>500</v>
      </c>
      <c r="G1386" s="6">
        <f t="shared" si="189"/>
        <v>2000</v>
      </c>
      <c r="H1386" t="s">
        <v>47</v>
      </c>
      <c r="I1386" t="s">
        <v>86</v>
      </c>
      <c r="J1386" t="str">
        <f t="shared" si="190"/>
        <v>Mason Solanki</v>
      </c>
      <c r="K1386" t="s">
        <v>1757</v>
      </c>
      <c r="L1386" s="7">
        <f t="shared" si="195"/>
        <v>45179</v>
      </c>
      <c r="M1386" s="7">
        <v>45229</v>
      </c>
      <c r="N1386" s="1">
        <f t="shared" si="191"/>
        <v>45229</v>
      </c>
      <c r="O1386" s="7">
        <v>45259</v>
      </c>
      <c r="P1386" s="7">
        <f t="shared" si="196"/>
        <v>45259</v>
      </c>
      <c r="Q1386">
        <v>80</v>
      </c>
      <c r="R1386">
        <v>0</v>
      </c>
      <c r="S1386">
        <v>1</v>
      </c>
      <c r="U1386" t="s">
        <v>33</v>
      </c>
      <c r="W1386" t="str">
        <f t="shared" si="192"/>
        <v>Won</v>
      </c>
      <c r="X1386" t="str">
        <f>_xlfn.XLOOKUP(B1386,'Customers'!A:A,'Customers'!E:E,"")</f>
        <v>Mid-Market</v>
      </c>
      <c r="Y1386">
        <f t="shared" si="193"/>
        <v>1</v>
      </c>
      <c r="Z1386">
        <f t="shared" si="194"/>
        <v>30</v>
      </c>
      <c r="AA1386">
        <f t="shared" si="197"/>
        <v>0</v>
      </c>
    </row>
    <row r="1387" spans="1:27">
      <c r="A1387" t="s">
        <v>4977</v>
      </c>
      <c r="B1387" t="s">
        <v>1244</v>
      </c>
      <c r="C1387" t="s">
        <v>18</v>
      </c>
      <c r="D1387" t="s">
        <v>19</v>
      </c>
      <c r="E1387" t="s">
        <v>28</v>
      </c>
      <c r="F1387" t="s">
        <v>4978</v>
      </c>
      <c r="G1387" s="6">
        <f t="shared" si="189"/>
        <v>4127</v>
      </c>
      <c r="H1387" t="s">
        <v>30</v>
      </c>
      <c r="I1387" t="s">
        <v>336</v>
      </c>
      <c r="J1387" t="str">
        <f t="shared" si="190"/>
        <v>Jalsa Parsa</v>
      </c>
      <c r="K1387" t="s">
        <v>3631</v>
      </c>
      <c r="L1387" s="7">
        <f t="shared" si="195"/>
        <v>45201</v>
      </c>
      <c r="M1387" s="7">
        <v>45255</v>
      </c>
      <c r="N1387" s="1">
        <f t="shared" si="191"/>
        <v>45255</v>
      </c>
      <c r="P1387" s="7" t="str">
        <f t="shared" si="196"/>
        <v/>
      </c>
      <c r="R1387">
        <v>0</v>
      </c>
      <c r="S1387">
        <v>1</v>
      </c>
      <c r="T1387">
        <v>15.3</v>
      </c>
      <c r="U1387" t="s">
        <v>33</v>
      </c>
      <c r="W1387" t="str">
        <f t="shared" si="192"/>
        <v>Open</v>
      </c>
      <c r="X1387" t="str">
        <f>_xlfn.XLOOKUP(B1387,'Customers'!A:A,'Customers'!E:E,"")</f>
        <v>Mid-Market</v>
      </c>
      <c r="Y1387">
        <f t="shared" si="193"/>
        <v>0</v>
      </c>
      <c r="Z1387" t="str">
        <f t="shared" si="194"/>
        <v/>
      </c>
      <c r="AA1387">
        <f t="shared" si="197"/>
        <v>0</v>
      </c>
    </row>
    <row r="1388" spans="1:27">
      <c r="A1388" t="s">
        <v>4979</v>
      </c>
      <c r="B1388" t="s">
        <v>4980</v>
      </c>
      <c r="C1388" t="s">
        <v>18</v>
      </c>
      <c r="D1388" t="s">
        <v>53</v>
      </c>
      <c r="E1388" t="s">
        <v>20</v>
      </c>
      <c r="F1388" t="s">
        <v>3106</v>
      </c>
      <c r="G1388" s="6">
        <f t="shared" si="189"/>
        <v>40000</v>
      </c>
      <c r="H1388" t="s">
        <v>172</v>
      </c>
      <c r="I1388" t="s">
        <v>23</v>
      </c>
      <c r="J1388" t="str">
        <f t="shared" si="190"/>
        <v>Nihal Bhasin</v>
      </c>
      <c r="K1388" t="s">
        <v>2955</v>
      </c>
      <c r="L1388" s="7">
        <f t="shared" si="195"/>
        <v>45086</v>
      </c>
      <c r="M1388" s="7">
        <v>45165</v>
      </c>
      <c r="N1388" s="1">
        <f t="shared" si="191"/>
        <v>45165</v>
      </c>
      <c r="P1388" s="7" t="str">
        <f t="shared" si="196"/>
        <v/>
      </c>
      <c r="R1388">
        <v>0</v>
      </c>
      <c r="S1388">
        <v>1</v>
      </c>
      <c r="T1388">
        <v>34.6</v>
      </c>
      <c r="U1388" t="s">
        <v>33</v>
      </c>
      <c r="W1388" t="str">
        <f t="shared" si="192"/>
        <v>Open</v>
      </c>
      <c r="X1388" t="str">
        <f>_xlfn.XLOOKUP(B1388,'Customers'!A:A,'Customers'!E:E,"")</f>
        <v>Mid-Market</v>
      </c>
      <c r="Y1388">
        <f t="shared" si="193"/>
        <v>0</v>
      </c>
      <c r="Z1388" t="str">
        <f t="shared" si="194"/>
        <v/>
      </c>
      <c r="AA1388">
        <f t="shared" si="197"/>
        <v>0</v>
      </c>
    </row>
    <row r="1389" spans="1:27">
      <c r="A1389" t="s">
        <v>4981</v>
      </c>
      <c r="B1389" t="s">
        <v>4982</v>
      </c>
      <c r="C1389" t="s">
        <v>18</v>
      </c>
      <c r="D1389" t="s">
        <v>183</v>
      </c>
      <c r="E1389" t="s">
        <v>28</v>
      </c>
      <c r="F1389" t="s">
        <v>4983</v>
      </c>
      <c r="G1389" s="6">
        <f t="shared" si="189"/>
        <v>7936</v>
      </c>
      <c r="H1389" t="s">
        <v>161</v>
      </c>
      <c r="I1389" t="s">
        <v>268</v>
      </c>
      <c r="J1389" t="str">
        <f t="shared" si="190"/>
        <v>Panini Kade</v>
      </c>
      <c r="K1389" t="s">
        <v>4984</v>
      </c>
      <c r="L1389" s="7">
        <f t="shared" si="195"/>
        <v>44709</v>
      </c>
      <c r="M1389" s="7">
        <v>44760</v>
      </c>
      <c r="N1389" s="1">
        <f t="shared" si="191"/>
        <v>44760</v>
      </c>
      <c r="P1389" s="7" t="str">
        <f t="shared" si="196"/>
        <v/>
      </c>
      <c r="R1389">
        <v>0</v>
      </c>
      <c r="S1389">
        <v>1</v>
      </c>
      <c r="T1389">
        <v>10.4</v>
      </c>
      <c r="U1389" t="s">
        <v>25</v>
      </c>
      <c r="W1389" t="str">
        <f t="shared" si="192"/>
        <v>Open</v>
      </c>
      <c r="X1389" t="str">
        <f>_xlfn.XLOOKUP(B1389,'Customers'!A:A,'Customers'!E:E,"")</f>
        <v>Mid-Market</v>
      </c>
      <c r="Y1389">
        <f t="shared" si="193"/>
        <v>0</v>
      </c>
      <c r="Z1389" t="str">
        <f t="shared" si="194"/>
        <v/>
      </c>
      <c r="AA1389">
        <f t="shared" si="197"/>
        <v>0</v>
      </c>
    </row>
    <row r="1390" spans="1:27">
      <c r="A1390" t="s">
        <v>4985</v>
      </c>
      <c r="B1390" t="s">
        <v>4986</v>
      </c>
      <c r="C1390" t="s">
        <v>484</v>
      </c>
      <c r="D1390" t="s">
        <v>37</v>
      </c>
      <c r="E1390" t="s">
        <v>91</v>
      </c>
      <c r="F1390" t="s">
        <v>4987</v>
      </c>
      <c r="G1390" s="6">
        <f t="shared" si="189"/>
        <v>117886</v>
      </c>
      <c r="H1390" t="s">
        <v>47</v>
      </c>
      <c r="I1390" t="s">
        <v>156</v>
      </c>
      <c r="J1390" t="str">
        <f t="shared" si="190"/>
        <v>Lakshmi Hayre</v>
      </c>
      <c r="K1390" t="s">
        <v>4988</v>
      </c>
      <c r="L1390" s="7">
        <f t="shared" si="195"/>
        <v>45554</v>
      </c>
      <c r="M1390" s="7">
        <v>45686</v>
      </c>
      <c r="N1390" s="1">
        <f t="shared" si="191"/>
        <v>45686</v>
      </c>
      <c r="O1390" s="7">
        <v>45603</v>
      </c>
      <c r="P1390" s="7">
        <f t="shared" si="196"/>
        <v>45603</v>
      </c>
      <c r="Q1390">
        <v>49</v>
      </c>
      <c r="R1390">
        <v>1</v>
      </c>
      <c r="S1390">
        <v>2</v>
      </c>
      <c r="T1390">
        <v>4.2</v>
      </c>
      <c r="U1390" t="s">
        <v>33</v>
      </c>
      <c r="W1390" t="str">
        <f t="shared" si="192"/>
        <v>Won</v>
      </c>
      <c r="X1390" t="str">
        <f>_xlfn.XLOOKUP(B1390,'Customers'!A:A,'Customers'!E:E,"")</f>
        <v>Mid-Market</v>
      </c>
      <c r="Y1390">
        <f t="shared" si="193"/>
        <v>1</v>
      </c>
      <c r="Z1390">
        <f t="shared" si="194"/>
        <v>-83</v>
      </c>
      <c r="AA1390">
        <f t="shared" si="197"/>
        <v>0</v>
      </c>
    </row>
    <row r="1391" spans="1:27">
      <c r="A1391" t="s">
        <v>4989</v>
      </c>
      <c r="B1391" t="s">
        <v>3211</v>
      </c>
      <c r="C1391" t="s">
        <v>2666</v>
      </c>
      <c r="D1391" t="s">
        <v>37</v>
      </c>
      <c r="E1391" t="s">
        <v>28</v>
      </c>
      <c r="F1391" t="s">
        <v>4990</v>
      </c>
      <c r="G1391" s="6">
        <f t="shared" si="189"/>
        <v>112999</v>
      </c>
      <c r="H1391" t="s">
        <v>30</v>
      </c>
      <c r="I1391" t="s">
        <v>156</v>
      </c>
      <c r="J1391" t="str">
        <f t="shared" si="190"/>
        <v>Lakshmi Hayre</v>
      </c>
      <c r="K1391" t="s">
        <v>1517</v>
      </c>
      <c r="L1391" s="7">
        <f t="shared" si="195"/>
        <v>44805</v>
      </c>
      <c r="M1391" s="7">
        <v>44868</v>
      </c>
      <c r="N1391" s="1">
        <f t="shared" si="191"/>
        <v>44868</v>
      </c>
      <c r="P1391" s="7" t="str">
        <f t="shared" si="196"/>
        <v/>
      </c>
      <c r="R1391">
        <v>0</v>
      </c>
      <c r="S1391">
        <v>1</v>
      </c>
      <c r="T1391">
        <v>28.2</v>
      </c>
      <c r="U1391" t="s">
        <v>25</v>
      </c>
      <c r="W1391" t="str">
        <f t="shared" si="192"/>
        <v>Open</v>
      </c>
      <c r="X1391" t="str">
        <f>_xlfn.XLOOKUP(B1391,'Customers'!A:A,'Customers'!E:E,"")</f>
        <v>Mid-Market</v>
      </c>
      <c r="Y1391">
        <f t="shared" si="193"/>
        <v>0</v>
      </c>
      <c r="Z1391" t="str">
        <f t="shared" si="194"/>
        <v/>
      </c>
      <c r="AA1391">
        <f t="shared" si="197"/>
        <v>0</v>
      </c>
    </row>
    <row r="1392" spans="1:27">
      <c r="A1392" t="s">
        <v>4991</v>
      </c>
      <c r="B1392" t="s">
        <v>2227</v>
      </c>
      <c r="C1392" t="s">
        <v>18</v>
      </c>
      <c r="D1392" t="s">
        <v>37</v>
      </c>
      <c r="E1392" t="s">
        <v>45</v>
      </c>
      <c r="F1392" t="s">
        <v>4992</v>
      </c>
      <c r="G1392" s="6">
        <f t="shared" si="189"/>
        <v>143452</v>
      </c>
      <c r="H1392" t="s">
        <v>22</v>
      </c>
      <c r="I1392" t="s">
        <v>98</v>
      </c>
      <c r="J1392" t="str">
        <f t="shared" si="190"/>
        <v>Amruta Sinha</v>
      </c>
      <c r="K1392" t="s">
        <v>428</v>
      </c>
      <c r="L1392" s="7">
        <f t="shared" si="195"/>
        <v>45017</v>
      </c>
      <c r="M1392" s="7">
        <v>45052</v>
      </c>
      <c r="N1392" s="1">
        <f t="shared" si="191"/>
        <v>45052</v>
      </c>
      <c r="P1392" s="7" t="str">
        <f t="shared" si="196"/>
        <v/>
      </c>
      <c r="R1392">
        <v>0</v>
      </c>
      <c r="S1392">
        <v>1</v>
      </c>
      <c r="T1392">
        <v>29</v>
      </c>
      <c r="U1392" t="s">
        <v>25</v>
      </c>
      <c r="W1392" t="str">
        <f t="shared" si="192"/>
        <v>Open</v>
      </c>
      <c r="X1392" t="str">
        <f>_xlfn.XLOOKUP(B1392,'Customers'!A:A,'Customers'!E:E,"")</f>
        <v>Enterprise</v>
      </c>
      <c r="Y1392">
        <f t="shared" si="193"/>
        <v>0</v>
      </c>
      <c r="Z1392" t="str">
        <f t="shared" si="194"/>
        <v/>
      </c>
      <c r="AA1392">
        <f t="shared" si="197"/>
        <v>0</v>
      </c>
    </row>
    <row r="1393" spans="1:27">
      <c r="A1393" t="s">
        <v>4993</v>
      </c>
      <c r="B1393" t="s">
        <v>4994</v>
      </c>
      <c r="C1393" t="s">
        <v>18</v>
      </c>
      <c r="D1393" t="s">
        <v>66</v>
      </c>
      <c r="E1393" t="s">
        <v>115</v>
      </c>
      <c r="F1393" t="s">
        <v>4995</v>
      </c>
      <c r="G1393" s="6">
        <f t="shared" si="189"/>
        <v>23584</v>
      </c>
      <c r="H1393" t="s">
        <v>151</v>
      </c>
      <c r="I1393" t="s">
        <v>117</v>
      </c>
      <c r="J1393" t="str">
        <f t="shared" si="190"/>
        <v>Ekta Uppal</v>
      </c>
      <c r="K1393" t="s">
        <v>516</v>
      </c>
      <c r="L1393" s="7">
        <f t="shared" si="195"/>
        <v>45468</v>
      </c>
      <c r="M1393" s="7">
        <v>45565</v>
      </c>
      <c r="N1393" s="1">
        <f t="shared" si="191"/>
        <v>45565</v>
      </c>
      <c r="O1393" s="7">
        <v>45616</v>
      </c>
      <c r="P1393" s="7">
        <f t="shared" si="196"/>
        <v>45616</v>
      </c>
      <c r="Q1393">
        <v>148</v>
      </c>
      <c r="R1393">
        <v>0</v>
      </c>
      <c r="S1393">
        <v>1</v>
      </c>
      <c r="T1393">
        <v>34.799999999999997</v>
      </c>
      <c r="U1393" t="s">
        <v>100</v>
      </c>
      <c r="W1393" t="str">
        <f t="shared" si="192"/>
        <v>Lost</v>
      </c>
      <c r="X1393" t="str">
        <f>_xlfn.XLOOKUP(B1393,'Customers'!A:A,'Customers'!E:E,"")</f>
        <v>Mid-Market</v>
      </c>
      <c r="Y1393">
        <f t="shared" si="193"/>
        <v>1</v>
      </c>
      <c r="Z1393">
        <f t="shared" si="194"/>
        <v>51</v>
      </c>
      <c r="AA1393">
        <f t="shared" si="197"/>
        <v>1</v>
      </c>
    </row>
    <row r="1394" spans="1:27">
      <c r="A1394" t="s">
        <v>4996</v>
      </c>
      <c r="B1394" t="s">
        <v>3520</v>
      </c>
      <c r="C1394" t="s">
        <v>1842</v>
      </c>
      <c r="D1394" t="s">
        <v>37</v>
      </c>
      <c r="E1394" t="s">
        <v>54</v>
      </c>
      <c r="F1394" t="s">
        <v>4997</v>
      </c>
      <c r="G1394" s="6">
        <f t="shared" si="189"/>
        <v>52837</v>
      </c>
      <c r="H1394" t="s">
        <v>79</v>
      </c>
      <c r="I1394" t="s">
        <v>48</v>
      </c>
      <c r="J1394" t="str">
        <f t="shared" si="190"/>
        <v>Rachit Lall</v>
      </c>
      <c r="K1394" t="s">
        <v>1683</v>
      </c>
      <c r="L1394" s="7">
        <f t="shared" si="195"/>
        <v>44955</v>
      </c>
      <c r="M1394" s="7">
        <v>45107</v>
      </c>
      <c r="N1394" s="1">
        <f t="shared" si="191"/>
        <v>45107</v>
      </c>
      <c r="P1394" s="7" t="str">
        <f t="shared" si="196"/>
        <v/>
      </c>
      <c r="R1394">
        <v>0</v>
      </c>
      <c r="S1394">
        <v>1</v>
      </c>
      <c r="T1394">
        <v>5.6</v>
      </c>
      <c r="U1394" t="s">
        <v>25</v>
      </c>
      <c r="W1394" t="str">
        <f t="shared" si="192"/>
        <v>Open</v>
      </c>
      <c r="X1394" t="str">
        <f>_xlfn.XLOOKUP(B1394,'Customers'!A:A,'Customers'!E:E,"")</f>
        <v>SMB</v>
      </c>
      <c r="Y1394">
        <f t="shared" si="193"/>
        <v>0</v>
      </c>
      <c r="Z1394" t="str">
        <f t="shared" si="194"/>
        <v/>
      </c>
      <c r="AA1394">
        <f t="shared" si="197"/>
        <v>0</v>
      </c>
    </row>
    <row r="1395" spans="1:27">
      <c r="A1395" t="s">
        <v>4998</v>
      </c>
      <c r="B1395" t="s">
        <v>4999</v>
      </c>
      <c r="C1395" t="s">
        <v>18</v>
      </c>
      <c r="D1395" t="s">
        <v>66</v>
      </c>
      <c r="E1395" t="s">
        <v>91</v>
      </c>
      <c r="F1395" t="s">
        <v>5000</v>
      </c>
      <c r="G1395" s="6">
        <f t="shared" si="189"/>
        <v>13078</v>
      </c>
      <c r="H1395" t="s">
        <v>161</v>
      </c>
      <c r="I1395" t="s">
        <v>336</v>
      </c>
      <c r="J1395" t="str">
        <f t="shared" si="190"/>
        <v>Jalsa Parsa</v>
      </c>
      <c r="K1395" t="s">
        <v>1200</v>
      </c>
      <c r="L1395" s="7">
        <f t="shared" si="195"/>
        <v>45063</v>
      </c>
      <c r="M1395" s="7">
        <v>45110</v>
      </c>
      <c r="N1395" s="1">
        <f t="shared" si="191"/>
        <v>45110</v>
      </c>
      <c r="O1395" s="7">
        <v>45246</v>
      </c>
      <c r="P1395" s="7">
        <f t="shared" si="196"/>
        <v>45246</v>
      </c>
      <c r="Q1395">
        <v>183</v>
      </c>
      <c r="R1395">
        <v>1</v>
      </c>
      <c r="S1395">
        <v>4</v>
      </c>
      <c r="T1395">
        <v>33.799999999999997</v>
      </c>
      <c r="U1395" t="s">
        <v>42</v>
      </c>
      <c r="W1395" t="str">
        <f t="shared" si="192"/>
        <v>Won</v>
      </c>
      <c r="X1395" t="str">
        <f>_xlfn.XLOOKUP(B1395,'Customers'!A:A,'Customers'!E:E,"")</f>
        <v>Mid-Market</v>
      </c>
      <c r="Y1395">
        <f t="shared" si="193"/>
        <v>1</v>
      </c>
      <c r="Z1395">
        <f t="shared" si="194"/>
        <v>136</v>
      </c>
      <c r="AA1395">
        <f t="shared" si="197"/>
        <v>1</v>
      </c>
    </row>
    <row r="1396" spans="1:27">
      <c r="A1396" t="s">
        <v>5001</v>
      </c>
      <c r="B1396" t="s">
        <v>5002</v>
      </c>
      <c r="C1396" t="s">
        <v>18</v>
      </c>
      <c r="D1396" t="s">
        <v>183</v>
      </c>
      <c r="E1396" t="s">
        <v>45</v>
      </c>
      <c r="F1396" t="s">
        <v>5003</v>
      </c>
      <c r="G1396" s="6">
        <f t="shared" si="189"/>
        <v>10430</v>
      </c>
      <c r="H1396" t="s">
        <v>151</v>
      </c>
      <c r="I1396" t="s">
        <v>1280</v>
      </c>
      <c r="J1396" t="str">
        <f t="shared" si="190"/>
        <v>Jalsa Parsa</v>
      </c>
      <c r="K1396" t="s">
        <v>5004</v>
      </c>
      <c r="L1396" s="7">
        <f t="shared" si="195"/>
        <v>44614</v>
      </c>
      <c r="M1396" s="7">
        <v>44763</v>
      </c>
      <c r="N1396" s="1">
        <f t="shared" si="191"/>
        <v>44763</v>
      </c>
      <c r="P1396" s="7" t="str">
        <f t="shared" si="196"/>
        <v/>
      </c>
      <c r="R1396">
        <v>0</v>
      </c>
      <c r="S1396">
        <v>1</v>
      </c>
      <c r="U1396" t="s">
        <v>25</v>
      </c>
      <c r="W1396" t="str">
        <f t="shared" si="192"/>
        <v>Open</v>
      </c>
      <c r="X1396" t="str">
        <f>_xlfn.XLOOKUP(B1396,'Customers'!A:A,'Customers'!E:E,"")</f>
        <v>Mid-Market</v>
      </c>
      <c r="Y1396">
        <f t="shared" si="193"/>
        <v>0</v>
      </c>
      <c r="Z1396" t="str">
        <f t="shared" si="194"/>
        <v/>
      </c>
      <c r="AA1396">
        <f t="shared" si="197"/>
        <v>0</v>
      </c>
    </row>
    <row r="1397" spans="1:27">
      <c r="A1397" t="s">
        <v>5005</v>
      </c>
      <c r="B1397" t="s">
        <v>4866</v>
      </c>
      <c r="C1397" t="s">
        <v>18</v>
      </c>
      <c r="D1397" t="s">
        <v>66</v>
      </c>
      <c r="E1397" t="s">
        <v>177</v>
      </c>
      <c r="F1397" t="s">
        <v>5006</v>
      </c>
      <c r="G1397" s="6">
        <f t="shared" si="189"/>
        <v>4642</v>
      </c>
      <c r="H1397" t="s">
        <v>39</v>
      </c>
      <c r="I1397" t="s">
        <v>80</v>
      </c>
      <c r="J1397" t="str">
        <f t="shared" si="190"/>
        <v>Shivani Natt</v>
      </c>
      <c r="K1397" t="s">
        <v>2784</v>
      </c>
      <c r="L1397" s="7">
        <f t="shared" si="195"/>
        <v>44878</v>
      </c>
      <c r="N1397" s="1" t="str">
        <f t="shared" si="191"/>
        <v/>
      </c>
      <c r="P1397" s="7" t="str">
        <f t="shared" si="196"/>
        <v/>
      </c>
      <c r="R1397">
        <v>0</v>
      </c>
      <c r="S1397">
        <v>1</v>
      </c>
      <c r="T1397">
        <v>2.5</v>
      </c>
      <c r="U1397" t="s">
        <v>42</v>
      </c>
      <c r="W1397" t="str">
        <f t="shared" si="192"/>
        <v>Open</v>
      </c>
      <c r="X1397" t="str">
        <f>_xlfn.XLOOKUP(B1397,'Customers'!A:A,'Customers'!E:E,"")</f>
        <v>Mid-Market</v>
      </c>
      <c r="Y1397">
        <f t="shared" si="193"/>
        <v>0</v>
      </c>
      <c r="Z1397" t="str">
        <f t="shared" si="194"/>
        <v/>
      </c>
      <c r="AA1397">
        <f t="shared" si="197"/>
        <v>0</v>
      </c>
    </row>
    <row r="1398" spans="1:27">
      <c r="A1398" t="s">
        <v>5007</v>
      </c>
      <c r="B1398" t="s">
        <v>653</v>
      </c>
      <c r="C1398" t="s">
        <v>3898</v>
      </c>
      <c r="D1398" t="s">
        <v>53</v>
      </c>
      <c r="E1398" t="s">
        <v>177</v>
      </c>
      <c r="F1398" t="s">
        <v>5008</v>
      </c>
      <c r="G1398" s="6">
        <f t="shared" si="189"/>
        <v>12253</v>
      </c>
      <c r="H1398" t="s">
        <v>47</v>
      </c>
      <c r="I1398" t="s">
        <v>237</v>
      </c>
      <c r="J1398" t="str">
        <f t="shared" si="190"/>
        <v>Vidhi Mital</v>
      </c>
      <c r="K1398" t="s">
        <v>5009</v>
      </c>
      <c r="L1398" s="7">
        <f t="shared" si="195"/>
        <v>45113</v>
      </c>
      <c r="M1398" s="7">
        <v>45145</v>
      </c>
      <c r="N1398" s="1">
        <f t="shared" si="191"/>
        <v>45145</v>
      </c>
      <c r="P1398" s="7" t="str">
        <f t="shared" si="196"/>
        <v/>
      </c>
      <c r="R1398">
        <v>0</v>
      </c>
      <c r="S1398">
        <v>1</v>
      </c>
      <c r="U1398" t="s">
        <v>33</v>
      </c>
      <c r="W1398" t="str">
        <f t="shared" si="192"/>
        <v>Open</v>
      </c>
      <c r="X1398" t="str">
        <f>_xlfn.XLOOKUP(B1398,'Customers'!A:A,'Customers'!E:E,"")</f>
        <v>Mid-Market</v>
      </c>
      <c r="Y1398">
        <f t="shared" si="193"/>
        <v>0</v>
      </c>
      <c r="Z1398" t="str">
        <f t="shared" si="194"/>
        <v/>
      </c>
      <c r="AA1398">
        <f t="shared" si="197"/>
        <v>0</v>
      </c>
    </row>
    <row r="1399" spans="1:27">
      <c r="A1399" t="s">
        <v>5010</v>
      </c>
      <c r="B1399" t="s">
        <v>5011</v>
      </c>
      <c r="C1399" t="s">
        <v>815</v>
      </c>
      <c r="D1399" t="s">
        <v>66</v>
      </c>
      <c r="E1399" t="s">
        <v>20</v>
      </c>
      <c r="F1399" t="s">
        <v>5012</v>
      </c>
      <c r="G1399" s="6">
        <f t="shared" si="189"/>
        <v>9850</v>
      </c>
      <c r="H1399" t="s">
        <v>79</v>
      </c>
      <c r="I1399" t="s">
        <v>127</v>
      </c>
      <c r="J1399" t="str">
        <f t="shared" si="190"/>
        <v>Kashish Patla</v>
      </c>
      <c r="K1399" t="s">
        <v>1828</v>
      </c>
      <c r="L1399" s="7">
        <f t="shared" si="195"/>
        <v>45048</v>
      </c>
      <c r="M1399" s="7">
        <v>45162</v>
      </c>
      <c r="N1399" s="1">
        <f t="shared" si="191"/>
        <v>45162</v>
      </c>
      <c r="P1399" s="7" t="str">
        <f t="shared" si="196"/>
        <v/>
      </c>
      <c r="R1399">
        <v>0</v>
      </c>
      <c r="S1399">
        <v>1</v>
      </c>
      <c r="T1399">
        <v>20.399999999999999</v>
      </c>
      <c r="U1399" t="s">
        <v>25</v>
      </c>
      <c r="W1399" t="str">
        <f t="shared" si="192"/>
        <v>Open</v>
      </c>
      <c r="X1399" t="str">
        <f>_xlfn.XLOOKUP(B1399,'Customers'!A:A,'Customers'!E:E,"")</f>
        <v>Enterprise</v>
      </c>
      <c r="Y1399">
        <f t="shared" si="193"/>
        <v>0</v>
      </c>
      <c r="Z1399" t="str">
        <f t="shared" si="194"/>
        <v/>
      </c>
      <c r="AA1399">
        <f t="shared" si="197"/>
        <v>0</v>
      </c>
    </row>
    <row r="1400" spans="1:27">
      <c r="A1400" t="s">
        <v>5013</v>
      </c>
      <c r="B1400" t="s">
        <v>2761</v>
      </c>
      <c r="C1400" t="s">
        <v>18</v>
      </c>
      <c r="D1400" t="s">
        <v>66</v>
      </c>
      <c r="E1400" t="s">
        <v>45</v>
      </c>
      <c r="F1400" t="s">
        <v>5014</v>
      </c>
      <c r="G1400" s="6">
        <f t="shared" si="189"/>
        <v>10708</v>
      </c>
      <c r="H1400" t="s">
        <v>30</v>
      </c>
      <c r="I1400" t="s">
        <v>68</v>
      </c>
      <c r="J1400" t="str">
        <f t="shared" si="190"/>
        <v>Anamika Keer</v>
      </c>
      <c r="K1400" t="s">
        <v>5015</v>
      </c>
      <c r="L1400" s="7">
        <f t="shared" si="195"/>
        <v>45594</v>
      </c>
      <c r="M1400" s="7">
        <v>45647</v>
      </c>
      <c r="N1400" s="1">
        <f t="shared" si="191"/>
        <v>45647</v>
      </c>
      <c r="P1400" s="7" t="str">
        <f t="shared" si="196"/>
        <v/>
      </c>
      <c r="R1400">
        <v>0</v>
      </c>
      <c r="S1400">
        <v>1</v>
      </c>
      <c r="T1400">
        <v>22.7</v>
      </c>
      <c r="U1400" t="s">
        <v>100</v>
      </c>
      <c r="W1400" t="str">
        <f t="shared" si="192"/>
        <v>Open</v>
      </c>
      <c r="X1400" t="str">
        <f>_xlfn.XLOOKUP(B1400,'Customers'!A:A,'Customers'!E:E,"")</f>
        <v>Mid-Market</v>
      </c>
      <c r="Y1400">
        <f t="shared" si="193"/>
        <v>0</v>
      </c>
      <c r="Z1400" t="str">
        <f t="shared" si="194"/>
        <v/>
      </c>
      <c r="AA1400">
        <f t="shared" si="197"/>
        <v>0</v>
      </c>
    </row>
    <row r="1401" spans="1:27">
      <c r="A1401" t="s">
        <v>5016</v>
      </c>
      <c r="B1401" t="s">
        <v>4121</v>
      </c>
      <c r="C1401" t="s">
        <v>5017</v>
      </c>
      <c r="D1401" t="s">
        <v>183</v>
      </c>
      <c r="E1401" t="s">
        <v>45</v>
      </c>
      <c r="F1401" t="s">
        <v>29</v>
      </c>
      <c r="G1401" s="6">
        <f t="shared" si="189"/>
        <v>3000</v>
      </c>
      <c r="H1401" t="s">
        <v>151</v>
      </c>
      <c r="I1401" t="s">
        <v>145</v>
      </c>
      <c r="J1401" t="str">
        <f t="shared" si="190"/>
        <v>Krish Varughese</v>
      </c>
      <c r="K1401" t="s">
        <v>3024</v>
      </c>
      <c r="L1401" s="7">
        <f t="shared" si="195"/>
        <v>44987</v>
      </c>
      <c r="M1401" s="7">
        <v>45152</v>
      </c>
      <c r="N1401" s="1">
        <f t="shared" si="191"/>
        <v>45152</v>
      </c>
      <c r="P1401" s="7" t="str">
        <f t="shared" si="196"/>
        <v/>
      </c>
      <c r="R1401">
        <v>0</v>
      </c>
      <c r="S1401">
        <v>1</v>
      </c>
      <c r="T1401">
        <v>9.5</v>
      </c>
      <c r="U1401" t="s">
        <v>100</v>
      </c>
      <c r="W1401" t="str">
        <f t="shared" si="192"/>
        <v>Open</v>
      </c>
      <c r="X1401" t="str">
        <f>_xlfn.XLOOKUP(B1401,'Customers'!A:A,'Customers'!E:E,"")</f>
        <v>SMB</v>
      </c>
      <c r="Y1401">
        <f t="shared" si="193"/>
        <v>0</v>
      </c>
      <c r="Z1401" t="str">
        <f t="shared" si="194"/>
        <v/>
      </c>
      <c r="AA1401">
        <f t="shared" si="197"/>
        <v>0</v>
      </c>
    </row>
    <row r="1402" spans="1:27">
      <c r="A1402" t="s">
        <v>5018</v>
      </c>
      <c r="B1402" t="s">
        <v>687</v>
      </c>
      <c r="C1402" t="s">
        <v>901</v>
      </c>
      <c r="D1402" t="s">
        <v>183</v>
      </c>
      <c r="E1402" t="s">
        <v>28</v>
      </c>
      <c r="F1402" t="s">
        <v>4225</v>
      </c>
      <c r="G1402" s="6">
        <f t="shared" si="189"/>
        <v>9549</v>
      </c>
      <c r="H1402" t="s">
        <v>30</v>
      </c>
      <c r="I1402" t="s">
        <v>850</v>
      </c>
      <c r="J1402" t="str">
        <f t="shared" si="190"/>
        <v>Owen Mane</v>
      </c>
      <c r="K1402" t="s">
        <v>4492</v>
      </c>
      <c r="L1402" s="7">
        <f t="shared" si="195"/>
        <v>45512</v>
      </c>
      <c r="M1402" s="7">
        <v>45684</v>
      </c>
      <c r="N1402" s="1">
        <f t="shared" si="191"/>
        <v>45684</v>
      </c>
      <c r="P1402" s="7" t="str">
        <f t="shared" si="196"/>
        <v/>
      </c>
      <c r="R1402">
        <v>0</v>
      </c>
      <c r="S1402">
        <v>1</v>
      </c>
      <c r="T1402">
        <v>24.1</v>
      </c>
      <c r="U1402" t="s">
        <v>58</v>
      </c>
      <c r="W1402" t="str">
        <f t="shared" si="192"/>
        <v>Open</v>
      </c>
      <c r="X1402" t="str">
        <f>_xlfn.XLOOKUP(B1402,'Customers'!A:A,'Customers'!E:E,"")</f>
        <v>SMB</v>
      </c>
      <c r="Y1402">
        <f t="shared" si="193"/>
        <v>0</v>
      </c>
      <c r="Z1402" t="str">
        <f t="shared" si="194"/>
        <v/>
      </c>
      <c r="AA1402">
        <f t="shared" si="197"/>
        <v>0</v>
      </c>
    </row>
    <row r="1403" spans="1:27">
      <c r="A1403" t="s">
        <v>5019</v>
      </c>
      <c r="B1403" t="s">
        <v>5020</v>
      </c>
      <c r="C1403" t="s">
        <v>226</v>
      </c>
      <c r="D1403" t="s">
        <v>66</v>
      </c>
      <c r="E1403" t="s">
        <v>115</v>
      </c>
      <c r="F1403" t="s">
        <v>5021</v>
      </c>
      <c r="G1403" s="6">
        <f t="shared" si="189"/>
        <v>14535</v>
      </c>
      <c r="H1403" t="s">
        <v>47</v>
      </c>
      <c r="I1403" t="s">
        <v>93</v>
      </c>
      <c r="J1403" t="str">
        <f t="shared" si="190"/>
        <v>Owen Mane</v>
      </c>
      <c r="K1403" t="s">
        <v>5022</v>
      </c>
      <c r="L1403" s="7">
        <f t="shared" si="195"/>
        <v>45178</v>
      </c>
      <c r="M1403" s="7">
        <v>45343</v>
      </c>
      <c r="N1403" s="1">
        <f t="shared" si="191"/>
        <v>45343</v>
      </c>
      <c r="O1403" s="7">
        <v>45209</v>
      </c>
      <c r="P1403" s="7">
        <f t="shared" si="196"/>
        <v>45209</v>
      </c>
      <c r="Q1403">
        <v>31</v>
      </c>
      <c r="R1403">
        <v>0</v>
      </c>
      <c r="S1403">
        <v>1</v>
      </c>
      <c r="T1403">
        <v>20.2</v>
      </c>
      <c r="U1403" t="s">
        <v>100</v>
      </c>
      <c r="W1403" t="str">
        <f t="shared" si="192"/>
        <v>Lost</v>
      </c>
      <c r="X1403" t="str">
        <f>_xlfn.XLOOKUP(B1403,'Customers'!A:A,'Customers'!E:E,"")</f>
        <v>Mid-Market</v>
      </c>
      <c r="Y1403">
        <f t="shared" si="193"/>
        <v>1</v>
      </c>
      <c r="Z1403">
        <f t="shared" si="194"/>
        <v>-134</v>
      </c>
      <c r="AA1403">
        <f t="shared" si="197"/>
        <v>0</v>
      </c>
    </row>
    <row r="1404" spans="1:27">
      <c r="A1404" t="s">
        <v>5023</v>
      </c>
      <c r="B1404" t="s">
        <v>2298</v>
      </c>
      <c r="C1404" t="s">
        <v>2104</v>
      </c>
      <c r="D1404" t="s">
        <v>66</v>
      </c>
      <c r="E1404" t="s">
        <v>91</v>
      </c>
      <c r="F1404" t="s">
        <v>5024</v>
      </c>
      <c r="G1404" s="6">
        <f t="shared" si="189"/>
        <v>14971</v>
      </c>
      <c r="H1404" t="s">
        <v>47</v>
      </c>
      <c r="I1404" t="s">
        <v>737</v>
      </c>
      <c r="J1404" t="str">
        <f t="shared" si="190"/>
        <v>Ekta Uppal</v>
      </c>
      <c r="K1404" t="s">
        <v>4626</v>
      </c>
      <c r="L1404" s="7">
        <f t="shared" si="195"/>
        <v>44676</v>
      </c>
      <c r="M1404" s="7">
        <v>44782</v>
      </c>
      <c r="N1404" s="1">
        <f t="shared" si="191"/>
        <v>44782</v>
      </c>
      <c r="O1404" s="7">
        <v>44701</v>
      </c>
      <c r="P1404" s="7">
        <f t="shared" si="196"/>
        <v>44701</v>
      </c>
      <c r="Q1404">
        <v>25</v>
      </c>
      <c r="R1404">
        <v>1</v>
      </c>
      <c r="S1404">
        <v>4</v>
      </c>
      <c r="T1404">
        <v>10</v>
      </c>
      <c r="U1404" t="s">
        <v>25</v>
      </c>
      <c r="W1404" t="str">
        <f t="shared" si="192"/>
        <v>Won</v>
      </c>
      <c r="X1404" t="str">
        <f>_xlfn.XLOOKUP(B1404,'Customers'!A:A,'Customers'!E:E,"")</f>
        <v>Enterprise</v>
      </c>
      <c r="Y1404">
        <f t="shared" si="193"/>
        <v>1</v>
      </c>
      <c r="Z1404">
        <f t="shared" si="194"/>
        <v>-81</v>
      </c>
      <c r="AA1404">
        <f t="shared" si="197"/>
        <v>0</v>
      </c>
    </row>
    <row r="1405" spans="1:27">
      <c r="A1405" t="s">
        <v>5025</v>
      </c>
      <c r="B1405" t="s">
        <v>2329</v>
      </c>
      <c r="C1405" t="s">
        <v>4870</v>
      </c>
      <c r="D1405" t="s">
        <v>53</v>
      </c>
      <c r="E1405" t="s">
        <v>20</v>
      </c>
      <c r="F1405" t="s">
        <v>5026</v>
      </c>
      <c r="G1405" s="6">
        <f t="shared" si="189"/>
        <v>43133</v>
      </c>
      <c r="H1405" t="s">
        <v>30</v>
      </c>
      <c r="I1405" t="s">
        <v>232</v>
      </c>
      <c r="J1405" t="str">
        <f t="shared" si="190"/>
        <v>Patrick Sama</v>
      </c>
      <c r="K1405" t="s">
        <v>5027</v>
      </c>
      <c r="L1405" s="7">
        <f t="shared" si="195"/>
        <v>45327</v>
      </c>
      <c r="M1405" s="7">
        <v>45348</v>
      </c>
      <c r="N1405" s="1">
        <f t="shared" si="191"/>
        <v>45348</v>
      </c>
      <c r="P1405" s="7" t="str">
        <f t="shared" si="196"/>
        <v/>
      </c>
      <c r="R1405">
        <v>0</v>
      </c>
      <c r="S1405">
        <v>1</v>
      </c>
      <c r="T1405">
        <v>19.2</v>
      </c>
      <c r="U1405" t="s">
        <v>58</v>
      </c>
      <c r="W1405" t="str">
        <f t="shared" si="192"/>
        <v>Open</v>
      </c>
      <c r="X1405" t="str">
        <f>_xlfn.XLOOKUP(B1405,'Customers'!A:A,'Customers'!E:E,"")</f>
        <v>Mid-Market</v>
      </c>
      <c r="Y1405">
        <f t="shared" si="193"/>
        <v>0</v>
      </c>
      <c r="Z1405" t="str">
        <f t="shared" si="194"/>
        <v/>
      </c>
      <c r="AA1405">
        <f t="shared" si="197"/>
        <v>0</v>
      </c>
    </row>
    <row r="1406" spans="1:27">
      <c r="A1406" t="s">
        <v>5028</v>
      </c>
      <c r="B1406" t="s">
        <v>5029</v>
      </c>
      <c r="C1406" t="s">
        <v>18</v>
      </c>
      <c r="D1406" t="s">
        <v>66</v>
      </c>
      <c r="E1406" t="s">
        <v>45</v>
      </c>
      <c r="F1406" t="s">
        <v>5030</v>
      </c>
      <c r="G1406" s="6">
        <f t="shared" si="189"/>
        <v>19608</v>
      </c>
      <c r="H1406" t="s">
        <v>56</v>
      </c>
      <c r="I1406" t="s">
        <v>237</v>
      </c>
      <c r="J1406" t="str">
        <f t="shared" si="190"/>
        <v>Vidhi Mital</v>
      </c>
      <c r="K1406" t="s">
        <v>3984</v>
      </c>
      <c r="L1406" s="7">
        <f t="shared" si="195"/>
        <v>45146</v>
      </c>
      <c r="M1406" s="7">
        <v>45162</v>
      </c>
      <c r="N1406" s="1">
        <f t="shared" si="191"/>
        <v>45162</v>
      </c>
      <c r="P1406" s="7" t="str">
        <f t="shared" si="196"/>
        <v/>
      </c>
      <c r="R1406">
        <v>0</v>
      </c>
      <c r="S1406">
        <v>1</v>
      </c>
      <c r="U1406" t="s">
        <v>42</v>
      </c>
      <c r="W1406" t="str">
        <f t="shared" si="192"/>
        <v>Open</v>
      </c>
      <c r="X1406" t="str">
        <f>_xlfn.XLOOKUP(B1406,'Customers'!A:A,'Customers'!E:E,"")</f>
        <v>SMB</v>
      </c>
      <c r="Y1406">
        <f t="shared" si="193"/>
        <v>0</v>
      </c>
      <c r="Z1406" t="str">
        <f t="shared" si="194"/>
        <v/>
      </c>
      <c r="AA1406">
        <f t="shared" si="197"/>
        <v>0</v>
      </c>
    </row>
    <row r="1407" spans="1:27">
      <c r="A1407" t="s">
        <v>5031</v>
      </c>
      <c r="B1407" t="s">
        <v>1087</v>
      </c>
      <c r="C1407" t="s">
        <v>929</v>
      </c>
      <c r="D1407" t="s">
        <v>37</v>
      </c>
      <c r="E1407" t="s">
        <v>91</v>
      </c>
      <c r="F1407" t="s">
        <v>5032</v>
      </c>
      <c r="G1407" s="6">
        <f t="shared" si="189"/>
        <v>198786</v>
      </c>
      <c r="H1407" t="s">
        <v>151</v>
      </c>
      <c r="I1407" t="s">
        <v>62</v>
      </c>
      <c r="J1407" t="str">
        <f t="shared" si="190"/>
        <v>Jairaj Panchal</v>
      </c>
      <c r="K1407" t="s">
        <v>4988</v>
      </c>
      <c r="L1407" s="7">
        <f t="shared" si="195"/>
        <v>45554</v>
      </c>
      <c r="M1407" s="7">
        <v>45705</v>
      </c>
      <c r="N1407" s="1">
        <f t="shared" si="191"/>
        <v>45705</v>
      </c>
      <c r="O1407" s="7">
        <v>45647</v>
      </c>
      <c r="P1407" s="7">
        <f t="shared" si="196"/>
        <v>45647</v>
      </c>
      <c r="Q1407">
        <v>93</v>
      </c>
      <c r="R1407">
        <v>0</v>
      </c>
      <c r="S1407">
        <v>1</v>
      </c>
      <c r="T1407">
        <v>8.5</v>
      </c>
      <c r="U1407" t="s">
        <v>100</v>
      </c>
      <c r="W1407" t="str">
        <f t="shared" si="192"/>
        <v>Won</v>
      </c>
      <c r="X1407" t="str">
        <f>_xlfn.XLOOKUP(B1407,'Customers'!A:A,'Customers'!E:E,"")</f>
        <v>Mid-Market</v>
      </c>
      <c r="Y1407">
        <f t="shared" si="193"/>
        <v>1</v>
      </c>
      <c r="Z1407">
        <f t="shared" si="194"/>
        <v>-58</v>
      </c>
      <c r="AA1407">
        <f t="shared" si="197"/>
        <v>0</v>
      </c>
    </row>
    <row r="1408" spans="1:27">
      <c r="A1408" t="s">
        <v>5033</v>
      </c>
      <c r="B1408" t="s">
        <v>4739</v>
      </c>
      <c r="C1408" t="s">
        <v>1959</v>
      </c>
      <c r="D1408" t="s">
        <v>53</v>
      </c>
      <c r="E1408" t="s">
        <v>20</v>
      </c>
      <c r="F1408" t="s">
        <v>526</v>
      </c>
      <c r="G1408" s="6">
        <f t="shared" si="189"/>
        <v>19000</v>
      </c>
      <c r="H1408" t="s">
        <v>151</v>
      </c>
      <c r="I1408" t="s">
        <v>62</v>
      </c>
      <c r="J1408" t="str">
        <f t="shared" si="190"/>
        <v>Jairaj Panchal</v>
      </c>
      <c r="K1408" t="s">
        <v>2725</v>
      </c>
      <c r="L1408" s="7">
        <f t="shared" si="195"/>
        <v>45417</v>
      </c>
      <c r="M1408" s="7">
        <v>45510</v>
      </c>
      <c r="N1408" s="1">
        <f t="shared" si="191"/>
        <v>45510</v>
      </c>
      <c r="P1408" s="7" t="str">
        <f t="shared" si="196"/>
        <v/>
      </c>
      <c r="R1408">
        <v>0</v>
      </c>
      <c r="S1408">
        <v>1</v>
      </c>
      <c r="T1408">
        <v>23.6</v>
      </c>
      <c r="U1408" t="s">
        <v>33</v>
      </c>
      <c r="W1408" t="str">
        <f t="shared" si="192"/>
        <v>Open</v>
      </c>
      <c r="X1408" t="str">
        <f>_xlfn.XLOOKUP(B1408,'Customers'!A:A,'Customers'!E:E,"")</f>
        <v>SMB</v>
      </c>
      <c r="Y1408">
        <f t="shared" si="193"/>
        <v>0</v>
      </c>
      <c r="Z1408" t="str">
        <f t="shared" si="194"/>
        <v/>
      </c>
      <c r="AA1408">
        <f t="shared" si="197"/>
        <v>0</v>
      </c>
    </row>
    <row r="1409" spans="1:27">
      <c r="A1409" t="s">
        <v>5034</v>
      </c>
      <c r="B1409" t="s">
        <v>2741</v>
      </c>
      <c r="C1409" t="s">
        <v>3277</v>
      </c>
      <c r="D1409" t="s">
        <v>53</v>
      </c>
      <c r="E1409" t="s">
        <v>177</v>
      </c>
      <c r="F1409" t="s">
        <v>5035</v>
      </c>
      <c r="G1409" s="6">
        <f t="shared" si="189"/>
        <v>47717</v>
      </c>
      <c r="H1409" t="s">
        <v>161</v>
      </c>
      <c r="I1409" t="s">
        <v>105</v>
      </c>
      <c r="J1409" t="str">
        <f t="shared" si="190"/>
        <v>Hemangini Bahri</v>
      </c>
      <c r="K1409" t="s">
        <v>5036</v>
      </c>
      <c r="L1409" s="7">
        <f t="shared" si="195"/>
        <v>45448</v>
      </c>
      <c r="M1409" s="7">
        <v>45510</v>
      </c>
      <c r="N1409" s="1">
        <f t="shared" si="191"/>
        <v>45510</v>
      </c>
      <c r="P1409" s="7" t="str">
        <f t="shared" si="196"/>
        <v/>
      </c>
      <c r="R1409">
        <v>0</v>
      </c>
      <c r="S1409">
        <v>1</v>
      </c>
      <c r="T1409">
        <v>29.7</v>
      </c>
      <c r="U1409" t="s">
        <v>25</v>
      </c>
      <c r="W1409" t="str">
        <f t="shared" si="192"/>
        <v>Open</v>
      </c>
      <c r="X1409" t="str">
        <f>_xlfn.XLOOKUP(B1409,'Customers'!A:A,'Customers'!E:E,"")</f>
        <v>SMB</v>
      </c>
      <c r="Y1409">
        <f t="shared" si="193"/>
        <v>0</v>
      </c>
      <c r="Z1409" t="str">
        <f t="shared" si="194"/>
        <v/>
      </c>
      <c r="AA1409">
        <f t="shared" si="197"/>
        <v>0</v>
      </c>
    </row>
    <row r="1410" spans="1:27">
      <c r="A1410" t="s">
        <v>5037</v>
      </c>
      <c r="B1410" t="s">
        <v>5038</v>
      </c>
      <c r="C1410" t="s">
        <v>455</v>
      </c>
      <c r="D1410" t="s">
        <v>66</v>
      </c>
      <c r="E1410" t="s">
        <v>28</v>
      </c>
      <c r="F1410" t="s">
        <v>5039</v>
      </c>
      <c r="G1410" s="6">
        <f t="shared" ref="G1410:G1473" si="198">IF(F1410="","",IF(RIGHT(UPPER(SUBSTITUTE(SUBSTITUTE(SUBSTITUTE(TRIM(F1410),"$",""),",","")," ","")),1)="K",VALUE(LEFT(UPPER(SUBSTITUTE(SUBSTITUTE(SUBSTITUTE(TRIM(F1410),"$",""),",","")," ","")),LEN(UPPER(SUBSTITUTE(SUBSTITUTE(SUBSTITUTE(TRIM(F1410),"$",""),",","")," ","")))-1))*1000,IF(RIGHT(UPPER(SUBSTITUTE(SUBSTITUTE(SUBSTITUTE(TRIM(F1410),"$",""),",","")," ","")),1)="M",VALUE(LEFT(UPPER(SUBSTITUTE(SUBSTITUTE(SUBSTITUTE(TRIM(F1410),"$",""),",","")," ","")),LEN(UPPER(SUBSTITUTE(SUBSTITUTE(SUBSTITUTE(TRIM(F1410),"$",""),",","")," ","")))-1))*1000000,VALUE(SUBSTITUTE(SUBSTITUTE(SUBSTITUTE(TRIM(F1410),"$",""),",","")," ","")))))</f>
        <v>19149</v>
      </c>
      <c r="H1410" t="s">
        <v>161</v>
      </c>
      <c r="I1410" t="s">
        <v>237</v>
      </c>
      <c r="J1410" t="str">
        <f t="shared" ref="J1410:J1473" si="199">PROPER(TRIM(I1410))</f>
        <v>Vidhi Mital</v>
      </c>
      <c r="K1410" t="s">
        <v>5040</v>
      </c>
      <c r="L1410" s="7">
        <f t="shared" si="195"/>
        <v>45434</v>
      </c>
      <c r="M1410" s="7">
        <v>45577</v>
      </c>
      <c r="N1410" s="1">
        <f t="shared" ref="N1410:N1473" si="200">IF(M1410="","",IF(ISNUMBER(M1410),M1410,IF(ISNUMBER(SEARCH("/",M1410)),DATE(VALUE(RIGHT(M1410,4)),VALUE(MID(M1410,4,2)),VALUE(LEFT(M1410,2))),DATE(VALUE(LEFT(M1410,4)),VALUE(MID(M1410,6,2)),VALUE(RIGHT(M1410,2))))))</f>
        <v>45577</v>
      </c>
      <c r="P1410" s="7" t="str">
        <f t="shared" si="196"/>
        <v/>
      </c>
      <c r="R1410">
        <v>0</v>
      </c>
      <c r="S1410">
        <v>1</v>
      </c>
      <c r="T1410">
        <v>5.9</v>
      </c>
      <c r="U1410" t="s">
        <v>33</v>
      </c>
      <c r="W1410" t="str">
        <f t="shared" ref="W1410:W1473" si="201">IF(E1410="","",IF(E1410="Closed Won","Won",IF(E1410="Closed Lost","Lost","Open")))</f>
        <v>Open</v>
      </c>
      <c r="X1410" t="str">
        <f>_xlfn.XLOOKUP(B1410,'Customers'!A:A,'Customers'!E:E,"")</f>
        <v>Mid-Market</v>
      </c>
      <c r="Y1410">
        <f t="shared" ref="Y1410:Y1473" si="202">IF(OR(W1410="Won",W1410="Lost"),1,0)</f>
        <v>0</v>
      </c>
      <c r="Z1410" t="str">
        <f t="shared" ref="Z1410:Z1473" si="203">IF(OR(N1410="",P1410=""),"",P1410-N1410)</f>
        <v/>
      </c>
      <c r="AA1410">
        <f t="shared" si="197"/>
        <v>0</v>
      </c>
    </row>
    <row r="1411" spans="1:27">
      <c r="A1411" t="s">
        <v>5041</v>
      </c>
      <c r="B1411" t="s">
        <v>1820</v>
      </c>
      <c r="C1411" t="s">
        <v>688</v>
      </c>
      <c r="D1411" t="s">
        <v>53</v>
      </c>
      <c r="E1411" t="s">
        <v>54</v>
      </c>
      <c r="F1411" t="s">
        <v>5042</v>
      </c>
      <c r="G1411" s="6">
        <f t="shared" si="198"/>
        <v>26677</v>
      </c>
      <c r="H1411" t="s">
        <v>79</v>
      </c>
      <c r="I1411" t="s">
        <v>237</v>
      </c>
      <c r="J1411" t="str">
        <f t="shared" si="199"/>
        <v>Vidhi Mital</v>
      </c>
      <c r="K1411" t="s">
        <v>2421</v>
      </c>
      <c r="L1411" s="7">
        <f t="shared" ref="L1411:L1474" si="204">IF(K1411="","",IF(ISNUMBER(K1411),K1411,IF(ISNUMBER(SEARCH("/",K1411)),DATE(VALUE(RIGHT(K1411,4)),VALUE(MID(K1411,4,2)),VALUE(LEFT(K1411,2))),DATE(VALUE(LEFT(K1411,4)),VALUE(MID(K1411,6,2)),VALUE(RIGHT(K1411,2))))))</f>
        <v>45147</v>
      </c>
      <c r="M1411" s="7">
        <v>45196</v>
      </c>
      <c r="N1411" s="1">
        <f t="shared" si="200"/>
        <v>45196</v>
      </c>
      <c r="P1411" s="7" t="str">
        <f t="shared" ref="P1411:P1474" si="205">IF(O1411="","",IF(ISNUMBER(O1411),O1411,DATE(VALUE(LEFT(O1411,4)),VALUE(MID(O1411,6,2)),VALUE(RIGHT(O1411,2)))))</f>
        <v/>
      </c>
      <c r="R1411">
        <v>0</v>
      </c>
      <c r="S1411">
        <v>1</v>
      </c>
      <c r="T1411">
        <v>22.2</v>
      </c>
      <c r="U1411" t="s">
        <v>58</v>
      </c>
      <c r="W1411" t="str">
        <f t="shared" si="201"/>
        <v>Open</v>
      </c>
      <c r="X1411" t="str">
        <f>_xlfn.XLOOKUP(B1411,'Customers'!A:A,'Customers'!E:E,"")</f>
        <v>SMB</v>
      </c>
      <c r="Y1411">
        <f t="shared" si="202"/>
        <v>0</v>
      </c>
      <c r="Z1411" t="str">
        <f t="shared" si="203"/>
        <v/>
      </c>
      <c r="AA1411">
        <f t="shared" ref="AA1411:AA1474" si="206">IF(AND(Y1411=1,Z1411&gt;30),1,0)</f>
        <v>0</v>
      </c>
    </row>
    <row r="1412" spans="1:27">
      <c r="A1412" t="s">
        <v>5043</v>
      </c>
      <c r="B1412" t="s">
        <v>2895</v>
      </c>
      <c r="C1412" t="s">
        <v>18</v>
      </c>
      <c r="D1412" t="s">
        <v>37</v>
      </c>
      <c r="E1412" t="s">
        <v>54</v>
      </c>
      <c r="F1412" t="s">
        <v>5044</v>
      </c>
      <c r="G1412" s="6">
        <f t="shared" si="198"/>
        <v>119803</v>
      </c>
      <c r="H1412" t="s">
        <v>161</v>
      </c>
      <c r="I1412" t="s">
        <v>117</v>
      </c>
      <c r="J1412" t="str">
        <f t="shared" si="199"/>
        <v>Ekta Uppal</v>
      </c>
      <c r="K1412" t="s">
        <v>5045</v>
      </c>
      <c r="L1412" s="7">
        <f t="shared" si="204"/>
        <v>44644</v>
      </c>
      <c r="M1412" s="7">
        <v>44686</v>
      </c>
      <c r="N1412" s="1">
        <f t="shared" si="200"/>
        <v>44686</v>
      </c>
      <c r="P1412" s="7" t="str">
        <f t="shared" si="205"/>
        <v/>
      </c>
      <c r="R1412">
        <v>0</v>
      </c>
      <c r="S1412">
        <v>1</v>
      </c>
      <c r="T1412">
        <v>18.3</v>
      </c>
      <c r="U1412" t="s">
        <v>100</v>
      </c>
      <c r="W1412" t="str">
        <f t="shared" si="201"/>
        <v>Open</v>
      </c>
      <c r="X1412" t="str">
        <f>_xlfn.XLOOKUP(B1412,'Customers'!A:A,'Customers'!E:E,"")</f>
        <v>Mid-Market</v>
      </c>
      <c r="Y1412">
        <f t="shared" si="202"/>
        <v>0</v>
      </c>
      <c r="Z1412" t="str">
        <f t="shared" si="203"/>
        <v/>
      </c>
      <c r="AA1412">
        <f t="shared" si="206"/>
        <v>0</v>
      </c>
    </row>
    <row r="1413" spans="1:27">
      <c r="A1413" t="s">
        <v>5046</v>
      </c>
      <c r="B1413" t="s">
        <v>5047</v>
      </c>
      <c r="C1413" t="s">
        <v>591</v>
      </c>
      <c r="D1413" t="s">
        <v>66</v>
      </c>
      <c r="E1413" t="s">
        <v>54</v>
      </c>
      <c r="F1413" t="s">
        <v>5048</v>
      </c>
      <c r="G1413" s="6">
        <f t="shared" si="198"/>
        <v>8621</v>
      </c>
      <c r="H1413" t="s">
        <v>79</v>
      </c>
      <c r="I1413" t="s">
        <v>31</v>
      </c>
      <c r="J1413" t="str">
        <f t="shared" si="199"/>
        <v>Ati Seshadri</v>
      </c>
      <c r="K1413" t="s">
        <v>5049</v>
      </c>
      <c r="L1413" s="7">
        <f t="shared" si="204"/>
        <v>44953</v>
      </c>
      <c r="M1413" s="7">
        <v>45006</v>
      </c>
      <c r="N1413" s="1">
        <f t="shared" si="200"/>
        <v>45006</v>
      </c>
      <c r="P1413" s="7" t="str">
        <f t="shared" si="205"/>
        <v/>
      </c>
      <c r="R1413">
        <v>0</v>
      </c>
      <c r="S1413">
        <v>1</v>
      </c>
      <c r="T1413">
        <v>21.6</v>
      </c>
      <c r="U1413" t="s">
        <v>58</v>
      </c>
      <c r="W1413" t="str">
        <f t="shared" si="201"/>
        <v>Open</v>
      </c>
      <c r="X1413" t="str">
        <f>_xlfn.XLOOKUP(B1413,'Customers'!A:A,'Customers'!E:E,"")</f>
        <v>SMB</v>
      </c>
      <c r="Y1413">
        <f t="shared" si="202"/>
        <v>0</v>
      </c>
      <c r="Z1413" t="str">
        <f t="shared" si="203"/>
        <v/>
      </c>
      <c r="AA1413">
        <f t="shared" si="206"/>
        <v>0</v>
      </c>
    </row>
    <row r="1414" spans="1:27">
      <c r="A1414" t="s">
        <v>5050</v>
      </c>
      <c r="B1414" t="s">
        <v>5051</v>
      </c>
      <c r="C1414" t="s">
        <v>18</v>
      </c>
      <c r="D1414" t="s">
        <v>183</v>
      </c>
      <c r="E1414" t="s">
        <v>28</v>
      </c>
      <c r="F1414" t="s">
        <v>5052</v>
      </c>
      <c r="G1414" s="6">
        <f t="shared" si="198"/>
        <v>8946</v>
      </c>
      <c r="H1414" t="s">
        <v>47</v>
      </c>
      <c r="I1414" t="s">
        <v>86</v>
      </c>
      <c r="J1414" t="str">
        <f t="shared" si="199"/>
        <v>Mason Solanki</v>
      </c>
      <c r="K1414" t="s">
        <v>5053</v>
      </c>
      <c r="L1414" s="7">
        <f t="shared" si="204"/>
        <v>45102</v>
      </c>
      <c r="M1414" s="7">
        <v>45268</v>
      </c>
      <c r="N1414" s="1">
        <f t="shared" si="200"/>
        <v>45268</v>
      </c>
      <c r="P1414" s="7" t="str">
        <f t="shared" si="205"/>
        <v/>
      </c>
      <c r="R1414">
        <v>0</v>
      </c>
      <c r="S1414">
        <v>1</v>
      </c>
      <c r="T1414">
        <v>21.1</v>
      </c>
      <c r="U1414" t="s">
        <v>42</v>
      </c>
      <c r="W1414" t="str">
        <f t="shared" si="201"/>
        <v>Open</v>
      </c>
      <c r="X1414" t="str">
        <f>_xlfn.XLOOKUP(B1414,'Customers'!A:A,'Customers'!E:E,"")</f>
        <v>Mid-Market</v>
      </c>
      <c r="Y1414">
        <f t="shared" si="202"/>
        <v>0</v>
      </c>
      <c r="Z1414" t="str">
        <f t="shared" si="203"/>
        <v/>
      </c>
      <c r="AA1414">
        <f t="shared" si="206"/>
        <v>0</v>
      </c>
    </row>
    <row r="1415" spans="1:27">
      <c r="A1415" t="s">
        <v>5054</v>
      </c>
      <c r="B1415" t="s">
        <v>4943</v>
      </c>
      <c r="C1415" t="s">
        <v>915</v>
      </c>
      <c r="D1415" t="s">
        <v>183</v>
      </c>
      <c r="E1415" t="s">
        <v>177</v>
      </c>
      <c r="F1415" t="s">
        <v>5055</v>
      </c>
      <c r="G1415" s="6">
        <f t="shared" si="198"/>
        <v>8799</v>
      </c>
      <c r="H1415" t="s">
        <v>56</v>
      </c>
      <c r="I1415" t="s">
        <v>93</v>
      </c>
      <c r="J1415" t="str">
        <f t="shared" si="199"/>
        <v>Owen Mane</v>
      </c>
      <c r="K1415" t="s">
        <v>2833</v>
      </c>
      <c r="L1415" s="7">
        <f t="shared" si="204"/>
        <v>45620</v>
      </c>
      <c r="M1415" s="7">
        <v>45764</v>
      </c>
      <c r="N1415" s="1">
        <f t="shared" si="200"/>
        <v>45764</v>
      </c>
      <c r="P1415" s="7" t="str">
        <f t="shared" si="205"/>
        <v/>
      </c>
      <c r="R1415">
        <v>0</v>
      </c>
      <c r="S1415">
        <v>1</v>
      </c>
      <c r="T1415">
        <v>13.7</v>
      </c>
      <c r="U1415" t="s">
        <v>42</v>
      </c>
      <c r="W1415" t="str">
        <f t="shared" si="201"/>
        <v>Open</v>
      </c>
      <c r="X1415" t="str">
        <f>_xlfn.XLOOKUP(B1415,'Customers'!A:A,'Customers'!E:E,"")</f>
        <v>Mid-Market</v>
      </c>
      <c r="Y1415">
        <f t="shared" si="202"/>
        <v>0</v>
      </c>
      <c r="Z1415" t="str">
        <f t="shared" si="203"/>
        <v/>
      </c>
      <c r="AA1415">
        <f t="shared" si="206"/>
        <v>0</v>
      </c>
    </row>
    <row r="1416" spans="1:27">
      <c r="A1416" t="s">
        <v>5056</v>
      </c>
      <c r="B1416" t="s">
        <v>5057</v>
      </c>
      <c r="C1416" t="s">
        <v>763</v>
      </c>
      <c r="D1416" t="s">
        <v>37</v>
      </c>
      <c r="E1416" t="s">
        <v>115</v>
      </c>
      <c r="F1416" t="s">
        <v>5058</v>
      </c>
      <c r="G1416" s="6">
        <f t="shared" si="198"/>
        <v>154593</v>
      </c>
      <c r="H1416" t="s">
        <v>161</v>
      </c>
      <c r="I1416" t="s">
        <v>80</v>
      </c>
      <c r="J1416" t="str">
        <f t="shared" si="199"/>
        <v>Shivani Natt</v>
      </c>
      <c r="K1416" t="s">
        <v>3774</v>
      </c>
      <c r="L1416" s="7">
        <f t="shared" si="204"/>
        <v>45410</v>
      </c>
      <c r="M1416" s="7">
        <v>45442</v>
      </c>
      <c r="N1416" s="1">
        <f t="shared" si="200"/>
        <v>45442</v>
      </c>
      <c r="O1416" s="7">
        <v>45544</v>
      </c>
      <c r="P1416" s="7">
        <f t="shared" si="205"/>
        <v>45544</v>
      </c>
      <c r="Q1416">
        <v>134</v>
      </c>
      <c r="R1416">
        <v>0</v>
      </c>
      <c r="S1416">
        <v>1</v>
      </c>
      <c r="T1416">
        <v>29.3</v>
      </c>
      <c r="U1416" t="s">
        <v>25</v>
      </c>
      <c r="W1416" t="str">
        <f t="shared" si="201"/>
        <v>Lost</v>
      </c>
      <c r="X1416" t="str">
        <f>_xlfn.XLOOKUP(B1416,'Customers'!A:A,'Customers'!E:E,"")</f>
        <v>Mid-Market</v>
      </c>
      <c r="Y1416">
        <f t="shared" si="202"/>
        <v>1</v>
      </c>
      <c r="Z1416">
        <f t="shared" si="203"/>
        <v>102</v>
      </c>
      <c r="AA1416">
        <f t="shared" si="206"/>
        <v>1</v>
      </c>
    </row>
    <row r="1417" spans="1:27">
      <c r="A1417" t="s">
        <v>5059</v>
      </c>
      <c r="B1417" t="s">
        <v>4371</v>
      </c>
      <c r="C1417" t="s">
        <v>5060</v>
      </c>
      <c r="D1417" t="s">
        <v>53</v>
      </c>
      <c r="E1417" t="s">
        <v>115</v>
      </c>
      <c r="F1417" t="s">
        <v>5061</v>
      </c>
      <c r="G1417" s="6">
        <f t="shared" si="198"/>
        <v>44416</v>
      </c>
      <c r="H1417" t="s">
        <v>151</v>
      </c>
      <c r="I1417" t="s">
        <v>145</v>
      </c>
      <c r="J1417" t="str">
        <f t="shared" si="199"/>
        <v>Krish Varughese</v>
      </c>
      <c r="K1417" t="s">
        <v>647</v>
      </c>
      <c r="L1417" s="7">
        <f t="shared" si="204"/>
        <v>44848</v>
      </c>
      <c r="M1417" s="7">
        <v>44999</v>
      </c>
      <c r="N1417" s="1">
        <f t="shared" si="200"/>
        <v>44999</v>
      </c>
      <c r="O1417" s="7">
        <v>44945</v>
      </c>
      <c r="P1417" s="7">
        <f t="shared" si="205"/>
        <v>44945</v>
      </c>
      <c r="Q1417">
        <v>97</v>
      </c>
      <c r="R1417">
        <v>0</v>
      </c>
      <c r="S1417">
        <v>1</v>
      </c>
      <c r="T1417">
        <v>32.4</v>
      </c>
      <c r="U1417" t="s">
        <v>42</v>
      </c>
      <c r="W1417" t="str">
        <f t="shared" si="201"/>
        <v>Lost</v>
      </c>
      <c r="X1417" t="str">
        <f>_xlfn.XLOOKUP(B1417,'Customers'!A:A,'Customers'!E:E,"")</f>
        <v>SMB</v>
      </c>
      <c r="Y1417">
        <f t="shared" si="202"/>
        <v>1</v>
      </c>
      <c r="Z1417">
        <f t="shared" si="203"/>
        <v>-54</v>
      </c>
      <c r="AA1417">
        <f t="shared" si="206"/>
        <v>0</v>
      </c>
    </row>
    <row r="1418" spans="1:27">
      <c r="A1418" t="s">
        <v>5062</v>
      </c>
      <c r="B1418" t="s">
        <v>956</v>
      </c>
      <c r="C1418" t="s">
        <v>906</v>
      </c>
      <c r="D1418" t="s">
        <v>37</v>
      </c>
      <c r="E1418" t="s">
        <v>28</v>
      </c>
      <c r="F1418" t="s">
        <v>5063</v>
      </c>
      <c r="G1418" s="6">
        <f t="shared" si="198"/>
        <v>135096</v>
      </c>
      <c r="H1418" t="s">
        <v>22</v>
      </c>
      <c r="I1418" t="s">
        <v>93</v>
      </c>
      <c r="J1418" t="str">
        <f t="shared" si="199"/>
        <v>Owen Mane</v>
      </c>
      <c r="K1418" t="s">
        <v>2173</v>
      </c>
      <c r="L1418" s="7">
        <f t="shared" si="204"/>
        <v>45577</v>
      </c>
      <c r="M1418" s="7">
        <v>45645</v>
      </c>
      <c r="N1418" s="1">
        <f t="shared" si="200"/>
        <v>45645</v>
      </c>
      <c r="P1418" s="7" t="str">
        <f t="shared" si="205"/>
        <v/>
      </c>
      <c r="R1418">
        <v>0</v>
      </c>
      <c r="S1418">
        <v>1</v>
      </c>
      <c r="T1418">
        <v>18.2</v>
      </c>
      <c r="U1418" t="s">
        <v>25</v>
      </c>
      <c r="W1418" t="str">
        <f t="shared" si="201"/>
        <v>Open</v>
      </c>
      <c r="X1418" t="str">
        <f>_xlfn.XLOOKUP(B1418,'Customers'!A:A,'Customers'!E:E,"")</f>
        <v>Mid-Market</v>
      </c>
      <c r="Y1418">
        <f t="shared" si="202"/>
        <v>0</v>
      </c>
      <c r="Z1418" t="str">
        <f t="shared" si="203"/>
        <v/>
      </c>
      <c r="AA1418">
        <f t="shared" si="206"/>
        <v>0</v>
      </c>
    </row>
    <row r="1419" spans="1:27">
      <c r="A1419" t="s">
        <v>5064</v>
      </c>
      <c r="B1419" t="s">
        <v>2723</v>
      </c>
      <c r="C1419" t="s">
        <v>398</v>
      </c>
      <c r="D1419" t="s">
        <v>53</v>
      </c>
      <c r="E1419" t="s">
        <v>91</v>
      </c>
      <c r="F1419" t="s">
        <v>5065</v>
      </c>
      <c r="G1419" s="6">
        <f t="shared" si="198"/>
        <v>36213</v>
      </c>
      <c r="H1419" t="s">
        <v>79</v>
      </c>
      <c r="I1419" t="s">
        <v>232</v>
      </c>
      <c r="J1419" t="str">
        <f t="shared" si="199"/>
        <v>Patrick Sama</v>
      </c>
      <c r="K1419" t="s">
        <v>5066</v>
      </c>
      <c r="L1419" s="7">
        <f t="shared" si="204"/>
        <v>45319</v>
      </c>
      <c r="M1419" s="7">
        <v>45380</v>
      </c>
      <c r="N1419" s="1">
        <f t="shared" si="200"/>
        <v>45380</v>
      </c>
      <c r="O1419" s="7">
        <v>45420</v>
      </c>
      <c r="P1419" s="7">
        <f t="shared" si="205"/>
        <v>45420</v>
      </c>
      <c r="Q1419">
        <v>101</v>
      </c>
      <c r="R1419">
        <v>0</v>
      </c>
      <c r="S1419">
        <v>1</v>
      </c>
      <c r="U1419" t="s">
        <v>42</v>
      </c>
      <c r="W1419" t="str">
        <f t="shared" si="201"/>
        <v>Won</v>
      </c>
      <c r="X1419" t="str">
        <f>_xlfn.XLOOKUP(B1419,'Customers'!A:A,'Customers'!E:E,"")</f>
        <v>Enterprise</v>
      </c>
      <c r="Y1419">
        <f t="shared" si="202"/>
        <v>1</v>
      </c>
      <c r="Z1419">
        <f t="shared" si="203"/>
        <v>40</v>
      </c>
      <c r="AA1419">
        <f t="shared" si="206"/>
        <v>1</v>
      </c>
    </row>
    <row r="1420" spans="1:27">
      <c r="A1420" t="s">
        <v>5067</v>
      </c>
      <c r="B1420" t="s">
        <v>5068</v>
      </c>
      <c r="C1420" t="s">
        <v>3303</v>
      </c>
      <c r="D1420" t="s">
        <v>37</v>
      </c>
      <c r="E1420" t="s">
        <v>45</v>
      </c>
      <c r="F1420" t="s">
        <v>5069</v>
      </c>
      <c r="G1420" s="6">
        <f t="shared" si="198"/>
        <v>165740</v>
      </c>
      <c r="H1420" t="s">
        <v>79</v>
      </c>
      <c r="I1420" t="s">
        <v>62</v>
      </c>
      <c r="J1420" t="str">
        <f t="shared" si="199"/>
        <v>Jairaj Panchal</v>
      </c>
      <c r="K1420" t="s">
        <v>5070</v>
      </c>
      <c r="L1420" s="7">
        <f t="shared" si="204"/>
        <v>45577</v>
      </c>
      <c r="M1420" s="7">
        <v>45617</v>
      </c>
      <c r="N1420" s="1">
        <f t="shared" si="200"/>
        <v>45617</v>
      </c>
      <c r="P1420" s="7" t="str">
        <f t="shared" si="205"/>
        <v/>
      </c>
      <c r="R1420">
        <v>0</v>
      </c>
      <c r="S1420">
        <v>1</v>
      </c>
      <c r="T1420">
        <v>22.2</v>
      </c>
      <c r="U1420" t="s">
        <v>58</v>
      </c>
      <c r="W1420" t="str">
        <f t="shared" si="201"/>
        <v>Open</v>
      </c>
      <c r="X1420" t="str">
        <f>_xlfn.XLOOKUP(B1420,'Customers'!A:A,'Customers'!E:E,"")</f>
        <v>Mid-Market</v>
      </c>
      <c r="Y1420">
        <f t="shared" si="202"/>
        <v>0</v>
      </c>
      <c r="Z1420" t="str">
        <f t="shared" si="203"/>
        <v/>
      </c>
      <c r="AA1420">
        <f t="shared" si="206"/>
        <v>0</v>
      </c>
    </row>
    <row r="1421" spans="1:27">
      <c r="A1421" t="s">
        <v>5071</v>
      </c>
      <c r="B1421" t="s">
        <v>5072</v>
      </c>
      <c r="C1421" t="s">
        <v>1782</v>
      </c>
      <c r="D1421" t="s">
        <v>19</v>
      </c>
      <c r="E1421" t="s">
        <v>91</v>
      </c>
      <c r="F1421" t="s">
        <v>5073</v>
      </c>
      <c r="G1421" s="6">
        <f t="shared" si="198"/>
        <v>6910</v>
      </c>
      <c r="H1421" t="s">
        <v>47</v>
      </c>
      <c r="I1421" t="s">
        <v>237</v>
      </c>
      <c r="J1421" t="str">
        <f t="shared" si="199"/>
        <v>Vidhi Mital</v>
      </c>
      <c r="K1421" t="s">
        <v>1639</v>
      </c>
      <c r="L1421" s="7">
        <f t="shared" si="204"/>
        <v>45135</v>
      </c>
      <c r="M1421" s="7">
        <v>45246</v>
      </c>
      <c r="N1421" s="1">
        <f t="shared" si="200"/>
        <v>45246</v>
      </c>
      <c r="O1421" s="7">
        <v>45208</v>
      </c>
      <c r="P1421" s="7">
        <f t="shared" si="205"/>
        <v>45208</v>
      </c>
      <c r="Q1421">
        <v>73</v>
      </c>
      <c r="R1421">
        <v>1</v>
      </c>
      <c r="S1421">
        <v>3</v>
      </c>
      <c r="U1421" t="s">
        <v>100</v>
      </c>
      <c r="W1421" t="str">
        <f t="shared" si="201"/>
        <v>Won</v>
      </c>
      <c r="X1421" t="str">
        <f>_xlfn.XLOOKUP(B1421,'Customers'!A:A,'Customers'!E:E,"")</f>
        <v>Mid-Market</v>
      </c>
      <c r="Y1421">
        <f t="shared" si="202"/>
        <v>1</v>
      </c>
      <c r="Z1421">
        <f t="shared" si="203"/>
        <v>-38</v>
      </c>
      <c r="AA1421">
        <f t="shared" si="206"/>
        <v>0</v>
      </c>
    </row>
    <row r="1422" spans="1:27">
      <c r="A1422" t="s">
        <v>5074</v>
      </c>
      <c r="B1422" t="s">
        <v>2247</v>
      </c>
      <c r="C1422" t="s">
        <v>3303</v>
      </c>
      <c r="D1422" t="s">
        <v>183</v>
      </c>
      <c r="E1422" t="s">
        <v>45</v>
      </c>
      <c r="F1422" t="s">
        <v>689</v>
      </c>
      <c r="G1422" s="6">
        <f t="shared" si="198"/>
        <v>6000</v>
      </c>
      <c r="H1422" t="s">
        <v>30</v>
      </c>
      <c r="I1422" t="s">
        <v>232</v>
      </c>
      <c r="J1422" t="str">
        <f t="shared" si="199"/>
        <v>Patrick Sama</v>
      </c>
      <c r="K1422" t="s">
        <v>1479</v>
      </c>
      <c r="L1422" s="7">
        <f t="shared" si="204"/>
        <v>44742</v>
      </c>
      <c r="M1422" s="7">
        <v>44815</v>
      </c>
      <c r="N1422" s="1">
        <f t="shared" si="200"/>
        <v>44815</v>
      </c>
      <c r="P1422" s="7" t="str">
        <f t="shared" si="205"/>
        <v/>
      </c>
      <c r="R1422">
        <v>0</v>
      </c>
      <c r="S1422">
        <v>1</v>
      </c>
      <c r="U1422" t="s">
        <v>42</v>
      </c>
      <c r="W1422" t="str">
        <f t="shared" si="201"/>
        <v>Open</v>
      </c>
      <c r="X1422" t="str">
        <f>_xlfn.XLOOKUP(B1422,'Customers'!A:A,'Customers'!E:E,"")</f>
        <v>Mid-Market</v>
      </c>
      <c r="Y1422">
        <f t="shared" si="202"/>
        <v>0</v>
      </c>
      <c r="Z1422" t="str">
        <f t="shared" si="203"/>
        <v/>
      </c>
      <c r="AA1422">
        <f t="shared" si="206"/>
        <v>0</v>
      </c>
    </row>
    <row r="1423" spans="1:27">
      <c r="A1423" t="s">
        <v>5075</v>
      </c>
      <c r="B1423" t="s">
        <v>5076</v>
      </c>
      <c r="C1423" t="s">
        <v>18</v>
      </c>
      <c r="D1423" t="s">
        <v>19</v>
      </c>
      <c r="E1423" t="s">
        <v>177</v>
      </c>
      <c r="F1423" t="s">
        <v>5077</v>
      </c>
      <c r="G1423" s="6">
        <f t="shared" si="198"/>
        <v>8104</v>
      </c>
      <c r="H1423" t="s">
        <v>79</v>
      </c>
      <c r="I1423" t="s">
        <v>361</v>
      </c>
      <c r="J1423" t="str">
        <f t="shared" si="199"/>
        <v>Jalsa Parsa</v>
      </c>
      <c r="K1423" t="s">
        <v>196</v>
      </c>
      <c r="L1423" s="7">
        <f t="shared" si="204"/>
        <v>44852</v>
      </c>
      <c r="M1423" s="7">
        <v>44952</v>
      </c>
      <c r="N1423" s="1">
        <f t="shared" si="200"/>
        <v>44952</v>
      </c>
      <c r="P1423" s="7" t="str">
        <f t="shared" si="205"/>
        <v/>
      </c>
      <c r="R1423">
        <v>0</v>
      </c>
      <c r="S1423">
        <v>1</v>
      </c>
      <c r="T1423">
        <v>16.5</v>
      </c>
      <c r="U1423" t="s">
        <v>25</v>
      </c>
      <c r="W1423" t="str">
        <f t="shared" si="201"/>
        <v>Open</v>
      </c>
      <c r="X1423" t="str">
        <f>_xlfn.XLOOKUP(B1423,'Customers'!A:A,'Customers'!E:E,"")</f>
        <v>Mid-Market</v>
      </c>
      <c r="Y1423">
        <f t="shared" si="202"/>
        <v>0</v>
      </c>
      <c r="Z1423" t="str">
        <f t="shared" si="203"/>
        <v/>
      </c>
      <c r="AA1423">
        <f t="shared" si="206"/>
        <v>0</v>
      </c>
    </row>
    <row r="1424" spans="1:27">
      <c r="A1424" t="s">
        <v>5078</v>
      </c>
      <c r="B1424" t="s">
        <v>5079</v>
      </c>
      <c r="C1424" t="s">
        <v>18</v>
      </c>
      <c r="D1424" t="s">
        <v>53</v>
      </c>
      <c r="E1424" t="s">
        <v>45</v>
      </c>
      <c r="F1424" t="s">
        <v>5080</v>
      </c>
      <c r="G1424" s="6">
        <f t="shared" si="198"/>
        <v>19827</v>
      </c>
      <c r="H1424" t="s">
        <v>39</v>
      </c>
      <c r="I1424" t="s">
        <v>258</v>
      </c>
      <c r="J1424" t="str">
        <f t="shared" si="199"/>
        <v>Jasmit Gour</v>
      </c>
      <c r="K1424" t="s">
        <v>3322</v>
      </c>
      <c r="L1424" s="7">
        <f t="shared" si="204"/>
        <v>44570</v>
      </c>
      <c r="M1424" s="7">
        <v>44739</v>
      </c>
      <c r="N1424" s="1">
        <f t="shared" si="200"/>
        <v>44739</v>
      </c>
      <c r="P1424" s="7" t="str">
        <f t="shared" si="205"/>
        <v/>
      </c>
      <c r="R1424">
        <v>0</v>
      </c>
      <c r="S1424">
        <v>1</v>
      </c>
      <c r="T1424">
        <v>12.7</v>
      </c>
      <c r="U1424" t="s">
        <v>100</v>
      </c>
      <c r="W1424" t="str">
        <f t="shared" si="201"/>
        <v>Open</v>
      </c>
      <c r="X1424" t="str">
        <f>_xlfn.XLOOKUP(B1424,'Customers'!A:A,'Customers'!E:E,"")</f>
        <v>Enterprise</v>
      </c>
      <c r="Y1424">
        <f t="shared" si="202"/>
        <v>0</v>
      </c>
      <c r="Z1424" t="str">
        <f t="shared" si="203"/>
        <v/>
      </c>
      <c r="AA1424">
        <f t="shared" si="206"/>
        <v>0</v>
      </c>
    </row>
    <row r="1425" spans="1:27">
      <c r="A1425" t="s">
        <v>5081</v>
      </c>
      <c r="B1425" t="s">
        <v>5082</v>
      </c>
      <c r="C1425" t="s">
        <v>2993</v>
      </c>
      <c r="D1425" t="s">
        <v>183</v>
      </c>
      <c r="E1425" t="s">
        <v>28</v>
      </c>
      <c r="F1425" t="s">
        <v>67</v>
      </c>
      <c r="G1425" s="6">
        <f t="shared" si="198"/>
        <v>7000</v>
      </c>
      <c r="H1425" t="s">
        <v>56</v>
      </c>
      <c r="I1425" t="s">
        <v>68</v>
      </c>
      <c r="J1425" t="str">
        <f t="shared" si="199"/>
        <v>Anamika Keer</v>
      </c>
      <c r="K1425" t="s">
        <v>5083</v>
      </c>
      <c r="L1425" s="7">
        <f t="shared" si="204"/>
        <v>45604</v>
      </c>
      <c r="M1425" s="7">
        <v>45753</v>
      </c>
      <c r="N1425" s="1">
        <f t="shared" si="200"/>
        <v>45753</v>
      </c>
      <c r="P1425" s="7" t="str">
        <f t="shared" si="205"/>
        <v/>
      </c>
      <c r="R1425">
        <v>0</v>
      </c>
      <c r="S1425">
        <v>1</v>
      </c>
      <c r="T1425">
        <v>19.5</v>
      </c>
      <c r="U1425" t="s">
        <v>42</v>
      </c>
      <c r="W1425" t="str">
        <f t="shared" si="201"/>
        <v>Open</v>
      </c>
      <c r="X1425" t="str">
        <f>_xlfn.XLOOKUP(B1425,'Customers'!A:A,'Customers'!E:E,"")</f>
        <v>Mid-Market</v>
      </c>
      <c r="Y1425">
        <f t="shared" si="202"/>
        <v>0</v>
      </c>
      <c r="Z1425" t="str">
        <f t="shared" si="203"/>
        <v/>
      </c>
      <c r="AA1425">
        <f t="shared" si="206"/>
        <v>0</v>
      </c>
    </row>
    <row r="1426" spans="1:27">
      <c r="A1426" t="s">
        <v>5084</v>
      </c>
      <c r="B1426" t="s">
        <v>1024</v>
      </c>
      <c r="C1426" t="s">
        <v>18</v>
      </c>
      <c r="D1426" t="s">
        <v>66</v>
      </c>
      <c r="E1426" t="s">
        <v>28</v>
      </c>
      <c r="F1426" t="s">
        <v>5085</v>
      </c>
      <c r="G1426" s="6">
        <f t="shared" si="198"/>
        <v>22112</v>
      </c>
      <c r="H1426" t="s">
        <v>151</v>
      </c>
      <c r="I1426" t="s">
        <v>145</v>
      </c>
      <c r="J1426" t="str">
        <f t="shared" si="199"/>
        <v>Krish Varughese</v>
      </c>
      <c r="K1426" t="s">
        <v>5086</v>
      </c>
      <c r="L1426" s="7">
        <f t="shared" si="204"/>
        <v>44976</v>
      </c>
      <c r="M1426" s="7">
        <v>45150</v>
      </c>
      <c r="N1426" s="1">
        <f t="shared" si="200"/>
        <v>45150</v>
      </c>
      <c r="P1426" s="7" t="str">
        <f t="shared" si="205"/>
        <v/>
      </c>
      <c r="R1426">
        <v>0</v>
      </c>
      <c r="S1426">
        <v>1</v>
      </c>
      <c r="T1426">
        <v>33.9</v>
      </c>
      <c r="U1426" t="s">
        <v>25</v>
      </c>
      <c r="W1426" t="str">
        <f t="shared" si="201"/>
        <v>Open</v>
      </c>
      <c r="X1426" t="str">
        <f>_xlfn.XLOOKUP(B1426,'Customers'!A:A,'Customers'!E:E,"")</f>
        <v>SMB</v>
      </c>
      <c r="Y1426">
        <f t="shared" si="202"/>
        <v>0</v>
      </c>
      <c r="Z1426" t="str">
        <f t="shared" si="203"/>
        <v/>
      </c>
      <c r="AA1426">
        <f t="shared" si="206"/>
        <v>0</v>
      </c>
    </row>
    <row r="1427" spans="1:27">
      <c r="A1427" t="s">
        <v>5087</v>
      </c>
      <c r="B1427" t="s">
        <v>3552</v>
      </c>
      <c r="C1427" t="s">
        <v>2710</v>
      </c>
      <c r="D1427" t="s">
        <v>183</v>
      </c>
      <c r="E1427" t="s">
        <v>115</v>
      </c>
      <c r="F1427" t="s">
        <v>5088</v>
      </c>
      <c r="G1427" s="6">
        <f t="shared" si="198"/>
        <v>10553</v>
      </c>
      <c r="H1427" t="s">
        <v>161</v>
      </c>
      <c r="I1427" t="s">
        <v>3940</v>
      </c>
      <c r="J1427" t="str">
        <f t="shared" si="199"/>
        <v>Rachit Lall</v>
      </c>
      <c r="K1427" t="s">
        <v>765</v>
      </c>
      <c r="L1427" s="7">
        <f t="shared" si="204"/>
        <v>45406</v>
      </c>
      <c r="M1427" s="7">
        <v>45503</v>
      </c>
      <c r="N1427" s="1">
        <f t="shared" si="200"/>
        <v>45503</v>
      </c>
      <c r="O1427" s="7">
        <v>45582</v>
      </c>
      <c r="P1427" s="7">
        <f t="shared" si="205"/>
        <v>45582</v>
      </c>
      <c r="Q1427">
        <v>176</v>
      </c>
      <c r="R1427">
        <v>0</v>
      </c>
      <c r="S1427">
        <v>1</v>
      </c>
      <c r="T1427">
        <v>22.2</v>
      </c>
      <c r="U1427" t="s">
        <v>100</v>
      </c>
      <c r="W1427" t="str">
        <f t="shared" si="201"/>
        <v>Lost</v>
      </c>
      <c r="X1427" t="str">
        <f>_xlfn.XLOOKUP(B1427,'Customers'!A:A,'Customers'!E:E,"")</f>
        <v>SMB</v>
      </c>
      <c r="Y1427">
        <f t="shared" si="202"/>
        <v>1</v>
      </c>
      <c r="Z1427">
        <f t="shared" si="203"/>
        <v>79</v>
      </c>
      <c r="AA1427">
        <f t="shared" si="206"/>
        <v>1</v>
      </c>
    </row>
    <row r="1428" spans="1:27">
      <c r="A1428" t="s">
        <v>5089</v>
      </c>
      <c r="B1428" t="s">
        <v>3843</v>
      </c>
      <c r="C1428" t="s">
        <v>2248</v>
      </c>
      <c r="D1428" t="s">
        <v>183</v>
      </c>
      <c r="E1428" t="s">
        <v>91</v>
      </c>
      <c r="F1428" t="s">
        <v>5090</v>
      </c>
      <c r="G1428" s="6">
        <f t="shared" si="198"/>
        <v>2618</v>
      </c>
      <c r="H1428" t="s">
        <v>30</v>
      </c>
      <c r="I1428" t="s">
        <v>2606</v>
      </c>
      <c r="J1428" t="str">
        <f t="shared" si="199"/>
        <v>Ati Seshadri</v>
      </c>
      <c r="K1428" t="s">
        <v>5091</v>
      </c>
      <c r="L1428" s="7">
        <f t="shared" si="204"/>
        <v>45053</v>
      </c>
      <c r="M1428" s="7">
        <v>45084</v>
      </c>
      <c r="N1428" s="1">
        <f t="shared" si="200"/>
        <v>45084</v>
      </c>
      <c r="O1428" s="7">
        <v>45082</v>
      </c>
      <c r="P1428" s="7">
        <f t="shared" si="205"/>
        <v>45082</v>
      </c>
      <c r="Q1428">
        <v>29</v>
      </c>
      <c r="R1428">
        <v>0</v>
      </c>
      <c r="S1428">
        <v>1</v>
      </c>
      <c r="T1428">
        <v>29.8</v>
      </c>
      <c r="U1428" t="s">
        <v>33</v>
      </c>
      <c r="W1428" t="str">
        <f t="shared" si="201"/>
        <v>Won</v>
      </c>
      <c r="X1428" t="str">
        <f>_xlfn.XLOOKUP(B1428,'Customers'!A:A,'Customers'!E:E,"")</f>
        <v>Mid-Market</v>
      </c>
      <c r="Y1428">
        <f t="shared" si="202"/>
        <v>1</v>
      </c>
      <c r="Z1428">
        <f t="shared" si="203"/>
        <v>-2</v>
      </c>
      <c r="AA1428">
        <f t="shared" si="206"/>
        <v>0</v>
      </c>
    </row>
    <row r="1429" spans="1:27">
      <c r="A1429" t="s">
        <v>5092</v>
      </c>
      <c r="B1429" t="s">
        <v>1814</v>
      </c>
      <c r="C1429" t="s">
        <v>18</v>
      </c>
      <c r="D1429" t="s">
        <v>37</v>
      </c>
      <c r="E1429" t="s">
        <v>20</v>
      </c>
      <c r="F1429" t="s">
        <v>5093</v>
      </c>
      <c r="G1429" s="6">
        <f t="shared" si="198"/>
        <v>139995</v>
      </c>
      <c r="H1429" t="s">
        <v>22</v>
      </c>
      <c r="I1429" t="s">
        <v>5094</v>
      </c>
      <c r="J1429" t="str">
        <f t="shared" si="199"/>
        <v>Mason Solanki</v>
      </c>
      <c r="K1429" t="s">
        <v>2514</v>
      </c>
      <c r="L1429" s="7">
        <f t="shared" si="204"/>
        <v>44877</v>
      </c>
      <c r="M1429" s="7">
        <v>44928</v>
      </c>
      <c r="N1429" s="1">
        <f t="shared" si="200"/>
        <v>44928</v>
      </c>
      <c r="P1429" s="7" t="str">
        <f t="shared" si="205"/>
        <v/>
      </c>
      <c r="R1429">
        <v>0</v>
      </c>
      <c r="S1429">
        <v>1</v>
      </c>
      <c r="T1429">
        <v>19.399999999999999</v>
      </c>
      <c r="U1429" t="s">
        <v>58</v>
      </c>
      <c r="W1429" t="str">
        <f t="shared" si="201"/>
        <v>Open</v>
      </c>
      <c r="X1429" t="str">
        <f>_xlfn.XLOOKUP(B1429,'Customers'!A:A,'Customers'!E:E,"")</f>
        <v>SMB</v>
      </c>
      <c r="Y1429">
        <f t="shared" si="202"/>
        <v>0</v>
      </c>
      <c r="Z1429" t="str">
        <f t="shared" si="203"/>
        <v/>
      </c>
      <c r="AA1429">
        <f t="shared" si="206"/>
        <v>0</v>
      </c>
    </row>
    <row r="1430" spans="1:27">
      <c r="A1430" t="s">
        <v>5095</v>
      </c>
      <c r="B1430" t="s">
        <v>2790</v>
      </c>
      <c r="C1430" t="s">
        <v>3303</v>
      </c>
      <c r="D1430" t="s">
        <v>37</v>
      </c>
      <c r="E1430" t="s">
        <v>115</v>
      </c>
      <c r="F1430" t="s">
        <v>5096</v>
      </c>
      <c r="G1430" s="6">
        <f t="shared" si="198"/>
        <v>88296</v>
      </c>
      <c r="H1430" t="s">
        <v>79</v>
      </c>
      <c r="I1430" t="s">
        <v>127</v>
      </c>
      <c r="J1430" t="str">
        <f t="shared" si="199"/>
        <v>Kashish Patla</v>
      </c>
      <c r="K1430" t="s">
        <v>471</v>
      </c>
      <c r="L1430" s="7">
        <f t="shared" si="204"/>
        <v>45150</v>
      </c>
      <c r="M1430" s="7">
        <v>45198</v>
      </c>
      <c r="N1430" s="1">
        <f t="shared" si="200"/>
        <v>45198</v>
      </c>
      <c r="O1430" s="7">
        <v>45184</v>
      </c>
      <c r="P1430" s="7">
        <f t="shared" si="205"/>
        <v>45184</v>
      </c>
      <c r="Q1430">
        <v>34</v>
      </c>
      <c r="R1430">
        <v>0</v>
      </c>
      <c r="S1430">
        <v>1</v>
      </c>
      <c r="U1430" t="s">
        <v>100</v>
      </c>
      <c r="W1430" t="str">
        <f t="shared" si="201"/>
        <v>Lost</v>
      </c>
      <c r="X1430" t="str">
        <f>_xlfn.XLOOKUP(B1430,'Customers'!A:A,'Customers'!E:E,"")</f>
        <v>Enterprise</v>
      </c>
      <c r="Y1430">
        <f t="shared" si="202"/>
        <v>1</v>
      </c>
      <c r="Z1430">
        <f t="shared" si="203"/>
        <v>-14</v>
      </c>
      <c r="AA1430">
        <f t="shared" si="206"/>
        <v>0</v>
      </c>
    </row>
    <row r="1431" spans="1:27">
      <c r="A1431" t="s">
        <v>5097</v>
      </c>
      <c r="B1431" t="s">
        <v>1926</v>
      </c>
      <c r="C1431" t="s">
        <v>18</v>
      </c>
      <c r="D1431" t="s">
        <v>53</v>
      </c>
      <c r="E1431" t="s">
        <v>177</v>
      </c>
      <c r="F1431" t="s">
        <v>5098</v>
      </c>
      <c r="G1431" s="6">
        <f t="shared" si="198"/>
        <v>31379</v>
      </c>
      <c r="H1431" t="s">
        <v>56</v>
      </c>
      <c r="I1431" t="s">
        <v>1377</v>
      </c>
      <c r="J1431" t="str">
        <f t="shared" si="199"/>
        <v>Patrick Sama</v>
      </c>
      <c r="K1431" t="s">
        <v>5099</v>
      </c>
      <c r="L1431" s="7">
        <f t="shared" si="204"/>
        <v>45562</v>
      </c>
      <c r="M1431" s="7">
        <v>45636</v>
      </c>
      <c r="N1431" s="1">
        <f t="shared" si="200"/>
        <v>45636</v>
      </c>
      <c r="P1431" s="7" t="str">
        <f t="shared" si="205"/>
        <v/>
      </c>
      <c r="R1431">
        <v>0</v>
      </c>
      <c r="S1431">
        <v>1</v>
      </c>
      <c r="T1431">
        <v>26.6</v>
      </c>
      <c r="U1431" t="s">
        <v>42</v>
      </c>
      <c r="W1431" t="str">
        <f t="shared" si="201"/>
        <v>Open</v>
      </c>
      <c r="X1431" t="str">
        <f>_xlfn.XLOOKUP(B1431,'Customers'!A:A,'Customers'!E:E,"")</f>
        <v>Mid-Market</v>
      </c>
      <c r="Y1431">
        <f t="shared" si="202"/>
        <v>0</v>
      </c>
      <c r="Z1431" t="str">
        <f t="shared" si="203"/>
        <v/>
      </c>
      <c r="AA1431">
        <f t="shared" si="206"/>
        <v>0</v>
      </c>
    </row>
    <row r="1432" spans="1:27">
      <c r="A1432" t="s">
        <v>5100</v>
      </c>
      <c r="B1432" t="s">
        <v>771</v>
      </c>
      <c r="C1432" t="s">
        <v>1805</v>
      </c>
      <c r="D1432" t="s">
        <v>66</v>
      </c>
      <c r="E1432" t="s">
        <v>54</v>
      </c>
      <c r="F1432" t="s">
        <v>5101</v>
      </c>
      <c r="G1432" s="6">
        <f t="shared" si="198"/>
        <v>21952</v>
      </c>
      <c r="H1432" t="s">
        <v>172</v>
      </c>
      <c r="I1432" t="s">
        <v>156</v>
      </c>
      <c r="J1432" t="str">
        <f t="shared" si="199"/>
        <v>Lakshmi Hayre</v>
      </c>
      <c r="K1432" t="s">
        <v>5102</v>
      </c>
      <c r="L1432" s="7">
        <f t="shared" si="204"/>
        <v>44676</v>
      </c>
      <c r="M1432" s="7">
        <v>44843</v>
      </c>
      <c r="N1432" s="1">
        <f t="shared" si="200"/>
        <v>44843</v>
      </c>
      <c r="P1432" s="7" t="str">
        <f t="shared" si="205"/>
        <v/>
      </c>
      <c r="R1432">
        <v>0</v>
      </c>
      <c r="S1432">
        <v>1</v>
      </c>
      <c r="T1432">
        <v>16</v>
      </c>
      <c r="U1432" t="s">
        <v>25</v>
      </c>
      <c r="W1432" t="str">
        <f t="shared" si="201"/>
        <v>Open</v>
      </c>
      <c r="X1432" t="str">
        <f>_xlfn.XLOOKUP(B1432,'Customers'!A:A,'Customers'!E:E,"")</f>
        <v>SMB</v>
      </c>
      <c r="Y1432">
        <f t="shared" si="202"/>
        <v>0</v>
      </c>
      <c r="Z1432" t="str">
        <f t="shared" si="203"/>
        <v/>
      </c>
      <c r="AA1432">
        <f t="shared" si="206"/>
        <v>0</v>
      </c>
    </row>
    <row r="1433" spans="1:27">
      <c r="A1433" t="s">
        <v>5103</v>
      </c>
      <c r="B1433" t="s">
        <v>3374</v>
      </c>
      <c r="C1433" t="s">
        <v>2540</v>
      </c>
      <c r="D1433" t="s">
        <v>19</v>
      </c>
      <c r="E1433" t="s">
        <v>20</v>
      </c>
      <c r="F1433" t="s">
        <v>5104</v>
      </c>
      <c r="G1433" s="6">
        <f t="shared" si="198"/>
        <v>8727</v>
      </c>
      <c r="H1433" t="s">
        <v>151</v>
      </c>
      <c r="I1433" t="s">
        <v>608</v>
      </c>
      <c r="J1433" t="str">
        <f t="shared" si="199"/>
        <v>Jairaj Panchal</v>
      </c>
      <c r="K1433" t="s">
        <v>2685</v>
      </c>
      <c r="L1433" s="7">
        <f t="shared" si="204"/>
        <v>45065</v>
      </c>
      <c r="M1433" s="7">
        <v>45094</v>
      </c>
      <c r="N1433" s="1">
        <f t="shared" si="200"/>
        <v>45094</v>
      </c>
      <c r="P1433" s="7" t="str">
        <f t="shared" si="205"/>
        <v/>
      </c>
      <c r="R1433">
        <v>0</v>
      </c>
      <c r="S1433">
        <v>1</v>
      </c>
      <c r="T1433">
        <v>33.200000000000003</v>
      </c>
      <c r="U1433" t="s">
        <v>42</v>
      </c>
      <c r="W1433" t="str">
        <f t="shared" si="201"/>
        <v>Open</v>
      </c>
      <c r="X1433" t="str">
        <f>_xlfn.XLOOKUP(B1433,'Customers'!A:A,'Customers'!E:E,"")</f>
        <v>Mid-Market</v>
      </c>
      <c r="Y1433">
        <f t="shared" si="202"/>
        <v>0</v>
      </c>
      <c r="Z1433" t="str">
        <f t="shared" si="203"/>
        <v/>
      </c>
      <c r="AA1433">
        <f t="shared" si="206"/>
        <v>0</v>
      </c>
    </row>
    <row r="1434" spans="1:27">
      <c r="A1434" t="s">
        <v>5105</v>
      </c>
      <c r="B1434" t="s">
        <v>5106</v>
      </c>
      <c r="C1434" t="s">
        <v>2393</v>
      </c>
      <c r="D1434" t="s">
        <v>53</v>
      </c>
      <c r="E1434" t="s">
        <v>28</v>
      </c>
      <c r="F1434" t="s">
        <v>5107</v>
      </c>
      <c r="G1434" s="6">
        <f t="shared" si="198"/>
        <v>36775</v>
      </c>
      <c r="H1434" t="s">
        <v>47</v>
      </c>
      <c r="I1434" t="s">
        <v>73</v>
      </c>
      <c r="J1434" t="str">
        <f t="shared" si="199"/>
        <v>Karan Karnik</v>
      </c>
      <c r="K1434" t="s">
        <v>5108</v>
      </c>
      <c r="L1434" s="7">
        <f t="shared" si="204"/>
        <v>45525</v>
      </c>
      <c r="M1434" s="7">
        <v>45590</v>
      </c>
      <c r="N1434" s="1">
        <f t="shared" si="200"/>
        <v>45590</v>
      </c>
      <c r="P1434" s="7" t="str">
        <f t="shared" si="205"/>
        <v/>
      </c>
      <c r="R1434">
        <v>0</v>
      </c>
      <c r="S1434">
        <v>1</v>
      </c>
      <c r="T1434">
        <v>25.9</v>
      </c>
      <c r="U1434" t="s">
        <v>33</v>
      </c>
      <c r="W1434" t="str">
        <f t="shared" si="201"/>
        <v>Open</v>
      </c>
      <c r="X1434" t="str">
        <f>_xlfn.XLOOKUP(B1434,'Customers'!A:A,'Customers'!E:E,"")</f>
        <v>Enterprise</v>
      </c>
      <c r="Y1434">
        <f t="shared" si="202"/>
        <v>0</v>
      </c>
      <c r="Z1434" t="str">
        <f t="shared" si="203"/>
        <v/>
      </c>
      <c r="AA1434">
        <f t="shared" si="206"/>
        <v>0</v>
      </c>
    </row>
    <row r="1435" spans="1:27">
      <c r="A1435" t="s">
        <v>5109</v>
      </c>
      <c r="B1435" t="s">
        <v>3008</v>
      </c>
      <c r="C1435" t="s">
        <v>18</v>
      </c>
      <c r="D1435" t="s">
        <v>53</v>
      </c>
      <c r="E1435" t="s">
        <v>20</v>
      </c>
      <c r="F1435" t="s">
        <v>5110</v>
      </c>
      <c r="G1435" s="6">
        <f t="shared" si="198"/>
        <v>29646</v>
      </c>
      <c r="H1435" t="s">
        <v>30</v>
      </c>
      <c r="I1435" t="s">
        <v>31</v>
      </c>
      <c r="J1435" t="str">
        <f t="shared" si="199"/>
        <v>Ati Seshadri</v>
      </c>
      <c r="K1435" t="s">
        <v>1540</v>
      </c>
      <c r="L1435" s="7">
        <f t="shared" si="204"/>
        <v>44965</v>
      </c>
      <c r="M1435" s="7">
        <v>45030</v>
      </c>
      <c r="N1435" s="1">
        <f t="shared" si="200"/>
        <v>45030</v>
      </c>
      <c r="P1435" s="7" t="str">
        <f t="shared" si="205"/>
        <v/>
      </c>
      <c r="R1435">
        <v>0</v>
      </c>
      <c r="S1435">
        <v>1</v>
      </c>
      <c r="T1435">
        <v>32.5</v>
      </c>
      <c r="U1435" t="s">
        <v>100</v>
      </c>
      <c r="W1435" t="str">
        <f t="shared" si="201"/>
        <v>Open</v>
      </c>
      <c r="X1435" t="str">
        <f>_xlfn.XLOOKUP(B1435,'Customers'!A:A,'Customers'!E:E,"")</f>
        <v>SMB</v>
      </c>
      <c r="Y1435">
        <f t="shared" si="202"/>
        <v>0</v>
      </c>
      <c r="Z1435" t="str">
        <f t="shared" si="203"/>
        <v/>
      </c>
      <c r="AA1435">
        <f t="shared" si="206"/>
        <v>0</v>
      </c>
    </row>
    <row r="1436" spans="1:27">
      <c r="A1436" t="s">
        <v>5111</v>
      </c>
      <c r="B1436" t="s">
        <v>2769</v>
      </c>
      <c r="C1436" t="s">
        <v>18</v>
      </c>
      <c r="D1436" t="s">
        <v>53</v>
      </c>
      <c r="E1436" t="s">
        <v>28</v>
      </c>
      <c r="F1436" t="s">
        <v>5112</v>
      </c>
      <c r="G1436" s="6">
        <f t="shared" si="198"/>
        <v>43293</v>
      </c>
      <c r="H1436" t="s">
        <v>151</v>
      </c>
      <c r="I1436" t="s">
        <v>105</v>
      </c>
      <c r="J1436" t="str">
        <f t="shared" si="199"/>
        <v>Hemangini Bahri</v>
      </c>
      <c r="K1436" t="s">
        <v>5113</v>
      </c>
      <c r="L1436" s="7">
        <f t="shared" si="204"/>
        <v>44648</v>
      </c>
      <c r="M1436" s="7">
        <v>44734</v>
      </c>
      <c r="N1436" s="1">
        <f t="shared" si="200"/>
        <v>44734</v>
      </c>
      <c r="P1436" s="7" t="str">
        <f t="shared" si="205"/>
        <v/>
      </c>
      <c r="R1436">
        <v>0</v>
      </c>
      <c r="S1436">
        <v>1</v>
      </c>
      <c r="T1436">
        <v>6</v>
      </c>
      <c r="U1436" t="s">
        <v>33</v>
      </c>
      <c r="W1436" t="str">
        <f t="shared" si="201"/>
        <v>Open</v>
      </c>
      <c r="X1436" t="str">
        <f>_xlfn.XLOOKUP(B1436,'Customers'!A:A,'Customers'!E:E,"")</f>
        <v>Mid-Market</v>
      </c>
      <c r="Y1436">
        <f t="shared" si="202"/>
        <v>0</v>
      </c>
      <c r="Z1436" t="str">
        <f t="shared" si="203"/>
        <v/>
      </c>
      <c r="AA1436">
        <f t="shared" si="206"/>
        <v>0</v>
      </c>
    </row>
    <row r="1437" spans="1:27">
      <c r="A1437" t="s">
        <v>5114</v>
      </c>
      <c r="B1437" t="s">
        <v>1181</v>
      </c>
      <c r="C1437" t="s">
        <v>2676</v>
      </c>
      <c r="D1437" t="s">
        <v>183</v>
      </c>
      <c r="E1437" t="s">
        <v>28</v>
      </c>
      <c r="F1437" t="s">
        <v>5115</v>
      </c>
      <c r="G1437" s="6">
        <f t="shared" si="198"/>
        <v>13260</v>
      </c>
      <c r="H1437" t="s">
        <v>151</v>
      </c>
      <c r="I1437" t="s">
        <v>80</v>
      </c>
      <c r="J1437" t="str">
        <f t="shared" si="199"/>
        <v>Shivani Natt</v>
      </c>
      <c r="K1437" t="s">
        <v>5116</v>
      </c>
      <c r="L1437" s="7">
        <f t="shared" si="204"/>
        <v>45026</v>
      </c>
      <c r="N1437" s="1" t="str">
        <f t="shared" si="200"/>
        <v/>
      </c>
      <c r="P1437" s="7" t="str">
        <f t="shared" si="205"/>
        <v/>
      </c>
      <c r="R1437">
        <v>0</v>
      </c>
      <c r="S1437">
        <v>1</v>
      </c>
      <c r="T1437">
        <v>14.5</v>
      </c>
      <c r="U1437" t="s">
        <v>33</v>
      </c>
      <c r="W1437" t="str">
        <f t="shared" si="201"/>
        <v>Open</v>
      </c>
      <c r="X1437" t="str">
        <f>_xlfn.XLOOKUP(B1437,'Customers'!A:A,'Customers'!E:E,"")</f>
        <v>Mid-Market</v>
      </c>
      <c r="Y1437">
        <f t="shared" si="202"/>
        <v>0</v>
      </c>
      <c r="Z1437" t="str">
        <f t="shared" si="203"/>
        <v/>
      </c>
      <c r="AA1437">
        <f t="shared" si="206"/>
        <v>0</v>
      </c>
    </row>
    <row r="1438" spans="1:27">
      <c r="A1438" t="s">
        <v>5117</v>
      </c>
      <c r="B1438" t="s">
        <v>5118</v>
      </c>
      <c r="C1438" t="s">
        <v>1634</v>
      </c>
      <c r="D1438" t="s">
        <v>37</v>
      </c>
      <c r="E1438" t="s">
        <v>45</v>
      </c>
      <c r="F1438" t="s">
        <v>5119</v>
      </c>
      <c r="G1438" s="6">
        <f t="shared" si="198"/>
        <v>82813</v>
      </c>
      <c r="H1438" t="s">
        <v>56</v>
      </c>
      <c r="I1438" t="s">
        <v>232</v>
      </c>
      <c r="J1438" t="str">
        <f t="shared" si="199"/>
        <v>Patrick Sama</v>
      </c>
      <c r="K1438" t="s">
        <v>5120</v>
      </c>
      <c r="L1438" s="7">
        <f t="shared" si="204"/>
        <v>45041</v>
      </c>
      <c r="M1438" s="7">
        <v>45186</v>
      </c>
      <c r="N1438" s="1">
        <f t="shared" si="200"/>
        <v>45186</v>
      </c>
      <c r="P1438" s="7" t="str">
        <f t="shared" si="205"/>
        <v/>
      </c>
      <c r="R1438">
        <v>0</v>
      </c>
      <c r="S1438">
        <v>1</v>
      </c>
      <c r="T1438">
        <v>20.399999999999999</v>
      </c>
      <c r="U1438" t="s">
        <v>100</v>
      </c>
      <c r="W1438" t="str">
        <f t="shared" si="201"/>
        <v>Open</v>
      </c>
      <c r="X1438" t="str">
        <f>_xlfn.XLOOKUP(B1438,'Customers'!A:A,'Customers'!E:E,"")</f>
        <v>SMB</v>
      </c>
      <c r="Y1438">
        <f t="shared" si="202"/>
        <v>0</v>
      </c>
      <c r="Z1438" t="str">
        <f t="shared" si="203"/>
        <v/>
      </c>
      <c r="AA1438">
        <f t="shared" si="206"/>
        <v>0</v>
      </c>
    </row>
    <row r="1439" spans="1:27">
      <c r="A1439" t="s">
        <v>5121</v>
      </c>
      <c r="B1439" t="s">
        <v>3452</v>
      </c>
      <c r="C1439" t="s">
        <v>18</v>
      </c>
      <c r="D1439" t="s">
        <v>19</v>
      </c>
      <c r="E1439" t="s">
        <v>20</v>
      </c>
      <c r="F1439" t="s">
        <v>5122</v>
      </c>
      <c r="G1439" s="6">
        <f t="shared" si="198"/>
        <v>7074</v>
      </c>
      <c r="H1439" t="s">
        <v>79</v>
      </c>
      <c r="I1439" t="s">
        <v>232</v>
      </c>
      <c r="J1439" t="str">
        <f t="shared" si="199"/>
        <v>Patrick Sama</v>
      </c>
      <c r="K1439" t="s">
        <v>5123</v>
      </c>
      <c r="L1439" s="7">
        <f t="shared" si="204"/>
        <v>45603</v>
      </c>
      <c r="M1439" s="7">
        <v>45740</v>
      </c>
      <c r="N1439" s="1">
        <f t="shared" si="200"/>
        <v>45740</v>
      </c>
      <c r="P1439" s="7" t="str">
        <f t="shared" si="205"/>
        <v/>
      </c>
      <c r="R1439">
        <v>0</v>
      </c>
      <c r="S1439">
        <v>1</v>
      </c>
      <c r="T1439">
        <v>6.4</v>
      </c>
      <c r="U1439" t="s">
        <v>42</v>
      </c>
      <c r="W1439" t="str">
        <f t="shared" si="201"/>
        <v>Open</v>
      </c>
      <c r="X1439" t="str">
        <f>_xlfn.XLOOKUP(B1439,'Customers'!A:A,'Customers'!E:E,"")</f>
        <v>Mid-Market</v>
      </c>
      <c r="Y1439">
        <f t="shared" si="202"/>
        <v>0</v>
      </c>
      <c r="Z1439" t="str">
        <f t="shared" si="203"/>
        <v/>
      </c>
      <c r="AA1439">
        <f t="shared" si="206"/>
        <v>0</v>
      </c>
    </row>
    <row r="1440" spans="1:27">
      <c r="A1440" t="s">
        <v>5124</v>
      </c>
      <c r="B1440" t="s">
        <v>891</v>
      </c>
      <c r="C1440" t="s">
        <v>1139</v>
      </c>
      <c r="D1440" t="s">
        <v>19</v>
      </c>
      <c r="E1440" t="s">
        <v>28</v>
      </c>
      <c r="F1440" t="s">
        <v>1561</v>
      </c>
      <c r="G1440" s="6">
        <f t="shared" si="198"/>
        <v>7240</v>
      </c>
      <c r="H1440" t="s">
        <v>79</v>
      </c>
      <c r="I1440" t="s">
        <v>80</v>
      </c>
      <c r="J1440" t="str">
        <f t="shared" si="199"/>
        <v>Shivani Natt</v>
      </c>
      <c r="K1440" t="s">
        <v>1249</v>
      </c>
      <c r="L1440" s="7">
        <f t="shared" si="204"/>
        <v>45517</v>
      </c>
      <c r="M1440" s="7">
        <v>45575</v>
      </c>
      <c r="N1440" s="1">
        <f t="shared" si="200"/>
        <v>45575</v>
      </c>
      <c r="P1440" s="7" t="str">
        <f t="shared" si="205"/>
        <v/>
      </c>
      <c r="R1440">
        <v>0</v>
      </c>
      <c r="S1440">
        <v>1</v>
      </c>
      <c r="T1440">
        <v>3.4</v>
      </c>
      <c r="U1440" t="s">
        <v>42</v>
      </c>
      <c r="W1440" t="str">
        <f t="shared" si="201"/>
        <v>Open</v>
      </c>
      <c r="X1440" t="str">
        <f>_xlfn.XLOOKUP(B1440,'Customers'!A:A,'Customers'!E:E,"")</f>
        <v>SMB</v>
      </c>
      <c r="Y1440">
        <f t="shared" si="202"/>
        <v>0</v>
      </c>
      <c r="Z1440" t="str">
        <f t="shared" si="203"/>
        <v/>
      </c>
      <c r="AA1440">
        <f t="shared" si="206"/>
        <v>0</v>
      </c>
    </row>
    <row r="1441" spans="1:27">
      <c r="A1441" t="s">
        <v>5125</v>
      </c>
      <c r="B1441" t="s">
        <v>5126</v>
      </c>
      <c r="C1441" t="s">
        <v>5017</v>
      </c>
      <c r="D1441" t="s">
        <v>66</v>
      </c>
      <c r="E1441" t="s">
        <v>20</v>
      </c>
      <c r="F1441" t="s">
        <v>5127</v>
      </c>
      <c r="G1441" s="6">
        <f t="shared" si="198"/>
        <v>18824</v>
      </c>
      <c r="H1441" t="s">
        <v>39</v>
      </c>
      <c r="I1441" t="s">
        <v>105</v>
      </c>
      <c r="J1441" t="str">
        <f t="shared" si="199"/>
        <v>Hemangini Bahri</v>
      </c>
      <c r="K1441" t="s">
        <v>87</v>
      </c>
      <c r="L1441" s="7">
        <f t="shared" si="204"/>
        <v>44563</v>
      </c>
      <c r="M1441" s="7">
        <v>44611</v>
      </c>
      <c r="N1441" s="1">
        <f t="shared" si="200"/>
        <v>44611</v>
      </c>
      <c r="P1441" s="7" t="str">
        <f t="shared" si="205"/>
        <v/>
      </c>
      <c r="R1441">
        <v>0</v>
      </c>
      <c r="S1441">
        <v>1</v>
      </c>
      <c r="T1441">
        <v>12.9</v>
      </c>
      <c r="U1441" t="s">
        <v>58</v>
      </c>
      <c r="W1441" t="str">
        <f t="shared" si="201"/>
        <v>Open</v>
      </c>
      <c r="X1441" t="str">
        <f>_xlfn.XLOOKUP(B1441,'Customers'!A:A,'Customers'!E:E,"")</f>
        <v>Mid-Market</v>
      </c>
      <c r="Y1441">
        <f t="shared" si="202"/>
        <v>0</v>
      </c>
      <c r="Z1441" t="str">
        <f t="shared" si="203"/>
        <v/>
      </c>
      <c r="AA1441">
        <f t="shared" si="206"/>
        <v>0</v>
      </c>
    </row>
    <row r="1442" spans="1:27">
      <c r="A1442" t="s">
        <v>5128</v>
      </c>
      <c r="B1442" t="s">
        <v>1957</v>
      </c>
      <c r="C1442" t="s">
        <v>968</v>
      </c>
      <c r="D1442" t="s">
        <v>19</v>
      </c>
      <c r="E1442" t="s">
        <v>115</v>
      </c>
      <c r="F1442" t="s">
        <v>5129</v>
      </c>
      <c r="G1442" s="6">
        <f t="shared" si="198"/>
        <v>2399</v>
      </c>
      <c r="H1442" t="s">
        <v>161</v>
      </c>
      <c r="I1442" t="s">
        <v>145</v>
      </c>
      <c r="J1442" t="str">
        <f t="shared" si="199"/>
        <v>Krish Varughese</v>
      </c>
      <c r="K1442" t="s">
        <v>1010</v>
      </c>
      <c r="L1442" s="7">
        <f t="shared" si="204"/>
        <v>44708</v>
      </c>
      <c r="M1442" s="7">
        <v>44837</v>
      </c>
      <c r="N1442" s="1">
        <f t="shared" si="200"/>
        <v>44837</v>
      </c>
      <c r="O1442" s="7">
        <v>44893</v>
      </c>
      <c r="P1442" s="7">
        <f t="shared" si="205"/>
        <v>44893</v>
      </c>
      <c r="Q1442">
        <v>185</v>
      </c>
      <c r="R1442">
        <v>0</v>
      </c>
      <c r="S1442">
        <v>1</v>
      </c>
      <c r="T1442">
        <v>17.8</v>
      </c>
      <c r="U1442" t="s">
        <v>58</v>
      </c>
      <c r="W1442" t="str">
        <f t="shared" si="201"/>
        <v>Lost</v>
      </c>
      <c r="X1442" t="str">
        <f>_xlfn.XLOOKUP(B1442,'Customers'!A:A,'Customers'!E:E,"")</f>
        <v>Enterprise</v>
      </c>
      <c r="Y1442">
        <f t="shared" si="202"/>
        <v>1</v>
      </c>
      <c r="Z1442">
        <f t="shared" si="203"/>
        <v>56</v>
      </c>
      <c r="AA1442">
        <f t="shared" si="206"/>
        <v>1</v>
      </c>
    </row>
    <row r="1443" spans="1:27">
      <c r="A1443" t="s">
        <v>5130</v>
      </c>
      <c r="B1443" t="s">
        <v>5131</v>
      </c>
      <c r="C1443" t="s">
        <v>1135</v>
      </c>
      <c r="D1443" t="s">
        <v>183</v>
      </c>
      <c r="E1443" t="s">
        <v>54</v>
      </c>
      <c r="F1443" t="s">
        <v>1207</v>
      </c>
      <c r="G1443" s="6">
        <f t="shared" si="198"/>
        <v>12509</v>
      </c>
      <c r="H1443" t="s">
        <v>151</v>
      </c>
      <c r="I1443" t="s">
        <v>68</v>
      </c>
      <c r="J1443" t="str">
        <f t="shared" si="199"/>
        <v>Anamika Keer</v>
      </c>
      <c r="K1443" t="s">
        <v>423</v>
      </c>
      <c r="L1443" s="7">
        <f t="shared" si="204"/>
        <v>45153</v>
      </c>
      <c r="M1443" s="7">
        <v>45218</v>
      </c>
      <c r="N1443" s="1">
        <f t="shared" si="200"/>
        <v>45218</v>
      </c>
      <c r="P1443" s="7" t="str">
        <f t="shared" si="205"/>
        <v/>
      </c>
      <c r="R1443">
        <v>0</v>
      </c>
      <c r="S1443">
        <v>1</v>
      </c>
      <c r="T1443">
        <v>5.5</v>
      </c>
      <c r="U1443" t="s">
        <v>33</v>
      </c>
      <c r="W1443" t="str">
        <f t="shared" si="201"/>
        <v>Open</v>
      </c>
      <c r="X1443" t="str">
        <f>_xlfn.XLOOKUP(B1443,'Customers'!A:A,'Customers'!E:E,"")</f>
        <v>SMB</v>
      </c>
      <c r="Y1443">
        <f t="shared" si="202"/>
        <v>0</v>
      </c>
      <c r="Z1443" t="str">
        <f t="shared" si="203"/>
        <v/>
      </c>
      <c r="AA1443">
        <f t="shared" si="206"/>
        <v>0</v>
      </c>
    </row>
    <row r="1444" spans="1:27">
      <c r="A1444" t="s">
        <v>5132</v>
      </c>
      <c r="B1444" t="s">
        <v>3574</v>
      </c>
      <c r="C1444" t="s">
        <v>296</v>
      </c>
      <c r="D1444" t="s">
        <v>19</v>
      </c>
      <c r="E1444" t="s">
        <v>54</v>
      </c>
      <c r="F1444" t="s">
        <v>5133</v>
      </c>
      <c r="G1444" s="6">
        <f t="shared" si="198"/>
        <v>5219</v>
      </c>
      <c r="H1444" t="s">
        <v>56</v>
      </c>
      <c r="I1444" t="s">
        <v>86</v>
      </c>
      <c r="J1444" t="str">
        <f t="shared" si="199"/>
        <v>Mason Solanki</v>
      </c>
      <c r="K1444" t="s">
        <v>3024</v>
      </c>
      <c r="L1444" s="7">
        <f t="shared" si="204"/>
        <v>44987</v>
      </c>
      <c r="M1444" s="7">
        <v>45070</v>
      </c>
      <c r="N1444" s="1">
        <f t="shared" si="200"/>
        <v>45070</v>
      </c>
      <c r="P1444" s="7" t="str">
        <f t="shared" si="205"/>
        <v/>
      </c>
      <c r="R1444">
        <v>0</v>
      </c>
      <c r="S1444">
        <v>1</v>
      </c>
      <c r="T1444">
        <v>4.2</v>
      </c>
      <c r="U1444" t="s">
        <v>42</v>
      </c>
      <c r="W1444" t="str">
        <f t="shared" si="201"/>
        <v>Open</v>
      </c>
      <c r="X1444" t="str">
        <f>_xlfn.XLOOKUP(B1444,'Customers'!A:A,'Customers'!E:E,"")</f>
        <v>Mid-Market</v>
      </c>
      <c r="Y1444">
        <f t="shared" si="202"/>
        <v>0</v>
      </c>
      <c r="Z1444" t="str">
        <f t="shared" si="203"/>
        <v/>
      </c>
      <c r="AA1444">
        <f t="shared" si="206"/>
        <v>0</v>
      </c>
    </row>
    <row r="1445" spans="1:27">
      <c r="A1445" t="s">
        <v>5134</v>
      </c>
      <c r="B1445" t="s">
        <v>4559</v>
      </c>
      <c r="C1445" t="s">
        <v>18</v>
      </c>
      <c r="D1445" t="s">
        <v>19</v>
      </c>
      <c r="E1445" t="s">
        <v>20</v>
      </c>
      <c r="F1445" t="s">
        <v>5135</v>
      </c>
      <c r="G1445" s="6">
        <f t="shared" si="198"/>
        <v>2574</v>
      </c>
      <c r="H1445" t="s">
        <v>161</v>
      </c>
      <c r="I1445" t="s">
        <v>68</v>
      </c>
      <c r="J1445" t="str">
        <f t="shared" si="199"/>
        <v>Anamika Keer</v>
      </c>
      <c r="K1445" t="s">
        <v>609</v>
      </c>
      <c r="L1445" s="7">
        <f t="shared" si="204"/>
        <v>44943</v>
      </c>
      <c r="M1445" s="7">
        <v>45060</v>
      </c>
      <c r="N1445" s="1">
        <f t="shared" si="200"/>
        <v>45060</v>
      </c>
      <c r="P1445" s="7" t="str">
        <f t="shared" si="205"/>
        <v/>
      </c>
      <c r="R1445">
        <v>0</v>
      </c>
      <c r="S1445">
        <v>1</v>
      </c>
      <c r="T1445">
        <v>15.5</v>
      </c>
      <c r="U1445" t="s">
        <v>42</v>
      </c>
      <c r="W1445" t="str">
        <f t="shared" si="201"/>
        <v>Open</v>
      </c>
      <c r="X1445" t="str">
        <f>_xlfn.XLOOKUP(B1445,'Customers'!A:A,'Customers'!E:E,"")</f>
        <v>Mid-Market</v>
      </c>
      <c r="Y1445">
        <f t="shared" si="202"/>
        <v>0</v>
      </c>
      <c r="Z1445" t="str">
        <f t="shared" si="203"/>
        <v/>
      </c>
      <c r="AA1445">
        <f t="shared" si="206"/>
        <v>0</v>
      </c>
    </row>
    <row r="1446" spans="1:27">
      <c r="A1446" t="s">
        <v>5136</v>
      </c>
      <c r="B1446" t="s">
        <v>2014</v>
      </c>
      <c r="C1446" t="s">
        <v>18</v>
      </c>
      <c r="D1446" t="s">
        <v>183</v>
      </c>
      <c r="E1446" t="s">
        <v>54</v>
      </c>
      <c r="F1446" t="s">
        <v>5137</v>
      </c>
      <c r="G1446" s="6">
        <f t="shared" si="198"/>
        <v>14191</v>
      </c>
      <c r="H1446" t="s">
        <v>30</v>
      </c>
      <c r="I1446" t="s">
        <v>80</v>
      </c>
      <c r="J1446" t="str">
        <f t="shared" si="199"/>
        <v>Shivani Natt</v>
      </c>
      <c r="K1446" t="s">
        <v>1249</v>
      </c>
      <c r="L1446" s="7">
        <f t="shared" si="204"/>
        <v>45517</v>
      </c>
      <c r="M1446" s="7">
        <v>45649</v>
      </c>
      <c r="N1446" s="1">
        <f t="shared" si="200"/>
        <v>45649</v>
      </c>
      <c r="P1446" s="7" t="str">
        <f t="shared" si="205"/>
        <v/>
      </c>
      <c r="R1446">
        <v>0</v>
      </c>
      <c r="S1446">
        <v>1</v>
      </c>
      <c r="T1446">
        <v>25.7</v>
      </c>
      <c r="U1446" t="s">
        <v>33</v>
      </c>
      <c r="W1446" t="str">
        <f t="shared" si="201"/>
        <v>Open</v>
      </c>
      <c r="X1446" t="str">
        <f>_xlfn.XLOOKUP(B1446,'Customers'!A:A,'Customers'!E:E,"")</f>
        <v>Mid-Market</v>
      </c>
      <c r="Y1446">
        <f t="shared" si="202"/>
        <v>0</v>
      </c>
      <c r="Z1446" t="str">
        <f t="shared" si="203"/>
        <v/>
      </c>
      <c r="AA1446">
        <f t="shared" si="206"/>
        <v>0</v>
      </c>
    </row>
    <row r="1447" spans="1:27">
      <c r="A1447" t="s">
        <v>5138</v>
      </c>
      <c r="B1447" t="s">
        <v>5139</v>
      </c>
      <c r="C1447" t="s">
        <v>176</v>
      </c>
      <c r="D1447" t="s">
        <v>66</v>
      </c>
      <c r="E1447" t="s">
        <v>91</v>
      </c>
      <c r="F1447" t="s">
        <v>5140</v>
      </c>
      <c r="G1447" s="6">
        <f t="shared" si="198"/>
        <v>18673</v>
      </c>
      <c r="H1447" t="s">
        <v>161</v>
      </c>
      <c r="I1447" t="s">
        <v>237</v>
      </c>
      <c r="J1447" t="str">
        <f t="shared" si="199"/>
        <v>Vidhi Mital</v>
      </c>
      <c r="K1447" t="s">
        <v>99</v>
      </c>
      <c r="L1447" s="7">
        <f t="shared" si="204"/>
        <v>44792</v>
      </c>
      <c r="M1447" s="7">
        <v>44957</v>
      </c>
      <c r="N1447" s="1">
        <f t="shared" si="200"/>
        <v>44957</v>
      </c>
      <c r="O1447" s="7">
        <v>44818</v>
      </c>
      <c r="P1447" s="7">
        <f t="shared" si="205"/>
        <v>44818</v>
      </c>
      <c r="Q1447">
        <v>26</v>
      </c>
      <c r="R1447">
        <v>1</v>
      </c>
      <c r="S1447">
        <v>1</v>
      </c>
      <c r="T1447">
        <v>28.9</v>
      </c>
      <c r="U1447" t="s">
        <v>42</v>
      </c>
      <c r="W1447" t="str">
        <f t="shared" si="201"/>
        <v>Won</v>
      </c>
      <c r="X1447" t="str">
        <f>_xlfn.XLOOKUP(B1447,'Customers'!A:A,'Customers'!E:E,"")</f>
        <v>SMB</v>
      </c>
      <c r="Y1447">
        <f t="shared" si="202"/>
        <v>1</v>
      </c>
      <c r="Z1447">
        <f t="shared" si="203"/>
        <v>-139</v>
      </c>
      <c r="AA1447">
        <f t="shared" si="206"/>
        <v>0</v>
      </c>
    </row>
    <row r="1448" spans="1:27">
      <c r="A1448" t="s">
        <v>5141</v>
      </c>
      <c r="B1448" t="s">
        <v>5142</v>
      </c>
      <c r="C1448" t="s">
        <v>2609</v>
      </c>
      <c r="D1448" t="s">
        <v>19</v>
      </c>
      <c r="E1448" t="s">
        <v>91</v>
      </c>
      <c r="F1448" t="s">
        <v>5143</v>
      </c>
      <c r="G1448" s="6">
        <f t="shared" si="198"/>
        <v>1336</v>
      </c>
      <c r="H1448" t="s">
        <v>79</v>
      </c>
      <c r="I1448" t="s">
        <v>1567</v>
      </c>
      <c r="J1448" t="str">
        <f t="shared" si="199"/>
        <v>Hemangini Bahri</v>
      </c>
      <c r="K1448" t="s">
        <v>2637</v>
      </c>
      <c r="L1448" s="7">
        <f t="shared" si="204"/>
        <v>44987</v>
      </c>
      <c r="M1448" s="7">
        <v>45076</v>
      </c>
      <c r="N1448" s="1">
        <f t="shared" si="200"/>
        <v>45076</v>
      </c>
      <c r="O1448" s="7">
        <v>45074</v>
      </c>
      <c r="P1448" s="7">
        <f t="shared" si="205"/>
        <v>45074</v>
      </c>
      <c r="Q1448">
        <v>87</v>
      </c>
      <c r="R1448">
        <v>1</v>
      </c>
      <c r="S1448">
        <v>1</v>
      </c>
      <c r="U1448" t="s">
        <v>33</v>
      </c>
      <c r="W1448" t="str">
        <f t="shared" si="201"/>
        <v>Won</v>
      </c>
      <c r="X1448" t="str">
        <f>_xlfn.XLOOKUP(B1448,'Customers'!A:A,'Customers'!E:E,"")</f>
        <v>Mid-Market</v>
      </c>
      <c r="Y1448">
        <f t="shared" si="202"/>
        <v>1</v>
      </c>
      <c r="Z1448">
        <f t="shared" si="203"/>
        <v>-2</v>
      </c>
      <c r="AA1448">
        <f t="shared" si="206"/>
        <v>0</v>
      </c>
    </row>
    <row r="1449" spans="1:27">
      <c r="A1449" t="s">
        <v>5144</v>
      </c>
      <c r="B1449" t="s">
        <v>914</v>
      </c>
      <c r="C1449" t="s">
        <v>2073</v>
      </c>
      <c r="D1449" t="s">
        <v>37</v>
      </c>
      <c r="E1449" t="s">
        <v>91</v>
      </c>
      <c r="F1449" t="s">
        <v>5145</v>
      </c>
      <c r="G1449" s="6">
        <f t="shared" si="198"/>
        <v>54535</v>
      </c>
      <c r="H1449" t="s">
        <v>56</v>
      </c>
      <c r="I1449" t="s">
        <v>258</v>
      </c>
      <c r="J1449" t="str">
        <f t="shared" si="199"/>
        <v>Jasmit Gour</v>
      </c>
      <c r="K1449" t="s">
        <v>4803</v>
      </c>
      <c r="L1449" s="7">
        <f t="shared" si="204"/>
        <v>45210</v>
      </c>
      <c r="M1449" s="7">
        <v>45335</v>
      </c>
      <c r="N1449" s="1">
        <f t="shared" si="200"/>
        <v>45335</v>
      </c>
      <c r="O1449" s="7">
        <v>45321</v>
      </c>
      <c r="P1449" s="7">
        <f t="shared" si="205"/>
        <v>45321</v>
      </c>
      <c r="Q1449">
        <v>111</v>
      </c>
      <c r="R1449">
        <v>0</v>
      </c>
      <c r="S1449">
        <v>1</v>
      </c>
      <c r="T1449">
        <v>9.4</v>
      </c>
      <c r="U1449" t="s">
        <v>58</v>
      </c>
      <c r="W1449" t="str">
        <f t="shared" si="201"/>
        <v>Won</v>
      </c>
      <c r="X1449" t="str">
        <f>_xlfn.XLOOKUP(B1449,'Customers'!A:A,'Customers'!E:E,"")</f>
        <v>SMB</v>
      </c>
      <c r="Y1449">
        <f t="shared" si="202"/>
        <v>1</v>
      </c>
      <c r="Z1449">
        <f t="shared" si="203"/>
        <v>-14</v>
      </c>
      <c r="AA1449">
        <f t="shared" si="206"/>
        <v>0</v>
      </c>
    </row>
    <row r="1450" spans="1:27">
      <c r="A1450" t="s">
        <v>5146</v>
      </c>
      <c r="B1450" t="s">
        <v>314</v>
      </c>
      <c r="C1450" t="s">
        <v>1634</v>
      </c>
      <c r="D1450" t="s">
        <v>66</v>
      </c>
      <c r="E1450" t="s">
        <v>54</v>
      </c>
      <c r="F1450" t="s">
        <v>1989</v>
      </c>
      <c r="G1450" s="6">
        <f t="shared" si="198"/>
        <v>10592</v>
      </c>
      <c r="H1450" t="s">
        <v>79</v>
      </c>
      <c r="I1450" t="s">
        <v>127</v>
      </c>
      <c r="J1450" t="str">
        <f t="shared" si="199"/>
        <v>Kashish Patla</v>
      </c>
      <c r="K1450" t="s">
        <v>1693</v>
      </c>
      <c r="L1450" s="7">
        <f t="shared" si="204"/>
        <v>44695</v>
      </c>
      <c r="M1450" s="7">
        <v>44809</v>
      </c>
      <c r="N1450" s="1">
        <f t="shared" si="200"/>
        <v>44809</v>
      </c>
      <c r="P1450" s="7" t="str">
        <f t="shared" si="205"/>
        <v/>
      </c>
      <c r="R1450">
        <v>0</v>
      </c>
      <c r="S1450">
        <v>1</v>
      </c>
      <c r="T1450">
        <v>33.799999999999997</v>
      </c>
      <c r="U1450" t="s">
        <v>42</v>
      </c>
      <c r="W1450" t="str">
        <f t="shared" si="201"/>
        <v>Open</v>
      </c>
      <c r="X1450" t="str">
        <f>_xlfn.XLOOKUP(B1450,'Customers'!A:A,'Customers'!E:E,"")</f>
        <v>Mid-Market</v>
      </c>
      <c r="Y1450">
        <f t="shared" si="202"/>
        <v>0</v>
      </c>
      <c r="Z1450" t="str">
        <f t="shared" si="203"/>
        <v/>
      </c>
      <c r="AA1450">
        <f t="shared" si="206"/>
        <v>0</v>
      </c>
    </row>
    <row r="1451" spans="1:27">
      <c r="A1451" t="s">
        <v>5147</v>
      </c>
      <c r="B1451" t="s">
        <v>148</v>
      </c>
      <c r="C1451" t="s">
        <v>286</v>
      </c>
      <c r="D1451" t="s">
        <v>183</v>
      </c>
      <c r="E1451" t="s">
        <v>91</v>
      </c>
      <c r="F1451" t="s">
        <v>67</v>
      </c>
      <c r="G1451" s="6">
        <f t="shared" si="198"/>
        <v>7000</v>
      </c>
      <c r="H1451" t="s">
        <v>79</v>
      </c>
      <c r="I1451" t="s">
        <v>73</v>
      </c>
      <c r="J1451" t="str">
        <f t="shared" si="199"/>
        <v>Karan Karnik</v>
      </c>
      <c r="K1451" t="s">
        <v>24</v>
      </c>
      <c r="L1451" s="7">
        <f t="shared" si="204"/>
        <v>44635</v>
      </c>
      <c r="M1451" s="7">
        <v>44757</v>
      </c>
      <c r="N1451" s="1">
        <f t="shared" si="200"/>
        <v>44757</v>
      </c>
      <c r="O1451" s="7">
        <v>44657</v>
      </c>
      <c r="P1451" s="7">
        <f t="shared" si="205"/>
        <v>44657</v>
      </c>
      <c r="Q1451">
        <v>22</v>
      </c>
      <c r="R1451">
        <v>0</v>
      </c>
      <c r="S1451">
        <v>1</v>
      </c>
      <c r="T1451">
        <v>33.4</v>
      </c>
      <c r="U1451" t="s">
        <v>25</v>
      </c>
      <c r="W1451" t="str">
        <f t="shared" si="201"/>
        <v>Won</v>
      </c>
      <c r="X1451" t="str">
        <f>_xlfn.XLOOKUP(B1451,'Customers'!A:A,'Customers'!E:E,"")</f>
        <v>Mid-Market</v>
      </c>
      <c r="Y1451">
        <f t="shared" si="202"/>
        <v>1</v>
      </c>
      <c r="Z1451">
        <f t="shared" si="203"/>
        <v>-100</v>
      </c>
      <c r="AA1451">
        <f t="shared" si="206"/>
        <v>0</v>
      </c>
    </row>
    <row r="1452" spans="1:27">
      <c r="A1452" t="s">
        <v>5148</v>
      </c>
      <c r="B1452" t="s">
        <v>3313</v>
      </c>
      <c r="C1452" t="s">
        <v>114</v>
      </c>
      <c r="D1452" t="s">
        <v>19</v>
      </c>
      <c r="E1452" t="s">
        <v>28</v>
      </c>
      <c r="F1452" t="s">
        <v>5149</v>
      </c>
      <c r="G1452" s="6">
        <f t="shared" si="198"/>
        <v>3904</v>
      </c>
      <c r="H1452" t="s">
        <v>47</v>
      </c>
      <c r="I1452" t="s">
        <v>527</v>
      </c>
      <c r="J1452" t="str">
        <f t="shared" si="199"/>
        <v>Jasmit Gour</v>
      </c>
      <c r="K1452" t="s">
        <v>3791</v>
      </c>
      <c r="L1452" s="7">
        <f t="shared" si="204"/>
        <v>44859</v>
      </c>
      <c r="M1452" s="7">
        <v>45039</v>
      </c>
      <c r="N1452" s="1">
        <f t="shared" si="200"/>
        <v>45039</v>
      </c>
      <c r="P1452" s="7" t="str">
        <f t="shared" si="205"/>
        <v/>
      </c>
      <c r="R1452">
        <v>0</v>
      </c>
      <c r="S1452">
        <v>1</v>
      </c>
      <c r="T1452">
        <v>11.2</v>
      </c>
      <c r="U1452" t="s">
        <v>58</v>
      </c>
      <c r="W1452" t="str">
        <f t="shared" si="201"/>
        <v>Open</v>
      </c>
      <c r="X1452" t="str">
        <f>_xlfn.XLOOKUP(B1452,'Customers'!A:A,'Customers'!E:E,"")</f>
        <v>Mid-Market</v>
      </c>
      <c r="Y1452">
        <f t="shared" si="202"/>
        <v>0</v>
      </c>
      <c r="Z1452" t="str">
        <f t="shared" si="203"/>
        <v/>
      </c>
      <c r="AA1452">
        <f t="shared" si="206"/>
        <v>0</v>
      </c>
    </row>
    <row r="1453" spans="1:27">
      <c r="A1453" t="s">
        <v>5150</v>
      </c>
      <c r="B1453" t="s">
        <v>3356</v>
      </c>
      <c r="C1453" t="s">
        <v>3233</v>
      </c>
      <c r="D1453" t="s">
        <v>19</v>
      </c>
      <c r="E1453" t="s">
        <v>91</v>
      </c>
      <c r="F1453" t="s">
        <v>5151</v>
      </c>
      <c r="G1453" s="6">
        <f t="shared" si="198"/>
        <v>4623</v>
      </c>
      <c r="H1453" t="s">
        <v>39</v>
      </c>
      <c r="I1453" t="s">
        <v>117</v>
      </c>
      <c r="J1453" t="str">
        <f t="shared" si="199"/>
        <v>Ekta Uppal</v>
      </c>
      <c r="K1453" t="s">
        <v>3334</v>
      </c>
      <c r="L1453" s="7">
        <f t="shared" si="204"/>
        <v>45042</v>
      </c>
      <c r="M1453" s="7">
        <v>45060</v>
      </c>
      <c r="N1453" s="1">
        <f t="shared" si="200"/>
        <v>45060</v>
      </c>
      <c r="O1453" s="7">
        <v>45211</v>
      </c>
      <c r="P1453" s="7">
        <f t="shared" si="205"/>
        <v>45211</v>
      </c>
      <c r="Q1453">
        <v>169</v>
      </c>
      <c r="R1453">
        <v>0</v>
      </c>
      <c r="S1453">
        <v>1</v>
      </c>
      <c r="T1453">
        <v>21.5</v>
      </c>
      <c r="U1453" t="s">
        <v>100</v>
      </c>
      <c r="W1453" t="str">
        <f t="shared" si="201"/>
        <v>Won</v>
      </c>
      <c r="X1453" t="str">
        <f>_xlfn.XLOOKUP(B1453,'Customers'!A:A,'Customers'!E:E,"")</f>
        <v>Enterprise</v>
      </c>
      <c r="Y1453">
        <f t="shared" si="202"/>
        <v>1</v>
      </c>
      <c r="Z1453">
        <f t="shared" si="203"/>
        <v>151</v>
      </c>
      <c r="AA1453">
        <f t="shared" si="206"/>
        <v>1</v>
      </c>
    </row>
    <row r="1454" spans="1:27">
      <c r="A1454" t="s">
        <v>5152</v>
      </c>
      <c r="B1454" t="s">
        <v>5153</v>
      </c>
      <c r="C1454" t="s">
        <v>3753</v>
      </c>
      <c r="D1454" t="s">
        <v>37</v>
      </c>
      <c r="E1454" t="s">
        <v>91</v>
      </c>
      <c r="F1454" t="s">
        <v>5154</v>
      </c>
      <c r="G1454" s="6">
        <f t="shared" si="198"/>
        <v>206171</v>
      </c>
      <c r="H1454" t="s">
        <v>151</v>
      </c>
      <c r="I1454" t="s">
        <v>62</v>
      </c>
      <c r="J1454" t="str">
        <f t="shared" si="199"/>
        <v>Jairaj Panchal</v>
      </c>
      <c r="K1454" t="s">
        <v>4960</v>
      </c>
      <c r="L1454" s="7">
        <f t="shared" si="204"/>
        <v>45487</v>
      </c>
      <c r="M1454" s="7">
        <v>45652</v>
      </c>
      <c r="N1454" s="1">
        <f t="shared" si="200"/>
        <v>45652</v>
      </c>
      <c r="O1454" s="7">
        <v>45686</v>
      </c>
      <c r="P1454" s="7">
        <f t="shared" si="205"/>
        <v>45686</v>
      </c>
      <c r="Q1454">
        <v>199</v>
      </c>
      <c r="R1454">
        <v>0</v>
      </c>
      <c r="S1454">
        <v>1</v>
      </c>
      <c r="T1454">
        <v>22.5</v>
      </c>
      <c r="U1454" t="s">
        <v>25</v>
      </c>
      <c r="W1454" t="str">
        <f t="shared" si="201"/>
        <v>Won</v>
      </c>
      <c r="X1454" t="str">
        <f>_xlfn.XLOOKUP(B1454,'Customers'!A:A,'Customers'!E:E,"")</f>
        <v>Mid-Market</v>
      </c>
      <c r="Y1454">
        <f t="shared" si="202"/>
        <v>1</v>
      </c>
      <c r="Z1454">
        <f t="shared" si="203"/>
        <v>34</v>
      </c>
      <c r="AA1454">
        <f t="shared" si="206"/>
        <v>1</v>
      </c>
    </row>
    <row r="1455" spans="1:27">
      <c r="A1455" t="s">
        <v>5155</v>
      </c>
      <c r="B1455" t="s">
        <v>5156</v>
      </c>
      <c r="C1455" t="s">
        <v>2356</v>
      </c>
      <c r="D1455" t="s">
        <v>66</v>
      </c>
      <c r="E1455" t="s">
        <v>91</v>
      </c>
      <c r="F1455" t="s">
        <v>5157</v>
      </c>
      <c r="G1455" s="6">
        <f t="shared" si="198"/>
        <v>18036</v>
      </c>
      <c r="H1455" t="s">
        <v>79</v>
      </c>
      <c r="I1455" t="s">
        <v>62</v>
      </c>
      <c r="J1455" t="str">
        <f t="shared" si="199"/>
        <v>Jairaj Panchal</v>
      </c>
      <c r="K1455" t="s">
        <v>4020</v>
      </c>
      <c r="L1455" s="7">
        <f t="shared" si="204"/>
        <v>45172</v>
      </c>
      <c r="M1455" s="7">
        <v>45225</v>
      </c>
      <c r="N1455" s="1">
        <f t="shared" si="200"/>
        <v>45225</v>
      </c>
      <c r="O1455" s="7">
        <v>45258</v>
      </c>
      <c r="P1455" s="7">
        <f t="shared" si="205"/>
        <v>45258</v>
      </c>
      <c r="Q1455">
        <v>86</v>
      </c>
      <c r="R1455">
        <v>0</v>
      </c>
      <c r="S1455">
        <v>1</v>
      </c>
      <c r="T1455">
        <v>16.8</v>
      </c>
      <c r="U1455" t="s">
        <v>100</v>
      </c>
      <c r="W1455" t="str">
        <f t="shared" si="201"/>
        <v>Won</v>
      </c>
      <c r="X1455" t="str">
        <f>_xlfn.XLOOKUP(B1455,'Customers'!A:A,'Customers'!E:E,"")</f>
        <v>Mid-Market</v>
      </c>
      <c r="Y1455">
        <f t="shared" si="202"/>
        <v>1</v>
      </c>
      <c r="Z1455">
        <f t="shared" si="203"/>
        <v>33</v>
      </c>
      <c r="AA1455">
        <f t="shared" si="206"/>
        <v>1</v>
      </c>
    </row>
    <row r="1456" spans="1:27">
      <c r="A1456" t="s">
        <v>5158</v>
      </c>
      <c r="B1456" t="s">
        <v>5159</v>
      </c>
      <c r="C1456" t="s">
        <v>2370</v>
      </c>
      <c r="D1456" t="s">
        <v>37</v>
      </c>
      <c r="E1456" t="s">
        <v>28</v>
      </c>
      <c r="F1456" t="s">
        <v>5160</v>
      </c>
      <c r="G1456" s="6">
        <f t="shared" si="198"/>
        <v>165405</v>
      </c>
      <c r="H1456" t="s">
        <v>22</v>
      </c>
      <c r="I1456" t="s">
        <v>98</v>
      </c>
      <c r="J1456" t="str">
        <f t="shared" si="199"/>
        <v>Amruta Sinha</v>
      </c>
      <c r="K1456" t="s">
        <v>4505</v>
      </c>
      <c r="L1456" s="7">
        <f t="shared" si="204"/>
        <v>44839</v>
      </c>
      <c r="M1456" s="7">
        <v>44923</v>
      </c>
      <c r="N1456" s="1">
        <f t="shared" si="200"/>
        <v>44923</v>
      </c>
      <c r="P1456" s="7" t="str">
        <f t="shared" si="205"/>
        <v/>
      </c>
      <c r="R1456">
        <v>0</v>
      </c>
      <c r="S1456">
        <v>1</v>
      </c>
      <c r="T1456">
        <v>25.8</v>
      </c>
      <c r="U1456" t="s">
        <v>33</v>
      </c>
      <c r="W1456" t="str">
        <f t="shared" si="201"/>
        <v>Open</v>
      </c>
      <c r="X1456" t="str">
        <f>_xlfn.XLOOKUP(B1456,'Customers'!A:A,'Customers'!E:E,"")</f>
        <v>Mid-Market</v>
      </c>
      <c r="Y1456">
        <f t="shared" si="202"/>
        <v>0</v>
      </c>
      <c r="Z1456" t="str">
        <f t="shared" si="203"/>
        <v/>
      </c>
      <c r="AA1456">
        <f t="shared" si="206"/>
        <v>0</v>
      </c>
    </row>
    <row r="1457" spans="1:27">
      <c r="A1457" t="s">
        <v>5161</v>
      </c>
      <c r="B1457" t="s">
        <v>5162</v>
      </c>
      <c r="C1457" t="s">
        <v>864</v>
      </c>
      <c r="D1457" t="s">
        <v>183</v>
      </c>
      <c r="E1457" t="s">
        <v>28</v>
      </c>
      <c r="F1457" t="s">
        <v>5163</v>
      </c>
      <c r="G1457" s="6">
        <f t="shared" si="198"/>
        <v>5417</v>
      </c>
      <c r="H1457" t="s">
        <v>151</v>
      </c>
      <c r="I1457" t="s">
        <v>3247</v>
      </c>
      <c r="J1457" t="str">
        <f t="shared" si="199"/>
        <v>Aachal Soni</v>
      </c>
      <c r="K1457" t="s">
        <v>5164</v>
      </c>
      <c r="L1457" s="7">
        <f t="shared" si="204"/>
        <v>44837</v>
      </c>
      <c r="M1457" s="7">
        <v>45008</v>
      </c>
      <c r="N1457" s="1">
        <f t="shared" si="200"/>
        <v>45008</v>
      </c>
      <c r="P1457" s="7" t="str">
        <f t="shared" si="205"/>
        <v/>
      </c>
      <c r="R1457">
        <v>0</v>
      </c>
      <c r="S1457">
        <v>1</v>
      </c>
      <c r="U1457" t="s">
        <v>33</v>
      </c>
      <c r="W1457" t="str">
        <f t="shared" si="201"/>
        <v>Open</v>
      </c>
      <c r="X1457" t="str">
        <f>_xlfn.XLOOKUP(B1457,'Customers'!A:A,'Customers'!E:E,"")</f>
        <v>Enterprise</v>
      </c>
      <c r="Y1457">
        <f t="shared" si="202"/>
        <v>0</v>
      </c>
      <c r="Z1457" t="str">
        <f t="shared" si="203"/>
        <v/>
      </c>
      <c r="AA1457">
        <f t="shared" si="206"/>
        <v>0</v>
      </c>
    </row>
    <row r="1458" spans="1:27">
      <c r="A1458" t="s">
        <v>5165</v>
      </c>
      <c r="B1458" t="s">
        <v>5166</v>
      </c>
      <c r="C1458" t="s">
        <v>2256</v>
      </c>
      <c r="D1458" t="s">
        <v>37</v>
      </c>
      <c r="E1458" t="s">
        <v>28</v>
      </c>
      <c r="F1458" t="s">
        <v>5167</v>
      </c>
      <c r="G1458" s="6">
        <f t="shared" si="198"/>
        <v>62094</v>
      </c>
      <c r="H1458" t="s">
        <v>30</v>
      </c>
      <c r="I1458" t="s">
        <v>98</v>
      </c>
      <c r="J1458" t="str">
        <f t="shared" si="199"/>
        <v>Amruta Sinha</v>
      </c>
      <c r="K1458" t="s">
        <v>5168</v>
      </c>
      <c r="L1458" s="7">
        <f t="shared" si="204"/>
        <v>45351</v>
      </c>
      <c r="M1458" s="7">
        <v>45530</v>
      </c>
      <c r="N1458" s="1">
        <f t="shared" si="200"/>
        <v>45530</v>
      </c>
      <c r="P1458" s="7" t="str">
        <f t="shared" si="205"/>
        <v/>
      </c>
      <c r="R1458">
        <v>0</v>
      </c>
      <c r="S1458">
        <v>1</v>
      </c>
      <c r="T1458">
        <v>2.9</v>
      </c>
      <c r="U1458" t="s">
        <v>25</v>
      </c>
      <c r="W1458" t="str">
        <f t="shared" si="201"/>
        <v>Open</v>
      </c>
      <c r="X1458" t="str">
        <f>_xlfn.XLOOKUP(B1458,'Customers'!A:A,'Customers'!E:E,"")</f>
        <v>SMB</v>
      </c>
      <c r="Y1458">
        <f t="shared" si="202"/>
        <v>0</v>
      </c>
      <c r="Z1458" t="str">
        <f t="shared" si="203"/>
        <v/>
      </c>
      <c r="AA1458">
        <f t="shared" si="206"/>
        <v>0</v>
      </c>
    </row>
    <row r="1459" spans="1:27">
      <c r="A1459" t="s">
        <v>5169</v>
      </c>
      <c r="B1459" t="s">
        <v>3850</v>
      </c>
      <c r="C1459" t="s">
        <v>1160</v>
      </c>
      <c r="D1459" t="s">
        <v>53</v>
      </c>
      <c r="E1459" t="s">
        <v>54</v>
      </c>
      <c r="F1459" t="s">
        <v>5170</v>
      </c>
      <c r="G1459" s="6">
        <f t="shared" si="198"/>
        <v>39393</v>
      </c>
      <c r="H1459" t="s">
        <v>39</v>
      </c>
      <c r="I1459" t="s">
        <v>98</v>
      </c>
      <c r="J1459" t="str">
        <f t="shared" si="199"/>
        <v>Amruta Sinha</v>
      </c>
      <c r="K1459" t="s">
        <v>1562</v>
      </c>
      <c r="L1459" s="7">
        <f t="shared" si="204"/>
        <v>45428</v>
      </c>
      <c r="M1459" s="7">
        <v>45448</v>
      </c>
      <c r="N1459" s="1">
        <f t="shared" si="200"/>
        <v>45448</v>
      </c>
      <c r="P1459" s="7" t="str">
        <f t="shared" si="205"/>
        <v/>
      </c>
      <c r="R1459">
        <v>0</v>
      </c>
      <c r="S1459">
        <v>1</v>
      </c>
      <c r="T1459">
        <v>0.1</v>
      </c>
      <c r="U1459" t="s">
        <v>33</v>
      </c>
      <c r="W1459" t="str">
        <f t="shared" si="201"/>
        <v>Open</v>
      </c>
      <c r="X1459" t="str">
        <f>_xlfn.XLOOKUP(B1459,'Customers'!A:A,'Customers'!E:E,"")</f>
        <v>Enterprise</v>
      </c>
      <c r="Y1459">
        <f t="shared" si="202"/>
        <v>0</v>
      </c>
      <c r="Z1459" t="str">
        <f t="shared" si="203"/>
        <v/>
      </c>
      <c r="AA1459">
        <f t="shared" si="206"/>
        <v>0</v>
      </c>
    </row>
    <row r="1460" spans="1:27">
      <c r="A1460" t="s">
        <v>5171</v>
      </c>
      <c r="B1460" t="s">
        <v>2596</v>
      </c>
      <c r="C1460" t="s">
        <v>18</v>
      </c>
      <c r="D1460" t="s">
        <v>183</v>
      </c>
      <c r="E1460" t="s">
        <v>54</v>
      </c>
      <c r="F1460" t="s">
        <v>5172</v>
      </c>
      <c r="G1460" s="6">
        <f t="shared" si="198"/>
        <v>7409</v>
      </c>
      <c r="H1460" t="s">
        <v>47</v>
      </c>
      <c r="I1460" t="s">
        <v>1705</v>
      </c>
      <c r="J1460" t="str">
        <f t="shared" si="199"/>
        <v>Karan Karnik</v>
      </c>
      <c r="K1460" t="s">
        <v>5173</v>
      </c>
      <c r="L1460" s="7">
        <f t="shared" si="204"/>
        <v>45644</v>
      </c>
      <c r="M1460" s="7">
        <v>45711</v>
      </c>
      <c r="N1460" s="1">
        <f t="shared" si="200"/>
        <v>45711</v>
      </c>
      <c r="P1460" s="7" t="str">
        <f t="shared" si="205"/>
        <v/>
      </c>
      <c r="R1460">
        <v>0</v>
      </c>
      <c r="S1460">
        <v>1</v>
      </c>
      <c r="T1460">
        <v>20.399999999999999</v>
      </c>
      <c r="U1460" t="s">
        <v>42</v>
      </c>
      <c r="W1460" t="str">
        <f t="shared" si="201"/>
        <v>Open</v>
      </c>
      <c r="X1460" t="str">
        <f>_xlfn.XLOOKUP(B1460,'Customers'!A:A,'Customers'!E:E,"")</f>
        <v>Mid-Market</v>
      </c>
      <c r="Y1460">
        <f t="shared" si="202"/>
        <v>0</v>
      </c>
      <c r="Z1460" t="str">
        <f t="shared" si="203"/>
        <v/>
      </c>
      <c r="AA1460">
        <f t="shared" si="206"/>
        <v>0</v>
      </c>
    </row>
    <row r="1461" spans="1:27">
      <c r="A1461" t="s">
        <v>5174</v>
      </c>
      <c r="B1461" t="s">
        <v>187</v>
      </c>
      <c r="C1461" t="s">
        <v>1646</v>
      </c>
      <c r="D1461" t="s">
        <v>183</v>
      </c>
      <c r="E1461" t="s">
        <v>28</v>
      </c>
      <c r="F1461" t="s">
        <v>5175</v>
      </c>
      <c r="G1461" s="6">
        <f t="shared" si="198"/>
        <v>10183</v>
      </c>
      <c r="H1461" t="s">
        <v>161</v>
      </c>
      <c r="I1461" t="s">
        <v>545</v>
      </c>
      <c r="J1461" t="str">
        <f t="shared" si="199"/>
        <v>Krish Varughese</v>
      </c>
      <c r="K1461" t="s">
        <v>626</v>
      </c>
      <c r="L1461" s="7">
        <f t="shared" si="204"/>
        <v>44616</v>
      </c>
      <c r="M1461" s="7">
        <v>44643</v>
      </c>
      <c r="N1461" s="1">
        <f t="shared" si="200"/>
        <v>44643</v>
      </c>
      <c r="P1461" s="7" t="str">
        <f t="shared" si="205"/>
        <v/>
      </c>
      <c r="R1461">
        <v>0</v>
      </c>
      <c r="S1461">
        <v>1</v>
      </c>
      <c r="T1461">
        <v>1.9</v>
      </c>
      <c r="U1461" t="s">
        <v>33</v>
      </c>
      <c r="W1461" t="str">
        <f t="shared" si="201"/>
        <v>Open</v>
      </c>
      <c r="X1461" t="str">
        <f>_xlfn.XLOOKUP(B1461,'Customers'!A:A,'Customers'!E:E,"")</f>
        <v>Enterprise</v>
      </c>
      <c r="Y1461">
        <f t="shared" si="202"/>
        <v>0</v>
      </c>
      <c r="Z1461" t="str">
        <f t="shared" si="203"/>
        <v/>
      </c>
      <c r="AA1461">
        <f t="shared" si="206"/>
        <v>0</v>
      </c>
    </row>
    <row r="1462" spans="1:27">
      <c r="A1462" t="s">
        <v>5176</v>
      </c>
      <c r="B1462" t="s">
        <v>5177</v>
      </c>
      <c r="C1462" t="s">
        <v>18</v>
      </c>
      <c r="D1462" t="s">
        <v>66</v>
      </c>
      <c r="E1462" t="s">
        <v>91</v>
      </c>
      <c r="F1462" t="s">
        <v>5178</v>
      </c>
      <c r="G1462" s="6">
        <f t="shared" si="198"/>
        <v>9957</v>
      </c>
      <c r="H1462" t="s">
        <v>151</v>
      </c>
      <c r="I1462" t="s">
        <v>145</v>
      </c>
      <c r="J1462" t="str">
        <f t="shared" si="199"/>
        <v>Krish Varughese</v>
      </c>
      <c r="K1462" t="s">
        <v>5179</v>
      </c>
      <c r="L1462" s="7">
        <f t="shared" si="204"/>
        <v>45166</v>
      </c>
      <c r="M1462" s="7">
        <v>45327</v>
      </c>
      <c r="N1462" s="1">
        <f t="shared" si="200"/>
        <v>45327</v>
      </c>
      <c r="O1462" s="7">
        <v>45203</v>
      </c>
      <c r="P1462" s="7">
        <f t="shared" si="205"/>
        <v>45203</v>
      </c>
      <c r="Q1462">
        <v>37</v>
      </c>
      <c r="R1462">
        <v>0</v>
      </c>
      <c r="S1462">
        <v>1</v>
      </c>
      <c r="T1462">
        <v>9.1</v>
      </c>
      <c r="U1462" t="s">
        <v>58</v>
      </c>
      <c r="W1462" t="str">
        <f t="shared" si="201"/>
        <v>Won</v>
      </c>
      <c r="X1462" t="str">
        <f>_xlfn.XLOOKUP(B1462,'Customers'!A:A,'Customers'!E:E,"")</f>
        <v>SMB</v>
      </c>
      <c r="Y1462">
        <f t="shared" si="202"/>
        <v>1</v>
      </c>
      <c r="Z1462">
        <f t="shared" si="203"/>
        <v>-124</v>
      </c>
      <c r="AA1462">
        <f t="shared" si="206"/>
        <v>0</v>
      </c>
    </row>
    <row r="1463" spans="1:27">
      <c r="A1463" t="s">
        <v>5180</v>
      </c>
      <c r="B1463" t="s">
        <v>2932</v>
      </c>
      <c r="C1463" t="s">
        <v>18</v>
      </c>
      <c r="D1463" t="s">
        <v>66</v>
      </c>
      <c r="E1463" t="s">
        <v>20</v>
      </c>
      <c r="F1463" t="s">
        <v>5181</v>
      </c>
      <c r="G1463" s="6">
        <f t="shared" si="198"/>
        <v>5835</v>
      </c>
      <c r="H1463" t="s">
        <v>151</v>
      </c>
      <c r="I1463" t="s">
        <v>23</v>
      </c>
      <c r="J1463" t="str">
        <f t="shared" si="199"/>
        <v>Nihal Bhasin</v>
      </c>
      <c r="K1463" t="s">
        <v>5182</v>
      </c>
      <c r="L1463" s="7">
        <f t="shared" si="204"/>
        <v>45595</v>
      </c>
      <c r="M1463" s="7">
        <v>45689</v>
      </c>
      <c r="N1463" s="1">
        <f t="shared" si="200"/>
        <v>45689</v>
      </c>
      <c r="P1463" s="7" t="str">
        <f t="shared" si="205"/>
        <v/>
      </c>
      <c r="R1463">
        <v>0</v>
      </c>
      <c r="S1463">
        <v>1</v>
      </c>
      <c r="T1463">
        <v>18.8</v>
      </c>
      <c r="U1463" t="s">
        <v>58</v>
      </c>
      <c r="W1463" t="str">
        <f t="shared" si="201"/>
        <v>Open</v>
      </c>
      <c r="X1463" t="str">
        <f>_xlfn.XLOOKUP(B1463,'Customers'!A:A,'Customers'!E:E,"")</f>
        <v>SMB</v>
      </c>
      <c r="Y1463">
        <f t="shared" si="202"/>
        <v>0</v>
      </c>
      <c r="Z1463" t="str">
        <f t="shared" si="203"/>
        <v/>
      </c>
      <c r="AA1463">
        <f t="shared" si="206"/>
        <v>0</v>
      </c>
    </row>
    <row r="1464" spans="1:27">
      <c r="A1464" t="s">
        <v>5183</v>
      </c>
      <c r="B1464" t="s">
        <v>4789</v>
      </c>
      <c r="C1464" t="s">
        <v>1946</v>
      </c>
      <c r="D1464" t="s">
        <v>183</v>
      </c>
      <c r="E1464" t="s">
        <v>28</v>
      </c>
      <c r="F1464" t="s">
        <v>5184</v>
      </c>
      <c r="G1464" s="6">
        <f t="shared" si="198"/>
        <v>14028</v>
      </c>
      <c r="H1464" t="s">
        <v>22</v>
      </c>
      <c r="I1464" t="s">
        <v>268</v>
      </c>
      <c r="J1464" t="str">
        <f t="shared" si="199"/>
        <v>Panini Kade</v>
      </c>
      <c r="K1464" t="s">
        <v>1844</v>
      </c>
      <c r="L1464" s="7">
        <f t="shared" si="204"/>
        <v>44609</v>
      </c>
      <c r="M1464" s="7">
        <v>44634</v>
      </c>
      <c r="N1464" s="1">
        <f t="shared" si="200"/>
        <v>44634</v>
      </c>
      <c r="P1464" s="7" t="str">
        <f t="shared" si="205"/>
        <v/>
      </c>
      <c r="R1464">
        <v>0</v>
      </c>
      <c r="S1464">
        <v>1</v>
      </c>
      <c r="T1464">
        <v>28.9</v>
      </c>
      <c r="U1464" t="s">
        <v>58</v>
      </c>
      <c r="W1464" t="str">
        <f t="shared" si="201"/>
        <v>Open</v>
      </c>
      <c r="X1464" t="str">
        <f>_xlfn.XLOOKUP(B1464,'Customers'!A:A,'Customers'!E:E,"")</f>
        <v>Mid-Market</v>
      </c>
      <c r="Y1464">
        <f t="shared" si="202"/>
        <v>0</v>
      </c>
      <c r="Z1464" t="str">
        <f t="shared" si="203"/>
        <v/>
      </c>
      <c r="AA1464">
        <f t="shared" si="206"/>
        <v>0</v>
      </c>
    </row>
    <row r="1465" spans="1:27">
      <c r="A1465" t="s">
        <v>5185</v>
      </c>
      <c r="B1465" t="s">
        <v>3336</v>
      </c>
      <c r="C1465" t="s">
        <v>4029</v>
      </c>
      <c r="D1465" t="s">
        <v>37</v>
      </c>
      <c r="E1465" t="s">
        <v>20</v>
      </c>
      <c r="F1465" t="s">
        <v>5186</v>
      </c>
      <c r="G1465" s="6">
        <f t="shared" si="198"/>
        <v>186305</v>
      </c>
      <c r="H1465" t="s">
        <v>30</v>
      </c>
      <c r="I1465" t="s">
        <v>195</v>
      </c>
      <c r="J1465" t="str">
        <f t="shared" si="199"/>
        <v>Ati Seshadri</v>
      </c>
      <c r="K1465" t="s">
        <v>2046</v>
      </c>
      <c r="L1465" s="7">
        <f t="shared" si="204"/>
        <v>45069</v>
      </c>
      <c r="M1465" s="7">
        <v>45134</v>
      </c>
      <c r="N1465" s="1">
        <f t="shared" si="200"/>
        <v>45134</v>
      </c>
      <c r="P1465" s="7" t="str">
        <f t="shared" si="205"/>
        <v/>
      </c>
      <c r="R1465">
        <v>0</v>
      </c>
      <c r="S1465">
        <v>1</v>
      </c>
      <c r="T1465">
        <v>2.1</v>
      </c>
      <c r="U1465" t="s">
        <v>42</v>
      </c>
      <c r="W1465" t="str">
        <f t="shared" si="201"/>
        <v>Open</v>
      </c>
      <c r="X1465" t="str">
        <f>_xlfn.XLOOKUP(B1465,'Customers'!A:A,'Customers'!E:E,"")</f>
        <v>Mid-Market</v>
      </c>
      <c r="Y1465">
        <f t="shared" si="202"/>
        <v>0</v>
      </c>
      <c r="Z1465" t="str">
        <f t="shared" si="203"/>
        <v/>
      </c>
      <c r="AA1465">
        <f t="shared" si="206"/>
        <v>0</v>
      </c>
    </row>
    <row r="1466" spans="1:27">
      <c r="A1466" t="s">
        <v>5187</v>
      </c>
      <c r="B1466" t="s">
        <v>4396</v>
      </c>
      <c r="C1466" t="s">
        <v>18</v>
      </c>
      <c r="D1466" t="s">
        <v>183</v>
      </c>
      <c r="E1466" t="s">
        <v>115</v>
      </c>
      <c r="F1466" t="s">
        <v>689</v>
      </c>
      <c r="G1466" s="6">
        <f t="shared" si="198"/>
        <v>6000</v>
      </c>
      <c r="H1466" t="s">
        <v>56</v>
      </c>
      <c r="I1466" t="s">
        <v>232</v>
      </c>
      <c r="J1466" t="str">
        <f t="shared" si="199"/>
        <v>Patrick Sama</v>
      </c>
      <c r="K1466" t="s">
        <v>5188</v>
      </c>
      <c r="L1466" s="7">
        <f t="shared" si="204"/>
        <v>45573</v>
      </c>
      <c r="M1466" s="7">
        <v>45622</v>
      </c>
      <c r="N1466" s="1">
        <f t="shared" si="200"/>
        <v>45622</v>
      </c>
      <c r="O1466" s="7">
        <v>45725</v>
      </c>
      <c r="P1466" s="7">
        <f t="shared" si="205"/>
        <v>45725</v>
      </c>
      <c r="Q1466">
        <v>152</v>
      </c>
      <c r="R1466">
        <v>0</v>
      </c>
      <c r="S1466">
        <v>1</v>
      </c>
      <c r="U1466" t="s">
        <v>58</v>
      </c>
      <c r="W1466" t="str">
        <f t="shared" si="201"/>
        <v>Lost</v>
      </c>
      <c r="X1466" t="str">
        <f>_xlfn.XLOOKUP(B1466,'Customers'!A:A,'Customers'!E:E,"")</f>
        <v>Mid-Market</v>
      </c>
      <c r="Y1466">
        <f t="shared" si="202"/>
        <v>1</v>
      </c>
      <c r="Z1466">
        <f t="shared" si="203"/>
        <v>103</v>
      </c>
      <c r="AA1466">
        <f t="shared" si="206"/>
        <v>1</v>
      </c>
    </row>
    <row r="1467" spans="1:27">
      <c r="A1467" t="s">
        <v>5189</v>
      </c>
      <c r="B1467" t="s">
        <v>5190</v>
      </c>
      <c r="C1467" t="s">
        <v>2340</v>
      </c>
      <c r="D1467" t="s">
        <v>19</v>
      </c>
      <c r="E1467" t="s">
        <v>91</v>
      </c>
      <c r="F1467" t="s">
        <v>5191</v>
      </c>
      <c r="G1467" s="6">
        <f t="shared" si="198"/>
        <v>2479</v>
      </c>
      <c r="H1467" t="s">
        <v>22</v>
      </c>
      <c r="I1467" t="s">
        <v>274</v>
      </c>
      <c r="J1467" t="str">
        <f t="shared" si="199"/>
        <v>Rachit Lall</v>
      </c>
      <c r="K1467" t="s">
        <v>5192</v>
      </c>
      <c r="L1467" s="7">
        <f t="shared" si="204"/>
        <v>45591</v>
      </c>
      <c r="M1467" s="7">
        <v>45630</v>
      </c>
      <c r="N1467" s="1">
        <f t="shared" si="200"/>
        <v>45630</v>
      </c>
      <c r="O1467" s="7">
        <v>45714</v>
      </c>
      <c r="P1467" s="7">
        <f t="shared" si="205"/>
        <v>45714</v>
      </c>
      <c r="Q1467">
        <v>123</v>
      </c>
      <c r="R1467">
        <v>1</v>
      </c>
      <c r="S1467">
        <v>1</v>
      </c>
      <c r="T1467">
        <v>20.2</v>
      </c>
      <c r="U1467" t="s">
        <v>25</v>
      </c>
      <c r="W1467" t="str">
        <f t="shared" si="201"/>
        <v>Won</v>
      </c>
      <c r="X1467" t="str">
        <f>_xlfn.XLOOKUP(B1467,'Customers'!A:A,'Customers'!E:E,"")</f>
        <v>SMB</v>
      </c>
      <c r="Y1467">
        <f t="shared" si="202"/>
        <v>1</v>
      </c>
      <c r="Z1467">
        <f t="shared" si="203"/>
        <v>84</v>
      </c>
      <c r="AA1467">
        <f t="shared" si="206"/>
        <v>1</v>
      </c>
    </row>
    <row r="1468" spans="1:27">
      <c r="A1468" t="s">
        <v>5193</v>
      </c>
      <c r="B1468" t="s">
        <v>1983</v>
      </c>
      <c r="C1468" t="s">
        <v>18</v>
      </c>
      <c r="D1468" t="s">
        <v>183</v>
      </c>
      <c r="E1468" t="s">
        <v>45</v>
      </c>
      <c r="F1468" t="s">
        <v>373</v>
      </c>
      <c r="G1468" s="6">
        <f t="shared" si="198"/>
        <v>5768</v>
      </c>
      <c r="H1468" t="s">
        <v>151</v>
      </c>
      <c r="I1468" t="s">
        <v>133</v>
      </c>
      <c r="J1468" t="str">
        <f t="shared" si="199"/>
        <v>Aachal Soni</v>
      </c>
      <c r="K1468" t="s">
        <v>2126</v>
      </c>
      <c r="L1468" s="7">
        <f t="shared" si="204"/>
        <v>44660</v>
      </c>
      <c r="M1468" s="7">
        <v>44748</v>
      </c>
      <c r="N1468" s="1">
        <f t="shared" si="200"/>
        <v>44748</v>
      </c>
      <c r="P1468" s="7" t="str">
        <f t="shared" si="205"/>
        <v/>
      </c>
      <c r="R1468">
        <v>0</v>
      </c>
      <c r="S1468">
        <v>1</v>
      </c>
      <c r="T1468">
        <v>24.7</v>
      </c>
      <c r="U1468" t="s">
        <v>33</v>
      </c>
      <c r="W1468" t="str">
        <f t="shared" si="201"/>
        <v>Open</v>
      </c>
      <c r="X1468" t="str">
        <f>_xlfn.XLOOKUP(B1468,'Customers'!A:A,'Customers'!E:E,"")</f>
        <v>SMB</v>
      </c>
      <c r="Y1468">
        <f t="shared" si="202"/>
        <v>0</v>
      </c>
      <c r="Z1468" t="str">
        <f t="shared" si="203"/>
        <v/>
      </c>
      <c r="AA1468">
        <f t="shared" si="206"/>
        <v>0</v>
      </c>
    </row>
    <row r="1469" spans="1:27">
      <c r="A1469" t="s">
        <v>5194</v>
      </c>
      <c r="B1469" t="s">
        <v>2619</v>
      </c>
      <c r="C1469" t="s">
        <v>2782</v>
      </c>
      <c r="D1469" t="s">
        <v>183</v>
      </c>
      <c r="E1469" t="s">
        <v>20</v>
      </c>
      <c r="F1469" t="s">
        <v>5195</v>
      </c>
      <c r="G1469" s="6">
        <f t="shared" si="198"/>
        <v>11766</v>
      </c>
      <c r="H1469" t="s">
        <v>47</v>
      </c>
      <c r="I1469" t="s">
        <v>521</v>
      </c>
      <c r="J1469" t="str">
        <f t="shared" si="199"/>
        <v>Kashish Patla</v>
      </c>
      <c r="K1469" t="s">
        <v>1714</v>
      </c>
      <c r="L1469" s="7">
        <f t="shared" si="204"/>
        <v>45112</v>
      </c>
      <c r="M1469" s="7">
        <v>45136</v>
      </c>
      <c r="N1469" s="1">
        <f t="shared" si="200"/>
        <v>45136</v>
      </c>
      <c r="P1469" s="7" t="str">
        <f t="shared" si="205"/>
        <v/>
      </c>
      <c r="R1469">
        <v>0</v>
      </c>
      <c r="S1469">
        <v>1</v>
      </c>
      <c r="T1469">
        <v>13.4</v>
      </c>
      <c r="U1469" t="s">
        <v>25</v>
      </c>
      <c r="W1469" t="str">
        <f t="shared" si="201"/>
        <v>Open</v>
      </c>
      <c r="X1469" t="str">
        <f>_xlfn.XLOOKUP(B1469,'Customers'!A:A,'Customers'!E:E,"")</f>
        <v>SMB</v>
      </c>
      <c r="Y1469">
        <f t="shared" si="202"/>
        <v>0</v>
      </c>
      <c r="Z1469" t="str">
        <f t="shared" si="203"/>
        <v/>
      </c>
      <c r="AA1469">
        <f t="shared" si="206"/>
        <v>0</v>
      </c>
    </row>
    <row r="1470" spans="1:27">
      <c r="A1470" t="s">
        <v>5196</v>
      </c>
      <c r="B1470" t="s">
        <v>2581</v>
      </c>
      <c r="C1470" t="s">
        <v>2609</v>
      </c>
      <c r="D1470" t="s">
        <v>37</v>
      </c>
      <c r="E1470" t="s">
        <v>91</v>
      </c>
      <c r="F1470" t="s">
        <v>5197</v>
      </c>
      <c r="G1470" s="6">
        <f t="shared" si="198"/>
        <v>183794</v>
      </c>
      <c r="H1470" t="s">
        <v>30</v>
      </c>
      <c r="I1470" t="s">
        <v>258</v>
      </c>
      <c r="J1470" t="str">
        <f t="shared" si="199"/>
        <v>Jasmit Gour</v>
      </c>
      <c r="K1470" t="s">
        <v>5198</v>
      </c>
      <c r="L1470" s="7">
        <f t="shared" si="204"/>
        <v>45600</v>
      </c>
      <c r="M1470" s="7">
        <v>45774</v>
      </c>
      <c r="N1470" s="1">
        <f t="shared" si="200"/>
        <v>45774</v>
      </c>
      <c r="O1470" s="7">
        <v>45675</v>
      </c>
      <c r="P1470" s="7">
        <f t="shared" si="205"/>
        <v>45675</v>
      </c>
      <c r="Q1470">
        <v>75</v>
      </c>
      <c r="R1470">
        <v>0</v>
      </c>
      <c r="S1470">
        <v>1</v>
      </c>
      <c r="T1470">
        <v>23.4</v>
      </c>
      <c r="U1470" t="s">
        <v>100</v>
      </c>
      <c r="W1470" t="str">
        <f t="shared" si="201"/>
        <v>Won</v>
      </c>
      <c r="X1470" t="str">
        <f>_xlfn.XLOOKUP(B1470,'Customers'!A:A,'Customers'!E:E,"")</f>
        <v>SMB</v>
      </c>
      <c r="Y1470">
        <f t="shared" si="202"/>
        <v>1</v>
      </c>
      <c r="Z1470">
        <f t="shared" si="203"/>
        <v>-99</v>
      </c>
      <c r="AA1470">
        <f t="shared" si="206"/>
        <v>0</v>
      </c>
    </row>
    <row r="1471" spans="1:27">
      <c r="A1471" t="s">
        <v>5199</v>
      </c>
      <c r="B1471" t="s">
        <v>5200</v>
      </c>
      <c r="C1471" t="s">
        <v>291</v>
      </c>
      <c r="D1471" t="s">
        <v>19</v>
      </c>
      <c r="E1471" t="s">
        <v>177</v>
      </c>
      <c r="F1471" t="s">
        <v>5201</v>
      </c>
      <c r="G1471" s="6">
        <f t="shared" si="198"/>
        <v>3751</v>
      </c>
      <c r="H1471" t="s">
        <v>172</v>
      </c>
      <c r="I1471" t="s">
        <v>86</v>
      </c>
      <c r="J1471" t="str">
        <f t="shared" si="199"/>
        <v>Mason Solanki</v>
      </c>
      <c r="K1471" t="s">
        <v>5202</v>
      </c>
      <c r="L1471" s="7">
        <f t="shared" si="204"/>
        <v>45184</v>
      </c>
      <c r="M1471" s="7">
        <v>45256</v>
      </c>
      <c r="N1471" s="1">
        <f t="shared" si="200"/>
        <v>45256</v>
      </c>
      <c r="P1471" s="7" t="str">
        <f t="shared" si="205"/>
        <v/>
      </c>
      <c r="R1471">
        <v>0</v>
      </c>
      <c r="S1471">
        <v>1</v>
      </c>
      <c r="T1471">
        <v>26.9</v>
      </c>
      <c r="U1471" t="s">
        <v>58</v>
      </c>
      <c r="W1471" t="str">
        <f t="shared" si="201"/>
        <v>Open</v>
      </c>
      <c r="X1471" t="str">
        <f>_xlfn.XLOOKUP(B1471,'Customers'!A:A,'Customers'!E:E,"")</f>
        <v>SMB</v>
      </c>
      <c r="Y1471">
        <f t="shared" si="202"/>
        <v>0</v>
      </c>
      <c r="Z1471" t="str">
        <f t="shared" si="203"/>
        <v/>
      </c>
      <c r="AA1471">
        <f t="shared" si="206"/>
        <v>0</v>
      </c>
    </row>
    <row r="1472" spans="1:27">
      <c r="A1472" t="s">
        <v>5203</v>
      </c>
      <c r="B1472" t="s">
        <v>3599</v>
      </c>
      <c r="C1472" t="s">
        <v>18</v>
      </c>
      <c r="D1472" t="s">
        <v>66</v>
      </c>
      <c r="E1472" t="s">
        <v>54</v>
      </c>
      <c r="F1472" t="s">
        <v>5204</v>
      </c>
      <c r="G1472" s="6">
        <f t="shared" si="198"/>
        <v>18977</v>
      </c>
      <c r="H1472" t="s">
        <v>161</v>
      </c>
      <c r="I1472" t="s">
        <v>68</v>
      </c>
      <c r="J1472" t="str">
        <f t="shared" si="199"/>
        <v>Anamika Keer</v>
      </c>
      <c r="K1472" t="s">
        <v>908</v>
      </c>
      <c r="L1472" s="7">
        <f t="shared" si="204"/>
        <v>45365</v>
      </c>
      <c r="M1472" s="7">
        <v>45435</v>
      </c>
      <c r="N1472" s="1">
        <f t="shared" si="200"/>
        <v>45435</v>
      </c>
      <c r="P1472" s="7" t="str">
        <f t="shared" si="205"/>
        <v/>
      </c>
      <c r="R1472">
        <v>0</v>
      </c>
      <c r="S1472">
        <v>1</v>
      </c>
      <c r="T1472">
        <v>6.3</v>
      </c>
      <c r="U1472" t="s">
        <v>100</v>
      </c>
      <c r="W1472" t="str">
        <f t="shared" si="201"/>
        <v>Open</v>
      </c>
      <c r="X1472" t="str">
        <f>_xlfn.XLOOKUP(B1472,'Customers'!A:A,'Customers'!E:E,"")</f>
        <v>Enterprise</v>
      </c>
      <c r="Y1472">
        <f t="shared" si="202"/>
        <v>0</v>
      </c>
      <c r="Z1472" t="str">
        <f t="shared" si="203"/>
        <v/>
      </c>
      <c r="AA1472">
        <f t="shared" si="206"/>
        <v>0</v>
      </c>
    </row>
    <row r="1473" spans="1:27">
      <c r="A1473" t="s">
        <v>5205</v>
      </c>
      <c r="B1473" t="s">
        <v>1117</v>
      </c>
      <c r="C1473" t="s">
        <v>2507</v>
      </c>
      <c r="D1473" t="s">
        <v>66</v>
      </c>
      <c r="E1473" t="s">
        <v>115</v>
      </c>
      <c r="F1473" t="s">
        <v>5206</v>
      </c>
      <c r="G1473" s="6">
        <f t="shared" si="198"/>
        <v>10073</v>
      </c>
      <c r="H1473" t="s">
        <v>161</v>
      </c>
      <c r="I1473" t="s">
        <v>31</v>
      </c>
      <c r="J1473" t="str">
        <f t="shared" si="199"/>
        <v>Ati Seshadri</v>
      </c>
      <c r="K1473" t="s">
        <v>5207</v>
      </c>
      <c r="L1473" s="7">
        <f t="shared" si="204"/>
        <v>44722</v>
      </c>
      <c r="M1473" s="7">
        <v>44777</v>
      </c>
      <c r="N1473" s="1">
        <f t="shared" si="200"/>
        <v>44777</v>
      </c>
      <c r="O1473" s="7">
        <v>44851</v>
      </c>
      <c r="P1473" s="7">
        <f t="shared" si="205"/>
        <v>44851</v>
      </c>
      <c r="Q1473">
        <v>129</v>
      </c>
      <c r="R1473">
        <v>0</v>
      </c>
      <c r="S1473">
        <v>1</v>
      </c>
      <c r="T1473">
        <v>17.2</v>
      </c>
      <c r="U1473" t="s">
        <v>42</v>
      </c>
      <c r="W1473" t="str">
        <f t="shared" si="201"/>
        <v>Lost</v>
      </c>
      <c r="X1473" t="str">
        <f>_xlfn.XLOOKUP(B1473,'Customers'!A:A,'Customers'!E:E,"")</f>
        <v>Mid-Market</v>
      </c>
      <c r="Y1473">
        <f t="shared" si="202"/>
        <v>1</v>
      </c>
      <c r="Z1473">
        <f t="shared" si="203"/>
        <v>74</v>
      </c>
      <c r="AA1473">
        <f t="shared" si="206"/>
        <v>1</v>
      </c>
    </row>
    <row r="1474" spans="1:27">
      <c r="A1474" t="s">
        <v>5208</v>
      </c>
      <c r="B1474" t="s">
        <v>4341</v>
      </c>
      <c r="C1474" t="s">
        <v>1903</v>
      </c>
      <c r="D1474" t="s">
        <v>183</v>
      </c>
      <c r="E1474" t="s">
        <v>115</v>
      </c>
      <c r="F1474" t="s">
        <v>5209</v>
      </c>
      <c r="G1474" s="6">
        <f t="shared" ref="G1474:G1537" si="207">IF(F1474="","",IF(RIGHT(UPPER(SUBSTITUTE(SUBSTITUTE(SUBSTITUTE(TRIM(F1474),"$",""),",","")," ","")),1)="K",VALUE(LEFT(UPPER(SUBSTITUTE(SUBSTITUTE(SUBSTITUTE(TRIM(F1474),"$",""),",","")," ","")),LEN(UPPER(SUBSTITUTE(SUBSTITUTE(SUBSTITUTE(TRIM(F1474),"$",""),",","")," ","")))-1))*1000,IF(RIGHT(UPPER(SUBSTITUTE(SUBSTITUTE(SUBSTITUTE(TRIM(F1474),"$",""),",","")," ","")),1)="M",VALUE(LEFT(UPPER(SUBSTITUTE(SUBSTITUTE(SUBSTITUTE(TRIM(F1474),"$",""),",","")," ","")),LEN(UPPER(SUBSTITUTE(SUBSTITUTE(SUBSTITUTE(TRIM(F1474),"$",""),",","")," ","")))-1))*1000000,VALUE(SUBSTITUTE(SUBSTITUTE(SUBSTITUTE(TRIM(F1474),"$",""),",","")," ","")))))</f>
        <v>10868</v>
      </c>
      <c r="H1474" t="s">
        <v>39</v>
      </c>
      <c r="I1474" t="s">
        <v>232</v>
      </c>
      <c r="J1474" t="str">
        <f t="shared" ref="J1474:J1537" si="208">PROPER(TRIM(I1474))</f>
        <v>Patrick Sama</v>
      </c>
      <c r="K1474" t="s">
        <v>5210</v>
      </c>
      <c r="L1474" s="7">
        <f t="shared" si="204"/>
        <v>44889</v>
      </c>
      <c r="M1474" s="7">
        <v>44998</v>
      </c>
      <c r="N1474" s="1">
        <f t="shared" ref="N1474:N1537" si="209">IF(M1474="","",IF(ISNUMBER(M1474),M1474,IF(ISNUMBER(SEARCH("/",M1474)),DATE(VALUE(RIGHT(M1474,4)),VALUE(MID(M1474,4,2)),VALUE(LEFT(M1474,2))),DATE(VALUE(LEFT(M1474,4)),VALUE(MID(M1474,6,2)),VALUE(RIGHT(M1474,2))))))</f>
        <v>44998</v>
      </c>
      <c r="O1474" s="7">
        <v>45001</v>
      </c>
      <c r="P1474" s="7">
        <f t="shared" si="205"/>
        <v>45001</v>
      </c>
      <c r="Q1474">
        <v>112</v>
      </c>
      <c r="R1474">
        <v>0</v>
      </c>
      <c r="S1474">
        <v>1</v>
      </c>
      <c r="T1474">
        <v>19.3</v>
      </c>
      <c r="U1474" t="s">
        <v>25</v>
      </c>
      <c r="W1474" t="str">
        <f t="shared" ref="W1474:W1537" si="210">IF(E1474="","",IF(E1474="Closed Won","Won",IF(E1474="Closed Lost","Lost","Open")))</f>
        <v>Lost</v>
      </c>
      <c r="X1474" t="str">
        <f>_xlfn.XLOOKUP(B1474,'Customers'!A:A,'Customers'!E:E,"")</f>
        <v>SMB</v>
      </c>
      <c r="Y1474">
        <f t="shared" ref="Y1474:Y1537" si="211">IF(OR(W1474="Won",W1474="Lost"),1,0)</f>
        <v>1</v>
      </c>
      <c r="Z1474">
        <f t="shared" ref="Z1474:Z1537" si="212">IF(OR(N1474="",P1474=""),"",P1474-N1474)</f>
        <v>3</v>
      </c>
      <c r="AA1474">
        <f t="shared" si="206"/>
        <v>0</v>
      </c>
    </row>
    <row r="1475" spans="1:27">
      <c r="A1475" t="s">
        <v>5211</v>
      </c>
      <c r="B1475" t="s">
        <v>4200</v>
      </c>
      <c r="C1475" t="s">
        <v>291</v>
      </c>
      <c r="D1475" t="s">
        <v>19</v>
      </c>
      <c r="E1475" t="s">
        <v>20</v>
      </c>
      <c r="F1475" t="s">
        <v>1411</v>
      </c>
      <c r="G1475" s="6">
        <f t="shared" si="207"/>
        <v>9000</v>
      </c>
      <c r="H1475" t="s">
        <v>79</v>
      </c>
      <c r="I1475" t="s">
        <v>920</v>
      </c>
      <c r="J1475" t="str">
        <f t="shared" si="208"/>
        <v>Mason Solanki</v>
      </c>
      <c r="K1475" t="s">
        <v>5212</v>
      </c>
      <c r="L1475" s="7">
        <f t="shared" ref="L1475:L1538" si="213">IF(K1475="","",IF(ISNUMBER(K1475),K1475,IF(ISNUMBER(SEARCH("/",K1475)),DATE(VALUE(RIGHT(K1475,4)),VALUE(MID(K1475,4,2)),VALUE(LEFT(K1475,2))),DATE(VALUE(LEFT(K1475,4)),VALUE(MID(K1475,6,2)),VALUE(RIGHT(K1475,2))))))</f>
        <v>45038</v>
      </c>
      <c r="M1475" s="7">
        <v>45102</v>
      </c>
      <c r="N1475" s="1">
        <f t="shared" si="209"/>
        <v>45102</v>
      </c>
      <c r="P1475" s="7" t="str">
        <f t="shared" ref="P1475:P1538" si="214">IF(O1475="","",IF(ISNUMBER(O1475),O1475,DATE(VALUE(LEFT(O1475,4)),VALUE(MID(O1475,6,2)),VALUE(RIGHT(O1475,2)))))</f>
        <v/>
      </c>
      <c r="R1475">
        <v>0</v>
      </c>
      <c r="S1475">
        <v>1</v>
      </c>
      <c r="T1475">
        <v>31.7</v>
      </c>
      <c r="U1475" t="s">
        <v>42</v>
      </c>
      <c r="W1475" t="str">
        <f t="shared" si="210"/>
        <v>Open</v>
      </c>
      <c r="X1475" t="str">
        <f>_xlfn.XLOOKUP(B1475,'Customers'!A:A,'Customers'!E:E,"")</f>
        <v>Mid-Market</v>
      </c>
      <c r="Y1475">
        <f t="shared" si="211"/>
        <v>0</v>
      </c>
      <c r="Z1475" t="str">
        <f t="shared" si="212"/>
        <v/>
      </c>
      <c r="AA1475">
        <f t="shared" ref="AA1475:AA1538" si="215">IF(AND(Y1475=1,Z1475&gt;30),1,0)</f>
        <v>0</v>
      </c>
    </row>
    <row r="1476" spans="1:27">
      <c r="A1476" t="s">
        <v>5213</v>
      </c>
      <c r="B1476" t="s">
        <v>265</v>
      </c>
      <c r="C1476" t="s">
        <v>2078</v>
      </c>
      <c r="D1476" t="s">
        <v>66</v>
      </c>
      <c r="E1476" t="s">
        <v>45</v>
      </c>
      <c r="F1476" t="s">
        <v>5214</v>
      </c>
      <c r="G1476" s="6">
        <f t="shared" si="207"/>
        <v>19790</v>
      </c>
      <c r="H1476" t="s">
        <v>79</v>
      </c>
      <c r="I1476" t="s">
        <v>5094</v>
      </c>
      <c r="J1476" t="str">
        <f t="shared" si="208"/>
        <v>Mason Solanki</v>
      </c>
      <c r="K1476" t="s">
        <v>5215</v>
      </c>
      <c r="L1476" s="7">
        <f t="shared" si="213"/>
        <v>45390</v>
      </c>
      <c r="M1476" s="7">
        <v>45451</v>
      </c>
      <c r="N1476" s="1">
        <f t="shared" si="209"/>
        <v>45451</v>
      </c>
      <c r="P1476" s="7" t="str">
        <f t="shared" si="214"/>
        <v/>
      </c>
      <c r="R1476">
        <v>0</v>
      </c>
      <c r="S1476">
        <v>1</v>
      </c>
      <c r="T1476">
        <v>24.8</v>
      </c>
      <c r="U1476" t="s">
        <v>33</v>
      </c>
      <c r="W1476" t="str">
        <f t="shared" si="210"/>
        <v>Open</v>
      </c>
      <c r="X1476" t="str">
        <f>_xlfn.XLOOKUP(B1476,'Customers'!A:A,'Customers'!E:E,"")</f>
        <v>Enterprise</v>
      </c>
      <c r="Y1476">
        <f t="shared" si="211"/>
        <v>0</v>
      </c>
      <c r="Z1476" t="str">
        <f t="shared" si="212"/>
        <v/>
      </c>
      <c r="AA1476">
        <f t="shared" si="215"/>
        <v>0</v>
      </c>
    </row>
    <row r="1477" spans="1:27">
      <c r="A1477" t="s">
        <v>5216</v>
      </c>
      <c r="B1477" t="s">
        <v>1786</v>
      </c>
      <c r="C1477" t="s">
        <v>2356</v>
      </c>
      <c r="D1477" t="s">
        <v>183</v>
      </c>
      <c r="E1477" t="s">
        <v>115</v>
      </c>
      <c r="F1477" t="s">
        <v>5217</v>
      </c>
      <c r="G1477" s="6">
        <f t="shared" si="207"/>
        <v>10865</v>
      </c>
      <c r="H1477" t="s">
        <v>22</v>
      </c>
      <c r="I1477" t="s">
        <v>608</v>
      </c>
      <c r="J1477" t="str">
        <f t="shared" si="208"/>
        <v>Jairaj Panchal</v>
      </c>
      <c r="K1477" t="s">
        <v>1496</v>
      </c>
      <c r="L1477" s="7">
        <f t="shared" si="213"/>
        <v>45158</v>
      </c>
      <c r="M1477" s="7">
        <v>45305</v>
      </c>
      <c r="N1477" s="1">
        <f t="shared" si="209"/>
        <v>45305</v>
      </c>
      <c r="O1477" s="7">
        <v>45183</v>
      </c>
      <c r="P1477" s="7">
        <f t="shared" si="214"/>
        <v>45183</v>
      </c>
      <c r="Q1477">
        <v>25</v>
      </c>
      <c r="R1477">
        <v>0</v>
      </c>
      <c r="S1477">
        <v>1</v>
      </c>
      <c r="U1477" t="s">
        <v>33</v>
      </c>
      <c r="W1477" t="str">
        <f t="shared" si="210"/>
        <v>Lost</v>
      </c>
      <c r="X1477" t="str">
        <f>_xlfn.XLOOKUP(B1477,'Customers'!A:A,'Customers'!E:E,"")</f>
        <v>Mid-Market</v>
      </c>
      <c r="Y1477">
        <f t="shared" si="211"/>
        <v>1</v>
      </c>
      <c r="Z1477">
        <f t="shared" si="212"/>
        <v>-122</v>
      </c>
      <c r="AA1477">
        <f t="shared" si="215"/>
        <v>0</v>
      </c>
    </row>
    <row r="1478" spans="1:27">
      <c r="A1478" t="s">
        <v>5218</v>
      </c>
      <c r="B1478" t="s">
        <v>4562</v>
      </c>
      <c r="C1478" t="s">
        <v>1605</v>
      </c>
      <c r="D1478" t="s">
        <v>37</v>
      </c>
      <c r="E1478" t="s">
        <v>91</v>
      </c>
      <c r="F1478" t="s">
        <v>5219</v>
      </c>
      <c r="G1478" s="6">
        <f t="shared" si="207"/>
        <v>106306</v>
      </c>
      <c r="H1478" t="s">
        <v>22</v>
      </c>
      <c r="I1478" t="s">
        <v>31</v>
      </c>
      <c r="J1478" t="str">
        <f t="shared" si="208"/>
        <v>Ati Seshadri</v>
      </c>
      <c r="K1478" t="s">
        <v>1676</v>
      </c>
      <c r="L1478" s="7">
        <f t="shared" si="213"/>
        <v>45077</v>
      </c>
      <c r="M1478" s="7">
        <v>45222</v>
      </c>
      <c r="N1478" s="1">
        <f t="shared" si="209"/>
        <v>45222</v>
      </c>
      <c r="O1478" s="7">
        <v>45224</v>
      </c>
      <c r="P1478" s="7">
        <f t="shared" si="214"/>
        <v>45224</v>
      </c>
      <c r="Q1478">
        <v>147</v>
      </c>
      <c r="R1478">
        <v>0</v>
      </c>
      <c r="S1478">
        <v>1</v>
      </c>
      <c r="T1478">
        <v>3.8</v>
      </c>
      <c r="U1478" t="s">
        <v>25</v>
      </c>
      <c r="W1478" t="str">
        <f t="shared" si="210"/>
        <v>Won</v>
      </c>
      <c r="X1478" t="str">
        <f>_xlfn.XLOOKUP(B1478,'Customers'!A:A,'Customers'!E:E,"")</f>
        <v>Mid-Market</v>
      </c>
      <c r="Y1478">
        <f t="shared" si="211"/>
        <v>1</v>
      </c>
      <c r="Z1478">
        <f t="shared" si="212"/>
        <v>2</v>
      </c>
      <c r="AA1478">
        <f t="shared" si="215"/>
        <v>0</v>
      </c>
    </row>
    <row r="1479" spans="1:27">
      <c r="A1479" t="s">
        <v>5220</v>
      </c>
      <c r="B1479" t="s">
        <v>1841</v>
      </c>
      <c r="C1479" t="s">
        <v>1815</v>
      </c>
      <c r="D1479" t="s">
        <v>19</v>
      </c>
      <c r="E1479" t="s">
        <v>28</v>
      </c>
      <c r="F1479" t="s">
        <v>5221</v>
      </c>
      <c r="G1479" s="6">
        <f t="shared" si="207"/>
        <v>8139</v>
      </c>
      <c r="H1479" t="s">
        <v>79</v>
      </c>
      <c r="I1479" t="s">
        <v>68</v>
      </c>
      <c r="J1479" t="str">
        <f t="shared" si="208"/>
        <v>Anamika Keer</v>
      </c>
      <c r="K1479" t="s">
        <v>5222</v>
      </c>
      <c r="L1479" s="7">
        <f t="shared" si="213"/>
        <v>45290</v>
      </c>
      <c r="M1479" s="7">
        <v>45319</v>
      </c>
      <c r="N1479" s="1">
        <f t="shared" si="209"/>
        <v>45319</v>
      </c>
      <c r="P1479" s="7" t="str">
        <f t="shared" si="214"/>
        <v/>
      </c>
      <c r="R1479">
        <v>0</v>
      </c>
      <c r="S1479">
        <v>1</v>
      </c>
      <c r="T1479">
        <v>15</v>
      </c>
      <c r="U1479" t="s">
        <v>58</v>
      </c>
      <c r="W1479" t="str">
        <f t="shared" si="210"/>
        <v>Open</v>
      </c>
      <c r="X1479" t="str">
        <f>_xlfn.XLOOKUP(B1479,'Customers'!A:A,'Customers'!E:E,"")</f>
        <v>Enterprise</v>
      </c>
      <c r="Y1479">
        <f t="shared" si="211"/>
        <v>0</v>
      </c>
      <c r="Z1479" t="str">
        <f t="shared" si="212"/>
        <v/>
      </c>
      <c r="AA1479">
        <f t="shared" si="215"/>
        <v>0</v>
      </c>
    </row>
    <row r="1480" spans="1:27">
      <c r="A1480" t="s">
        <v>5223</v>
      </c>
      <c r="B1480" t="s">
        <v>2295</v>
      </c>
      <c r="C1480" t="s">
        <v>324</v>
      </c>
      <c r="D1480" t="s">
        <v>37</v>
      </c>
      <c r="E1480" t="s">
        <v>28</v>
      </c>
      <c r="F1480" t="s">
        <v>5224</v>
      </c>
      <c r="G1480" s="6">
        <f t="shared" si="207"/>
        <v>215569</v>
      </c>
      <c r="H1480" t="s">
        <v>39</v>
      </c>
      <c r="I1480" t="s">
        <v>98</v>
      </c>
      <c r="J1480" t="str">
        <f t="shared" si="208"/>
        <v>Amruta Sinha</v>
      </c>
      <c r="K1480" t="s">
        <v>5225</v>
      </c>
      <c r="L1480" s="7">
        <f t="shared" si="213"/>
        <v>45006</v>
      </c>
      <c r="M1480" s="7">
        <v>45067</v>
      </c>
      <c r="N1480" s="1">
        <f t="shared" si="209"/>
        <v>45067</v>
      </c>
      <c r="P1480" s="7" t="str">
        <f t="shared" si="214"/>
        <v/>
      </c>
      <c r="R1480">
        <v>0</v>
      </c>
      <c r="S1480">
        <v>1</v>
      </c>
      <c r="U1480" t="s">
        <v>58</v>
      </c>
      <c r="W1480" t="str">
        <f t="shared" si="210"/>
        <v>Open</v>
      </c>
      <c r="X1480" t="str">
        <f>_xlfn.XLOOKUP(B1480,'Customers'!A:A,'Customers'!E:E,"")</f>
        <v>SMB</v>
      </c>
      <c r="Y1480">
        <f t="shared" si="211"/>
        <v>0</v>
      </c>
      <c r="Z1480" t="str">
        <f t="shared" si="212"/>
        <v/>
      </c>
      <c r="AA1480">
        <f t="shared" si="215"/>
        <v>0</v>
      </c>
    </row>
    <row r="1481" spans="1:27">
      <c r="A1481" t="s">
        <v>5226</v>
      </c>
      <c r="B1481" t="s">
        <v>1407</v>
      </c>
      <c r="C1481" t="s">
        <v>2944</v>
      </c>
      <c r="D1481" t="s">
        <v>53</v>
      </c>
      <c r="E1481" t="s">
        <v>177</v>
      </c>
      <c r="F1481" t="s">
        <v>5227</v>
      </c>
      <c r="G1481" s="6">
        <f t="shared" si="207"/>
        <v>29118</v>
      </c>
      <c r="H1481" t="s">
        <v>161</v>
      </c>
      <c r="I1481" t="s">
        <v>2149</v>
      </c>
      <c r="J1481" t="str">
        <f t="shared" si="208"/>
        <v>Champak Rao</v>
      </c>
      <c r="K1481" t="s">
        <v>3326</v>
      </c>
      <c r="L1481" s="7">
        <f t="shared" si="213"/>
        <v>45125</v>
      </c>
      <c r="M1481" s="7">
        <v>45180</v>
      </c>
      <c r="N1481" s="1">
        <f t="shared" si="209"/>
        <v>45180</v>
      </c>
      <c r="P1481" s="7" t="str">
        <f t="shared" si="214"/>
        <v/>
      </c>
      <c r="R1481">
        <v>0</v>
      </c>
      <c r="S1481">
        <v>1</v>
      </c>
      <c r="T1481">
        <v>9.3000000000000007</v>
      </c>
      <c r="U1481" t="s">
        <v>58</v>
      </c>
      <c r="W1481" t="str">
        <f t="shared" si="210"/>
        <v>Open</v>
      </c>
      <c r="X1481" t="str">
        <f>_xlfn.XLOOKUP(B1481,'Customers'!A:A,'Customers'!E:E,"")</f>
        <v>Mid-Market</v>
      </c>
      <c r="Y1481">
        <f t="shared" si="211"/>
        <v>0</v>
      </c>
      <c r="Z1481" t="str">
        <f t="shared" si="212"/>
        <v/>
      </c>
      <c r="AA1481">
        <f t="shared" si="215"/>
        <v>0</v>
      </c>
    </row>
    <row r="1482" spans="1:27">
      <c r="A1482" t="s">
        <v>5228</v>
      </c>
      <c r="B1482" t="s">
        <v>553</v>
      </c>
      <c r="C1482" t="s">
        <v>18</v>
      </c>
      <c r="D1482" t="s">
        <v>183</v>
      </c>
      <c r="E1482" t="s">
        <v>20</v>
      </c>
      <c r="F1482" t="s">
        <v>5229</v>
      </c>
      <c r="G1482" s="6">
        <f t="shared" si="207"/>
        <v>2754</v>
      </c>
      <c r="H1482" t="s">
        <v>47</v>
      </c>
      <c r="I1482" t="s">
        <v>133</v>
      </c>
      <c r="J1482" t="str">
        <f t="shared" si="208"/>
        <v>Aachal Soni</v>
      </c>
      <c r="K1482" t="s">
        <v>738</v>
      </c>
      <c r="L1482" s="7">
        <f t="shared" si="213"/>
        <v>45362</v>
      </c>
      <c r="M1482" s="7">
        <v>45442</v>
      </c>
      <c r="N1482" s="1">
        <f t="shared" si="209"/>
        <v>45442</v>
      </c>
      <c r="P1482" s="7" t="str">
        <f t="shared" si="214"/>
        <v/>
      </c>
      <c r="R1482">
        <v>0</v>
      </c>
      <c r="S1482">
        <v>1</v>
      </c>
      <c r="T1482">
        <v>20.8</v>
      </c>
      <c r="U1482" t="s">
        <v>100</v>
      </c>
      <c r="W1482" t="str">
        <f t="shared" si="210"/>
        <v>Open</v>
      </c>
      <c r="X1482" t="str">
        <f>_xlfn.XLOOKUP(B1482,'Customers'!A:A,'Customers'!E:E,"")</f>
        <v>Mid-Market</v>
      </c>
      <c r="Y1482">
        <f t="shared" si="211"/>
        <v>0</v>
      </c>
      <c r="Z1482" t="str">
        <f t="shared" si="212"/>
        <v/>
      </c>
      <c r="AA1482">
        <f t="shared" si="215"/>
        <v>0</v>
      </c>
    </row>
    <row r="1483" spans="1:27">
      <c r="A1483" t="s">
        <v>5230</v>
      </c>
      <c r="B1483" t="s">
        <v>2581</v>
      </c>
      <c r="C1483" t="s">
        <v>1172</v>
      </c>
      <c r="D1483" t="s">
        <v>66</v>
      </c>
      <c r="E1483" t="s">
        <v>91</v>
      </c>
      <c r="F1483" t="s">
        <v>5231</v>
      </c>
      <c r="G1483" s="6">
        <f t="shared" si="207"/>
        <v>8687</v>
      </c>
      <c r="H1483" t="s">
        <v>161</v>
      </c>
      <c r="I1483" t="s">
        <v>62</v>
      </c>
      <c r="J1483" t="str">
        <f t="shared" si="208"/>
        <v>Jairaj Panchal</v>
      </c>
      <c r="K1483" t="s">
        <v>2155</v>
      </c>
      <c r="L1483" s="7">
        <f t="shared" si="213"/>
        <v>45627</v>
      </c>
      <c r="M1483" s="7">
        <v>45784</v>
      </c>
      <c r="N1483" s="1">
        <f t="shared" si="209"/>
        <v>45784</v>
      </c>
      <c r="O1483" s="7">
        <v>45769</v>
      </c>
      <c r="P1483" s="7">
        <f t="shared" si="214"/>
        <v>45769</v>
      </c>
      <c r="Q1483">
        <v>142</v>
      </c>
      <c r="R1483">
        <v>0</v>
      </c>
      <c r="S1483">
        <v>1</v>
      </c>
      <c r="T1483">
        <v>9.1</v>
      </c>
      <c r="U1483" t="s">
        <v>42</v>
      </c>
      <c r="W1483" t="str">
        <f t="shared" si="210"/>
        <v>Won</v>
      </c>
      <c r="X1483" t="str">
        <f>_xlfn.XLOOKUP(B1483,'Customers'!A:A,'Customers'!E:E,"")</f>
        <v>SMB</v>
      </c>
      <c r="Y1483">
        <f t="shared" si="211"/>
        <v>1</v>
      </c>
      <c r="Z1483">
        <f t="shared" si="212"/>
        <v>-15</v>
      </c>
      <c r="AA1483">
        <f t="shared" si="215"/>
        <v>0</v>
      </c>
    </row>
    <row r="1484" spans="1:27">
      <c r="A1484" t="s">
        <v>5232</v>
      </c>
      <c r="B1484" t="s">
        <v>5233</v>
      </c>
      <c r="C1484" t="s">
        <v>18</v>
      </c>
      <c r="D1484" t="s">
        <v>37</v>
      </c>
      <c r="E1484" t="s">
        <v>45</v>
      </c>
      <c r="F1484" t="s">
        <v>5234</v>
      </c>
      <c r="G1484" s="6">
        <f t="shared" si="207"/>
        <v>156779</v>
      </c>
      <c r="H1484" t="s">
        <v>56</v>
      </c>
      <c r="I1484" t="s">
        <v>23</v>
      </c>
      <c r="J1484" t="str">
        <f t="shared" si="208"/>
        <v>Nihal Bhasin</v>
      </c>
      <c r="K1484" t="s">
        <v>2070</v>
      </c>
      <c r="L1484" s="7">
        <f t="shared" si="213"/>
        <v>45650</v>
      </c>
      <c r="M1484" s="7">
        <v>45756</v>
      </c>
      <c r="N1484" s="1">
        <f t="shared" si="209"/>
        <v>45756</v>
      </c>
      <c r="P1484" s="7" t="str">
        <f t="shared" si="214"/>
        <v/>
      </c>
      <c r="R1484">
        <v>0</v>
      </c>
      <c r="S1484">
        <v>1</v>
      </c>
      <c r="T1484">
        <v>22.6</v>
      </c>
      <c r="U1484" t="s">
        <v>33</v>
      </c>
      <c r="W1484" t="str">
        <f t="shared" si="210"/>
        <v>Open</v>
      </c>
      <c r="X1484" t="str">
        <f>_xlfn.XLOOKUP(B1484,'Customers'!A:A,'Customers'!E:E,"")</f>
        <v>SMB</v>
      </c>
      <c r="Y1484">
        <f t="shared" si="211"/>
        <v>0</v>
      </c>
      <c r="Z1484" t="str">
        <f t="shared" si="212"/>
        <v/>
      </c>
      <c r="AA1484">
        <f t="shared" si="215"/>
        <v>0</v>
      </c>
    </row>
    <row r="1485" spans="1:27">
      <c r="A1485" t="s">
        <v>5235</v>
      </c>
      <c r="B1485" t="s">
        <v>5236</v>
      </c>
      <c r="C1485" t="s">
        <v>18</v>
      </c>
      <c r="D1485" t="s">
        <v>183</v>
      </c>
      <c r="E1485" t="s">
        <v>54</v>
      </c>
      <c r="F1485" t="s">
        <v>5237</v>
      </c>
      <c r="G1485" s="6">
        <f t="shared" si="207"/>
        <v>2566</v>
      </c>
      <c r="H1485" t="s">
        <v>30</v>
      </c>
      <c r="I1485" t="s">
        <v>23</v>
      </c>
      <c r="J1485" t="str">
        <f t="shared" si="208"/>
        <v>Nihal Bhasin</v>
      </c>
      <c r="K1485" t="s">
        <v>443</v>
      </c>
      <c r="L1485" s="7">
        <f t="shared" si="213"/>
        <v>45091</v>
      </c>
      <c r="M1485" s="7">
        <v>45255</v>
      </c>
      <c r="N1485" s="1">
        <f t="shared" si="209"/>
        <v>45255</v>
      </c>
      <c r="P1485" s="7" t="str">
        <f t="shared" si="214"/>
        <v/>
      </c>
      <c r="R1485">
        <v>0</v>
      </c>
      <c r="S1485">
        <v>1</v>
      </c>
      <c r="T1485">
        <v>17.899999999999999</v>
      </c>
      <c r="U1485" t="s">
        <v>42</v>
      </c>
      <c r="W1485" t="str">
        <f t="shared" si="210"/>
        <v>Open</v>
      </c>
      <c r="X1485" t="str">
        <f>_xlfn.XLOOKUP(B1485,'Customers'!A:A,'Customers'!E:E,"")</f>
        <v>Mid-Market</v>
      </c>
      <c r="Y1485">
        <f t="shared" si="211"/>
        <v>0</v>
      </c>
      <c r="Z1485" t="str">
        <f t="shared" si="212"/>
        <v/>
      </c>
      <c r="AA1485">
        <f t="shared" si="215"/>
        <v>0</v>
      </c>
    </row>
    <row r="1486" spans="1:27">
      <c r="A1486" t="s">
        <v>5238</v>
      </c>
      <c r="B1486" t="s">
        <v>5239</v>
      </c>
      <c r="C1486" t="s">
        <v>1187</v>
      </c>
      <c r="D1486" t="s">
        <v>37</v>
      </c>
      <c r="E1486" t="s">
        <v>177</v>
      </c>
      <c r="F1486" t="s">
        <v>5240</v>
      </c>
      <c r="G1486" s="6">
        <f t="shared" si="207"/>
        <v>121590</v>
      </c>
      <c r="H1486" t="s">
        <v>79</v>
      </c>
      <c r="I1486" t="s">
        <v>432</v>
      </c>
      <c r="J1486" t="str">
        <f t="shared" si="208"/>
        <v>Owen Mane</v>
      </c>
      <c r="K1486" t="s">
        <v>2844</v>
      </c>
      <c r="L1486" s="7">
        <f t="shared" si="213"/>
        <v>45098</v>
      </c>
      <c r="M1486" s="7">
        <v>45179</v>
      </c>
      <c r="N1486" s="1">
        <f t="shared" si="209"/>
        <v>45179</v>
      </c>
      <c r="P1486" s="7" t="str">
        <f t="shared" si="214"/>
        <v/>
      </c>
      <c r="R1486">
        <v>0</v>
      </c>
      <c r="S1486">
        <v>1</v>
      </c>
      <c r="T1486">
        <v>13.9</v>
      </c>
      <c r="U1486" t="s">
        <v>100</v>
      </c>
      <c r="W1486" t="str">
        <f t="shared" si="210"/>
        <v>Open</v>
      </c>
      <c r="X1486" t="str">
        <f>_xlfn.XLOOKUP(B1486,'Customers'!A:A,'Customers'!E:E,"")</f>
        <v>Enterprise</v>
      </c>
      <c r="Y1486">
        <f t="shared" si="211"/>
        <v>0</v>
      </c>
      <c r="Z1486" t="str">
        <f t="shared" si="212"/>
        <v/>
      </c>
      <c r="AA1486">
        <f t="shared" si="215"/>
        <v>0</v>
      </c>
    </row>
    <row r="1487" spans="1:27">
      <c r="A1487" t="s">
        <v>5241</v>
      </c>
      <c r="B1487" t="s">
        <v>5242</v>
      </c>
      <c r="C1487" t="s">
        <v>5243</v>
      </c>
      <c r="D1487" t="s">
        <v>19</v>
      </c>
      <c r="E1487" t="s">
        <v>45</v>
      </c>
      <c r="F1487" t="s">
        <v>5244</v>
      </c>
      <c r="G1487" s="6">
        <f t="shared" si="207"/>
        <v>8212</v>
      </c>
      <c r="H1487" t="s">
        <v>172</v>
      </c>
      <c r="I1487" t="s">
        <v>93</v>
      </c>
      <c r="J1487" t="str">
        <f t="shared" si="208"/>
        <v>Owen Mane</v>
      </c>
      <c r="K1487" t="s">
        <v>5245</v>
      </c>
      <c r="L1487" s="7">
        <f t="shared" si="213"/>
        <v>44898</v>
      </c>
      <c r="M1487" s="7">
        <v>44974</v>
      </c>
      <c r="N1487" s="1">
        <f t="shared" si="209"/>
        <v>44974</v>
      </c>
      <c r="P1487" s="7" t="str">
        <f t="shared" si="214"/>
        <v/>
      </c>
      <c r="R1487">
        <v>0</v>
      </c>
      <c r="S1487">
        <v>1</v>
      </c>
      <c r="T1487">
        <v>11.6</v>
      </c>
      <c r="U1487" t="s">
        <v>25</v>
      </c>
      <c r="W1487" t="str">
        <f t="shared" si="210"/>
        <v>Open</v>
      </c>
      <c r="X1487" t="str">
        <f>_xlfn.XLOOKUP(B1487,'Customers'!A:A,'Customers'!E:E,"")</f>
        <v>Mid-Market</v>
      </c>
      <c r="Y1487">
        <f t="shared" si="211"/>
        <v>0</v>
      </c>
      <c r="Z1487" t="str">
        <f t="shared" si="212"/>
        <v/>
      </c>
      <c r="AA1487">
        <f t="shared" si="215"/>
        <v>0</v>
      </c>
    </row>
    <row r="1488" spans="1:27">
      <c r="A1488" t="s">
        <v>5246</v>
      </c>
      <c r="B1488" t="s">
        <v>4675</v>
      </c>
      <c r="C1488" t="s">
        <v>18</v>
      </c>
      <c r="D1488" t="s">
        <v>53</v>
      </c>
      <c r="E1488" t="s">
        <v>54</v>
      </c>
      <c r="F1488" t="s">
        <v>5247</v>
      </c>
      <c r="G1488" s="6">
        <f t="shared" si="207"/>
        <v>44106</v>
      </c>
      <c r="H1488" t="s">
        <v>79</v>
      </c>
      <c r="I1488" t="s">
        <v>879</v>
      </c>
      <c r="J1488" t="str">
        <f t="shared" si="208"/>
        <v>Anamika Keer</v>
      </c>
      <c r="K1488" t="s">
        <v>2840</v>
      </c>
      <c r="L1488" s="7">
        <f t="shared" si="213"/>
        <v>45516</v>
      </c>
      <c r="M1488" s="7">
        <v>45612</v>
      </c>
      <c r="N1488" s="1">
        <f t="shared" si="209"/>
        <v>45612</v>
      </c>
      <c r="P1488" s="7" t="str">
        <f t="shared" si="214"/>
        <v/>
      </c>
      <c r="R1488">
        <v>0</v>
      </c>
      <c r="S1488">
        <v>1</v>
      </c>
      <c r="T1488">
        <v>30.5</v>
      </c>
      <c r="U1488" t="s">
        <v>100</v>
      </c>
      <c r="W1488" t="str">
        <f t="shared" si="210"/>
        <v>Open</v>
      </c>
      <c r="X1488" t="str">
        <f>_xlfn.XLOOKUP(B1488,'Customers'!A:A,'Customers'!E:E,"")</f>
        <v>SMB</v>
      </c>
      <c r="Y1488">
        <f t="shared" si="211"/>
        <v>0</v>
      </c>
      <c r="Z1488" t="str">
        <f t="shared" si="212"/>
        <v/>
      </c>
      <c r="AA1488">
        <f t="shared" si="215"/>
        <v>0</v>
      </c>
    </row>
    <row r="1489" spans="1:27">
      <c r="A1489" t="s">
        <v>5248</v>
      </c>
      <c r="B1489" t="s">
        <v>1349</v>
      </c>
      <c r="C1489" t="s">
        <v>4393</v>
      </c>
      <c r="D1489" t="s">
        <v>66</v>
      </c>
      <c r="E1489" t="s">
        <v>91</v>
      </c>
      <c r="F1489" t="s">
        <v>5249</v>
      </c>
      <c r="G1489" s="6">
        <f t="shared" si="207"/>
        <v>14601</v>
      </c>
      <c r="H1489" t="s">
        <v>79</v>
      </c>
      <c r="I1489" t="s">
        <v>139</v>
      </c>
      <c r="J1489" t="str">
        <f t="shared" si="208"/>
        <v>Champak Rao</v>
      </c>
      <c r="K1489" t="s">
        <v>4107</v>
      </c>
      <c r="L1489" s="7">
        <f t="shared" si="213"/>
        <v>44657</v>
      </c>
      <c r="M1489" s="7">
        <v>44723</v>
      </c>
      <c r="N1489" s="1">
        <f t="shared" si="209"/>
        <v>44723</v>
      </c>
      <c r="O1489" s="7">
        <v>44742</v>
      </c>
      <c r="P1489" s="7">
        <f t="shared" si="214"/>
        <v>44742</v>
      </c>
      <c r="Q1489">
        <v>85</v>
      </c>
      <c r="R1489">
        <v>0</v>
      </c>
      <c r="S1489">
        <v>1</v>
      </c>
      <c r="T1489">
        <v>6.1</v>
      </c>
      <c r="U1489" t="s">
        <v>58</v>
      </c>
      <c r="W1489" t="str">
        <f t="shared" si="210"/>
        <v>Won</v>
      </c>
      <c r="X1489" t="str">
        <f>_xlfn.XLOOKUP(B1489,'Customers'!A:A,'Customers'!E:E,"")</f>
        <v>SMB</v>
      </c>
      <c r="Y1489">
        <f t="shared" si="211"/>
        <v>1</v>
      </c>
      <c r="Z1489">
        <f t="shared" si="212"/>
        <v>19</v>
      </c>
      <c r="AA1489">
        <f t="shared" si="215"/>
        <v>0</v>
      </c>
    </row>
    <row r="1490" spans="1:27">
      <c r="A1490" t="s">
        <v>5250</v>
      </c>
      <c r="B1490" t="s">
        <v>3336</v>
      </c>
      <c r="C1490" t="s">
        <v>2024</v>
      </c>
      <c r="D1490" t="s">
        <v>66</v>
      </c>
      <c r="E1490" t="s">
        <v>28</v>
      </c>
      <c r="F1490" t="s">
        <v>5251</v>
      </c>
      <c r="G1490" s="6">
        <f t="shared" si="207"/>
        <v>6799</v>
      </c>
      <c r="H1490" t="s">
        <v>47</v>
      </c>
      <c r="I1490" t="s">
        <v>361</v>
      </c>
      <c r="J1490" t="str">
        <f t="shared" si="208"/>
        <v>Jalsa Parsa</v>
      </c>
      <c r="K1490" t="s">
        <v>974</v>
      </c>
      <c r="L1490" s="7">
        <f t="shared" si="213"/>
        <v>45388</v>
      </c>
      <c r="M1490" s="7">
        <v>45457</v>
      </c>
      <c r="N1490" s="1">
        <f t="shared" si="209"/>
        <v>45457</v>
      </c>
      <c r="P1490" s="7" t="str">
        <f t="shared" si="214"/>
        <v/>
      </c>
      <c r="R1490">
        <v>0</v>
      </c>
      <c r="S1490">
        <v>1</v>
      </c>
      <c r="U1490" t="s">
        <v>42</v>
      </c>
      <c r="W1490" t="str">
        <f t="shared" si="210"/>
        <v>Open</v>
      </c>
      <c r="X1490" t="str">
        <f>_xlfn.XLOOKUP(B1490,'Customers'!A:A,'Customers'!E:E,"")</f>
        <v>Mid-Market</v>
      </c>
      <c r="Y1490">
        <f t="shared" si="211"/>
        <v>0</v>
      </c>
      <c r="Z1490" t="str">
        <f t="shared" si="212"/>
        <v/>
      </c>
      <c r="AA1490">
        <f t="shared" si="215"/>
        <v>0</v>
      </c>
    </row>
    <row r="1491" spans="1:27">
      <c r="A1491" t="s">
        <v>5252</v>
      </c>
      <c r="B1491" t="s">
        <v>5253</v>
      </c>
      <c r="C1491" t="s">
        <v>504</v>
      </c>
      <c r="D1491" t="s">
        <v>19</v>
      </c>
      <c r="E1491" t="s">
        <v>91</v>
      </c>
      <c r="F1491" t="s">
        <v>5254</v>
      </c>
      <c r="G1491" s="6">
        <f t="shared" si="207"/>
        <v>8483</v>
      </c>
      <c r="H1491" t="s">
        <v>56</v>
      </c>
      <c r="I1491" t="s">
        <v>258</v>
      </c>
      <c r="J1491" t="str">
        <f t="shared" si="208"/>
        <v>Jasmit Gour</v>
      </c>
      <c r="K1491" t="s">
        <v>4816</v>
      </c>
      <c r="L1491" s="7">
        <f t="shared" si="213"/>
        <v>45412</v>
      </c>
      <c r="M1491" s="7">
        <v>45535</v>
      </c>
      <c r="N1491" s="1">
        <f t="shared" si="209"/>
        <v>45535</v>
      </c>
      <c r="O1491" s="7">
        <v>45604</v>
      </c>
      <c r="P1491" s="7">
        <f t="shared" si="214"/>
        <v>45604</v>
      </c>
      <c r="Q1491">
        <v>192</v>
      </c>
      <c r="R1491">
        <v>0</v>
      </c>
      <c r="S1491">
        <v>1</v>
      </c>
      <c r="T1491">
        <v>21.6</v>
      </c>
      <c r="U1491" t="s">
        <v>42</v>
      </c>
      <c r="W1491" t="str">
        <f t="shared" si="210"/>
        <v>Won</v>
      </c>
      <c r="X1491" t="str">
        <f>_xlfn.XLOOKUP(B1491,'Customers'!A:A,'Customers'!E:E,"")</f>
        <v>Mid-Market</v>
      </c>
      <c r="Y1491">
        <f t="shared" si="211"/>
        <v>1</v>
      </c>
      <c r="Z1491">
        <f t="shared" si="212"/>
        <v>69</v>
      </c>
      <c r="AA1491">
        <f t="shared" si="215"/>
        <v>1</v>
      </c>
    </row>
    <row r="1492" spans="1:27">
      <c r="A1492" t="s">
        <v>5255</v>
      </c>
      <c r="B1492" t="s">
        <v>5256</v>
      </c>
      <c r="C1492" t="s">
        <v>1755</v>
      </c>
      <c r="D1492" t="s">
        <v>53</v>
      </c>
      <c r="E1492" t="s">
        <v>115</v>
      </c>
      <c r="F1492" t="s">
        <v>5257</v>
      </c>
      <c r="G1492" s="6">
        <f t="shared" si="207"/>
        <v>14437</v>
      </c>
      <c r="H1492" t="s">
        <v>22</v>
      </c>
      <c r="I1492" t="s">
        <v>80</v>
      </c>
      <c r="J1492" t="str">
        <f t="shared" si="208"/>
        <v>Shivani Natt</v>
      </c>
      <c r="K1492" t="s">
        <v>5258</v>
      </c>
      <c r="L1492" s="7">
        <f t="shared" si="213"/>
        <v>44933</v>
      </c>
      <c r="M1492" s="7">
        <v>45089</v>
      </c>
      <c r="N1492" s="1">
        <f t="shared" si="209"/>
        <v>45089</v>
      </c>
      <c r="O1492" s="7">
        <v>44963</v>
      </c>
      <c r="P1492" s="7">
        <f t="shared" si="214"/>
        <v>44963</v>
      </c>
      <c r="Q1492">
        <v>30</v>
      </c>
      <c r="R1492">
        <v>0</v>
      </c>
      <c r="S1492">
        <v>1</v>
      </c>
      <c r="T1492">
        <v>34.5</v>
      </c>
      <c r="U1492" t="s">
        <v>58</v>
      </c>
      <c r="W1492" t="str">
        <f t="shared" si="210"/>
        <v>Lost</v>
      </c>
      <c r="X1492" t="str">
        <f>_xlfn.XLOOKUP(B1492,'Customers'!A:A,'Customers'!E:E,"")</f>
        <v>Enterprise</v>
      </c>
      <c r="Y1492">
        <f t="shared" si="211"/>
        <v>1</v>
      </c>
      <c r="Z1492">
        <f t="shared" si="212"/>
        <v>-126</v>
      </c>
      <c r="AA1492">
        <f t="shared" si="215"/>
        <v>0</v>
      </c>
    </row>
    <row r="1493" spans="1:27">
      <c r="A1493" t="s">
        <v>5259</v>
      </c>
      <c r="B1493" t="s">
        <v>5260</v>
      </c>
      <c r="C1493" t="s">
        <v>4029</v>
      </c>
      <c r="D1493" t="s">
        <v>66</v>
      </c>
      <c r="E1493" t="s">
        <v>54</v>
      </c>
      <c r="F1493" t="s">
        <v>2222</v>
      </c>
      <c r="G1493" s="6">
        <f t="shared" si="207"/>
        <v>24000</v>
      </c>
      <c r="H1493" t="s">
        <v>30</v>
      </c>
      <c r="I1493" t="s">
        <v>232</v>
      </c>
      <c r="J1493" t="str">
        <f t="shared" si="208"/>
        <v>Patrick Sama</v>
      </c>
      <c r="K1493" t="s">
        <v>3744</v>
      </c>
      <c r="L1493" s="7">
        <f t="shared" si="213"/>
        <v>45208</v>
      </c>
      <c r="M1493" s="7">
        <v>45237</v>
      </c>
      <c r="N1493" s="1">
        <f t="shared" si="209"/>
        <v>45237</v>
      </c>
      <c r="P1493" s="7" t="str">
        <f t="shared" si="214"/>
        <v/>
      </c>
      <c r="R1493">
        <v>0</v>
      </c>
      <c r="S1493">
        <v>1</v>
      </c>
      <c r="T1493">
        <v>0.9</v>
      </c>
      <c r="U1493" t="s">
        <v>33</v>
      </c>
      <c r="W1493" t="str">
        <f t="shared" si="210"/>
        <v>Open</v>
      </c>
      <c r="X1493" t="str">
        <f>_xlfn.XLOOKUP(B1493,'Customers'!A:A,'Customers'!E:E,"")</f>
        <v>Enterprise</v>
      </c>
      <c r="Y1493">
        <f t="shared" si="211"/>
        <v>0</v>
      </c>
      <c r="Z1493" t="str">
        <f t="shared" si="212"/>
        <v/>
      </c>
      <c r="AA1493">
        <f t="shared" si="215"/>
        <v>0</v>
      </c>
    </row>
    <row r="1494" spans="1:27">
      <c r="A1494" t="s">
        <v>5261</v>
      </c>
      <c r="B1494" t="s">
        <v>5262</v>
      </c>
      <c r="C1494" t="s">
        <v>5263</v>
      </c>
      <c r="D1494" t="s">
        <v>37</v>
      </c>
      <c r="E1494" t="s">
        <v>54</v>
      </c>
      <c r="F1494" t="s">
        <v>5264</v>
      </c>
      <c r="G1494" s="6">
        <f t="shared" si="207"/>
        <v>106105</v>
      </c>
      <c r="H1494" t="s">
        <v>30</v>
      </c>
      <c r="I1494" t="s">
        <v>86</v>
      </c>
      <c r="J1494" t="str">
        <f t="shared" si="208"/>
        <v>Mason Solanki</v>
      </c>
      <c r="K1494" t="s">
        <v>5265</v>
      </c>
      <c r="L1494" s="7">
        <f t="shared" si="213"/>
        <v>44696</v>
      </c>
      <c r="M1494" s="7">
        <v>44758</v>
      </c>
      <c r="N1494" s="1">
        <f t="shared" si="209"/>
        <v>44758</v>
      </c>
      <c r="P1494" s="7" t="str">
        <f t="shared" si="214"/>
        <v/>
      </c>
      <c r="R1494">
        <v>0</v>
      </c>
      <c r="S1494">
        <v>1</v>
      </c>
      <c r="T1494">
        <v>33.200000000000003</v>
      </c>
      <c r="U1494" t="s">
        <v>42</v>
      </c>
      <c r="W1494" t="str">
        <f t="shared" si="210"/>
        <v>Open</v>
      </c>
      <c r="X1494" t="str">
        <f>_xlfn.XLOOKUP(B1494,'Customers'!A:A,'Customers'!E:E,"")</f>
        <v>Mid-Market</v>
      </c>
      <c r="Y1494">
        <f t="shared" si="211"/>
        <v>0</v>
      </c>
      <c r="Z1494" t="str">
        <f t="shared" si="212"/>
        <v/>
      </c>
      <c r="AA1494">
        <f t="shared" si="215"/>
        <v>0</v>
      </c>
    </row>
    <row r="1495" spans="1:27">
      <c r="A1495" t="s">
        <v>5266</v>
      </c>
      <c r="B1495" t="s">
        <v>2731</v>
      </c>
      <c r="C1495" t="s">
        <v>18</v>
      </c>
      <c r="D1495" t="s">
        <v>19</v>
      </c>
      <c r="E1495" t="s">
        <v>28</v>
      </c>
      <c r="F1495" t="s">
        <v>5267</v>
      </c>
      <c r="G1495" s="6">
        <f t="shared" si="207"/>
        <v>8144</v>
      </c>
      <c r="H1495" t="s">
        <v>151</v>
      </c>
      <c r="I1495" t="s">
        <v>139</v>
      </c>
      <c r="J1495" t="str">
        <f t="shared" si="208"/>
        <v>Champak Rao</v>
      </c>
      <c r="K1495" t="s">
        <v>4887</v>
      </c>
      <c r="L1495" s="7">
        <f t="shared" si="213"/>
        <v>44966</v>
      </c>
      <c r="M1495" s="7">
        <v>45005</v>
      </c>
      <c r="N1495" s="1">
        <f t="shared" si="209"/>
        <v>45005</v>
      </c>
      <c r="P1495" s="7" t="str">
        <f t="shared" si="214"/>
        <v/>
      </c>
      <c r="R1495">
        <v>0</v>
      </c>
      <c r="S1495">
        <v>1</v>
      </c>
      <c r="T1495">
        <v>13.7</v>
      </c>
      <c r="U1495" t="s">
        <v>33</v>
      </c>
      <c r="W1495" t="str">
        <f t="shared" si="210"/>
        <v>Open</v>
      </c>
      <c r="X1495" t="str">
        <f>_xlfn.XLOOKUP(B1495,'Customers'!A:A,'Customers'!E:E,"")</f>
        <v>Enterprise</v>
      </c>
      <c r="Y1495">
        <f t="shared" si="211"/>
        <v>0</v>
      </c>
      <c r="Z1495" t="str">
        <f t="shared" si="212"/>
        <v/>
      </c>
      <c r="AA1495">
        <f t="shared" si="215"/>
        <v>0</v>
      </c>
    </row>
    <row r="1496" spans="1:27">
      <c r="A1496" t="s">
        <v>5268</v>
      </c>
      <c r="B1496" t="s">
        <v>1012</v>
      </c>
      <c r="C1496" t="s">
        <v>3277</v>
      </c>
      <c r="D1496" t="s">
        <v>53</v>
      </c>
      <c r="E1496" t="s">
        <v>54</v>
      </c>
      <c r="F1496" t="s">
        <v>5269</v>
      </c>
      <c r="G1496" s="6">
        <f t="shared" si="207"/>
        <v>40909</v>
      </c>
      <c r="H1496" t="s">
        <v>151</v>
      </c>
      <c r="I1496" t="s">
        <v>68</v>
      </c>
      <c r="J1496" t="str">
        <f t="shared" si="208"/>
        <v>Anamika Keer</v>
      </c>
      <c r="K1496" t="s">
        <v>4890</v>
      </c>
      <c r="L1496" s="7">
        <f t="shared" si="213"/>
        <v>44920</v>
      </c>
      <c r="M1496" s="7">
        <v>44960</v>
      </c>
      <c r="N1496" s="1">
        <f t="shared" si="209"/>
        <v>44960</v>
      </c>
      <c r="P1496" s="7" t="str">
        <f t="shared" si="214"/>
        <v/>
      </c>
      <c r="R1496">
        <v>0</v>
      </c>
      <c r="S1496">
        <v>1</v>
      </c>
      <c r="T1496">
        <v>33.200000000000003</v>
      </c>
      <c r="U1496" t="s">
        <v>100</v>
      </c>
      <c r="W1496" t="str">
        <f t="shared" si="210"/>
        <v>Open</v>
      </c>
      <c r="X1496" t="str">
        <f>_xlfn.XLOOKUP(B1496,'Customers'!A:A,'Customers'!E:E,"")</f>
        <v>Mid-Market</v>
      </c>
      <c r="Y1496">
        <f t="shared" si="211"/>
        <v>0</v>
      </c>
      <c r="Z1496" t="str">
        <f t="shared" si="212"/>
        <v/>
      </c>
      <c r="AA1496">
        <f t="shared" si="215"/>
        <v>0</v>
      </c>
    </row>
    <row r="1497" spans="1:27">
      <c r="A1497" t="s">
        <v>5270</v>
      </c>
      <c r="B1497" t="s">
        <v>1724</v>
      </c>
      <c r="C1497" t="s">
        <v>4315</v>
      </c>
      <c r="D1497" t="s">
        <v>66</v>
      </c>
      <c r="E1497" t="s">
        <v>20</v>
      </c>
      <c r="F1497" t="s">
        <v>5271</v>
      </c>
      <c r="G1497" s="6">
        <f t="shared" si="207"/>
        <v>5543</v>
      </c>
      <c r="H1497" t="s">
        <v>161</v>
      </c>
      <c r="I1497" t="s">
        <v>105</v>
      </c>
      <c r="J1497" t="str">
        <f t="shared" si="208"/>
        <v>Hemangini Bahri</v>
      </c>
      <c r="K1497" t="s">
        <v>5272</v>
      </c>
      <c r="L1497" s="7">
        <f t="shared" si="213"/>
        <v>45038</v>
      </c>
      <c r="M1497" s="7">
        <v>45053</v>
      </c>
      <c r="N1497" s="1">
        <f t="shared" si="209"/>
        <v>45053</v>
      </c>
      <c r="P1497" s="7" t="str">
        <f t="shared" si="214"/>
        <v/>
      </c>
      <c r="R1497">
        <v>0</v>
      </c>
      <c r="S1497">
        <v>1</v>
      </c>
      <c r="T1497">
        <v>18.7</v>
      </c>
      <c r="U1497" t="s">
        <v>33</v>
      </c>
      <c r="W1497" t="str">
        <f t="shared" si="210"/>
        <v>Open</v>
      </c>
      <c r="X1497" t="str">
        <f>_xlfn.XLOOKUP(B1497,'Customers'!A:A,'Customers'!E:E,"")</f>
        <v>SMB</v>
      </c>
      <c r="Y1497">
        <f t="shared" si="211"/>
        <v>0</v>
      </c>
      <c r="Z1497" t="str">
        <f t="shared" si="212"/>
        <v/>
      </c>
      <c r="AA1497">
        <f t="shared" si="215"/>
        <v>0</v>
      </c>
    </row>
    <row r="1498" spans="1:27">
      <c r="A1498" t="s">
        <v>5273</v>
      </c>
      <c r="B1498" t="s">
        <v>3361</v>
      </c>
      <c r="C1498" t="s">
        <v>661</v>
      </c>
      <c r="D1498" t="s">
        <v>53</v>
      </c>
      <c r="E1498" t="s">
        <v>54</v>
      </c>
      <c r="F1498" t="s">
        <v>5274</v>
      </c>
      <c r="G1498" s="6">
        <f t="shared" si="207"/>
        <v>33257</v>
      </c>
      <c r="H1498" t="s">
        <v>161</v>
      </c>
      <c r="I1498" t="s">
        <v>237</v>
      </c>
      <c r="J1498" t="str">
        <f t="shared" si="208"/>
        <v>Vidhi Mital</v>
      </c>
      <c r="K1498" t="s">
        <v>723</v>
      </c>
      <c r="L1498" s="7">
        <f t="shared" si="213"/>
        <v>45526</v>
      </c>
      <c r="M1498" s="7">
        <v>45599</v>
      </c>
      <c r="N1498" s="1">
        <f t="shared" si="209"/>
        <v>45599</v>
      </c>
      <c r="P1498" s="7" t="str">
        <f t="shared" si="214"/>
        <v/>
      </c>
      <c r="R1498">
        <v>0</v>
      </c>
      <c r="S1498">
        <v>1</v>
      </c>
      <c r="T1498">
        <v>15.2</v>
      </c>
      <c r="U1498" t="s">
        <v>25</v>
      </c>
      <c r="W1498" t="str">
        <f t="shared" si="210"/>
        <v>Open</v>
      </c>
      <c r="X1498" t="str">
        <f>_xlfn.XLOOKUP(B1498,'Customers'!A:A,'Customers'!E:E,"")</f>
        <v>Mid-Market</v>
      </c>
      <c r="Y1498">
        <f t="shared" si="211"/>
        <v>0</v>
      </c>
      <c r="Z1498" t="str">
        <f t="shared" si="212"/>
        <v/>
      </c>
      <c r="AA1498">
        <f t="shared" si="215"/>
        <v>0</v>
      </c>
    </row>
    <row r="1499" spans="1:27">
      <c r="A1499" t="s">
        <v>5275</v>
      </c>
      <c r="B1499" t="s">
        <v>1724</v>
      </c>
      <c r="C1499" t="s">
        <v>18</v>
      </c>
      <c r="D1499" t="s">
        <v>66</v>
      </c>
      <c r="E1499" t="s">
        <v>115</v>
      </c>
      <c r="F1499" t="s">
        <v>5276</v>
      </c>
      <c r="G1499" s="6">
        <f t="shared" si="207"/>
        <v>21132</v>
      </c>
      <c r="H1499" t="s">
        <v>151</v>
      </c>
      <c r="I1499" t="s">
        <v>117</v>
      </c>
      <c r="J1499" t="str">
        <f t="shared" si="208"/>
        <v>Ekta Uppal</v>
      </c>
      <c r="K1499" t="s">
        <v>765</v>
      </c>
      <c r="L1499" s="7">
        <f t="shared" si="213"/>
        <v>45406</v>
      </c>
      <c r="M1499" s="7">
        <v>45565</v>
      </c>
      <c r="N1499" s="1">
        <f t="shared" si="209"/>
        <v>45565</v>
      </c>
      <c r="O1499" s="7">
        <v>45432</v>
      </c>
      <c r="P1499" s="7">
        <f t="shared" si="214"/>
        <v>45432</v>
      </c>
      <c r="Q1499">
        <v>26</v>
      </c>
      <c r="R1499">
        <v>0</v>
      </c>
      <c r="S1499">
        <v>1</v>
      </c>
      <c r="T1499">
        <v>13.2</v>
      </c>
      <c r="U1499" t="s">
        <v>100</v>
      </c>
      <c r="W1499" t="str">
        <f t="shared" si="210"/>
        <v>Lost</v>
      </c>
      <c r="X1499" t="str">
        <f>_xlfn.XLOOKUP(B1499,'Customers'!A:A,'Customers'!E:E,"")</f>
        <v>SMB</v>
      </c>
      <c r="Y1499">
        <f t="shared" si="211"/>
        <v>1</v>
      </c>
      <c r="Z1499">
        <f t="shared" si="212"/>
        <v>-133</v>
      </c>
      <c r="AA1499">
        <f t="shared" si="215"/>
        <v>0</v>
      </c>
    </row>
    <row r="1500" spans="1:27">
      <c r="A1500" t="s">
        <v>5277</v>
      </c>
      <c r="B1500" t="s">
        <v>4951</v>
      </c>
      <c r="C1500" t="s">
        <v>2979</v>
      </c>
      <c r="D1500" t="s">
        <v>66</v>
      </c>
      <c r="E1500" t="s">
        <v>91</v>
      </c>
      <c r="F1500" t="s">
        <v>5278</v>
      </c>
      <c r="G1500" s="6">
        <f t="shared" si="207"/>
        <v>16702</v>
      </c>
      <c r="H1500" t="s">
        <v>22</v>
      </c>
      <c r="I1500" t="s">
        <v>258</v>
      </c>
      <c r="J1500" t="str">
        <f t="shared" si="208"/>
        <v>Jasmit Gour</v>
      </c>
      <c r="K1500" t="s">
        <v>2872</v>
      </c>
      <c r="L1500" s="7">
        <f t="shared" si="213"/>
        <v>44997</v>
      </c>
      <c r="M1500" s="7">
        <v>45099</v>
      </c>
      <c r="N1500" s="1">
        <f t="shared" si="209"/>
        <v>45099</v>
      </c>
      <c r="O1500" s="7">
        <v>45171</v>
      </c>
      <c r="P1500" s="7">
        <f t="shared" si="214"/>
        <v>45171</v>
      </c>
      <c r="Q1500">
        <v>174</v>
      </c>
      <c r="R1500">
        <v>0</v>
      </c>
      <c r="S1500">
        <v>1</v>
      </c>
      <c r="T1500">
        <v>19</v>
      </c>
      <c r="U1500" t="s">
        <v>33</v>
      </c>
      <c r="W1500" t="str">
        <f t="shared" si="210"/>
        <v>Won</v>
      </c>
      <c r="X1500" t="str">
        <f>_xlfn.XLOOKUP(B1500,'Customers'!A:A,'Customers'!E:E,"")</f>
        <v>Enterprise</v>
      </c>
      <c r="Y1500">
        <f t="shared" si="211"/>
        <v>1</v>
      </c>
      <c r="Z1500">
        <f t="shared" si="212"/>
        <v>72</v>
      </c>
      <c r="AA1500">
        <f t="shared" si="215"/>
        <v>1</v>
      </c>
    </row>
    <row r="1501" spans="1:27">
      <c r="A1501" t="s">
        <v>5279</v>
      </c>
      <c r="B1501" t="s">
        <v>2163</v>
      </c>
      <c r="C1501" t="s">
        <v>3898</v>
      </c>
      <c r="D1501" t="s">
        <v>19</v>
      </c>
      <c r="E1501" t="s">
        <v>45</v>
      </c>
      <c r="F1501" t="s">
        <v>5280</v>
      </c>
      <c r="G1501" s="6">
        <f t="shared" si="207"/>
        <v>6135</v>
      </c>
      <c r="H1501" t="s">
        <v>151</v>
      </c>
      <c r="I1501" t="s">
        <v>73</v>
      </c>
      <c r="J1501" t="str">
        <f t="shared" si="208"/>
        <v>Karan Karnik</v>
      </c>
      <c r="K1501" t="s">
        <v>1683</v>
      </c>
      <c r="L1501" s="7">
        <f t="shared" si="213"/>
        <v>44955</v>
      </c>
      <c r="M1501" s="7">
        <v>45122</v>
      </c>
      <c r="N1501" s="1">
        <f t="shared" si="209"/>
        <v>45122</v>
      </c>
      <c r="P1501" s="7" t="str">
        <f t="shared" si="214"/>
        <v/>
      </c>
      <c r="R1501">
        <v>0</v>
      </c>
      <c r="S1501">
        <v>1</v>
      </c>
      <c r="U1501" t="s">
        <v>25</v>
      </c>
      <c r="W1501" t="str">
        <f t="shared" si="210"/>
        <v>Open</v>
      </c>
      <c r="X1501" t="str">
        <f>_xlfn.XLOOKUP(B1501,'Customers'!A:A,'Customers'!E:E,"")</f>
        <v>Enterprise</v>
      </c>
      <c r="Y1501">
        <f t="shared" si="211"/>
        <v>0</v>
      </c>
      <c r="Z1501" t="str">
        <f t="shared" si="212"/>
        <v/>
      </c>
      <c r="AA1501">
        <f t="shared" si="215"/>
        <v>0</v>
      </c>
    </row>
    <row r="1502" spans="1:27">
      <c r="A1502" t="s">
        <v>5281</v>
      </c>
      <c r="B1502" t="s">
        <v>5282</v>
      </c>
      <c r="C1502" t="s">
        <v>1590</v>
      </c>
      <c r="D1502" t="s">
        <v>183</v>
      </c>
      <c r="E1502" t="s">
        <v>115</v>
      </c>
      <c r="F1502" t="s">
        <v>5283</v>
      </c>
      <c r="G1502" s="6">
        <f t="shared" si="207"/>
        <v>8554</v>
      </c>
      <c r="H1502" t="s">
        <v>22</v>
      </c>
      <c r="I1502" t="s">
        <v>139</v>
      </c>
      <c r="J1502" t="str">
        <f t="shared" si="208"/>
        <v>Champak Rao</v>
      </c>
      <c r="K1502" t="s">
        <v>1208</v>
      </c>
      <c r="L1502" s="7">
        <f t="shared" si="213"/>
        <v>45357</v>
      </c>
      <c r="M1502" s="7">
        <v>45381</v>
      </c>
      <c r="N1502" s="1">
        <f t="shared" si="209"/>
        <v>45381</v>
      </c>
      <c r="O1502" s="7">
        <v>45384</v>
      </c>
      <c r="P1502" s="7">
        <f t="shared" si="214"/>
        <v>45384</v>
      </c>
      <c r="Q1502">
        <v>27</v>
      </c>
      <c r="R1502">
        <v>0</v>
      </c>
      <c r="S1502">
        <v>1</v>
      </c>
      <c r="T1502">
        <v>0.2</v>
      </c>
      <c r="U1502" t="s">
        <v>25</v>
      </c>
      <c r="W1502" t="str">
        <f t="shared" si="210"/>
        <v>Lost</v>
      </c>
      <c r="X1502" t="str">
        <f>_xlfn.XLOOKUP(B1502,'Customers'!A:A,'Customers'!E:E,"")</f>
        <v>SMB</v>
      </c>
      <c r="Y1502">
        <f t="shared" si="211"/>
        <v>1</v>
      </c>
      <c r="Z1502">
        <f t="shared" si="212"/>
        <v>3</v>
      </c>
      <c r="AA1502">
        <f t="shared" si="215"/>
        <v>0</v>
      </c>
    </row>
    <row r="1503" spans="1:27">
      <c r="A1503" t="s">
        <v>5284</v>
      </c>
      <c r="B1503" t="s">
        <v>89</v>
      </c>
      <c r="C1503" t="s">
        <v>18</v>
      </c>
      <c r="D1503" t="s">
        <v>19</v>
      </c>
      <c r="E1503" t="s">
        <v>45</v>
      </c>
      <c r="F1503" t="s">
        <v>5285</v>
      </c>
      <c r="G1503" s="6">
        <f t="shared" si="207"/>
        <v>4696</v>
      </c>
      <c r="H1503" t="s">
        <v>56</v>
      </c>
      <c r="I1503" t="s">
        <v>268</v>
      </c>
      <c r="J1503" t="str">
        <f t="shared" si="208"/>
        <v>Panini Kade</v>
      </c>
      <c r="K1503" t="s">
        <v>4332</v>
      </c>
      <c r="L1503" s="7">
        <f t="shared" si="213"/>
        <v>45054</v>
      </c>
      <c r="M1503" s="7">
        <v>45195</v>
      </c>
      <c r="N1503" s="1">
        <f t="shared" si="209"/>
        <v>45195</v>
      </c>
      <c r="P1503" s="7" t="str">
        <f t="shared" si="214"/>
        <v/>
      </c>
      <c r="R1503">
        <v>0</v>
      </c>
      <c r="S1503">
        <v>1</v>
      </c>
      <c r="T1503">
        <v>6.5</v>
      </c>
      <c r="U1503" t="s">
        <v>25</v>
      </c>
      <c r="W1503" t="str">
        <f t="shared" si="210"/>
        <v>Open</v>
      </c>
      <c r="X1503" t="str">
        <f>_xlfn.XLOOKUP(B1503,'Customers'!A:A,'Customers'!E:E,"")</f>
        <v>Mid-Market</v>
      </c>
      <c r="Y1503">
        <f t="shared" si="211"/>
        <v>0</v>
      </c>
      <c r="Z1503" t="str">
        <f t="shared" si="212"/>
        <v/>
      </c>
      <c r="AA1503">
        <f t="shared" si="215"/>
        <v>0</v>
      </c>
    </row>
    <row r="1504" spans="1:27">
      <c r="A1504" t="s">
        <v>5286</v>
      </c>
      <c r="B1504" t="s">
        <v>4413</v>
      </c>
      <c r="C1504" t="s">
        <v>109</v>
      </c>
      <c r="D1504" t="s">
        <v>66</v>
      </c>
      <c r="E1504" t="s">
        <v>20</v>
      </c>
      <c r="F1504" t="s">
        <v>5287</v>
      </c>
      <c r="G1504" s="6">
        <f t="shared" si="207"/>
        <v>15764</v>
      </c>
      <c r="H1504" t="s">
        <v>30</v>
      </c>
      <c r="I1504" t="s">
        <v>105</v>
      </c>
      <c r="J1504" t="str">
        <f t="shared" si="208"/>
        <v>Hemangini Bahri</v>
      </c>
      <c r="K1504" t="s">
        <v>5288</v>
      </c>
      <c r="L1504" s="7">
        <f t="shared" si="213"/>
        <v>44782</v>
      </c>
      <c r="M1504" s="7">
        <v>44956</v>
      </c>
      <c r="N1504" s="1">
        <f t="shared" si="209"/>
        <v>44956</v>
      </c>
      <c r="P1504" s="7" t="str">
        <f t="shared" si="214"/>
        <v/>
      </c>
      <c r="R1504">
        <v>0</v>
      </c>
      <c r="S1504">
        <v>1</v>
      </c>
      <c r="T1504">
        <v>1.7</v>
      </c>
      <c r="U1504" t="s">
        <v>58</v>
      </c>
      <c r="W1504" t="str">
        <f t="shared" si="210"/>
        <v>Open</v>
      </c>
      <c r="X1504" t="str">
        <f>_xlfn.XLOOKUP(B1504,'Customers'!A:A,'Customers'!E:E,"")</f>
        <v>SMB</v>
      </c>
      <c r="Y1504">
        <f t="shared" si="211"/>
        <v>0</v>
      </c>
      <c r="Z1504" t="str">
        <f t="shared" si="212"/>
        <v/>
      </c>
      <c r="AA1504">
        <f t="shared" si="215"/>
        <v>0</v>
      </c>
    </row>
    <row r="1505" spans="1:27">
      <c r="A1505" t="s">
        <v>5289</v>
      </c>
      <c r="B1505" t="s">
        <v>5290</v>
      </c>
      <c r="C1505" t="s">
        <v>3233</v>
      </c>
      <c r="D1505" t="s">
        <v>37</v>
      </c>
      <c r="E1505" t="s">
        <v>115</v>
      </c>
      <c r="F1505" t="s">
        <v>5291</v>
      </c>
      <c r="G1505" s="6">
        <f t="shared" si="207"/>
        <v>139062</v>
      </c>
      <c r="H1505" t="s">
        <v>30</v>
      </c>
      <c r="I1505" t="s">
        <v>274</v>
      </c>
      <c r="J1505" t="str">
        <f t="shared" si="208"/>
        <v>Rachit Lall</v>
      </c>
      <c r="K1505" t="s">
        <v>5292</v>
      </c>
      <c r="L1505" s="7">
        <f t="shared" si="213"/>
        <v>45181</v>
      </c>
      <c r="N1505" s="1" t="str">
        <f t="shared" si="209"/>
        <v/>
      </c>
      <c r="O1505" s="7">
        <v>45346</v>
      </c>
      <c r="P1505" s="7">
        <f t="shared" si="214"/>
        <v>45346</v>
      </c>
      <c r="Q1505">
        <v>165</v>
      </c>
      <c r="R1505">
        <v>0</v>
      </c>
      <c r="S1505">
        <v>1</v>
      </c>
      <c r="T1505">
        <v>34.700000000000003</v>
      </c>
      <c r="U1505" t="s">
        <v>100</v>
      </c>
      <c r="W1505" t="str">
        <f t="shared" si="210"/>
        <v>Lost</v>
      </c>
      <c r="X1505" t="str">
        <f>_xlfn.XLOOKUP(B1505,'Customers'!A:A,'Customers'!E:E,"")</f>
        <v>Enterprise</v>
      </c>
      <c r="Y1505">
        <f t="shared" si="211"/>
        <v>1</v>
      </c>
      <c r="Z1505" t="str">
        <f t="shared" si="212"/>
        <v/>
      </c>
      <c r="AA1505">
        <f t="shared" si="215"/>
        <v>1</v>
      </c>
    </row>
    <row r="1506" spans="1:27">
      <c r="A1506" t="s">
        <v>5293</v>
      </c>
      <c r="B1506" t="s">
        <v>5294</v>
      </c>
      <c r="C1506" t="s">
        <v>18</v>
      </c>
      <c r="D1506" t="s">
        <v>37</v>
      </c>
      <c r="E1506" t="s">
        <v>115</v>
      </c>
      <c r="F1506" t="s">
        <v>5295</v>
      </c>
      <c r="G1506" s="6">
        <f t="shared" si="207"/>
        <v>97000</v>
      </c>
      <c r="H1506" t="s">
        <v>56</v>
      </c>
      <c r="I1506" t="s">
        <v>501</v>
      </c>
      <c r="J1506" t="str">
        <f t="shared" si="208"/>
        <v>Champak Rao</v>
      </c>
      <c r="K1506" t="s">
        <v>5296</v>
      </c>
      <c r="L1506" s="7">
        <f t="shared" si="213"/>
        <v>45350</v>
      </c>
      <c r="M1506" s="7">
        <v>45458</v>
      </c>
      <c r="N1506" s="1">
        <f t="shared" si="209"/>
        <v>45458</v>
      </c>
      <c r="O1506" s="7">
        <v>45420</v>
      </c>
      <c r="P1506" s="7">
        <f t="shared" si="214"/>
        <v>45420</v>
      </c>
      <c r="Q1506">
        <v>70</v>
      </c>
      <c r="R1506">
        <v>0</v>
      </c>
      <c r="S1506">
        <v>1</v>
      </c>
      <c r="T1506">
        <v>22.9</v>
      </c>
      <c r="U1506" t="s">
        <v>58</v>
      </c>
      <c r="W1506" t="str">
        <f t="shared" si="210"/>
        <v>Lost</v>
      </c>
      <c r="X1506" t="str">
        <f>_xlfn.XLOOKUP(B1506,'Customers'!A:A,'Customers'!E:E,"")</f>
        <v>Mid-Market</v>
      </c>
      <c r="Y1506">
        <f t="shared" si="211"/>
        <v>1</v>
      </c>
      <c r="Z1506">
        <f t="shared" si="212"/>
        <v>-38</v>
      </c>
      <c r="AA1506">
        <f t="shared" si="215"/>
        <v>0</v>
      </c>
    </row>
    <row r="1507" spans="1:27">
      <c r="A1507" t="s">
        <v>5297</v>
      </c>
      <c r="B1507" t="s">
        <v>2861</v>
      </c>
      <c r="C1507" t="s">
        <v>735</v>
      </c>
      <c r="D1507" t="s">
        <v>183</v>
      </c>
      <c r="E1507" t="s">
        <v>45</v>
      </c>
      <c r="F1507" t="s">
        <v>5298</v>
      </c>
      <c r="G1507" s="6">
        <f t="shared" si="207"/>
        <v>6706</v>
      </c>
      <c r="H1507" t="s">
        <v>22</v>
      </c>
      <c r="I1507" t="s">
        <v>145</v>
      </c>
      <c r="J1507" t="str">
        <f t="shared" si="208"/>
        <v>Krish Varughese</v>
      </c>
      <c r="K1507" t="s">
        <v>4439</v>
      </c>
      <c r="L1507" s="7">
        <f t="shared" si="213"/>
        <v>44621</v>
      </c>
      <c r="M1507" s="7">
        <v>44724</v>
      </c>
      <c r="N1507" s="1">
        <f t="shared" si="209"/>
        <v>44724</v>
      </c>
      <c r="P1507" s="7" t="str">
        <f t="shared" si="214"/>
        <v/>
      </c>
      <c r="R1507">
        <v>0</v>
      </c>
      <c r="S1507">
        <v>1</v>
      </c>
      <c r="T1507">
        <v>26.1</v>
      </c>
      <c r="U1507" t="s">
        <v>100</v>
      </c>
      <c r="W1507" t="str">
        <f t="shared" si="210"/>
        <v>Open</v>
      </c>
      <c r="X1507" t="str">
        <f>_xlfn.XLOOKUP(B1507,'Customers'!A:A,'Customers'!E:E,"")</f>
        <v>Mid-Market</v>
      </c>
      <c r="Y1507">
        <f t="shared" si="211"/>
        <v>0</v>
      </c>
      <c r="Z1507" t="str">
        <f t="shared" si="212"/>
        <v/>
      </c>
      <c r="AA1507">
        <f t="shared" si="215"/>
        <v>0</v>
      </c>
    </row>
    <row r="1508" spans="1:27">
      <c r="A1508" t="s">
        <v>5299</v>
      </c>
      <c r="B1508" t="s">
        <v>2643</v>
      </c>
      <c r="C1508" t="s">
        <v>3486</v>
      </c>
      <c r="D1508" t="s">
        <v>66</v>
      </c>
      <c r="E1508" t="s">
        <v>45</v>
      </c>
      <c r="F1508" t="s">
        <v>5300</v>
      </c>
      <c r="G1508" s="6">
        <f t="shared" si="207"/>
        <v>10183</v>
      </c>
      <c r="H1508" t="s">
        <v>79</v>
      </c>
      <c r="I1508" t="s">
        <v>62</v>
      </c>
      <c r="J1508" t="str">
        <f t="shared" si="208"/>
        <v>Jairaj Panchal</v>
      </c>
      <c r="K1508" t="s">
        <v>5301</v>
      </c>
      <c r="L1508" s="7">
        <f t="shared" si="213"/>
        <v>45238</v>
      </c>
      <c r="M1508" s="7">
        <v>45277</v>
      </c>
      <c r="N1508" s="1">
        <f t="shared" si="209"/>
        <v>45277</v>
      </c>
      <c r="P1508" s="7" t="str">
        <f t="shared" si="214"/>
        <v/>
      </c>
      <c r="R1508">
        <v>0</v>
      </c>
      <c r="S1508">
        <v>1</v>
      </c>
      <c r="T1508">
        <v>20</v>
      </c>
      <c r="U1508" t="s">
        <v>25</v>
      </c>
      <c r="W1508" t="str">
        <f t="shared" si="210"/>
        <v>Open</v>
      </c>
      <c r="X1508" t="str">
        <f>_xlfn.XLOOKUP(B1508,'Customers'!A:A,'Customers'!E:E,"")</f>
        <v>Enterprise</v>
      </c>
      <c r="Y1508">
        <f t="shared" si="211"/>
        <v>0</v>
      </c>
      <c r="Z1508" t="str">
        <f t="shared" si="212"/>
        <v/>
      </c>
      <c r="AA1508">
        <f t="shared" si="215"/>
        <v>0</v>
      </c>
    </row>
    <row r="1509" spans="1:27">
      <c r="A1509" t="s">
        <v>5302</v>
      </c>
      <c r="B1509" t="s">
        <v>4200</v>
      </c>
      <c r="C1509" t="s">
        <v>4873</v>
      </c>
      <c r="D1509" t="s">
        <v>183</v>
      </c>
      <c r="E1509" t="s">
        <v>91</v>
      </c>
      <c r="F1509" t="s">
        <v>1411</v>
      </c>
      <c r="G1509" s="6">
        <f t="shared" si="207"/>
        <v>9000</v>
      </c>
      <c r="H1509" t="s">
        <v>79</v>
      </c>
      <c r="I1509" t="s">
        <v>268</v>
      </c>
      <c r="J1509" t="str">
        <f t="shared" si="208"/>
        <v>Panini Kade</v>
      </c>
      <c r="K1509" t="s">
        <v>106</v>
      </c>
      <c r="L1509" s="7">
        <f t="shared" si="213"/>
        <v>44969</v>
      </c>
      <c r="M1509" s="7">
        <v>45044</v>
      </c>
      <c r="N1509" s="1">
        <f t="shared" si="209"/>
        <v>45044</v>
      </c>
      <c r="O1509" s="7">
        <v>45137</v>
      </c>
      <c r="P1509" s="7">
        <f t="shared" si="214"/>
        <v>45137</v>
      </c>
      <c r="Q1509">
        <v>168</v>
      </c>
      <c r="R1509">
        <v>1</v>
      </c>
      <c r="S1509">
        <v>4</v>
      </c>
      <c r="T1509">
        <v>28.5</v>
      </c>
      <c r="U1509" t="s">
        <v>100</v>
      </c>
      <c r="W1509" t="str">
        <f t="shared" si="210"/>
        <v>Won</v>
      </c>
      <c r="X1509" t="str">
        <f>_xlfn.XLOOKUP(B1509,'Customers'!A:A,'Customers'!E:E,"")</f>
        <v>Mid-Market</v>
      </c>
      <c r="Y1509">
        <f t="shared" si="211"/>
        <v>1</v>
      </c>
      <c r="Z1509">
        <f t="shared" si="212"/>
        <v>93</v>
      </c>
      <c r="AA1509">
        <f t="shared" si="215"/>
        <v>1</v>
      </c>
    </row>
    <row r="1510" spans="1:27">
      <c r="A1510" t="s">
        <v>5303</v>
      </c>
      <c r="B1510" t="s">
        <v>5079</v>
      </c>
      <c r="C1510" t="s">
        <v>1037</v>
      </c>
      <c r="D1510" t="s">
        <v>53</v>
      </c>
      <c r="E1510" t="s">
        <v>45</v>
      </c>
      <c r="F1510" t="s">
        <v>5304</v>
      </c>
      <c r="G1510" s="6">
        <f t="shared" si="207"/>
        <v>19628</v>
      </c>
      <c r="H1510" t="s">
        <v>172</v>
      </c>
      <c r="I1510" t="s">
        <v>232</v>
      </c>
      <c r="J1510" t="str">
        <f t="shared" si="208"/>
        <v>Patrick Sama</v>
      </c>
      <c r="K1510" t="s">
        <v>5305</v>
      </c>
      <c r="L1510" s="7">
        <f t="shared" si="213"/>
        <v>44649</v>
      </c>
      <c r="M1510" s="7">
        <v>44819</v>
      </c>
      <c r="N1510" s="1">
        <f t="shared" si="209"/>
        <v>44819</v>
      </c>
      <c r="P1510" s="7" t="str">
        <f t="shared" si="214"/>
        <v/>
      </c>
      <c r="R1510">
        <v>0</v>
      </c>
      <c r="S1510">
        <v>1</v>
      </c>
      <c r="U1510" t="s">
        <v>100</v>
      </c>
      <c r="W1510" t="str">
        <f t="shared" si="210"/>
        <v>Open</v>
      </c>
      <c r="X1510" t="str">
        <f>_xlfn.XLOOKUP(B1510,'Customers'!A:A,'Customers'!E:E,"")</f>
        <v>Enterprise</v>
      </c>
      <c r="Y1510">
        <f t="shared" si="211"/>
        <v>0</v>
      </c>
      <c r="Z1510" t="str">
        <f t="shared" si="212"/>
        <v/>
      </c>
      <c r="AA1510">
        <f t="shared" si="215"/>
        <v>0</v>
      </c>
    </row>
    <row r="1511" spans="1:27">
      <c r="A1511" t="s">
        <v>5306</v>
      </c>
      <c r="B1511" t="s">
        <v>3071</v>
      </c>
      <c r="C1511" t="s">
        <v>344</v>
      </c>
      <c r="D1511" t="s">
        <v>37</v>
      </c>
      <c r="E1511" t="s">
        <v>91</v>
      </c>
      <c r="F1511" t="s">
        <v>5307</v>
      </c>
      <c r="G1511" s="6">
        <f t="shared" si="207"/>
        <v>80210</v>
      </c>
      <c r="H1511" t="s">
        <v>172</v>
      </c>
      <c r="I1511" t="s">
        <v>93</v>
      </c>
      <c r="J1511" t="str">
        <f t="shared" si="208"/>
        <v>Owen Mane</v>
      </c>
      <c r="K1511" t="s">
        <v>1663</v>
      </c>
      <c r="L1511" s="7">
        <f t="shared" si="213"/>
        <v>44654</v>
      </c>
      <c r="M1511" s="7">
        <v>44784</v>
      </c>
      <c r="N1511" s="1">
        <f t="shared" si="209"/>
        <v>44784</v>
      </c>
      <c r="O1511" s="7">
        <v>44695</v>
      </c>
      <c r="P1511" s="7">
        <f t="shared" si="214"/>
        <v>44695</v>
      </c>
      <c r="Q1511">
        <v>41</v>
      </c>
      <c r="R1511">
        <v>1</v>
      </c>
      <c r="S1511">
        <v>3</v>
      </c>
      <c r="T1511">
        <v>33.9</v>
      </c>
      <c r="U1511" t="s">
        <v>25</v>
      </c>
      <c r="W1511" t="str">
        <f t="shared" si="210"/>
        <v>Won</v>
      </c>
      <c r="X1511" t="str">
        <f>_xlfn.XLOOKUP(B1511,'Customers'!A:A,'Customers'!E:E,"")</f>
        <v>Mid-Market</v>
      </c>
      <c r="Y1511">
        <f t="shared" si="211"/>
        <v>1</v>
      </c>
      <c r="Z1511">
        <f t="shared" si="212"/>
        <v>-89</v>
      </c>
      <c r="AA1511">
        <f t="shared" si="215"/>
        <v>0</v>
      </c>
    </row>
    <row r="1512" spans="1:27">
      <c r="A1512" t="s">
        <v>5308</v>
      </c>
      <c r="B1512" t="s">
        <v>601</v>
      </c>
      <c r="C1512" t="s">
        <v>525</v>
      </c>
      <c r="D1512" t="s">
        <v>19</v>
      </c>
      <c r="E1512" t="s">
        <v>28</v>
      </c>
      <c r="F1512" t="s">
        <v>5309</v>
      </c>
      <c r="G1512" s="6">
        <f t="shared" si="207"/>
        <v>7272</v>
      </c>
      <c r="H1512" t="s">
        <v>172</v>
      </c>
      <c r="I1512" t="s">
        <v>23</v>
      </c>
      <c r="J1512" t="str">
        <f t="shared" si="208"/>
        <v>Nihal Bhasin</v>
      </c>
      <c r="K1512" t="s">
        <v>4847</v>
      </c>
      <c r="L1512" s="7">
        <f t="shared" si="213"/>
        <v>44607</v>
      </c>
      <c r="M1512" s="7">
        <v>44652</v>
      </c>
      <c r="N1512" s="1">
        <f t="shared" si="209"/>
        <v>44652</v>
      </c>
      <c r="P1512" s="7" t="str">
        <f t="shared" si="214"/>
        <v/>
      </c>
      <c r="R1512">
        <v>0</v>
      </c>
      <c r="S1512">
        <v>1</v>
      </c>
      <c r="U1512" t="s">
        <v>33</v>
      </c>
      <c r="W1512" t="str">
        <f t="shared" si="210"/>
        <v>Open</v>
      </c>
      <c r="X1512" t="str">
        <f>_xlfn.XLOOKUP(B1512,'Customers'!A:A,'Customers'!E:E,"")</f>
        <v>Mid-Market</v>
      </c>
      <c r="Y1512">
        <f t="shared" si="211"/>
        <v>0</v>
      </c>
      <c r="Z1512" t="str">
        <f t="shared" si="212"/>
        <v/>
      </c>
      <c r="AA1512">
        <f t="shared" si="215"/>
        <v>0</v>
      </c>
    </row>
    <row r="1513" spans="1:27">
      <c r="A1513" t="s">
        <v>5310</v>
      </c>
      <c r="B1513" t="s">
        <v>1433</v>
      </c>
      <c r="C1513" t="s">
        <v>18</v>
      </c>
      <c r="D1513" t="s">
        <v>183</v>
      </c>
      <c r="E1513" t="s">
        <v>45</v>
      </c>
      <c r="F1513" t="s">
        <v>5311</v>
      </c>
      <c r="G1513" s="6">
        <f t="shared" si="207"/>
        <v>8576</v>
      </c>
      <c r="H1513" t="s">
        <v>151</v>
      </c>
      <c r="I1513" t="s">
        <v>351</v>
      </c>
      <c r="J1513" t="str">
        <f t="shared" si="208"/>
        <v>Rachit Lall</v>
      </c>
      <c r="K1513" t="s">
        <v>5312</v>
      </c>
      <c r="L1513" s="7">
        <f t="shared" si="213"/>
        <v>45127</v>
      </c>
      <c r="M1513" s="7">
        <v>45169</v>
      </c>
      <c r="N1513" s="1">
        <f t="shared" si="209"/>
        <v>45169</v>
      </c>
      <c r="P1513" s="7" t="str">
        <f t="shared" si="214"/>
        <v/>
      </c>
      <c r="R1513">
        <v>0</v>
      </c>
      <c r="S1513">
        <v>1</v>
      </c>
      <c r="T1513">
        <v>27</v>
      </c>
      <c r="U1513" t="s">
        <v>25</v>
      </c>
      <c r="W1513" t="str">
        <f t="shared" si="210"/>
        <v>Open</v>
      </c>
      <c r="X1513" t="str">
        <f>_xlfn.XLOOKUP(B1513,'Customers'!A:A,'Customers'!E:E,"")</f>
        <v>SMB</v>
      </c>
      <c r="Y1513">
        <f t="shared" si="211"/>
        <v>0</v>
      </c>
      <c r="Z1513" t="str">
        <f t="shared" si="212"/>
        <v/>
      </c>
      <c r="AA1513">
        <f t="shared" si="215"/>
        <v>0</v>
      </c>
    </row>
    <row r="1514" spans="1:27">
      <c r="A1514" t="s">
        <v>5313</v>
      </c>
      <c r="B1514" t="s">
        <v>578</v>
      </c>
      <c r="C1514" t="s">
        <v>2774</v>
      </c>
      <c r="D1514" t="s">
        <v>19</v>
      </c>
      <c r="E1514" t="s">
        <v>115</v>
      </c>
      <c r="F1514" t="s">
        <v>5314</v>
      </c>
      <c r="G1514" s="6">
        <f t="shared" si="207"/>
        <v>2427</v>
      </c>
      <c r="H1514" t="s">
        <v>79</v>
      </c>
      <c r="I1514" t="s">
        <v>117</v>
      </c>
      <c r="J1514" t="str">
        <f t="shared" si="208"/>
        <v>Ekta Uppal</v>
      </c>
      <c r="K1514" t="s">
        <v>3398</v>
      </c>
      <c r="L1514" s="7">
        <f t="shared" si="213"/>
        <v>45350</v>
      </c>
      <c r="M1514" s="7">
        <v>45475</v>
      </c>
      <c r="N1514" s="1">
        <f t="shared" si="209"/>
        <v>45475</v>
      </c>
      <c r="O1514" s="7">
        <v>45438</v>
      </c>
      <c r="P1514" s="7">
        <f t="shared" si="214"/>
        <v>45438</v>
      </c>
      <c r="Q1514">
        <v>88</v>
      </c>
      <c r="R1514">
        <v>0</v>
      </c>
      <c r="S1514">
        <v>1</v>
      </c>
      <c r="T1514">
        <v>3.5</v>
      </c>
      <c r="U1514" t="s">
        <v>100</v>
      </c>
      <c r="W1514" t="str">
        <f t="shared" si="210"/>
        <v>Lost</v>
      </c>
      <c r="X1514" t="str">
        <f>_xlfn.XLOOKUP(B1514,'Customers'!A:A,'Customers'!E:E,"")</f>
        <v>Mid-Market</v>
      </c>
      <c r="Y1514">
        <f t="shared" si="211"/>
        <v>1</v>
      </c>
      <c r="Z1514">
        <f t="shared" si="212"/>
        <v>-37</v>
      </c>
      <c r="AA1514">
        <f t="shared" si="215"/>
        <v>0</v>
      </c>
    </row>
    <row r="1515" spans="1:27">
      <c r="A1515" t="s">
        <v>5315</v>
      </c>
      <c r="B1515" t="s">
        <v>1394</v>
      </c>
      <c r="C1515" t="s">
        <v>806</v>
      </c>
      <c r="D1515" t="s">
        <v>19</v>
      </c>
      <c r="E1515" t="s">
        <v>115</v>
      </c>
      <c r="F1515" t="s">
        <v>5316</v>
      </c>
      <c r="G1515" s="6">
        <f t="shared" si="207"/>
        <v>2106</v>
      </c>
      <c r="H1515" t="s">
        <v>151</v>
      </c>
      <c r="I1515" t="s">
        <v>62</v>
      </c>
      <c r="J1515" t="str">
        <f t="shared" si="208"/>
        <v>Jairaj Panchal</v>
      </c>
      <c r="K1515" t="s">
        <v>791</v>
      </c>
      <c r="L1515" s="7">
        <f t="shared" si="213"/>
        <v>45085</v>
      </c>
      <c r="M1515" s="7">
        <v>45128</v>
      </c>
      <c r="N1515" s="1">
        <f t="shared" si="209"/>
        <v>45128</v>
      </c>
      <c r="O1515" s="7">
        <v>45183</v>
      </c>
      <c r="P1515" s="7">
        <f t="shared" si="214"/>
        <v>45183</v>
      </c>
      <c r="Q1515">
        <v>98</v>
      </c>
      <c r="R1515">
        <v>0</v>
      </c>
      <c r="S1515">
        <v>1</v>
      </c>
      <c r="T1515">
        <v>18</v>
      </c>
      <c r="U1515" t="s">
        <v>58</v>
      </c>
      <c r="W1515" t="str">
        <f t="shared" si="210"/>
        <v>Lost</v>
      </c>
      <c r="X1515" t="str">
        <f>_xlfn.XLOOKUP(B1515,'Customers'!A:A,'Customers'!E:E,"")</f>
        <v>Mid-Market</v>
      </c>
      <c r="Y1515">
        <f t="shared" si="211"/>
        <v>1</v>
      </c>
      <c r="Z1515">
        <f t="shared" si="212"/>
        <v>55</v>
      </c>
      <c r="AA1515">
        <f t="shared" si="215"/>
        <v>1</v>
      </c>
    </row>
    <row r="1516" spans="1:27">
      <c r="A1516" t="s">
        <v>5317</v>
      </c>
      <c r="B1516" t="s">
        <v>5318</v>
      </c>
      <c r="C1516" t="s">
        <v>1353</v>
      </c>
      <c r="D1516" t="s">
        <v>53</v>
      </c>
      <c r="E1516" t="s">
        <v>115</v>
      </c>
      <c r="F1516" t="s">
        <v>5319</v>
      </c>
      <c r="G1516" s="6">
        <f t="shared" si="207"/>
        <v>29424</v>
      </c>
      <c r="H1516" t="s">
        <v>39</v>
      </c>
      <c r="I1516" t="s">
        <v>258</v>
      </c>
      <c r="J1516" t="str">
        <f t="shared" si="208"/>
        <v>Jasmit Gour</v>
      </c>
      <c r="K1516" t="s">
        <v>5320</v>
      </c>
      <c r="L1516" s="7">
        <f t="shared" si="213"/>
        <v>45173</v>
      </c>
      <c r="M1516" s="7">
        <v>45351</v>
      </c>
      <c r="N1516" s="1">
        <f t="shared" si="209"/>
        <v>45351</v>
      </c>
      <c r="O1516" s="7">
        <v>45212</v>
      </c>
      <c r="P1516" s="7">
        <f t="shared" si="214"/>
        <v>45212</v>
      </c>
      <c r="Q1516">
        <v>39</v>
      </c>
      <c r="R1516">
        <v>0</v>
      </c>
      <c r="S1516">
        <v>1</v>
      </c>
      <c r="T1516">
        <v>2.2000000000000002</v>
      </c>
      <c r="U1516" t="s">
        <v>58</v>
      </c>
      <c r="W1516" t="str">
        <f t="shared" si="210"/>
        <v>Lost</v>
      </c>
      <c r="X1516" t="str">
        <f>_xlfn.XLOOKUP(B1516,'Customers'!A:A,'Customers'!E:E,"")</f>
        <v>SMB</v>
      </c>
      <c r="Y1516">
        <f t="shared" si="211"/>
        <v>1</v>
      </c>
      <c r="Z1516">
        <f t="shared" si="212"/>
        <v>-139</v>
      </c>
      <c r="AA1516">
        <f t="shared" si="215"/>
        <v>0</v>
      </c>
    </row>
    <row r="1517" spans="1:27">
      <c r="A1517" t="s">
        <v>5321</v>
      </c>
      <c r="B1517" t="s">
        <v>3710</v>
      </c>
      <c r="C1517" t="s">
        <v>5322</v>
      </c>
      <c r="D1517" t="s">
        <v>66</v>
      </c>
      <c r="E1517" t="s">
        <v>91</v>
      </c>
      <c r="F1517" t="s">
        <v>5323</v>
      </c>
      <c r="G1517" s="6">
        <f t="shared" si="207"/>
        <v>7410</v>
      </c>
      <c r="H1517" t="s">
        <v>161</v>
      </c>
      <c r="I1517" t="s">
        <v>145</v>
      </c>
      <c r="J1517" t="str">
        <f t="shared" si="208"/>
        <v>Krish Varughese</v>
      </c>
      <c r="K1517" t="s">
        <v>2685</v>
      </c>
      <c r="L1517" s="7">
        <f t="shared" si="213"/>
        <v>45065</v>
      </c>
      <c r="M1517" s="7">
        <v>45245</v>
      </c>
      <c r="N1517" s="1">
        <f t="shared" si="209"/>
        <v>45245</v>
      </c>
      <c r="O1517" s="7">
        <v>45134</v>
      </c>
      <c r="P1517" s="7">
        <f t="shared" si="214"/>
        <v>45134</v>
      </c>
      <c r="Q1517">
        <v>69</v>
      </c>
      <c r="R1517">
        <v>0</v>
      </c>
      <c r="S1517">
        <v>1</v>
      </c>
      <c r="T1517">
        <v>10.8</v>
      </c>
      <c r="U1517" t="s">
        <v>33</v>
      </c>
      <c r="W1517" t="str">
        <f t="shared" si="210"/>
        <v>Won</v>
      </c>
      <c r="X1517" t="str">
        <f>_xlfn.XLOOKUP(B1517,'Customers'!A:A,'Customers'!E:E,"")</f>
        <v>SMB</v>
      </c>
      <c r="Y1517">
        <f t="shared" si="211"/>
        <v>1</v>
      </c>
      <c r="Z1517">
        <f t="shared" si="212"/>
        <v>-111</v>
      </c>
      <c r="AA1517">
        <f t="shared" si="215"/>
        <v>0</v>
      </c>
    </row>
    <row r="1518" spans="1:27">
      <c r="A1518" t="s">
        <v>5324</v>
      </c>
      <c r="B1518" t="s">
        <v>3136</v>
      </c>
      <c r="C1518" t="s">
        <v>2899</v>
      </c>
      <c r="D1518" t="s">
        <v>19</v>
      </c>
      <c r="E1518" t="s">
        <v>91</v>
      </c>
      <c r="F1518" t="s">
        <v>5325</v>
      </c>
      <c r="G1518" s="6">
        <f t="shared" si="207"/>
        <v>5504</v>
      </c>
      <c r="H1518" t="s">
        <v>79</v>
      </c>
      <c r="I1518" t="s">
        <v>737</v>
      </c>
      <c r="J1518" t="str">
        <f t="shared" si="208"/>
        <v>Ekta Uppal</v>
      </c>
      <c r="K1518" t="s">
        <v>2701</v>
      </c>
      <c r="L1518" s="7">
        <f t="shared" si="213"/>
        <v>44971</v>
      </c>
      <c r="M1518" s="7">
        <v>45132</v>
      </c>
      <c r="N1518" s="1">
        <f t="shared" si="209"/>
        <v>45132</v>
      </c>
      <c r="O1518" s="7">
        <v>44994</v>
      </c>
      <c r="P1518" s="7">
        <f t="shared" si="214"/>
        <v>44994</v>
      </c>
      <c r="Q1518">
        <v>23</v>
      </c>
      <c r="R1518">
        <v>1</v>
      </c>
      <c r="S1518">
        <v>3</v>
      </c>
      <c r="T1518">
        <v>0.3</v>
      </c>
      <c r="U1518" t="s">
        <v>33</v>
      </c>
      <c r="W1518" t="str">
        <f t="shared" si="210"/>
        <v>Won</v>
      </c>
      <c r="X1518" t="str">
        <f>_xlfn.XLOOKUP(B1518,'Customers'!A:A,'Customers'!E:E,"")</f>
        <v>Enterprise</v>
      </c>
      <c r="Y1518">
        <f t="shared" si="211"/>
        <v>1</v>
      </c>
      <c r="Z1518">
        <f t="shared" si="212"/>
        <v>-138</v>
      </c>
      <c r="AA1518">
        <f t="shared" si="215"/>
        <v>0</v>
      </c>
    </row>
    <row r="1519" spans="1:27">
      <c r="A1519" t="s">
        <v>5326</v>
      </c>
      <c r="B1519" t="s">
        <v>5327</v>
      </c>
      <c r="C1519" t="s">
        <v>2128</v>
      </c>
      <c r="D1519" t="s">
        <v>183</v>
      </c>
      <c r="E1519" t="s">
        <v>28</v>
      </c>
      <c r="F1519" t="s">
        <v>5328</v>
      </c>
      <c r="G1519" s="6">
        <f t="shared" si="207"/>
        <v>10802</v>
      </c>
      <c r="H1519" t="s">
        <v>39</v>
      </c>
      <c r="I1519" t="s">
        <v>127</v>
      </c>
      <c r="J1519" t="str">
        <f t="shared" si="208"/>
        <v>Kashish Patla</v>
      </c>
      <c r="K1519" t="s">
        <v>1258</v>
      </c>
      <c r="L1519" s="7">
        <f t="shared" si="213"/>
        <v>44615</v>
      </c>
      <c r="M1519" s="7">
        <v>44749</v>
      </c>
      <c r="N1519" s="1">
        <f t="shared" si="209"/>
        <v>44749</v>
      </c>
      <c r="P1519" s="7" t="str">
        <f t="shared" si="214"/>
        <v/>
      </c>
      <c r="R1519">
        <v>0</v>
      </c>
      <c r="S1519">
        <v>1</v>
      </c>
      <c r="T1519">
        <v>32.4</v>
      </c>
      <c r="U1519" t="s">
        <v>25</v>
      </c>
      <c r="W1519" t="str">
        <f t="shared" si="210"/>
        <v>Open</v>
      </c>
      <c r="X1519" t="str">
        <f>_xlfn.XLOOKUP(B1519,'Customers'!A:A,'Customers'!E:E,"")</f>
        <v>Mid-Market</v>
      </c>
      <c r="Y1519">
        <f t="shared" si="211"/>
        <v>0</v>
      </c>
      <c r="Z1519" t="str">
        <f t="shared" si="212"/>
        <v/>
      </c>
      <c r="AA1519">
        <f t="shared" si="215"/>
        <v>0</v>
      </c>
    </row>
    <row r="1520" spans="1:27">
      <c r="A1520" t="s">
        <v>5329</v>
      </c>
      <c r="B1520" t="s">
        <v>4552</v>
      </c>
      <c r="C1520" t="s">
        <v>18</v>
      </c>
      <c r="D1520" t="s">
        <v>66</v>
      </c>
      <c r="E1520" t="s">
        <v>91</v>
      </c>
      <c r="F1520" t="s">
        <v>5330</v>
      </c>
      <c r="G1520" s="6">
        <f t="shared" si="207"/>
        <v>18250</v>
      </c>
      <c r="H1520" t="s">
        <v>22</v>
      </c>
      <c r="I1520" t="s">
        <v>145</v>
      </c>
      <c r="J1520" t="str">
        <f t="shared" si="208"/>
        <v>Krish Varughese</v>
      </c>
      <c r="K1520" t="s">
        <v>3258</v>
      </c>
      <c r="L1520" s="7">
        <f t="shared" si="213"/>
        <v>45293</v>
      </c>
      <c r="M1520" s="7">
        <v>45350</v>
      </c>
      <c r="N1520" s="1">
        <f t="shared" si="209"/>
        <v>45350</v>
      </c>
      <c r="O1520" s="7">
        <v>45378</v>
      </c>
      <c r="P1520" s="7">
        <f t="shared" si="214"/>
        <v>45378</v>
      </c>
      <c r="Q1520">
        <v>85</v>
      </c>
      <c r="R1520">
        <v>1</v>
      </c>
      <c r="S1520">
        <v>3</v>
      </c>
      <c r="U1520" t="s">
        <v>25</v>
      </c>
      <c r="W1520" t="str">
        <f t="shared" si="210"/>
        <v>Won</v>
      </c>
      <c r="X1520" t="str">
        <f>_xlfn.XLOOKUP(B1520,'Customers'!A:A,'Customers'!E:E,"")</f>
        <v>Mid-Market</v>
      </c>
      <c r="Y1520">
        <f t="shared" si="211"/>
        <v>1</v>
      </c>
      <c r="Z1520">
        <f t="shared" si="212"/>
        <v>28</v>
      </c>
      <c r="AA1520">
        <f t="shared" si="215"/>
        <v>0</v>
      </c>
    </row>
    <row r="1521" spans="1:27">
      <c r="A1521" t="s">
        <v>5331</v>
      </c>
      <c r="B1521" t="s">
        <v>2810</v>
      </c>
      <c r="C1521" t="s">
        <v>18</v>
      </c>
      <c r="D1521" t="s">
        <v>183</v>
      </c>
      <c r="E1521" t="s">
        <v>115</v>
      </c>
      <c r="F1521" t="s">
        <v>592</v>
      </c>
      <c r="G1521" s="6">
        <f t="shared" si="207"/>
        <v>10000</v>
      </c>
      <c r="H1521" t="s">
        <v>30</v>
      </c>
      <c r="I1521" t="s">
        <v>860</v>
      </c>
      <c r="J1521" t="str">
        <f t="shared" si="208"/>
        <v>Hemangini Bahri</v>
      </c>
      <c r="K1521" t="s">
        <v>5332</v>
      </c>
      <c r="L1521" s="7">
        <f t="shared" si="213"/>
        <v>44879</v>
      </c>
      <c r="M1521" s="7">
        <v>45011</v>
      </c>
      <c r="N1521" s="1">
        <f t="shared" si="209"/>
        <v>45011</v>
      </c>
      <c r="O1521" s="7">
        <v>44997</v>
      </c>
      <c r="P1521" s="7">
        <f t="shared" si="214"/>
        <v>44997</v>
      </c>
      <c r="Q1521">
        <v>118</v>
      </c>
      <c r="R1521">
        <v>0</v>
      </c>
      <c r="S1521">
        <v>1</v>
      </c>
      <c r="U1521" t="s">
        <v>25</v>
      </c>
      <c r="W1521" t="str">
        <f t="shared" si="210"/>
        <v>Lost</v>
      </c>
      <c r="X1521" t="str">
        <f>_xlfn.XLOOKUP(B1521,'Customers'!A:A,'Customers'!E:E,"")</f>
        <v>SMB</v>
      </c>
      <c r="Y1521">
        <f t="shared" si="211"/>
        <v>1</v>
      </c>
      <c r="Z1521">
        <f t="shared" si="212"/>
        <v>-14</v>
      </c>
      <c r="AA1521">
        <f t="shared" si="215"/>
        <v>0</v>
      </c>
    </row>
    <row r="1522" spans="1:27">
      <c r="A1522" t="s">
        <v>5333</v>
      </c>
      <c r="B1522" t="s">
        <v>2204</v>
      </c>
      <c r="C1522" t="s">
        <v>18</v>
      </c>
      <c r="D1522" t="s">
        <v>37</v>
      </c>
      <c r="E1522" t="s">
        <v>91</v>
      </c>
      <c r="F1522" t="s">
        <v>5334</v>
      </c>
      <c r="G1522" s="6">
        <f t="shared" si="207"/>
        <v>71047</v>
      </c>
      <c r="H1522" t="s">
        <v>172</v>
      </c>
      <c r="I1522" t="s">
        <v>268</v>
      </c>
      <c r="J1522" t="str">
        <f t="shared" si="208"/>
        <v>Panini Kade</v>
      </c>
      <c r="K1522" t="s">
        <v>2629</v>
      </c>
      <c r="L1522" s="7">
        <f t="shared" si="213"/>
        <v>45339</v>
      </c>
      <c r="M1522" s="7">
        <v>45369</v>
      </c>
      <c r="N1522" s="1">
        <f t="shared" si="209"/>
        <v>45369</v>
      </c>
      <c r="O1522" s="7">
        <v>45394</v>
      </c>
      <c r="P1522" s="7">
        <f t="shared" si="214"/>
        <v>45394</v>
      </c>
      <c r="Q1522">
        <v>55</v>
      </c>
      <c r="R1522">
        <v>1</v>
      </c>
      <c r="S1522">
        <v>1</v>
      </c>
      <c r="U1522" t="s">
        <v>25</v>
      </c>
      <c r="W1522" t="str">
        <f t="shared" si="210"/>
        <v>Won</v>
      </c>
      <c r="X1522" t="str">
        <f>_xlfn.XLOOKUP(B1522,'Customers'!A:A,'Customers'!E:E,"")</f>
        <v>Mid-Market</v>
      </c>
      <c r="Y1522">
        <f t="shared" si="211"/>
        <v>1</v>
      </c>
      <c r="Z1522">
        <f t="shared" si="212"/>
        <v>25</v>
      </c>
      <c r="AA1522">
        <f t="shared" si="215"/>
        <v>0</v>
      </c>
    </row>
    <row r="1523" spans="1:27">
      <c r="A1523" t="s">
        <v>5335</v>
      </c>
      <c r="B1523" t="s">
        <v>3386</v>
      </c>
      <c r="C1523" t="s">
        <v>18</v>
      </c>
      <c r="D1523" t="s">
        <v>53</v>
      </c>
      <c r="E1523" t="s">
        <v>45</v>
      </c>
      <c r="F1523" t="s">
        <v>5336</v>
      </c>
      <c r="G1523" s="6">
        <f t="shared" si="207"/>
        <v>46638</v>
      </c>
      <c r="H1523" t="s">
        <v>56</v>
      </c>
      <c r="I1523" t="s">
        <v>23</v>
      </c>
      <c r="J1523" t="str">
        <f t="shared" si="208"/>
        <v>Nihal Bhasin</v>
      </c>
      <c r="K1523" t="s">
        <v>3463</v>
      </c>
      <c r="L1523" s="7">
        <f t="shared" si="213"/>
        <v>44618</v>
      </c>
      <c r="M1523" s="7">
        <v>44790</v>
      </c>
      <c r="N1523" s="1">
        <f t="shared" si="209"/>
        <v>44790</v>
      </c>
      <c r="P1523" s="7" t="str">
        <f t="shared" si="214"/>
        <v/>
      </c>
      <c r="R1523">
        <v>0</v>
      </c>
      <c r="S1523">
        <v>1</v>
      </c>
      <c r="T1523">
        <v>4.7</v>
      </c>
      <c r="U1523" t="s">
        <v>33</v>
      </c>
      <c r="W1523" t="str">
        <f t="shared" si="210"/>
        <v>Open</v>
      </c>
      <c r="X1523" t="str">
        <f>_xlfn.XLOOKUP(B1523,'Customers'!A:A,'Customers'!E:E,"")</f>
        <v>SMB</v>
      </c>
      <c r="Y1523">
        <f t="shared" si="211"/>
        <v>0</v>
      </c>
      <c r="Z1523" t="str">
        <f t="shared" si="212"/>
        <v/>
      </c>
      <c r="AA1523">
        <f t="shared" si="215"/>
        <v>0</v>
      </c>
    </row>
    <row r="1524" spans="1:27">
      <c r="A1524" t="s">
        <v>5337</v>
      </c>
      <c r="B1524" t="s">
        <v>4287</v>
      </c>
      <c r="C1524" t="s">
        <v>18</v>
      </c>
      <c r="D1524" t="s">
        <v>37</v>
      </c>
      <c r="E1524" t="s">
        <v>28</v>
      </c>
      <c r="F1524" t="s">
        <v>5338</v>
      </c>
      <c r="G1524" s="6">
        <f t="shared" si="207"/>
        <v>205338</v>
      </c>
      <c r="H1524" t="s">
        <v>39</v>
      </c>
      <c r="I1524" t="s">
        <v>62</v>
      </c>
      <c r="J1524" t="str">
        <f t="shared" si="208"/>
        <v>Jairaj Panchal</v>
      </c>
      <c r="K1524" t="s">
        <v>5339</v>
      </c>
      <c r="L1524" s="7">
        <f t="shared" si="213"/>
        <v>45623</v>
      </c>
      <c r="M1524" s="7">
        <v>45727</v>
      </c>
      <c r="N1524" s="1">
        <f t="shared" si="209"/>
        <v>45727</v>
      </c>
      <c r="P1524" s="7" t="str">
        <f t="shared" si="214"/>
        <v/>
      </c>
      <c r="R1524">
        <v>0</v>
      </c>
      <c r="S1524">
        <v>1</v>
      </c>
      <c r="T1524">
        <v>20.7</v>
      </c>
      <c r="U1524" t="s">
        <v>33</v>
      </c>
      <c r="W1524" t="str">
        <f t="shared" si="210"/>
        <v>Open</v>
      </c>
      <c r="X1524" t="str">
        <f>_xlfn.XLOOKUP(B1524,'Customers'!A:A,'Customers'!E:E,"")</f>
        <v>SMB</v>
      </c>
      <c r="Y1524">
        <f t="shared" si="211"/>
        <v>0</v>
      </c>
      <c r="Z1524" t="str">
        <f t="shared" si="212"/>
        <v/>
      </c>
      <c r="AA1524">
        <f t="shared" si="215"/>
        <v>0</v>
      </c>
    </row>
    <row r="1525" spans="1:27">
      <c r="A1525" t="s">
        <v>5340</v>
      </c>
      <c r="B1525" t="s">
        <v>2011</v>
      </c>
      <c r="C1525" t="s">
        <v>5341</v>
      </c>
      <c r="D1525" t="s">
        <v>183</v>
      </c>
      <c r="E1525" t="s">
        <v>91</v>
      </c>
      <c r="F1525" t="s">
        <v>5342</v>
      </c>
      <c r="G1525" s="6">
        <f t="shared" si="207"/>
        <v>9177</v>
      </c>
      <c r="H1525" t="s">
        <v>39</v>
      </c>
      <c r="I1525" t="s">
        <v>23</v>
      </c>
      <c r="J1525" t="str">
        <f t="shared" si="208"/>
        <v>Nihal Bhasin</v>
      </c>
      <c r="K1525" t="s">
        <v>817</v>
      </c>
      <c r="L1525" s="7">
        <f t="shared" si="213"/>
        <v>45007</v>
      </c>
      <c r="M1525" s="7">
        <v>45032</v>
      </c>
      <c r="N1525" s="1">
        <f t="shared" si="209"/>
        <v>45032</v>
      </c>
      <c r="O1525" s="7">
        <v>45054</v>
      </c>
      <c r="P1525" s="7">
        <f t="shared" si="214"/>
        <v>45054</v>
      </c>
      <c r="Q1525">
        <v>47</v>
      </c>
      <c r="R1525">
        <v>0</v>
      </c>
      <c r="S1525">
        <v>1</v>
      </c>
      <c r="T1525">
        <v>9.9</v>
      </c>
      <c r="U1525" t="s">
        <v>25</v>
      </c>
      <c r="W1525" t="str">
        <f t="shared" si="210"/>
        <v>Won</v>
      </c>
      <c r="X1525" t="str">
        <f>_xlfn.XLOOKUP(B1525,'Customers'!A:A,'Customers'!E:E,"")</f>
        <v>Mid-Market</v>
      </c>
      <c r="Y1525">
        <f t="shared" si="211"/>
        <v>1</v>
      </c>
      <c r="Z1525">
        <f t="shared" si="212"/>
        <v>22</v>
      </c>
      <c r="AA1525">
        <f t="shared" si="215"/>
        <v>0</v>
      </c>
    </row>
    <row r="1526" spans="1:27">
      <c r="A1526" t="s">
        <v>5343</v>
      </c>
      <c r="B1526" t="s">
        <v>5344</v>
      </c>
      <c r="C1526" t="s">
        <v>18</v>
      </c>
      <c r="D1526" t="s">
        <v>19</v>
      </c>
      <c r="E1526" t="s">
        <v>45</v>
      </c>
      <c r="F1526" t="s">
        <v>5345</v>
      </c>
      <c r="G1526" s="6">
        <f t="shared" si="207"/>
        <v>2280</v>
      </c>
      <c r="H1526" t="s">
        <v>30</v>
      </c>
      <c r="I1526" t="s">
        <v>133</v>
      </c>
      <c r="J1526" t="str">
        <f t="shared" si="208"/>
        <v>Aachal Soni</v>
      </c>
      <c r="K1526" t="s">
        <v>1095</v>
      </c>
      <c r="L1526" s="7">
        <f t="shared" si="213"/>
        <v>44853</v>
      </c>
      <c r="M1526" s="7">
        <v>45013</v>
      </c>
      <c r="N1526" s="1">
        <f t="shared" si="209"/>
        <v>45013</v>
      </c>
      <c r="P1526" s="7" t="str">
        <f t="shared" si="214"/>
        <v/>
      </c>
      <c r="R1526">
        <v>0</v>
      </c>
      <c r="S1526">
        <v>1</v>
      </c>
      <c r="T1526">
        <v>8.1999999999999993</v>
      </c>
      <c r="U1526" t="s">
        <v>100</v>
      </c>
      <c r="W1526" t="str">
        <f t="shared" si="210"/>
        <v>Open</v>
      </c>
      <c r="X1526" t="str">
        <f>_xlfn.XLOOKUP(B1526,'Customers'!A:A,'Customers'!E:E,"")</f>
        <v>Mid-Market</v>
      </c>
      <c r="Y1526">
        <f t="shared" si="211"/>
        <v>0</v>
      </c>
      <c r="Z1526" t="str">
        <f t="shared" si="212"/>
        <v/>
      </c>
      <c r="AA1526">
        <f t="shared" si="215"/>
        <v>0</v>
      </c>
    </row>
    <row r="1527" spans="1:27">
      <c r="A1527" t="s">
        <v>5346</v>
      </c>
      <c r="B1527" t="s">
        <v>2159</v>
      </c>
      <c r="C1527" t="s">
        <v>562</v>
      </c>
      <c r="D1527" t="s">
        <v>53</v>
      </c>
      <c r="E1527" t="s">
        <v>177</v>
      </c>
      <c r="F1527" t="s">
        <v>5347</v>
      </c>
      <c r="G1527" s="6">
        <f t="shared" si="207"/>
        <v>21404</v>
      </c>
      <c r="H1527" t="s">
        <v>39</v>
      </c>
      <c r="I1527" t="s">
        <v>258</v>
      </c>
      <c r="J1527" t="str">
        <f t="shared" si="208"/>
        <v>Jasmit Gour</v>
      </c>
      <c r="K1527" t="s">
        <v>5348</v>
      </c>
      <c r="L1527" s="7">
        <f t="shared" si="213"/>
        <v>45527</v>
      </c>
      <c r="M1527" s="7">
        <v>45647</v>
      </c>
      <c r="N1527" s="1">
        <f t="shared" si="209"/>
        <v>45647</v>
      </c>
      <c r="P1527" s="7" t="str">
        <f t="shared" si="214"/>
        <v/>
      </c>
      <c r="R1527">
        <v>0</v>
      </c>
      <c r="S1527">
        <v>1</v>
      </c>
      <c r="U1527" t="s">
        <v>100</v>
      </c>
      <c r="W1527" t="str">
        <f t="shared" si="210"/>
        <v>Open</v>
      </c>
      <c r="X1527" t="str">
        <f>_xlfn.XLOOKUP(B1527,'Customers'!A:A,'Customers'!E:E,"")</f>
        <v>Enterprise</v>
      </c>
      <c r="Y1527">
        <f t="shared" si="211"/>
        <v>0</v>
      </c>
      <c r="Z1527" t="str">
        <f t="shared" si="212"/>
        <v/>
      </c>
      <c r="AA1527">
        <f t="shared" si="215"/>
        <v>0</v>
      </c>
    </row>
    <row r="1528" spans="1:27">
      <c r="A1528" t="s">
        <v>5349</v>
      </c>
      <c r="B1528" t="s">
        <v>3243</v>
      </c>
      <c r="C1528" t="s">
        <v>5350</v>
      </c>
      <c r="D1528" t="s">
        <v>19</v>
      </c>
      <c r="E1528" t="s">
        <v>45</v>
      </c>
      <c r="F1528" t="s">
        <v>5351</v>
      </c>
      <c r="G1528" s="6">
        <f t="shared" si="207"/>
        <v>5356</v>
      </c>
      <c r="H1528" t="s">
        <v>47</v>
      </c>
      <c r="I1528" t="s">
        <v>361</v>
      </c>
      <c r="J1528" t="str">
        <f t="shared" si="208"/>
        <v>Jalsa Parsa</v>
      </c>
      <c r="K1528" t="s">
        <v>1540</v>
      </c>
      <c r="L1528" s="7">
        <f t="shared" si="213"/>
        <v>44965</v>
      </c>
      <c r="M1528" s="7">
        <v>45074</v>
      </c>
      <c r="N1528" s="1">
        <f t="shared" si="209"/>
        <v>45074</v>
      </c>
      <c r="P1528" s="7" t="str">
        <f t="shared" si="214"/>
        <v/>
      </c>
      <c r="R1528">
        <v>0</v>
      </c>
      <c r="S1528">
        <v>1</v>
      </c>
      <c r="U1528" t="s">
        <v>33</v>
      </c>
      <c r="W1528" t="str">
        <f t="shared" si="210"/>
        <v>Open</v>
      </c>
      <c r="X1528" t="str">
        <f>_xlfn.XLOOKUP(B1528,'Customers'!A:A,'Customers'!E:E,"")</f>
        <v>Enterprise</v>
      </c>
      <c r="Y1528">
        <f t="shared" si="211"/>
        <v>0</v>
      </c>
      <c r="Z1528" t="str">
        <f t="shared" si="212"/>
        <v/>
      </c>
      <c r="AA1528">
        <f t="shared" si="215"/>
        <v>0</v>
      </c>
    </row>
    <row r="1529" spans="1:27">
      <c r="A1529" t="s">
        <v>5352</v>
      </c>
      <c r="B1529" t="s">
        <v>5353</v>
      </c>
      <c r="C1529" t="s">
        <v>5243</v>
      </c>
      <c r="D1529" t="s">
        <v>37</v>
      </c>
      <c r="E1529" t="s">
        <v>54</v>
      </c>
      <c r="F1529" t="s">
        <v>5354</v>
      </c>
      <c r="G1529" s="6">
        <f t="shared" si="207"/>
        <v>122924</v>
      </c>
      <c r="H1529" t="s">
        <v>172</v>
      </c>
      <c r="I1529" t="s">
        <v>361</v>
      </c>
      <c r="J1529" t="str">
        <f t="shared" si="208"/>
        <v>Jalsa Parsa</v>
      </c>
      <c r="K1529" t="s">
        <v>4167</v>
      </c>
      <c r="L1529" s="7">
        <f t="shared" si="213"/>
        <v>44984</v>
      </c>
      <c r="M1529" s="7">
        <v>45117</v>
      </c>
      <c r="N1529" s="1">
        <f t="shared" si="209"/>
        <v>45117</v>
      </c>
      <c r="P1529" s="7" t="str">
        <f t="shared" si="214"/>
        <v/>
      </c>
      <c r="R1529">
        <v>0</v>
      </c>
      <c r="S1529">
        <v>1</v>
      </c>
      <c r="T1529">
        <v>17.399999999999999</v>
      </c>
      <c r="U1529" t="s">
        <v>25</v>
      </c>
      <c r="W1529" t="str">
        <f t="shared" si="210"/>
        <v>Open</v>
      </c>
      <c r="X1529" t="str">
        <f>_xlfn.XLOOKUP(B1529,'Customers'!A:A,'Customers'!E:E,"")</f>
        <v>Mid-Market</v>
      </c>
      <c r="Y1529">
        <f t="shared" si="211"/>
        <v>0</v>
      </c>
      <c r="Z1529" t="str">
        <f t="shared" si="212"/>
        <v/>
      </c>
      <c r="AA1529">
        <f t="shared" si="215"/>
        <v>0</v>
      </c>
    </row>
    <row r="1530" spans="1:27">
      <c r="A1530" t="s">
        <v>5355</v>
      </c>
      <c r="B1530" t="s">
        <v>5356</v>
      </c>
      <c r="C1530" t="s">
        <v>634</v>
      </c>
      <c r="D1530" t="s">
        <v>19</v>
      </c>
      <c r="E1530" t="s">
        <v>45</v>
      </c>
      <c r="F1530" t="s">
        <v>5357</v>
      </c>
      <c r="G1530" s="6">
        <f t="shared" si="207"/>
        <v>7359</v>
      </c>
      <c r="H1530" t="s">
        <v>47</v>
      </c>
      <c r="I1530" t="s">
        <v>2358</v>
      </c>
      <c r="J1530" t="str">
        <f t="shared" si="208"/>
        <v>Shivani Natt</v>
      </c>
      <c r="K1530" t="s">
        <v>5358</v>
      </c>
      <c r="L1530" s="7">
        <f t="shared" si="213"/>
        <v>44881</v>
      </c>
      <c r="M1530" s="7">
        <v>45026</v>
      </c>
      <c r="N1530" s="1">
        <f t="shared" si="209"/>
        <v>45026</v>
      </c>
      <c r="P1530" s="7" t="str">
        <f t="shared" si="214"/>
        <v/>
      </c>
      <c r="R1530">
        <v>0</v>
      </c>
      <c r="S1530">
        <v>1</v>
      </c>
      <c r="T1530">
        <v>5.9</v>
      </c>
      <c r="U1530" t="s">
        <v>33</v>
      </c>
      <c r="W1530" t="str">
        <f t="shared" si="210"/>
        <v>Open</v>
      </c>
      <c r="X1530" t="str">
        <f>_xlfn.XLOOKUP(B1530,'Customers'!A:A,'Customers'!E:E,"")</f>
        <v>Mid-Market</v>
      </c>
      <c r="Y1530">
        <f t="shared" si="211"/>
        <v>0</v>
      </c>
      <c r="Z1530" t="str">
        <f t="shared" si="212"/>
        <v/>
      </c>
      <c r="AA1530">
        <f t="shared" si="215"/>
        <v>0</v>
      </c>
    </row>
    <row r="1531" spans="1:27">
      <c r="A1531" t="s">
        <v>5359</v>
      </c>
      <c r="B1531" t="s">
        <v>4470</v>
      </c>
      <c r="C1531" t="s">
        <v>4729</v>
      </c>
      <c r="D1531" t="s">
        <v>19</v>
      </c>
      <c r="E1531" t="s">
        <v>54</v>
      </c>
      <c r="F1531" t="s">
        <v>5360</v>
      </c>
      <c r="G1531" s="6">
        <f t="shared" si="207"/>
        <v>1839</v>
      </c>
      <c r="H1531" t="s">
        <v>172</v>
      </c>
      <c r="I1531" t="s">
        <v>237</v>
      </c>
      <c r="J1531" t="str">
        <f t="shared" si="208"/>
        <v>Vidhi Mital</v>
      </c>
      <c r="K1531" t="s">
        <v>4222</v>
      </c>
      <c r="L1531" s="7">
        <f t="shared" si="213"/>
        <v>45635</v>
      </c>
      <c r="M1531" s="7">
        <v>45693</v>
      </c>
      <c r="N1531" s="1">
        <f t="shared" si="209"/>
        <v>45693</v>
      </c>
      <c r="P1531" s="7" t="str">
        <f t="shared" si="214"/>
        <v/>
      </c>
      <c r="R1531">
        <v>0</v>
      </c>
      <c r="S1531">
        <v>1</v>
      </c>
      <c r="T1531">
        <v>25.1</v>
      </c>
      <c r="U1531" t="s">
        <v>42</v>
      </c>
      <c r="W1531" t="str">
        <f t="shared" si="210"/>
        <v>Open</v>
      </c>
      <c r="X1531" t="str">
        <f>_xlfn.XLOOKUP(B1531,'Customers'!A:A,'Customers'!E:E,"")</f>
        <v>Mid-Market</v>
      </c>
      <c r="Y1531">
        <f t="shared" si="211"/>
        <v>0</v>
      </c>
      <c r="Z1531" t="str">
        <f t="shared" si="212"/>
        <v/>
      </c>
      <c r="AA1531">
        <f t="shared" si="215"/>
        <v>0</v>
      </c>
    </row>
    <row r="1532" spans="1:27">
      <c r="A1532" t="s">
        <v>5361</v>
      </c>
      <c r="B1532" t="s">
        <v>5362</v>
      </c>
      <c r="C1532" t="s">
        <v>2261</v>
      </c>
      <c r="D1532" t="s">
        <v>183</v>
      </c>
      <c r="E1532" t="s">
        <v>115</v>
      </c>
      <c r="F1532" t="s">
        <v>592</v>
      </c>
      <c r="G1532" s="6">
        <f t="shared" si="207"/>
        <v>10000</v>
      </c>
      <c r="H1532" t="s">
        <v>79</v>
      </c>
      <c r="I1532" t="s">
        <v>145</v>
      </c>
      <c r="J1532" t="str">
        <f t="shared" si="208"/>
        <v>Krish Varughese</v>
      </c>
      <c r="K1532" t="s">
        <v>4455</v>
      </c>
      <c r="L1532" s="7">
        <f t="shared" si="213"/>
        <v>45058</v>
      </c>
      <c r="M1532" s="7">
        <v>45236</v>
      </c>
      <c r="N1532" s="1">
        <f t="shared" si="209"/>
        <v>45236</v>
      </c>
      <c r="O1532" s="7">
        <v>45211</v>
      </c>
      <c r="P1532" s="7">
        <f t="shared" si="214"/>
        <v>45211</v>
      </c>
      <c r="Q1532">
        <v>153</v>
      </c>
      <c r="R1532">
        <v>0</v>
      </c>
      <c r="S1532">
        <v>1</v>
      </c>
      <c r="T1532">
        <v>3.7</v>
      </c>
      <c r="U1532" t="s">
        <v>58</v>
      </c>
      <c r="W1532" t="str">
        <f t="shared" si="210"/>
        <v>Lost</v>
      </c>
      <c r="X1532" t="str">
        <f>_xlfn.XLOOKUP(B1532,'Customers'!A:A,'Customers'!E:E,"")</f>
        <v>SMB</v>
      </c>
      <c r="Y1532">
        <f t="shared" si="211"/>
        <v>1</v>
      </c>
      <c r="Z1532">
        <f t="shared" si="212"/>
        <v>-25</v>
      </c>
      <c r="AA1532">
        <f t="shared" si="215"/>
        <v>0</v>
      </c>
    </row>
    <row r="1533" spans="1:27">
      <c r="A1533" t="s">
        <v>5363</v>
      </c>
      <c r="B1533" t="s">
        <v>5156</v>
      </c>
      <c r="C1533" t="s">
        <v>1691</v>
      </c>
      <c r="D1533" t="s">
        <v>37</v>
      </c>
      <c r="E1533" t="s">
        <v>20</v>
      </c>
      <c r="F1533" t="s">
        <v>5364</v>
      </c>
      <c r="G1533" s="6">
        <f t="shared" si="207"/>
        <v>170000</v>
      </c>
      <c r="H1533" t="s">
        <v>161</v>
      </c>
      <c r="I1533" t="s">
        <v>232</v>
      </c>
      <c r="J1533" t="str">
        <f t="shared" si="208"/>
        <v>Patrick Sama</v>
      </c>
      <c r="K1533" t="s">
        <v>747</v>
      </c>
      <c r="L1533" s="7">
        <f t="shared" si="213"/>
        <v>44623</v>
      </c>
      <c r="M1533" s="7">
        <v>44653</v>
      </c>
      <c r="N1533" s="1">
        <f t="shared" si="209"/>
        <v>44653</v>
      </c>
      <c r="P1533" s="7" t="str">
        <f t="shared" si="214"/>
        <v/>
      </c>
      <c r="R1533">
        <v>0</v>
      </c>
      <c r="S1533">
        <v>1</v>
      </c>
      <c r="U1533" t="s">
        <v>25</v>
      </c>
      <c r="W1533" t="str">
        <f t="shared" si="210"/>
        <v>Open</v>
      </c>
      <c r="X1533" t="str">
        <f>_xlfn.XLOOKUP(B1533,'Customers'!A:A,'Customers'!E:E,"")</f>
        <v>Mid-Market</v>
      </c>
      <c r="Y1533">
        <f t="shared" si="211"/>
        <v>0</v>
      </c>
      <c r="Z1533" t="str">
        <f t="shared" si="212"/>
        <v/>
      </c>
      <c r="AA1533">
        <f t="shared" si="215"/>
        <v>0</v>
      </c>
    </row>
    <row r="1534" spans="1:27">
      <c r="A1534" t="s">
        <v>5365</v>
      </c>
      <c r="B1534" t="s">
        <v>3906</v>
      </c>
      <c r="C1534" t="s">
        <v>324</v>
      </c>
      <c r="D1534" t="s">
        <v>19</v>
      </c>
      <c r="E1534" t="s">
        <v>115</v>
      </c>
      <c r="F1534" t="s">
        <v>5366</v>
      </c>
      <c r="G1534" s="6">
        <f t="shared" si="207"/>
        <v>5154</v>
      </c>
      <c r="H1534" t="s">
        <v>22</v>
      </c>
      <c r="I1534" t="s">
        <v>133</v>
      </c>
      <c r="J1534" t="str">
        <f t="shared" si="208"/>
        <v>Aachal Soni</v>
      </c>
      <c r="K1534" t="s">
        <v>822</v>
      </c>
      <c r="L1534" s="7">
        <f t="shared" si="213"/>
        <v>44871</v>
      </c>
      <c r="M1534" s="7">
        <v>45036</v>
      </c>
      <c r="N1534" s="1">
        <f t="shared" si="209"/>
        <v>45036</v>
      </c>
      <c r="O1534" s="7">
        <v>45054</v>
      </c>
      <c r="P1534" s="7">
        <f t="shared" si="214"/>
        <v>45054</v>
      </c>
      <c r="Q1534">
        <v>183</v>
      </c>
      <c r="R1534">
        <v>0</v>
      </c>
      <c r="S1534">
        <v>1</v>
      </c>
      <c r="T1534">
        <v>6.4</v>
      </c>
      <c r="U1534" t="s">
        <v>33</v>
      </c>
      <c r="W1534" t="str">
        <f t="shared" si="210"/>
        <v>Lost</v>
      </c>
      <c r="X1534" t="str">
        <f>_xlfn.XLOOKUP(B1534,'Customers'!A:A,'Customers'!E:E,"")</f>
        <v>Mid-Market</v>
      </c>
      <c r="Y1534">
        <f t="shared" si="211"/>
        <v>1</v>
      </c>
      <c r="Z1534">
        <f t="shared" si="212"/>
        <v>18</v>
      </c>
      <c r="AA1534">
        <f t="shared" si="215"/>
        <v>0</v>
      </c>
    </row>
    <row r="1535" spans="1:27">
      <c r="A1535" t="s">
        <v>5367</v>
      </c>
      <c r="B1535" t="s">
        <v>5368</v>
      </c>
      <c r="C1535" t="s">
        <v>18</v>
      </c>
      <c r="D1535" t="s">
        <v>37</v>
      </c>
      <c r="E1535" t="s">
        <v>54</v>
      </c>
      <c r="F1535" t="s">
        <v>5369</v>
      </c>
      <c r="G1535" s="6">
        <f t="shared" si="207"/>
        <v>107677</v>
      </c>
      <c r="H1535" t="s">
        <v>30</v>
      </c>
      <c r="I1535" t="s">
        <v>232</v>
      </c>
      <c r="J1535" t="str">
        <f t="shared" si="208"/>
        <v>Patrick Sama</v>
      </c>
      <c r="K1535" t="s">
        <v>889</v>
      </c>
      <c r="L1535" s="7">
        <f t="shared" si="213"/>
        <v>45651</v>
      </c>
      <c r="M1535" s="7">
        <v>45769</v>
      </c>
      <c r="N1535" s="1">
        <f t="shared" si="209"/>
        <v>45769</v>
      </c>
      <c r="P1535" s="7" t="str">
        <f t="shared" si="214"/>
        <v/>
      </c>
      <c r="R1535">
        <v>0</v>
      </c>
      <c r="S1535">
        <v>1</v>
      </c>
      <c r="T1535">
        <v>5.4</v>
      </c>
      <c r="U1535" t="s">
        <v>25</v>
      </c>
      <c r="W1535" t="str">
        <f t="shared" si="210"/>
        <v>Open</v>
      </c>
      <c r="X1535" t="str">
        <f>_xlfn.XLOOKUP(B1535,'Customers'!A:A,'Customers'!E:E,"")</f>
        <v>SMB</v>
      </c>
      <c r="Y1535">
        <f t="shared" si="211"/>
        <v>0</v>
      </c>
      <c r="Z1535" t="str">
        <f t="shared" si="212"/>
        <v/>
      </c>
      <c r="AA1535">
        <f t="shared" si="215"/>
        <v>0</v>
      </c>
    </row>
    <row r="1536" spans="1:27">
      <c r="A1536" t="s">
        <v>5370</v>
      </c>
      <c r="B1536" t="s">
        <v>5371</v>
      </c>
      <c r="C1536" t="s">
        <v>18</v>
      </c>
      <c r="D1536" t="s">
        <v>53</v>
      </c>
      <c r="E1536" t="s">
        <v>45</v>
      </c>
      <c r="F1536" t="s">
        <v>5372</v>
      </c>
      <c r="G1536" s="6">
        <f t="shared" si="207"/>
        <v>44333</v>
      </c>
      <c r="H1536" t="s">
        <v>30</v>
      </c>
      <c r="I1536" t="s">
        <v>897</v>
      </c>
      <c r="J1536" t="str">
        <f t="shared" si="208"/>
        <v>Amruta Sinha</v>
      </c>
      <c r="K1536" t="s">
        <v>5373</v>
      </c>
      <c r="L1536" s="7">
        <f t="shared" si="213"/>
        <v>45161</v>
      </c>
      <c r="M1536" s="7">
        <v>45293</v>
      </c>
      <c r="N1536" s="1">
        <f t="shared" si="209"/>
        <v>45293</v>
      </c>
      <c r="P1536" s="7" t="str">
        <f t="shared" si="214"/>
        <v/>
      </c>
      <c r="R1536">
        <v>0</v>
      </c>
      <c r="S1536">
        <v>1</v>
      </c>
      <c r="T1536">
        <v>11.9</v>
      </c>
      <c r="U1536" t="s">
        <v>25</v>
      </c>
      <c r="W1536" t="str">
        <f t="shared" si="210"/>
        <v>Open</v>
      </c>
      <c r="X1536" t="str">
        <f>_xlfn.XLOOKUP(B1536,'Customers'!A:A,'Customers'!E:E,"")</f>
        <v>Enterprise</v>
      </c>
      <c r="Y1536">
        <f t="shared" si="211"/>
        <v>0</v>
      </c>
      <c r="Z1536" t="str">
        <f t="shared" si="212"/>
        <v/>
      </c>
      <c r="AA1536">
        <f t="shared" si="215"/>
        <v>0</v>
      </c>
    </row>
    <row r="1537" spans="1:27">
      <c r="A1537" t="s">
        <v>5374</v>
      </c>
      <c r="B1537" t="s">
        <v>1387</v>
      </c>
      <c r="C1537" t="s">
        <v>2393</v>
      </c>
      <c r="D1537" t="s">
        <v>19</v>
      </c>
      <c r="E1537" t="s">
        <v>20</v>
      </c>
      <c r="F1537" t="s">
        <v>5375</v>
      </c>
      <c r="G1537" s="6">
        <f t="shared" si="207"/>
        <v>9527</v>
      </c>
      <c r="H1537" t="s">
        <v>47</v>
      </c>
      <c r="I1537" t="s">
        <v>68</v>
      </c>
      <c r="J1537" t="str">
        <f t="shared" si="208"/>
        <v>Anamika Keer</v>
      </c>
      <c r="K1537" t="s">
        <v>2913</v>
      </c>
      <c r="L1537" s="7">
        <f t="shared" si="213"/>
        <v>45050</v>
      </c>
      <c r="M1537" s="7">
        <v>45211</v>
      </c>
      <c r="N1537" s="1">
        <f t="shared" si="209"/>
        <v>45211</v>
      </c>
      <c r="P1537" s="7" t="str">
        <f t="shared" si="214"/>
        <v/>
      </c>
      <c r="R1537">
        <v>0</v>
      </c>
      <c r="S1537">
        <v>1</v>
      </c>
      <c r="T1537">
        <v>25.2</v>
      </c>
      <c r="U1537" t="s">
        <v>58</v>
      </c>
      <c r="W1537" t="str">
        <f t="shared" si="210"/>
        <v>Open</v>
      </c>
      <c r="X1537" t="str">
        <f>_xlfn.XLOOKUP(B1537,'Customers'!A:A,'Customers'!E:E,"")</f>
        <v>Enterprise</v>
      </c>
      <c r="Y1537">
        <f t="shared" si="211"/>
        <v>0</v>
      </c>
      <c r="Z1537" t="str">
        <f t="shared" si="212"/>
        <v/>
      </c>
      <c r="AA1537">
        <f t="shared" si="215"/>
        <v>0</v>
      </c>
    </row>
    <row r="1538" spans="1:27">
      <c r="A1538" t="s">
        <v>5376</v>
      </c>
      <c r="B1538" t="s">
        <v>2239</v>
      </c>
      <c r="C1538" t="s">
        <v>1270</v>
      </c>
      <c r="D1538" t="s">
        <v>183</v>
      </c>
      <c r="E1538" t="s">
        <v>91</v>
      </c>
      <c r="F1538" t="s">
        <v>5377</v>
      </c>
      <c r="G1538" s="6">
        <f t="shared" ref="G1538:G1601" si="216">IF(F1538="","",IF(RIGHT(UPPER(SUBSTITUTE(SUBSTITUTE(SUBSTITUTE(TRIM(F1538),"$",""),",","")," ","")),1)="K",VALUE(LEFT(UPPER(SUBSTITUTE(SUBSTITUTE(SUBSTITUTE(TRIM(F1538),"$",""),",","")," ","")),LEN(UPPER(SUBSTITUTE(SUBSTITUTE(SUBSTITUTE(TRIM(F1538),"$",""),",","")," ","")))-1))*1000,IF(RIGHT(UPPER(SUBSTITUTE(SUBSTITUTE(SUBSTITUTE(TRIM(F1538),"$",""),",","")," ","")),1)="M",VALUE(LEFT(UPPER(SUBSTITUTE(SUBSTITUTE(SUBSTITUTE(TRIM(F1538),"$",""),",","")," ","")),LEN(UPPER(SUBSTITUTE(SUBSTITUTE(SUBSTITUTE(TRIM(F1538),"$",""),",","")," ","")))-1))*1000000,VALUE(SUBSTITUTE(SUBSTITUTE(SUBSTITUTE(TRIM(F1538),"$",""),",","")," ","")))))</f>
        <v>13383</v>
      </c>
      <c r="H1538" t="s">
        <v>151</v>
      </c>
      <c r="I1538" t="s">
        <v>237</v>
      </c>
      <c r="J1538" t="str">
        <f t="shared" ref="J1538:J1601" si="217">PROPER(TRIM(I1538))</f>
        <v>Vidhi Mital</v>
      </c>
      <c r="K1538" t="s">
        <v>5378</v>
      </c>
      <c r="L1538" s="7">
        <f t="shared" si="213"/>
        <v>45249</v>
      </c>
      <c r="M1538" s="7">
        <v>45333</v>
      </c>
      <c r="N1538" s="1">
        <f t="shared" ref="N1538:N1601" si="218">IF(M1538="","",IF(ISNUMBER(M1538),M1538,IF(ISNUMBER(SEARCH("/",M1538)),DATE(VALUE(RIGHT(M1538,4)),VALUE(MID(M1538,4,2)),VALUE(LEFT(M1538,2))),DATE(VALUE(LEFT(M1538,4)),VALUE(MID(M1538,6,2)),VALUE(RIGHT(M1538,2))))))</f>
        <v>45333</v>
      </c>
      <c r="O1538" s="7">
        <v>45301</v>
      </c>
      <c r="P1538" s="7">
        <f t="shared" si="214"/>
        <v>45301</v>
      </c>
      <c r="Q1538">
        <v>52</v>
      </c>
      <c r="R1538">
        <v>1</v>
      </c>
      <c r="S1538">
        <v>3</v>
      </c>
      <c r="T1538">
        <v>20.3</v>
      </c>
      <c r="U1538" t="s">
        <v>58</v>
      </c>
      <c r="W1538" t="str">
        <f t="shared" ref="W1538:W1601" si="219">IF(E1538="","",IF(E1538="Closed Won","Won",IF(E1538="Closed Lost","Lost","Open")))</f>
        <v>Won</v>
      </c>
      <c r="X1538" t="str">
        <f>_xlfn.XLOOKUP(B1538,'Customers'!A:A,'Customers'!E:E,"")</f>
        <v>Mid-Market</v>
      </c>
      <c r="Y1538">
        <f t="shared" ref="Y1538:Y1601" si="220">IF(OR(W1538="Won",W1538="Lost"),1,0)</f>
        <v>1</v>
      </c>
      <c r="Z1538">
        <f t="shared" ref="Z1538:Z1601" si="221">IF(OR(N1538="",P1538=""),"",P1538-N1538)</f>
        <v>-32</v>
      </c>
      <c r="AA1538">
        <f t="shared" si="215"/>
        <v>0</v>
      </c>
    </row>
    <row r="1539" spans="1:27">
      <c r="A1539" t="s">
        <v>5379</v>
      </c>
      <c r="B1539" t="s">
        <v>4220</v>
      </c>
      <c r="C1539" t="s">
        <v>2427</v>
      </c>
      <c r="D1539" t="s">
        <v>53</v>
      </c>
      <c r="E1539" t="s">
        <v>45</v>
      </c>
      <c r="F1539" t="s">
        <v>5380</v>
      </c>
      <c r="G1539" s="6">
        <f t="shared" si="216"/>
        <v>45990</v>
      </c>
      <c r="H1539" t="s">
        <v>39</v>
      </c>
      <c r="I1539" t="s">
        <v>731</v>
      </c>
      <c r="J1539" t="str">
        <f t="shared" si="217"/>
        <v>Aachal Soni</v>
      </c>
      <c r="K1539" t="s">
        <v>5381</v>
      </c>
      <c r="L1539" s="7">
        <f t="shared" ref="L1539:L1602" si="222">IF(K1539="","",IF(ISNUMBER(K1539),K1539,IF(ISNUMBER(SEARCH("/",K1539)),DATE(VALUE(RIGHT(K1539,4)),VALUE(MID(K1539,4,2)),VALUE(LEFT(K1539,2))),DATE(VALUE(LEFT(K1539,4)),VALUE(MID(K1539,6,2)),VALUE(RIGHT(K1539,2))))))</f>
        <v>44681</v>
      </c>
      <c r="M1539" s="7">
        <v>44758</v>
      </c>
      <c r="N1539" s="1">
        <f t="shared" si="218"/>
        <v>44758</v>
      </c>
      <c r="P1539" s="7" t="str">
        <f t="shared" ref="P1539:P1602" si="223">IF(O1539="","",IF(ISNUMBER(O1539),O1539,DATE(VALUE(LEFT(O1539,4)),VALUE(MID(O1539,6,2)),VALUE(RIGHT(O1539,2)))))</f>
        <v/>
      </c>
      <c r="R1539">
        <v>0</v>
      </c>
      <c r="S1539">
        <v>1</v>
      </c>
      <c r="T1539">
        <v>3.4</v>
      </c>
      <c r="U1539" t="s">
        <v>42</v>
      </c>
      <c r="W1539" t="str">
        <f t="shared" si="219"/>
        <v>Open</v>
      </c>
      <c r="X1539" t="str">
        <f>_xlfn.XLOOKUP(B1539,'Customers'!A:A,'Customers'!E:E,"")</f>
        <v>SMB</v>
      </c>
      <c r="Y1539">
        <f t="shared" si="220"/>
        <v>0</v>
      </c>
      <c r="Z1539" t="str">
        <f t="shared" si="221"/>
        <v/>
      </c>
      <c r="AA1539">
        <f t="shared" ref="AA1539:AA1602" si="224">IF(AND(Y1539=1,Z1539&gt;30),1,0)</f>
        <v>0</v>
      </c>
    </row>
    <row r="1540" spans="1:27">
      <c r="A1540" t="s">
        <v>5382</v>
      </c>
      <c r="B1540" t="s">
        <v>1064</v>
      </c>
      <c r="C1540" t="s">
        <v>484</v>
      </c>
      <c r="D1540" t="s">
        <v>183</v>
      </c>
      <c r="E1540" t="s">
        <v>28</v>
      </c>
      <c r="F1540" t="s">
        <v>5383</v>
      </c>
      <c r="G1540" s="6">
        <f t="shared" si="216"/>
        <v>3367</v>
      </c>
      <c r="H1540" t="s">
        <v>30</v>
      </c>
      <c r="I1540" t="s">
        <v>105</v>
      </c>
      <c r="J1540" t="str">
        <f t="shared" si="217"/>
        <v>Hemangini Bahri</v>
      </c>
      <c r="K1540" t="s">
        <v>5120</v>
      </c>
      <c r="L1540" s="7">
        <f t="shared" si="222"/>
        <v>45041</v>
      </c>
      <c r="M1540" s="7">
        <v>45110</v>
      </c>
      <c r="N1540" s="1">
        <f t="shared" si="218"/>
        <v>45110</v>
      </c>
      <c r="P1540" s="7" t="str">
        <f t="shared" si="223"/>
        <v/>
      </c>
      <c r="R1540">
        <v>0</v>
      </c>
      <c r="S1540">
        <v>1</v>
      </c>
      <c r="U1540" t="s">
        <v>33</v>
      </c>
      <c r="W1540" t="str">
        <f t="shared" si="219"/>
        <v>Open</v>
      </c>
      <c r="X1540" t="str">
        <f>_xlfn.XLOOKUP(B1540,'Customers'!A:A,'Customers'!E:E,"")</f>
        <v>SMB</v>
      </c>
      <c r="Y1540">
        <f t="shared" si="220"/>
        <v>0</v>
      </c>
      <c r="Z1540" t="str">
        <f t="shared" si="221"/>
        <v/>
      </c>
      <c r="AA1540">
        <f t="shared" si="224"/>
        <v>0</v>
      </c>
    </row>
    <row r="1541" spans="1:27">
      <c r="A1541" t="s">
        <v>5384</v>
      </c>
      <c r="B1541" t="s">
        <v>3875</v>
      </c>
      <c r="C1541" t="s">
        <v>18</v>
      </c>
      <c r="D1541" t="s">
        <v>19</v>
      </c>
      <c r="E1541" t="s">
        <v>115</v>
      </c>
      <c r="F1541" t="s">
        <v>1411</v>
      </c>
      <c r="G1541" s="6">
        <f t="shared" si="216"/>
        <v>9000</v>
      </c>
      <c r="H1541" t="s">
        <v>47</v>
      </c>
      <c r="I1541" t="s">
        <v>31</v>
      </c>
      <c r="J1541" t="str">
        <f t="shared" si="217"/>
        <v>Ati Seshadri</v>
      </c>
      <c r="K1541" t="s">
        <v>5385</v>
      </c>
      <c r="L1541" s="7">
        <f t="shared" si="222"/>
        <v>45242</v>
      </c>
      <c r="M1541" s="7">
        <v>45359</v>
      </c>
      <c r="N1541" s="1">
        <f t="shared" si="218"/>
        <v>45359</v>
      </c>
      <c r="O1541" s="7">
        <v>45337</v>
      </c>
      <c r="P1541" s="7">
        <f t="shared" si="223"/>
        <v>45337</v>
      </c>
      <c r="Q1541">
        <v>95</v>
      </c>
      <c r="R1541">
        <v>0</v>
      </c>
      <c r="S1541">
        <v>1</v>
      </c>
      <c r="T1541">
        <v>5.8</v>
      </c>
      <c r="U1541" t="s">
        <v>42</v>
      </c>
      <c r="W1541" t="str">
        <f t="shared" si="219"/>
        <v>Lost</v>
      </c>
      <c r="X1541" t="str">
        <f>_xlfn.XLOOKUP(B1541,'Customers'!A:A,'Customers'!E:E,"")</f>
        <v>Mid-Market</v>
      </c>
      <c r="Y1541">
        <f t="shared" si="220"/>
        <v>1</v>
      </c>
      <c r="Z1541">
        <f t="shared" si="221"/>
        <v>-22</v>
      </c>
      <c r="AA1541">
        <f t="shared" si="224"/>
        <v>0</v>
      </c>
    </row>
    <row r="1542" spans="1:27">
      <c r="A1542" t="s">
        <v>5386</v>
      </c>
      <c r="B1542" t="s">
        <v>5387</v>
      </c>
      <c r="C1542" t="s">
        <v>18</v>
      </c>
      <c r="D1542" t="s">
        <v>183</v>
      </c>
      <c r="E1542" t="s">
        <v>20</v>
      </c>
      <c r="F1542" t="s">
        <v>5388</v>
      </c>
      <c r="G1542" s="6">
        <f t="shared" si="216"/>
        <v>3088</v>
      </c>
      <c r="H1542" t="s">
        <v>172</v>
      </c>
      <c r="I1542" t="s">
        <v>23</v>
      </c>
      <c r="J1542" t="str">
        <f t="shared" si="217"/>
        <v>Nihal Bhasin</v>
      </c>
      <c r="K1542" t="s">
        <v>5389</v>
      </c>
      <c r="L1542" s="7">
        <f t="shared" si="222"/>
        <v>45618</v>
      </c>
      <c r="N1542" s="1" t="str">
        <f t="shared" si="218"/>
        <v/>
      </c>
      <c r="P1542" s="7" t="str">
        <f t="shared" si="223"/>
        <v/>
      </c>
      <c r="R1542">
        <v>0</v>
      </c>
      <c r="S1542">
        <v>1</v>
      </c>
      <c r="T1542">
        <v>12.3</v>
      </c>
      <c r="U1542" t="s">
        <v>33</v>
      </c>
      <c r="W1542" t="str">
        <f t="shared" si="219"/>
        <v>Open</v>
      </c>
      <c r="X1542" t="str">
        <f>_xlfn.XLOOKUP(B1542,'Customers'!A:A,'Customers'!E:E,"")</f>
        <v>Mid-Market</v>
      </c>
      <c r="Y1542">
        <f t="shared" si="220"/>
        <v>0</v>
      </c>
      <c r="Z1542" t="str">
        <f t="shared" si="221"/>
        <v/>
      </c>
      <c r="AA1542">
        <f t="shared" si="224"/>
        <v>0</v>
      </c>
    </row>
    <row r="1543" spans="1:27">
      <c r="A1543" t="s">
        <v>5390</v>
      </c>
      <c r="B1543" t="s">
        <v>5047</v>
      </c>
      <c r="C1543" t="s">
        <v>18</v>
      </c>
      <c r="D1543" t="s">
        <v>53</v>
      </c>
      <c r="E1543" t="s">
        <v>177</v>
      </c>
      <c r="F1543" t="s">
        <v>5391</v>
      </c>
      <c r="G1543" s="6">
        <f t="shared" si="216"/>
        <v>24865</v>
      </c>
      <c r="H1543" t="s">
        <v>47</v>
      </c>
      <c r="I1543" t="s">
        <v>133</v>
      </c>
      <c r="J1543" t="str">
        <f t="shared" si="217"/>
        <v>Aachal Soni</v>
      </c>
      <c r="K1543" t="s">
        <v>747</v>
      </c>
      <c r="L1543" s="7">
        <f t="shared" si="222"/>
        <v>44623</v>
      </c>
      <c r="M1543" s="7">
        <v>44685</v>
      </c>
      <c r="N1543" s="1">
        <f t="shared" si="218"/>
        <v>44685</v>
      </c>
      <c r="P1543" s="7" t="str">
        <f t="shared" si="223"/>
        <v/>
      </c>
      <c r="R1543">
        <v>0</v>
      </c>
      <c r="S1543">
        <v>1</v>
      </c>
      <c r="T1543">
        <v>19.3</v>
      </c>
      <c r="U1543" t="s">
        <v>58</v>
      </c>
      <c r="W1543" t="str">
        <f t="shared" si="219"/>
        <v>Open</v>
      </c>
      <c r="X1543" t="str">
        <f>_xlfn.XLOOKUP(B1543,'Customers'!A:A,'Customers'!E:E,"")</f>
        <v>SMB</v>
      </c>
      <c r="Y1543">
        <f t="shared" si="220"/>
        <v>0</v>
      </c>
      <c r="Z1543" t="str">
        <f t="shared" si="221"/>
        <v/>
      </c>
      <c r="AA1543">
        <f t="shared" si="224"/>
        <v>0</v>
      </c>
    </row>
    <row r="1544" spans="1:27">
      <c r="A1544" t="s">
        <v>5392</v>
      </c>
      <c r="B1544" t="s">
        <v>1363</v>
      </c>
      <c r="C1544" t="s">
        <v>3396</v>
      </c>
      <c r="D1544" t="s">
        <v>53</v>
      </c>
      <c r="E1544" t="s">
        <v>28</v>
      </c>
      <c r="F1544" t="s">
        <v>1483</v>
      </c>
      <c r="G1544" s="6">
        <f t="shared" si="216"/>
        <v>17000</v>
      </c>
      <c r="H1544" t="s">
        <v>39</v>
      </c>
      <c r="I1544" t="s">
        <v>145</v>
      </c>
      <c r="J1544" t="str">
        <f t="shared" si="217"/>
        <v>Krish Varughese</v>
      </c>
      <c r="K1544" t="s">
        <v>2046</v>
      </c>
      <c r="L1544" s="7">
        <f t="shared" si="222"/>
        <v>45069</v>
      </c>
      <c r="M1544" s="7">
        <v>45204</v>
      </c>
      <c r="N1544" s="1">
        <f t="shared" si="218"/>
        <v>45204</v>
      </c>
      <c r="P1544" s="7" t="str">
        <f t="shared" si="223"/>
        <v/>
      </c>
      <c r="R1544">
        <v>0</v>
      </c>
      <c r="S1544">
        <v>1</v>
      </c>
      <c r="T1544">
        <v>4.2</v>
      </c>
      <c r="U1544" t="s">
        <v>42</v>
      </c>
      <c r="W1544" t="str">
        <f t="shared" si="219"/>
        <v>Open</v>
      </c>
      <c r="X1544" t="str">
        <f>_xlfn.XLOOKUP(B1544,'Customers'!A:A,'Customers'!E:E,"")</f>
        <v>Enterprise</v>
      </c>
      <c r="Y1544">
        <f t="shared" si="220"/>
        <v>0</v>
      </c>
      <c r="Z1544" t="str">
        <f t="shared" si="221"/>
        <v/>
      </c>
      <c r="AA1544">
        <f t="shared" si="224"/>
        <v>0</v>
      </c>
    </row>
    <row r="1545" spans="1:27">
      <c r="A1545" t="s">
        <v>5393</v>
      </c>
      <c r="B1545" t="s">
        <v>5394</v>
      </c>
      <c r="C1545" t="s">
        <v>5395</v>
      </c>
      <c r="D1545" t="s">
        <v>37</v>
      </c>
      <c r="E1545" t="s">
        <v>28</v>
      </c>
      <c r="F1545" t="s">
        <v>5396</v>
      </c>
      <c r="G1545" s="6">
        <f t="shared" si="216"/>
        <v>159000</v>
      </c>
      <c r="H1545" t="s">
        <v>39</v>
      </c>
      <c r="I1545" t="s">
        <v>1774</v>
      </c>
      <c r="J1545" t="str">
        <f t="shared" si="217"/>
        <v>Jasmit Gour</v>
      </c>
      <c r="K1545" t="s">
        <v>5397</v>
      </c>
      <c r="L1545" s="7">
        <f t="shared" si="222"/>
        <v>45437</v>
      </c>
      <c r="M1545" s="7">
        <v>45545</v>
      </c>
      <c r="N1545" s="1">
        <f t="shared" si="218"/>
        <v>45545</v>
      </c>
      <c r="P1545" s="7" t="str">
        <f t="shared" si="223"/>
        <v/>
      </c>
      <c r="R1545">
        <v>0</v>
      </c>
      <c r="S1545">
        <v>1</v>
      </c>
      <c r="T1545">
        <v>2.9</v>
      </c>
      <c r="U1545" t="s">
        <v>33</v>
      </c>
      <c r="W1545" t="str">
        <f t="shared" si="219"/>
        <v>Open</v>
      </c>
      <c r="X1545" t="str">
        <f>_xlfn.XLOOKUP(B1545,'Customers'!A:A,'Customers'!E:E,"")</f>
        <v>SMB</v>
      </c>
      <c r="Y1545">
        <f t="shared" si="220"/>
        <v>0</v>
      </c>
      <c r="Z1545" t="str">
        <f t="shared" si="221"/>
        <v/>
      </c>
      <c r="AA1545">
        <f t="shared" si="224"/>
        <v>0</v>
      </c>
    </row>
    <row r="1546" spans="1:27">
      <c r="A1546" t="s">
        <v>5398</v>
      </c>
      <c r="B1546" t="s">
        <v>1084</v>
      </c>
      <c r="C1546" t="s">
        <v>18</v>
      </c>
      <c r="D1546" t="s">
        <v>53</v>
      </c>
      <c r="E1546" t="s">
        <v>20</v>
      </c>
      <c r="F1546" t="s">
        <v>5399</v>
      </c>
      <c r="G1546" s="6">
        <f t="shared" si="216"/>
        <v>17494</v>
      </c>
      <c r="H1546" t="s">
        <v>39</v>
      </c>
      <c r="I1546" t="s">
        <v>2211</v>
      </c>
      <c r="J1546" t="str">
        <f t="shared" si="217"/>
        <v>Nihal Bhasin</v>
      </c>
      <c r="K1546" t="s">
        <v>5400</v>
      </c>
      <c r="L1546" s="7">
        <f t="shared" si="222"/>
        <v>44583</v>
      </c>
      <c r="M1546" s="7">
        <v>44641</v>
      </c>
      <c r="N1546" s="1">
        <f t="shared" si="218"/>
        <v>44641</v>
      </c>
      <c r="P1546" s="7" t="str">
        <f t="shared" si="223"/>
        <v/>
      </c>
      <c r="R1546">
        <v>0</v>
      </c>
      <c r="S1546">
        <v>1</v>
      </c>
      <c r="T1546">
        <v>15.8</v>
      </c>
      <c r="U1546" t="s">
        <v>25</v>
      </c>
      <c r="W1546" t="str">
        <f t="shared" si="219"/>
        <v>Open</v>
      </c>
      <c r="X1546" t="str">
        <f>_xlfn.XLOOKUP(B1546,'Customers'!A:A,'Customers'!E:E,"")</f>
        <v>Enterprise</v>
      </c>
      <c r="Y1546">
        <f t="shared" si="220"/>
        <v>0</v>
      </c>
      <c r="Z1546" t="str">
        <f t="shared" si="221"/>
        <v/>
      </c>
      <c r="AA1546">
        <f t="shared" si="224"/>
        <v>0</v>
      </c>
    </row>
    <row r="1547" spans="1:27">
      <c r="A1547" t="s">
        <v>5401</v>
      </c>
      <c r="B1547" t="s">
        <v>5402</v>
      </c>
      <c r="C1547" t="s">
        <v>525</v>
      </c>
      <c r="D1547" t="s">
        <v>19</v>
      </c>
      <c r="E1547" t="s">
        <v>54</v>
      </c>
      <c r="F1547" t="s">
        <v>5403</v>
      </c>
      <c r="G1547" s="6">
        <f t="shared" si="216"/>
        <v>7522</v>
      </c>
      <c r="H1547" t="s">
        <v>161</v>
      </c>
      <c r="I1547" t="s">
        <v>258</v>
      </c>
      <c r="J1547" t="str">
        <f t="shared" si="217"/>
        <v>Jasmit Gour</v>
      </c>
      <c r="K1547" t="s">
        <v>5404</v>
      </c>
      <c r="L1547" s="7">
        <f t="shared" si="222"/>
        <v>45217</v>
      </c>
      <c r="M1547" s="7">
        <v>45277</v>
      </c>
      <c r="N1547" s="1">
        <f t="shared" si="218"/>
        <v>45277</v>
      </c>
      <c r="P1547" s="7" t="str">
        <f t="shared" si="223"/>
        <v/>
      </c>
      <c r="R1547">
        <v>0</v>
      </c>
      <c r="S1547">
        <v>1</v>
      </c>
      <c r="T1547">
        <v>23.6</v>
      </c>
      <c r="U1547" t="s">
        <v>58</v>
      </c>
      <c r="W1547" t="str">
        <f t="shared" si="219"/>
        <v>Open</v>
      </c>
      <c r="X1547" t="str">
        <f>_xlfn.XLOOKUP(B1547,'Customers'!A:A,'Customers'!E:E,"")</f>
        <v>SMB</v>
      </c>
      <c r="Y1547">
        <f t="shared" si="220"/>
        <v>0</v>
      </c>
      <c r="Z1547" t="str">
        <f t="shared" si="221"/>
        <v/>
      </c>
      <c r="AA1547">
        <f t="shared" si="224"/>
        <v>0</v>
      </c>
    </row>
    <row r="1548" spans="1:27">
      <c r="A1548" t="s">
        <v>5405</v>
      </c>
      <c r="B1548" t="s">
        <v>3411</v>
      </c>
      <c r="C1548" t="s">
        <v>758</v>
      </c>
      <c r="D1548" t="s">
        <v>37</v>
      </c>
      <c r="E1548" t="s">
        <v>45</v>
      </c>
      <c r="F1548" t="s">
        <v>5406</v>
      </c>
      <c r="G1548" s="6">
        <f t="shared" si="216"/>
        <v>116111</v>
      </c>
      <c r="H1548" t="s">
        <v>161</v>
      </c>
      <c r="I1548" t="s">
        <v>62</v>
      </c>
      <c r="J1548" t="str">
        <f t="shared" si="217"/>
        <v>Jairaj Panchal</v>
      </c>
      <c r="K1548" t="s">
        <v>978</v>
      </c>
      <c r="L1548" s="7">
        <f t="shared" si="222"/>
        <v>44720</v>
      </c>
      <c r="M1548" s="7">
        <v>44770</v>
      </c>
      <c r="N1548" s="1">
        <f t="shared" si="218"/>
        <v>44770</v>
      </c>
      <c r="P1548" s="7" t="str">
        <f t="shared" si="223"/>
        <v/>
      </c>
      <c r="R1548">
        <v>0</v>
      </c>
      <c r="S1548">
        <v>1</v>
      </c>
      <c r="T1548">
        <v>4.5999999999999996</v>
      </c>
      <c r="U1548" t="s">
        <v>33</v>
      </c>
      <c r="W1548" t="str">
        <f t="shared" si="219"/>
        <v>Open</v>
      </c>
      <c r="X1548" t="str">
        <f>_xlfn.XLOOKUP(B1548,'Customers'!A:A,'Customers'!E:E,"")</f>
        <v>Mid-Market</v>
      </c>
      <c r="Y1548">
        <f t="shared" si="220"/>
        <v>0</v>
      </c>
      <c r="Z1548" t="str">
        <f t="shared" si="221"/>
        <v/>
      </c>
      <c r="AA1548">
        <f t="shared" si="224"/>
        <v>0</v>
      </c>
    </row>
    <row r="1549" spans="1:27">
      <c r="A1549" t="s">
        <v>5407</v>
      </c>
      <c r="B1549" t="s">
        <v>5408</v>
      </c>
      <c r="C1549" t="s">
        <v>109</v>
      </c>
      <c r="D1549" t="s">
        <v>66</v>
      </c>
      <c r="E1549" t="s">
        <v>28</v>
      </c>
      <c r="F1549" t="s">
        <v>5409</v>
      </c>
      <c r="G1549" s="6">
        <f t="shared" si="216"/>
        <v>6861</v>
      </c>
      <c r="H1549" t="s">
        <v>47</v>
      </c>
      <c r="I1549" t="s">
        <v>237</v>
      </c>
      <c r="J1549" t="str">
        <f t="shared" si="217"/>
        <v>Vidhi Mital</v>
      </c>
      <c r="K1549" t="s">
        <v>5410</v>
      </c>
      <c r="L1549" s="7">
        <f t="shared" si="222"/>
        <v>44893</v>
      </c>
      <c r="M1549" s="7">
        <v>45001</v>
      </c>
      <c r="N1549" s="1">
        <f t="shared" si="218"/>
        <v>45001</v>
      </c>
      <c r="P1549" s="7" t="str">
        <f t="shared" si="223"/>
        <v/>
      </c>
      <c r="R1549">
        <v>0</v>
      </c>
      <c r="S1549">
        <v>1</v>
      </c>
      <c r="T1549">
        <v>31.4</v>
      </c>
      <c r="U1549" t="s">
        <v>58</v>
      </c>
      <c r="W1549" t="str">
        <f t="shared" si="219"/>
        <v>Open</v>
      </c>
      <c r="X1549" t="str">
        <f>_xlfn.XLOOKUP(B1549,'Customers'!A:A,'Customers'!E:E,"")</f>
        <v>Mid-Market</v>
      </c>
      <c r="Y1549">
        <f t="shared" si="220"/>
        <v>0</v>
      </c>
      <c r="Z1549" t="str">
        <f t="shared" si="221"/>
        <v/>
      </c>
      <c r="AA1549">
        <f t="shared" si="224"/>
        <v>0</v>
      </c>
    </row>
    <row r="1550" spans="1:27">
      <c r="A1550" t="s">
        <v>5411</v>
      </c>
      <c r="B1550" t="s">
        <v>5412</v>
      </c>
      <c r="C1550" t="s">
        <v>3362</v>
      </c>
      <c r="D1550" t="s">
        <v>53</v>
      </c>
      <c r="E1550" t="s">
        <v>177</v>
      </c>
      <c r="F1550" t="s">
        <v>5413</v>
      </c>
      <c r="G1550" s="6">
        <f t="shared" si="216"/>
        <v>29232</v>
      </c>
      <c r="H1550" t="s">
        <v>79</v>
      </c>
      <c r="I1550" t="s">
        <v>98</v>
      </c>
      <c r="J1550" t="str">
        <f t="shared" si="217"/>
        <v>Amruta Sinha</v>
      </c>
      <c r="K1550" t="s">
        <v>5414</v>
      </c>
      <c r="L1550" s="7">
        <f t="shared" si="222"/>
        <v>45528</v>
      </c>
      <c r="M1550" s="7">
        <v>45705</v>
      </c>
      <c r="N1550" s="1">
        <f t="shared" si="218"/>
        <v>45705</v>
      </c>
      <c r="P1550" s="7" t="str">
        <f t="shared" si="223"/>
        <v/>
      </c>
      <c r="R1550">
        <v>0</v>
      </c>
      <c r="S1550">
        <v>1</v>
      </c>
      <c r="T1550">
        <v>29.2</v>
      </c>
      <c r="U1550" t="s">
        <v>42</v>
      </c>
      <c r="W1550" t="str">
        <f t="shared" si="219"/>
        <v>Open</v>
      </c>
      <c r="X1550" t="str">
        <f>_xlfn.XLOOKUP(B1550,'Customers'!A:A,'Customers'!E:E,"")</f>
        <v>SMB</v>
      </c>
      <c r="Y1550">
        <f t="shared" si="220"/>
        <v>0</v>
      </c>
      <c r="Z1550" t="str">
        <f t="shared" si="221"/>
        <v/>
      </c>
      <c r="AA1550">
        <f t="shared" si="224"/>
        <v>0</v>
      </c>
    </row>
    <row r="1551" spans="1:27">
      <c r="A1551" t="s">
        <v>5415</v>
      </c>
      <c r="B1551" t="s">
        <v>4675</v>
      </c>
      <c r="C1551" t="s">
        <v>344</v>
      </c>
      <c r="D1551" t="s">
        <v>19</v>
      </c>
      <c r="E1551" t="s">
        <v>28</v>
      </c>
      <c r="F1551" t="s">
        <v>5416</v>
      </c>
      <c r="G1551" s="6">
        <f t="shared" si="216"/>
        <v>1615</v>
      </c>
      <c r="H1551" t="s">
        <v>151</v>
      </c>
      <c r="I1551" t="s">
        <v>133</v>
      </c>
      <c r="J1551" t="str">
        <f t="shared" si="217"/>
        <v>Aachal Soni</v>
      </c>
      <c r="K1551" t="s">
        <v>5417</v>
      </c>
      <c r="L1551" s="7">
        <f t="shared" si="222"/>
        <v>44613</v>
      </c>
      <c r="M1551" s="7">
        <v>44752</v>
      </c>
      <c r="N1551" s="1">
        <f t="shared" si="218"/>
        <v>44752</v>
      </c>
      <c r="P1551" s="7" t="str">
        <f t="shared" si="223"/>
        <v/>
      </c>
      <c r="R1551">
        <v>0</v>
      </c>
      <c r="S1551">
        <v>1</v>
      </c>
      <c r="T1551">
        <v>0.5</v>
      </c>
      <c r="U1551" t="s">
        <v>58</v>
      </c>
      <c r="W1551" t="str">
        <f t="shared" si="219"/>
        <v>Open</v>
      </c>
      <c r="X1551" t="str">
        <f>_xlfn.XLOOKUP(B1551,'Customers'!A:A,'Customers'!E:E,"")</f>
        <v>SMB</v>
      </c>
      <c r="Y1551">
        <f t="shared" si="220"/>
        <v>0</v>
      </c>
      <c r="Z1551" t="str">
        <f t="shared" si="221"/>
        <v/>
      </c>
      <c r="AA1551">
        <f t="shared" si="224"/>
        <v>0</v>
      </c>
    </row>
    <row r="1552" spans="1:27">
      <c r="A1552" t="s">
        <v>5418</v>
      </c>
      <c r="B1552" t="s">
        <v>5419</v>
      </c>
      <c r="C1552" t="s">
        <v>18</v>
      </c>
      <c r="D1552" t="s">
        <v>66</v>
      </c>
      <c r="E1552" t="s">
        <v>177</v>
      </c>
      <c r="F1552" t="s">
        <v>5420</v>
      </c>
      <c r="G1552" s="6">
        <f t="shared" si="216"/>
        <v>17517</v>
      </c>
      <c r="H1552" t="s">
        <v>151</v>
      </c>
      <c r="I1552" t="s">
        <v>68</v>
      </c>
      <c r="J1552" t="str">
        <f t="shared" si="217"/>
        <v>Anamika Keer</v>
      </c>
      <c r="K1552" t="s">
        <v>196</v>
      </c>
      <c r="L1552" s="7">
        <f t="shared" si="222"/>
        <v>44852</v>
      </c>
      <c r="M1552" s="7">
        <v>44987</v>
      </c>
      <c r="N1552" s="1">
        <f t="shared" si="218"/>
        <v>44987</v>
      </c>
      <c r="P1552" s="7" t="str">
        <f t="shared" si="223"/>
        <v/>
      </c>
      <c r="R1552">
        <v>0</v>
      </c>
      <c r="S1552">
        <v>1</v>
      </c>
      <c r="T1552">
        <v>28.8</v>
      </c>
      <c r="U1552" t="s">
        <v>33</v>
      </c>
      <c r="W1552" t="str">
        <f t="shared" si="219"/>
        <v>Open</v>
      </c>
      <c r="X1552" t="str">
        <f>_xlfn.XLOOKUP(B1552,'Customers'!A:A,'Customers'!E:E,"")</f>
        <v>Mid-Market</v>
      </c>
      <c r="Y1552">
        <f t="shared" si="220"/>
        <v>0</v>
      </c>
      <c r="Z1552" t="str">
        <f t="shared" si="221"/>
        <v/>
      </c>
      <c r="AA1552">
        <f t="shared" si="224"/>
        <v>0</v>
      </c>
    </row>
    <row r="1553" spans="1:27">
      <c r="A1553" t="s">
        <v>5421</v>
      </c>
      <c r="B1553" t="s">
        <v>1068</v>
      </c>
      <c r="C1553" t="s">
        <v>18</v>
      </c>
      <c r="D1553" t="s">
        <v>183</v>
      </c>
      <c r="E1553" t="s">
        <v>115</v>
      </c>
      <c r="F1553" t="s">
        <v>2031</v>
      </c>
      <c r="G1553" s="6">
        <f t="shared" si="216"/>
        <v>12278</v>
      </c>
      <c r="H1553" t="s">
        <v>172</v>
      </c>
      <c r="I1553" t="s">
        <v>62</v>
      </c>
      <c r="J1553" t="str">
        <f t="shared" si="217"/>
        <v>Jairaj Panchal</v>
      </c>
      <c r="K1553" t="s">
        <v>5422</v>
      </c>
      <c r="L1553" s="7">
        <f t="shared" si="222"/>
        <v>45583</v>
      </c>
      <c r="M1553" s="7">
        <v>45630</v>
      </c>
      <c r="N1553" s="1">
        <f t="shared" si="218"/>
        <v>45630</v>
      </c>
      <c r="O1553" s="7">
        <v>45666</v>
      </c>
      <c r="P1553" s="7">
        <f t="shared" si="223"/>
        <v>45666</v>
      </c>
      <c r="Q1553">
        <v>83</v>
      </c>
      <c r="R1553">
        <v>0</v>
      </c>
      <c r="S1553">
        <v>1</v>
      </c>
      <c r="T1553">
        <v>32.9</v>
      </c>
      <c r="U1553" t="s">
        <v>25</v>
      </c>
      <c r="W1553" t="str">
        <f t="shared" si="219"/>
        <v>Lost</v>
      </c>
      <c r="X1553" t="str">
        <f>_xlfn.XLOOKUP(B1553,'Customers'!A:A,'Customers'!E:E,"")</f>
        <v>SMB</v>
      </c>
      <c r="Y1553">
        <f t="shared" si="220"/>
        <v>1</v>
      </c>
      <c r="Z1553">
        <f t="shared" si="221"/>
        <v>36</v>
      </c>
      <c r="AA1553">
        <f t="shared" si="224"/>
        <v>1</v>
      </c>
    </row>
    <row r="1554" spans="1:27">
      <c r="A1554" t="s">
        <v>5423</v>
      </c>
      <c r="B1554" t="s">
        <v>2635</v>
      </c>
      <c r="C1554" t="s">
        <v>18</v>
      </c>
      <c r="D1554" t="s">
        <v>53</v>
      </c>
      <c r="E1554" t="s">
        <v>91</v>
      </c>
      <c r="F1554" t="s">
        <v>5424</v>
      </c>
      <c r="G1554" s="6">
        <f t="shared" si="216"/>
        <v>13624</v>
      </c>
      <c r="H1554" t="s">
        <v>172</v>
      </c>
      <c r="I1554" t="s">
        <v>258</v>
      </c>
      <c r="J1554" t="str">
        <f t="shared" si="217"/>
        <v>Jasmit Gour</v>
      </c>
      <c r="K1554" t="s">
        <v>3674</v>
      </c>
      <c r="L1554" s="7">
        <f t="shared" si="222"/>
        <v>45590</v>
      </c>
      <c r="M1554" s="7">
        <v>45711</v>
      </c>
      <c r="N1554" s="1">
        <f t="shared" si="218"/>
        <v>45711</v>
      </c>
      <c r="O1554" s="7">
        <v>45780</v>
      </c>
      <c r="P1554" s="7">
        <f t="shared" si="223"/>
        <v>45780</v>
      </c>
      <c r="Q1554">
        <v>190</v>
      </c>
      <c r="R1554">
        <v>0</v>
      </c>
      <c r="S1554">
        <v>1</v>
      </c>
      <c r="T1554">
        <v>20.6</v>
      </c>
      <c r="U1554" t="s">
        <v>100</v>
      </c>
      <c r="W1554" t="str">
        <f t="shared" si="219"/>
        <v>Won</v>
      </c>
      <c r="X1554" t="str">
        <f>_xlfn.XLOOKUP(B1554,'Customers'!A:A,'Customers'!E:E,"")</f>
        <v>Mid-Market</v>
      </c>
      <c r="Y1554">
        <f t="shared" si="220"/>
        <v>1</v>
      </c>
      <c r="Z1554">
        <f t="shared" si="221"/>
        <v>69</v>
      </c>
      <c r="AA1554">
        <f t="shared" si="224"/>
        <v>1</v>
      </c>
    </row>
    <row r="1555" spans="1:27">
      <c r="A1555" t="s">
        <v>5425</v>
      </c>
      <c r="B1555" t="s">
        <v>108</v>
      </c>
      <c r="C1555" t="s">
        <v>3362</v>
      </c>
      <c r="D1555" t="s">
        <v>37</v>
      </c>
      <c r="E1555" t="s">
        <v>45</v>
      </c>
      <c r="F1555" t="s">
        <v>5426</v>
      </c>
      <c r="G1555" s="6">
        <f t="shared" si="216"/>
        <v>178655</v>
      </c>
      <c r="H1555" t="s">
        <v>56</v>
      </c>
      <c r="I1555" t="s">
        <v>68</v>
      </c>
      <c r="J1555" t="str">
        <f t="shared" si="217"/>
        <v>Anamika Keer</v>
      </c>
      <c r="K1555" t="s">
        <v>1714</v>
      </c>
      <c r="L1555" s="7">
        <f t="shared" si="222"/>
        <v>45112</v>
      </c>
      <c r="M1555" s="7">
        <v>45159</v>
      </c>
      <c r="N1555" s="1">
        <f t="shared" si="218"/>
        <v>45159</v>
      </c>
      <c r="P1555" s="7" t="str">
        <f t="shared" si="223"/>
        <v/>
      </c>
      <c r="R1555">
        <v>0</v>
      </c>
      <c r="S1555">
        <v>1</v>
      </c>
      <c r="T1555">
        <v>12.6</v>
      </c>
      <c r="U1555" t="s">
        <v>33</v>
      </c>
      <c r="W1555" t="str">
        <f t="shared" si="219"/>
        <v>Open</v>
      </c>
      <c r="X1555" t="str">
        <f>_xlfn.XLOOKUP(B1555,'Customers'!A:A,'Customers'!E:E,"")</f>
        <v>SMB</v>
      </c>
      <c r="Y1555">
        <f t="shared" si="220"/>
        <v>0</v>
      </c>
      <c r="Z1555" t="str">
        <f t="shared" si="221"/>
        <v/>
      </c>
      <c r="AA1555">
        <f t="shared" si="224"/>
        <v>0</v>
      </c>
    </row>
    <row r="1556" spans="1:27">
      <c r="A1556" t="s">
        <v>5427</v>
      </c>
      <c r="B1556" t="s">
        <v>5428</v>
      </c>
      <c r="C1556" t="s">
        <v>1069</v>
      </c>
      <c r="D1556" t="s">
        <v>183</v>
      </c>
      <c r="E1556" t="s">
        <v>177</v>
      </c>
      <c r="F1556" t="s">
        <v>5429</v>
      </c>
      <c r="G1556" s="6">
        <f t="shared" si="216"/>
        <v>3002</v>
      </c>
      <c r="H1556" t="s">
        <v>30</v>
      </c>
      <c r="I1556" t="s">
        <v>268</v>
      </c>
      <c r="J1556" t="str">
        <f t="shared" si="217"/>
        <v>Panini Kade</v>
      </c>
      <c r="K1556" t="s">
        <v>5404</v>
      </c>
      <c r="L1556" s="7">
        <f t="shared" si="222"/>
        <v>45217</v>
      </c>
      <c r="M1556" s="7">
        <v>45390</v>
      </c>
      <c r="N1556" s="1">
        <f t="shared" si="218"/>
        <v>45390</v>
      </c>
      <c r="P1556" s="7" t="str">
        <f t="shared" si="223"/>
        <v/>
      </c>
      <c r="R1556">
        <v>0</v>
      </c>
      <c r="S1556">
        <v>1</v>
      </c>
      <c r="T1556">
        <v>6.6</v>
      </c>
      <c r="U1556" t="s">
        <v>42</v>
      </c>
      <c r="W1556" t="str">
        <f t="shared" si="219"/>
        <v>Open</v>
      </c>
      <c r="X1556" t="str">
        <f>_xlfn.XLOOKUP(B1556,'Customers'!A:A,'Customers'!E:E,"")</f>
        <v>SMB</v>
      </c>
      <c r="Y1556">
        <f t="shared" si="220"/>
        <v>0</v>
      </c>
      <c r="Z1556" t="str">
        <f t="shared" si="221"/>
        <v/>
      </c>
      <c r="AA1556">
        <f t="shared" si="224"/>
        <v>0</v>
      </c>
    </row>
    <row r="1557" spans="1:27">
      <c r="A1557" t="s">
        <v>5430</v>
      </c>
      <c r="B1557" t="s">
        <v>5431</v>
      </c>
      <c r="C1557" t="s">
        <v>820</v>
      </c>
      <c r="D1557" t="s">
        <v>19</v>
      </c>
      <c r="E1557" t="s">
        <v>91</v>
      </c>
      <c r="F1557" t="s">
        <v>5432</v>
      </c>
      <c r="G1557" s="6">
        <f t="shared" si="216"/>
        <v>1235</v>
      </c>
      <c r="H1557" t="s">
        <v>39</v>
      </c>
      <c r="I1557" t="s">
        <v>232</v>
      </c>
      <c r="J1557" t="str">
        <f t="shared" si="217"/>
        <v>Patrick Sama</v>
      </c>
      <c r="K1557" t="s">
        <v>1718</v>
      </c>
      <c r="L1557" s="7">
        <f t="shared" si="222"/>
        <v>45426</v>
      </c>
      <c r="M1557" s="7">
        <v>45516</v>
      </c>
      <c r="N1557" s="1">
        <f t="shared" si="218"/>
        <v>45516</v>
      </c>
      <c r="O1557" s="7">
        <v>45529</v>
      </c>
      <c r="P1557" s="7">
        <f t="shared" si="223"/>
        <v>45529</v>
      </c>
      <c r="Q1557">
        <v>103</v>
      </c>
      <c r="R1557">
        <v>0</v>
      </c>
      <c r="S1557">
        <v>1</v>
      </c>
      <c r="T1557">
        <v>7.9</v>
      </c>
      <c r="U1557" t="s">
        <v>58</v>
      </c>
      <c r="W1557" t="str">
        <f t="shared" si="219"/>
        <v>Won</v>
      </c>
      <c r="X1557" t="str">
        <f>_xlfn.XLOOKUP(B1557,'Customers'!A:A,'Customers'!E:E,"")</f>
        <v>Enterprise</v>
      </c>
      <c r="Y1557">
        <f t="shared" si="220"/>
        <v>1</v>
      </c>
      <c r="Z1557">
        <f t="shared" si="221"/>
        <v>13</v>
      </c>
      <c r="AA1557">
        <f t="shared" si="224"/>
        <v>0</v>
      </c>
    </row>
    <row r="1558" spans="1:27">
      <c r="A1558" t="s">
        <v>5433</v>
      </c>
      <c r="B1558" t="s">
        <v>5434</v>
      </c>
      <c r="C1558" t="s">
        <v>3898</v>
      </c>
      <c r="D1558" t="s">
        <v>183</v>
      </c>
      <c r="E1558" t="s">
        <v>54</v>
      </c>
      <c r="F1558" t="s">
        <v>5435</v>
      </c>
      <c r="G1558" s="6">
        <f t="shared" si="216"/>
        <v>3188</v>
      </c>
      <c r="H1558" t="s">
        <v>30</v>
      </c>
      <c r="I1558" t="s">
        <v>93</v>
      </c>
      <c r="J1558" t="str">
        <f t="shared" si="217"/>
        <v>Owen Mane</v>
      </c>
      <c r="K1558" t="s">
        <v>1610</v>
      </c>
      <c r="L1558" s="7">
        <f t="shared" si="222"/>
        <v>45542</v>
      </c>
      <c r="M1558" s="7">
        <v>45688</v>
      </c>
      <c r="N1558" s="1">
        <f t="shared" si="218"/>
        <v>45688</v>
      </c>
      <c r="P1558" s="7" t="str">
        <f t="shared" si="223"/>
        <v/>
      </c>
      <c r="R1558">
        <v>0</v>
      </c>
      <c r="S1558">
        <v>1</v>
      </c>
      <c r="T1558">
        <v>31.9</v>
      </c>
      <c r="U1558" t="s">
        <v>33</v>
      </c>
      <c r="W1558" t="str">
        <f t="shared" si="219"/>
        <v>Open</v>
      </c>
      <c r="X1558" t="str">
        <f>_xlfn.XLOOKUP(B1558,'Customers'!A:A,'Customers'!E:E,"")</f>
        <v>Mid-Market</v>
      </c>
      <c r="Y1558">
        <f t="shared" si="220"/>
        <v>0</v>
      </c>
      <c r="Z1558" t="str">
        <f t="shared" si="221"/>
        <v/>
      </c>
      <c r="AA1558">
        <f t="shared" si="224"/>
        <v>0</v>
      </c>
    </row>
    <row r="1559" spans="1:27">
      <c r="A1559" t="s">
        <v>5436</v>
      </c>
      <c r="B1559" t="s">
        <v>2824</v>
      </c>
      <c r="C1559" t="s">
        <v>2987</v>
      </c>
      <c r="D1559" t="s">
        <v>66</v>
      </c>
      <c r="E1559" t="s">
        <v>91</v>
      </c>
      <c r="F1559" t="s">
        <v>5437</v>
      </c>
      <c r="G1559" s="6">
        <f t="shared" si="216"/>
        <v>19415</v>
      </c>
      <c r="H1559" t="s">
        <v>172</v>
      </c>
      <c r="I1559" t="s">
        <v>156</v>
      </c>
      <c r="J1559" t="str">
        <f t="shared" si="217"/>
        <v>Lakshmi Hayre</v>
      </c>
      <c r="K1559" t="s">
        <v>3988</v>
      </c>
      <c r="L1559" s="7">
        <f t="shared" si="222"/>
        <v>44673</v>
      </c>
      <c r="M1559" s="7">
        <v>44798</v>
      </c>
      <c r="N1559" s="1">
        <f t="shared" si="218"/>
        <v>44798</v>
      </c>
      <c r="O1559" s="7">
        <v>44863</v>
      </c>
      <c r="P1559" s="7">
        <f t="shared" si="223"/>
        <v>44863</v>
      </c>
      <c r="Q1559">
        <v>190</v>
      </c>
      <c r="R1559">
        <v>0</v>
      </c>
      <c r="S1559">
        <v>1</v>
      </c>
      <c r="T1559">
        <v>11.9</v>
      </c>
      <c r="U1559" t="s">
        <v>42</v>
      </c>
      <c r="W1559" t="str">
        <f t="shared" si="219"/>
        <v>Won</v>
      </c>
      <c r="X1559" t="str">
        <f>_xlfn.XLOOKUP(B1559,'Customers'!A:A,'Customers'!E:E,"")</f>
        <v>SMB</v>
      </c>
      <c r="Y1559">
        <f t="shared" si="220"/>
        <v>1</v>
      </c>
      <c r="Z1559">
        <f t="shared" si="221"/>
        <v>65</v>
      </c>
      <c r="AA1559">
        <f t="shared" si="224"/>
        <v>1</v>
      </c>
    </row>
    <row r="1560" spans="1:27">
      <c r="A1560" t="s">
        <v>5438</v>
      </c>
      <c r="B1560" t="s">
        <v>5439</v>
      </c>
      <c r="C1560" t="s">
        <v>272</v>
      </c>
      <c r="D1560" t="s">
        <v>37</v>
      </c>
      <c r="E1560" t="s">
        <v>54</v>
      </c>
      <c r="F1560" t="s">
        <v>5440</v>
      </c>
      <c r="G1560" s="6">
        <f t="shared" si="216"/>
        <v>58322</v>
      </c>
      <c r="H1560" t="s">
        <v>22</v>
      </c>
      <c r="I1560" t="s">
        <v>62</v>
      </c>
      <c r="J1560" t="str">
        <f t="shared" si="217"/>
        <v>Jairaj Panchal</v>
      </c>
      <c r="K1560" t="s">
        <v>2607</v>
      </c>
      <c r="L1560" s="7">
        <f t="shared" si="222"/>
        <v>45393</v>
      </c>
      <c r="M1560" s="7">
        <v>45458</v>
      </c>
      <c r="N1560" s="1">
        <f t="shared" si="218"/>
        <v>45458</v>
      </c>
      <c r="P1560" s="7" t="str">
        <f t="shared" si="223"/>
        <v/>
      </c>
      <c r="R1560">
        <v>0</v>
      </c>
      <c r="S1560">
        <v>1</v>
      </c>
      <c r="T1560">
        <v>34.4</v>
      </c>
      <c r="U1560" t="s">
        <v>25</v>
      </c>
      <c r="W1560" t="str">
        <f t="shared" si="219"/>
        <v>Open</v>
      </c>
      <c r="X1560" t="str">
        <f>_xlfn.XLOOKUP(B1560,'Customers'!A:A,'Customers'!E:E,"")</f>
        <v>Mid-Market</v>
      </c>
      <c r="Y1560">
        <f t="shared" si="220"/>
        <v>0</v>
      </c>
      <c r="Z1560" t="str">
        <f t="shared" si="221"/>
        <v/>
      </c>
      <c r="AA1560">
        <f t="shared" si="224"/>
        <v>0</v>
      </c>
    </row>
    <row r="1561" spans="1:27">
      <c r="A1561" t="s">
        <v>5441</v>
      </c>
      <c r="B1561" t="s">
        <v>5442</v>
      </c>
      <c r="C1561" t="s">
        <v>18</v>
      </c>
      <c r="D1561" t="s">
        <v>53</v>
      </c>
      <c r="E1561" t="s">
        <v>28</v>
      </c>
      <c r="F1561" t="s">
        <v>5443</v>
      </c>
      <c r="G1561" s="6">
        <f t="shared" si="216"/>
        <v>32912</v>
      </c>
      <c r="H1561" t="s">
        <v>151</v>
      </c>
      <c r="I1561" t="s">
        <v>156</v>
      </c>
      <c r="J1561" t="str">
        <f t="shared" si="217"/>
        <v>Lakshmi Hayre</v>
      </c>
      <c r="K1561" t="s">
        <v>4196</v>
      </c>
      <c r="L1561" s="7">
        <f t="shared" si="222"/>
        <v>45169</v>
      </c>
      <c r="M1561" s="7">
        <v>45223</v>
      </c>
      <c r="N1561" s="1">
        <f t="shared" si="218"/>
        <v>45223</v>
      </c>
      <c r="P1561" s="7" t="str">
        <f t="shared" si="223"/>
        <v/>
      </c>
      <c r="R1561">
        <v>0</v>
      </c>
      <c r="S1561">
        <v>1</v>
      </c>
      <c r="T1561">
        <v>4.2</v>
      </c>
      <c r="U1561" t="s">
        <v>25</v>
      </c>
      <c r="W1561" t="str">
        <f t="shared" si="219"/>
        <v>Open</v>
      </c>
      <c r="X1561" t="str">
        <f>_xlfn.XLOOKUP(B1561,'Customers'!A:A,'Customers'!E:E,"")</f>
        <v>Mid-Market</v>
      </c>
      <c r="Y1561">
        <f t="shared" si="220"/>
        <v>0</v>
      </c>
      <c r="Z1561" t="str">
        <f t="shared" si="221"/>
        <v/>
      </c>
      <c r="AA1561">
        <f t="shared" si="224"/>
        <v>0</v>
      </c>
    </row>
    <row r="1562" spans="1:27">
      <c r="A1562" t="s">
        <v>5444</v>
      </c>
      <c r="B1562" t="s">
        <v>4885</v>
      </c>
      <c r="C1562" t="s">
        <v>1164</v>
      </c>
      <c r="D1562" t="s">
        <v>19</v>
      </c>
      <c r="E1562" t="s">
        <v>91</v>
      </c>
      <c r="F1562" t="s">
        <v>5445</v>
      </c>
      <c r="G1562" s="6">
        <f t="shared" si="216"/>
        <v>2811</v>
      </c>
      <c r="H1562" t="s">
        <v>79</v>
      </c>
      <c r="I1562" t="s">
        <v>127</v>
      </c>
      <c r="J1562" t="str">
        <f t="shared" si="217"/>
        <v>Kashish Patla</v>
      </c>
      <c r="K1562" t="s">
        <v>243</v>
      </c>
      <c r="L1562" s="7">
        <f t="shared" si="222"/>
        <v>45544</v>
      </c>
      <c r="N1562" s="1" t="str">
        <f t="shared" si="218"/>
        <v/>
      </c>
      <c r="O1562" s="7">
        <v>45623</v>
      </c>
      <c r="P1562" s="7">
        <f t="shared" si="223"/>
        <v>45623</v>
      </c>
      <c r="Q1562">
        <v>79</v>
      </c>
      <c r="R1562">
        <v>1</v>
      </c>
      <c r="S1562">
        <v>2</v>
      </c>
      <c r="T1562">
        <v>3.6</v>
      </c>
      <c r="U1562" t="s">
        <v>100</v>
      </c>
      <c r="W1562" t="str">
        <f t="shared" si="219"/>
        <v>Won</v>
      </c>
      <c r="X1562" t="str">
        <f>_xlfn.XLOOKUP(B1562,'Customers'!A:A,'Customers'!E:E,"")</f>
        <v>Enterprise</v>
      </c>
      <c r="Y1562">
        <f t="shared" si="220"/>
        <v>1</v>
      </c>
      <c r="Z1562" t="str">
        <f t="shared" si="221"/>
        <v/>
      </c>
      <c r="AA1562">
        <f t="shared" si="224"/>
        <v>1</v>
      </c>
    </row>
    <row r="1563" spans="1:27">
      <c r="A1563" t="s">
        <v>5446</v>
      </c>
      <c r="B1563" t="s">
        <v>3785</v>
      </c>
      <c r="C1563" t="s">
        <v>1187</v>
      </c>
      <c r="D1563" t="s">
        <v>53</v>
      </c>
      <c r="E1563" t="s">
        <v>91</v>
      </c>
      <c r="F1563" t="s">
        <v>5447</v>
      </c>
      <c r="G1563" s="6">
        <f t="shared" si="216"/>
        <v>10537</v>
      </c>
      <c r="H1563" t="s">
        <v>161</v>
      </c>
      <c r="I1563" t="s">
        <v>274</v>
      </c>
      <c r="J1563" t="str">
        <f t="shared" si="217"/>
        <v>Rachit Lall</v>
      </c>
      <c r="K1563" t="s">
        <v>5448</v>
      </c>
      <c r="L1563" s="7">
        <f t="shared" si="222"/>
        <v>44769</v>
      </c>
      <c r="M1563" s="7">
        <v>44866</v>
      </c>
      <c r="N1563" s="1">
        <f t="shared" si="218"/>
        <v>44866</v>
      </c>
      <c r="O1563" s="7">
        <v>44844</v>
      </c>
      <c r="P1563" s="7">
        <f t="shared" si="223"/>
        <v>44844</v>
      </c>
      <c r="Q1563">
        <v>75</v>
      </c>
      <c r="R1563">
        <v>1</v>
      </c>
      <c r="S1563">
        <v>4</v>
      </c>
      <c r="T1563">
        <v>25.6</v>
      </c>
      <c r="U1563" t="s">
        <v>33</v>
      </c>
      <c r="W1563" t="str">
        <f t="shared" si="219"/>
        <v>Won</v>
      </c>
      <c r="X1563" t="str">
        <f>_xlfn.XLOOKUP(B1563,'Customers'!A:A,'Customers'!E:E,"")</f>
        <v>SMB</v>
      </c>
      <c r="Y1563">
        <f t="shared" si="220"/>
        <v>1</v>
      </c>
      <c r="Z1563">
        <f t="shared" si="221"/>
        <v>-22</v>
      </c>
      <c r="AA1563">
        <f t="shared" si="224"/>
        <v>0</v>
      </c>
    </row>
    <row r="1564" spans="1:27">
      <c r="A1564" t="s">
        <v>5449</v>
      </c>
      <c r="B1564" t="s">
        <v>4739</v>
      </c>
      <c r="C1564" t="s">
        <v>763</v>
      </c>
      <c r="D1564" t="s">
        <v>19</v>
      </c>
      <c r="E1564" t="s">
        <v>20</v>
      </c>
      <c r="F1564" t="s">
        <v>5450</v>
      </c>
      <c r="G1564" s="6">
        <f t="shared" si="216"/>
        <v>4948</v>
      </c>
      <c r="H1564" t="s">
        <v>22</v>
      </c>
      <c r="I1564" t="s">
        <v>237</v>
      </c>
      <c r="J1564" t="str">
        <f t="shared" si="217"/>
        <v>Vidhi Mital</v>
      </c>
      <c r="K1564" t="s">
        <v>5451</v>
      </c>
      <c r="L1564" s="7">
        <f t="shared" si="222"/>
        <v>45096</v>
      </c>
      <c r="M1564" s="7">
        <v>45202</v>
      </c>
      <c r="N1564" s="1">
        <f t="shared" si="218"/>
        <v>45202</v>
      </c>
      <c r="P1564" s="7" t="str">
        <f t="shared" si="223"/>
        <v/>
      </c>
      <c r="R1564">
        <v>0</v>
      </c>
      <c r="S1564">
        <v>1</v>
      </c>
      <c r="T1564">
        <v>30.3</v>
      </c>
      <c r="U1564" t="s">
        <v>33</v>
      </c>
      <c r="W1564" t="str">
        <f t="shared" si="219"/>
        <v>Open</v>
      </c>
      <c r="X1564" t="str">
        <f>_xlfn.XLOOKUP(B1564,'Customers'!A:A,'Customers'!E:E,"")</f>
        <v>SMB</v>
      </c>
      <c r="Y1564">
        <f t="shared" si="220"/>
        <v>0</v>
      </c>
      <c r="Z1564" t="str">
        <f t="shared" si="221"/>
        <v/>
      </c>
      <c r="AA1564">
        <f t="shared" si="224"/>
        <v>0</v>
      </c>
    </row>
    <row r="1565" spans="1:27">
      <c r="A1565" t="s">
        <v>5452</v>
      </c>
      <c r="B1565" t="s">
        <v>1450</v>
      </c>
      <c r="C1565" t="s">
        <v>2315</v>
      </c>
      <c r="D1565" t="s">
        <v>183</v>
      </c>
      <c r="E1565" t="s">
        <v>91</v>
      </c>
      <c r="F1565" t="s">
        <v>5453</v>
      </c>
      <c r="G1565" s="6">
        <f t="shared" si="216"/>
        <v>13477</v>
      </c>
      <c r="H1565" t="s">
        <v>172</v>
      </c>
      <c r="I1565" t="s">
        <v>105</v>
      </c>
      <c r="J1565" t="str">
        <f t="shared" si="217"/>
        <v>Hemangini Bahri</v>
      </c>
      <c r="K1565" t="s">
        <v>2917</v>
      </c>
      <c r="L1565" s="7">
        <f t="shared" si="222"/>
        <v>45377</v>
      </c>
      <c r="M1565" s="7">
        <v>45557</v>
      </c>
      <c r="N1565" s="1">
        <f t="shared" si="218"/>
        <v>45557</v>
      </c>
      <c r="O1565" s="7">
        <v>45462</v>
      </c>
      <c r="P1565" s="7">
        <f t="shared" si="223"/>
        <v>45462</v>
      </c>
      <c r="Q1565">
        <v>85</v>
      </c>
      <c r="R1565">
        <v>1</v>
      </c>
      <c r="S1565">
        <v>1</v>
      </c>
      <c r="T1565">
        <v>6.1</v>
      </c>
      <c r="U1565" t="s">
        <v>58</v>
      </c>
      <c r="W1565" t="str">
        <f t="shared" si="219"/>
        <v>Won</v>
      </c>
      <c r="X1565" t="str">
        <f>_xlfn.XLOOKUP(B1565,'Customers'!A:A,'Customers'!E:E,"")</f>
        <v>SMB</v>
      </c>
      <c r="Y1565">
        <f t="shared" si="220"/>
        <v>1</v>
      </c>
      <c r="Z1565">
        <f t="shared" si="221"/>
        <v>-95</v>
      </c>
      <c r="AA1565">
        <f t="shared" si="224"/>
        <v>0</v>
      </c>
    </row>
    <row r="1566" spans="1:27">
      <c r="A1566" t="s">
        <v>5454</v>
      </c>
      <c r="B1566" t="s">
        <v>5362</v>
      </c>
      <c r="C1566" t="s">
        <v>18</v>
      </c>
      <c r="D1566" t="s">
        <v>66</v>
      </c>
      <c r="E1566" t="s">
        <v>115</v>
      </c>
      <c r="F1566" t="s">
        <v>5455</v>
      </c>
      <c r="G1566" s="6">
        <f t="shared" si="216"/>
        <v>11131</v>
      </c>
      <c r="H1566" t="s">
        <v>22</v>
      </c>
      <c r="I1566" t="s">
        <v>105</v>
      </c>
      <c r="J1566" t="str">
        <f t="shared" si="217"/>
        <v>Hemangini Bahri</v>
      </c>
      <c r="K1566" t="s">
        <v>2575</v>
      </c>
      <c r="L1566" s="7">
        <f t="shared" si="222"/>
        <v>44922</v>
      </c>
      <c r="M1566" s="7">
        <v>45091</v>
      </c>
      <c r="N1566" s="1">
        <f t="shared" si="218"/>
        <v>45091</v>
      </c>
      <c r="O1566" s="7">
        <v>45019</v>
      </c>
      <c r="P1566" s="7">
        <f t="shared" si="223"/>
        <v>45019</v>
      </c>
      <c r="Q1566">
        <v>97</v>
      </c>
      <c r="R1566">
        <v>0</v>
      </c>
      <c r="S1566">
        <v>1</v>
      </c>
      <c r="T1566">
        <v>11.3</v>
      </c>
      <c r="U1566" t="s">
        <v>33</v>
      </c>
      <c r="W1566" t="str">
        <f t="shared" si="219"/>
        <v>Lost</v>
      </c>
      <c r="X1566" t="str">
        <f>_xlfn.XLOOKUP(B1566,'Customers'!A:A,'Customers'!E:E,"")</f>
        <v>SMB</v>
      </c>
      <c r="Y1566">
        <f t="shared" si="220"/>
        <v>1</v>
      </c>
      <c r="Z1566">
        <f t="shared" si="221"/>
        <v>-72</v>
      </c>
      <c r="AA1566">
        <f t="shared" si="224"/>
        <v>0</v>
      </c>
    </row>
    <row r="1567" spans="1:27">
      <c r="A1567" t="s">
        <v>5456</v>
      </c>
      <c r="B1567" t="s">
        <v>3609</v>
      </c>
      <c r="C1567" t="s">
        <v>864</v>
      </c>
      <c r="D1567" t="s">
        <v>19</v>
      </c>
      <c r="E1567" t="s">
        <v>91</v>
      </c>
      <c r="F1567" t="s">
        <v>5457</v>
      </c>
      <c r="G1567" s="6">
        <f t="shared" si="216"/>
        <v>4807</v>
      </c>
      <c r="H1567" t="s">
        <v>39</v>
      </c>
      <c r="I1567" t="s">
        <v>23</v>
      </c>
      <c r="J1567" t="str">
        <f t="shared" si="217"/>
        <v>Nihal Bhasin</v>
      </c>
      <c r="K1567" t="s">
        <v>5458</v>
      </c>
      <c r="L1567" s="7">
        <f t="shared" si="222"/>
        <v>44767</v>
      </c>
      <c r="M1567" s="7">
        <v>44851</v>
      </c>
      <c r="N1567" s="1">
        <f t="shared" si="218"/>
        <v>44851</v>
      </c>
      <c r="O1567" s="7">
        <v>44902</v>
      </c>
      <c r="P1567" s="7">
        <f t="shared" si="223"/>
        <v>44902</v>
      </c>
      <c r="Q1567">
        <v>135</v>
      </c>
      <c r="R1567">
        <v>0</v>
      </c>
      <c r="S1567">
        <v>1</v>
      </c>
      <c r="T1567">
        <v>16.899999999999999</v>
      </c>
      <c r="U1567" t="s">
        <v>42</v>
      </c>
      <c r="W1567" t="str">
        <f t="shared" si="219"/>
        <v>Won</v>
      </c>
      <c r="X1567" t="str">
        <f>_xlfn.XLOOKUP(B1567,'Customers'!A:A,'Customers'!E:E,"")</f>
        <v>Mid-Market</v>
      </c>
      <c r="Y1567">
        <f t="shared" si="220"/>
        <v>1</v>
      </c>
      <c r="Z1567">
        <f t="shared" si="221"/>
        <v>51</v>
      </c>
      <c r="AA1567">
        <f t="shared" si="224"/>
        <v>1</v>
      </c>
    </row>
    <row r="1568" spans="1:27">
      <c r="A1568" t="s">
        <v>5459</v>
      </c>
      <c r="B1568" t="s">
        <v>3274</v>
      </c>
      <c r="C1568" t="s">
        <v>1007</v>
      </c>
      <c r="D1568" t="s">
        <v>183</v>
      </c>
      <c r="E1568" t="s">
        <v>91</v>
      </c>
      <c r="F1568" t="s">
        <v>5460</v>
      </c>
      <c r="G1568" s="6">
        <f t="shared" si="216"/>
        <v>12055</v>
      </c>
      <c r="H1568" t="s">
        <v>47</v>
      </c>
      <c r="I1568" t="s">
        <v>274</v>
      </c>
      <c r="J1568" t="str">
        <f t="shared" si="217"/>
        <v>Rachit Lall</v>
      </c>
      <c r="K1568" t="s">
        <v>5461</v>
      </c>
      <c r="L1568" s="7">
        <f t="shared" si="222"/>
        <v>45052</v>
      </c>
      <c r="M1568" s="7">
        <v>45183</v>
      </c>
      <c r="N1568" s="1">
        <f t="shared" si="218"/>
        <v>45183</v>
      </c>
      <c r="O1568" s="7">
        <v>45224</v>
      </c>
      <c r="P1568" s="7">
        <f t="shared" si="223"/>
        <v>45224</v>
      </c>
      <c r="Q1568">
        <v>172</v>
      </c>
      <c r="R1568">
        <v>1</v>
      </c>
      <c r="S1568">
        <v>1</v>
      </c>
      <c r="T1568">
        <v>23.2</v>
      </c>
      <c r="U1568" t="s">
        <v>100</v>
      </c>
      <c r="W1568" t="str">
        <f t="shared" si="219"/>
        <v>Won</v>
      </c>
      <c r="X1568" t="str">
        <f>_xlfn.XLOOKUP(B1568,'Customers'!A:A,'Customers'!E:E,"")</f>
        <v>SMB</v>
      </c>
      <c r="Y1568">
        <f t="shared" si="220"/>
        <v>1</v>
      </c>
      <c r="Z1568">
        <f t="shared" si="221"/>
        <v>41</v>
      </c>
      <c r="AA1568">
        <f t="shared" si="224"/>
        <v>1</v>
      </c>
    </row>
    <row r="1569" spans="1:27">
      <c r="A1569" t="s">
        <v>5462</v>
      </c>
      <c r="B1569" t="s">
        <v>4753</v>
      </c>
      <c r="C1569" t="s">
        <v>1653</v>
      </c>
      <c r="D1569" t="s">
        <v>19</v>
      </c>
      <c r="E1569" t="s">
        <v>54</v>
      </c>
      <c r="F1569" t="s">
        <v>5463</v>
      </c>
      <c r="G1569" s="6">
        <f t="shared" si="216"/>
        <v>6616</v>
      </c>
      <c r="H1569" t="s">
        <v>172</v>
      </c>
      <c r="I1569" t="s">
        <v>139</v>
      </c>
      <c r="J1569" t="str">
        <f t="shared" si="217"/>
        <v>Champak Rao</v>
      </c>
      <c r="K1569" t="s">
        <v>375</v>
      </c>
      <c r="L1569" s="7">
        <f t="shared" si="222"/>
        <v>44778</v>
      </c>
      <c r="M1569" s="7">
        <v>44934</v>
      </c>
      <c r="N1569" s="1">
        <f t="shared" si="218"/>
        <v>44934</v>
      </c>
      <c r="P1569" s="7" t="str">
        <f t="shared" si="223"/>
        <v/>
      </c>
      <c r="R1569">
        <v>0</v>
      </c>
      <c r="S1569">
        <v>1</v>
      </c>
      <c r="T1569">
        <v>22.1</v>
      </c>
      <c r="U1569" t="s">
        <v>42</v>
      </c>
      <c r="W1569" t="str">
        <f t="shared" si="219"/>
        <v>Open</v>
      </c>
      <c r="X1569" t="str">
        <f>_xlfn.XLOOKUP(B1569,'Customers'!A:A,'Customers'!E:E,"")</f>
        <v>Mid-Market</v>
      </c>
      <c r="Y1569">
        <f t="shared" si="220"/>
        <v>0</v>
      </c>
      <c r="Z1569" t="str">
        <f t="shared" si="221"/>
        <v/>
      </c>
      <c r="AA1569">
        <f t="shared" si="224"/>
        <v>0</v>
      </c>
    </row>
    <row r="1570" spans="1:27">
      <c r="A1570" t="s">
        <v>5464</v>
      </c>
      <c r="B1570" t="s">
        <v>5465</v>
      </c>
      <c r="C1570" t="s">
        <v>4729</v>
      </c>
      <c r="D1570" t="s">
        <v>37</v>
      </c>
      <c r="E1570" t="s">
        <v>45</v>
      </c>
      <c r="F1570" t="s">
        <v>5466</v>
      </c>
      <c r="G1570" s="6">
        <f t="shared" si="216"/>
        <v>124113</v>
      </c>
      <c r="H1570" t="s">
        <v>22</v>
      </c>
      <c r="I1570" t="s">
        <v>62</v>
      </c>
      <c r="J1570" t="str">
        <f t="shared" si="217"/>
        <v>Jairaj Panchal</v>
      </c>
      <c r="K1570" t="s">
        <v>3158</v>
      </c>
      <c r="L1570" s="7">
        <f t="shared" si="222"/>
        <v>44809</v>
      </c>
      <c r="M1570" s="7">
        <v>44824</v>
      </c>
      <c r="N1570" s="1">
        <f t="shared" si="218"/>
        <v>44824</v>
      </c>
      <c r="P1570" s="7" t="str">
        <f t="shared" si="223"/>
        <v/>
      </c>
      <c r="R1570">
        <v>0</v>
      </c>
      <c r="S1570">
        <v>1</v>
      </c>
      <c r="T1570">
        <v>29.3</v>
      </c>
      <c r="U1570" t="s">
        <v>100</v>
      </c>
      <c r="W1570" t="str">
        <f t="shared" si="219"/>
        <v>Open</v>
      </c>
      <c r="X1570" t="str">
        <f>_xlfn.XLOOKUP(B1570,'Customers'!A:A,'Customers'!E:E,"")</f>
        <v>Enterprise</v>
      </c>
      <c r="Y1570">
        <f t="shared" si="220"/>
        <v>0</v>
      </c>
      <c r="Z1570" t="str">
        <f t="shared" si="221"/>
        <v/>
      </c>
      <c r="AA1570">
        <f t="shared" si="224"/>
        <v>0</v>
      </c>
    </row>
    <row r="1571" spans="1:27">
      <c r="A1571" t="s">
        <v>5467</v>
      </c>
      <c r="B1571" t="s">
        <v>753</v>
      </c>
      <c r="C1571" t="s">
        <v>307</v>
      </c>
      <c r="D1571" t="s">
        <v>19</v>
      </c>
      <c r="E1571" t="s">
        <v>177</v>
      </c>
      <c r="F1571" t="s">
        <v>2206</v>
      </c>
      <c r="G1571" s="6">
        <f t="shared" si="216"/>
        <v>5000</v>
      </c>
      <c r="H1571" t="s">
        <v>47</v>
      </c>
      <c r="I1571" t="s">
        <v>127</v>
      </c>
      <c r="J1571" t="str">
        <f t="shared" si="217"/>
        <v>Kashish Patla</v>
      </c>
      <c r="K1571" t="s">
        <v>3292</v>
      </c>
      <c r="L1571" s="7">
        <f t="shared" si="222"/>
        <v>45463</v>
      </c>
      <c r="M1571" s="7">
        <v>45492</v>
      </c>
      <c r="N1571" s="1">
        <f t="shared" si="218"/>
        <v>45492</v>
      </c>
      <c r="P1571" s="7" t="str">
        <f t="shared" si="223"/>
        <v/>
      </c>
      <c r="R1571">
        <v>0</v>
      </c>
      <c r="S1571">
        <v>1</v>
      </c>
      <c r="T1571">
        <v>3.1</v>
      </c>
      <c r="U1571" t="s">
        <v>100</v>
      </c>
      <c r="W1571" t="str">
        <f t="shared" si="219"/>
        <v>Open</v>
      </c>
      <c r="X1571" t="str">
        <f>_xlfn.XLOOKUP(B1571,'Customers'!A:A,'Customers'!E:E,"")</f>
        <v>Enterprise</v>
      </c>
      <c r="Y1571">
        <f t="shared" si="220"/>
        <v>0</v>
      </c>
      <c r="Z1571" t="str">
        <f t="shared" si="221"/>
        <v/>
      </c>
      <c r="AA1571">
        <f t="shared" si="224"/>
        <v>0</v>
      </c>
    </row>
    <row r="1572" spans="1:27">
      <c r="A1572" t="s">
        <v>5468</v>
      </c>
      <c r="B1572" t="s">
        <v>5469</v>
      </c>
      <c r="C1572" t="s">
        <v>18</v>
      </c>
      <c r="D1572" t="s">
        <v>183</v>
      </c>
      <c r="E1572" t="s">
        <v>20</v>
      </c>
      <c r="F1572" t="s">
        <v>5470</v>
      </c>
      <c r="G1572" s="6">
        <f t="shared" si="216"/>
        <v>4633</v>
      </c>
      <c r="H1572" t="s">
        <v>151</v>
      </c>
      <c r="I1572" t="s">
        <v>73</v>
      </c>
      <c r="J1572" t="str">
        <f t="shared" si="217"/>
        <v>Karan Karnik</v>
      </c>
      <c r="K1572" t="s">
        <v>4919</v>
      </c>
      <c r="L1572" s="7">
        <f t="shared" si="222"/>
        <v>45632</v>
      </c>
      <c r="M1572" s="7">
        <v>45700</v>
      </c>
      <c r="N1572" s="1">
        <f t="shared" si="218"/>
        <v>45700</v>
      </c>
      <c r="P1572" s="7" t="str">
        <f t="shared" si="223"/>
        <v/>
      </c>
      <c r="R1572">
        <v>0</v>
      </c>
      <c r="S1572">
        <v>1</v>
      </c>
      <c r="T1572">
        <v>21.7</v>
      </c>
      <c r="U1572" t="s">
        <v>25</v>
      </c>
      <c r="W1572" t="str">
        <f t="shared" si="219"/>
        <v>Open</v>
      </c>
      <c r="X1572" t="str">
        <f>_xlfn.XLOOKUP(B1572,'Customers'!A:A,'Customers'!E:E,"")</f>
        <v>Mid-Market</v>
      </c>
      <c r="Y1572">
        <f t="shared" si="220"/>
        <v>0</v>
      </c>
      <c r="Z1572" t="str">
        <f t="shared" si="221"/>
        <v/>
      </c>
      <c r="AA1572">
        <f t="shared" si="224"/>
        <v>0</v>
      </c>
    </row>
    <row r="1573" spans="1:27">
      <c r="A1573" t="s">
        <v>5471</v>
      </c>
      <c r="B1573" t="s">
        <v>372</v>
      </c>
      <c r="C1573" t="s">
        <v>4023</v>
      </c>
      <c r="D1573" t="s">
        <v>66</v>
      </c>
      <c r="E1573" t="s">
        <v>91</v>
      </c>
      <c r="F1573" t="s">
        <v>5472</v>
      </c>
      <c r="G1573" s="6">
        <f t="shared" si="216"/>
        <v>11950</v>
      </c>
      <c r="H1573" t="s">
        <v>161</v>
      </c>
      <c r="I1573" t="s">
        <v>62</v>
      </c>
      <c r="J1573" t="str">
        <f t="shared" si="217"/>
        <v>Jairaj Panchal</v>
      </c>
      <c r="K1573" t="s">
        <v>2840</v>
      </c>
      <c r="L1573" s="7">
        <f t="shared" si="222"/>
        <v>45516</v>
      </c>
      <c r="M1573" s="7">
        <v>45662</v>
      </c>
      <c r="N1573" s="1">
        <f t="shared" si="218"/>
        <v>45662</v>
      </c>
      <c r="O1573" s="7">
        <v>45716</v>
      </c>
      <c r="P1573" s="7">
        <f t="shared" si="223"/>
        <v>45716</v>
      </c>
      <c r="Q1573">
        <v>200</v>
      </c>
      <c r="R1573">
        <v>0</v>
      </c>
      <c r="S1573">
        <v>1</v>
      </c>
      <c r="T1573">
        <v>20.100000000000001</v>
      </c>
      <c r="U1573" t="s">
        <v>25</v>
      </c>
      <c r="W1573" t="str">
        <f t="shared" si="219"/>
        <v>Won</v>
      </c>
      <c r="X1573" t="str">
        <f>_xlfn.XLOOKUP(B1573,'Customers'!A:A,'Customers'!E:E,"")</f>
        <v>Mid-Market</v>
      </c>
      <c r="Y1573">
        <f t="shared" si="220"/>
        <v>1</v>
      </c>
      <c r="Z1573">
        <f t="shared" si="221"/>
        <v>54</v>
      </c>
      <c r="AA1573">
        <f t="shared" si="224"/>
        <v>1</v>
      </c>
    </row>
    <row r="1574" spans="1:27">
      <c r="A1574" t="s">
        <v>5473</v>
      </c>
      <c r="B1574" t="s">
        <v>5474</v>
      </c>
      <c r="C1574" t="s">
        <v>2904</v>
      </c>
      <c r="D1574" t="s">
        <v>183</v>
      </c>
      <c r="E1574" t="s">
        <v>177</v>
      </c>
      <c r="F1574" t="s">
        <v>5475</v>
      </c>
      <c r="G1574" s="6">
        <f t="shared" si="216"/>
        <v>13981</v>
      </c>
      <c r="H1574" t="s">
        <v>39</v>
      </c>
      <c r="I1574" t="s">
        <v>31</v>
      </c>
      <c r="J1574" t="str">
        <f t="shared" si="217"/>
        <v>Ati Seshadri</v>
      </c>
      <c r="K1574" t="s">
        <v>2207</v>
      </c>
      <c r="L1574" s="7">
        <f t="shared" si="222"/>
        <v>44799</v>
      </c>
      <c r="M1574" s="7">
        <v>44868</v>
      </c>
      <c r="N1574" s="1">
        <f t="shared" si="218"/>
        <v>44868</v>
      </c>
      <c r="P1574" s="7" t="str">
        <f t="shared" si="223"/>
        <v/>
      </c>
      <c r="R1574">
        <v>0</v>
      </c>
      <c r="S1574">
        <v>1</v>
      </c>
      <c r="T1574">
        <v>12</v>
      </c>
      <c r="U1574" t="s">
        <v>100</v>
      </c>
      <c r="W1574" t="str">
        <f t="shared" si="219"/>
        <v>Open</v>
      </c>
      <c r="X1574" t="str">
        <f>_xlfn.XLOOKUP(B1574,'Customers'!A:A,'Customers'!E:E,"")</f>
        <v>Enterprise</v>
      </c>
      <c r="Y1574">
        <f t="shared" si="220"/>
        <v>0</v>
      </c>
      <c r="Z1574" t="str">
        <f t="shared" si="221"/>
        <v/>
      </c>
      <c r="AA1574">
        <f t="shared" si="224"/>
        <v>0</v>
      </c>
    </row>
    <row r="1575" spans="1:27">
      <c r="A1575" t="s">
        <v>5476</v>
      </c>
      <c r="B1575" t="s">
        <v>5477</v>
      </c>
      <c r="C1575" t="s">
        <v>654</v>
      </c>
      <c r="D1575" t="s">
        <v>19</v>
      </c>
      <c r="E1575" t="s">
        <v>28</v>
      </c>
      <c r="F1575" t="s">
        <v>5478</v>
      </c>
      <c r="G1575" s="6">
        <f t="shared" si="216"/>
        <v>5720</v>
      </c>
      <c r="H1575" t="s">
        <v>172</v>
      </c>
      <c r="I1575" t="s">
        <v>62</v>
      </c>
      <c r="J1575" t="str">
        <f t="shared" si="217"/>
        <v>Jairaj Panchal</v>
      </c>
      <c r="K1575" t="s">
        <v>5479</v>
      </c>
      <c r="L1575" s="7">
        <f t="shared" si="222"/>
        <v>45101</v>
      </c>
      <c r="M1575" s="7">
        <v>45131</v>
      </c>
      <c r="N1575" s="1">
        <f t="shared" si="218"/>
        <v>45131</v>
      </c>
      <c r="P1575" s="7" t="str">
        <f t="shared" si="223"/>
        <v/>
      </c>
      <c r="R1575">
        <v>0</v>
      </c>
      <c r="S1575">
        <v>1</v>
      </c>
      <c r="T1575">
        <v>25.6</v>
      </c>
      <c r="U1575" t="s">
        <v>25</v>
      </c>
      <c r="W1575" t="str">
        <f t="shared" si="219"/>
        <v>Open</v>
      </c>
      <c r="X1575" t="str">
        <f>_xlfn.XLOOKUP(B1575,'Customers'!A:A,'Customers'!E:E,"")</f>
        <v>Mid-Market</v>
      </c>
      <c r="Y1575">
        <f t="shared" si="220"/>
        <v>0</v>
      </c>
      <c r="Z1575" t="str">
        <f t="shared" si="221"/>
        <v/>
      </c>
      <c r="AA1575">
        <f t="shared" si="224"/>
        <v>0</v>
      </c>
    </row>
    <row r="1576" spans="1:27">
      <c r="A1576" t="s">
        <v>5480</v>
      </c>
      <c r="B1576" t="s">
        <v>44</v>
      </c>
      <c r="C1576" t="s">
        <v>474</v>
      </c>
      <c r="D1576" t="s">
        <v>53</v>
      </c>
      <c r="E1576" t="s">
        <v>91</v>
      </c>
      <c r="F1576" t="s">
        <v>5481</v>
      </c>
      <c r="G1576" s="6">
        <f t="shared" si="216"/>
        <v>15701</v>
      </c>
      <c r="H1576" t="s">
        <v>79</v>
      </c>
      <c r="I1576" t="s">
        <v>68</v>
      </c>
      <c r="J1576" t="str">
        <f t="shared" si="217"/>
        <v>Anamika Keer</v>
      </c>
      <c r="K1576" t="s">
        <v>5479</v>
      </c>
      <c r="L1576" s="7">
        <f t="shared" si="222"/>
        <v>45101</v>
      </c>
      <c r="M1576" s="7">
        <v>45180</v>
      </c>
      <c r="N1576" s="1">
        <f t="shared" si="218"/>
        <v>45180</v>
      </c>
      <c r="O1576" s="7">
        <v>45129</v>
      </c>
      <c r="P1576" s="7">
        <f t="shared" si="223"/>
        <v>45129</v>
      </c>
      <c r="Q1576">
        <v>28</v>
      </c>
      <c r="R1576">
        <v>0</v>
      </c>
      <c r="S1576">
        <v>1</v>
      </c>
      <c r="T1576">
        <v>16.2</v>
      </c>
      <c r="U1576" t="s">
        <v>100</v>
      </c>
      <c r="W1576" t="str">
        <f t="shared" si="219"/>
        <v>Won</v>
      </c>
      <c r="X1576" t="str">
        <f>_xlfn.XLOOKUP(B1576,'Customers'!A:A,'Customers'!E:E,"")</f>
        <v>Mid-Market</v>
      </c>
      <c r="Y1576">
        <f t="shared" si="220"/>
        <v>1</v>
      </c>
      <c r="Z1576">
        <f t="shared" si="221"/>
        <v>-51</v>
      </c>
      <c r="AA1576">
        <f t="shared" si="224"/>
        <v>0</v>
      </c>
    </row>
    <row r="1577" spans="1:27">
      <c r="A1577" t="s">
        <v>5482</v>
      </c>
      <c r="B1577" t="s">
        <v>2397</v>
      </c>
      <c r="C1577" t="s">
        <v>1865</v>
      </c>
      <c r="D1577" t="s">
        <v>183</v>
      </c>
      <c r="E1577" t="s">
        <v>177</v>
      </c>
      <c r="F1577" t="s">
        <v>5483</v>
      </c>
      <c r="G1577" s="6">
        <f t="shared" si="216"/>
        <v>10039</v>
      </c>
      <c r="H1577" t="s">
        <v>79</v>
      </c>
      <c r="I1577" t="s">
        <v>274</v>
      </c>
      <c r="J1577" t="str">
        <f t="shared" si="217"/>
        <v>Rachit Lall</v>
      </c>
      <c r="K1577" t="s">
        <v>5484</v>
      </c>
      <c r="L1577" s="7">
        <f t="shared" si="222"/>
        <v>45555</v>
      </c>
      <c r="M1577" s="7">
        <v>45575</v>
      </c>
      <c r="N1577" s="1">
        <f t="shared" si="218"/>
        <v>45575</v>
      </c>
      <c r="P1577" s="7" t="str">
        <f t="shared" si="223"/>
        <v/>
      </c>
      <c r="R1577">
        <v>0</v>
      </c>
      <c r="S1577">
        <v>1</v>
      </c>
      <c r="T1577">
        <v>8.8000000000000007</v>
      </c>
      <c r="U1577" t="s">
        <v>33</v>
      </c>
      <c r="W1577" t="str">
        <f t="shared" si="219"/>
        <v>Open</v>
      </c>
      <c r="X1577" t="str">
        <f>_xlfn.XLOOKUP(B1577,'Customers'!A:A,'Customers'!E:E,"")</f>
        <v>Mid-Market</v>
      </c>
      <c r="Y1577">
        <f t="shared" si="220"/>
        <v>0</v>
      </c>
      <c r="Z1577" t="str">
        <f t="shared" si="221"/>
        <v/>
      </c>
      <c r="AA1577">
        <f t="shared" si="224"/>
        <v>0</v>
      </c>
    </row>
    <row r="1578" spans="1:27">
      <c r="A1578" t="s">
        <v>5485</v>
      </c>
      <c r="B1578" t="s">
        <v>5486</v>
      </c>
      <c r="C1578" t="s">
        <v>18</v>
      </c>
      <c r="D1578" t="s">
        <v>183</v>
      </c>
      <c r="E1578" t="s">
        <v>20</v>
      </c>
      <c r="F1578" t="s">
        <v>5487</v>
      </c>
      <c r="G1578" s="6">
        <f t="shared" si="216"/>
        <v>9393</v>
      </c>
      <c r="H1578" t="s">
        <v>47</v>
      </c>
      <c r="I1578" t="s">
        <v>1377</v>
      </c>
      <c r="J1578" t="str">
        <f t="shared" si="217"/>
        <v>Patrick Sama</v>
      </c>
      <c r="K1578" t="s">
        <v>1730</v>
      </c>
      <c r="L1578" s="7">
        <f t="shared" si="222"/>
        <v>44562</v>
      </c>
      <c r="M1578" s="7">
        <v>44667</v>
      </c>
      <c r="N1578" s="1">
        <f t="shared" si="218"/>
        <v>44667</v>
      </c>
      <c r="P1578" s="7" t="str">
        <f t="shared" si="223"/>
        <v/>
      </c>
      <c r="R1578">
        <v>0</v>
      </c>
      <c r="S1578">
        <v>1</v>
      </c>
      <c r="U1578" t="s">
        <v>33</v>
      </c>
      <c r="W1578" t="str">
        <f t="shared" si="219"/>
        <v>Open</v>
      </c>
      <c r="X1578" t="str">
        <f>_xlfn.XLOOKUP(B1578,'Customers'!A:A,'Customers'!E:E,"")</f>
        <v>Mid-Market</v>
      </c>
      <c r="Y1578">
        <f t="shared" si="220"/>
        <v>0</v>
      </c>
      <c r="Z1578" t="str">
        <f t="shared" si="221"/>
        <v/>
      </c>
      <c r="AA1578">
        <f t="shared" si="224"/>
        <v>0</v>
      </c>
    </row>
    <row r="1579" spans="1:27">
      <c r="A1579" t="s">
        <v>5488</v>
      </c>
      <c r="B1579" t="s">
        <v>3665</v>
      </c>
      <c r="C1579" t="s">
        <v>1371</v>
      </c>
      <c r="D1579" t="s">
        <v>37</v>
      </c>
      <c r="E1579" t="s">
        <v>115</v>
      </c>
      <c r="F1579" t="s">
        <v>5489</v>
      </c>
      <c r="G1579" s="6">
        <f t="shared" si="216"/>
        <v>167640</v>
      </c>
      <c r="H1579" t="s">
        <v>39</v>
      </c>
      <c r="I1579" t="s">
        <v>2020</v>
      </c>
      <c r="J1579" t="str">
        <f t="shared" si="217"/>
        <v>Panini Kade</v>
      </c>
      <c r="K1579" t="s">
        <v>4460</v>
      </c>
      <c r="L1579" s="7">
        <f t="shared" si="222"/>
        <v>44804</v>
      </c>
      <c r="M1579" s="7">
        <v>44831</v>
      </c>
      <c r="N1579" s="1">
        <f t="shared" si="218"/>
        <v>44831</v>
      </c>
      <c r="O1579" s="7">
        <v>44968</v>
      </c>
      <c r="P1579" s="7">
        <f t="shared" si="223"/>
        <v>44968</v>
      </c>
      <c r="Q1579">
        <v>164</v>
      </c>
      <c r="R1579">
        <v>0</v>
      </c>
      <c r="S1579">
        <v>1</v>
      </c>
      <c r="U1579" t="s">
        <v>58</v>
      </c>
      <c r="W1579" t="str">
        <f t="shared" si="219"/>
        <v>Lost</v>
      </c>
      <c r="X1579" t="str">
        <f>_xlfn.XLOOKUP(B1579,'Customers'!A:A,'Customers'!E:E,"")</f>
        <v>SMB</v>
      </c>
      <c r="Y1579">
        <f t="shared" si="220"/>
        <v>1</v>
      </c>
      <c r="Z1579">
        <f t="shared" si="221"/>
        <v>137</v>
      </c>
      <c r="AA1579">
        <f t="shared" si="224"/>
        <v>1</v>
      </c>
    </row>
    <row r="1580" spans="1:27">
      <c r="A1580" t="s">
        <v>5490</v>
      </c>
      <c r="B1580" t="s">
        <v>3906</v>
      </c>
      <c r="C1580" t="s">
        <v>4315</v>
      </c>
      <c r="D1580" t="s">
        <v>66</v>
      </c>
      <c r="E1580" t="s">
        <v>45</v>
      </c>
      <c r="F1580" t="s">
        <v>5491</v>
      </c>
      <c r="G1580" s="6">
        <f t="shared" si="216"/>
        <v>9799</v>
      </c>
      <c r="H1580" t="s">
        <v>30</v>
      </c>
      <c r="I1580" t="s">
        <v>1567</v>
      </c>
      <c r="J1580" t="str">
        <f t="shared" si="217"/>
        <v>Hemangini Bahri</v>
      </c>
      <c r="K1580" t="s">
        <v>1389</v>
      </c>
      <c r="L1580" s="7">
        <f t="shared" si="222"/>
        <v>44753</v>
      </c>
      <c r="M1580" s="7">
        <v>44882</v>
      </c>
      <c r="N1580" s="1">
        <f t="shared" si="218"/>
        <v>44882</v>
      </c>
      <c r="P1580" s="7" t="str">
        <f t="shared" si="223"/>
        <v/>
      </c>
      <c r="R1580">
        <v>0</v>
      </c>
      <c r="S1580">
        <v>1</v>
      </c>
      <c r="T1580">
        <v>20</v>
      </c>
      <c r="U1580" t="s">
        <v>33</v>
      </c>
      <c r="W1580" t="str">
        <f t="shared" si="219"/>
        <v>Open</v>
      </c>
      <c r="X1580" t="str">
        <f>_xlfn.XLOOKUP(B1580,'Customers'!A:A,'Customers'!E:E,"")</f>
        <v>Mid-Market</v>
      </c>
      <c r="Y1580">
        <f t="shared" si="220"/>
        <v>0</v>
      </c>
      <c r="Z1580" t="str">
        <f t="shared" si="221"/>
        <v/>
      </c>
      <c r="AA1580">
        <f t="shared" si="224"/>
        <v>0</v>
      </c>
    </row>
    <row r="1581" spans="1:27">
      <c r="A1581" t="s">
        <v>5492</v>
      </c>
      <c r="B1581" t="s">
        <v>3428</v>
      </c>
      <c r="C1581" t="s">
        <v>441</v>
      </c>
      <c r="D1581" t="s">
        <v>66</v>
      </c>
      <c r="E1581" t="s">
        <v>45</v>
      </c>
      <c r="F1581" t="s">
        <v>5493</v>
      </c>
      <c r="G1581" s="6">
        <f t="shared" si="216"/>
        <v>9384</v>
      </c>
      <c r="H1581" t="s">
        <v>47</v>
      </c>
      <c r="I1581" t="s">
        <v>145</v>
      </c>
      <c r="J1581" t="str">
        <f t="shared" si="217"/>
        <v>Krish Varughese</v>
      </c>
      <c r="K1581" t="s">
        <v>466</v>
      </c>
      <c r="L1581" s="7">
        <f t="shared" si="222"/>
        <v>45141</v>
      </c>
      <c r="M1581" s="7">
        <v>45215</v>
      </c>
      <c r="N1581" s="1">
        <f t="shared" si="218"/>
        <v>45215</v>
      </c>
      <c r="P1581" s="7" t="str">
        <f t="shared" si="223"/>
        <v/>
      </c>
      <c r="R1581">
        <v>0</v>
      </c>
      <c r="S1581">
        <v>1</v>
      </c>
      <c r="T1581">
        <v>28.8</v>
      </c>
      <c r="U1581" t="s">
        <v>25</v>
      </c>
      <c r="W1581" t="str">
        <f t="shared" si="219"/>
        <v>Open</v>
      </c>
      <c r="X1581" t="str">
        <f>_xlfn.XLOOKUP(B1581,'Customers'!A:A,'Customers'!E:E,"")</f>
        <v>Mid-Market</v>
      </c>
      <c r="Y1581">
        <f t="shared" si="220"/>
        <v>0</v>
      </c>
      <c r="Z1581" t="str">
        <f t="shared" si="221"/>
        <v/>
      </c>
      <c r="AA1581">
        <f t="shared" si="224"/>
        <v>0</v>
      </c>
    </row>
    <row r="1582" spans="1:27">
      <c r="A1582" t="s">
        <v>5494</v>
      </c>
      <c r="B1582" t="s">
        <v>5495</v>
      </c>
      <c r="C1582" t="s">
        <v>924</v>
      </c>
      <c r="D1582" t="s">
        <v>37</v>
      </c>
      <c r="E1582" t="s">
        <v>45</v>
      </c>
      <c r="F1582" t="s">
        <v>5496</v>
      </c>
      <c r="G1582" s="6">
        <f t="shared" si="216"/>
        <v>97491</v>
      </c>
      <c r="H1582" t="s">
        <v>151</v>
      </c>
      <c r="I1582" t="s">
        <v>73</v>
      </c>
      <c r="J1582" t="str">
        <f t="shared" si="217"/>
        <v>Karan Karnik</v>
      </c>
      <c r="K1582" t="s">
        <v>4115</v>
      </c>
      <c r="L1582" s="7">
        <f t="shared" si="222"/>
        <v>44844</v>
      </c>
      <c r="M1582" s="7">
        <v>44889</v>
      </c>
      <c r="N1582" s="1">
        <f t="shared" si="218"/>
        <v>44889</v>
      </c>
      <c r="P1582" s="7" t="str">
        <f t="shared" si="223"/>
        <v/>
      </c>
      <c r="R1582">
        <v>0</v>
      </c>
      <c r="S1582">
        <v>1</v>
      </c>
      <c r="T1582">
        <v>1.7</v>
      </c>
      <c r="U1582" t="s">
        <v>25</v>
      </c>
      <c r="W1582" t="str">
        <f t="shared" si="219"/>
        <v>Open</v>
      </c>
      <c r="X1582" t="str">
        <f>_xlfn.XLOOKUP(B1582,'Customers'!A:A,'Customers'!E:E,"")</f>
        <v>SMB</v>
      </c>
      <c r="Y1582">
        <f t="shared" si="220"/>
        <v>0</v>
      </c>
      <c r="Z1582" t="str">
        <f t="shared" si="221"/>
        <v/>
      </c>
      <c r="AA1582">
        <f t="shared" si="224"/>
        <v>0</v>
      </c>
    </row>
    <row r="1583" spans="1:27">
      <c r="A1583" t="s">
        <v>5497</v>
      </c>
      <c r="B1583" t="s">
        <v>5126</v>
      </c>
      <c r="C1583" t="s">
        <v>5498</v>
      </c>
      <c r="D1583" t="s">
        <v>53</v>
      </c>
      <c r="E1583" t="s">
        <v>54</v>
      </c>
      <c r="F1583" t="s">
        <v>5499</v>
      </c>
      <c r="G1583" s="6">
        <f t="shared" si="216"/>
        <v>38000</v>
      </c>
      <c r="H1583" t="s">
        <v>56</v>
      </c>
      <c r="I1583" t="s">
        <v>86</v>
      </c>
      <c r="J1583" t="str">
        <f t="shared" si="217"/>
        <v>Mason Solanki</v>
      </c>
      <c r="K1583" t="s">
        <v>5500</v>
      </c>
      <c r="L1583" s="7">
        <f t="shared" si="222"/>
        <v>45553</v>
      </c>
      <c r="M1583" s="7">
        <v>45617</v>
      </c>
      <c r="N1583" s="1">
        <f t="shared" si="218"/>
        <v>45617</v>
      </c>
      <c r="P1583" s="7" t="str">
        <f t="shared" si="223"/>
        <v/>
      </c>
      <c r="R1583">
        <v>0</v>
      </c>
      <c r="S1583">
        <v>1</v>
      </c>
      <c r="T1583">
        <v>25.1</v>
      </c>
      <c r="U1583" t="s">
        <v>58</v>
      </c>
      <c r="W1583" t="str">
        <f t="shared" si="219"/>
        <v>Open</v>
      </c>
      <c r="X1583" t="str">
        <f>_xlfn.XLOOKUP(B1583,'Customers'!A:A,'Customers'!E:E,"")</f>
        <v>Mid-Market</v>
      </c>
      <c r="Y1583">
        <f t="shared" si="220"/>
        <v>0</v>
      </c>
      <c r="Z1583" t="str">
        <f t="shared" si="221"/>
        <v/>
      </c>
      <c r="AA1583">
        <f t="shared" si="224"/>
        <v>0</v>
      </c>
    </row>
    <row r="1584" spans="1:27">
      <c r="A1584" t="s">
        <v>5501</v>
      </c>
      <c r="B1584" t="s">
        <v>2109</v>
      </c>
      <c r="C1584" t="s">
        <v>5502</v>
      </c>
      <c r="D1584" t="s">
        <v>183</v>
      </c>
      <c r="E1584" t="s">
        <v>45</v>
      </c>
      <c r="F1584" t="s">
        <v>5503</v>
      </c>
      <c r="G1584" s="6">
        <f t="shared" si="216"/>
        <v>10446</v>
      </c>
      <c r="H1584" t="s">
        <v>30</v>
      </c>
      <c r="I1584" t="s">
        <v>268</v>
      </c>
      <c r="J1584" t="str">
        <f t="shared" si="217"/>
        <v>Panini Kade</v>
      </c>
      <c r="K1584" t="s">
        <v>3611</v>
      </c>
      <c r="L1584" s="7">
        <f t="shared" si="222"/>
        <v>45346</v>
      </c>
      <c r="M1584" s="7">
        <v>45409</v>
      </c>
      <c r="N1584" s="1">
        <f t="shared" si="218"/>
        <v>45409</v>
      </c>
      <c r="P1584" s="7" t="str">
        <f t="shared" si="223"/>
        <v/>
      </c>
      <c r="R1584">
        <v>0</v>
      </c>
      <c r="S1584">
        <v>1</v>
      </c>
      <c r="U1584" t="s">
        <v>100</v>
      </c>
      <c r="W1584" t="str">
        <f t="shared" si="219"/>
        <v>Open</v>
      </c>
      <c r="X1584" t="str">
        <f>_xlfn.XLOOKUP(B1584,'Customers'!A:A,'Customers'!E:E,"")</f>
        <v>Enterprise</v>
      </c>
      <c r="Y1584">
        <f t="shared" si="220"/>
        <v>0</v>
      </c>
      <c r="Z1584" t="str">
        <f t="shared" si="221"/>
        <v/>
      </c>
      <c r="AA1584">
        <f t="shared" si="224"/>
        <v>0</v>
      </c>
    </row>
    <row r="1585" spans="1:27">
      <c r="A1585" t="s">
        <v>5504</v>
      </c>
      <c r="B1585" t="s">
        <v>5505</v>
      </c>
      <c r="C1585" t="s">
        <v>3396</v>
      </c>
      <c r="D1585" t="s">
        <v>19</v>
      </c>
      <c r="E1585" t="s">
        <v>28</v>
      </c>
      <c r="F1585" t="s">
        <v>5506</v>
      </c>
      <c r="G1585" s="6">
        <f t="shared" si="216"/>
        <v>8653</v>
      </c>
      <c r="H1585" t="s">
        <v>151</v>
      </c>
      <c r="I1585" t="s">
        <v>127</v>
      </c>
      <c r="J1585" t="str">
        <f t="shared" si="217"/>
        <v>Kashish Patla</v>
      </c>
      <c r="K1585" t="s">
        <v>5507</v>
      </c>
      <c r="L1585" s="7">
        <f t="shared" si="222"/>
        <v>45055</v>
      </c>
      <c r="M1585" s="7">
        <v>45192</v>
      </c>
      <c r="N1585" s="1">
        <f t="shared" si="218"/>
        <v>45192</v>
      </c>
      <c r="P1585" s="7" t="str">
        <f t="shared" si="223"/>
        <v/>
      </c>
      <c r="R1585">
        <v>0</v>
      </c>
      <c r="S1585">
        <v>1</v>
      </c>
      <c r="T1585">
        <v>27</v>
      </c>
      <c r="U1585" t="s">
        <v>42</v>
      </c>
      <c r="W1585" t="str">
        <f t="shared" si="219"/>
        <v>Open</v>
      </c>
      <c r="X1585" t="str">
        <f>_xlfn.XLOOKUP(B1585,'Customers'!A:A,'Customers'!E:E,"")</f>
        <v>SMB</v>
      </c>
      <c r="Y1585">
        <f t="shared" si="220"/>
        <v>0</v>
      </c>
      <c r="Z1585" t="str">
        <f t="shared" si="221"/>
        <v/>
      </c>
      <c r="AA1585">
        <f t="shared" si="224"/>
        <v>0</v>
      </c>
    </row>
    <row r="1586" spans="1:27">
      <c r="A1586" t="s">
        <v>5508</v>
      </c>
      <c r="B1586" t="s">
        <v>5509</v>
      </c>
      <c r="C1586" t="s">
        <v>5263</v>
      </c>
      <c r="D1586" t="s">
        <v>53</v>
      </c>
      <c r="E1586" t="s">
        <v>91</v>
      </c>
      <c r="F1586" t="s">
        <v>5510</v>
      </c>
      <c r="G1586" s="6">
        <f t="shared" si="216"/>
        <v>32859</v>
      </c>
      <c r="H1586" t="s">
        <v>39</v>
      </c>
      <c r="I1586" t="s">
        <v>920</v>
      </c>
      <c r="J1586" t="str">
        <f t="shared" si="217"/>
        <v>Mason Solanki</v>
      </c>
      <c r="K1586" t="s">
        <v>4238</v>
      </c>
      <c r="L1586" s="7">
        <f t="shared" si="222"/>
        <v>44704</v>
      </c>
      <c r="M1586" s="7">
        <v>44808</v>
      </c>
      <c r="N1586" s="1">
        <f t="shared" si="218"/>
        <v>44808</v>
      </c>
      <c r="O1586" s="7">
        <v>44839</v>
      </c>
      <c r="P1586" s="7">
        <f t="shared" si="223"/>
        <v>44839</v>
      </c>
      <c r="Q1586">
        <v>135</v>
      </c>
      <c r="R1586">
        <v>0</v>
      </c>
      <c r="S1586">
        <v>1</v>
      </c>
      <c r="T1586">
        <v>18.3</v>
      </c>
      <c r="U1586" t="s">
        <v>33</v>
      </c>
      <c r="W1586" t="str">
        <f t="shared" si="219"/>
        <v>Won</v>
      </c>
      <c r="X1586" t="str">
        <f>_xlfn.XLOOKUP(B1586,'Customers'!A:A,'Customers'!E:E,"")</f>
        <v>Mid-Market</v>
      </c>
      <c r="Y1586">
        <f t="shared" si="220"/>
        <v>1</v>
      </c>
      <c r="Z1586">
        <f t="shared" si="221"/>
        <v>31</v>
      </c>
      <c r="AA1586">
        <f t="shared" si="224"/>
        <v>1</v>
      </c>
    </row>
    <row r="1587" spans="1:27">
      <c r="A1587" t="s">
        <v>5511</v>
      </c>
      <c r="B1587" t="s">
        <v>1786</v>
      </c>
      <c r="C1587" t="s">
        <v>1838</v>
      </c>
      <c r="D1587" t="s">
        <v>53</v>
      </c>
      <c r="E1587" t="s">
        <v>177</v>
      </c>
      <c r="F1587" t="s">
        <v>5512</v>
      </c>
      <c r="G1587" s="6">
        <f t="shared" si="216"/>
        <v>33525</v>
      </c>
      <c r="H1587" t="s">
        <v>79</v>
      </c>
      <c r="I1587" t="s">
        <v>62</v>
      </c>
      <c r="J1587" t="str">
        <f t="shared" si="217"/>
        <v>Jairaj Panchal</v>
      </c>
      <c r="K1587" t="s">
        <v>3656</v>
      </c>
      <c r="L1587" s="7">
        <f t="shared" si="222"/>
        <v>45268</v>
      </c>
      <c r="M1587" s="7">
        <v>45285</v>
      </c>
      <c r="N1587" s="1">
        <f t="shared" si="218"/>
        <v>45285</v>
      </c>
      <c r="P1587" s="7" t="str">
        <f t="shared" si="223"/>
        <v/>
      </c>
      <c r="R1587">
        <v>0</v>
      </c>
      <c r="S1587">
        <v>1</v>
      </c>
      <c r="U1587" t="s">
        <v>25</v>
      </c>
      <c r="W1587" t="str">
        <f t="shared" si="219"/>
        <v>Open</v>
      </c>
      <c r="X1587" t="str">
        <f>_xlfn.XLOOKUP(B1587,'Customers'!A:A,'Customers'!E:E,"")</f>
        <v>Mid-Market</v>
      </c>
      <c r="Y1587">
        <f t="shared" si="220"/>
        <v>0</v>
      </c>
      <c r="Z1587" t="str">
        <f t="shared" si="221"/>
        <v/>
      </c>
      <c r="AA1587">
        <f t="shared" si="224"/>
        <v>0</v>
      </c>
    </row>
    <row r="1588" spans="1:27">
      <c r="A1588" t="s">
        <v>5513</v>
      </c>
      <c r="B1588" t="s">
        <v>1379</v>
      </c>
      <c r="C1588" t="s">
        <v>398</v>
      </c>
      <c r="D1588" t="s">
        <v>66</v>
      </c>
      <c r="E1588" t="s">
        <v>115</v>
      </c>
      <c r="F1588" t="s">
        <v>5514</v>
      </c>
      <c r="G1588" s="6">
        <f t="shared" si="216"/>
        <v>4101</v>
      </c>
      <c r="H1588" t="s">
        <v>56</v>
      </c>
      <c r="I1588" t="s">
        <v>62</v>
      </c>
      <c r="J1588" t="str">
        <f t="shared" si="217"/>
        <v>Jairaj Panchal</v>
      </c>
      <c r="K1588" t="s">
        <v>5515</v>
      </c>
      <c r="L1588" s="7">
        <f t="shared" si="222"/>
        <v>44745</v>
      </c>
      <c r="M1588" s="7">
        <v>44883</v>
      </c>
      <c r="N1588" s="1">
        <f t="shared" si="218"/>
        <v>44883</v>
      </c>
      <c r="O1588" s="7">
        <v>44819</v>
      </c>
      <c r="P1588" s="7">
        <f t="shared" si="223"/>
        <v>44819</v>
      </c>
      <c r="Q1588">
        <v>74</v>
      </c>
      <c r="R1588">
        <v>0</v>
      </c>
      <c r="S1588">
        <v>1</v>
      </c>
      <c r="T1588">
        <v>32.200000000000003</v>
      </c>
      <c r="U1588" t="s">
        <v>25</v>
      </c>
      <c r="W1588" t="str">
        <f t="shared" si="219"/>
        <v>Lost</v>
      </c>
      <c r="X1588" t="str">
        <f>_xlfn.XLOOKUP(B1588,'Customers'!A:A,'Customers'!E:E,"")</f>
        <v>Mid-Market</v>
      </c>
      <c r="Y1588">
        <f t="shared" si="220"/>
        <v>1</v>
      </c>
      <c r="Z1588">
        <f t="shared" si="221"/>
        <v>-64</v>
      </c>
      <c r="AA1588">
        <f t="shared" si="224"/>
        <v>0</v>
      </c>
    </row>
    <row r="1589" spans="1:27">
      <c r="A1589" t="s">
        <v>5516</v>
      </c>
      <c r="B1589" t="s">
        <v>2333</v>
      </c>
      <c r="C1589" t="s">
        <v>18</v>
      </c>
      <c r="D1589" t="s">
        <v>66</v>
      </c>
      <c r="E1589" t="s">
        <v>20</v>
      </c>
      <c r="F1589" t="s">
        <v>184</v>
      </c>
      <c r="G1589" s="6">
        <f t="shared" si="216"/>
        <v>8000</v>
      </c>
      <c r="H1589" t="s">
        <v>30</v>
      </c>
      <c r="I1589" t="s">
        <v>86</v>
      </c>
      <c r="J1589" t="str">
        <f t="shared" si="217"/>
        <v>Mason Solanki</v>
      </c>
      <c r="K1589" t="s">
        <v>2309</v>
      </c>
      <c r="L1589" s="7">
        <f t="shared" si="222"/>
        <v>44912</v>
      </c>
      <c r="M1589" s="7">
        <v>45067</v>
      </c>
      <c r="N1589" s="1">
        <f t="shared" si="218"/>
        <v>45067</v>
      </c>
      <c r="P1589" s="7" t="str">
        <f t="shared" si="223"/>
        <v/>
      </c>
      <c r="R1589">
        <v>0</v>
      </c>
      <c r="S1589">
        <v>1</v>
      </c>
      <c r="T1589">
        <v>11.6</v>
      </c>
      <c r="U1589" t="s">
        <v>58</v>
      </c>
      <c r="W1589" t="str">
        <f t="shared" si="219"/>
        <v>Open</v>
      </c>
      <c r="X1589" t="str">
        <f>_xlfn.XLOOKUP(B1589,'Customers'!A:A,'Customers'!E:E,"")</f>
        <v>Mid-Market</v>
      </c>
      <c r="Y1589">
        <f t="shared" si="220"/>
        <v>0</v>
      </c>
      <c r="Z1589" t="str">
        <f t="shared" si="221"/>
        <v/>
      </c>
      <c r="AA1589">
        <f t="shared" si="224"/>
        <v>0</v>
      </c>
    </row>
    <row r="1590" spans="1:27">
      <c r="A1590" t="s">
        <v>5517</v>
      </c>
      <c r="B1590" t="s">
        <v>5518</v>
      </c>
      <c r="C1590" t="s">
        <v>18</v>
      </c>
      <c r="D1590" t="s">
        <v>37</v>
      </c>
      <c r="E1590" t="s">
        <v>20</v>
      </c>
      <c r="F1590" t="s">
        <v>5519</v>
      </c>
      <c r="G1590" s="6">
        <f t="shared" si="216"/>
        <v>123026</v>
      </c>
      <c r="H1590" t="s">
        <v>79</v>
      </c>
      <c r="I1590" t="s">
        <v>86</v>
      </c>
      <c r="J1590" t="str">
        <f t="shared" si="217"/>
        <v>Mason Solanki</v>
      </c>
      <c r="K1590" t="s">
        <v>3322</v>
      </c>
      <c r="L1590" s="7">
        <f t="shared" si="222"/>
        <v>44570</v>
      </c>
      <c r="M1590" s="7">
        <v>44611</v>
      </c>
      <c r="N1590" s="1">
        <f t="shared" si="218"/>
        <v>44611</v>
      </c>
      <c r="P1590" s="7" t="str">
        <f t="shared" si="223"/>
        <v/>
      </c>
      <c r="R1590">
        <v>0</v>
      </c>
      <c r="S1590">
        <v>1</v>
      </c>
      <c r="T1590">
        <v>28.8</v>
      </c>
      <c r="U1590" t="s">
        <v>33</v>
      </c>
      <c r="W1590" t="str">
        <f t="shared" si="219"/>
        <v>Open</v>
      </c>
      <c r="X1590" t="str">
        <f>_xlfn.XLOOKUP(B1590,'Customers'!A:A,'Customers'!E:E,"")</f>
        <v>SMB</v>
      </c>
      <c r="Y1590">
        <f t="shared" si="220"/>
        <v>0</v>
      </c>
      <c r="Z1590" t="str">
        <f t="shared" si="221"/>
        <v/>
      </c>
      <c r="AA1590">
        <f t="shared" si="224"/>
        <v>0</v>
      </c>
    </row>
    <row r="1591" spans="1:27">
      <c r="A1591" t="s">
        <v>5520</v>
      </c>
      <c r="B1591" t="s">
        <v>653</v>
      </c>
      <c r="C1591" t="s">
        <v>170</v>
      </c>
      <c r="D1591" t="s">
        <v>19</v>
      </c>
      <c r="E1591" t="s">
        <v>91</v>
      </c>
      <c r="F1591" t="s">
        <v>67</v>
      </c>
      <c r="G1591" s="6">
        <f t="shared" si="216"/>
        <v>7000</v>
      </c>
      <c r="H1591" t="s">
        <v>47</v>
      </c>
      <c r="I1591" t="s">
        <v>23</v>
      </c>
      <c r="J1591" t="str">
        <f t="shared" si="217"/>
        <v>Nihal Bhasin</v>
      </c>
      <c r="K1591" t="s">
        <v>3035</v>
      </c>
      <c r="L1591" s="7">
        <f t="shared" si="222"/>
        <v>45076</v>
      </c>
      <c r="M1591" s="7">
        <v>45226</v>
      </c>
      <c r="N1591" s="1">
        <f t="shared" si="218"/>
        <v>45226</v>
      </c>
      <c r="O1591" s="7">
        <v>45115</v>
      </c>
      <c r="P1591" s="7">
        <f t="shared" si="223"/>
        <v>45115</v>
      </c>
      <c r="Q1591">
        <v>39</v>
      </c>
      <c r="R1591">
        <v>1</v>
      </c>
      <c r="S1591">
        <v>2</v>
      </c>
      <c r="T1591">
        <v>6.2</v>
      </c>
      <c r="U1591" t="s">
        <v>33</v>
      </c>
      <c r="W1591" t="str">
        <f t="shared" si="219"/>
        <v>Won</v>
      </c>
      <c r="X1591" t="str">
        <f>_xlfn.XLOOKUP(B1591,'Customers'!A:A,'Customers'!E:E,"")</f>
        <v>Mid-Market</v>
      </c>
      <c r="Y1591">
        <f t="shared" si="220"/>
        <v>1</v>
      </c>
      <c r="Z1591">
        <f t="shared" si="221"/>
        <v>-111</v>
      </c>
      <c r="AA1591">
        <f t="shared" si="224"/>
        <v>0</v>
      </c>
    </row>
    <row r="1592" spans="1:27">
      <c r="A1592" t="s">
        <v>5521</v>
      </c>
      <c r="B1592" t="s">
        <v>5522</v>
      </c>
      <c r="C1592" t="s">
        <v>2836</v>
      </c>
      <c r="D1592" t="s">
        <v>66</v>
      </c>
      <c r="E1592" t="s">
        <v>91</v>
      </c>
      <c r="F1592" t="s">
        <v>5523</v>
      </c>
      <c r="G1592" s="6">
        <f t="shared" si="216"/>
        <v>20278</v>
      </c>
      <c r="H1592" t="s">
        <v>151</v>
      </c>
      <c r="I1592" t="s">
        <v>127</v>
      </c>
      <c r="J1592" t="str">
        <f t="shared" si="217"/>
        <v>Kashish Patla</v>
      </c>
      <c r="K1592" t="s">
        <v>3370</v>
      </c>
      <c r="L1592" s="7">
        <f t="shared" si="222"/>
        <v>45261</v>
      </c>
      <c r="M1592" s="7">
        <v>45367</v>
      </c>
      <c r="N1592" s="1">
        <f t="shared" si="218"/>
        <v>45367</v>
      </c>
      <c r="O1592" s="7">
        <v>45310</v>
      </c>
      <c r="P1592" s="7">
        <f t="shared" si="223"/>
        <v>45310</v>
      </c>
      <c r="Q1592">
        <v>49</v>
      </c>
      <c r="R1592">
        <v>1</v>
      </c>
      <c r="S1592">
        <v>2</v>
      </c>
      <c r="T1592">
        <v>16.2</v>
      </c>
      <c r="U1592" t="s">
        <v>42</v>
      </c>
      <c r="W1592" t="str">
        <f t="shared" si="219"/>
        <v>Won</v>
      </c>
      <c r="X1592" t="str">
        <f>_xlfn.XLOOKUP(B1592,'Customers'!A:A,'Customers'!E:E,"")</f>
        <v>SMB</v>
      </c>
      <c r="Y1592">
        <f t="shared" si="220"/>
        <v>1</v>
      </c>
      <c r="Z1592">
        <f t="shared" si="221"/>
        <v>-57</v>
      </c>
      <c r="AA1592">
        <f t="shared" si="224"/>
        <v>0</v>
      </c>
    </row>
    <row r="1593" spans="1:27">
      <c r="A1593" t="s">
        <v>5524</v>
      </c>
      <c r="B1593" t="s">
        <v>2850</v>
      </c>
      <c r="C1593" t="s">
        <v>18</v>
      </c>
      <c r="D1593" t="s">
        <v>53</v>
      </c>
      <c r="E1593" t="s">
        <v>177</v>
      </c>
      <c r="F1593" t="s">
        <v>3975</v>
      </c>
      <c r="G1593" s="6">
        <f t="shared" si="216"/>
        <v>42000</v>
      </c>
      <c r="H1593" t="s">
        <v>151</v>
      </c>
      <c r="I1593" t="s">
        <v>31</v>
      </c>
      <c r="J1593" t="str">
        <f t="shared" si="217"/>
        <v>Ati Seshadri</v>
      </c>
      <c r="K1593" t="s">
        <v>1077</v>
      </c>
      <c r="L1593" s="7">
        <f t="shared" si="222"/>
        <v>45456</v>
      </c>
      <c r="M1593" s="7">
        <v>45515</v>
      </c>
      <c r="N1593" s="1">
        <f t="shared" si="218"/>
        <v>45515</v>
      </c>
      <c r="P1593" s="7" t="str">
        <f t="shared" si="223"/>
        <v/>
      </c>
      <c r="R1593">
        <v>0</v>
      </c>
      <c r="S1593">
        <v>1</v>
      </c>
      <c r="T1593">
        <v>5.7</v>
      </c>
      <c r="U1593" t="s">
        <v>33</v>
      </c>
      <c r="W1593" t="str">
        <f t="shared" si="219"/>
        <v>Open</v>
      </c>
      <c r="X1593" t="str">
        <f>_xlfn.XLOOKUP(B1593,'Customers'!A:A,'Customers'!E:E,"")</f>
        <v>Mid-Market</v>
      </c>
      <c r="Y1593">
        <f t="shared" si="220"/>
        <v>0</v>
      </c>
      <c r="Z1593" t="str">
        <f t="shared" si="221"/>
        <v/>
      </c>
      <c r="AA1593">
        <f t="shared" si="224"/>
        <v>0</v>
      </c>
    </row>
    <row r="1594" spans="1:27">
      <c r="A1594" t="s">
        <v>5525</v>
      </c>
      <c r="B1594" t="s">
        <v>4038</v>
      </c>
      <c r="C1594" t="s">
        <v>18</v>
      </c>
      <c r="D1594" t="s">
        <v>66</v>
      </c>
      <c r="E1594" t="s">
        <v>115</v>
      </c>
      <c r="F1594" t="s">
        <v>5526</v>
      </c>
      <c r="G1594" s="6">
        <f t="shared" si="216"/>
        <v>22709</v>
      </c>
      <c r="H1594" t="s">
        <v>161</v>
      </c>
      <c r="I1594" t="s">
        <v>361</v>
      </c>
      <c r="J1594" t="str">
        <f t="shared" si="217"/>
        <v>Jalsa Parsa</v>
      </c>
      <c r="K1594" t="s">
        <v>433</v>
      </c>
      <c r="L1594" s="7">
        <f t="shared" si="222"/>
        <v>45376</v>
      </c>
      <c r="M1594" s="7">
        <v>45407</v>
      </c>
      <c r="N1594" s="1">
        <f t="shared" si="218"/>
        <v>45407</v>
      </c>
      <c r="O1594" s="7">
        <v>45439</v>
      </c>
      <c r="P1594" s="7">
        <f t="shared" si="223"/>
        <v>45439</v>
      </c>
      <c r="Q1594">
        <v>63</v>
      </c>
      <c r="R1594">
        <v>0</v>
      </c>
      <c r="S1594">
        <v>1</v>
      </c>
      <c r="T1594">
        <v>20.9</v>
      </c>
      <c r="U1594" t="s">
        <v>100</v>
      </c>
      <c r="W1594" t="str">
        <f t="shared" si="219"/>
        <v>Lost</v>
      </c>
      <c r="X1594" t="str">
        <f>_xlfn.XLOOKUP(B1594,'Customers'!A:A,'Customers'!E:E,"")</f>
        <v>SMB</v>
      </c>
      <c r="Y1594">
        <f t="shared" si="220"/>
        <v>1</v>
      </c>
      <c r="Z1594">
        <f t="shared" si="221"/>
        <v>32</v>
      </c>
      <c r="AA1594">
        <f t="shared" si="224"/>
        <v>1</v>
      </c>
    </row>
    <row r="1595" spans="1:27">
      <c r="A1595" t="s">
        <v>5527</v>
      </c>
      <c r="B1595" t="s">
        <v>4476</v>
      </c>
      <c r="C1595" t="s">
        <v>2791</v>
      </c>
      <c r="D1595" t="s">
        <v>19</v>
      </c>
      <c r="E1595" t="s">
        <v>91</v>
      </c>
      <c r="F1595" t="s">
        <v>5528</v>
      </c>
      <c r="G1595" s="6">
        <f t="shared" si="216"/>
        <v>7544</v>
      </c>
      <c r="H1595" t="s">
        <v>47</v>
      </c>
      <c r="I1595" t="s">
        <v>145</v>
      </c>
      <c r="J1595" t="str">
        <f t="shared" si="217"/>
        <v>Krish Varughese</v>
      </c>
      <c r="K1595" t="s">
        <v>1812</v>
      </c>
      <c r="L1595" s="7">
        <f t="shared" si="222"/>
        <v>44963</v>
      </c>
      <c r="M1595" s="7">
        <v>45022</v>
      </c>
      <c r="N1595" s="1">
        <f t="shared" si="218"/>
        <v>45022</v>
      </c>
      <c r="O1595" s="7">
        <v>45089</v>
      </c>
      <c r="P1595" s="7">
        <f t="shared" si="223"/>
        <v>45089</v>
      </c>
      <c r="Q1595">
        <v>126</v>
      </c>
      <c r="R1595">
        <v>0</v>
      </c>
      <c r="S1595">
        <v>1</v>
      </c>
      <c r="T1595">
        <v>26.9</v>
      </c>
      <c r="U1595" t="s">
        <v>42</v>
      </c>
      <c r="W1595" t="str">
        <f t="shared" si="219"/>
        <v>Won</v>
      </c>
      <c r="X1595" t="str">
        <f>_xlfn.XLOOKUP(B1595,'Customers'!A:A,'Customers'!E:E,"")</f>
        <v>Enterprise</v>
      </c>
      <c r="Y1595">
        <f t="shared" si="220"/>
        <v>1</v>
      </c>
      <c r="Z1595">
        <f t="shared" si="221"/>
        <v>67</v>
      </c>
      <c r="AA1595">
        <f t="shared" si="224"/>
        <v>1</v>
      </c>
    </row>
    <row r="1596" spans="1:27">
      <c r="A1596" t="s">
        <v>5529</v>
      </c>
      <c r="B1596" t="s">
        <v>5530</v>
      </c>
      <c r="C1596" t="s">
        <v>4806</v>
      </c>
      <c r="D1596" t="s">
        <v>37</v>
      </c>
      <c r="E1596" t="s">
        <v>115</v>
      </c>
      <c r="F1596" t="s">
        <v>5531</v>
      </c>
      <c r="G1596" s="6">
        <f t="shared" si="216"/>
        <v>192743</v>
      </c>
      <c r="H1596" t="s">
        <v>161</v>
      </c>
      <c r="I1596" t="s">
        <v>117</v>
      </c>
      <c r="J1596" t="str">
        <f t="shared" si="217"/>
        <v>Ekta Uppal</v>
      </c>
      <c r="K1596" t="s">
        <v>5532</v>
      </c>
      <c r="L1596" s="7">
        <f t="shared" si="222"/>
        <v>45395</v>
      </c>
      <c r="M1596" s="7">
        <v>45423</v>
      </c>
      <c r="N1596" s="1">
        <f t="shared" si="218"/>
        <v>45423</v>
      </c>
      <c r="O1596" s="7">
        <v>45568</v>
      </c>
      <c r="P1596" s="7">
        <f t="shared" si="223"/>
        <v>45568</v>
      </c>
      <c r="Q1596">
        <v>173</v>
      </c>
      <c r="R1596">
        <v>0</v>
      </c>
      <c r="S1596">
        <v>1</v>
      </c>
      <c r="T1596">
        <v>25.5</v>
      </c>
      <c r="U1596" t="s">
        <v>58</v>
      </c>
      <c r="W1596" t="str">
        <f t="shared" si="219"/>
        <v>Lost</v>
      </c>
      <c r="X1596" t="str">
        <f>_xlfn.XLOOKUP(B1596,'Customers'!A:A,'Customers'!E:E,"")</f>
        <v>SMB</v>
      </c>
      <c r="Y1596">
        <f t="shared" si="220"/>
        <v>1</v>
      </c>
      <c r="Z1596">
        <f t="shared" si="221"/>
        <v>145</v>
      </c>
      <c r="AA1596">
        <f t="shared" si="224"/>
        <v>1</v>
      </c>
    </row>
    <row r="1597" spans="1:27">
      <c r="A1597" t="s">
        <v>5533</v>
      </c>
      <c r="B1597" t="s">
        <v>2639</v>
      </c>
      <c r="C1597" t="s">
        <v>18</v>
      </c>
      <c r="D1597" t="s">
        <v>19</v>
      </c>
      <c r="E1597" t="s">
        <v>54</v>
      </c>
      <c r="F1597" t="s">
        <v>5534</v>
      </c>
      <c r="G1597" s="6">
        <f t="shared" si="216"/>
        <v>4768</v>
      </c>
      <c r="H1597" t="s">
        <v>30</v>
      </c>
      <c r="I1597" t="s">
        <v>232</v>
      </c>
      <c r="J1597" t="str">
        <f t="shared" si="217"/>
        <v>Patrick Sama</v>
      </c>
      <c r="K1597" t="s">
        <v>5535</v>
      </c>
      <c r="L1597" s="7">
        <f t="shared" si="222"/>
        <v>44901</v>
      </c>
      <c r="M1597" s="7">
        <v>45072</v>
      </c>
      <c r="N1597" s="1">
        <f t="shared" si="218"/>
        <v>45072</v>
      </c>
      <c r="P1597" s="7" t="str">
        <f t="shared" si="223"/>
        <v/>
      </c>
      <c r="R1597">
        <v>0</v>
      </c>
      <c r="S1597">
        <v>1</v>
      </c>
      <c r="T1597">
        <v>12.5</v>
      </c>
      <c r="U1597" t="s">
        <v>25</v>
      </c>
      <c r="W1597" t="str">
        <f t="shared" si="219"/>
        <v>Open</v>
      </c>
      <c r="X1597" t="str">
        <f>_xlfn.XLOOKUP(B1597,'Customers'!A:A,'Customers'!E:E,"")</f>
        <v>Enterprise</v>
      </c>
      <c r="Y1597">
        <f t="shared" si="220"/>
        <v>0</v>
      </c>
      <c r="Z1597" t="str">
        <f t="shared" si="221"/>
        <v/>
      </c>
      <c r="AA1597">
        <f t="shared" si="224"/>
        <v>0</v>
      </c>
    </row>
    <row r="1598" spans="1:27">
      <c r="A1598" t="s">
        <v>5536</v>
      </c>
      <c r="B1598" t="s">
        <v>3633</v>
      </c>
      <c r="C1598" t="s">
        <v>2782</v>
      </c>
      <c r="D1598" t="s">
        <v>19</v>
      </c>
      <c r="E1598" t="s">
        <v>91</v>
      </c>
      <c r="F1598" t="s">
        <v>5537</v>
      </c>
      <c r="G1598" s="6">
        <f t="shared" si="216"/>
        <v>4318</v>
      </c>
      <c r="H1598" t="s">
        <v>39</v>
      </c>
      <c r="I1598" t="s">
        <v>68</v>
      </c>
      <c r="J1598" t="str">
        <f t="shared" si="217"/>
        <v>Anamika Keer</v>
      </c>
      <c r="K1598" t="s">
        <v>5182</v>
      </c>
      <c r="L1598" s="7">
        <f t="shared" si="222"/>
        <v>45595</v>
      </c>
      <c r="M1598" s="7">
        <v>45636</v>
      </c>
      <c r="N1598" s="1">
        <f t="shared" si="218"/>
        <v>45636</v>
      </c>
      <c r="O1598" s="7">
        <v>45733</v>
      </c>
      <c r="P1598" s="7">
        <f t="shared" si="223"/>
        <v>45733</v>
      </c>
      <c r="Q1598">
        <v>138</v>
      </c>
      <c r="R1598">
        <v>1</v>
      </c>
      <c r="S1598">
        <v>2</v>
      </c>
      <c r="T1598">
        <v>1</v>
      </c>
      <c r="U1598" t="s">
        <v>58</v>
      </c>
      <c r="W1598" t="str">
        <f t="shared" si="219"/>
        <v>Won</v>
      </c>
      <c r="X1598" t="str">
        <f>_xlfn.XLOOKUP(B1598,'Customers'!A:A,'Customers'!E:E,"")</f>
        <v>SMB</v>
      </c>
      <c r="Y1598">
        <f t="shared" si="220"/>
        <v>1</v>
      </c>
      <c r="Z1598">
        <f t="shared" si="221"/>
        <v>97</v>
      </c>
      <c r="AA1598">
        <f t="shared" si="224"/>
        <v>1</v>
      </c>
    </row>
    <row r="1599" spans="1:27">
      <c r="A1599" t="s">
        <v>5538</v>
      </c>
      <c r="B1599" t="s">
        <v>1198</v>
      </c>
      <c r="C1599" t="s">
        <v>455</v>
      </c>
      <c r="D1599" t="s">
        <v>66</v>
      </c>
      <c r="E1599" t="s">
        <v>45</v>
      </c>
      <c r="F1599" t="s">
        <v>5539</v>
      </c>
      <c r="G1599" s="6">
        <f t="shared" si="216"/>
        <v>21920</v>
      </c>
      <c r="H1599" t="s">
        <v>79</v>
      </c>
      <c r="I1599" t="s">
        <v>156</v>
      </c>
      <c r="J1599" t="str">
        <f t="shared" si="217"/>
        <v>Lakshmi Hayre</v>
      </c>
      <c r="K1599" t="s">
        <v>5164</v>
      </c>
      <c r="L1599" s="7">
        <f t="shared" si="222"/>
        <v>44837</v>
      </c>
      <c r="M1599" s="7">
        <v>44934</v>
      </c>
      <c r="N1599" s="1">
        <f t="shared" si="218"/>
        <v>44934</v>
      </c>
      <c r="P1599" s="7" t="str">
        <f t="shared" si="223"/>
        <v/>
      </c>
      <c r="R1599">
        <v>0</v>
      </c>
      <c r="S1599">
        <v>1</v>
      </c>
      <c r="T1599">
        <v>3.4</v>
      </c>
      <c r="U1599" t="s">
        <v>100</v>
      </c>
      <c r="W1599" t="str">
        <f t="shared" si="219"/>
        <v>Open</v>
      </c>
      <c r="X1599" t="str">
        <f>_xlfn.XLOOKUP(B1599,'Customers'!A:A,'Customers'!E:E,"")</f>
        <v>Mid-Market</v>
      </c>
      <c r="Y1599">
        <f t="shared" si="220"/>
        <v>0</v>
      </c>
      <c r="Z1599" t="str">
        <f t="shared" si="221"/>
        <v/>
      </c>
      <c r="AA1599">
        <f t="shared" si="224"/>
        <v>0</v>
      </c>
    </row>
    <row r="1600" spans="1:27">
      <c r="A1600" t="s">
        <v>5540</v>
      </c>
      <c r="B1600" t="s">
        <v>5541</v>
      </c>
      <c r="C1600" t="s">
        <v>1898</v>
      </c>
      <c r="D1600" t="s">
        <v>19</v>
      </c>
      <c r="E1600" t="s">
        <v>54</v>
      </c>
      <c r="F1600" t="s">
        <v>5542</v>
      </c>
      <c r="G1600" s="6">
        <f t="shared" si="216"/>
        <v>7333</v>
      </c>
      <c r="H1600" t="s">
        <v>22</v>
      </c>
      <c r="I1600" t="s">
        <v>127</v>
      </c>
      <c r="J1600" t="str">
        <f t="shared" si="217"/>
        <v>Kashish Patla</v>
      </c>
      <c r="K1600" t="s">
        <v>4332</v>
      </c>
      <c r="L1600" s="7">
        <f t="shared" si="222"/>
        <v>45054</v>
      </c>
      <c r="M1600" s="7">
        <v>45126</v>
      </c>
      <c r="N1600" s="1">
        <f t="shared" si="218"/>
        <v>45126</v>
      </c>
      <c r="P1600" s="7" t="str">
        <f t="shared" si="223"/>
        <v/>
      </c>
      <c r="R1600">
        <v>0</v>
      </c>
      <c r="S1600">
        <v>1</v>
      </c>
      <c r="T1600">
        <v>34.6</v>
      </c>
      <c r="U1600" t="s">
        <v>25</v>
      </c>
      <c r="W1600" t="str">
        <f t="shared" si="219"/>
        <v>Open</v>
      </c>
      <c r="X1600" t="str">
        <f>_xlfn.XLOOKUP(B1600,'Customers'!A:A,'Customers'!E:E,"")</f>
        <v>Enterprise</v>
      </c>
      <c r="Y1600">
        <f t="shared" si="220"/>
        <v>0</v>
      </c>
      <c r="Z1600" t="str">
        <f t="shared" si="221"/>
        <v/>
      </c>
      <c r="AA1600">
        <f t="shared" si="224"/>
        <v>0</v>
      </c>
    </row>
    <row r="1601" spans="1:27">
      <c r="A1601" t="s">
        <v>5543</v>
      </c>
      <c r="B1601" t="s">
        <v>4287</v>
      </c>
      <c r="C1601" t="s">
        <v>939</v>
      </c>
      <c r="D1601" t="s">
        <v>66</v>
      </c>
      <c r="E1601" t="s">
        <v>20</v>
      </c>
      <c r="F1601" t="s">
        <v>67</v>
      </c>
      <c r="G1601" s="6">
        <f t="shared" si="216"/>
        <v>7000</v>
      </c>
      <c r="H1601" t="s">
        <v>22</v>
      </c>
      <c r="I1601" t="s">
        <v>139</v>
      </c>
      <c r="J1601" t="str">
        <f t="shared" si="217"/>
        <v>Champak Rao</v>
      </c>
      <c r="K1601" t="s">
        <v>5544</v>
      </c>
      <c r="L1601" s="7">
        <f t="shared" si="222"/>
        <v>45257</v>
      </c>
      <c r="M1601" s="7">
        <v>45393</v>
      </c>
      <c r="N1601" s="1">
        <f t="shared" si="218"/>
        <v>45393</v>
      </c>
      <c r="P1601" s="7" t="str">
        <f t="shared" si="223"/>
        <v/>
      </c>
      <c r="R1601">
        <v>0</v>
      </c>
      <c r="S1601">
        <v>1</v>
      </c>
      <c r="T1601">
        <v>11.3</v>
      </c>
      <c r="U1601" t="s">
        <v>58</v>
      </c>
      <c r="W1601" t="str">
        <f t="shared" si="219"/>
        <v>Open</v>
      </c>
      <c r="X1601" t="str">
        <f>_xlfn.XLOOKUP(B1601,'Customers'!A:A,'Customers'!E:E,"")</f>
        <v>SMB</v>
      </c>
      <c r="Y1601">
        <f t="shared" si="220"/>
        <v>0</v>
      </c>
      <c r="Z1601" t="str">
        <f t="shared" si="221"/>
        <v/>
      </c>
      <c r="AA1601">
        <f t="shared" si="224"/>
        <v>0</v>
      </c>
    </row>
    <row r="1602" spans="1:27">
      <c r="A1602" t="s">
        <v>5545</v>
      </c>
      <c r="B1602" t="s">
        <v>4136</v>
      </c>
      <c r="C1602" t="s">
        <v>929</v>
      </c>
      <c r="D1602" t="s">
        <v>183</v>
      </c>
      <c r="E1602" t="s">
        <v>20</v>
      </c>
      <c r="F1602" t="s">
        <v>5546</v>
      </c>
      <c r="G1602" s="6">
        <f t="shared" ref="G1602:G1665" si="225">IF(F1602="","",IF(RIGHT(UPPER(SUBSTITUTE(SUBSTITUTE(SUBSTITUTE(TRIM(F1602),"$",""),",","")," ","")),1)="K",VALUE(LEFT(UPPER(SUBSTITUTE(SUBSTITUTE(SUBSTITUTE(TRIM(F1602),"$",""),",","")," ","")),LEN(UPPER(SUBSTITUTE(SUBSTITUTE(SUBSTITUTE(TRIM(F1602),"$",""),",","")," ","")))-1))*1000,IF(RIGHT(UPPER(SUBSTITUTE(SUBSTITUTE(SUBSTITUTE(TRIM(F1602),"$",""),",","")," ","")),1)="M",VALUE(LEFT(UPPER(SUBSTITUTE(SUBSTITUTE(SUBSTITUTE(TRIM(F1602),"$",""),",","")," ","")),LEN(UPPER(SUBSTITUTE(SUBSTITUTE(SUBSTITUTE(TRIM(F1602),"$",""),",","")," ","")))-1))*1000000,VALUE(SUBSTITUTE(SUBSTITUTE(SUBSTITUTE(TRIM(F1602),"$",""),",","")," ","")))))</f>
        <v>5266</v>
      </c>
      <c r="H1602" t="s">
        <v>47</v>
      </c>
      <c r="I1602" t="s">
        <v>68</v>
      </c>
      <c r="J1602" t="str">
        <f t="shared" ref="J1602:J1665" si="226">PROPER(TRIM(I1602))</f>
        <v>Anamika Keer</v>
      </c>
      <c r="K1602" t="s">
        <v>1562</v>
      </c>
      <c r="L1602" s="7">
        <f t="shared" si="222"/>
        <v>45428</v>
      </c>
      <c r="M1602" s="7">
        <v>45449</v>
      </c>
      <c r="N1602" s="1">
        <f t="shared" ref="N1602:N1665" si="227">IF(M1602="","",IF(ISNUMBER(M1602),M1602,IF(ISNUMBER(SEARCH("/",M1602)),DATE(VALUE(RIGHT(M1602,4)),VALUE(MID(M1602,4,2)),VALUE(LEFT(M1602,2))),DATE(VALUE(LEFT(M1602,4)),VALUE(MID(M1602,6,2)),VALUE(RIGHT(M1602,2))))))</f>
        <v>45449</v>
      </c>
      <c r="P1602" s="7" t="str">
        <f t="shared" si="223"/>
        <v/>
      </c>
      <c r="R1602">
        <v>0</v>
      </c>
      <c r="S1602">
        <v>1</v>
      </c>
      <c r="U1602" t="s">
        <v>58</v>
      </c>
      <c r="W1602" t="str">
        <f t="shared" ref="W1602:W1665" si="228">IF(E1602="","",IF(E1602="Closed Won","Won",IF(E1602="Closed Lost","Lost","Open")))</f>
        <v>Open</v>
      </c>
      <c r="X1602" t="str">
        <f>_xlfn.XLOOKUP(B1602,'Customers'!A:A,'Customers'!E:E,"")</f>
        <v>Enterprise</v>
      </c>
      <c r="Y1602">
        <f t="shared" ref="Y1602:Y1665" si="229">IF(OR(W1602="Won",W1602="Lost"),1,0)</f>
        <v>0</v>
      </c>
      <c r="Z1602" t="str">
        <f t="shared" ref="Z1602:Z1665" si="230">IF(OR(N1602="",P1602=""),"",P1602-N1602)</f>
        <v/>
      </c>
      <c r="AA1602">
        <f t="shared" si="224"/>
        <v>0</v>
      </c>
    </row>
    <row r="1603" spans="1:27">
      <c r="A1603" t="s">
        <v>5547</v>
      </c>
      <c r="B1603" t="s">
        <v>947</v>
      </c>
      <c r="C1603" t="s">
        <v>18</v>
      </c>
      <c r="D1603" t="s">
        <v>66</v>
      </c>
      <c r="E1603" t="s">
        <v>91</v>
      </c>
      <c r="F1603" t="s">
        <v>5548</v>
      </c>
      <c r="G1603" s="6">
        <f t="shared" si="225"/>
        <v>4171</v>
      </c>
      <c r="H1603" t="s">
        <v>22</v>
      </c>
      <c r="I1603" t="s">
        <v>62</v>
      </c>
      <c r="J1603" t="str">
        <f t="shared" si="226"/>
        <v>Jairaj Panchal</v>
      </c>
      <c r="K1603" t="s">
        <v>5549</v>
      </c>
      <c r="L1603" s="7">
        <f t="shared" ref="L1603:L1666" si="231">IF(K1603="","",IF(ISNUMBER(K1603),K1603,IF(ISNUMBER(SEARCH("/",K1603)),DATE(VALUE(RIGHT(K1603,4)),VALUE(MID(K1603,4,2)),VALUE(LEFT(K1603,2))),DATE(VALUE(LEFT(K1603,4)),VALUE(MID(K1603,6,2)),VALUE(RIGHT(K1603,2))))))</f>
        <v>44688</v>
      </c>
      <c r="M1603" s="7">
        <v>44860</v>
      </c>
      <c r="N1603" s="1">
        <f t="shared" si="227"/>
        <v>44860</v>
      </c>
      <c r="O1603" s="7">
        <v>44841</v>
      </c>
      <c r="P1603" s="7">
        <f t="shared" ref="P1603:P1666" si="232">IF(O1603="","",IF(ISNUMBER(O1603),O1603,DATE(VALUE(LEFT(O1603,4)),VALUE(MID(O1603,6,2)),VALUE(RIGHT(O1603,2)))))</f>
        <v>44841</v>
      </c>
      <c r="Q1603">
        <v>153</v>
      </c>
      <c r="R1603">
        <v>1</v>
      </c>
      <c r="S1603">
        <v>3</v>
      </c>
      <c r="T1603">
        <v>12.5</v>
      </c>
      <c r="U1603" t="s">
        <v>25</v>
      </c>
      <c r="W1603" t="str">
        <f t="shared" si="228"/>
        <v>Won</v>
      </c>
      <c r="X1603" t="str">
        <f>_xlfn.XLOOKUP(B1603,'Customers'!A:A,'Customers'!E:E,"")</f>
        <v>Enterprise</v>
      </c>
      <c r="Y1603">
        <f t="shared" si="229"/>
        <v>1</v>
      </c>
      <c r="Z1603">
        <f t="shared" si="230"/>
        <v>-19</v>
      </c>
      <c r="AA1603">
        <f t="shared" ref="AA1603:AA1666" si="233">IF(AND(Y1603=1,Z1603&gt;30),1,0)</f>
        <v>0</v>
      </c>
    </row>
    <row r="1604" spans="1:27">
      <c r="A1604" t="s">
        <v>5550</v>
      </c>
      <c r="B1604" t="s">
        <v>5551</v>
      </c>
      <c r="C1604" t="s">
        <v>2027</v>
      </c>
      <c r="D1604" t="s">
        <v>66</v>
      </c>
      <c r="E1604" t="s">
        <v>115</v>
      </c>
      <c r="F1604" t="s">
        <v>5552</v>
      </c>
      <c r="G1604" s="6">
        <f t="shared" si="225"/>
        <v>9137</v>
      </c>
      <c r="H1604" t="s">
        <v>22</v>
      </c>
      <c r="I1604" t="s">
        <v>80</v>
      </c>
      <c r="J1604" t="str">
        <f t="shared" si="226"/>
        <v>Shivani Natt</v>
      </c>
      <c r="K1604" t="s">
        <v>4907</v>
      </c>
      <c r="L1604" s="7">
        <f t="shared" si="231"/>
        <v>45218</v>
      </c>
      <c r="M1604" s="7">
        <v>45352</v>
      </c>
      <c r="N1604" s="1">
        <f t="shared" si="227"/>
        <v>45352</v>
      </c>
      <c r="O1604" s="7">
        <v>45282</v>
      </c>
      <c r="P1604" s="7">
        <f t="shared" si="232"/>
        <v>45282</v>
      </c>
      <c r="Q1604">
        <v>64</v>
      </c>
      <c r="R1604">
        <v>0</v>
      </c>
      <c r="S1604">
        <v>1</v>
      </c>
      <c r="U1604" t="s">
        <v>25</v>
      </c>
      <c r="W1604" t="str">
        <f t="shared" si="228"/>
        <v>Lost</v>
      </c>
      <c r="X1604" t="str">
        <f>_xlfn.XLOOKUP(B1604,'Customers'!A:A,'Customers'!E:E,"")</f>
        <v>Enterprise</v>
      </c>
      <c r="Y1604">
        <f t="shared" si="229"/>
        <v>1</v>
      </c>
      <c r="Z1604">
        <f t="shared" si="230"/>
        <v>-70</v>
      </c>
      <c r="AA1604">
        <f t="shared" si="233"/>
        <v>0</v>
      </c>
    </row>
    <row r="1605" spans="1:27">
      <c r="A1605" t="s">
        <v>5553</v>
      </c>
      <c r="B1605" t="s">
        <v>5554</v>
      </c>
      <c r="C1605" t="s">
        <v>1590</v>
      </c>
      <c r="D1605" t="s">
        <v>66</v>
      </c>
      <c r="E1605" t="s">
        <v>45</v>
      </c>
      <c r="F1605" t="s">
        <v>5555</v>
      </c>
      <c r="G1605" s="6">
        <f t="shared" si="225"/>
        <v>23639</v>
      </c>
      <c r="H1605" t="s">
        <v>56</v>
      </c>
      <c r="I1605" t="s">
        <v>23</v>
      </c>
      <c r="J1605" t="str">
        <f t="shared" si="226"/>
        <v>Nihal Bhasin</v>
      </c>
      <c r="K1605" t="s">
        <v>5556</v>
      </c>
      <c r="L1605" s="7">
        <f t="shared" si="231"/>
        <v>44566</v>
      </c>
      <c r="M1605" s="7">
        <v>44729</v>
      </c>
      <c r="N1605" s="1">
        <f t="shared" si="227"/>
        <v>44729</v>
      </c>
      <c r="P1605" s="7" t="str">
        <f t="shared" si="232"/>
        <v/>
      </c>
      <c r="R1605">
        <v>0</v>
      </c>
      <c r="S1605">
        <v>1</v>
      </c>
      <c r="U1605" t="s">
        <v>42</v>
      </c>
      <c r="W1605" t="str">
        <f t="shared" si="228"/>
        <v>Open</v>
      </c>
      <c r="X1605" t="str">
        <f>_xlfn.XLOOKUP(B1605,'Customers'!A:A,'Customers'!E:E,"")</f>
        <v>Mid-Market</v>
      </c>
      <c r="Y1605">
        <f t="shared" si="229"/>
        <v>0</v>
      </c>
      <c r="Z1605" t="str">
        <f t="shared" si="230"/>
        <v/>
      </c>
      <c r="AA1605">
        <f t="shared" si="233"/>
        <v>0</v>
      </c>
    </row>
    <row r="1606" spans="1:27">
      <c r="A1606" t="s">
        <v>5557</v>
      </c>
      <c r="B1606" t="s">
        <v>3062</v>
      </c>
      <c r="C1606" t="s">
        <v>2567</v>
      </c>
      <c r="D1606" t="s">
        <v>53</v>
      </c>
      <c r="E1606" t="s">
        <v>91</v>
      </c>
      <c r="F1606" t="s">
        <v>2222</v>
      </c>
      <c r="G1606" s="6">
        <f t="shared" si="225"/>
        <v>24000</v>
      </c>
      <c r="H1606" t="s">
        <v>22</v>
      </c>
      <c r="I1606" t="s">
        <v>31</v>
      </c>
      <c r="J1606" t="str">
        <f t="shared" si="226"/>
        <v>Ati Seshadri</v>
      </c>
      <c r="K1606" t="s">
        <v>1026</v>
      </c>
      <c r="L1606" s="7">
        <f t="shared" si="231"/>
        <v>44981</v>
      </c>
      <c r="M1606" s="7">
        <v>45088</v>
      </c>
      <c r="N1606" s="1">
        <f t="shared" si="227"/>
        <v>45088</v>
      </c>
      <c r="O1606" s="7">
        <v>45094</v>
      </c>
      <c r="P1606" s="7">
        <f t="shared" si="232"/>
        <v>45094</v>
      </c>
      <c r="Q1606">
        <v>113</v>
      </c>
      <c r="R1606">
        <v>0</v>
      </c>
      <c r="S1606">
        <v>1</v>
      </c>
      <c r="T1606">
        <v>5.6</v>
      </c>
      <c r="U1606" t="s">
        <v>100</v>
      </c>
      <c r="W1606" t="str">
        <f t="shared" si="228"/>
        <v>Won</v>
      </c>
      <c r="X1606" t="str">
        <f>_xlfn.XLOOKUP(B1606,'Customers'!A:A,'Customers'!E:E,"")</f>
        <v>Enterprise</v>
      </c>
      <c r="Y1606">
        <f t="shared" si="229"/>
        <v>1</v>
      </c>
      <c r="Z1606">
        <f t="shared" si="230"/>
        <v>6</v>
      </c>
      <c r="AA1606">
        <f t="shared" si="233"/>
        <v>0</v>
      </c>
    </row>
    <row r="1607" spans="1:27">
      <c r="A1607" t="s">
        <v>5558</v>
      </c>
      <c r="B1607" t="s">
        <v>2790</v>
      </c>
      <c r="C1607" t="s">
        <v>18</v>
      </c>
      <c r="D1607" t="s">
        <v>53</v>
      </c>
      <c r="E1607" t="s">
        <v>28</v>
      </c>
      <c r="F1607" t="s">
        <v>5559</v>
      </c>
      <c r="G1607" s="6">
        <f t="shared" si="225"/>
        <v>26303</v>
      </c>
      <c r="H1607" t="s">
        <v>22</v>
      </c>
      <c r="I1607" t="s">
        <v>145</v>
      </c>
      <c r="J1607" t="str">
        <f t="shared" si="226"/>
        <v>Krish Varughese</v>
      </c>
      <c r="K1607" t="s">
        <v>1309</v>
      </c>
      <c r="L1607" s="7">
        <f t="shared" si="231"/>
        <v>44620</v>
      </c>
      <c r="M1607" s="7">
        <v>44769</v>
      </c>
      <c r="N1607" s="1">
        <f t="shared" si="227"/>
        <v>44769</v>
      </c>
      <c r="P1607" s="7" t="str">
        <f t="shared" si="232"/>
        <v/>
      </c>
      <c r="R1607">
        <v>0</v>
      </c>
      <c r="S1607">
        <v>1</v>
      </c>
      <c r="T1607">
        <v>17.399999999999999</v>
      </c>
      <c r="U1607" t="s">
        <v>33</v>
      </c>
      <c r="W1607" t="str">
        <f t="shared" si="228"/>
        <v>Open</v>
      </c>
      <c r="X1607" t="str">
        <f>_xlfn.XLOOKUP(B1607,'Customers'!A:A,'Customers'!E:E,"")</f>
        <v>Enterprise</v>
      </c>
      <c r="Y1607">
        <f t="shared" si="229"/>
        <v>0</v>
      </c>
      <c r="Z1607" t="str">
        <f t="shared" si="230"/>
        <v/>
      </c>
      <c r="AA1607">
        <f t="shared" si="233"/>
        <v>0</v>
      </c>
    </row>
    <row r="1608" spans="1:27">
      <c r="A1608" t="s">
        <v>5560</v>
      </c>
      <c r="B1608" t="s">
        <v>5561</v>
      </c>
      <c r="C1608" t="s">
        <v>246</v>
      </c>
      <c r="D1608" t="s">
        <v>53</v>
      </c>
      <c r="E1608" t="s">
        <v>45</v>
      </c>
      <c r="F1608" t="s">
        <v>5562</v>
      </c>
      <c r="G1608" s="6">
        <f t="shared" si="225"/>
        <v>22438</v>
      </c>
      <c r="H1608" t="s">
        <v>79</v>
      </c>
      <c r="I1608" t="s">
        <v>145</v>
      </c>
      <c r="J1608" t="str">
        <f t="shared" si="226"/>
        <v>Krish Varughese</v>
      </c>
      <c r="K1608" t="s">
        <v>1212</v>
      </c>
      <c r="L1608" s="7">
        <f t="shared" si="231"/>
        <v>44786</v>
      </c>
      <c r="M1608" s="7">
        <v>44853</v>
      </c>
      <c r="N1608" s="1">
        <f t="shared" si="227"/>
        <v>44853</v>
      </c>
      <c r="P1608" s="7" t="str">
        <f t="shared" si="232"/>
        <v/>
      </c>
      <c r="R1608">
        <v>0</v>
      </c>
      <c r="S1608">
        <v>1</v>
      </c>
      <c r="T1608">
        <v>21</v>
      </c>
      <c r="U1608" t="s">
        <v>42</v>
      </c>
      <c r="W1608" t="str">
        <f t="shared" si="228"/>
        <v>Open</v>
      </c>
      <c r="X1608" t="str">
        <f>_xlfn.XLOOKUP(B1608,'Customers'!A:A,'Customers'!E:E,"")</f>
        <v>Mid-Market</v>
      </c>
      <c r="Y1608">
        <f t="shared" si="229"/>
        <v>0</v>
      </c>
      <c r="Z1608" t="str">
        <f t="shared" si="230"/>
        <v/>
      </c>
      <c r="AA1608">
        <f t="shared" si="233"/>
        <v>0</v>
      </c>
    </row>
    <row r="1609" spans="1:27">
      <c r="A1609" t="s">
        <v>5563</v>
      </c>
      <c r="B1609" t="s">
        <v>3485</v>
      </c>
      <c r="C1609" t="s">
        <v>251</v>
      </c>
      <c r="D1609" t="s">
        <v>37</v>
      </c>
      <c r="E1609" t="s">
        <v>28</v>
      </c>
      <c r="F1609" t="s">
        <v>5564</v>
      </c>
      <c r="G1609" s="6">
        <f t="shared" si="225"/>
        <v>197621</v>
      </c>
      <c r="H1609" t="s">
        <v>172</v>
      </c>
      <c r="I1609" t="s">
        <v>156</v>
      </c>
      <c r="J1609" t="str">
        <f t="shared" si="226"/>
        <v>Lakshmi Hayre</v>
      </c>
      <c r="K1609" t="s">
        <v>5565</v>
      </c>
      <c r="L1609" s="7">
        <f t="shared" si="231"/>
        <v>45531</v>
      </c>
      <c r="M1609" s="7">
        <v>45546</v>
      </c>
      <c r="N1609" s="1">
        <f t="shared" si="227"/>
        <v>45546</v>
      </c>
      <c r="P1609" s="7" t="str">
        <f t="shared" si="232"/>
        <v/>
      </c>
      <c r="R1609">
        <v>0</v>
      </c>
      <c r="S1609">
        <v>1</v>
      </c>
      <c r="T1609">
        <v>18.100000000000001</v>
      </c>
      <c r="U1609" t="s">
        <v>58</v>
      </c>
      <c r="W1609" t="str">
        <f t="shared" si="228"/>
        <v>Open</v>
      </c>
      <c r="X1609" t="str">
        <f>_xlfn.XLOOKUP(B1609,'Customers'!A:A,'Customers'!E:E,"")</f>
        <v>Enterprise</v>
      </c>
      <c r="Y1609">
        <f t="shared" si="229"/>
        <v>0</v>
      </c>
      <c r="Z1609" t="str">
        <f t="shared" si="230"/>
        <v/>
      </c>
      <c r="AA1609">
        <f t="shared" si="233"/>
        <v>0</v>
      </c>
    </row>
    <row r="1610" spans="1:27">
      <c r="A1610" t="s">
        <v>5566</v>
      </c>
      <c r="B1610" t="s">
        <v>5567</v>
      </c>
      <c r="C1610" t="s">
        <v>36</v>
      </c>
      <c r="D1610" t="s">
        <v>53</v>
      </c>
      <c r="E1610" t="s">
        <v>91</v>
      </c>
      <c r="F1610" t="s">
        <v>5568</v>
      </c>
      <c r="G1610" s="6">
        <f t="shared" si="225"/>
        <v>15991</v>
      </c>
      <c r="H1610" t="s">
        <v>161</v>
      </c>
      <c r="I1610" t="s">
        <v>117</v>
      </c>
      <c r="J1610" t="str">
        <f t="shared" si="226"/>
        <v>Ekta Uppal</v>
      </c>
      <c r="K1610" t="s">
        <v>2614</v>
      </c>
      <c r="L1610" s="7">
        <f t="shared" si="231"/>
        <v>45043</v>
      </c>
      <c r="N1610" s="1" t="str">
        <f t="shared" si="227"/>
        <v/>
      </c>
      <c r="O1610" s="7">
        <v>45182</v>
      </c>
      <c r="P1610" s="7">
        <f t="shared" si="232"/>
        <v>45182</v>
      </c>
      <c r="Q1610">
        <v>139</v>
      </c>
      <c r="R1610">
        <v>0</v>
      </c>
      <c r="S1610">
        <v>1</v>
      </c>
      <c r="T1610">
        <v>26.7</v>
      </c>
      <c r="U1610" t="s">
        <v>100</v>
      </c>
      <c r="W1610" t="str">
        <f t="shared" si="228"/>
        <v>Won</v>
      </c>
      <c r="X1610" t="str">
        <f>_xlfn.XLOOKUP(B1610,'Customers'!A:A,'Customers'!E:E,"")</f>
        <v>Mid-Market</v>
      </c>
      <c r="Y1610">
        <f t="shared" si="229"/>
        <v>1</v>
      </c>
      <c r="Z1610" t="str">
        <f t="shared" si="230"/>
        <v/>
      </c>
      <c r="AA1610">
        <f t="shared" si="233"/>
        <v>1</v>
      </c>
    </row>
    <row r="1611" spans="1:27">
      <c r="A1611" t="s">
        <v>5569</v>
      </c>
      <c r="B1611" t="s">
        <v>720</v>
      </c>
      <c r="C1611" t="s">
        <v>838</v>
      </c>
      <c r="D1611" t="s">
        <v>66</v>
      </c>
      <c r="E1611" t="s">
        <v>28</v>
      </c>
      <c r="F1611" t="s">
        <v>5570</v>
      </c>
      <c r="G1611" s="6">
        <f t="shared" si="225"/>
        <v>18621</v>
      </c>
      <c r="H1611" t="s">
        <v>151</v>
      </c>
      <c r="I1611" t="s">
        <v>80</v>
      </c>
      <c r="J1611" t="str">
        <f t="shared" si="226"/>
        <v>Shivani Natt</v>
      </c>
      <c r="K1611" t="s">
        <v>1742</v>
      </c>
      <c r="L1611" s="7">
        <f t="shared" si="231"/>
        <v>44915</v>
      </c>
      <c r="M1611" s="7">
        <v>44966</v>
      </c>
      <c r="N1611" s="1">
        <f t="shared" si="227"/>
        <v>44966</v>
      </c>
      <c r="P1611" s="7" t="str">
        <f t="shared" si="232"/>
        <v/>
      </c>
      <c r="R1611">
        <v>0</v>
      </c>
      <c r="S1611">
        <v>1</v>
      </c>
      <c r="T1611">
        <v>1.9</v>
      </c>
      <c r="U1611" t="s">
        <v>33</v>
      </c>
      <c r="W1611" t="str">
        <f t="shared" si="228"/>
        <v>Open</v>
      </c>
      <c r="X1611" t="str">
        <f>_xlfn.XLOOKUP(B1611,'Customers'!A:A,'Customers'!E:E,"")</f>
        <v>Mid-Market</v>
      </c>
      <c r="Y1611">
        <f t="shared" si="229"/>
        <v>0</v>
      </c>
      <c r="Z1611" t="str">
        <f t="shared" si="230"/>
        <v/>
      </c>
      <c r="AA1611">
        <f t="shared" si="233"/>
        <v>0</v>
      </c>
    </row>
    <row r="1612" spans="1:27">
      <c r="A1612" t="s">
        <v>5571</v>
      </c>
      <c r="B1612" t="s">
        <v>358</v>
      </c>
      <c r="C1612" t="s">
        <v>479</v>
      </c>
      <c r="D1612" t="s">
        <v>66</v>
      </c>
      <c r="E1612" t="s">
        <v>28</v>
      </c>
      <c r="F1612" t="s">
        <v>5572</v>
      </c>
      <c r="G1612" s="6">
        <f t="shared" si="225"/>
        <v>19984</v>
      </c>
      <c r="H1612" t="s">
        <v>172</v>
      </c>
      <c r="I1612" t="s">
        <v>268</v>
      </c>
      <c r="J1612" t="str">
        <f t="shared" si="226"/>
        <v>Panini Kade</v>
      </c>
      <c r="K1612" t="s">
        <v>3522</v>
      </c>
      <c r="L1612" s="7">
        <f t="shared" si="231"/>
        <v>44790</v>
      </c>
      <c r="M1612" s="7">
        <v>44879</v>
      </c>
      <c r="N1612" s="1">
        <f t="shared" si="227"/>
        <v>44879</v>
      </c>
      <c r="P1612" s="7" t="str">
        <f t="shared" si="232"/>
        <v/>
      </c>
      <c r="R1612">
        <v>0</v>
      </c>
      <c r="S1612">
        <v>1</v>
      </c>
      <c r="T1612">
        <v>23.4</v>
      </c>
      <c r="U1612" t="s">
        <v>58</v>
      </c>
      <c r="W1612" t="str">
        <f t="shared" si="228"/>
        <v>Open</v>
      </c>
      <c r="X1612" t="str">
        <f>_xlfn.XLOOKUP(B1612,'Customers'!A:A,'Customers'!E:E,"")</f>
        <v>SMB</v>
      </c>
      <c r="Y1612">
        <f t="shared" si="229"/>
        <v>0</v>
      </c>
      <c r="Z1612" t="str">
        <f t="shared" si="230"/>
        <v/>
      </c>
      <c r="AA1612">
        <f t="shared" si="233"/>
        <v>0</v>
      </c>
    </row>
    <row r="1613" spans="1:27">
      <c r="A1613" t="s">
        <v>5573</v>
      </c>
      <c r="B1613" t="s">
        <v>5574</v>
      </c>
      <c r="C1613" t="s">
        <v>2836</v>
      </c>
      <c r="D1613" t="s">
        <v>53</v>
      </c>
      <c r="E1613" t="s">
        <v>28</v>
      </c>
      <c r="F1613" t="s">
        <v>5575</v>
      </c>
      <c r="G1613" s="6">
        <f t="shared" si="225"/>
        <v>30304</v>
      </c>
      <c r="H1613" t="s">
        <v>30</v>
      </c>
      <c r="I1613" t="s">
        <v>5576</v>
      </c>
      <c r="J1613" t="str">
        <f t="shared" si="226"/>
        <v>Kashish Patla</v>
      </c>
      <c r="K1613" t="s">
        <v>5577</v>
      </c>
      <c r="L1613" s="7">
        <f t="shared" si="231"/>
        <v>44816</v>
      </c>
      <c r="M1613" s="7">
        <v>44888</v>
      </c>
      <c r="N1613" s="1">
        <f t="shared" si="227"/>
        <v>44888</v>
      </c>
      <c r="P1613" s="7" t="str">
        <f t="shared" si="232"/>
        <v/>
      </c>
      <c r="R1613">
        <v>0</v>
      </c>
      <c r="S1613">
        <v>1</v>
      </c>
      <c r="T1613">
        <v>27.5</v>
      </c>
      <c r="U1613" t="s">
        <v>33</v>
      </c>
      <c r="W1613" t="str">
        <f t="shared" si="228"/>
        <v>Open</v>
      </c>
      <c r="X1613" t="str">
        <f>_xlfn.XLOOKUP(B1613,'Customers'!A:A,'Customers'!E:E,"")</f>
        <v>Mid-Market</v>
      </c>
      <c r="Y1613">
        <f t="shared" si="229"/>
        <v>0</v>
      </c>
      <c r="Z1613" t="str">
        <f t="shared" si="230"/>
        <v/>
      </c>
      <c r="AA1613">
        <f t="shared" si="233"/>
        <v>0</v>
      </c>
    </row>
    <row r="1614" spans="1:27">
      <c r="A1614" t="s">
        <v>5578</v>
      </c>
      <c r="B1614" t="s">
        <v>1198</v>
      </c>
      <c r="C1614" t="s">
        <v>3066</v>
      </c>
      <c r="D1614" t="s">
        <v>19</v>
      </c>
      <c r="E1614" t="s">
        <v>91</v>
      </c>
      <c r="F1614" t="s">
        <v>5579</v>
      </c>
      <c r="G1614" s="6">
        <f t="shared" si="225"/>
        <v>3075</v>
      </c>
      <c r="H1614" t="s">
        <v>47</v>
      </c>
      <c r="I1614" t="s">
        <v>105</v>
      </c>
      <c r="J1614" t="str">
        <f t="shared" si="226"/>
        <v>Hemangini Bahri</v>
      </c>
      <c r="K1614" t="s">
        <v>5580</v>
      </c>
      <c r="L1614" s="7">
        <f t="shared" si="231"/>
        <v>45581</v>
      </c>
      <c r="M1614" s="7">
        <v>45684</v>
      </c>
      <c r="N1614" s="1">
        <f t="shared" si="227"/>
        <v>45684</v>
      </c>
      <c r="O1614" s="7">
        <v>45660</v>
      </c>
      <c r="P1614" s="7">
        <f t="shared" si="232"/>
        <v>45660</v>
      </c>
      <c r="Q1614">
        <v>79</v>
      </c>
      <c r="R1614">
        <v>0</v>
      </c>
      <c r="S1614">
        <v>1</v>
      </c>
      <c r="T1614">
        <v>5.7</v>
      </c>
      <c r="U1614" t="s">
        <v>25</v>
      </c>
      <c r="W1614" t="str">
        <f t="shared" si="228"/>
        <v>Won</v>
      </c>
      <c r="X1614" t="str">
        <f>_xlfn.XLOOKUP(B1614,'Customers'!A:A,'Customers'!E:E,"")</f>
        <v>Mid-Market</v>
      </c>
      <c r="Y1614">
        <f t="shared" si="229"/>
        <v>1</v>
      </c>
      <c r="Z1614">
        <f t="shared" si="230"/>
        <v>-24</v>
      </c>
      <c r="AA1614">
        <f t="shared" si="233"/>
        <v>0</v>
      </c>
    </row>
    <row r="1615" spans="1:27">
      <c r="A1615" t="s">
        <v>5581</v>
      </c>
      <c r="B1615" t="s">
        <v>3863</v>
      </c>
      <c r="C1615" t="s">
        <v>170</v>
      </c>
      <c r="D1615" t="s">
        <v>183</v>
      </c>
      <c r="E1615" t="s">
        <v>20</v>
      </c>
      <c r="F1615" t="s">
        <v>5582</v>
      </c>
      <c r="G1615" s="6">
        <f t="shared" si="225"/>
        <v>13837</v>
      </c>
      <c r="H1615" t="s">
        <v>172</v>
      </c>
      <c r="I1615" t="s">
        <v>145</v>
      </c>
      <c r="J1615" t="str">
        <f t="shared" si="226"/>
        <v>Krish Varughese</v>
      </c>
      <c r="K1615" t="s">
        <v>5583</v>
      </c>
      <c r="L1615" s="7">
        <f t="shared" si="231"/>
        <v>45351</v>
      </c>
      <c r="M1615" s="7">
        <v>45379</v>
      </c>
      <c r="N1615" s="1">
        <f t="shared" si="227"/>
        <v>45379</v>
      </c>
      <c r="P1615" s="7" t="str">
        <f t="shared" si="232"/>
        <v/>
      </c>
      <c r="R1615">
        <v>0</v>
      </c>
      <c r="S1615">
        <v>1</v>
      </c>
      <c r="T1615">
        <v>1.5</v>
      </c>
      <c r="U1615" t="s">
        <v>25</v>
      </c>
      <c r="W1615" t="str">
        <f t="shared" si="228"/>
        <v>Open</v>
      </c>
      <c r="X1615" t="str">
        <f>_xlfn.XLOOKUP(B1615,'Customers'!A:A,'Customers'!E:E,"")</f>
        <v>Mid-Market</v>
      </c>
      <c r="Y1615">
        <f t="shared" si="229"/>
        <v>0</v>
      </c>
      <c r="Z1615" t="str">
        <f t="shared" si="230"/>
        <v/>
      </c>
      <c r="AA1615">
        <f t="shared" si="233"/>
        <v>0</v>
      </c>
    </row>
    <row r="1616" spans="1:27">
      <c r="A1616" t="s">
        <v>5584</v>
      </c>
      <c r="B1616" t="s">
        <v>833</v>
      </c>
      <c r="C1616" t="s">
        <v>18</v>
      </c>
      <c r="D1616" t="s">
        <v>183</v>
      </c>
      <c r="E1616" t="s">
        <v>28</v>
      </c>
      <c r="F1616" t="s">
        <v>5585</v>
      </c>
      <c r="G1616" s="6">
        <f t="shared" si="225"/>
        <v>3795</v>
      </c>
      <c r="H1616" t="s">
        <v>161</v>
      </c>
      <c r="I1616" t="s">
        <v>117</v>
      </c>
      <c r="J1616" t="str">
        <f t="shared" si="226"/>
        <v>Ekta Uppal</v>
      </c>
      <c r="K1616" t="s">
        <v>3122</v>
      </c>
      <c r="L1616" s="7">
        <f t="shared" si="231"/>
        <v>44823</v>
      </c>
      <c r="N1616" s="1" t="str">
        <f t="shared" si="227"/>
        <v/>
      </c>
      <c r="P1616" s="7" t="str">
        <f t="shared" si="232"/>
        <v/>
      </c>
      <c r="R1616">
        <v>0</v>
      </c>
      <c r="S1616">
        <v>1</v>
      </c>
      <c r="U1616" t="s">
        <v>100</v>
      </c>
      <c r="W1616" t="str">
        <f t="shared" si="228"/>
        <v>Open</v>
      </c>
      <c r="X1616" t="str">
        <f>_xlfn.XLOOKUP(B1616,'Customers'!A:A,'Customers'!E:E,"")</f>
        <v>SMB</v>
      </c>
      <c r="Y1616">
        <f t="shared" si="229"/>
        <v>0</v>
      </c>
      <c r="Z1616" t="str">
        <f t="shared" si="230"/>
        <v/>
      </c>
      <c r="AA1616">
        <f t="shared" si="233"/>
        <v>0</v>
      </c>
    </row>
    <row r="1617" spans="1:27">
      <c r="A1617" t="s">
        <v>5586</v>
      </c>
      <c r="B1617" t="s">
        <v>5587</v>
      </c>
      <c r="C1617" t="s">
        <v>838</v>
      </c>
      <c r="D1617" t="s">
        <v>66</v>
      </c>
      <c r="E1617" t="s">
        <v>54</v>
      </c>
      <c r="F1617" t="s">
        <v>5588</v>
      </c>
      <c r="G1617" s="6">
        <f t="shared" si="225"/>
        <v>10861</v>
      </c>
      <c r="H1617" t="s">
        <v>30</v>
      </c>
      <c r="I1617" t="s">
        <v>105</v>
      </c>
      <c r="J1617" t="str">
        <f t="shared" si="226"/>
        <v>Hemangini Bahri</v>
      </c>
      <c r="K1617" t="s">
        <v>4880</v>
      </c>
      <c r="L1617" s="7">
        <f t="shared" si="231"/>
        <v>45087</v>
      </c>
      <c r="M1617" s="7">
        <v>45251</v>
      </c>
      <c r="N1617" s="1">
        <f t="shared" si="227"/>
        <v>45251</v>
      </c>
      <c r="P1617" s="7" t="str">
        <f t="shared" si="232"/>
        <v/>
      </c>
      <c r="R1617">
        <v>0</v>
      </c>
      <c r="S1617">
        <v>1</v>
      </c>
      <c r="T1617">
        <v>20.8</v>
      </c>
      <c r="U1617" t="s">
        <v>33</v>
      </c>
      <c r="W1617" t="str">
        <f t="shared" si="228"/>
        <v>Open</v>
      </c>
      <c r="X1617" t="str">
        <f>_xlfn.XLOOKUP(B1617,'Customers'!A:A,'Customers'!E:E,"")</f>
        <v>Mid-Market</v>
      </c>
      <c r="Y1617">
        <f t="shared" si="229"/>
        <v>0</v>
      </c>
      <c r="Z1617" t="str">
        <f t="shared" si="230"/>
        <v/>
      </c>
      <c r="AA1617">
        <f t="shared" si="233"/>
        <v>0</v>
      </c>
    </row>
    <row r="1618" spans="1:27">
      <c r="A1618" t="s">
        <v>5589</v>
      </c>
      <c r="B1618" t="s">
        <v>518</v>
      </c>
      <c r="C1618" t="s">
        <v>18</v>
      </c>
      <c r="D1618" t="s">
        <v>37</v>
      </c>
      <c r="E1618" t="s">
        <v>28</v>
      </c>
      <c r="F1618" t="s">
        <v>5590</v>
      </c>
      <c r="G1618" s="6">
        <f t="shared" si="225"/>
        <v>144000</v>
      </c>
      <c r="H1618" t="s">
        <v>79</v>
      </c>
      <c r="I1618" t="s">
        <v>127</v>
      </c>
      <c r="J1618" t="str">
        <f t="shared" si="226"/>
        <v>Kashish Patla</v>
      </c>
      <c r="K1618" t="s">
        <v>1706</v>
      </c>
      <c r="L1618" s="7">
        <f t="shared" si="231"/>
        <v>45034</v>
      </c>
      <c r="M1618" s="7">
        <v>45116</v>
      </c>
      <c r="N1618" s="1">
        <f t="shared" si="227"/>
        <v>45116</v>
      </c>
      <c r="P1618" s="7" t="str">
        <f t="shared" si="232"/>
        <v/>
      </c>
      <c r="R1618">
        <v>0</v>
      </c>
      <c r="S1618">
        <v>1</v>
      </c>
      <c r="T1618">
        <v>11.4</v>
      </c>
      <c r="U1618" t="s">
        <v>42</v>
      </c>
      <c r="W1618" t="str">
        <f t="shared" si="228"/>
        <v>Open</v>
      </c>
      <c r="X1618" t="str">
        <f>_xlfn.XLOOKUP(B1618,'Customers'!A:A,'Customers'!E:E,"")</f>
        <v>Mid-Market</v>
      </c>
      <c r="Y1618">
        <f t="shared" si="229"/>
        <v>0</v>
      </c>
      <c r="Z1618" t="str">
        <f t="shared" si="230"/>
        <v/>
      </c>
      <c r="AA1618">
        <f t="shared" si="233"/>
        <v>0</v>
      </c>
    </row>
    <row r="1619" spans="1:27">
      <c r="A1619" t="s">
        <v>5591</v>
      </c>
      <c r="B1619" t="s">
        <v>5592</v>
      </c>
      <c r="C1619" t="s">
        <v>1712</v>
      </c>
      <c r="D1619" t="s">
        <v>183</v>
      </c>
      <c r="E1619" t="s">
        <v>54</v>
      </c>
      <c r="F1619" t="s">
        <v>5593</v>
      </c>
      <c r="G1619" s="6">
        <f t="shared" si="225"/>
        <v>11474</v>
      </c>
      <c r="H1619" t="s">
        <v>22</v>
      </c>
      <c r="I1619" t="s">
        <v>86</v>
      </c>
      <c r="J1619" t="str">
        <f t="shared" si="226"/>
        <v>Mason Solanki</v>
      </c>
      <c r="K1619" t="s">
        <v>5594</v>
      </c>
      <c r="L1619" s="7">
        <f t="shared" si="231"/>
        <v>45609</v>
      </c>
      <c r="M1619" s="7">
        <v>45724</v>
      </c>
      <c r="N1619" s="1">
        <f t="shared" si="227"/>
        <v>45724</v>
      </c>
      <c r="P1619" s="7" t="str">
        <f t="shared" si="232"/>
        <v/>
      </c>
      <c r="R1619">
        <v>0</v>
      </c>
      <c r="S1619">
        <v>1</v>
      </c>
      <c r="U1619" t="s">
        <v>58</v>
      </c>
      <c r="W1619" t="str">
        <f t="shared" si="228"/>
        <v>Open</v>
      </c>
      <c r="X1619" t="str">
        <f>_xlfn.XLOOKUP(B1619,'Customers'!A:A,'Customers'!E:E,"")</f>
        <v>SMB</v>
      </c>
      <c r="Y1619">
        <f t="shared" si="229"/>
        <v>0</v>
      </c>
      <c r="Z1619" t="str">
        <f t="shared" si="230"/>
        <v/>
      </c>
      <c r="AA1619">
        <f t="shared" si="233"/>
        <v>0</v>
      </c>
    </row>
    <row r="1620" spans="1:27">
      <c r="A1620" t="s">
        <v>5595</v>
      </c>
      <c r="B1620" t="s">
        <v>5294</v>
      </c>
      <c r="C1620" t="s">
        <v>18</v>
      </c>
      <c r="D1620" t="s">
        <v>183</v>
      </c>
      <c r="E1620" t="s">
        <v>115</v>
      </c>
      <c r="F1620" t="s">
        <v>5596</v>
      </c>
      <c r="G1620" s="6">
        <f t="shared" si="225"/>
        <v>5086</v>
      </c>
      <c r="H1620" t="s">
        <v>79</v>
      </c>
      <c r="I1620" t="s">
        <v>625</v>
      </c>
      <c r="J1620" t="str">
        <f t="shared" si="226"/>
        <v>Kashish Patla</v>
      </c>
      <c r="K1620" t="s">
        <v>636</v>
      </c>
      <c r="L1620" s="7">
        <f t="shared" si="231"/>
        <v>44762</v>
      </c>
      <c r="M1620" s="7">
        <v>44932</v>
      </c>
      <c r="N1620" s="1">
        <f t="shared" si="227"/>
        <v>44932</v>
      </c>
      <c r="O1620" s="7">
        <v>44909</v>
      </c>
      <c r="P1620" s="7">
        <f t="shared" si="232"/>
        <v>44909</v>
      </c>
      <c r="Q1620">
        <v>147</v>
      </c>
      <c r="R1620">
        <v>0</v>
      </c>
      <c r="S1620">
        <v>1</v>
      </c>
      <c r="T1620">
        <v>11.9</v>
      </c>
      <c r="U1620" t="s">
        <v>42</v>
      </c>
      <c r="W1620" t="str">
        <f t="shared" si="228"/>
        <v>Lost</v>
      </c>
      <c r="X1620" t="str">
        <f>_xlfn.XLOOKUP(B1620,'Customers'!A:A,'Customers'!E:E,"")</f>
        <v>Mid-Market</v>
      </c>
      <c r="Y1620">
        <f t="shared" si="229"/>
        <v>1</v>
      </c>
      <c r="Z1620">
        <f t="shared" si="230"/>
        <v>-23</v>
      </c>
      <c r="AA1620">
        <f t="shared" si="233"/>
        <v>0</v>
      </c>
    </row>
    <row r="1621" spans="1:27">
      <c r="A1621" t="s">
        <v>5597</v>
      </c>
      <c r="B1621" t="s">
        <v>5598</v>
      </c>
      <c r="C1621" t="s">
        <v>3839</v>
      </c>
      <c r="D1621" t="s">
        <v>183</v>
      </c>
      <c r="E1621" t="s">
        <v>91</v>
      </c>
      <c r="F1621" t="s">
        <v>5599</v>
      </c>
      <c r="G1621" s="6">
        <f t="shared" si="225"/>
        <v>14048</v>
      </c>
      <c r="H1621" t="s">
        <v>161</v>
      </c>
      <c r="I1621" t="s">
        <v>156</v>
      </c>
      <c r="J1621" t="str">
        <f t="shared" si="226"/>
        <v>Lakshmi Hayre</v>
      </c>
      <c r="K1621" t="s">
        <v>4901</v>
      </c>
      <c r="L1621" s="7">
        <f t="shared" si="231"/>
        <v>45211</v>
      </c>
      <c r="M1621" s="7">
        <v>45226</v>
      </c>
      <c r="N1621" s="1">
        <f t="shared" si="227"/>
        <v>45226</v>
      </c>
      <c r="O1621" s="7">
        <v>45365</v>
      </c>
      <c r="P1621" s="7">
        <f t="shared" si="232"/>
        <v>45365</v>
      </c>
      <c r="Q1621">
        <v>154</v>
      </c>
      <c r="R1621">
        <v>0</v>
      </c>
      <c r="S1621">
        <v>1</v>
      </c>
      <c r="U1621" t="s">
        <v>33</v>
      </c>
      <c r="W1621" t="str">
        <f t="shared" si="228"/>
        <v>Won</v>
      </c>
      <c r="X1621" t="str">
        <f>_xlfn.XLOOKUP(B1621,'Customers'!A:A,'Customers'!E:E,"")</f>
        <v>Mid-Market</v>
      </c>
      <c r="Y1621">
        <f t="shared" si="229"/>
        <v>1</v>
      </c>
      <c r="Z1621">
        <f t="shared" si="230"/>
        <v>139</v>
      </c>
      <c r="AA1621">
        <f t="shared" si="233"/>
        <v>1</v>
      </c>
    </row>
    <row r="1622" spans="1:27">
      <c r="A1622" t="s">
        <v>5600</v>
      </c>
      <c r="B1622" t="s">
        <v>5162</v>
      </c>
      <c r="C1622" t="s">
        <v>562</v>
      </c>
      <c r="D1622" t="s">
        <v>53</v>
      </c>
      <c r="E1622" t="s">
        <v>45</v>
      </c>
      <c r="F1622" t="s">
        <v>5601</v>
      </c>
      <c r="G1622" s="6">
        <f t="shared" si="225"/>
        <v>45810</v>
      </c>
      <c r="H1622" t="s">
        <v>79</v>
      </c>
      <c r="I1622" t="s">
        <v>258</v>
      </c>
      <c r="J1622" t="str">
        <f t="shared" si="226"/>
        <v>Jasmit Gour</v>
      </c>
      <c r="K1622" t="s">
        <v>1090</v>
      </c>
      <c r="L1622" s="7">
        <f t="shared" si="231"/>
        <v>44662</v>
      </c>
      <c r="M1622" s="7">
        <v>44786</v>
      </c>
      <c r="N1622" s="1">
        <f t="shared" si="227"/>
        <v>44786</v>
      </c>
      <c r="P1622" s="7" t="str">
        <f t="shared" si="232"/>
        <v/>
      </c>
      <c r="R1622">
        <v>0</v>
      </c>
      <c r="S1622">
        <v>1</v>
      </c>
      <c r="T1622">
        <v>8.1999999999999993</v>
      </c>
      <c r="U1622" t="s">
        <v>100</v>
      </c>
      <c r="W1622" t="str">
        <f t="shared" si="228"/>
        <v>Open</v>
      </c>
      <c r="X1622" t="str">
        <f>_xlfn.XLOOKUP(B1622,'Customers'!A:A,'Customers'!E:E,"")</f>
        <v>Enterprise</v>
      </c>
      <c r="Y1622">
        <f t="shared" si="229"/>
        <v>0</v>
      </c>
      <c r="Z1622" t="str">
        <f t="shared" si="230"/>
        <v/>
      </c>
      <c r="AA1622">
        <f t="shared" si="233"/>
        <v>0</v>
      </c>
    </row>
    <row r="1623" spans="1:27">
      <c r="A1623" t="s">
        <v>5602</v>
      </c>
      <c r="B1623" t="s">
        <v>5603</v>
      </c>
      <c r="C1623" t="s">
        <v>5604</v>
      </c>
      <c r="D1623" t="s">
        <v>53</v>
      </c>
      <c r="E1623" t="s">
        <v>177</v>
      </c>
      <c r="F1623" t="s">
        <v>5605</v>
      </c>
      <c r="G1623" s="6">
        <f t="shared" si="225"/>
        <v>44777</v>
      </c>
      <c r="H1623" t="s">
        <v>161</v>
      </c>
      <c r="I1623" t="s">
        <v>195</v>
      </c>
      <c r="J1623" t="str">
        <f t="shared" si="226"/>
        <v>Ati Seshadri</v>
      </c>
      <c r="K1623" t="s">
        <v>3370</v>
      </c>
      <c r="L1623" s="7">
        <f t="shared" si="231"/>
        <v>45261</v>
      </c>
      <c r="M1623" s="7">
        <v>45439</v>
      </c>
      <c r="N1623" s="1">
        <f t="shared" si="227"/>
        <v>45439</v>
      </c>
      <c r="P1623" s="7" t="str">
        <f t="shared" si="232"/>
        <v/>
      </c>
      <c r="R1623">
        <v>0</v>
      </c>
      <c r="S1623">
        <v>1</v>
      </c>
      <c r="T1623">
        <v>12.5</v>
      </c>
      <c r="U1623" t="s">
        <v>33</v>
      </c>
      <c r="W1623" t="str">
        <f t="shared" si="228"/>
        <v>Open</v>
      </c>
      <c r="X1623" t="str">
        <f>_xlfn.XLOOKUP(B1623,'Customers'!A:A,'Customers'!E:E,"")</f>
        <v>Enterprise</v>
      </c>
      <c r="Y1623">
        <f t="shared" si="229"/>
        <v>0</v>
      </c>
      <c r="Z1623" t="str">
        <f t="shared" si="230"/>
        <v/>
      </c>
      <c r="AA1623">
        <f t="shared" si="233"/>
        <v>0</v>
      </c>
    </row>
    <row r="1624" spans="1:27">
      <c r="A1624" t="s">
        <v>5606</v>
      </c>
      <c r="B1624" t="s">
        <v>5607</v>
      </c>
      <c r="C1624" t="s">
        <v>2248</v>
      </c>
      <c r="D1624" t="s">
        <v>66</v>
      </c>
      <c r="E1624" t="s">
        <v>20</v>
      </c>
      <c r="F1624" t="s">
        <v>5608</v>
      </c>
      <c r="G1624" s="6">
        <f t="shared" si="225"/>
        <v>15104</v>
      </c>
      <c r="H1624" t="s">
        <v>161</v>
      </c>
      <c r="I1624" t="s">
        <v>268</v>
      </c>
      <c r="J1624" t="str">
        <f t="shared" si="226"/>
        <v>Panini Kade</v>
      </c>
      <c r="K1624" t="s">
        <v>491</v>
      </c>
      <c r="L1624" s="7">
        <f t="shared" si="231"/>
        <v>45601</v>
      </c>
      <c r="M1624" s="7">
        <v>45748</v>
      </c>
      <c r="N1624" s="1">
        <f t="shared" si="227"/>
        <v>45748</v>
      </c>
      <c r="P1624" s="7" t="str">
        <f t="shared" si="232"/>
        <v/>
      </c>
      <c r="R1624">
        <v>0</v>
      </c>
      <c r="S1624">
        <v>1</v>
      </c>
      <c r="T1624">
        <v>23.4</v>
      </c>
      <c r="U1624" t="s">
        <v>100</v>
      </c>
      <c r="W1624" t="str">
        <f t="shared" si="228"/>
        <v>Open</v>
      </c>
      <c r="X1624" t="str">
        <f>_xlfn.XLOOKUP(B1624,'Customers'!A:A,'Customers'!E:E,"")</f>
        <v>Mid-Market</v>
      </c>
      <c r="Y1624">
        <f t="shared" si="229"/>
        <v>0</v>
      </c>
      <c r="Z1624" t="str">
        <f t="shared" si="230"/>
        <v/>
      </c>
      <c r="AA1624">
        <f t="shared" si="233"/>
        <v>0</v>
      </c>
    </row>
    <row r="1625" spans="1:27">
      <c r="A1625" t="s">
        <v>5609</v>
      </c>
      <c r="B1625" t="s">
        <v>2880</v>
      </c>
      <c r="C1625" t="s">
        <v>1988</v>
      </c>
      <c r="D1625" t="s">
        <v>66</v>
      </c>
      <c r="E1625" t="s">
        <v>177</v>
      </c>
      <c r="F1625" t="s">
        <v>5610</v>
      </c>
      <c r="G1625" s="6">
        <f t="shared" si="225"/>
        <v>7469</v>
      </c>
      <c r="H1625" t="s">
        <v>172</v>
      </c>
      <c r="I1625" t="s">
        <v>705</v>
      </c>
      <c r="J1625" t="str">
        <f t="shared" si="226"/>
        <v>Anamika Keer</v>
      </c>
      <c r="K1625" t="s">
        <v>5611</v>
      </c>
      <c r="L1625" s="7">
        <f t="shared" si="231"/>
        <v>45084</v>
      </c>
      <c r="M1625" s="7">
        <v>45249</v>
      </c>
      <c r="N1625" s="1">
        <f t="shared" si="227"/>
        <v>45249</v>
      </c>
      <c r="P1625" s="7" t="str">
        <f t="shared" si="232"/>
        <v/>
      </c>
      <c r="R1625">
        <v>0</v>
      </c>
      <c r="S1625">
        <v>1</v>
      </c>
      <c r="T1625">
        <v>31.3</v>
      </c>
      <c r="U1625" t="s">
        <v>33</v>
      </c>
      <c r="W1625" t="str">
        <f t="shared" si="228"/>
        <v>Open</v>
      </c>
      <c r="X1625" t="str">
        <f>_xlfn.XLOOKUP(B1625,'Customers'!A:A,'Customers'!E:E,"")</f>
        <v>SMB</v>
      </c>
      <c r="Y1625">
        <f t="shared" si="229"/>
        <v>0</v>
      </c>
      <c r="Z1625" t="str">
        <f t="shared" si="230"/>
        <v/>
      </c>
      <c r="AA1625">
        <f t="shared" si="233"/>
        <v>0</v>
      </c>
    </row>
    <row r="1626" spans="1:27">
      <c r="A1626" t="s">
        <v>5612</v>
      </c>
      <c r="B1626" t="s">
        <v>3471</v>
      </c>
      <c r="C1626" t="s">
        <v>2024</v>
      </c>
      <c r="D1626" t="s">
        <v>183</v>
      </c>
      <c r="E1626" t="s">
        <v>91</v>
      </c>
      <c r="F1626" t="s">
        <v>5151</v>
      </c>
      <c r="G1626" s="6">
        <f t="shared" si="225"/>
        <v>4623</v>
      </c>
      <c r="H1626" t="s">
        <v>47</v>
      </c>
      <c r="I1626" t="s">
        <v>127</v>
      </c>
      <c r="J1626" t="str">
        <f t="shared" si="226"/>
        <v>Kashish Patla</v>
      </c>
      <c r="K1626" t="s">
        <v>5613</v>
      </c>
      <c r="L1626" s="7">
        <f t="shared" si="231"/>
        <v>45003</v>
      </c>
      <c r="M1626" s="7">
        <v>45068</v>
      </c>
      <c r="N1626" s="1">
        <f t="shared" si="227"/>
        <v>45068</v>
      </c>
      <c r="O1626" s="7">
        <v>45031</v>
      </c>
      <c r="P1626" s="7">
        <f t="shared" si="232"/>
        <v>45031</v>
      </c>
      <c r="Q1626">
        <v>28</v>
      </c>
      <c r="R1626">
        <v>0</v>
      </c>
      <c r="S1626">
        <v>1</v>
      </c>
      <c r="U1626" t="s">
        <v>42</v>
      </c>
      <c r="W1626" t="str">
        <f t="shared" si="228"/>
        <v>Won</v>
      </c>
      <c r="X1626" t="str">
        <f>_xlfn.XLOOKUP(B1626,'Customers'!A:A,'Customers'!E:E,"")</f>
        <v>SMB</v>
      </c>
      <c r="Y1626">
        <f t="shared" si="229"/>
        <v>1</v>
      </c>
      <c r="Z1626">
        <f t="shared" si="230"/>
        <v>-37</v>
      </c>
      <c r="AA1626">
        <f t="shared" si="233"/>
        <v>0</v>
      </c>
    </row>
    <row r="1627" spans="1:27">
      <c r="A1627" t="s">
        <v>5614</v>
      </c>
      <c r="B1627" t="s">
        <v>5236</v>
      </c>
      <c r="C1627" t="s">
        <v>1482</v>
      </c>
      <c r="D1627" t="s">
        <v>53</v>
      </c>
      <c r="E1627" t="s">
        <v>177</v>
      </c>
      <c r="F1627" t="s">
        <v>5615</v>
      </c>
      <c r="G1627" s="6">
        <f t="shared" si="225"/>
        <v>38972</v>
      </c>
      <c r="H1627" t="s">
        <v>79</v>
      </c>
      <c r="I1627" t="s">
        <v>93</v>
      </c>
      <c r="J1627" t="str">
        <f t="shared" si="226"/>
        <v>Owen Mane</v>
      </c>
      <c r="K1627" t="s">
        <v>5580</v>
      </c>
      <c r="L1627" s="7">
        <f t="shared" si="231"/>
        <v>45581</v>
      </c>
      <c r="M1627" s="7">
        <v>45661</v>
      </c>
      <c r="N1627" s="1">
        <f t="shared" si="227"/>
        <v>45661</v>
      </c>
      <c r="P1627" s="7" t="str">
        <f t="shared" si="232"/>
        <v/>
      </c>
      <c r="R1627">
        <v>0</v>
      </c>
      <c r="S1627">
        <v>1</v>
      </c>
      <c r="T1627">
        <v>8.4</v>
      </c>
      <c r="U1627" t="s">
        <v>58</v>
      </c>
      <c r="W1627" t="str">
        <f t="shared" si="228"/>
        <v>Open</v>
      </c>
      <c r="X1627" t="str">
        <f>_xlfn.XLOOKUP(B1627,'Customers'!A:A,'Customers'!E:E,"")</f>
        <v>Mid-Market</v>
      </c>
      <c r="Y1627">
        <f t="shared" si="229"/>
        <v>0</v>
      </c>
      <c r="Z1627" t="str">
        <f t="shared" si="230"/>
        <v/>
      </c>
      <c r="AA1627">
        <f t="shared" si="233"/>
        <v>0</v>
      </c>
    </row>
    <row r="1628" spans="1:27">
      <c r="A1628" t="s">
        <v>5616</v>
      </c>
      <c r="B1628" t="s">
        <v>5617</v>
      </c>
      <c r="C1628" t="s">
        <v>4348</v>
      </c>
      <c r="D1628" t="s">
        <v>53</v>
      </c>
      <c r="E1628" t="s">
        <v>54</v>
      </c>
      <c r="F1628" t="s">
        <v>5618</v>
      </c>
      <c r="G1628" s="6">
        <f t="shared" si="225"/>
        <v>21246</v>
      </c>
      <c r="H1628" t="s">
        <v>172</v>
      </c>
      <c r="I1628" t="s">
        <v>105</v>
      </c>
      <c r="J1628" t="str">
        <f t="shared" si="226"/>
        <v>Hemangini Bahri</v>
      </c>
      <c r="K1628" t="s">
        <v>755</v>
      </c>
      <c r="L1628" s="7">
        <f t="shared" si="231"/>
        <v>44862</v>
      </c>
      <c r="M1628" s="7">
        <v>45005</v>
      </c>
      <c r="N1628" s="1">
        <f t="shared" si="227"/>
        <v>45005</v>
      </c>
      <c r="P1628" s="7" t="str">
        <f t="shared" si="232"/>
        <v/>
      </c>
      <c r="R1628">
        <v>0</v>
      </c>
      <c r="S1628">
        <v>1</v>
      </c>
      <c r="T1628">
        <v>23.1</v>
      </c>
      <c r="U1628" t="s">
        <v>25</v>
      </c>
      <c r="W1628" t="str">
        <f t="shared" si="228"/>
        <v>Open</v>
      </c>
      <c r="X1628" t="str">
        <f>_xlfn.XLOOKUP(B1628,'Customers'!A:A,'Customers'!E:E,"")</f>
        <v>Mid-Market</v>
      </c>
      <c r="Y1628">
        <f t="shared" si="229"/>
        <v>0</v>
      </c>
      <c r="Z1628" t="str">
        <f t="shared" si="230"/>
        <v/>
      </c>
      <c r="AA1628">
        <f t="shared" si="233"/>
        <v>0</v>
      </c>
    </row>
    <row r="1629" spans="1:27">
      <c r="A1629" t="s">
        <v>5619</v>
      </c>
      <c r="B1629" t="s">
        <v>5079</v>
      </c>
      <c r="C1629" t="s">
        <v>18</v>
      </c>
      <c r="D1629" t="s">
        <v>53</v>
      </c>
      <c r="E1629" t="s">
        <v>115</v>
      </c>
      <c r="F1629" t="s">
        <v>5620</v>
      </c>
      <c r="G1629" s="6">
        <f t="shared" si="225"/>
        <v>40939</v>
      </c>
      <c r="H1629" t="s">
        <v>47</v>
      </c>
      <c r="I1629" t="s">
        <v>237</v>
      </c>
      <c r="J1629" t="str">
        <f t="shared" si="226"/>
        <v>Vidhi Mital</v>
      </c>
      <c r="K1629" t="s">
        <v>3650</v>
      </c>
      <c r="L1629" s="7">
        <f t="shared" si="231"/>
        <v>44855</v>
      </c>
      <c r="M1629" s="7">
        <v>44891</v>
      </c>
      <c r="N1629" s="1">
        <f t="shared" si="227"/>
        <v>44891</v>
      </c>
      <c r="O1629" s="7">
        <v>45019</v>
      </c>
      <c r="P1629" s="7">
        <f t="shared" si="232"/>
        <v>45019</v>
      </c>
      <c r="Q1629">
        <v>164</v>
      </c>
      <c r="R1629">
        <v>0</v>
      </c>
      <c r="S1629">
        <v>1</v>
      </c>
      <c r="T1629">
        <v>16.2</v>
      </c>
      <c r="U1629" t="s">
        <v>42</v>
      </c>
      <c r="W1629" t="str">
        <f t="shared" si="228"/>
        <v>Lost</v>
      </c>
      <c r="X1629" t="str">
        <f>_xlfn.XLOOKUP(B1629,'Customers'!A:A,'Customers'!E:E,"")</f>
        <v>Enterprise</v>
      </c>
      <c r="Y1629">
        <f t="shared" si="229"/>
        <v>1</v>
      </c>
      <c r="Z1629">
        <f t="shared" si="230"/>
        <v>128</v>
      </c>
      <c r="AA1629">
        <f t="shared" si="233"/>
        <v>1</v>
      </c>
    </row>
    <row r="1630" spans="1:27">
      <c r="A1630" t="s">
        <v>5621</v>
      </c>
      <c r="B1630" t="s">
        <v>3766</v>
      </c>
      <c r="C1630" t="s">
        <v>4649</v>
      </c>
      <c r="D1630" t="s">
        <v>19</v>
      </c>
      <c r="E1630" t="s">
        <v>115</v>
      </c>
      <c r="F1630" t="s">
        <v>5622</v>
      </c>
      <c r="G1630" s="6">
        <f t="shared" si="225"/>
        <v>5121</v>
      </c>
      <c r="H1630" t="s">
        <v>151</v>
      </c>
      <c r="I1630" t="s">
        <v>303</v>
      </c>
      <c r="J1630" t="str">
        <f t="shared" si="226"/>
        <v>Amruta Sinha</v>
      </c>
      <c r="K1630" t="s">
        <v>5623</v>
      </c>
      <c r="L1630" s="7">
        <f t="shared" si="231"/>
        <v>44856</v>
      </c>
      <c r="M1630" s="7">
        <v>44900</v>
      </c>
      <c r="N1630" s="1">
        <f t="shared" si="227"/>
        <v>44900</v>
      </c>
      <c r="O1630" s="7">
        <v>44908</v>
      </c>
      <c r="P1630" s="7">
        <f t="shared" si="232"/>
        <v>44908</v>
      </c>
      <c r="Q1630">
        <v>52</v>
      </c>
      <c r="R1630">
        <v>0</v>
      </c>
      <c r="S1630">
        <v>1</v>
      </c>
      <c r="T1630">
        <v>7.8</v>
      </c>
      <c r="U1630" t="s">
        <v>25</v>
      </c>
      <c r="W1630" t="str">
        <f t="shared" si="228"/>
        <v>Lost</v>
      </c>
      <c r="X1630" t="str">
        <f>_xlfn.XLOOKUP(B1630,'Customers'!A:A,'Customers'!E:E,"")</f>
        <v>SMB</v>
      </c>
      <c r="Y1630">
        <f t="shared" si="229"/>
        <v>1</v>
      </c>
      <c r="Z1630">
        <f t="shared" si="230"/>
        <v>8</v>
      </c>
      <c r="AA1630">
        <f t="shared" si="233"/>
        <v>0</v>
      </c>
    </row>
    <row r="1631" spans="1:27">
      <c r="A1631" t="s">
        <v>5624</v>
      </c>
      <c r="B1631" t="s">
        <v>1739</v>
      </c>
      <c r="C1631" t="s">
        <v>5625</v>
      </c>
      <c r="D1631" t="s">
        <v>19</v>
      </c>
      <c r="E1631" t="s">
        <v>177</v>
      </c>
      <c r="F1631" t="s">
        <v>5626</v>
      </c>
      <c r="G1631" s="6">
        <f t="shared" si="225"/>
        <v>9547</v>
      </c>
      <c r="H1631" t="s">
        <v>39</v>
      </c>
      <c r="I1631" t="s">
        <v>361</v>
      </c>
      <c r="J1631" t="str">
        <f t="shared" si="226"/>
        <v>Jalsa Parsa</v>
      </c>
      <c r="K1631" t="s">
        <v>337</v>
      </c>
      <c r="L1631" s="7">
        <f t="shared" si="231"/>
        <v>45534</v>
      </c>
      <c r="M1631" s="7">
        <v>45618</v>
      </c>
      <c r="N1631" s="1">
        <f t="shared" si="227"/>
        <v>45618</v>
      </c>
      <c r="P1631" s="7" t="str">
        <f t="shared" si="232"/>
        <v/>
      </c>
      <c r="R1631">
        <v>0</v>
      </c>
      <c r="S1631">
        <v>1</v>
      </c>
      <c r="T1631">
        <v>15.8</v>
      </c>
      <c r="U1631" t="s">
        <v>100</v>
      </c>
      <c r="W1631" t="str">
        <f t="shared" si="228"/>
        <v>Open</v>
      </c>
      <c r="X1631" t="str">
        <f>_xlfn.XLOOKUP(B1631,'Customers'!A:A,'Customers'!E:E,"")</f>
        <v>Mid-Market</v>
      </c>
      <c r="Y1631">
        <f t="shared" si="229"/>
        <v>0</v>
      </c>
      <c r="Z1631" t="str">
        <f t="shared" si="230"/>
        <v/>
      </c>
      <c r="AA1631">
        <f t="shared" si="233"/>
        <v>0</v>
      </c>
    </row>
    <row r="1632" spans="1:27">
      <c r="A1632" t="s">
        <v>5627</v>
      </c>
      <c r="B1632" t="s">
        <v>5076</v>
      </c>
      <c r="C1632" t="s">
        <v>18</v>
      </c>
      <c r="D1632" t="s">
        <v>66</v>
      </c>
      <c r="E1632" t="s">
        <v>45</v>
      </c>
      <c r="F1632" t="s">
        <v>5628</v>
      </c>
      <c r="G1632" s="6">
        <f t="shared" si="225"/>
        <v>14533</v>
      </c>
      <c r="H1632" t="s">
        <v>39</v>
      </c>
      <c r="I1632" t="s">
        <v>68</v>
      </c>
      <c r="J1632" t="str">
        <f t="shared" si="226"/>
        <v>Anamika Keer</v>
      </c>
      <c r="K1632" t="s">
        <v>5629</v>
      </c>
      <c r="L1632" s="7">
        <f t="shared" si="231"/>
        <v>44721</v>
      </c>
      <c r="M1632" s="7">
        <v>44785</v>
      </c>
      <c r="N1632" s="1">
        <f t="shared" si="227"/>
        <v>44785</v>
      </c>
      <c r="P1632" s="7" t="str">
        <f t="shared" si="232"/>
        <v/>
      </c>
      <c r="R1632">
        <v>0</v>
      </c>
      <c r="S1632">
        <v>1</v>
      </c>
      <c r="T1632">
        <v>16.600000000000001</v>
      </c>
      <c r="U1632" t="s">
        <v>100</v>
      </c>
      <c r="W1632" t="str">
        <f t="shared" si="228"/>
        <v>Open</v>
      </c>
      <c r="X1632" t="str">
        <f>_xlfn.XLOOKUP(B1632,'Customers'!A:A,'Customers'!E:E,"")</f>
        <v>Mid-Market</v>
      </c>
      <c r="Y1632">
        <f t="shared" si="229"/>
        <v>0</v>
      </c>
      <c r="Z1632" t="str">
        <f t="shared" si="230"/>
        <v/>
      </c>
      <c r="AA1632">
        <f t="shared" si="233"/>
        <v>0</v>
      </c>
    </row>
    <row r="1633" spans="1:27">
      <c r="A1633" t="s">
        <v>5630</v>
      </c>
      <c r="B1633" t="s">
        <v>2171</v>
      </c>
      <c r="C1633" t="s">
        <v>646</v>
      </c>
      <c r="D1633" t="s">
        <v>53</v>
      </c>
      <c r="E1633" t="s">
        <v>115</v>
      </c>
      <c r="F1633" t="s">
        <v>5631</v>
      </c>
      <c r="G1633" s="6">
        <f t="shared" si="225"/>
        <v>11023</v>
      </c>
      <c r="H1633" t="s">
        <v>22</v>
      </c>
      <c r="I1633" t="s">
        <v>98</v>
      </c>
      <c r="J1633" t="str">
        <f t="shared" si="226"/>
        <v>Amruta Sinha</v>
      </c>
      <c r="K1633" t="s">
        <v>5632</v>
      </c>
      <c r="L1633" s="7">
        <f t="shared" si="231"/>
        <v>45305</v>
      </c>
      <c r="M1633" s="7">
        <v>45395</v>
      </c>
      <c r="N1633" s="1">
        <f t="shared" si="227"/>
        <v>45395</v>
      </c>
      <c r="O1633" s="7">
        <v>45369</v>
      </c>
      <c r="P1633" s="7">
        <f t="shared" si="232"/>
        <v>45369</v>
      </c>
      <c r="Q1633">
        <v>64</v>
      </c>
      <c r="R1633">
        <v>0</v>
      </c>
      <c r="S1633">
        <v>1</v>
      </c>
      <c r="T1633">
        <v>23.7</v>
      </c>
      <c r="U1633" t="s">
        <v>25</v>
      </c>
      <c r="W1633" t="str">
        <f t="shared" si="228"/>
        <v>Lost</v>
      </c>
      <c r="X1633" t="str">
        <f>_xlfn.XLOOKUP(B1633,'Customers'!A:A,'Customers'!E:E,"")</f>
        <v>SMB</v>
      </c>
      <c r="Y1633">
        <f t="shared" si="229"/>
        <v>1</v>
      </c>
      <c r="Z1633">
        <f t="shared" si="230"/>
        <v>-26</v>
      </c>
      <c r="AA1633">
        <f t="shared" si="233"/>
        <v>0</v>
      </c>
    </row>
    <row r="1634" spans="1:27">
      <c r="A1634" t="s">
        <v>5633</v>
      </c>
      <c r="B1634" t="s">
        <v>5256</v>
      </c>
      <c r="C1634" t="s">
        <v>1759</v>
      </c>
      <c r="D1634" t="s">
        <v>37</v>
      </c>
      <c r="E1634" t="s">
        <v>115</v>
      </c>
      <c r="F1634" t="s">
        <v>5634</v>
      </c>
      <c r="G1634" s="6">
        <f t="shared" si="225"/>
        <v>97878</v>
      </c>
      <c r="H1634" t="s">
        <v>79</v>
      </c>
      <c r="I1634" t="s">
        <v>133</v>
      </c>
      <c r="J1634" t="str">
        <f t="shared" si="226"/>
        <v>Aachal Soni</v>
      </c>
      <c r="K1634" t="s">
        <v>1273</v>
      </c>
      <c r="L1634" s="7">
        <f t="shared" si="231"/>
        <v>44750</v>
      </c>
      <c r="M1634" s="7">
        <v>44917</v>
      </c>
      <c r="N1634" s="1">
        <f t="shared" si="227"/>
        <v>44917</v>
      </c>
      <c r="O1634" s="7">
        <v>44783</v>
      </c>
      <c r="P1634" s="7">
        <f t="shared" si="232"/>
        <v>44783</v>
      </c>
      <c r="Q1634">
        <v>33</v>
      </c>
      <c r="R1634">
        <v>0</v>
      </c>
      <c r="S1634">
        <v>1</v>
      </c>
      <c r="T1634">
        <v>7.2</v>
      </c>
      <c r="U1634" t="s">
        <v>25</v>
      </c>
      <c r="W1634" t="str">
        <f t="shared" si="228"/>
        <v>Lost</v>
      </c>
      <c r="X1634" t="str">
        <f>_xlfn.XLOOKUP(B1634,'Customers'!A:A,'Customers'!E:E,"")</f>
        <v>Enterprise</v>
      </c>
      <c r="Y1634">
        <f t="shared" si="229"/>
        <v>1</v>
      </c>
      <c r="Z1634">
        <f t="shared" si="230"/>
        <v>-134</v>
      </c>
      <c r="AA1634">
        <f t="shared" si="233"/>
        <v>0</v>
      </c>
    </row>
    <row r="1635" spans="1:27">
      <c r="A1635" t="s">
        <v>5635</v>
      </c>
      <c r="B1635" t="s">
        <v>3687</v>
      </c>
      <c r="C1635" t="s">
        <v>18</v>
      </c>
      <c r="D1635" t="s">
        <v>183</v>
      </c>
      <c r="E1635" t="s">
        <v>177</v>
      </c>
      <c r="F1635" t="s">
        <v>5636</v>
      </c>
      <c r="G1635" s="6">
        <f t="shared" si="225"/>
        <v>4408</v>
      </c>
      <c r="H1635" t="s">
        <v>79</v>
      </c>
      <c r="I1635" t="s">
        <v>139</v>
      </c>
      <c r="J1635" t="str">
        <f t="shared" si="226"/>
        <v>Champak Rao</v>
      </c>
      <c r="K1635" t="s">
        <v>1833</v>
      </c>
      <c r="L1635" s="7">
        <f t="shared" si="231"/>
        <v>44819</v>
      </c>
      <c r="M1635" s="7">
        <v>44957</v>
      </c>
      <c r="N1635" s="1">
        <f t="shared" si="227"/>
        <v>44957</v>
      </c>
      <c r="P1635" s="7" t="str">
        <f t="shared" si="232"/>
        <v/>
      </c>
      <c r="R1635">
        <v>0</v>
      </c>
      <c r="S1635">
        <v>1</v>
      </c>
      <c r="T1635">
        <v>17.3</v>
      </c>
      <c r="U1635" t="s">
        <v>25</v>
      </c>
      <c r="W1635" t="str">
        <f t="shared" si="228"/>
        <v>Open</v>
      </c>
      <c r="X1635" t="str">
        <f>_xlfn.XLOOKUP(B1635,'Customers'!A:A,'Customers'!E:E,"")</f>
        <v>Mid-Market</v>
      </c>
      <c r="Y1635">
        <f t="shared" si="229"/>
        <v>0</v>
      </c>
      <c r="Z1635" t="str">
        <f t="shared" si="230"/>
        <v/>
      </c>
      <c r="AA1635">
        <f t="shared" si="233"/>
        <v>0</v>
      </c>
    </row>
    <row r="1636" spans="1:27">
      <c r="A1636" t="s">
        <v>5637</v>
      </c>
      <c r="B1636" t="s">
        <v>5156</v>
      </c>
      <c r="C1636" t="s">
        <v>436</v>
      </c>
      <c r="D1636" t="s">
        <v>53</v>
      </c>
      <c r="E1636" t="s">
        <v>91</v>
      </c>
      <c r="F1636" t="s">
        <v>5638</v>
      </c>
      <c r="G1636" s="6">
        <f t="shared" si="225"/>
        <v>46851</v>
      </c>
      <c r="H1636" t="s">
        <v>79</v>
      </c>
      <c r="I1636" t="s">
        <v>31</v>
      </c>
      <c r="J1636" t="str">
        <f t="shared" si="226"/>
        <v>Ati Seshadri</v>
      </c>
      <c r="K1636" t="s">
        <v>5639</v>
      </c>
      <c r="L1636" s="7">
        <f t="shared" si="231"/>
        <v>45095</v>
      </c>
      <c r="M1636" s="7">
        <v>45183</v>
      </c>
      <c r="N1636" s="1">
        <f t="shared" si="227"/>
        <v>45183</v>
      </c>
      <c r="O1636" s="7">
        <v>45251</v>
      </c>
      <c r="P1636" s="7">
        <f t="shared" si="232"/>
        <v>45251</v>
      </c>
      <c r="Q1636">
        <v>156</v>
      </c>
      <c r="R1636">
        <v>1</v>
      </c>
      <c r="S1636">
        <v>3</v>
      </c>
      <c r="U1636" t="s">
        <v>58</v>
      </c>
      <c r="W1636" t="str">
        <f t="shared" si="228"/>
        <v>Won</v>
      </c>
      <c r="X1636" t="str">
        <f>_xlfn.XLOOKUP(B1636,'Customers'!A:A,'Customers'!E:E,"")</f>
        <v>Mid-Market</v>
      </c>
      <c r="Y1636">
        <f t="shared" si="229"/>
        <v>1</v>
      </c>
      <c r="Z1636">
        <f t="shared" si="230"/>
        <v>68</v>
      </c>
      <c r="AA1636">
        <f t="shared" si="233"/>
        <v>1</v>
      </c>
    </row>
    <row r="1637" spans="1:27">
      <c r="A1637" t="s">
        <v>5640</v>
      </c>
      <c r="B1637" t="s">
        <v>3374</v>
      </c>
      <c r="C1637" t="s">
        <v>740</v>
      </c>
      <c r="D1637" t="s">
        <v>37</v>
      </c>
      <c r="E1637" t="s">
        <v>91</v>
      </c>
      <c r="F1637" t="s">
        <v>5641</v>
      </c>
      <c r="G1637" s="6">
        <f t="shared" si="225"/>
        <v>55793</v>
      </c>
      <c r="H1637" t="s">
        <v>172</v>
      </c>
      <c r="I1637" t="s">
        <v>62</v>
      </c>
      <c r="J1637" t="str">
        <f t="shared" si="226"/>
        <v>Jairaj Panchal</v>
      </c>
      <c r="K1637" t="s">
        <v>3779</v>
      </c>
      <c r="L1637" s="7">
        <f t="shared" si="231"/>
        <v>45438</v>
      </c>
      <c r="M1637" s="7">
        <v>45540</v>
      </c>
      <c r="N1637" s="1">
        <f t="shared" si="227"/>
        <v>45540</v>
      </c>
      <c r="O1637" s="7">
        <v>45602</v>
      </c>
      <c r="P1637" s="7">
        <f t="shared" si="232"/>
        <v>45602</v>
      </c>
      <c r="Q1637">
        <v>164</v>
      </c>
      <c r="R1637">
        <v>0</v>
      </c>
      <c r="S1637">
        <v>1</v>
      </c>
      <c r="U1637" t="s">
        <v>25</v>
      </c>
      <c r="W1637" t="str">
        <f t="shared" si="228"/>
        <v>Won</v>
      </c>
      <c r="X1637" t="str">
        <f>_xlfn.XLOOKUP(B1637,'Customers'!A:A,'Customers'!E:E,"")</f>
        <v>Mid-Market</v>
      </c>
      <c r="Y1637">
        <f t="shared" si="229"/>
        <v>1</v>
      </c>
      <c r="Z1637">
        <f t="shared" si="230"/>
        <v>62</v>
      </c>
      <c r="AA1637">
        <f t="shared" si="233"/>
        <v>1</v>
      </c>
    </row>
    <row r="1638" spans="1:27">
      <c r="A1638" t="s">
        <v>5642</v>
      </c>
      <c r="B1638" t="s">
        <v>2891</v>
      </c>
      <c r="C1638" t="s">
        <v>18</v>
      </c>
      <c r="D1638" t="s">
        <v>37</v>
      </c>
      <c r="E1638" t="s">
        <v>45</v>
      </c>
      <c r="F1638" t="s">
        <v>5643</v>
      </c>
      <c r="G1638" s="6">
        <f t="shared" si="225"/>
        <v>150659</v>
      </c>
      <c r="H1638" t="s">
        <v>161</v>
      </c>
      <c r="I1638" t="s">
        <v>274</v>
      </c>
      <c r="J1638" t="str">
        <f t="shared" si="226"/>
        <v>Rachit Lall</v>
      </c>
      <c r="K1638" t="s">
        <v>5644</v>
      </c>
      <c r="L1638" s="7">
        <f t="shared" si="231"/>
        <v>45514</v>
      </c>
      <c r="M1638" s="7">
        <v>45663</v>
      </c>
      <c r="N1638" s="1">
        <f t="shared" si="227"/>
        <v>45663</v>
      </c>
      <c r="P1638" s="7" t="str">
        <f t="shared" si="232"/>
        <v/>
      </c>
      <c r="R1638">
        <v>0</v>
      </c>
      <c r="S1638">
        <v>1</v>
      </c>
      <c r="T1638">
        <v>19.2</v>
      </c>
      <c r="U1638" t="s">
        <v>100</v>
      </c>
      <c r="W1638" t="str">
        <f t="shared" si="228"/>
        <v>Open</v>
      </c>
      <c r="X1638" t="str">
        <f>_xlfn.XLOOKUP(B1638,'Customers'!A:A,'Customers'!E:E,"")</f>
        <v>Enterprise</v>
      </c>
      <c r="Y1638">
        <f t="shared" si="229"/>
        <v>0</v>
      </c>
      <c r="Z1638" t="str">
        <f t="shared" si="230"/>
        <v/>
      </c>
      <c r="AA1638">
        <f t="shared" si="233"/>
        <v>0</v>
      </c>
    </row>
    <row r="1639" spans="1:27">
      <c r="A1639" t="s">
        <v>5645</v>
      </c>
      <c r="B1639" t="s">
        <v>5477</v>
      </c>
      <c r="C1639" t="s">
        <v>4029</v>
      </c>
      <c r="D1639" t="s">
        <v>37</v>
      </c>
      <c r="E1639" t="s">
        <v>115</v>
      </c>
      <c r="F1639" t="s">
        <v>5646</v>
      </c>
      <c r="G1639" s="6">
        <f t="shared" si="225"/>
        <v>176609</v>
      </c>
      <c r="H1639" t="s">
        <v>56</v>
      </c>
      <c r="I1639" t="s">
        <v>139</v>
      </c>
      <c r="J1639" t="str">
        <f t="shared" si="226"/>
        <v>Champak Rao</v>
      </c>
      <c r="K1639" t="s">
        <v>3153</v>
      </c>
      <c r="L1639" s="7">
        <f t="shared" si="231"/>
        <v>45326</v>
      </c>
      <c r="M1639" s="7">
        <v>45485</v>
      </c>
      <c r="N1639" s="1">
        <f t="shared" si="227"/>
        <v>45485</v>
      </c>
      <c r="O1639" s="7">
        <v>45469</v>
      </c>
      <c r="P1639" s="7">
        <f t="shared" si="232"/>
        <v>45469</v>
      </c>
      <c r="Q1639">
        <v>143</v>
      </c>
      <c r="R1639">
        <v>0</v>
      </c>
      <c r="S1639">
        <v>1</v>
      </c>
      <c r="T1639">
        <v>9.1</v>
      </c>
      <c r="U1639" t="s">
        <v>100</v>
      </c>
      <c r="W1639" t="str">
        <f t="shared" si="228"/>
        <v>Lost</v>
      </c>
      <c r="X1639" t="str">
        <f>_xlfn.XLOOKUP(B1639,'Customers'!A:A,'Customers'!E:E,"")</f>
        <v>Mid-Market</v>
      </c>
      <c r="Y1639">
        <f t="shared" si="229"/>
        <v>1</v>
      </c>
      <c r="Z1639">
        <f t="shared" si="230"/>
        <v>-16</v>
      </c>
      <c r="AA1639">
        <f t="shared" si="233"/>
        <v>0</v>
      </c>
    </row>
    <row r="1640" spans="1:27">
      <c r="A1640" t="s">
        <v>5647</v>
      </c>
      <c r="B1640" t="s">
        <v>5648</v>
      </c>
      <c r="C1640" t="s">
        <v>2592</v>
      </c>
      <c r="D1640" t="s">
        <v>37</v>
      </c>
      <c r="E1640" t="s">
        <v>177</v>
      </c>
      <c r="F1640" t="s">
        <v>5649</v>
      </c>
      <c r="G1640" s="6">
        <f t="shared" si="225"/>
        <v>196882</v>
      </c>
      <c r="H1640" t="s">
        <v>172</v>
      </c>
      <c r="I1640" t="s">
        <v>31</v>
      </c>
      <c r="J1640" t="str">
        <f t="shared" si="226"/>
        <v>Ati Seshadri</v>
      </c>
      <c r="K1640" t="s">
        <v>352</v>
      </c>
      <c r="L1640" s="7">
        <f t="shared" si="231"/>
        <v>45575</v>
      </c>
      <c r="M1640" s="7">
        <v>45605</v>
      </c>
      <c r="N1640" s="1">
        <f t="shared" si="227"/>
        <v>45605</v>
      </c>
      <c r="P1640" s="7" t="str">
        <f t="shared" si="232"/>
        <v/>
      </c>
      <c r="R1640">
        <v>0</v>
      </c>
      <c r="S1640">
        <v>1</v>
      </c>
      <c r="T1640">
        <v>31.1</v>
      </c>
      <c r="U1640" t="s">
        <v>42</v>
      </c>
      <c r="W1640" t="str">
        <f t="shared" si="228"/>
        <v>Open</v>
      </c>
      <c r="X1640" t="str">
        <f>_xlfn.XLOOKUP(B1640,'Customers'!A:A,'Customers'!E:E,"")</f>
        <v>Mid-Market</v>
      </c>
      <c r="Y1640">
        <f t="shared" si="229"/>
        <v>0</v>
      </c>
      <c r="Z1640" t="str">
        <f t="shared" si="230"/>
        <v/>
      </c>
      <c r="AA1640">
        <f t="shared" si="233"/>
        <v>0</v>
      </c>
    </row>
    <row r="1641" spans="1:27">
      <c r="A1641" t="s">
        <v>5650</v>
      </c>
      <c r="B1641" t="s">
        <v>4093</v>
      </c>
      <c r="C1641" t="s">
        <v>803</v>
      </c>
      <c r="D1641" t="s">
        <v>53</v>
      </c>
      <c r="E1641" t="s">
        <v>45</v>
      </c>
      <c r="F1641" t="s">
        <v>5651</v>
      </c>
      <c r="G1641" s="6">
        <f t="shared" si="225"/>
        <v>46595</v>
      </c>
      <c r="H1641" t="s">
        <v>172</v>
      </c>
      <c r="I1641" t="s">
        <v>2020</v>
      </c>
      <c r="J1641" t="str">
        <f t="shared" si="226"/>
        <v>Panini Kade</v>
      </c>
      <c r="K1641" t="s">
        <v>5652</v>
      </c>
      <c r="L1641" s="7">
        <f t="shared" si="231"/>
        <v>45389</v>
      </c>
      <c r="M1641" s="7">
        <v>45556</v>
      </c>
      <c r="N1641" s="1">
        <f t="shared" si="227"/>
        <v>45556</v>
      </c>
      <c r="P1641" s="7" t="str">
        <f t="shared" si="232"/>
        <v/>
      </c>
      <c r="R1641">
        <v>0</v>
      </c>
      <c r="S1641">
        <v>1</v>
      </c>
      <c r="T1641">
        <v>3.8</v>
      </c>
      <c r="U1641" t="s">
        <v>33</v>
      </c>
      <c r="W1641" t="str">
        <f t="shared" si="228"/>
        <v>Open</v>
      </c>
      <c r="X1641" t="str">
        <f>_xlfn.XLOOKUP(B1641,'Customers'!A:A,'Customers'!E:E,"")</f>
        <v>Enterprise</v>
      </c>
      <c r="Y1641">
        <f t="shared" si="229"/>
        <v>0</v>
      </c>
      <c r="Z1641" t="str">
        <f t="shared" si="230"/>
        <v/>
      </c>
      <c r="AA1641">
        <f t="shared" si="233"/>
        <v>0</v>
      </c>
    </row>
    <row r="1642" spans="1:27">
      <c r="A1642" t="s">
        <v>5653</v>
      </c>
      <c r="B1642" t="s">
        <v>2272</v>
      </c>
      <c r="C1642" t="s">
        <v>18</v>
      </c>
      <c r="D1642" t="s">
        <v>183</v>
      </c>
      <c r="E1642" t="s">
        <v>45</v>
      </c>
      <c r="F1642" t="s">
        <v>5654</v>
      </c>
      <c r="G1642" s="6">
        <f t="shared" si="225"/>
        <v>12924</v>
      </c>
      <c r="H1642" t="s">
        <v>30</v>
      </c>
      <c r="I1642" t="s">
        <v>23</v>
      </c>
      <c r="J1642" t="str">
        <f t="shared" si="226"/>
        <v>Nihal Bhasin</v>
      </c>
      <c r="K1642" t="s">
        <v>5655</v>
      </c>
      <c r="L1642" s="7">
        <f t="shared" si="231"/>
        <v>44603</v>
      </c>
      <c r="M1642" s="7">
        <v>44777</v>
      </c>
      <c r="N1642" s="1">
        <f t="shared" si="227"/>
        <v>44777</v>
      </c>
      <c r="P1642" s="7" t="str">
        <f t="shared" si="232"/>
        <v/>
      </c>
      <c r="R1642">
        <v>0</v>
      </c>
      <c r="S1642">
        <v>1</v>
      </c>
      <c r="T1642">
        <v>12.9</v>
      </c>
      <c r="U1642" t="s">
        <v>58</v>
      </c>
      <c r="W1642" t="str">
        <f t="shared" si="228"/>
        <v>Open</v>
      </c>
      <c r="X1642" t="str">
        <f>_xlfn.XLOOKUP(B1642,'Customers'!A:A,'Customers'!E:E,"")</f>
        <v>SMB</v>
      </c>
      <c r="Y1642">
        <f t="shared" si="229"/>
        <v>0</v>
      </c>
      <c r="Z1642" t="str">
        <f t="shared" si="230"/>
        <v/>
      </c>
      <c r="AA1642">
        <f t="shared" si="233"/>
        <v>0</v>
      </c>
    </row>
    <row r="1643" spans="1:27">
      <c r="A1643" t="s">
        <v>5656</v>
      </c>
      <c r="B1643" t="s">
        <v>4441</v>
      </c>
      <c r="C1643" t="s">
        <v>2609</v>
      </c>
      <c r="D1643" t="s">
        <v>183</v>
      </c>
      <c r="E1643" t="s">
        <v>54</v>
      </c>
      <c r="F1643" t="s">
        <v>5657</v>
      </c>
      <c r="G1643" s="6">
        <f t="shared" si="225"/>
        <v>6915</v>
      </c>
      <c r="H1643" t="s">
        <v>151</v>
      </c>
      <c r="I1643" t="s">
        <v>145</v>
      </c>
      <c r="J1643" t="str">
        <f t="shared" si="226"/>
        <v>Krish Varughese</v>
      </c>
      <c r="K1643" t="s">
        <v>2685</v>
      </c>
      <c r="L1643" s="7">
        <f t="shared" si="231"/>
        <v>45065</v>
      </c>
      <c r="N1643" s="1" t="str">
        <f t="shared" si="227"/>
        <v/>
      </c>
      <c r="P1643" s="7" t="str">
        <f t="shared" si="232"/>
        <v/>
      </c>
      <c r="R1643">
        <v>0</v>
      </c>
      <c r="S1643">
        <v>1</v>
      </c>
      <c r="T1643">
        <v>10.1</v>
      </c>
      <c r="U1643" t="s">
        <v>58</v>
      </c>
      <c r="W1643" t="str">
        <f t="shared" si="228"/>
        <v>Open</v>
      </c>
      <c r="X1643" t="str">
        <f>_xlfn.XLOOKUP(B1643,'Customers'!A:A,'Customers'!E:E,"")</f>
        <v>SMB</v>
      </c>
      <c r="Y1643">
        <f t="shared" si="229"/>
        <v>0</v>
      </c>
      <c r="Z1643" t="str">
        <f t="shared" si="230"/>
        <v/>
      </c>
      <c r="AA1643">
        <f t="shared" si="233"/>
        <v>0</v>
      </c>
    </row>
    <row r="1644" spans="1:27">
      <c r="A1644" t="s">
        <v>5658</v>
      </c>
      <c r="B1644" t="s">
        <v>2040</v>
      </c>
      <c r="C1644" t="s">
        <v>5625</v>
      </c>
      <c r="D1644" t="s">
        <v>53</v>
      </c>
      <c r="E1644" t="s">
        <v>91</v>
      </c>
      <c r="F1644" t="s">
        <v>5659</v>
      </c>
      <c r="G1644" s="6">
        <f t="shared" si="225"/>
        <v>46194</v>
      </c>
      <c r="H1644" t="s">
        <v>79</v>
      </c>
      <c r="I1644" t="s">
        <v>258</v>
      </c>
      <c r="J1644" t="str">
        <f t="shared" si="226"/>
        <v>Jasmit Gour</v>
      </c>
      <c r="K1644" t="s">
        <v>1900</v>
      </c>
      <c r="L1644" s="7">
        <f t="shared" si="231"/>
        <v>45648</v>
      </c>
      <c r="M1644" s="7">
        <v>45719</v>
      </c>
      <c r="N1644" s="1">
        <f t="shared" si="227"/>
        <v>45719</v>
      </c>
      <c r="O1644" s="7">
        <v>45802</v>
      </c>
      <c r="P1644" s="7">
        <f t="shared" si="232"/>
        <v>45802</v>
      </c>
      <c r="Q1644">
        <v>154</v>
      </c>
      <c r="R1644">
        <v>0</v>
      </c>
      <c r="S1644">
        <v>1</v>
      </c>
      <c r="U1644" t="s">
        <v>33</v>
      </c>
      <c r="W1644" t="str">
        <f t="shared" si="228"/>
        <v>Won</v>
      </c>
      <c r="X1644" t="str">
        <f>_xlfn.XLOOKUP(B1644,'Customers'!A:A,'Customers'!E:E,"")</f>
        <v>Mid-Market</v>
      </c>
      <c r="Y1644">
        <f t="shared" si="229"/>
        <v>1</v>
      </c>
      <c r="Z1644">
        <f t="shared" si="230"/>
        <v>83</v>
      </c>
      <c r="AA1644">
        <f t="shared" si="233"/>
        <v>1</v>
      </c>
    </row>
    <row r="1645" spans="1:27">
      <c r="A1645" t="s">
        <v>5660</v>
      </c>
      <c r="B1645" t="s">
        <v>5661</v>
      </c>
      <c r="C1645" t="s">
        <v>1646</v>
      </c>
      <c r="D1645" t="s">
        <v>183</v>
      </c>
      <c r="E1645" t="s">
        <v>45</v>
      </c>
      <c r="F1645" t="s">
        <v>5662</v>
      </c>
      <c r="G1645" s="6">
        <f t="shared" si="225"/>
        <v>9023</v>
      </c>
      <c r="H1645" t="s">
        <v>47</v>
      </c>
      <c r="I1645" t="s">
        <v>268</v>
      </c>
      <c r="J1645" t="str">
        <f t="shared" si="226"/>
        <v>Panini Kade</v>
      </c>
      <c r="K1645" t="s">
        <v>5663</v>
      </c>
      <c r="L1645" s="7">
        <f t="shared" si="231"/>
        <v>44678</v>
      </c>
      <c r="M1645" s="7">
        <v>44752</v>
      </c>
      <c r="N1645" s="1">
        <f t="shared" si="227"/>
        <v>44752</v>
      </c>
      <c r="P1645" s="7" t="str">
        <f t="shared" si="232"/>
        <v/>
      </c>
      <c r="R1645">
        <v>0</v>
      </c>
      <c r="S1645">
        <v>1</v>
      </c>
      <c r="U1645" t="s">
        <v>33</v>
      </c>
      <c r="W1645" t="str">
        <f t="shared" si="228"/>
        <v>Open</v>
      </c>
      <c r="X1645" t="str">
        <f>_xlfn.XLOOKUP(B1645,'Customers'!A:A,'Customers'!E:E,"")</f>
        <v>Enterprise</v>
      </c>
      <c r="Y1645">
        <f t="shared" si="229"/>
        <v>0</v>
      </c>
      <c r="Z1645" t="str">
        <f t="shared" si="230"/>
        <v/>
      </c>
      <c r="AA1645">
        <f t="shared" si="233"/>
        <v>0</v>
      </c>
    </row>
    <row r="1646" spans="1:27">
      <c r="A1646" t="s">
        <v>5664</v>
      </c>
      <c r="B1646" t="s">
        <v>2292</v>
      </c>
      <c r="C1646" t="s">
        <v>18</v>
      </c>
      <c r="D1646" t="s">
        <v>53</v>
      </c>
      <c r="E1646" t="s">
        <v>28</v>
      </c>
      <c r="F1646" t="s">
        <v>5665</v>
      </c>
      <c r="G1646" s="6">
        <f t="shared" si="225"/>
        <v>34071</v>
      </c>
      <c r="H1646" t="s">
        <v>39</v>
      </c>
      <c r="I1646" t="s">
        <v>897</v>
      </c>
      <c r="J1646" t="str">
        <f t="shared" si="226"/>
        <v>Amruta Sinha</v>
      </c>
      <c r="K1646" t="s">
        <v>5666</v>
      </c>
      <c r="L1646" s="7">
        <f t="shared" si="231"/>
        <v>45380</v>
      </c>
      <c r="M1646" s="7">
        <v>45508</v>
      </c>
      <c r="N1646" s="1">
        <f t="shared" si="227"/>
        <v>45508</v>
      </c>
      <c r="P1646" s="7" t="str">
        <f t="shared" si="232"/>
        <v/>
      </c>
      <c r="R1646">
        <v>0</v>
      </c>
      <c r="S1646">
        <v>1</v>
      </c>
      <c r="T1646">
        <v>1.8</v>
      </c>
      <c r="U1646" t="s">
        <v>100</v>
      </c>
      <c r="W1646" t="str">
        <f t="shared" si="228"/>
        <v>Open</v>
      </c>
      <c r="X1646" t="str">
        <f>_xlfn.XLOOKUP(B1646,'Customers'!A:A,'Customers'!E:E,"")</f>
        <v>SMB</v>
      </c>
      <c r="Y1646">
        <f t="shared" si="229"/>
        <v>0</v>
      </c>
      <c r="Z1646" t="str">
        <f t="shared" si="230"/>
        <v/>
      </c>
      <c r="AA1646">
        <f t="shared" si="233"/>
        <v>0</v>
      </c>
    </row>
    <row r="1647" spans="1:27">
      <c r="A1647" t="s">
        <v>5667</v>
      </c>
      <c r="B1647" t="s">
        <v>3176</v>
      </c>
      <c r="C1647" t="s">
        <v>18</v>
      </c>
      <c r="D1647" t="s">
        <v>183</v>
      </c>
      <c r="E1647" t="s">
        <v>54</v>
      </c>
      <c r="F1647" t="s">
        <v>5668</v>
      </c>
      <c r="G1647" s="6">
        <f t="shared" si="225"/>
        <v>2438</v>
      </c>
      <c r="H1647" t="s">
        <v>22</v>
      </c>
      <c r="I1647" t="s">
        <v>1280</v>
      </c>
      <c r="J1647" t="str">
        <f t="shared" si="226"/>
        <v>Jalsa Parsa</v>
      </c>
      <c r="K1647" t="s">
        <v>926</v>
      </c>
      <c r="L1647" s="7">
        <f t="shared" si="231"/>
        <v>44754</v>
      </c>
      <c r="M1647" s="7">
        <v>44831</v>
      </c>
      <c r="N1647" s="1">
        <f t="shared" si="227"/>
        <v>44831</v>
      </c>
      <c r="P1647" s="7" t="str">
        <f t="shared" si="232"/>
        <v/>
      </c>
      <c r="R1647">
        <v>0</v>
      </c>
      <c r="S1647">
        <v>1</v>
      </c>
      <c r="T1647">
        <v>1.4</v>
      </c>
      <c r="U1647" t="s">
        <v>33</v>
      </c>
      <c r="W1647" t="str">
        <f t="shared" si="228"/>
        <v>Open</v>
      </c>
      <c r="X1647" t="str">
        <f>_xlfn.XLOOKUP(B1647,'Customers'!A:A,'Customers'!E:E,"")</f>
        <v>Enterprise</v>
      </c>
      <c r="Y1647">
        <f t="shared" si="229"/>
        <v>0</v>
      </c>
      <c r="Z1647" t="str">
        <f t="shared" si="230"/>
        <v/>
      </c>
      <c r="AA1647">
        <f t="shared" si="233"/>
        <v>0</v>
      </c>
    </row>
    <row r="1648" spans="1:27">
      <c r="A1648" t="s">
        <v>5669</v>
      </c>
      <c r="B1648" t="s">
        <v>5598</v>
      </c>
      <c r="C1648" t="s">
        <v>4858</v>
      </c>
      <c r="D1648" t="s">
        <v>19</v>
      </c>
      <c r="E1648" t="s">
        <v>177</v>
      </c>
      <c r="F1648" t="s">
        <v>5670</v>
      </c>
      <c r="G1648" s="6">
        <f t="shared" si="225"/>
        <v>3876</v>
      </c>
      <c r="H1648" t="s">
        <v>39</v>
      </c>
      <c r="I1648" t="s">
        <v>361</v>
      </c>
      <c r="J1648" t="str">
        <f t="shared" si="226"/>
        <v>Jalsa Parsa</v>
      </c>
      <c r="K1648" t="s">
        <v>1939</v>
      </c>
      <c r="L1648" s="7">
        <f t="shared" si="231"/>
        <v>44647</v>
      </c>
      <c r="M1648" s="7">
        <v>44671</v>
      </c>
      <c r="N1648" s="1">
        <f t="shared" si="227"/>
        <v>44671</v>
      </c>
      <c r="P1648" s="7" t="str">
        <f t="shared" si="232"/>
        <v/>
      </c>
      <c r="R1648">
        <v>0</v>
      </c>
      <c r="S1648">
        <v>1</v>
      </c>
      <c r="U1648" t="s">
        <v>42</v>
      </c>
      <c r="W1648" t="str">
        <f t="shared" si="228"/>
        <v>Open</v>
      </c>
      <c r="X1648" t="str">
        <f>_xlfn.XLOOKUP(B1648,'Customers'!A:A,'Customers'!E:E,"")</f>
        <v>Mid-Market</v>
      </c>
      <c r="Y1648">
        <f t="shared" si="229"/>
        <v>0</v>
      </c>
      <c r="Z1648" t="str">
        <f t="shared" si="230"/>
        <v/>
      </c>
      <c r="AA1648">
        <f t="shared" si="233"/>
        <v>0</v>
      </c>
    </row>
    <row r="1649" spans="1:27">
      <c r="A1649" t="s">
        <v>5671</v>
      </c>
      <c r="B1649" t="s">
        <v>5672</v>
      </c>
      <c r="C1649" t="s">
        <v>1088</v>
      </c>
      <c r="D1649" t="s">
        <v>66</v>
      </c>
      <c r="E1649" t="s">
        <v>45</v>
      </c>
      <c r="F1649" t="s">
        <v>5673</v>
      </c>
      <c r="G1649" s="6">
        <f t="shared" si="225"/>
        <v>4409</v>
      </c>
      <c r="H1649" t="s">
        <v>39</v>
      </c>
      <c r="I1649" t="s">
        <v>23</v>
      </c>
      <c r="J1649" t="str">
        <f t="shared" si="226"/>
        <v>Nihal Bhasin</v>
      </c>
      <c r="K1649" t="s">
        <v>5674</v>
      </c>
      <c r="L1649" s="7">
        <f t="shared" si="231"/>
        <v>44694</v>
      </c>
      <c r="M1649" s="7">
        <v>44781</v>
      </c>
      <c r="N1649" s="1">
        <f t="shared" si="227"/>
        <v>44781</v>
      </c>
      <c r="P1649" s="7" t="str">
        <f t="shared" si="232"/>
        <v/>
      </c>
      <c r="R1649">
        <v>0</v>
      </c>
      <c r="S1649">
        <v>1</v>
      </c>
      <c r="T1649">
        <v>2.8</v>
      </c>
      <c r="U1649" t="s">
        <v>33</v>
      </c>
      <c r="W1649" t="str">
        <f t="shared" si="228"/>
        <v>Open</v>
      </c>
      <c r="X1649" t="str">
        <f>_xlfn.XLOOKUP(B1649,'Customers'!A:A,'Customers'!E:E,"")</f>
        <v>SMB</v>
      </c>
      <c r="Y1649">
        <f t="shared" si="229"/>
        <v>0</v>
      </c>
      <c r="Z1649" t="str">
        <f t="shared" si="230"/>
        <v/>
      </c>
      <c r="AA1649">
        <f t="shared" si="233"/>
        <v>0</v>
      </c>
    </row>
    <row r="1650" spans="1:27">
      <c r="A1650" t="s">
        <v>5675</v>
      </c>
      <c r="B1650" t="s">
        <v>192</v>
      </c>
      <c r="C1650" t="s">
        <v>18</v>
      </c>
      <c r="D1650" t="s">
        <v>53</v>
      </c>
      <c r="E1650" t="s">
        <v>91</v>
      </c>
      <c r="F1650" t="s">
        <v>5676</v>
      </c>
      <c r="G1650" s="6">
        <f t="shared" si="225"/>
        <v>29064</v>
      </c>
      <c r="H1650" t="s">
        <v>161</v>
      </c>
      <c r="I1650" t="s">
        <v>268</v>
      </c>
      <c r="J1650" t="str">
        <f t="shared" si="226"/>
        <v>Panini Kade</v>
      </c>
      <c r="K1650" t="s">
        <v>2331</v>
      </c>
      <c r="L1650" s="7">
        <f t="shared" si="231"/>
        <v>45236</v>
      </c>
      <c r="M1650" s="7">
        <v>45361</v>
      </c>
      <c r="N1650" s="1">
        <f t="shared" si="227"/>
        <v>45361</v>
      </c>
      <c r="O1650" s="7">
        <v>45283</v>
      </c>
      <c r="P1650" s="7">
        <f t="shared" si="232"/>
        <v>45283</v>
      </c>
      <c r="Q1650">
        <v>47</v>
      </c>
      <c r="R1650">
        <v>1</v>
      </c>
      <c r="S1650">
        <v>4</v>
      </c>
      <c r="T1650">
        <v>0.7</v>
      </c>
      <c r="U1650" t="s">
        <v>25</v>
      </c>
      <c r="W1650" t="str">
        <f t="shared" si="228"/>
        <v>Won</v>
      </c>
      <c r="X1650" t="str">
        <f>_xlfn.XLOOKUP(B1650,'Customers'!A:A,'Customers'!E:E,"")</f>
        <v>Mid-Market</v>
      </c>
      <c r="Y1650">
        <f t="shared" si="229"/>
        <v>1</v>
      </c>
      <c r="Z1650">
        <f t="shared" si="230"/>
        <v>-78</v>
      </c>
      <c r="AA1650">
        <f t="shared" si="233"/>
        <v>0</v>
      </c>
    </row>
    <row r="1651" spans="1:27">
      <c r="A1651" t="s">
        <v>5677</v>
      </c>
      <c r="B1651" t="s">
        <v>4059</v>
      </c>
      <c r="C1651" t="s">
        <v>18</v>
      </c>
      <c r="D1651" t="s">
        <v>183</v>
      </c>
      <c r="E1651" t="s">
        <v>54</v>
      </c>
      <c r="F1651" t="s">
        <v>5678</v>
      </c>
      <c r="G1651" s="6">
        <f t="shared" si="225"/>
        <v>12533</v>
      </c>
      <c r="H1651" t="s">
        <v>151</v>
      </c>
      <c r="I1651" t="s">
        <v>31</v>
      </c>
      <c r="J1651" t="str">
        <f t="shared" si="226"/>
        <v>Ati Seshadri</v>
      </c>
      <c r="K1651" t="s">
        <v>5679</v>
      </c>
      <c r="L1651" s="7">
        <f t="shared" si="231"/>
        <v>44733</v>
      </c>
      <c r="M1651" s="7">
        <v>44784</v>
      </c>
      <c r="N1651" s="1">
        <f t="shared" si="227"/>
        <v>44784</v>
      </c>
      <c r="P1651" s="7" t="str">
        <f t="shared" si="232"/>
        <v/>
      </c>
      <c r="R1651">
        <v>0</v>
      </c>
      <c r="S1651">
        <v>1</v>
      </c>
      <c r="T1651">
        <v>29.2</v>
      </c>
      <c r="U1651" t="s">
        <v>42</v>
      </c>
      <c r="W1651" t="str">
        <f t="shared" si="228"/>
        <v>Open</v>
      </c>
      <c r="X1651" t="str">
        <f>_xlfn.XLOOKUP(B1651,'Customers'!A:A,'Customers'!E:E,"")</f>
        <v>Enterprise</v>
      </c>
      <c r="Y1651">
        <f t="shared" si="229"/>
        <v>0</v>
      </c>
      <c r="Z1651" t="str">
        <f t="shared" si="230"/>
        <v/>
      </c>
      <c r="AA1651">
        <f t="shared" si="233"/>
        <v>0</v>
      </c>
    </row>
    <row r="1652" spans="1:27">
      <c r="A1652" t="s">
        <v>5680</v>
      </c>
      <c r="B1652" t="s">
        <v>5681</v>
      </c>
      <c r="C1652" t="s">
        <v>3839</v>
      </c>
      <c r="D1652" t="s">
        <v>37</v>
      </c>
      <c r="E1652" t="s">
        <v>45</v>
      </c>
      <c r="F1652" t="s">
        <v>5682</v>
      </c>
      <c r="G1652" s="6">
        <f t="shared" si="225"/>
        <v>84165</v>
      </c>
      <c r="H1652" t="s">
        <v>30</v>
      </c>
      <c r="I1652" t="s">
        <v>86</v>
      </c>
      <c r="J1652" t="str">
        <f t="shared" si="226"/>
        <v>Mason Solanki</v>
      </c>
      <c r="K1652" t="s">
        <v>5683</v>
      </c>
      <c r="L1652" s="7">
        <f t="shared" si="231"/>
        <v>45419</v>
      </c>
      <c r="M1652" s="7">
        <v>45479</v>
      </c>
      <c r="N1652" s="1">
        <f t="shared" si="227"/>
        <v>45479</v>
      </c>
      <c r="P1652" s="7" t="str">
        <f t="shared" si="232"/>
        <v/>
      </c>
      <c r="R1652">
        <v>0</v>
      </c>
      <c r="S1652">
        <v>1</v>
      </c>
      <c r="T1652">
        <v>23.1</v>
      </c>
      <c r="U1652" t="s">
        <v>42</v>
      </c>
      <c r="W1652" t="str">
        <f t="shared" si="228"/>
        <v>Open</v>
      </c>
      <c r="X1652" t="str">
        <f>_xlfn.XLOOKUP(B1652,'Customers'!A:A,'Customers'!E:E,"")</f>
        <v>SMB</v>
      </c>
      <c r="Y1652">
        <f t="shared" si="229"/>
        <v>0</v>
      </c>
      <c r="Z1652" t="str">
        <f t="shared" si="230"/>
        <v/>
      </c>
      <c r="AA1652">
        <f t="shared" si="233"/>
        <v>0</v>
      </c>
    </row>
    <row r="1653" spans="1:27">
      <c r="A1653" t="s">
        <v>5684</v>
      </c>
      <c r="B1653" t="s">
        <v>5685</v>
      </c>
      <c r="C1653" t="s">
        <v>591</v>
      </c>
      <c r="D1653" t="s">
        <v>53</v>
      </c>
      <c r="E1653" t="s">
        <v>177</v>
      </c>
      <c r="F1653" t="s">
        <v>5686</v>
      </c>
      <c r="G1653" s="6">
        <f t="shared" si="225"/>
        <v>10151</v>
      </c>
      <c r="H1653" t="s">
        <v>30</v>
      </c>
      <c r="I1653" t="s">
        <v>274</v>
      </c>
      <c r="J1653" t="str">
        <f t="shared" si="226"/>
        <v>Rachit Lall</v>
      </c>
      <c r="K1653" t="s">
        <v>2050</v>
      </c>
      <c r="L1653" s="7">
        <f t="shared" si="231"/>
        <v>44828</v>
      </c>
      <c r="M1653" s="7">
        <v>44977</v>
      </c>
      <c r="N1653" s="1">
        <f t="shared" si="227"/>
        <v>44977</v>
      </c>
      <c r="P1653" s="7" t="str">
        <f t="shared" si="232"/>
        <v/>
      </c>
      <c r="R1653">
        <v>0</v>
      </c>
      <c r="S1653">
        <v>1</v>
      </c>
      <c r="T1653">
        <v>14.9</v>
      </c>
      <c r="U1653" t="s">
        <v>100</v>
      </c>
      <c r="W1653" t="str">
        <f t="shared" si="228"/>
        <v>Open</v>
      </c>
      <c r="X1653" t="str">
        <f>_xlfn.XLOOKUP(B1653,'Customers'!A:A,'Customers'!E:E,"")</f>
        <v>Enterprise</v>
      </c>
      <c r="Y1653">
        <f t="shared" si="229"/>
        <v>0</v>
      </c>
      <c r="Z1653" t="str">
        <f t="shared" si="230"/>
        <v/>
      </c>
      <c r="AA1653">
        <f t="shared" si="233"/>
        <v>0</v>
      </c>
    </row>
    <row r="1654" spans="1:27">
      <c r="A1654" t="s">
        <v>5687</v>
      </c>
      <c r="B1654" t="s">
        <v>5353</v>
      </c>
      <c r="C1654" t="s">
        <v>5688</v>
      </c>
      <c r="D1654" t="s">
        <v>66</v>
      </c>
      <c r="E1654" t="s">
        <v>91</v>
      </c>
      <c r="F1654" t="s">
        <v>5689</v>
      </c>
      <c r="G1654" s="6">
        <f t="shared" si="225"/>
        <v>16088</v>
      </c>
      <c r="H1654" t="s">
        <v>172</v>
      </c>
      <c r="I1654" t="s">
        <v>274</v>
      </c>
      <c r="J1654" t="str">
        <f t="shared" si="226"/>
        <v>Rachit Lall</v>
      </c>
      <c r="K1654" t="s">
        <v>769</v>
      </c>
      <c r="L1654" s="7">
        <f t="shared" si="231"/>
        <v>45174</v>
      </c>
      <c r="M1654" s="7">
        <v>45337</v>
      </c>
      <c r="N1654" s="1">
        <f t="shared" si="227"/>
        <v>45337</v>
      </c>
      <c r="O1654" s="7">
        <v>45300</v>
      </c>
      <c r="P1654" s="7">
        <f t="shared" si="232"/>
        <v>45300</v>
      </c>
      <c r="Q1654">
        <v>126</v>
      </c>
      <c r="R1654">
        <v>0</v>
      </c>
      <c r="S1654">
        <v>1</v>
      </c>
      <c r="T1654">
        <v>15.7</v>
      </c>
      <c r="U1654" t="s">
        <v>58</v>
      </c>
      <c r="W1654" t="str">
        <f t="shared" si="228"/>
        <v>Won</v>
      </c>
      <c r="X1654" t="str">
        <f>_xlfn.XLOOKUP(B1654,'Customers'!A:A,'Customers'!E:E,"")</f>
        <v>Mid-Market</v>
      </c>
      <c r="Y1654">
        <f t="shared" si="229"/>
        <v>1</v>
      </c>
      <c r="Z1654">
        <f t="shared" si="230"/>
        <v>-37</v>
      </c>
      <c r="AA1654">
        <f t="shared" si="233"/>
        <v>0</v>
      </c>
    </row>
    <row r="1655" spans="1:27">
      <c r="A1655" t="s">
        <v>5690</v>
      </c>
      <c r="B1655" t="s">
        <v>5691</v>
      </c>
      <c r="C1655" t="s">
        <v>84</v>
      </c>
      <c r="D1655" t="s">
        <v>66</v>
      </c>
      <c r="E1655" t="s">
        <v>91</v>
      </c>
      <c r="F1655" t="s">
        <v>5692</v>
      </c>
      <c r="G1655" s="6">
        <f t="shared" si="225"/>
        <v>19757</v>
      </c>
      <c r="H1655" t="s">
        <v>79</v>
      </c>
      <c r="I1655" t="s">
        <v>62</v>
      </c>
      <c r="J1655" t="str">
        <f t="shared" si="226"/>
        <v>Jairaj Panchal</v>
      </c>
      <c r="K1655" t="s">
        <v>983</v>
      </c>
      <c r="L1655" s="7">
        <f t="shared" si="231"/>
        <v>45088</v>
      </c>
      <c r="M1655" s="7">
        <v>45209</v>
      </c>
      <c r="N1655" s="1">
        <f t="shared" si="227"/>
        <v>45209</v>
      </c>
      <c r="O1655" s="7">
        <v>45260</v>
      </c>
      <c r="P1655" s="7">
        <f t="shared" si="232"/>
        <v>45260</v>
      </c>
      <c r="Q1655">
        <v>172</v>
      </c>
      <c r="R1655">
        <v>1</v>
      </c>
      <c r="S1655">
        <v>3</v>
      </c>
      <c r="T1655">
        <v>34.6</v>
      </c>
      <c r="U1655" t="s">
        <v>25</v>
      </c>
      <c r="W1655" t="str">
        <f t="shared" si="228"/>
        <v>Won</v>
      </c>
      <c r="X1655" t="str">
        <f>_xlfn.XLOOKUP(B1655,'Customers'!A:A,'Customers'!E:E,"")</f>
        <v>Enterprise</v>
      </c>
      <c r="Y1655">
        <f t="shared" si="229"/>
        <v>1</v>
      </c>
      <c r="Z1655">
        <f t="shared" si="230"/>
        <v>51</v>
      </c>
      <c r="AA1655">
        <f t="shared" si="233"/>
        <v>1</v>
      </c>
    </row>
    <row r="1656" spans="1:27">
      <c r="A1656" t="s">
        <v>5693</v>
      </c>
      <c r="B1656" t="s">
        <v>5694</v>
      </c>
      <c r="C1656" t="s">
        <v>654</v>
      </c>
      <c r="D1656" t="s">
        <v>37</v>
      </c>
      <c r="E1656" t="s">
        <v>28</v>
      </c>
      <c r="F1656" t="s">
        <v>5695</v>
      </c>
      <c r="G1656" s="6">
        <f t="shared" si="225"/>
        <v>81183</v>
      </c>
      <c r="H1656" t="s">
        <v>22</v>
      </c>
      <c r="I1656" t="s">
        <v>68</v>
      </c>
      <c r="J1656" t="str">
        <f t="shared" si="226"/>
        <v>Anamika Keer</v>
      </c>
      <c r="K1656" t="s">
        <v>2395</v>
      </c>
      <c r="L1656" s="7">
        <f t="shared" si="231"/>
        <v>45267</v>
      </c>
      <c r="M1656" s="7">
        <v>45410</v>
      </c>
      <c r="N1656" s="1">
        <f t="shared" si="227"/>
        <v>45410</v>
      </c>
      <c r="P1656" s="7" t="str">
        <f t="shared" si="232"/>
        <v/>
      </c>
      <c r="R1656">
        <v>0</v>
      </c>
      <c r="S1656">
        <v>1</v>
      </c>
      <c r="T1656">
        <v>7.4</v>
      </c>
      <c r="U1656" t="s">
        <v>42</v>
      </c>
      <c r="W1656" t="str">
        <f t="shared" si="228"/>
        <v>Open</v>
      </c>
      <c r="X1656" t="str">
        <f>_xlfn.XLOOKUP(B1656,'Customers'!A:A,'Customers'!E:E,"")</f>
        <v>Mid-Market</v>
      </c>
      <c r="Y1656">
        <f t="shared" si="229"/>
        <v>0</v>
      </c>
      <c r="Z1656" t="str">
        <f t="shared" si="230"/>
        <v/>
      </c>
      <c r="AA1656">
        <f t="shared" si="233"/>
        <v>0</v>
      </c>
    </row>
    <row r="1657" spans="1:27">
      <c r="A1657" t="s">
        <v>5696</v>
      </c>
      <c r="B1657" t="s">
        <v>1835</v>
      </c>
      <c r="C1657" t="s">
        <v>2609</v>
      </c>
      <c r="D1657" t="s">
        <v>53</v>
      </c>
      <c r="E1657" t="s">
        <v>91</v>
      </c>
      <c r="F1657" t="s">
        <v>5697</v>
      </c>
      <c r="G1657" s="6">
        <f t="shared" si="225"/>
        <v>14518</v>
      </c>
      <c r="H1657" t="s">
        <v>39</v>
      </c>
      <c r="I1657" t="s">
        <v>139</v>
      </c>
      <c r="J1657" t="str">
        <f t="shared" si="226"/>
        <v>Champak Rao</v>
      </c>
      <c r="K1657" t="s">
        <v>2202</v>
      </c>
      <c r="L1657" s="7">
        <f t="shared" si="231"/>
        <v>45154</v>
      </c>
      <c r="M1657" s="7">
        <v>45321</v>
      </c>
      <c r="N1657" s="1">
        <f t="shared" si="227"/>
        <v>45321</v>
      </c>
      <c r="O1657" s="7">
        <v>45248</v>
      </c>
      <c r="P1657" s="7">
        <f t="shared" si="232"/>
        <v>45248</v>
      </c>
      <c r="Q1657">
        <v>94</v>
      </c>
      <c r="R1657">
        <v>0</v>
      </c>
      <c r="S1657">
        <v>1</v>
      </c>
      <c r="T1657">
        <v>24.1</v>
      </c>
      <c r="U1657" t="s">
        <v>33</v>
      </c>
      <c r="W1657" t="str">
        <f t="shared" si="228"/>
        <v>Won</v>
      </c>
      <c r="X1657" t="str">
        <f>_xlfn.XLOOKUP(B1657,'Customers'!A:A,'Customers'!E:E,"")</f>
        <v>SMB</v>
      </c>
      <c r="Y1657">
        <f t="shared" si="229"/>
        <v>1</v>
      </c>
      <c r="Z1657">
        <f t="shared" si="230"/>
        <v>-73</v>
      </c>
      <c r="AA1657">
        <f t="shared" si="233"/>
        <v>0</v>
      </c>
    </row>
    <row r="1658" spans="1:27">
      <c r="A1658" t="s">
        <v>5698</v>
      </c>
      <c r="B1658" t="s">
        <v>2587</v>
      </c>
      <c r="C1658" t="s">
        <v>2431</v>
      </c>
      <c r="D1658" t="s">
        <v>19</v>
      </c>
      <c r="E1658" t="s">
        <v>177</v>
      </c>
      <c r="F1658" t="s">
        <v>5699</v>
      </c>
      <c r="G1658" s="6">
        <f t="shared" si="225"/>
        <v>4216</v>
      </c>
      <c r="H1658" t="s">
        <v>22</v>
      </c>
      <c r="I1658" t="s">
        <v>86</v>
      </c>
      <c r="J1658" t="str">
        <f t="shared" si="226"/>
        <v>Mason Solanki</v>
      </c>
      <c r="K1658" t="s">
        <v>4104</v>
      </c>
      <c r="L1658" s="7">
        <f t="shared" si="231"/>
        <v>45163</v>
      </c>
      <c r="M1658" s="7">
        <v>45319</v>
      </c>
      <c r="N1658" s="1">
        <f t="shared" si="227"/>
        <v>45319</v>
      </c>
      <c r="P1658" s="7" t="str">
        <f t="shared" si="232"/>
        <v/>
      </c>
      <c r="R1658">
        <v>0</v>
      </c>
      <c r="S1658">
        <v>1</v>
      </c>
      <c r="T1658">
        <v>6</v>
      </c>
      <c r="U1658" t="s">
        <v>25</v>
      </c>
      <c r="W1658" t="str">
        <f t="shared" si="228"/>
        <v>Open</v>
      </c>
      <c r="X1658" t="str">
        <f>_xlfn.XLOOKUP(B1658,'Customers'!A:A,'Customers'!E:E,"")</f>
        <v>Mid-Market</v>
      </c>
      <c r="Y1658">
        <f t="shared" si="229"/>
        <v>0</v>
      </c>
      <c r="Z1658" t="str">
        <f t="shared" si="230"/>
        <v/>
      </c>
      <c r="AA1658">
        <f t="shared" si="233"/>
        <v>0</v>
      </c>
    </row>
    <row r="1659" spans="1:27">
      <c r="A1659" t="s">
        <v>5700</v>
      </c>
      <c r="B1659" t="s">
        <v>1897</v>
      </c>
      <c r="C1659" t="s">
        <v>2315</v>
      </c>
      <c r="D1659" t="s">
        <v>53</v>
      </c>
      <c r="E1659" t="s">
        <v>177</v>
      </c>
      <c r="F1659" t="s">
        <v>5701</v>
      </c>
      <c r="G1659" s="6">
        <f t="shared" si="225"/>
        <v>32588</v>
      </c>
      <c r="H1659" t="s">
        <v>39</v>
      </c>
      <c r="I1659" t="s">
        <v>139</v>
      </c>
      <c r="J1659" t="str">
        <f t="shared" si="226"/>
        <v>Champak Rao</v>
      </c>
      <c r="K1659" t="s">
        <v>2439</v>
      </c>
      <c r="L1659" s="7">
        <f t="shared" si="231"/>
        <v>45634</v>
      </c>
      <c r="M1659" s="7">
        <v>45755</v>
      </c>
      <c r="N1659" s="1">
        <f t="shared" si="227"/>
        <v>45755</v>
      </c>
      <c r="P1659" s="7" t="str">
        <f t="shared" si="232"/>
        <v/>
      </c>
      <c r="R1659">
        <v>0</v>
      </c>
      <c r="S1659">
        <v>1</v>
      </c>
      <c r="T1659">
        <v>27</v>
      </c>
      <c r="U1659" t="s">
        <v>33</v>
      </c>
      <c r="W1659" t="str">
        <f t="shared" si="228"/>
        <v>Open</v>
      </c>
      <c r="X1659" t="str">
        <f>_xlfn.XLOOKUP(B1659,'Customers'!A:A,'Customers'!E:E,"")</f>
        <v>Enterprise</v>
      </c>
      <c r="Y1659">
        <f t="shared" si="229"/>
        <v>0</v>
      </c>
      <c r="Z1659" t="str">
        <f t="shared" si="230"/>
        <v/>
      </c>
      <c r="AA1659">
        <f t="shared" si="233"/>
        <v>0</v>
      </c>
    </row>
    <row r="1660" spans="1:27">
      <c r="A1660" t="s">
        <v>5702</v>
      </c>
      <c r="B1660" t="s">
        <v>3340</v>
      </c>
      <c r="C1660" t="s">
        <v>474</v>
      </c>
      <c r="D1660" t="s">
        <v>66</v>
      </c>
      <c r="E1660" t="s">
        <v>28</v>
      </c>
      <c r="F1660" t="s">
        <v>5703</v>
      </c>
      <c r="G1660" s="6">
        <f t="shared" si="225"/>
        <v>19764</v>
      </c>
      <c r="H1660" t="s">
        <v>22</v>
      </c>
      <c r="I1660" t="s">
        <v>73</v>
      </c>
      <c r="J1660" t="str">
        <f t="shared" si="226"/>
        <v>Karan Karnik</v>
      </c>
      <c r="K1660" t="s">
        <v>988</v>
      </c>
      <c r="L1660" s="7">
        <f t="shared" si="231"/>
        <v>44711</v>
      </c>
      <c r="M1660" s="7">
        <v>44819</v>
      </c>
      <c r="N1660" s="1">
        <f t="shared" si="227"/>
        <v>44819</v>
      </c>
      <c r="P1660" s="7" t="str">
        <f t="shared" si="232"/>
        <v/>
      </c>
      <c r="R1660">
        <v>0</v>
      </c>
      <c r="S1660">
        <v>1</v>
      </c>
      <c r="U1660" t="s">
        <v>58</v>
      </c>
      <c r="W1660" t="str">
        <f t="shared" si="228"/>
        <v>Open</v>
      </c>
      <c r="X1660" t="str">
        <f>_xlfn.XLOOKUP(B1660,'Customers'!A:A,'Customers'!E:E,"")</f>
        <v>Mid-Market</v>
      </c>
      <c r="Y1660">
        <f t="shared" si="229"/>
        <v>0</v>
      </c>
      <c r="Z1660" t="str">
        <f t="shared" si="230"/>
        <v/>
      </c>
      <c r="AA1660">
        <f t="shared" si="233"/>
        <v>0</v>
      </c>
    </row>
    <row r="1661" spans="1:27">
      <c r="A1661" t="s">
        <v>5704</v>
      </c>
      <c r="B1661" t="s">
        <v>463</v>
      </c>
      <c r="C1661" t="s">
        <v>509</v>
      </c>
      <c r="D1661" t="s">
        <v>66</v>
      </c>
      <c r="E1661" t="s">
        <v>45</v>
      </c>
      <c r="F1661" t="s">
        <v>5705</v>
      </c>
      <c r="G1661" s="6">
        <f t="shared" si="225"/>
        <v>14796</v>
      </c>
      <c r="H1661" t="s">
        <v>39</v>
      </c>
      <c r="I1661" t="s">
        <v>127</v>
      </c>
      <c r="J1661" t="str">
        <f t="shared" si="226"/>
        <v>Kashish Patla</v>
      </c>
      <c r="K1661" t="s">
        <v>2304</v>
      </c>
      <c r="L1661" s="7">
        <f t="shared" si="231"/>
        <v>44890</v>
      </c>
      <c r="M1661" s="7">
        <v>45044</v>
      </c>
      <c r="N1661" s="1">
        <f t="shared" si="227"/>
        <v>45044</v>
      </c>
      <c r="P1661" s="7" t="str">
        <f t="shared" si="232"/>
        <v/>
      </c>
      <c r="R1661">
        <v>0</v>
      </c>
      <c r="S1661">
        <v>1</v>
      </c>
      <c r="T1661">
        <v>25.3</v>
      </c>
      <c r="U1661" t="s">
        <v>58</v>
      </c>
      <c r="W1661" t="str">
        <f t="shared" si="228"/>
        <v>Open</v>
      </c>
      <c r="X1661" t="str">
        <f>_xlfn.XLOOKUP(B1661,'Customers'!A:A,'Customers'!E:E,"")</f>
        <v>SMB</v>
      </c>
      <c r="Y1661">
        <f t="shared" si="229"/>
        <v>0</v>
      </c>
      <c r="Z1661" t="str">
        <f t="shared" si="230"/>
        <v/>
      </c>
      <c r="AA1661">
        <f t="shared" si="233"/>
        <v>0</v>
      </c>
    </row>
    <row r="1662" spans="1:27">
      <c r="A1662" t="s">
        <v>5706</v>
      </c>
      <c r="B1662" t="s">
        <v>5707</v>
      </c>
      <c r="C1662" t="s">
        <v>3225</v>
      </c>
      <c r="D1662" t="s">
        <v>183</v>
      </c>
      <c r="E1662" t="s">
        <v>115</v>
      </c>
      <c r="F1662" t="s">
        <v>5708</v>
      </c>
      <c r="G1662" s="6">
        <f t="shared" si="225"/>
        <v>3849</v>
      </c>
      <c r="H1662" t="s">
        <v>161</v>
      </c>
      <c r="I1662" t="s">
        <v>274</v>
      </c>
      <c r="J1662" t="str">
        <f t="shared" si="226"/>
        <v>Rachit Lall</v>
      </c>
      <c r="K1662" t="s">
        <v>3948</v>
      </c>
      <c r="L1662" s="7">
        <f t="shared" si="231"/>
        <v>44842</v>
      </c>
      <c r="N1662" s="1" t="str">
        <f t="shared" si="227"/>
        <v/>
      </c>
      <c r="O1662" s="7">
        <v>45016</v>
      </c>
      <c r="P1662" s="7">
        <f t="shared" si="232"/>
        <v>45016</v>
      </c>
      <c r="Q1662">
        <v>174</v>
      </c>
      <c r="R1662">
        <v>0</v>
      </c>
      <c r="S1662">
        <v>1</v>
      </c>
      <c r="U1662" t="s">
        <v>25</v>
      </c>
      <c r="W1662" t="str">
        <f t="shared" si="228"/>
        <v>Lost</v>
      </c>
      <c r="X1662" t="str">
        <f>_xlfn.XLOOKUP(B1662,'Customers'!A:A,'Customers'!E:E,"")</f>
        <v>SMB</v>
      </c>
      <c r="Y1662">
        <f t="shared" si="229"/>
        <v>1</v>
      </c>
      <c r="Z1662" t="str">
        <f t="shared" si="230"/>
        <v/>
      </c>
      <c r="AA1662">
        <f t="shared" si="233"/>
        <v>1</v>
      </c>
    </row>
    <row r="1663" spans="1:27">
      <c r="A1663" t="s">
        <v>5709</v>
      </c>
      <c r="B1663" t="s">
        <v>4909</v>
      </c>
      <c r="C1663" t="s">
        <v>489</v>
      </c>
      <c r="D1663" t="s">
        <v>19</v>
      </c>
      <c r="E1663" t="s">
        <v>177</v>
      </c>
      <c r="F1663" t="s">
        <v>72</v>
      </c>
      <c r="G1663" s="6">
        <f t="shared" si="225"/>
        <v>4000</v>
      </c>
      <c r="H1663" t="s">
        <v>47</v>
      </c>
      <c r="I1663" t="s">
        <v>614</v>
      </c>
      <c r="J1663" t="str">
        <f t="shared" si="226"/>
        <v>Anamika Keer</v>
      </c>
      <c r="K1663" t="s">
        <v>710</v>
      </c>
      <c r="L1663" s="7">
        <f t="shared" si="231"/>
        <v>45330</v>
      </c>
      <c r="M1663" s="7">
        <v>45382</v>
      </c>
      <c r="N1663" s="1">
        <f t="shared" si="227"/>
        <v>45382</v>
      </c>
      <c r="P1663" s="7" t="str">
        <f t="shared" si="232"/>
        <v/>
      </c>
      <c r="R1663">
        <v>0</v>
      </c>
      <c r="S1663">
        <v>1</v>
      </c>
      <c r="T1663">
        <v>14.5</v>
      </c>
      <c r="U1663" t="s">
        <v>100</v>
      </c>
      <c r="W1663" t="str">
        <f t="shared" si="228"/>
        <v>Open</v>
      </c>
      <c r="X1663" t="str">
        <f>_xlfn.XLOOKUP(B1663,'Customers'!A:A,'Customers'!E:E,"")</f>
        <v>SMB</v>
      </c>
      <c r="Y1663">
        <f t="shared" si="229"/>
        <v>0</v>
      </c>
      <c r="Z1663" t="str">
        <f t="shared" si="230"/>
        <v/>
      </c>
      <c r="AA1663">
        <f t="shared" si="233"/>
        <v>0</v>
      </c>
    </row>
    <row r="1664" spans="1:27">
      <c r="A1664" t="s">
        <v>5710</v>
      </c>
      <c r="B1664" t="s">
        <v>2088</v>
      </c>
      <c r="C1664" t="s">
        <v>557</v>
      </c>
      <c r="D1664" t="s">
        <v>53</v>
      </c>
      <c r="E1664" t="s">
        <v>115</v>
      </c>
      <c r="F1664" t="s">
        <v>5711</v>
      </c>
      <c r="G1664" s="6">
        <f t="shared" si="225"/>
        <v>19064</v>
      </c>
      <c r="H1664" t="s">
        <v>47</v>
      </c>
      <c r="I1664" t="s">
        <v>139</v>
      </c>
      <c r="J1664" t="str">
        <f t="shared" si="226"/>
        <v>Champak Rao</v>
      </c>
      <c r="K1664" t="s">
        <v>447</v>
      </c>
      <c r="L1664" s="7">
        <f t="shared" si="231"/>
        <v>45195</v>
      </c>
      <c r="M1664" s="7">
        <v>45327</v>
      </c>
      <c r="N1664" s="1">
        <f t="shared" si="227"/>
        <v>45327</v>
      </c>
      <c r="O1664" s="7">
        <v>45367</v>
      </c>
      <c r="P1664" s="7">
        <f t="shared" si="232"/>
        <v>45367</v>
      </c>
      <c r="Q1664">
        <v>172</v>
      </c>
      <c r="R1664">
        <v>0</v>
      </c>
      <c r="S1664">
        <v>1</v>
      </c>
      <c r="T1664">
        <v>17.600000000000001</v>
      </c>
      <c r="U1664" t="s">
        <v>25</v>
      </c>
      <c r="W1664" t="str">
        <f t="shared" si="228"/>
        <v>Lost</v>
      </c>
      <c r="X1664" t="str">
        <f>_xlfn.XLOOKUP(B1664,'Customers'!A:A,'Customers'!E:E,"")</f>
        <v>SMB</v>
      </c>
      <c r="Y1664">
        <f t="shared" si="229"/>
        <v>1</v>
      </c>
      <c r="Z1664">
        <f t="shared" si="230"/>
        <v>40</v>
      </c>
      <c r="AA1664">
        <f t="shared" si="233"/>
        <v>1</v>
      </c>
    </row>
    <row r="1665" spans="1:27">
      <c r="A1665" t="s">
        <v>5712</v>
      </c>
      <c r="B1665" t="s">
        <v>5713</v>
      </c>
      <c r="C1665" t="s">
        <v>963</v>
      </c>
      <c r="D1665" t="s">
        <v>183</v>
      </c>
      <c r="E1665" t="s">
        <v>91</v>
      </c>
      <c r="F1665" t="s">
        <v>5714</v>
      </c>
      <c r="G1665" s="6">
        <f t="shared" si="225"/>
        <v>10443</v>
      </c>
      <c r="H1665" t="s">
        <v>79</v>
      </c>
      <c r="I1665" t="s">
        <v>521</v>
      </c>
      <c r="J1665" t="str">
        <f t="shared" si="226"/>
        <v>Kashish Patla</v>
      </c>
      <c r="K1665" t="s">
        <v>5715</v>
      </c>
      <c r="L1665" s="7">
        <f t="shared" si="231"/>
        <v>45332</v>
      </c>
      <c r="M1665" s="7">
        <v>45444</v>
      </c>
      <c r="N1665" s="1">
        <f t="shared" si="227"/>
        <v>45444</v>
      </c>
      <c r="O1665" s="7">
        <v>45424</v>
      </c>
      <c r="P1665" s="7">
        <f t="shared" si="232"/>
        <v>45424</v>
      </c>
      <c r="Q1665">
        <v>92</v>
      </c>
      <c r="R1665">
        <v>0</v>
      </c>
      <c r="S1665">
        <v>1</v>
      </c>
      <c r="T1665">
        <v>17.7</v>
      </c>
      <c r="U1665" t="s">
        <v>58</v>
      </c>
      <c r="W1665" t="str">
        <f t="shared" si="228"/>
        <v>Won</v>
      </c>
      <c r="X1665" t="str">
        <f>_xlfn.XLOOKUP(B1665,'Customers'!A:A,'Customers'!E:E,"")</f>
        <v>SMB</v>
      </c>
      <c r="Y1665">
        <f t="shared" si="229"/>
        <v>1</v>
      </c>
      <c r="Z1665">
        <f t="shared" si="230"/>
        <v>-20</v>
      </c>
      <c r="AA1665">
        <f t="shared" si="233"/>
        <v>0</v>
      </c>
    </row>
    <row r="1666" spans="1:27">
      <c r="A1666" t="s">
        <v>5716</v>
      </c>
      <c r="B1666" t="s">
        <v>4805</v>
      </c>
      <c r="C1666" t="s">
        <v>1608</v>
      </c>
      <c r="D1666" t="s">
        <v>53</v>
      </c>
      <c r="E1666" t="s">
        <v>91</v>
      </c>
      <c r="F1666" t="s">
        <v>490</v>
      </c>
      <c r="G1666" s="6">
        <f t="shared" ref="G1666:G1729" si="234">IF(F1666="","",IF(RIGHT(UPPER(SUBSTITUTE(SUBSTITUTE(SUBSTITUTE(TRIM(F1666),"$",""),",","")," ","")),1)="K",VALUE(LEFT(UPPER(SUBSTITUTE(SUBSTITUTE(SUBSTITUTE(TRIM(F1666),"$",""),",","")," ","")),LEN(UPPER(SUBSTITUTE(SUBSTITUTE(SUBSTITUTE(TRIM(F1666),"$",""),",","")," ","")))-1))*1000,IF(RIGHT(UPPER(SUBSTITUTE(SUBSTITUTE(SUBSTITUTE(TRIM(F1666),"$",""),",","")," ","")),1)="M",VALUE(LEFT(UPPER(SUBSTITUTE(SUBSTITUTE(SUBSTITUTE(TRIM(F1666),"$",""),",","")," ","")),LEN(UPPER(SUBSTITUTE(SUBSTITUTE(SUBSTITUTE(TRIM(F1666),"$",""),",","")," ","")))-1))*1000000,VALUE(SUBSTITUTE(SUBSTITUTE(SUBSTITUTE(TRIM(F1666),"$",""),",","")," ","")))))</f>
        <v>20000</v>
      </c>
      <c r="H1666" t="s">
        <v>161</v>
      </c>
      <c r="I1666" t="s">
        <v>86</v>
      </c>
      <c r="J1666" t="str">
        <f t="shared" ref="J1666:J1729" si="235">PROPER(TRIM(I1666))</f>
        <v>Mason Solanki</v>
      </c>
      <c r="K1666" t="s">
        <v>5717</v>
      </c>
      <c r="L1666" s="7">
        <f t="shared" si="231"/>
        <v>45533</v>
      </c>
      <c r="M1666" s="7">
        <v>45697</v>
      </c>
      <c r="N1666" s="1">
        <f t="shared" ref="N1666:N1729" si="236">IF(M1666="","",IF(ISNUMBER(M1666),M1666,IF(ISNUMBER(SEARCH("/",M1666)),DATE(VALUE(RIGHT(M1666,4)),VALUE(MID(M1666,4,2)),VALUE(LEFT(M1666,2))),DATE(VALUE(LEFT(M1666,4)),VALUE(MID(M1666,6,2)),VALUE(RIGHT(M1666,2))))))</f>
        <v>45697</v>
      </c>
      <c r="O1666" s="7">
        <v>45639</v>
      </c>
      <c r="P1666" s="7">
        <f t="shared" si="232"/>
        <v>45639</v>
      </c>
      <c r="Q1666">
        <v>106</v>
      </c>
      <c r="R1666">
        <v>1</v>
      </c>
      <c r="S1666">
        <v>4</v>
      </c>
      <c r="T1666">
        <v>28</v>
      </c>
      <c r="U1666" t="s">
        <v>100</v>
      </c>
      <c r="W1666" t="str">
        <f t="shared" ref="W1666:W1729" si="237">IF(E1666="","",IF(E1666="Closed Won","Won",IF(E1666="Closed Lost","Lost","Open")))</f>
        <v>Won</v>
      </c>
      <c r="X1666" t="str">
        <f>_xlfn.XLOOKUP(B1666,'Customers'!A:A,'Customers'!E:E,"")</f>
        <v>Mid-Market</v>
      </c>
      <c r="Y1666">
        <f t="shared" ref="Y1666:Y1729" si="238">IF(OR(W1666="Won",W1666="Lost"),1,0)</f>
        <v>1</v>
      </c>
      <c r="Z1666">
        <f t="shared" ref="Z1666:Z1729" si="239">IF(OR(N1666="",P1666=""),"",P1666-N1666)</f>
        <v>-58</v>
      </c>
      <c r="AA1666">
        <f t="shared" si="233"/>
        <v>0</v>
      </c>
    </row>
    <row r="1667" spans="1:27">
      <c r="A1667" t="s">
        <v>5718</v>
      </c>
      <c r="B1667" t="s">
        <v>3471</v>
      </c>
      <c r="C1667" t="s">
        <v>3943</v>
      </c>
      <c r="D1667" t="s">
        <v>66</v>
      </c>
      <c r="E1667" t="s">
        <v>115</v>
      </c>
      <c r="F1667" t="s">
        <v>5719</v>
      </c>
      <c r="G1667" s="6">
        <f t="shared" si="234"/>
        <v>4138</v>
      </c>
      <c r="H1667" t="s">
        <v>172</v>
      </c>
      <c r="I1667" t="s">
        <v>31</v>
      </c>
      <c r="J1667" t="str">
        <f t="shared" si="235"/>
        <v>Ati Seshadri</v>
      </c>
      <c r="K1667" t="s">
        <v>5179</v>
      </c>
      <c r="L1667" s="7">
        <f t="shared" ref="L1667:L1730" si="240">IF(K1667="","",IF(ISNUMBER(K1667),K1667,IF(ISNUMBER(SEARCH("/",K1667)),DATE(VALUE(RIGHT(K1667,4)),VALUE(MID(K1667,4,2)),VALUE(LEFT(K1667,2))),DATE(VALUE(LEFT(K1667,4)),VALUE(MID(K1667,6,2)),VALUE(RIGHT(K1667,2))))))</f>
        <v>45166</v>
      </c>
      <c r="M1667" s="7">
        <v>45252</v>
      </c>
      <c r="N1667" s="1">
        <f t="shared" si="236"/>
        <v>45252</v>
      </c>
      <c r="O1667" s="7">
        <v>45191</v>
      </c>
      <c r="P1667" s="7">
        <f t="shared" ref="P1667:P1730" si="241">IF(O1667="","",IF(ISNUMBER(O1667),O1667,DATE(VALUE(LEFT(O1667,4)),VALUE(MID(O1667,6,2)),VALUE(RIGHT(O1667,2)))))</f>
        <v>45191</v>
      </c>
      <c r="Q1667">
        <v>25</v>
      </c>
      <c r="R1667">
        <v>0</v>
      </c>
      <c r="S1667">
        <v>1</v>
      </c>
      <c r="T1667">
        <v>0.3</v>
      </c>
      <c r="U1667" t="s">
        <v>58</v>
      </c>
      <c r="W1667" t="str">
        <f t="shared" si="237"/>
        <v>Lost</v>
      </c>
      <c r="X1667" t="str">
        <f>_xlfn.XLOOKUP(B1667,'Customers'!A:A,'Customers'!E:E,"")</f>
        <v>SMB</v>
      </c>
      <c r="Y1667">
        <f t="shared" si="238"/>
        <v>1</v>
      </c>
      <c r="Z1667">
        <f t="shared" si="239"/>
        <v>-61</v>
      </c>
      <c r="AA1667">
        <f t="shared" ref="AA1667:AA1730" si="242">IF(AND(Y1667=1,Z1667&gt;30),1,0)</f>
        <v>0</v>
      </c>
    </row>
    <row r="1668" spans="1:27">
      <c r="A1668" t="s">
        <v>5720</v>
      </c>
      <c r="B1668" t="s">
        <v>5721</v>
      </c>
      <c r="C1668" t="s">
        <v>18</v>
      </c>
      <c r="D1668" t="s">
        <v>183</v>
      </c>
      <c r="E1668" t="s">
        <v>28</v>
      </c>
      <c r="F1668" t="s">
        <v>184</v>
      </c>
      <c r="G1668" s="6">
        <f t="shared" si="234"/>
        <v>8000</v>
      </c>
      <c r="H1668" t="s">
        <v>79</v>
      </c>
      <c r="I1668" t="s">
        <v>145</v>
      </c>
      <c r="J1668" t="str">
        <f t="shared" si="235"/>
        <v>Krish Varughese</v>
      </c>
      <c r="K1668" t="s">
        <v>4064</v>
      </c>
      <c r="L1668" s="7">
        <f t="shared" si="240"/>
        <v>45271</v>
      </c>
      <c r="M1668" s="7">
        <v>45383</v>
      </c>
      <c r="N1668" s="1">
        <f t="shared" si="236"/>
        <v>45383</v>
      </c>
      <c r="P1668" s="7" t="str">
        <f t="shared" si="241"/>
        <v/>
      </c>
      <c r="R1668">
        <v>0</v>
      </c>
      <c r="S1668">
        <v>1</v>
      </c>
      <c r="T1668">
        <v>4.5</v>
      </c>
      <c r="U1668" t="s">
        <v>33</v>
      </c>
      <c r="W1668" t="str">
        <f t="shared" si="237"/>
        <v>Open</v>
      </c>
      <c r="X1668" t="str">
        <f>_xlfn.XLOOKUP(B1668,'Customers'!A:A,'Customers'!E:E,"")</f>
        <v>SMB</v>
      </c>
      <c r="Y1668">
        <f t="shared" si="238"/>
        <v>0</v>
      </c>
      <c r="Z1668" t="str">
        <f t="shared" si="239"/>
        <v/>
      </c>
      <c r="AA1668">
        <f t="shared" si="242"/>
        <v>0</v>
      </c>
    </row>
    <row r="1669" spans="1:27">
      <c r="A1669" t="s">
        <v>5722</v>
      </c>
      <c r="B1669" t="s">
        <v>4755</v>
      </c>
      <c r="C1669" t="s">
        <v>5723</v>
      </c>
      <c r="D1669" t="s">
        <v>53</v>
      </c>
      <c r="E1669" t="s">
        <v>115</v>
      </c>
      <c r="F1669" t="s">
        <v>5724</v>
      </c>
      <c r="G1669" s="6">
        <f t="shared" si="234"/>
        <v>37948</v>
      </c>
      <c r="H1669" t="s">
        <v>151</v>
      </c>
      <c r="I1669" t="s">
        <v>98</v>
      </c>
      <c r="J1669" t="str">
        <f t="shared" si="235"/>
        <v>Amruta Sinha</v>
      </c>
      <c r="K1669" t="s">
        <v>4064</v>
      </c>
      <c r="L1669" s="7">
        <f t="shared" si="240"/>
        <v>45271</v>
      </c>
      <c r="M1669" s="7">
        <v>45438</v>
      </c>
      <c r="N1669" s="1">
        <f t="shared" si="236"/>
        <v>45438</v>
      </c>
      <c r="O1669" s="7">
        <v>45459</v>
      </c>
      <c r="P1669" s="7">
        <f t="shared" si="241"/>
        <v>45459</v>
      </c>
      <c r="Q1669">
        <v>188</v>
      </c>
      <c r="R1669">
        <v>0</v>
      </c>
      <c r="S1669">
        <v>1</v>
      </c>
      <c r="T1669">
        <v>6.4</v>
      </c>
      <c r="U1669" t="s">
        <v>42</v>
      </c>
      <c r="W1669" t="str">
        <f t="shared" si="237"/>
        <v>Lost</v>
      </c>
      <c r="X1669" t="str">
        <f>_xlfn.XLOOKUP(B1669,'Customers'!A:A,'Customers'!E:E,"")</f>
        <v>SMB</v>
      </c>
      <c r="Y1669">
        <f t="shared" si="238"/>
        <v>1</v>
      </c>
      <c r="Z1669">
        <f t="shared" si="239"/>
        <v>21</v>
      </c>
      <c r="AA1669">
        <f t="shared" si="242"/>
        <v>0</v>
      </c>
    </row>
    <row r="1670" spans="1:27">
      <c r="A1670" t="s">
        <v>5725</v>
      </c>
      <c r="B1670" t="s">
        <v>5726</v>
      </c>
      <c r="C1670" t="s">
        <v>18</v>
      </c>
      <c r="D1670" t="s">
        <v>53</v>
      </c>
      <c r="E1670" t="s">
        <v>45</v>
      </c>
      <c r="F1670" t="s">
        <v>5727</v>
      </c>
      <c r="G1670" s="6">
        <f t="shared" si="234"/>
        <v>14323</v>
      </c>
      <c r="H1670" t="s">
        <v>161</v>
      </c>
      <c r="I1670" t="s">
        <v>31</v>
      </c>
      <c r="J1670" t="str">
        <f t="shared" si="235"/>
        <v>Ati Seshadri</v>
      </c>
      <c r="K1670" t="s">
        <v>5728</v>
      </c>
      <c r="L1670" s="7">
        <f t="shared" si="240"/>
        <v>44627</v>
      </c>
      <c r="M1670" s="7">
        <v>44671</v>
      </c>
      <c r="N1670" s="1">
        <f t="shared" si="236"/>
        <v>44671</v>
      </c>
      <c r="P1670" s="7" t="str">
        <f t="shared" si="241"/>
        <v/>
      </c>
      <c r="R1670">
        <v>0</v>
      </c>
      <c r="S1670">
        <v>1</v>
      </c>
      <c r="T1670">
        <v>12.3</v>
      </c>
      <c r="U1670" t="s">
        <v>100</v>
      </c>
      <c r="W1670" t="str">
        <f t="shared" si="237"/>
        <v>Open</v>
      </c>
      <c r="X1670" t="str">
        <f>_xlfn.XLOOKUP(B1670,'Customers'!A:A,'Customers'!E:E,"")</f>
        <v>SMB</v>
      </c>
      <c r="Y1670">
        <f t="shared" si="238"/>
        <v>0</v>
      </c>
      <c r="Z1670" t="str">
        <f t="shared" si="239"/>
        <v/>
      </c>
      <c r="AA1670">
        <f t="shared" si="242"/>
        <v>0</v>
      </c>
    </row>
    <row r="1671" spans="1:27">
      <c r="A1671" t="s">
        <v>5729</v>
      </c>
      <c r="B1671" t="s">
        <v>3403</v>
      </c>
      <c r="C1671" t="s">
        <v>18</v>
      </c>
      <c r="D1671" t="s">
        <v>37</v>
      </c>
      <c r="E1671" t="s">
        <v>91</v>
      </c>
      <c r="F1671" t="s">
        <v>5730</v>
      </c>
      <c r="G1671" s="6">
        <f t="shared" si="234"/>
        <v>85007</v>
      </c>
      <c r="H1671" t="s">
        <v>30</v>
      </c>
      <c r="I1671" t="s">
        <v>268</v>
      </c>
      <c r="J1671" t="str">
        <f t="shared" si="235"/>
        <v>Panini Kade</v>
      </c>
      <c r="K1671" t="s">
        <v>861</v>
      </c>
      <c r="L1671" s="7">
        <f t="shared" si="240"/>
        <v>45199</v>
      </c>
      <c r="M1671" s="7">
        <v>45354</v>
      </c>
      <c r="N1671" s="1">
        <f t="shared" si="236"/>
        <v>45354</v>
      </c>
      <c r="O1671" s="7">
        <v>45336</v>
      </c>
      <c r="P1671" s="7">
        <f t="shared" si="241"/>
        <v>45336</v>
      </c>
      <c r="Q1671">
        <v>137</v>
      </c>
      <c r="R1671">
        <v>0</v>
      </c>
      <c r="S1671">
        <v>1</v>
      </c>
      <c r="T1671">
        <v>8.1</v>
      </c>
      <c r="U1671" t="s">
        <v>100</v>
      </c>
      <c r="W1671" t="str">
        <f t="shared" si="237"/>
        <v>Won</v>
      </c>
      <c r="X1671" t="str">
        <f>_xlfn.XLOOKUP(B1671,'Customers'!A:A,'Customers'!E:E,"")</f>
        <v>Enterprise</v>
      </c>
      <c r="Y1671">
        <f t="shared" si="238"/>
        <v>1</v>
      </c>
      <c r="Z1671">
        <f t="shared" si="239"/>
        <v>-18</v>
      </c>
      <c r="AA1671">
        <f t="shared" si="242"/>
        <v>0</v>
      </c>
    </row>
    <row r="1672" spans="1:27">
      <c r="A1672" t="s">
        <v>5731</v>
      </c>
      <c r="B1672" t="s">
        <v>5617</v>
      </c>
      <c r="C1672" t="s">
        <v>2957</v>
      </c>
      <c r="D1672" t="s">
        <v>19</v>
      </c>
      <c r="E1672" t="s">
        <v>115</v>
      </c>
      <c r="F1672" t="s">
        <v>5732</v>
      </c>
      <c r="G1672" s="6">
        <f t="shared" si="234"/>
        <v>2536</v>
      </c>
      <c r="H1672" t="s">
        <v>79</v>
      </c>
      <c r="I1672" t="s">
        <v>361</v>
      </c>
      <c r="J1672" t="str">
        <f t="shared" si="235"/>
        <v>Jalsa Parsa</v>
      </c>
      <c r="K1672" t="s">
        <v>5733</v>
      </c>
      <c r="L1672" s="7">
        <f t="shared" si="240"/>
        <v>45449</v>
      </c>
      <c r="M1672" s="7">
        <v>45518</v>
      </c>
      <c r="N1672" s="1">
        <f t="shared" si="236"/>
        <v>45518</v>
      </c>
      <c r="O1672" s="7">
        <v>45540</v>
      </c>
      <c r="P1672" s="7">
        <f t="shared" si="241"/>
        <v>45540</v>
      </c>
      <c r="Q1672">
        <v>91</v>
      </c>
      <c r="R1672">
        <v>0</v>
      </c>
      <c r="S1672">
        <v>1</v>
      </c>
      <c r="T1672">
        <v>7</v>
      </c>
      <c r="U1672" t="s">
        <v>33</v>
      </c>
      <c r="W1672" t="str">
        <f t="shared" si="237"/>
        <v>Lost</v>
      </c>
      <c r="X1672" t="str">
        <f>_xlfn.XLOOKUP(B1672,'Customers'!A:A,'Customers'!E:E,"")</f>
        <v>Mid-Market</v>
      </c>
      <c r="Y1672">
        <f t="shared" si="238"/>
        <v>1</v>
      </c>
      <c r="Z1672">
        <f t="shared" si="239"/>
        <v>22</v>
      </c>
      <c r="AA1672">
        <f t="shared" si="242"/>
        <v>0</v>
      </c>
    </row>
    <row r="1673" spans="1:27">
      <c r="A1673" t="s">
        <v>5734</v>
      </c>
      <c r="B1673" t="s">
        <v>2744</v>
      </c>
      <c r="C1673" t="s">
        <v>4873</v>
      </c>
      <c r="D1673" t="s">
        <v>66</v>
      </c>
      <c r="E1673" t="s">
        <v>177</v>
      </c>
      <c r="F1673" t="s">
        <v>5735</v>
      </c>
      <c r="G1673" s="6">
        <f t="shared" si="234"/>
        <v>6724</v>
      </c>
      <c r="H1673" t="s">
        <v>172</v>
      </c>
      <c r="I1673" t="s">
        <v>139</v>
      </c>
      <c r="J1673" t="str">
        <f t="shared" si="235"/>
        <v>Champak Rao</v>
      </c>
      <c r="K1673" t="s">
        <v>5736</v>
      </c>
      <c r="L1673" s="7">
        <f t="shared" si="240"/>
        <v>45162</v>
      </c>
      <c r="M1673" s="7">
        <v>45300</v>
      </c>
      <c r="N1673" s="1">
        <f t="shared" si="236"/>
        <v>45300</v>
      </c>
      <c r="P1673" s="7" t="str">
        <f t="shared" si="241"/>
        <v/>
      </c>
      <c r="R1673">
        <v>0</v>
      </c>
      <c r="S1673">
        <v>1</v>
      </c>
      <c r="T1673">
        <v>11</v>
      </c>
      <c r="U1673" t="s">
        <v>58</v>
      </c>
      <c r="W1673" t="str">
        <f t="shared" si="237"/>
        <v>Open</v>
      </c>
      <c r="X1673" t="str">
        <f>_xlfn.XLOOKUP(B1673,'Customers'!A:A,'Customers'!E:E,"")</f>
        <v>SMB</v>
      </c>
      <c r="Y1673">
        <f t="shared" si="238"/>
        <v>0</v>
      </c>
      <c r="Z1673" t="str">
        <f t="shared" si="239"/>
        <v/>
      </c>
      <c r="AA1673">
        <f t="shared" si="242"/>
        <v>0</v>
      </c>
    </row>
    <row r="1674" spans="1:27">
      <c r="A1674" t="s">
        <v>5737</v>
      </c>
      <c r="B1674" t="s">
        <v>4739</v>
      </c>
      <c r="C1674" t="s">
        <v>1634</v>
      </c>
      <c r="D1674" t="s">
        <v>37</v>
      </c>
      <c r="E1674" t="s">
        <v>45</v>
      </c>
      <c r="F1674" t="s">
        <v>5738</v>
      </c>
      <c r="G1674" s="6">
        <f t="shared" si="234"/>
        <v>215465</v>
      </c>
      <c r="H1674" t="s">
        <v>39</v>
      </c>
      <c r="I1674" t="s">
        <v>237</v>
      </c>
      <c r="J1674" t="str">
        <f t="shared" si="235"/>
        <v>Vidhi Mital</v>
      </c>
      <c r="K1674" t="s">
        <v>3092</v>
      </c>
      <c r="L1674" s="7">
        <f t="shared" si="240"/>
        <v>44825</v>
      </c>
      <c r="M1674" s="7">
        <v>44941</v>
      </c>
      <c r="N1674" s="1">
        <f t="shared" si="236"/>
        <v>44941</v>
      </c>
      <c r="P1674" s="7" t="str">
        <f t="shared" si="241"/>
        <v/>
      </c>
      <c r="R1674">
        <v>0</v>
      </c>
      <c r="S1674">
        <v>1</v>
      </c>
      <c r="T1674">
        <v>19.8</v>
      </c>
      <c r="U1674" t="s">
        <v>100</v>
      </c>
      <c r="W1674" t="str">
        <f t="shared" si="237"/>
        <v>Open</v>
      </c>
      <c r="X1674" t="str">
        <f>_xlfn.XLOOKUP(B1674,'Customers'!A:A,'Customers'!E:E,"")</f>
        <v>SMB</v>
      </c>
      <c r="Y1674">
        <f t="shared" si="238"/>
        <v>0</v>
      </c>
      <c r="Z1674" t="str">
        <f t="shared" si="239"/>
        <v/>
      </c>
      <c r="AA1674">
        <f t="shared" si="242"/>
        <v>0</v>
      </c>
    </row>
    <row r="1675" spans="1:27">
      <c r="A1675" t="s">
        <v>5739</v>
      </c>
      <c r="B1675" t="s">
        <v>5740</v>
      </c>
      <c r="C1675" t="s">
        <v>2100</v>
      </c>
      <c r="D1675" t="s">
        <v>19</v>
      </c>
      <c r="E1675" t="s">
        <v>45</v>
      </c>
      <c r="F1675" t="s">
        <v>5741</v>
      </c>
      <c r="G1675" s="6">
        <f t="shared" si="234"/>
        <v>4449</v>
      </c>
      <c r="H1675" t="s">
        <v>39</v>
      </c>
      <c r="I1675" t="s">
        <v>93</v>
      </c>
      <c r="J1675" t="str">
        <f t="shared" si="235"/>
        <v>Owen Mane</v>
      </c>
      <c r="K1675" t="s">
        <v>3405</v>
      </c>
      <c r="L1675" s="7">
        <f t="shared" si="240"/>
        <v>44910</v>
      </c>
      <c r="M1675" s="7">
        <v>44950</v>
      </c>
      <c r="N1675" s="1">
        <f t="shared" si="236"/>
        <v>44950</v>
      </c>
      <c r="P1675" s="7" t="str">
        <f t="shared" si="241"/>
        <v/>
      </c>
      <c r="R1675">
        <v>0</v>
      </c>
      <c r="S1675">
        <v>1</v>
      </c>
      <c r="T1675">
        <v>13.8</v>
      </c>
      <c r="U1675" t="s">
        <v>42</v>
      </c>
      <c r="W1675" t="str">
        <f t="shared" si="237"/>
        <v>Open</v>
      </c>
      <c r="X1675" t="str">
        <f>_xlfn.XLOOKUP(B1675,'Customers'!A:A,'Customers'!E:E,"")</f>
        <v>Enterprise</v>
      </c>
      <c r="Y1675">
        <f t="shared" si="238"/>
        <v>0</v>
      </c>
      <c r="Z1675" t="str">
        <f t="shared" si="239"/>
        <v/>
      </c>
      <c r="AA1675">
        <f t="shared" si="242"/>
        <v>0</v>
      </c>
    </row>
    <row r="1676" spans="1:27">
      <c r="A1676" t="s">
        <v>5742</v>
      </c>
      <c r="B1676" t="s">
        <v>5567</v>
      </c>
      <c r="C1676" t="s">
        <v>519</v>
      </c>
      <c r="D1676" t="s">
        <v>37</v>
      </c>
      <c r="E1676" t="s">
        <v>91</v>
      </c>
      <c r="F1676" t="s">
        <v>5743</v>
      </c>
      <c r="G1676" s="6">
        <f t="shared" si="234"/>
        <v>185618</v>
      </c>
      <c r="H1676" t="s">
        <v>172</v>
      </c>
      <c r="I1676" t="s">
        <v>232</v>
      </c>
      <c r="J1676" t="str">
        <f t="shared" si="235"/>
        <v>Patrick Sama</v>
      </c>
      <c r="K1676" t="s">
        <v>5744</v>
      </c>
      <c r="L1676" s="7">
        <f t="shared" si="240"/>
        <v>45437</v>
      </c>
      <c r="M1676" s="7">
        <v>45503</v>
      </c>
      <c r="N1676" s="1">
        <f t="shared" si="236"/>
        <v>45503</v>
      </c>
      <c r="O1676" s="7">
        <v>45472</v>
      </c>
      <c r="P1676" s="7">
        <f t="shared" si="241"/>
        <v>45472</v>
      </c>
      <c r="Q1676">
        <v>35</v>
      </c>
      <c r="R1676">
        <v>0</v>
      </c>
      <c r="S1676">
        <v>1</v>
      </c>
      <c r="T1676">
        <v>25.7</v>
      </c>
      <c r="U1676" t="s">
        <v>42</v>
      </c>
      <c r="W1676" t="str">
        <f t="shared" si="237"/>
        <v>Won</v>
      </c>
      <c r="X1676" t="str">
        <f>_xlfn.XLOOKUP(B1676,'Customers'!A:A,'Customers'!E:E,"")</f>
        <v>Mid-Market</v>
      </c>
      <c r="Y1676">
        <f t="shared" si="238"/>
        <v>1</v>
      </c>
      <c r="Z1676">
        <f t="shared" si="239"/>
        <v>-31</v>
      </c>
      <c r="AA1676">
        <f t="shared" si="242"/>
        <v>0</v>
      </c>
    </row>
    <row r="1677" spans="1:27">
      <c r="A1677" t="s">
        <v>5745</v>
      </c>
      <c r="B1677" t="s">
        <v>4019</v>
      </c>
      <c r="C1677" t="s">
        <v>5746</v>
      </c>
      <c r="D1677" t="s">
        <v>37</v>
      </c>
      <c r="E1677" t="s">
        <v>28</v>
      </c>
      <c r="F1677" t="s">
        <v>5747</v>
      </c>
      <c r="G1677" s="6">
        <f t="shared" si="234"/>
        <v>156482</v>
      </c>
      <c r="H1677" t="s">
        <v>161</v>
      </c>
      <c r="I1677" t="s">
        <v>2408</v>
      </c>
      <c r="J1677" t="str">
        <f t="shared" si="235"/>
        <v>Lakshmi Hayre</v>
      </c>
      <c r="K1677" t="s">
        <v>4492</v>
      </c>
      <c r="L1677" s="7">
        <f t="shared" si="240"/>
        <v>45512</v>
      </c>
      <c r="M1677" s="7">
        <v>45642</v>
      </c>
      <c r="N1677" s="1">
        <f t="shared" si="236"/>
        <v>45642</v>
      </c>
      <c r="P1677" s="7" t="str">
        <f t="shared" si="241"/>
        <v/>
      </c>
      <c r="R1677">
        <v>0</v>
      </c>
      <c r="S1677">
        <v>1</v>
      </c>
      <c r="T1677">
        <v>16.399999999999999</v>
      </c>
      <c r="U1677" t="s">
        <v>42</v>
      </c>
      <c r="W1677" t="str">
        <f t="shared" si="237"/>
        <v>Open</v>
      </c>
      <c r="X1677" t="str">
        <f>_xlfn.XLOOKUP(B1677,'Customers'!A:A,'Customers'!E:E,"")</f>
        <v>Mid-Market</v>
      </c>
      <c r="Y1677">
        <f t="shared" si="238"/>
        <v>0</v>
      </c>
      <c r="Z1677" t="str">
        <f t="shared" si="239"/>
        <v/>
      </c>
      <c r="AA1677">
        <f t="shared" si="242"/>
        <v>0</v>
      </c>
    </row>
    <row r="1678" spans="1:27">
      <c r="A1678" t="s">
        <v>5748</v>
      </c>
      <c r="B1678" t="s">
        <v>2298</v>
      </c>
      <c r="C1678" t="s">
        <v>2908</v>
      </c>
      <c r="D1678" t="s">
        <v>19</v>
      </c>
      <c r="E1678" t="s">
        <v>28</v>
      </c>
      <c r="F1678" t="s">
        <v>5749</v>
      </c>
      <c r="G1678" s="6">
        <f t="shared" si="234"/>
        <v>8418</v>
      </c>
      <c r="H1678" t="s">
        <v>22</v>
      </c>
      <c r="I1678" t="s">
        <v>237</v>
      </c>
      <c r="J1678" t="str">
        <f t="shared" si="235"/>
        <v>Vidhi Mital</v>
      </c>
      <c r="K1678" t="s">
        <v>5750</v>
      </c>
      <c r="L1678" s="7">
        <f t="shared" si="240"/>
        <v>45016</v>
      </c>
      <c r="M1678" s="7">
        <v>45093</v>
      </c>
      <c r="N1678" s="1">
        <f t="shared" si="236"/>
        <v>45093</v>
      </c>
      <c r="P1678" s="7" t="str">
        <f t="shared" si="241"/>
        <v/>
      </c>
      <c r="R1678">
        <v>0</v>
      </c>
      <c r="S1678">
        <v>1</v>
      </c>
      <c r="T1678">
        <v>6.9</v>
      </c>
      <c r="U1678" t="s">
        <v>100</v>
      </c>
      <c r="W1678" t="str">
        <f t="shared" si="237"/>
        <v>Open</v>
      </c>
      <c r="X1678" t="str">
        <f>_xlfn.XLOOKUP(B1678,'Customers'!A:A,'Customers'!E:E,"")</f>
        <v>Enterprise</v>
      </c>
      <c r="Y1678">
        <f t="shared" si="238"/>
        <v>0</v>
      </c>
      <c r="Z1678" t="str">
        <f t="shared" si="239"/>
        <v/>
      </c>
      <c r="AA1678">
        <f t="shared" si="242"/>
        <v>0</v>
      </c>
    </row>
    <row r="1679" spans="1:27">
      <c r="A1679" t="s">
        <v>5751</v>
      </c>
      <c r="B1679" t="s">
        <v>712</v>
      </c>
      <c r="C1679" t="s">
        <v>4581</v>
      </c>
      <c r="D1679" t="s">
        <v>19</v>
      </c>
      <c r="E1679" t="s">
        <v>28</v>
      </c>
      <c r="F1679" t="s">
        <v>5752</v>
      </c>
      <c r="G1679" s="6">
        <f t="shared" si="234"/>
        <v>4793</v>
      </c>
      <c r="H1679" t="s">
        <v>151</v>
      </c>
      <c r="I1679" t="s">
        <v>2606</v>
      </c>
      <c r="J1679" t="str">
        <f t="shared" si="235"/>
        <v>Ati Seshadri</v>
      </c>
      <c r="K1679" t="s">
        <v>1701</v>
      </c>
      <c r="L1679" s="7">
        <f t="shared" si="240"/>
        <v>45343</v>
      </c>
      <c r="M1679" s="7">
        <v>45456</v>
      </c>
      <c r="N1679" s="1">
        <f t="shared" si="236"/>
        <v>45456</v>
      </c>
      <c r="P1679" s="7" t="str">
        <f t="shared" si="241"/>
        <v/>
      </c>
      <c r="R1679">
        <v>0</v>
      </c>
      <c r="S1679">
        <v>1</v>
      </c>
      <c r="U1679" t="s">
        <v>42</v>
      </c>
      <c r="W1679" t="str">
        <f t="shared" si="237"/>
        <v>Open</v>
      </c>
      <c r="X1679" t="str">
        <f>_xlfn.XLOOKUP(B1679,'Customers'!A:A,'Customers'!E:E,"")</f>
        <v>Mid-Market</v>
      </c>
      <c r="Y1679">
        <f t="shared" si="238"/>
        <v>0</v>
      </c>
      <c r="Z1679" t="str">
        <f t="shared" si="239"/>
        <v/>
      </c>
      <c r="AA1679">
        <f t="shared" si="242"/>
        <v>0</v>
      </c>
    </row>
    <row r="1680" spans="1:27">
      <c r="A1680" t="s">
        <v>5753</v>
      </c>
      <c r="B1680" t="s">
        <v>3249</v>
      </c>
      <c r="C1680" t="s">
        <v>2782</v>
      </c>
      <c r="D1680" t="s">
        <v>183</v>
      </c>
      <c r="E1680" t="s">
        <v>28</v>
      </c>
      <c r="F1680" t="s">
        <v>5754</v>
      </c>
      <c r="G1680" s="6">
        <f t="shared" si="234"/>
        <v>11559</v>
      </c>
      <c r="H1680" t="s">
        <v>39</v>
      </c>
      <c r="I1680" t="s">
        <v>145</v>
      </c>
      <c r="J1680" t="str">
        <f t="shared" si="235"/>
        <v>Krish Varughese</v>
      </c>
      <c r="K1680" t="s">
        <v>5168</v>
      </c>
      <c r="L1680" s="7">
        <f t="shared" si="240"/>
        <v>45351</v>
      </c>
      <c r="M1680" s="7">
        <v>45435</v>
      </c>
      <c r="N1680" s="1">
        <f t="shared" si="236"/>
        <v>45435</v>
      </c>
      <c r="P1680" s="7" t="str">
        <f t="shared" si="241"/>
        <v/>
      </c>
      <c r="R1680">
        <v>0</v>
      </c>
      <c r="S1680">
        <v>1</v>
      </c>
      <c r="T1680">
        <v>22.7</v>
      </c>
      <c r="U1680" t="s">
        <v>58</v>
      </c>
      <c r="W1680" t="str">
        <f t="shared" si="237"/>
        <v>Open</v>
      </c>
      <c r="X1680" t="str">
        <f>_xlfn.XLOOKUP(B1680,'Customers'!A:A,'Customers'!E:E,"")</f>
        <v>SMB</v>
      </c>
      <c r="Y1680">
        <f t="shared" si="238"/>
        <v>0</v>
      </c>
      <c r="Z1680" t="str">
        <f t="shared" si="239"/>
        <v/>
      </c>
      <c r="AA1680">
        <f t="shared" si="242"/>
        <v>0</v>
      </c>
    </row>
    <row r="1681" spans="1:27">
      <c r="A1681" t="s">
        <v>5755</v>
      </c>
      <c r="B1681" t="s">
        <v>4280</v>
      </c>
      <c r="C1681" t="s">
        <v>3954</v>
      </c>
      <c r="D1681" t="s">
        <v>53</v>
      </c>
      <c r="E1681" t="s">
        <v>28</v>
      </c>
      <c r="F1681" t="s">
        <v>5756</v>
      </c>
      <c r="G1681" s="6">
        <f t="shared" si="234"/>
        <v>11523</v>
      </c>
      <c r="H1681" t="s">
        <v>172</v>
      </c>
      <c r="I1681" t="s">
        <v>86</v>
      </c>
      <c r="J1681" t="str">
        <f t="shared" si="235"/>
        <v>Mason Solanki</v>
      </c>
      <c r="K1681" t="s">
        <v>1075</v>
      </c>
      <c r="L1681" s="7">
        <f t="shared" si="240"/>
        <v>45356</v>
      </c>
      <c r="M1681" s="7">
        <v>45388</v>
      </c>
      <c r="N1681" s="1">
        <f t="shared" si="236"/>
        <v>45388</v>
      </c>
      <c r="P1681" s="7" t="str">
        <f t="shared" si="241"/>
        <v/>
      </c>
      <c r="R1681">
        <v>0</v>
      </c>
      <c r="S1681">
        <v>1</v>
      </c>
      <c r="U1681" t="s">
        <v>42</v>
      </c>
      <c r="W1681" t="str">
        <f t="shared" si="237"/>
        <v>Open</v>
      </c>
      <c r="X1681" t="str">
        <f>_xlfn.XLOOKUP(B1681,'Customers'!A:A,'Customers'!E:E,"")</f>
        <v>Mid-Market</v>
      </c>
      <c r="Y1681">
        <f t="shared" si="238"/>
        <v>0</v>
      </c>
      <c r="Z1681" t="str">
        <f t="shared" si="239"/>
        <v/>
      </c>
      <c r="AA1681">
        <f t="shared" si="242"/>
        <v>0</v>
      </c>
    </row>
    <row r="1682" spans="1:27">
      <c r="A1682" t="s">
        <v>5757</v>
      </c>
      <c r="B1682" t="s">
        <v>4619</v>
      </c>
      <c r="C1682" t="s">
        <v>981</v>
      </c>
      <c r="D1682" t="s">
        <v>66</v>
      </c>
      <c r="E1682" t="s">
        <v>177</v>
      </c>
      <c r="F1682" t="s">
        <v>741</v>
      </c>
      <c r="G1682" s="6">
        <f t="shared" si="234"/>
        <v>14000</v>
      </c>
      <c r="H1682" t="s">
        <v>56</v>
      </c>
      <c r="I1682" t="s">
        <v>117</v>
      </c>
      <c r="J1682" t="str">
        <f t="shared" si="235"/>
        <v>Ekta Uppal</v>
      </c>
      <c r="K1682" t="s">
        <v>5758</v>
      </c>
      <c r="L1682" s="7">
        <f t="shared" si="240"/>
        <v>44756</v>
      </c>
      <c r="M1682" s="7">
        <v>44827</v>
      </c>
      <c r="N1682" s="1">
        <f t="shared" si="236"/>
        <v>44827</v>
      </c>
      <c r="P1682" s="7" t="str">
        <f t="shared" si="241"/>
        <v/>
      </c>
      <c r="R1682">
        <v>0</v>
      </c>
      <c r="S1682">
        <v>1</v>
      </c>
      <c r="T1682">
        <v>30</v>
      </c>
      <c r="U1682" t="s">
        <v>100</v>
      </c>
      <c r="W1682" t="str">
        <f t="shared" si="237"/>
        <v>Open</v>
      </c>
      <c r="X1682" t="str">
        <f>_xlfn.XLOOKUP(B1682,'Customers'!A:A,'Customers'!E:E,"")</f>
        <v>SMB</v>
      </c>
      <c r="Y1682">
        <f t="shared" si="238"/>
        <v>0</v>
      </c>
      <c r="Z1682" t="str">
        <f t="shared" si="239"/>
        <v/>
      </c>
      <c r="AA1682">
        <f t="shared" si="242"/>
        <v>0</v>
      </c>
    </row>
    <row r="1683" spans="1:27">
      <c r="A1683" t="s">
        <v>5759</v>
      </c>
      <c r="B1683" t="s">
        <v>3678</v>
      </c>
      <c r="C1683" t="s">
        <v>18</v>
      </c>
      <c r="D1683" t="s">
        <v>37</v>
      </c>
      <c r="E1683" t="s">
        <v>45</v>
      </c>
      <c r="F1683" t="s">
        <v>5760</v>
      </c>
      <c r="G1683" s="6">
        <f t="shared" si="234"/>
        <v>65228</v>
      </c>
      <c r="H1683" t="s">
        <v>172</v>
      </c>
      <c r="I1683" t="s">
        <v>258</v>
      </c>
      <c r="J1683" t="str">
        <f t="shared" si="235"/>
        <v>Jasmit Gour</v>
      </c>
      <c r="K1683" t="s">
        <v>4751</v>
      </c>
      <c r="L1683" s="7">
        <f t="shared" si="240"/>
        <v>44578</v>
      </c>
      <c r="M1683" s="7">
        <v>44726</v>
      </c>
      <c r="N1683" s="1">
        <f t="shared" si="236"/>
        <v>44726</v>
      </c>
      <c r="P1683" s="7" t="str">
        <f t="shared" si="241"/>
        <v/>
      </c>
      <c r="R1683">
        <v>0</v>
      </c>
      <c r="S1683">
        <v>1</v>
      </c>
      <c r="T1683">
        <v>15.4</v>
      </c>
      <c r="U1683" t="s">
        <v>42</v>
      </c>
      <c r="W1683" t="str">
        <f t="shared" si="237"/>
        <v>Open</v>
      </c>
      <c r="X1683" t="str">
        <f>_xlfn.XLOOKUP(B1683,'Customers'!A:A,'Customers'!E:E,"")</f>
        <v>Mid-Market</v>
      </c>
      <c r="Y1683">
        <f t="shared" si="238"/>
        <v>0</v>
      </c>
      <c r="Z1683" t="str">
        <f t="shared" si="239"/>
        <v/>
      </c>
      <c r="AA1683">
        <f t="shared" si="242"/>
        <v>0</v>
      </c>
    </row>
    <row r="1684" spans="1:27">
      <c r="A1684" t="s">
        <v>5761</v>
      </c>
      <c r="B1684" t="s">
        <v>3217</v>
      </c>
      <c r="C1684" t="s">
        <v>1847</v>
      </c>
      <c r="D1684" t="s">
        <v>19</v>
      </c>
      <c r="E1684" t="s">
        <v>54</v>
      </c>
      <c r="F1684" t="s">
        <v>5762</v>
      </c>
      <c r="G1684" s="6">
        <f t="shared" si="234"/>
        <v>8527</v>
      </c>
      <c r="H1684" t="s">
        <v>172</v>
      </c>
      <c r="I1684" t="s">
        <v>62</v>
      </c>
      <c r="J1684" t="str">
        <f t="shared" si="235"/>
        <v>Jairaj Panchal</v>
      </c>
      <c r="K1684" t="s">
        <v>974</v>
      </c>
      <c r="L1684" s="7">
        <f t="shared" si="240"/>
        <v>45388</v>
      </c>
      <c r="M1684" s="7">
        <v>45423</v>
      </c>
      <c r="N1684" s="1">
        <f t="shared" si="236"/>
        <v>45423</v>
      </c>
      <c r="P1684" s="7" t="str">
        <f t="shared" si="241"/>
        <v/>
      </c>
      <c r="R1684">
        <v>0</v>
      </c>
      <c r="S1684">
        <v>1</v>
      </c>
      <c r="U1684" t="s">
        <v>42</v>
      </c>
      <c r="W1684" t="str">
        <f t="shared" si="237"/>
        <v>Open</v>
      </c>
      <c r="X1684" t="str">
        <f>_xlfn.XLOOKUP(B1684,'Customers'!A:A,'Customers'!E:E,"")</f>
        <v>SMB</v>
      </c>
      <c r="Y1684">
        <f t="shared" si="238"/>
        <v>0</v>
      </c>
      <c r="Z1684" t="str">
        <f t="shared" si="239"/>
        <v/>
      </c>
      <c r="AA1684">
        <f t="shared" si="242"/>
        <v>0</v>
      </c>
    </row>
    <row r="1685" spans="1:27">
      <c r="A1685" t="s">
        <v>5763</v>
      </c>
      <c r="B1685" t="s">
        <v>5764</v>
      </c>
      <c r="C1685" t="s">
        <v>307</v>
      </c>
      <c r="D1685" t="s">
        <v>53</v>
      </c>
      <c r="E1685" t="s">
        <v>45</v>
      </c>
      <c r="F1685" t="s">
        <v>5765</v>
      </c>
      <c r="G1685" s="6">
        <f t="shared" si="234"/>
        <v>40324</v>
      </c>
      <c r="H1685" t="s">
        <v>161</v>
      </c>
      <c r="I1685" t="s">
        <v>127</v>
      </c>
      <c r="J1685" t="str">
        <f t="shared" si="235"/>
        <v>Kashish Patla</v>
      </c>
      <c r="K1685" t="s">
        <v>5766</v>
      </c>
      <c r="L1685" s="7">
        <f t="shared" si="240"/>
        <v>45435</v>
      </c>
      <c r="M1685" s="7">
        <v>45538</v>
      </c>
      <c r="N1685" s="1">
        <f t="shared" si="236"/>
        <v>45538</v>
      </c>
      <c r="P1685" s="7" t="str">
        <f t="shared" si="241"/>
        <v/>
      </c>
      <c r="R1685">
        <v>0</v>
      </c>
      <c r="S1685">
        <v>1</v>
      </c>
      <c r="T1685">
        <v>8.6</v>
      </c>
      <c r="U1685" t="s">
        <v>58</v>
      </c>
      <c r="W1685" t="str">
        <f t="shared" si="237"/>
        <v>Open</v>
      </c>
      <c r="X1685" t="str">
        <f>_xlfn.XLOOKUP(B1685,'Customers'!A:A,'Customers'!E:E,"")</f>
        <v>Mid-Market</v>
      </c>
      <c r="Y1685">
        <f t="shared" si="238"/>
        <v>0</v>
      </c>
      <c r="Z1685" t="str">
        <f t="shared" si="239"/>
        <v/>
      </c>
      <c r="AA1685">
        <f t="shared" si="242"/>
        <v>0</v>
      </c>
    </row>
    <row r="1686" spans="1:27">
      <c r="A1686" t="s">
        <v>5767</v>
      </c>
      <c r="B1686" t="s">
        <v>5768</v>
      </c>
      <c r="C1686" t="s">
        <v>18</v>
      </c>
      <c r="D1686" t="s">
        <v>37</v>
      </c>
      <c r="E1686" t="s">
        <v>28</v>
      </c>
      <c r="F1686" t="s">
        <v>5769</v>
      </c>
      <c r="G1686" s="6">
        <f t="shared" si="234"/>
        <v>124568</v>
      </c>
      <c r="H1686" t="s">
        <v>39</v>
      </c>
      <c r="I1686" t="s">
        <v>93</v>
      </c>
      <c r="J1686" t="str">
        <f t="shared" si="235"/>
        <v>Owen Mane</v>
      </c>
      <c r="K1686" t="s">
        <v>1212</v>
      </c>
      <c r="L1686" s="7">
        <f t="shared" si="240"/>
        <v>44786</v>
      </c>
      <c r="M1686" s="7">
        <v>44885</v>
      </c>
      <c r="N1686" s="1">
        <f t="shared" si="236"/>
        <v>44885</v>
      </c>
      <c r="P1686" s="7" t="str">
        <f t="shared" si="241"/>
        <v/>
      </c>
      <c r="R1686">
        <v>0</v>
      </c>
      <c r="S1686">
        <v>1</v>
      </c>
      <c r="T1686">
        <v>24.3</v>
      </c>
      <c r="U1686" t="s">
        <v>33</v>
      </c>
      <c r="W1686" t="str">
        <f t="shared" si="237"/>
        <v>Open</v>
      </c>
      <c r="X1686" t="str">
        <f>_xlfn.XLOOKUP(B1686,'Customers'!A:A,'Customers'!E:E,"")</f>
        <v>SMB</v>
      </c>
      <c r="Y1686">
        <f t="shared" si="238"/>
        <v>0</v>
      </c>
      <c r="Z1686" t="str">
        <f t="shared" si="239"/>
        <v/>
      </c>
      <c r="AA1686">
        <f t="shared" si="242"/>
        <v>0</v>
      </c>
    </row>
    <row r="1687" spans="1:27">
      <c r="A1687" t="s">
        <v>5770</v>
      </c>
      <c r="B1687" t="s">
        <v>5771</v>
      </c>
      <c r="C1687" t="s">
        <v>2791</v>
      </c>
      <c r="D1687" t="s">
        <v>37</v>
      </c>
      <c r="E1687" t="s">
        <v>45</v>
      </c>
      <c r="F1687" t="s">
        <v>5772</v>
      </c>
      <c r="G1687" s="6">
        <f t="shared" si="234"/>
        <v>190053</v>
      </c>
      <c r="H1687" t="s">
        <v>56</v>
      </c>
      <c r="I1687" t="s">
        <v>86</v>
      </c>
      <c r="J1687" t="str">
        <f t="shared" si="235"/>
        <v>Mason Solanki</v>
      </c>
      <c r="K1687" t="s">
        <v>3593</v>
      </c>
      <c r="L1687" s="7">
        <f t="shared" si="240"/>
        <v>45413</v>
      </c>
      <c r="M1687" s="7">
        <v>45540</v>
      </c>
      <c r="N1687" s="1">
        <f t="shared" si="236"/>
        <v>45540</v>
      </c>
      <c r="P1687" s="7" t="str">
        <f t="shared" si="241"/>
        <v/>
      </c>
      <c r="R1687">
        <v>0</v>
      </c>
      <c r="S1687">
        <v>1</v>
      </c>
      <c r="T1687">
        <v>10.6</v>
      </c>
      <c r="U1687" t="s">
        <v>25</v>
      </c>
      <c r="W1687" t="str">
        <f t="shared" si="237"/>
        <v>Open</v>
      </c>
      <c r="X1687" t="str">
        <f>_xlfn.XLOOKUP(B1687,'Customers'!A:A,'Customers'!E:E,"")</f>
        <v>SMB</v>
      </c>
      <c r="Y1687">
        <f t="shared" si="238"/>
        <v>0</v>
      </c>
      <c r="Z1687" t="str">
        <f t="shared" si="239"/>
        <v/>
      </c>
      <c r="AA1687">
        <f t="shared" si="242"/>
        <v>0</v>
      </c>
    </row>
    <row r="1688" spans="1:27">
      <c r="A1688" t="s">
        <v>5773</v>
      </c>
      <c r="B1688" t="s">
        <v>5774</v>
      </c>
      <c r="C1688" t="s">
        <v>3867</v>
      </c>
      <c r="D1688" t="s">
        <v>53</v>
      </c>
      <c r="E1688" t="s">
        <v>45</v>
      </c>
      <c r="F1688" t="s">
        <v>5775</v>
      </c>
      <c r="G1688" s="6">
        <f t="shared" si="234"/>
        <v>43940</v>
      </c>
      <c r="H1688" t="s">
        <v>47</v>
      </c>
      <c r="I1688" t="s">
        <v>73</v>
      </c>
      <c r="J1688" t="str">
        <f t="shared" si="235"/>
        <v>Karan Karnik</v>
      </c>
      <c r="K1688" t="s">
        <v>5776</v>
      </c>
      <c r="L1688" s="7">
        <f t="shared" si="240"/>
        <v>44822</v>
      </c>
      <c r="M1688" s="7">
        <v>44967</v>
      </c>
      <c r="N1688" s="1">
        <f t="shared" si="236"/>
        <v>44967</v>
      </c>
      <c r="P1688" s="7" t="str">
        <f t="shared" si="241"/>
        <v/>
      </c>
      <c r="R1688">
        <v>0</v>
      </c>
      <c r="S1688">
        <v>1</v>
      </c>
      <c r="T1688">
        <v>17.100000000000001</v>
      </c>
      <c r="U1688" t="s">
        <v>25</v>
      </c>
      <c r="W1688" t="str">
        <f t="shared" si="237"/>
        <v>Open</v>
      </c>
      <c r="X1688" t="str">
        <f>_xlfn.XLOOKUP(B1688,'Customers'!A:A,'Customers'!E:E,"")</f>
        <v>SMB</v>
      </c>
      <c r="Y1688">
        <f t="shared" si="238"/>
        <v>0</v>
      </c>
      <c r="Z1688" t="str">
        <f t="shared" si="239"/>
        <v/>
      </c>
      <c r="AA1688">
        <f t="shared" si="242"/>
        <v>0</v>
      </c>
    </row>
    <row r="1689" spans="1:27">
      <c r="A1689" t="s">
        <v>5777</v>
      </c>
      <c r="B1689" t="s">
        <v>2221</v>
      </c>
      <c r="C1689" t="s">
        <v>1507</v>
      </c>
      <c r="D1689" t="s">
        <v>37</v>
      </c>
      <c r="E1689" t="s">
        <v>45</v>
      </c>
      <c r="F1689" t="s">
        <v>5778</v>
      </c>
      <c r="G1689" s="6">
        <f t="shared" si="234"/>
        <v>102300</v>
      </c>
      <c r="H1689" t="s">
        <v>79</v>
      </c>
      <c r="I1689" t="s">
        <v>737</v>
      </c>
      <c r="J1689" t="str">
        <f t="shared" si="235"/>
        <v>Ekta Uppal</v>
      </c>
      <c r="K1689" t="s">
        <v>3593</v>
      </c>
      <c r="L1689" s="7">
        <f t="shared" si="240"/>
        <v>45413</v>
      </c>
      <c r="M1689" s="7">
        <v>45572</v>
      </c>
      <c r="N1689" s="1">
        <f t="shared" si="236"/>
        <v>45572</v>
      </c>
      <c r="P1689" s="7" t="str">
        <f t="shared" si="241"/>
        <v/>
      </c>
      <c r="R1689">
        <v>0</v>
      </c>
      <c r="S1689">
        <v>1</v>
      </c>
      <c r="T1689">
        <v>24.1</v>
      </c>
      <c r="U1689" t="s">
        <v>25</v>
      </c>
      <c r="W1689" t="str">
        <f t="shared" si="237"/>
        <v>Open</v>
      </c>
      <c r="X1689" t="str">
        <f>_xlfn.XLOOKUP(B1689,'Customers'!A:A,'Customers'!E:E,"")</f>
        <v>SMB</v>
      </c>
      <c r="Y1689">
        <f t="shared" si="238"/>
        <v>0</v>
      </c>
      <c r="Z1689" t="str">
        <f t="shared" si="239"/>
        <v/>
      </c>
      <c r="AA1689">
        <f t="shared" si="242"/>
        <v>0</v>
      </c>
    </row>
    <row r="1690" spans="1:27">
      <c r="A1690" t="s">
        <v>5779</v>
      </c>
      <c r="B1690" t="s">
        <v>3533</v>
      </c>
      <c r="C1690" t="s">
        <v>2431</v>
      </c>
      <c r="D1690" t="s">
        <v>19</v>
      </c>
      <c r="E1690" t="s">
        <v>177</v>
      </c>
      <c r="F1690" t="s">
        <v>5780</v>
      </c>
      <c r="G1690" s="6">
        <f t="shared" si="234"/>
        <v>3414</v>
      </c>
      <c r="H1690" t="s">
        <v>22</v>
      </c>
      <c r="I1690" t="s">
        <v>31</v>
      </c>
      <c r="J1690" t="str">
        <f t="shared" si="235"/>
        <v>Ati Seshadri</v>
      </c>
      <c r="K1690" t="s">
        <v>1358</v>
      </c>
      <c r="L1690" s="7">
        <f t="shared" si="240"/>
        <v>45071</v>
      </c>
      <c r="M1690" s="7">
        <v>45092</v>
      </c>
      <c r="N1690" s="1">
        <f t="shared" si="236"/>
        <v>45092</v>
      </c>
      <c r="P1690" s="7" t="str">
        <f t="shared" si="241"/>
        <v/>
      </c>
      <c r="R1690">
        <v>0</v>
      </c>
      <c r="S1690">
        <v>1</v>
      </c>
      <c r="T1690">
        <v>27.2</v>
      </c>
      <c r="U1690" t="s">
        <v>100</v>
      </c>
      <c r="W1690" t="str">
        <f t="shared" si="237"/>
        <v>Open</v>
      </c>
      <c r="X1690" t="str">
        <f>_xlfn.XLOOKUP(B1690,'Customers'!A:A,'Customers'!E:E,"")</f>
        <v>Enterprise</v>
      </c>
      <c r="Y1690">
        <f t="shared" si="238"/>
        <v>0</v>
      </c>
      <c r="Z1690" t="str">
        <f t="shared" si="239"/>
        <v/>
      </c>
      <c r="AA1690">
        <f t="shared" si="242"/>
        <v>0</v>
      </c>
    </row>
    <row r="1691" spans="1:27">
      <c r="A1691" t="s">
        <v>5781</v>
      </c>
      <c r="B1691" t="s">
        <v>5782</v>
      </c>
      <c r="C1691" t="s">
        <v>474</v>
      </c>
      <c r="D1691" t="s">
        <v>183</v>
      </c>
      <c r="E1691" t="s">
        <v>54</v>
      </c>
      <c r="F1691" t="s">
        <v>5783</v>
      </c>
      <c r="G1691" s="6">
        <f t="shared" si="234"/>
        <v>13104</v>
      </c>
      <c r="H1691" t="s">
        <v>30</v>
      </c>
      <c r="I1691" t="s">
        <v>98</v>
      </c>
      <c r="J1691" t="str">
        <f t="shared" si="235"/>
        <v>Amruta Sinha</v>
      </c>
      <c r="K1691" t="s">
        <v>718</v>
      </c>
      <c r="L1691" s="7">
        <f t="shared" si="240"/>
        <v>45045</v>
      </c>
      <c r="M1691" s="7">
        <v>45156</v>
      </c>
      <c r="N1691" s="1">
        <f t="shared" si="236"/>
        <v>45156</v>
      </c>
      <c r="P1691" s="7" t="str">
        <f t="shared" si="241"/>
        <v/>
      </c>
      <c r="R1691">
        <v>0</v>
      </c>
      <c r="S1691">
        <v>1</v>
      </c>
      <c r="T1691">
        <v>23.8</v>
      </c>
      <c r="U1691" t="s">
        <v>58</v>
      </c>
      <c r="W1691" t="str">
        <f t="shared" si="237"/>
        <v>Open</v>
      </c>
      <c r="X1691" t="str">
        <f>_xlfn.XLOOKUP(B1691,'Customers'!A:A,'Customers'!E:E,"")</f>
        <v>SMB</v>
      </c>
      <c r="Y1691">
        <f t="shared" si="238"/>
        <v>0</v>
      </c>
      <c r="Z1691" t="str">
        <f t="shared" si="239"/>
        <v/>
      </c>
      <c r="AA1691">
        <f t="shared" si="242"/>
        <v>0</v>
      </c>
    </row>
    <row r="1692" spans="1:27">
      <c r="A1692" t="s">
        <v>5784</v>
      </c>
      <c r="B1692" t="s">
        <v>5785</v>
      </c>
      <c r="C1692" t="s">
        <v>543</v>
      </c>
      <c r="D1692" t="s">
        <v>66</v>
      </c>
      <c r="E1692" t="s">
        <v>177</v>
      </c>
      <c r="F1692" t="s">
        <v>5786</v>
      </c>
      <c r="G1692" s="6">
        <f t="shared" si="234"/>
        <v>22003</v>
      </c>
      <c r="H1692" t="s">
        <v>47</v>
      </c>
      <c r="I1692" t="s">
        <v>268</v>
      </c>
      <c r="J1692" t="str">
        <f t="shared" si="235"/>
        <v>Panini Kade</v>
      </c>
      <c r="K1692" t="s">
        <v>3900</v>
      </c>
      <c r="L1692" s="7">
        <f t="shared" si="240"/>
        <v>44674</v>
      </c>
      <c r="N1692" s="1" t="str">
        <f t="shared" si="236"/>
        <v/>
      </c>
      <c r="P1692" s="7" t="str">
        <f t="shared" si="241"/>
        <v/>
      </c>
      <c r="R1692">
        <v>0</v>
      </c>
      <c r="S1692">
        <v>1</v>
      </c>
      <c r="T1692">
        <v>25.8</v>
      </c>
      <c r="U1692" t="s">
        <v>42</v>
      </c>
      <c r="W1692" t="str">
        <f t="shared" si="237"/>
        <v>Open</v>
      </c>
      <c r="X1692" t="str">
        <f>_xlfn.XLOOKUP(B1692,'Customers'!A:A,'Customers'!E:E,"")</f>
        <v>Mid-Market</v>
      </c>
      <c r="Y1692">
        <f t="shared" si="238"/>
        <v>0</v>
      </c>
      <c r="Z1692" t="str">
        <f t="shared" si="239"/>
        <v/>
      </c>
      <c r="AA1692">
        <f t="shared" si="242"/>
        <v>0</v>
      </c>
    </row>
    <row r="1693" spans="1:27">
      <c r="A1693" t="s">
        <v>5787</v>
      </c>
      <c r="B1693" t="s">
        <v>4224</v>
      </c>
      <c r="C1693" t="s">
        <v>557</v>
      </c>
      <c r="D1693" t="s">
        <v>183</v>
      </c>
      <c r="E1693" t="s">
        <v>177</v>
      </c>
      <c r="F1693" t="s">
        <v>5788</v>
      </c>
      <c r="G1693" s="6">
        <f t="shared" si="234"/>
        <v>5777</v>
      </c>
      <c r="H1693" t="s">
        <v>30</v>
      </c>
      <c r="I1693" t="s">
        <v>98</v>
      </c>
      <c r="J1693" t="str">
        <f t="shared" si="235"/>
        <v>Amruta Sinha</v>
      </c>
      <c r="K1693" t="s">
        <v>275</v>
      </c>
      <c r="L1693" s="7">
        <f t="shared" si="240"/>
        <v>45370</v>
      </c>
      <c r="M1693" s="7">
        <v>45477</v>
      </c>
      <c r="N1693" s="1">
        <f t="shared" si="236"/>
        <v>45477</v>
      </c>
      <c r="P1693" s="7" t="str">
        <f t="shared" si="241"/>
        <v/>
      </c>
      <c r="R1693">
        <v>0</v>
      </c>
      <c r="S1693">
        <v>1</v>
      </c>
      <c r="T1693">
        <v>33.1</v>
      </c>
      <c r="U1693" t="s">
        <v>100</v>
      </c>
      <c r="W1693" t="str">
        <f t="shared" si="237"/>
        <v>Open</v>
      </c>
      <c r="X1693" t="str">
        <f>_xlfn.XLOOKUP(B1693,'Customers'!A:A,'Customers'!E:E,"")</f>
        <v>Mid-Market</v>
      </c>
      <c r="Y1693">
        <f t="shared" si="238"/>
        <v>0</v>
      </c>
      <c r="Z1693" t="str">
        <f t="shared" si="239"/>
        <v/>
      </c>
      <c r="AA1693">
        <f t="shared" si="242"/>
        <v>0</v>
      </c>
    </row>
    <row r="1694" spans="1:27">
      <c r="A1694" t="s">
        <v>5789</v>
      </c>
      <c r="B1694" t="s">
        <v>725</v>
      </c>
      <c r="C1694" t="s">
        <v>18</v>
      </c>
      <c r="D1694" t="s">
        <v>66</v>
      </c>
      <c r="E1694" t="s">
        <v>28</v>
      </c>
      <c r="F1694" t="s">
        <v>5790</v>
      </c>
      <c r="G1694" s="6">
        <f t="shared" si="234"/>
        <v>16232</v>
      </c>
      <c r="H1694" t="s">
        <v>172</v>
      </c>
      <c r="I1694" t="s">
        <v>80</v>
      </c>
      <c r="J1694" t="str">
        <f t="shared" si="235"/>
        <v>Shivani Natt</v>
      </c>
      <c r="K1694" t="s">
        <v>4274</v>
      </c>
      <c r="L1694" s="7">
        <f t="shared" si="240"/>
        <v>45568</v>
      </c>
      <c r="M1694" s="7">
        <v>45702</v>
      </c>
      <c r="N1694" s="1">
        <f t="shared" si="236"/>
        <v>45702</v>
      </c>
      <c r="P1694" s="7" t="str">
        <f t="shared" si="241"/>
        <v/>
      </c>
      <c r="R1694">
        <v>0</v>
      </c>
      <c r="S1694">
        <v>1</v>
      </c>
      <c r="U1694" t="s">
        <v>100</v>
      </c>
      <c r="W1694" t="str">
        <f t="shared" si="237"/>
        <v>Open</v>
      </c>
      <c r="X1694" t="str">
        <f>_xlfn.XLOOKUP(B1694,'Customers'!A:A,'Customers'!E:E,"")</f>
        <v>Enterprise</v>
      </c>
      <c r="Y1694">
        <f t="shared" si="238"/>
        <v>0</v>
      </c>
      <c r="Z1694" t="str">
        <f t="shared" si="239"/>
        <v/>
      </c>
      <c r="AA1694">
        <f t="shared" si="242"/>
        <v>0</v>
      </c>
    </row>
    <row r="1695" spans="1:27">
      <c r="A1695" t="s">
        <v>5791</v>
      </c>
      <c r="B1695" t="s">
        <v>802</v>
      </c>
      <c r="C1695" t="s">
        <v>504</v>
      </c>
      <c r="D1695" t="s">
        <v>19</v>
      </c>
      <c r="E1695" t="s">
        <v>20</v>
      </c>
      <c r="F1695" t="s">
        <v>67</v>
      </c>
      <c r="G1695" s="6">
        <f t="shared" si="234"/>
        <v>7000</v>
      </c>
      <c r="H1695" t="s">
        <v>151</v>
      </c>
      <c r="I1695" t="s">
        <v>237</v>
      </c>
      <c r="J1695" t="str">
        <f t="shared" si="235"/>
        <v>Vidhi Mital</v>
      </c>
      <c r="K1695" t="s">
        <v>4119</v>
      </c>
      <c r="L1695" s="7">
        <f t="shared" si="240"/>
        <v>45023</v>
      </c>
      <c r="M1695" s="7">
        <v>45128</v>
      </c>
      <c r="N1695" s="1">
        <f t="shared" si="236"/>
        <v>45128</v>
      </c>
      <c r="P1695" s="7" t="str">
        <f t="shared" si="241"/>
        <v/>
      </c>
      <c r="R1695">
        <v>0</v>
      </c>
      <c r="S1695">
        <v>1</v>
      </c>
      <c r="T1695">
        <v>18.899999999999999</v>
      </c>
      <c r="U1695" t="s">
        <v>33</v>
      </c>
      <c r="W1695" t="str">
        <f t="shared" si="237"/>
        <v>Open</v>
      </c>
      <c r="X1695" t="str">
        <f>_xlfn.XLOOKUP(B1695,'Customers'!A:A,'Customers'!E:E,"")</f>
        <v>Mid-Market</v>
      </c>
      <c r="Y1695">
        <f t="shared" si="238"/>
        <v>0</v>
      </c>
      <c r="Z1695" t="str">
        <f t="shared" si="239"/>
        <v/>
      </c>
      <c r="AA1695">
        <f t="shared" si="242"/>
        <v>0</v>
      </c>
    </row>
    <row r="1696" spans="1:27">
      <c r="A1696" t="s">
        <v>5792</v>
      </c>
      <c r="B1696" t="s">
        <v>3172</v>
      </c>
      <c r="C1696" t="s">
        <v>18</v>
      </c>
      <c r="D1696" t="s">
        <v>66</v>
      </c>
      <c r="E1696" t="s">
        <v>115</v>
      </c>
      <c r="F1696" t="s">
        <v>5793</v>
      </c>
      <c r="G1696" s="6">
        <f t="shared" si="234"/>
        <v>9754</v>
      </c>
      <c r="H1696" t="s">
        <v>39</v>
      </c>
      <c r="I1696" t="s">
        <v>80</v>
      </c>
      <c r="J1696" t="str">
        <f t="shared" si="235"/>
        <v>Shivani Natt</v>
      </c>
      <c r="K1696" t="s">
        <v>1687</v>
      </c>
      <c r="L1696" s="7">
        <f t="shared" si="240"/>
        <v>45637</v>
      </c>
      <c r="M1696" s="7">
        <v>45710</v>
      </c>
      <c r="N1696" s="1">
        <f t="shared" si="236"/>
        <v>45710</v>
      </c>
      <c r="O1696" s="7">
        <v>45755</v>
      </c>
      <c r="P1696" s="7">
        <f t="shared" si="241"/>
        <v>45755</v>
      </c>
      <c r="Q1696">
        <v>118</v>
      </c>
      <c r="R1696">
        <v>0</v>
      </c>
      <c r="S1696">
        <v>1</v>
      </c>
      <c r="T1696">
        <v>32.9</v>
      </c>
      <c r="U1696" t="s">
        <v>58</v>
      </c>
      <c r="W1696" t="str">
        <f t="shared" si="237"/>
        <v>Lost</v>
      </c>
      <c r="X1696" t="str">
        <f>_xlfn.XLOOKUP(B1696,'Customers'!A:A,'Customers'!E:E,"")</f>
        <v>SMB</v>
      </c>
      <c r="Y1696">
        <f t="shared" si="238"/>
        <v>1</v>
      </c>
      <c r="Z1696">
        <f t="shared" si="239"/>
        <v>45</v>
      </c>
      <c r="AA1696">
        <f t="shared" si="242"/>
        <v>1</v>
      </c>
    </row>
    <row r="1697" spans="1:27">
      <c r="A1697" t="s">
        <v>5794</v>
      </c>
      <c r="B1697" t="s">
        <v>3400</v>
      </c>
      <c r="C1697" t="s">
        <v>1218</v>
      </c>
      <c r="D1697" t="s">
        <v>37</v>
      </c>
      <c r="E1697" t="s">
        <v>45</v>
      </c>
      <c r="F1697" t="s">
        <v>5795</v>
      </c>
      <c r="G1697" s="6">
        <f t="shared" si="234"/>
        <v>215612</v>
      </c>
      <c r="H1697" t="s">
        <v>79</v>
      </c>
      <c r="I1697" t="s">
        <v>1817</v>
      </c>
      <c r="J1697" t="str">
        <f t="shared" si="235"/>
        <v>Ati Seshadri</v>
      </c>
      <c r="K1697" t="s">
        <v>5796</v>
      </c>
      <c r="L1697" s="7">
        <f t="shared" si="240"/>
        <v>45469</v>
      </c>
      <c r="M1697" s="7">
        <v>45508</v>
      </c>
      <c r="N1697" s="1">
        <f t="shared" si="236"/>
        <v>45508</v>
      </c>
      <c r="P1697" s="7" t="str">
        <f t="shared" si="241"/>
        <v/>
      </c>
      <c r="R1697">
        <v>0</v>
      </c>
      <c r="S1697">
        <v>1</v>
      </c>
      <c r="T1697">
        <v>7.8</v>
      </c>
      <c r="U1697" t="s">
        <v>25</v>
      </c>
      <c r="W1697" t="str">
        <f t="shared" si="237"/>
        <v>Open</v>
      </c>
      <c r="X1697" t="str">
        <f>_xlfn.XLOOKUP(B1697,'Customers'!A:A,'Customers'!E:E,"")</f>
        <v>SMB</v>
      </c>
      <c r="Y1697">
        <f t="shared" si="238"/>
        <v>0</v>
      </c>
      <c r="Z1697" t="str">
        <f t="shared" si="239"/>
        <v/>
      </c>
      <c r="AA1697">
        <f t="shared" si="242"/>
        <v>0</v>
      </c>
    </row>
    <row r="1698" spans="1:27">
      <c r="A1698" t="s">
        <v>5797</v>
      </c>
      <c r="B1698" t="s">
        <v>5798</v>
      </c>
      <c r="C1698" t="s">
        <v>1371</v>
      </c>
      <c r="D1698" t="s">
        <v>53</v>
      </c>
      <c r="E1698" t="s">
        <v>91</v>
      </c>
      <c r="F1698" t="s">
        <v>1237</v>
      </c>
      <c r="G1698" s="6">
        <f t="shared" si="234"/>
        <v>39000</v>
      </c>
      <c r="H1698" t="s">
        <v>39</v>
      </c>
      <c r="I1698" t="s">
        <v>258</v>
      </c>
      <c r="J1698" t="str">
        <f t="shared" si="235"/>
        <v>Jasmit Gour</v>
      </c>
      <c r="K1698" t="s">
        <v>903</v>
      </c>
      <c r="L1698" s="7">
        <f t="shared" si="240"/>
        <v>44899</v>
      </c>
      <c r="M1698" s="7">
        <v>44927</v>
      </c>
      <c r="N1698" s="1">
        <f t="shared" si="236"/>
        <v>44927</v>
      </c>
      <c r="O1698" s="7">
        <v>45000</v>
      </c>
      <c r="P1698" s="7">
        <f t="shared" si="241"/>
        <v>45000</v>
      </c>
      <c r="Q1698">
        <v>101</v>
      </c>
      <c r="R1698">
        <v>1</v>
      </c>
      <c r="S1698">
        <v>4</v>
      </c>
      <c r="T1698">
        <v>19</v>
      </c>
      <c r="U1698" t="s">
        <v>100</v>
      </c>
      <c r="W1698" t="str">
        <f t="shared" si="237"/>
        <v>Won</v>
      </c>
      <c r="X1698" t="str">
        <f>_xlfn.XLOOKUP(B1698,'Customers'!A:A,'Customers'!E:E,"")</f>
        <v>Mid-Market</v>
      </c>
      <c r="Y1698">
        <f t="shared" si="238"/>
        <v>1</v>
      </c>
      <c r="Z1698">
        <f t="shared" si="239"/>
        <v>73</v>
      </c>
      <c r="AA1698">
        <f t="shared" si="242"/>
        <v>1</v>
      </c>
    </row>
    <row r="1699" spans="1:27">
      <c r="A1699" t="s">
        <v>5799</v>
      </c>
      <c r="B1699" t="s">
        <v>4826</v>
      </c>
      <c r="C1699" t="s">
        <v>3954</v>
      </c>
      <c r="D1699" t="s">
        <v>183</v>
      </c>
      <c r="E1699" t="s">
        <v>177</v>
      </c>
      <c r="F1699" t="s">
        <v>5800</v>
      </c>
      <c r="G1699" s="6">
        <f t="shared" si="234"/>
        <v>11055</v>
      </c>
      <c r="H1699" t="s">
        <v>56</v>
      </c>
      <c r="I1699" t="s">
        <v>232</v>
      </c>
      <c r="J1699" t="str">
        <f t="shared" si="235"/>
        <v>Patrick Sama</v>
      </c>
      <c r="K1699" t="s">
        <v>1300</v>
      </c>
      <c r="L1699" s="7">
        <f t="shared" si="240"/>
        <v>45136</v>
      </c>
      <c r="M1699" s="7">
        <v>45181</v>
      </c>
      <c r="N1699" s="1">
        <f t="shared" si="236"/>
        <v>45181</v>
      </c>
      <c r="P1699" s="7" t="str">
        <f t="shared" si="241"/>
        <v/>
      </c>
      <c r="R1699">
        <v>0</v>
      </c>
      <c r="S1699">
        <v>1</v>
      </c>
      <c r="T1699">
        <v>6.9</v>
      </c>
      <c r="U1699" t="s">
        <v>25</v>
      </c>
      <c r="W1699" t="str">
        <f t="shared" si="237"/>
        <v>Open</v>
      </c>
      <c r="X1699" t="str">
        <f>_xlfn.XLOOKUP(B1699,'Customers'!A:A,'Customers'!E:E,"")</f>
        <v>Mid-Market</v>
      </c>
      <c r="Y1699">
        <f t="shared" si="238"/>
        <v>0</v>
      </c>
      <c r="Z1699" t="str">
        <f t="shared" si="239"/>
        <v/>
      </c>
      <c r="AA1699">
        <f t="shared" si="242"/>
        <v>0</v>
      </c>
    </row>
    <row r="1700" spans="1:27">
      <c r="A1700" t="s">
        <v>5801</v>
      </c>
      <c r="B1700" t="s">
        <v>5802</v>
      </c>
      <c r="C1700" t="s">
        <v>735</v>
      </c>
      <c r="D1700" t="s">
        <v>66</v>
      </c>
      <c r="E1700" t="s">
        <v>91</v>
      </c>
      <c r="F1700" t="s">
        <v>5803</v>
      </c>
      <c r="G1700" s="6">
        <f t="shared" si="234"/>
        <v>4250</v>
      </c>
      <c r="H1700" t="s">
        <v>161</v>
      </c>
      <c r="I1700" t="s">
        <v>614</v>
      </c>
      <c r="J1700" t="str">
        <f t="shared" si="235"/>
        <v>Anamika Keer</v>
      </c>
      <c r="K1700" t="s">
        <v>5804</v>
      </c>
      <c r="L1700" s="7">
        <f t="shared" si="240"/>
        <v>44665</v>
      </c>
      <c r="M1700" s="7">
        <v>44827</v>
      </c>
      <c r="N1700" s="1">
        <f t="shared" si="236"/>
        <v>44827</v>
      </c>
      <c r="O1700" s="7">
        <v>44764</v>
      </c>
      <c r="P1700" s="7">
        <f t="shared" si="241"/>
        <v>44764</v>
      </c>
      <c r="Q1700">
        <v>99</v>
      </c>
      <c r="R1700">
        <v>1</v>
      </c>
      <c r="S1700">
        <v>1</v>
      </c>
      <c r="T1700">
        <v>30.4</v>
      </c>
      <c r="U1700" t="s">
        <v>33</v>
      </c>
      <c r="W1700" t="str">
        <f t="shared" si="237"/>
        <v>Won</v>
      </c>
      <c r="X1700" t="str">
        <f>_xlfn.XLOOKUP(B1700,'Customers'!A:A,'Customers'!E:E,"")</f>
        <v>SMB</v>
      </c>
      <c r="Y1700">
        <f t="shared" si="238"/>
        <v>1</v>
      </c>
      <c r="Z1700">
        <f t="shared" si="239"/>
        <v>-63</v>
      </c>
      <c r="AA1700">
        <f t="shared" si="242"/>
        <v>0</v>
      </c>
    </row>
    <row r="1701" spans="1:27">
      <c r="A1701" t="s">
        <v>5805</v>
      </c>
      <c r="B1701" t="s">
        <v>3552</v>
      </c>
      <c r="C1701" t="s">
        <v>18</v>
      </c>
      <c r="D1701" t="s">
        <v>53</v>
      </c>
      <c r="E1701" t="s">
        <v>115</v>
      </c>
      <c r="F1701" t="s">
        <v>5806</v>
      </c>
      <c r="G1701" s="6">
        <f t="shared" si="234"/>
        <v>21555</v>
      </c>
      <c r="H1701" t="s">
        <v>47</v>
      </c>
      <c r="I1701" t="s">
        <v>68</v>
      </c>
      <c r="J1701" t="str">
        <f t="shared" si="235"/>
        <v>Anamika Keer</v>
      </c>
      <c r="K1701" t="s">
        <v>5807</v>
      </c>
      <c r="L1701" s="7">
        <f t="shared" si="240"/>
        <v>44867</v>
      </c>
      <c r="M1701" s="7">
        <v>45042</v>
      </c>
      <c r="N1701" s="1">
        <f t="shared" si="236"/>
        <v>45042</v>
      </c>
      <c r="O1701" s="7">
        <v>45018</v>
      </c>
      <c r="P1701" s="7">
        <f t="shared" si="241"/>
        <v>45018</v>
      </c>
      <c r="Q1701">
        <v>151</v>
      </c>
      <c r="R1701">
        <v>0</v>
      </c>
      <c r="S1701">
        <v>1</v>
      </c>
      <c r="T1701">
        <v>20</v>
      </c>
      <c r="U1701" t="s">
        <v>58</v>
      </c>
      <c r="W1701" t="str">
        <f t="shared" si="237"/>
        <v>Lost</v>
      </c>
      <c r="X1701" t="str">
        <f>_xlfn.XLOOKUP(B1701,'Customers'!A:A,'Customers'!E:E,"")</f>
        <v>SMB</v>
      </c>
      <c r="Y1701">
        <f t="shared" si="238"/>
        <v>1</v>
      </c>
      <c r="Z1701">
        <f t="shared" si="239"/>
        <v>-24</v>
      </c>
      <c r="AA1701">
        <f t="shared" si="242"/>
        <v>0</v>
      </c>
    </row>
    <row r="1702" spans="1:27">
      <c r="A1702" t="s">
        <v>5808</v>
      </c>
      <c r="B1702" t="s">
        <v>4628</v>
      </c>
      <c r="C1702" t="s">
        <v>745</v>
      </c>
      <c r="D1702" t="s">
        <v>66</v>
      </c>
      <c r="E1702" t="s">
        <v>91</v>
      </c>
      <c r="F1702" t="s">
        <v>5809</v>
      </c>
      <c r="G1702" s="6">
        <f t="shared" si="234"/>
        <v>20239</v>
      </c>
      <c r="H1702" t="s">
        <v>79</v>
      </c>
      <c r="I1702" t="s">
        <v>127</v>
      </c>
      <c r="J1702" t="str">
        <f t="shared" si="235"/>
        <v>Kashish Patla</v>
      </c>
      <c r="K1702" t="s">
        <v>5810</v>
      </c>
      <c r="L1702" s="7">
        <f t="shared" si="240"/>
        <v>44633</v>
      </c>
      <c r="M1702" s="7">
        <v>44774</v>
      </c>
      <c r="N1702" s="1">
        <f t="shared" si="236"/>
        <v>44774</v>
      </c>
      <c r="O1702" s="7">
        <v>44791</v>
      </c>
      <c r="P1702" s="7">
        <f t="shared" si="241"/>
        <v>44791</v>
      </c>
      <c r="Q1702">
        <v>158</v>
      </c>
      <c r="R1702">
        <v>0</v>
      </c>
      <c r="S1702">
        <v>1</v>
      </c>
      <c r="T1702">
        <v>2.8</v>
      </c>
      <c r="U1702" t="s">
        <v>25</v>
      </c>
      <c r="W1702" t="str">
        <f t="shared" si="237"/>
        <v>Won</v>
      </c>
      <c r="X1702" t="str">
        <f>_xlfn.XLOOKUP(B1702,'Customers'!A:A,'Customers'!E:E,"")</f>
        <v>SMB</v>
      </c>
      <c r="Y1702">
        <f t="shared" si="238"/>
        <v>1</v>
      </c>
      <c r="Z1702">
        <f t="shared" si="239"/>
        <v>17</v>
      </c>
      <c r="AA1702">
        <f t="shared" si="242"/>
        <v>0</v>
      </c>
    </row>
    <row r="1703" spans="1:27">
      <c r="A1703" t="s">
        <v>5811</v>
      </c>
      <c r="B1703" t="s">
        <v>3205</v>
      </c>
      <c r="C1703" t="s">
        <v>18</v>
      </c>
      <c r="D1703" t="s">
        <v>183</v>
      </c>
      <c r="E1703" t="s">
        <v>20</v>
      </c>
      <c r="F1703" t="s">
        <v>5812</v>
      </c>
      <c r="G1703" s="6">
        <f t="shared" si="234"/>
        <v>9441</v>
      </c>
      <c r="H1703" t="s">
        <v>39</v>
      </c>
      <c r="I1703" t="s">
        <v>68</v>
      </c>
      <c r="J1703" t="str">
        <f t="shared" si="235"/>
        <v>Anamika Keer</v>
      </c>
      <c r="K1703" t="s">
        <v>1722</v>
      </c>
      <c r="L1703" s="7">
        <f t="shared" si="240"/>
        <v>45124</v>
      </c>
      <c r="M1703" s="7">
        <v>45298</v>
      </c>
      <c r="N1703" s="1">
        <f t="shared" si="236"/>
        <v>45298</v>
      </c>
      <c r="P1703" s="7" t="str">
        <f t="shared" si="241"/>
        <v/>
      </c>
      <c r="R1703">
        <v>0</v>
      </c>
      <c r="S1703">
        <v>1</v>
      </c>
      <c r="T1703">
        <v>24.5</v>
      </c>
      <c r="U1703" t="s">
        <v>42</v>
      </c>
      <c r="W1703" t="str">
        <f t="shared" si="237"/>
        <v>Open</v>
      </c>
      <c r="X1703" t="str">
        <f>_xlfn.XLOOKUP(B1703,'Customers'!A:A,'Customers'!E:E,"")</f>
        <v>SMB</v>
      </c>
      <c r="Y1703">
        <f t="shared" si="238"/>
        <v>0</v>
      </c>
      <c r="Z1703" t="str">
        <f t="shared" si="239"/>
        <v/>
      </c>
      <c r="AA1703">
        <f t="shared" si="242"/>
        <v>0</v>
      </c>
    </row>
    <row r="1704" spans="1:27">
      <c r="A1704" t="s">
        <v>5813</v>
      </c>
      <c r="B1704" t="s">
        <v>2121</v>
      </c>
      <c r="C1704" t="s">
        <v>18</v>
      </c>
      <c r="D1704" t="s">
        <v>19</v>
      </c>
      <c r="E1704" t="s">
        <v>54</v>
      </c>
      <c r="F1704" t="s">
        <v>5814</v>
      </c>
      <c r="G1704" s="6">
        <f t="shared" si="234"/>
        <v>7742</v>
      </c>
      <c r="H1704" t="s">
        <v>47</v>
      </c>
      <c r="I1704" t="s">
        <v>98</v>
      </c>
      <c r="J1704" t="str">
        <f t="shared" si="235"/>
        <v>Amruta Sinha</v>
      </c>
      <c r="K1704" t="s">
        <v>1726</v>
      </c>
      <c r="L1704" s="7">
        <f t="shared" si="240"/>
        <v>45449</v>
      </c>
      <c r="M1704" s="7">
        <v>45518</v>
      </c>
      <c r="N1704" s="1">
        <f t="shared" si="236"/>
        <v>45518</v>
      </c>
      <c r="P1704" s="7" t="str">
        <f t="shared" si="241"/>
        <v/>
      </c>
      <c r="R1704">
        <v>0</v>
      </c>
      <c r="S1704">
        <v>1</v>
      </c>
      <c r="T1704">
        <v>13</v>
      </c>
      <c r="U1704" t="s">
        <v>42</v>
      </c>
      <c r="W1704" t="str">
        <f t="shared" si="237"/>
        <v>Open</v>
      </c>
      <c r="X1704" t="str">
        <f>_xlfn.XLOOKUP(B1704,'Customers'!A:A,'Customers'!E:E,"")</f>
        <v>SMB</v>
      </c>
      <c r="Y1704">
        <f t="shared" si="238"/>
        <v>0</v>
      </c>
      <c r="Z1704" t="str">
        <f t="shared" si="239"/>
        <v/>
      </c>
      <c r="AA1704">
        <f t="shared" si="242"/>
        <v>0</v>
      </c>
    </row>
    <row r="1705" spans="1:27">
      <c r="A1705" t="s">
        <v>5815</v>
      </c>
      <c r="B1705" t="s">
        <v>633</v>
      </c>
      <c r="C1705" t="s">
        <v>4393</v>
      </c>
      <c r="D1705" t="s">
        <v>66</v>
      </c>
      <c r="E1705" t="s">
        <v>20</v>
      </c>
      <c r="F1705" t="s">
        <v>5816</v>
      </c>
      <c r="G1705" s="6">
        <f t="shared" si="234"/>
        <v>3621</v>
      </c>
      <c r="H1705" t="s">
        <v>56</v>
      </c>
      <c r="I1705" t="s">
        <v>93</v>
      </c>
      <c r="J1705" t="str">
        <f t="shared" si="235"/>
        <v>Owen Mane</v>
      </c>
      <c r="K1705" t="s">
        <v>1231</v>
      </c>
      <c r="L1705" s="7">
        <f t="shared" si="240"/>
        <v>45541</v>
      </c>
      <c r="M1705" s="7">
        <v>45681</v>
      </c>
      <c r="N1705" s="1">
        <f t="shared" si="236"/>
        <v>45681</v>
      </c>
      <c r="P1705" s="7" t="str">
        <f t="shared" si="241"/>
        <v/>
      </c>
      <c r="R1705">
        <v>0</v>
      </c>
      <c r="S1705">
        <v>1</v>
      </c>
      <c r="T1705">
        <v>0.1</v>
      </c>
      <c r="U1705" t="s">
        <v>42</v>
      </c>
      <c r="W1705" t="str">
        <f t="shared" si="237"/>
        <v>Open</v>
      </c>
      <c r="X1705" t="str">
        <f>_xlfn.XLOOKUP(B1705,'Customers'!A:A,'Customers'!E:E,"")</f>
        <v>Enterprise</v>
      </c>
      <c r="Y1705">
        <f t="shared" si="238"/>
        <v>0</v>
      </c>
      <c r="Z1705" t="str">
        <f t="shared" si="239"/>
        <v/>
      </c>
      <c r="AA1705">
        <f t="shared" si="242"/>
        <v>0</v>
      </c>
    </row>
    <row r="1706" spans="1:27">
      <c r="A1706" t="s">
        <v>5817</v>
      </c>
      <c r="B1706" t="s">
        <v>2723</v>
      </c>
      <c r="C1706" t="s">
        <v>721</v>
      </c>
      <c r="D1706" t="s">
        <v>37</v>
      </c>
      <c r="E1706" t="s">
        <v>54</v>
      </c>
      <c r="F1706" t="s">
        <v>5818</v>
      </c>
      <c r="G1706" s="6">
        <f t="shared" si="234"/>
        <v>165498</v>
      </c>
      <c r="H1706" t="s">
        <v>30</v>
      </c>
      <c r="I1706" t="s">
        <v>23</v>
      </c>
      <c r="J1706" t="str">
        <f t="shared" si="235"/>
        <v>Nihal Bhasin</v>
      </c>
      <c r="K1706" t="s">
        <v>1730</v>
      </c>
      <c r="L1706" s="7">
        <f t="shared" si="240"/>
        <v>44562</v>
      </c>
      <c r="M1706" s="7">
        <v>44732</v>
      </c>
      <c r="N1706" s="1">
        <f t="shared" si="236"/>
        <v>44732</v>
      </c>
      <c r="P1706" s="7" t="str">
        <f t="shared" si="241"/>
        <v/>
      </c>
      <c r="R1706">
        <v>0</v>
      </c>
      <c r="S1706">
        <v>1</v>
      </c>
      <c r="T1706">
        <v>17.5</v>
      </c>
      <c r="U1706" t="s">
        <v>25</v>
      </c>
      <c r="W1706" t="str">
        <f t="shared" si="237"/>
        <v>Open</v>
      </c>
      <c r="X1706" t="str">
        <f>_xlfn.XLOOKUP(B1706,'Customers'!A:A,'Customers'!E:E,"")</f>
        <v>Enterprise</v>
      </c>
      <c r="Y1706">
        <f t="shared" si="238"/>
        <v>0</v>
      </c>
      <c r="Z1706" t="str">
        <f t="shared" si="239"/>
        <v/>
      </c>
      <c r="AA1706">
        <f t="shared" si="242"/>
        <v>0</v>
      </c>
    </row>
    <row r="1707" spans="1:27">
      <c r="A1707" t="s">
        <v>5819</v>
      </c>
      <c r="B1707" t="s">
        <v>5820</v>
      </c>
      <c r="C1707" t="s">
        <v>2699</v>
      </c>
      <c r="D1707" t="s">
        <v>66</v>
      </c>
      <c r="E1707" t="s">
        <v>54</v>
      </c>
      <c r="F1707" t="s">
        <v>5821</v>
      </c>
      <c r="G1707" s="6">
        <f t="shared" si="234"/>
        <v>15861</v>
      </c>
      <c r="H1707" t="s">
        <v>22</v>
      </c>
      <c r="I1707" t="s">
        <v>117</v>
      </c>
      <c r="J1707" t="str">
        <f t="shared" si="235"/>
        <v>Ekta Uppal</v>
      </c>
      <c r="K1707" t="s">
        <v>5202</v>
      </c>
      <c r="L1707" s="7">
        <f t="shared" si="240"/>
        <v>45184</v>
      </c>
      <c r="M1707" s="7">
        <v>45268</v>
      </c>
      <c r="N1707" s="1">
        <f t="shared" si="236"/>
        <v>45268</v>
      </c>
      <c r="P1707" s="7" t="str">
        <f t="shared" si="241"/>
        <v/>
      </c>
      <c r="R1707">
        <v>0</v>
      </c>
      <c r="S1707">
        <v>1</v>
      </c>
      <c r="T1707">
        <v>6.8</v>
      </c>
      <c r="U1707" t="s">
        <v>33</v>
      </c>
      <c r="W1707" t="str">
        <f t="shared" si="237"/>
        <v>Open</v>
      </c>
      <c r="X1707" t="str">
        <f>_xlfn.XLOOKUP(B1707,'Customers'!A:A,'Customers'!E:E,"")</f>
        <v>SMB</v>
      </c>
      <c r="Y1707">
        <f t="shared" si="238"/>
        <v>0</v>
      </c>
      <c r="Z1707" t="str">
        <f t="shared" si="239"/>
        <v/>
      </c>
      <c r="AA1707">
        <f t="shared" si="242"/>
        <v>0</v>
      </c>
    </row>
    <row r="1708" spans="1:27">
      <c r="A1708" t="s">
        <v>5822</v>
      </c>
      <c r="B1708" t="s">
        <v>113</v>
      </c>
      <c r="C1708" t="s">
        <v>18</v>
      </c>
      <c r="D1708" t="s">
        <v>183</v>
      </c>
      <c r="E1708" t="s">
        <v>28</v>
      </c>
      <c r="F1708" t="s">
        <v>5823</v>
      </c>
      <c r="G1708" s="6">
        <f t="shared" si="234"/>
        <v>8775</v>
      </c>
      <c r="H1708" t="s">
        <v>151</v>
      </c>
      <c r="I1708" t="s">
        <v>93</v>
      </c>
      <c r="J1708" t="str">
        <f t="shared" si="235"/>
        <v>Owen Mane</v>
      </c>
      <c r="K1708" t="s">
        <v>5824</v>
      </c>
      <c r="L1708" s="7">
        <f t="shared" si="240"/>
        <v>45567</v>
      </c>
      <c r="M1708" s="7">
        <v>45655</v>
      </c>
      <c r="N1708" s="1">
        <f t="shared" si="236"/>
        <v>45655</v>
      </c>
      <c r="P1708" s="7" t="str">
        <f t="shared" si="241"/>
        <v/>
      </c>
      <c r="R1708">
        <v>0</v>
      </c>
      <c r="S1708">
        <v>1</v>
      </c>
      <c r="T1708">
        <v>24.7</v>
      </c>
      <c r="U1708" t="s">
        <v>100</v>
      </c>
      <c r="W1708" t="str">
        <f t="shared" si="237"/>
        <v>Open</v>
      </c>
      <c r="X1708" t="str">
        <f>_xlfn.XLOOKUP(B1708,'Customers'!A:A,'Customers'!E:E,"")</f>
        <v>Mid-Market</v>
      </c>
      <c r="Y1708">
        <f t="shared" si="238"/>
        <v>0</v>
      </c>
      <c r="Z1708" t="str">
        <f t="shared" si="239"/>
        <v/>
      </c>
      <c r="AA1708">
        <f t="shared" si="242"/>
        <v>0</v>
      </c>
    </row>
    <row r="1709" spans="1:27">
      <c r="A1709" t="s">
        <v>5825</v>
      </c>
      <c r="B1709" t="s">
        <v>5826</v>
      </c>
      <c r="C1709" t="s">
        <v>5827</v>
      </c>
      <c r="D1709" t="s">
        <v>37</v>
      </c>
      <c r="E1709" t="s">
        <v>177</v>
      </c>
      <c r="F1709" t="s">
        <v>5828</v>
      </c>
      <c r="G1709" s="6">
        <f t="shared" si="234"/>
        <v>110268</v>
      </c>
      <c r="H1709" t="s">
        <v>172</v>
      </c>
      <c r="I1709" t="s">
        <v>268</v>
      </c>
      <c r="J1709" t="str">
        <f t="shared" si="235"/>
        <v>Panini Kade</v>
      </c>
      <c r="K1709" t="s">
        <v>3132</v>
      </c>
      <c r="L1709" s="7">
        <f t="shared" si="240"/>
        <v>45505</v>
      </c>
      <c r="M1709" s="7">
        <v>45555</v>
      </c>
      <c r="N1709" s="1">
        <f t="shared" si="236"/>
        <v>45555</v>
      </c>
      <c r="P1709" s="7" t="str">
        <f t="shared" si="241"/>
        <v/>
      </c>
      <c r="R1709">
        <v>0</v>
      </c>
      <c r="S1709">
        <v>1</v>
      </c>
      <c r="T1709">
        <v>13.8</v>
      </c>
      <c r="U1709" t="s">
        <v>58</v>
      </c>
      <c r="W1709" t="str">
        <f t="shared" si="237"/>
        <v>Open</v>
      </c>
      <c r="X1709" t="str">
        <f>_xlfn.XLOOKUP(B1709,'Customers'!A:A,'Customers'!E:E,"")</f>
        <v>Mid-Market</v>
      </c>
      <c r="Y1709">
        <f t="shared" si="238"/>
        <v>0</v>
      </c>
      <c r="Z1709" t="str">
        <f t="shared" si="239"/>
        <v/>
      </c>
      <c r="AA1709">
        <f t="shared" si="242"/>
        <v>0</v>
      </c>
    </row>
    <row r="1710" spans="1:27">
      <c r="A1710" t="s">
        <v>5829</v>
      </c>
      <c r="B1710" t="s">
        <v>277</v>
      </c>
      <c r="C1710" t="s">
        <v>2256</v>
      </c>
      <c r="D1710" t="s">
        <v>37</v>
      </c>
      <c r="E1710" t="s">
        <v>115</v>
      </c>
      <c r="F1710" t="s">
        <v>5830</v>
      </c>
      <c r="G1710" s="6">
        <f t="shared" si="234"/>
        <v>118877</v>
      </c>
      <c r="H1710" t="s">
        <v>47</v>
      </c>
      <c r="I1710" t="s">
        <v>68</v>
      </c>
      <c r="J1710" t="str">
        <f t="shared" si="235"/>
        <v>Anamika Keer</v>
      </c>
      <c r="K1710" t="s">
        <v>5831</v>
      </c>
      <c r="L1710" s="7">
        <f t="shared" si="240"/>
        <v>45430</v>
      </c>
      <c r="M1710" s="7">
        <v>45509</v>
      </c>
      <c r="N1710" s="1">
        <f t="shared" si="236"/>
        <v>45509</v>
      </c>
      <c r="O1710" s="7">
        <v>45559</v>
      </c>
      <c r="P1710" s="7">
        <f t="shared" si="241"/>
        <v>45559</v>
      </c>
      <c r="Q1710">
        <v>129</v>
      </c>
      <c r="R1710">
        <v>0</v>
      </c>
      <c r="S1710">
        <v>1</v>
      </c>
      <c r="T1710">
        <v>0.1</v>
      </c>
      <c r="U1710" t="s">
        <v>100</v>
      </c>
      <c r="W1710" t="str">
        <f t="shared" si="237"/>
        <v>Lost</v>
      </c>
      <c r="X1710" t="str">
        <f>_xlfn.XLOOKUP(B1710,'Customers'!A:A,'Customers'!E:E,"")</f>
        <v>Mid-Market</v>
      </c>
      <c r="Y1710">
        <f t="shared" si="238"/>
        <v>1</v>
      </c>
      <c r="Z1710">
        <f t="shared" si="239"/>
        <v>50</v>
      </c>
      <c r="AA1710">
        <f t="shared" si="242"/>
        <v>1</v>
      </c>
    </row>
    <row r="1711" spans="1:27">
      <c r="A1711" t="s">
        <v>5832</v>
      </c>
      <c r="B1711" t="s">
        <v>5833</v>
      </c>
      <c r="C1711" t="s">
        <v>1395</v>
      </c>
      <c r="D1711" t="s">
        <v>19</v>
      </c>
      <c r="E1711" t="s">
        <v>45</v>
      </c>
      <c r="F1711" t="s">
        <v>29</v>
      </c>
      <c r="G1711" s="6">
        <f t="shared" si="234"/>
        <v>3000</v>
      </c>
      <c r="H1711" t="s">
        <v>79</v>
      </c>
      <c r="I1711" t="s">
        <v>232</v>
      </c>
      <c r="J1711" t="str">
        <f t="shared" si="235"/>
        <v>Patrick Sama</v>
      </c>
      <c r="K1711" t="s">
        <v>5834</v>
      </c>
      <c r="L1711" s="7">
        <f t="shared" si="240"/>
        <v>45439</v>
      </c>
      <c r="M1711" s="7">
        <v>45604</v>
      </c>
      <c r="N1711" s="1">
        <f t="shared" si="236"/>
        <v>45604</v>
      </c>
      <c r="P1711" s="7" t="str">
        <f t="shared" si="241"/>
        <v/>
      </c>
      <c r="R1711">
        <v>0</v>
      </c>
      <c r="S1711">
        <v>1</v>
      </c>
      <c r="T1711">
        <v>21.1</v>
      </c>
      <c r="U1711" t="s">
        <v>33</v>
      </c>
      <c r="W1711" t="str">
        <f t="shared" si="237"/>
        <v>Open</v>
      </c>
      <c r="X1711" t="str">
        <f>_xlfn.XLOOKUP(B1711,'Customers'!A:A,'Customers'!E:E,"")</f>
        <v>SMB</v>
      </c>
      <c r="Y1711">
        <f t="shared" si="238"/>
        <v>0</v>
      </c>
      <c r="Z1711" t="str">
        <f t="shared" si="239"/>
        <v/>
      </c>
      <c r="AA1711">
        <f t="shared" si="242"/>
        <v>0</v>
      </c>
    </row>
    <row r="1712" spans="1:27">
      <c r="A1712" t="s">
        <v>5835</v>
      </c>
      <c r="B1712" t="s">
        <v>3863</v>
      </c>
      <c r="C1712" t="s">
        <v>4227</v>
      </c>
      <c r="D1712" t="s">
        <v>53</v>
      </c>
      <c r="E1712" t="s">
        <v>177</v>
      </c>
      <c r="F1712" t="s">
        <v>5836</v>
      </c>
      <c r="G1712" s="6">
        <f t="shared" si="234"/>
        <v>30785</v>
      </c>
      <c r="H1712" t="s">
        <v>56</v>
      </c>
      <c r="I1712" t="s">
        <v>73</v>
      </c>
      <c r="J1712" t="str">
        <f t="shared" si="235"/>
        <v>Karan Karnik</v>
      </c>
      <c r="K1712" t="s">
        <v>5837</v>
      </c>
      <c r="L1712" s="7">
        <f t="shared" si="240"/>
        <v>44992</v>
      </c>
      <c r="M1712" s="7">
        <v>45140</v>
      </c>
      <c r="N1712" s="1">
        <f t="shared" si="236"/>
        <v>45140</v>
      </c>
      <c r="P1712" s="7" t="str">
        <f t="shared" si="241"/>
        <v/>
      </c>
      <c r="R1712">
        <v>0</v>
      </c>
      <c r="S1712">
        <v>1</v>
      </c>
      <c r="T1712">
        <v>18.5</v>
      </c>
      <c r="U1712" t="s">
        <v>33</v>
      </c>
      <c r="W1712" t="str">
        <f t="shared" si="237"/>
        <v>Open</v>
      </c>
      <c r="X1712" t="str">
        <f>_xlfn.XLOOKUP(B1712,'Customers'!A:A,'Customers'!E:E,"")</f>
        <v>Mid-Market</v>
      </c>
      <c r="Y1712">
        <f t="shared" si="238"/>
        <v>0</v>
      </c>
      <c r="Z1712" t="str">
        <f t="shared" si="239"/>
        <v/>
      </c>
      <c r="AA1712">
        <f t="shared" si="242"/>
        <v>0</v>
      </c>
    </row>
    <row r="1713" spans="1:27">
      <c r="A1713" t="s">
        <v>5838</v>
      </c>
      <c r="B1713" t="s">
        <v>5839</v>
      </c>
      <c r="C1713" t="s">
        <v>18</v>
      </c>
      <c r="D1713" t="s">
        <v>183</v>
      </c>
      <c r="E1713" t="s">
        <v>115</v>
      </c>
      <c r="F1713" t="s">
        <v>5840</v>
      </c>
      <c r="G1713" s="6">
        <f t="shared" si="234"/>
        <v>8293</v>
      </c>
      <c r="H1713" t="s">
        <v>22</v>
      </c>
      <c r="I1713" t="s">
        <v>237</v>
      </c>
      <c r="J1713" t="str">
        <f t="shared" si="235"/>
        <v>Vidhi Mital</v>
      </c>
      <c r="K1713" t="s">
        <v>2668</v>
      </c>
      <c r="L1713" s="7">
        <f t="shared" si="240"/>
        <v>44638</v>
      </c>
      <c r="M1713" s="7">
        <v>44807</v>
      </c>
      <c r="N1713" s="1">
        <f t="shared" si="236"/>
        <v>44807</v>
      </c>
      <c r="O1713" s="7">
        <v>44819</v>
      </c>
      <c r="P1713" s="7">
        <f t="shared" si="241"/>
        <v>44819</v>
      </c>
      <c r="Q1713">
        <v>181</v>
      </c>
      <c r="R1713">
        <v>0</v>
      </c>
      <c r="S1713">
        <v>1</v>
      </c>
      <c r="T1713">
        <v>21.5</v>
      </c>
      <c r="U1713" t="s">
        <v>25</v>
      </c>
      <c r="W1713" t="str">
        <f t="shared" si="237"/>
        <v>Lost</v>
      </c>
      <c r="X1713" t="str">
        <f>_xlfn.XLOOKUP(B1713,'Customers'!A:A,'Customers'!E:E,"")</f>
        <v>Mid-Market</v>
      </c>
      <c r="Y1713">
        <f t="shared" si="238"/>
        <v>1</v>
      </c>
      <c r="Z1713">
        <f t="shared" si="239"/>
        <v>12</v>
      </c>
      <c r="AA1713">
        <f t="shared" si="242"/>
        <v>0</v>
      </c>
    </row>
    <row r="1714" spans="1:27">
      <c r="A1714" t="s">
        <v>5841</v>
      </c>
      <c r="B1714" t="s">
        <v>628</v>
      </c>
      <c r="C1714" t="s">
        <v>18</v>
      </c>
      <c r="D1714" t="s">
        <v>66</v>
      </c>
      <c r="E1714" t="s">
        <v>28</v>
      </c>
      <c r="F1714" t="s">
        <v>5842</v>
      </c>
      <c r="G1714" s="6">
        <f t="shared" si="234"/>
        <v>22563</v>
      </c>
      <c r="H1714" t="s">
        <v>39</v>
      </c>
      <c r="I1714" t="s">
        <v>80</v>
      </c>
      <c r="J1714" t="str">
        <f t="shared" si="235"/>
        <v>Shivani Natt</v>
      </c>
      <c r="K1714" t="s">
        <v>1540</v>
      </c>
      <c r="L1714" s="7">
        <f t="shared" si="240"/>
        <v>44965</v>
      </c>
      <c r="M1714" s="7">
        <v>45025</v>
      </c>
      <c r="N1714" s="1">
        <f t="shared" si="236"/>
        <v>45025</v>
      </c>
      <c r="P1714" s="7" t="str">
        <f t="shared" si="241"/>
        <v/>
      </c>
      <c r="R1714">
        <v>0</v>
      </c>
      <c r="S1714">
        <v>1</v>
      </c>
      <c r="T1714">
        <v>29.3</v>
      </c>
      <c r="U1714" t="s">
        <v>42</v>
      </c>
      <c r="W1714" t="str">
        <f t="shared" si="237"/>
        <v>Open</v>
      </c>
      <c r="X1714" t="str">
        <f>_xlfn.XLOOKUP(B1714,'Customers'!A:A,'Customers'!E:E,"")</f>
        <v>SMB</v>
      </c>
      <c r="Y1714">
        <f t="shared" si="238"/>
        <v>0</v>
      </c>
      <c r="Z1714" t="str">
        <f t="shared" si="239"/>
        <v/>
      </c>
      <c r="AA1714">
        <f t="shared" si="242"/>
        <v>0</v>
      </c>
    </row>
    <row r="1715" spans="1:27">
      <c r="A1715" t="s">
        <v>5843</v>
      </c>
      <c r="B1715" t="s">
        <v>5844</v>
      </c>
      <c r="C1715" t="s">
        <v>2063</v>
      </c>
      <c r="D1715" t="s">
        <v>53</v>
      </c>
      <c r="E1715" t="s">
        <v>54</v>
      </c>
      <c r="F1715" t="s">
        <v>5845</v>
      </c>
      <c r="G1715" s="6">
        <f t="shared" si="234"/>
        <v>27145</v>
      </c>
      <c r="H1715" t="s">
        <v>39</v>
      </c>
      <c r="I1715" t="s">
        <v>31</v>
      </c>
      <c r="J1715" t="str">
        <f t="shared" si="235"/>
        <v>Ati Seshadri</v>
      </c>
      <c r="K1715" t="s">
        <v>5846</v>
      </c>
      <c r="L1715" s="7">
        <f t="shared" si="240"/>
        <v>45463</v>
      </c>
      <c r="M1715" s="7">
        <v>45615</v>
      </c>
      <c r="N1715" s="1">
        <f t="shared" si="236"/>
        <v>45615</v>
      </c>
      <c r="P1715" s="7" t="str">
        <f t="shared" si="241"/>
        <v/>
      </c>
      <c r="R1715">
        <v>0</v>
      </c>
      <c r="S1715">
        <v>1</v>
      </c>
      <c r="T1715">
        <v>33.700000000000003</v>
      </c>
      <c r="U1715" t="s">
        <v>42</v>
      </c>
      <c r="W1715" t="str">
        <f t="shared" si="237"/>
        <v>Open</v>
      </c>
      <c r="X1715" t="str">
        <f>_xlfn.XLOOKUP(B1715,'Customers'!A:A,'Customers'!E:E,"")</f>
        <v>SMB</v>
      </c>
      <c r="Y1715">
        <f t="shared" si="238"/>
        <v>0</v>
      </c>
      <c r="Z1715" t="str">
        <f t="shared" si="239"/>
        <v/>
      </c>
      <c r="AA1715">
        <f t="shared" si="242"/>
        <v>0</v>
      </c>
    </row>
    <row r="1716" spans="1:27">
      <c r="A1716" t="s">
        <v>5847</v>
      </c>
      <c r="B1716" t="s">
        <v>3752</v>
      </c>
      <c r="C1716" t="s">
        <v>18</v>
      </c>
      <c r="D1716" t="s">
        <v>66</v>
      </c>
      <c r="E1716" t="s">
        <v>45</v>
      </c>
      <c r="F1716" t="s">
        <v>5848</v>
      </c>
      <c r="G1716" s="6">
        <f t="shared" si="234"/>
        <v>8031</v>
      </c>
      <c r="H1716" t="s">
        <v>47</v>
      </c>
      <c r="I1716" t="s">
        <v>156</v>
      </c>
      <c r="J1716" t="str">
        <f t="shared" si="235"/>
        <v>Lakshmi Hayre</v>
      </c>
      <c r="K1716" t="s">
        <v>5849</v>
      </c>
      <c r="L1716" s="7">
        <f t="shared" si="240"/>
        <v>45028</v>
      </c>
      <c r="M1716" s="7">
        <v>45167</v>
      </c>
      <c r="N1716" s="1">
        <f t="shared" si="236"/>
        <v>45167</v>
      </c>
      <c r="P1716" s="7" t="str">
        <f t="shared" si="241"/>
        <v/>
      </c>
      <c r="R1716">
        <v>0</v>
      </c>
      <c r="S1716">
        <v>1</v>
      </c>
      <c r="T1716">
        <v>23.4</v>
      </c>
      <c r="U1716" t="s">
        <v>58</v>
      </c>
      <c r="W1716" t="str">
        <f t="shared" si="237"/>
        <v>Open</v>
      </c>
      <c r="X1716" t="str">
        <f>_xlfn.XLOOKUP(B1716,'Customers'!A:A,'Customers'!E:E,"")</f>
        <v>SMB</v>
      </c>
      <c r="Y1716">
        <f t="shared" si="238"/>
        <v>0</v>
      </c>
      <c r="Z1716" t="str">
        <f t="shared" si="239"/>
        <v/>
      </c>
      <c r="AA1716">
        <f t="shared" si="242"/>
        <v>0</v>
      </c>
    </row>
    <row r="1717" spans="1:27">
      <c r="A1717" t="s">
        <v>5850</v>
      </c>
      <c r="B1717" t="s">
        <v>5851</v>
      </c>
      <c r="C1717" t="s">
        <v>758</v>
      </c>
      <c r="D1717" t="s">
        <v>53</v>
      </c>
      <c r="E1717" t="s">
        <v>177</v>
      </c>
      <c r="F1717" t="s">
        <v>5852</v>
      </c>
      <c r="G1717" s="6">
        <f t="shared" si="234"/>
        <v>39549</v>
      </c>
      <c r="H1717" t="s">
        <v>172</v>
      </c>
      <c r="I1717" t="s">
        <v>133</v>
      </c>
      <c r="J1717" t="str">
        <f t="shared" si="235"/>
        <v>Aachal Soni</v>
      </c>
      <c r="K1717" t="s">
        <v>2617</v>
      </c>
      <c r="L1717" s="7">
        <f t="shared" si="240"/>
        <v>45122</v>
      </c>
      <c r="M1717" s="7">
        <v>45274</v>
      </c>
      <c r="N1717" s="1">
        <f t="shared" si="236"/>
        <v>45274</v>
      </c>
      <c r="P1717" s="7" t="str">
        <f t="shared" si="241"/>
        <v/>
      </c>
      <c r="R1717">
        <v>0</v>
      </c>
      <c r="S1717">
        <v>1</v>
      </c>
      <c r="U1717" t="s">
        <v>58</v>
      </c>
      <c r="W1717" t="str">
        <f t="shared" si="237"/>
        <v>Open</v>
      </c>
      <c r="X1717" t="str">
        <f>_xlfn.XLOOKUP(B1717,'Customers'!A:A,'Customers'!E:E,"")</f>
        <v>Mid-Market</v>
      </c>
      <c r="Y1717">
        <f t="shared" si="238"/>
        <v>0</v>
      </c>
      <c r="Z1717" t="str">
        <f t="shared" si="239"/>
        <v/>
      </c>
      <c r="AA1717">
        <f t="shared" si="242"/>
        <v>0</v>
      </c>
    </row>
    <row r="1718" spans="1:27">
      <c r="A1718" t="s">
        <v>5853</v>
      </c>
      <c r="B1718" t="s">
        <v>4038</v>
      </c>
      <c r="C1718" t="s">
        <v>735</v>
      </c>
      <c r="D1718" t="s">
        <v>183</v>
      </c>
      <c r="E1718" t="s">
        <v>177</v>
      </c>
      <c r="F1718" t="s">
        <v>5854</v>
      </c>
      <c r="G1718" s="6">
        <f t="shared" si="234"/>
        <v>12096</v>
      </c>
      <c r="H1718" t="s">
        <v>47</v>
      </c>
      <c r="I1718" t="s">
        <v>237</v>
      </c>
      <c r="J1718" t="str">
        <f t="shared" si="235"/>
        <v>Vidhi Mital</v>
      </c>
      <c r="K1718" t="s">
        <v>5855</v>
      </c>
      <c r="L1718" s="7">
        <f t="shared" si="240"/>
        <v>44863</v>
      </c>
      <c r="M1718" s="7">
        <v>45011</v>
      </c>
      <c r="N1718" s="1">
        <f t="shared" si="236"/>
        <v>45011</v>
      </c>
      <c r="P1718" s="7" t="str">
        <f t="shared" si="241"/>
        <v/>
      </c>
      <c r="R1718">
        <v>0</v>
      </c>
      <c r="S1718">
        <v>1</v>
      </c>
      <c r="T1718">
        <v>0.4</v>
      </c>
      <c r="U1718" t="s">
        <v>33</v>
      </c>
      <c r="W1718" t="str">
        <f t="shared" si="237"/>
        <v>Open</v>
      </c>
      <c r="X1718" t="str">
        <f>_xlfn.XLOOKUP(B1718,'Customers'!A:A,'Customers'!E:E,"")</f>
        <v>SMB</v>
      </c>
      <c r="Y1718">
        <f t="shared" si="238"/>
        <v>0</v>
      </c>
      <c r="Z1718" t="str">
        <f t="shared" si="239"/>
        <v/>
      </c>
      <c r="AA1718">
        <f t="shared" si="242"/>
        <v>0</v>
      </c>
    </row>
    <row r="1719" spans="1:27">
      <c r="A1719" t="s">
        <v>5856</v>
      </c>
      <c r="B1719" t="s">
        <v>5857</v>
      </c>
      <c r="C1719" t="s">
        <v>1121</v>
      </c>
      <c r="D1719" t="s">
        <v>37</v>
      </c>
      <c r="E1719" t="s">
        <v>28</v>
      </c>
      <c r="F1719" t="s">
        <v>5858</v>
      </c>
      <c r="G1719" s="6">
        <f t="shared" si="234"/>
        <v>120859</v>
      </c>
      <c r="H1719" t="s">
        <v>151</v>
      </c>
      <c r="I1719" t="s">
        <v>274</v>
      </c>
      <c r="J1719" t="str">
        <f t="shared" si="235"/>
        <v>Rachit Lall</v>
      </c>
      <c r="K1719" t="s">
        <v>5859</v>
      </c>
      <c r="L1719" s="7">
        <f t="shared" si="240"/>
        <v>45440</v>
      </c>
      <c r="M1719" s="7">
        <v>45600</v>
      </c>
      <c r="N1719" s="1">
        <f t="shared" si="236"/>
        <v>45600</v>
      </c>
      <c r="P1719" s="7" t="str">
        <f t="shared" si="241"/>
        <v/>
      </c>
      <c r="R1719">
        <v>0</v>
      </c>
      <c r="S1719">
        <v>1</v>
      </c>
      <c r="T1719">
        <v>24.4</v>
      </c>
      <c r="U1719" t="s">
        <v>25</v>
      </c>
      <c r="W1719" t="str">
        <f t="shared" si="237"/>
        <v>Open</v>
      </c>
      <c r="X1719" t="str">
        <f>_xlfn.XLOOKUP(B1719,'Customers'!A:A,'Customers'!E:E,"")</f>
        <v>SMB</v>
      </c>
      <c r="Y1719">
        <f t="shared" si="238"/>
        <v>0</v>
      </c>
      <c r="Z1719" t="str">
        <f t="shared" si="239"/>
        <v/>
      </c>
      <c r="AA1719">
        <f t="shared" si="242"/>
        <v>0</v>
      </c>
    </row>
    <row r="1720" spans="1:27">
      <c r="A1720" t="s">
        <v>5860</v>
      </c>
      <c r="B1720" t="s">
        <v>692</v>
      </c>
      <c r="C1720" t="s">
        <v>5263</v>
      </c>
      <c r="D1720" t="s">
        <v>66</v>
      </c>
      <c r="E1720" t="s">
        <v>45</v>
      </c>
      <c r="F1720" t="s">
        <v>5861</v>
      </c>
      <c r="G1720" s="6">
        <f t="shared" si="234"/>
        <v>9173</v>
      </c>
      <c r="H1720" t="s">
        <v>172</v>
      </c>
      <c r="I1720" t="s">
        <v>23</v>
      </c>
      <c r="J1720" t="str">
        <f t="shared" si="235"/>
        <v>Nihal Bhasin</v>
      </c>
      <c r="K1720" t="s">
        <v>4043</v>
      </c>
      <c r="L1720" s="7">
        <f t="shared" si="240"/>
        <v>45329</v>
      </c>
      <c r="M1720" s="7">
        <v>45426</v>
      </c>
      <c r="N1720" s="1">
        <f t="shared" si="236"/>
        <v>45426</v>
      </c>
      <c r="P1720" s="7" t="str">
        <f t="shared" si="241"/>
        <v/>
      </c>
      <c r="R1720">
        <v>0</v>
      </c>
      <c r="S1720">
        <v>1</v>
      </c>
      <c r="T1720">
        <v>13.4</v>
      </c>
      <c r="U1720" t="s">
        <v>58</v>
      </c>
      <c r="W1720" t="str">
        <f t="shared" si="237"/>
        <v>Open</v>
      </c>
      <c r="X1720" t="str">
        <f>_xlfn.XLOOKUP(B1720,'Customers'!A:A,'Customers'!E:E,"")</f>
        <v>Mid-Market</v>
      </c>
      <c r="Y1720">
        <f t="shared" si="238"/>
        <v>0</v>
      </c>
      <c r="Z1720" t="str">
        <f t="shared" si="239"/>
        <v/>
      </c>
      <c r="AA1720">
        <f t="shared" si="242"/>
        <v>0</v>
      </c>
    </row>
    <row r="1721" spans="1:27">
      <c r="A1721" t="s">
        <v>5862</v>
      </c>
      <c r="B1721" t="s">
        <v>4568</v>
      </c>
      <c r="C1721" t="s">
        <v>18</v>
      </c>
      <c r="D1721" t="s">
        <v>66</v>
      </c>
      <c r="E1721" t="s">
        <v>20</v>
      </c>
      <c r="F1721" t="s">
        <v>5863</v>
      </c>
      <c r="G1721" s="6">
        <f t="shared" si="234"/>
        <v>21353</v>
      </c>
      <c r="H1721" t="s">
        <v>47</v>
      </c>
      <c r="I1721" t="s">
        <v>23</v>
      </c>
      <c r="J1721" t="str">
        <f t="shared" si="235"/>
        <v>Nihal Bhasin</v>
      </c>
      <c r="K1721" t="s">
        <v>5864</v>
      </c>
      <c r="L1721" s="7">
        <f t="shared" si="240"/>
        <v>45191</v>
      </c>
      <c r="M1721" s="7">
        <v>45227</v>
      </c>
      <c r="N1721" s="1">
        <f t="shared" si="236"/>
        <v>45227</v>
      </c>
      <c r="P1721" s="7" t="str">
        <f t="shared" si="241"/>
        <v/>
      </c>
      <c r="R1721">
        <v>0</v>
      </c>
      <c r="S1721">
        <v>1</v>
      </c>
      <c r="T1721">
        <v>11.3</v>
      </c>
      <c r="U1721" t="s">
        <v>42</v>
      </c>
      <c r="W1721" t="str">
        <f t="shared" si="237"/>
        <v>Open</v>
      </c>
      <c r="X1721" t="str">
        <f>_xlfn.XLOOKUP(B1721,'Customers'!A:A,'Customers'!E:E,"")</f>
        <v>Enterprise</v>
      </c>
      <c r="Y1721">
        <f t="shared" si="238"/>
        <v>0</v>
      </c>
      <c r="Z1721" t="str">
        <f t="shared" si="239"/>
        <v/>
      </c>
      <c r="AA1721">
        <f t="shared" si="242"/>
        <v>0</v>
      </c>
    </row>
    <row r="1722" spans="1:27">
      <c r="A1722" t="s">
        <v>5865</v>
      </c>
      <c r="B1722" t="s">
        <v>905</v>
      </c>
      <c r="C1722" t="s">
        <v>3260</v>
      </c>
      <c r="D1722" t="s">
        <v>37</v>
      </c>
      <c r="E1722" t="s">
        <v>91</v>
      </c>
      <c r="F1722" t="s">
        <v>5866</v>
      </c>
      <c r="G1722" s="6">
        <f t="shared" si="234"/>
        <v>164557</v>
      </c>
      <c r="H1722" t="s">
        <v>47</v>
      </c>
      <c r="I1722" t="s">
        <v>139</v>
      </c>
      <c r="J1722" t="str">
        <f t="shared" si="235"/>
        <v>Champak Rao</v>
      </c>
      <c r="K1722" t="s">
        <v>1077</v>
      </c>
      <c r="L1722" s="7">
        <f t="shared" si="240"/>
        <v>45456</v>
      </c>
      <c r="M1722" s="7">
        <v>45608</v>
      </c>
      <c r="N1722" s="1">
        <f t="shared" si="236"/>
        <v>45608</v>
      </c>
      <c r="O1722" s="7">
        <v>45557</v>
      </c>
      <c r="P1722" s="7">
        <f t="shared" si="241"/>
        <v>45557</v>
      </c>
      <c r="Q1722">
        <v>101</v>
      </c>
      <c r="R1722">
        <v>1</v>
      </c>
      <c r="S1722">
        <v>3</v>
      </c>
      <c r="T1722">
        <v>8.4</v>
      </c>
      <c r="U1722" t="s">
        <v>58</v>
      </c>
      <c r="W1722" t="str">
        <f t="shared" si="237"/>
        <v>Won</v>
      </c>
      <c r="X1722" t="str">
        <f>_xlfn.XLOOKUP(B1722,'Customers'!A:A,'Customers'!E:E,"")</f>
        <v>SMB</v>
      </c>
      <c r="Y1722">
        <f t="shared" si="238"/>
        <v>1</v>
      </c>
      <c r="Z1722">
        <f t="shared" si="239"/>
        <v>-51</v>
      </c>
      <c r="AA1722">
        <f t="shared" si="242"/>
        <v>0</v>
      </c>
    </row>
    <row r="1723" spans="1:27">
      <c r="A1723" t="s">
        <v>5867</v>
      </c>
      <c r="B1723" t="s">
        <v>4515</v>
      </c>
      <c r="C1723" t="s">
        <v>2904</v>
      </c>
      <c r="D1723" t="s">
        <v>66</v>
      </c>
      <c r="E1723" t="s">
        <v>115</v>
      </c>
      <c r="F1723" t="s">
        <v>5868</v>
      </c>
      <c r="G1723" s="6">
        <f t="shared" si="234"/>
        <v>4715</v>
      </c>
      <c r="H1723" t="s">
        <v>22</v>
      </c>
      <c r="I1723" t="s">
        <v>127</v>
      </c>
      <c r="J1723" t="str">
        <f t="shared" si="235"/>
        <v>Kashish Patla</v>
      </c>
      <c r="K1723" t="s">
        <v>4289</v>
      </c>
      <c r="L1723" s="7">
        <f t="shared" si="240"/>
        <v>44575</v>
      </c>
      <c r="M1723" s="7">
        <v>44748</v>
      </c>
      <c r="N1723" s="1">
        <f t="shared" si="236"/>
        <v>44748</v>
      </c>
      <c r="O1723" s="7">
        <v>44684</v>
      </c>
      <c r="P1723" s="7">
        <f t="shared" si="241"/>
        <v>44684</v>
      </c>
      <c r="Q1723">
        <v>109</v>
      </c>
      <c r="R1723">
        <v>0</v>
      </c>
      <c r="S1723">
        <v>1</v>
      </c>
      <c r="T1723">
        <v>12.8</v>
      </c>
      <c r="U1723" t="s">
        <v>33</v>
      </c>
      <c r="W1723" t="str">
        <f t="shared" si="237"/>
        <v>Lost</v>
      </c>
      <c r="X1723" t="str">
        <f>_xlfn.XLOOKUP(B1723,'Customers'!A:A,'Customers'!E:E,"")</f>
        <v>Mid-Market</v>
      </c>
      <c r="Y1723">
        <f t="shared" si="238"/>
        <v>1</v>
      </c>
      <c r="Z1723">
        <f t="shared" si="239"/>
        <v>-64</v>
      </c>
      <c r="AA1723">
        <f t="shared" si="242"/>
        <v>0</v>
      </c>
    </row>
    <row r="1724" spans="1:27">
      <c r="A1724" t="s">
        <v>5869</v>
      </c>
      <c r="B1724" t="s">
        <v>980</v>
      </c>
      <c r="C1724" t="s">
        <v>3001</v>
      </c>
      <c r="D1724" t="s">
        <v>53</v>
      </c>
      <c r="E1724" t="s">
        <v>91</v>
      </c>
      <c r="F1724" t="s">
        <v>5870</v>
      </c>
      <c r="G1724" s="6">
        <f t="shared" si="234"/>
        <v>16570</v>
      </c>
      <c r="H1724" t="s">
        <v>79</v>
      </c>
      <c r="I1724" t="s">
        <v>156</v>
      </c>
      <c r="J1724" t="str">
        <f t="shared" si="235"/>
        <v>Lakshmi Hayre</v>
      </c>
      <c r="K1724" t="s">
        <v>4033</v>
      </c>
      <c r="L1724" s="7">
        <f t="shared" si="240"/>
        <v>44996</v>
      </c>
      <c r="M1724" s="7">
        <v>45148</v>
      </c>
      <c r="N1724" s="1">
        <f t="shared" si="236"/>
        <v>45148</v>
      </c>
      <c r="O1724" s="7">
        <v>45095</v>
      </c>
      <c r="P1724" s="7">
        <f t="shared" si="241"/>
        <v>45095</v>
      </c>
      <c r="Q1724">
        <v>99</v>
      </c>
      <c r="R1724">
        <v>1</v>
      </c>
      <c r="S1724">
        <v>1</v>
      </c>
      <c r="T1724">
        <v>6.6</v>
      </c>
      <c r="U1724" t="s">
        <v>58</v>
      </c>
      <c r="W1724" t="str">
        <f t="shared" si="237"/>
        <v>Won</v>
      </c>
      <c r="X1724" t="str">
        <f>_xlfn.XLOOKUP(B1724,'Customers'!A:A,'Customers'!E:E,"")</f>
        <v>Enterprise</v>
      </c>
      <c r="Y1724">
        <f t="shared" si="238"/>
        <v>1</v>
      </c>
      <c r="Z1724">
        <f t="shared" si="239"/>
        <v>-53</v>
      </c>
      <c r="AA1724">
        <f t="shared" si="242"/>
        <v>0</v>
      </c>
    </row>
    <row r="1725" spans="1:27">
      <c r="A1725" t="s">
        <v>5871</v>
      </c>
      <c r="B1725" t="s">
        <v>767</v>
      </c>
      <c r="C1725" t="s">
        <v>1565</v>
      </c>
      <c r="D1725" t="s">
        <v>66</v>
      </c>
      <c r="E1725" t="s">
        <v>20</v>
      </c>
      <c r="F1725" t="s">
        <v>5872</v>
      </c>
      <c r="G1725" s="6">
        <f t="shared" si="234"/>
        <v>15580</v>
      </c>
      <c r="H1725" t="s">
        <v>56</v>
      </c>
      <c r="I1725" t="s">
        <v>98</v>
      </c>
      <c r="J1725" t="str">
        <f t="shared" si="235"/>
        <v>Amruta Sinha</v>
      </c>
      <c r="K1725" t="s">
        <v>5873</v>
      </c>
      <c r="L1725" s="7">
        <f t="shared" si="240"/>
        <v>45231</v>
      </c>
      <c r="M1725" s="7">
        <v>45249</v>
      </c>
      <c r="N1725" s="1">
        <f t="shared" si="236"/>
        <v>45249</v>
      </c>
      <c r="P1725" s="7" t="str">
        <f t="shared" si="241"/>
        <v/>
      </c>
      <c r="R1725">
        <v>0</v>
      </c>
      <c r="S1725">
        <v>1</v>
      </c>
      <c r="T1725">
        <v>23.1</v>
      </c>
      <c r="U1725" t="s">
        <v>58</v>
      </c>
      <c r="W1725" t="str">
        <f t="shared" si="237"/>
        <v>Open</v>
      </c>
      <c r="X1725" t="str">
        <f>_xlfn.XLOOKUP(B1725,'Customers'!A:A,'Customers'!E:E,"")</f>
        <v>SMB</v>
      </c>
      <c r="Y1725">
        <f t="shared" si="238"/>
        <v>0</v>
      </c>
      <c r="Z1725" t="str">
        <f t="shared" si="239"/>
        <v/>
      </c>
      <c r="AA1725">
        <f t="shared" si="242"/>
        <v>0</v>
      </c>
    </row>
    <row r="1726" spans="1:27">
      <c r="A1726" t="s">
        <v>5874</v>
      </c>
      <c r="B1726" t="s">
        <v>3934</v>
      </c>
      <c r="C1726" t="s">
        <v>3375</v>
      </c>
      <c r="D1726" t="s">
        <v>53</v>
      </c>
      <c r="E1726" t="s">
        <v>28</v>
      </c>
      <c r="F1726" t="s">
        <v>5875</v>
      </c>
      <c r="G1726" s="6">
        <f t="shared" si="234"/>
        <v>20784</v>
      </c>
      <c r="H1726" t="s">
        <v>22</v>
      </c>
      <c r="I1726" t="s">
        <v>93</v>
      </c>
      <c r="J1726" t="str">
        <f t="shared" si="235"/>
        <v>Owen Mane</v>
      </c>
      <c r="K1726" t="s">
        <v>4988</v>
      </c>
      <c r="L1726" s="7">
        <f t="shared" si="240"/>
        <v>45554</v>
      </c>
      <c r="M1726" s="7">
        <v>45697</v>
      </c>
      <c r="N1726" s="1">
        <f t="shared" si="236"/>
        <v>45697</v>
      </c>
      <c r="P1726" s="7" t="str">
        <f t="shared" si="241"/>
        <v/>
      </c>
      <c r="R1726">
        <v>0</v>
      </c>
      <c r="S1726">
        <v>1</v>
      </c>
      <c r="T1726">
        <v>2.2000000000000002</v>
      </c>
      <c r="U1726" t="s">
        <v>100</v>
      </c>
      <c r="W1726" t="str">
        <f t="shared" si="237"/>
        <v>Open</v>
      </c>
      <c r="X1726" t="str">
        <f>_xlfn.XLOOKUP(B1726,'Customers'!A:A,'Customers'!E:E,"")</f>
        <v>SMB</v>
      </c>
      <c r="Y1726">
        <f t="shared" si="238"/>
        <v>0</v>
      </c>
      <c r="Z1726" t="str">
        <f t="shared" si="239"/>
        <v/>
      </c>
      <c r="AA1726">
        <f t="shared" si="242"/>
        <v>0</v>
      </c>
    </row>
    <row r="1727" spans="1:27">
      <c r="A1727" t="s">
        <v>5876</v>
      </c>
      <c r="B1727" t="s">
        <v>1575</v>
      </c>
      <c r="C1727" t="s">
        <v>18</v>
      </c>
      <c r="D1727" t="s">
        <v>66</v>
      </c>
      <c r="E1727" t="s">
        <v>177</v>
      </c>
      <c r="F1727" t="s">
        <v>5877</v>
      </c>
      <c r="G1727" s="6">
        <f t="shared" si="234"/>
        <v>15493</v>
      </c>
      <c r="H1727" t="s">
        <v>79</v>
      </c>
      <c r="I1727" t="s">
        <v>232</v>
      </c>
      <c r="J1727" t="str">
        <f t="shared" si="235"/>
        <v>Patrick Sama</v>
      </c>
      <c r="K1727" t="s">
        <v>5878</v>
      </c>
      <c r="L1727" s="7">
        <f t="shared" si="240"/>
        <v>45625</v>
      </c>
      <c r="M1727" s="7">
        <v>45784</v>
      </c>
      <c r="N1727" s="1">
        <f t="shared" si="236"/>
        <v>45784</v>
      </c>
      <c r="P1727" s="7" t="str">
        <f t="shared" si="241"/>
        <v/>
      </c>
      <c r="R1727">
        <v>0</v>
      </c>
      <c r="S1727">
        <v>1</v>
      </c>
      <c r="T1727">
        <v>17.7</v>
      </c>
      <c r="U1727" t="s">
        <v>33</v>
      </c>
      <c r="W1727" t="str">
        <f t="shared" si="237"/>
        <v>Open</v>
      </c>
      <c r="X1727" t="str">
        <f>_xlfn.XLOOKUP(B1727,'Customers'!A:A,'Customers'!E:E,"")</f>
        <v>Enterprise</v>
      </c>
      <c r="Y1727">
        <f t="shared" si="238"/>
        <v>0</v>
      </c>
      <c r="Z1727" t="str">
        <f t="shared" si="239"/>
        <v/>
      </c>
      <c r="AA1727">
        <f t="shared" si="242"/>
        <v>0</v>
      </c>
    </row>
    <row r="1728" spans="1:27">
      <c r="A1728" t="s">
        <v>5879</v>
      </c>
      <c r="B1728" t="s">
        <v>3766</v>
      </c>
      <c r="C1728" t="s">
        <v>18</v>
      </c>
      <c r="D1728" t="s">
        <v>37</v>
      </c>
      <c r="E1728" t="s">
        <v>177</v>
      </c>
      <c r="F1728" t="s">
        <v>5880</v>
      </c>
      <c r="G1728" s="6">
        <f t="shared" si="234"/>
        <v>193000</v>
      </c>
      <c r="H1728" t="s">
        <v>172</v>
      </c>
      <c r="I1728" t="s">
        <v>545</v>
      </c>
      <c r="J1728" t="str">
        <f t="shared" si="235"/>
        <v>Krish Varughese</v>
      </c>
      <c r="K1728" t="s">
        <v>1784</v>
      </c>
      <c r="L1728" s="7">
        <f t="shared" si="240"/>
        <v>45347</v>
      </c>
      <c r="M1728" s="7">
        <v>45410</v>
      </c>
      <c r="N1728" s="1">
        <f t="shared" si="236"/>
        <v>45410</v>
      </c>
      <c r="P1728" s="7" t="str">
        <f t="shared" si="241"/>
        <v/>
      </c>
      <c r="R1728">
        <v>0</v>
      </c>
      <c r="S1728">
        <v>1</v>
      </c>
      <c r="T1728">
        <v>20</v>
      </c>
      <c r="U1728" t="s">
        <v>100</v>
      </c>
      <c r="W1728" t="str">
        <f t="shared" si="237"/>
        <v>Open</v>
      </c>
      <c r="X1728" t="str">
        <f>_xlfn.XLOOKUP(B1728,'Customers'!A:A,'Customers'!E:E,"")</f>
        <v>SMB</v>
      </c>
      <c r="Y1728">
        <f t="shared" si="238"/>
        <v>0</v>
      </c>
      <c r="Z1728" t="str">
        <f t="shared" si="239"/>
        <v/>
      </c>
      <c r="AA1728">
        <f t="shared" si="242"/>
        <v>0</v>
      </c>
    </row>
    <row r="1729" spans="1:27">
      <c r="A1729" t="s">
        <v>5881</v>
      </c>
      <c r="B1729" t="s">
        <v>5882</v>
      </c>
      <c r="C1729" t="s">
        <v>5322</v>
      </c>
      <c r="D1729" t="s">
        <v>66</v>
      </c>
      <c r="E1729" t="s">
        <v>28</v>
      </c>
      <c r="F1729" t="s">
        <v>5883</v>
      </c>
      <c r="G1729" s="6">
        <f t="shared" si="234"/>
        <v>9156</v>
      </c>
      <c r="H1729" t="s">
        <v>79</v>
      </c>
      <c r="I1729" t="s">
        <v>1094</v>
      </c>
      <c r="J1729" t="str">
        <f t="shared" si="235"/>
        <v>Jairaj Panchal</v>
      </c>
      <c r="K1729" t="s">
        <v>5884</v>
      </c>
      <c r="L1729" s="7">
        <f t="shared" si="240"/>
        <v>45118</v>
      </c>
      <c r="M1729" s="7">
        <v>45194</v>
      </c>
      <c r="N1729" s="1">
        <f t="shared" si="236"/>
        <v>45194</v>
      </c>
      <c r="P1729" s="7" t="str">
        <f t="shared" si="241"/>
        <v/>
      </c>
      <c r="R1729">
        <v>0</v>
      </c>
      <c r="S1729">
        <v>1</v>
      </c>
      <c r="T1729">
        <v>32.9</v>
      </c>
      <c r="U1729" t="s">
        <v>100</v>
      </c>
      <c r="W1729" t="str">
        <f t="shared" si="237"/>
        <v>Open</v>
      </c>
      <c r="X1729" t="str">
        <f>_xlfn.XLOOKUP(B1729,'Customers'!A:A,'Customers'!E:E,"")</f>
        <v>Mid-Market</v>
      </c>
      <c r="Y1729">
        <f t="shared" si="238"/>
        <v>0</v>
      </c>
      <c r="Z1729" t="str">
        <f t="shared" si="239"/>
        <v/>
      </c>
      <c r="AA1729">
        <f t="shared" si="242"/>
        <v>0</v>
      </c>
    </row>
    <row r="1730" spans="1:27">
      <c r="A1730" t="s">
        <v>5885</v>
      </c>
      <c r="B1730" t="s">
        <v>5886</v>
      </c>
      <c r="C1730" t="s">
        <v>2128</v>
      </c>
      <c r="D1730" t="s">
        <v>19</v>
      </c>
      <c r="E1730" t="s">
        <v>20</v>
      </c>
      <c r="F1730" t="s">
        <v>5887</v>
      </c>
      <c r="G1730" s="6">
        <f t="shared" ref="G1730:G1793" si="243">IF(F1730="","",IF(RIGHT(UPPER(SUBSTITUTE(SUBSTITUTE(SUBSTITUTE(TRIM(F1730),"$",""),",","")," ","")),1)="K",VALUE(LEFT(UPPER(SUBSTITUTE(SUBSTITUTE(SUBSTITUTE(TRIM(F1730),"$",""),",","")," ","")),LEN(UPPER(SUBSTITUTE(SUBSTITUTE(SUBSTITUTE(TRIM(F1730),"$",""),",","")," ","")))-1))*1000,IF(RIGHT(UPPER(SUBSTITUTE(SUBSTITUTE(SUBSTITUTE(TRIM(F1730),"$",""),",","")," ","")),1)="M",VALUE(LEFT(UPPER(SUBSTITUTE(SUBSTITUTE(SUBSTITUTE(TRIM(F1730),"$",""),",","")," ","")),LEN(UPPER(SUBSTITUTE(SUBSTITUTE(SUBSTITUTE(TRIM(F1730),"$",""),",","")," ","")))-1))*1000000,VALUE(SUBSTITUTE(SUBSTITUTE(SUBSTITUTE(TRIM(F1730),"$",""),",","")," ","")))))</f>
        <v>4553</v>
      </c>
      <c r="H1730" t="s">
        <v>161</v>
      </c>
      <c r="I1730" t="s">
        <v>156</v>
      </c>
      <c r="J1730" t="str">
        <f t="shared" ref="J1730:J1793" si="244">PROPER(TRIM(I1730))</f>
        <v>Lakshmi Hayre</v>
      </c>
      <c r="K1730" t="s">
        <v>2486</v>
      </c>
      <c r="L1730" s="7">
        <f t="shared" si="240"/>
        <v>45250</v>
      </c>
      <c r="M1730" s="7">
        <v>45272</v>
      </c>
      <c r="N1730" s="1">
        <f t="shared" ref="N1730:N1793" si="245">IF(M1730="","",IF(ISNUMBER(M1730),M1730,IF(ISNUMBER(SEARCH("/",M1730)),DATE(VALUE(RIGHT(M1730,4)),VALUE(MID(M1730,4,2)),VALUE(LEFT(M1730,2))),DATE(VALUE(LEFT(M1730,4)),VALUE(MID(M1730,6,2)),VALUE(RIGHT(M1730,2))))))</f>
        <v>45272</v>
      </c>
      <c r="P1730" s="7" t="str">
        <f t="shared" si="241"/>
        <v/>
      </c>
      <c r="R1730">
        <v>0</v>
      </c>
      <c r="S1730">
        <v>1</v>
      </c>
      <c r="U1730" t="s">
        <v>58</v>
      </c>
      <c r="W1730" t="str">
        <f t="shared" ref="W1730:W1793" si="246">IF(E1730="","",IF(E1730="Closed Won","Won",IF(E1730="Closed Lost","Lost","Open")))</f>
        <v>Open</v>
      </c>
      <c r="X1730" t="str">
        <f>_xlfn.XLOOKUP(B1730,'Customers'!A:A,'Customers'!E:E,"")</f>
        <v>Mid-Market</v>
      </c>
      <c r="Y1730">
        <f t="shared" ref="Y1730:Y1793" si="247">IF(OR(W1730="Won",W1730="Lost"),1,0)</f>
        <v>0</v>
      </c>
      <c r="Z1730" t="str">
        <f t="shared" ref="Z1730:Z1793" si="248">IF(OR(N1730="",P1730=""),"",P1730-N1730)</f>
        <v/>
      </c>
      <c r="AA1730">
        <f t="shared" si="242"/>
        <v>0</v>
      </c>
    </row>
    <row r="1731" spans="1:27">
      <c r="A1731" t="s">
        <v>5888</v>
      </c>
      <c r="B1731" t="s">
        <v>5889</v>
      </c>
      <c r="C1731" t="s">
        <v>2027</v>
      </c>
      <c r="D1731" t="s">
        <v>37</v>
      </c>
      <c r="E1731" t="s">
        <v>20</v>
      </c>
      <c r="F1731" t="s">
        <v>5890</v>
      </c>
      <c r="G1731" s="6">
        <f t="shared" si="243"/>
        <v>71272</v>
      </c>
      <c r="H1731" t="s">
        <v>22</v>
      </c>
      <c r="I1731" t="s">
        <v>545</v>
      </c>
      <c r="J1731" t="str">
        <f t="shared" si="244"/>
        <v>Krish Varughese</v>
      </c>
      <c r="K1731" t="s">
        <v>1972</v>
      </c>
      <c r="L1731" s="7">
        <f t="shared" ref="L1731:L1794" si="249">IF(K1731="","",IF(ISNUMBER(K1731),K1731,IF(ISNUMBER(SEARCH("/",K1731)),DATE(VALUE(RIGHT(K1731,4)),VALUE(MID(K1731,4,2)),VALUE(LEFT(K1731,2))),DATE(VALUE(LEFT(K1731,4)),VALUE(MID(K1731,6,2)),VALUE(RIGHT(K1731,2))))))</f>
        <v>44761</v>
      </c>
      <c r="M1731" s="7">
        <v>44832</v>
      </c>
      <c r="N1731" s="1">
        <f t="shared" si="245"/>
        <v>44832</v>
      </c>
      <c r="P1731" s="7" t="str">
        <f t="shared" ref="P1731:P1794" si="250">IF(O1731="","",IF(ISNUMBER(O1731),O1731,DATE(VALUE(LEFT(O1731,4)),VALUE(MID(O1731,6,2)),VALUE(RIGHT(O1731,2)))))</f>
        <v/>
      </c>
      <c r="R1731">
        <v>0</v>
      </c>
      <c r="S1731">
        <v>1</v>
      </c>
      <c r="T1731">
        <v>1.8</v>
      </c>
      <c r="U1731" t="s">
        <v>42</v>
      </c>
      <c r="W1731" t="str">
        <f t="shared" si="246"/>
        <v>Open</v>
      </c>
      <c r="X1731" t="str">
        <f>_xlfn.XLOOKUP(B1731,'Customers'!A:A,'Customers'!E:E,"")</f>
        <v>Mid-Market</v>
      </c>
      <c r="Y1731">
        <f t="shared" si="247"/>
        <v>0</v>
      </c>
      <c r="Z1731" t="str">
        <f t="shared" si="248"/>
        <v/>
      </c>
      <c r="AA1731">
        <f t="shared" ref="AA1731:AA1794" si="251">IF(AND(Y1731=1,Z1731&gt;30),1,0)</f>
        <v>0</v>
      </c>
    </row>
    <row r="1732" spans="1:27">
      <c r="A1732" t="s">
        <v>5891</v>
      </c>
      <c r="B1732" t="s">
        <v>5079</v>
      </c>
      <c r="C1732" t="s">
        <v>18</v>
      </c>
      <c r="D1732" t="s">
        <v>19</v>
      </c>
      <c r="E1732" t="s">
        <v>115</v>
      </c>
      <c r="F1732" t="s">
        <v>5892</v>
      </c>
      <c r="G1732" s="6">
        <f t="shared" si="243"/>
        <v>3971</v>
      </c>
      <c r="H1732" t="s">
        <v>151</v>
      </c>
      <c r="I1732" t="s">
        <v>80</v>
      </c>
      <c r="J1732" t="str">
        <f t="shared" si="244"/>
        <v>Shivani Natt</v>
      </c>
      <c r="K1732" t="s">
        <v>3779</v>
      </c>
      <c r="L1732" s="7">
        <f t="shared" si="249"/>
        <v>45438</v>
      </c>
      <c r="M1732" s="7">
        <v>45600</v>
      </c>
      <c r="N1732" s="1">
        <f t="shared" si="245"/>
        <v>45600</v>
      </c>
      <c r="O1732" s="7">
        <v>45579</v>
      </c>
      <c r="P1732" s="7">
        <f t="shared" si="250"/>
        <v>45579</v>
      </c>
      <c r="Q1732">
        <v>141</v>
      </c>
      <c r="R1732">
        <v>0</v>
      </c>
      <c r="S1732">
        <v>1</v>
      </c>
      <c r="T1732">
        <v>20.100000000000001</v>
      </c>
      <c r="U1732" t="s">
        <v>100</v>
      </c>
      <c r="W1732" t="str">
        <f t="shared" si="246"/>
        <v>Lost</v>
      </c>
      <c r="X1732" t="str">
        <f>_xlfn.XLOOKUP(B1732,'Customers'!A:A,'Customers'!E:E,"")</f>
        <v>Enterprise</v>
      </c>
      <c r="Y1732">
        <f t="shared" si="247"/>
        <v>1</v>
      </c>
      <c r="Z1732">
        <f t="shared" si="248"/>
        <v>-21</v>
      </c>
      <c r="AA1732">
        <f t="shared" si="251"/>
        <v>0</v>
      </c>
    </row>
    <row r="1733" spans="1:27">
      <c r="A1733" t="s">
        <v>5893</v>
      </c>
      <c r="B1733" t="s">
        <v>5894</v>
      </c>
      <c r="C1733" t="s">
        <v>143</v>
      </c>
      <c r="D1733" t="s">
        <v>53</v>
      </c>
      <c r="E1733" t="s">
        <v>28</v>
      </c>
      <c r="F1733" t="s">
        <v>5895</v>
      </c>
      <c r="G1733" s="6">
        <f t="shared" si="243"/>
        <v>40628</v>
      </c>
      <c r="H1733" t="s">
        <v>151</v>
      </c>
      <c r="I1733" t="s">
        <v>73</v>
      </c>
      <c r="J1733" t="str">
        <f t="shared" si="244"/>
        <v>Karan Karnik</v>
      </c>
      <c r="K1733" t="s">
        <v>5896</v>
      </c>
      <c r="L1733" s="7">
        <f t="shared" si="249"/>
        <v>45355</v>
      </c>
      <c r="N1733" s="1" t="str">
        <f t="shared" si="245"/>
        <v/>
      </c>
      <c r="P1733" s="7" t="str">
        <f t="shared" si="250"/>
        <v/>
      </c>
      <c r="R1733">
        <v>0</v>
      </c>
      <c r="S1733">
        <v>1</v>
      </c>
      <c r="T1733">
        <v>15.9</v>
      </c>
      <c r="U1733" t="s">
        <v>25</v>
      </c>
      <c r="W1733" t="str">
        <f t="shared" si="246"/>
        <v>Open</v>
      </c>
      <c r="X1733" t="str">
        <f>_xlfn.XLOOKUP(B1733,'Customers'!A:A,'Customers'!E:E,"")</f>
        <v>SMB</v>
      </c>
      <c r="Y1733">
        <f t="shared" si="247"/>
        <v>0</v>
      </c>
      <c r="Z1733" t="str">
        <f t="shared" si="248"/>
        <v/>
      </c>
      <c r="AA1733">
        <f t="shared" si="251"/>
        <v>0</v>
      </c>
    </row>
    <row r="1734" spans="1:27">
      <c r="A1734" t="s">
        <v>5897</v>
      </c>
      <c r="B1734" t="s">
        <v>5898</v>
      </c>
      <c r="C1734" t="s">
        <v>2680</v>
      </c>
      <c r="D1734" t="s">
        <v>53</v>
      </c>
      <c r="E1734" t="s">
        <v>177</v>
      </c>
      <c r="F1734" t="s">
        <v>5899</v>
      </c>
      <c r="G1734" s="6">
        <f t="shared" si="243"/>
        <v>38858</v>
      </c>
      <c r="H1734" t="s">
        <v>22</v>
      </c>
      <c r="I1734" t="s">
        <v>258</v>
      </c>
      <c r="J1734" t="str">
        <f t="shared" si="244"/>
        <v>Jasmit Gour</v>
      </c>
      <c r="K1734" t="s">
        <v>5900</v>
      </c>
      <c r="L1734" s="7">
        <f t="shared" si="249"/>
        <v>45415</v>
      </c>
      <c r="M1734" s="7">
        <v>45554</v>
      </c>
      <c r="N1734" s="1">
        <f t="shared" si="245"/>
        <v>45554</v>
      </c>
      <c r="P1734" s="7" t="str">
        <f t="shared" si="250"/>
        <v/>
      </c>
      <c r="R1734">
        <v>0</v>
      </c>
      <c r="S1734">
        <v>1</v>
      </c>
      <c r="T1734">
        <v>34.700000000000003</v>
      </c>
      <c r="U1734" t="s">
        <v>33</v>
      </c>
      <c r="W1734" t="str">
        <f t="shared" si="246"/>
        <v>Open</v>
      </c>
      <c r="X1734" t="str">
        <f>_xlfn.XLOOKUP(B1734,'Customers'!A:A,'Customers'!E:E,"")</f>
        <v>SMB</v>
      </c>
      <c r="Y1734">
        <f t="shared" si="247"/>
        <v>0</v>
      </c>
      <c r="Z1734" t="str">
        <f t="shared" si="248"/>
        <v/>
      </c>
      <c r="AA1734">
        <f t="shared" si="251"/>
        <v>0</v>
      </c>
    </row>
    <row r="1735" spans="1:27">
      <c r="A1735" t="s">
        <v>5901</v>
      </c>
      <c r="B1735" t="s">
        <v>5902</v>
      </c>
      <c r="C1735" t="s">
        <v>18</v>
      </c>
      <c r="D1735" t="s">
        <v>53</v>
      </c>
      <c r="E1735" t="s">
        <v>45</v>
      </c>
      <c r="F1735" t="s">
        <v>5903</v>
      </c>
      <c r="G1735" s="6">
        <f t="shared" si="243"/>
        <v>17560</v>
      </c>
      <c r="H1735" t="s">
        <v>79</v>
      </c>
      <c r="I1735" t="s">
        <v>145</v>
      </c>
      <c r="J1735" t="str">
        <f t="shared" si="244"/>
        <v>Krish Varughese</v>
      </c>
      <c r="K1735" t="s">
        <v>1465</v>
      </c>
      <c r="L1735" s="7">
        <f t="shared" si="249"/>
        <v>44588</v>
      </c>
      <c r="M1735" s="7">
        <v>44653</v>
      </c>
      <c r="N1735" s="1">
        <f t="shared" si="245"/>
        <v>44653</v>
      </c>
      <c r="P1735" s="7" t="str">
        <f t="shared" si="250"/>
        <v/>
      </c>
      <c r="R1735">
        <v>0</v>
      </c>
      <c r="S1735">
        <v>1</v>
      </c>
      <c r="T1735">
        <v>6.3</v>
      </c>
      <c r="U1735" t="s">
        <v>25</v>
      </c>
      <c r="W1735" t="str">
        <f t="shared" si="246"/>
        <v>Open</v>
      </c>
      <c r="X1735" t="str">
        <f>_xlfn.XLOOKUP(B1735,'Customers'!A:A,'Customers'!E:E,"")</f>
        <v>Mid-Market</v>
      </c>
      <c r="Y1735">
        <f t="shared" si="247"/>
        <v>0</v>
      </c>
      <c r="Z1735" t="str">
        <f t="shared" si="248"/>
        <v/>
      </c>
      <c r="AA1735">
        <f t="shared" si="251"/>
        <v>0</v>
      </c>
    </row>
    <row r="1736" spans="1:27">
      <c r="A1736" t="s">
        <v>5904</v>
      </c>
      <c r="B1736" t="s">
        <v>4876</v>
      </c>
      <c r="C1736" t="s">
        <v>18</v>
      </c>
      <c r="D1736" t="s">
        <v>66</v>
      </c>
      <c r="E1736" t="s">
        <v>54</v>
      </c>
      <c r="F1736" t="s">
        <v>684</v>
      </c>
      <c r="G1736" s="6">
        <f t="shared" si="243"/>
        <v>4240</v>
      </c>
      <c r="H1736" t="s">
        <v>172</v>
      </c>
      <c r="I1736" t="s">
        <v>98</v>
      </c>
      <c r="J1736" t="str">
        <f t="shared" si="244"/>
        <v>Amruta Sinha</v>
      </c>
      <c r="K1736" t="s">
        <v>4851</v>
      </c>
      <c r="L1736" s="7">
        <f t="shared" si="249"/>
        <v>44645</v>
      </c>
      <c r="M1736" s="7">
        <v>44802</v>
      </c>
      <c r="N1736" s="1">
        <f t="shared" si="245"/>
        <v>44802</v>
      </c>
      <c r="P1736" s="7" t="str">
        <f t="shared" si="250"/>
        <v/>
      </c>
      <c r="R1736">
        <v>0</v>
      </c>
      <c r="S1736">
        <v>1</v>
      </c>
      <c r="T1736">
        <v>12.2</v>
      </c>
      <c r="U1736" t="s">
        <v>58</v>
      </c>
      <c r="W1736" t="str">
        <f t="shared" si="246"/>
        <v>Open</v>
      </c>
      <c r="X1736" t="str">
        <f>_xlfn.XLOOKUP(B1736,'Customers'!A:A,'Customers'!E:E,"")</f>
        <v>Enterprise</v>
      </c>
      <c r="Y1736">
        <f t="shared" si="247"/>
        <v>0</v>
      </c>
      <c r="Z1736" t="str">
        <f t="shared" si="248"/>
        <v/>
      </c>
      <c r="AA1736">
        <f t="shared" si="251"/>
        <v>0</v>
      </c>
    </row>
    <row r="1737" spans="1:27">
      <c r="A1737" t="s">
        <v>5905</v>
      </c>
      <c r="B1737" t="s">
        <v>1963</v>
      </c>
      <c r="C1737" t="s">
        <v>4023</v>
      </c>
      <c r="D1737" t="s">
        <v>19</v>
      </c>
      <c r="E1737" t="s">
        <v>115</v>
      </c>
      <c r="F1737" t="s">
        <v>5906</v>
      </c>
      <c r="G1737" s="6">
        <f t="shared" si="243"/>
        <v>5014</v>
      </c>
      <c r="H1737" t="s">
        <v>161</v>
      </c>
      <c r="I1737" t="s">
        <v>156</v>
      </c>
      <c r="J1737" t="str">
        <f t="shared" si="244"/>
        <v>Lakshmi Hayre</v>
      </c>
      <c r="K1737" t="s">
        <v>5907</v>
      </c>
      <c r="L1737" s="7">
        <f t="shared" si="249"/>
        <v>45244</v>
      </c>
      <c r="N1737" s="1" t="str">
        <f t="shared" si="245"/>
        <v/>
      </c>
      <c r="O1737" s="7">
        <v>45387</v>
      </c>
      <c r="P1737" s="7">
        <f t="shared" si="250"/>
        <v>45387</v>
      </c>
      <c r="Q1737">
        <v>143</v>
      </c>
      <c r="R1737">
        <v>0</v>
      </c>
      <c r="S1737">
        <v>1</v>
      </c>
      <c r="T1737">
        <v>15.9</v>
      </c>
      <c r="U1737" t="s">
        <v>100</v>
      </c>
      <c r="W1737" t="str">
        <f t="shared" si="246"/>
        <v>Lost</v>
      </c>
      <c r="X1737" t="str">
        <f>_xlfn.XLOOKUP(B1737,'Customers'!A:A,'Customers'!E:E,"")</f>
        <v>SMB</v>
      </c>
      <c r="Y1737">
        <f t="shared" si="247"/>
        <v>1</v>
      </c>
      <c r="Z1737" t="str">
        <f t="shared" si="248"/>
        <v/>
      </c>
      <c r="AA1737">
        <f t="shared" si="251"/>
        <v>1</v>
      </c>
    </row>
    <row r="1738" spans="1:27">
      <c r="A1738" t="s">
        <v>5908</v>
      </c>
      <c r="B1738" t="s">
        <v>2227</v>
      </c>
      <c r="C1738" t="s">
        <v>4124</v>
      </c>
      <c r="D1738" t="s">
        <v>37</v>
      </c>
      <c r="E1738" t="s">
        <v>115</v>
      </c>
      <c r="F1738" t="s">
        <v>5909</v>
      </c>
      <c r="G1738" s="6">
        <f t="shared" si="243"/>
        <v>208468</v>
      </c>
      <c r="H1738" t="s">
        <v>172</v>
      </c>
      <c r="I1738" t="s">
        <v>268</v>
      </c>
      <c r="J1738" t="str">
        <f t="shared" si="244"/>
        <v>Panini Kade</v>
      </c>
      <c r="K1738" t="s">
        <v>5910</v>
      </c>
      <c r="L1738" s="7">
        <f t="shared" si="249"/>
        <v>44795</v>
      </c>
      <c r="M1738" s="7">
        <v>44914</v>
      </c>
      <c r="N1738" s="1">
        <f t="shared" si="245"/>
        <v>44914</v>
      </c>
      <c r="O1738" s="7">
        <v>44967</v>
      </c>
      <c r="P1738" s="7">
        <f t="shared" si="250"/>
        <v>44967</v>
      </c>
      <c r="Q1738">
        <v>172</v>
      </c>
      <c r="R1738">
        <v>0</v>
      </c>
      <c r="S1738">
        <v>1</v>
      </c>
      <c r="T1738">
        <v>23</v>
      </c>
      <c r="U1738" t="s">
        <v>58</v>
      </c>
      <c r="W1738" t="str">
        <f t="shared" si="246"/>
        <v>Lost</v>
      </c>
      <c r="X1738" t="str">
        <f>_xlfn.XLOOKUP(B1738,'Customers'!A:A,'Customers'!E:E,"")</f>
        <v>Enterprise</v>
      </c>
      <c r="Y1738">
        <f t="shared" si="247"/>
        <v>1</v>
      </c>
      <c r="Z1738">
        <f t="shared" si="248"/>
        <v>53</v>
      </c>
      <c r="AA1738">
        <f t="shared" si="251"/>
        <v>1</v>
      </c>
    </row>
    <row r="1739" spans="1:27">
      <c r="A1739" t="s">
        <v>5911</v>
      </c>
      <c r="B1739" t="s">
        <v>102</v>
      </c>
      <c r="C1739" t="s">
        <v>2370</v>
      </c>
      <c r="D1739" t="s">
        <v>37</v>
      </c>
      <c r="E1739" t="s">
        <v>28</v>
      </c>
      <c r="F1739" t="s">
        <v>5912</v>
      </c>
      <c r="G1739" s="6">
        <f t="shared" si="243"/>
        <v>160064</v>
      </c>
      <c r="H1739" t="s">
        <v>30</v>
      </c>
      <c r="I1739" t="s">
        <v>237</v>
      </c>
      <c r="J1739" t="str">
        <f t="shared" si="244"/>
        <v>Vidhi Mital</v>
      </c>
      <c r="K1739" t="s">
        <v>3804</v>
      </c>
      <c r="L1739" s="7">
        <f t="shared" si="249"/>
        <v>45204</v>
      </c>
      <c r="M1739" s="7">
        <v>45381</v>
      </c>
      <c r="N1739" s="1">
        <f t="shared" si="245"/>
        <v>45381</v>
      </c>
      <c r="P1739" s="7" t="str">
        <f t="shared" si="250"/>
        <v/>
      </c>
      <c r="R1739">
        <v>0</v>
      </c>
      <c r="S1739">
        <v>1</v>
      </c>
      <c r="T1739">
        <v>7.7</v>
      </c>
      <c r="U1739" t="s">
        <v>25</v>
      </c>
      <c r="W1739" t="str">
        <f t="shared" si="246"/>
        <v>Open</v>
      </c>
      <c r="X1739" t="str">
        <f>_xlfn.XLOOKUP(B1739,'Customers'!A:A,'Customers'!E:E,"")</f>
        <v>Mid-Market</v>
      </c>
      <c r="Y1739">
        <f t="shared" si="247"/>
        <v>0</v>
      </c>
      <c r="Z1739" t="str">
        <f t="shared" si="248"/>
        <v/>
      </c>
      <c r="AA1739">
        <f t="shared" si="251"/>
        <v>0</v>
      </c>
    </row>
    <row r="1740" spans="1:27">
      <c r="A1740" t="s">
        <v>5913</v>
      </c>
      <c r="B1740" t="s">
        <v>3130</v>
      </c>
      <c r="C1740" t="s">
        <v>623</v>
      </c>
      <c r="D1740" t="s">
        <v>66</v>
      </c>
      <c r="E1740" t="s">
        <v>20</v>
      </c>
      <c r="F1740" t="s">
        <v>5914</v>
      </c>
      <c r="G1740" s="6">
        <f t="shared" si="243"/>
        <v>8353</v>
      </c>
      <c r="H1740" t="s">
        <v>30</v>
      </c>
      <c r="I1740" t="s">
        <v>117</v>
      </c>
      <c r="J1740" t="str">
        <f t="shared" si="244"/>
        <v>Ekta Uppal</v>
      </c>
      <c r="K1740" t="s">
        <v>5915</v>
      </c>
      <c r="L1740" s="7">
        <f t="shared" si="249"/>
        <v>44833</v>
      </c>
      <c r="M1740" s="7">
        <v>44874</v>
      </c>
      <c r="N1740" s="1">
        <f t="shared" si="245"/>
        <v>44874</v>
      </c>
      <c r="P1740" s="7" t="str">
        <f t="shared" si="250"/>
        <v/>
      </c>
      <c r="R1740">
        <v>0</v>
      </c>
      <c r="S1740">
        <v>1</v>
      </c>
      <c r="T1740">
        <v>6.3</v>
      </c>
      <c r="U1740" t="s">
        <v>25</v>
      </c>
      <c r="W1740" t="str">
        <f t="shared" si="246"/>
        <v>Open</v>
      </c>
      <c r="X1740" t="str">
        <f>_xlfn.XLOOKUP(B1740,'Customers'!A:A,'Customers'!E:E,"")</f>
        <v>SMB</v>
      </c>
      <c r="Y1740">
        <f t="shared" si="247"/>
        <v>0</v>
      </c>
      <c r="Z1740" t="str">
        <f t="shared" si="248"/>
        <v/>
      </c>
      <c r="AA1740">
        <f t="shared" si="251"/>
        <v>0</v>
      </c>
    </row>
    <row r="1741" spans="1:27">
      <c r="A1741" t="s">
        <v>5916</v>
      </c>
      <c r="B1741" t="s">
        <v>1450</v>
      </c>
      <c r="C1741" t="s">
        <v>307</v>
      </c>
      <c r="D1741" t="s">
        <v>66</v>
      </c>
      <c r="E1741" t="s">
        <v>20</v>
      </c>
      <c r="F1741" t="s">
        <v>5917</v>
      </c>
      <c r="G1741" s="6">
        <f t="shared" si="243"/>
        <v>8046</v>
      </c>
      <c r="H1741" t="s">
        <v>22</v>
      </c>
      <c r="I1741" t="s">
        <v>86</v>
      </c>
      <c r="J1741" t="str">
        <f t="shared" si="244"/>
        <v>Mason Solanki</v>
      </c>
      <c r="K1741" t="s">
        <v>5918</v>
      </c>
      <c r="L1741" s="7">
        <f t="shared" si="249"/>
        <v>45389</v>
      </c>
      <c r="M1741" s="7">
        <v>45419</v>
      </c>
      <c r="N1741" s="1">
        <f t="shared" si="245"/>
        <v>45419</v>
      </c>
      <c r="P1741" s="7" t="str">
        <f t="shared" si="250"/>
        <v/>
      </c>
      <c r="R1741">
        <v>0</v>
      </c>
      <c r="S1741">
        <v>1</v>
      </c>
      <c r="T1741">
        <v>26.3</v>
      </c>
      <c r="U1741" t="s">
        <v>33</v>
      </c>
      <c r="W1741" t="str">
        <f t="shared" si="246"/>
        <v>Open</v>
      </c>
      <c r="X1741" t="str">
        <f>_xlfn.XLOOKUP(B1741,'Customers'!A:A,'Customers'!E:E,"")</f>
        <v>SMB</v>
      </c>
      <c r="Y1741">
        <f t="shared" si="247"/>
        <v>0</v>
      </c>
      <c r="Z1741" t="str">
        <f t="shared" si="248"/>
        <v/>
      </c>
      <c r="AA1741">
        <f t="shared" si="251"/>
        <v>0</v>
      </c>
    </row>
    <row r="1742" spans="1:27">
      <c r="A1742" t="s">
        <v>5919</v>
      </c>
      <c r="B1742" t="s">
        <v>5920</v>
      </c>
      <c r="C1742" t="s">
        <v>2073</v>
      </c>
      <c r="D1742" t="s">
        <v>37</v>
      </c>
      <c r="E1742" t="s">
        <v>28</v>
      </c>
      <c r="F1742" t="s">
        <v>5921</v>
      </c>
      <c r="G1742" s="6">
        <f t="shared" si="243"/>
        <v>79527</v>
      </c>
      <c r="H1742" t="s">
        <v>22</v>
      </c>
      <c r="I1742" t="s">
        <v>23</v>
      </c>
      <c r="J1742" t="str">
        <f t="shared" si="244"/>
        <v>Nihal Bhasin</v>
      </c>
      <c r="K1742" t="s">
        <v>337</v>
      </c>
      <c r="L1742" s="7">
        <f t="shared" si="249"/>
        <v>45534</v>
      </c>
      <c r="M1742" s="7">
        <v>45696</v>
      </c>
      <c r="N1742" s="1">
        <f t="shared" si="245"/>
        <v>45696</v>
      </c>
      <c r="P1742" s="7" t="str">
        <f t="shared" si="250"/>
        <v/>
      </c>
      <c r="R1742">
        <v>0</v>
      </c>
      <c r="S1742">
        <v>1</v>
      </c>
      <c r="T1742">
        <v>15.6</v>
      </c>
      <c r="U1742" t="s">
        <v>58</v>
      </c>
      <c r="W1742" t="str">
        <f t="shared" si="246"/>
        <v>Open</v>
      </c>
      <c r="X1742" t="str">
        <f>_xlfn.XLOOKUP(B1742,'Customers'!A:A,'Customers'!E:E,"")</f>
        <v>SMB</v>
      </c>
      <c r="Y1742">
        <f t="shared" si="247"/>
        <v>0</v>
      </c>
      <c r="Z1742" t="str">
        <f t="shared" si="248"/>
        <v/>
      </c>
      <c r="AA1742">
        <f t="shared" si="251"/>
        <v>0</v>
      </c>
    </row>
    <row r="1743" spans="1:27">
      <c r="A1743" t="s">
        <v>5922</v>
      </c>
      <c r="B1743" t="s">
        <v>5072</v>
      </c>
      <c r="C1743" t="s">
        <v>5498</v>
      </c>
      <c r="D1743" t="s">
        <v>19</v>
      </c>
      <c r="E1743" t="s">
        <v>20</v>
      </c>
      <c r="F1743" t="s">
        <v>5923</v>
      </c>
      <c r="G1743" s="6">
        <f t="shared" si="243"/>
        <v>6797</v>
      </c>
      <c r="H1743" t="s">
        <v>39</v>
      </c>
      <c r="I1743" t="s">
        <v>361</v>
      </c>
      <c r="J1743" t="str">
        <f t="shared" si="244"/>
        <v>Jalsa Parsa</v>
      </c>
      <c r="K1743" t="s">
        <v>4190</v>
      </c>
      <c r="L1743" s="7">
        <f t="shared" si="249"/>
        <v>45260</v>
      </c>
      <c r="M1743" s="7">
        <v>45344</v>
      </c>
      <c r="N1743" s="1">
        <f t="shared" si="245"/>
        <v>45344</v>
      </c>
      <c r="P1743" s="7" t="str">
        <f t="shared" si="250"/>
        <v/>
      </c>
      <c r="R1743">
        <v>0</v>
      </c>
      <c r="S1743">
        <v>1</v>
      </c>
      <c r="T1743">
        <v>4.2</v>
      </c>
      <c r="U1743" t="s">
        <v>42</v>
      </c>
      <c r="W1743" t="str">
        <f t="shared" si="246"/>
        <v>Open</v>
      </c>
      <c r="X1743" t="str">
        <f>_xlfn.XLOOKUP(B1743,'Customers'!A:A,'Customers'!E:E,"")</f>
        <v>Mid-Market</v>
      </c>
      <c r="Y1743">
        <f t="shared" si="247"/>
        <v>0</v>
      </c>
      <c r="Z1743" t="str">
        <f t="shared" si="248"/>
        <v/>
      </c>
      <c r="AA1743">
        <f t="shared" si="251"/>
        <v>0</v>
      </c>
    </row>
    <row r="1744" spans="1:27">
      <c r="A1744" t="s">
        <v>5924</v>
      </c>
      <c r="B1744" t="s">
        <v>3097</v>
      </c>
      <c r="C1744" t="s">
        <v>3457</v>
      </c>
      <c r="D1744" t="s">
        <v>183</v>
      </c>
      <c r="E1744" t="s">
        <v>54</v>
      </c>
      <c r="F1744" t="s">
        <v>5925</v>
      </c>
      <c r="G1744" s="6">
        <f t="shared" si="243"/>
        <v>3652</v>
      </c>
      <c r="H1744" t="s">
        <v>79</v>
      </c>
      <c r="I1744" t="s">
        <v>274</v>
      </c>
      <c r="J1744" t="str">
        <f t="shared" si="244"/>
        <v>Rachit Lall</v>
      </c>
      <c r="K1744" t="s">
        <v>3354</v>
      </c>
      <c r="L1744" s="7">
        <f t="shared" si="249"/>
        <v>45421</v>
      </c>
      <c r="M1744" s="7">
        <v>45540</v>
      </c>
      <c r="N1744" s="1">
        <f t="shared" si="245"/>
        <v>45540</v>
      </c>
      <c r="P1744" s="7" t="str">
        <f t="shared" si="250"/>
        <v/>
      </c>
      <c r="R1744">
        <v>0</v>
      </c>
      <c r="S1744">
        <v>1</v>
      </c>
      <c r="T1744">
        <v>17</v>
      </c>
      <c r="U1744" t="s">
        <v>100</v>
      </c>
      <c r="W1744" t="str">
        <f t="shared" si="246"/>
        <v>Open</v>
      </c>
      <c r="X1744" t="str">
        <f>_xlfn.XLOOKUP(B1744,'Customers'!A:A,'Customers'!E:E,"")</f>
        <v>Mid-Market</v>
      </c>
      <c r="Y1744">
        <f t="shared" si="247"/>
        <v>0</v>
      </c>
      <c r="Z1744" t="str">
        <f t="shared" si="248"/>
        <v/>
      </c>
      <c r="AA1744">
        <f t="shared" si="251"/>
        <v>0</v>
      </c>
    </row>
    <row r="1745" spans="1:27">
      <c r="A1745" t="s">
        <v>5926</v>
      </c>
      <c r="B1745" t="s">
        <v>3428</v>
      </c>
      <c r="C1745" t="s">
        <v>1307</v>
      </c>
      <c r="D1745" t="s">
        <v>37</v>
      </c>
      <c r="E1745" t="s">
        <v>177</v>
      </c>
      <c r="F1745" t="s">
        <v>5927</v>
      </c>
      <c r="G1745" s="6">
        <f t="shared" si="243"/>
        <v>91798</v>
      </c>
      <c r="H1745" t="s">
        <v>161</v>
      </c>
      <c r="I1745" t="s">
        <v>2020</v>
      </c>
      <c r="J1745" t="str">
        <f t="shared" si="244"/>
        <v>Panini Kade</v>
      </c>
      <c r="K1745" t="s">
        <v>1058</v>
      </c>
      <c r="L1745" s="7">
        <f t="shared" si="249"/>
        <v>45209</v>
      </c>
      <c r="M1745" s="7">
        <v>45373</v>
      </c>
      <c r="N1745" s="1">
        <f t="shared" si="245"/>
        <v>45373</v>
      </c>
      <c r="P1745" s="7" t="str">
        <f t="shared" si="250"/>
        <v/>
      </c>
      <c r="R1745">
        <v>0</v>
      </c>
      <c r="S1745">
        <v>1</v>
      </c>
      <c r="T1745">
        <v>23.2</v>
      </c>
      <c r="U1745" t="s">
        <v>100</v>
      </c>
      <c r="W1745" t="str">
        <f t="shared" si="246"/>
        <v>Open</v>
      </c>
      <c r="X1745" t="str">
        <f>_xlfn.XLOOKUP(B1745,'Customers'!A:A,'Customers'!E:E,"")</f>
        <v>Mid-Market</v>
      </c>
      <c r="Y1745">
        <f t="shared" si="247"/>
        <v>0</v>
      </c>
      <c r="Z1745" t="str">
        <f t="shared" si="248"/>
        <v/>
      </c>
      <c r="AA1745">
        <f t="shared" si="251"/>
        <v>0</v>
      </c>
    </row>
    <row r="1746" spans="1:27">
      <c r="A1746" t="s">
        <v>5928</v>
      </c>
      <c r="B1746" t="s">
        <v>5929</v>
      </c>
      <c r="C1746" t="s">
        <v>18</v>
      </c>
      <c r="D1746" t="s">
        <v>37</v>
      </c>
      <c r="E1746" t="s">
        <v>28</v>
      </c>
      <c r="F1746" t="s">
        <v>5930</v>
      </c>
      <c r="G1746" s="6">
        <f t="shared" si="243"/>
        <v>56056</v>
      </c>
      <c r="H1746" t="s">
        <v>151</v>
      </c>
      <c r="I1746" t="s">
        <v>258</v>
      </c>
      <c r="J1746" t="str">
        <f t="shared" si="244"/>
        <v>Jasmit Gour</v>
      </c>
      <c r="K1746" t="s">
        <v>5931</v>
      </c>
      <c r="L1746" s="7">
        <f t="shared" si="249"/>
        <v>45486</v>
      </c>
      <c r="M1746" s="7">
        <v>45598</v>
      </c>
      <c r="N1746" s="1">
        <f t="shared" si="245"/>
        <v>45598</v>
      </c>
      <c r="P1746" s="7" t="str">
        <f t="shared" si="250"/>
        <v/>
      </c>
      <c r="R1746">
        <v>0</v>
      </c>
      <c r="S1746">
        <v>1</v>
      </c>
      <c r="T1746">
        <v>31.9</v>
      </c>
      <c r="U1746" t="s">
        <v>33</v>
      </c>
      <c r="W1746" t="str">
        <f t="shared" si="246"/>
        <v>Open</v>
      </c>
      <c r="X1746" t="str">
        <f>_xlfn.XLOOKUP(B1746,'Customers'!A:A,'Customers'!E:E,"")</f>
        <v>SMB</v>
      </c>
      <c r="Y1746">
        <f t="shared" si="247"/>
        <v>0</v>
      </c>
      <c r="Z1746" t="str">
        <f t="shared" si="248"/>
        <v/>
      </c>
      <c r="AA1746">
        <f t="shared" si="251"/>
        <v>0</v>
      </c>
    </row>
    <row r="1747" spans="1:27">
      <c r="A1747" t="s">
        <v>5932</v>
      </c>
      <c r="B1747" t="s">
        <v>5933</v>
      </c>
      <c r="C1747" t="s">
        <v>193</v>
      </c>
      <c r="D1747" t="s">
        <v>53</v>
      </c>
      <c r="E1747" t="s">
        <v>45</v>
      </c>
      <c r="F1747" t="s">
        <v>5934</v>
      </c>
      <c r="G1747" s="6">
        <f t="shared" si="243"/>
        <v>24176</v>
      </c>
      <c r="H1747" t="s">
        <v>161</v>
      </c>
      <c r="I1747" t="s">
        <v>237</v>
      </c>
      <c r="J1747" t="str">
        <f t="shared" si="244"/>
        <v>Vidhi Mital</v>
      </c>
      <c r="K1747" t="s">
        <v>4417</v>
      </c>
      <c r="L1747" s="7">
        <f t="shared" si="249"/>
        <v>44785</v>
      </c>
      <c r="M1747" s="7">
        <v>44819</v>
      </c>
      <c r="N1747" s="1">
        <f t="shared" si="245"/>
        <v>44819</v>
      </c>
      <c r="P1747" s="7" t="str">
        <f t="shared" si="250"/>
        <v/>
      </c>
      <c r="R1747">
        <v>0</v>
      </c>
      <c r="S1747">
        <v>1</v>
      </c>
      <c r="T1747">
        <v>16.600000000000001</v>
      </c>
      <c r="U1747" t="s">
        <v>100</v>
      </c>
      <c r="W1747" t="str">
        <f t="shared" si="246"/>
        <v>Open</v>
      </c>
      <c r="X1747" t="str">
        <f>_xlfn.XLOOKUP(B1747,'Customers'!A:A,'Customers'!E:E,"")</f>
        <v>Enterprise</v>
      </c>
      <c r="Y1747">
        <f t="shared" si="247"/>
        <v>0</v>
      </c>
      <c r="Z1747" t="str">
        <f t="shared" si="248"/>
        <v/>
      </c>
      <c r="AA1747">
        <f t="shared" si="251"/>
        <v>0</v>
      </c>
    </row>
    <row r="1748" spans="1:27">
      <c r="A1748" t="s">
        <v>5935</v>
      </c>
      <c r="B1748" t="s">
        <v>5106</v>
      </c>
      <c r="C1748" t="s">
        <v>18</v>
      </c>
      <c r="D1748" t="s">
        <v>66</v>
      </c>
      <c r="E1748" t="s">
        <v>45</v>
      </c>
      <c r="F1748" t="s">
        <v>741</v>
      </c>
      <c r="G1748" s="6">
        <f t="shared" si="243"/>
        <v>14000</v>
      </c>
      <c r="H1748" t="s">
        <v>79</v>
      </c>
      <c r="I1748" t="s">
        <v>2763</v>
      </c>
      <c r="J1748" t="str">
        <f t="shared" si="244"/>
        <v>Jasmit Gour</v>
      </c>
      <c r="K1748" t="s">
        <v>3737</v>
      </c>
      <c r="L1748" s="7">
        <f t="shared" si="249"/>
        <v>44573</v>
      </c>
      <c r="M1748" s="7">
        <v>44711</v>
      </c>
      <c r="N1748" s="1">
        <f t="shared" si="245"/>
        <v>44711</v>
      </c>
      <c r="P1748" s="7" t="str">
        <f t="shared" si="250"/>
        <v/>
      </c>
      <c r="R1748">
        <v>0</v>
      </c>
      <c r="S1748">
        <v>1</v>
      </c>
      <c r="T1748">
        <v>23</v>
      </c>
      <c r="U1748" t="s">
        <v>100</v>
      </c>
      <c r="W1748" t="str">
        <f t="shared" si="246"/>
        <v>Open</v>
      </c>
      <c r="X1748" t="str">
        <f>_xlfn.XLOOKUP(B1748,'Customers'!A:A,'Customers'!E:E,"")</f>
        <v>Enterprise</v>
      </c>
      <c r="Y1748">
        <f t="shared" si="247"/>
        <v>0</v>
      </c>
      <c r="Z1748" t="str">
        <f t="shared" si="248"/>
        <v/>
      </c>
      <c r="AA1748">
        <f t="shared" si="251"/>
        <v>0</v>
      </c>
    </row>
    <row r="1749" spans="1:27">
      <c r="A1749" t="s">
        <v>5936</v>
      </c>
      <c r="B1749" t="s">
        <v>329</v>
      </c>
      <c r="C1749" t="s">
        <v>5937</v>
      </c>
      <c r="D1749" t="s">
        <v>66</v>
      </c>
      <c r="E1749" t="s">
        <v>91</v>
      </c>
      <c r="F1749" t="s">
        <v>5938</v>
      </c>
      <c r="G1749" s="6">
        <f t="shared" si="243"/>
        <v>11427</v>
      </c>
      <c r="H1749" t="s">
        <v>161</v>
      </c>
      <c r="I1749" t="s">
        <v>232</v>
      </c>
      <c r="J1749" t="str">
        <f t="shared" si="244"/>
        <v>Patrick Sama</v>
      </c>
      <c r="K1749" t="s">
        <v>2872</v>
      </c>
      <c r="L1749" s="7">
        <f t="shared" si="249"/>
        <v>44997</v>
      </c>
      <c r="M1749" s="7">
        <v>45131</v>
      </c>
      <c r="N1749" s="1">
        <f t="shared" si="245"/>
        <v>45131</v>
      </c>
      <c r="O1749" s="7">
        <v>45117</v>
      </c>
      <c r="P1749" s="7">
        <f t="shared" si="250"/>
        <v>45117</v>
      </c>
      <c r="Q1749">
        <v>120</v>
      </c>
      <c r="R1749">
        <v>0</v>
      </c>
      <c r="S1749">
        <v>1</v>
      </c>
      <c r="T1749">
        <v>2.7</v>
      </c>
      <c r="U1749" t="s">
        <v>33</v>
      </c>
      <c r="W1749" t="str">
        <f t="shared" si="246"/>
        <v>Won</v>
      </c>
      <c r="X1749" t="str">
        <f>_xlfn.XLOOKUP(B1749,'Customers'!A:A,'Customers'!E:E,"")</f>
        <v>SMB</v>
      </c>
      <c r="Y1749">
        <f t="shared" si="247"/>
        <v>1</v>
      </c>
      <c r="Z1749">
        <f t="shared" si="248"/>
        <v>-14</v>
      </c>
      <c r="AA1749">
        <f t="shared" si="251"/>
        <v>0</v>
      </c>
    </row>
    <row r="1750" spans="1:27">
      <c r="A1750" t="s">
        <v>5939</v>
      </c>
      <c r="B1750" t="s">
        <v>5260</v>
      </c>
      <c r="C1750" t="s">
        <v>474</v>
      </c>
      <c r="D1750" t="s">
        <v>19</v>
      </c>
      <c r="E1750" t="s">
        <v>54</v>
      </c>
      <c r="F1750" t="s">
        <v>5940</v>
      </c>
      <c r="G1750" s="6">
        <f t="shared" si="243"/>
        <v>6678</v>
      </c>
      <c r="H1750" t="s">
        <v>172</v>
      </c>
      <c r="I1750" t="s">
        <v>86</v>
      </c>
      <c r="J1750" t="str">
        <f t="shared" si="244"/>
        <v>Mason Solanki</v>
      </c>
      <c r="K1750" t="s">
        <v>41</v>
      </c>
      <c r="L1750" s="7">
        <f t="shared" si="249"/>
        <v>44962</v>
      </c>
      <c r="M1750" s="7">
        <v>45129</v>
      </c>
      <c r="N1750" s="1">
        <f t="shared" si="245"/>
        <v>45129</v>
      </c>
      <c r="P1750" s="7" t="str">
        <f t="shared" si="250"/>
        <v/>
      </c>
      <c r="R1750">
        <v>0</v>
      </c>
      <c r="S1750">
        <v>1</v>
      </c>
      <c r="U1750" t="s">
        <v>42</v>
      </c>
      <c r="W1750" t="str">
        <f t="shared" si="246"/>
        <v>Open</v>
      </c>
      <c r="X1750" t="str">
        <f>_xlfn.XLOOKUP(B1750,'Customers'!A:A,'Customers'!E:E,"")</f>
        <v>Enterprise</v>
      </c>
      <c r="Y1750">
        <f t="shared" si="247"/>
        <v>0</v>
      </c>
      <c r="Z1750" t="str">
        <f t="shared" si="248"/>
        <v/>
      </c>
      <c r="AA1750">
        <f t="shared" si="251"/>
        <v>0</v>
      </c>
    </row>
    <row r="1751" spans="1:27">
      <c r="A1751" t="s">
        <v>5941</v>
      </c>
      <c r="B1751" t="s">
        <v>5820</v>
      </c>
      <c r="C1751" t="s">
        <v>18</v>
      </c>
      <c r="D1751" t="s">
        <v>19</v>
      </c>
      <c r="E1751" t="s">
        <v>177</v>
      </c>
      <c r="F1751" t="s">
        <v>67</v>
      </c>
      <c r="G1751" s="6">
        <f t="shared" si="243"/>
        <v>7000</v>
      </c>
      <c r="H1751" t="s">
        <v>151</v>
      </c>
      <c r="I1751" t="s">
        <v>237</v>
      </c>
      <c r="J1751" t="str">
        <f t="shared" si="244"/>
        <v>Vidhi Mital</v>
      </c>
      <c r="K1751" t="s">
        <v>5577</v>
      </c>
      <c r="L1751" s="7">
        <f t="shared" si="249"/>
        <v>44816</v>
      </c>
      <c r="M1751" s="7">
        <v>44961</v>
      </c>
      <c r="N1751" s="1">
        <f t="shared" si="245"/>
        <v>44961</v>
      </c>
      <c r="P1751" s="7" t="str">
        <f t="shared" si="250"/>
        <v/>
      </c>
      <c r="R1751">
        <v>0</v>
      </c>
      <c r="S1751">
        <v>1</v>
      </c>
      <c r="T1751">
        <v>18</v>
      </c>
      <c r="U1751" t="s">
        <v>42</v>
      </c>
      <c r="W1751" t="str">
        <f t="shared" si="246"/>
        <v>Open</v>
      </c>
      <c r="X1751" t="str">
        <f>_xlfn.XLOOKUP(B1751,'Customers'!A:A,'Customers'!E:E,"")</f>
        <v>SMB</v>
      </c>
      <c r="Y1751">
        <f t="shared" si="247"/>
        <v>0</v>
      </c>
      <c r="Z1751" t="str">
        <f t="shared" si="248"/>
        <v/>
      </c>
      <c r="AA1751">
        <f t="shared" si="251"/>
        <v>0</v>
      </c>
    </row>
    <row r="1752" spans="1:27">
      <c r="A1752" t="s">
        <v>5942</v>
      </c>
      <c r="B1752" t="s">
        <v>2037</v>
      </c>
      <c r="C1752" t="s">
        <v>18</v>
      </c>
      <c r="D1752" t="s">
        <v>53</v>
      </c>
      <c r="E1752" t="s">
        <v>91</v>
      </c>
      <c r="F1752" t="s">
        <v>5943</v>
      </c>
      <c r="G1752" s="6">
        <f t="shared" si="243"/>
        <v>33143</v>
      </c>
      <c r="H1752" t="s">
        <v>30</v>
      </c>
      <c r="I1752" t="s">
        <v>23</v>
      </c>
      <c r="J1752" t="str">
        <f t="shared" si="244"/>
        <v>Nihal Bhasin</v>
      </c>
      <c r="K1752" t="s">
        <v>5766</v>
      </c>
      <c r="L1752" s="7">
        <f t="shared" si="249"/>
        <v>45435</v>
      </c>
      <c r="M1752" s="7">
        <v>45517</v>
      </c>
      <c r="N1752" s="1">
        <f t="shared" si="245"/>
        <v>45517</v>
      </c>
      <c r="O1752" s="7">
        <v>45492</v>
      </c>
      <c r="P1752" s="7">
        <f t="shared" si="250"/>
        <v>45492</v>
      </c>
      <c r="Q1752">
        <v>57</v>
      </c>
      <c r="R1752">
        <v>0</v>
      </c>
      <c r="S1752">
        <v>1</v>
      </c>
      <c r="U1752" t="s">
        <v>42</v>
      </c>
      <c r="W1752" t="str">
        <f t="shared" si="246"/>
        <v>Won</v>
      </c>
      <c r="X1752" t="str">
        <f>_xlfn.XLOOKUP(B1752,'Customers'!A:A,'Customers'!E:E,"")</f>
        <v>Mid-Market</v>
      </c>
      <c r="Y1752">
        <f t="shared" si="247"/>
        <v>1</v>
      </c>
      <c r="Z1752">
        <f t="shared" si="248"/>
        <v>-25</v>
      </c>
      <c r="AA1752">
        <f t="shared" si="251"/>
        <v>0</v>
      </c>
    </row>
    <row r="1753" spans="1:27">
      <c r="A1753" t="s">
        <v>5944</v>
      </c>
      <c r="B1753" t="s">
        <v>3906</v>
      </c>
      <c r="C1753" t="s">
        <v>18</v>
      </c>
      <c r="D1753" t="s">
        <v>37</v>
      </c>
      <c r="E1753" t="s">
        <v>91</v>
      </c>
      <c r="F1753" t="s">
        <v>5945</v>
      </c>
      <c r="G1753" s="6">
        <f t="shared" si="243"/>
        <v>56806</v>
      </c>
      <c r="H1753" t="s">
        <v>30</v>
      </c>
      <c r="I1753" t="s">
        <v>139</v>
      </c>
      <c r="J1753" t="str">
        <f t="shared" si="244"/>
        <v>Champak Rao</v>
      </c>
      <c r="K1753" t="s">
        <v>4345</v>
      </c>
      <c r="L1753" s="7">
        <f t="shared" si="249"/>
        <v>44983</v>
      </c>
      <c r="M1753" s="7">
        <v>45086</v>
      </c>
      <c r="N1753" s="1">
        <f t="shared" si="245"/>
        <v>45086</v>
      </c>
      <c r="O1753" s="7">
        <v>45147</v>
      </c>
      <c r="P1753" s="7">
        <f t="shared" si="250"/>
        <v>45147</v>
      </c>
      <c r="Q1753">
        <v>164</v>
      </c>
      <c r="R1753">
        <v>0</v>
      </c>
      <c r="S1753">
        <v>1</v>
      </c>
      <c r="T1753">
        <v>6.6</v>
      </c>
      <c r="U1753" t="s">
        <v>25</v>
      </c>
      <c r="W1753" t="str">
        <f t="shared" si="246"/>
        <v>Won</v>
      </c>
      <c r="X1753" t="str">
        <f>_xlfn.XLOOKUP(B1753,'Customers'!A:A,'Customers'!E:E,"")</f>
        <v>Mid-Market</v>
      </c>
      <c r="Y1753">
        <f t="shared" si="247"/>
        <v>1</v>
      </c>
      <c r="Z1753">
        <f t="shared" si="248"/>
        <v>61</v>
      </c>
      <c r="AA1753">
        <f t="shared" si="251"/>
        <v>1</v>
      </c>
    </row>
    <row r="1754" spans="1:27">
      <c r="A1754" t="s">
        <v>5946</v>
      </c>
      <c r="B1754" t="s">
        <v>240</v>
      </c>
      <c r="C1754" t="s">
        <v>18</v>
      </c>
      <c r="D1754" t="s">
        <v>183</v>
      </c>
      <c r="E1754" t="s">
        <v>54</v>
      </c>
      <c r="F1754" t="s">
        <v>5947</v>
      </c>
      <c r="G1754" s="6">
        <f t="shared" si="243"/>
        <v>4276</v>
      </c>
      <c r="H1754" t="s">
        <v>39</v>
      </c>
      <c r="I1754" t="s">
        <v>98</v>
      </c>
      <c r="J1754" t="str">
        <f t="shared" si="244"/>
        <v>Amruta Sinha</v>
      </c>
      <c r="K1754" t="s">
        <v>4760</v>
      </c>
      <c r="L1754" s="7">
        <f t="shared" si="249"/>
        <v>45500</v>
      </c>
      <c r="M1754" s="7">
        <v>45517</v>
      </c>
      <c r="N1754" s="1">
        <f t="shared" si="245"/>
        <v>45517</v>
      </c>
      <c r="P1754" s="7" t="str">
        <f t="shared" si="250"/>
        <v/>
      </c>
      <c r="R1754">
        <v>0</v>
      </c>
      <c r="S1754">
        <v>1</v>
      </c>
      <c r="T1754">
        <v>3.1</v>
      </c>
      <c r="U1754" t="s">
        <v>42</v>
      </c>
      <c r="W1754" t="str">
        <f t="shared" si="246"/>
        <v>Open</v>
      </c>
      <c r="X1754" t="str">
        <f>_xlfn.XLOOKUP(B1754,'Customers'!A:A,'Customers'!E:E,"")</f>
        <v>Mid-Market</v>
      </c>
      <c r="Y1754">
        <f t="shared" si="247"/>
        <v>0</v>
      </c>
      <c r="Z1754" t="str">
        <f t="shared" si="248"/>
        <v/>
      </c>
      <c r="AA1754">
        <f t="shared" si="251"/>
        <v>0</v>
      </c>
    </row>
    <row r="1755" spans="1:27">
      <c r="A1755" t="s">
        <v>5948</v>
      </c>
      <c r="B1755" t="s">
        <v>5949</v>
      </c>
      <c r="C1755" t="s">
        <v>1605</v>
      </c>
      <c r="D1755" t="s">
        <v>66</v>
      </c>
      <c r="E1755" t="s">
        <v>20</v>
      </c>
      <c r="F1755" t="s">
        <v>5950</v>
      </c>
      <c r="G1755" s="6">
        <f t="shared" si="243"/>
        <v>17841</v>
      </c>
      <c r="H1755" t="s">
        <v>22</v>
      </c>
      <c r="I1755" t="s">
        <v>73</v>
      </c>
      <c r="J1755" t="str">
        <f t="shared" si="244"/>
        <v>Karan Karnik</v>
      </c>
      <c r="K1755" t="s">
        <v>5951</v>
      </c>
      <c r="L1755" s="7">
        <f t="shared" si="249"/>
        <v>44882</v>
      </c>
      <c r="M1755" s="7">
        <v>44941</v>
      </c>
      <c r="N1755" s="1">
        <f t="shared" si="245"/>
        <v>44941</v>
      </c>
      <c r="P1755" s="7" t="str">
        <f t="shared" si="250"/>
        <v/>
      </c>
      <c r="R1755">
        <v>0</v>
      </c>
      <c r="S1755">
        <v>1</v>
      </c>
      <c r="T1755">
        <v>1.5</v>
      </c>
      <c r="U1755" t="s">
        <v>33</v>
      </c>
      <c r="W1755" t="str">
        <f t="shared" si="246"/>
        <v>Open</v>
      </c>
      <c r="X1755" t="str">
        <f>_xlfn.XLOOKUP(B1755,'Customers'!A:A,'Customers'!E:E,"")</f>
        <v>Mid-Market</v>
      </c>
      <c r="Y1755">
        <f t="shared" si="247"/>
        <v>0</v>
      </c>
      <c r="Z1755" t="str">
        <f t="shared" si="248"/>
        <v/>
      </c>
      <c r="AA1755">
        <f t="shared" si="251"/>
        <v>0</v>
      </c>
    </row>
    <row r="1756" spans="1:27">
      <c r="A1756" t="s">
        <v>5952</v>
      </c>
      <c r="B1756" t="s">
        <v>89</v>
      </c>
      <c r="C1756" t="s">
        <v>18</v>
      </c>
      <c r="D1756" t="s">
        <v>37</v>
      </c>
      <c r="E1756" t="s">
        <v>177</v>
      </c>
      <c r="F1756" t="s">
        <v>5953</v>
      </c>
      <c r="G1756" s="6">
        <f t="shared" si="243"/>
        <v>203197</v>
      </c>
      <c r="H1756" t="s">
        <v>47</v>
      </c>
      <c r="I1756" t="s">
        <v>62</v>
      </c>
      <c r="J1756" t="str">
        <f t="shared" si="244"/>
        <v>Jairaj Panchal</v>
      </c>
      <c r="K1756" t="s">
        <v>5954</v>
      </c>
      <c r="L1756" s="7">
        <f t="shared" si="249"/>
        <v>45215</v>
      </c>
      <c r="M1756" s="7">
        <v>45373</v>
      </c>
      <c r="N1756" s="1">
        <f t="shared" si="245"/>
        <v>45373</v>
      </c>
      <c r="P1756" s="7" t="str">
        <f t="shared" si="250"/>
        <v/>
      </c>
      <c r="R1756">
        <v>0</v>
      </c>
      <c r="S1756">
        <v>1</v>
      </c>
      <c r="U1756" t="s">
        <v>42</v>
      </c>
      <c r="W1756" t="str">
        <f t="shared" si="246"/>
        <v>Open</v>
      </c>
      <c r="X1756" t="str">
        <f>_xlfn.XLOOKUP(B1756,'Customers'!A:A,'Customers'!E:E,"")</f>
        <v>Mid-Market</v>
      </c>
      <c r="Y1756">
        <f t="shared" si="247"/>
        <v>0</v>
      </c>
      <c r="Z1756" t="str">
        <f t="shared" si="248"/>
        <v/>
      </c>
      <c r="AA1756">
        <f t="shared" si="251"/>
        <v>0</v>
      </c>
    </row>
    <row r="1757" spans="1:27">
      <c r="A1757" t="s">
        <v>5955</v>
      </c>
      <c r="B1757" t="s">
        <v>2932</v>
      </c>
      <c r="C1757" t="s">
        <v>1507</v>
      </c>
      <c r="D1757" t="s">
        <v>37</v>
      </c>
      <c r="E1757" t="s">
        <v>20</v>
      </c>
      <c r="F1757" t="s">
        <v>5956</v>
      </c>
      <c r="G1757" s="6">
        <f t="shared" si="243"/>
        <v>161000</v>
      </c>
      <c r="H1757" t="s">
        <v>47</v>
      </c>
      <c r="I1757" t="s">
        <v>145</v>
      </c>
      <c r="J1757" t="str">
        <f t="shared" si="244"/>
        <v>Krish Varughese</v>
      </c>
      <c r="K1757" t="s">
        <v>2621</v>
      </c>
      <c r="L1757" s="7">
        <f t="shared" si="249"/>
        <v>45612</v>
      </c>
      <c r="M1757" s="7">
        <v>45712</v>
      </c>
      <c r="N1757" s="1">
        <f t="shared" si="245"/>
        <v>45712</v>
      </c>
      <c r="P1757" s="7" t="str">
        <f t="shared" si="250"/>
        <v/>
      </c>
      <c r="R1757">
        <v>0</v>
      </c>
      <c r="S1757">
        <v>1</v>
      </c>
      <c r="T1757">
        <v>7.1</v>
      </c>
      <c r="U1757" t="s">
        <v>25</v>
      </c>
      <c r="W1757" t="str">
        <f t="shared" si="246"/>
        <v>Open</v>
      </c>
      <c r="X1757" t="str">
        <f>_xlfn.XLOOKUP(B1757,'Customers'!A:A,'Customers'!E:E,"")</f>
        <v>SMB</v>
      </c>
      <c r="Y1757">
        <f t="shared" si="247"/>
        <v>0</v>
      </c>
      <c r="Z1757" t="str">
        <f t="shared" si="248"/>
        <v/>
      </c>
      <c r="AA1757">
        <f t="shared" si="251"/>
        <v>0</v>
      </c>
    </row>
    <row r="1758" spans="1:27">
      <c r="A1758" t="s">
        <v>5957</v>
      </c>
      <c r="B1758" t="s">
        <v>5958</v>
      </c>
      <c r="C1758" t="s">
        <v>2944</v>
      </c>
      <c r="D1758" t="s">
        <v>53</v>
      </c>
      <c r="E1758" t="s">
        <v>45</v>
      </c>
      <c r="F1758" t="s">
        <v>5959</v>
      </c>
      <c r="G1758" s="6">
        <f t="shared" si="243"/>
        <v>28531</v>
      </c>
      <c r="H1758" t="s">
        <v>151</v>
      </c>
      <c r="I1758" t="s">
        <v>258</v>
      </c>
      <c r="J1758" t="str">
        <f t="shared" si="244"/>
        <v>Jasmit Gour</v>
      </c>
      <c r="K1758" t="s">
        <v>5389</v>
      </c>
      <c r="L1758" s="7">
        <f t="shared" si="249"/>
        <v>45618</v>
      </c>
      <c r="M1758" s="7">
        <v>45797</v>
      </c>
      <c r="N1758" s="1">
        <f t="shared" si="245"/>
        <v>45797</v>
      </c>
      <c r="P1758" s="7" t="str">
        <f t="shared" si="250"/>
        <v/>
      </c>
      <c r="R1758">
        <v>0</v>
      </c>
      <c r="S1758">
        <v>1</v>
      </c>
      <c r="T1758">
        <v>27.5</v>
      </c>
      <c r="U1758" t="s">
        <v>100</v>
      </c>
      <c r="W1758" t="str">
        <f t="shared" si="246"/>
        <v>Open</v>
      </c>
      <c r="X1758" t="str">
        <f>_xlfn.XLOOKUP(B1758,'Customers'!A:A,'Customers'!E:E,"")</f>
        <v>Enterprise</v>
      </c>
      <c r="Y1758">
        <f t="shared" si="247"/>
        <v>0</v>
      </c>
      <c r="Z1758" t="str">
        <f t="shared" si="248"/>
        <v/>
      </c>
      <c r="AA1758">
        <f t="shared" si="251"/>
        <v>0</v>
      </c>
    </row>
    <row r="1759" spans="1:27">
      <c r="A1759" t="s">
        <v>5960</v>
      </c>
      <c r="B1759" t="s">
        <v>1244</v>
      </c>
      <c r="C1759" t="s">
        <v>18</v>
      </c>
      <c r="D1759" t="s">
        <v>37</v>
      </c>
      <c r="E1759" t="s">
        <v>20</v>
      </c>
      <c r="F1759" t="s">
        <v>5961</v>
      </c>
      <c r="G1759" s="6">
        <f t="shared" si="243"/>
        <v>151896</v>
      </c>
      <c r="H1759" t="s">
        <v>161</v>
      </c>
      <c r="I1759" t="s">
        <v>23</v>
      </c>
      <c r="J1759" t="str">
        <f t="shared" si="244"/>
        <v>Nihal Bhasin</v>
      </c>
      <c r="K1759" t="s">
        <v>5962</v>
      </c>
      <c r="L1759" s="7">
        <f t="shared" si="249"/>
        <v>45035</v>
      </c>
      <c r="M1759" s="7">
        <v>45101</v>
      </c>
      <c r="N1759" s="1">
        <f t="shared" si="245"/>
        <v>45101</v>
      </c>
      <c r="P1759" s="7" t="str">
        <f t="shared" si="250"/>
        <v/>
      </c>
      <c r="R1759">
        <v>0</v>
      </c>
      <c r="S1759">
        <v>1</v>
      </c>
      <c r="T1759">
        <v>4.5</v>
      </c>
      <c r="U1759" t="s">
        <v>100</v>
      </c>
      <c r="W1759" t="str">
        <f t="shared" si="246"/>
        <v>Open</v>
      </c>
      <c r="X1759" t="str">
        <f>_xlfn.XLOOKUP(B1759,'Customers'!A:A,'Customers'!E:E,"")</f>
        <v>Mid-Market</v>
      </c>
      <c r="Y1759">
        <f t="shared" si="247"/>
        <v>0</v>
      </c>
      <c r="Z1759" t="str">
        <f t="shared" si="248"/>
        <v/>
      </c>
      <c r="AA1759">
        <f t="shared" si="251"/>
        <v>0</v>
      </c>
    </row>
    <row r="1760" spans="1:27">
      <c r="A1760" t="s">
        <v>5963</v>
      </c>
      <c r="B1760" t="s">
        <v>5964</v>
      </c>
      <c r="C1760" t="s">
        <v>763</v>
      </c>
      <c r="D1760" t="s">
        <v>53</v>
      </c>
      <c r="E1760" t="s">
        <v>115</v>
      </c>
      <c r="F1760" t="s">
        <v>5965</v>
      </c>
      <c r="G1760" s="6">
        <f t="shared" si="243"/>
        <v>39927</v>
      </c>
      <c r="H1760" t="s">
        <v>161</v>
      </c>
      <c r="I1760" t="s">
        <v>31</v>
      </c>
      <c r="J1760" t="str">
        <f t="shared" si="244"/>
        <v>Ati Seshadri</v>
      </c>
      <c r="K1760" t="s">
        <v>5966</v>
      </c>
      <c r="L1760" s="7">
        <f t="shared" si="249"/>
        <v>45148</v>
      </c>
      <c r="M1760" s="7">
        <v>45168</v>
      </c>
      <c r="N1760" s="1">
        <f t="shared" si="245"/>
        <v>45168</v>
      </c>
      <c r="O1760" s="7">
        <v>45278</v>
      </c>
      <c r="P1760" s="7">
        <f t="shared" si="250"/>
        <v>45278</v>
      </c>
      <c r="Q1760">
        <v>130</v>
      </c>
      <c r="R1760">
        <v>0</v>
      </c>
      <c r="S1760">
        <v>1</v>
      </c>
      <c r="T1760">
        <v>33.299999999999997</v>
      </c>
      <c r="U1760" t="s">
        <v>33</v>
      </c>
      <c r="W1760" t="str">
        <f t="shared" si="246"/>
        <v>Lost</v>
      </c>
      <c r="X1760" t="str">
        <f>_xlfn.XLOOKUP(B1760,'Customers'!A:A,'Customers'!E:E,"")</f>
        <v>Mid-Market</v>
      </c>
      <c r="Y1760">
        <f t="shared" si="247"/>
        <v>1</v>
      </c>
      <c r="Z1760">
        <f t="shared" si="248"/>
        <v>110</v>
      </c>
      <c r="AA1760">
        <f t="shared" si="251"/>
        <v>1</v>
      </c>
    </row>
    <row r="1761" spans="1:27">
      <c r="A1761" t="s">
        <v>5967</v>
      </c>
      <c r="B1761" t="s">
        <v>2695</v>
      </c>
      <c r="C1761" t="s">
        <v>18</v>
      </c>
      <c r="D1761" t="s">
        <v>183</v>
      </c>
      <c r="E1761" t="s">
        <v>45</v>
      </c>
      <c r="F1761" t="s">
        <v>5968</v>
      </c>
      <c r="G1761" s="6">
        <f t="shared" si="243"/>
        <v>10374</v>
      </c>
      <c r="H1761" t="s">
        <v>161</v>
      </c>
      <c r="I1761" t="s">
        <v>133</v>
      </c>
      <c r="J1761" t="str">
        <f t="shared" si="244"/>
        <v>Aachal Soni</v>
      </c>
      <c r="K1761" t="s">
        <v>4107</v>
      </c>
      <c r="L1761" s="7">
        <f t="shared" si="249"/>
        <v>44657</v>
      </c>
      <c r="M1761" s="7">
        <v>44726</v>
      </c>
      <c r="N1761" s="1">
        <f t="shared" si="245"/>
        <v>44726</v>
      </c>
      <c r="P1761" s="7" t="str">
        <f t="shared" si="250"/>
        <v/>
      </c>
      <c r="R1761">
        <v>0</v>
      </c>
      <c r="S1761">
        <v>1</v>
      </c>
      <c r="T1761">
        <v>5.7</v>
      </c>
      <c r="U1761" t="s">
        <v>100</v>
      </c>
      <c r="W1761" t="str">
        <f t="shared" si="246"/>
        <v>Open</v>
      </c>
      <c r="X1761" t="str">
        <f>_xlfn.XLOOKUP(B1761,'Customers'!A:A,'Customers'!E:E,"")</f>
        <v>SMB</v>
      </c>
      <c r="Y1761">
        <f t="shared" si="247"/>
        <v>0</v>
      </c>
      <c r="Z1761" t="str">
        <f t="shared" si="248"/>
        <v/>
      </c>
      <c r="AA1761">
        <f t="shared" si="251"/>
        <v>0</v>
      </c>
    </row>
    <row r="1762" spans="1:27">
      <c r="A1762" t="s">
        <v>5969</v>
      </c>
      <c r="B1762" t="s">
        <v>4733</v>
      </c>
      <c r="C1762" t="s">
        <v>4544</v>
      </c>
      <c r="D1762" t="s">
        <v>19</v>
      </c>
      <c r="E1762" t="s">
        <v>177</v>
      </c>
      <c r="F1762" t="s">
        <v>5970</v>
      </c>
      <c r="G1762" s="6">
        <f t="shared" si="243"/>
        <v>8854</v>
      </c>
      <c r="H1762" t="s">
        <v>39</v>
      </c>
      <c r="I1762" t="s">
        <v>62</v>
      </c>
      <c r="J1762" t="str">
        <f t="shared" si="244"/>
        <v>Jairaj Panchal</v>
      </c>
      <c r="K1762" t="s">
        <v>5971</v>
      </c>
      <c r="L1762" s="7">
        <f t="shared" si="249"/>
        <v>45289</v>
      </c>
      <c r="M1762" s="7">
        <v>45336</v>
      </c>
      <c r="N1762" s="1">
        <f t="shared" si="245"/>
        <v>45336</v>
      </c>
      <c r="P1762" s="7" t="str">
        <f t="shared" si="250"/>
        <v/>
      </c>
      <c r="R1762">
        <v>0</v>
      </c>
      <c r="S1762">
        <v>1</v>
      </c>
      <c r="T1762">
        <v>14.3</v>
      </c>
      <c r="U1762" t="s">
        <v>33</v>
      </c>
      <c r="W1762" t="str">
        <f t="shared" si="246"/>
        <v>Open</v>
      </c>
      <c r="X1762" t="str">
        <f>_xlfn.XLOOKUP(B1762,'Customers'!A:A,'Customers'!E:E,"")</f>
        <v>Mid-Market</v>
      </c>
      <c r="Y1762">
        <f t="shared" si="247"/>
        <v>0</v>
      </c>
      <c r="Z1762" t="str">
        <f t="shared" si="248"/>
        <v/>
      </c>
      <c r="AA1762">
        <f t="shared" si="251"/>
        <v>0</v>
      </c>
    </row>
    <row r="1763" spans="1:27">
      <c r="A1763" t="s">
        <v>5972</v>
      </c>
      <c r="B1763" t="s">
        <v>3878</v>
      </c>
      <c r="C1763" t="s">
        <v>1164</v>
      </c>
      <c r="D1763" t="s">
        <v>37</v>
      </c>
      <c r="E1763" t="s">
        <v>177</v>
      </c>
      <c r="F1763" t="s">
        <v>5973</v>
      </c>
      <c r="G1763" s="6">
        <f t="shared" si="243"/>
        <v>69000</v>
      </c>
      <c r="H1763" t="s">
        <v>47</v>
      </c>
      <c r="I1763" t="s">
        <v>2020</v>
      </c>
      <c r="J1763" t="str">
        <f t="shared" si="244"/>
        <v>Panini Kade</v>
      </c>
      <c r="K1763" t="s">
        <v>5974</v>
      </c>
      <c r="L1763" s="7">
        <f t="shared" si="249"/>
        <v>45221</v>
      </c>
      <c r="M1763" s="7">
        <v>45361</v>
      </c>
      <c r="N1763" s="1">
        <f t="shared" si="245"/>
        <v>45361</v>
      </c>
      <c r="P1763" s="7" t="str">
        <f t="shared" si="250"/>
        <v/>
      </c>
      <c r="R1763">
        <v>0</v>
      </c>
      <c r="S1763">
        <v>1</v>
      </c>
      <c r="T1763">
        <v>15.4</v>
      </c>
      <c r="U1763" t="s">
        <v>58</v>
      </c>
      <c r="W1763" t="str">
        <f t="shared" si="246"/>
        <v>Open</v>
      </c>
      <c r="X1763" t="str">
        <f>_xlfn.XLOOKUP(B1763,'Customers'!A:A,'Customers'!E:E,"")</f>
        <v>SMB</v>
      </c>
      <c r="Y1763">
        <f t="shared" si="247"/>
        <v>0</v>
      </c>
      <c r="Z1763" t="str">
        <f t="shared" si="248"/>
        <v/>
      </c>
      <c r="AA1763">
        <f t="shared" si="251"/>
        <v>0</v>
      </c>
    </row>
    <row r="1764" spans="1:27">
      <c r="A1764" t="s">
        <v>5975</v>
      </c>
      <c r="B1764" t="s">
        <v>4637</v>
      </c>
      <c r="C1764" t="s">
        <v>3486</v>
      </c>
      <c r="D1764" t="s">
        <v>37</v>
      </c>
      <c r="E1764" t="s">
        <v>91</v>
      </c>
      <c r="F1764" t="s">
        <v>5976</v>
      </c>
      <c r="G1764" s="6">
        <f t="shared" si="243"/>
        <v>166652</v>
      </c>
      <c r="H1764" t="s">
        <v>22</v>
      </c>
      <c r="I1764" t="s">
        <v>73</v>
      </c>
      <c r="J1764" t="str">
        <f t="shared" si="244"/>
        <v>Karan Karnik</v>
      </c>
      <c r="K1764" t="s">
        <v>779</v>
      </c>
      <c r="L1764" s="7">
        <f t="shared" si="249"/>
        <v>44920</v>
      </c>
      <c r="M1764" s="7">
        <v>45021</v>
      </c>
      <c r="N1764" s="1">
        <f t="shared" si="245"/>
        <v>45021</v>
      </c>
      <c r="O1764" s="7">
        <v>45008</v>
      </c>
      <c r="P1764" s="7">
        <f t="shared" si="250"/>
        <v>45008</v>
      </c>
      <c r="Q1764">
        <v>88</v>
      </c>
      <c r="R1764">
        <v>0</v>
      </c>
      <c r="S1764">
        <v>1</v>
      </c>
      <c r="T1764">
        <v>23.8</v>
      </c>
      <c r="U1764" t="s">
        <v>100</v>
      </c>
      <c r="W1764" t="str">
        <f t="shared" si="246"/>
        <v>Won</v>
      </c>
      <c r="X1764" t="str">
        <f>_xlfn.XLOOKUP(B1764,'Customers'!A:A,'Customers'!E:E,"")</f>
        <v>Mid-Market</v>
      </c>
      <c r="Y1764">
        <f t="shared" si="247"/>
        <v>1</v>
      </c>
      <c r="Z1764">
        <f t="shared" si="248"/>
        <v>-13</v>
      </c>
      <c r="AA1764">
        <f t="shared" si="251"/>
        <v>0</v>
      </c>
    </row>
    <row r="1765" spans="1:27">
      <c r="A1765" t="s">
        <v>5977</v>
      </c>
      <c r="B1765" t="s">
        <v>5978</v>
      </c>
      <c r="C1765" t="s">
        <v>18</v>
      </c>
      <c r="D1765" t="s">
        <v>19</v>
      </c>
      <c r="E1765" t="s">
        <v>115</v>
      </c>
      <c r="F1765" t="s">
        <v>5979</v>
      </c>
      <c r="G1765" s="6">
        <f t="shared" si="243"/>
        <v>4174</v>
      </c>
      <c r="H1765" t="s">
        <v>161</v>
      </c>
      <c r="I1765" t="s">
        <v>23</v>
      </c>
      <c r="J1765" t="str">
        <f t="shared" si="244"/>
        <v>Nihal Bhasin</v>
      </c>
      <c r="K1765" t="s">
        <v>5980</v>
      </c>
      <c r="L1765" s="7">
        <f t="shared" si="249"/>
        <v>44767</v>
      </c>
      <c r="M1765" s="7">
        <v>44817</v>
      </c>
      <c r="N1765" s="1">
        <f t="shared" si="245"/>
        <v>44817</v>
      </c>
      <c r="O1765" s="7">
        <v>44930</v>
      </c>
      <c r="P1765" s="7">
        <f t="shared" si="250"/>
        <v>44930</v>
      </c>
      <c r="Q1765">
        <v>163</v>
      </c>
      <c r="R1765">
        <v>0</v>
      </c>
      <c r="S1765">
        <v>1</v>
      </c>
      <c r="T1765">
        <v>25.5</v>
      </c>
      <c r="U1765" t="s">
        <v>42</v>
      </c>
      <c r="W1765" t="str">
        <f t="shared" si="246"/>
        <v>Lost</v>
      </c>
      <c r="X1765" t="str">
        <f>_xlfn.XLOOKUP(B1765,'Customers'!A:A,'Customers'!E:E,"")</f>
        <v>Mid-Market</v>
      </c>
      <c r="Y1765">
        <f t="shared" si="247"/>
        <v>1</v>
      </c>
      <c r="Z1765">
        <f t="shared" si="248"/>
        <v>113</v>
      </c>
      <c r="AA1765">
        <f t="shared" si="251"/>
        <v>1</v>
      </c>
    </row>
    <row r="1766" spans="1:27">
      <c r="A1766" t="s">
        <v>5981</v>
      </c>
      <c r="B1766" t="s">
        <v>5982</v>
      </c>
      <c r="C1766" t="s">
        <v>246</v>
      </c>
      <c r="D1766" t="s">
        <v>53</v>
      </c>
      <c r="E1766" t="s">
        <v>54</v>
      </c>
      <c r="F1766" t="s">
        <v>5983</v>
      </c>
      <c r="G1766" s="6">
        <f t="shared" si="243"/>
        <v>26000</v>
      </c>
      <c r="H1766" t="s">
        <v>79</v>
      </c>
      <c r="I1766" t="s">
        <v>3940</v>
      </c>
      <c r="J1766" t="str">
        <f t="shared" si="244"/>
        <v>Rachit Lall</v>
      </c>
      <c r="K1766" t="s">
        <v>3272</v>
      </c>
      <c r="L1766" s="7">
        <f t="shared" si="249"/>
        <v>45655</v>
      </c>
      <c r="M1766" s="7">
        <v>45690</v>
      </c>
      <c r="N1766" s="1">
        <f t="shared" si="245"/>
        <v>45690</v>
      </c>
      <c r="P1766" s="7" t="str">
        <f t="shared" si="250"/>
        <v/>
      </c>
      <c r="R1766">
        <v>0</v>
      </c>
      <c r="S1766">
        <v>1</v>
      </c>
      <c r="T1766">
        <v>13.1</v>
      </c>
      <c r="U1766" t="s">
        <v>100</v>
      </c>
      <c r="W1766" t="str">
        <f t="shared" si="246"/>
        <v>Open</v>
      </c>
      <c r="X1766" t="str">
        <f>_xlfn.XLOOKUP(B1766,'Customers'!A:A,'Customers'!E:E,"")</f>
        <v>SMB</v>
      </c>
      <c r="Y1766">
        <f t="shared" si="247"/>
        <v>0</v>
      </c>
      <c r="Z1766" t="str">
        <f t="shared" si="248"/>
        <v/>
      </c>
      <c r="AA1766">
        <f t="shared" si="251"/>
        <v>0</v>
      </c>
    </row>
    <row r="1767" spans="1:27">
      <c r="A1767" t="s">
        <v>5984</v>
      </c>
      <c r="B1767" t="s">
        <v>5764</v>
      </c>
      <c r="C1767" t="s">
        <v>143</v>
      </c>
      <c r="D1767" t="s">
        <v>66</v>
      </c>
      <c r="E1767" t="s">
        <v>20</v>
      </c>
      <c r="F1767" t="s">
        <v>1662</v>
      </c>
      <c r="G1767" s="6">
        <f t="shared" si="243"/>
        <v>22000</v>
      </c>
      <c r="H1767" t="s">
        <v>56</v>
      </c>
      <c r="I1767" t="s">
        <v>117</v>
      </c>
      <c r="J1767" t="str">
        <f t="shared" si="244"/>
        <v>Ekta Uppal</v>
      </c>
      <c r="K1767" t="s">
        <v>1924</v>
      </c>
      <c r="L1767" s="7">
        <f t="shared" si="249"/>
        <v>44814</v>
      </c>
      <c r="M1767" s="7">
        <v>44903</v>
      </c>
      <c r="N1767" s="1">
        <f t="shared" si="245"/>
        <v>44903</v>
      </c>
      <c r="P1767" s="7" t="str">
        <f t="shared" si="250"/>
        <v/>
      </c>
      <c r="R1767">
        <v>0</v>
      </c>
      <c r="S1767">
        <v>1</v>
      </c>
      <c r="T1767">
        <v>28.6</v>
      </c>
      <c r="U1767" t="s">
        <v>33</v>
      </c>
      <c r="W1767" t="str">
        <f t="shared" si="246"/>
        <v>Open</v>
      </c>
      <c r="X1767" t="str">
        <f>_xlfn.XLOOKUP(B1767,'Customers'!A:A,'Customers'!E:E,"")</f>
        <v>Mid-Market</v>
      </c>
      <c r="Y1767">
        <f t="shared" si="247"/>
        <v>0</v>
      </c>
      <c r="Z1767" t="str">
        <f t="shared" si="248"/>
        <v/>
      </c>
      <c r="AA1767">
        <f t="shared" si="251"/>
        <v>0</v>
      </c>
    </row>
    <row r="1768" spans="1:27">
      <c r="A1768" t="s">
        <v>5985</v>
      </c>
      <c r="B1768" t="s">
        <v>1926</v>
      </c>
      <c r="C1768" t="s">
        <v>2699</v>
      </c>
      <c r="D1768" t="s">
        <v>19</v>
      </c>
      <c r="E1768" t="s">
        <v>20</v>
      </c>
      <c r="F1768" t="s">
        <v>5986</v>
      </c>
      <c r="G1768" s="6">
        <f t="shared" si="243"/>
        <v>8324</v>
      </c>
      <c r="H1768" t="s">
        <v>151</v>
      </c>
      <c r="I1768" t="s">
        <v>98</v>
      </c>
      <c r="J1768" t="str">
        <f t="shared" si="244"/>
        <v>Amruta Sinha</v>
      </c>
      <c r="K1768" t="s">
        <v>690</v>
      </c>
      <c r="L1768" s="7">
        <f t="shared" si="249"/>
        <v>45574</v>
      </c>
      <c r="M1768" s="7">
        <v>45690</v>
      </c>
      <c r="N1768" s="1">
        <f t="shared" si="245"/>
        <v>45690</v>
      </c>
      <c r="P1768" s="7" t="str">
        <f t="shared" si="250"/>
        <v/>
      </c>
      <c r="R1768">
        <v>0</v>
      </c>
      <c r="S1768">
        <v>1</v>
      </c>
      <c r="T1768">
        <v>31.5</v>
      </c>
      <c r="U1768" t="s">
        <v>33</v>
      </c>
      <c r="W1768" t="str">
        <f t="shared" si="246"/>
        <v>Open</v>
      </c>
      <c r="X1768" t="str">
        <f>_xlfn.XLOOKUP(B1768,'Customers'!A:A,'Customers'!E:E,"")</f>
        <v>Mid-Market</v>
      </c>
      <c r="Y1768">
        <f t="shared" si="247"/>
        <v>0</v>
      </c>
      <c r="Z1768" t="str">
        <f t="shared" si="248"/>
        <v/>
      </c>
      <c r="AA1768">
        <f t="shared" si="251"/>
        <v>0</v>
      </c>
    </row>
    <row r="1769" spans="1:27">
      <c r="A1769" t="s">
        <v>5987</v>
      </c>
      <c r="B1769" t="s">
        <v>5721</v>
      </c>
      <c r="C1769" t="s">
        <v>18</v>
      </c>
      <c r="D1769" t="s">
        <v>19</v>
      </c>
      <c r="E1769" t="s">
        <v>177</v>
      </c>
      <c r="F1769" t="s">
        <v>5988</v>
      </c>
      <c r="G1769" s="6">
        <f t="shared" si="243"/>
        <v>4299</v>
      </c>
      <c r="H1769" t="s">
        <v>39</v>
      </c>
      <c r="I1769" t="s">
        <v>139</v>
      </c>
      <c r="J1769" t="str">
        <f t="shared" si="244"/>
        <v>Champak Rao</v>
      </c>
      <c r="K1769" t="s">
        <v>4898</v>
      </c>
      <c r="L1769" s="7">
        <f t="shared" si="249"/>
        <v>45653</v>
      </c>
      <c r="M1769" s="7">
        <v>45736</v>
      </c>
      <c r="N1769" s="1">
        <f t="shared" si="245"/>
        <v>45736</v>
      </c>
      <c r="P1769" s="7" t="str">
        <f t="shared" si="250"/>
        <v/>
      </c>
      <c r="R1769">
        <v>0</v>
      </c>
      <c r="S1769">
        <v>1</v>
      </c>
      <c r="T1769">
        <v>3.1</v>
      </c>
      <c r="U1769" t="s">
        <v>42</v>
      </c>
      <c r="W1769" t="str">
        <f t="shared" si="246"/>
        <v>Open</v>
      </c>
      <c r="X1769" t="str">
        <f>_xlfn.XLOOKUP(B1769,'Customers'!A:A,'Customers'!E:E,"")</f>
        <v>SMB</v>
      </c>
      <c r="Y1769">
        <f t="shared" si="247"/>
        <v>0</v>
      </c>
      <c r="Z1769" t="str">
        <f t="shared" si="248"/>
        <v/>
      </c>
      <c r="AA1769">
        <f t="shared" si="251"/>
        <v>0</v>
      </c>
    </row>
    <row r="1770" spans="1:27">
      <c r="A1770" t="s">
        <v>5989</v>
      </c>
      <c r="B1770" t="s">
        <v>4096</v>
      </c>
      <c r="C1770" t="s">
        <v>726</v>
      </c>
      <c r="D1770" t="s">
        <v>37</v>
      </c>
      <c r="E1770" t="s">
        <v>91</v>
      </c>
      <c r="F1770" t="s">
        <v>5990</v>
      </c>
      <c r="G1770" s="6">
        <f t="shared" si="243"/>
        <v>162981</v>
      </c>
      <c r="H1770" t="s">
        <v>79</v>
      </c>
      <c r="I1770" t="s">
        <v>23</v>
      </c>
      <c r="J1770" t="str">
        <f t="shared" si="244"/>
        <v>Nihal Bhasin</v>
      </c>
      <c r="K1770" t="s">
        <v>1624</v>
      </c>
      <c r="L1770" s="7">
        <f t="shared" si="249"/>
        <v>45306</v>
      </c>
      <c r="M1770" s="7">
        <v>45372</v>
      </c>
      <c r="N1770" s="1">
        <f t="shared" si="245"/>
        <v>45372</v>
      </c>
      <c r="O1770" s="7">
        <v>45413</v>
      </c>
      <c r="P1770" s="7">
        <f t="shared" si="250"/>
        <v>45413</v>
      </c>
      <c r="Q1770">
        <v>107</v>
      </c>
      <c r="R1770">
        <v>1</v>
      </c>
      <c r="S1770">
        <v>4</v>
      </c>
      <c r="U1770" t="s">
        <v>33</v>
      </c>
      <c r="W1770" t="str">
        <f t="shared" si="246"/>
        <v>Won</v>
      </c>
      <c r="X1770" t="str">
        <f>_xlfn.XLOOKUP(B1770,'Customers'!A:A,'Customers'!E:E,"")</f>
        <v>Mid-Market</v>
      </c>
      <c r="Y1770">
        <f t="shared" si="247"/>
        <v>1</v>
      </c>
      <c r="Z1770">
        <f t="shared" si="248"/>
        <v>41</v>
      </c>
      <c r="AA1770">
        <f t="shared" si="251"/>
        <v>1</v>
      </c>
    </row>
    <row r="1771" spans="1:27">
      <c r="A1771" t="s">
        <v>5991</v>
      </c>
      <c r="B1771" t="s">
        <v>5992</v>
      </c>
      <c r="C1771" t="s">
        <v>901</v>
      </c>
      <c r="D1771" t="s">
        <v>183</v>
      </c>
      <c r="E1771" t="s">
        <v>45</v>
      </c>
      <c r="F1771" t="s">
        <v>5993</v>
      </c>
      <c r="G1771" s="6">
        <f t="shared" si="243"/>
        <v>14263</v>
      </c>
      <c r="H1771" t="s">
        <v>172</v>
      </c>
      <c r="I1771" t="s">
        <v>105</v>
      </c>
      <c r="J1771" t="str">
        <f t="shared" si="244"/>
        <v>Hemangini Bahri</v>
      </c>
      <c r="K1771" t="s">
        <v>4146</v>
      </c>
      <c r="L1771" s="7">
        <f t="shared" si="249"/>
        <v>44949</v>
      </c>
      <c r="M1771" s="7">
        <v>45040</v>
      </c>
      <c r="N1771" s="1">
        <f t="shared" si="245"/>
        <v>45040</v>
      </c>
      <c r="P1771" s="7" t="str">
        <f t="shared" si="250"/>
        <v/>
      </c>
      <c r="R1771">
        <v>0</v>
      </c>
      <c r="S1771">
        <v>1</v>
      </c>
      <c r="T1771">
        <v>31.6</v>
      </c>
      <c r="U1771" t="s">
        <v>25</v>
      </c>
      <c r="W1771" t="str">
        <f t="shared" si="246"/>
        <v>Open</v>
      </c>
      <c r="X1771" t="str">
        <f>_xlfn.XLOOKUP(B1771,'Customers'!A:A,'Customers'!E:E,"")</f>
        <v>Enterprise</v>
      </c>
      <c r="Y1771">
        <f t="shared" si="247"/>
        <v>0</v>
      </c>
      <c r="Z1771" t="str">
        <f t="shared" si="248"/>
        <v/>
      </c>
      <c r="AA1771">
        <f t="shared" si="251"/>
        <v>0</v>
      </c>
    </row>
    <row r="1772" spans="1:27">
      <c r="A1772" t="s">
        <v>5994</v>
      </c>
      <c r="B1772" t="s">
        <v>449</v>
      </c>
      <c r="C1772" t="s">
        <v>18</v>
      </c>
      <c r="D1772" t="s">
        <v>53</v>
      </c>
      <c r="E1772" t="s">
        <v>54</v>
      </c>
      <c r="F1772" t="s">
        <v>5995</v>
      </c>
      <c r="G1772" s="6">
        <f t="shared" si="243"/>
        <v>34279</v>
      </c>
      <c r="H1772" t="s">
        <v>172</v>
      </c>
      <c r="I1772" t="s">
        <v>501</v>
      </c>
      <c r="J1772" t="str">
        <f t="shared" si="244"/>
        <v>Champak Rao</v>
      </c>
      <c r="K1772" t="s">
        <v>1318</v>
      </c>
      <c r="L1772" s="7">
        <f t="shared" si="249"/>
        <v>44846</v>
      </c>
      <c r="M1772" s="7">
        <v>45020</v>
      </c>
      <c r="N1772" s="1">
        <f t="shared" si="245"/>
        <v>45020</v>
      </c>
      <c r="P1772" s="7" t="str">
        <f t="shared" si="250"/>
        <v/>
      </c>
      <c r="R1772">
        <v>0</v>
      </c>
      <c r="S1772">
        <v>1</v>
      </c>
      <c r="U1772" t="s">
        <v>100</v>
      </c>
      <c r="W1772" t="str">
        <f t="shared" si="246"/>
        <v>Open</v>
      </c>
      <c r="X1772" t="str">
        <f>_xlfn.XLOOKUP(B1772,'Customers'!A:A,'Customers'!E:E,"")</f>
        <v>Enterprise</v>
      </c>
      <c r="Y1772">
        <f t="shared" si="247"/>
        <v>0</v>
      </c>
      <c r="Z1772" t="str">
        <f t="shared" si="248"/>
        <v/>
      </c>
      <c r="AA1772">
        <f t="shared" si="251"/>
        <v>0</v>
      </c>
    </row>
    <row r="1773" spans="1:27">
      <c r="A1773" t="s">
        <v>5996</v>
      </c>
      <c r="B1773" t="s">
        <v>4678</v>
      </c>
      <c r="C1773" t="s">
        <v>417</v>
      </c>
      <c r="D1773" t="s">
        <v>66</v>
      </c>
      <c r="E1773" t="s">
        <v>20</v>
      </c>
      <c r="F1773" t="s">
        <v>5997</v>
      </c>
      <c r="G1773" s="6">
        <f t="shared" si="243"/>
        <v>10909</v>
      </c>
      <c r="H1773" t="s">
        <v>161</v>
      </c>
      <c r="I1773" t="s">
        <v>268</v>
      </c>
      <c r="J1773" t="str">
        <f t="shared" si="244"/>
        <v>Panini Kade</v>
      </c>
      <c r="K1773" t="s">
        <v>5556</v>
      </c>
      <c r="L1773" s="7">
        <f t="shared" si="249"/>
        <v>44566</v>
      </c>
      <c r="N1773" s="1" t="str">
        <f t="shared" si="245"/>
        <v/>
      </c>
      <c r="P1773" s="7" t="str">
        <f t="shared" si="250"/>
        <v/>
      </c>
      <c r="R1773">
        <v>0</v>
      </c>
      <c r="S1773">
        <v>1</v>
      </c>
      <c r="T1773">
        <v>2.8</v>
      </c>
      <c r="U1773" t="s">
        <v>25</v>
      </c>
      <c r="W1773" t="str">
        <f t="shared" si="246"/>
        <v>Open</v>
      </c>
      <c r="X1773" t="str">
        <f>_xlfn.XLOOKUP(B1773,'Customers'!A:A,'Customers'!E:E,"")</f>
        <v>SMB</v>
      </c>
      <c r="Y1773">
        <f t="shared" si="247"/>
        <v>0</v>
      </c>
      <c r="Z1773" t="str">
        <f t="shared" si="248"/>
        <v/>
      </c>
      <c r="AA1773">
        <f t="shared" si="251"/>
        <v>0</v>
      </c>
    </row>
    <row r="1774" spans="1:27">
      <c r="A1774" t="s">
        <v>5998</v>
      </c>
      <c r="B1774" t="s">
        <v>5999</v>
      </c>
      <c r="C1774" t="s">
        <v>2979</v>
      </c>
      <c r="D1774" t="s">
        <v>183</v>
      </c>
      <c r="E1774" t="s">
        <v>115</v>
      </c>
      <c r="F1774" t="s">
        <v>6000</v>
      </c>
      <c r="G1774" s="6">
        <f t="shared" si="243"/>
        <v>4461</v>
      </c>
      <c r="H1774" t="s">
        <v>39</v>
      </c>
      <c r="I1774" t="s">
        <v>593</v>
      </c>
      <c r="J1774" t="str">
        <f t="shared" si="244"/>
        <v>Lakshmi Hayre</v>
      </c>
      <c r="K1774" t="s">
        <v>2056</v>
      </c>
      <c r="L1774" s="7">
        <f t="shared" si="249"/>
        <v>44936</v>
      </c>
      <c r="M1774" s="7">
        <v>45066</v>
      </c>
      <c r="N1774" s="1">
        <f t="shared" si="245"/>
        <v>45066</v>
      </c>
      <c r="O1774" s="7">
        <v>45133</v>
      </c>
      <c r="P1774" s="7">
        <f t="shared" si="250"/>
        <v>45133</v>
      </c>
      <c r="Q1774">
        <v>197</v>
      </c>
      <c r="R1774">
        <v>0</v>
      </c>
      <c r="S1774">
        <v>1</v>
      </c>
      <c r="T1774">
        <v>9.3000000000000007</v>
      </c>
      <c r="U1774" t="s">
        <v>33</v>
      </c>
      <c r="W1774" t="str">
        <f t="shared" si="246"/>
        <v>Lost</v>
      </c>
      <c r="X1774" t="str">
        <f>_xlfn.XLOOKUP(B1774,'Customers'!A:A,'Customers'!E:E,"")</f>
        <v>Mid-Market</v>
      </c>
      <c r="Y1774">
        <f t="shared" si="247"/>
        <v>1</v>
      </c>
      <c r="Z1774">
        <f t="shared" si="248"/>
        <v>67</v>
      </c>
      <c r="AA1774">
        <f t="shared" si="251"/>
        <v>1</v>
      </c>
    </row>
    <row r="1775" spans="1:27">
      <c r="A1775" t="s">
        <v>6001</v>
      </c>
      <c r="B1775" t="s">
        <v>6002</v>
      </c>
      <c r="C1775" t="s">
        <v>4954</v>
      </c>
      <c r="D1775" t="s">
        <v>66</v>
      </c>
      <c r="E1775" t="s">
        <v>115</v>
      </c>
      <c r="F1775" t="s">
        <v>6003</v>
      </c>
      <c r="G1775" s="6">
        <f t="shared" si="243"/>
        <v>12852</v>
      </c>
      <c r="H1775" t="s">
        <v>39</v>
      </c>
      <c r="I1775" t="s">
        <v>3940</v>
      </c>
      <c r="J1775" t="str">
        <f t="shared" si="244"/>
        <v>Rachit Lall</v>
      </c>
      <c r="K1775" t="s">
        <v>5679</v>
      </c>
      <c r="L1775" s="7">
        <f t="shared" si="249"/>
        <v>44733</v>
      </c>
      <c r="M1775" s="7">
        <v>44818</v>
      </c>
      <c r="N1775" s="1">
        <f t="shared" si="245"/>
        <v>44818</v>
      </c>
      <c r="O1775" s="7">
        <v>44925</v>
      </c>
      <c r="P1775" s="7">
        <f t="shared" si="250"/>
        <v>44925</v>
      </c>
      <c r="Q1775">
        <v>192</v>
      </c>
      <c r="R1775">
        <v>0</v>
      </c>
      <c r="S1775">
        <v>1</v>
      </c>
      <c r="T1775">
        <v>8.3000000000000007</v>
      </c>
      <c r="U1775" t="s">
        <v>42</v>
      </c>
      <c r="W1775" t="str">
        <f t="shared" si="246"/>
        <v>Lost</v>
      </c>
      <c r="X1775" t="str">
        <f>_xlfn.XLOOKUP(B1775,'Customers'!A:A,'Customers'!E:E,"")</f>
        <v>SMB</v>
      </c>
      <c r="Y1775">
        <f t="shared" si="247"/>
        <v>1</v>
      </c>
      <c r="Z1775">
        <f t="shared" si="248"/>
        <v>107</v>
      </c>
      <c r="AA1775">
        <f t="shared" si="251"/>
        <v>1</v>
      </c>
    </row>
    <row r="1776" spans="1:27">
      <c r="A1776" t="s">
        <v>6004</v>
      </c>
      <c r="B1776" t="s">
        <v>6005</v>
      </c>
      <c r="C1776" t="s">
        <v>18</v>
      </c>
      <c r="D1776" t="s">
        <v>53</v>
      </c>
      <c r="E1776" t="s">
        <v>28</v>
      </c>
      <c r="F1776" t="s">
        <v>6006</v>
      </c>
      <c r="G1776" s="6">
        <f t="shared" si="243"/>
        <v>30646</v>
      </c>
      <c r="H1776" t="s">
        <v>39</v>
      </c>
      <c r="I1776" t="s">
        <v>2756</v>
      </c>
      <c r="J1776" t="str">
        <f t="shared" si="244"/>
        <v>Shivani Natt</v>
      </c>
      <c r="K1776" t="s">
        <v>636</v>
      </c>
      <c r="L1776" s="7">
        <f t="shared" si="249"/>
        <v>44762</v>
      </c>
      <c r="M1776" s="7">
        <v>44819</v>
      </c>
      <c r="N1776" s="1">
        <f t="shared" si="245"/>
        <v>44819</v>
      </c>
      <c r="P1776" s="7" t="str">
        <f t="shared" si="250"/>
        <v/>
      </c>
      <c r="R1776">
        <v>0</v>
      </c>
      <c r="S1776">
        <v>1</v>
      </c>
      <c r="T1776">
        <v>27.4</v>
      </c>
      <c r="U1776" t="s">
        <v>25</v>
      </c>
      <c r="W1776" t="str">
        <f t="shared" si="246"/>
        <v>Open</v>
      </c>
      <c r="X1776" t="str">
        <f>_xlfn.XLOOKUP(B1776,'Customers'!A:A,'Customers'!E:E,"")</f>
        <v>Mid-Market</v>
      </c>
      <c r="Y1776">
        <f t="shared" si="247"/>
        <v>0</v>
      </c>
      <c r="Z1776" t="str">
        <f t="shared" si="248"/>
        <v/>
      </c>
      <c r="AA1776">
        <f t="shared" si="251"/>
        <v>0</v>
      </c>
    </row>
    <row r="1777" spans="1:27">
      <c r="A1777" t="s">
        <v>6007</v>
      </c>
      <c r="B1777" t="s">
        <v>6008</v>
      </c>
      <c r="C1777" t="s">
        <v>3038</v>
      </c>
      <c r="D1777" t="s">
        <v>19</v>
      </c>
      <c r="E1777" t="s">
        <v>20</v>
      </c>
      <c r="F1777" t="s">
        <v>6009</v>
      </c>
      <c r="G1777" s="6">
        <f t="shared" si="243"/>
        <v>6302</v>
      </c>
      <c r="H1777" t="s">
        <v>47</v>
      </c>
      <c r="I1777" t="s">
        <v>274</v>
      </c>
      <c r="J1777" t="str">
        <f t="shared" si="244"/>
        <v>Rachit Lall</v>
      </c>
      <c r="K1777" t="s">
        <v>1859</v>
      </c>
      <c r="L1777" s="7">
        <f t="shared" si="249"/>
        <v>44593</v>
      </c>
      <c r="M1777" s="7">
        <v>44699</v>
      </c>
      <c r="N1777" s="1">
        <f t="shared" si="245"/>
        <v>44699</v>
      </c>
      <c r="P1777" s="7" t="str">
        <f t="shared" si="250"/>
        <v/>
      </c>
      <c r="R1777">
        <v>0</v>
      </c>
      <c r="S1777">
        <v>1</v>
      </c>
      <c r="T1777">
        <v>3.6</v>
      </c>
      <c r="U1777" t="s">
        <v>58</v>
      </c>
      <c r="W1777" t="str">
        <f t="shared" si="246"/>
        <v>Open</v>
      </c>
      <c r="X1777" t="str">
        <f>_xlfn.XLOOKUP(B1777,'Customers'!A:A,'Customers'!E:E,"")</f>
        <v>Mid-Market</v>
      </c>
      <c r="Y1777">
        <f t="shared" si="247"/>
        <v>0</v>
      </c>
      <c r="Z1777" t="str">
        <f t="shared" si="248"/>
        <v/>
      </c>
      <c r="AA1777">
        <f t="shared" si="251"/>
        <v>0</v>
      </c>
    </row>
    <row r="1778" spans="1:27">
      <c r="A1778" t="s">
        <v>6010</v>
      </c>
      <c r="B1778" t="s">
        <v>2960</v>
      </c>
      <c r="C1778" t="s">
        <v>494</v>
      </c>
      <c r="D1778" t="s">
        <v>53</v>
      </c>
      <c r="E1778" t="s">
        <v>177</v>
      </c>
      <c r="F1778" t="s">
        <v>6011</v>
      </c>
      <c r="G1778" s="6">
        <f t="shared" si="243"/>
        <v>28756</v>
      </c>
      <c r="H1778" t="s">
        <v>47</v>
      </c>
      <c r="I1778" t="s">
        <v>98</v>
      </c>
      <c r="J1778" t="str">
        <f t="shared" si="244"/>
        <v>Amruta Sinha</v>
      </c>
      <c r="K1778" t="s">
        <v>1522</v>
      </c>
      <c r="L1778" s="7">
        <f t="shared" si="249"/>
        <v>45051</v>
      </c>
      <c r="M1778" s="7">
        <v>45202</v>
      </c>
      <c r="N1778" s="1">
        <f t="shared" si="245"/>
        <v>45202</v>
      </c>
      <c r="P1778" s="7" t="str">
        <f t="shared" si="250"/>
        <v/>
      </c>
      <c r="R1778">
        <v>0</v>
      </c>
      <c r="S1778">
        <v>1</v>
      </c>
      <c r="T1778">
        <v>10.8</v>
      </c>
      <c r="U1778" t="s">
        <v>25</v>
      </c>
      <c r="W1778" t="str">
        <f t="shared" si="246"/>
        <v>Open</v>
      </c>
      <c r="X1778" t="str">
        <f>_xlfn.XLOOKUP(B1778,'Customers'!A:A,'Customers'!E:E,"")</f>
        <v>SMB</v>
      </c>
      <c r="Y1778">
        <f t="shared" si="247"/>
        <v>0</v>
      </c>
      <c r="Z1778" t="str">
        <f t="shared" si="248"/>
        <v/>
      </c>
      <c r="AA1778">
        <f t="shared" si="251"/>
        <v>0</v>
      </c>
    </row>
    <row r="1779" spans="1:27">
      <c r="A1779" t="s">
        <v>6012</v>
      </c>
      <c r="B1779" t="s">
        <v>4462</v>
      </c>
      <c r="C1779" t="s">
        <v>18</v>
      </c>
      <c r="D1779" t="s">
        <v>37</v>
      </c>
      <c r="E1779" t="s">
        <v>177</v>
      </c>
      <c r="F1779" t="s">
        <v>6013</v>
      </c>
      <c r="G1779" s="6">
        <f t="shared" si="243"/>
        <v>86163</v>
      </c>
      <c r="H1779" t="s">
        <v>22</v>
      </c>
      <c r="I1779" t="s">
        <v>133</v>
      </c>
      <c r="J1779" t="str">
        <f t="shared" si="244"/>
        <v>Aachal Soni</v>
      </c>
      <c r="K1779" t="s">
        <v>5091</v>
      </c>
      <c r="L1779" s="7">
        <f t="shared" si="249"/>
        <v>45053</v>
      </c>
      <c r="M1779" s="7">
        <v>45115</v>
      </c>
      <c r="N1779" s="1">
        <f t="shared" si="245"/>
        <v>45115</v>
      </c>
      <c r="P1779" s="7" t="str">
        <f t="shared" si="250"/>
        <v/>
      </c>
      <c r="R1779">
        <v>0</v>
      </c>
      <c r="S1779">
        <v>1</v>
      </c>
      <c r="T1779">
        <v>13.4</v>
      </c>
      <c r="U1779" t="s">
        <v>25</v>
      </c>
      <c r="W1779" t="str">
        <f t="shared" si="246"/>
        <v>Open</v>
      </c>
      <c r="X1779" t="str">
        <f>_xlfn.XLOOKUP(B1779,'Customers'!A:A,'Customers'!E:E,"")</f>
        <v>Enterprise</v>
      </c>
      <c r="Y1779">
        <f t="shared" si="247"/>
        <v>0</v>
      </c>
      <c r="Z1779" t="str">
        <f t="shared" si="248"/>
        <v/>
      </c>
      <c r="AA1779">
        <f t="shared" si="251"/>
        <v>0</v>
      </c>
    </row>
    <row r="1780" spans="1:27">
      <c r="A1780" t="s">
        <v>6014</v>
      </c>
      <c r="B1780" t="s">
        <v>814</v>
      </c>
      <c r="C1780" t="s">
        <v>436</v>
      </c>
      <c r="D1780" t="s">
        <v>53</v>
      </c>
      <c r="E1780" t="s">
        <v>115</v>
      </c>
      <c r="F1780" t="s">
        <v>6015</v>
      </c>
      <c r="G1780" s="6">
        <f t="shared" si="243"/>
        <v>18309</v>
      </c>
      <c r="H1780" t="s">
        <v>56</v>
      </c>
      <c r="I1780" t="s">
        <v>258</v>
      </c>
      <c r="J1780" t="str">
        <f t="shared" si="244"/>
        <v>Jasmit Gour</v>
      </c>
      <c r="K1780" t="s">
        <v>2338</v>
      </c>
      <c r="L1780" s="7">
        <f t="shared" si="249"/>
        <v>45592</v>
      </c>
      <c r="M1780" s="7">
        <v>45745</v>
      </c>
      <c r="N1780" s="1">
        <f t="shared" si="245"/>
        <v>45745</v>
      </c>
      <c r="O1780" s="7">
        <v>45789</v>
      </c>
      <c r="P1780" s="7">
        <f t="shared" si="250"/>
        <v>45789</v>
      </c>
      <c r="Q1780">
        <v>197</v>
      </c>
      <c r="R1780">
        <v>0</v>
      </c>
      <c r="S1780">
        <v>1</v>
      </c>
      <c r="T1780">
        <v>10.5</v>
      </c>
      <c r="U1780" t="s">
        <v>58</v>
      </c>
      <c r="W1780" t="str">
        <f t="shared" si="246"/>
        <v>Lost</v>
      </c>
      <c r="X1780" t="str">
        <f>_xlfn.XLOOKUP(B1780,'Customers'!A:A,'Customers'!E:E,"")</f>
        <v>SMB</v>
      </c>
      <c r="Y1780">
        <f t="shared" si="247"/>
        <v>1</v>
      </c>
      <c r="Z1780">
        <f t="shared" si="248"/>
        <v>44</v>
      </c>
      <c r="AA1780">
        <f t="shared" si="251"/>
        <v>1</v>
      </c>
    </row>
    <row r="1781" spans="1:27">
      <c r="A1781" t="s">
        <v>6016</v>
      </c>
      <c r="B1781" t="s">
        <v>4948</v>
      </c>
      <c r="C1781" t="s">
        <v>1865</v>
      </c>
      <c r="D1781" t="s">
        <v>19</v>
      </c>
      <c r="E1781" t="s">
        <v>20</v>
      </c>
      <c r="F1781" t="s">
        <v>6017</v>
      </c>
      <c r="G1781" s="6">
        <f t="shared" si="243"/>
        <v>3273</v>
      </c>
      <c r="H1781" t="s">
        <v>151</v>
      </c>
      <c r="I1781" t="s">
        <v>73</v>
      </c>
      <c r="J1781" t="str">
        <f t="shared" si="244"/>
        <v>Karan Karnik</v>
      </c>
      <c r="K1781" t="s">
        <v>3569</v>
      </c>
      <c r="L1781" s="7">
        <f t="shared" si="249"/>
        <v>44802</v>
      </c>
      <c r="M1781" s="7">
        <v>44914</v>
      </c>
      <c r="N1781" s="1">
        <f t="shared" si="245"/>
        <v>44914</v>
      </c>
      <c r="P1781" s="7" t="str">
        <f t="shared" si="250"/>
        <v/>
      </c>
      <c r="R1781">
        <v>0</v>
      </c>
      <c r="S1781">
        <v>1</v>
      </c>
      <c r="T1781">
        <v>6.9</v>
      </c>
      <c r="U1781" t="s">
        <v>58</v>
      </c>
      <c r="W1781" t="str">
        <f t="shared" si="246"/>
        <v>Open</v>
      </c>
      <c r="X1781" t="str">
        <f>_xlfn.XLOOKUP(B1781,'Customers'!A:A,'Customers'!E:E,"")</f>
        <v>Mid-Market</v>
      </c>
      <c r="Y1781">
        <f t="shared" si="247"/>
        <v>0</v>
      </c>
      <c r="Z1781" t="str">
        <f t="shared" si="248"/>
        <v/>
      </c>
      <c r="AA1781">
        <f t="shared" si="251"/>
        <v>0</v>
      </c>
    </row>
    <row r="1782" spans="1:27">
      <c r="A1782" t="s">
        <v>6018</v>
      </c>
      <c r="B1782" t="s">
        <v>3817</v>
      </c>
      <c r="C1782" t="s">
        <v>455</v>
      </c>
      <c r="D1782" t="s">
        <v>183</v>
      </c>
      <c r="E1782" t="s">
        <v>115</v>
      </c>
      <c r="F1782" t="s">
        <v>1411</v>
      </c>
      <c r="G1782" s="6">
        <f t="shared" si="243"/>
        <v>9000</v>
      </c>
      <c r="H1782" t="s">
        <v>56</v>
      </c>
      <c r="I1782" t="s">
        <v>232</v>
      </c>
      <c r="J1782" t="str">
        <f t="shared" si="244"/>
        <v>Patrick Sama</v>
      </c>
      <c r="K1782" t="s">
        <v>1509</v>
      </c>
      <c r="L1782" s="7">
        <f t="shared" si="249"/>
        <v>44938</v>
      </c>
      <c r="M1782" s="7">
        <v>45007</v>
      </c>
      <c r="N1782" s="1">
        <f t="shared" si="245"/>
        <v>45007</v>
      </c>
      <c r="O1782" s="7">
        <v>45041</v>
      </c>
      <c r="P1782" s="7">
        <f t="shared" si="250"/>
        <v>45041</v>
      </c>
      <c r="Q1782">
        <v>103</v>
      </c>
      <c r="R1782">
        <v>0</v>
      </c>
      <c r="S1782">
        <v>1</v>
      </c>
      <c r="T1782">
        <v>24</v>
      </c>
      <c r="U1782" t="s">
        <v>33</v>
      </c>
      <c r="W1782" t="str">
        <f t="shared" si="246"/>
        <v>Lost</v>
      </c>
      <c r="X1782" t="str">
        <f>_xlfn.XLOOKUP(B1782,'Customers'!A:A,'Customers'!E:E,"")</f>
        <v>Enterprise</v>
      </c>
      <c r="Y1782">
        <f t="shared" si="247"/>
        <v>1</v>
      </c>
      <c r="Z1782">
        <f t="shared" si="248"/>
        <v>34</v>
      </c>
      <c r="AA1782">
        <f t="shared" si="251"/>
        <v>1</v>
      </c>
    </row>
    <row r="1783" spans="1:27">
      <c r="A1783" t="s">
        <v>6019</v>
      </c>
      <c r="B1783" t="s">
        <v>4402</v>
      </c>
      <c r="C1783" t="s">
        <v>18</v>
      </c>
      <c r="D1783" t="s">
        <v>183</v>
      </c>
      <c r="E1783" t="s">
        <v>91</v>
      </c>
      <c r="F1783" t="s">
        <v>6020</v>
      </c>
      <c r="G1783" s="6">
        <f t="shared" si="243"/>
        <v>6183</v>
      </c>
      <c r="H1783" t="s">
        <v>56</v>
      </c>
      <c r="I1783" t="s">
        <v>156</v>
      </c>
      <c r="J1783" t="str">
        <f t="shared" si="244"/>
        <v>Lakshmi Hayre</v>
      </c>
      <c r="K1783" t="s">
        <v>6021</v>
      </c>
      <c r="L1783" s="7">
        <f t="shared" si="249"/>
        <v>45496</v>
      </c>
      <c r="M1783" s="7">
        <v>45675</v>
      </c>
      <c r="N1783" s="1">
        <f t="shared" si="245"/>
        <v>45675</v>
      </c>
      <c r="O1783" s="7">
        <v>45561</v>
      </c>
      <c r="P1783" s="7">
        <f t="shared" si="250"/>
        <v>45561</v>
      </c>
      <c r="Q1783">
        <v>65</v>
      </c>
      <c r="R1783">
        <v>1</v>
      </c>
      <c r="S1783">
        <v>4</v>
      </c>
      <c r="T1783">
        <v>0</v>
      </c>
      <c r="U1783" t="s">
        <v>42</v>
      </c>
      <c r="W1783" t="str">
        <f t="shared" si="246"/>
        <v>Won</v>
      </c>
      <c r="X1783" t="str">
        <f>_xlfn.XLOOKUP(B1783,'Customers'!A:A,'Customers'!E:E,"")</f>
        <v>Enterprise</v>
      </c>
      <c r="Y1783">
        <f t="shared" si="247"/>
        <v>1</v>
      </c>
      <c r="Z1783">
        <f t="shared" si="248"/>
        <v>-114</v>
      </c>
      <c r="AA1783">
        <f t="shared" si="251"/>
        <v>0</v>
      </c>
    </row>
    <row r="1784" spans="1:27">
      <c r="A1784" t="s">
        <v>6022</v>
      </c>
      <c r="B1784" t="s">
        <v>556</v>
      </c>
      <c r="C1784" t="s">
        <v>2370</v>
      </c>
      <c r="D1784" t="s">
        <v>53</v>
      </c>
      <c r="E1784" t="s">
        <v>115</v>
      </c>
      <c r="F1784" t="s">
        <v>6023</v>
      </c>
      <c r="G1784" s="6">
        <f t="shared" si="243"/>
        <v>28917</v>
      </c>
      <c r="H1784" t="s">
        <v>22</v>
      </c>
      <c r="I1784" t="s">
        <v>232</v>
      </c>
      <c r="J1784" t="str">
        <f t="shared" si="244"/>
        <v>Patrick Sama</v>
      </c>
      <c r="K1784" t="s">
        <v>4088</v>
      </c>
      <c r="L1784" s="7">
        <f t="shared" si="249"/>
        <v>45504</v>
      </c>
      <c r="M1784" s="7">
        <v>45634</v>
      </c>
      <c r="N1784" s="1">
        <f t="shared" si="245"/>
        <v>45634</v>
      </c>
      <c r="O1784" s="7">
        <v>45527</v>
      </c>
      <c r="P1784" s="7">
        <f t="shared" si="250"/>
        <v>45527</v>
      </c>
      <c r="Q1784">
        <v>23</v>
      </c>
      <c r="R1784">
        <v>0</v>
      </c>
      <c r="S1784">
        <v>1</v>
      </c>
      <c r="T1784">
        <v>3.7</v>
      </c>
      <c r="U1784" t="s">
        <v>33</v>
      </c>
      <c r="W1784" t="str">
        <f t="shared" si="246"/>
        <v>Lost</v>
      </c>
      <c r="X1784" t="str">
        <f>_xlfn.XLOOKUP(B1784,'Customers'!A:A,'Customers'!E:E,"")</f>
        <v>SMB</v>
      </c>
      <c r="Y1784">
        <f t="shared" si="247"/>
        <v>1</v>
      </c>
      <c r="Z1784">
        <f t="shared" si="248"/>
        <v>-107</v>
      </c>
      <c r="AA1784">
        <f t="shared" si="251"/>
        <v>0</v>
      </c>
    </row>
    <row r="1785" spans="1:27">
      <c r="A1785" t="s">
        <v>6024</v>
      </c>
      <c r="B1785" t="s">
        <v>6025</v>
      </c>
      <c r="C1785" t="s">
        <v>286</v>
      </c>
      <c r="D1785" t="s">
        <v>19</v>
      </c>
      <c r="E1785" t="s">
        <v>177</v>
      </c>
      <c r="F1785" t="s">
        <v>6026</v>
      </c>
      <c r="G1785" s="6">
        <f t="shared" si="243"/>
        <v>2888</v>
      </c>
      <c r="H1785" t="s">
        <v>151</v>
      </c>
      <c r="I1785" t="s">
        <v>117</v>
      </c>
      <c r="J1785" t="str">
        <f t="shared" si="244"/>
        <v>Ekta Uppal</v>
      </c>
      <c r="K1785" t="s">
        <v>167</v>
      </c>
      <c r="L1785" s="7">
        <f t="shared" si="249"/>
        <v>45374</v>
      </c>
      <c r="M1785" s="7">
        <v>45465</v>
      </c>
      <c r="N1785" s="1">
        <f t="shared" si="245"/>
        <v>45465</v>
      </c>
      <c r="P1785" s="7" t="str">
        <f t="shared" si="250"/>
        <v/>
      </c>
      <c r="R1785">
        <v>0</v>
      </c>
      <c r="S1785">
        <v>1</v>
      </c>
      <c r="T1785">
        <v>32.6</v>
      </c>
      <c r="U1785" t="s">
        <v>42</v>
      </c>
      <c r="W1785" t="str">
        <f t="shared" si="246"/>
        <v>Open</v>
      </c>
      <c r="X1785" t="str">
        <f>_xlfn.XLOOKUP(B1785,'Customers'!A:A,'Customers'!E:E,"")</f>
        <v>Mid-Market</v>
      </c>
      <c r="Y1785">
        <f t="shared" si="247"/>
        <v>0</v>
      </c>
      <c r="Z1785" t="str">
        <f t="shared" si="248"/>
        <v/>
      </c>
      <c r="AA1785">
        <f t="shared" si="251"/>
        <v>0</v>
      </c>
    </row>
    <row r="1786" spans="1:27">
      <c r="A1786" t="s">
        <v>6027</v>
      </c>
      <c r="B1786" t="s">
        <v>4691</v>
      </c>
      <c r="C1786" t="s">
        <v>1826</v>
      </c>
      <c r="D1786" t="s">
        <v>37</v>
      </c>
      <c r="E1786" t="s">
        <v>115</v>
      </c>
      <c r="F1786" t="s">
        <v>6028</v>
      </c>
      <c r="G1786" s="6">
        <f t="shared" si="243"/>
        <v>150682</v>
      </c>
      <c r="H1786" t="s">
        <v>56</v>
      </c>
      <c r="I1786" t="s">
        <v>237</v>
      </c>
      <c r="J1786" t="str">
        <f t="shared" si="244"/>
        <v>Vidhi Mital</v>
      </c>
      <c r="K1786" t="s">
        <v>6029</v>
      </c>
      <c r="L1786" s="7">
        <f t="shared" si="249"/>
        <v>45547</v>
      </c>
      <c r="M1786" s="7">
        <v>45640</v>
      </c>
      <c r="N1786" s="1">
        <f t="shared" si="245"/>
        <v>45640</v>
      </c>
      <c r="O1786" s="7">
        <v>45728</v>
      </c>
      <c r="P1786" s="7">
        <f t="shared" si="250"/>
        <v>45728</v>
      </c>
      <c r="Q1786">
        <v>181</v>
      </c>
      <c r="R1786">
        <v>0</v>
      </c>
      <c r="S1786">
        <v>1</v>
      </c>
      <c r="T1786">
        <v>29.9</v>
      </c>
      <c r="U1786" t="s">
        <v>33</v>
      </c>
      <c r="W1786" t="str">
        <f t="shared" si="246"/>
        <v>Lost</v>
      </c>
      <c r="X1786" t="str">
        <f>_xlfn.XLOOKUP(B1786,'Customers'!A:A,'Customers'!E:E,"")</f>
        <v>SMB</v>
      </c>
      <c r="Y1786">
        <f t="shared" si="247"/>
        <v>1</v>
      </c>
      <c r="Z1786">
        <f t="shared" si="248"/>
        <v>88</v>
      </c>
      <c r="AA1786">
        <f t="shared" si="251"/>
        <v>1</v>
      </c>
    </row>
    <row r="1787" spans="1:27">
      <c r="A1787" t="s">
        <v>6030</v>
      </c>
      <c r="B1787" t="s">
        <v>6031</v>
      </c>
      <c r="C1787" t="s">
        <v>18</v>
      </c>
      <c r="D1787" t="s">
        <v>53</v>
      </c>
      <c r="E1787" t="s">
        <v>177</v>
      </c>
      <c r="F1787" t="s">
        <v>6032</v>
      </c>
      <c r="G1787" s="6">
        <f t="shared" si="243"/>
        <v>40772</v>
      </c>
      <c r="H1787" t="s">
        <v>30</v>
      </c>
      <c r="I1787" t="s">
        <v>133</v>
      </c>
      <c r="J1787" t="str">
        <f t="shared" si="244"/>
        <v>Aachal Soni</v>
      </c>
      <c r="K1787" t="s">
        <v>511</v>
      </c>
      <c r="L1787" s="7">
        <f t="shared" si="249"/>
        <v>44838</v>
      </c>
      <c r="M1787" s="7">
        <v>44853</v>
      </c>
      <c r="N1787" s="1">
        <f t="shared" si="245"/>
        <v>44853</v>
      </c>
      <c r="P1787" s="7" t="str">
        <f t="shared" si="250"/>
        <v/>
      </c>
      <c r="R1787">
        <v>0</v>
      </c>
      <c r="S1787">
        <v>1</v>
      </c>
      <c r="T1787">
        <v>33.200000000000003</v>
      </c>
      <c r="U1787" t="s">
        <v>100</v>
      </c>
      <c r="W1787" t="str">
        <f t="shared" si="246"/>
        <v>Open</v>
      </c>
      <c r="X1787" t="str">
        <f>_xlfn.XLOOKUP(B1787,'Customers'!A:A,'Customers'!E:E,"")</f>
        <v>SMB</v>
      </c>
      <c r="Y1787">
        <f t="shared" si="247"/>
        <v>0</v>
      </c>
      <c r="Z1787" t="str">
        <f t="shared" si="248"/>
        <v/>
      </c>
      <c r="AA1787">
        <f t="shared" si="251"/>
        <v>0</v>
      </c>
    </row>
    <row r="1788" spans="1:27">
      <c r="A1788" t="s">
        <v>6033</v>
      </c>
      <c r="B1788" t="s">
        <v>6034</v>
      </c>
      <c r="C1788" t="s">
        <v>2261</v>
      </c>
      <c r="D1788" t="s">
        <v>66</v>
      </c>
      <c r="E1788" t="s">
        <v>54</v>
      </c>
      <c r="F1788" t="s">
        <v>6035</v>
      </c>
      <c r="G1788" s="6">
        <f t="shared" si="243"/>
        <v>22997</v>
      </c>
      <c r="H1788" t="s">
        <v>22</v>
      </c>
      <c r="I1788" t="s">
        <v>361</v>
      </c>
      <c r="J1788" t="str">
        <f t="shared" si="244"/>
        <v>Jalsa Parsa</v>
      </c>
      <c r="K1788" t="s">
        <v>2142</v>
      </c>
      <c r="L1788" s="7">
        <f t="shared" si="249"/>
        <v>45427</v>
      </c>
      <c r="M1788" s="7">
        <v>45452</v>
      </c>
      <c r="N1788" s="1">
        <f t="shared" si="245"/>
        <v>45452</v>
      </c>
      <c r="P1788" s="7" t="str">
        <f t="shared" si="250"/>
        <v/>
      </c>
      <c r="R1788">
        <v>0</v>
      </c>
      <c r="S1788">
        <v>1</v>
      </c>
      <c r="T1788">
        <v>19.100000000000001</v>
      </c>
      <c r="U1788" t="s">
        <v>33</v>
      </c>
      <c r="W1788" t="str">
        <f t="shared" si="246"/>
        <v>Open</v>
      </c>
      <c r="X1788" t="str">
        <f>_xlfn.XLOOKUP(B1788,'Customers'!A:A,'Customers'!E:E,"")</f>
        <v>SMB</v>
      </c>
      <c r="Y1788">
        <f t="shared" si="247"/>
        <v>0</v>
      </c>
      <c r="Z1788" t="str">
        <f t="shared" si="248"/>
        <v/>
      </c>
      <c r="AA1788">
        <f t="shared" si="251"/>
        <v>0</v>
      </c>
    </row>
    <row r="1789" spans="1:27">
      <c r="A1789" t="s">
        <v>6036</v>
      </c>
      <c r="B1789" t="s">
        <v>5826</v>
      </c>
      <c r="C1789" t="s">
        <v>18</v>
      </c>
      <c r="D1789" t="s">
        <v>66</v>
      </c>
      <c r="E1789" t="s">
        <v>115</v>
      </c>
      <c r="F1789" t="s">
        <v>6037</v>
      </c>
      <c r="G1789" s="6">
        <f t="shared" si="243"/>
        <v>19485</v>
      </c>
      <c r="H1789" t="s">
        <v>30</v>
      </c>
      <c r="I1789" t="s">
        <v>80</v>
      </c>
      <c r="J1789" t="str">
        <f t="shared" si="244"/>
        <v>Shivani Natt</v>
      </c>
      <c r="K1789" t="s">
        <v>1361</v>
      </c>
      <c r="L1789" s="7">
        <f t="shared" si="249"/>
        <v>45190</v>
      </c>
      <c r="M1789" s="7">
        <v>45349</v>
      </c>
      <c r="N1789" s="1">
        <f t="shared" si="245"/>
        <v>45349</v>
      </c>
      <c r="O1789" s="7">
        <v>45307</v>
      </c>
      <c r="P1789" s="7">
        <f t="shared" si="250"/>
        <v>45307</v>
      </c>
      <c r="Q1789">
        <v>117</v>
      </c>
      <c r="R1789">
        <v>0</v>
      </c>
      <c r="S1789">
        <v>1</v>
      </c>
      <c r="T1789">
        <v>2.4</v>
      </c>
      <c r="U1789" t="s">
        <v>33</v>
      </c>
      <c r="W1789" t="str">
        <f t="shared" si="246"/>
        <v>Lost</v>
      </c>
      <c r="X1789" t="str">
        <f>_xlfn.XLOOKUP(B1789,'Customers'!A:A,'Customers'!E:E,"")</f>
        <v>Mid-Market</v>
      </c>
      <c r="Y1789">
        <f t="shared" si="247"/>
        <v>1</v>
      </c>
      <c r="Z1789">
        <f t="shared" si="248"/>
        <v>-42</v>
      </c>
      <c r="AA1789">
        <f t="shared" si="251"/>
        <v>0</v>
      </c>
    </row>
    <row r="1790" spans="1:27">
      <c r="A1790" t="s">
        <v>6038</v>
      </c>
      <c r="B1790" t="s">
        <v>4445</v>
      </c>
      <c r="C1790" t="s">
        <v>2899</v>
      </c>
      <c r="D1790" t="s">
        <v>183</v>
      </c>
      <c r="E1790" t="s">
        <v>28</v>
      </c>
      <c r="F1790" t="s">
        <v>6039</v>
      </c>
      <c r="G1790" s="6">
        <f t="shared" si="243"/>
        <v>4694</v>
      </c>
      <c r="H1790" t="s">
        <v>151</v>
      </c>
      <c r="I1790" t="s">
        <v>6040</v>
      </c>
      <c r="J1790" t="str">
        <f t="shared" si="244"/>
        <v>Jalsa Parsa</v>
      </c>
      <c r="K1790" t="s">
        <v>6041</v>
      </c>
      <c r="L1790" s="7">
        <f t="shared" si="249"/>
        <v>44592</v>
      </c>
      <c r="M1790" s="7">
        <v>44663</v>
      </c>
      <c r="N1790" s="1">
        <f t="shared" si="245"/>
        <v>44663</v>
      </c>
      <c r="P1790" s="7" t="str">
        <f t="shared" si="250"/>
        <v/>
      </c>
      <c r="R1790">
        <v>0</v>
      </c>
      <c r="S1790">
        <v>1</v>
      </c>
      <c r="T1790">
        <v>26.2</v>
      </c>
      <c r="U1790" t="s">
        <v>58</v>
      </c>
      <c r="W1790" t="str">
        <f t="shared" si="246"/>
        <v>Open</v>
      </c>
      <c r="X1790" t="str">
        <f>_xlfn.XLOOKUP(B1790,'Customers'!A:A,'Customers'!E:E,"")</f>
        <v>SMB</v>
      </c>
      <c r="Y1790">
        <f t="shared" si="247"/>
        <v>0</v>
      </c>
      <c r="Z1790" t="str">
        <f t="shared" si="248"/>
        <v/>
      </c>
      <c r="AA1790">
        <f t="shared" si="251"/>
        <v>0</v>
      </c>
    </row>
    <row r="1791" spans="1:27">
      <c r="A1791" t="s">
        <v>6042</v>
      </c>
      <c r="B1791" t="s">
        <v>4047</v>
      </c>
      <c r="C1791" t="s">
        <v>4009</v>
      </c>
      <c r="D1791" t="s">
        <v>53</v>
      </c>
      <c r="E1791" t="s">
        <v>28</v>
      </c>
      <c r="F1791" t="s">
        <v>6043</v>
      </c>
      <c r="G1791" s="6">
        <f t="shared" si="243"/>
        <v>34115</v>
      </c>
      <c r="H1791" t="s">
        <v>151</v>
      </c>
      <c r="I1791" t="s">
        <v>93</v>
      </c>
      <c r="J1791" t="str">
        <f t="shared" si="244"/>
        <v>Owen Mane</v>
      </c>
      <c r="K1791" t="s">
        <v>2564</v>
      </c>
      <c r="L1791" s="7">
        <f t="shared" si="249"/>
        <v>45304</v>
      </c>
      <c r="M1791" s="7">
        <v>45343</v>
      </c>
      <c r="N1791" s="1">
        <f t="shared" si="245"/>
        <v>45343</v>
      </c>
      <c r="P1791" s="7" t="str">
        <f t="shared" si="250"/>
        <v/>
      </c>
      <c r="R1791">
        <v>0</v>
      </c>
      <c r="S1791">
        <v>1</v>
      </c>
      <c r="T1791">
        <v>4.9000000000000004</v>
      </c>
      <c r="U1791" t="s">
        <v>33</v>
      </c>
      <c r="W1791" t="str">
        <f t="shared" si="246"/>
        <v>Open</v>
      </c>
      <c r="X1791" t="str">
        <f>_xlfn.XLOOKUP(B1791,'Customers'!A:A,'Customers'!E:E,"")</f>
        <v>Enterprise</v>
      </c>
      <c r="Y1791">
        <f t="shared" si="247"/>
        <v>0</v>
      </c>
      <c r="Z1791" t="str">
        <f t="shared" si="248"/>
        <v/>
      </c>
      <c r="AA1791">
        <f t="shared" si="251"/>
        <v>0</v>
      </c>
    </row>
    <row r="1792" spans="1:27">
      <c r="A1792" t="s">
        <v>6044</v>
      </c>
      <c r="B1792" t="s">
        <v>3684</v>
      </c>
      <c r="C1792" t="s">
        <v>2104</v>
      </c>
      <c r="D1792" t="s">
        <v>53</v>
      </c>
      <c r="E1792" t="s">
        <v>54</v>
      </c>
      <c r="F1792" t="s">
        <v>6045</v>
      </c>
      <c r="G1792" s="6">
        <f t="shared" si="243"/>
        <v>12196</v>
      </c>
      <c r="H1792" t="s">
        <v>172</v>
      </c>
      <c r="I1792" t="s">
        <v>127</v>
      </c>
      <c r="J1792" t="str">
        <f t="shared" si="244"/>
        <v>Kashish Patla</v>
      </c>
      <c r="K1792" t="s">
        <v>6046</v>
      </c>
      <c r="L1792" s="7">
        <f t="shared" si="249"/>
        <v>45297</v>
      </c>
      <c r="M1792" s="7">
        <v>45373</v>
      </c>
      <c r="N1792" s="1">
        <f t="shared" si="245"/>
        <v>45373</v>
      </c>
      <c r="P1792" s="7" t="str">
        <f t="shared" si="250"/>
        <v/>
      </c>
      <c r="R1792">
        <v>0</v>
      </c>
      <c r="S1792">
        <v>1</v>
      </c>
      <c r="T1792">
        <v>34.700000000000003</v>
      </c>
      <c r="U1792" t="s">
        <v>33</v>
      </c>
      <c r="W1792" t="str">
        <f t="shared" si="246"/>
        <v>Open</v>
      </c>
      <c r="X1792" t="str">
        <f>_xlfn.XLOOKUP(B1792,'Customers'!A:A,'Customers'!E:E,"")</f>
        <v>Enterprise</v>
      </c>
      <c r="Y1792">
        <f t="shared" si="247"/>
        <v>0</v>
      </c>
      <c r="Z1792" t="str">
        <f t="shared" si="248"/>
        <v/>
      </c>
      <c r="AA1792">
        <f t="shared" si="251"/>
        <v>0</v>
      </c>
    </row>
    <row r="1793" spans="1:27">
      <c r="A1793" t="s">
        <v>6047</v>
      </c>
      <c r="B1793" t="s">
        <v>910</v>
      </c>
      <c r="C1793" t="s">
        <v>3102</v>
      </c>
      <c r="D1793" t="s">
        <v>183</v>
      </c>
      <c r="E1793" t="s">
        <v>20</v>
      </c>
      <c r="F1793" t="s">
        <v>6048</v>
      </c>
      <c r="G1793" s="6">
        <f t="shared" si="243"/>
        <v>12260</v>
      </c>
      <c r="H1793" t="s">
        <v>47</v>
      </c>
      <c r="I1793" t="s">
        <v>361</v>
      </c>
      <c r="J1793" t="str">
        <f t="shared" si="244"/>
        <v>Jalsa Parsa</v>
      </c>
      <c r="K1793" t="s">
        <v>2282</v>
      </c>
      <c r="L1793" s="7">
        <f t="shared" si="249"/>
        <v>45654</v>
      </c>
      <c r="M1793" s="7">
        <v>45670</v>
      </c>
      <c r="N1793" s="1">
        <f t="shared" si="245"/>
        <v>45670</v>
      </c>
      <c r="P1793" s="7" t="str">
        <f t="shared" si="250"/>
        <v/>
      </c>
      <c r="R1793">
        <v>0</v>
      </c>
      <c r="S1793">
        <v>1</v>
      </c>
      <c r="T1793">
        <v>25</v>
      </c>
      <c r="U1793" t="s">
        <v>42</v>
      </c>
      <c r="W1793" t="str">
        <f t="shared" si="246"/>
        <v>Open</v>
      </c>
      <c r="X1793" t="str">
        <f>_xlfn.XLOOKUP(B1793,'Customers'!A:A,'Customers'!E:E,"")</f>
        <v>SMB</v>
      </c>
      <c r="Y1793">
        <f t="shared" si="247"/>
        <v>0</v>
      </c>
      <c r="Z1793" t="str">
        <f t="shared" si="248"/>
        <v/>
      </c>
      <c r="AA1793">
        <f t="shared" si="251"/>
        <v>0</v>
      </c>
    </row>
    <row r="1794" spans="1:27">
      <c r="A1794" t="s">
        <v>6049</v>
      </c>
      <c r="B1794" t="s">
        <v>2159</v>
      </c>
      <c r="C1794" t="s">
        <v>3694</v>
      </c>
      <c r="D1794" t="s">
        <v>37</v>
      </c>
      <c r="E1794" t="s">
        <v>20</v>
      </c>
      <c r="F1794" t="s">
        <v>6050</v>
      </c>
      <c r="G1794" s="6">
        <f t="shared" ref="G1794:G1857" si="252">IF(F1794="","",IF(RIGHT(UPPER(SUBSTITUTE(SUBSTITUTE(SUBSTITUTE(TRIM(F1794),"$",""),",","")," ","")),1)="K",VALUE(LEFT(UPPER(SUBSTITUTE(SUBSTITUTE(SUBSTITUTE(TRIM(F1794),"$",""),",","")," ","")),LEN(UPPER(SUBSTITUTE(SUBSTITUTE(SUBSTITUTE(TRIM(F1794),"$",""),",","")," ","")))-1))*1000,IF(RIGHT(UPPER(SUBSTITUTE(SUBSTITUTE(SUBSTITUTE(TRIM(F1794),"$",""),",","")," ","")),1)="M",VALUE(LEFT(UPPER(SUBSTITUTE(SUBSTITUTE(SUBSTITUTE(TRIM(F1794),"$",""),",","")," ","")),LEN(UPPER(SUBSTITUTE(SUBSTITUTE(SUBSTITUTE(TRIM(F1794),"$",""),",","")," ","")))-1))*1000000,VALUE(SUBSTITUTE(SUBSTITUTE(SUBSTITUTE(TRIM(F1794),"$",""),",","")," ","")))))</f>
        <v>74078</v>
      </c>
      <c r="H1794" t="s">
        <v>172</v>
      </c>
      <c r="I1794" t="s">
        <v>1435</v>
      </c>
      <c r="J1794" t="str">
        <f t="shared" ref="J1794:J1857" si="253">PROPER(TRIM(I1794))</f>
        <v>Vidhi Mital</v>
      </c>
      <c r="K1794" t="s">
        <v>2920</v>
      </c>
      <c r="L1794" s="7">
        <f t="shared" si="249"/>
        <v>45387</v>
      </c>
      <c r="M1794" s="7">
        <v>45537</v>
      </c>
      <c r="N1794" s="1">
        <f t="shared" ref="N1794:N1857" si="254">IF(M1794="","",IF(ISNUMBER(M1794),M1794,IF(ISNUMBER(SEARCH("/",M1794)),DATE(VALUE(RIGHT(M1794,4)),VALUE(MID(M1794,4,2)),VALUE(LEFT(M1794,2))),DATE(VALUE(LEFT(M1794,4)),VALUE(MID(M1794,6,2)),VALUE(RIGHT(M1794,2))))))</f>
        <v>45537</v>
      </c>
      <c r="P1794" s="7" t="str">
        <f t="shared" si="250"/>
        <v/>
      </c>
      <c r="R1794">
        <v>0</v>
      </c>
      <c r="S1794">
        <v>1</v>
      </c>
      <c r="T1794">
        <v>23.7</v>
      </c>
      <c r="U1794" t="s">
        <v>100</v>
      </c>
      <c r="W1794" t="str">
        <f t="shared" ref="W1794:W1857" si="255">IF(E1794="","",IF(E1794="Closed Won","Won",IF(E1794="Closed Lost","Lost","Open")))</f>
        <v>Open</v>
      </c>
      <c r="X1794" t="str">
        <f>_xlfn.XLOOKUP(B1794,'Customers'!A:A,'Customers'!E:E,"")</f>
        <v>Enterprise</v>
      </c>
      <c r="Y1794">
        <f t="shared" ref="Y1794:Y1857" si="256">IF(OR(W1794="Won",W1794="Lost"),1,0)</f>
        <v>0</v>
      </c>
      <c r="Z1794" t="str">
        <f t="shared" ref="Z1794:Z1857" si="257">IF(OR(N1794="",P1794=""),"",P1794-N1794)</f>
        <v/>
      </c>
      <c r="AA1794">
        <f t="shared" si="251"/>
        <v>0</v>
      </c>
    </row>
    <row r="1795" spans="1:27">
      <c r="A1795" t="s">
        <v>6051</v>
      </c>
      <c r="B1795" t="s">
        <v>3652</v>
      </c>
      <c r="C1795" t="s">
        <v>18</v>
      </c>
      <c r="D1795" t="s">
        <v>66</v>
      </c>
      <c r="E1795" t="s">
        <v>28</v>
      </c>
      <c r="F1795" t="s">
        <v>6052</v>
      </c>
      <c r="G1795" s="6">
        <f t="shared" si="252"/>
        <v>5214</v>
      </c>
      <c r="H1795" t="s">
        <v>47</v>
      </c>
      <c r="I1795" t="s">
        <v>625</v>
      </c>
      <c r="J1795" t="str">
        <f t="shared" si="253"/>
        <v>Kashish Patla</v>
      </c>
      <c r="K1795" t="s">
        <v>379</v>
      </c>
      <c r="L1795" s="7">
        <f t="shared" ref="L1795:L1858" si="258">IF(K1795="","",IF(ISNUMBER(K1795),K1795,IF(ISNUMBER(SEARCH("/",K1795)),DATE(VALUE(RIGHT(K1795,4)),VALUE(MID(K1795,4,2)),VALUE(LEFT(K1795,2))),DATE(VALUE(LEFT(K1795,4)),VALUE(MID(K1795,6,2)),VALUE(RIGHT(K1795,2))))))</f>
        <v>45614</v>
      </c>
      <c r="M1795" s="7">
        <v>45630</v>
      </c>
      <c r="N1795" s="1">
        <f t="shared" si="254"/>
        <v>45630</v>
      </c>
      <c r="P1795" s="7" t="str">
        <f t="shared" ref="P1795:P1858" si="259">IF(O1795="","",IF(ISNUMBER(O1795),O1795,DATE(VALUE(LEFT(O1795,4)),VALUE(MID(O1795,6,2)),VALUE(RIGHT(O1795,2)))))</f>
        <v/>
      </c>
      <c r="R1795">
        <v>0</v>
      </c>
      <c r="S1795">
        <v>1</v>
      </c>
      <c r="T1795">
        <v>8.3000000000000007</v>
      </c>
      <c r="U1795" t="s">
        <v>25</v>
      </c>
      <c r="W1795" t="str">
        <f t="shared" si="255"/>
        <v>Open</v>
      </c>
      <c r="X1795" t="str">
        <f>_xlfn.XLOOKUP(B1795,'Customers'!A:A,'Customers'!E:E,"")</f>
        <v>Enterprise</v>
      </c>
      <c r="Y1795">
        <f t="shared" si="256"/>
        <v>0</v>
      </c>
      <c r="Z1795" t="str">
        <f t="shared" si="257"/>
        <v/>
      </c>
      <c r="AA1795">
        <f t="shared" ref="AA1795:AA1858" si="260">IF(AND(Y1795=1,Z1795&gt;30),1,0)</f>
        <v>0</v>
      </c>
    </row>
    <row r="1796" spans="1:27">
      <c r="A1796" t="s">
        <v>6053</v>
      </c>
      <c r="B1796" t="s">
        <v>1724</v>
      </c>
      <c r="C1796" t="s">
        <v>929</v>
      </c>
      <c r="D1796" t="s">
        <v>66</v>
      </c>
      <c r="E1796" t="s">
        <v>45</v>
      </c>
      <c r="F1796" t="s">
        <v>6054</v>
      </c>
      <c r="G1796" s="6">
        <f t="shared" si="252"/>
        <v>16363</v>
      </c>
      <c r="H1796" t="s">
        <v>22</v>
      </c>
      <c r="I1796" t="s">
        <v>93</v>
      </c>
      <c r="J1796" t="str">
        <f t="shared" si="253"/>
        <v>Owen Mane</v>
      </c>
      <c r="K1796" t="s">
        <v>6055</v>
      </c>
      <c r="L1796" s="7">
        <f t="shared" si="258"/>
        <v>44605</v>
      </c>
      <c r="M1796" s="7">
        <v>44736</v>
      </c>
      <c r="N1796" s="1">
        <f t="shared" si="254"/>
        <v>44736</v>
      </c>
      <c r="P1796" s="7" t="str">
        <f t="shared" si="259"/>
        <v/>
      </c>
      <c r="R1796">
        <v>0</v>
      </c>
      <c r="S1796">
        <v>1</v>
      </c>
      <c r="T1796">
        <v>9.8000000000000007</v>
      </c>
      <c r="U1796" t="s">
        <v>25</v>
      </c>
      <c r="W1796" t="str">
        <f t="shared" si="255"/>
        <v>Open</v>
      </c>
      <c r="X1796" t="str">
        <f>_xlfn.XLOOKUP(B1796,'Customers'!A:A,'Customers'!E:E,"")</f>
        <v>SMB</v>
      </c>
      <c r="Y1796">
        <f t="shared" si="256"/>
        <v>0</v>
      </c>
      <c r="Z1796" t="str">
        <f t="shared" si="257"/>
        <v/>
      </c>
      <c r="AA1796">
        <f t="shared" si="260"/>
        <v>0</v>
      </c>
    </row>
    <row r="1797" spans="1:27">
      <c r="A1797" t="s">
        <v>6056</v>
      </c>
      <c r="B1797" t="s">
        <v>4776</v>
      </c>
      <c r="C1797" t="s">
        <v>745</v>
      </c>
      <c r="D1797" t="s">
        <v>183</v>
      </c>
      <c r="E1797" t="s">
        <v>45</v>
      </c>
      <c r="F1797" t="s">
        <v>6057</v>
      </c>
      <c r="G1797" s="6">
        <f t="shared" si="252"/>
        <v>5771</v>
      </c>
      <c r="H1797" t="s">
        <v>30</v>
      </c>
      <c r="I1797" t="s">
        <v>860</v>
      </c>
      <c r="J1797" t="str">
        <f t="shared" si="253"/>
        <v>Hemangini Bahri</v>
      </c>
      <c r="K1797" t="s">
        <v>2155</v>
      </c>
      <c r="L1797" s="7">
        <f t="shared" si="258"/>
        <v>45627</v>
      </c>
      <c r="M1797" s="7">
        <v>45709</v>
      </c>
      <c r="N1797" s="1">
        <f t="shared" si="254"/>
        <v>45709</v>
      </c>
      <c r="P1797" s="7" t="str">
        <f t="shared" si="259"/>
        <v/>
      </c>
      <c r="R1797">
        <v>0</v>
      </c>
      <c r="S1797">
        <v>1</v>
      </c>
      <c r="T1797">
        <v>3.9</v>
      </c>
      <c r="U1797" t="s">
        <v>100</v>
      </c>
      <c r="W1797" t="str">
        <f t="shared" si="255"/>
        <v>Open</v>
      </c>
      <c r="X1797" t="str">
        <f>_xlfn.XLOOKUP(B1797,'Customers'!A:A,'Customers'!E:E,"")</f>
        <v>Mid-Market</v>
      </c>
      <c r="Y1797">
        <f t="shared" si="256"/>
        <v>0</v>
      </c>
      <c r="Z1797" t="str">
        <f t="shared" si="257"/>
        <v/>
      </c>
      <c r="AA1797">
        <f t="shared" si="260"/>
        <v>0</v>
      </c>
    </row>
    <row r="1798" spans="1:27">
      <c r="A1798" t="s">
        <v>6058</v>
      </c>
      <c r="B1798" t="s">
        <v>5785</v>
      </c>
      <c r="C1798" t="s">
        <v>2908</v>
      </c>
      <c r="D1798" t="s">
        <v>183</v>
      </c>
      <c r="E1798" t="s">
        <v>91</v>
      </c>
      <c r="F1798" t="s">
        <v>6059</v>
      </c>
      <c r="G1798" s="6">
        <f t="shared" si="252"/>
        <v>13733</v>
      </c>
      <c r="H1798" t="s">
        <v>79</v>
      </c>
      <c r="I1798" t="s">
        <v>98</v>
      </c>
      <c r="J1798" t="str">
        <f t="shared" si="253"/>
        <v>Amruta Sinha</v>
      </c>
      <c r="K1798" t="s">
        <v>6060</v>
      </c>
      <c r="L1798" s="7">
        <f t="shared" si="258"/>
        <v>44796</v>
      </c>
      <c r="M1798" s="7">
        <v>44920</v>
      </c>
      <c r="N1798" s="1">
        <f t="shared" si="254"/>
        <v>44920</v>
      </c>
      <c r="O1798" s="7">
        <v>44877</v>
      </c>
      <c r="P1798" s="7">
        <f t="shared" si="259"/>
        <v>44877</v>
      </c>
      <c r="Q1798">
        <v>81</v>
      </c>
      <c r="R1798">
        <v>0</v>
      </c>
      <c r="S1798">
        <v>1</v>
      </c>
      <c r="U1798" t="s">
        <v>25</v>
      </c>
      <c r="W1798" t="str">
        <f t="shared" si="255"/>
        <v>Won</v>
      </c>
      <c r="X1798" t="str">
        <f>_xlfn.XLOOKUP(B1798,'Customers'!A:A,'Customers'!E:E,"")</f>
        <v>Mid-Market</v>
      </c>
      <c r="Y1798">
        <f t="shared" si="256"/>
        <v>1</v>
      </c>
      <c r="Z1798">
        <f t="shared" si="257"/>
        <v>-43</v>
      </c>
      <c r="AA1798">
        <f t="shared" si="260"/>
        <v>0</v>
      </c>
    </row>
    <row r="1799" spans="1:27">
      <c r="A1799" t="s">
        <v>6061</v>
      </c>
      <c r="B1799" t="s">
        <v>3698</v>
      </c>
      <c r="C1799" t="s">
        <v>534</v>
      </c>
      <c r="D1799" t="s">
        <v>183</v>
      </c>
      <c r="E1799" t="s">
        <v>28</v>
      </c>
      <c r="F1799" t="s">
        <v>6062</v>
      </c>
      <c r="G1799" s="6">
        <f t="shared" si="252"/>
        <v>11025</v>
      </c>
      <c r="H1799" t="s">
        <v>30</v>
      </c>
      <c r="I1799" t="s">
        <v>31</v>
      </c>
      <c r="J1799" t="str">
        <f t="shared" si="253"/>
        <v>Ati Seshadri</v>
      </c>
      <c r="K1799" t="s">
        <v>1242</v>
      </c>
      <c r="L1799" s="7">
        <f t="shared" si="258"/>
        <v>44812</v>
      </c>
      <c r="M1799" s="7">
        <v>44963</v>
      </c>
      <c r="N1799" s="1">
        <f t="shared" si="254"/>
        <v>44963</v>
      </c>
      <c r="P1799" s="7" t="str">
        <f t="shared" si="259"/>
        <v/>
      </c>
      <c r="R1799">
        <v>0</v>
      </c>
      <c r="S1799">
        <v>1</v>
      </c>
      <c r="T1799">
        <v>12.2</v>
      </c>
      <c r="U1799" t="s">
        <v>100</v>
      </c>
      <c r="W1799" t="str">
        <f t="shared" si="255"/>
        <v>Open</v>
      </c>
      <c r="X1799" t="str">
        <f>_xlfn.XLOOKUP(B1799,'Customers'!A:A,'Customers'!E:E,"")</f>
        <v>Enterprise</v>
      </c>
      <c r="Y1799">
        <f t="shared" si="256"/>
        <v>0</v>
      </c>
      <c r="Z1799" t="str">
        <f t="shared" si="257"/>
        <v/>
      </c>
      <c r="AA1799">
        <f t="shared" si="260"/>
        <v>0</v>
      </c>
    </row>
    <row r="1800" spans="1:27">
      <c r="A1800" t="s">
        <v>6063</v>
      </c>
      <c r="B1800" t="s">
        <v>2895</v>
      </c>
      <c r="C1800" t="s">
        <v>5604</v>
      </c>
      <c r="D1800" t="s">
        <v>183</v>
      </c>
      <c r="E1800" t="s">
        <v>54</v>
      </c>
      <c r="F1800" t="s">
        <v>6064</v>
      </c>
      <c r="G1800" s="6">
        <f t="shared" si="252"/>
        <v>12277</v>
      </c>
      <c r="H1800" t="s">
        <v>79</v>
      </c>
      <c r="I1800" t="s">
        <v>139</v>
      </c>
      <c r="J1800" t="str">
        <f t="shared" si="253"/>
        <v>Champak Rao</v>
      </c>
      <c r="K1800" t="s">
        <v>6065</v>
      </c>
      <c r="L1800" s="7">
        <f t="shared" si="258"/>
        <v>44779</v>
      </c>
      <c r="M1800" s="7">
        <v>44952</v>
      </c>
      <c r="N1800" s="1">
        <f t="shared" si="254"/>
        <v>44952</v>
      </c>
      <c r="P1800" s="7" t="str">
        <f t="shared" si="259"/>
        <v/>
      </c>
      <c r="R1800">
        <v>0</v>
      </c>
      <c r="S1800">
        <v>1</v>
      </c>
      <c r="T1800">
        <v>31.6</v>
      </c>
      <c r="U1800" t="s">
        <v>58</v>
      </c>
      <c r="W1800" t="str">
        <f t="shared" si="255"/>
        <v>Open</v>
      </c>
      <c r="X1800" t="str">
        <f>_xlfn.XLOOKUP(B1800,'Customers'!A:A,'Customers'!E:E,"")</f>
        <v>Mid-Market</v>
      </c>
      <c r="Y1800">
        <f t="shared" si="256"/>
        <v>0</v>
      </c>
      <c r="Z1800" t="str">
        <f t="shared" si="257"/>
        <v/>
      </c>
      <c r="AA1800">
        <f t="shared" si="260"/>
        <v>0</v>
      </c>
    </row>
    <row r="1801" spans="1:27">
      <c r="A1801" t="s">
        <v>6066</v>
      </c>
      <c r="B1801" t="s">
        <v>225</v>
      </c>
      <c r="C1801" t="s">
        <v>2990</v>
      </c>
      <c r="D1801" t="s">
        <v>37</v>
      </c>
      <c r="E1801" t="s">
        <v>20</v>
      </c>
      <c r="F1801" t="s">
        <v>6067</v>
      </c>
      <c r="G1801" s="6">
        <f t="shared" si="252"/>
        <v>63750</v>
      </c>
      <c r="H1801" t="s">
        <v>22</v>
      </c>
      <c r="I1801" t="s">
        <v>361</v>
      </c>
      <c r="J1801" t="str">
        <f t="shared" si="253"/>
        <v>Jalsa Parsa</v>
      </c>
      <c r="K1801" t="s">
        <v>2425</v>
      </c>
      <c r="L1801" s="7">
        <f t="shared" si="258"/>
        <v>44670</v>
      </c>
      <c r="M1801" s="7">
        <v>44718</v>
      </c>
      <c r="N1801" s="1">
        <f t="shared" si="254"/>
        <v>44718</v>
      </c>
      <c r="P1801" s="7" t="str">
        <f t="shared" si="259"/>
        <v/>
      </c>
      <c r="R1801">
        <v>0</v>
      </c>
      <c r="S1801">
        <v>1</v>
      </c>
      <c r="T1801">
        <v>26.1</v>
      </c>
      <c r="U1801" t="s">
        <v>100</v>
      </c>
      <c r="W1801" t="str">
        <f t="shared" si="255"/>
        <v>Open</v>
      </c>
      <c r="X1801" t="str">
        <f>_xlfn.XLOOKUP(B1801,'Customers'!A:A,'Customers'!E:E,"")</f>
        <v>Mid-Market</v>
      </c>
      <c r="Y1801">
        <f t="shared" si="256"/>
        <v>0</v>
      </c>
      <c r="Z1801" t="str">
        <f t="shared" si="257"/>
        <v/>
      </c>
      <c r="AA1801">
        <f t="shared" si="260"/>
        <v>0</v>
      </c>
    </row>
    <row r="1802" spans="1:27">
      <c r="A1802" t="s">
        <v>6068</v>
      </c>
      <c r="B1802" t="s">
        <v>1383</v>
      </c>
      <c r="C1802" t="s">
        <v>18</v>
      </c>
      <c r="D1802" t="s">
        <v>53</v>
      </c>
      <c r="E1802" t="s">
        <v>28</v>
      </c>
      <c r="F1802" t="s">
        <v>6069</v>
      </c>
      <c r="G1802" s="6">
        <f t="shared" si="252"/>
        <v>36221</v>
      </c>
      <c r="H1802" t="s">
        <v>151</v>
      </c>
      <c r="I1802" t="s">
        <v>268</v>
      </c>
      <c r="J1802" t="str">
        <f t="shared" si="253"/>
        <v>Panini Kade</v>
      </c>
      <c r="K1802" t="s">
        <v>4082</v>
      </c>
      <c r="L1802" s="7">
        <f t="shared" si="258"/>
        <v>44849</v>
      </c>
      <c r="M1802" s="7">
        <v>44922</v>
      </c>
      <c r="N1802" s="1">
        <f t="shared" si="254"/>
        <v>44922</v>
      </c>
      <c r="P1802" s="7" t="str">
        <f t="shared" si="259"/>
        <v/>
      </c>
      <c r="R1802">
        <v>0</v>
      </c>
      <c r="S1802">
        <v>1</v>
      </c>
      <c r="T1802">
        <v>14</v>
      </c>
      <c r="U1802" t="s">
        <v>42</v>
      </c>
      <c r="W1802" t="str">
        <f t="shared" si="255"/>
        <v>Open</v>
      </c>
      <c r="X1802" t="str">
        <f>_xlfn.XLOOKUP(B1802,'Customers'!A:A,'Customers'!E:E,"")</f>
        <v>Mid-Market</v>
      </c>
      <c r="Y1802">
        <f t="shared" si="256"/>
        <v>0</v>
      </c>
      <c r="Z1802" t="str">
        <f t="shared" si="257"/>
        <v/>
      </c>
      <c r="AA1802">
        <f t="shared" si="260"/>
        <v>0</v>
      </c>
    </row>
    <row r="1803" spans="1:27">
      <c r="A1803" t="s">
        <v>6070</v>
      </c>
      <c r="B1803" t="s">
        <v>6071</v>
      </c>
      <c r="C1803" t="s">
        <v>3295</v>
      </c>
      <c r="D1803" t="s">
        <v>66</v>
      </c>
      <c r="E1803" t="s">
        <v>177</v>
      </c>
      <c r="F1803" t="s">
        <v>6072</v>
      </c>
      <c r="G1803" s="6">
        <f t="shared" si="252"/>
        <v>23150</v>
      </c>
      <c r="H1803" t="s">
        <v>172</v>
      </c>
      <c r="I1803" t="s">
        <v>93</v>
      </c>
      <c r="J1803" t="str">
        <f t="shared" si="253"/>
        <v>Owen Mane</v>
      </c>
      <c r="K1803" t="s">
        <v>405</v>
      </c>
      <c r="L1803" s="7">
        <f t="shared" si="258"/>
        <v>45503</v>
      </c>
      <c r="M1803" s="7">
        <v>45675</v>
      </c>
      <c r="N1803" s="1">
        <f t="shared" si="254"/>
        <v>45675</v>
      </c>
      <c r="P1803" s="7" t="str">
        <f t="shared" si="259"/>
        <v/>
      </c>
      <c r="R1803">
        <v>0</v>
      </c>
      <c r="S1803">
        <v>1</v>
      </c>
      <c r="T1803">
        <v>33.4</v>
      </c>
      <c r="U1803" t="s">
        <v>42</v>
      </c>
      <c r="W1803" t="str">
        <f t="shared" si="255"/>
        <v>Open</v>
      </c>
      <c r="X1803" t="str">
        <f>_xlfn.XLOOKUP(B1803,'Customers'!A:A,'Customers'!E:E,"")</f>
        <v>Enterprise</v>
      </c>
      <c r="Y1803">
        <f t="shared" si="256"/>
        <v>0</v>
      </c>
      <c r="Z1803" t="str">
        <f t="shared" si="257"/>
        <v/>
      </c>
      <c r="AA1803">
        <f t="shared" si="260"/>
        <v>0</v>
      </c>
    </row>
    <row r="1804" spans="1:27">
      <c r="A1804" t="s">
        <v>6073</v>
      </c>
      <c r="B1804" t="s">
        <v>914</v>
      </c>
      <c r="C1804" t="s">
        <v>18</v>
      </c>
      <c r="D1804" t="s">
        <v>19</v>
      </c>
      <c r="E1804" t="s">
        <v>45</v>
      </c>
      <c r="F1804" t="s">
        <v>6074</v>
      </c>
      <c r="G1804" s="6">
        <f t="shared" si="252"/>
        <v>2752</v>
      </c>
      <c r="H1804" t="s">
        <v>79</v>
      </c>
      <c r="I1804" t="s">
        <v>731</v>
      </c>
      <c r="J1804" t="str">
        <f t="shared" si="253"/>
        <v>Aachal Soni</v>
      </c>
      <c r="K1804" t="s">
        <v>2093</v>
      </c>
      <c r="L1804" s="7">
        <f t="shared" si="258"/>
        <v>44624</v>
      </c>
      <c r="M1804" s="7">
        <v>44663</v>
      </c>
      <c r="N1804" s="1">
        <f t="shared" si="254"/>
        <v>44663</v>
      </c>
      <c r="P1804" s="7" t="str">
        <f t="shared" si="259"/>
        <v/>
      </c>
      <c r="R1804">
        <v>0</v>
      </c>
      <c r="S1804">
        <v>1</v>
      </c>
      <c r="T1804">
        <v>24.7</v>
      </c>
      <c r="U1804" t="s">
        <v>58</v>
      </c>
      <c r="W1804" t="str">
        <f t="shared" si="255"/>
        <v>Open</v>
      </c>
      <c r="X1804" t="str">
        <f>_xlfn.XLOOKUP(B1804,'Customers'!A:A,'Customers'!E:E,"")</f>
        <v>SMB</v>
      </c>
      <c r="Y1804">
        <f t="shared" si="256"/>
        <v>0</v>
      </c>
      <c r="Z1804" t="str">
        <f t="shared" si="257"/>
        <v/>
      </c>
      <c r="AA1804">
        <f t="shared" si="260"/>
        <v>0</v>
      </c>
    </row>
    <row r="1805" spans="1:27">
      <c r="A1805" t="s">
        <v>6075</v>
      </c>
      <c r="B1805" t="s">
        <v>4606</v>
      </c>
      <c r="C1805" t="s">
        <v>3807</v>
      </c>
      <c r="D1805" t="s">
        <v>53</v>
      </c>
      <c r="E1805" t="s">
        <v>45</v>
      </c>
      <c r="F1805" t="s">
        <v>6076</v>
      </c>
      <c r="G1805" s="6">
        <f t="shared" si="252"/>
        <v>15233</v>
      </c>
      <c r="H1805" t="s">
        <v>79</v>
      </c>
      <c r="I1805" t="s">
        <v>86</v>
      </c>
      <c r="J1805" t="str">
        <f t="shared" si="253"/>
        <v>Mason Solanki</v>
      </c>
      <c r="K1805" t="s">
        <v>4196</v>
      </c>
      <c r="L1805" s="7">
        <f t="shared" si="258"/>
        <v>45169</v>
      </c>
      <c r="M1805" s="7">
        <v>45289</v>
      </c>
      <c r="N1805" s="1">
        <f t="shared" si="254"/>
        <v>45289</v>
      </c>
      <c r="P1805" s="7" t="str">
        <f t="shared" si="259"/>
        <v/>
      </c>
      <c r="R1805">
        <v>0</v>
      </c>
      <c r="S1805">
        <v>1</v>
      </c>
      <c r="T1805">
        <v>20.3</v>
      </c>
      <c r="U1805" t="s">
        <v>58</v>
      </c>
      <c r="W1805" t="str">
        <f t="shared" si="255"/>
        <v>Open</v>
      </c>
      <c r="X1805" t="str">
        <f>_xlfn.XLOOKUP(B1805,'Customers'!A:A,'Customers'!E:E,"")</f>
        <v>SMB</v>
      </c>
      <c r="Y1805">
        <f t="shared" si="256"/>
        <v>0</v>
      </c>
      <c r="Z1805" t="str">
        <f t="shared" si="257"/>
        <v/>
      </c>
      <c r="AA1805">
        <f t="shared" si="260"/>
        <v>0</v>
      </c>
    </row>
    <row r="1806" spans="1:27">
      <c r="A1806" t="s">
        <v>6077</v>
      </c>
      <c r="B1806" t="s">
        <v>6078</v>
      </c>
      <c r="C1806" t="s">
        <v>525</v>
      </c>
      <c r="D1806" t="s">
        <v>66</v>
      </c>
      <c r="E1806" t="s">
        <v>91</v>
      </c>
      <c r="F1806" t="s">
        <v>6079</v>
      </c>
      <c r="G1806" s="6">
        <f t="shared" si="252"/>
        <v>5721</v>
      </c>
      <c r="H1806" t="s">
        <v>56</v>
      </c>
      <c r="I1806" t="s">
        <v>614</v>
      </c>
      <c r="J1806" t="str">
        <f t="shared" si="253"/>
        <v>Anamika Keer</v>
      </c>
      <c r="K1806" t="s">
        <v>443</v>
      </c>
      <c r="L1806" s="7">
        <f t="shared" si="258"/>
        <v>45091</v>
      </c>
      <c r="M1806" s="7">
        <v>45128</v>
      </c>
      <c r="N1806" s="1">
        <f t="shared" si="254"/>
        <v>45128</v>
      </c>
      <c r="O1806" s="7">
        <v>45122</v>
      </c>
      <c r="P1806" s="7">
        <f t="shared" si="259"/>
        <v>45122</v>
      </c>
      <c r="Q1806">
        <v>31</v>
      </c>
      <c r="R1806">
        <v>1</v>
      </c>
      <c r="S1806">
        <v>4</v>
      </c>
      <c r="T1806">
        <v>27.2</v>
      </c>
      <c r="U1806" t="s">
        <v>42</v>
      </c>
      <c r="W1806" t="str">
        <f t="shared" si="255"/>
        <v>Won</v>
      </c>
      <c r="X1806" t="str">
        <f>_xlfn.XLOOKUP(B1806,'Customers'!A:A,'Customers'!E:E,"")</f>
        <v>Mid-Market</v>
      </c>
      <c r="Y1806">
        <f t="shared" si="256"/>
        <v>1</v>
      </c>
      <c r="Z1806">
        <f t="shared" si="257"/>
        <v>-6</v>
      </c>
      <c r="AA1806">
        <f t="shared" si="260"/>
        <v>0</v>
      </c>
    </row>
    <row r="1807" spans="1:27">
      <c r="A1807" t="s">
        <v>6080</v>
      </c>
      <c r="B1807" t="s">
        <v>6081</v>
      </c>
      <c r="C1807" t="s">
        <v>2507</v>
      </c>
      <c r="D1807" t="s">
        <v>183</v>
      </c>
      <c r="E1807" t="s">
        <v>20</v>
      </c>
      <c r="F1807" t="s">
        <v>6082</v>
      </c>
      <c r="G1807" s="6">
        <f t="shared" si="252"/>
        <v>11950</v>
      </c>
      <c r="H1807" t="s">
        <v>39</v>
      </c>
      <c r="I1807" t="s">
        <v>361</v>
      </c>
      <c r="J1807" t="str">
        <f t="shared" si="253"/>
        <v>Jalsa Parsa</v>
      </c>
      <c r="K1807" t="s">
        <v>4505</v>
      </c>
      <c r="L1807" s="7">
        <f t="shared" si="258"/>
        <v>44839</v>
      </c>
      <c r="M1807" s="7">
        <v>45007</v>
      </c>
      <c r="N1807" s="1">
        <f t="shared" si="254"/>
        <v>45007</v>
      </c>
      <c r="P1807" s="7" t="str">
        <f t="shared" si="259"/>
        <v/>
      </c>
      <c r="R1807">
        <v>0</v>
      </c>
      <c r="S1807">
        <v>1</v>
      </c>
      <c r="T1807">
        <v>4.4000000000000004</v>
      </c>
      <c r="U1807" t="s">
        <v>58</v>
      </c>
      <c r="W1807" t="str">
        <f t="shared" si="255"/>
        <v>Open</v>
      </c>
      <c r="X1807" t="str">
        <f>_xlfn.XLOOKUP(B1807,'Customers'!A:A,'Customers'!E:E,"")</f>
        <v>SMB</v>
      </c>
      <c r="Y1807">
        <f t="shared" si="256"/>
        <v>0</v>
      </c>
      <c r="Z1807" t="str">
        <f t="shared" si="257"/>
        <v/>
      </c>
      <c r="AA1807">
        <f t="shared" si="260"/>
        <v>0</v>
      </c>
    </row>
    <row r="1808" spans="1:27">
      <c r="A1808" t="s">
        <v>6083</v>
      </c>
      <c r="B1808" t="s">
        <v>1649</v>
      </c>
      <c r="C1808" t="s">
        <v>2770</v>
      </c>
      <c r="D1808" t="s">
        <v>183</v>
      </c>
      <c r="E1808" t="s">
        <v>20</v>
      </c>
      <c r="F1808" t="s">
        <v>6084</v>
      </c>
      <c r="G1808" s="6">
        <f t="shared" si="252"/>
        <v>6839</v>
      </c>
      <c r="H1808" t="s">
        <v>30</v>
      </c>
      <c r="I1808" t="s">
        <v>68</v>
      </c>
      <c r="J1808" t="str">
        <f t="shared" si="253"/>
        <v>Anamika Keer</v>
      </c>
      <c r="K1808" t="s">
        <v>6085</v>
      </c>
      <c r="L1808" s="7">
        <f t="shared" si="258"/>
        <v>45230</v>
      </c>
      <c r="M1808" s="7">
        <v>45324</v>
      </c>
      <c r="N1808" s="1">
        <f t="shared" si="254"/>
        <v>45324</v>
      </c>
      <c r="P1808" s="7" t="str">
        <f t="shared" si="259"/>
        <v/>
      </c>
      <c r="R1808">
        <v>0</v>
      </c>
      <c r="S1808">
        <v>1</v>
      </c>
      <c r="U1808" t="s">
        <v>42</v>
      </c>
      <c r="W1808" t="str">
        <f t="shared" si="255"/>
        <v>Open</v>
      </c>
      <c r="X1808" t="str">
        <f>_xlfn.XLOOKUP(B1808,'Customers'!A:A,'Customers'!E:E,"")</f>
        <v>Enterprise</v>
      </c>
      <c r="Y1808">
        <f t="shared" si="256"/>
        <v>0</v>
      </c>
      <c r="Z1808" t="str">
        <f t="shared" si="257"/>
        <v/>
      </c>
      <c r="AA1808">
        <f t="shared" si="260"/>
        <v>0</v>
      </c>
    </row>
    <row r="1809" spans="1:27">
      <c r="A1809" t="s">
        <v>6086</v>
      </c>
      <c r="B1809" t="s">
        <v>3022</v>
      </c>
      <c r="C1809" t="s">
        <v>1472</v>
      </c>
      <c r="D1809" t="s">
        <v>183</v>
      </c>
      <c r="E1809" t="s">
        <v>177</v>
      </c>
      <c r="F1809" t="s">
        <v>6087</v>
      </c>
      <c r="G1809" s="6">
        <f t="shared" si="252"/>
        <v>9410</v>
      </c>
      <c r="H1809" t="s">
        <v>22</v>
      </c>
      <c r="I1809" t="s">
        <v>501</v>
      </c>
      <c r="J1809" t="str">
        <f t="shared" si="253"/>
        <v>Champak Rao</v>
      </c>
      <c r="K1809" t="s">
        <v>6088</v>
      </c>
      <c r="L1809" s="7">
        <f t="shared" si="258"/>
        <v>45120</v>
      </c>
      <c r="M1809" s="7">
        <v>45163</v>
      </c>
      <c r="N1809" s="1">
        <f t="shared" si="254"/>
        <v>45163</v>
      </c>
      <c r="P1809" s="7" t="str">
        <f t="shared" si="259"/>
        <v/>
      </c>
      <c r="R1809">
        <v>0</v>
      </c>
      <c r="S1809">
        <v>1</v>
      </c>
      <c r="T1809">
        <v>24.5</v>
      </c>
      <c r="U1809" t="s">
        <v>58</v>
      </c>
      <c r="W1809" t="str">
        <f t="shared" si="255"/>
        <v>Open</v>
      </c>
      <c r="X1809" t="str">
        <f>_xlfn.XLOOKUP(B1809,'Customers'!A:A,'Customers'!E:E,"")</f>
        <v>Enterprise</v>
      </c>
      <c r="Y1809">
        <f t="shared" si="256"/>
        <v>0</v>
      </c>
      <c r="Z1809" t="str">
        <f t="shared" si="257"/>
        <v/>
      </c>
      <c r="AA1809">
        <f t="shared" si="260"/>
        <v>0</v>
      </c>
    </row>
    <row r="1810" spans="1:27">
      <c r="A1810" t="s">
        <v>6089</v>
      </c>
      <c r="B1810" t="s">
        <v>2413</v>
      </c>
      <c r="C1810" t="s">
        <v>5498</v>
      </c>
      <c r="D1810" t="s">
        <v>183</v>
      </c>
      <c r="E1810" t="s">
        <v>28</v>
      </c>
      <c r="F1810" t="s">
        <v>1292</v>
      </c>
      <c r="G1810" s="6">
        <f t="shared" si="252"/>
        <v>12000</v>
      </c>
      <c r="H1810" t="s">
        <v>172</v>
      </c>
      <c r="I1810" t="s">
        <v>237</v>
      </c>
      <c r="J1810" t="str">
        <f t="shared" si="253"/>
        <v>Vidhi Mital</v>
      </c>
      <c r="K1810" t="s">
        <v>5632</v>
      </c>
      <c r="L1810" s="7">
        <f t="shared" si="258"/>
        <v>45305</v>
      </c>
      <c r="M1810" s="7">
        <v>45408</v>
      </c>
      <c r="N1810" s="1">
        <f t="shared" si="254"/>
        <v>45408</v>
      </c>
      <c r="P1810" s="7" t="str">
        <f t="shared" si="259"/>
        <v/>
      </c>
      <c r="R1810">
        <v>0</v>
      </c>
      <c r="S1810">
        <v>1</v>
      </c>
      <c r="T1810">
        <v>8.8000000000000007</v>
      </c>
      <c r="U1810" t="s">
        <v>25</v>
      </c>
      <c r="W1810" t="str">
        <f t="shared" si="255"/>
        <v>Open</v>
      </c>
      <c r="X1810" t="str">
        <f>_xlfn.XLOOKUP(B1810,'Customers'!A:A,'Customers'!E:E,"")</f>
        <v>SMB</v>
      </c>
      <c r="Y1810">
        <f t="shared" si="256"/>
        <v>0</v>
      </c>
      <c r="Z1810" t="str">
        <f t="shared" si="257"/>
        <v/>
      </c>
      <c r="AA1810">
        <f t="shared" si="260"/>
        <v>0</v>
      </c>
    </row>
    <row r="1811" spans="1:27">
      <c r="A1811" t="s">
        <v>6090</v>
      </c>
      <c r="B1811" t="s">
        <v>5076</v>
      </c>
      <c r="C1811" t="s">
        <v>740</v>
      </c>
      <c r="D1811" t="s">
        <v>183</v>
      </c>
      <c r="E1811" t="s">
        <v>45</v>
      </c>
      <c r="F1811" t="s">
        <v>6091</v>
      </c>
      <c r="G1811" s="6">
        <f t="shared" si="252"/>
        <v>3610</v>
      </c>
      <c r="H1811" t="s">
        <v>30</v>
      </c>
      <c r="I1811" t="s">
        <v>139</v>
      </c>
      <c r="J1811" t="str">
        <f t="shared" si="253"/>
        <v>Champak Rao</v>
      </c>
      <c r="K1811" t="s">
        <v>4639</v>
      </c>
      <c r="L1811" s="7">
        <f t="shared" si="258"/>
        <v>45131</v>
      </c>
      <c r="M1811" s="7">
        <v>45247</v>
      </c>
      <c r="N1811" s="1">
        <f t="shared" si="254"/>
        <v>45247</v>
      </c>
      <c r="P1811" s="7" t="str">
        <f t="shared" si="259"/>
        <v/>
      </c>
      <c r="R1811">
        <v>0</v>
      </c>
      <c r="S1811">
        <v>1</v>
      </c>
      <c r="T1811">
        <v>16</v>
      </c>
      <c r="U1811" t="s">
        <v>58</v>
      </c>
      <c r="W1811" t="str">
        <f t="shared" si="255"/>
        <v>Open</v>
      </c>
      <c r="X1811" t="str">
        <f>_xlfn.XLOOKUP(B1811,'Customers'!A:A,'Customers'!E:E,"")</f>
        <v>Mid-Market</v>
      </c>
      <c r="Y1811">
        <f t="shared" si="256"/>
        <v>0</v>
      </c>
      <c r="Z1811" t="str">
        <f t="shared" si="257"/>
        <v/>
      </c>
      <c r="AA1811">
        <f t="shared" si="260"/>
        <v>0</v>
      </c>
    </row>
    <row r="1812" spans="1:27">
      <c r="A1812" t="s">
        <v>6092</v>
      </c>
      <c r="B1812" t="s">
        <v>2824</v>
      </c>
      <c r="C1812" t="s">
        <v>499</v>
      </c>
      <c r="D1812" t="s">
        <v>53</v>
      </c>
      <c r="E1812" t="s">
        <v>45</v>
      </c>
      <c r="F1812" t="s">
        <v>6093</v>
      </c>
      <c r="G1812" s="6">
        <f t="shared" si="252"/>
        <v>33638</v>
      </c>
      <c r="H1812" t="s">
        <v>47</v>
      </c>
      <c r="I1812" t="s">
        <v>3940</v>
      </c>
      <c r="J1812" t="str">
        <f t="shared" si="253"/>
        <v>Rachit Lall</v>
      </c>
      <c r="K1812" t="s">
        <v>2469</v>
      </c>
      <c r="L1812" s="7">
        <f t="shared" si="258"/>
        <v>45253</v>
      </c>
      <c r="M1812" s="7">
        <v>45317</v>
      </c>
      <c r="N1812" s="1">
        <f t="shared" si="254"/>
        <v>45317</v>
      </c>
      <c r="P1812" s="7" t="str">
        <f t="shared" si="259"/>
        <v/>
      </c>
      <c r="R1812">
        <v>0</v>
      </c>
      <c r="S1812">
        <v>1</v>
      </c>
      <c r="T1812">
        <v>19.899999999999999</v>
      </c>
      <c r="U1812" t="s">
        <v>42</v>
      </c>
      <c r="W1812" t="str">
        <f t="shared" si="255"/>
        <v>Open</v>
      </c>
      <c r="X1812" t="str">
        <f>_xlfn.XLOOKUP(B1812,'Customers'!A:A,'Customers'!E:E,"")</f>
        <v>SMB</v>
      </c>
      <c r="Y1812">
        <f t="shared" si="256"/>
        <v>0</v>
      </c>
      <c r="Z1812" t="str">
        <f t="shared" si="257"/>
        <v/>
      </c>
      <c r="AA1812">
        <f t="shared" si="260"/>
        <v>0</v>
      </c>
    </row>
    <row r="1813" spans="1:27">
      <c r="A1813" t="s">
        <v>6094</v>
      </c>
      <c r="B1813" t="s">
        <v>4568</v>
      </c>
      <c r="C1813" t="s">
        <v>1885</v>
      </c>
      <c r="D1813" t="s">
        <v>37</v>
      </c>
      <c r="E1813" t="s">
        <v>177</v>
      </c>
      <c r="F1813" t="s">
        <v>6095</v>
      </c>
      <c r="G1813" s="6">
        <f t="shared" si="252"/>
        <v>167518</v>
      </c>
      <c r="H1813" t="s">
        <v>47</v>
      </c>
      <c r="I1813" t="s">
        <v>501</v>
      </c>
      <c r="J1813" t="str">
        <f t="shared" si="253"/>
        <v>Champak Rao</v>
      </c>
      <c r="K1813" t="s">
        <v>1071</v>
      </c>
      <c r="L1813" s="7">
        <f t="shared" si="258"/>
        <v>44619</v>
      </c>
      <c r="M1813" s="7">
        <v>44694</v>
      </c>
      <c r="N1813" s="1">
        <f t="shared" si="254"/>
        <v>44694</v>
      </c>
      <c r="P1813" s="7" t="str">
        <f t="shared" si="259"/>
        <v/>
      </c>
      <c r="R1813">
        <v>0</v>
      </c>
      <c r="S1813">
        <v>1</v>
      </c>
      <c r="T1813">
        <v>30.5</v>
      </c>
      <c r="U1813" t="s">
        <v>25</v>
      </c>
      <c r="W1813" t="str">
        <f t="shared" si="255"/>
        <v>Open</v>
      </c>
      <c r="X1813" t="str">
        <f>_xlfn.XLOOKUP(B1813,'Customers'!A:A,'Customers'!E:E,"")</f>
        <v>Enterprise</v>
      </c>
      <c r="Y1813">
        <f t="shared" si="256"/>
        <v>0</v>
      </c>
      <c r="Z1813" t="str">
        <f t="shared" si="257"/>
        <v/>
      </c>
      <c r="AA1813">
        <f t="shared" si="260"/>
        <v>0</v>
      </c>
    </row>
    <row r="1814" spans="1:27">
      <c r="A1814" t="s">
        <v>6096</v>
      </c>
      <c r="B1814" t="s">
        <v>3181</v>
      </c>
      <c r="C1814" t="s">
        <v>1486</v>
      </c>
      <c r="D1814" t="s">
        <v>183</v>
      </c>
      <c r="E1814" t="s">
        <v>45</v>
      </c>
      <c r="F1814" t="s">
        <v>6097</v>
      </c>
      <c r="G1814" s="6">
        <f t="shared" si="252"/>
        <v>11422</v>
      </c>
      <c r="H1814" t="s">
        <v>39</v>
      </c>
      <c r="I1814" t="s">
        <v>117</v>
      </c>
      <c r="J1814" t="str">
        <f t="shared" si="253"/>
        <v>Ekta Uppal</v>
      </c>
      <c r="K1814" t="s">
        <v>5049</v>
      </c>
      <c r="L1814" s="7">
        <f t="shared" si="258"/>
        <v>44953</v>
      </c>
      <c r="M1814" s="7">
        <v>45020</v>
      </c>
      <c r="N1814" s="1">
        <f t="shared" si="254"/>
        <v>45020</v>
      </c>
      <c r="P1814" s="7" t="str">
        <f t="shared" si="259"/>
        <v/>
      </c>
      <c r="R1814">
        <v>0</v>
      </c>
      <c r="S1814">
        <v>1</v>
      </c>
      <c r="T1814">
        <v>5.0999999999999996</v>
      </c>
      <c r="U1814" t="s">
        <v>100</v>
      </c>
      <c r="W1814" t="str">
        <f t="shared" si="255"/>
        <v>Open</v>
      </c>
      <c r="X1814" t="str">
        <f>_xlfn.XLOOKUP(B1814,'Customers'!A:A,'Customers'!E:E,"")</f>
        <v>Mid-Market</v>
      </c>
      <c r="Y1814">
        <f t="shared" si="256"/>
        <v>0</v>
      </c>
      <c r="Z1814" t="str">
        <f t="shared" si="257"/>
        <v/>
      </c>
      <c r="AA1814">
        <f t="shared" si="260"/>
        <v>0</v>
      </c>
    </row>
    <row r="1815" spans="1:27">
      <c r="A1815" t="s">
        <v>6098</v>
      </c>
      <c r="B1815" t="s">
        <v>6099</v>
      </c>
      <c r="C1815" t="s">
        <v>1691</v>
      </c>
      <c r="D1815" t="s">
        <v>19</v>
      </c>
      <c r="E1815" t="s">
        <v>91</v>
      </c>
      <c r="F1815" t="s">
        <v>6100</v>
      </c>
      <c r="G1815" s="6">
        <f t="shared" si="252"/>
        <v>1281</v>
      </c>
      <c r="H1815" t="s">
        <v>151</v>
      </c>
      <c r="I1815" t="s">
        <v>258</v>
      </c>
      <c r="J1815" t="str">
        <f t="shared" si="253"/>
        <v>Jasmit Gour</v>
      </c>
      <c r="K1815" t="s">
        <v>5225</v>
      </c>
      <c r="L1815" s="7">
        <f t="shared" si="258"/>
        <v>45006</v>
      </c>
      <c r="N1815" s="1" t="str">
        <f t="shared" si="254"/>
        <v/>
      </c>
      <c r="O1815" s="7">
        <v>45151</v>
      </c>
      <c r="P1815" s="7">
        <f t="shared" si="259"/>
        <v>45151</v>
      </c>
      <c r="Q1815">
        <v>145</v>
      </c>
      <c r="R1815">
        <v>0</v>
      </c>
      <c r="S1815">
        <v>1</v>
      </c>
      <c r="T1815">
        <v>30.6</v>
      </c>
      <c r="U1815" t="s">
        <v>100</v>
      </c>
      <c r="W1815" t="str">
        <f t="shared" si="255"/>
        <v>Won</v>
      </c>
      <c r="X1815" t="str">
        <f>_xlfn.XLOOKUP(B1815,'Customers'!A:A,'Customers'!E:E,"")</f>
        <v>SMB</v>
      </c>
      <c r="Y1815">
        <f t="shared" si="256"/>
        <v>1</v>
      </c>
      <c r="Z1815" t="str">
        <f t="shared" si="257"/>
        <v/>
      </c>
      <c r="AA1815">
        <f t="shared" si="260"/>
        <v>1</v>
      </c>
    </row>
    <row r="1816" spans="1:27">
      <c r="A1816" t="s">
        <v>6101</v>
      </c>
      <c r="B1816" t="s">
        <v>6102</v>
      </c>
      <c r="C1816" t="s">
        <v>591</v>
      </c>
      <c r="D1816" t="s">
        <v>19</v>
      </c>
      <c r="E1816" t="s">
        <v>115</v>
      </c>
      <c r="F1816" t="s">
        <v>6103</v>
      </c>
      <c r="G1816" s="6">
        <f t="shared" si="252"/>
        <v>4981</v>
      </c>
      <c r="H1816" t="s">
        <v>151</v>
      </c>
      <c r="I1816" t="s">
        <v>232</v>
      </c>
      <c r="J1816" t="str">
        <f t="shared" si="253"/>
        <v>Patrick Sama</v>
      </c>
      <c r="K1816" t="s">
        <v>6104</v>
      </c>
      <c r="L1816" s="7">
        <f t="shared" si="258"/>
        <v>45282</v>
      </c>
      <c r="N1816" s="1" t="str">
        <f t="shared" si="254"/>
        <v/>
      </c>
      <c r="O1816" s="7">
        <v>45385</v>
      </c>
      <c r="P1816" s="7">
        <f t="shared" si="259"/>
        <v>45385</v>
      </c>
      <c r="Q1816">
        <v>103</v>
      </c>
      <c r="R1816">
        <v>0</v>
      </c>
      <c r="S1816">
        <v>1</v>
      </c>
      <c r="T1816">
        <v>21.4</v>
      </c>
      <c r="U1816" t="s">
        <v>100</v>
      </c>
      <c r="W1816" t="str">
        <f t="shared" si="255"/>
        <v>Lost</v>
      </c>
      <c r="X1816" t="str">
        <f>_xlfn.XLOOKUP(B1816,'Customers'!A:A,'Customers'!E:E,"")</f>
        <v>Mid-Market</v>
      </c>
      <c r="Y1816">
        <f t="shared" si="256"/>
        <v>1</v>
      </c>
      <c r="Z1816" t="str">
        <f t="shared" si="257"/>
        <v/>
      </c>
      <c r="AA1816">
        <f t="shared" si="260"/>
        <v>1</v>
      </c>
    </row>
    <row r="1817" spans="1:27">
      <c r="A1817" t="s">
        <v>6105</v>
      </c>
      <c r="B1817" t="s">
        <v>2534</v>
      </c>
      <c r="C1817" t="s">
        <v>344</v>
      </c>
      <c r="D1817" t="s">
        <v>53</v>
      </c>
      <c r="E1817" t="s">
        <v>54</v>
      </c>
      <c r="F1817" t="s">
        <v>6106</v>
      </c>
      <c r="G1817" s="6">
        <f t="shared" si="252"/>
        <v>39105</v>
      </c>
      <c r="H1817" t="s">
        <v>22</v>
      </c>
      <c r="I1817" t="s">
        <v>62</v>
      </c>
      <c r="J1817" t="str">
        <f t="shared" si="253"/>
        <v>Jairaj Panchal</v>
      </c>
      <c r="K1817" t="s">
        <v>6107</v>
      </c>
      <c r="L1817" s="7">
        <f t="shared" si="258"/>
        <v>44957</v>
      </c>
      <c r="M1817" s="7">
        <v>45040</v>
      </c>
      <c r="N1817" s="1">
        <f t="shared" si="254"/>
        <v>45040</v>
      </c>
      <c r="P1817" s="7" t="str">
        <f t="shared" si="259"/>
        <v/>
      </c>
      <c r="R1817">
        <v>0</v>
      </c>
      <c r="S1817">
        <v>1</v>
      </c>
      <c r="T1817">
        <v>18.899999999999999</v>
      </c>
      <c r="U1817" t="s">
        <v>42</v>
      </c>
      <c r="W1817" t="str">
        <f t="shared" si="255"/>
        <v>Open</v>
      </c>
      <c r="X1817" t="str">
        <f>_xlfn.XLOOKUP(B1817,'Customers'!A:A,'Customers'!E:E,"")</f>
        <v>Mid-Market</v>
      </c>
      <c r="Y1817">
        <f t="shared" si="256"/>
        <v>0</v>
      </c>
      <c r="Z1817" t="str">
        <f t="shared" si="257"/>
        <v/>
      </c>
      <c r="AA1817">
        <f t="shared" si="260"/>
        <v>0</v>
      </c>
    </row>
    <row r="1818" spans="1:27">
      <c r="A1818" t="s">
        <v>6108</v>
      </c>
      <c r="B1818" t="s">
        <v>6109</v>
      </c>
      <c r="C1818" t="s">
        <v>1810</v>
      </c>
      <c r="D1818" t="s">
        <v>53</v>
      </c>
      <c r="E1818" t="s">
        <v>54</v>
      </c>
      <c r="F1818" t="s">
        <v>1662</v>
      </c>
      <c r="G1818" s="6">
        <f t="shared" si="252"/>
        <v>22000</v>
      </c>
      <c r="H1818" t="s">
        <v>47</v>
      </c>
      <c r="I1818" t="s">
        <v>117</v>
      </c>
      <c r="J1818" t="str">
        <f t="shared" si="253"/>
        <v>Ekta Uppal</v>
      </c>
      <c r="K1818" t="s">
        <v>1146</v>
      </c>
      <c r="L1818" s="7">
        <f t="shared" si="258"/>
        <v>45499</v>
      </c>
      <c r="M1818" s="7">
        <v>45660</v>
      </c>
      <c r="N1818" s="1">
        <f t="shared" si="254"/>
        <v>45660</v>
      </c>
      <c r="P1818" s="7" t="str">
        <f t="shared" si="259"/>
        <v/>
      </c>
      <c r="R1818">
        <v>0</v>
      </c>
      <c r="S1818">
        <v>1</v>
      </c>
      <c r="T1818">
        <v>32.700000000000003</v>
      </c>
      <c r="U1818" t="s">
        <v>58</v>
      </c>
      <c r="W1818" t="str">
        <f t="shared" si="255"/>
        <v>Open</v>
      </c>
      <c r="X1818" t="str">
        <f>_xlfn.XLOOKUP(B1818,'Customers'!A:A,'Customers'!E:E,"")</f>
        <v>SMB</v>
      </c>
      <c r="Y1818">
        <f t="shared" si="256"/>
        <v>0</v>
      </c>
      <c r="Z1818" t="str">
        <f t="shared" si="257"/>
        <v/>
      </c>
      <c r="AA1818">
        <f t="shared" si="260"/>
        <v>0</v>
      </c>
    </row>
    <row r="1819" spans="1:27">
      <c r="A1819" t="s">
        <v>6110</v>
      </c>
      <c r="B1819" t="s">
        <v>1669</v>
      </c>
      <c r="C1819" t="s">
        <v>18</v>
      </c>
      <c r="D1819" t="s">
        <v>66</v>
      </c>
      <c r="E1819" t="s">
        <v>20</v>
      </c>
      <c r="F1819" t="s">
        <v>6111</v>
      </c>
      <c r="G1819" s="6">
        <f t="shared" si="252"/>
        <v>17679</v>
      </c>
      <c r="H1819" t="s">
        <v>47</v>
      </c>
      <c r="I1819" t="s">
        <v>361</v>
      </c>
      <c r="J1819" t="str">
        <f t="shared" si="253"/>
        <v>Jalsa Parsa</v>
      </c>
      <c r="K1819" t="s">
        <v>111</v>
      </c>
      <c r="L1819" s="7">
        <f t="shared" si="258"/>
        <v>44759</v>
      </c>
      <c r="M1819" s="7">
        <v>44815</v>
      </c>
      <c r="N1819" s="1">
        <f t="shared" si="254"/>
        <v>44815</v>
      </c>
      <c r="P1819" s="7" t="str">
        <f t="shared" si="259"/>
        <v/>
      </c>
      <c r="R1819">
        <v>0</v>
      </c>
      <c r="S1819">
        <v>1</v>
      </c>
      <c r="T1819">
        <v>26.3</v>
      </c>
      <c r="U1819" t="s">
        <v>100</v>
      </c>
      <c r="W1819" t="str">
        <f t="shared" si="255"/>
        <v>Open</v>
      </c>
      <c r="X1819" t="str">
        <f>_xlfn.XLOOKUP(B1819,'Customers'!A:A,'Customers'!E:E,"")</f>
        <v>SMB</v>
      </c>
      <c r="Y1819">
        <f t="shared" si="256"/>
        <v>0</v>
      </c>
      <c r="Z1819" t="str">
        <f t="shared" si="257"/>
        <v/>
      </c>
      <c r="AA1819">
        <f t="shared" si="260"/>
        <v>0</v>
      </c>
    </row>
    <row r="1820" spans="1:27">
      <c r="A1820" t="s">
        <v>6112</v>
      </c>
      <c r="B1820" t="s">
        <v>4549</v>
      </c>
      <c r="C1820" t="s">
        <v>2774</v>
      </c>
      <c r="D1820" t="s">
        <v>37</v>
      </c>
      <c r="E1820" t="s">
        <v>115</v>
      </c>
      <c r="F1820" t="s">
        <v>6113</v>
      </c>
      <c r="G1820" s="6">
        <f t="shared" si="252"/>
        <v>61498</v>
      </c>
      <c r="H1820" t="s">
        <v>151</v>
      </c>
      <c r="I1820" t="s">
        <v>232</v>
      </c>
      <c r="J1820" t="str">
        <f t="shared" si="253"/>
        <v>Patrick Sama</v>
      </c>
      <c r="K1820" t="s">
        <v>845</v>
      </c>
      <c r="L1820" s="7">
        <f t="shared" si="258"/>
        <v>45656</v>
      </c>
      <c r="M1820" s="7">
        <v>45808</v>
      </c>
      <c r="N1820" s="1">
        <f t="shared" si="254"/>
        <v>45808</v>
      </c>
      <c r="O1820" s="7">
        <v>45774</v>
      </c>
      <c r="P1820" s="7">
        <f t="shared" si="259"/>
        <v>45774</v>
      </c>
      <c r="Q1820">
        <v>118</v>
      </c>
      <c r="R1820">
        <v>0</v>
      </c>
      <c r="S1820">
        <v>1</v>
      </c>
      <c r="T1820">
        <v>15.5</v>
      </c>
      <c r="U1820" t="s">
        <v>58</v>
      </c>
      <c r="W1820" t="str">
        <f t="shared" si="255"/>
        <v>Lost</v>
      </c>
      <c r="X1820" t="str">
        <f>_xlfn.XLOOKUP(B1820,'Customers'!A:A,'Customers'!E:E,"")</f>
        <v>SMB</v>
      </c>
      <c r="Y1820">
        <f t="shared" si="256"/>
        <v>1</v>
      </c>
      <c r="Z1820">
        <f t="shared" si="257"/>
        <v>-34</v>
      </c>
      <c r="AA1820">
        <f t="shared" si="260"/>
        <v>0</v>
      </c>
    </row>
    <row r="1821" spans="1:27">
      <c r="A1821" t="s">
        <v>6114</v>
      </c>
      <c r="B1821" t="s">
        <v>4053</v>
      </c>
      <c r="C1821" t="s">
        <v>18</v>
      </c>
      <c r="D1821" t="s">
        <v>19</v>
      </c>
      <c r="E1821" t="s">
        <v>115</v>
      </c>
      <c r="F1821" t="s">
        <v>6115</v>
      </c>
      <c r="G1821" s="6">
        <f t="shared" si="252"/>
        <v>3710</v>
      </c>
      <c r="H1821" t="s">
        <v>56</v>
      </c>
      <c r="I1821" t="s">
        <v>80</v>
      </c>
      <c r="J1821" t="str">
        <f t="shared" si="253"/>
        <v>Shivani Natt</v>
      </c>
      <c r="K1821" t="s">
        <v>6116</v>
      </c>
      <c r="L1821" s="7">
        <f t="shared" si="258"/>
        <v>44727</v>
      </c>
      <c r="M1821" s="7">
        <v>44767</v>
      </c>
      <c r="N1821" s="1">
        <f t="shared" si="254"/>
        <v>44767</v>
      </c>
      <c r="O1821" s="7">
        <v>44906</v>
      </c>
      <c r="P1821" s="7">
        <f t="shared" si="259"/>
        <v>44906</v>
      </c>
      <c r="Q1821">
        <v>179</v>
      </c>
      <c r="R1821">
        <v>0</v>
      </c>
      <c r="S1821">
        <v>1</v>
      </c>
      <c r="T1821">
        <v>28.5</v>
      </c>
      <c r="U1821" t="s">
        <v>33</v>
      </c>
      <c r="W1821" t="str">
        <f t="shared" si="255"/>
        <v>Lost</v>
      </c>
      <c r="X1821" t="str">
        <f>_xlfn.XLOOKUP(B1821,'Customers'!A:A,'Customers'!E:E,"")</f>
        <v>SMB</v>
      </c>
      <c r="Y1821">
        <f t="shared" si="256"/>
        <v>1</v>
      </c>
      <c r="Z1821">
        <f t="shared" si="257"/>
        <v>139</v>
      </c>
      <c r="AA1821">
        <f t="shared" si="260"/>
        <v>1</v>
      </c>
    </row>
    <row r="1822" spans="1:27">
      <c r="A1822" t="s">
        <v>6117</v>
      </c>
      <c r="B1822" t="s">
        <v>2656</v>
      </c>
      <c r="C1822" t="s">
        <v>18</v>
      </c>
      <c r="D1822" t="s">
        <v>37</v>
      </c>
      <c r="E1822" t="s">
        <v>45</v>
      </c>
      <c r="F1822" t="s">
        <v>6118</v>
      </c>
      <c r="G1822" s="6">
        <f t="shared" si="252"/>
        <v>181630</v>
      </c>
      <c r="H1822" t="s">
        <v>39</v>
      </c>
      <c r="I1822" t="s">
        <v>31</v>
      </c>
      <c r="J1822" t="str">
        <f t="shared" si="253"/>
        <v>Ati Seshadri</v>
      </c>
      <c r="K1822" t="s">
        <v>1812</v>
      </c>
      <c r="L1822" s="7">
        <f t="shared" si="258"/>
        <v>44963</v>
      </c>
      <c r="M1822" s="7">
        <v>45025</v>
      </c>
      <c r="N1822" s="1">
        <f t="shared" si="254"/>
        <v>45025</v>
      </c>
      <c r="P1822" s="7" t="str">
        <f t="shared" si="259"/>
        <v/>
      </c>
      <c r="R1822">
        <v>0</v>
      </c>
      <c r="S1822">
        <v>1</v>
      </c>
      <c r="T1822">
        <v>23.2</v>
      </c>
      <c r="U1822" t="s">
        <v>100</v>
      </c>
      <c r="W1822" t="str">
        <f t="shared" si="255"/>
        <v>Open</v>
      </c>
      <c r="X1822" t="str">
        <f>_xlfn.XLOOKUP(B1822,'Customers'!A:A,'Customers'!E:E,"")</f>
        <v>Mid-Market</v>
      </c>
      <c r="Y1822">
        <f t="shared" si="256"/>
        <v>0</v>
      </c>
      <c r="Z1822" t="str">
        <f t="shared" si="257"/>
        <v/>
      </c>
      <c r="AA1822">
        <f t="shared" si="260"/>
        <v>0</v>
      </c>
    </row>
    <row r="1823" spans="1:27">
      <c r="A1823" t="s">
        <v>6119</v>
      </c>
      <c r="B1823" t="s">
        <v>440</v>
      </c>
      <c r="C1823" t="s">
        <v>2597</v>
      </c>
      <c r="D1823" t="s">
        <v>53</v>
      </c>
      <c r="E1823" t="s">
        <v>54</v>
      </c>
      <c r="F1823" t="s">
        <v>6120</v>
      </c>
      <c r="G1823" s="6">
        <f t="shared" si="252"/>
        <v>46625</v>
      </c>
      <c r="H1823" t="s">
        <v>79</v>
      </c>
      <c r="I1823" t="s">
        <v>86</v>
      </c>
      <c r="J1823" t="str">
        <f t="shared" si="253"/>
        <v>Mason Solanki</v>
      </c>
      <c r="K1823" t="s">
        <v>1358</v>
      </c>
      <c r="L1823" s="7">
        <f t="shared" si="258"/>
        <v>45071</v>
      </c>
      <c r="M1823" s="7">
        <v>45102</v>
      </c>
      <c r="N1823" s="1">
        <f t="shared" si="254"/>
        <v>45102</v>
      </c>
      <c r="P1823" s="7" t="str">
        <f t="shared" si="259"/>
        <v/>
      </c>
      <c r="R1823">
        <v>0</v>
      </c>
      <c r="S1823">
        <v>1</v>
      </c>
      <c r="U1823" t="s">
        <v>100</v>
      </c>
      <c r="W1823" t="str">
        <f t="shared" si="255"/>
        <v>Open</v>
      </c>
      <c r="X1823" t="str">
        <f>_xlfn.XLOOKUP(B1823,'Customers'!A:A,'Customers'!E:E,"")</f>
        <v>Enterprise</v>
      </c>
      <c r="Y1823">
        <f t="shared" si="256"/>
        <v>0</v>
      </c>
      <c r="Z1823" t="str">
        <f t="shared" si="257"/>
        <v/>
      </c>
      <c r="AA1823">
        <f t="shared" si="260"/>
        <v>0</v>
      </c>
    </row>
    <row r="1824" spans="1:27">
      <c r="A1824" t="s">
        <v>6121</v>
      </c>
      <c r="B1824" t="s">
        <v>5826</v>
      </c>
      <c r="C1824" t="s">
        <v>1898</v>
      </c>
      <c r="D1824" t="s">
        <v>19</v>
      </c>
      <c r="E1824" t="s">
        <v>28</v>
      </c>
      <c r="F1824" t="s">
        <v>6122</v>
      </c>
      <c r="G1824" s="6">
        <f t="shared" si="252"/>
        <v>7038</v>
      </c>
      <c r="H1824" t="s">
        <v>56</v>
      </c>
      <c r="I1824" t="s">
        <v>98</v>
      </c>
      <c r="J1824" t="str">
        <f t="shared" si="253"/>
        <v>Amruta Sinha</v>
      </c>
      <c r="K1824" t="s">
        <v>6123</v>
      </c>
      <c r="L1824" s="7">
        <f t="shared" si="258"/>
        <v>44717</v>
      </c>
      <c r="M1824" s="7">
        <v>44888</v>
      </c>
      <c r="N1824" s="1">
        <f t="shared" si="254"/>
        <v>44888</v>
      </c>
      <c r="P1824" s="7" t="str">
        <f t="shared" si="259"/>
        <v/>
      </c>
      <c r="R1824">
        <v>0</v>
      </c>
      <c r="S1824">
        <v>1</v>
      </c>
      <c r="T1824">
        <v>34</v>
      </c>
      <c r="U1824" t="s">
        <v>25</v>
      </c>
      <c r="W1824" t="str">
        <f t="shared" si="255"/>
        <v>Open</v>
      </c>
      <c r="X1824" t="str">
        <f>_xlfn.XLOOKUP(B1824,'Customers'!A:A,'Customers'!E:E,"")</f>
        <v>Mid-Market</v>
      </c>
      <c r="Y1824">
        <f t="shared" si="256"/>
        <v>0</v>
      </c>
      <c r="Z1824" t="str">
        <f t="shared" si="257"/>
        <v/>
      </c>
      <c r="AA1824">
        <f t="shared" si="260"/>
        <v>0</v>
      </c>
    </row>
    <row r="1825" spans="1:27">
      <c r="A1825" t="s">
        <v>6124</v>
      </c>
      <c r="B1825" t="s">
        <v>1387</v>
      </c>
      <c r="C1825" t="s">
        <v>382</v>
      </c>
      <c r="D1825" t="s">
        <v>19</v>
      </c>
      <c r="E1825" t="s">
        <v>28</v>
      </c>
      <c r="F1825" t="s">
        <v>6125</v>
      </c>
      <c r="G1825" s="6">
        <f t="shared" si="252"/>
        <v>4593</v>
      </c>
      <c r="H1825" t="s">
        <v>161</v>
      </c>
      <c r="I1825" t="s">
        <v>2020</v>
      </c>
      <c r="J1825" t="str">
        <f t="shared" si="253"/>
        <v>Panini Kade</v>
      </c>
      <c r="K1825" t="s">
        <v>3047</v>
      </c>
      <c r="L1825" s="7">
        <f t="shared" si="258"/>
        <v>45281</v>
      </c>
      <c r="M1825" s="7">
        <v>45377</v>
      </c>
      <c r="N1825" s="1">
        <f t="shared" si="254"/>
        <v>45377</v>
      </c>
      <c r="P1825" s="7" t="str">
        <f t="shared" si="259"/>
        <v/>
      </c>
      <c r="R1825">
        <v>0</v>
      </c>
      <c r="S1825">
        <v>1</v>
      </c>
      <c r="U1825" t="s">
        <v>58</v>
      </c>
      <c r="W1825" t="str">
        <f t="shared" si="255"/>
        <v>Open</v>
      </c>
      <c r="X1825" t="str">
        <f>_xlfn.XLOOKUP(B1825,'Customers'!A:A,'Customers'!E:E,"")</f>
        <v>Enterprise</v>
      </c>
      <c r="Y1825">
        <f t="shared" si="256"/>
        <v>0</v>
      </c>
      <c r="Z1825" t="str">
        <f t="shared" si="257"/>
        <v/>
      </c>
      <c r="AA1825">
        <f t="shared" si="260"/>
        <v>0</v>
      </c>
    </row>
    <row r="1826" spans="1:27">
      <c r="A1826" t="s">
        <v>6126</v>
      </c>
      <c r="B1826" t="s">
        <v>2562</v>
      </c>
      <c r="C1826" t="s">
        <v>776</v>
      </c>
      <c r="D1826" t="s">
        <v>37</v>
      </c>
      <c r="E1826" t="s">
        <v>28</v>
      </c>
      <c r="F1826" t="s">
        <v>6127</v>
      </c>
      <c r="G1826" s="6">
        <f t="shared" si="252"/>
        <v>176547</v>
      </c>
      <c r="H1826" t="s">
        <v>161</v>
      </c>
      <c r="I1826" t="s">
        <v>545</v>
      </c>
      <c r="J1826" t="str">
        <f t="shared" si="253"/>
        <v>Krish Varughese</v>
      </c>
      <c r="K1826" t="s">
        <v>3900</v>
      </c>
      <c r="L1826" s="7">
        <f t="shared" si="258"/>
        <v>44674</v>
      </c>
      <c r="M1826" s="7">
        <v>44707</v>
      </c>
      <c r="N1826" s="1">
        <f t="shared" si="254"/>
        <v>44707</v>
      </c>
      <c r="P1826" s="7" t="str">
        <f t="shared" si="259"/>
        <v/>
      </c>
      <c r="R1826">
        <v>0</v>
      </c>
      <c r="S1826">
        <v>1</v>
      </c>
      <c r="T1826">
        <v>29.8</v>
      </c>
      <c r="U1826" t="s">
        <v>58</v>
      </c>
      <c r="W1826" t="str">
        <f t="shared" si="255"/>
        <v>Open</v>
      </c>
      <c r="X1826" t="str">
        <f>_xlfn.XLOOKUP(B1826,'Customers'!A:A,'Customers'!E:E,"")</f>
        <v>Mid-Market</v>
      </c>
      <c r="Y1826">
        <f t="shared" si="256"/>
        <v>0</v>
      </c>
      <c r="Z1826" t="str">
        <f t="shared" si="257"/>
        <v/>
      </c>
      <c r="AA1826">
        <f t="shared" si="260"/>
        <v>0</v>
      </c>
    </row>
    <row r="1827" spans="1:27">
      <c r="A1827" t="s">
        <v>6128</v>
      </c>
      <c r="B1827" t="s">
        <v>5082</v>
      </c>
      <c r="C1827" t="s">
        <v>1218</v>
      </c>
      <c r="D1827" t="s">
        <v>183</v>
      </c>
      <c r="E1827" t="s">
        <v>115</v>
      </c>
      <c r="F1827" t="s">
        <v>6129</v>
      </c>
      <c r="G1827" s="6">
        <f t="shared" si="252"/>
        <v>2661</v>
      </c>
      <c r="H1827" t="s">
        <v>47</v>
      </c>
      <c r="I1827" t="s">
        <v>145</v>
      </c>
      <c r="J1827" t="str">
        <f t="shared" si="253"/>
        <v>Krish Varughese</v>
      </c>
      <c r="K1827" t="s">
        <v>3680</v>
      </c>
      <c r="L1827" s="7">
        <f t="shared" si="258"/>
        <v>44945</v>
      </c>
      <c r="M1827" s="7">
        <v>45041</v>
      </c>
      <c r="N1827" s="1">
        <f t="shared" si="254"/>
        <v>45041</v>
      </c>
      <c r="O1827" s="7">
        <v>45010</v>
      </c>
      <c r="P1827" s="7">
        <f t="shared" si="259"/>
        <v>45010</v>
      </c>
      <c r="Q1827">
        <v>65</v>
      </c>
      <c r="R1827">
        <v>0</v>
      </c>
      <c r="S1827">
        <v>1</v>
      </c>
      <c r="T1827">
        <v>28.8</v>
      </c>
      <c r="U1827" t="s">
        <v>25</v>
      </c>
      <c r="W1827" t="str">
        <f t="shared" si="255"/>
        <v>Lost</v>
      </c>
      <c r="X1827" t="str">
        <f>_xlfn.XLOOKUP(B1827,'Customers'!A:A,'Customers'!E:E,"")</f>
        <v>Mid-Market</v>
      </c>
      <c r="Y1827">
        <f t="shared" si="256"/>
        <v>1</v>
      </c>
      <c r="Z1827">
        <f t="shared" si="257"/>
        <v>-31</v>
      </c>
      <c r="AA1827">
        <f t="shared" si="260"/>
        <v>0</v>
      </c>
    </row>
    <row r="1828" spans="1:27">
      <c r="A1828" t="s">
        <v>6130</v>
      </c>
      <c r="B1828" t="s">
        <v>2922</v>
      </c>
      <c r="C1828" t="s">
        <v>18</v>
      </c>
      <c r="D1828" t="s">
        <v>19</v>
      </c>
      <c r="E1828" t="s">
        <v>91</v>
      </c>
      <c r="F1828" t="s">
        <v>6131</v>
      </c>
      <c r="G1828" s="6">
        <f t="shared" si="252"/>
        <v>2751</v>
      </c>
      <c r="H1828" t="s">
        <v>47</v>
      </c>
      <c r="I1828" t="s">
        <v>409</v>
      </c>
      <c r="J1828" t="str">
        <f t="shared" si="253"/>
        <v>Vidhi Mital</v>
      </c>
      <c r="K1828" t="s">
        <v>6021</v>
      </c>
      <c r="L1828" s="7">
        <f t="shared" si="258"/>
        <v>45496</v>
      </c>
      <c r="M1828" s="7">
        <v>45566</v>
      </c>
      <c r="N1828" s="1">
        <f t="shared" si="254"/>
        <v>45566</v>
      </c>
      <c r="O1828" s="7">
        <v>45587</v>
      </c>
      <c r="P1828" s="7">
        <f t="shared" si="259"/>
        <v>45587</v>
      </c>
      <c r="Q1828">
        <v>91</v>
      </c>
      <c r="R1828">
        <v>0</v>
      </c>
      <c r="S1828">
        <v>1</v>
      </c>
      <c r="T1828">
        <v>21.3</v>
      </c>
      <c r="U1828" t="s">
        <v>42</v>
      </c>
      <c r="W1828" t="str">
        <f t="shared" si="255"/>
        <v>Won</v>
      </c>
      <c r="X1828" t="str">
        <f>_xlfn.XLOOKUP(B1828,'Customers'!A:A,'Customers'!E:E,"")</f>
        <v>Mid-Market</v>
      </c>
      <c r="Y1828">
        <f t="shared" si="256"/>
        <v>1</v>
      </c>
      <c r="Z1828">
        <f t="shared" si="257"/>
        <v>21</v>
      </c>
      <c r="AA1828">
        <f t="shared" si="260"/>
        <v>0</v>
      </c>
    </row>
    <row r="1829" spans="1:27">
      <c r="A1829" t="s">
        <v>6132</v>
      </c>
      <c r="B1829" t="s">
        <v>6133</v>
      </c>
      <c r="C1829" t="s">
        <v>469</v>
      </c>
      <c r="D1829" t="s">
        <v>37</v>
      </c>
      <c r="E1829" t="s">
        <v>28</v>
      </c>
      <c r="F1829" t="s">
        <v>6134</v>
      </c>
      <c r="G1829" s="6">
        <f t="shared" si="252"/>
        <v>82357</v>
      </c>
      <c r="H1829" t="s">
        <v>47</v>
      </c>
      <c r="I1829" t="s">
        <v>62</v>
      </c>
      <c r="J1829" t="str">
        <f t="shared" si="253"/>
        <v>Jairaj Panchal</v>
      </c>
      <c r="K1829" t="s">
        <v>1697</v>
      </c>
      <c r="L1829" s="7">
        <f t="shared" si="258"/>
        <v>45227</v>
      </c>
      <c r="M1829" s="7">
        <v>45271</v>
      </c>
      <c r="N1829" s="1">
        <f t="shared" si="254"/>
        <v>45271</v>
      </c>
      <c r="P1829" s="7" t="str">
        <f t="shared" si="259"/>
        <v/>
      </c>
      <c r="R1829">
        <v>0</v>
      </c>
      <c r="S1829">
        <v>1</v>
      </c>
      <c r="T1829">
        <v>10.3</v>
      </c>
      <c r="U1829" t="s">
        <v>100</v>
      </c>
      <c r="W1829" t="str">
        <f t="shared" si="255"/>
        <v>Open</v>
      </c>
      <c r="X1829" t="str">
        <f>_xlfn.XLOOKUP(B1829,'Customers'!A:A,'Customers'!E:E,"")</f>
        <v>SMB</v>
      </c>
      <c r="Y1829">
        <f t="shared" si="256"/>
        <v>0</v>
      </c>
      <c r="Z1829" t="str">
        <f t="shared" si="257"/>
        <v/>
      </c>
      <c r="AA1829">
        <f t="shared" si="260"/>
        <v>0</v>
      </c>
    </row>
    <row r="1830" spans="1:27">
      <c r="A1830" t="s">
        <v>6135</v>
      </c>
      <c r="B1830" t="s">
        <v>1214</v>
      </c>
      <c r="C1830" t="s">
        <v>1088</v>
      </c>
      <c r="D1830" t="s">
        <v>19</v>
      </c>
      <c r="E1830" t="s">
        <v>115</v>
      </c>
      <c r="F1830" t="s">
        <v>6136</v>
      </c>
      <c r="G1830" s="6">
        <f t="shared" si="252"/>
        <v>5649</v>
      </c>
      <c r="H1830" t="s">
        <v>47</v>
      </c>
      <c r="I1830" t="s">
        <v>145</v>
      </c>
      <c r="J1830" t="str">
        <f t="shared" si="253"/>
        <v>Krish Varughese</v>
      </c>
      <c r="K1830" t="s">
        <v>2395</v>
      </c>
      <c r="L1830" s="7">
        <f t="shared" si="258"/>
        <v>45267</v>
      </c>
      <c r="M1830" s="7">
        <v>45394</v>
      </c>
      <c r="N1830" s="1">
        <f t="shared" si="254"/>
        <v>45394</v>
      </c>
      <c r="O1830" s="7">
        <v>45387</v>
      </c>
      <c r="P1830" s="7">
        <f t="shared" si="259"/>
        <v>45387</v>
      </c>
      <c r="Q1830">
        <v>120</v>
      </c>
      <c r="R1830">
        <v>0</v>
      </c>
      <c r="S1830">
        <v>1</v>
      </c>
      <c r="T1830">
        <v>28.8</v>
      </c>
      <c r="U1830" t="s">
        <v>33</v>
      </c>
      <c r="W1830" t="str">
        <f t="shared" si="255"/>
        <v>Lost</v>
      </c>
      <c r="X1830" t="str">
        <f>_xlfn.XLOOKUP(B1830,'Customers'!A:A,'Customers'!E:E,"")</f>
        <v>SMB</v>
      </c>
      <c r="Y1830">
        <f t="shared" si="256"/>
        <v>1</v>
      </c>
      <c r="Z1830">
        <f t="shared" si="257"/>
        <v>-7</v>
      </c>
      <c r="AA1830">
        <f t="shared" si="260"/>
        <v>0</v>
      </c>
    </row>
    <row r="1831" spans="1:27">
      <c r="A1831" t="s">
        <v>6137</v>
      </c>
      <c r="B1831" t="s">
        <v>842</v>
      </c>
      <c r="C1831" t="s">
        <v>18</v>
      </c>
      <c r="D1831" t="s">
        <v>66</v>
      </c>
      <c r="E1831" t="s">
        <v>177</v>
      </c>
      <c r="F1831" t="s">
        <v>6138</v>
      </c>
      <c r="G1831" s="6">
        <f t="shared" si="252"/>
        <v>5460</v>
      </c>
      <c r="H1831" t="s">
        <v>39</v>
      </c>
      <c r="I1831" t="s">
        <v>361</v>
      </c>
      <c r="J1831" t="str">
        <f t="shared" si="253"/>
        <v>Jalsa Parsa</v>
      </c>
      <c r="K1831" t="s">
        <v>5632</v>
      </c>
      <c r="L1831" s="7">
        <f t="shared" si="258"/>
        <v>45305</v>
      </c>
      <c r="M1831" s="7">
        <v>45366</v>
      </c>
      <c r="N1831" s="1">
        <f t="shared" si="254"/>
        <v>45366</v>
      </c>
      <c r="P1831" s="7" t="str">
        <f t="shared" si="259"/>
        <v/>
      </c>
      <c r="R1831">
        <v>0</v>
      </c>
      <c r="S1831">
        <v>1</v>
      </c>
      <c r="T1831">
        <v>17.2</v>
      </c>
      <c r="U1831" t="s">
        <v>100</v>
      </c>
      <c r="W1831" t="str">
        <f t="shared" si="255"/>
        <v>Open</v>
      </c>
      <c r="X1831" t="str">
        <f>_xlfn.XLOOKUP(B1831,'Customers'!A:A,'Customers'!E:E,"")</f>
        <v>SMB</v>
      </c>
      <c r="Y1831">
        <f t="shared" si="256"/>
        <v>0</v>
      </c>
      <c r="Z1831" t="str">
        <f t="shared" si="257"/>
        <v/>
      </c>
      <c r="AA1831">
        <f t="shared" si="260"/>
        <v>0</v>
      </c>
    </row>
    <row r="1832" spans="1:27">
      <c r="A1832" t="s">
        <v>6139</v>
      </c>
      <c r="B1832" t="s">
        <v>6140</v>
      </c>
      <c r="C1832" t="s">
        <v>18</v>
      </c>
      <c r="D1832" t="s">
        <v>183</v>
      </c>
      <c r="E1832" t="s">
        <v>177</v>
      </c>
      <c r="F1832" t="s">
        <v>6141</v>
      </c>
      <c r="G1832" s="6">
        <f t="shared" si="252"/>
        <v>6006</v>
      </c>
      <c r="H1832" t="s">
        <v>22</v>
      </c>
      <c r="I1832" t="s">
        <v>156</v>
      </c>
      <c r="J1832" t="str">
        <f t="shared" si="253"/>
        <v>Lakshmi Hayre</v>
      </c>
      <c r="K1832" t="s">
        <v>4574</v>
      </c>
      <c r="L1832" s="7">
        <f t="shared" si="258"/>
        <v>45465</v>
      </c>
      <c r="M1832" s="7">
        <v>45530</v>
      </c>
      <c r="N1832" s="1">
        <f t="shared" si="254"/>
        <v>45530</v>
      </c>
      <c r="P1832" s="7" t="str">
        <f t="shared" si="259"/>
        <v/>
      </c>
      <c r="R1832">
        <v>0</v>
      </c>
      <c r="S1832">
        <v>1</v>
      </c>
      <c r="U1832" t="s">
        <v>100</v>
      </c>
      <c r="W1832" t="str">
        <f t="shared" si="255"/>
        <v>Open</v>
      </c>
      <c r="X1832" t="str">
        <f>_xlfn.XLOOKUP(B1832,'Customers'!A:A,'Customers'!E:E,"")</f>
        <v>Mid-Market</v>
      </c>
      <c r="Y1832">
        <f t="shared" si="256"/>
        <v>0</v>
      </c>
      <c r="Z1832" t="str">
        <f t="shared" si="257"/>
        <v/>
      </c>
      <c r="AA1832">
        <f t="shared" si="260"/>
        <v>0</v>
      </c>
    </row>
    <row r="1833" spans="1:27">
      <c r="A1833" t="s">
        <v>6142</v>
      </c>
      <c r="B1833" t="s">
        <v>6143</v>
      </c>
      <c r="C1833" t="s">
        <v>3387</v>
      </c>
      <c r="D1833" t="s">
        <v>183</v>
      </c>
      <c r="E1833" t="s">
        <v>28</v>
      </c>
      <c r="F1833" t="s">
        <v>6144</v>
      </c>
      <c r="G1833" s="6">
        <f t="shared" si="252"/>
        <v>10439</v>
      </c>
      <c r="H1833" t="s">
        <v>39</v>
      </c>
      <c r="I1833" t="s">
        <v>98</v>
      </c>
      <c r="J1833" t="str">
        <f t="shared" si="253"/>
        <v>Amruta Sinha</v>
      </c>
      <c r="K1833" t="s">
        <v>3494</v>
      </c>
      <c r="L1833" s="7">
        <f t="shared" si="258"/>
        <v>45630</v>
      </c>
      <c r="M1833" s="7">
        <v>45717</v>
      </c>
      <c r="N1833" s="1">
        <f t="shared" si="254"/>
        <v>45717</v>
      </c>
      <c r="P1833" s="7" t="str">
        <f t="shared" si="259"/>
        <v/>
      </c>
      <c r="R1833">
        <v>0</v>
      </c>
      <c r="S1833">
        <v>1</v>
      </c>
      <c r="U1833" t="s">
        <v>25</v>
      </c>
      <c r="W1833" t="str">
        <f t="shared" si="255"/>
        <v>Open</v>
      </c>
      <c r="X1833" t="str">
        <f>_xlfn.XLOOKUP(B1833,'Customers'!A:A,'Customers'!E:E,"")</f>
        <v>Mid-Market</v>
      </c>
      <c r="Y1833">
        <f t="shared" si="256"/>
        <v>0</v>
      </c>
      <c r="Z1833" t="str">
        <f t="shared" si="257"/>
        <v/>
      </c>
      <c r="AA1833">
        <f t="shared" si="260"/>
        <v>0</v>
      </c>
    </row>
    <row r="1834" spans="1:27">
      <c r="A1834" t="s">
        <v>6145</v>
      </c>
      <c r="B1834" t="s">
        <v>1012</v>
      </c>
      <c r="C1834" t="s">
        <v>525</v>
      </c>
      <c r="D1834" t="s">
        <v>183</v>
      </c>
      <c r="E1834" t="s">
        <v>177</v>
      </c>
      <c r="F1834" t="s">
        <v>6146</v>
      </c>
      <c r="G1834" s="6">
        <f t="shared" si="252"/>
        <v>11054</v>
      </c>
      <c r="H1834" t="s">
        <v>22</v>
      </c>
      <c r="I1834" t="s">
        <v>237</v>
      </c>
      <c r="J1834" t="str">
        <f t="shared" si="253"/>
        <v>Vidhi Mital</v>
      </c>
      <c r="K1834" t="s">
        <v>2070</v>
      </c>
      <c r="L1834" s="7">
        <f t="shared" si="258"/>
        <v>45650</v>
      </c>
      <c r="M1834" s="7">
        <v>45694</v>
      </c>
      <c r="N1834" s="1">
        <f t="shared" si="254"/>
        <v>45694</v>
      </c>
      <c r="P1834" s="7" t="str">
        <f t="shared" si="259"/>
        <v/>
      </c>
      <c r="R1834">
        <v>0</v>
      </c>
      <c r="S1834">
        <v>1</v>
      </c>
      <c r="U1834" t="s">
        <v>33</v>
      </c>
      <c r="W1834" t="str">
        <f t="shared" si="255"/>
        <v>Open</v>
      </c>
      <c r="X1834" t="str">
        <f>_xlfn.XLOOKUP(B1834,'Customers'!A:A,'Customers'!E:E,"")</f>
        <v>Mid-Market</v>
      </c>
      <c r="Y1834">
        <f t="shared" si="256"/>
        <v>0</v>
      </c>
      <c r="Z1834" t="str">
        <f t="shared" si="257"/>
        <v/>
      </c>
      <c r="AA1834">
        <f t="shared" si="260"/>
        <v>0</v>
      </c>
    </row>
    <row r="1835" spans="1:27">
      <c r="A1835" t="s">
        <v>6147</v>
      </c>
      <c r="B1835" t="s">
        <v>6148</v>
      </c>
      <c r="C1835" t="s">
        <v>929</v>
      </c>
      <c r="D1835" t="s">
        <v>66</v>
      </c>
      <c r="E1835" t="s">
        <v>28</v>
      </c>
      <c r="F1835" t="s">
        <v>6149</v>
      </c>
      <c r="G1835" s="6">
        <f t="shared" si="252"/>
        <v>17083</v>
      </c>
      <c r="H1835" t="s">
        <v>47</v>
      </c>
      <c r="I1835" t="s">
        <v>608</v>
      </c>
      <c r="J1835" t="str">
        <f t="shared" si="253"/>
        <v>Jairaj Panchal</v>
      </c>
      <c r="K1835" t="s">
        <v>6150</v>
      </c>
      <c r="L1835" s="7">
        <f t="shared" si="258"/>
        <v>45442</v>
      </c>
      <c r="M1835" s="7">
        <v>45484</v>
      </c>
      <c r="N1835" s="1">
        <f t="shared" si="254"/>
        <v>45484</v>
      </c>
      <c r="P1835" s="7" t="str">
        <f t="shared" si="259"/>
        <v/>
      </c>
      <c r="R1835">
        <v>0</v>
      </c>
      <c r="S1835">
        <v>1</v>
      </c>
      <c r="T1835">
        <v>8.9</v>
      </c>
      <c r="U1835" t="s">
        <v>58</v>
      </c>
      <c r="W1835" t="str">
        <f t="shared" si="255"/>
        <v>Open</v>
      </c>
      <c r="X1835" t="str">
        <f>_xlfn.XLOOKUP(B1835,'Customers'!A:A,'Customers'!E:E,"")</f>
        <v>Enterprise</v>
      </c>
      <c r="Y1835">
        <f t="shared" si="256"/>
        <v>0</v>
      </c>
      <c r="Z1835" t="str">
        <f t="shared" si="257"/>
        <v/>
      </c>
      <c r="AA1835">
        <f t="shared" si="260"/>
        <v>0</v>
      </c>
    </row>
    <row r="1836" spans="1:27">
      <c r="A1836" t="s">
        <v>6151</v>
      </c>
      <c r="B1836" t="s">
        <v>148</v>
      </c>
      <c r="C1836" t="s">
        <v>2374</v>
      </c>
      <c r="D1836" t="s">
        <v>37</v>
      </c>
      <c r="E1836" t="s">
        <v>28</v>
      </c>
      <c r="F1836" t="s">
        <v>6152</v>
      </c>
      <c r="G1836" s="6">
        <f t="shared" si="252"/>
        <v>110091</v>
      </c>
      <c r="H1836" t="s">
        <v>39</v>
      </c>
      <c r="I1836" t="s">
        <v>778</v>
      </c>
      <c r="J1836" t="str">
        <f t="shared" si="253"/>
        <v>Nihal Bhasin</v>
      </c>
      <c r="K1836" t="s">
        <v>3017</v>
      </c>
      <c r="L1836" s="7">
        <f t="shared" si="258"/>
        <v>45247</v>
      </c>
      <c r="M1836" s="7">
        <v>45309</v>
      </c>
      <c r="N1836" s="1">
        <f t="shared" si="254"/>
        <v>45309</v>
      </c>
      <c r="P1836" s="7" t="str">
        <f t="shared" si="259"/>
        <v/>
      </c>
      <c r="R1836">
        <v>0</v>
      </c>
      <c r="S1836">
        <v>1</v>
      </c>
      <c r="T1836">
        <v>2.7</v>
      </c>
      <c r="U1836" t="s">
        <v>25</v>
      </c>
      <c r="W1836" t="str">
        <f t="shared" si="255"/>
        <v>Open</v>
      </c>
      <c r="X1836" t="str">
        <f>_xlfn.XLOOKUP(B1836,'Customers'!A:A,'Customers'!E:E,"")</f>
        <v>Mid-Market</v>
      </c>
      <c r="Y1836">
        <f t="shared" si="256"/>
        <v>0</v>
      </c>
      <c r="Z1836" t="str">
        <f t="shared" si="257"/>
        <v/>
      </c>
      <c r="AA1836">
        <f t="shared" si="260"/>
        <v>0</v>
      </c>
    </row>
    <row r="1837" spans="1:27">
      <c r="A1837" t="s">
        <v>6153</v>
      </c>
      <c r="B1837" t="s">
        <v>2369</v>
      </c>
      <c r="C1837" t="s">
        <v>567</v>
      </c>
      <c r="D1837" t="s">
        <v>66</v>
      </c>
      <c r="E1837" t="s">
        <v>54</v>
      </c>
      <c r="F1837" t="s">
        <v>6154</v>
      </c>
      <c r="G1837" s="6">
        <f t="shared" si="252"/>
        <v>5941</v>
      </c>
      <c r="H1837" t="s">
        <v>47</v>
      </c>
      <c r="I1837" t="s">
        <v>361</v>
      </c>
      <c r="J1837" t="str">
        <f t="shared" si="253"/>
        <v>Jalsa Parsa</v>
      </c>
      <c r="K1837" t="s">
        <v>4901</v>
      </c>
      <c r="L1837" s="7">
        <f t="shared" si="258"/>
        <v>45211</v>
      </c>
      <c r="N1837" s="1" t="str">
        <f t="shared" si="254"/>
        <v/>
      </c>
      <c r="P1837" s="7" t="str">
        <f t="shared" si="259"/>
        <v/>
      </c>
      <c r="R1837">
        <v>0</v>
      </c>
      <c r="S1837">
        <v>1</v>
      </c>
      <c r="T1837">
        <v>28.6</v>
      </c>
      <c r="U1837" t="s">
        <v>58</v>
      </c>
      <c r="W1837" t="str">
        <f t="shared" si="255"/>
        <v>Open</v>
      </c>
      <c r="X1837" t="str">
        <f>_xlfn.XLOOKUP(B1837,'Customers'!A:A,'Customers'!E:E,"")</f>
        <v>Mid-Market</v>
      </c>
      <c r="Y1837">
        <f t="shared" si="256"/>
        <v>0</v>
      </c>
      <c r="Z1837" t="str">
        <f t="shared" si="257"/>
        <v/>
      </c>
      <c r="AA1837">
        <f t="shared" si="260"/>
        <v>0</v>
      </c>
    </row>
    <row r="1838" spans="1:27">
      <c r="A1838" t="s">
        <v>6155</v>
      </c>
      <c r="B1838" t="s">
        <v>4792</v>
      </c>
      <c r="C1838" t="s">
        <v>18</v>
      </c>
      <c r="D1838" t="s">
        <v>66</v>
      </c>
      <c r="E1838" t="s">
        <v>45</v>
      </c>
      <c r="F1838" t="s">
        <v>6156</v>
      </c>
      <c r="G1838" s="6">
        <f t="shared" si="252"/>
        <v>8781</v>
      </c>
      <c r="H1838" t="s">
        <v>30</v>
      </c>
      <c r="I1838" t="s">
        <v>258</v>
      </c>
      <c r="J1838" t="str">
        <f t="shared" si="253"/>
        <v>Jasmit Gour</v>
      </c>
      <c r="K1838" t="s">
        <v>2282</v>
      </c>
      <c r="L1838" s="7">
        <f t="shared" si="258"/>
        <v>45654</v>
      </c>
      <c r="M1838" s="7">
        <v>45749</v>
      </c>
      <c r="N1838" s="1">
        <f t="shared" si="254"/>
        <v>45749</v>
      </c>
      <c r="P1838" s="7" t="str">
        <f t="shared" si="259"/>
        <v/>
      </c>
      <c r="R1838">
        <v>0</v>
      </c>
      <c r="S1838">
        <v>1</v>
      </c>
      <c r="T1838">
        <v>11.7</v>
      </c>
      <c r="U1838" t="s">
        <v>33</v>
      </c>
      <c r="W1838" t="str">
        <f t="shared" si="255"/>
        <v>Open</v>
      </c>
      <c r="X1838" t="str">
        <f>_xlfn.XLOOKUP(B1838,'Customers'!A:A,'Customers'!E:E,"")</f>
        <v>Enterprise</v>
      </c>
      <c r="Y1838">
        <f t="shared" si="256"/>
        <v>0</v>
      </c>
      <c r="Z1838" t="str">
        <f t="shared" si="257"/>
        <v/>
      </c>
      <c r="AA1838">
        <f t="shared" si="260"/>
        <v>0</v>
      </c>
    </row>
    <row r="1839" spans="1:27">
      <c r="A1839" t="s">
        <v>6157</v>
      </c>
      <c r="B1839" t="s">
        <v>1685</v>
      </c>
      <c r="C1839" t="s">
        <v>2100</v>
      </c>
      <c r="D1839" t="s">
        <v>53</v>
      </c>
      <c r="E1839" t="s">
        <v>115</v>
      </c>
      <c r="F1839" t="s">
        <v>5983</v>
      </c>
      <c r="G1839" s="6">
        <f t="shared" si="252"/>
        <v>26000</v>
      </c>
      <c r="H1839" t="s">
        <v>22</v>
      </c>
      <c r="I1839" t="s">
        <v>73</v>
      </c>
      <c r="J1839" t="str">
        <f t="shared" si="253"/>
        <v>Karan Karnik</v>
      </c>
      <c r="K1839" t="s">
        <v>5507</v>
      </c>
      <c r="L1839" s="7">
        <f t="shared" si="258"/>
        <v>45055</v>
      </c>
      <c r="M1839" s="7">
        <v>45137</v>
      </c>
      <c r="N1839" s="1">
        <f t="shared" si="254"/>
        <v>45137</v>
      </c>
      <c r="O1839" s="7">
        <v>45138</v>
      </c>
      <c r="P1839" s="7">
        <f t="shared" si="259"/>
        <v>45138</v>
      </c>
      <c r="Q1839">
        <v>83</v>
      </c>
      <c r="R1839">
        <v>0</v>
      </c>
      <c r="S1839">
        <v>1</v>
      </c>
      <c r="T1839">
        <v>12.5</v>
      </c>
      <c r="U1839" t="s">
        <v>42</v>
      </c>
      <c r="W1839" t="str">
        <f t="shared" si="255"/>
        <v>Lost</v>
      </c>
      <c r="X1839" t="str">
        <f>_xlfn.XLOOKUP(B1839,'Customers'!A:A,'Customers'!E:E,"")</f>
        <v>SMB</v>
      </c>
      <c r="Y1839">
        <f t="shared" si="256"/>
        <v>1</v>
      </c>
      <c r="Z1839">
        <f t="shared" si="257"/>
        <v>1</v>
      </c>
      <c r="AA1839">
        <f t="shared" si="260"/>
        <v>0</v>
      </c>
    </row>
    <row r="1840" spans="1:27">
      <c r="A1840" t="s">
        <v>6158</v>
      </c>
      <c r="B1840" t="s">
        <v>6159</v>
      </c>
      <c r="C1840" t="s">
        <v>1755</v>
      </c>
      <c r="D1840" t="s">
        <v>53</v>
      </c>
      <c r="E1840" t="s">
        <v>177</v>
      </c>
      <c r="F1840" t="s">
        <v>741</v>
      </c>
      <c r="G1840" s="6">
        <f t="shared" si="252"/>
        <v>14000</v>
      </c>
      <c r="H1840" t="s">
        <v>47</v>
      </c>
      <c r="I1840" t="s">
        <v>232</v>
      </c>
      <c r="J1840" t="str">
        <f t="shared" si="253"/>
        <v>Patrick Sama</v>
      </c>
      <c r="K1840" t="s">
        <v>5717</v>
      </c>
      <c r="L1840" s="7">
        <f t="shared" si="258"/>
        <v>45533</v>
      </c>
      <c r="M1840" s="7">
        <v>45667</v>
      </c>
      <c r="N1840" s="1">
        <f t="shared" si="254"/>
        <v>45667</v>
      </c>
      <c r="P1840" s="7" t="str">
        <f t="shared" si="259"/>
        <v/>
      </c>
      <c r="R1840">
        <v>0</v>
      </c>
      <c r="S1840">
        <v>1</v>
      </c>
      <c r="T1840">
        <v>5</v>
      </c>
      <c r="U1840" t="s">
        <v>100</v>
      </c>
      <c r="W1840" t="str">
        <f t="shared" si="255"/>
        <v>Open</v>
      </c>
      <c r="X1840" t="str">
        <f>_xlfn.XLOOKUP(B1840,'Customers'!A:A,'Customers'!E:E,"")</f>
        <v>Enterprise</v>
      </c>
      <c r="Y1840">
        <f t="shared" si="256"/>
        <v>0</v>
      </c>
      <c r="Z1840" t="str">
        <f t="shared" si="257"/>
        <v/>
      </c>
      <c r="AA1840">
        <f t="shared" si="260"/>
        <v>0</v>
      </c>
    </row>
    <row r="1841" spans="1:27">
      <c r="A1841" t="s">
        <v>6160</v>
      </c>
      <c r="B1841" t="s">
        <v>3471</v>
      </c>
      <c r="C1841" t="s">
        <v>1047</v>
      </c>
      <c r="D1841" t="s">
        <v>66</v>
      </c>
      <c r="E1841" t="s">
        <v>115</v>
      </c>
      <c r="F1841" t="s">
        <v>6161</v>
      </c>
      <c r="G1841" s="6">
        <f t="shared" si="252"/>
        <v>22572</v>
      </c>
      <c r="H1841" t="s">
        <v>151</v>
      </c>
      <c r="I1841" t="s">
        <v>608</v>
      </c>
      <c r="J1841" t="str">
        <f t="shared" si="253"/>
        <v>Jairaj Panchal</v>
      </c>
      <c r="K1841" t="s">
        <v>1849</v>
      </c>
      <c r="L1841" s="7">
        <f t="shared" si="258"/>
        <v>45379</v>
      </c>
      <c r="M1841" s="7">
        <v>45470</v>
      </c>
      <c r="N1841" s="1">
        <f t="shared" si="254"/>
        <v>45470</v>
      </c>
      <c r="O1841" s="7">
        <v>45449</v>
      </c>
      <c r="P1841" s="7">
        <f t="shared" si="259"/>
        <v>45449</v>
      </c>
      <c r="Q1841">
        <v>70</v>
      </c>
      <c r="R1841">
        <v>0</v>
      </c>
      <c r="S1841">
        <v>1</v>
      </c>
      <c r="T1841">
        <v>34.1</v>
      </c>
      <c r="U1841" t="s">
        <v>42</v>
      </c>
      <c r="W1841" t="str">
        <f t="shared" si="255"/>
        <v>Lost</v>
      </c>
      <c r="X1841" t="str">
        <f>_xlfn.XLOOKUP(B1841,'Customers'!A:A,'Customers'!E:E,"")</f>
        <v>SMB</v>
      </c>
      <c r="Y1841">
        <f t="shared" si="256"/>
        <v>1</v>
      </c>
      <c r="Z1841">
        <f t="shared" si="257"/>
        <v>-21</v>
      </c>
      <c r="AA1841">
        <f t="shared" si="260"/>
        <v>0</v>
      </c>
    </row>
    <row r="1842" spans="1:27">
      <c r="A1842" t="s">
        <v>6162</v>
      </c>
      <c r="B1842" t="s">
        <v>4678</v>
      </c>
      <c r="C1842" t="s">
        <v>426</v>
      </c>
      <c r="D1842" t="s">
        <v>37</v>
      </c>
      <c r="E1842" t="s">
        <v>28</v>
      </c>
      <c r="F1842" t="s">
        <v>6163</v>
      </c>
      <c r="G1842" s="6">
        <f t="shared" si="252"/>
        <v>175536</v>
      </c>
      <c r="H1842" t="s">
        <v>172</v>
      </c>
      <c r="I1842" t="s">
        <v>105</v>
      </c>
      <c r="J1842" t="str">
        <f t="shared" si="253"/>
        <v>Hemangini Bahri</v>
      </c>
      <c r="K1842" t="s">
        <v>6164</v>
      </c>
      <c r="L1842" s="7">
        <f t="shared" si="258"/>
        <v>45110</v>
      </c>
      <c r="M1842" s="7">
        <v>45187</v>
      </c>
      <c r="N1842" s="1">
        <f t="shared" si="254"/>
        <v>45187</v>
      </c>
      <c r="P1842" s="7" t="str">
        <f t="shared" si="259"/>
        <v/>
      </c>
      <c r="R1842">
        <v>0</v>
      </c>
      <c r="S1842">
        <v>1</v>
      </c>
      <c r="T1842">
        <v>25.5</v>
      </c>
      <c r="U1842" t="s">
        <v>58</v>
      </c>
      <c r="W1842" t="str">
        <f t="shared" si="255"/>
        <v>Open</v>
      </c>
      <c r="X1842" t="str">
        <f>_xlfn.XLOOKUP(B1842,'Customers'!A:A,'Customers'!E:E,"")</f>
        <v>SMB</v>
      </c>
      <c r="Y1842">
        <f t="shared" si="256"/>
        <v>0</v>
      </c>
      <c r="Z1842" t="str">
        <f t="shared" si="257"/>
        <v/>
      </c>
      <c r="AA1842">
        <f t="shared" si="260"/>
        <v>0</v>
      </c>
    </row>
    <row r="1843" spans="1:27">
      <c r="A1843" t="s">
        <v>6165</v>
      </c>
      <c r="B1843" t="s">
        <v>1519</v>
      </c>
      <c r="C1843" t="s">
        <v>18</v>
      </c>
      <c r="D1843" t="s">
        <v>183</v>
      </c>
      <c r="E1843" t="s">
        <v>54</v>
      </c>
      <c r="F1843" t="s">
        <v>6166</v>
      </c>
      <c r="G1843" s="6">
        <f t="shared" si="252"/>
        <v>3505</v>
      </c>
      <c r="H1843" t="s">
        <v>56</v>
      </c>
      <c r="I1843" t="s">
        <v>737</v>
      </c>
      <c r="J1843" t="str">
        <f t="shared" si="253"/>
        <v>Ekta Uppal</v>
      </c>
      <c r="K1843" t="s">
        <v>5389</v>
      </c>
      <c r="L1843" s="7">
        <f t="shared" si="258"/>
        <v>45618</v>
      </c>
      <c r="N1843" s="1" t="str">
        <f t="shared" si="254"/>
        <v/>
      </c>
      <c r="P1843" s="7" t="str">
        <f t="shared" si="259"/>
        <v/>
      </c>
      <c r="R1843">
        <v>0</v>
      </c>
      <c r="S1843">
        <v>1</v>
      </c>
      <c r="U1843" t="s">
        <v>33</v>
      </c>
      <c r="W1843" t="str">
        <f t="shared" si="255"/>
        <v>Open</v>
      </c>
      <c r="X1843" t="str">
        <f>_xlfn.XLOOKUP(B1843,'Customers'!A:A,'Customers'!E:E,"")</f>
        <v>Enterprise</v>
      </c>
      <c r="Y1843">
        <f t="shared" si="256"/>
        <v>0</v>
      </c>
      <c r="Z1843" t="str">
        <f t="shared" si="257"/>
        <v/>
      </c>
      <c r="AA1843">
        <f t="shared" si="260"/>
        <v>0</v>
      </c>
    </row>
    <row r="1844" spans="1:27">
      <c r="A1844" t="s">
        <v>6167</v>
      </c>
      <c r="B1844" t="s">
        <v>6168</v>
      </c>
      <c r="C1844" t="s">
        <v>1380</v>
      </c>
      <c r="D1844" t="s">
        <v>37</v>
      </c>
      <c r="E1844" t="s">
        <v>45</v>
      </c>
      <c r="F1844" t="s">
        <v>6169</v>
      </c>
      <c r="G1844" s="6">
        <f t="shared" si="252"/>
        <v>160428</v>
      </c>
      <c r="H1844" t="s">
        <v>39</v>
      </c>
      <c r="I1844" t="s">
        <v>80</v>
      </c>
      <c r="J1844" t="str">
        <f t="shared" si="253"/>
        <v>Shivani Natt</v>
      </c>
      <c r="K1844" t="s">
        <v>1355</v>
      </c>
      <c r="L1844" s="7">
        <f t="shared" si="258"/>
        <v>45356</v>
      </c>
      <c r="M1844" s="7">
        <v>45429</v>
      </c>
      <c r="N1844" s="1">
        <f t="shared" si="254"/>
        <v>45429</v>
      </c>
      <c r="P1844" s="7" t="str">
        <f t="shared" si="259"/>
        <v/>
      </c>
      <c r="R1844">
        <v>0</v>
      </c>
      <c r="S1844">
        <v>1</v>
      </c>
      <c r="T1844">
        <v>0</v>
      </c>
      <c r="U1844" t="s">
        <v>25</v>
      </c>
      <c r="W1844" t="str">
        <f t="shared" si="255"/>
        <v>Open</v>
      </c>
      <c r="X1844" t="str">
        <f>_xlfn.XLOOKUP(B1844,'Customers'!A:A,'Customers'!E:E,"")</f>
        <v>Enterprise</v>
      </c>
      <c r="Y1844">
        <f t="shared" si="256"/>
        <v>0</v>
      </c>
      <c r="Z1844" t="str">
        <f t="shared" si="257"/>
        <v/>
      </c>
      <c r="AA1844">
        <f t="shared" si="260"/>
        <v>0</v>
      </c>
    </row>
    <row r="1845" spans="1:27">
      <c r="A1845" t="s">
        <v>6170</v>
      </c>
      <c r="B1845" t="s">
        <v>1820</v>
      </c>
      <c r="C1845" t="s">
        <v>2588</v>
      </c>
      <c r="D1845" t="s">
        <v>19</v>
      </c>
      <c r="E1845" t="s">
        <v>177</v>
      </c>
      <c r="F1845" t="s">
        <v>6171</v>
      </c>
      <c r="G1845" s="6">
        <f t="shared" si="252"/>
        <v>3610</v>
      </c>
      <c r="H1845" t="s">
        <v>30</v>
      </c>
      <c r="I1845" t="s">
        <v>501</v>
      </c>
      <c r="J1845" t="str">
        <f t="shared" si="253"/>
        <v>Champak Rao</v>
      </c>
      <c r="K1845" t="s">
        <v>2035</v>
      </c>
      <c r="L1845" s="7">
        <f t="shared" si="258"/>
        <v>45057</v>
      </c>
      <c r="M1845" s="7">
        <v>45202</v>
      </c>
      <c r="N1845" s="1">
        <f t="shared" si="254"/>
        <v>45202</v>
      </c>
      <c r="P1845" s="7" t="str">
        <f t="shared" si="259"/>
        <v/>
      </c>
      <c r="R1845">
        <v>0</v>
      </c>
      <c r="S1845">
        <v>1</v>
      </c>
      <c r="T1845">
        <v>8.4</v>
      </c>
      <c r="U1845" t="s">
        <v>25</v>
      </c>
      <c r="W1845" t="str">
        <f t="shared" si="255"/>
        <v>Open</v>
      </c>
      <c r="X1845" t="str">
        <f>_xlfn.XLOOKUP(B1845,'Customers'!A:A,'Customers'!E:E,"")</f>
        <v>SMB</v>
      </c>
      <c r="Y1845">
        <f t="shared" si="256"/>
        <v>0</v>
      </c>
      <c r="Z1845" t="str">
        <f t="shared" si="257"/>
        <v/>
      </c>
      <c r="AA1845">
        <f t="shared" si="260"/>
        <v>0</v>
      </c>
    </row>
    <row r="1846" spans="1:27">
      <c r="A1846" t="s">
        <v>6172</v>
      </c>
      <c r="B1846" t="s">
        <v>2548</v>
      </c>
      <c r="C1846" t="s">
        <v>324</v>
      </c>
      <c r="D1846" t="s">
        <v>53</v>
      </c>
      <c r="E1846" t="s">
        <v>45</v>
      </c>
      <c r="F1846" t="s">
        <v>6173</v>
      </c>
      <c r="G1846" s="6">
        <f t="shared" si="252"/>
        <v>40742</v>
      </c>
      <c r="H1846" t="s">
        <v>151</v>
      </c>
      <c r="I1846" t="s">
        <v>73</v>
      </c>
      <c r="J1846" t="str">
        <f t="shared" si="253"/>
        <v>Karan Karnik</v>
      </c>
      <c r="K1846" t="s">
        <v>4174</v>
      </c>
      <c r="L1846" s="7">
        <f t="shared" si="258"/>
        <v>45286</v>
      </c>
      <c r="M1846" s="7">
        <v>45412</v>
      </c>
      <c r="N1846" s="1">
        <f t="shared" si="254"/>
        <v>45412</v>
      </c>
      <c r="P1846" s="7" t="str">
        <f t="shared" si="259"/>
        <v/>
      </c>
      <c r="R1846">
        <v>0</v>
      </c>
      <c r="S1846">
        <v>1</v>
      </c>
      <c r="U1846" t="s">
        <v>100</v>
      </c>
      <c r="W1846" t="str">
        <f t="shared" si="255"/>
        <v>Open</v>
      </c>
      <c r="X1846" t="str">
        <f>_xlfn.XLOOKUP(B1846,'Customers'!A:A,'Customers'!E:E,"")</f>
        <v>SMB</v>
      </c>
      <c r="Y1846">
        <f t="shared" si="256"/>
        <v>0</v>
      </c>
      <c r="Z1846" t="str">
        <f t="shared" si="257"/>
        <v/>
      </c>
      <c r="AA1846">
        <f t="shared" si="260"/>
        <v>0</v>
      </c>
    </row>
    <row r="1847" spans="1:27">
      <c r="A1847" t="s">
        <v>6174</v>
      </c>
      <c r="B1847" t="s">
        <v>6175</v>
      </c>
      <c r="C1847" t="s">
        <v>918</v>
      </c>
      <c r="D1847" t="s">
        <v>183</v>
      </c>
      <c r="E1847" t="s">
        <v>115</v>
      </c>
      <c r="F1847" t="s">
        <v>3069</v>
      </c>
      <c r="G1847" s="6">
        <f t="shared" si="252"/>
        <v>5657</v>
      </c>
      <c r="H1847" t="s">
        <v>79</v>
      </c>
      <c r="I1847" t="s">
        <v>232</v>
      </c>
      <c r="J1847" t="str">
        <f t="shared" si="253"/>
        <v>Patrick Sama</v>
      </c>
      <c r="K1847" t="s">
        <v>954</v>
      </c>
      <c r="L1847" s="7">
        <f t="shared" si="258"/>
        <v>44845</v>
      </c>
      <c r="M1847" s="7">
        <v>44894</v>
      </c>
      <c r="N1847" s="1">
        <f t="shared" si="254"/>
        <v>44894</v>
      </c>
      <c r="O1847" s="7">
        <v>44885</v>
      </c>
      <c r="P1847" s="7">
        <f t="shared" si="259"/>
        <v>44885</v>
      </c>
      <c r="Q1847">
        <v>40</v>
      </c>
      <c r="R1847">
        <v>0</v>
      </c>
      <c r="S1847">
        <v>1</v>
      </c>
      <c r="T1847">
        <v>5.2</v>
      </c>
      <c r="U1847" t="s">
        <v>100</v>
      </c>
      <c r="W1847" t="str">
        <f t="shared" si="255"/>
        <v>Lost</v>
      </c>
      <c r="X1847" t="str">
        <f>_xlfn.XLOOKUP(B1847,'Customers'!A:A,'Customers'!E:E,"")</f>
        <v>Mid-Market</v>
      </c>
      <c r="Y1847">
        <f t="shared" si="256"/>
        <v>1</v>
      </c>
      <c r="Z1847">
        <f t="shared" si="257"/>
        <v>-9</v>
      </c>
      <c r="AA1847">
        <f t="shared" si="260"/>
        <v>0</v>
      </c>
    </row>
    <row r="1848" spans="1:27">
      <c r="A1848" t="s">
        <v>6176</v>
      </c>
      <c r="B1848" t="s">
        <v>6177</v>
      </c>
      <c r="C1848" t="s">
        <v>2340</v>
      </c>
      <c r="D1848" t="s">
        <v>66</v>
      </c>
      <c r="E1848" t="s">
        <v>177</v>
      </c>
      <c r="F1848" t="s">
        <v>6178</v>
      </c>
      <c r="G1848" s="6">
        <f t="shared" si="252"/>
        <v>13134</v>
      </c>
      <c r="H1848" t="s">
        <v>56</v>
      </c>
      <c r="I1848" t="s">
        <v>274</v>
      </c>
      <c r="J1848" t="str">
        <f t="shared" si="253"/>
        <v>Rachit Lall</v>
      </c>
      <c r="K1848" t="s">
        <v>531</v>
      </c>
      <c r="L1848" s="7">
        <f t="shared" si="258"/>
        <v>45237</v>
      </c>
      <c r="M1848" s="7">
        <v>45367</v>
      </c>
      <c r="N1848" s="1">
        <f t="shared" si="254"/>
        <v>45367</v>
      </c>
      <c r="P1848" s="7" t="str">
        <f t="shared" si="259"/>
        <v/>
      </c>
      <c r="R1848">
        <v>0</v>
      </c>
      <c r="S1848">
        <v>1</v>
      </c>
      <c r="T1848">
        <v>16</v>
      </c>
      <c r="U1848" t="s">
        <v>33</v>
      </c>
      <c r="W1848" t="str">
        <f t="shared" si="255"/>
        <v>Open</v>
      </c>
      <c r="X1848" t="str">
        <f>_xlfn.XLOOKUP(B1848,'Customers'!A:A,'Customers'!E:E,"")</f>
        <v>Mid-Market</v>
      </c>
      <c r="Y1848">
        <f t="shared" si="256"/>
        <v>0</v>
      </c>
      <c r="Z1848" t="str">
        <f t="shared" si="257"/>
        <v/>
      </c>
      <c r="AA1848">
        <f t="shared" si="260"/>
        <v>0</v>
      </c>
    </row>
    <row r="1849" spans="1:27">
      <c r="A1849" t="s">
        <v>6179</v>
      </c>
      <c r="B1849" t="s">
        <v>990</v>
      </c>
      <c r="C1849" t="s">
        <v>18</v>
      </c>
      <c r="D1849" t="s">
        <v>37</v>
      </c>
      <c r="E1849" t="s">
        <v>115</v>
      </c>
      <c r="F1849" t="s">
        <v>6180</v>
      </c>
      <c r="G1849" s="6">
        <f t="shared" si="252"/>
        <v>59659</v>
      </c>
      <c r="H1849" t="s">
        <v>161</v>
      </c>
      <c r="I1849" t="s">
        <v>86</v>
      </c>
      <c r="J1849" t="str">
        <f t="shared" si="253"/>
        <v>Mason Solanki</v>
      </c>
      <c r="K1849" t="s">
        <v>4824</v>
      </c>
      <c r="L1849" s="7">
        <f t="shared" si="258"/>
        <v>45459</v>
      </c>
      <c r="M1849" s="7">
        <v>45502</v>
      </c>
      <c r="N1849" s="1">
        <f t="shared" si="254"/>
        <v>45502</v>
      </c>
      <c r="O1849" s="7">
        <v>45656</v>
      </c>
      <c r="P1849" s="7">
        <f t="shared" si="259"/>
        <v>45656</v>
      </c>
      <c r="Q1849">
        <v>197</v>
      </c>
      <c r="R1849">
        <v>0</v>
      </c>
      <c r="S1849">
        <v>1</v>
      </c>
      <c r="T1849">
        <v>34.799999999999997</v>
      </c>
      <c r="U1849" t="s">
        <v>58</v>
      </c>
      <c r="W1849" t="str">
        <f t="shared" si="255"/>
        <v>Lost</v>
      </c>
      <c r="X1849" t="str">
        <f>_xlfn.XLOOKUP(B1849,'Customers'!A:A,'Customers'!E:E,"")</f>
        <v>Mid-Market</v>
      </c>
      <c r="Y1849">
        <f t="shared" si="256"/>
        <v>1</v>
      </c>
      <c r="Z1849">
        <f t="shared" si="257"/>
        <v>154</v>
      </c>
      <c r="AA1849">
        <f t="shared" si="260"/>
        <v>1</v>
      </c>
    </row>
    <row r="1850" spans="1:27">
      <c r="A1850" t="s">
        <v>6181</v>
      </c>
      <c r="B1850" t="s">
        <v>6182</v>
      </c>
      <c r="C1850" t="s">
        <v>2904</v>
      </c>
      <c r="D1850" t="s">
        <v>183</v>
      </c>
      <c r="E1850" t="s">
        <v>91</v>
      </c>
      <c r="F1850" t="s">
        <v>6183</v>
      </c>
      <c r="G1850" s="6">
        <f t="shared" si="252"/>
        <v>13997</v>
      </c>
      <c r="H1850" t="s">
        <v>161</v>
      </c>
      <c r="I1850" t="s">
        <v>62</v>
      </c>
      <c r="J1850" t="str">
        <f t="shared" si="253"/>
        <v>Jairaj Panchal</v>
      </c>
      <c r="K1850" t="s">
        <v>6184</v>
      </c>
      <c r="L1850" s="7">
        <f t="shared" si="258"/>
        <v>45134</v>
      </c>
      <c r="M1850" s="7">
        <v>45244</v>
      </c>
      <c r="N1850" s="1">
        <f t="shared" si="254"/>
        <v>45244</v>
      </c>
      <c r="O1850" s="7">
        <v>45179</v>
      </c>
      <c r="P1850" s="7">
        <f t="shared" si="259"/>
        <v>45179</v>
      </c>
      <c r="Q1850">
        <v>45</v>
      </c>
      <c r="R1850">
        <v>0</v>
      </c>
      <c r="S1850">
        <v>1</v>
      </c>
      <c r="U1850" t="s">
        <v>25</v>
      </c>
      <c r="W1850" t="str">
        <f t="shared" si="255"/>
        <v>Won</v>
      </c>
      <c r="X1850" t="str">
        <f>_xlfn.XLOOKUP(B1850,'Customers'!A:A,'Customers'!E:E,"")</f>
        <v>SMB</v>
      </c>
      <c r="Y1850">
        <f t="shared" si="256"/>
        <v>1</v>
      </c>
      <c r="Z1850">
        <f t="shared" si="257"/>
        <v>-65</v>
      </c>
      <c r="AA1850">
        <f t="shared" si="260"/>
        <v>0</v>
      </c>
    </row>
    <row r="1851" spans="1:27">
      <c r="A1851" t="s">
        <v>6185</v>
      </c>
      <c r="B1851" t="s">
        <v>3221</v>
      </c>
      <c r="C1851" t="s">
        <v>1321</v>
      </c>
      <c r="D1851" t="s">
        <v>53</v>
      </c>
      <c r="E1851" t="s">
        <v>54</v>
      </c>
      <c r="F1851" t="s">
        <v>6186</v>
      </c>
      <c r="G1851" s="6">
        <f t="shared" si="252"/>
        <v>32868</v>
      </c>
      <c r="H1851" t="s">
        <v>30</v>
      </c>
      <c r="I1851" t="s">
        <v>133</v>
      </c>
      <c r="J1851" t="str">
        <f t="shared" si="253"/>
        <v>Aachal Soni</v>
      </c>
      <c r="K1851" t="s">
        <v>6187</v>
      </c>
      <c r="L1851" s="7">
        <f t="shared" si="258"/>
        <v>44707</v>
      </c>
      <c r="M1851" s="7">
        <v>44769</v>
      </c>
      <c r="N1851" s="1">
        <f t="shared" si="254"/>
        <v>44769</v>
      </c>
      <c r="P1851" s="7" t="str">
        <f t="shared" si="259"/>
        <v/>
      </c>
      <c r="R1851">
        <v>0</v>
      </c>
      <c r="S1851">
        <v>1</v>
      </c>
      <c r="T1851">
        <v>0.2</v>
      </c>
      <c r="U1851" t="s">
        <v>33</v>
      </c>
      <c r="W1851" t="str">
        <f t="shared" si="255"/>
        <v>Open</v>
      </c>
      <c r="X1851" t="str">
        <f>_xlfn.XLOOKUP(B1851,'Customers'!A:A,'Customers'!E:E,"")</f>
        <v>Mid-Market</v>
      </c>
      <c r="Y1851">
        <f t="shared" si="256"/>
        <v>0</v>
      </c>
      <c r="Z1851" t="str">
        <f t="shared" si="257"/>
        <v/>
      </c>
      <c r="AA1851">
        <f t="shared" si="260"/>
        <v>0</v>
      </c>
    </row>
    <row r="1852" spans="1:27">
      <c r="A1852" t="s">
        <v>6188</v>
      </c>
      <c r="B1852" t="s">
        <v>2926</v>
      </c>
      <c r="C1852" t="s">
        <v>18</v>
      </c>
      <c r="D1852" t="s">
        <v>66</v>
      </c>
      <c r="E1852" t="s">
        <v>45</v>
      </c>
      <c r="F1852" t="s">
        <v>6189</v>
      </c>
      <c r="G1852" s="6">
        <f t="shared" si="252"/>
        <v>15210</v>
      </c>
      <c r="H1852" t="s">
        <v>56</v>
      </c>
      <c r="I1852" t="s">
        <v>139</v>
      </c>
      <c r="J1852" t="str">
        <f t="shared" si="253"/>
        <v>Champak Rao</v>
      </c>
      <c r="K1852" t="s">
        <v>1823</v>
      </c>
      <c r="L1852" s="7">
        <f t="shared" si="258"/>
        <v>45191</v>
      </c>
      <c r="M1852" s="7">
        <v>45302</v>
      </c>
      <c r="N1852" s="1">
        <f t="shared" si="254"/>
        <v>45302</v>
      </c>
      <c r="P1852" s="7" t="str">
        <f t="shared" si="259"/>
        <v/>
      </c>
      <c r="R1852">
        <v>0</v>
      </c>
      <c r="S1852">
        <v>1</v>
      </c>
      <c r="T1852">
        <v>28.9</v>
      </c>
      <c r="U1852" t="s">
        <v>58</v>
      </c>
      <c r="W1852" t="str">
        <f t="shared" si="255"/>
        <v>Open</v>
      </c>
      <c r="X1852" t="str">
        <f>_xlfn.XLOOKUP(B1852,'Customers'!A:A,'Customers'!E:E,"")</f>
        <v>Mid-Market</v>
      </c>
      <c r="Y1852">
        <f t="shared" si="256"/>
        <v>0</v>
      </c>
      <c r="Z1852" t="str">
        <f t="shared" si="257"/>
        <v/>
      </c>
      <c r="AA1852">
        <f t="shared" si="260"/>
        <v>0</v>
      </c>
    </row>
    <row r="1853" spans="1:27">
      <c r="A1853" t="s">
        <v>6190</v>
      </c>
      <c r="B1853" t="s">
        <v>377</v>
      </c>
      <c r="C1853" t="s">
        <v>18</v>
      </c>
      <c r="D1853" t="s">
        <v>37</v>
      </c>
      <c r="E1853" t="s">
        <v>177</v>
      </c>
      <c r="F1853" t="s">
        <v>6191</v>
      </c>
      <c r="G1853" s="6">
        <f t="shared" si="252"/>
        <v>76923</v>
      </c>
      <c r="H1853" t="s">
        <v>56</v>
      </c>
      <c r="I1853" t="s">
        <v>145</v>
      </c>
      <c r="J1853" t="str">
        <f t="shared" si="253"/>
        <v>Krish Varughese</v>
      </c>
      <c r="K1853" t="s">
        <v>6192</v>
      </c>
      <c r="L1853" s="7">
        <f t="shared" si="258"/>
        <v>44616</v>
      </c>
      <c r="M1853" s="7">
        <v>44661</v>
      </c>
      <c r="N1853" s="1">
        <f t="shared" si="254"/>
        <v>44661</v>
      </c>
      <c r="P1853" s="7" t="str">
        <f t="shared" si="259"/>
        <v/>
      </c>
      <c r="R1853">
        <v>0</v>
      </c>
      <c r="S1853">
        <v>1</v>
      </c>
      <c r="T1853">
        <v>34.6</v>
      </c>
      <c r="U1853" t="s">
        <v>58</v>
      </c>
      <c r="W1853" t="str">
        <f t="shared" si="255"/>
        <v>Open</v>
      </c>
      <c r="X1853" t="str">
        <f>_xlfn.XLOOKUP(B1853,'Customers'!A:A,'Customers'!E:E,"")</f>
        <v>Mid-Market</v>
      </c>
      <c r="Y1853">
        <f t="shared" si="256"/>
        <v>0</v>
      </c>
      <c r="Z1853" t="str">
        <f t="shared" si="257"/>
        <v/>
      </c>
      <c r="AA1853">
        <f t="shared" si="260"/>
        <v>0</v>
      </c>
    </row>
    <row r="1854" spans="1:27">
      <c r="A1854" t="s">
        <v>6193</v>
      </c>
      <c r="B1854" t="s">
        <v>3400</v>
      </c>
      <c r="C1854" t="s">
        <v>18</v>
      </c>
      <c r="D1854" t="s">
        <v>53</v>
      </c>
      <c r="E1854" t="s">
        <v>177</v>
      </c>
      <c r="F1854" t="s">
        <v>6194</v>
      </c>
      <c r="G1854" s="6">
        <f t="shared" si="252"/>
        <v>31713</v>
      </c>
      <c r="H1854" t="s">
        <v>151</v>
      </c>
      <c r="I1854" t="s">
        <v>326</v>
      </c>
      <c r="J1854" t="str">
        <f t="shared" si="253"/>
        <v>Krish Varughese</v>
      </c>
      <c r="K1854" t="s">
        <v>2614</v>
      </c>
      <c r="L1854" s="7">
        <f t="shared" si="258"/>
        <v>45043</v>
      </c>
      <c r="M1854" s="7">
        <v>45070</v>
      </c>
      <c r="N1854" s="1">
        <f t="shared" si="254"/>
        <v>45070</v>
      </c>
      <c r="P1854" s="7" t="str">
        <f t="shared" si="259"/>
        <v/>
      </c>
      <c r="R1854">
        <v>0</v>
      </c>
      <c r="S1854">
        <v>1</v>
      </c>
      <c r="T1854">
        <v>18.5</v>
      </c>
      <c r="U1854" t="s">
        <v>42</v>
      </c>
      <c r="W1854" t="str">
        <f t="shared" si="255"/>
        <v>Open</v>
      </c>
      <c r="X1854" t="str">
        <f>_xlfn.XLOOKUP(B1854,'Customers'!A:A,'Customers'!E:E,"")</f>
        <v>SMB</v>
      </c>
      <c r="Y1854">
        <f t="shared" si="256"/>
        <v>0</v>
      </c>
      <c r="Z1854" t="str">
        <f t="shared" si="257"/>
        <v/>
      </c>
      <c r="AA1854">
        <f t="shared" si="260"/>
        <v>0</v>
      </c>
    </row>
    <row r="1855" spans="1:27">
      <c r="A1855" t="s">
        <v>6195</v>
      </c>
      <c r="B1855" t="s">
        <v>6196</v>
      </c>
      <c r="C1855" t="s">
        <v>2742</v>
      </c>
      <c r="D1855" t="s">
        <v>19</v>
      </c>
      <c r="E1855" t="s">
        <v>54</v>
      </c>
      <c r="F1855" t="s">
        <v>6197</v>
      </c>
      <c r="G1855" s="6">
        <f t="shared" si="252"/>
        <v>7659</v>
      </c>
      <c r="H1855" t="s">
        <v>172</v>
      </c>
      <c r="I1855" t="s">
        <v>31</v>
      </c>
      <c r="J1855" t="str">
        <f t="shared" si="253"/>
        <v>Ati Seshadri</v>
      </c>
      <c r="K1855" t="s">
        <v>6198</v>
      </c>
      <c r="L1855" s="7">
        <f t="shared" si="258"/>
        <v>44766</v>
      </c>
      <c r="M1855" s="7">
        <v>44830</v>
      </c>
      <c r="N1855" s="1">
        <f t="shared" si="254"/>
        <v>44830</v>
      </c>
      <c r="P1855" s="7" t="str">
        <f t="shared" si="259"/>
        <v/>
      </c>
      <c r="R1855">
        <v>0</v>
      </c>
      <c r="S1855">
        <v>1</v>
      </c>
      <c r="T1855">
        <v>27.7</v>
      </c>
      <c r="U1855" t="s">
        <v>100</v>
      </c>
      <c r="W1855" t="str">
        <f t="shared" si="255"/>
        <v>Open</v>
      </c>
      <c r="X1855" t="str">
        <f>_xlfn.XLOOKUP(B1855,'Customers'!A:A,'Customers'!E:E,"")</f>
        <v>SMB</v>
      </c>
      <c r="Y1855">
        <f t="shared" si="256"/>
        <v>0</v>
      </c>
      <c r="Z1855" t="str">
        <f t="shared" si="257"/>
        <v/>
      </c>
      <c r="AA1855">
        <f t="shared" si="260"/>
        <v>0</v>
      </c>
    </row>
    <row r="1856" spans="1:27">
      <c r="A1856" t="s">
        <v>6199</v>
      </c>
      <c r="B1856" t="s">
        <v>6200</v>
      </c>
      <c r="C1856" t="s">
        <v>18</v>
      </c>
      <c r="D1856" t="s">
        <v>66</v>
      </c>
      <c r="E1856" t="s">
        <v>54</v>
      </c>
      <c r="F1856" t="s">
        <v>6201</v>
      </c>
      <c r="G1856" s="6">
        <f t="shared" si="252"/>
        <v>4005</v>
      </c>
      <c r="H1856" t="s">
        <v>39</v>
      </c>
      <c r="I1856" t="s">
        <v>98</v>
      </c>
      <c r="J1856" t="str">
        <f t="shared" si="253"/>
        <v>Amruta Sinha</v>
      </c>
      <c r="K1856" t="s">
        <v>3876</v>
      </c>
      <c r="L1856" s="7">
        <f t="shared" si="258"/>
        <v>45431</v>
      </c>
      <c r="M1856" s="7">
        <v>45535</v>
      </c>
      <c r="N1856" s="1">
        <f t="shared" si="254"/>
        <v>45535</v>
      </c>
      <c r="P1856" s="7" t="str">
        <f t="shared" si="259"/>
        <v/>
      </c>
      <c r="R1856">
        <v>0</v>
      </c>
      <c r="S1856">
        <v>1</v>
      </c>
      <c r="T1856">
        <v>24.1</v>
      </c>
      <c r="U1856" t="s">
        <v>33</v>
      </c>
      <c r="W1856" t="str">
        <f t="shared" si="255"/>
        <v>Open</v>
      </c>
      <c r="X1856" t="str">
        <f>_xlfn.XLOOKUP(B1856,'Customers'!A:A,'Customers'!E:E,"")</f>
        <v>SMB</v>
      </c>
      <c r="Y1856">
        <f t="shared" si="256"/>
        <v>0</v>
      </c>
      <c r="Z1856" t="str">
        <f t="shared" si="257"/>
        <v/>
      </c>
      <c r="AA1856">
        <f t="shared" si="260"/>
        <v>0</v>
      </c>
    </row>
    <row r="1857" spans="1:27">
      <c r="A1857" t="s">
        <v>6202</v>
      </c>
      <c r="B1857" t="s">
        <v>2835</v>
      </c>
      <c r="C1857" t="s">
        <v>1557</v>
      </c>
      <c r="D1857" t="s">
        <v>19</v>
      </c>
      <c r="E1857" t="s">
        <v>115</v>
      </c>
      <c r="F1857" t="s">
        <v>6203</v>
      </c>
      <c r="G1857" s="6">
        <f t="shared" si="252"/>
        <v>6311</v>
      </c>
      <c r="H1857" t="s">
        <v>161</v>
      </c>
      <c r="I1857" t="s">
        <v>127</v>
      </c>
      <c r="J1857" t="str">
        <f t="shared" si="253"/>
        <v>Kashish Patla</v>
      </c>
      <c r="K1857" t="s">
        <v>5397</v>
      </c>
      <c r="L1857" s="7">
        <f t="shared" si="258"/>
        <v>45437</v>
      </c>
      <c r="M1857" s="7">
        <v>45614</v>
      </c>
      <c r="N1857" s="1">
        <f t="shared" si="254"/>
        <v>45614</v>
      </c>
      <c r="O1857" s="7">
        <v>45567</v>
      </c>
      <c r="P1857" s="7">
        <f t="shared" si="259"/>
        <v>45567</v>
      </c>
      <c r="Q1857">
        <v>130</v>
      </c>
      <c r="R1857">
        <v>0</v>
      </c>
      <c r="S1857">
        <v>1</v>
      </c>
      <c r="T1857">
        <v>31.4</v>
      </c>
      <c r="U1857" t="s">
        <v>42</v>
      </c>
      <c r="W1857" t="str">
        <f t="shared" si="255"/>
        <v>Lost</v>
      </c>
      <c r="X1857" t="str">
        <f>_xlfn.XLOOKUP(B1857,'Customers'!A:A,'Customers'!E:E,"")</f>
        <v>SMB</v>
      </c>
      <c r="Y1857">
        <f t="shared" si="256"/>
        <v>1</v>
      </c>
      <c r="Z1857">
        <f t="shared" si="257"/>
        <v>-47</v>
      </c>
      <c r="AA1857">
        <f t="shared" si="260"/>
        <v>0</v>
      </c>
    </row>
    <row r="1858" spans="1:27">
      <c r="A1858" t="s">
        <v>6204</v>
      </c>
      <c r="B1858" t="s">
        <v>6205</v>
      </c>
      <c r="C1858" t="s">
        <v>1838</v>
      </c>
      <c r="D1858" t="s">
        <v>37</v>
      </c>
      <c r="E1858" t="s">
        <v>28</v>
      </c>
      <c r="F1858" t="s">
        <v>6206</v>
      </c>
      <c r="G1858" s="6">
        <f t="shared" ref="G1858:G1921" si="261">IF(F1858="","",IF(RIGHT(UPPER(SUBSTITUTE(SUBSTITUTE(SUBSTITUTE(TRIM(F1858),"$",""),",","")," ","")),1)="K",VALUE(LEFT(UPPER(SUBSTITUTE(SUBSTITUTE(SUBSTITUTE(TRIM(F1858),"$",""),",","")," ","")),LEN(UPPER(SUBSTITUTE(SUBSTITUTE(SUBSTITUTE(TRIM(F1858),"$",""),",","")," ","")))-1))*1000,IF(RIGHT(UPPER(SUBSTITUTE(SUBSTITUTE(SUBSTITUTE(TRIM(F1858),"$",""),",","")," ","")),1)="M",VALUE(LEFT(UPPER(SUBSTITUTE(SUBSTITUTE(SUBSTITUTE(TRIM(F1858),"$",""),",","")," ","")),LEN(UPPER(SUBSTITUTE(SUBSTITUTE(SUBSTITUTE(TRIM(F1858),"$",""),",","")," ","")))-1))*1000000,VALUE(SUBSTITUTE(SUBSTITUTE(SUBSTITUTE(TRIM(F1858),"$",""),",","")," ","")))))</f>
        <v>205004</v>
      </c>
      <c r="H1858" t="s">
        <v>22</v>
      </c>
      <c r="I1858" t="s">
        <v>2408</v>
      </c>
      <c r="J1858" t="str">
        <f t="shared" ref="J1858:J1921" si="262">PROPER(TRIM(I1858))</f>
        <v>Lakshmi Hayre</v>
      </c>
      <c r="K1858" t="s">
        <v>6207</v>
      </c>
      <c r="L1858" s="7">
        <f t="shared" si="258"/>
        <v>44572</v>
      </c>
      <c r="M1858" s="7">
        <v>44615</v>
      </c>
      <c r="N1858" s="1">
        <f t="shared" ref="N1858:N1921" si="263">IF(M1858="","",IF(ISNUMBER(M1858),M1858,IF(ISNUMBER(SEARCH("/",M1858)),DATE(VALUE(RIGHT(M1858,4)),VALUE(MID(M1858,4,2)),VALUE(LEFT(M1858,2))),DATE(VALUE(LEFT(M1858,4)),VALUE(MID(M1858,6,2)),VALUE(RIGHT(M1858,2))))))</f>
        <v>44615</v>
      </c>
      <c r="P1858" s="7" t="str">
        <f t="shared" si="259"/>
        <v/>
      </c>
      <c r="R1858">
        <v>0</v>
      </c>
      <c r="S1858">
        <v>1</v>
      </c>
      <c r="T1858">
        <v>32.9</v>
      </c>
      <c r="U1858" t="s">
        <v>25</v>
      </c>
      <c r="W1858" t="str">
        <f t="shared" ref="W1858:W1921" si="264">IF(E1858="","",IF(E1858="Closed Won","Won",IF(E1858="Closed Lost","Lost","Open")))</f>
        <v>Open</v>
      </c>
      <c r="X1858" t="str">
        <f>_xlfn.XLOOKUP(B1858,'Customers'!A:A,'Customers'!E:E,"")</f>
        <v>Mid-Market</v>
      </c>
      <c r="Y1858">
        <f t="shared" ref="Y1858:Y1921" si="265">IF(OR(W1858="Won",W1858="Lost"),1,0)</f>
        <v>0</v>
      </c>
      <c r="Z1858" t="str">
        <f t="shared" ref="Z1858:Z1921" si="266">IF(OR(N1858="",P1858=""),"",P1858-N1858)</f>
        <v/>
      </c>
      <c r="AA1858">
        <f t="shared" si="260"/>
        <v>0</v>
      </c>
    </row>
    <row r="1859" spans="1:27">
      <c r="A1859" t="s">
        <v>6208</v>
      </c>
      <c r="B1859" t="s">
        <v>4121</v>
      </c>
      <c r="C1859" t="s">
        <v>2592</v>
      </c>
      <c r="D1859" t="s">
        <v>19</v>
      </c>
      <c r="E1859" t="s">
        <v>91</v>
      </c>
      <c r="F1859" t="s">
        <v>6209</v>
      </c>
      <c r="G1859" s="6">
        <f t="shared" si="261"/>
        <v>8315</v>
      </c>
      <c r="H1859" t="s">
        <v>56</v>
      </c>
      <c r="I1859" t="s">
        <v>80</v>
      </c>
      <c r="J1859" t="str">
        <f t="shared" si="262"/>
        <v>Shivani Natt</v>
      </c>
      <c r="K1859" t="s">
        <v>1697</v>
      </c>
      <c r="L1859" s="7">
        <f t="shared" ref="L1859:L1922" si="267">IF(K1859="","",IF(ISNUMBER(K1859),K1859,IF(ISNUMBER(SEARCH("/",K1859)),DATE(VALUE(RIGHT(K1859,4)),VALUE(MID(K1859,4,2)),VALUE(LEFT(K1859,2))),DATE(VALUE(LEFT(K1859,4)),VALUE(MID(K1859,6,2)),VALUE(RIGHT(K1859,2))))))</f>
        <v>45227</v>
      </c>
      <c r="M1859" s="7">
        <v>45380</v>
      </c>
      <c r="N1859" s="1">
        <f t="shared" si="263"/>
        <v>45380</v>
      </c>
      <c r="O1859" s="7">
        <v>45304</v>
      </c>
      <c r="P1859" s="7">
        <f t="shared" ref="P1859:P1922" si="268">IF(O1859="","",IF(ISNUMBER(O1859),O1859,DATE(VALUE(LEFT(O1859,4)),VALUE(MID(O1859,6,2)),VALUE(RIGHT(O1859,2)))))</f>
        <v>45304</v>
      </c>
      <c r="Q1859">
        <v>77</v>
      </c>
      <c r="R1859">
        <v>0</v>
      </c>
      <c r="S1859">
        <v>1</v>
      </c>
      <c r="T1859">
        <v>27.3</v>
      </c>
      <c r="U1859" t="s">
        <v>33</v>
      </c>
      <c r="W1859" t="str">
        <f t="shared" si="264"/>
        <v>Won</v>
      </c>
      <c r="X1859" t="str">
        <f>_xlfn.XLOOKUP(B1859,'Customers'!A:A,'Customers'!E:E,"")</f>
        <v>SMB</v>
      </c>
      <c r="Y1859">
        <f t="shared" si="265"/>
        <v>1</v>
      </c>
      <c r="Z1859">
        <f t="shared" si="266"/>
        <v>-76</v>
      </c>
      <c r="AA1859">
        <f t="shared" ref="AA1859:AA1922" si="269">IF(AND(Y1859=1,Z1859&gt;30),1,0)</f>
        <v>0</v>
      </c>
    </row>
    <row r="1860" spans="1:27">
      <c r="A1860" t="s">
        <v>6210</v>
      </c>
      <c r="B1860" t="s">
        <v>5672</v>
      </c>
      <c r="C1860" t="s">
        <v>2657</v>
      </c>
      <c r="D1860" t="s">
        <v>37</v>
      </c>
      <c r="E1860" t="s">
        <v>45</v>
      </c>
      <c r="F1860" t="s">
        <v>6211</v>
      </c>
      <c r="G1860" s="6">
        <f t="shared" si="261"/>
        <v>215780</v>
      </c>
      <c r="H1860" t="s">
        <v>161</v>
      </c>
      <c r="I1860" t="s">
        <v>156</v>
      </c>
      <c r="J1860" t="str">
        <f t="shared" si="262"/>
        <v>Lakshmi Hayre</v>
      </c>
      <c r="K1860" t="s">
        <v>1631</v>
      </c>
      <c r="L1860" s="7">
        <f t="shared" si="267"/>
        <v>45425</v>
      </c>
      <c r="M1860" s="7">
        <v>45450</v>
      </c>
      <c r="N1860" s="1">
        <f t="shared" si="263"/>
        <v>45450</v>
      </c>
      <c r="P1860" s="7" t="str">
        <f t="shared" si="268"/>
        <v/>
      </c>
      <c r="R1860">
        <v>0</v>
      </c>
      <c r="S1860">
        <v>1</v>
      </c>
      <c r="U1860" t="s">
        <v>58</v>
      </c>
      <c r="W1860" t="str">
        <f t="shared" si="264"/>
        <v>Open</v>
      </c>
      <c r="X1860" t="str">
        <f>_xlfn.XLOOKUP(B1860,'Customers'!A:A,'Customers'!E:E,"")</f>
        <v>SMB</v>
      </c>
      <c r="Y1860">
        <f t="shared" si="265"/>
        <v>0</v>
      </c>
      <c r="Z1860" t="str">
        <f t="shared" si="266"/>
        <v/>
      </c>
      <c r="AA1860">
        <f t="shared" si="269"/>
        <v>0</v>
      </c>
    </row>
    <row r="1861" spans="1:27">
      <c r="A1861" t="s">
        <v>6212</v>
      </c>
      <c r="B1861" t="s">
        <v>1855</v>
      </c>
      <c r="C1861" t="s">
        <v>499</v>
      </c>
      <c r="D1861" t="s">
        <v>53</v>
      </c>
      <c r="E1861" t="s">
        <v>20</v>
      </c>
      <c r="F1861" t="s">
        <v>6213</v>
      </c>
      <c r="G1861" s="6">
        <f t="shared" si="261"/>
        <v>46351</v>
      </c>
      <c r="H1861" t="s">
        <v>79</v>
      </c>
      <c r="I1861" t="s">
        <v>133</v>
      </c>
      <c r="J1861" t="str">
        <f t="shared" si="262"/>
        <v>Aachal Soni</v>
      </c>
      <c r="K1861" t="s">
        <v>4167</v>
      </c>
      <c r="L1861" s="7">
        <f t="shared" si="267"/>
        <v>44984</v>
      </c>
      <c r="M1861" s="7">
        <v>45146</v>
      </c>
      <c r="N1861" s="1">
        <f t="shared" si="263"/>
        <v>45146</v>
      </c>
      <c r="P1861" s="7" t="str">
        <f t="shared" si="268"/>
        <v/>
      </c>
      <c r="R1861">
        <v>0</v>
      </c>
      <c r="S1861">
        <v>1</v>
      </c>
      <c r="T1861">
        <v>2</v>
      </c>
      <c r="U1861" t="s">
        <v>42</v>
      </c>
      <c r="W1861" t="str">
        <f t="shared" si="264"/>
        <v>Open</v>
      </c>
      <c r="X1861" t="str">
        <f>_xlfn.XLOOKUP(B1861,'Customers'!A:A,'Customers'!E:E,"")</f>
        <v>SMB</v>
      </c>
      <c r="Y1861">
        <f t="shared" si="265"/>
        <v>0</v>
      </c>
      <c r="Z1861" t="str">
        <f t="shared" si="266"/>
        <v/>
      </c>
      <c r="AA1861">
        <f t="shared" si="269"/>
        <v>0</v>
      </c>
    </row>
    <row r="1862" spans="1:27">
      <c r="A1862" t="s">
        <v>6214</v>
      </c>
      <c r="B1862" t="s">
        <v>3445</v>
      </c>
      <c r="C1862" t="s">
        <v>301</v>
      </c>
      <c r="D1862" t="s">
        <v>19</v>
      </c>
      <c r="E1862" t="s">
        <v>115</v>
      </c>
      <c r="F1862" t="s">
        <v>6215</v>
      </c>
      <c r="G1862" s="6">
        <f t="shared" si="261"/>
        <v>5240</v>
      </c>
      <c r="H1862" t="s">
        <v>161</v>
      </c>
      <c r="I1862" t="s">
        <v>93</v>
      </c>
      <c r="J1862" t="str">
        <f t="shared" si="262"/>
        <v>Owen Mane</v>
      </c>
      <c r="K1862" t="s">
        <v>2338</v>
      </c>
      <c r="L1862" s="7">
        <f t="shared" si="267"/>
        <v>45592</v>
      </c>
      <c r="M1862" s="7">
        <v>45693</v>
      </c>
      <c r="N1862" s="1">
        <f t="shared" si="263"/>
        <v>45693</v>
      </c>
      <c r="O1862" s="7">
        <v>45637</v>
      </c>
      <c r="P1862" s="7">
        <f t="shared" si="268"/>
        <v>45637</v>
      </c>
      <c r="Q1862">
        <v>45</v>
      </c>
      <c r="R1862">
        <v>0</v>
      </c>
      <c r="S1862">
        <v>1</v>
      </c>
      <c r="T1862">
        <v>33.1</v>
      </c>
      <c r="U1862" t="s">
        <v>33</v>
      </c>
      <c r="W1862" t="str">
        <f t="shared" si="264"/>
        <v>Lost</v>
      </c>
      <c r="X1862" t="str">
        <f>_xlfn.XLOOKUP(B1862,'Customers'!A:A,'Customers'!E:E,"")</f>
        <v>Mid-Market</v>
      </c>
      <c r="Y1862">
        <f t="shared" si="265"/>
        <v>1</v>
      </c>
      <c r="Z1862">
        <f t="shared" si="266"/>
        <v>-56</v>
      </c>
      <c r="AA1862">
        <f t="shared" si="269"/>
        <v>0</v>
      </c>
    </row>
    <row r="1863" spans="1:27">
      <c r="A1863" t="s">
        <v>6216</v>
      </c>
      <c r="B1863" t="s">
        <v>4697</v>
      </c>
      <c r="C1863" t="s">
        <v>315</v>
      </c>
      <c r="D1863" t="s">
        <v>53</v>
      </c>
      <c r="E1863" t="s">
        <v>115</v>
      </c>
      <c r="F1863" t="s">
        <v>6217</v>
      </c>
      <c r="G1863" s="6">
        <f t="shared" si="261"/>
        <v>30000</v>
      </c>
      <c r="H1863" t="s">
        <v>47</v>
      </c>
      <c r="I1863" t="s">
        <v>98</v>
      </c>
      <c r="J1863" t="str">
        <f t="shared" si="262"/>
        <v>Amruta Sinha</v>
      </c>
      <c r="K1863" t="s">
        <v>1075</v>
      </c>
      <c r="L1863" s="7">
        <f t="shared" si="267"/>
        <v>45356</v>
      </c>
      <c r="M1863" s="7">
        <v>45375</v>
      </c>
      <c r="N1863" s="1">
        <f t="shared" si="263"/>
        <v>45375</v>
      </c>
      <c r="O1863" s="7">
        <v>45426</v>
      </c>
      <c r="P1863" s="7">
        <f t="shared" si="268"/>
        <v>45426</v>
      </c>
      <c r="Q1863">
        <v>70</v>
      </c>
      <c r="R1863">
        <v>0</v>
      </c>
      <c r="S1863">
        <v>1</v>
      </c>
      <c r="U1863" t="s">
        <v>25</v>
      </c>
      <c r="W1863" t="str">
        <f t="shared" si="264"/>
        <v>Lost</v>
      </c>
      <c r="X1863" t="str">
        <f>_xlfn.XLOOKUP(B1863,'Customers'!A:A,'Customers'!E:E,"")</f>
        <v>Enterprise</v>
      </c>
      <c r="Y1863">
        <f t="shared" si="265"/>
        <v>1</v>
      </c>
      <c r="Z1863">
        <f t="shared" si="266"/>
        <v>51</v>
      </c>
      <c r="AA1863">
        <f t="shared" si="269"/>
        <v>1</v>
      </c>
    </row>
    <row r="1864" spans="1:27">
      <c r="A1864" t="s">
        <v>6218</v>
      </c>
      <c r="B1864" t="s">
        <v>1825</v>
      </c>
      <c r="C1864" t="s">
        <v>18</v>
      </c>
      <c r="D1864" t="s">
        <v>37</v>
      </c>
      <c r="E1864" t="s">
        <v>177</v>
      </c>
      <c r="F1864" t="s">
        <v>6219</v>
      </c>
      <c r="G1864" s="6">
        <f t="shared" si="261"/>
        <v>55717</v>
      </c>
      <c r="H1864" t="s">
        <v>56</v>
      </c>
      <c r="I1864" t="s">
        <v>31</v>
      </c>
      <c r="J1864" t="str">
        <f t="shared" si="262"/>
        <v>Ati Seshadri</v>
      </c>
      <c r="K1864" t="s">
        <v>6220</v>
      </c>
      <c r="L1864" s="7">
        <f t="shared" si="267"/>
        <v>45490</v>
      </c>
      <c r="M1864" s="7">
        <v>45619</v>
      </c>
      <c r="N1864" s="1">
        <f t="shared" si="263"/>
        <v>45619</v>
      </c>
      <c r="P1864" s="7" t="str">
        <f t="shared" si="268"/>
        <v/>
      </c>
      <c r="R1864">
        <v>0</v>
      </c>
      <c r="S1864">
        <v>1</v>
      </c>
      <c r="T1864">
        <v>29.4</v>
      </c>
      <c r="U1864" t="s">
        <v>42</v>
      </c>
      <c r="W1864" t="str">
        <f t="shared" si="264"/>
        <v>Open</v>
      </c>
      <c r="X1864" t="str">
        <f>_xlfn.XLOOKUP(B1864,'Customers'!A:A,'Customers'!E:E,"")</f>
        <v>Mid-Market</v>
      </c>
      <c r="Y1864">
        <f t="shared" si="265"/>
        <v>0</v>
      </c>
      <c r="Z1864" t="str">
        <f t="shared" si="266"/>
        <v/>
      </c>
      <c r="AA1864">
        <f t="shared" si="269"/>
        <v>0</v>
      </c>
    </row>
    <row r="1865" spans="1:27">
      <c r="A1865" t="s">
        <v>6221</v>
      </c>
      <c r="B1865" t="s">
        <v>962</v>
      </c>
      <c r="C1865" t="s">
        <v>995</v>
      </c>
      <c r="D1865" t="s">
        <v>19</v>
      </c>
      <c r="E1865" t="s">
        <v>54</v>
      </c>
      <c r="F1865" t="s">
        <v>6222</v>
      </c>
      <c r="G1865" s="6">
        <f t="shared" si="261"/>
        <v>5685</v>
      </c>
      <c r="H1865" t="s">
        <v>47</v>
      </c>
      <c r="I1865" t="s">
        <v>258</v>
      </c>
      <c r="J1865" t="str">
        <f t="shared" si="262"/>
        <v>Jasmit Gour</v>
      </c>
      <c r="K1865" t="s">
        <v>6223</v>
      </c>
      <c r="L1865" s="7">
        <f t="shared" si="267"/>
        <v>44639</v>
      </c>
      <c r="M1865" s="7">
        <v>44696</v>
      </c>
      <c r="N1865" s="1">
        <f t="shared" si="263"/>
        <v>44696</v>
      </c>
      <c r="P1865" s="7" t="str">
        <f t="shared" si="268"/>
        <v/>
      </c>
      <c r="R1865">
        <v>0</v>
      </c>
      <c r="S1865">
        <v>1</v>
      </c>
      <c r="T1865">
        <v>16.8</v>
      </c>
      <c r="U1865" t="s">
        <v>100</v>
      </c>
      <c r="W1865" t="str">
        <f t="shared" si="264"/>
        <v>Open</v>
      </c>
      <c r="X1865" t="str">
        <f>_xlfn.XLOOKUP(B1865,'Customers'!A:A,'Customers'!E:E,"")</f>
        <v>SMB</v>
      </c>
      <c r="Y1865">
        <f t="shared" si="265"/>
        <v>0</v>
      </c>
      <c r="Z1865" t="str">
        <f t="shared" si="266"/>
        <v/>
      </c>
      <c r="AA1865">
        <f t="shared" si="269"/>
        <v>0</v>
      </c>
    </row>
    <row r="1866" spans="1:27">
      <c r="A1866" t="s">
        <v>6224</v>
      </c>
      <c r="B1866" t="s">
        <v>17</v>
      </c>
      <c r="C1866" t="s">
        <v>18</v>
      </c>
      <c r="D1866" t="s">
        <v>19</v>
      </c>
      <c r="E1866" t="s">
        <v>28</v>
      </c>
      <c r="F1866" t="s">
        <v>6225</v>
      </c>
      <c r="G1866" s="6">
        <f t="shared" si="261"/>
        <v>6330</v>
      </c>
      <c r="H1866" t="s">
        <v>151</v>
      </c>
      <c r="I1866" t="s">
        <v>86</v>
      </c>
      <c r="J1866" t="str">
        <f t="shared" si="262"/>
        <v>Mason Solanki</v>
      </c>
      <c r="K1866" t="s">
        <v>5400</v>
      </c>
      <c r="L1866" s="7">
        <f t="shared" si="267"/>
        <v>44583</v>
      </c>
      <c r="M1866" s="7">
        <v>44701</v>
      </c>
      <c r="N1866" s="1">
        <f t="shared" si="263"/>
        <v>44701</v>
      </c>
      <c r="P1866" s="7" t="str">
        <f t="shared" si="268"/>
        <v/>
      </c>
      <c r="R1866">
        <v>0</v>
      </c>
      <c r="S1866">
        <v>1</v>
      </c>
      <c r="T1866">
        <v>3.5</v>
      </c>
      <c r="U1866" t="s">
        <v>100</v>
      </c>
      <c r="W1866" t="str">
        <f t="shared" si="264"/>
        <v>Open</v>
      </c>
      <c r="X1866" t="str">
        <f>_xlfn.XLOOKUP(B1866,'Customers'!A:A,'Customers'!E:E,"")</f>
        <v>SMB</v>
      </c>
      <c r="Y1866">
        <f t="shared" si="265"/>
        <v>0</v>
      </c>
      <c r="Z1866" t="str">
        <f t="shared" si="266"/>
        <v/>
      </c>
      <c r="AA1866">
        <f t="shared" si="269"/>
        <v>0</v>
      </c>
    </row>
    <row r="1867" spans="1:27">
      <c r="A1867" t="s">
        <v>6226</v>
      </c>
      <c r="B1867" t="s">
        <v>596</v>
      </c>
      <c r="C1867" t="s">
        <v>901</v>
      </c>
      <c r="D1867" t="s">
        <v>19</v>
      </c>
      <c r="E1867" t="s">
        <v>115</v>
      </c>
      <c r="F1867" t="s">
        <v>6227</v>
      </c>
      <c r="G1867" s="6">
        <f t="shared" si="261"/>
        <v>1388</v>
      </c>
      <c r="H1867" t="s">
        <v>161</v>
      </c>
      <c r="I1867" t="s">
        <v>80</v>
      </c>
      <c r="J1867" t="str">
        <f t="shared" si="262"/>
        <v>Shivani Natt</v>
      </c>
      <c r="K1867" t="s">
        <v>1828</v>
      </c>
      <c r="L1867" s="7">
        <f t="shared" si="267"/>
        <v>45048</v>
      </c>
      <c r="M1867" s="7">
        <v>45120</v>
      </c>
      <c r="N1867" s="1">
        <f t="shared" si="263"/>
        <v>45120</v>
      </c>
      <c r="O1867" s="7">
        <v>45244</v>
      </c>
      <c r="P1867" s="7">
        <f t="shared" si="268"/>
        <v>45244</v>
      </c>
      <c r="Q1867">
        <v>196</v>
      </c>
      <c r="R1867">
        <v>0</v>
      </c>
      <c r="S1867">
        <v>1</v>
      </c>
      <c r="U1867" t="s">
        <v>33</v>
      </c>
      <c r="W1867" t="str">
        <f t="shared" si="264"/>
        <v>Lost</v>
      </c>
      <c r="X1867" t="str">
        <f>_xlfn.XLOOKUP(B1867,'Customers'!A:A,'Customers'!E:E,"")</f>
        <v>Mid-Market</v>
      </c>
      <c r="Y1867">
        <f t="shared" si="265"/>
        <v>1</v>
      </c>
      <c r="Z1867">
        <f t="shared" si="266"/>
        <v>124</v>
      </c>
      <c r="AA1867">
        <f t="shared" si="269"/>
        <v>1</v>
      </c>
    </row>
    <row r="1868" spans="1:27">
      <c r="A1868" t="s">
        <v>6228</v>
      </c>
      <c r="B1868" t="s">
        <v>4298</v>
      </c>
      <c r="C1868" t="s">
        <v>3026</v>
      </c>
      <c r="D1868" t="s">
        <v>183</v>
      </c>
      <c r="E1868" t="s">
        <v>115</v>
      </c>
      <c r="F1868" t="s">
        <v>6229</v>
      </c>
      <c r="G1868" s="6">
        <f t="shared" si="261"/>
        <v>8946</v>
      </c>
      <c r="H1868" t="s">
        <v>22</v>
      </c>
      <c r="I1868" t="s">
        <v>80</v>
      </c>
      <c r="J1868" t="str">
        <f t="shared" si="262"/>
        <v>Shivani Natt</v>
      </c>
      <c r="K1868" t="s">
        <v>6230</v>
      </c>
      <c r="L1868" s="7">
        <f t="shared" si="267"/>
        <v>45370</v>
      </c>
      <c r="M1868" s="7">
        <v>45466</v>
      </c>
      <c r="N1868" s="1">
        <f t="shared" si="263"/>
        <v>45466</v>
      </c>
      <c r="O1868" s="7">
        <v>45541</v>
      </c>
      <c r="P1868" s="7">
        <f t="shared" si="268"/>
        <v>45541</v>
      </c>
      <c r="Q1868">
        <v>171</v>
      </c>
      <c r="R1868">
        <v>0</v>
      </c>
      <c r="S1868">
        <v>1</v>
      </c>
      <c r="T1868">
        <v>33.6</v>
      </c>
      <c r="U1868" t="s">
        <v>33</v>
      </c>
      <c r="W1868" t="str">
        <f t="shared" si="264"/>
        <v>Lost</v>
      </c>
      <c r="X1868" t="str">
        <f>_xlfn.XLOOKUP(B1868,'Customers'!A:A,'Customers'!E:E,"")</f>
        <v>Mid-Market</v>
      </c>
      <c r="Y1868">
        <f t="shared" si="265"/>
        <v>1</v>
      </c>
      <c r="Z1868">
        <f t="shared" si="266"/>
        <v>75</v>
      </c>
      <c r="AA1868">
        <f t="shared" si="269"/>
        <v>1</v>
      </c>
    </row>
    <row r="1869" spans="1:27">
      <c r="A1869" t="s">
        <v>6231</v>
      </c>
      <c r="B1869" t="s">
        <v>697</v>
      </c>
      <c r="C1869" t="s">
        <v>18</v>
      </c>
      <c r="D1869" t="s">
        <v>66</v>
      </c>
      <c r="E1869" t="s">
        <v>20</v>
      </c>
      <c r="F1869" t="s">
        <v>6232</v>
      </c>
      <c r="G1869" s="6">
        <f t="shared" si="261"/>
        <v>14507</v>
      </c>
      <c r="H1869" t="s">
        <v>161</v>
      </c>
      <c r="I1869" t="s">
        <v>619</v>
      </c>
      <c r="J1869" t="str">
        <f t="shared" si="262"/>
        <v>Patrick Sama</v>
      </c>
      <c r="K1869" t="s">
        <v>594</v>
      </c>
      <c r="L1869" s="7">
        <f t="shared" si="267"/>
        <v>45278</v>
      </c>
      <c r="M1869" s="7">
        <v>45434</v>
      </c>
      <c r="N1869" s="1">
        <f t="shared" si="263"/>
        <v>45434</v>
      </c>
      <c r="P1869" s="7" t="str">
        <f t="shared" si="268"/>
        <v/>
      </c>
      <c r="R1869">
        <v>0</v>
      </c>
      <c r="S1869">
        <v>1</v>
      </c>
      <c r="T1869">
        <v>12.9</v>
      </c>
      <c r="U1869" t="s">
        <v>25</v>
      </c>
      <c r="W1869" t="str">
        <f t="shared" si="264"/>
        <v>Open</v>
      </c>
      <c r="X1869" t="str">
        <f>_xlfn.XLOOKUP(B1869,'Customers'!A:A,'Customers'!E:E,"")</f>
        <v>SMB</v>
      </c>
      <c r="Y1869">
        <f t="shared" si="265"/>
        <v>0</v>
      </c>
      <c r="Z1869" t="str">
        <f t="shared" si="266"/>
        <v/>
      </c>
      <c r="AA1869">
        <f t="shared" si="269"/>
        <v>0</v>
      </c>
    </row>
    <row r="1870" spans="1:27">
      <c r="A1870" t="s">
        <v>6233</v>
      </c>
      <c r="B1870" t="s">
        <v>2814</v>
      </c>
      <c r="C1870" t="s">
        <v>1182</v>
      </c>
      <c r="D1870" t="s">
        <v>19</v>
      </c>
      <c r="E1870" t="s">
        <v>28</v>
      </c>
      <c r="F1870" t="s">
        <v>6234</v>
      </c>
      <c r="G1870" s="6">
        <f t="shared" si="261"/>
        <v>8706</v>
      </c>
      <c r="H1870" t="s">
        <v>161</v>
      </c>
      <c r="I1870" t="s">
        <v>68</v>
      </c>
      <c r="J1870" t="str">
        <f t="shared" si="262"/>
        <v>Anamika Keer</v>
      </c>
      <c r="K1870" t="s">
        <v>6235</v>
      </c>
      <c r="L1870" s="7">
        <f t="shared" si="267"/>
        <v>44736</v>
      </c>
      <c r="M1870" s="7">
        <v>44798</v>
      </c>
      <c r="N1870" s="1">
        <f t="shared" si="263"/>
        <v>44798</v>
      </c>
      <c r="P1870" s="7" t="str">
        <f t="shared" si="268"/>
        <v/>
      </c>
      <c r="R1870">
        <v>0</v>
      </c>
      <c r="S1870">
        <v>1</v>
      </c>
      <c r="T1870">
        <v>34.6</v>
      </c>
      <c r="U1870" t="s">
        <v>33</v>
      </c>
      <c r="W1870" t="str">
        <f t="shared" si="264"/>
        <v>Open</v>
      </c>
      <c r="X1870" t="str">
        <f>_xlfn.XLOOKUP(B1870,'Customers'!A:A,'Customers'!E:E,"")</f>
        <v>Mid-Market</v>
      </c>
      <c r="Y1870">
        <f t="shared" si="265"/>
        <v>0</v>
      </c>
      <c r="Z1870" t="str">
        <f t="shared" si="266"/>
        <v/>
      </c>
      <c r="AA1870">
        <f t="shared" si="269"/>
        <v>0</v>
      </c>
    </row>
    <row r="1871" spans="1:27">
      <c r="A1871" t="s">
        <v>6236</v>
      </c>
      <c r="B1871" t="s">
        <v>3321</v>
      </c>
      <c r="C1871" t="s">
        <v>1507</v>
      </c>
      <c r="D1871" t="s">
        <v>66</v>
      </c>
      <c r="E1871" t="s">
        <v>91</v>
      </c>
      <c r="F1871" t="s">
        <v>6237</v>
      </c>
      <c r="G1871" s="6">
        <f t="shared" si="261"/>
        <v>11477</v>
      </c>
      <c r="H1871" t="s">
        <v>56</v>
      </c>
      <c r="I1871" t="s">
        <v>127</v>
      </c>
      <c r="J1871" t="str">
        <f t="shared" si="262"/>
        <v>Kashish Patla</v>
      </c>
      <c r="K1871" t="s">
        <v>6238</v>
      </c>
      <c r="L1871" s="7">
        <f t="shared" si="267"/>
        <v>44744</v>
      </c>
      <c r="M1871" s="7">
        <v>44884</v>
      </c>
      <c r="N1871" s="1">
        <f t="shared" si="263"/>
        <v>44884</v>
      </c>
      <c r="O1871" s="7">
        <v>44788</v>
      </c>
      <c r="P1871" s="7">
        <f t="shared" si="268"/>
        <v>44788</v>
      </c>
      <c r="Q1871">
        <v>44</v>
      </c>
      <c r="R1871">
        <v>1</v>
      </c>
      <c r="S1871">
        <v>2</v>
      </c>
      <c r="T1871">
        <v>10</v>
      </c>
      <c r="U1871" t="s">
        <v>42</v>
      </c>
      <c r="W1871" t="str">
        <f t="shared" si="264"/>
        <v>Won</v>
      </c>
      <c r="X1871" t="str">
        <f>_xlfn.XLOOKUP(B1871,'Customers'!A:A,'Customers'!E:E,"")</f>
        <v>Mid-Market</v>
      </c>
      <c r="Y1871">
        <f t="shared" si="265"/>
        <v>1</v>
      </c>
      <c r="Z1871">
        <f t="shared" si="266"/>
        <v>-96</v>
      </c>
      <c r="AA1871">
        <f t="shared" si="269"/>
        <v>0</v>
      </c>
    </row>
    <row r="1872" spans="1:27">
      <c r="A1872" t="s">
        <v>6239</v>
      </c>
      <c r="B1872" t="s">
        <v>4178</v>
      </c>
      <c r="C1872" t="s">
        <v>18</v>
      </c>
      <c r="D1872" t="s">
        <v>37</v>
      </c>
      <c r="E1872" t="s">
        <v>28</v>
      </c>
      <c r="F1872" t="s">
        <v>6240</v>
      </c>
      <c r="G1872" s="6">
        <f t="shared" si="261"/>
        <v>48968</v>
      </c>
      <c r="H1872" t="s">
        <v>79</v>
      </c>
      <c r="I1872" t="s">
        <v>268</v>
      </c>
      <c r="J1872" t="str">
        <f t="shared" si="262"/>
        <v>Panini Kade</v>
      </c>
      <c r="K1872" t="s">
        <v>5173</v>
      </c>
      <c r="L1872" s="7">
        <f t="shared" si="267"/>
        <v>45644</v>
      </c>
      <c r="M1872" s="7">
        <v>45666</v>
      </c>
      <c r="N1872" s="1">
        <f t="shared" si="263"/>
        <v>45666</v>
      </c>
      <c r="P1872" s="7" t="str">
        <f t="shared" si="268"/>
        <v/>
      </c>
      <c r="R1872">
        <v>0</v>
      </c>
      <c r="S1872">
        <v>1</v>
      </c>
      <c r="U1872" t="s">
        <v>33</v>
      </c>
      <c r="W1872" t="str">
        <f t="shared" si="264"/>
        <v>Open</v>
      </c>
      <c r="X1872" t="str">
        <f>_xlfn.XLOOKUP(B1872,'Customers'!A:A,'Customers'!E:E,"")</f>
        <v>Enterprise</v>
      </c>
      <c r="Y1872">
        <f t="shared" si="265"/>
        <v>0</v>
      </c>
      <c r="Z1872" t="str">
        <f t="shared" si="266"/>
        <v/>
      </c>
      <c r="AA1872">
        <f t="shared" si="269"/>
        <v>0</v>
      </c>
    </row>
    <row r="1873" spans="1:27">
      <c r="A1873" t="s">
        <v>6241</v>
      </c>
      <c r="B1873" t="s">
        <v>483</v>
      </c>
      <c r="C1873" t="s">
        <v>382</v>
      </c>
      <c r="D1873" t="s">
        <v>66</v>
      </c>
      <c r="E1873" t="s">
        <v>20</v>
      </c>
      <c r="F1873" t="s">
        <v>6242</v>
      </c>
      <c r="G1873" s="6">
        <f t="shared" si="261"/>
        <v>20627</v>
      </c>
      <c r="H1873" t="s">
        <v>79</v>
      </c>
      <c r="I1873" t="s">
        <v>351</v>
      </c>
      <c r="J1873" t="str">
        <f t="shared" si="262"/>
        <v>Rachit Lall</v>
      </c>
      <c r="K1873" t="s">
        <v>1105</v>
      </c>
      <c r="L1873" s="7">
        <f t="shared" si="267"/>
        <v>45068</v>
      </c>
      <c r="M1873" s="7">
        <v>45229</v>
      </c>
      <c r="N1873" s="1">
        <f t="shared" si="263"/>
        <v>45229</v>
      </c>
      <c r="P1873" s="7" t="str">
        <f t="shared" si="268"/>
        <v/>
      </c>
      <c r="R1873">
        <v>0</v>
      </c>
      <c r="S1873">
        <v>1</v>
      </c>
      <c r="T1873">
        <v>12.4</v>
      </c>
      <c r="U1873" t="s">
        <v>100</v>
      </c>
      <c r="W1873" t="str">
        <f t="shared" si="264"/>
        <v>Open</v>
      </c>
      <c r="X1873" t="str">
        <f>_xlfn.XLOOKUP(B1873,'Customers'!A:A,'Customers'!E:E,"")</f>
        <v>SMB</v>
      </c>
      <c r="Y1873">
        <f t="shared" si="265"/>
        <v>0</v>
      </c>
      <c r="Z1873" t="str">
        <f t="shared" si="266"/>
        <v/>
      </c>
      <c r="AA1873">
        <f t="shared" si="269"/>
        <v>0</v>
      </c>
    </row>
    <row r="1874" spans="1:27">
      <c r="A1874" t="s">
        <v>6243</v>
      </c>
      <c r="B1874" t="s">
        <v>3533</v>
      </c>
      <c r="C1874" t="s">
        <v>1810</v>
      </c>
      <c r="D1874" t="s">
        <v>53</v>
      </c>
      <c r="E1874" t="s">
        <v>177</v>
      </c>
      <c r="F1874" t="s">
        <v>6244</v>
      </c>
      <c r="G1874" s="6">
        <f t="shared" si="261"/>
        <v>12499</v>
      </c>
      <c r="H1874" t="s">
        <v>56</v>
      </c>
      <c r="I1874" t="s">
        <v>93</v>
      </c>
      <c r="J1874" t="str">
        <f t="shared" si="262"/>
        <v>Owen Mane</v>
      </c>
      <c r="K1874" t="s">
        <v>804</v>
      </c>
      <c r="L1874" s="7">
        <f t="shared" si="267"/>
        <v>45334</v>
      </c>
      <c r="M1874" s="7">
        <v>45428</v>
      </c>
      <c r="N1874" s="1">
        <f t="shared" si="263"/>
        <v>45428</v>
      </c>
      <c r="P1874" s="7" t="str">
        <f t="shared" si="268"/>
        <v/>
      </c>
      <c r="R1874">
        <v>0</v>
      </c>
      <c r="S1874">
        <v>1</v>
      </c>
      <c r="U1874" t="s">
        <v>33</v>
      </c>
      <c r="W1874" t="str">
        <f t="shared" si="264"/>
        <v>Open</v>
      </c>
      <c r="X1874" t="str">
        <f>_xlfn.XLOOKUP(B1874,'Customers'!A:A,'Customers'!E:E,"")</f>
        <v>Enterprise</v>
      </c>
      <c r="Y1874">
        <f t="shared" si="265"/>
        <v>0</v>
      </c>
      <c r="Z1874" t="str">
        <f t="shared" si="266"/>
        <v/>
      </c>
      <c r="AA1874">
        <f t="shared" si="269"/>
        <v>0</v>
      </c>
    </row>
    <row r="1875" spans="1:27">
      <c r="A1875" t="s">
        <v>6245</v>
      </c>
      <c r="B1875" t="s">
        <v>5402</v>
      </c>
      <c r="C1875" t="s">
        <v>2398</v>
      </c>
      <c r="D1875" t="s">
        <v>37</v>
      </c>
      <c r="E1875" t="s">
        <v>20</v>
      </c>
      <c r="F1875" t="s">
        <v>6246</v>
      </c>
      <c r="G1875" s="6">
        <f t="shared" si="261"/>
        <v>96972</v>
      </c>
      <c r="H1875" t="s">
        <v>47</v>
      </c>
      <c r="I1875" t="s">
        <v>920</v>
      </c>
      <c r="J1875" t="str">
        <f t="shared" si="262"/>
        <v>Mason Solanki</v>
      </c>
      <c r="K1875" t="s">
        <v>4249</v>
      </c>
      <c r="L1875" s="7">
        <f t="shared" si="267"/>
        <v>44775</v>
      </c>
      <c r="M1875" s="7">
        <v>44820</v>
      </c>
      <c r="N1875" s="1">
        <f t="shared" si="263"/>
        <v>44820</v>
      </c>
      <c r="P1875" s="7" t="str">
        <f t="shared" si="268"/>
        <v/>
      </c>
      <c r="R1875">
        <v>0</v>
      </c>
      <c r="S1875">
        <v>1</v>
      </c>
      <c r="T1875">
        <v>24.4</v>
      </c>
      <c r="U1875" t="s">
        <v>33</v>
      </c>
      <c r="W1875" t="str">
        <f t="shared" si="264"/>
        <v>Open</v>
      </c>
      <c r="X1875" t="str">
        <f>_xlfn.XLOOKUP(B1875,'Customers'!A:A,'Customers'!E:E,"")</f>
        <v>SMB</v>
      </c>
      <c r="Y1875">
        <f t="shared" si="265"/>
        <v>0</v>
      </c>
      <c r="Z1875" t="str">
        <f t="shared" si="266"/>
        <v/>
      </c>
      <c r="AA1875">
        <f t="shared" si="269"/>
        <v>0</v>
      </c>
    </row>
    <row r="1876" spans="1:27">
      <c r="A1876" t="s">
        <v>6247</v>
      </c>
      <c r="B1876" t="s">
        <v>435</v>
      </c>
      <c r="C1876" t="s">
        <v>272</v>
      </c>
      <c r="D1876" t="s">
        <v>53</v>
      </c>
      <c r="E1876" t="s">
        <v>91</v>
      </c>
      <c r="F1876" t="s">
        <v>6248</v>
      </c>
      <c r="G1876" s="6">
        <f t="shared" si="261"/>
        <v>30469</v>
      </c>
      <c r="H1876" t="s">
        <v>39</v>
      </c>
      <c r="I1876" t="s">
        <v>145</v>
      </c>
      <c r="J1876" t="str">
        <f t="shared" si="262"/>
        <v>Krish Varughese</v>
      </c>
      <c r="K1876" t="s">
        <v>2225</v>
      </c>
      <c r="L1876" s="7">
        <f t="shared" si="267"/>
        <v>45337</v>
      </c>
      <c r="M1876" s="7">
        <v>45448</v>
      </c>
      <c r="N1876" s="1">
        <f t="shared" si="263"/>
        <v>45448</v>
      </c>
      <c r="O1876" s="7">
        <v>45531</v>
      </c>
      <c r="P1876" s="7">
        <f t="shared" si="268"/>
        <v>45531</v>
      </c>
      <c r="Q1876">
        <v>194</v>
      </c>
      <c r="R1876">
        <v>0</v>
      </c>
      <c r="S1876">
        <v>1</v>
      </c>
      <c r="T1876">
        <v>4.0999999999999996</v>
      </c>
      <c r="U1876" t="s">
        <v>33</v>
      </c>
      <c r="W1876" t="str">
        <f t="shared" si="264"/>
        <v>Won</v>
      </c>
      <c r="X1876" t="str">
        <f>_xlfn.XLOOKUP(B1876,'Customers'!A:A,'Customers'!E:E,"")</f>
        <v>SMB</v>
      </c>
      <c r="Y1876">
        <f t="shared" si="265"/>
        <v>1</v>
      </c>
      <c r="Z1876">
        <f t="shared" si="266"/>
        <v>83</v>
      </c>
      <c r="AA1876">
        <f t="shared" si="269"/>
        <v>1</v>
      </c>
    </row>
    <row r="1877" spans="1:27">
      <c r="A1877" t="s">
        <v>6249</v>
      </c>
      <c r="B1877" t="s">
        <v>6250</v>
      </c>
      <c r="C1877" t="s">
        <v>1287</v>
      </c>
      <c r="D1877" t="s">
        <v>183</v>
      </c>
      <c r="E1877" t="s">
        <v>20</v>
      </c>
      <c r="F1877" t="s">
        <v>6251</v>
      </c>
      <c r="G1877" s="6">
        <f t="shared" si="261"/>
        <v>13515</v>
      </c>
      <c r="H1877" t="s">
        <v>172</v>
      </c>
      <c r="I1877" t="s">
        <v>93</v>
      </c>
      <c r="J1877" t="str">
        <f t="shared" si="262"/>
        <v>Owen Mane</v>
      </c>
      <c r="K1877" t="s">
        <v>4196</v>
      </c>
      <c r="L1877" s="7">
        <f t="shared" si="267"/>
        <v>45169</v>
      </c>
      <c r="M1877" s="7">
        <v>45279</v>
      </c>
      <c r="N1877" s="1">
        <f t="shared" si="263"/>
        <v>45279</v>
      </c>
      <c r="P1877" s="7" t="str">
        <f t="shared" si="268"/>
        <v/>
      </c>
      <c r="R1877">
        <v>0</v>
      </c>
      <c r="S1877">
        <v>1</v>
      </c>
      <c r="T1877">
        <v>15.7</v>
      </c>
      <c r="U1877" t="s">
        <v>42</v>
      </c>
      <c r="W1877" t="str">
        <f t="shared" si="264"/>
        <v>Open</v>
      </c>
      <c r="X1877" t="str">
        <f>_xlfn.XLOOKUP(B1877,'Customers'!A:A,'Customers'!E:E,"")</f>
        <v>SMB</v>
      </c>
      <c r="Y1877">
        <f t="shared" si="265"/>
        <v>0</v>
      </c>
      <c r="Z1877" t="str">
        <f t="shared" si="266"/>
        <v/>
      </c>
      <c r="AA1877">
        <f t="shared" si="269"/>
        <v>0</v>
      </c>
    </row>
    <row r="1878" spans="1:27">
      <c r="A1878" t="s">
        <v>6252</v>
      </c>
      <c r="B1878" t="s">
        <v>2040</v>
      </c>
      <c r="C1878" t="s">
        <v>3072</v>
      </c>
      <c r="D1878" t="s">
        <v>53</v>
      </c>
      <c r="E1878" t="s">
        <v>91</v>
      </c>
      <c r="F1878" t="s">
        <v>6253</v>
      </c>
      <c r="G1878" s="6">
        <f t="shared" si="261"/>
        <v>21815</v>
      </c>
      <c r="H1878" t="s">
        <v>172</v>
      </c>
      <c r="I1878" t="s">
        <v>351</v>
      </c>
      <c r="J1878" t="str">
        <f t="shared" si="262"/>
        <v>Rachit Lall</v>
      </c>
      <c r="K1878" t="s">
        <v>6254</v>
      </c>
      <c r="L1878" s="7">
        <f t="shared" si="267"/>
        <v>45508</v>
      </c>
      <c r="M1878" s="7">
        <v>45628</v>
      </c>
      <c r="N1878" s="1">
        <f t="shared" si="263"/>
        <v>45628</v>
      </c>
      <c r="O1878" s="7">
        <v>45577</v>
      </c>
      <c r="P1878" s="7">
        <f t="shared" si="268"/>
        <v>45577</v>
      </c>
      <c r="Q1878">
        <v>69</v>
      </c>
      <c r="R1878">
        <v>0</v>
      </c>
      <c r="S1878">
        <v>1</v>
      </c>
      <c r="T1878">
        <v>8.6999999999999993</v>
      </c>
      <c r="U1878" t="s">
        <v>25</v>
      </c>
      <c r="W1878" t="str">
        <f t="shared" si="264"/>
        <v>Won</v>
      </c>
      <c r="X1878" t="str">
        <f>_xlfn.XLOOKUP(B1878,'Customers'!A:A,'Customers'!E:E,"")</f>
        <v>Mid-Market</v>
      </c>
      <c r="Y1878">
        <f t="shared" si="265"/>
        <v>1</v>
      </c>
      <c r="Z1878">
        <f t="shared" si="266"/>
        <v>-51</v>
      </c>
      <c r="AA1878">
        <f t="shared" si="269"/>
        <v>0</v>
      </c>
    </row>
    <row r="1879" spans="1:27">
      <c r="A1879" t="s">
        <v>6255</v>
      </c>
      <c r="B1879" t="s">
        <v>4706</v>
      </c>
      <c r="C1879" t="s">
        <v>2818</v>
      </c>
      <c r="D1879" t="s">
        <v>19</v>
      </c>
      <c r="E1879" t="s">
        <v>115</v>
      </c>
      <c r="F1879" t="s">
        <v>6256</v>
      </c>
      <c r="G1879" s="6">
        <f t="shared" si="261"/>
        <v>1638</v>
      </c>
      <c r="H1879" t="s">
        <v>30</v>
      </c>
      <c r="I1879" t="s">
        <v>139</v>
      </c>
      <c r="J1879" t="str">
        <f t="shared" si="262"/>
        <v>Champak Rao</v>
      </c>
      <c r="K1879" t="s">
        <v>389</v>
      </c>
      <c r="L1879" s="7">
        <f t="shared" si="267"/>
        <v>45481</v>
      </c>
      <c r="M1879" s="7">
        <v>45635</v>
      </c>
      <c r="N1879" s="1">
        <f t="shared" si="263"/>
        <v>45635</v>
      </c>
      <c r="O1879" s="7">
        <v>45595</v>
      </c>
      <c r="P1879" s="7">
        <f t="shared" si="268"/>
        <v>45595</v>
      </c>
      <c r="Q1879">
        <v>114</v>
      </c>
      <c r="R1879">
        <v>0</v>
      </c>
      <c r="S1879">
        <v>1</v>
      </c>
      <c r="T1879">
        <v>9.1999999999999993</v>
      </c>
      <c r="U1879" t="s">
        <v>25</v>
      </c>
      <c r="W1879" t="str">
        <f t="shared" si="264"/>
        <v>Lost</v>
      </c>
      <c r="X1879" t="str">
        <f>_xlfn.XLOOKUP(B1879,'Customers'!A:A,'Customers'!E:E,"")</f>
        <v>Mid-Market</v>
      </c>
      <c r="Y1879">
        <f t="shared" si="265"/>
        <v>1</v>
      </c>
      <c r="Z1879">
        <f t="shared" si="266"/>
        <v>-40</v>
      </c>
      <c r="AA1879">
        <f t="shared" si="269"/>
        <v>0</v>
      </c>
    </row>
    <row r="1880" spans="1:27">
      <c r="A1880" t="s">
        <v>6257</v>
      </c>
      <c r="B1880" t="s">
        <v>5356</v>
      </c>
      <c r="C1880" t="s">
        <v>2398</v>
      </c>
      <c r="D1880" t="s">
        <v>53</v>
      </c>
      <c r="E1880" t="s">
        <v>177</v>
      </c>
      <c r="F1880" t="s">
        <v>6258</v>
      </c>
      <c r="G1880" s="6">
        <f t="shared" si="261"/>
        <v>29336</v>
      </c>
      <c r="H1880" t="s">
        <v>56</v>
      </c>
      <c r="I1880" t="s">
        <v>1822</v>
      </c>
      <c r="J1880" t="str">
        <f t="shared" si="262"/>
        <v>Karan Karnik</v>
      </c>
      <c r="K1880" t="s">
        <v>5385</v>
      </c>
      <c r="L1880" s="7">
        <f t="shared" si="267"/>
        <v>45242</v>
      </c>
      <c r="M1880" s="7">
        <v>45400</v>
      </c>
      <c r="N1880" s="1">
        <f t="shared" si="263"/>
        <v>45400</v>
      </c>
      <c r="P1880" s="7" t="str">
        <f t="shared" si="268"/>
        <v/>
      </c>
      <c r="R1880">
        <v>0</v>
      </c>
      <c r="S1880">
        <v>1</v>
      </c>
      <c r="T1880">
        <v>28</v>
      </c>
      <c r="U1880" t="s">
        <v>33</v>
      </c>
      <c r="W1880" t="str">
        <f t="shared" si="264"/>
        <v>Open</v>
      </c>
      <c r="X1880" t="str">
        <f>_xlfn.XLOOKUP(B1880,'Customers'!A:A,'Customers'!E:E,"")</f>
        <v>Mid-Market</v>
      </c>
      <c r="Y1880">
        <f t="shared" si="265"/>
        <v>0</v>
      </c>
      <c r="Z1880" t="str">
        <f t="shared" si="266"/>
        <v/>
      </c>
      <c r="AA1880">
        <f t="shared" si="269"/>
        <v>0</v>
      </c>
    </row>
    <row r="1881" spans="1:27">
      <c r="A1881" t="s">
        <v>6259</v>
      </c>
      <c r="B1881" t="s">
        <v>2298</v>
      </c>
      <c r="C1881" t="s">
        <v>18</v>
      </c>
      <c r="D1881" t="s">
        <v>37</v>
      </c>
      <c r="E1881" t="s">
        <v>91</v>
      </c>
      <c r="F1881" t="s">
        <v>6260</v>
      </c>
      <c r="G1881" s="6">
        <f t="shared" si="261"/>
        <v>131692</v>
      </c>
      <c r="H1881" t="s">
        <v>47</v>
      </c>
      <c r="I1881" t="s">
        <v>237</v>
      </c>
      <c r="J1881" t="str">
        <f t="shared" si="262"/>
        <v>Vidhi Mital</v>
      </c>
      <c r="K1881" t="s">
        <v>1887</v>
      </c>
      <c r="L1881" s="7">
        <f t="shared" si="267"/>
        <v>45002</v>
      </c>
      <c r="M1881" s="7">
        <v>45129</v>
      </c>
      <c r="N1881" s="1">
        <f t="shared" si="263"/>
        <v>45129</v>
      </c>
      <c r="O1881" s="7">
        <v>45171</v>
      </c>
      <c r="P1881" s="7">
        <f t="shared" si="268"/>
        <v>45171</v>
      </c>
      <c r="Q1881">
        <v>169</v>
      </c>
      <c r="R1881">
        <v>0</v>
      </c>
      <c r="S1881">
        <v>1</v>
      </c>
      <c r="T1881">
        <v>29.1</v>
      </c>
      <c r="U1881" t="s">
        <v>33</v>
      </c>
      <c r="W1881" t="str">
        <f t="shared" si="264"/>
        <v>Won</v>
      </c>
      <c r="X1881" t="str">
        <f>_xlfn.XLOOKUP(B1881,'Customers'!A:A,'Customers'!E:E,"")</f>
        <v>Enterprise</v>
      </c>
      <c r="Y1881">
        <f t="shared" si="265"/>
        <v>1</v>
      </c>
      <c r="Z1881">
        <f t="shared" si="266"/>
        <v>42</v>
      </c>
      <c r="AA1881">
        <f t="shared" si="269"/>
        <v>1</v>
      </c>
    </row>
    <row r="1882" spans="1:27">
      <c r="A1882" t="s">
        <v>6261</v>
      </c>
      <c r="B1882" t="s">
        <v>4302</v>
      </c>
      <c r="C1882" t="s">
        <v>2818</v>
      </c>
      <c r="D1882" t="s">
        <v>19</v>
      </c>
      <c r="E1882" t="s">
        <v>54</v>
      </c>
      <c r="F1882" t="s">
        <v>6262</v>
      </c>
      <c r="G1882" s="6">
        <f t="shared" si="261"/>
        <v>3806</v>
      </c>
      <c r="H1882" t="s">
        <v>79</v>
      </c>
      <c r="I1882" t="s">
        <v>68</v>
      </c>
      <c r="J1882" t="str">
        <f t="shared" si="262"/>
        <v>Anamika Keer</v>
      </c>
      <c r="K1882" t="s">
        <v>6263</v>
      </c>
      <c r="L1882" s="7">
        <f t="shared" si="267"/>
        <v>45569</v>
      </c>
      <c r="M1882" s="7">
        <v>45584</v>
      </c>
      <c r="N1882" s="1">
        <f t="shared" si="263"/>
        <v>45584</v>
      </c>
      <c r="P1882" s="7" t="str">
        <f t="shared" si="268"/>
        <v/>
      </c>
      <c r="R1882">
        <v>0</v>
      </c>
      <c r="S1882">
        <v>1</v>
      </c>
      <c r="T1882">
        <v>34</v>
      </c>
      <c r="U1882" t="s">
        <v>58</v>
      </c>
      <c r="W1882" t="str">
        <f t="shared" si="264"/>
        <v>Open</v>
      </c>
      <c r="X1882" t="str">
        <f>_xlfn.XLOOKUP(B1882,'Customers'!A:A,'Customers'!E:E,"")</f>
        <v>Mid-Market</v>
      </c>
      <c r="Y1882">
        <f t="shared" si="265"/>
        <v>0</v>
      </c>
      <c r="Z1882" t="str">
        <f t="shared" si="266"/>
        <v/>
      </c>
      <c r="AA1882">
        <f t="shared" si="269"/>
        <v>0</v>
      </c>
    </row>
    <row r="1883" spans="1:27">
      <c r="A1883" t="s">
        <v>6264</v>
      </c>
      <c r="B1883" t="s">
        <v>4739</v>
      </c>
      <c r="C1883" t="s">
        <v>758</v>
      </c>
      <c r="D1883" t="s">
        <v>53</v>
      </c>
      <c r="E1883" t="s">
        <v>54</v>
      </c>
      <c r="F1883" t="s">
        <v>6265</v>
      </c>
      <c r="G1883" s="6">
        <f t="shared" si="261"/>
        <v>25823</v>
      </c>
      <c r="H1883" t="s">
        <v>172</v>
      </c>
      <c r="I1883" t="s">
        <v>93</v>
      </c>
      <c r="J1883" t="str">
        <f t="shared" si="262"/>
        <v>Owen Mane</v>
      </c>
      <c r="K1883" t="s">
        <v>3869</v>
      </c>
      <c r="L1883" s="7">
        <f t="shared" si="267"/>
        <v>44975</v>
      </c>
      <c r="M1883" s="7">
        <v>45002</v>
      </c>
      <c r="N1883" s="1">
        <f t="shared" si="263"/>
        <v>45002</v>
      </c>
      <c r="P1883" s="7" t="str">
        <f t="shared" si="268"/>
        <v/>
      </c>
      <c r="R1883">
        <v>0</v>
      </c>
      <c r="S1883">
        <v>1</v>
      </c>
      <c r="T1883">
        <v>8.8000000000000007</v>
      </c>
      <c r="U1883" t="s">
        <v>42</v>
      </c>
      <c r="W1883" t="str">
        <f t="shared" si="264"/>
        <v>Open</v>
      </c>
      <c r="X1883" t="str">
        <f>_xlfn.XLOOKUP(B1883,'Customers'!A:A,'Customers'!E:E,"")</f>
        <v>SMB</v>
      </c>
      <c r="Y1883">
        <f t="shared" si="265"/>
        <v>0</v>
      </c>
      <c r="Z1883" t="str">
        <f t="shared" si="266"/>
        <v/>
      </c>
      <c r="AA1883">
        <f t="shared" si="269"/>
        <v>0</v>
      </c>
    </row>
    <row r="1884" spans="1:27">
      <c r="A1884" t="s">
        <v>6266</v>
      </c>
      <c r="B1884" t="s">
        <v>5002</v>
      </c>
      <c r="C1884" t="s">
        <v>18</v>
      </c>
      <c r="D1884" t="s">
        <v>37</v>
      </c>
      <c r="E1884" t="s">
        <v>45</v>
      </c>
      <c r="F1884" t="s">
        <v>6267</v>
      </c>
      <c r="G1884" s="6">
        <f t="shared" si="261"/>
        <v>71970</v>
      </c>
      <c r="H1884" t="s">
        <v>39</v>
      </c>
      <c r="I1884" t="s">
        <v>31</v>
      </c>
      <c r="J1884" t="str">
        <f t="shared" si="262"/>
        <v>Ati Seshadri</v>
      </c>
      <c r="K1884" t="s">
        <v>6268</v>
      </c>
      <c r="L1884" s="7">
        <f t="shared" si="267"/>
        <v>45067</v>
      </c>
      <c r="M1884" s="7">
        <v>45183</v>
      </c>
      <c r="N1884" s="1">
        <f t="shared" si="263"/>
        <v>45183</v>
      </c>
      <c r="P1884" s="7" t="str">
        <f t="shared" si="268"/>
        <v/>
      </c>
      <c r="R1884">
        <v>0</v>
      </c>
      <c r="S1884">
        <v>1</v>
      </c>
      <c r="T1884">
        <v>2.2000000000000002</v>
      </c>
      <c r="U1884" t="s">
        <v>42</v>
      </c>
      <c r="W1884" t="str">
        <f t="shared" si="264"/>
        <v>Open</v>
      </c>
      <c r="X1884" t="str">
        <f>_xlfn.XLOOKUP(B1884,'Customers'!A:A,'Customers'!E:E,"")</f>
        <v>Mid-Market</v>
      </c>
      <c r="Y1884">
        <f t="shared" si="265"/>
        <v>0</v>
      </c>
      <c r="Z1884" t="str">
        <f t="shared" si="266"/>
        <v/>
      </c>
      <c r="AA1884">
        <f t="shared" si="269"/>
        <v>0</v>
      </c>
    </row>
    <row r="1885" spans="1:27">
      <c r="A1885" t="s">
        <v>6269</v>
      </c>
      <c r="B1885" t="s">
        <v>397</v>
      </c>
      <c r="C1885" t="s">
        <v>18</v>
      </c>
      <c r="D1885" t="s">
        <v>19</v>
      </c>
      <c r="E1885" t="s">
        <v>177</v>
      </c>
      <c r="F1885" t="s">
        <v>6270</v>
      </c>
      <c r="G1885" s="6">
        <f t="shared" si="261"/>
        <v>5201</v>
      </c>
      <c r="H1885" t="s">
        <v>161</v>
      </c>
      <c r="I1885" t="s">
        <v>62</v>
      </c>
      <c r="J1885" t="str">
        <f t="shared" si="262"/>
        <v>Jairaj Panchal</v>
      </c>
      <c r="K1885" t="s">
        <v>1663</v>
      </c>
      <c r="L1885" s="7">
        <f t="shared" si="267"/>
        <v>44654</v>
      </c>
      <c r="M1885" s="7">
        <v>44801</v>
      </c>
      <c r="N1885" s="1">
        <f t="shared" si="263"/>
        <v>44801</v>
      </c>
      <c r="P1885" s="7" t="str">
        <f t="shared" si="268"/>
        <v/>
      </c>
      <c r="R1885">
        <v>0</v>
      </c>
      <c r="S1885">
        <v>1</v>
      </c>
      <c r="T1885">
        <v>19.3</v>
      </c>
      <c r="U1885" t="s">
        <v>58</v>
      </c>
      <c r="W1885" t="str">
        <f t="shared" si="264"/>
        <v>Open</v>
      </c>
      <c r="X1885" t="str">
        <f>_xlfn.XLOOKUP(B1885,'Customers'!A:A,'Customers'!E:E,"")</f>
        <v>SMB</v>
      </c>
      <c r="Y1885">
        <f t="shared" si="265"/>
        <v>0</v>
      </c>
      <c r="Z1885" t="str">
        <f t="shared" si="266"/>
        <v/>
      </c>
      <c r="AA1885">
        <f t="shared" si="269"/>
        <v>0</v>
      </c>
    </row>
    <row r="1886" spans="1:27">
      <c r="A1886" t="s">
        <v>6271</v>
      </c>
      <c r="B1886" t="s">
        <v>6272</v>
      </c>
      <c r="C1886" t="s">
        <v>330</v>
      </c>
      <c r="D1886" t="s">
        <v>66</v>
      </c>
      <c r="E1886" t="s">
        <v>20</v>
      </c>
      <c r="F1886" t="s">
        <v>6273</v>
      </c>
      <c r="G1886" s="6">
        <f t="shared" si="261"/>
        <v>11449</v>
      </c>
      <c r="H1886" t="s">
        <v>151</v>
      </c>
      <c r="I1886" t="s">
        <v>1377</v>
      </c>
      <c r="J1886" t="str">
        <f t="shared" si="262"/>
        <v>Patrick Sama</v>
      </c>
      <c r="K1886" t="s">
        <v>3631</v>
      </c>
      <c r="L1886" s="7">
        <f t="shared" si="267"/>
        <v>45201</v>
      </c>
      <c r="M1886" s="7">
        <v>45378</v>
      </c>
      <c r="N1886" s="1">
        <f t="shared" si="263"/>
        <v>45378</v>
      </c>
      <c r="P1886" s="7" t="str">
        <f t="shared" si="268"/>
        <v/>
      </c>
      <c r="R1886">
        <v>0</v>
      </c>
      <c r="S1886">
        <v>1</v>
      </c>
      <c r="U1886" t="s">
        <v>25</v>
      </c>
      <c r="W1886" t="str">
        <f t="shared" si="264"/>
        <v>Open</v>
      </c>
      <c r="X1886" t="str">
        <f>_xlfn.XLOOKUP(B1886,'Customers'!A:A,'Customers'!E:E,"")</f>
        <v>Enterprise</v>
      </c>
      <c r="Y1886">
        <f t="shared" si="265"/>
        <v>0</v>
      </c>
      <c r="Z1886" t="str">
        <f t="shared" si="266"/>
        <v/>
      </c>
      <c r="AA1886">
        <f t="shared" si="269"/>
        <v>0</v>
      </c>
    </row>
    <row r="1887" spans="1:27">
      <c r="A1887" t="s">
        <v>6274</v>
      </c>
      <c r="B1887" t="s">
        <v>3332</v>
      </c>
      <c r="C1887" t="s">
        <v>18</v>
      </c>
      <c r="D1887" t="s">
        <v>183</v>
      </c>
      <c r="E1887" t="s">
        <v>91</v>
      </c>
      <c r="F1887" t="s">
        <v>6275</v>
      </c>
      <c r="G1887" s="6">
        <f t="shared" si="261"/>
        <v>12712</v>
      </c>
      <c r="H1887" t="s">
        <v>161</v>
      </c>
      <c r="I1887" t="s">
        <v>145</v>
      </c>
      <c r="J1887" t="str">
        <f t="shared" si="262"/>
        <v>Krish Varughese</v>
      </c>
      <c r="K1887" t="s">
        <v>1105</v>
      </c>
      <c r="L1887" s="7">
        <f t="shared" si="267"/>
        <v>45068</v>
      </c>
      <c r="M1887" s="7">
        <v>45170</v>
      </c>
      <c r="N1887" s="1">
        <f t="shared" si="263"/>
        <v>45170</v>
      </c>
      <c r="O1887" s="7">
        <v>45107</v>
      </c>
      <c r="P1887" s="7">
        <f t="shared" si="268"/>
        <v>45107</v>
      </c>
      <c r="Q1887">
        <v>39</v>
      </c>
      <c r="R1887">
        <v>0</v>
      </c>
      <c r="S1887">
        <v>1</v>
      </c>
      <c r="T1887">
        <v>34.6</v>
      </c>
      <c r="U1887" t="s">
        <v>42</v>
      </c>
      <c r="W1887" t="str">
        <f t="shared" si="264"/>
        <v>Won</v>
      </c>
      <c r="X1887" t="str">
        <f>_xlfn.XLOOKUP(B1887,'Customers'!A:A,'Customers'!E:E,"")</f>
        <v>Mid-Market</v>
      </c>
      <c r="Y1887">
        <f t="shared" si="265"/>
        <v>1</v>
      </c>
      <c r="Z1887">
        <f t="shared" si="266"/>
        <v>-63</v>
      </c>
      <c r="AA1887">
        <f t="shared" si="269"/>
        <v>0</v>
      </c>
    </row>
    <row r="1888" spans="1:27">
      <c r="A1888" t="s">
        <v>6276</v>
      </c>
      <c r="B1888" t="s">
        <v>6277</v>
      </c>
      <c r="C1888" t="s">
        <v>18</v>
      </c>
      <c r="D1888" t="s">
        <v>53</v>
      </c>
      <c r="E1888" t="s">
        <v>54</v>
      </c>
      <c r="F1888" t="s">
        <v>6278</v>
      </c>
      <c r="G1888" s="6">
        <f t="shared" si="261"/>
        <v>11692</v>
      </c>
      <c r="H1888" t="s">
        <v>56</v>
      </c>
      <c r="I1888" t="s">
        <v>80</v>
      </c>
      <c r="J1888" t="str">
        <f t="shared" si="262"/>
        <v>Shivani Natt</v>
      </c>
      <c r="K1888" t="s">
        <v>6279</v>
      </c>
      <c r="L1888" s="7">
        <f t="shared" si="267"/>
        <v>44601</v>
      </c>
      <c r="M1888" s="7">
        <v>44683</v>
      </c>
      <c r="N1888" s="1">
        <f t="shared" si="263"/>
        <v>44683</v>
      </c>
      <c r="P1888" s="7" t="str">
        <f t="shared" si="268"/>
        <v/>
      </c>
      <c r="R1888">
        <v>0</v>
      </c>
      <c r="S1888">
        <v>1</v>
      </c>
      <c r="T1888">
        <v>6.3</v>
      </c>
      <c r="U1888" t="s">
        <v>100</v>
      </c>
      <c r="W1888" t="str">
        <f t="shared" si="264"/>
        <v>Open</v>
      </c>
      <c r="X1888" t="str">
        <f>_xlfn.XLOOKUP(B1888,'Customers'!A:A,'Customers'!E:E,"")</f>
        <v>Mid-Market</v>
      </c>
      <c r="Y1888">
        <f t="shared" si="265"/>
        <v>0</v>
      </c>
      <c r="Z1888" t="str">
        <f t="shared" si="266"/>
        <v/>
      </c>
      <c r="AA1888">
        <f t="shared" si="269"/>
        <v>0</v>
      </c>
    </row>
    <row r="1889" spans="1:27">
      <c r="A1889" t="s">
        <v>6280</v>
      </c>
      <c r="B1889" t="s">
        <v>5076</v>
      </c>
      <c r="C1889" t="s">
        <v>2609</v>
      </c>
      <c r="D1889" t="s">
        <v>53</v>
      </c>
      <c r="E1889" t="s">
        <v>54</v>
      </c>
      <c r="F1889" t="s">
        <v>2700</v>
      </c>
      <c r="G1889" s="6">
        <f t="shared" si="261"/>
        <v>28000</v>
      </c>
      <c r="H1889" t="s">
        <v>47</v>
      </c>
      <c r="I1889" t="s">
        <v>274</v>
      </c>
      <c r="J1889" t="str">
        <f t="shared" si="262"/>
        <v>Rachit Lall</v>
      </c>
      <c r="K1889" t="s">
        <v>243</v>
      </c>
      <c r="L1889" s="7">
        <f t="shared" si="267"/>
        <v>45544</v>
      </c>
      <c r="M1889" s="7">
        <v>45612</v>
      </c>
      <c r="N1889" s="1">
        <f t="shared" si="263"/>
        <v>45612</v>
      </c>
      <c r="P1889" s="7" t="str">
        <f t="shared" si="268"/>
        <v/>
      </c>
      <c r="R1889">
        <v>0</v>
      </c>
      <c r="S1889">
        <v>1</v>
      </c>
      <c r="T1889">
        <v>10.8</v>
      </c>
      <c r="U1889" t="s">
        <v>25</v>
      </c>
      <c r="W1889" t="str">
        <f t="shared" si="264"/>
        <v>Open</v>
      </c>
      <c r="X1889" t="str">
        <f>_xlfn.XLOOKUP(B1889,'Customers'!A:A,'Customers'!E:E,"")</f>
        <v>Mid-Market</v>
      </c>
      <c r="Y1889">
        <f t="shared" si="265"/>
        <v>0</v>
      </c>
      <c r="Z1889" t="str">
        <f t="shared" si="266"/>
        <v/>
      </c>
      <c r="AA1889">
        <f t="shared" si="269"/>
        <v>0</v>
      </c>
    </row>
    <row r="1890" spans="1:27">
      <c r="A1890" t="s">
        <v>6281</v>
      </c>
      <c r="B1890" t="s">
        <v>1153</v>
      </c>
      <c r="C1890" t="s">
        <v>291</v>
      </c>
      <c r="D1890" t="s">
        <v>37</v>
      </c>
      <c r="E1890" t="s">
        <v>91</v>
      </c>
      <c r="F1890" t="s">
        <v>6282</v>
      </c>
      <c r="G1890" s="6">
        <f t="shared" si="261"/>
        <v>160334</v>
      </c>
      <c r="H1890" t="s">
        <v>22</v>
      </c>
      <c r="I1890" t="s">
        <v>117</v>
      </c>
      <c r="J1890" t="str">
        <f t="shared" si="262"/>
        <v>Ekta Uppal</v>
      </c>
      <c r="K1890" t="s">
        <v>6283</v>
      </c>
      <c r="L1890" s="7">
        <f t="shared" si="267"/>
        <v>44597</v>
      </c>
      <c r="M1890" s="7">
        <v>44701</v>
      </c>
      <c r="N1890" s="1">
        <f t="shared" si="263"/>
        <v>44701</v>
      </c>
      <c r="O1890" s="7">
        <v>44636</v>
      </c>
      <c r="P1890" s="7">
        <f t="shared" si="268"/>
        <v>44636</v>
      </c>
      <c r="Q1890">
        <v>39</v>
      </c>
      <c r="R1890">
        <v>0</v>
      </c>
      <c r="S1890">
        <v>1</v>
      </c>
      <c r="T1890">
        <v>9.6999999999999993</v>
      </c>
      <c r="U1890" t="s">
        <v>100</v>
      </c>
      <c r="W1890" t="str">
        <f t="shared" si="264"/>
        <v>Won</v>
      </c>
      <c r="X1890" t="str">
        <f>_xlfn.XLOOKUP(B1890,'Customers'!A:A,'Customers'!E:E,"")</f>
        <v>Mid-Market</v>
      </c>
      <c r="Y1890">
        <f t="shared" si="265"/>
        <v>1</v>
      </c>
      <c r="Z1890">
        <f t="shared" si="266"/>
        <v>-65</v>
      </c>
      <c r="AA1890">
        <f t="shared" si="269"/>
        <v>0</v>
      </c>
    </row>
    <row r="1891" spans="1:27">
      <c r="A1891" t="s">
        <v>6284</v>
      </c>
      <c r="B1891" t="s">
        <v>6285</v>
      </c>
      <c r="C1891" t="s">
        <v>6286</v>
      </c>
      <c r="D1891" t="s">
        <v>37</v>
      </c>
      <c r="E1891" t="s">
        <v>20</v>
      </c>
      <c r="F1891" t="s">
        <v>6287</v>
      </c>
      <c r="G1891" s="6">
        <f t="shared" si="261"/>
        <v>62414</v>
      </c>
      <c r="H1891" t="s">
        <v>39</v>
      </c>
      <c r="I1891" t="s">
        <v>145</v>
      </c>
      <c r="J1891" t="str">
        <f t="shared" si="262"/>
        <v>Krish Varughese</v>
      </c>
      <c r="K1891" t="s">
        <v>1448</v>
      </c>
      <c r="L1891" s="7">
        <f t="shared" si="267"/>
        <v>45495</v>
      </c>
      <c r="M1891" s="7">
        <v>45668</v>
      </c>
      <c r="N1891" s="1">
        <f t="shared" si="263"/>
        <v>45668</v>
      </c>
      <c r="P1891" s="7" t="str">
        <f t="shared" si="268"/>
        <v/>
      </c>
      <c r="R1891">
        <v>0</v>
      </c>
      <c r="S1891">
        <v>1</v>
      </c>
      <c r="T1891">
        <v>3.6</v>
      </c>
      <c r="U1891" t="s">
        <v>25</v>
      </c>
      <c r="W1891" t="str">
        <f t="shared" si="264"/>
        <v>Open</v>
      </c>
      <c r="X1891" t="str">
        <f>_xlfn.XLOOKUP(B1891,'Customers'!A:A,'Customers'!E:E,"")</f>
        <v>Mid-Market</v>
      </c>
      <c r="Y1891">
        <f t="shared" si="265"/>
        <v>0</v>
      </c>
      <c r="Z1891" t="str">
        <f t="shared" si="266"/>
        <v/>
      </c>
      <c r="AA1891">
        <f t="shared" si="269"/>
        <v>0</v>
      </c>
    </row>
    <row r="1892" spans="1:27">
      <c r="A1892" t="s">
        <v>6288</v>
      </c>
      <c r="B1892" t="s">
        <v>5851</v>
      </c>
      <c r="C1892" t="s">
        <v>1069</v>
      </c>
      <c r="D1892" t="s">
        <v>66</v>
      </c>
      <c r="E1892" t="s">
        <v>177</v>
      </c>
      <c r="F1892" t="s">
        <v>6289</v>
      </c>
      <c r="G1892" s="6">
        <f t="shared" si="261"/>
        <v>16801</v>
      </c>
      <c r="H1892" t="s">
        <v>47</v>
      </c>
      <c r="I1892" t="s">
        <v>274</v>
      </c>
      <c r="J1892" t="str">
        <f t="shared" si="262"/>
        <v>Rachit Lall</v>
      </c>
      <c r="K1892" t="s">
        <v>3641</v>
      </c>
      <c r="L1892" s="7">
        <f t="shared" si="267"/>
        <v>44886</v>
      </c>
      <c r="M1892" s="7">
        <v>45056</v>
      </c>
      <c r="N1892" s="1">
        <f t="shared" si="263"/>
        <v>45056</v>
      </c>
      <c r="P1892" s="7" t="str">
        <f t="shared" si="268"/>
        <v/>
      </c>
      <c r="R1892">
        <v>0</v>
      </c>
      <c r="S1892">
        <v>1</v>
      </c>
      <c r="T1892">
        <v>13.4</v>
      </c>
      <c r="U1892" t="s">
        <v>33</v>
      </c>
      <c r="W1892" t="str">
        <f t="shared" si="264"/>
        <v>Open</v>
      </c>
      <c r="X1892" t="str">
        <f>_xlfn.XLOOKUP(B1892,'Customers'!A:A,'Customers'!E:E,"")</f>
        <v>Mid-Market</v>
      </c>
      <c r="Y1892">
        <f t="shared" si="265"/>
        <v>0</v>
      </c>
      <c r="Z1892" t="str">
        <f t="shared" si="266"/>
        <v/>
      </c>
      <c r="AA1892">
        <f t="shared" si="269"/>
        <v>0</v>
      </c>
    </row>
    <row r="1893" spans="1:27">
      <c r="A1893" t="s">
        <v>6290</v>
      </c>
      <c r="B1893" t="s">
        <v>2534</v>
      </c>
      <c r="C1893" t="s">
        <v>18</v>
      </c>
      <c r="D1893" t="s">
        <v>53</v>
      </c>
      <c r="E1893" t="s">
        <v>54</v>
      </c>
      <c r="F1893" t="s">
        <v>6291</v>
      </c>
      <c r="G1893" s="6">
        <f t="shared" si="261"/>
        <v>13867</v>
      </c>
      <c r="H1893" t="s">
        <v>56</v>
      </c>
      <c r="I1893" t="s">
        <v>127</v>
      </c>
      <c r="J1893" t="str">
        <f t="shared" si="262"/>
        <v>Kashish Patla</v>
      </c>
      <c r="K1893" t="s">
        <v>6292</v>
      </c>
      <c r="L1893" s="7">
        <f t="shared" si="267"/>
        <v>44807</v>
      </c>
      <c r="M1893" s="7">
        <v>44977</v>
      </c>
      <c r="N1893" s="1">
        <f t="shared" si="263"/>
        <v>44977</v>
      </c>
      <c r="P1893" s="7" t="str">
        <f t="shared" si="268"/>
        <v/>
      </c>
      <c r="R1893">
        <v>0</v>
      </c>
      <c r="S1893">
        <v>1</v>
      </c>
      <c r="T1893">
        <v>10.3</v>
      </c>
      <c r="U1893" t="s">
        <v>33</v>
      </c>
      <c r="W1893" t="str">
        <f t="shared" si="264"/>
        <v>Open</v>
      </c>
      <c r="X1893" t="str">
        <f>_xlfn.XLOOKUP(B1893,'Customers'!A:A,'Customers'!E:E,"")</f>
        <v>Mid-Market</v>
      </c>
      <c r="Y1893">
        <f t="shared" si="265"/>
        <v>0</v>
      </c>
      <c r="Z1893" t="str">
        <f t="shared" si="266"/>
        <v/>
      </c>
      <c r="AA1893">
        <f t="shared" si="269"/>
        <v>0</v>
      </c>
    </row>
    <row r="1894" spans="1:27">
      <c r="A1894" t="s">
        <v>6293</v>
      </c>
      <c r="B1894" t="s">
        <v>3094</v>
      </c>
      <c r="C1894" t="s">
        <v>1590</v>
      </c>
      <c r="D1894" t="s">
        <v>183</v>
      </c>
      <c r="E1894" t="s">
        <v>177</v>
      </c>
      <c r="F1894" t="s">
        <v>6294</v>
      </c>
      <c r="G1894" s="6">
        <f t="shared" si="261"/>
        <v>5619</v>
      </c>
      <c r="H1894" t="s">
        <v>56</v>
      </c>
      <c r="I1894" t="s">
        <v>361</v>
      </c>
      <c r="J1894" t="str">
        <f t="shared" si="262"/>
        <v>Jalsa Parsa</v>
      </c>
      <c r="K1894" t="s">
        <v>6295</v>
      </c>
      <c r="L1894" s="7">
        <f t="shared" si="267"/>
        <v>44910</v>
      </c>
      <c r="M1894" s="7">
        <v>45051</v>
      </c>
      <c r="N1894" s="1">
        <f t="shared" si="263"/>
        <v>45051</v>
      </c>
      <c r="P1894" s="7" t="str">
        <f t="shared" si="268"/>
        <v/>
      </c>
      <c r="R1894">
        <v>0</v>
      </c>
      <c r="S1894">
        <v>1</v>
      </c>
      <c r="T1894">
        <v>17.3</v>
      </c>
      <c r="U1894" t="s">
        <v>42</v>
      </c>
      <c r="W1894" t="str">
        <f t="shared" si="264"/>
        <v>Open</v>
      </c>
      <c r="X1894" t="str">
        <f>_xlfn.XLOOKUP(B1894,'Customers'!A:A,'Customers'!E:E,"")</f>
        <v>Mid-Market</v>
      </c>
      <c r="Y1894">
        <f t="shared" si="265"/>
        <v>0</v>
      </c>
      <c r="Z1894" t="str">
        <f t="shared" si="266"/>
        <v/>
      </c>
      <c r="AA1894">
        <f t="shared" si="269"/>
        <v>0</v>
      </c>
    </row>
    <row r="1895" spans="1:27">
      <c r="A1895" t="s">
        <v>6296</v>
      </c>
      <c r="B1895" t="s">
        <v>6297</v>
      </c>
      <c r="C1895" t="s">
        <v>848</v>
      </c>
      <c r="D1895" t="s">
        <v>19</v>
      </c>
      <c r="E1895" t="s">
        <v>45</v>
      </c>
      <c r="F1895" t="s">
        <v>6298</v>
      </c>
      <c r="G1895" s="6">
        <f t="shared" si="261"/>
        <v>5946</v>
      </c>
      <c r="H1895" t="s">
        <v>30</v>
      </c>
      <c r="I1895" t="s">
        <v>62</v>
      </c>
      <c r="J1895" t="str">
        <f t="shared" si="262"/>
        <v>Jairaj Panchal</v>
      </c>
      <c r="K1895" t="s">
        <v>6085</v>
      </c>
      <c r="L1895" s="7">
        <f t="shared" si="267"/>
        <v>45230</v>
      </c>
      <c r="M1895" s="7">
        <v>45298</v>
      </c>
      <c r="N1895" s="1">
        <f t="shared" si="263"/>
        <v>45298</v>
      </c>
      <c r="P1895" s="7" t="str">
        <f t="shared" si="268"/>
        <v/>
      </c>
      <c r="R1895">
        <v>0</v>
      </c>
      <c r="S1895">
        <v>1</v>
      </c>
      <c r="T1895">
        <v>2.9</v>
      </c>
      <c r="U1895" t="s">
        <v>100</v>
      </c>
      <c r="W1895" t="str">
        <f t="shared" si="264"/>
        <v>Open</v>
      </c>
      <c r="X1895" t="str">
        <f>_xlfn.XLOOKUP(B1895,'Customers'!A:A,'Customers'!E:E,"")</f>
        <v>Mid-Market</v>
      </c>
      <c r="Y1895">
        <f t="shared" si="265"/>
        <v>0</v>
      </c>
      <c r="Z1895" t="str">
        <f t="shared" si="266"/>
        <v/>
      </c>
      <c r="AA1895">
        <f t="shared" si="269"/>
        <v>0</v>
      </c>
    </row>
    <row r="1896" spans="1:27">
      <c r="A1896" t="s">
        <v>6299</v>
      </c>
      <c r="B1896" t="s">
        <v>5844</v>
      </c>
      <c r="C1896" t="s">
        <v>2791</v>
      </c>
      <c r="D1896" t="s">
        <v>53</v>
      </c>
      <c r="E1896" t="s">
        <v>91</v>
      </c>
      <c r="F1896" t="s">
        <v>6300</v>
      </c>
      <c r="G1896" s="6">
        <f t="shared" si="261"/>
        <v>37199</v>
      </c>
      <c r="H1896" t="s">
        <v>161</v>
      </c>
      <c r="I1896" t="s">
        <v>850</v>
      </c>
      <c r="J1896" t="str">
        <f t="shared" si="262"/>
        <v>Owen Mane</v>
      </c>
      <c r="K1896" t="s">
        <v>6301</v>
      </c>
      <c r="L1896" s="7">
        <f t="shared" si="267"/>
        <v>45120</v>
      </c>
      <c r="M1896" s="7">
        <v>45142</v>
      </c>
      <c r="N1896" s="1">
        <f t="shared" si="263"/>
        <v>45142</v>
      </c>
      <c r="O1896" s="7">
        <v>45166</v>
      </c>
      <c r="P1896" s="7">
        <f t="shared" si="268"/>
        <v>45166</v>
      </c>
      <c r="Q1896">
        <v>46</v>
      </c>
      <c r="R1896">
        <v>1</v>
      </c>
      <c r="S1896">
        <v>4</v>
      </c>
      <c r="U1896" t="s">
        <v>100</v>
      </c>
      <c r="W1896" t="str">
        <f t="shared" si="264"/>
        <v>Won</v>
      </c>
      <c r="X1896" t="str">
        <f>_xlfn.XLOOKUP(B1896,'Customers'!A:A,'Customers'!E:E,"")</f>
        <v>SMB</v>
      </c>
      <c r="Y1896">
        <f t="shared" si="265"/>
        <v>1</v>
      </c>
      <c r="Z1896">
        <f t="shared" si="266"/>
        <v>24</v>
      </c>
      <c r="AA1896">
        <f t="shared" si="269"/>
        <v>0</v>
      </c>
    </row>
    <row r="1897" spans="1:27">
      <c r="A1897" t="s">
        <v>6302</v>
      </c>
      <c r="B1897" t="s">
        <v>271</v>
      </c>
      <c r="C1897" t="s">
        <v>2592</v>
      </c>
      <c r="D1897" t="s">
        <v>53</v>
      </c>
      <c r="E1897" t="s">
        <v>45</v>
      </c>
      <c r="F1897" t="s">
        <v>6303</v>
      </c>
      <c r="G1897" s="6">
        <f t="shared" si="261"/>
        <v>24967</v>
      </c>
      <c r="H1897" t="s">
        <v>30</v>
      </c>
      <c r="I1897" t="s">
        <v>86</v>
      </c>
      <c r="J1897" t="str">
        <f t="shared" si="262"/>
        <v>Mason Solanki</v>
      </c>
      <c r="K1897" t="s">
        <v>6304</v>
      </c>
      <c r="L1897" s="7">
        <f t="shared" si="267"/>
        <v>44760</v>
      </c>
      <c r="M1897" s="7">
        <v>44928</v>
      </c>
      <c r="N1897" s="1">
        <f t="shared" si="263"/>
        <v>44928</v>
      </c>
      <c r="P1897" s="7" t="str">
        <f t="shared" si="268"/>
        <v/>
      </c>
      <c r="R1897">
        <v>0</v>
      </c>
      <c r="S1897">
        <v>1</v>
      </c>
      <c r="T1897">
        <v>7.4</v>
      </c>
      <c r="U1897" t="s">
        <v>42</v>
      </c>
      <c r="W1897" t="str">
        <f t="shared" si="264"/>
        <v>Open</v>
      </c>
      <c r="X1897" t="str">
        <f>_xlfn.XLOOKUP(B1897,'Customers'!A:A,'Customers'!E:E,"")</f>
        <v>Mid-Market</v>
      </c>
      <c r="Y1897">
        <f t="shared" si="265"/>
        <v>0</v>
      </c>
      <c r="Z1897" t="str">
        <f t="shared" si="266"/>
        <v/>
      </c>
      <c r="AA1897">
        <f t="shared" si="269"/>
        <v>0</v>
      </c>
    </row>
    <row r="1898" spans="1:27">
      <c r="A1898" t="s">
        <v>6305</v>
      </c>
      <c r="B1898" t="s">
        <v>6306</v>
      </c>
      <c r="C1898" t="s">
        <v>2431</v>
      </c>
      <c r="D1898" t="s">
        <v>53</v>
      </c>
      <c r="E1898" t="s">
        <v>177</v>
      </c>
      <c r="F1898" t="s">
        <v>6307</v>
      </c>
      <c r="G1898" s="6">
        <f t="shared" si="261"/>
        <v>24681</v>
      </c>
      <c r="H1898" t="s">
        <v>30</v>
      </c>
      <c r="I1898" t="s">
        <v>127</v>
      </c>
      <c r="J1898" t="str">
        <f t="shared" si="262"/>
        <v>Kashish Patla</v>
      </c>
      <c r="K1898" t="s">
        <v>1952</v>
      </c>
      <c r="L1898" s="7">
        <f t="shared" si="267"/>
        <v>45001</v>
      </c>
      <c r="M1898" s="7">
        <v>45056</v>
      </c>
      <c r="N1898" s="1">
        <f t="shared" si="263"/>
        <v>45056</v>
      </c>
      <c r="P1898" s="7" t="str">
        <f t="shared" si="268"/>
        <v/>
      </c>
      <c r="R1898">
        <v>0</v>
      </c>
      <c r="S1898">
        <v>1</v>
      </c>
      <c r="T1898">
        <v>3.6</v>
      </c>
      <c r="U1898" t="s">
        <v>42</v>
      </c>
      <c r="W1898" t="str">
        <f t="shared" si="264"/>
        <v>Open</v>
      </c>
      <c r="X1898" t="str">
        <f>_xlfn.XLOOKUP(B1898,'Customers'!A:A,'Customers'!E:E,"")</f>
        <v>Mid-Market</v>
      </c>
      <c r="Y1898">
        <f t="shared" si="265"/>
        <v>0</v>
      </c>
      <c r="Z1898" t="str">
        <f t="shared" si="266"/>
        <v/>
      </c>
      <c r="AA1898">
        <f t="shared" si="269"/>
        <v>0</v>
      </c>
    </row>
    <row r="1899" spans="1:27">
      <c r="A1899" t="s">
        <v>6308</v>
      </c>
      <c r="B1899" t="s">
        <v>2801</v>
      </c>
      <c r="C1899" t="s">
        <v>18</v>
      </c>
      <c r="D1899" t="s">
        <v>37</v>
      </c>
      <c r="E1899" t="s">
        <v>28</v>
      </c>
      <c r="F1899" t="s">
        <v>6309</v>
      </c>
      <c r="G1899" s="6">
        <f t="shared" si="261"/>
        <v>100447</v>
      </c>
      <c r="H1899" t="s">
        <v>151</v>
      </c>
      <c r="I1899" t="s">
        <v>156</v>
      </c>
      <c r="J1899" t="str">
        <f t="shared" si="262"/>
        <v>Lakshmi Hayre</v>
      </c>
      <c r="K1899" t="s">
        <v>6310</v>
      </c>
      <c r="L1899" s="7">
        <f t="shared" si="267"/>
        <v>45430</v>
      </c>
      <c r="N1899" s="1" t="str">
        <f t="shared" si="263"/>
        <v/>
      </c>
      <c r="P1899" s="7" t="str">
        <f t="shared" si="268"/>
        <v/>
      </c>
      <c r="R1899">
        <v>0</v>
      </c>
      <c r="S1899">
        <v>1</v>
      </c>
      <c r="T1899">
        <v>16</v>
      </c>
      <c r="U1899" t="s">
        <v>25</v>
      </c>
      <c r="W1899" t="str">
        <f t="shared" si="264"/>
        <v>Open</v>
      </c>
      <c r="X1899" t="str">
        <f>_xlfn.XLOOKUP(B1899,'Customers'!A:A,'Customers'!E:E,"")</f>
        <v>Mid-Market</v>
      </c>
      <c r="Y1899">
        <f t="shared" si="265"/>
        <v>0</v>
      </c>
      <c r="Z1899" t="str">
        <f t="shared" si="266"/>
        <v/>
      </c>
      <c r="AA1899">
        <f t="shared" si="269"/>
        <v>0</v>
      </c>
    </row>
    <row r="1900" spans="1:27">
      <c r="A1900" t="s">
        <v>6311</v>
      </c>
      <c r="B1900" t="s">
        <v>1841</v>
      </c>
      <c r="C1900" t="s">
        <v>1605</v>
      </c>
      <c r="D1900" t="s">
        <v>53</v>
      </c>
      <c r="E1900" t="s">
        <v>177</v>
      </c>
      <c r="F1900" t="s">
        <v>6312</v>
      </c>
      <c r="G1900" s="6">
        <f t="shared" si="261"/>
        <v>20266</v>
      </c>
      <c r="H1900" t="s">
        <v>56</v>
      </c>
      <c r="I1900" t="s">
        <v>93</v>
      </c>
      <c r="J1900" t="str">
        <f t="shared" si="262"/>
        <v>Owen Mane</v>
      </c>
      <c r="K1900" t="s">
        <v>2501</v>
      </c>
      <c r="L1900" s="7">
        <f t="shared" si="267"/>
        <v>45037</v>
      </c>
      <c r="M1900" s="7">
        <v>45199</v>
      </c>
      <c r="N1900" s="1">
        <f t="shared" si="263"/>
        <v>45199</v>
      </c>
      <c r="P1900" s="7" t="str">
        <f t="shared" si="268"/>
        <v/>
      </c>
      <c r="R1900">
        <v>0</v>
      </c>
      <c r="S1900">
        <v>1</v>
      </c>
      <c r="T1900">
        <v>12.9</v>
      </c>
      <c r="U1900" t="s">
        <v>100</v>
      </c>
      <c r="W1900" t="str">
        <f t="shared" si="264"/>
        <v>Open</v>
      </c>
      <c r="X1900" t="str">
        <f>_xlfn.XLOOKUP(B1900,'Customers'!A:A,'Customers'!E:E,"")</f>
        <v>Enterprise</v>
      </c>
      <c r="Y1900">
        <f t="shared" si="265"/>
        <v>0</v>
      </c>
      <c r="Z1900" t="str">
        <f t="shared" si="266"/>
        <v/>
      </c>
      <c r="AA1900">
        <f t="shared" si="269"/>
        <v>0</v>
      </c>
    </row>
    <row r="1901" spans="1:27">
      <c r="A1901" t="s">
        <v>6313</v>
      </c>
      <c r="B1901" t="s">
        <v>27</v>
      </c>
      <c r="C1901" t="s">
        <v>1160</v>
      </c>
      <c r="D1901" t="s">
        <v>37</v>
      </c>
      <c r="E1901" t="s">
        <v>28</v>
      </c>
      <c r="F1901" t="s">
        <v>6314</v>
      </c>
      <c r="G1901" s="6">
        <f t="shared" si="261"/>
        <v>119151</v>
      </c>
      <c r="H1901" t="s">
        <v>172</v>
      </c>
      <c r="I1901" t="s">
        <v>3052</v>
      </c>
      <c r="J1901" t="str">
        <f t="shared" si="262"/>
        <v>Panini Kade</v>
      </c>
      <c r="K1901" t="s">
        <v>3779</v>
      </c>
      <c r="L1901" s="7">
        <f t="shared" si="267"/>
        <v>45438</v>
      </c>
      <c r="M1901" s="7">
        <v>45453</v>
      </c>
      <c r="N1901" s="1">
        <f t="shared" si="263"/>
        <v>45453</v>
      </c>
      <c r="P1901" s="7" t="str">
        <f t="shared" si="268"/>
        <v/>
      </c>
      <c r="R1901">
        <v>0</v>
      </c>
      <c r="S1901">
        <v>1</v>
      </c>
      <c r="T1901">
        <v>15</v>
      </c>
      <c r="U1901" t="s">
        <v>42</v>
      </c>
      <c r="W1901" t="str">
        <f t="shared" si="264"/>
        <v>Open</v>
      </c>
      <c r="X1901" t="str">
        <f>_xlfn.XLOOKUP(B1901,'Customers'!A:A,'Customers'!E:E,"")</f>
        <v>Enterprise</v>
      </c>
      <c r="Y1901">
        <f t="shared" si="265"/>
        <v>0</v>
      </c>
      <c r="Z1901" t="str">
        <f t="shared" si="266"/>
        <v/>
      </c>
      <c r="AA1901">
        <f t="shared" si="269"/>
        <v>0</v>
      </c>
    </row>
    <row r="1902" spans="1:27">
      <c r="A1902" t="s">
        <v>6315</v>
      </c>
      <c r="B1902" t="s">
        <v>6316</v>
      </c>
      <c r="C1902" t="s">
        <v>639</v>
      </c>
      <c r="D1902" t="s">
        <v>37</v>
      </c>
      <c r="E1902" t="s">
        <v>20</v>
      </c>
      <c r="F1902" t="s">
        <v>6317</v>
      </c>
      <c r="G1902" s="6">
        <f t="shared" si="261"/>
        <v>120181</v>
      </c>
      <c r="H1902" t="s">
        <v>79</v>
      </c>
      <c r="I1902" t="s">
        <v>361</v>
      </c>
      <c r="J1902" t="str">
        <f t="shared" si="262"/>
        <v>Jalsa Parsa</v>
      </c>
      <c r="K1902" t="s">
        <v>6318</v>
      </c>
      <c r="L1902" s="7">
        <f t="shared" si="267"/>
        <v>44826</v>
      </c>
      <c r="M1902" s="7">
        <v>44973</v>
      </c>
      <c r="N1902" s="1">
        <f t="shared" si="263"/>
        <v>44973</v>
      </c>
      <c r="P1902" s="7" t="str">
        <f t="shared" si="268"/>
        <v/>
      </c>
      <c r="R1902">
        <v>0</v>
      </c>
      <c r="S1902">
        <v>1</v>
      </c>
      <c r="T1902">
        <v>24</v>
      </c>
      <c r="U1902" t="s">
        <v>42</v>
      </c>
      <c r="W1902" t="str">
        <f t="shared" si="264"/>
        <v>Open</v>
      </c>
      <c r="X1902" t="str">
        <f>_xlfn.XLOOKUP(B1902,'Customers'!A:A,'Customers'!E:E,"")</f>
        <v>SMB</v>
      </c>
      <c r="Y1902">
        <f t="shared" si="265"/>
        <v>0</v>
      </c>
      <c r="Z1902" t="str">
        <f t="shared" si="266"/>
        <v/>
      </c>
      <c r="AA1902">
        <f t="shared" si="269"/>
        <v>0</v>
      </c>
    </row>
    <row r="1903" spans="1:27">
      <c r="A1903" t="s">
        <v>6319</v>
      </c>
      <c r="B1903" t="s">
        <v>6320</v>
      </c>
      <c r="C1903" t="s">
        <v>114</v>
      </c>
      <c r="D1903" t="s">
        <v>19</v>
      </c>
      <c r="E1903" t="s">
        <v>91</v>
      </c>
      <c r="F1903" t="s">
        <v>6321</v>
      </c>
      <c r="G1903" s="6">
        <f t="shared" si="261"/>
        <v>6587</v>
      </c>
      <c r="H1903" t="s">
        <v>172</v>
      </c>
      <c r="I1903" t="s">
        <v>897</v>
      </c>
      <c r="J1903" t="str">
        <f t="shared" si="262"/>
        <v>Amruta Sinha</v>
      </c>
      <c r="K1903" t="s">
        <v>1614</v>
      </c>
      <c r="L1903" s="7">
        <f t="shared" si="267"/>
        <v>45532</v>
      </c>
      <c r="M1903" s="7">
        <v>45699</v>
      </c>
      <c r="N1903" s="1">
        <f t="shared" si="263"/>
        <v>45699</v>
      </c>
      <c r="O1903" s="7">
        <v>45598</v>
      </c>
      <c r="P1903" s="7">
        <f t="shared" si="268"/>
        <v>45598</v>
      </c>
      <c r="Q1903">
        <v>66</v>
      </c>
      <c r="R1903">
        <v>1</v>
      </c>
      <c r="S1903">
        <v>1</v>
      </c>
      <c r="T1903">
        <v>20.3</v>
      </c>
      <c r="U1903" t="s">
        <v>58</v>
      </c>
      <c r="W1903" t="str">
        <f t="shared" si="264"/>
        <v>Won</v>
      </c>
      <c r="X1903" t="str">
        <f>_xlfn.XLOOKUP(B1903,'Customers'!A:A,'Customers'!E:E,"")</f>
        <v>Mid-Market</v>
      </c>
      <c r="Y1903">
        <f t="shared" si="265"/>
        <v>1</v>
      </c>
      <c r="Z1903">
        <f t="shared" si="266"/>
        <v>-101</v>
      </c>
      <c r="AA1903">
        <f t="shared" si="269"/>
        <v>0</v>
      </c>
    </row>
    <row r="1904" spans="1:27">
      <c r="A1904" t="s">
        <v>6322</v>
      </c>
      <c r="B1904" t="s">
        <v>1923</v>
      </c>
      <c r="C1904" t="s">
        <v>6323</v>
      </c>
      <c r="D1904" t="s">
        <v>37</v>
      </c>
      <c r="E1904" t="s">
        <v>91</v>
      </c>
      <c r="F1904" t="s">
        <v>6324</v>
      </c>
      <c r="G1904" s="6">
        <f t="shared" si="261"/>
        <v>56340</v>
      </c>
      <c r="H1904" t="s">
        <v>56</v>
      </c>
      <c r="I1904" t="s">
        <v>93</v>
      </c>
      <c r="J1904" t="str">
        <f t="shared" si="262"/>
        <v>Owen Mane</v>
      </c>
      <c r="K1904" t="s">
        <v>3086</v>
      </c>
      <c r="L1904" s="7">
        <f t="shared" si="267"/>
        <v>44995</v>
      </c>
      <c r="M1904" s="7">
        <v>45158</v>
      </c>
      <c r="N1904" s="1">
        <f t="shared" si="263"/>
        <v>45158</v>
      </c>
      <c r="O1904" s="7">
        <v>45163</v>
      </c>
      <c r="P1904" s="7">
        <f t="shared" si="268"/>
        <v>45163</v>
      </c>
      <c r="Q1904">
        <v>168</v>
      </c>
      <c r="R1904">
        <v>1</v>
      </c>
      <c r="S1904">
        <v>3</v>
      </c>
      <c r="U1904" t="s">
        <v>33</v>
      </c>
      <c r="W1904" t="str">
        <f t="shared" si="264"/>
        <v>Won</v>
      </c>
      <c r="X1904" t="str">
        <f>_xlfn.XLOOKUP(B1904,'Customers'!A:A,'Customers'!E:E,"")</f>
        <v>SMB</v>
      </c>
      <c r="Y1904">
        <f t="shared" si="265"/>
        <v>1</v>
      </c>
      <c r="Z1904">
        <f t="shared" si="266"/>
        <v>5</v>
      </c>
      <c r="AA1904">
        <f t="shared" si="269"/>
        <v>0</v>
      </c>
    </row>
    <row r="1905" spans="1:27">
      <c r="A1905" t="s">
        <v>6325</v>
      </c>
      <c r="B1905" t="s">
        <v>6326</v>
      </c>
      <c r="C1905" t="s">
        <v>3566</v>
      </c>
      <c r="D1905" t="s">
        <v>53</v>
      </c>
      <c r="E1905" t="s">
        <v>91</v>
      </c>
      <c r="F1905" t="s">
        <v>6327</v>
      </c>
      <c r="G1905" s="6">
        <f t="shared" si="261"/>
        <v>19109</v>
      </c>
      <c r="H1905" t="s">
        <v>47</v>
      </c>
      <c r="I1905" t="s">
        <v>105</v>
      </c>
      <c r="J1905" t="str">
        <f t="shared" si="262"/>
        <v>Hemangini Bahri</v>
      </c>
      <c r="K1905" t="s">
        <v>6328</v>
      </c>
      <c r="L1905" s="7">
        <f t="shared" si="267"/>
        <v>45638</v>
      </c>
      <c r="M1905" s="7">
        <v>45717</v>
      </c>
      <c r="N1905" s="1">
        <f t="shared" si="263"/>
        <v>45717</v>
      </c>
      <c r="O1905" s="7">
        <v>45701</v>
      </c>
      <c r="P1905" s="7">
        <f t="shared" si="268"/>
        <v>45701</v>
      </c>
      <c r="Q1905">
        <v>63</v>
      </c>
      <c r="R1905">
        <v>0</v>
      </c>
      <c r="S1905">
        <v>1</v>
      </c>
      <c r="T1905">
        <v>1.2</v>
      </c>
      <c r="U1905" t="s">
        <v>100</v>
      </c>
      <c r="W1905" t="str">
        <f t="shared" si="264"/>
        <v>Won</v>
      </c>
      <c r="X1905" t="str">
        <f>_xlfn.XLOOKUP(B1905,'Customers'!A:A,'Customers'!E:E,"")</f>
        <v>Enterprise</v>
      </c>
      <c r="Y1905">
        <f t="shared" si="265"/>
        <v>1</v>
      </c>
      <c r="Z1905">
        <f t="shared" si="266"/>
        <v>-16</v>
      </c>
      <c r="AA1905">
        <f t="shared" si="269"/>
        <v>0</v>
      </c>
    </row>
    <row r="1906" spans="1:27">
      <c r="A1906" t="s">
        <v>6329</v>
      </c>
      <c r="B1906" t="s">
        <v>2260</v>
      </c>
      <c r="C1906" t="s">
        <v>315</v>
      </c>
      <c r="D1906" t="s">
        <v>183</v>
      </c>
      <c r="E1906" t="s">
        <v>28</v>
      </c>
      <c r="F1906" t="s">
        <v>6330</v>
      </c>
      <c r="G1906" s="6">
        <f t="shared" si="261"/>
        <v>11844</v>
      </c>
      <c r="H1906" t="s">
        <v>151</v>
      </c>
      <c r="I1906" t="s">
        <v>274</v>
      </c>
      <c r="J1906" t="str">
        <f t="shared" si="262"/>
        <v>Rachit Lall</v>
      </c>
      <c r="K1906" t="s">
        <v>375</v>
      </c>
      <c r="L1906" s="7">
        <f t="shared" si="267"/>
        <v>44778</v>
      </c>
      <c r="M1906" s="7">
        <v>44890</v>
      </c>
      <c r="N1906" s="1">
        <f t="shared" si="263"/>
        <v>44890</v>
      </c>
      <c r="P1906" s="7" t="str">
        <f t="shared" si="268"/>
        <v/>
      </c>
      <c r="R1906">
        <v>0</v>
      </c>
      <c r="S1906">
        <v>1</v>
      </c>
      <c r="T1906">
        <v>5.2</v>
      </c>
      <c r="U1906" t="s">
        <v>100</v>
      </c>
      <c r="W1906" t="str">
        <f t="shared" si="264"/>
        <v>Open</v>
      </c>
      <c r="X1906" t="str">
        <f>_xlfn.XLOOKUP(B1906,'Customers'!A:A,'Customers'!E:E,"")</f>
        <v>SMB</v>
      </c>
      <c r="Y1906">
        <f t="shared" si="265"/>
        <v>0</v>
      </c>
      <c r="Z1906" t="str">
        <f t="shared" si="266"/>
        <v/>
      </c>
      <c r="AA1906">
        <f t="shared" si="269"/>
        <v>0</v>
      </c>
    </row>
    <row r="1907" spans="1:27">
      <c r="A1907" t="s">
        <v>6331</v>
      </c>
      <c r="B1907" t="s">
        <v>5477</v>
      </c>
      <c r="C1907" t="s">
        <v>272</v>
      </c>
      <c r="D1907" t="s">
        <v>66</v>
      </c>
      <c r="E1907" t="s">
        <v>177</v>
      </c>
      <c r="F1907" t="s">
        <v>4539</v>
      </c>
      <c r="G1907" s="6">
        <f t="shared" si="261"/>
        <v>6461</v>
      </c>
      <c r="H1907" t="s">
        <v>151</v>
      </c>
      <c r="I1907" t="s">
        <v>361</v>
      </c>
      <c r="J1907" t="str">
        <f t="shared" si="262"/>
        <v>Jalsa Parsa</v>
      </c>
      <c r="K1907" t="s">
        <v>6332</v>
      </c>
      <c r="L1907" s="7">
        <f t="shared" si="267"/>
        <v>44944</v>
      </c>
      <c r="M1907" s="7">
        <v>45065</v>
      </c>
      <c r="N1907" s="1">
        <f t="shared" si="263"/>
        <v>45065</v>
      </c>
      <c r="P1907" s="7" t="str">
        <f t="shared" si="268"/>
        <v/>
      </c>
      <c r="R1907">
        <v>0</v>
      </c>
      <c r="S1907">
        <v>1</v>
      </c>
      <c r="U1907" t="s">
        <v>42</v>
      </c>
      <c r="W1907" t="str">
        <f t="shared" si="264"/>
        <v>Open</v>
      </c>
      <c r="X1907" t="str">
        <f>_xlfn.XLOOKUP(B1907,'Customers'!A:A,'Customers'!E:E,"")</f>
        <v>Mid-Market</v>
      </c>
      <c r="Y1907">
        <f t="shared" si="265"/>
        <v>0</v>
      </c>
      <c r="Z1907" t="str">
        <f t="shared" si="266"/>
        <v/>
      </c>
      <c r="AA1907">
        <f t="shared" si="269"/>
        <v>0</v>
      </c>
    </row>
    <row r="1908" spans="1:27">
      <c r="A1908" t="s">
        <v>6333</v>
      </c>
      <c r="B1908" t="s">
        <v>5139</v>
      </c>
      <c r="C1908" t="s">
        <v>612</v>
      </c>
      <c r="D1908" t="s">
        <v>66</v>
      </c>
      <c r="E1908" t="s">
        <v>54</v>
      </c>
      <c r="F1908" t="s">
        <v>6334</v>
      </c>
      <c r="G1908" s="6">
        <f t="shared" si="261"/>
        <v>8388</v>
      </c>
      <c r="H1908" t="s">
        <v>22</v>
      </c>
      <c r="I1908" t="s">
        <v>268</v>
      </c>
      <c r="J1908" t="str">
        <f t="shared" si="262"/>
        <v>Panini Kade</v>
      </c>
      <c r="K1908" t="s">
        <v>6335</v>
      </c>
      <c r="L1908" s="7">
        <f t="shared" si="267"/>
        <v>44689</v>
      </c>
      <c r="M1908" s="7">
        <v>44832</v>
      </c>
      <c r="N1908" s="1">
        <f t="shared" si="263"/>
        <v>44832</v>
      </c>
      <c r="P1908" s="7" t="str">
        <f t="shared" si="268"/>
        <v/>
      </c>
      <c r="R1908">
        <v>0</v>
      </c>
      <c r="S1908">
        <v>1</v>
      </c>
      <c r="T1908">
        <v>8.6999999999999993</v>
      </c>
      <c r="U1908" t="s">
        <v>58</v>
      </c>
      <c r="W1908" t="str">
        <f t="shared" si="264"/>
        <v>Open</v>
      </c>
      <c r="X1908" t="str">
        <f>_xlfn.XLOOKUP(B1908,'Customers'!A:A,'Customers'!E:E,"")</f>
        <v>SMB</v>
      </c>
      <c r="Y1908">
        <f t="shared" si="265"/>
        <v>0</v>
      </c>
      <c r="Z1908" t="str">
        <f t="shared" si="266"/>
        <v/>
      </c>
      <c r="AA1908">
        <f t="shared" si="269"/>
        <v>0</v>
      </c>
    </row>
    <row r="1909" spans="1:27">
      <c r="A1909" t="s">
        <v>6336</v>
      </c>
      <c r="B1909" t="s">
        <v>6337</v>
      </c>
      <c r="C1909" t="s">
        <v>3233</v>
      </c>
      <c r="D1909" t="s">
        <v>37</v>
      </c>
      <c r="E1909" t="s">
        <v>20</v>
      </c>
      <c r="F1909" t="s">
        <v>6338</v>
      </c>
      <c r="G1909" s="6">
        <f t="shared" si="261"/>
        <v>165373</v>
      </c>
      <c r="H1909" t="s">
        <v>39</v>
      </c>
      <c r="I1909" t="s">
        <v>80</v>
      </c>
      <c r="J1909" t="str">
        <f t="shared" si="262"/>
        <v>Shivani Natt</v>
      </c>
      <c r="K1909" t="s">
        <v>6339</v>
      </c>
      <c r="L1909" s="7">
        <f t="shared" si="267"/>
        <v>45031</v>
      </c>
      <c r="M1909" s="7">
        <v>45159</v>
      </c>
      <c r="N1909" s="1">
        <f t="shared" si="263"/>
        <v>45159</v>
      </c>
      <c r="P1909" s="7" t="str">
        <f t="shared" si="268"/>
        <v/>
      </c>
      <c r="R1909">
        <v>0</v>
      </c>
      <c r="S1909">
        <v>1</v>
      </c>
      <c r="T1909">
        <v>23.1</v>
      </c>
      <c r="U1909" t="s">
        <v>33</v>
      </c>
      <c r="W1909" t="str">
        <f t="shared" si="264"/>
        <v>Open</v>
      </c>
      <c r="X1909" t="str">
        <f>_xlfn.XLOOKUP(B1909,'Customers'!A:A,'Customers'!E:E,"")</f>
        <v>Enterprise</v>
      </c>
      <c r="Y1909">
        <f t="shared" si="265"/>
        <v>0</v>
      </c>
      <c r="Z1909" t="str">
        <f t="shared" si="266"/>
        <v/>
      </c>
      <c r="AA1909">
        <f t="shared" si="269"/>
        <v>0</v>
      </c>
    </row>
    <row r="1910" spans="1:27">
      <c r="A1910" t="s">
        <v>6340</v>
      </c>
      <c r="B1910" t="s">
        <v>3205</v>
      </c>
      <c r="C1910" t="s">
        <v>18</v>
      </c>
      <c r="D1910" t="s">
        <v>66</v>
      </c>
      <c r="E1910" t="s">
        <v>20</v>
      </c>
      <c r="F1910" t="s">
        <v>6341</v>
      </c>
      <c r="G1910" s="6">
        <f t="shared" si="261"/>
        <v>19985</v>
      </c>
      <c r="H1910" t="s">
        <v>161</v>
      </c>
      <c r="I1910" t="s">
        <v>117</v>
      </c>
      <c r="J1910" t="str">
        <f t="shared" si="262"/>
        <v>Ekta Uppal</v>
      </c>
      <c r="K1910" t="s">
        <v>6342</v>
      </c>
      <c r="L1910" s="7">
        <f t="shared" si="267"/>
        <v>45225</v>
      </c>
      <c r="M1910" s="7">
        <v>45388</v>
      </c>
      <c r="N1910" s="1">
        <f t="shared" si="263"/>
        <v>45388</v>
      </c>
      <c r="P1910" s="7" t="str">
        <f t="shared" si="268"/>
        <v/>
      </c>
      <c r="R1910">
        <v>0</v>
      </c>
      <c r="S1910">
        <v>1</v>
      </c>
      <c r="T1910">
        <v>23.5</v>
      </c>
      <c r="U1910" t="s">
        <v>58</v>
      </c>
      <c r="W1910" t="str">
        <f t="shared" si="264"/>
        <v>Open</v>
      </c>
      <c r="X1910" t="str">
        <f>_xlfn.XLOOKUP(B1910,'Customers'!A:A,'Customers'!E:E,"")</f>
        <v>SMB</v>
      </c>
      <c r="Y1910">
        <f t="shared" si="265"/>
        <v>0</v>
      </c>
      <c r="Z1910" t="str">
        <f t="shared" si="266"/>
        <v/>
      </c>
      <c r="AA1910">
        <f t="shared" si="269"/>
        <v>0</v>
      </c>
    </row>
    <row r="1911" spans="1:27">
      <c r="A1911" t="s">
        <v>6343</v>
      </c>
      <c r="B1911" t="s">
        <v>2459</v>
      </c>
      <c r="C1911" t="s">
        <v>18</v>
      </c>
      <c r="D1911" t="s">
        <v>19</v>
      </c>
      <c r="E1911" t="s">
        <v>177</v>
      </c>
      <c r="F1911" t="s">
        <v>6344</v>
      </c>
      <c r="G1911" s="6">
        <f t="shared" si="261"/>
        <v>2161</v>
      </c>
      <c r="H1911" t="s">
        <v>56</v>
      </c>
      <c r="I1911" t="s">
        <v>68</v>
      </c>
      <c r="J1911" t="str">
        <f t="shared" si="262"/>
        <v>Anamika Keer</v>
      </c>
      <c r="K1911" t="s">
        <v>4278</v>
      </c>
      <c r="L1911" s="7">
        <f t="shared" si="267"/>
        <v>44866</v>
      </c>
      <c r="M1911" s="7">
        <v>44926</v>
      </c>
      <c r="N1911" s="1">
        <f t="shared" si="263"/>
        <v>44926</v>
      </c>
      <c r="P1911" s="7" t="str">
        <f t="shared" si="268"/>
        <v/>
      </c>
      <c r="R1911">
        <v>0</v>
      </c>
      <c r="S1911">
        <v>1</v>
      </c>
      <c r="T1911">
        <v>0.4</v>
      </c>
      <c r="U1911" t="s">
        <v>25</v>
      </c>
      <c r="W1911" t="str">
        <f t="shared" si="264"/>
        <v>Open</v>
      </c>
      <c r="X1911" t="str">
        <f>_xlfn.XLOOKUP(B1911,'Customers'!A:A,'Customers'!E:E,"")</f>
        <v>SMB</v>
      </c>
      <c r="Y1911">
        <f t="shared" si="265"/>
        <v>0</v>
      </c>
      <c r="Z1911" t="str">
        <f t="shared" si="266"/>
        <v/>
      </c>
      <c r="AA1911">
        <f t="shared" si="269"/>
        <v>0</v>
      </c>
    </row>
    <row r="1912" spans="1:27">
      <c r="A1912" t="s">
        <v>6345</v>
      </c>
      <c r="B1912" t="s">
        <v>4568</v>
      </c>
      <c r="C1912" t="s">
        <v>18</v>
      </c>
      <c r="D1912" t="s">
        <v>66</v>
      </c>
      <c r="E1912" t="s">
        <v>20</v>
      </c>
      <c r="F1912" t="s">
        <v>6346</v>
      </c>
      <c r="G1912" s="6">
        <f t="shared" si="261"/>
        <v>17201</v>
      </c>
      <c r="H1912" t="s">
        <v>39</v>
      </c>
      <c r="I1912" t="s">
        <v>139</v>
      </c>
      <c r="J1912" t="str">
        <f t="shared" si="262"/>
        <v>Champak Rao</v>
      </c>
      <c r="K1912" t="s">
        <v>4687</v>
      </c>
      <c r="L1912" s="7">
        <f t="shared" si="267"/>
        <v>45119</v>
      </c>
      <c r="M1912" s="7">
        <v>45148</v>
      </c>
      <c r="N1912" s="1">
        <f t="shared" si="263"/>
        <v>45148</v>
      </c>
      <c r="P1912" s="7" t="str">
        <f t="shared" si="268"/>
        <v/>
      </c>
      <c r="R1912">
        <v>0</v>
      </c>
      <c r="S1912">
        <v>1</v>
      </c>
      <c r="T1912">
        <v>2.2999999999999998</v>
      </c>
      <c r="U1912" t="s">
        <v>100</v>
      </c>
      <c r="W1912" t="str">
        <f t="shared" si="264"/>
        <v>Open</v>
      </c>
      <c r="X1912" t="str">
        <f>_xlfn.XLOOKUP(B1912,'Customers'!A:A,'Customers'!E:E,"")</f>
        <v>Enterprise</v>
      </c>
      <c r="Y1912">
        <f t="shared" si="265"/>
        <v>0</v>
      </c>
      <c r="Z1912" t="str">
        <f t="shared" si="266"/>
        <v/>
      </c>
      <c r="AA1912">
        <f t="shared" si="269"/>
        <v>0</v>
      </c>
    </row>
    <row r="1913" spans="1:27">
      <c r="A1913" t="s">
        <v>6347</v>
      </c>
      <c r="B1913" t="s">
        <v>6175</v>
      </c>
      <c r="C1913" t="s">
        <v>18</v>
      </c>
      <c r="D1913" t="s">
        <v>37</v>
      </c>
      <c r="E1913" t="s">
        <v>20</v>
      </c>
      <c r="F1913" t="s">
        <v>6348</v>
      </c>
      <c r="G1913" s="6">
        <f t="shared" si="261"/>
        <v>67756</v>
      </c>
      <c r="H1913" t="s">
        <v>22</v>
      </c>
      <c r="I1913" t="s">
        <v>62</v>
      </c>
      <c r="J1913" t="str">
        <f t="shared" si="262"/>
        <v>Jairaj Panchal</v>
      </c>
      <c r="K1913" t="s">
        <v>5378</v>
      </c>
      <c r="L1913" s="7">
        <f t="shared" si="267"/>
        <v>45249</v>
      </c>
      <c r="M1913" s="7">
        <v>45364</v>
      </c>
      <c r="N1913" s="1">
        <f t="shared" si="263"/>
        <v>45364</v>
      </c>
      <c r="P1913" s="7" t="str">
        <f t="shared" si="268"/>
        <v/>
      </c>
      <c r="R1913">
        <v>0</v>
      </c>
      <c r="S1913">
        <v>1</v>
      </c>
      <c r="T1913">
        <v>14.8</v>
      </c>
      <c r="U1913" t="s">
        <v>33</v>
      </c>
      <c r="W1913" t="str">
        <f t="shared" si="264"/>
        <v>Open</v>
      </c>
      <c r="X1913" t="str">
        <f>_xlfn.XLOOKUP(B1913,'Customers'!A:A,'Customers'!E:E,"")</f>
        <v>Mid-Market</v>
      </c>
      <c r="Y1913">
        <f t="shared" si="265"/>
        <v>0</v>
      </c>
      <c r="Z1913" t="str">
        <f t="shared" si="266"/>
        <v/>
      </c>
      <c r="AA1913">
        <f t="shared" si="269"/>
        <v>0</v>
      </c>
    </row>
    <row r="1914" spans="1:27">
      <c r="A1914" t="s">
        <v>6349</v>
      </c>
      <c r="B1914" t="s">
        <v>3878</v>
      </c>
      <c r="C1914" t="s">
        <v>18</v>
      </c>
      <c r="D1914" t="s">
        <v>19</v>
      </c>
      <c r="E1914" t="s">
        <v>115</v>
      </c>
      <c r="F1914" t="s">
        <v>2270</v>
      </c>
      <c r="G1914" s="6">
        <f t="shared" si="261"/>
        <v>8137</v>
      </c>
      <c r="H1914" t="s">
        <v>151</v>
      </c>
      <c r="I1914" t="s">
        <v>527</v>
      </c>
      <c r="J1914" t="str">
        <f t="shared" si="262"/>
        <v>Jasmit Gour</v>
      </c>
      <c r="K1914" t="s">
        <v>6350</v>
      </c>
      <c r="L1914" s="7">
        <f t="shared" si="267"/>
        <v>44801</v>
      </c>
      <c r="M1914" s="7">
        <v>44920</v>
      </c>
      <c r="N1914" s="1">
        <f t="shared" si="263"/>
        <v>44920</v>
      </c>
      <c r="O1914" s="7">
        <v>44863</v>
      </c>
      <c r="P1914" s="7">
        <f t="shared" si="268"/>
        <v>44863</v>
      </c>
      <c r="Q1914">
        <v>62</v>
      </c>
      <c r="R1914">
        <v>0</v>
      </c>
      <c r="S1914">
        <v>1</v>
      </c>
      <c r="T1914">
        <v>6.3</v>
      </c>
      <c r="U1914" t="s">
        <v>25</v>
      </c>
      <c r="W1914" t="str">
        <f t="shared" si="264"/>
        <v>Lost</v>
      </c>
      <c r="X1914" t="str">
        <f>_xlfn.XLOOKUP(B1914,'Customers'!A:A,'Customers'!E:E,"")</f>
        <v>SMB</v>
      </c>
      <c r="Y1914">
        <f t="shared" si="265"/>
        <v>1</v>
      </c>
      <c r="Z1914">
        <f t="shared" si="266"/>
        <v>-57</v>
      </c>
      <c r="AA1914">
        <f t="shared" si="269"/>
        <v>0</v>
      </c>
    </row>
    <row r="1915" spans="1:27">
      <c r="A1915" t="s">
        <v>6351</v>
      </c>
      <c r="B1915" t="s">
        <v>5131</v>
      </c>
      <c r="C1915" t="s">
        <v>2653</v>
      </c>
      <c r="D1915" t="s">
        <v>37</v>
      </c>
      <c r="E1915" t="s">
        <v>45</v>
      </c>
      <c r="F1915" t="s">
        <v>6352</v>
      </c>
      <c r="G1915" s="6">
        <f t="shared" si="261"/>
        <v>132098</v>
      </c>
      <c r="H1915" t="s">
        <v>172</v>
      </c>
      <c r="I1915" t="s">
        <v>62</v>
      </c>
      <c r="J1915" t="str">
        <f t="shared" si="262"/>
        <v>Jairaj Panchal</v>
      </c>
      <c r="K1915" t="s">
        <v>1082</v>
      </c>
      <c r="L1915" s="7">
        <f t="shared" si="267"/>
        <v>45559</v>
      </c>
      <c r="M1915" s="7">
        <v>45657</v>
      </c>
      <c r="N1915" s="1">
        <f t="shared" si="263"/>
        <v>45657</v>
      </c>
      <c r="P1915" s="7" t="str">
        <f t="shared" si="268"/>
        <v/>
      </c>
      <c r="R1915">
        <v>0</v>
      </c>
      <c r="S1915">
        <v>1</v>
      </c>
      <c r="U1915" t="s">
        <v>42</v>
      </c>
      <c r="W1915" t="str">
        <f t="shared" si="264"/>
        <v>Open</v>
      </c>
      <c r="X1915" t="str">
        <f>_xlfn.XLOOKUP(B1915,'Customers'!A:A,'Customers'!E:E,"")</f>
        <v>SMB</v>
      </c>
      <c r="Y1915">
        <f t="shared" si="265"/>
        <v>0</v>
      </c>
      <c r="Z1915" t="str">
        <f t="shared" si="266"/>
        <v/>
      </c>
      <c r="AA1915">
        <f t="shared" si="269"/>
        <v>0</v>
      </c>
    </row>
    <row r="1916" spans="1:27">
      <c r="A1916" t="s">
        <v>6353</v>
      </c>
      <c r="B1916" t="s">
        <v>6354</v>
      </c>
      <c r="C1916" t="s">
        <v>1646</v>
      </c>
      <c r="D1916" t="s">
        <v>53</v>
      </c>
      <c r="E1916" t="s">
        <v>177</v>
      </c>
      <c r="F1916" t="s">
        <v>6355</v>
      </c>
      <c r="G1916" s="6">
        <f t="shared" si="261"/>
        <v>33294</v>
      </c>
      <c r="H1916" t="s">
        <v>79</v>
      </c>
      <c r="I1916" t="s">
        <v>361</v>
      </c>
      <c r="J1916" t="str">
        <f t="shared" si="262"/>
        <v>Jalsa Parsa</v>
      </c>
      <c r="K1916" t="s">
        <v>2930</v>
      </c>
      <c r="L1916" s="7">
        <f t="shared" si="267"/>
        <v>45142</v>
      </c>
      <c r="M1916" s="7">
        <v>45168</v>
      </c>
      <c r="N1916" s="1">
        <f t="shared" si="263"/>
        <v>45168</v>
      </c>
      <c r="P1916" s="7" t="str">
        <f t="shared" si="268"/>
        <v/>
      </c>
      <c r="R1916">
        <v>0</v>
      </c>
      <c r="S1916">
        <v>1</v>
      </c>
      <c r="T1916">
        <v>2.4</v>
      </c>
      <c r="U1916" t="s">
        <v>42</v>
      </c>
      <c r="W1916" t="str">
        <f t="shared" si="264"/>
        <v>Open</v>
      </c>
      <c r="X1916" t="str">
        <f>_xlfn.XLOOKUP(B1916,'Customers'!A:A,'Customers'!E:E,"")</f>
        <v>SMB</v>
      </c>
      <c r="Y1916">
        <f t="shared" si="265"/>
        <v>0</v>
      </c>
      <c r="Z1916" t="str">
        <f t="shared" si="266"/>
        <v/>
      </c>
      <c r="AA1916">
        <f t="shared" si="269"/>
        <v>0</v>
      </c>
    </row>
    <row r="1917" spans="1:27">
      <c r="A1917" t="s">
        <v>6356</v>
      </c>
      <c r="B1917" t="s">
        <v>4789</v>
      </c>
      <c r="C1917" t="s">
        <v>18</v>
      </c>
      <c r="D1917" t="s">
        <v>66</v>
      </c>
      <c r="E1917" t="s">
        <v>28</v>
      </c>
      <c r="F1917" t="s">
        <v>6357</v>
      </c>
      <c r="G1917" s="6">
        <f t="shared" si="261"/>
        <v>13201</v>
      </c>
      <c r="H1917" t="s">
        <v>56</v>
      </c>
      <c r="I1917" t="s">
        <v>73</v>
      </c>
      <c r="J1917" t="str">
        <f t="shared" si="262"/>
        <v>Karan Karnik</v>
      </c>
      <c r="K1917" t="s">
        <v>433</v>
      </c>
      <c r="L1917" s="7">
        <f t="shared" si="267"/>
        <v>45376</v>
      </c>
      <c r="M1917" s="7">
        <v>45434</v>
      </c>
      <c r="N1917" s="1">
        <f t="shared" si="263"/>
        <v>45434</v>
      </c>
      <c r="P1917" s="7" t="str">
        <f t="shared" si="268"/>
        <v/>
      </c>
      <c r="R1917">
        <v>0</v>
      </c>
      <c r="S1917">
        <v>1</v>
      </c>
      <c r="U1917" t="s">
        <v>58</v>
      </c>
      <c r="W1917" t="str">
        <f t="shared" si="264"/>
        <v>Open</v>
      </c>
      <c r="X1917" t="str">
        <f>_xlfn.XLOOKUP(B1917,'Customers'!A:A,'Customers'!E:E,"")</f>
        <v>Mid-Market</v>
      </c>
      <c r="Y1917">
        <f t="shared" si="265"/>
        <v>0</v>
      </c>
      <c r="Z1917" t="str">
        <f t="shared" si="266"/>
        <v/>
      </c>
      <c r="AA1917">
        <f t="shared" si="269"/>
        <v>0</v>
      </c>
    </row>
    <row r="1918" spans="1:27">
      <c r="A1918" t="s">
        <v>6358</v>
      </c>
      <c r="B1918" t="s">
        <v>6359</v>
      </c>
      <c r="C1918" t="s">
        <v>4622</v>
      </c>
      <c r="D1918" t="s">
        <v>37</v>
      </c>
      <c r="E1918" t="s">
        <v>28</v>
      </c>
      <c r="F1918" t="s">
        <v>6360</v>
      </c>
      <c r="G1918" s="6">
        <f t="shared" si="261"/>
        <v>111086</v>
      </c>
      <c r="H1918" t="s">
        <v>151</v>
      </c>
      <c r="I1918" t="s">
        <v>93</v>
      </c>
      <c r="J1918" t="str">
        <f t="shared" si="262"/>
        <v>Owen Mane</v>
      </c>
      <c r="K1918" t="s">
        <v>6361</v>
      </c>
      <c r="L1918" s="7">
        <f t="shared" si="267"/>
        <v>44685</v>
      </c>
      <c r="M1918" s="7">
        <v>44847</v>
      </c>
      <c r="N1918" s="1">
        <f t="shared" si="263"/>
        <v>44847</v>
      </c>
      <c r="P1918" s="7" t="str">
        <f t="shared" si="268"/>
        <v/>
      </c>
      <c r="R1918">
        <v>0</v>
      </c>
      <c r="S1918">
        <v>1</v>
      </c>
      <c r="T1918">
        <v>21.8</v>
      </c>
      <c r="U1918" t="s">
        <v>25</v>
      </c>
      <c r="W1918" t="str">
        <f t="shared" si="264"/>
        <v>Open</v>
      </c>
      <c r="X1918" t="str">
        <f>_xlfn.XLOOKUP(B1918,'Customers'!A:A,'Customers'!E:E,"")</f>
        <v>SMB</v>
      </c>
      <c r="Y1918">
        <f t="shared" si="265"/>
        <v>0</v>
      </c>
      <c r="Z1918" t="str">
        <f t="shared" si="266"/>
        <v/>
      </c>
      <c r="AA1918">
        <f t="shared" si="269"/>
        <v>0</v>
      </c>
    </row>
    <row r="1919" spans="1:27">
      <c r="A1919" t="s">
        <v>6362</v>
      </c>
      <c r="B1919" t="s">
        <v>2562</v>
      </c>
      <c r="C1919" t="s">
        <v>3513</v>
      </c>
      <c r="D1919" t="s">
        <v>66</v>
      </c>
      <c r="E1919" t="s">
        <v>54</v>
      </c>
      <c r="F1919" t="s">
        <v>6363</v>
      </c>
      <c r="G1919" s="6">
        <f t="shared" si="261"/>
        <v>7592</v>
      </c>
      <c r="H1919" t="s">
        <v>56</v>
      </c>
      <c r="I1919" t="s">
        <v>133</v>
      </c>
      <c r="J1919" t="str">
        <f t="shared" si="262"/>
        <v>Aachal Soni</v>
      </c>
      <c r="K1919" t="s">
        <v>4898</v>
      </c>
      <c r="L1919" s="7">
        <f t="shared" si="267"/>
        <v>45653</v>
      </c>
      <c r="M1919" s="7">
        <v>45802</v>
      </c>
      <c r="N1919" s="1">
        <f t="shared" si="263"/>
        <v>45802</v>
      </c>
      <c r="P1919" s="7" t="str">
        <f t="shared" si="268"/>
        <v/>
      </c>
      <c r="R1919">
        <v>0</v>
      </c>
      <c r="S1919">
        <v>1</v>
      </c>
      <c r="T1919">
        <v>29.5</v>
      </c>
      <c r="U1919" t="s">
        <v>25</v>
      </c>
      <c r="W1919" t="str">
        <f t="shared" si="264"/>
        <v>Open</v>
      </c>
      <c r="X1919" t="str">
        <f>_xlfn.XLOOKUP(B1919,'Customers'!A:A,'Customers'!E:E,"")</f>
        <v>Mid-Market</v>
      </c>
      <c r="Y1919">
        <f t="shared" si="265"/>
        <v>0</v>
      </c>
      <c r="Z1919" t="str">
        <f t="shared" si="266"/>
        <v/>
      </c>
      <c r="AA1919">
        <f t="shared" si="269"/>
        <v>0</v>
      </c>
    </row>
    <row r="1920" spans="1:27">
      <c r="A1920" t="s">
        <v>6364</v>
      </c>
      <c r="B1920" t="s">
        <v>720</v>
      </c>
      <c r="C1920" t="s">
        <v>2340</v>
      </c>
      <c r="D1920" t="s">
        <v>37</v>
      </c>
      <c r="E1920" t="s">
        <v>115</v>
      </c>
      <c r="F1920" t="s">
        <v>6365</v>
      </c>
      <c r="G1920" s="6">
        <f t="shared" si="261"/>
        <v>170989</v>
      </c>
      <c r="H1920" t="s">
        <v>172</v>
      </c>
      <c r="I1920" t="s">
        <v>268</v>
      </c>
      <c r="J1920" t="str">
        <f t="shared" si="262"/>
        <v>Panini Kade</v>
      </c>
      <c r="K1920" t="s">
        <v>379</v>
      </c>
      <c r="L1920" s="7">
        <f t="shared" si="267"/>
        <v>45614</v>
      </c>
      <c r="M1920" s="7">
        <v>45789</v>
      </c>
      <c r="N1920" s="1">
        <f t="shared" si="263"/>
        <v>45789</v>
      </c>
      <c r="O1920" s="7">
        <v>45795</v>
      </c>
      <c r="P1920" s="7">
        <f t="shared" si="268"/>
        <v>45795</v>
      </c>
      <c r="Q1920">
        <v>181</v>
      </c>
      <c r="R1920">
        <v>0</v>
      </c>
      <c r="S1920">
        <v>1</v>
      </c>
      <c r="T1920">
        <v>26</v>
      </c>
      <c r="U1920" t="s">
        <v>33</v>
      </c>
      <c r="W1920" t="str">
        <f t="shared" si="264"/>
        <v>Lost</v>
      </c>
      <c r="X1920" t="str">
        <f>_xlfn.XLOOKUP(B1920,'Customers'!A:A,'Customers'!E:E,"")</f>
        <v>Mid-Market</v>
      </c>
      <c r="Y1920">
        <f t="shared" si="265"/>
        <v>1</v>
      </c>
      <c r="Z1920">
        <f t="shared" si="266"/>
        <v>6</v>
      </c>
      <c r="AA1920">
        <f t="shared" si="269"/>
        <v>0</v>
      </c>
    </row>
    <row r="1921" spans="1:27">
      <c r="A1921" t="s">
        <v>6366</v>
      </c>
      <c r="B1921" t="s">
        <v>4792</v>
      </c>
      <c r="C1921" t="s">
        <v>1149</v>
      </c>
      <c r="D1921" t="s">
        <v>66</v>
      </c>
      <c r="E1921" t="s">
        <v>28</v>
      </c>
      <c r="F1921" t="s">
        <v>6367</v>
      </c>
      <c r="G1921" s="6">
        <f t="shared" si="261"/>
        <v>6223</v>
      </c>
      <c r="H1921" t="s">
        <v>56</v>
      </c>
      <c r="I1921" t="s">
        <v>274</v>
      </c>
      <c r="J1921" t="str">
        <f t="shared" si="262"/>
        <v>Rachit Lall</v>
      </c>
      <c r="K1921" t="s">
        <v>6368</v>
      </c>
      <c r="L1921" s="7">
        <f t="shared" si="267"/>
        <v>45429</v>
      </c>
      <c r="M1921" s="7">
        <v>45488</v>
      </c>
      <c r="N1921" s="1">
        <f t="shared" si="263"/>
        <v>45488</v>
      </c>
      <c r="P1921" s="7" t="str">
        <f t="shared" si="268"/>
        <v/>
      </c>
      <c r="R1921">
        <v>0</v>
      </c>
      <c r="S1921">
        <v>1</v>
      </c>
      <c r="T1921">
        <v>32.1</v>
      </c>
      <c r="U1921" t="s">
        <v>100</v>
      </c>
      <c r="W1921" t="str">
        <f t="shared" si="264"/>
        <v>Open</v>
      </c>
      <c r="X1921" t="str">
        <f>_xlfn.XLOOKUP(B1921,'Customers'!A:A,'Customers'!E:E,"")</f>
        <v>Enterprise</v>
      </c>
      <c r="Y1921">
        <f t="shared" si="265"/>
        <v>0</v>
      </c>
      <c r="Z1921" t="str">
        <f t="shared" si="266"/>
        <v/>
      </c>
      <c r="AA1921">
        <f t="shared" si="269"/>
        <v>0</v>
      </c>
    </row>
    <row r="1922" spans="1:27">
      <c r="A1922" t="s">
        <v>6369</v>
      </c>
      <c r="B1922" t="s">
        <v>2577</v>
      </c>
      <c r="C1922" t="s">
        <v>18</v>
      </c>
      <c r="D1922" t="s">
        <v>183</v>
      </c>
      <c r="E1922" t="s">
        <v>28</v>
      </c>
      <c r="F1922" t="s">
        <v>2481</v>
      </c>
      <c r="G1922" s="6">
        <f t="shared" ref="G1922:G1985" si="270">IF(F1922="","",IF(RIGHT(UPPER(SUBSTITUTE(SUBSTITUTE(SUBSTITUTE(TRIM(F1922),"$",""),",","")," ","")),1)="K",VALUE(LEFT(UPPER(SUBSTITUTE(SUBSTITUTE(SUBSTITUTE(TRIM(F1922),"$",""),",","")," ","")),LEN(UPPER(SUBSTITUTE(SUBSTITUTE(SUBSTITUTE(TRIM(F1922),"$",""),",","")," ","")))-1))*1000,IF(RIGHT(UPPER(SUBSTITUTE(SUBSTITUTE(SUBSTITUTE(TRIM(F1922),"$",""),",","")," ","")),1)="M",VALUE(LEFT(UPPER(SUBSTITUTE(SUBSTITUTE(SUBSTITUTE(TRIM(F1922),"$",""),",","")," ","")),LEN(UPPER(SUBSTITUTE(SUBSTITUTE(SUBSTITUTE(TRIM(F1922),"$",""),",","")," ","")))-1))*1000000,VALUE(SUBSTITUTE(SUBSTITUTE(SUBSTITUTE(TRIM(F1922),"$",""),",","")," ","")))))</f>
        <v>12716</v>
      </c>
      <c r="H1922" t="s">
        <v>22</v>
      </c>
      <c r="I1922" t="s">
        <v>145</v>
      </c>
      <c r="J1922" t="str">
        <f t="shared" ref="J1922:J1985" si="271">PROPER(TRIM(I1922))</f>
        <v>Krish Varughese</v>
      </c>
      <c r="K1922" t="s">
        <v>5192</v>
      </c>
      <c r="L1922" s="7">
        <f t="shared" si="267"/>
        <v>45591</v>
      </c>
      <c r="M1922" s="7">
        <v>45673</v>
      </c>
      <c r="N1922" s="1">
        <f t="shared" ref="N1922:N1985" si="272">IF(M1922="","",IF(ISNUMBER(M1922),M1922,IF(ISNUMBER(SEARCH("/",M1922)),DATE(VALUE(RIGHT(M1922,4)),VALUE(MID(M1922,4,2)),VALUE(LEFT(M1922,2))),DATE(VALUE(LEFT(M1922,4)),VALUE(MID(M1922,6,2)),VALUE(RIGHT(M1922,2))))))</f>
        <v>45673</v>
      </c>
      <c r="P1922" s="7" t="str">
        <f t="shared" si="268"/>
        <v/>
      </c>
      <c r="R1922">
        <v>0</v>
      </c>
      <c r="S1922">
        <v>1</v>
      </c>
      <c r="T1922">
        <v>15.2</v>
      </c>
      <c r="U1922" t="s">
        <v>33</v>
      </c>
      <c r="W1922" t="str">
        <f t="shared" ref="W1922:W1985" si="273">IF(E1922="","",IF(E1922="Closed Won","Won",IF(E1922="Closed Lost","Lost","Open")))</f>
        <v>Open</v>
      </c>
      <c r="X1922" t="str">
        <f>_xlfn.XLOOKUP(B1922,'Customers'!A:A,'Customers'!E:E,"")</f>
        <v>Mid-Market</v>
      </c>
      <c r="Y1922">
        <f t="shared" ref="Y1922:Y1985" si="274">IF(OR(W1922="Won",W1922="Lost"),1,0)</f>
        <v>0</v>
      </c>
      <c r="Z1922" t="str">
        <f t="shared" ref="Z1922:Z1985" si="275">IF(OR(N1922="",P1922=""),"",P1922-N1922)</f>
        <v/>
      </c>
      <c r="AA1922">
        <f t="shared" si="269"/>
        <v>0</v>
      </c>
    </row>
    <row r="1923" spans="1:27">
      <c r="A1923" t="s">
        <v>6370</v>
      </c>
      <c r="B1923" t="s">
        <v>2591</v>
      </c>
      <c r="C1923" t="s">
        <v>2597</v>
      </c>
      <c r="D1923" t="s">
        <v>66</v>
      </c>
      <c r="E1923" t="s">
        <v>28</v>
      </c>
      <c r="F1923" t="s">
        <v>6371</v>
      </c>
      <c r="G1923" s="6">
        <f t="shared" si="270"/>
        <v>14719</v>
      </c>
      <c r="H1923" t="s">
        <v>39</v>
      </c>
      <c r="I1923" t="s">
        <v>232</v>
      </c>
      <c r="J1923" t="str">
        <f t="shared" si="271"/>
        <v>Patrick Sama</v>
      </c>
      <c r="K1923" t="s">
        <v>594</v>
      </c>
      <c r="L1923" s="7">
        <f t="shared" ref="L1923:L1986" si="276">IF(K1923="","",IF(ISNUMBER(K1923),K1923,IF(ISNUMBER(SEARCH("/",K1923)),DATE(VALUE(RIGHT(K1923,4)),VALUE(MID(K1923,4,2)),VALUE(LEFT(K1923,2))),DATE(VALUE(LEFT(K1923,4)),VALUE(MID(K1923,6,2)),VALUE(RIGHT(K1923,2))))))</f>
        <v>45278</v>
      </c>
      <c r="M1923" s="7">
        <v>45405</v>
      </c>
      <c r="N1923" s="1">
        <f t="shared" si="272"/>
        <v>45405</v>
      </c>
      <c r="P1923" s="7" t="str">
        <f t="shared" ref="P1923:P1986" si="277">IF(O1923="","",IF(ISNUMBER(O1923),O1923,DATE(VALUE(LEFT(O1923,4)),VALUE(MID(O1923,6,2)),VALUE(RIGHT(O1923,2)))))</f>
        <v/>
      </c>
      <c r="R1923">
        <v>0</v>
      </c>
      <c r="S1923">
        <v>1</v>
      </c>
      <c r="T1923">
        <v>34.200000000000003</v>
      </c>
      <c r="U1923" t="s">
        <v>25</v>
      </c>
      <c r="W1923" t="str">
        <f t="shared" si="273"/>
        <v>Open</v>
      </c>
      <c r="X1923" t="str">
        <f>_xlfn.XLOOKUP(B1923,'Customers'!A:A,'Customers'!E:E,"")</f>
        <v>SMB</v>
      </c>
      <c r="Y1923">
        <f t="shared" si="274"/>
        <v>0</v>
      </c>
      <c r="Z1923" t="str">
        <f t="shared" si="275"/>
        <v/>
      </c>
      <c r="AA1923">
        <f t="shared" ref="AA1923:AA1986" si="278">IF(AND(Y1923=1,Z1923&gt;30),1,0)</f>
        <v>0</v>
      </c>
    </row>
    <row r="1924" spans="1:27">
      <c r="A1924" t="s">
        <v>6372</v>
      </c>
      <c r="B1924" t="s">
        <v>2857</v>
      </c>
      <c r="C1924" t="s">
        <v>18</v>
      </c>
      <c r="D1924" t="s">
        <v>19</v>
      </c>
      <c r="E1924" t="s">
        <v>115</v>
      </c>
      <c r="F1924" t="s">
        <v>6373</v>
      </c>
      <c r="G1924" s="6">
        <f t="shared" si="270"/>
        <v>4011</v>
      </c>
      <c r="H1924" t="s">
        <v>22</v>
      </c>
      <c r="I1924" t="s">
        <v>737</v>
      </c>
      <c r="J1924" t="str">
        <f t="shared" si="271"/>
        <v>Ekta Uppal</v>
      </c>
      <c r="K1924" t="s">
        <v>6055</v>
      </c>
      <c r="L1924" s="7">
        <f t="shared" si="276"/>
        <v>44605</v>
      </c>
      <c r="M1924" s="7">
        <v>44696</v>
      </c>
      <c r="N1924" s="1">
        <f t="shared" si="272"/>
        <v>44696</v>
      </c>
      <c r="O1924" s="7">
        <v>44771</v>
      </c>
      <c r="P1924" s="7">
        <f t="shared" si="277"/>
        <v>44771</v>
      </c>
      <c r="Q1924">
        <v>166</v>
      </c>
      <c r="R1924">
        <v>0</v>
      </c>
      <c r="S1924">
        <v>1</v>
      </c>
      <c r="T1924">
        <v>14.8</v>
      </c>
      <c r="U1924" t="s">
        <v>58</v>
      </c>
      <c r="W1924" t="str">
        <f t="shared" si="273"/>
        <v>Lost</v>
      </c>
      <c r="X1924" t="str">
        <f>_xlfn.XLOOKUP(B1924,'Customers'!A:A,'Customers'!E:E,"")</f>
        <v>Enterprise</v>
      </c>
      <c r="Y1924">
        <f t="shared" si="274"/>
        <v>1</v>
      </c>
      <c r="Z1924">
        <f t="shared" si="275"/>
        <v>75</v>
      </c>
      <c r="AA1924">
        <f t="shared" si="278"/>
        <v>1</v>
      </c>
    </row>
    <row r="1925" spans="1:27">
      <c r="A1925" t="s">
        <v>6374</v>
      </c>
      <c r="B1925" t="s">
        <v>622</v>
      </c>
      <c r="C1925" t="s">
        <v>18</v>
      </c>
      <c r="D1925" t="s">
        <v>66</v>
      </c>
      <c r="E1925" t="s">
        <v>115</v>
      </c>
      <c r="F1925" t="s">
        <v>6375</v>
      </c>
      <c r="G1925" s="6">
        <f t="shared" si="270"/>
        <v>12933</v>
      </c>
      <c r="H1925" t="s">
        <v>47</v>
      </c>
      <c r="I1925" t="s">
        <v>73</v>
      </c>
      <c r="J1925" t="str">
        <f t="shared" si="271"/>
        <v>Karan Karnik</v>
      </c>
      <c r="K1925" t="s">
        <v>2126</v>
      </c>
      <c r="L1925" s="7">
        <f t="shared" si="276"/>
        <v>44660</v>
      </c>
      <c r="M1925" s="7">
        <v>44777</v>
      </c>
      <c r="N1925" s="1">
        <f t="shared" si="272"/>
        <v>44777</v>
      </c>
      <c r="O1925" s="7">
        <v>44859</v>
      </c>
      <c r="P1925" s="7">
        <f t="shared" si="277"/>
        <v>44859</v>
      </c>
      <c r="Q1925">
        <v>199</v>
      </c>
      <c r="R1925">
        <v>0</v>
      </c>
      <c r="S1925">
        <v>1</v>
      </c>
      <c r="T1925">
        <v>5.3</v>
      </c>
      <c r="U1925" t="s">
        <v>33</v>
      </c>
      <c r="W1925" t="str">
        <f t="shared" si="273"/>
        <v>Lost</v>
      </c>
      <c r="X1925" t="str">
        <f>_xlfn.XLOOKUP(B1925,'Customers'!A:A,'Customers'!E:E,"")</f>
        <v>Enterprise</v>
      </c>
      <c r="Y1925">
        <f t="shared" si="274"/>
        <v>1</v>
      </c>
      <c r="Z1925">
        <f t="shared" si="275"/>
        <v>82</v>
      </c>
      <c r="AA1925">
        <f t="shared" si="278"/>
        <v>1</v>
      </c>
    </row>
    <row r="1926" spans="1:27">
      <c r="A1926" t="s">
        <v>6376</v>
      </c>
      <c r="B1926" t="s">
        <v>35</v>
      </c>
      <c r="C1926" t="s">
        <v>534</v>
      </c>
      <c r="D1926" t="s">
        <v>183</v>
      </c>
      <c r="E1926" t="s">
        <v>20</v>
      </c>
      <c r="F1926" t="s">
        <v>6377</v>
      </c>
      <c r="G1926" s="6">
        <f t="shared" si="270"/>
        <v>3630</v>
      </c>
      <c r="H1926" t="s">
        <v>47</v>
      </c>
      <c r="I1926" t="s">
        <v>274</v>
      </c>
      <c r="J1926" t="str">
        <f t="shared" si="271"/>
        <v>Rachit Lall</v>
      </c>
      <c r="K1926" t="s">
        <v>5265</v>
      </c>
      <c r="L1926" s="7">
        <f t="shared" si="276"/>
        <v>44696</v>
      </c>
      <c r="M1926" s="7">
        <v>44805</v>
      </c>
      <c r="N1926" s="1">
        <f t="shared" si="272"/>
        <v>44805</v>
      </c>
      <c r="P1926" s="7" t="str">
        <f t="shared" si="277"/>
        <v/>
      </c>
      <c r="R1926">
        <v>0</v>
      </c>
      <c r="S1926">
        <v>1</v>
      </c>
      <c r="T1926">
        <v>27.8</v>
      </c>
      <c r="U1926" t="s">
        <v>25</v>
      </c>
      <c r="W1926" t="str">
        <f t="shared" si="273"/>
        <v>Open</v>
      </c>
      <c r="X1926" t="str">
        <f>_xlfn.XLOOKUP(B1926,'Customers'!A:A,'Customers'!E:E,"")</f>
        <v>Enterprise</v>
      </c>
      <c r="Y1926">
        <f t="shared" si="274"/>
        <v>0</v>
      </c>
      <c r="Z1926" t="str">
        <f t="shared" si="275"/>
        <v/>
      </c>
      <c r="AA1926">
        <f t="shared" si="278"/>
        <v>0</v>
      </c>
    </row>
    <row r="1927" spans="1:27">
      <c r="A1927" t="s">
        <v>6378</v>
      </c>
      <c r="B1927" t="s">
        <v>51</v>
      </c>
      <c r="C1927" t="s">
        <v>2096</v>
      </c>
      <c r="D1927" t="s">
        <v>183</v>
      </c>
      <c r="E1927" t="s">
        <v>91</v>
      </c>
      <c r="F1927" t="s">
        <v>6379</v>
      </c>
      <c r="G1927" s="6">
        <f t="shared" si="270"/>
        <v>7382</v>
      </c>
      <c r="H1927" t="s">
        <v>151</v>
      </c>
      <c r="I1927" t="s">
        <v>268</v>
      </c>
      <c r="J1927" t="str">
        <f t="shared" si="271"/>
        <v>Panini Kade</v>
      </c>
      <c r="K1927" t="s">
        <v>1192</v>
      </c>
      <c r="L1927" s="7">
        <f t="shared" si="276"/>
        <v>45418</v>
      </c>
      <c r="M1927" s="7">
        <v>45588</v>
      </c>
      <c r="N1927" s="1">
        <f t="shared" si="272"/>
        <v>45588</v>
      </c>
      <c r="O1927" s="7">
        <v>45529</v>
      </c>
      <c r="P1927" s="7">
        <f t="shared" si="277"/>
        <v>45529</v>
      </c>
      <c r="Q1927">
        <v>111</v>
      </c>
      <c r="R1927">
        <v>1</v>
      </c>
      <c r="S1927">
        <v>4</v>
      </c>
      <c r="T1927">
        <v>0</v>
      </c>
      <c r="U1927" t="s">
        <v>33</v>
      </c>
      <c r="W1927" t="str">
        <f t="shared" si="273"/>
        <v>Won</v>
      </c>
      <c r="X1927" t="str">
        <f>_xlfn.XLOOKUP(B1927,'Customers'!A:A,'Customers'!E:E,"")</f>
        <v>Mid-Market</v>
      </c>
      <c r="Y1927">
        <f t="shared" si="274"/>
        <v>1</v>
      </c>
      <c r="Z1927">
        <f t="shared" si="275"/>
        <v>-59</v>
      </c>
      <c r="AA1927">
        <f t="shared" si="278"/>
        <v>0</v>
      </c>
    </row>
    <row r="1928" spans="1:27">
      <c r="A1928" t="s">
        <v>6380</v>
      </c>
      <c r="B1928" t="s">
        <v>1546</v>
      </c>
      <c r="C1928" t="s">
        <v>18</v>
      </c>
      <c r="D1928" t="s">
        <v>37</v>
      </c>
      <c r="E1928" t="s">
        <v>28</v>
      </c>
      <c r="F1928" t="s">
        <v>6381</v>
      </c>
      <c r="G1928" s="6">
        <f t="shared" si="270"/>
        <v>205542</v>
      </c>
      <c r="H1928" t="s">
        <v>56</v>
      </c>
      <c r="I1928" t="s">
        <v>127</v>
      </c>
      <c r="J1928" t="str">
        <f t="shared" si="271"/>
        <v>Kashish Patla</v>
      </c>
      <c r="K1928" t="s">
        <v>6382</v>
      </c>
      <c r="L1928" s="7">
        <f t="shared" si="276"/>
        <v>45094</v>
      </c>
      <c r="M1928" s="7">
        <v>45110</v>
      </c>
      <c r="N1928" s="1">
        <f t="shared" si="272"/>
        <v>45110</v>
      </c>
      <c r="P1928" s="7" t="str">
        <f t="shared" si="277"/>
        <v/>
      </c>
      <c r="R1928">
        <v>0</v>
      </c>
      <c r="S1928">
        <v>1</v>
      </c>
      <c r="T1928">
        <v>34.6</v>
      </c>
      <c r="U1928" t="s">
        <v>33</v>
      </c>
      <c r="W1928" t="str">
        <f t="shared" si="273"/>
        <v>Open</v>
      </c>
      <c r="X1928" t="str">
        <f>_xlfn.XLOOKUP(B1928,'Customers'!A:A,'Customers'!E:E,"")</f>
        <v>Enterprise</v>
      </c>
      <c r="Y1928">
        <f t="shared" si="274"/>
        <v>0</v>
      </c>
      <c r="Z1928" t="str">
        <f t="shared" si="275"/>
        <v/>
      </c>
      <c r="AA1928">
        <f t="shared" si="278"/>
        <v>0</v>
      </c>
    </row>
    <row r="1929" spans="1:27">
      <c r="A1929" t="s">
        <v>6383</v>
      </c>
      <c r="B1929" t="s">
        <v>5598</v>
      </c>
      <c r="C1929" t="s">
        <v>18</v>
      </c>
      <c r="D1929" t="s">
        <v>19</v>
      </c>
      <c r="E1929" t="s">
        <v>45</v>
      </c>
      <c r="F1929" t="s">
        <v>6384</v>
      </c>
      <c r="G1929" s="6">
        <f t="shared" si="270"/>
        <v>5157</v>
      </c>
      <c r="H1929" t="s">
        <v>161</v>
      </c>
      <c r="I1929" t="s">
        <v>117</v>
      </c>
      <c r="J1929" t="str">
        <f t="shared" si="271"/>
        <v>Ekta Uppal</v>
      </c>
      <c r="K1929" t="s">
        <v>1849</v>
      </c>
      <c r="L1929" s="7">
        <f t="shared" si="276"/>
        <v>45379</v>
      </c>
      <c r="M1929" s="7">
        <v>45510</v>
      </c>
      <c r="N1929" s="1">
        <f t="shared" si="272"/>
        <v>45510</v>
      </c>
      <c r="P1929" s="7" t="str">
        <f t="shared" si="277"/>
        <v/>
      </c>
      <c r="R1929">
        <v>0</v>
      </c>
      <c r="S1929">
        <v>1</v>
      </c>
      <c r="T1929">
        <v>32.299999999999997</v>
      </c>
      <c r="U1929" t="s">
        <v>58</v>
      </c>
      <c r="W1929" t="str">
        <f t="shared" si="273"/>
        <v>Open</v>
      </c>
      <c r="X1929" t="str">
        <f>_xlfn.XLOOKUP(B1929,'Customers'!A:A,'Customers'!E:E,"")</f>
        <v>Mid-Market</v>
      </c>
      <c r="Y1929">
        <f t="shared" si="274"/>
        <v>0</v>
      </c>
      <c r="Z1929" t="str">
        <f t="shared" si="275"/>
        <v/>
      </c>
      <c r="AA1929">
        <f t="shared" si="278"/>
        <v>0</v>
      </c>
    </row>
    <row r="1930" spans="1:27">
      <c r="A1930" t="s">
        <v>6385</v>
      </c>
      <c r="B1930" t="s">
        <v>6386</v>
      </c>
      <c r="C1930" t="s">
        <v>2082</v>
      </c>
      <c r="D1930" t="s">
        <v>183</v>
      </c>
      <c r="E1930" t="s">
        <v>54</v>
      </c>
      <c r="F1930" t="s">
        <v>6387</v>
      </c>
      <c r="G1930" s="6">
        <f t="shared" si="270"/>
        <v>6473</v>
      </c>
      <c r="H1930" t="s">
        <v>172</v>
      </c>
      <c r="I1930" t="s">
        <v>68</v>
      </c>
      <c r="J1930" t="str">
        <f t="shared" si="271"/>
        <v>Anamika Keer</v>
      </c>
      <c r="K1930" t="s">
        <v>3132</v>
      </c>
      <c r="L1930" s="7">
        <f t="shared" si="276"/>
        <v>45505</v>
      </c>
      <c r="M1930" s="7">
        <v>45650</v>
      </c>
      <c r="N1930" s="1">
        <f t="shared" si="272"/>
        <v>45650</v>
      </c>
      <c r="P1930" s="7" t="str">
        <f t="shared" si="277"/>
        <v/>
      </c>
      <c r="R1930">
        <v>0</v>
      </c>
      <c r="S1930">
        <v>1</v>
      </c>
      <c r="T1930">
        <v>32.700000000000003</v>
      </c>
      <c r="U1930" t="s">
        <v>100</v>
      </c>
      <c r="W1930" t="str">
        <f t="shared" si="273"/>
        <v>Open</v>
      </c>
      <c r="X1930" t="str">
        <f>_xlfn.XLOOKUP(B1930,'Customers'!A:A,'Customers'!E:E,"")</f>
        <v>SMB</v>
      </c>
      <c r="Y1930">
        <f t="shared" si="274"/>
        <v>0</v>
      </c>
      <c r="Z1930" t="str">
        <f t="shared" si="275"/>
        <v/>
      </c>
      <c r="AA1930">
        <f t="shared" si="278"/>
        <v>0</v>
      </c>
    </row>
    <row r="1931" spans="1:27">
      <c r="A1931" t="s">
        <v>6388</v>
      </c>
      <c r="B1931" t="s">
        <v>1291</v>
      </c>
      <c r="C1931" t="s">
        <v>1056</v>
      </c>
      <c r="D1931" t="s">
        <v>53</v>
      </c>
      <c r="E1931" t="s">
        <v>91</v>
      </c>
      <c r="F1931" t="s">
        <v>2222</v>
      </c>
      <c r="G1931" s="6">
        <f t="shared" si="270"/>
        <v>24000</v>
      </c>
      <c r="H1931" t="s">
        <v>39</v>
      </c>
      <c r="I1931" t="s">
        <v>156</v>
      </c>
      <c r="J1931" t="str">
        <f t="shared" si="271"/>
        <v>Lakshmi Hayre</v>
      </c>
      <c r="K1931" t="s">
        <v>3819</v>
      </c>
      <c r="L1931" s="7">
        <f t="shared" si="276"/>
        <v>45336</v>
      </c>
      <c r="M1931" s="7">
        <v>45404</v>
      </c>
      <c r="N1931" s="1">
        <f t="shared" si="272"/>
        <v>45404</v>
      </c>
      <c r="O1931" s="7">
        <v>45409</v>
      </c>
      <c r="P1931" s="7">
        <f t="shared" si="277"/>
        <v>45409</v>
      </c>
      <c r="Q1931">
        <v>73</v>
      </c>
      <c r="R1931">
        <v>0</v>
      </c>
      <c r="S1931">
        <v>1</v>
      </c>
      <c r="T1931">
        <v>5.6</v>
      </c>
      <c r="U1931" t="s">
        <v>100</v>
      </c>
      <c r="W1931" t="str">
        <f t="shared" si="273"/>
        <v>Won</v>
      </c>
      <c r="X1931" t="str">
        <f>_xlfn.XLOOKUP(B1931,'Customers'!A:A,'Customers'!E:E,"")</f>
        <v>Mid-Market</v>
      </c>
      <c r="Y1931">
        <f t="shared" si="274"/>
        <v>1</v>
      </c>
      <c r="Z1931">
        <f t="shared" si="275"/>
        <v>5</v>
      </c>
      <c r="AA1931">
        <f t="shared" si="278"/>
        <v>0</v>
      </c>
    </row>
    <row r="1932" spans="1:27">
      <c r="A1932" t="s">
        <v>6389</v>
      </c>
      <c r="B1932" t="s">
        <v>4102</v>
      </c>
      <c r="C1932" t="s">
        <v>18</v>
      </c>
      <c r="D1932" t="s">
        <v>19</v>
      </c>
      <c r="E1932" t="s">
        <v>28</v>
      </c>
      <c r="F1932" t="s">
        <v>6390</v>
      </c>
      <c r="G1932" s="6">
        <f t="shared" si="270"/>
        <v>8740</v>
      </c>
      <c r="H1932" t="s">
        <v>22</v>
      </c>
      <c r="I1932" t="s">
        <v>232</v>
      </c>
      <c r="J1932" t="str">
        <f t="shared" si="271"/>
        <v>Patrick Sama</v>
      </c>
      <c r="K1932" t="s">
        <v>4623</v>
      </c>
      <c r="L1932" s="7">
        <f t="shared" si="276"/>
        <v>44741</v>
      </c>
      <c r="M1932" s="7">
        <v>44850</v>
      </c>
      <c r="N1932" s="1">
        <f t="shared" si="272"/>
        <v>44850</v>
      </c>
      <c r="P1932" s="7" t="str">
        <f t="shared" si="277"/>
        <v/>
      </c>
      <c r="R1932">
        <v>0</v>
      </c>
      <c r="S1932">
        <v>1</v>
      </c>
      <c r="T1932">
        <v>3.6</v>
      </c>
      <c r="U1932" t="s">
        <v>58</v>
      </c>
      <c r="W1932" t="str">
        <f t="shared" si="273"/>
        <v>Open</v>
      </c>
      <c r="X1932" t="str">
        <f>_xlfn.XLOOKUP(B1932,'Customers'!A:A,'Customers'!E:E,"")</f>
        <v>SMB</v>
      </c>
      <c r="Y1932">
        <f t="shared" si="274"/>
        <v>0</v>
      </c>
      <c r="Z1932" t="str">
        <f t="shared" si="275"/>
        <v/>
      </c>
      <c r="AA1932">
        <f t="shared" si="278"/>
        <v>0</v>
      </c>
    </row>
    <row r="1933" spans="1:27">
      <c r="A1933" t="s">
        <v>6391</v>
      </c>
      <c r="B1933" t="s">
        <v>1941</v>
      </c>
      <c r="C1933" t="s">
        <v>18</v>
      </c>
      <c r="D1933" t="s">
        <v>183</v>
      </c>
      <c r="E1933" t="s">
        <v>20</v>
      </c>
      <c r="F1933" t="s">
        <v>6392</v>
      </c>
      <c r="G1933" s="6">
        <f t="shared" si="270"/>
        <v>9954</v>
      </c>
      <c r="H1933" t="s">
        <v>22</v>
      </c>
      <c r="I1933" t="s">
        <v>105</v>
      </c>
      <c r="J1933" t="str">
        <f t="shared" si="271"/>
        <v>Hemangini Bahri</v>
      </c>
      <c r="K1933" t="s">
        <v>6393</v>
      </c>
      <c r="L1933" s="7">
        <f t="shared" si="276"/>
        <v>45262</v>
      </c>
      <c r="M1933" s="7">
        <v>45388</v>
      </c>
      <c r="N1933" s="1">
        <f t="shared" si="272"/>
        <v>45388</v>
      </c>
      <c r="P1933" s="7" t="str">
        <f t="shared" si="277"/>
        <v/>
      </c>
      <c r="R1933">
        <v>0</v>
      </c>
      <c r="S1933">
        <v>1</v>
      </c>
      <c r="T1933">
        <v>32.5</v>
      </c>
      <c r="U1933" t="s">
        <v>33</v>
      </c>
      <c r="W1933" t="str">
        <f t="shared" si="273"/>
        <v>Open</v>
      </c>
      <c r="X1933" t="str">
        <f>_xlfn.XLOOKUP(B1933,'Customers'!A:A,'Customers'!E:E,"")</f>
        <v>Mid-Market</v>
      </c>
      <c r="Y1933">
        <f t="shared" si="274"/>
        <v>0</v>
      </c>
      <c r="Z1933" t="str">
        <f t="shared" si="275"/>
        <v/>
      </c>
      <c r="AA1933">
        <f t="shared" si="278"/>
        <v>0</v>
      </c>
    </row>
    <row r="1934" spans="1:27">
      <c r="A1934" t="s">
        <v>6394</v>
      </c>
      <c r="B1934" t="s">
        <v>2231</v>
      </c>
      <c r="C1934" t="s">
        <v>887</v>
      </c>
      <c r="D1934" t="s">
        <v>19</v>
      </c>
      <c r="E1934" t="s">
        <v>28</v>
      </c>
      <c r="F1934" t="s">
        <v>6395</v>
      </c>
      <c r="G1934" s="6">
        <f t="shared" si="270"/>
        <v>7012</v>
      </c>
      <c r="H1934" t="s">
        <v>30</v>
      </c>
      <c r="I1934" t="s">
        <v>98</v>
      </c>
      <c r="J1934" t="str">
        <f t="shared" si="271"/>
        <v>Amruta Sinha</v>
      </c>
      <c r="K1934" t="s">
        <v>243</v>
      </c>
      <c r="L1934" s="7">
        <f t="shared" si="276"/>
        <v>45544</v>
      </c>
      <c r="M1934" s="7">
        <v>45672</v>
      </c>
      <c r="N1934" s="1">
        <f t="shared" si="272"/>
        <v>45672</v>
      </c>
      <c r="P1934" s="7" t="str">
        <f t="shared" si="277"/>
        <v/>
      </c>
      <c r="R1934">
        <v>0</v>
      </c>
      <c r="S1934">
        <v>1</v>
      </c>
      <c r="T1934">
        <v>12.1</v>
      </c>
      <c r="U1934" t="s">
        <v>33</v>
      </c>
      <c r="W1934" t="str">
        <f t="shared" si="273"/>
        <v>Open</v>
      </c>
      <c r="X1934" t="str">
        <f>_xlfn.XLOOKUP(B1934,'Customers'!A:A,'Customers'!E:E,"")</f>
        <v>SMB</v>
      </c>
      <c r="Y1934">
        <f t="shared" si="274"/>
        <v>0</v>
      </c>
      <c r="Z1934" t="str">
        <f t="shared" si="275"/>
        <v/>
      </c>
      <c r="AA1934">
        <f t="shared" si="278"/>
        <v>0</v>
      </c>
    </row>
    <row r="1935" spans="1:27">
      <c r="A1935" t="s">
        <v>6396</v>
      </c>
      <c r="B1935" t="s">
        <v>5419</v>
      </c>
      <c r="C1935" t="s">
        <v>864</v>
      </c>
      <c r="D1935" t="s">
        <v>19</v>
      </c>
      <c r="E1935" t="s">
        <v>115</v>
      </c>
      <c r="F1935" t="s">
        <v>6397</v>
      </c>
      <c r="G1935" s="6">
        <f t="shared" si="270"/>
        <v>1969</v>
      </c>
      <c r="H1935" t="s">
        <v>30</v>
      </c>
      <c r="I1935" t="s">
        <v>86</v>
      </c>
      <c r="J1935" t="str">
        <f t="shared" si="271"/>
        <v>Mason Solanki</v>
      </c>
      <c r="K1935" t="s">
        <v>3359</v>
      </c>
      <c r="L1935" s="7">
        <f t="shared" si="276"/>
        <v>45483</v>
      </c>
      <c r="M1935" s="7">
        <v>45577</v>
      </c>
      <c r="N1935" s="1">
        <f t="shared" si="272"/>
        <v>45577</v>
      </c>
      <c r="O1935" s="7">
        <v>45558</v>
      </c>
      <c r="P1935" s="7">
        <f t="shared" si="277"/>
        <v>45558</v>
      </c>
      <c r="Q1935">
        <v>75</v>
      </c>
      <c r="R1935">
        <v>0</v>
      </c>
      <c r="S1935">
        <v>1</v>
      </c>
      <c r="T1935">
        <v>23.2</v>
      </c>
      <c r="U1935" t="s">
        <v>58</v>
      </c>
      <c r="W1935" t="str">
        <f t="shared" si="273"/>
        <v>Lost</v>
      </c>
      <c r="X1935" t="str">
        <f>_xlfn.XLOOKUP(B1935,'Customers'!A:A,'Customers'!E:E,"")</f>
        <v>Mid-Market</v>
      </c>
      <c r="Y1935">
        <f t="shared" si="274"/>
        <v>1</v>
      </c>
      <c r="Z1935">
        <f t="shared" si="275"/>
        <v>-19</v>
      </c>
      <c r="AA1935">
        <f t="shared" si="278"/>
        <v>0</v>
      </c>
    </row>
    <row r="1936" spans="1:27">
      <c r="A1936" t="s">
        <v>6398</v>
      </c>
      <c r="B1936" t="s">
        <v>6399</v>
      </c>
      <c r="C1936" t="s">
        <v>349</v>
      </c>
      <c r="D1936" t="s">
        <v>66</v>
      </c>
      <c r="E1936" t="s">
        <v>28</v>
      </c>
      <c r="F1936" t="s">
        <v>6400</v>
      </c>
      <c r="G1936" s="6">
        <f t="shared" si="270"/>
        <v>6323</v>
      </c>
      <c r="H1936" t="s">
        <v>30</v>
      </c>
      <c r="I1936" t="s">
        <v>1774</v>
      </c>
      <c r="J1936" t="str">
        <f t="shared" si="271"/>
        <v>Jasmit Gour</v>
      </c>
      <c r="K1936" t="s">
        <v>4803</v>
      </c>
      <c r="L1936" s="7">
        <f t="shared" si="276"/>
        <v>45210</v>
      </c>
      <c r="M1936" s="7">
        <v>45266</v>
      </c>
      <c r="N1936" s="1">
        <f t="shared" si="272"/>
        <v>45266</v>
      </c>
      <c r="P1936" s="7" t="str">
        <f t="shared" si="277"/>
        <v/>
      </c>
      <c r="R1936">
        <v>0</v>
      </c>
      <c r="S1936">
        <v>1</v>
      </c>
      <c r="T1936">
        <v>29.6</v>
      </c>
      <c r="U1936" t="s">
        <v>100</v>
      </c>
      <c r="W1936" t="str">
        <f t="shared" si="273"/>
        <v>Open</v>
      </c>
      <c r="X1936" t="str">
        <f>_xlfn.XLOOKUP(B1936,'Customers'!A:A,'Customers'!E:E,"")</f>
        <v>Mid-Market</v>
      </c>
      <c r="Y1936">
        <f t="shared" si="274"/>
        <v>0</v>
      </c>
      <c r="Z1936" t="str">
        <f t="shared" si="275"/>
        <v/>
      </c>
      <c r="AA1936">
        <f t="shared" si="278"/>
        <v>0</v>
      </c>
    </row>
    <row r="1937" spans="1:27">
      <c r="A1937" t="s">
        <v>6401</v>
      </c>
      <c r="B1937" t="s">
        <v>1597</v>
      </c>
      <c r="C1937" t="s">
        <v>901</v>
      </c>
      <c r="D1937" t="s">
        <v>183</v>
      </c>
      <c r="E1937" t="s">
        <v>91</v>
      </c>
      <c r="F1937" t="s">
        <v>6402</v>
      </c>
      <c r="G1937" s="6">
        <f t="shared" si="270"/>
        <v>11132</v>
      </c>
      <c r="H1937" t="s">
        <v>39</v>
      </c>
      <c r="I1937" t="s">
        <v>1508</v>
      </c>
      <c r="J1937" t="str">
        <f t="shared" si="271"/>
        <v>Owen Mane</v>
      </c>
      <c r="K1937" t="s">
        <v>1621</v>
      </c>
      <c r="L1937" s="7">
        <f t="shared" si="276"/>
        <v>44800</v>
      </c>
      <c r="M1937" s="7">
        <v>44877</v>
      </c>
      <c r="N1937" s="1">
        <f t="shared" si="272"/>
        <v>44877</v>
      </c>
      <c r="O1937" s="7">
        <v>44839</v>
      </c>
      <c r="P1937" s="7">
        <f t="shared" si="277"/>
        <v>44839</v>
      </c>
      <c r="Q1937">
        <v>39</v>
      </c>
      <c r="R1937">
        <v>1</v>
      </c>
      <c r="S1937">
        <v>1</v>
      </c>
      <c r="T1937">
        <v>1.1000000000000001</v>
      </c>
      <c r="U1937" t="s">
        <v>58</v>
      </c>
      <c r="W1937" t="str">
        <f t="shared" si="273"/>
        <v>Won</v>
      </c>
      <c r="X1937" t="str">
        <f>_xlfn.XLOOKUP(B1937,'Customers'!A:A,'Customers'!E:E,"")</f>
        <v>Enterprise</v>
      </c>
      <c r="Y1937">
        <f t="shared" si="274"/>
        <v>1</v>
      </c>
      <c r="Z1937">
        <f t="shared" si="275"/>
        <v>-38</v>
      </c>
      <c r="AA1937">
        <f t="shared" si="278"/>
        <v>0</v>
      </c>
    </row>
    <row r="1938" spans="1:27">
      <c r="A1938" t="s">
        <v>6403</v>
      </c>
      <c r="B1938" t="s">
        <v>5713</v>
      </c>
      <c r="C1938" t="s">
        <v>2431</v>
      </c>
      <c r="D1938" t="s">
        <v>19</v>
      </c>
      <c r="E1938" t="s">
        <v>54</v>
      </c>
      <c r="F1938" t="s">
        <v>6404</v>
      </c>
      <c r="G1938" s="6">
        <f t="shared" si="270"/>
        <v>1947</v>
      </c>
      <c r="H1938" t="s">
        <v>161</v>
      </c>
      <c r="I1938" t="s">
        <v>237</v>
      </c>
      <c r="J1938" t="str">
        <f t="shared" si="271"/>
        <v>Vidhi Mital</v>
      </c>
      <c r="K1938" t="s">
        <v>4064</v>
      </c>
      <c r="L1938" s="7">
        <f t="shared" si="276"/>
        <v>45271</v>
      </c>
      <c r="M1938" s="7">
        <v>45438</v>
      </c>
      <c r="N1938" s="1">
        <f t="shared" si="272"/>
        <v>45438</v>
      </c>
      <c r="P1938" s="7" t="str">
        <f t="shared" si="277"/>
        <v/>
      </c>
      <c r="R1938">
        <v>0</v>
      </c>
      <c r="S1938">
        <v>1</v>
      </c>
      <c r="T1938">
        <v>16.5</v>
      </c>
      <c r="U1938" t="s">
        <v>100</v>
      </c>
      <c r="W1938" t="str">
        <f t="shared" si="273"/>
        <v>Open</v>
      </c>
      <c r="X1938" t="str">
        <f>_xlfn.XLOOKUP(B1938,'Customers'!A:A,'Customers'!E:E,"")</f>
        <v>SMB</v>
      </c>
      <c r="Y1938">
        <f t="shared" si="274"/>
        <v>0</v>
      </c>
      <c r="Z1938" t="str">
        <f t="shared" si="275"/>
        <v/>
      </c>
      <c r="AA1938">
        <f t="shared" si="278"/>
        <v>0</v>
      </c>
    </row>
    <row r="1939" spans="1:27">
      <c r="A1939" t="s">
        <v>6405</v>
      </c>
      <c r="B1939" t="s">
        <v>5992</v>
      </c>
      <c r="C1939" t="s">
        <v>591</v>
      </c>
      <c r="D1939" t="s">
        <v>53</v>
      </c>
      <c r="E1939" t="s">
        <v>91</v>
      </c>
      <c r="F1939" t="s">
        <v>6406</v>
      </c>
      <c r="G1939" s="6">
        <f t="shared" si="270"/>
        <v>30481</v>
      </c>
      <c r="H1939" t="s">
        <v>151</v>
      </c>
      <c r="I1939" t="s">
        <v>31</v>
      </c>
      <c r="J1939" t="str">
        <f t="shared" si="271"/>
        <v>Ati Seshadri</v>
      </c>
      <c r="K1939" t="s">
        <v>5173</v>
      </c>
      <c r="L1939" s="7">
        <f t="shared" si="276"/>
        <v>45644</v>
      </c>
      <c r="M1939" s="7">
        <v>45664</v>
      </c>
      <c r="N1939" s="1">
        <f t="shared" si="272"/>
        <v>45664</v>
      </c>
      <c r="O1939" s="7">
        <v>45768</v>
      </c>
      <c r="P1939" s="7">
        <f t="shared" si="277"/>
        <v>45768</v>
      </c>
      <c r="Q1939">
        <v>124</v>
      </c>
      <c r="R1939">
        <v>0</v>
      </c>
      <c r="S1939">
        <v>1</v>
      </c>
      <c r="T1939">
        <v>25.4</v>
      </c>
      <c r="U1939" t="s">
        <v>42</v>
      </c>
      <c r="W1939" t="str">
        <f t="shared" si="273"/>
        <v>Won</v>
      </c>
      <c r="X1939" t="str">
        <f>_xlfn.XLOOKUP(B1939,'Customers'!A:A,'Customers'!E:E,"")</f>
        <v>Enterprise</v>
      </c>
      <c r="Y1939">
        <f t="shared" si="274"/>
        <v>1</v>
      </c>
      <c r="Z1939">
        <f t="shared" si="275"/>
        <v>104</v>
      </c>
      <c r="AA1939">
        <f t="shared" si="278"/>
        <v>1</v>
      </c>
    </row>
    <row r="1940" spans="1:27">
      <c r="A1940" t="s">
        <v>6407</v>
      </c>
      <c r="B1940" t="s">
        <v>1311</v>
      </c>
      <c r="C1940" t="s">
        <v>2549</v>
      </c>
      <c r="D1940" t="s">
        <v>66</v>
      </c>
      <c r="E1940" t="s">
        <v>54</v>
      </c>
      <c r="F1940" t="s">
        <v>6408</v>
      </c>
      <c r="G1940" s="6">
        <f t="shared" si="270"/>
        <v>6990</v>
      </c>
      <c r="H1940" t="s">
        <v>30</v>
      </c>
      <c r="I1940" t="s">
        <v>361</v>
      </c>
      <c r="J1940" t="str">
        <f t="shared" si="271"/>
        <v>Jalsa Parsa</v>
      </c>
      <c r="K1940" t="s">
        <v>988</v>
      </c>
      <c r="L1940" s="7">
        <f t="shared" si="276"/>
        <v>44711</v>
      </c>
      <c r="M1940" s="7">
        <v>44801</v>
      </c>
      <c r="N1940" s="1">
        <f t="shared" si="272"/>
        <v>44801</v>
      </c>
      <c r="P1940" s="7" t="str">
        <f t="shared" si="277"/>
        <v/>
      </c>
      <c r="R1940">
        <v>0</v>
      </c>
      <c r="S1940">
        <v>1</v>
      </c>
      <c r="T1940">
        <v>8.3000000000000007</v>
      </c>
      <c r="U1940" t="s">
        <v>58</v>
      </c>
      <c r="W1940" t="str">
        <f t="shared" si="273"/>
        <v>Open</v>
      </c>
      <c r="X1940" t="str">
        <f>_xlfn.XLOOKUP(B1940,'Customers'!A:A,'Customers'!E:E,"")</f>
        <v>Mid-Market</v>
      </c>
      <c r="Y1940">
        <f t="shared" si="274"/>
        <v>0</v>
      </c>
      <c r="Z1940" t="str">
        <f t="shared" si="275"/>
        <v/>
      </c>
      <c r="AA1940">
        <f t="shared" si="278"/>
        <v>0</v>
      </c>
    </row>
    <row r="1941" spans="1:27">
      <c r="A1941" t="s">
        <v>6409</v>
      </c>
      <c r="B1941" t="s">
        <v>1320</v>
      </c>
      <c r="C1941" t="s">
        <v>3026</v>
      </c>
      <c r="D1941" t="s">
        <v>19</v>
      </c>
      <c r="E1941" t="s">
        <v>91</v>
      </c>
      <c r="F1941" t="s">
        <v>6410</v>
      </c>
      <c r="G1941" s="6">
        <f t="shared" si="270"/>
        <v>2418</v>
      </c>
      <c r="H1941" t="s">
        <v>79</v>
      </c>
      <c r="I1941" t="s">
        <v>117</v>
      </c>
      <c r="J1941" t="str">
        <f t="shared" si="271"/>
        <v>Ekta Uppal</v>
      </c>
      <c r="K1941" t="s">
        <v>6411</v>
      </c>
      <c r="L1941" s="7">
        <f t="shared" si="276"/>
        <v>44885</v>
      </c>
      <c r="M1941" s="7">
        <v>44968</v>
      </c>
      <c r="N1941" s="1">
        <f t="shared" si="272"/>
        <v>44968</v>
      </c>
      <c r="O1941" s="7">
        <v>45067</v>
      </c>
      <c r="P1941" s="7">
        <f t="shared" si="277"/>
        <v>45067</v>
      </c>
      <c r="Q1941">
        <v>182</v>
      </c>
      <c r="R1941">
        <v>0</v>
      </c>
      <c r="S1941">
        <v>1</v>
      </c>
      <c r="T1941">
        <v>10.1</v>
      </c>
      <c r="U1941" t="s">
        <v>100</v>
      </c>
      <c r="W1941" t="str">
        <f t="shared" si="273"/>
        <v>Won</v>
      </c>
      <c r="X1941" t="str">
        <f>_xlfn.XLOOKUP(B1941,'Customers'!A:A,'Customers'!E:E,"")</f>
        <v>Mid-Market</v>
      </c>
      <c r="Y1941">
        <f t="shared" si="274"/>
        <v>1</v>
      </c>
      <c r="Z1941">
        <f t="shared" si="275"/>
        <v>99</v>
      </c>
      <c r="AA1941">
        <f t="shared" si="278"/>
        <v>1</v>
      </c>
    </row>
    <row r="1942" spans="1:27">
      <c r="A1942" t="s">
        <v>6412</v>
      </c>
      <c r="B1942" t="s">
        <v>2647</v>
      </c>
      <c r="C1942" t="s">
        <v>18</v>
      </c>
      <c r="D1942" t="s">
        <v>183</v>
      </c>
      <c r="E1942" t="s">
        <v>91</v>
      </c>
      <c r="F1942" t="s">
        <v>6413</v>
      </c>
      <c r="G1942" s="6">
        <f t="shared" si="270"/>
        <v>9952</v>
      </c>
      <c r="H1942" t="s">
        <v>79</v>
      </c>
      <c r="I1942" t="s">
        <v>86</v>
      </c>
      <c r="J1942" t="str">
        <f t="shared" si="271"/>
        <v>Mason Solanki</v>
      </c>
      <c r="K1942" t="s">
        <v>6414</v>
      </c>
      <c r="L1942" s="7">
        <f t="shared" si="276"/>
        <v>44803</v>
      </c>
      <c r="M1942" s="7">
        <v>44976</v>
      </c>
      <c r="N1942" s="1">
        <f t="shared" si="272"/>
        <v>44976</v>
      </c>
      <c r="O1942" s="7">
        <v>44846</v>
      </c>
      <c r="P1942" s="7">
        <f t="shared" si="277"/>
        <v>44846</v>
      </c>
      <c r="Q1942">
        <v>43</v>
      </c>
      <c r="R1942">
        <v>1</v>
      </c>
      <c r="S1942">
        <v>4</v>
      </c>
      <c r="T1942">
        <v>25.1</v>
      </c>
      <c r="U1942" t="s">
        <v>100</v>
      </c>
      <c r="W1942" t="str">
        <f t="shared" si="273"/>
        <v>Won</v>
      </c>
      <c r="X1942" t="str">
        <f>_xlfn.XLOOKUP(B1942,'Customers'!A:A,'Customers'!E:E,"")</f>
        <v>Mid-Market</v>
      </c>
      <c r="Y1942">
        <f t="shared" si="274"/>
        <v>1</v>
      </c>
      <c r="Z1942">
        <f t="shared" si="275"/>
        <v>-130</v>
      </c>
      <c r="AA1942">
        <f t="shared" si="278"/>
        <v>0</v>
      </c>
    </row>
    <row r="1943" spans="1:27">
      <c r="A1943" t="s">
        <v>6415</v>
      </c>
      <c r="B1943" t="s">
        <v>5771</v>
      </c>
      <c r="C1943" t="s">
        <v>1047</v>
      </c>
      <c r="D1943" t="s">
        <v>66</v>
      </c>
      <c r="E1943" t="s">
        <v>177</v>
      </c>
      <c r="F1943" t="s">
        <v>6416</v>
      </c>
      <c r="G1943" s="6">
        <f t="shared" si="270"/>
        <v>18561</v>
      </c>
      <c r="H1943" t="s">
        <v>39</v>
      </c>
      <c r="I1943" t="s">
        <v>86</v>
      </c>
      <c r="J1943" t="str">
        <f t="shared" si="271"/>
        <v>Mason Solanki</v>
      </c>
      <c r="K1943" t="s">
        <v>3086</v>
      </c>
      <c r="L1943" s="7">
        <f t="shared" si="276"/>
        <v>44995</v>
      </c>
      <c r="M1943" s="7">
        <v>45077</v>
      </c>
      <c r="N1943" s="1">
        <f t="shared" si="272"/>
        <v>45077</v>
      </c>
      <c r="P1943" s="7" t="str">
        <f t="shared" si="277"/>
        <v/>
      </c>
      <c r="R1943">
        <v>0</v>
      </c>
      <c r="S1943">
        <v>1</v>
      </c>
      <c r="T1943">
        <v>32.299999999999997</v>
      </c>
      <c r="U1943" t="s">
        <v>100</v>
      </c>
      <c r="W1943" t="str">
        <f t="shared" si="273"/>
        <v>Open</v>
      </c>
      <c r="X1943" t="str">
        <f>_xlfn.XLOOKUP(B1943,'Customers'!A:A,'Customers'!E:E,"")</f>
        <v>SMB</v>
      </c>
      <c r="Y1943">
        <f t="shared" si="274"/>
        <v>0</v>
      </c>
      <c r="Z1943" t="str">
        <f t="shared" si="275"/>
        <v/>
      </c>
      <c r="AA1943">
        <f t="shared" si="278"/>
        <v>0</v>
      </c>
    </row>
    <row r="1944" spans="1:27">
      <c r="A1944" t="s">
        <v>6417</v>
      </c>
      <c r="B1944" t="s">
        <v>5068</v>
      </c>
      <c r="C1944" t="s">
        <v>18</v>
      </c>
      <c r="D1944" t="s">
        <v>183</v>
      </c>
      <c r="E1944" t="s">
        <v>177</v>
      </c>
      <c r="F1944" t="s">
        <v>29</v>
      </c>
      <c r="G1944" s="6">
        <f t="shared" si="270"/>
        <v>3000</v>
      </c>
      <c r="H1944" t="s">
        <v>151</v>
      </c>
      <c r="I1944" t="s">
        <v>139</v>
      </c>
      <c r="J1944" t="str">
        <f t="shared" si="271"/>
        <v>Champak Rao</v>
      </c>
      <c r="K1944" t="s">
        <v>817</v>
      </c>
      <c r="L1944" s="7">
        <f t="shared" si="276"/>
        <v>45007</v>
      </c>
      <c r="M1944" s="7">
        <v>45139</v>
      </c>
      <c r="N1944" s="1">
        <f t="shared" si="272"/>
        <v>45139</v>
      </c>
      <c r="P1944" s="7" t="str">
        <f t="shared" si="277"/>
        <v/>
      </c>
      <c r="R1944">
        <v>0</v>
      </c>
      <c r="S1944">
        <v>1</v>
      </c>
      <c r="T1944">
        <v>8.4</v>
      </c>
      <c r="U1944" t="s">
        <v>42</v>
      </c>
      <c r="W1944" t="str">
        <f t="shared" si="273"/>
        <v>Open</v>
      </c>
      <c r="X1944" t="str">
        <f>_xlfn.XLOOKUP(B1944,'Customers'!A:A,'Customers'!E:E,"")</f>
        <v>Mid-Market</v>
      </c>
      <c r="Y1944">
        <f t="shared" si="274"/>
        <v>0</v>
      </c>
      <c r="Z1944" t="str">
        <f t="shared" si="275"/>
        <v/>
      </c>
      <c r="AA1944">
        <f t="shared" si="278"/>
        <v>0</v>
      </c>
    </row>
    <row r="1945" spans="1:27">
      <c r="A1945" t="s">
        <v>6418</v>
      </c>
      <c r="B1945" t="s">
        <v>2167</v>
      </c>
      <c r="C1945" t="s">
        <v>18</v>
      </c>
      <c r="D1945" t="s">
        <v>19</v>
      </c>
      <c r="E1945" t="s">
        <v>91</v>
      </c>
      <c r="F1945" t="s">
        <v>6419</v>
      </c>
      <c r="G1945" s="6">
        <f t="shared" si="270"/>
        <v>5812</v>
      </c>
      <c r="H1945" t="s">
        <v>161</v>
      </c>
      <c r="I1945" t="s">
        <v>73</v>
      </c>
      <c r="J1945" t="str">
        <f t="shared" si="271"/>
        <v>Karan Karnik</v>
      </c>
      <c r="K1945" t="s">
        <v>3559</v>
      </c>
      <c r="L1945" s="7">
        <f t="shared" si="276"/>
        <v>44951</v>
      </c>
      <c r="M1945" s="7">
        <v>45110</v>
      </c>
      <c r="N1945" s="1">
        <f t="shared" si="272"/>
        <v>45110</v>
      </c>
      <c r="O1945" s="7">
        <v>45101</v>
      </c>
      <c r="P1945" s="7">
        <f t="shared" si="277"/>
        <v>45101</v>
      </c>
      <c r="Q1945">
        <v>150</v>
      </c>
      <c r="R1945">
        <v>0</v>
      </c>
      <c r="S1945">
        <v>1</v>
      </c>
      <c r="T1945">
        <v>7.4</v>
      </c>
      <c r="U1945" t="s">
        <v>33</v>
      </c>
      <c r="W1945" t="str">
        <f t="shared" si="273"/>
        <v>Won</v>
      </c>
      <c r="X1945" t="str">
        <f>_xlfn.XLOOKUP(B1945,'Customers'!A:A,'Customers'!E:E,"")</f>
        <v>SMB</v>
      </c>
      <c r="Y1945">
        <f t="shared" si="274"/>
        <v>1</v>
      </c>
      <c r="Z1945">
        <f t="shared" si="275"/>
        <v>-9</v>
      </c>
      <c r="AA1945">
        <f t="shared" si="278"/>
        <v>0</v>
      </c>
    </row>
    <row r="1946" spans="1:27">
      <c r="A1946" t="s">
        <v>6420</v>
      </c>
      <c r="B1946" t="s">
        <v>6421</v>
      </c>
      <c r="C1946" t="s">
        <v>36</v>
      </c>
      <c r="D1946" t="s">
        <v>66</v>
      </c>
      <c r="E1946" t="s">
        <v>20</v>
      </c>
      <c r="F1946" t="s">
        <v>6422</v>
      </c>
      <c r="G1946" s="6">
        <f t="shared" si="270"/>
        <v>11581</v>
      </c>
      <c r="H1946" t="s">
        <v>161</v>
      </c>
      <c r="I1946" t="s">
        <v>1377</v>
      </c>
      <c r="J1946" t="str">
        <f t="shared" si="271"/>
        <v>Patrick Sama</v>
      </c>
      <c r="K1946" t="s">
        <v>223</v>
      </c>
      <c r="L1946" s="7">
        <f t="shared" si="276"/>
        <v>44637</v>
      </c>
      <c r="M1946" s="7">
        <v>44676</v>
      </c>
      <c r="N1946" s="1">
        <f t="shared" si="272"/>
        <v>44676</v>
      </c>
      <c r="P1946" s="7" t="str">
        <f t="shared" si="277"/>
        <v/>
      </c>
      <c r="R1946">
        <v>0</v>
      </c>
      <c r="S1946">
        <v>1</v>
      </c>
      <c r="T1946">
        <v>9.3000000000000007</v>
      </c>
      <c r="U1946" t="s">
        <v>42</v>
      </c>
      <c r="W1946" t="str">
        <f t="shared" si="273"/>
        <v>Open</v>
      </c>
      <c r="X1946" t="str">
        <f>_xlfn.XLOOKUP(B1946,'Customers'!A:A,'Customers'!E:E,"")</f>
        <v>Enterprise</v>
      </c>
      <c r="Y1946">
        <f t="shared" si="274"/>
        <v>0</v>
      </c>
      <c r="Z1946" t="str">
        <f t="shared" si="275"/>
        <v/>
      </c>
      <c r="AA1946">
        <f t="shared" si="278"/>
        <v>0</v>
      </c>
    </row>
    <row r="1947" spans="1:27">
      <c r="A1947" t="s">
        <v>6423</v>
      </c>
      <c r="B1947" t="s">
        <v>6424</v>
      </c>
      <c r="C1947" t="s">
        <v>726</v>
      </c>
      <c r="D1947" t="s">
        <v>183</v>
      </c>
      <c r="E1947" t="s">
        <v>115</v>
      </c>
      <c r="F1947" t="s">
        <v>6425</v>
      </c>
      <c r="G1947" s="6">
        <f t="shared" si="270"/>
        <v>5630</v>
      </c>
      <c r="H1947" t="s">
        <v>47</v>
      </c>
      <c r="I1947" t="s">
        <v>31</v>
      </c>
      <c r="J1947" t="str">
        <f t="shared" si="271"/>
        <v>Ati Seshadri</v>
      </c>
      <c r="K1947" t="s">
        <v>173</v>
      </c>
      <c r="L1947" s="7">
        <f t="shared" si="276"/>
        <v>45186</v>
      </c>
      <c r="M1947" s="7">
        <v>45290</v>
      </c>
      <c r="N1947" s="1">
        <f t="shared" si="272"/>
        <v>45290</v>
      </c>
      <c r="O1947" s="7">
        <v>45274</v>
      </c>
      <c r="P1947" s="7">
        <f t="shared" si="277"/>
        <v>45274</v>
      </c>
      <c r="Q1947">
        <v>88</v>
      </c>
      <c r="R1947">
        <v>0</v>
      </c>
      <c r="S1947">
        <v>1</v>
      </c>
      <c r="T1947">
        <v>20.7</v>
      </c>
      <c r="U1947" t="s">
        <v>58</v>
      </c>
      <c r="W1947" t="str">
        <f t="shared" si="273"/>
        <v>Lost</v>
      </c>
      <c r="X1947" t="str">
        <f>_xlfn.XLOOKUP(B1947,'Customers'!A:A,'Customers'!E:E,"")</f>
        <v>Mid-Market</v>
      </c>
      <c r="Y1947">
        <f t="shared" si="274"/>
        <v>1</v>
      </c>
      <c r="Z1947">
        <f t="shared" si="275"/>
        <v>-16</v>
      </c>
      <c r="AA1947">
        <f t="shared" si="278"/>
        <v>0</v>
      </c>
    </row>
    <row r="1948" spans="1:27">
      <c r="A1948" t="s">
        <v>6426</v>
      </c>
      <c r="B1948" t="s">
        <v>2769</v>
      </c>
      <c r="C1948" t="s">
        <v>36</v>
      </c>
      <c r="D1948" t="s">
        <v>53</v>
      </c>
      <c r="E1948" t="s">
        <v>177</v>
      </c>
      <c r="F1948" t="s">
        <v>6427</v>
      </c>
      <c r="G1948" s="6">
        <f t="shared" si="270"/>
        <v>34769</v>
      </c>
      <c r="H1948" t="s">
        <v>79</v>
      </c>
      <c r="I1948" t="s">
        <v>619</v>
      </c>
      <c r="J1948" t="str">
        <f t="shared" si="271"/>
        <v>Patrick Sama</v>
      </c>
      <c r="K1948" t="s">
        <v>1573</v>
      </c>
      <c r="L1948" s="7">
        <f t="shared" si="276"/>
        <v>44818</v>
      </c>
      <c r="M1948" s="7">
        <v>44990</v>
      </c>
      <c r="N1948" s="1">
        <f t="shared" si="272"/>
        <v>44990</v>
      </c>
      <c r="P1948" s="7" t="str">
        <f t="shared" si="277"/>
        <v/>
      </c>
      <c r="R1948">
        <v>0</v>
      </c>
      <c r="S1948">
        <v>1</v>
      </c>
      <c r="T1948">
        <v>28</v>
      </c>
      <c r="U1948" t="s">
        <v>58</v>
      </c>
      <c r="W1948" t="str">
        <f t="shared" si="273"/>
        <v>Open</v>
      </c>
      <c r="X1948" t="str">
        <f>_xlfn.XLOOKUP(B1948,'Customers'!A:A,'Customers'!E:E,"")</f>
        <v>Mid-Market</v>
      </c>
      <c r="Y1948">
        <f t="shared" si="274"/>
        <v>0</v>
      </c>
      <c r="Z1948" t="str">
        <f t="shared" si="275"/>
        <v/>
      </c>
      <c r="AA1948">
        <f t="shared" si="278"/>
        <v>0</v>
      </c>
    </row>
    <row r="1949" spans="1:27">
      <c r="A1949" t="s">
        <v>6428</v>
      </c>
      <c r="B1949" t="s">
        <v>5344</v>
      </c>
      <c r="C1949" t="s">
        <v>1691</v>
      </c>
      <c r="D1949" t="s">
        <v>19</v>
      </c>
      <c r="E1949" t="s">
        <v>115</v>
      </c>
      <c r="F1949" t="s">
        <v>6429</v>
      </c>
      <c r="G1949" s="6">
        <f t="shared" si="270"/>
        <v>9576</v>
      </c>
      <c r="H1949" t="s">
        <v>56</v>
      </c>
      <c r="I1949" t="s">
        <v>98</v>
      </c>
      <c r="J1949" t="str">
        <f t="shared" si="271"/>
        <v>Amruta Sinha</v>
      </c>
      <c r="K1949" t="s">
        <v>3718</v>
      </c>
      <c r="L1949" s="7">
        <f t="shared" si="276"/>
        <v>44610</v>
      </c>
      <c r="M1949" s="7">
        <v>44672</v>
      </c>
      <c r="N1949" s="1">
        <f t="shared" si="272"/>
        <v>44672</v>
      </c>
      <c r="O1949" s="7">
        <v>44640</v>
      </c>
      <c r="P1949" s="7">
        <f t="shared" si="277"/>
        <v>44640</v>
      </c>
      <c r="Q1949">
        <v>30</v>
      </c>
      <c r="R1949">
        <v>0</v>
      </c>
      <c r="S1949">
        <v>1</v>
      </c>
      <c r="T1949">
        <v>5.8</v>
      </c>
      <c r="U1949" t="s">
        <v>42</v>
      </c>
      <c r="W1949" t="str">
        <f t="shared" si="273"/>
        <v>Lost</v>
      </c>
      <c r="X1949" t="str">
        <f>_xlfn.XLOOKUP(B1949,'Customers'!A:A,'Customers'!E:E,"")</f>
        <v>Mid-Market</v>
      </c>
      <c r="Y1949">
        <f t="shared" si="274"/>
        <v>1</v>
      </c>
      <c r="Z1949">
        <f t="shared" si="275"/>
        <v>-32</v>
      </c>
      <c r="AA1949">
        <f t="shared" si="278"/>
        <v>0</v>
      </c>
    </row>
    <row r="1950" spans="1:27">
      <c r="A1950" t="s">
        <v>6430</v>
      </c>
      <c r="B1950" t="s">
        <v>6431</v>
      </c>
      <c r="C1950" t="s">
        <v>251</v>
      </c>
      <c r="D1950" t="s">
        <v>183</v>
      </c>
      <c r="E1950" t="s">
        <v>45</v>
      </c>
      <c r="F1950" t="s">
        <v>6432</v>
      </c>
      <c r="G1950" s="6">
        <f t="shared" si="270"/>
        <v>10890</v>
      </c>
      <c r="H1950" t="s">
        <v>39</v>
      </c>
      <c r="I1950" t="s">
        <v>80</v>
      </c>
      <c r="J1950" t="str">
        <f t="shared" si="271"/>
        <v>Shivani Natt</v>
      </c>
      <c r="K1950" t="s">
        <v>6433</v>
      </c>
      <c r="L1950" s="7">
        <f t="shared" si="276"/>
        <v>45336</v>
      </c>
      <c r="M1950" s="7">
        <v>45366</v>
      </c>
      <c r="N1950" s="1">
        <f t="shared" si="272"/>
        <v>45366</v>
      </c>
      <c r="P1950" s="7" t="str">
        <f t="shared" si="277"/>
        <v/>
      </c>
      <c r="R1950">
        <v>0</v>
      </c>
      <c r="S1950">
        <v>1</v>
      </c>
      <c r="U1950" t="s">
        <v>33</v>
      </c>
      <c r="W1950" t="str">
        <f t="shared" si="273"/>
        <v>Open</v>
      </c>
      <c r="X1950" t="str">
        <f>_xlfn.XLOOKUP(B1950,'Customers'!A:A,'Customers'!E:E,"")</f>
        <v>SMB</v>
      </c>
      <c r="Y1950">
        <f t="shared" si="274"/>
        <v>0</v>
      </c>
      <c r="Z1950" t="str">
        <f t="shared" si="275"/>
        <v/>
      </c>
      <c r="AA1950">
        <f t="shared" si="278"/>
        <v>0</v>
      </c>
    </row>
    <row r="1951" spans="1:27">
      <c r="A1951" t="s">
        <v>6434</v>
      </c>
      <c r="B1951" t="s">
        <v>708</v>
      </c>
      <c r="C1951" t="s">
        <v>18</v>
      </c>
      <c r="D1951" t="s">
        <v>66</v>
      </c>
      <c r="E1951" t="s">
        <v>20</v>
      </c>
      <c r="F1951" t="s">
        <v>6435</v>
      </c>
      <c r="G1951" s="6">
        <f t="shared" si="270"/>
        <v>6479</v>
      </c>
      <c r="H1951" t="s">
        <v>30</v>
      </c>
      <c r="I1951" t="s">
        <v>145</v>
      </c>
      <c r="J1951" t="str">
        <f t="shared" si="271"/>
        <v>Krish Varughese</v>
      </c>
      <c r="K1951" t="s">
        <v>6436</v>
      </c>
      <c r="L1951" s="7">
        <f t="shared" si="276"/>
        <v>44798</v>
      </c>
      <c r="M1951" s="7">
        <v>44898</v>
      </c>
      <c r="N1951" s="1">
        <f t="shared" si="272"/>
        <v>44898</v>
      </c>
      <c r="P1951" s="7" t="str">
        <f t="shared" si="277"/>
        <v/>
      </c>
      <c r="R1951">
        <v>0</v>
      </c>
      <c r="S1951">
        <v>1</v>
      </c>
      <c r="T1951">
        <v>1.8</v>
      </c>
      <c r="U1951" t="s">
        <v>33</v>
      </c>
      <c r="W1951" t="str">
        <f t="shared" si="273"/>
        <v>Open</v>
      </c>
      <c r="X1951" t="str">
        <f>_xlfn.XLOOKUP(B1951,'Customers'!A:A,'Customers'!E:E,"")</f>
        <v>SMB</v>
      </c>
      <c r="Y1951">
        <f t="shared" si="274"/>
        <v>0</v>
      </c>
      <c r="Z1951" t="str">
        <f t="shared" si="275"/>
        <v/>
      </c>
      <c r="AA1951">
        <f t="shared" si="278"/>
        <v>0</v>
      </c>
    </row>
    <row r="1952" spans="1:27">
      <c r="A1952" t="s">
        <v>6437</v>
      </c>
      <c r="B1952" t="s">
        <v>6438</v>
      </c>
      <c r="C1952" t="s">
        <v>18</v>
      </c>
      <c r="D1952" t="s">
        <v>183</v>
      </c>
      <c r="E1952" t="s">
        <v>28</v>
      </c>
      <c r="F1952" t="s">
        <v>6439</v>
      </c>
      <c r="G1952" s="6">
        <f t="shared" si="270"/>
        <v>10016</v>
      </c>
      <c r="H1952" t="s">
        <v>56</v>
      </c>
      <c r="I1952" t="s">
        <v>778</v>
      </c>
      <c r="J1952" t="str">
        <f t="shared" si="271"/>
        <v>Nihal Bhasin</v>
      </c>
      <c r="K1952" t="s">
        <v>6440</v>
      </c>
      <c r="L1952" s="7">
        <f t="shared" si="276"/>
        <v>45535</v>
      </c>
      <c r="M1952" s="7">
        <v>45626</v>
      </c>
      <c r="N1952" s="1">
        <f t="shared" si="272"/>
        <v>45626</v>
      </c>
      <c r="P1952" s="7" t="str">
        <f t="shared" si="277"/>
        <v/>
      </c>
      <c r="R1952">
        <v>0</v>
      </c>
      <c r="S1952">
        <v>1</v>
      </c>
      <c r="U1952" t="s">
        <v>58</v>
      </c>
      <c r="W1952" t="str">
        <f t="shared" si="273"/>
        <v>Open</v>
      </c>
      <c r="X1952" t="str">
        <f>_xlfn.XLOOKUP(B1952,'Customers'!A:A,'Customers'!E:E,"")</f>
        <v>Enterprise</v>
      </c>
      <c r="Y1952">
        <f t="shared" si="274"/>
        <v>0</v>
      </c>
      <c r="Z1952" t="str">
        <f t="shared" si="275"/>
        <v/>
      </c>
      <c r="AA1952">
        <f t="shared" si="278"/>
        <v>0</v>
      </c>
    </row>
    <row r="1953" spans="1:27">
      <c r="A1953" t="s">
        <v>6441</v>
      </c>
      <c r="B1953" t="s">
        <v>1107</v>
      </c>
      <c r="C1953" t="s">
        <v>1056</v>
      </c>
      <c r="D1953" t="s">
        <v>37</v>
      </c>
      <c r="E1953" t="s">
        <v>115</v>
      </c>
      <c r="F1953" t="s">
        <v>6442</v>
      </c>
      <c r="G1953" s="6">
        <f t="shared" si="270"/>
        <v>212756</v>
      </c>
      <c r="H1953" t="s">
        <v>161</v>
      </c>
      <c r="I1953" t="s">
        <v>133</v>
      </c>
      <c r="J1953" t="str">
        <f t="shared" si="271"/>
        <v>Aachal Soni</v>
      </c>
      <c r="K1953" t="s">
        <v>5404</v>
      </c>
      <c r="L1953" s="7">
        <f t="shared" si="276"/>
        <v>45217</v>
      </c>
      <c r="M1953" s="7">
        <v>45333</v>
      </c>
      <c r="N1953" s="1">
        <f t="shared" si="272"/>
        <v>45333</v>
      </c>
      <c r="O1953" s="7">
        <v>45403</v>
      </c>
      <c r="P1953" s="7">
        <f t="shared" si="277"/>
        <v>45403</v>
      </c>
      <c r="Q1953">
        <v>186</v>
      </c>
      <c r="R1953">
        <v>0</v>
      </c>
      <c r="S1953">
        <v>1</v>
      </c>
      <c r="T1953">
        <v>31.7</v>
      </c>
      <c r="U1953" t="s">
        <v>25</v>
      </c>
      <c r="W1953" t="str">
        <f t="shared" si="273"/>
        <v>Lost</v>
      </c>
      <c r="X1953" t="str">
        <f>_xlfn.XLOOKUP(B1953,'Customers'!A:A,'Customers'!E:E,"")</f>
        <v>Enterprise</v>
      </c>
      <c r="Y1953">
        <f t="shared" si="274"/>
        <v>1</v>
      </c>
      <c r="Z1953">
        <f t="shared" si="275"/>
        <v>70</v>
      </c>
      <c r="AA1953">
        <f t="shared" si="278"/>
        <v>1</v>
      </c>
    </row>
    <row r="1954" spans="1:27">
      <c r="A1954" t="s">
        <v>6443</v>
      </c>
      <c r="B1954" t="s">
        <v>2741</v>
      </c>
      <c r="C1954" t="s">
        <v>18</v>
      </c>
      <c r="D1954" t="s">
        <v>183</v>
      </c>
      <c r="E1954" t="s">
        <v>91</v>
      </c>
      <c r="F1954" t="s">
        <v>6045</v>
      </c>
      <c r="G1954" s="6">
        <f t="shared" si="270"/>
        <v>12196</v>
      </c>
      <c r="H1954" t="s">
        <v>79</v>
      </c>
      <c r="I1954" t="s">
        <v>545</v>
      </c>
      <c r="J1954" t="str">
        <f t="shared" si="271"/>
        <v>Krish Varughese</v>
      </c>
      <c r="K1954" t="s">
        <v>4919</v>
      </c>
      <c r="L1954" s="7">
        <f t="shared" si="276"/>
        <v>45632</v>
      </c>
      <c r="M1954" s="7">
        <v>45660</v>
      </c>
      <c r="N1954" s="1">
        <f t="shared" si="272"/>
        <v>45660</v>
      </c>
      <c r="O1954" s="7">
        <v>45690</v>
      </c>
      <c r="P1954" s="7">
        <f t="shared" si="277"/>
        <v>45690</v>
      </c>
      <c r="Q1954">
        <v>58</v>
      </c>
      <c r="R1954">
        <v>0</v>
      </c>
      <c r="S1954">
        <v>1</v>
      </c>
      <c r="T1954">
        <v>17.600000000000001</v>
      </c>
      <c r="U1954" t="s">
        <v>100</v>
      </c>
      <c r="W1954" t="str">
        <f t="shared" si="273"/>
        <v>Won</v>
      </c>
      <c r="X1954" t="str">
        <f>_xlfn.XLOOKUP(B1954,'Customers'!A:A,'Customers'!E:E,"")</f>
        <v>SMB</v>
      </c>
      <c r="Y1954">
        <f t="shared" si="274"/>
        <v>1</v>
      </c>
      <c r="Z1954">
        <f t="shared" si="275"/>
        <v>30</v>
      </c>
      <c r="AA1954">
        <f t="shared" si="278"/>
        <v>0</v>
      </c>
    </row>
    <row r="1955" spans="1:27">
      <c r="A1955" t="s">
        <v>6444</v>
      </c>
      <c r="B1955" t="s">
        <v>6445</v>
      </c>
      <c r="C1955" t="s">
        <v>986</v>
      </c>
      <c r="D1955" t="s">
        <v>66</v>
      </c>
      <c r="E1955" t="s">
        <v>20</v>
      </c>
      <c r="F1955" t="s">
        <v>72</v>
      </c>
      <c r="G1955" s="6">
        <f t="shared" si="270"/>
        <v>4000</v>
      </c>
      <c r="H1955" t="s">
        <v>172</v>
      </c>
      <c r="I1955" t="s">
        <v>139</v>
      </c>
      <c r="J1955" t="str">
        <f t="shared" si="271"/>
        <v>Champak Rao</v>
      </c>
      <c r="K1955" t="s">
        <v>636</v>
      </c>
      <c r="L1955" s="7">
        <f t="shared" si="276"/>
        <v>44762</v>
      </c>
      <c r="M1955" s="7">
        <v>44864</v>
      </c>
      <c r="N1955" s="1">
        <f t="shared" si="272"/>
        <v>44864</v>
      </c>
      <c r="P1955" s="7" t="str">
        <f t="shared" si="277"/>
        <v/>
      </c>
      <c r="R1955">
        <v>0</v>
      </c>
      <c r="S1955">
        <v>1</v>
      </c>
      <c r="T1955">
        <v>31.1</v>
      </c>
      <c r="U1955" t="s">
        <v>25</v>
      </c>
      <c r="W1955" t="str">
        <f t="shared" si="273"/>
        <v>Open</v>
      </c>
      <c r="X1955" t="str">
        <f>_xlfn.XLOOKUP(B1955,'Customers'!A:A,'Customers'!E:E,"")</f>
        <v>SMB</v>
      </c>
      <c r="Y1955">
        <f t="shared" si="274"/>
        <v>0</v>
      </c>
      <c r="Z1955" t="str">
        <f t="shared" si="275"/>
        <v/>
      </c>
      <c r="AA1955">
        <f t="shared" si="278"/>
        <v>0</v>
      </c>
    </row>
    <row r="1956" spans="1:27">
      <c r="A1956" t="s">
        <v>6446</v>
      </c>
      <c r="B1956" t="s">
        <v>1124</v>
      </c>
      <c r="C1956" t="s">
        <v>2370</v>
      </c>
      <c r="D1956" t="s">
        <v>37</v>
      </c>
      <c r="E1956" t="s">
        <v>177</v>
      </c>
      <c r="F1956" t="s">
        <v>6447</v>
      </c>
      <c r="G1956" s="6">
        <f t="shared" si="270"/>
        <v>120604</v>
      </c>
      <c r="H1956" t="s">
        <v>56</v>
      </c>
      <c r="I1956" t="s">
        <v>139</v>
      </c>
      <c r="J1956" t="str">
        <f t="shared" si="271"/>
        <v>Champak Rao</v>
      </c>
      <c r="K1956" t="s">
        <v>856</v>
      </c>
      <c r="L1956" s="7">
        <f t="shared" si="276"/>
        <v>44757</v>
      </c>
      <c r="M1956" s="7">
        <v>44831</v>
      </c>
      <c r="N1956" s="1">
        <f t="shared" si="272"/>
        <v>44831</v>
      </c>
      <c r="P1956" s="7" t="str">
        <f t="shared" si="277"/>
        <v/>
      </c>
      <c r="R1956">
        <v>0</v>
      </c>
      <c r="S1956">
        <v>1</v>
      </c>
      <c r="T1956">
        <v>0.6</v>
      </c>
      <c r="U1956" t="s">
        <v>33</v>
      </c>
      <c r="W1956" t="str">
        <f t="shared" si="273"/>
        <v>Open</v>
      </c>
      <c r="X1956" t="str">
        <f>_xlfn.XLOOKUP(B1956,'Customers'!A:A,'Customers'!E:E,"")</f>
        <v>SMB</v>
      </c>
      <c r="Y1956">
        <f t="shared" si="274"/>
        <v>0</v>
      </c>
      <c r="Z1956" t="str">
        <f t="shared" si="275"/>
        <v/>
      </c>
      <c r="AA1956">
        <f t="shared" si="278"/>
        <v>0</v>
      </c>
    </row>
    <row r="1957" spans="1:27">
      <c r="A1957" t="s">
        <v>6448</v>
      </c>
      <c r="B1957" t="s">
        <v>6449</v>
      </c>
      <c r="C1957" t="s">
        <v>301</v>
      </c>
      <c r="D1957" t="s">
        <v>37</v>
      </c>
      <c r="E1957" t="s">
        <v>45</v>
      </c>
      <c r="F1957" t="s">
        <v>6450</v>
      </c>
      <c r="G1957" s="6">
        <f t="shared" si="270"/>
        <v>149153</v>
      </c>
      <c r="H1957" t="s">
        <v>79</v>
      </c>
      <c r="I1957" t="s">
        <v>274</v>
      </c>
      <c r="J1957" t="str">
        <f t="shared" si="271"/>
        <v>Rachit Lall</v>
      </c>
      <c r="K1957" t="s">
        <v>5116</v>
      </c>
      <c r="L1957" s="7">
        <f t="shared" si="276"/>
        <v>45026</v>
      </c>
      <c r="M1957" s="7">
        <v>45184</v>
      </c>
      <c r="N1957" s="1">
        <f t="shared" si="272"/>
        <v>45184</v>
      </c>
      <c r="P1957" s="7" t="str">
        <f t="shared" si="277"/>
        <v/>
      </c>
      <c r="R1957">
        <v>0</v>
      </c>
      <c r="S1957">
        <v>1</v>
      </c>
      <c r="T1957">
        <v>2.9</v>
      </c>
      <c r="U1957" t="s">
        <v>58</v>
      </c>
      <c r="W1957" t="str">
        <f t="shared" si="273"/>
        <v>Open</v>
      </c>
      <c r="X1957" t="str">
        <f>_xlfn.XLOOKUP(B1957,'Customers'!A:A,'Customers'!E:E,"")</f>
        <v>SMB</v>
      </c>
      <c r="Y1957">
        <f t="shared" si="274"/>
        <v>0</v>
      </c>
      <c r="Z1957" t="str">
        <f t="shared" si="275"/>
        <v/>
      </c>
      <c r="AA1957">
        <f t="shared" si="278"/>
        <v>0</v>
      </c>
    </row>
    <row r="1958" spans="1:27">
      <c r="A1958" t="s">
        <v>6451</v>
      </c>
      <c r="B1958" t="s">
        <v>6452</v>
      </c>
      <c r="C1958" t="s">
        <v>5395</v>
      </c>
      <c r="D1958" t="s">
        <v>19</v>
      </c>
      <c r="E1958" t="s">
        <v>91</v>
      </c>
      <c r="F1958" t="s">
        <v>6453</v>
      </c>
      <c r="G1958" s="6">
        <f t="shared" si="270"/>
        <v>3574</v>
      </c>
      <c r="H1958" t="s">
        <v>79</v>
      </c>
      <c r="I1958" t="s">
        <v>31</v>
      </c>
      <c r="J1958" t="str">
        <f t="shared" si="271"/>
        <v>Ati Seshadri</v>
      </c>
      <c r="K1958" t="s">
        <v>4919</v>
      </c>
      <c r="L1958" s="7">
        <f t="shared" si="276"/>
        <v>45632</v>
      </c>
      <c r="M1958" s="7">
        <v>45673</v>
      </c>
      <c r="N1958" s="1">
        <f t="shared" si="272"/>
        <v>45673</v>
      </c>
      <c r="O1958" s="7">
        <v>45779</v>
      </c>
      <c r="P1958" s="7">
        <f t="shared" si="277"/>
        <v>45779</v>
      </c>
      <c r="Q1958">
        <v>147</v>
      </c>
      <c r="R1958">
        <v>0</v>
      </c>
      <c r="S1958">
        <v>1</v>
      </c>
      <c r="T1958">
        <v>9.1</v>
      </c>
      <c r="U1958" t="s">
        <v>100</v>
      </c>
      <c r="W1958" t="str">
        <f t="shared" si="273"/>
        <v>Won</v>
      </c>
      <c r="X1958" t="str">
        <f>_xlfn.XLOOKUP(B1958,'Customers'!A:A,'Customers'!E:E,"")</f>
        <v>Enterprise</v>
      </c>
      <c r="Y1958">
        <f t="shared" si="274"/>
        <v>1</v>
      </c>
      <c r="Z1958">
        <f t="shared" si="275"/>
        <v>106</v>
      </c>
      <c r="AA1958">
        <f t="shared" si="278"/>
        <v>1</v>
      </c>
    </row>
    <row r="1959" spans="1:27">
      <c r="A1959" t="s">
        <v>6454</v>
      </c>
      <c r="B1959" t="s">
        <v>4710</v>
      </c>
      <c r="C1959" t="s">
        <v>877</v>
      </c>
      <c r="D1959" t="s">
        <v>37</v>
      </c>
      <c r="E1959" t="s">
        <v>91</v>
      </c>
      <c r="F1959" t="s">
        <v>6455</v>
      </c>
      <c r="G1959" s="6">
        <f t="shared" si="270"/>
        <v>70479</v>
      </c>
      <c r="H1959" t="s">
        <v>22</v>
      </c>
      <c r="I1959" t="s">
        <v>232</v>
      </c>
      <c r="J1959" t="str">
        <f t="shared" si="271"/>
        <v>Patrick Sama</v>
      </c>
      <c r="K1959" t="s">
        <v>2304</v>
      </c>
      <c r="L1959" s="7">
        <f t="shared" si="276"/>
        <v>44890</v>
      </c>
      <c r="M1959" s="7">
        <v>45070</v>
      </c>
      <c r="N1959" s="1">
        <f t="shared" si="272"/>
        <v>45070</v>
      </c>
      <c r="O1959" s="7">
        <v>45071</v>
      </c>
      <c r="P1959" s="7">
        <f t="shared" si="277"/>
        <v>45071</v>
      </c>
      <c r="Q1959">
        <v>181</v>
      </c>
      <c r="R1959">
        <v>0</v>
      </c>
      <c r="S1959">
        <v>1</v>
      </c>
      <c r="U1959" t="s">
        <v>58</v>
      </c>
      <c r="W1959" t="str">
        <f t="shared" si="273"/>
        <v>Won</v>
      </c>
      <c r="X1959" t="str">
        <f>_xlfn.XLOOKUP(B1959,'Customers'!A:A,'Customers'!E:E,"")</f>
        <v>SMB</v>
      </c>
      <c r="Y1959">
        <f t="shared" si="274"/>
        <v>1</v>
      </c>
      <c r="Z1959">
        <f t="shared" si="275"/>
        <v>1</v>
      </c>
      <c r="AA1959">
        <f t="shared" si="278"/>
        <v>0</v>
      </c>
    </row>
    <row r="1960" spans="1:27">
      <c r="A1960" t="s">
        <v>6456</v>
      </c>
      <c r="B1960" t="s">
        <v>6457</v>
      </c>
      <c r="C1960" t="s">
        <v>18</v>
      </c>
      <c r="D1960" t="s">
        <v>183</v>
      </c>
      <c r="E1960" t="s">
        <v>20</v>
      </c>
      <c r="F1960" t="s">
        <v>184</v>
      </c>
      <c r="G1960" s="6">
        <f t="shared" si="270"/>
        <v>8000</v>
      </c>
      <c r="H1960" t="s">
        <v>56</v>
      </c>
      <c r="I1960" t="s">
        <v>274</v>
      </c>
      <c r="J1960" t="str">
        <f t="shared" si="271"/>
        <v>Rachit Lall</v>
      </c>
      <c r="K1960" t="s">
        <v>2376</v>
      </c>
      <c r="L1960" s="7">
        <f t="shared" si="276"/>
        <v>45196</v>
      </c>
      <c r="M1960" s="7">
        <v>45236</v>
      </c>
      <c r="N1960" s="1">
        <f t="shared" si="272"/>
        <v>45236</v>
      </c>
      <c r="P1960" s="7" t="str">
        <f t="shared" si="277"/>
        <v/>
      </c>
      <c r="R1960">
        <v>0</v>
      </c>
      <c r="S1960">
        <v>1</v>
      </c>
      <c r="T1960">
        <v>31.6</v>
      </c>
      <c r="U1960" t="s">
        <v>100</v>
      </c>
      <c r="W1960" t="str">
        <f t="shared" si="273"/>
        <v>Open</v>
      </c>
      <c r="X1960" t="str">
        <f>_xlfn.XLOOKUP(B1960,'Customers'!A:A,'Customers'!E:E,"")</f>
        <v>Mid-Market</v>
      </c>
      <c r="Y1960">
        <f t="shared" si="274"/>
        <v>0</v>
      </c>
      <c r="Z1960" t="str">
        <f t="shared" si="275"/>
        <v/>
      </c>
      <c r="AA1960">
        <f t="shared" si="278"/>
        <v>0</v>
      </c>
    </row>
    <row r="1961" spans="1:27">
      <c r="A1961" t="s">
        <v>6458</v>
      </c>
      <c r="B1961" t="s">
        <v>6459</v>
      </c>
      <c r="C1961" t="s">
        <v>18</v>
      </c>
      <c r="D1961" t="s">
        <v>183</v>
      </c>
      <c r="E1961" t="s">
        <v>28</v>
      </c>
      <c r="F1961" t="s">
        <v>6460</v>
      </c>
      <c r="G1961" s="6">
        <f t="shared" si="270"/>
        <v>13411</v>
      </c>
      <c r="H1961" t="s">
        <v>47</v>
      </c>
      <c r="I1961" t="s">
        <v>156</v>
      </c>
      <c r="J1961" t="str">
        <f t="shared" si="271"/>
        <v>Lakshmi Hayre</v>
      </c>
      <c r="K1961" t="s">
        <v>1639</v>
      </c>
      <c r="L1961" s="7">
        <f t="shared" si="276"/>
        <v>45135</v>
      </c>
      <c r="M1961" s="7">
        <v>45262</v>
      </c>
      <c r="N1961" s="1">
        <f t="shared" si="272"/>
        <v>45262</v>
      </c>
      <c r="P1961" s="7" t="str">
        <f t="shared" si="277"/>
        <v/>
      </c>
      <c r="R1961">
        <v>0</v>
      </c>
      <c r="S1961">
        <v>1</v>
      </c>
      <c r="T1961">
        <v>29</v>
      </c>
      <c r="U1961" t="s">
        <v>25</v>
      </c>
      <c r="W1961" t="str">
        <f t="shared" si="273"/>
        <v>Open</v>
      </c>
      <c r="X1961" t="str">
        <f>_xlfn.XLOOKUP(B1961,'Customers'!A:A,'Customers'!E:E,"")</f>
        <v>Enterprise</v>
      </c>
      <c r="Y1961">
        <f t="shared" si="274"/>
        <v>0</v>
      </c>
      <c r="Z1961" t="str">
        <f t="shared" si="275"/>
        <v/>
      </c>
      <c r="AA1961">
        <f t="shared" si="278"/>
        <v>0</v>
      </c>
    </row>
    <row r="1962" spans="1:27">
      <c r="A1962" t="s">
        <v>6461</v>
      </c>
      <c r="B1962" t="s">
        <v>3243</v>
      </c>
      <c r="C1962" t="s">
        <v>4348</v>
      </c>
      <c r="D1962" t="s">
        <v>19</v>
      </c>
      <c r="E1962" t="s">
        <v>45</v>
      </c>
      <c r="F1962" t="s">
        <v>6462</v>
      </c>
      <c r="G1962" s="6">
        <f t="shared" si="270"/>
        <v>3809</v>
      </c>
      <c r="H1962" t="s">
        <v>39</v>
      </c>
      <c r="I1962" t="s">
        <v>80</v>
      </c>
      <c r="J1962" t="str">
        <f t="shared" si="271"/>
        <v>Shivani Natt</v>
      </c>
      <c r="K1962" t="s">
        <v>954</v>
      </c>
      <c r="L1962" s="7">
        <f t="shared" si="276"/>
        <v>44845</v>
      </c>
      <c r="M1962" s="7">
        <v>44890</v>
      </c>
      <c r="N1962" s="1">
        <f t="shared" si="272"/>
        <v>44890</v>
      </c>
      <c r="P1962" s="7" t="str">
        <f t="shared" si="277"/>
        <v/>
      </c>
      <c r="R1962">
        <v>0</v>
      </c>
      <c r="S1962">
        <v>1</v>
      </c>
      <c r="T1962">
        <v>17.3</v>
      </c>
      <c r="U1962" t="s">
        <v>33</v>
      </c>
      <c r="W1962" t="str">
        <f t="shared" si="273"/>
        <v>Open</v>
      </c>
      <c r="X1962" t="str">
        <f>_xlfn.XLOOKUP(B1962,'Customers'!A:A,'Customers'!E:E,"")</f>
        <v>Enterprise</v>
      </c>
      <c r="Y1962">
        <f t="shared" si="274"/>
        <v>0</v>
      </c>
      <c r="Z1962" t="str">
        <f t="shared" si="275"/>
        <v/>
      </c>
      <c r="AA1962">
        <f t="shared" si="278"/>
        <v>0</v>
      </c>
    </row>
    <row r="1963" spans="1:27">
      <c r="A1963" t="s">
        <v>6463</v>
      </c>
      <c r="B1963" t="s">
        <v>1485</v>
      </c>
      <c r="C1963" t="s">
        <v>18</v>
      </c>
      <c r="D1963" t="s">
        <v>53</v>
      </c>
      <c r="E1963" t="s">
        <v>177</v>
      </c>
      <c r="F1963" t="s">
        <v>6464</v>
      </c>
      <c r="G1963" s="6">
        <f t="shared" si="270"/>
        <v>17400</v>
      </c>
      <c r="H1963" t="s">
        <v>22</v>
      </c>
      <c r="I1963" t="s">
        <v>274</v>
      </c>
      <c r="J1963" t="str">
        <f t="shared" si="271"/>
        <v>Rachit Lall</v>
      </c>
      <c r="K1963" t="s">
        <v>6465</v>
      </c>
      <c r="L1963" s="7">
        <f t="shared" si="276"/>
        <v>45633</v>
      </c>
      <c r="M1963" s="7">
        <v>45716</v>
      </c>
      <c r="N1963" s="1">
        <f t="shared" si="272"/>
        <v>45716</v>
      </c>
      <c r="P1963" s="7" t="str">
        <f t="shared" si="277"/>
        <v/>
      </c>
      <c r="R1963">
        <v>0</v>
      </c>
      <c r="S1963">
        <v>1</v>
      </c>
      <c r="T1963">
        <v>27.1</v>
      </c>
      <c r="U1963" t="s">
        <v>33</v>
      </c>
      <c r="W1963" t="str">
        <f t="shared" si="273"/>
        <v>Open</v>
      </c>
      <c r="X1963" t="str">
        <f>_xlfn.XLOOKUP(B1963,'Customers'!A:A,'Customers'!E:E,"")</f>
        <v>SMB</v>
      </c>
      <c r="Y1963">
        <f t="shared" si="274"/>
        <v>0</v>
      </c>
      <c r="Z1963" t="str">
        <f t="shared" si="275"/>
        <v/>
      </c>
      <c r="AA1963">
        <f t="shared" si="278"/>
        <v>0</v>
      </c>
    </row>
    <row r="1964" spans="1:27">
      <c r="A1964" t="s">
        <v>6466</v>
      </c>
      <c r="B1964" t="s">
        <v>3613</v>
      </c>
      <c r="C1964" t="s">
        <v>286</v>
      </c>
      <c r="D1964" t="s">
        <v>183</v>
      </c>
      <c r="E1964" t="s">
        <v>91</v>
      </c>
      <c r="F1964" t="s">
        <v>6467</v>
      </c>
      <c r="G1964" s="6">
        <f t="shared" si="270"/>
        <v>9224</v>
      </c>
      <c r="H1964" t="s">
        <v>47</v>
      </c>
      <c r="I1964" t="s">
        <v>156</v>
      </c>
      <c r="J1964" t="str">
        <f t="shared" si="271"/>
        <v>Lakshmi Hayre</v>
      </c>
      <c r="K1964" t="s">
        <v>337</v>
      </c>
      <c r="L1964" s="7">
        <f t="shared" si="276"/>
        <v>45534</v>
      </c>
      <c r="M1964" s="7">
        <v>45699</v>
      </c>
      <c r="N1964" s="1">
        <f t="shared" si="272"/>
        <v>45699</v>
      </c>
      <c r="O1964" s="7">
        <v>45624</v>
      </c>
      <c r="P1964" s="7">
        <f t="shared" si="277"/>
        <v>45624</v>
      </c>
      <c r="Q1964">
        <v>90</v>
      </c>
      <c r="R1964">
        <v>0</v>
      </c>
      <c r="S1964">
        <v>1</v>
      </c>
      <c r="T1964">
        <v>6.6</v>
      </c>
      <c r="U1964" t="s">
        <v>33</v>
      </c>
      <c r="W1964" t="str">
        <f t="shared" si="273"/>
        <v>Won</v>
      </c>
      <c r="X1964" t="str">
        <f>_xlfn.XLOOKUP(B1964,'Customers'!A:A,'Customers'!E:E,"")</f>
        <v>SMB</v>
      </c>
      <c r="Y1964">
        <f t="shared" si="274"/>
        <v>1</v>
      </c>
      <c r="Z1964">
        <f t="shared" si="275"/>
        <v>-75</v>
      </c>
      <c r="AA1964">
        <f t="shared" si="278"/>
        <v>0</v>
      </c>
    </row>
    <row r="1965" spans="1:27">
      <c r="A1965" t="s">
        <v>6468</v>
      </c>
      <c r="B1965" t="s">
        <v>730</v>
      </c>
      <c r="C1965" t="s">
        <v>1881</v>
      </c>
      <c r="D1965" t="s">
        <v>66</v>
      </c>
      <c r="E1965" t="s">
        <v>177</v>
      </c>
      <c r="F1965" t="s">
        <v>6469</v>
      </c>
      <c r="G1965" s="6">
        <f t="shared" si="270"/>
        <v>4481</v>
      </c>
      <c r="H1965" t="s">
        <v>47</v>
      </c>
      <c r="I1965" t="s">
        <v>48</v>
      </c>
      <c r="J1965" t="str">
        <f t="shared" si="271"/>
        <v>Rachit Lall</v>
      </c>
      <c r="K1965" t="s">
        <v>3413</v>
      </c>
      <c r="L1965" s="7">
        <f t="shared" si="276"/>
        <v>45582</v>
      </c>
      <c r="M1965" s="7">
        <v>45729</v>
      </c>
      <c r="N1965" s="1">
        <f t="shared" si="272"/>
        <v>45729</v>
      </c>
      <c r="P1965" s="7" t="str">
        <f t="shared" si="277"/>
        <v/>
      </c>
      <c r="R1965">
        <v>0</v>
      </c>
      <c r="S1965">
        <v>1</v>
      </c>
      <c r="T1965">
        <v>12.7</v>
      </c>
      <c r="U1965" t="s">
        <v>25</v>
      </c>
      <c r="W1965" t="str">
        <f t="shared" si="273"/>
        <v>Open</v>
      </c>
      <c r="X1965" t="str">
        <f>_xlfn.XLOOKUP(B1965,'Customers'!A:A,'Customers'!E:E,"")</f>
        <v>Mid-Market</v>
      </c>
      <c r="Y1965">
        <f t="shared" si="274"/>
        <v>0</v>
      </c>
      <c r="Z1965" t="str">
        <f t="shared" si="275"/>
        <v/>
      </c>
      <c r="AA1965">
        <f t="shared" si="278"/>
        <v>0</v>
      </c>
    </row>
    <row r="1966" spans="1:27">
      <c r="A1966" t="s">
        <v>6470</v>
      </c>
      <c r="B1966" t="s">
        <v>6471</v>
      </c>
      <c r="C1966" t="s">
        <v>2205</v>
      </c>
      <c r="D1966" t="s">
        <v>53</v>
      </c>
      <c r="E1966" t="s">
        <v>20</v>
      </c>
      <c r="F1966" t="s">
        <v>6472</v>
      </c>
      <c r="G1966" s="6">
        <f t="shared" si="270"/>
        <v>41237</v>
      </c>
      <c r="H1966" t="s">
        <v>47</v>
      </c>
      <c r="I1966" t="s">
        <v>98</v>
      </c>
      <c r="J1966" t="str">
        <f t="shared" si="271"/>
        <v>Amruta Sinha</v>
      </c>
      <c r="K1966" t="s">
        <v>2551</v>
      </c>
      <c r="L1966" s="7">
        <f t="shared" si="276"/>
        <v>45214</v>
      </c>
      <c r="M1966" s="7">
        <v>45331</v>
      </c>
      <c r="N1966" s="1">
        <f t="shared" si="272"/>
        <v>45331</v>
      </c>
      <c r="P1966" s="7" t="str">
        <f t="shared" si="277"/>
        <v/>
      </c>
      <c r="R1966">
        <v>0</v>
      </c>
      <c r="S1966">
        <v>1</v>
      </c>
      <c r="T1966">
        <v>21.2</v>
      </c>
      <c r="U1966" t="s">
        <v>33</v>
      </c>
      <c r="W1966" t="str">
        <f t="shared" si="273"/>
        <v>Open</v>
      </c>
      <c r="X1966" t="str">
        <f>_xlfn.XLOOKUP(B1966,'Customers'!A:A,'Customers'!E:E,"")</f>
        <v>Mid-Market</v>
      </c>
      <c r="Y1966">
        <f t="shared" si="274"/>
        <v>0</v>
      </c>
      <c r="Z1966" t="str">
        <f t="shared" si="275"/>
        <v/>
      </c>
      <c r="AA1966">
        <f t="shared" si="278"/>
        <v>0</v>
      </c>
    </row>
    <row r="1967" spans="1:27">
      <c r="A1967" t="s">
        <v>6473</v>
      </c>
      <c r="B1967" t="s">
        <v>6474</v>
      </c>
      <c r="C1967" t="s">
        <v>4873</v>
      </c>
      <c r="D1967" t="s">
        <v>53</v>
      </c>
      <c r="E1967" t="s">
        <v>91</v>
      </c>
      <c r="F1967" t="s">
        <v>6475</v>
      </c>
      <c r="G1967" s="6">
        <f t="shared" si="270"/>
        <v>29137</v>
      </c>
      <c r="H1967" t="s">
        <v>56</v>
      </c>
      <c r="I1967" t="s">
        <v>268</v>
      </c>
      <c r="J1967" t="str">
        <f t="shared" si="271"/>
        <v>Panini Kade</v>
      </c>
      <c r="K1967" t="s">
        <v>5004</v>
      </c>
      <c r="L1967" s="7">
        <f t="shared" si="276"/>
        <v>44614</v>
      </c>
      <c r="M1967" s="7">
        <v>44690</v>
      </c>
      <c r="N1967" s="1">
        <f t="shared" si="272"/>
        <v>44690</v>
      </c>
      <c r="O1967" s="7">
        <v>44711</v>
      </c>
      <c r="P1967" s="7">
        <f t="shared" si="277"/>
        <v>44711</v>
      </c>
      <c r="Q1967">
        <v>97</v>
      </c>
      <c r="R1967">
        <v>0</v>
      </c>
      <c r="S1967">
        <v>1</v>
      </c>
      <c r="T1967">
        <v>9.6999999999999993</v>
      </c>
      <c r="U1967" t="s">
        <v>58</v>
      </c>
      <c r="W1967" t="str">
        <f t="shared" si="273"/>
        <v>Won</v>
      </c>
      <c r="X1967" t="str">
        <f>_xlfn.XLOOKUP(B1967,'Customers'!A:A,'Customers'!E:E,"")</f>
        <v>Enterprise</v>
      </c>
      <c r="Y1967">
        <f t="shared" si="274"/>
        <v>1</v>
      </c>
      <c r="Z1967">
        <f t="shared" si="275"/>
        <v>21</v>
      </c>
      <c r="AA1967">
        <f t="shared" si="278"/>
        <v>0</v>
      </c>
    </row>
    <row r="1968" spans="1:27">
      <c r="A1968" t="s">
        <v>6476</v>
      </c>
      <c r="B1968" t="s">
        <v>5764</v>
      </c>
      <c r="C1968" t="s">
        <v>307</v>
      </c>
      <c r="D1968" t="s">
        <v>19</v>
      </c>
      <c r="E1968" t="s">
        <v>20</v>
      </c>
      <c r="F1968" t="s">
        <v>6477</v>
      </c>
      <c r="G1968" s="6">
        <f t="shared" si="270"/>
        <v>5880</v>
      </c>
      <c r="H1968" t="s">
        <v>172</v>
      </c>
      <c r="I1968" t="s">
        <v>232</v>
      </c>
      <c r="J1968" t="str">
        <f t="shared" si="271"/>
        <v>Patrick Sama</v>
      </c>
      <c r="K1968" t="s">
        <v>954</v>
      </c>
      <c r="L1968" s="7">
        <f t="shared" si="276"/>
        <v>44845</v>
      </c>
      <c r="M1968" s="7">
        <v>44899</v>
      </c>
      <c r="N1968" s="1">
        <f t="shared" si="272"/>
        <v>44899</v>
      </c>
      <c r="P1968" s="7" t="str">
        <f t="shared" si="277"/>
        <v/>
      </c>
      <c r="R1968">
        <v>0</v>
      </c>
      <c r="S1968">
        <v>1</v>
      </c>
      <c r="T1968">
        <v>7</v>
      </c>
      <c r="U1968" t="s">
        <v>25</v>
      </c>
      <c r="W1968" t="str">
        <f t="shared" si="273"/>
        <v>Open</v>
      </c>
      <c r="X1968" t="str">
        <f>_xlfn.XLOOKUP(B1968,'Customers'!A:A,'Customers'!E:E,"")</f>
        <v>Mid-Market</v>
      </c>
      <c r="Y1968">
        <f t="shared" si="274"/>
        <v>0</v>
      </c>
      <c r="Z1968" t="str">
        <f t="shared" si="275"/>
        <v/>
      </c>
      <c r="AA1968">
        <f t="shared" si="278"/>
        <v>0</v>
      </c>
    </row>
    <row r="1969" spans="1:27">
      <c r="A1969" t="s">
        <v>6478</v>
      </c>
      <c r="B1969" t="s">
        <v>1012</v>
      </c>
      <c r="C1969" t="s">
        <v>359</v>
      </c>
      <c r="D1969" t="s">
        <v>19</v>
      </c>
      <c r="E1969" t="s">
        <v>20</v>
      </c>
      <c r="F1969" t="s">
        <v>6479</v>
      </c>
      <c r="G1969" s="6">
        <f t="shared" si="270"/>
        <v>4108</v>
      </c>
      <c r="H1969" t="s">
        <v>79</v>
      </c>
      <c r="I1969" t="s">
        <v>23</v>
      </c>
      <c r="J1969" t="str">
        <f t="shared" si="271"/>
        <v>Nihal Bhasin</v>
      </c>
      <c r="K1969" t="s">
        <v>205</v>
      </c>
      <c r="L1969" s="7">
        <f t="shared" si="276"/>
        <v>44729</v>
      </c>
      <c r="M1969" s="7">
        <v>44906</v>
      </c>
      <c r="N1969" s="1">
        <f t="shared" si="272"/>
        <v>44906</v>
      </c>
      <c r="P1969" s="7" t="str">
        <f t="shared" si="277"/>
        <v/>
      </c>
      <c r="R1969">
        <v>0</v>
      </c>
      <c r="S1969">
        <v>1</v>
      </c>
      <c r="T1969">
        <v>14</v>
      </c>
      <c r="U1969" t="s">
        <v>100</v>
      </c>
      <c r="W1969" t="str">
        <f t="shared" si="273"/>
        <v>Open</v>
      </c>
      <c r="X1969" t="str">
        <f>_xlfn.XLOOKUP(B1969,'Customers'!A:A,'Customers'!E:E,"")</f>
        <v>Mid-Market</v>
      </c>
      <c r="Y1969">
        <f t="shared" si="274"/>
        <v>0</v>
      </c>
      <c r="Z1969" t="str">
        <f t="shared" si="275"/>
        <v/>
      </c>
      <c r="AA1969">
        <f t="shared" si="278"/>
        <v>0</v>
      </c>
    </row>
    <row r="1970" spans="1:27">
      <c r="A1970" t="s">
        <v>6480</v>
      </c>
      <c r="B1970" t="s">
        <v>3549</v>
      </c>
      <c r="C1970" t="s">
        <v>18</v>
      </c>
      <c r="D1970" t="s">
        <v>53</v>
      </c>
      <c r="E1970" t="s">
        <v>20</v>
      </c>
      <c r="F1970" t="s">
        <v>6481</v>
      </c>
      <c r="G1970" s="6">
        <f t="shared" si="270"/>
        <v>32412</v>
      </c>
      <c r="H1970" t="s">
        <v>30</v>
      </c>
      <c r="I1970" t="s">
        <v>48</v>
      </c>
      <c r="J1970" t="str">
        <f t="shared" si="271"/>
        <v>Rachit Lall</v>
      </c>
      <c r="K1970" t="s">
        <v>6482</v>
      </c>
      <c r="L1970" s="7">
        <f t="shared" si="276"/>
        <v>44914</v>
      </c>
      <c r="M1970" s="7">
        <v>45036</v>
      </c>
      <c r="N1970" s="1">
        <f t="shared" si="272"/>
        <v>45036</v>
      </c>
      <c r="P1970" s="7" t="str">
        <f t="shared" si="277"/>
        <v/>
      </c>
      <c r="R1970">
        <v>0</v>
      </c>
      <c r="S1970">
        <v>1</v>
      </c>
      <c r="T1970">
        <v>25.6</v>
      </c>
      <c r="U1970" t="s">
        <v>25</v>
      </c>
      <c r="W1970" t="str">
        <f t="shared" si="273"/>
        <v>Open</v>
      </c>
      <c r="X1970" t="str">
        <f>_xlfn.XLOOKUP(B1970,'Customers'!A:A,'Customers'!E:E,"")</f>
        <v>SMB</v>
      </c>
      <c r="Y1970">
        <f t="shared" si="274"/>
        <v>0</v>
      </c>
      <c r="Z1970" t="str">
        <f t="shared" si="275"/>
        <v/>
      </c>
      <c r="AA1970">
        <f t="shared" si="278"/>
        <v>0</v>
      </c>
    </row>
    <row r="1971" spans="1:27">
      <c r="A1971" t="s">
        <v>6483</v>
      </c>
      <c r="B1971" t="s">
        <v>6484</v>
      </c>
      <c r="C1971" t="s">
        <v>5688</v>
      </c>
      <c r="D1971" t="s">
        <v>19</v>
      </c>
      <c r="E1971" t="s">
        <v>20</v>
      </c>
      <c r="F1971" t="s">
        <v>6485</v>
      </c>
      <c r="G1971" s="6">
        <f t="shared" si="270"/>
        <v>4549</v>
      </c>
      <c r="H1971" t="s">
        <v>30</v>
      </c>
      <c r="I1971" t="s">
        <v>31</v>
      </c>
      <c r="J1971" t="str">
        <f t="shared" si="271"/>
        <v>Ati Seshadri</v>
      </c>
      <c r="K1971" t="s">
        <v>2080</v>
      </c>
      <c r="L1971" s="7">
        <f t="shared" si="276"/>
        <v>44773</v>
      </c>
      <c r="M1971" s="7">
        <v>44869</v>
      </c>
      <c r="N1971" s="1">
        <f t="shared" si="272"/>
        <v>44869</v>
      </c>
      <c r="P1971" s="7" t="str">
        <f t="shared" si="277"/>
        <v/>
      </c>
      <c r="R1971">
        <v>0</v>
      </c>
      <c r="S1971">
        <v>1</v>
      </c>
      <c r="T1971">
        <v>28.7</v>
      </c>
      <c r="U1971" t="s">
        <v>33</v>
      </c>
      <c r="W1971" t="str">
        <f t="shared" si="273"/>
        <v>Open</v>
      </c>
      <c r="X1971" t="str">
        <f>_xlfn.XLOOKUP(B1971,'Customers'!A:A,'Customers'!E:E,"")</f>
        <v>Enterprise</v>
      </c>
      <c r="Y1971">
        <f t="shared" si="274"/>
        <v>0</v>
      </c>
      <c r="Z1971" t="str">
        <f t="shared" si="275"/>
        <v/>
      </c>
      <c r="AA1971">
        <f t="shared" si="278"/>
        <v>0</v>
      </c>
    </row>
    <row r="1972" spans="1:27">
      <c r="A1972" t="s">
        <v>6486</v>
      </c>
      <c r="B1972" t="s">
        <v>1454</v>
      </c>
      <c r="C1972" t="s">
        <v>5746</v>
      </c>
      <c r="D1972" t="s">
        <v>53</v>
      </c>
      <c r="E1972" t="s">
        <v>177</v>
      </c>
      <c r="F1972" t="s">
        <v>834</v>
      </c>
      <c r="G1972" s="6">
        <f t="shared" si="270"/>
        <v>29000</v>
      </c>
      <c r="H1972" t="s">
        <v>79</v>
      </c>
      <c r="I1972" t="s">
        <v>127</v>
      </c>
      <c r="J1972" t="str">
        <f t="shared" si="271"/>
        <v>Kashish Patla</v>
      </c>
      <c r="K1972" t="s">
        <v>3999</v>
      </c>
      <c r="L1972" s="7">
        <f t="shared" si="276"/>
        <v>44680</v>
      </c>
      <c r="M1972" s="7">
        <v>44859</v>
      </c>
      <c r="N1972" s="1">
        <f t="shared" si="272"/>
        <v>44859</v>
      </c>
      <c r="P1972" s="7" t="str">
        <f t="shared" si="277"/>
        <v/>
      </c>
      <c r="R1972">
        <v>0</v>
      </c>
      <c r="S1972">
        <v>1</v>
      </c>
      <c r="T1972">
        <v>8.9</v>
      </c>
      <c r="U1972" t="s">
        <v>100</v>
      </c>
      <c r="W1972" t="str">
        <f t="shared" si="273"/>
        <v>Open</v>
      </c>
      <c r="X1972" t="str">
        <f>_xlfn.XLOOKUP(B1972,'Customers'!A:A,'Customers'!E:E,"")</f>
        <v>Enterprise</v>
      </c>
      <c r="Y1972">
        <f t="shared" si="274"/>
        <v>0</v>
      </c>
      <c r="Z1972" t="str">
        <f t="shared" si="275"/>
        <v/>
      </c>
      <c r="AA1972">
        <f t="shared" si="278"/>
        <v>0</v>
      </c>
    </row>
    <row r="1973" spans="1:27">
      <c r="A1973" t="s">
        <v>6487</v>
      </c>
      <c r="B1973" t="s">
        <v>1868</v>
      </c>
      <c r="C1973" t="s">
        <v>301</v>
      </c>
      <c r="D1973" t="s">
        <v>53</v>
      </c>
      <c r="E1973" t="s">
        <v>177</v>
      </c>
      <c r="F1973" t="s">
        <v>741</v>
      </c>
      <c r="G1973" s="6">
        <f t="shared" si="270"/>
        <v>14000</v>
      </c>
      <c r="H1973" t="s">
        <v>56</v>
      </c>
      <c r="I1973" t="s">
        <v>127</v>
      </c>
      <c r="J1973" t="str">
        <f t="shared" si="271"/>
        <v>Kashish Patla</v>
      </c>
      <c r="K1973" t="s">
        <v>6488</v>
      </c>
      <c r="L1973" s="7">
        <f t="shared" si="276"/>
        <v>45371</v>
      </c>
      <c r="M1973" s="7">
        <v>45499</v>
      </c>
      <c r="N1973" s="1">
        <f t="shared" si="272"/>
        <v>45499</v>
      </c>
      <c r="P1973" s="7" t="str">
        <f t="shared" si="277"/>
        <v/>
      </c>
      <c r="R1973">
        <v>0</v>
      </c>
      <c r="S1973">
        <v>1</v>
      </c>
      <c r="U1973" t="s">
        <v>33</v>
      </c>
      <c r="W1973" t="str">
        <f t="shared" si="273"/>
        <v>Open</v>
      </c>
      <c r="X1973" t="str">
        <f>_xlfn.XLOOKUP(B1973,'Customers'!A:A,'Customers'!E:E,"")</f>
        <v>Mid-Market</v>
      </c>
      <c r="Y1973">
        <f t="shared" si="274"/>
        <v>0</v>
      </c>
      <c r="Z1973" t="str">
        <f t="shared" si="275"/>
        <v/>
      </c>
      <c r="AA1973">
        <f t="shared" si="278"/>
        <v>0</v>
      </c>
    </row>
    <row r="1974" spans="1:27">
      <c r="A1974" t="s">
        <v>6489</v>
      </c>
      <c r="B1974" t="s">
        <v>397</v>
      </c>
      <c r="C1974" t="s">
        <v>18</v>
      </c>
      <c r="D1974" t="s">
        <v>53</v>
      </c>
      <c r="E1974" t="s">
        <v>20</v>
      </c>
      <c r="F1974" t="s">
        <v>6490</v>
      </c>
      <c r="G1974" s="6">
        <f t="shared" si="270"/>
        <v>22838</v>
      </c>
      <c r="H1974" t="s">
        <v>47</v>
      </c>
      <c r="I1974" t="s">
        <v>232</v>
      </c>
      <c r="J1974" t="str">
        <f t="shared" si="271"/>
        <v>Patrick Sama</v>
      </c>
      <c r="K1974" t="s">
        <v>6382</v>
      </c>
      <c r="L1974" s="7">
        <f t="shared" si="276"/>
        <v>45094</v>
      </c>
      <c r="M1974" s="7">
        <v>45186</v>
      </c>
      <c r="N1974" s="1">
        <f t="shared" si="272"/>
        <v>45186</v>
      </c>
      <c r="P1974" s="7" t="str">
        <f t="shared" si="277"/>
        <v/>
      </c>
      <c r="R1974">
        <v>0</v>
      </c>
      <c r="S1974">
        <v>1</v>
      </c>
      <c r="T1974">
        <v>4.5999999999999996</v>
      </c>
      <c r="U1974" t="s">
        <v>25</v>
      </c>
      <c r="W1974" t="str">
        <f t="shared" si="273"/>
        <v>Open</v>
      </c>
      <c r="X1974" t="str">
        <f>_xlfn.XLOOKUP(B1974,'Customers'!A:A,'Customers'!E:E,"")</f>
        <v>SMB</v>
      </c>
      <c r="Y1974">
        <f t="shared" si="274"/>
        <v>0</v>
      </c>
      <c r="Z1974" t="str">
        <f t="shared" si="275"/>
        <v/>
      </c>
      <c r="AA1974">
        <f t="shared" si="278"/>
        <v>0</v>
      </c>
    </row>
    <row r="1975" spans="1:27">
      <c r="A1975" t="s">
        <v>6491</v>
      </c>
      <c r="B1975" t="s">
        <v>1747</v>
      </c>
      <c r="C1975" t="s">
        <v>4393</v>
      </c>
      <c r="D1975" t="s">
        <v>66</v>
      </c>
      <c r="E1975" t="s">
        <v>115</v>
      </c>
      <c r="F1975" t="s">
        <v>6492</v>
      </c>
      <c r="G1975" s="6">
        <f t="shared" si="270"/>
        <v>7693</v>
      </c>
      <c r="H1975" t="s">
        <v>79</v>
      </c>
      <c r="I1975" t="s">
        <v>156</v>
      </c>
      <c r="J1975" t="str">
        <f t="shared" si="271"/>
        <v>Lakshmi Hayre</v>
      </c>
      <c r="K1975" t="s">
        <v>6493</v>
      </c>
      <c r="L1975" s="7">
        <f t="shared" si="276"/>
        <v>45488</v>
      </c>
      <c r="M1975" s="7">
        <v>45567</v>
      </c>
      <c r="N1975" s="1">
        <f t="shared" si="272"/>
        <v>45567</v>
      </c>
      <c r="O1975" s="7">
        <v>45601</v>
      </c>
      <c r="P1975" s="7">
        <f t="shared" si="277"/>
        <v>45601</v>
      </c>
      <c r="Q1975">
        <v>113</v>
      </c>
      <c r="R1975">
        <v>0</v>
      </c>
      <c r="S1975">
        <v>1</v>
      </c>
      <c r="T1975">
        <v>22.7</v>
      </c>
      <c r="U1975" t="s">
        <v>33</v>
      </c>
      <c r="W1975" t="str">
        <f t="shared" si="273"/>
        <v>Lost</v>
      </c>
      <c r="X1975" t="str">
        <f>_xlfn.XLOOKUP(B1975,'Customers'!A:A,'Customers'!E:E,"")</f>
        <v>Mid-Market</v>
      </c>
      <c r="Y1975">
        <f t="shared" si="274"/>
        <v>1</v>
      </c>
      <c r="Z1975">
        <f t="shared" si="275"/>
        <v>34</v>
      </c>
      <c r="AA1975">
        <f t="shared" si="278"/>
        <v>1</v>
      </c>
    </row>
    <row r="1976" spans="1:27">
      <c r="A1976" t="s">
        <v>6494</v>
      </c>
      <c r="B1976" t="s">
        <v>4555</v>
      </c>
      <c r="C1976" t="s">
        <v>2549</v>
      </c>
      <c r="D1976" t="s">
        <v>19</v>
      </c>
      <c r="E1976" t="s">
        <v>54</v>
      </c>
      <c r="F1976" t="s">
        <v>6495</v>
      </c>
      <c r="G1976" s="6">
        <f t="shared" si="270"/>
        <v>5295</v>
      </c>
      <c r="H1976" t="s">
        <v>151</v>
      </c>
      <c r="I1976" t="s">
        <v>93</v>
      </c>
      <c r="J1976" t="str">
        <f t="shared" si="271"/>
        <v>Owen Mane</v>
      </c>
      <c r="K1976" t="s">
        <v>884</v>
      </c>
      <c r="L1976" s="7">
        <f t="shared" si="276"/>
        <v>45493</v>
      </c>
      <c r="M1976" s="7">
        <v>45605</v>
      </c>
      <c r="N1976" s="1">
        <f t="shared" si="272"/>
        <v>45605</v>
      </c>
      <c r="P1976" s="7" t="str">
        <f t="shared" si="277"/>
        <v/>
      </c>
      <c r="R1976">
        <v>0</v>
      </c>
      <c r="S1976">
        <v>1</v>
      </c>
      <c r="T1976">
        <v>12.7</v>
      </c>
      <c r="U1976" t="s">
        <v>42</v>
      </c>
      <c r="W1976" t="str">
        <f t="shared" si="273"/>
        <v>Open</v>
      </c>
      <c r="X1976" t="str">
        <f>_xlfn.XLOOKUP(B1976,'Customers'!A:A,'Customers'!E:E,"")</f>
        <v>Mid-Market</v>
      </c>
      <c r="Y1976">
        <f t="shared" si="274"/>
        <v>0</v>
      </c>
      <c r="Z1976" t="str">
        <f t="shared" si="275"/>
        <v/>
      </c>
      <c r="AA1976">
        <f t="shared" si="278"/>
        <v>0</v>
      </c>
    </row>
    <row r="1977" spans="1:27">
      <c r="A1977" t="s">
        <v>6496</v>
      </c>
      <c r="B1977" t="s">
        <v>1107</v>
      </c>
      <c r="C1977" t="s">
        <v>1661</v>
      </c>
      <c r="D1977" t="s">
        <v>37</v>
      </c>
      <c r="E1977" t="s">
        <v>28</v>
      </c>
      <c r="F1977" t="s">
        <v>6497</v>
      </c>
      <c r="G1977" s="6">
        <f t="shared" si="270"/>
        <v>177000</v>
      </c>
      <c r="H1977" t="s">
        <v>56</v>
      </c>
      <c r="I1977" t="s">
        <v>68</v>
      </c>
      <c r="J1977" t="str">
        <f t="shared" si="271"/>
        <v>Anamika Keer</v>
      </c>
      <c r="K1977" t="s">
        <v>4508</v>
      </c>
      <c r="L1977" s="7">
        <f t="shared" si="276"/>
        <v>45583</v>
      </c>
      <c r="M1977" s="7">
        <v>45607</v>
      </c>
      <c r="N1977" s="1">
        <f t="shared" si="272"/>
        <v>45607</v>
      </c>
      <c r="P1977" s="7" t="str">
        <f t="shared" si="277"/>
        <v/>
      </c>
      <c r="R1977">
        <v>0</v>
      </c>
      <c r="S1977">
        <v>1</v>
      </c>
      <c r="T1977">
        <v>18.7</v>
      </c>
      <c r="U1977" t="s">
        <v>25</v>
      </c>
      <c r="W1977" t="str">
        <f t="shared" si="273"/>
        <v>Open</v>
      </c>
      <c r="X1977" t="str">
        <f>_xlfn.XLOOKUP(B1977,'Customers'!A:A,'Customers'!E:E,"")</f>
        <v>Enterprise</v>
      </c>
      <c r="Y1977">
        <f t="shared" si="274"/>
        <v>0</v>
      </c>
      <c r="Z1977" t="str">
        <f t="shared" si="275"/>
        <v/>
      </c>
      <c r="AA1977">
        <f t="shared" si="278"/>
        <v>0</v>
      </c>
    </row>
    <row r="1978" spans="1:27">
      <c r="A1978" t="s">
        <v>6498</v>
      </c>
      <c r="B1978" t="s">
        <v>2413</v>
      </c>
      <c r="C1978" t="s">
        <v>591</v>
      </c>
      <c r="D1978" t="s">
        <v>37</v>
      </c>
      <c r="E1978" t="s">
        <v>28</v>
      </c>
      <c r="F1978" t="s">
        <v>6499</v>
      </c>
      <c r="G1978" s="6">
        <f t="shared" si="270"/>
        <v>125840</v>
      </c>
      <c r="H1978" t="s">
        <v>79</v>
      </c>
      <c r="I1978" t="s">
        <v>117</v>
      </c>
      <c r="J1978" t="str">
        <f t="shared" si="271"/>
        <v>Ekta Uppal</v>
      </c>
      <c r="K1978" t="s">
        <v>6500</v>
      </c>
      <c r="L1978" s="7">
        <f t="shared" si="276"/>
        <v>44907</v>
      </c>
      <c r="M1978" s="7">
        <v>45056</v>
      </c>
      <c r="N1978" s="1">
        <f t="shared" si="272"/>
        <v>45056</v>
      </c>
      <c r="P1978" s="7" t="str">
        <f t="shared" si="277"/>
        <v/>
      </c>
      <c r="R1978">
        <v>0</v>
      </c>
      <c r="S1978">
        <v>1</v>
      </c>
      <c r="T1978">
        <v>26</v>
      </c>
      <c r="U1978" t="s">
        <v>42</v>
      </c>
      <c r="W1978" t="str">
        <f t="shared" si="273"/>
        <v>Open</v>
      </c>
      <c r="X1978" t="str">
        <f>_xlfn.XLOOKUP(B1978,'Customers'!A:A,'Customers'!E:E,"")</f>
        <v>SMB</v>
      </c>
      <c r="Y1978">
        <f t="shared" si="274"/>
        <v>0</v>
      </c>
      <c r="Z1978" t="str">
        <f t="shared" si="275"/>
        <v/>
      </c>
      <c r="AA1978">
        <f t="shared" si="278"/>
        <v>0</v>
      </c>
    </row>
    <row r="1979" spans="1:27">
      <c r="A1979" t="s">
        <v>6501</v>
      </c>
      <c r="B1979" t="s">
        <v>6502</v>
      </c>
      <c r="C1979" t="s">
        <v>963</v>
      </c>
      <c r="D1979" t="s">
        <v>19</v>
      </c>
      <c r="E1979" t="s">
        <v>115</v>
      </c>
      <c r="F1979" t="s">
        <v>6503</v>
      </c>
      <c r="G1979" s="6">
        <f t="shared" si="270"/>
        <v>4784</v>
      </c>
      <c r="H1979" t="s">
        <v>161</v>
      </c>
      <c r="I1979" t="s">
        <v>31</v>
      </c>
      <c r="J1979" t="str">
        <f t="shared" si="271"/>
        <v>Ati Seshadri</v>
      </c>
      <c r="K1979" t="s">
        <v>6504</v>
      </c>
      <c r="L1979" s="7">
        <f t="shared" si="276"/>
        <v>45233</v>
      </c>
      <c r="M1979" s="7">
        <v>45310</v>
      </c>
      <c r="N1979" s="1">
        <f t="shared" si="272"/>
        <v>45310</v>
      </c>
      <c r="O1979" s="7">
        <v>45367</v>
      </c>
      <c r="P1979" s="7">
        <f t="shared" si="277"/>
        <v>45367</v>
      </c>
      <c r="Q1979">
        <v>134</v>
      </c>
      <c r="R1979">
        <v>0</v>
      </c>
      <c r="S1979">
        <v>1</v>
      </c>
      <c r="U1979" t="s">
        <v>58</v>
      </c>
      <c r="W1979" t="str">
        <f t="shared" si="273"/>
        <v>Lost</v>
      </c>
      <c r="X1979" t="str">
        <f>_xlfn.XLOOKUP(B1979,'Customers'!A:A,'Customers'!E:E,"")</f>
        <v>SMB</v>
      </c>
      <c r="Y1979">
        <f t="shared" si="274"/>
        <v>1</v>
      </c>
      <c r="Z1979">
        <f t="shared" si="275"/>
        <v>57</v>
      </c>
      <c r="AA1979">
        <f t="shared" si="278"/>
        <v>1</v>
      </c>
    </row>
    <row r="1980" spans="1:27">
      <c r="A1980" t="s">
        <v>6505</v>
      </c>
      <c r="B1980" t="s">
        <v>3015</v>
      </c>
      <c r="C1980" t="s">
        <v>562</v>
      </c>
      <c r="D1980" t="s">
        <v>37</v>
      </c>
      <c r="E1980" t="s">
        <v>20</v>
      </c>
      <c r="F1980" t="s">
        <v>6506</v>
      </c>
      <c r="G1980" s="6">
        <f t="shared" si="270"/>
        <v>66796</v>
      </c>
      <c r="H1980" t="s">
        <v>161</v>
      </c>
      <c r="I1980" t="s">
        <v>237</v>
      </c>
      <c r="J1980" t="str">
        <f t="shared" si="271"/>
        <v>Vidhi Mital</v>
      </c>
      <c r="K1980" t="s">
        <v>3473</v>
      </c>
      <c r="L1980" s="7">
        <f t="shared" si="276"/>
        <v>45316</v>
      </c>
      <c r="M1980" s="7">
        <v>45447</v>
      </c>
      <c r="N1980" s="1">
        <f t="shared" si="272"/>
        <v>45447</v>
      </c>
      <c r="P1980" s="7" t="str">
        <f t="shared" si="277"/>
        <v/>
      </c>
      <c r="R1980">
        <v>0</v>
      </c>
      <c r="S1980">
        <v>1</v>
      </c>
      <c r="T1980">
        <v>30.3</v>
      </c>
      <c r="U1980" t="s">
        <v>100</v>
      </c>
      <c r="W1980" t="str">
        <f t="shared" si="273"/>
        <v>Open</v>
      </c>
      <c r="X1980" t="str">
        <f>_xlfn.XLOOKUP(B1980,'Customers'!A:A,'Customers'!E:E,"")</f>
        <v>SMB</v>
      </c>
      <c r="Y1980">
        <f t="shared" si="274"/>
        <v>0</v>
      </c>
      <c r="Z1980" t="str">
        <f t="shared" si="275"/>
        <v/>
      </c>
      <c r="AA1980">
        <f t="shared" si="278"/>
        <v>0</v>
      </c>
    </row>
    <row r="1981" spans="1:27">
      <c r="A1981" t="s">
        <v>6507</v>
      </c>
      <c r="B1981" t="s">
        <v>6508</v>
      </c>
      <c r="C1981" t="s">
        <v>735</v>
      </c>
      <c r="D1981" t="s">
        <v>183</v>
      </c>
      <c r="E1981" t="s">
        <v>115</v>
      </c>
      <c r="F1981" t="s">
        <v>520</v>
      </c>
      <c r="G1981" s="6">
        <f t="shared" si="270"/>
        <v>3028</v>
      </c>
      <c r="H1981" t="s">
        <v>39</v>
      </c>
      <c r="I1981" t="s">
        <v>133</v>
      </c>
      <c r="J1981" t="str">
        <f t="shared" si="271"/>
        <v>Aachal Soni</v>
      </c>
      <c r="K1981" t="s">
        <v>6509</v>
      </c>
      <c r="L1981" s="7">
        <f t="shared" si="276"/>
        <v>45617</v>
      </c>
      <c r="M1981" s="7">
        <v>45674</v>
      </c>
      <c r="N1981" s="1">
        <f t="shared" si="272"/>
        <v>45674</v>
      </c>
      <c r="O1981" s="7">
        <v>45784</v>
      </c>
      <c r="P1981" s="7">
        <f t="shared" si="277"/>
        <v>45784</v>
      </c>
      <c r="Q1981">
        <v>167</v>
      </c>
      <c r="R1981">
        <v>0</v>
      </c>
      <c r="S1981">
        <v>1</v>
      </c>
      <c r="T1981">
        <v>29.7</v>
      </c>
      <c r="U1981" t="s">
        <v>58</v>
      </c>
      <c r="W1981" t="str">
        <f t="shared" si="273"/>
        <v>Lost</v>
      </c>
      <c r="X1981" t="str">
        <f>_xlfn.XLOOKUP(B1981,'Customers'!A:A,'Customers'!E:E,"")</f>
        <v>SMB</v>
      </c>
      <c r="Y1981">
        <f t="shared" si="274"/>
        <v>1</v>
      </c>
      <c r="Z1981">
        <f t="shared" si="275"/>
        <v>110</v>
      </c>
      <c r="AA1981">
        <f t="shared" si="278"/>
        <v>1</v>
      </c>
    </row>
    <row r="1982" spans="1:27">
      <c r="A1982" t="s">
        <v>6510</v>
      </c>
      <c r="B1982" t="s">
        <v>1198</v>
      </c>
      <c r="C1982" t="s">
        <v>2063</v>
      </c>
      <c r="D1982" t="s">
        <v>37</v>
      </c>
      <c r="E1982" t="s">
        <v>177</v>
      </c>
      <c r="F1982" t="s">
        <v>6511</v>
      </c>
      <c r="G1982" s="6">
        <f t="shared" si="270"/>
        <v>180721</v>
      </c>
      <c r="H1982" t="s">
        <v>172</v>
      </c>
      <c r="I1982" t="s">
        <v>133</v>
      </c>
      <c r="J1982" t="str">
        <f t="shared" si="271"/>
        <v>Aachal Soni</v>
      </c>
      <c r="K1982" t="s">
        <v>213</v>
      </c>
      <c r="L1982" s="7">
        <f t="shared" si="276"/>
        <v>45202</v>
      </c>
      <c r="M1982" s="7">
        <v>45267</v>
      </c>
      <c r="N1982" s="1">
        <f t="shared" si="272"/>
        <v>45267</v>
      </c>
      <c r="P1982" s="7" t="str">
        <f t="shared" si="277"/>
        <v/>
      </c>
      <c r="R1982">
        <v>0</v>
      </c>
      <c r="S1982">
        <v>1</v>
      </c>
      <c r="T1982">
        <v>6.8</v>
      </c>
      <c r="U1982" t="s">
        <v>58</v>
      </c>
      <c r="W1982" t="str">
        <f t="shared" si="273"/>
        <v>Open</v>
      </c>
      <c r="X1982" t="str">
        <f>_xlfn.XLOOKUP(B1982,'Customers'!A:A,'Customers'!E:E,"")</f>
        <v>Mid-Market</v>
      </c>
      <c r="Y1982">
        <f t="shared" si="274"/>
        <v>0</v>
      </c>
      <c r="Z1982" t="str">
        <f t="shared" si="275"/>
        <v/>
      </c>
      <c r="AA1982">
        <f t="shared" si="278"/>
        <v>0</v>
      </c>
    </row>
    <row r="1983" spans="1:27">
      <c r="A1983" t="s">
        <v>6512</v>
      </c>
      <c r="B1983" t="s">
        <v>5477</v>
      </c>
      <c r="C1983" t="s">
        <v>3513</v>
      </c>
      <c r="D1983" t="s">
        <v>37</v>
      </c>
      <c r="E1983" t="s">
        <v>177</v>
      </c>
      <c r="F1983" t="s">
        <v>6513</v>
      </c>
      <c r="G1983" s="6">
        <f t="shared" si="270"/>
        <v>181727</v>
      </c>
      <c r="H1983" t="s">
        <v>56</v>
      </c>
      <c r="I1983" t="s">
        <v>23</v>
      </c>
      <c r="J1983" t="str">
        <f t="shared" si="271"/>
        <v>Nihal Bhasin</v>
      </c>
      <c r="K1983" t="s">
        <v>3115</v>
      </c>
      <c r="L1983" s="7">
        <f t="shared" si="276"/>
        <v>45318</v>
      </c>
      <c r="M1983" s="7">
        <v>45402</v>
      </c>
      <c r="N1983" s="1">
        <f t="shared" si="272"/>
        <v>45402</v>
      </c>
      <c r="P1983" s="7" t="str">
        <f t="shared" si="277"/>
        <v/>
      </c>
      <c r="R1983">
        <v>0</v>
      </c>
      <c r="S1983">
        <v>1</v>
      </c>
      <c r="T1983">
        <v>18</v>
      </c>
      <c r="U1983" t="s">
        <v>100</v>
      </c>
      <c r="W1983" t="str">
        <f t="shared" si="273"/>
        <v>Open</v>
      </c>
      <c r="X1983" t="str">
        <f>_xlfn.XLOOKUP(B1983,'Customers'!A:A,'Customers'!E:E,"")</f>
        <v>Mid-Market</v>
      </c>
      <c r="Y1983">
        <f t="shared" si="274"/>
        <v>0</v>
      </c>
      <c r="Z1983" t="str">
        <f t="shared" si="275"/>
        <v/>
      </c>
      <c r="AA1983">
        <f t="shared" si="278"/>
        <v>0</v>
      </c>
    </row>
    <row r="1984" spans="1:27">
      <c r="A1984" t="s">
        <v>6514</v>
      </c>
      <c r="B1984" t="s">
        <v>2778</v>
      </c>
      <c r="C1984" t="s">
        <v>251</v>
      </c>
      <c r="D1984" t="s">
        <v>37</v>
      </c>
      <c r="E1984" t="s">
        <v>28</v>
      </c>
      <c r="F1984" t="s">
        <v>6515</v>
      </c>
      <c r="G1984" s="6">
        <f t="shared" si="270"/>
        <v>136000</v>
      </c>
      <c r="H1984" t="s">
        <v>47</v>
      </c>
      <c r="I1984" t="s">
        <v>68</v>
      </c>
      <c r="J1984" t="str">
        <f t="shared" si="271"/>
        <v>Anamika Keer</v>
      </c>
      <c r="K1984" t="s">
        <v>1917</v>
      </c>
      <c r="L1984" s="7">
        <f t="shared" si="276"/>
        <v>45547</v>
      </c>
      <c r="M1984" s="7">
        <v>45598</v>
      </c>
      <c r="N1984" s="1">
        <f t="shared" si="272"/>
        <v>45598</v>
      </c>
      <c r="P1984" s="7" t="str">
        <f t="shared" si="277"/>
        <v/>
      </c>
      <c r="R1984">
        <v>0</v>
      </c>
      <c r="S1984">
        <v>1</v>
      </c>
      <c r="T1984">
        <v>8.1999999999999993</v>
      </c>
      <c r="U1984" t="s">
        <v>100</v>
      </c>
      <c r="W1984" t="str">
        <f t="shared" si="273"/>
        <v>Open</v>
      </c>
      <c r="X1984" t="str">
        <f>_xlfn.XLOOKUP(B1984,'Customers'!A:A,'Customers'!E:E,"")</f>
        <v>Enterprise</v>
      </c>
      <c r="Y1984">
        <f t="shared" si="274"/>
        <v>0</v>
      </c>
      <c r="Z1984" t="str">
        <f t="shared" si="275"/>
        <v/>
      </c>
      <c r="AA1984">
        <f t="shared" si="278"/>
        <v>0</v>
      </c>
    </row>
    <row r="1985" spans="1:27">
      <c r="A1985" t="s">
        <v>6516</v>
      </c>
      <c r="B1985" t="s">
        <v>6517</v>
      </c>
      <c r="C1985" t="s">
        <v>6518</v>
      </c>
      <c r="D1985" t="s">
        <v>19</v>
      </c>
      <c r="E1985" t="s">
        <v>20</v>
      </c>
      <c r="F1985" t="s">
        <v>184</v>
      </c>
      <c r="G1985" s="6">
        <f t="shared" si="270"/>
        <v>8000</v>
      </c>
      <c r="H1985" t="s">
        <v>39</v>
      </c>
      <c r="I1985" t="s">
        <v>1817</v>
      </c>
      <c r="J1985" t="str">
        <f t="shared" si="271"/>
        <v>Ati Seshadri</v>
      </c>
      <c r="K1985" t="s">
        <v>1969</v>
      </c>
      <c r="L1985" s="7">
        <f t="shared" si="276"/>
        <v>45440</v>
      </c>
      <c r="M1985" s="7">
        <v>45505</v>
      </c>
      <c r="N1985" s="1">
        <f t="shared" si="272"/>
        <v>45505</v>
      </c>
      <c r="P1985" s="7" t="str">
        <f t="shared" si="277"/>
        <v/>
      </c>
      <c r="R1985">
        <v>0</v>
      </c>
      <c r="S1985">
        <v>1</v>
      </c>
      <c r="T1985">
        <v>26.9</v>
      </c>
      <c r="U1985" t="s">
        <v>100</v>
      </c>
      <c r="W1985" t="str">
        <f t="shared" si="273"/>
        <v>Open</v>
      </c>
      <c r="X1985" t="str">
        <f>_xlfn.XLOOKUP(B1985,'Customers'!A:A,'Customers'!E:E,"")</f>
        <v>SMB</v>
      </c>
      <c r="Y1985">
        <f t="shared" si="274"/>
        <v>0</v>
      </c>
      <c r="Z1985" t="str">
        <f t="shared" si="275"/>
        <v/>
      </c>
      <c r="AA1985">
        <f t="shared" si="278"/>
        <v>0</v>
      </c>
    </row>
    <row r="1986" spans="1:27">
      <c r="A1986" t="s">
        <v>6519</v>
      </c>
      <c r="B1986" t="s">
        <v>3516</v>
      </c>
      <c r="C1986" t="s">
        <v>18</v>
      </c>
      <c r="D1986" t="s">
        <v>183</v>
      </c>
      <c r="E1986" t="s">
        <v>28</v>
      </c>
      <c r="F1986" t="s">
        <v>6520</v>
      </c>
      <c r="G1986" s="6">
        <f t="shared" ref="G1986:G2049" si="279">IF(F1986="","",IF(RIGHT(UPPER(SUBSTITUTE(SUBSTITUTE(SUBSTITUTE(TRIM(F1986),"$",""),",","")," ","")),1)="K",VALUE(LEFT(UPPER(SUBSTITUTE(SUBSTITUTE(SUBSTITUTE(TRIM(F1986),"$",""),",","")," ","")),LEN(UPPER(SUBSTITUTE(SUBSTITUTE(SUBSTITUTE(TRIM(F1986),"$",""),",","")," ","")))-1))*1000,IF(RIGHT(UPPER(SUBSTITUTE(SUBSTITUTE(SUBSTITUTE(TRIM(F1986),"$",""),",","")," ","")),1)="M",VALUE(LEFT(UPPER(SUBSTITUTE(SUBSTITUTE(SUBSTITUTE(TRIM(F1986),"$",""),",","")," ","")),LEN(UPPER(SUBSTITUTE(SUBSTITUTE(SUBSTITUTE(TRIM(F1986),"$",""),",","")," ","")))-1))*1000000,VALUE(SUBSTITUTE(SUBSTITUTE(SUBSTITUTE(TRIM(F1986),"$",""),",","")," ","")))))</f>
        <v>12560</v>
      </c>
      <c r="H1986" t="s">
        <v>47</v>
      </c>
      <c r="I1986" t="s">
        <v>93</v>
      </c>
      <c r="J1986" t="str">
        <f t="shared" ref="J1986:J2049" si="280">PROPER(TRIM(I1986))</f>
        <v>Owen Mane</v>
      </c>
      <c r="K1986" t="s">
        <v>2977</v>
      </c>
      <c r="L1986" s="7">
        <f t="shared" si="276"/>
        <v>45395</v>
      </c>
      <c r="M1986" s="7">
        <v>45479</v>
      </c>
      <c r="N1986" s="1">
        <f t="shared" ref="N1986:N2049" si="281">IF(M1986="","",IF(ISNUMBER(M1986),M1986,IF(ISNUMBER(SEARCH("/",M1986)),DATE(VALUE(RIGHT(M1986,4)),VALUE(MID(M1986,4,2)),VALUE(LEFT(M1986,2))),DATE(VALUE(LEFT(M1986,4)),VALUE(MID(M1986,6,2)),VALUE(RIGHT(M1986,2))))))</f>
        <v>45479</v>
      </c>
      <c r="P1986" s="7" t="str">
        <f t="shared" si="277"/>
        <v/>
      </c>
      <c r="R1986">
        <v>0</v>
      </c>
      <c r="S1986">
        <v>1</v>
      </c>
      <c r="T1986">
        <v>20.5</v>
      </c>
      <c r="U1986" t="s">
        <v>58</v>
      </c>
      <c r="W1986" t="str">
        <f t="shared" ref="W1986:W2049" si="282">IF(E1986="","",IF(E1986="Closed Won","Won",IF(E1986="Closed Lost","Lost","Open")))</f>
        <v>Open</v>
      </c>
      <c r="X1986" t="str">
        <f>_xlfn.XLOOKUP(B1986,'Customers'!A:A,'Customers'!E:E,"")</f>
        <v>Mid-Market</v>
      </c>
      <c r="Y1986">
        <f t="shared" ref="Y1986:Y2049" si="283">IF(OR(W1986="Won",W1986="Lost"),1,0)</f>
        <v>0</v>
      </c>
      <c r="Z1986" t="str">
        <f t="shared" ref="Z1986:Z2049" si="284">IF(OR(N1986="",P1986=""),"",P1986-N1986)</f>
        <v/>
      </c>
      <c r="AA1986">
        <f t="shared" si="278"/>
        <v>0</v>
      </c>
    </row>
    <row r="1987" spans="1:27">
      <c r="A1987" t="s">
        <v>6521</v>
      </c>
      <c r="B1987" t="s">
        <v>1781</v>
      </c>
      <c r="C1987" t="s">
        <v>18</v>
      </c>
      <c r="D1987" t="s">
        <v>53</v>
      </c>
      <c r="E1987" t="s">
        <v>28</v>
      </c>
      <c r="F1987" t="s">
        <v>6522</v>
      </c>
      <c r="G1987" s="6">
        <f t="shared" si="279"/>
        <v>47688</v>
      </c>
      <c r="H1987" t="s">
        <v>30</v>
      </c>
      <c r="I1987" t="s">
        <v>619</v>
      </c>
      <c r="J1987" t="str">
        <f t="shared" si="280"/>
        <v>Patrick Sama</v>
      </c>
      <c r="K1987" t="s">
        <v>6523</v>
      </c>
      <c r="L1987" s="7">
        <f t="shared" ref="L1987:L2050" si="285">IF(K1987="","",IF(ISNUMBER(K1987),K1987,IF(ISNUMBER(SEARCH("/",K1987)),DATE(VALUE(RIGHT(K1987,4)),VALUE(MID(K1987,4,2)),VALUE(LEFT(K1987,2))),DATE(VALUE(LEFT(K1987,4)),VALUE(MID(K1987,6,2)),VALUE(RIGHT(K1987,2))))))</f>
        <v>44771</v>
      </c>
      <c r="M1987" s="7">
        <v>44920</v>
      </c>
      <c r="N1987" s="1">
        <f t="shared" si="281"/>
        <v>44920</v>
      </c>
      <c r="P1987" s="7" t="str">
        <f t="shared" ref="P1987:P2050" si="286">IF(O1987="","",IF(ISNUMBER(O1987),O1987,DATE(VALUE(LEFT(O1987,4)),VALUE(MID(O1987,6,2)),VALUE(RIGHT(O1987,2)))))</f>
        <v/>
      </c>
      <c r="R1987">
        <v>0</v>
      </c>
      <c r="S1987">
        <v>1</v>
      </c>
      <c r="T1987">
        <v>11.8</v>
      </c>
      <c r="U1987" t="s">
        <v>33</v>
      </c>
      <c r="W1987" t="str">
        <f t="shared" si="282"/>
        <v>Open</v>
      </c>
      <c r="X1987" t="str">
        <f>_xlfn.XLOOKUP(B1987,'Customers'!A:A,'Customers'!E:E,"")</f>
        <v>SMB</v>
      </c>
      <c r="Y1987">
        <f t="shared" si="283"/>
        <v>0</v>
      </c>
      <c r="Z1987" t="str">
        <f t="shared" si="284"/>
        <v/>
      </c>
      <c r="AA1987">
        <f t="shared" ref="AA1987:AA2050" si="287">IF(AND(Y1987=1,Z1987&gt;30),1,0)</f>
        <v>0</v>
      </c>
    </row>
    <row r="1988" spans="1:27">
      <c r="A1988" t="s">
        <v>6524</v>
      </c>
      <c r="B1988" t="s">
        <v>6525</v>
      </c>
      <c r="C1988" t="s">
        <v>2770</v>
      </c>
      <c r="D1988" t="s">
        <v>53</v>
      </c>
      <c r="E1988" t="s">
        <v>28</v>
      </c>
      <c r="F1988" t="s">
        <v>6526</v>
      </c>
      <c r="G1988" s="6">
        <f t="shared" si="279"/>
        <v>39497</v>
      </c>
      <c r="H1988" t="s">
        <v>161</v>
      </c>
      <c r="I1988" t="s">
        <v>31</v>
      </c>
      <c r="J1988" t="str">
        <f t="shared" si="280"/>
        <v>Ati Seshadri</v>
      </c>
      <c r="K1988" t="s">
        <v>1082</v>
      </c>
      <c r="L1988" s="7">
        <f t="shared" si="285"/>
        <v>45559</v>
      </c>
      <c r="M1988" s="7">
        <v>45611</v>
      </c>
      <c r="N1988" s="1">
        <f t="shared" si="281"/>
        <v>45611</v>
      </c>
      <c r="P1988" s="7" t="str">
        <f t="shared" si="286"/>
        <v/>
      </c>
      <c r="R1988">
        <v>0</v>
      </c>
      <c r="S1988">
        <v>1</v>
      </c>
      <c r="T1988">
        <v>30.3</v>
      </c>
      <c r="U1988" t="s">
        <v>42</v>
      </c>
      <c r="W1988" t="str">
        <f t="shared" si="282"/>
        <v>Open</v>
      </c>
      <c r="X1988" t="str">
        <f>_xlfn.XLOOKUP(B1988,'Customers'!A:A,'Customers'!E:E,"")</f>
        <v>SMB</v>
      </c>
      <c r="Y1988">
        <f t="shared" si="283"/>
        <v>0</v>
      </c>
      <c r="Z1988" t="str">
        <f t="shared" si="284"/>
        <v/>
      </c>
      <c r="AA1988">
        <f t="shared" si="287"/>
        <v>0</v>
      </c>
    </row>
    <row r="1989" spans="1:27">
      <c r="A1989" t="s">
        <v>6527</v>
      </c>
      <c r="B1989" t="s">
        <v>3526</v>
      </c>
      <c r="C1989" t="s">
        <v>1988</v>
      </c>
      <c r="D1989" t="s">
        <v>66</v>
      </c>
      <c r="E1989" t="s">
        <v>177</v>
      </c>
      <c r="F1989" t="s">
        <v>6528</v>
      </c>
      <c r="G1989" s="6">
        <f t="shared" si="279"/>
        <v>12591</v>
      </c>
      <c r="H1989" t="s">
        <v>47</v>
      </c>
      <c r="I1989" t="s">
        <v>23</v>
      </c>
      <c r="J1989" t="str">
        <f t="shared" si="280"/>
        <v>Nihal Bhasin</v>
      </c>
      <c r="K1989" t="s">
        <v>5644</v>
      </c>
      <c r="L1989" s="7">
        <f t="shared" si="285"/>
        <v>45514</v>
      </c>
      <c r="M1989" s="7">
        <v>45675</v>
      </c>
      <c r="N1989" s="1">
        <f t="shared" si="281"/>
        <v>45675</v>
      </c>
      <c r="P1989" s="7" t="str">
        <f t="shared" si="286"/>
        <v/>
      </c>
      <c r="R1989">
        <v>0</v>
      </c>
      <c r="S1989">
        <v>1</v>
      </c>
      <c r="U1989" t="s">
        <v>25</v>
      </c>
      <c r="W1989" t="str">
        <f t="shared" si="282"/>
        <v>Open</v>
      </c>
      <c r="X1989" t="str">
        <f>_xlfn.XLOOKUP(B1989,'Customers'!A:A,'Customers'!E:E,"")</f>
        <v>SMB</v>
      </c>
      <c r="Y1989">
        <f t="shared" si="283"/>
        <v>0</v>
      </c>
      <c r="Z1989" t="str">
        <f t="shared" si="284"/>
        <v/>
      </c>
      <c r="AA1989">
        <f t="shared" si="287"/>
        <v>0</v>
      </c>
    </row>
    <row r="1990" spans="1:27">
      <c r="A1990" t="s">
        <v>6529</v>
      </c>
      <c r="B1990" t="s">
        <v>2727</v>
      </c>
      <c r="C1990" t="s">
        <v>820</v>
      </c>
      <c r="D1990" t="s">
        <v>37</v>
      </c>
      <c r="E1990" t="s">
        <v>20</v>
      </c>
      <c r="F1990" t="s">
        <v>6530</v>
      </c>
      <c r="G1990" s="6">
        <f t="shared" si="279"/>
        <v>92000</v>
      </c>
      <c r="H1990" t="s">
        <v>47</v>
      </c>
      <c r="I1990" t="s">
        <v>86</v>
      </c>
      <c r="J1990" t="str">
        <f t="shared" si="280"/>
        <v>Mason Solanki</v>
      </c>
      <c r="K1990" t="s">
        <v>2501</v>
      </c>
      <c r="L1990" s="7">
        <f t="shared" si="285"/>
        <v>45037</v>
      </c>
      <c r="M1990" s="7">
        <v>45163</v>
      </c>
      <c r="N1990" s="1">
        <f t="shared" si="281"/>
        <v>45163</v>
      </c>
      <c r="P1990" s="7" t="str">
        <f t="shared" si="286"/>
        <v/>
      </c>
      <c r="R1990">
        <v>0</v>
      </c>
      <c r="S1990">
        <v>1</v>
      </c>
      <c r="T1990">
        <v>20.8</v>
      </c>
      <c r="U1990" t="s">
        <v>42</v>
      </c>
      <c r="W1990" t="str">
        <f t="shared" si="282"/>
        <v>Open</v>
      </c>
      <c r="X1990" t="str">
        <f>_xlfn.XLOOKUP(B1990,'Customers'!A:A,'Customers'!E:E,"")</f>
        <v>Enterprise</v>
      </c>
      <c r="Y1990">
        <f t="shared" si="283"/>
        <v>0</v>
      </c>
      <c r="Z1990" t="str">
        <f t="shared" si="284"/>
        <v/>
      </c>
      <c r="AA1990">
        <f t="shared" si="287"/>
        <v>0</v>
      </c>
    </row>
    <row r="1991" spans="1:27">
      <c r="A1991" t="s">
        <v>6531</v>
      </c>
      <c r="B1991" t="s">
        <v>17</v>
      </c>
      <c r="C1991" t="s">
        <v>1164</v>
      </c>
      <c r="D1991" t="s">
        <v>53</v>
      </c>
      <c r="E1991" t="s">
        <v>28</v>
      </c>
      <c r="F1991" t="s">
        <v>1237</v>
      </c>
      <c r="G1991" s="6">
        <f t="shared" si="279"/>
        <v>39000</v>
      </c>
      <c r="H1991" t="s">
        <v>47</v>
      </c>
      <c r="I1991" t="s">
        <v>2867</v>
      </c>
      <c r="J1991" t="str">
        <f t="shared" si="280"/>
        <v>Aachal Soni</v>
      </c>
      <c r="K1991" t="s">
        <v>6532</v>
      </c>
      <c r="L1991" s="7">
        <f t="shared" si="285"/>
        <v>45056</v>
      </c>
      <c r="M1991" s="7">
        <v>45210</v>
      </c>
      <c r="N1991" s="1">
        <f t="shared" si="281"/>
        <v>45210</v>
      </c>
      <c r="P1991" s="7" t="str">
        <f t="shared" si="286"/>
        <v/>
      </c>
      <c r="R1991">
        <v>0</v>
      </c>
      <c r="S1991">
        <v>1</v>
      </c>
      <c r="U1991" t="s">
        <v>42</v>
      </c>
      <c r="W1991" t="str">
        <f t="shared" si="282"/>
        <v>Open</v>
      </c>
      <c r="X1991" t="str">
        <f>_xlfn.XLOOKUP(B1991,'Customers'!A:A,'Customers'!E:E,"")</f>
        <v>SMB</v>
      </c>
      <c r="Y1991">
        <f t="shared" si="283"/>
        <v>0</v>
      </c>
      <c r="Z1991" t="str">
        <f t="shared" si="284"/>
        <v/>
      </c>
      <c r="AA1991">
        <f t="shared" si="287"/>
        <v>0</v>
      </c>
    </row>
    <row r="1992" spans="1:27">
      <c r="A1992" t="s">
        <v>6533</v>
      </c>
      <c r="B1992" t="s">
        <v>4109</v>
      </c>
      <c r="C1992" t="s">
        <v>2280</v>
      </c>
      <c r="D1992" t="s">
        <v>66</v>
      </c>
      <c r="E1992" t="s">
        <v>91</v>
      </c>
      <c r="F1992" t="s">
        <v>6534</v>
      </c>
      <c r="G1992" s="6">
        <f t="shared" si="279"/>
        <v>17449</v>
      </c>
      <c r="H1992" t="s">
        <v>30</v>
      </c>
      <c r="I1992" t="s">
        <v>139</v>
      </c>
      <c r="J1992" t="str">
        <f t="shared" si="280"/>
        <v>Champak Rao</v>
      </c>
      <c r="K1992" t="s">
        <v>4988</v>
      </c>
      <c r="L1992" s="7">
        <f t="shared" si="285"/>
        <v>45554</v>
      </c>
      <c r="M1992" s="7">
        <v>45615</v>
      </c>
      <c r="N1992" s="1">
        <f t="shared" si="281"/>
        <v>45615</v>
      </c>
      <c r="O1992" s="7">
        <v>45588</v>
      </c>
      <c r="P1992" s="7">
        <f t="shared" si="286"/>
        <v>45588</v>
      </c>
      <c r="Q1992">
        <v>34</v>
      </c>
      <c r="R1992">
        <v>0</v>
      </c>
      <c r="S1992">
        <v>1</v>
      </c>
      <c r="T1992">
        <v>3.1</v>
      </c>
      <c r="U1992" t="s">
        <v>33</v>
      </c>
      <c r="W1992" t="str">
        <f t="shared" si="282"/>
        <v>Won</v>
      </c>
      <c r="X1992" t="str">
        <f>_xlfn.XLOOKUP(B1992,'Customers'!A:A,'Customers'!E:E,"")</f>
        <v>Mid-Market</v>
      </c>
      <c r="Y1992">
        <f t="shared" si="283"/>
        <v>1</v>
      </c>
      <c r="Z1992">
        <f t="shared" si="284"/>
        <v>-27</v>
      </c>
      <c r="AA1992">
        <f t="shared" si="287"/>
        <v>0</v>
      </c>
    </row>
    <row r="1993" spans="1:27">
      <c r="A1993" t="s">
        <v>6535</v>
      </c>
      <c r="B1993" t="s">
        <v>2827</v>
      </c>
      <c r="C1993" t="s">
        <v>6536</v>
      </c>
      <c r="D1993" t="s">
        <v>37</v>
      </c>
      <c r="E1993" t="s">
        <v>115</v>
      </c>
      <c r="F1993" t="s">
        <v>6537</v>
      </c>
      <c r="G1993" s="6">
        <f t="shared" si="279"/>
        <v>201246</v>
      </c>
      <c r="H1993" t="s">
        <v>79</v>
      </c>
      <c r="I1993" t="s">
        <v>117</v>
      </c>
      <c r="J1993" t="str">
        <f t="shared" si="280"/>
        <v>Ekta Uppal</v>
      </c>
      <c r="K1993" t="s">
        <v>466</v>
      </c>
      <c r="L1993" s="7">
        <f t="shared" si="285"/>
        <v>45141</v>
      </c>
      <c r="M1993" s="7">
        <v>45269</v>
      </c>
      <c r="N1993" s="1">
        <f t="shared" si="281"/>
        <v>45269</v>
      </c>
      <c r="O1993" s="7">
        <v>45287</v>
      </c>
      <c r="P1993" s="7">
        <f t="shared" si="286"/>
        <v>45287</v>
      </c>
      <c r="Q1993">
        <v>146</v>
      </c>
      <c r="R1993">
        <v>0</v>
      </c>
      <c r="S1993">
        <v>1</v>
      </c>
      <c r="T1993">
        <v>24.8</v>
      </c>
      <c r="U1993" t="s">
        <v>42</v>
      </c>
      <c r="W1993" t="str">
        <f t="shared" si="282"/>
        <v>Lost</v>
      </c>
      <c r="X1993" t="str">
        <f>_xlfn.XLOOKUP(B1993,'Customers'!A:A,'Customers'!E:E,"")</f>
        <v>Enterprise</v>
      </c>
      <c r="Y1993">
        <f t="shared" si="283"/>
        <v>1</v>
      </c>
      <c r="Z1993">
        <f t="shared" si="284"/>
        <v>18</v>
      </c>
      <c r="AA1993">
        <f t="shared" si="287"/>
        <v>0</v>
      </c>
    </row>
    <row r="1994" spans="1:27">
      <c r="A1994" t="s">
        <v>6538</v>
      </c>
      <c r="B1994" t="s">
        <v>6445</v>
      </c>
      <c r="C1994" t="s">
        <v>1903</v>
      </c>
      <c r="D1994" t="s">
        <v>183</v>
      </c>
      <c r="E1994" t="s">
        <v>115</v>
      </c>
      <c r="F1994" t="s">
        <v>6539</v>
      </c>
      <c r="G1994" s="6">
        <f t="shared" si="279"/>
        <v>7792</v>
      </c>
      <c r="H1994" t="s">
        <v>22</v>
      </c>
      <c r="I1994" t="s">
        <v>23</v>
      </c>
      <c r="J1994" t="str">
        <f t="shared" si="280"/>
        <v>Nihal Bhasin</v>
      </c>
      <c r="K1994" t="s">
        <v>5896</v>
      </c>
      <c r="L1994" s="7">
        <f t="shared" si="285"/>
        <v>45355</v>
      </c>
      <c r="M1994" s="7">
        <v>45436</v>
      </c>
      <c r="N1994" s="1">
        <f t="shared" si="281"/>
        <v>45436</v>
      </c>
      <c r="O1994" s="7">
        <v>45376</v>
      </c>
      <c r="P1994" s="7">
        <f t="shared" si="286"/>
        <v>45376</v>
      </c>
      <c r="Q1994">
        <v>21</v>
      </c>
      <c r="R1994">
        <v>0</v>
      </c>
      <c r="S1994">
        <v>1</v>
      </c>
      <c r="T1994">
        <v>23.8</v>
      </c>
      <c r="U1994" t="s">
        <v>100</v>
      </c>
      <c r="W1994" t="str">
        <f t="shared" si="282"/>
        <v>Lost</v>
      </c>
      <c r="X1994" t="str">
        <f>_xlfn.XLOOKUP(B1994,'Customers'!A:A,'Customers'!E:E,"")</f>
        <v>SMB</v>
      </c>
      <c r="Y1994">
        <f t="shared" si="283"/>
        <v>1</v>
      </c>
      <c r="Z1994">
        <f t="shared" si="284"/>
        <v>-60</v>
      </c>
      <c r="AA1994">
        <f t="shared" si="287"/>
        <v>0</v>
      </c>
    </row>
    <row r="1995" spans="1:27">
      <c r="A1995" t="s">
        <v>6540</v>
      </c>
      <c r="B1995" t="s">
        <v>2577</v>
      </c>
      <c r="C1995" t="s">
        <v>18</v>
      </c>
      <c r="D1995" t="s">
        <v>53</v>
      </c>
      <c r="E1995" t="s">
        <v>28</v>
      </c>
      <c r="F1995" t="s">
        <v>6541</v>
      </c>
      <c r="G1995" s="6">
        <f t="shared" si="279"/>
        <v>44620</v>
      </c>
      <c r="H1995" t="s">
        <v>22</v>
      </c>
      <c r="I1995" t="s">
        <v>361</v>
      </c>
      <c r="J1995" t="str">
        <f t="shared" si="280"/>
        <v>Jalsa Parsa</v>
      </c>
      <c r="K1995" t="s">
        <v>4656</v>
      </c>
      <c r="L1995" s="7">
        <f t="shared" si="285"/>
        <v>44980</v>
      </c>
      <c r="M1995" s="7">
        <v>45127</v>
      </c>
      <c r="N1995" s="1">
        <f t="shared" si="281"/>
        <v>45127</v>
      </c>
      <c r="P1995" s="7" t="str">
        <f t="shared" si="286"/>
        <v/>
      </c>
      <c r="R1995">
        <v>0</v>
      </c>
      <c r="S1995">
        <v>1</v>
      </c>
      <c r="U1995" t="s">
        <v>58</v>
      </c>
      <c r="W1995" t="str">
        <f t="shared" si="282"/>
        <v>Open</v>
      </c>
      <c r="X1995" t="str">
        <f>_xlfn.XLOOKUP(B1995,'Customers'!A:A,'Customers'!E:E,"")</f>
        <v>Mid-Market</v>
      </c>
      <c r="Y1995">
        <f t="shared" si="283"/>
        <v>0</v>
      </c>
      <c r="Z1995" t="str">
        <f t="shared" si="284"/>
        <v/>
      </c>
      <c r="AA1995">
        <f t="shared" si="287"/>
        <v>0</v>
      </c>
    </row>
    <row r="1996" spans="1:27">
      <c r="A1996" t="s">
        <v>6542</v>
      </c>
      <c r="B1996" t="s">
        <v>5294</v>
      </c>
      <c r="C1996" t="s">
        <v>5395</v>
      </c>
      <c r="D1996" t="s">
        <v>53</v>
      </c>
      <c r="E1996" t="s">
        <v>115</v>
      </c>
      <c r="F1996" t="s">
        <v>6543</v>
      </c>
      <c r="G1996" s="6">
        <f t="shared" si="279"/>
        <v>23629</v>
      </c>
      <c r="H1996" t="s">
        <v>56</v>
      </c>
      <c r="I1996" t="s">
        <v>232</v>
      </c>
      <c r="J1996" t="str">
        <f t="shared" si="280"/>
        <v>Patrick Sama</v>
      </c>
      <c r="K1996" t="s">
        <v>3522</v>
      </c>
      <c r="L1996" s="7">
        <f t="shared" si="285"/>
        <v>44790</v>
      </c>
      <c r="M1996" s="7">
        <v>44813</v>
      </c>
      <c r="N1996" s="1">
        <f t="shared" si="281"/>
        <v>44813</v>
      </c>
      <c r="O1996" s="7">
        <v>44909</v>
      </c>
      <c r="P1996" s="7">
        <f t="shared" si="286"/>
        <v>44909</v>
      </c>
      <c r="Q1996">
        <v>119</v>
      </c>
      <c r="R1996">
        <v>0</v>
      </c>
      <c r="S1996">
        <v>1</v>
      </c>
      <c r="T1996">
        <v>6</v>
      </c>
      <c r="U1996" t="s">
        <v>58</v>
      </c>
      <c r="W1996" t="str">
        <f t="shared" si="282"/>
        <v>Lost</v>
      </c>
      <c r="X1996" t="str">
        <f>_xlfn.XLOOKUP(B1996,'Customers'!A:A,'Customers'!E:E,"")</f>
        <v>Mid-Market</v>
      </c>
      <c r="Y1996">
        <f t="shared" si="283"/>
        <v>1</v>
      </c>
      <c r="Z1996">
        <f t="shared" si="284"/>
        <v>96</v>
      </c>
      <c r="AA1996">
        <f t="shared" si="287"/>
        <v>1</v>
      </c>
    </row>
    <row r="1997" spans="1:27">
      <c r="A1997" t="s">
        <v>6544</v>
      </c>
      <c r="B1997" t="s">
        <v>5142</v>
      </c>
      <c r="C1997" t="s">
        <v>18</v>
      </c>
      <c r="D1997" t="s">
        <v>37</v>
      </c>
      <c r="E1997" t="s">
        <v>28</v>
      </c>
      <c r="F1997" t="s">
        <v>6545</v>
      </c>
      <c r="G1997" s="6">
        <f t="shared" si="279"/>
        <v>196404</v>
      </c>
      <c r="H1997" t="s">
        <v>172</v>
      </c>
      <c r="I1997" t="s">
        <v>86</v>
      </c>
      <c r="J1997" t="str">
        <f t="shared" si="280"/>
        <v>Mason Solanki</v>
      </c>
      <c r="K1997" t="s">
        <v>1509</v>
      </c>
      <c r="L1997" s="7">
        <f t="shared" si="285"/>
        <v>44938</v>
      </c>
      <c r="M1997" s="7">
        <v>44960</v>
      </c>
      <c r="N1997" s="1">
        <f t="shared" si="281"/>
        <v>44960</v>
      </c>
      <c r="P1997" s="7" t="str">
        <f t="shared" si="286"/>
        <v/>
      </c>
      <c r="R1997">
        <v>0</v>
      </c>
      <c r="S1997">
        <v>1</v>
      </c>
      <c r="T1997">
        <v>3.5</v>
      </c>
      <c r="U1997" t="s">
        <v>58</v>
      </c>
      <c r="W1997" t="str">
        <f t="shared" si="282"/>
        <v>Open</v>
      </c>
      <c r="X1997" t="str">
        <f>_xlfn.XLOOKUP(B1997,'Customers'!A:A,'Customers'!E:E,"")</f>
        <v>Mid-Market</v>
      </c>
      <c r="Y1997">
        <f t="shared" si="283"/>
        <v>0</v>
      </c>
      <c r="Z1997" t="str">
        <f t="shared" si="284"/>
        <v/>
      </c>
      <c r="AA1997">
        <f t="shared" si="287"/>
        <v>0</v>
      </c>
    </row>
    <row r="1998" spans="1:27">
      <c r="A1998" t="s">
        <v>6546</v>
      </c>
      <c r="B1998" t="s">
        <v>323</v>
      </c>
      <c r="C1998" t="s">
        <v>18</v>
      </c>
      <c r="D1998" t="s">
        <v>19</v>
      </c>
      <c r="E1998" t="s">
        <v>28</v>
      </c>
      <c r="F1998" t="s">
        <v>2206</v>
      </c>
      <c r="G1998" s="6">
        <f t="shared" si="279"/>
        <v>5000</v>
      </c>
      <c r="H1998" t="s">
        <v>22</v>
      </c>
      <c r="I1998" t="s">
        <v>361</v>
      </c>
      <c r="J1998" t="str">
        <f t="shared" si="280"/>
        <v>Jalsa Parsa</v>
      </c>
      <c r="K1998" t="s">
        <v>385</v>
      </c>
      <c r="L1998" s="7">
        <f t="shared" si="285"/>
        <v>45159</v>
      </c>
      <c r="M1998" s="7">
        <v>45281</v>
      </c>
      <c r="N1998" s="1">
        <f t="shared" si="281"/>
        <v>45281</v>
      </c>
      <c r="P1998" s="7" t="str">
        <f t="shared" si="286"/>
        <v/>
      </c>
      <c r="R1998">
        <v>0</v>
      </c>
      <c r="S1998">
        <v>1</v>
      </c>
      <c r="T1998">
        <v>28</v>
      </c>
      <c r="U1998" t="s">
        <v>58</v>
      </c>
      <c r="W1998" t="str">
        <f t="shared" si="282"/>
        <v>Open</v>
      </c>
      <c r="X1998" t="str">
        <f>_xlfn.XLOOKUP(B1998,'Customers'!A:A,'Customers'!E:E,"")</f>
        <v>Mid-Market</v>
      </c>
      <c r="Y1998">
        <f t="shared" si="283"/>
        <v>0</v>
      </c>
      <c r="Z1998" t="str">
        <f t="shared" si="284"/>
        <v/>
      </c>
      <c r="AA1998">
        <f t="shared" si="287"/>
        <v>0</v>
      </c>
    </row>
    <row r="1999" spans="1:27">
      <c r="A1999" t="s">
        <v>6547</v>
      </c>
      <c r="B1999" t="s">
        <v>3217</v>
      </c>
      <c r="C1999" t="s">
        <v>2908</v>
      </c>
      <c r="D1999" t="s">
        <v>37</v>
      </c>
      <c r="E1999" t="s">
        <v>45</v>
      </c>
      <c r="F1999" t="s">
        <v>6548</v>
      </c>
      <c r="G1999" s="6">
        <f t="shared" si="279"/>
        <v>206879</v>
      </c>
      <c r="H1999" t="s">
        <v>56</v>
      </c>
      <c r="I1999" t="s">
        <v>133</v>
      </c>
      <c r="J1999" t="str">
        <f t="shared" si="280"/>
        <v>Aachal Soni</v>
      </c>
      <c r="K1999" t="s">
        <v>279</v>
      </c>
      <c r="L1999" s="7">
        <f t="shared" si="285"/>
        <v>45657</v>
      </c>
      <c r="M1999" s="7">
        <v>45700</v>
      </c>
      <c r="N1999" s="1">
        <f t="shared" si="281"/>
        <v>45700</v>
      </c>
      <c r="P1999" s="7" t="str">
        <f t="shared" si="286"/>
        <v/>
      </c>
      <c r="R1999">
        <v>0</v>
      </c>
      <c r="S1999">
        <v>1</v>
      </c>
      <c r="T1999">
        <v>22.9</v>
      </c>
      <c r="U1999" t="s">
        <v>100</v>
      </c>
      <c r="W1999" t="str">
        <f t="shared" si="282"/>
        <v>Open</v>
      </c>
      <c r="X1999" t="str">
        <f>_xlfn.XLOOKUP(B1999,'Customers'!A:A,'Customers'!E:E,"")</f>
        <v>SMB</v>
      </c>
      <c r="Y1999">
        <f t="shared" si="283"/>
        <v>0</v>
      </c>
      <c r="Z1999" t="str">
        <f t="shared" si="284"/>
        <v/>
      </c>
      <c r="AA1999">
        <f t="shared" si="287"/>
        <v>0</v>
      </c>
    </row>
    <row r="2000" spans="1:27">
      <c r="A2000" t="s">
        <v>6549</v>
      </c>
      <c r="B2000" t="s">
        <v>4652</v>
      </c>
      <c r="C2000" t="s">
        <v>18</v>
      </c>
      <c r="D2000" t="s">
        <v>66</v>
      </c>
      <c r="E2000" t="s">
        <v>54</v>
      </c>
      <c r="F2000" t="s">
        <v>6550</v>
      </c>
      <c r="G2000" s="6">
        <f t="shared" si="279"/>
        <v>23834</v>
      </c>
      <c r="H2000" t="s">
        <v>161</v>
      </c>
      <c r="I2000" t="s">
        <v>527</v>
      </c>
      <c r="J2000" t="str">
        <f t="shared" si="280"/>
        <v>Jasmit Gour</v>
      </c>
      <c r="K2000" t="s">
        <v>5884</v>
      </c>
      <c r="L2000" s="7">
        <f t="shared" si="285"/>
        <v>45118</v>
      </c>
      <c r="M2000" s="7">
        <v>45222</v>
      </c>
      <c r="N2000" s="1">
        <f t="shared" si="281"/>
        <v>45222</v>
      </c>
      <c r="P2000" s="7" t="str">
        <f t="shared" si="286"/>
        <v/>
      </c>
      <c r="R2000">
        <v>0</v>
      </c>
      <c r="S2000">
        <v>1</v>
      </c>
      <c r="U2000" t="s">
        <v>25</v>
      </c>
      <c r="W2000" t="str">
        <f t="shared" si="282"/>
        <v>Open</v>
      </c>
      <c r="X2000" t="str">
        <f>_xlfn.XLOOKUP(B2000,'Customers'!A:A,'Customers'!E:E,"")</f>
        <v>Mid-Market</v>
      </c>
      <c r="Y2000">
        <f t="shared" si="283"/>
        <v>0</v>
      </c>
      <c r="Z2000" t="str">
        <f t="shared" si="284"/>
        <v/>
      </c>
      <c r="AA2000">
        <f t="shared" si="287"/>
        <v>0</v>
      </c>
    </row>
    <row r="2001" spans="1:27">
      <c r="A2001" t="s">
        <v>6551</v>
      </c>
      <c r="B2001" t="s">
        <v>5190</v>
      </c>
      <c r="C2001" t="s">
        <v>1017</v>
      </c>
      <c r="D2001" t="s">
        <v>37</v>
      </c>
      <c r="E2001" t="s">
        <v>91</v>
      </c>
      <c r="F2001" t="s">
        <v>6552</v>
      </c>
      <c r="G2001" s="6">
        <f t="shared" si="279"/>
        <v>57157</v>
      </c>
      <c r="H2001" t="s">
        <v>161</v>
      </c>
      <c r="I2001" t="s">
        <v>93</v>
      </c>
      <c r="J2001" t="str">
        <f t="shared" si="280"/>
        <v>Owen Mane</v>
      </c>
      <c r="K2001" t="s">
        <v>4513</v>
      </c>
      <c r="L2001" s="7">
        <f t="shared" si="285"/>
        <v>45078</v>
      </c>
      <c r="M2001" s="7">
        <v>45105</v>
      </c>
      <c r="N2001" s="1">
        <f t="shared" si="281"/>
        <v>45105</v>
      </c>
      <c r="O2001" s="7">
        <v>45191</v>
      </c>
      <c r="P2001" s="7">
        <f t="shared" si="286"/>
        <v>45191</v>
      </c>
      <c r="Q2001">
        <v>113</v>
      </c>
      <c r="R2001">
        <v>0</v>
      </c>
      <c r="S2001">
        <v>1</v>
      </c>
      <c r="T2001">
        <v>19.2</v>
      </c>
      <c r="U2001" t="s">
        <v>33</v>
      </c>
      <c r="W2001" t="str">
        <f t="shared" si="282"/>
        <v>Won</v>
      </c>
      <c r="X2001" t="str">
        <f>_xlfn.XLOOKUP(B2001,'Customers'!A:A,'Customers'!E:E,"")</f>
        <v>SMB</v>
      </c>
      <c r="Y2001">
        <f t="shared" si="283"/>
        <v>1</v>
      </c>
      <c r="Z2001">
        <f t="shared" si="284"/>
        <v>86</v>
      </c>
      <c r="AA2001">
        <f t="shared" si="287"/>
        <v>1</v>
      </c>
    </row>
    <row r="2002" spans="1:27">
      <c r="A2002" t="s">
        <v>6553</v>
      </c>
      <c r="B2002" t="s">
        <v>6554</v>
      </c>
      <c r="C2002" t="s">
        <v>918</v>
      </c>
      <c r="D2002" t="s">
        <v>183</v>
      </c>
      <c r="E2002" t="s">
        <v>91</v>
      </c>
      <c r="F2002" t="s">
        <v>6555</v>
      </c>
      <c r="G2002" s="6">
        <f t="shared" si="279"/>
        <v>10345</v>
      </c>
      <c r="H2002" t="s">
        <v>161</v>
      </c>
      <c r="I2002" t="s">
        <v>98</v>
      </c>
      <c r="J2002" t="str">
        <f t="shared" si="280"/>
        <v>Amruta Sinha</v>
      </c>
      <c r="K2002" t="s">
        <v>3569</v>
      </c>
      <c r="L2002" s="7">
        <f t="shared" si="285"/>
        <v>44802</v>
      </c>
      <c r="M2002" s="7">
        <v>44864</v>
      </c>
      <c r="N2002" s="1">
        <f t="shared" si="281"/>
        <v>44864</v>
      </c>
      <c r="O2002" s="7">
        <v>44865</v>
      </c>
      <c r="P2002" s="7">
        <f t="shared" si="286"/>
        <v>44865</v>
      </c>
      <c r="Q2002">
        <v>63</v>
      </c>
      <c r="R2002">
        <v>1</v>
      </c>
      <c r="S2002">
        <v>3</v>
      </c>
      <c r="T2002">
        <v>23.7</v>
      </c>
      <c r="U2002" t="s">
        <v>58</v>
      </c>
      <c r="W2002" t="str">
        <f t="shared" si="282"/>
        <v>Won</v>
      </c>
      <c r="X2002" t="str">
        <f>_xlfn.XLOOKUP(B2002,'Customers'!A:A,'Customers'!E:E,"")</f>
        <v>Mid-Market</v>
      </c>
      <c r="Y2002">
        <f t="shared" si="283"/>
        <v>1</v>
      </c>
      <c r="Z2002">
        <f t="shared" si="284"/>
        <v>1</v>
      </c>
      <c r="AA2002">
        <f t="shared" si="287"/>
        <v>0</v>
      </c>
    </row>
    <row r="2003" spans="1:27">
      <c r="A2003" t="s">
        <v>6556</v>
      </c>
      <c r="B2003" t="s">
        <v>3584</v>
      </c>
      <c r="C2003" t="s">
        <v>1463</v>
      </c>
      <c r="D2003" t="s">
        <v>183</v>
      </c>
      <c r="E2003" t="s">
        <v>20</v>
      </c>
      <c r="F2003" t="s">
        <v>72</v>
      </c>
      <c r="G2003" s="6">
        <f t="shared" si="279"/>
        <v>4000</v>
      </c>
      <c r="H2003" t="s">
        <v>172</v>
      </c>
      <c r="I2003" t="s">
        <v>127</v>
      </c>
      <c r="J2003" t="str">
        <f t="shared" si="280"/>
        <v>Kashish Patla</v>
      </c>
      <c r="K2003" t="s">
        <v>3292</v>
      </c>
      <c r="L2003" s="7">
        <f t="shared" si="285"/>
        <v>45463</v>
      </c>
      <c r="M2003" s="7">
        <v>45591</v>
      </c>
      <c r="N2003" s="1">
        <f t="shared" si="281"/>
        <v>45591</v>
      </c>
      <c r="P2003" s="7" t="str">
        <f t="shared" si="286"/>
        <v/>
      </c>
      <c r="R2003">
        <v>0</v>
      </c>
      <c r="S2003">
        <v>1</v>
      </c>
      <c r="T2003">
        <v>18.2</v>
      </c>
      <c r="U2003" t="s">
        <v>58</v>
      </c>
      <c r="W2003" t="str">
        <f t="shared" si="282"/>
        <v>Open</v>
      </c>
      <c r="X2003" t="str">
        <f>_xlfn.XLOOKUP(B2003,'Customers'!A:A,'Customers'!E:E,"")</f>
        <v>Enterprise</v>
      </c>
      <c r="Y2003">
        <f t="shared" si="283"/>
        <v>0</v>
      </c>
      <c r="Z2003" t="str">
        <f t="shared" si="284"/>
        <v/>
      </c>
      <c r="AA2003">
        <f t="shared" si="287"/>
        <v>0</v>
      </c>
    </row>
    <row r="2004" spans="1:27">
      <c r="A2004" t="s">
        <v>6557</v>
      </c>
      <c r="B2004" t="s">
        <v>2347</v>
      </c>
      <c r="C2004" t="s">
        <v>18</v>
      </c>
      <c r="D2004" t="s">
        <v>19</v>
      </c>
      <c r="E2004" t="s">
        <v>54</v>
      </c>
      <c r="F2004" t="s">
        <v>6558</v>
      </c>
      <c r="G2004" s="6">
        <f t="shared" si="279"/>
        <v>5055</v>
      </c>
      <c r="H2004" t="s">
        <v>30</v>
      </c>
      <c r="I2004" t="s">
        <v>237</v>
      </c>
      <c r="J2004" t="str">
        <f t="shared" si="280"/>
        <v>Vidhi Mital</v>
      </c>
      <c r="K2004" t="s">
        <v>6559</v>
      </c>
      <c r="L2004" s="7">
        <f t="shared" si="285"/>
        <v>44640</v>
      </c>
      <c r="M2004" s="7">
        <v>44689</v>
      </c>
      <c r="N2004" s="1">
        <f t="shared" si="281"/>
        <v>44689</v>
      </c>
      <c r="P2004" s="7" t="str">
        <f t="shared" si="286"/>
        <v/>
      </c>
      <c r="R2004">
        <v>0</v>
      </c>
      <c r="S2004">
        <v>1</v>
      </c>
      <c r="U2004" t="s">
        <v>58</v>
      </c>
      <c r="W2004" t="str">
        <f t="shared" si="282"/>
        <v>Open</v>
      </c>
      <c r="X2004" t="str">
        <f>_xlfn.XLOOKUP(B2004,'Customers'!A:A,'Customers'!E:E,"")</f>
        <v>Mid-Market</v>
      </c>
      <c r="Y2004">
        <f t="shared" si="283"/>
        <v>0</v>
      </c>
      <c r="Z2004" t="str">
        <f t="shared" si="284"/>
        <v/>
      </c>
      <c r="AA2004">
        <f t="shared" si="287"/>
        <v>0</v>
      </c>
    </row>
    <row r="2005" spans="1:27">
      <c r="A2005" t="s">
        <v>6560</v>
      </c>
      <c r="B2005" t="s">
        <v>5949</v>
      </c>
      <c r="C2005" t="s">
        <v>2507</v>
      </c>
      <c r="D2005" t="s">
        <v>37</v>
      </c>
      <c r="E2005" t="s">
        <v>20</v>
      </c>
      <c r="F2005" t="s">
        <v>6561</v>
      </c>
      <c r="G2005" s="6">
        <f t="shared" si="279"/>
        <v>201000</v>
      </c>
      <c r="H2005" t="s">
        <v>161</v>
      </c>
      <c r="I2005" t="s">
        <v>86</v>
      </c>
      <c r="J2005" t="str">
        <f t="shared" si="280"/>
        <v>Mason Solanki</v>
      </c>
      <c r="K2005" t="s">
        <v>6562</v>
      </c>
      <c r="L2005" s="7">
        <f t="shared" si="285"/>
        <v>44725</v>
      </c>
      <c r="M2005" s="7">
        <v>44837</v>
      </c>
      <c r="N2005" s="1">
        <f t="shared" si="281"/>
        <v>44837</v>
      </c>
      <c r="P2005" s="7" t="str">
        <f t="shared" si="286"/>
        <v/>
      </c>
      <c r="R2005">
        <v>0</v>
      </c>
      <c r="S2005">
        <v>1</v>
      </c>
      <c r="T2005">
        <v>23.3</v>
      </c>
      <c r="U2005" t="s">
        <v>25</v>
      </c>
      <c r="W2005" t="str">
        <f t="shared" si="282"/>
        <v>Open</v>
      </c>
      <c r="X2005" t="str">
        <f>_xlfn.XLOOKUP(B2005,'Customers'!A:A,'Customers'!E:E,"")</f>
        <v>Mid-Market</v>
      </c>
      <c r="Y2005">
        <f t="shared" si="283"/>
        <v>0</v>
      </c>
      <c r="Z2005" t="str">
        <f t="shared" si="284"/>
        <v/>
      </c>
      <c r="AA2005">
        <f t="shared" si="287"/>
        <v>0</v>
      </c>
    </row>
    <row r="2006" spans="1:27">
      <c r="A2006" t="s">
        <v>6563</v>
      </c>
      <c r="B2006" t="s">
        <v>1864</v>
      </c>
      <c r="C2006" t="s">
        <v>661</v>
      </c>
      <c r="D2006" t="s">
        <v>37</v>
      </c>
      <c r="E2006" t="s">
        <v>20</v>
      </c>
      <c r="F2006" t="s">
        <v>6564</v>
      </c>
      <c r="G2006" s="6">
        <f t="shared" si="279"/>
        <v>71000</v>
      </c>
      <c r="H2006" t="s">
        <v>30</v>
      </c>
      <c r="I2006" t="s">
        <v>361</v>
      </c>
      <c r="J2006" t="str">
        <f t="shared" si="280"/>
        <v>Jalsa Parsa</v>
      </c>
      <c r="K2006" t="s">
        <v>6565</v>
      </c>
      <c r="L2006" s="7">
        <f t="shared" si="285"/>
        <v>44835</v>
      </c>
      <c r="M2006" s="7">
        <v>44941</v>
      </c>
      <c r="N2006" s="1">
        <f t="shared" si="281"/>
        <v>44941</v>
      </c>
      <c r="P2006" s="7" t="str">
        <f t="shared" si="286"/>
        <v/>
      </c>
      <c r="R2006">
        <v>0</v>
      </c>
      <c r="S2006">
        <v>1</v>
      </c>
      <c r="T2006">
        <v>2.9</v>
      </c>
      <c r="U2006" t="s">
        <v>100</v>
      </c>
      <c r="W2006" t="str">
        <f t="shared" si="282"/>
        <v>Open</v>
      </c>
      <c r="X2006" t="str">
        <f>_xlfn.XLOOKUP(B2006,'Customers'!A:A,'Customers'!E:E,"")</f>
        <v>Mid-Market</v>
      </c>
      <c r="Y2006">
        <f t="shared" si="283"/>
        <v>0</v>
      </c>
      <c r="Z2006" t="str">
        <f t="shared" si="284"/>
        <v/>
      </c>
      <c r="AA2006">
        <f t="shared" si="287"/>
        <v>0</v>
      </c>
    </row>
    <row r="2007" spans="1:27">
      <c r="A2007" t="s">
        <v>6566</v>
      </c>
      <c r="B2007" t="s">
        <v>3374</v>
      </c>
      <c r="C2007" t="s">
        <v>2027</v>
      </c>
      <c r="D2007" t="s">
        <v>183</v>
      </c>
      <c r="E2007" t="s">
        <v>20</v>
      </c>
      <c r="F2007" t="s">
        <v>6567</v>
      </c>
      <c r="G2007" s="6">
        <f t="shared" si="279"/>
        <v>2471</v>
      </c>
      <c r="H2007" t="s">
        <v>172</v>
      </c>
      <c r="I2007" t="s">
        <v>98</v>
      </c>
      <c r="J2007" t="str">
        <f t="shared" si="280"/>
        <v>Amruta Sinha</v>
      </c>
      <c r="K2007" t="s">
        <v>5717</v>
      </c>
      <c r="L2007" s="7">
        <f t="shared" si="285"/>
        <v>45533</v>
      </c>
      <c r="M2007" s="7">
        <v>45615</v>
      </c>
      <c r="N2007" s="1">
        <f t="shared" si="281"/>
        <v>45615</v>
      </c>
      <c r="P2007" s="7" t="str">
        <f t="shared" si="286"/>
        <v/>
      </c>
      <c r="R2007">
        <v>0</v>
      </c>
      <c r="S2007">
        <v>1</v>
      </c>
      <c r="U2007" t="s">
        <v>58</v>
      </c>
      <c r="W2007" t="str">
        <f t="shared" si="282"/>
        <v>Open</v>
      </c>
      <c r="X2007" t="str">
        <f>_xlfn.XLOOKUP(B2007,'Customers'!A:A,'Customers'!E:E,"")</f>
        <v>Mid-Market</v>
      </c>
      <c r="Y2007">
        <f t="shared" si="283"/>
        <v>0</v>
      </c>
      <c r="Z2007" t="str">
        <f t="shared" si="284"/>
        <v/>
      </c>
      <c r="AA2007">
        <f t="shared" si="287"/>
        <v>0</v>
      </c>
    </row>
    <row r="2008" spans="1:27">
      <c r="A2008" t="s">
        <v>6568</v>
      </c>
      <c r="B2008" t="s">
        <v>6569</v>
      </c>
      <c r="C2008" t="s">
        <v>5937</v>
      </c>
      <c r="D2008" t="s">
        <v>19</v>
      </c>
      <c r="E2008" t="s">
        <v>115</v>
      </c>
      <c r="F2008" t="s">
        <v>6570</v>
      </c>
      <c r="G2008" s="6">
        <f t="shared" si="279"/>
        <v>7546</v>
      </c>
      <c r="H2008" t="s">
        <v>151</v>
      </c>
      <c r="I2008" t="s">
        <v>361</v>
      </c>
      <c r="J2008" t="str">
        <f t="shared" si="280"/>
        <v>Jalsa Parsa</v>
      </c>
      <c r="K2008" t="s">
        <v>298</v>
      </c>
      <c r="L2008" s="7">
        <f t="shared" si="285"/>
        <v>44718</v>
      </c>
      <c r="M2008" s="7">
        <v>44884</v>
      </c>
      <c r="N2008" s="1">
        <f t="shared" si="281"/>
        <v>44884</v>
      </c>
      <c r="O2008" s="7">
        <v>44764</v>
      </c>
      <c r="P2008" s="7">
        <f t="shared" si="286"/>
        <v>44764</v>
      </c>
      <c r="Q2008">
        <v>46</v>
      </c>
      <c r="R2008">
        <v>0</v>
      </c>
      <c r="S2008">
        <v>1</v>
      </c>
      <c r="T2008">
        <v>26.8</v>
      </c>
      <c r="U2008" t="s">
        <v>100</v>
      </c>
      <c r="W2008" t="str">
        <f t="shared" si="282"/>
        <v>Lost</v>
      </c>
      <c r="X2008" t="str">
        <f>_xlfn.XLOOKUP(B2008,'Customers'!A:A,'Customers'!E:E,"")</f>
        <v>Enterprise</v>
      </c>
      <c r="Y2008">
        <f t="shared" si="283"/>
        <v>1</v>
      </c>
      <c r="Z2008">
        <f t="shared" si="284"/>
        <v>-120</v>
      </c>
      <c r="AA2008">
        <f t="shared" si="287"/>
        <v>0</v>
      </c>
    </row>
    <row r="2009" spans="1:27">
      <c r="A2009" t="s">
        <v>6571</v>
      </c>
      <c r="B2009" t="s">
        <v>5079</v>
      </c>
      <c r="C2009" t="s">
        <v>18</v>
      </c>
      <c r="D2009" t="s">
        <v>37</v>
      </c>
      <c r="E2009" t="s">
        <v>28</v>
      </c>
      <c r="F2009" t="s">
        <v>6572</v>
      </c>
      <c r="G2009" s="6">
        <f t="shared" si="279"/>
        <v>188975</v>
      </c>
      <c r="H2009" t="s">
        <v>161</v>
      </c>
      <c r="I2009" t="s">
        <v>73</v>
      </c>
      <c r="J2009" t="str">
        <f t="shared" si="280"/>
        <v>Karan Karnik</v>
      </c>
      <c r="K2009" t="s">
        <v>5594</v>
      </c>
      <c r="L2009" s="7">
        <f t="shared" si="285"/>
        <v>45609</v>
      </c>
      <c r="M2009" s="7">
        <v>45731</v>
      </c>
      <c r="N2009" s="1">
        <f t="shared" si="281"/>
        <v>45731</v>
      </c>
      <c r="P2009" s="7" t="str">
        <f t="shared" si="286"/>
        <v/>
      </c>
      <c r="R2009">
        <v>0</v>
      </c>
      <c r="S2009">
        <v>1</v>
      </c>
      <c r="T2009">
        <v>1.5</v>
      </c>
      <c r="U2009" t="s">
        <v>100</v>
      </c>
      <c r="W2009" t="str">
        <f t="shared" si="282"/>
        <v>Open</v>
      </c>
      <c r="X2009" t="str">
        <f>_xlfn.XLOOKUP(B2009,'Customers'!A:A,'Customers'!E:E,"")</f>
        <v>Enterprise</v>
      </c>
      <c r="Y2009">
        <f t="shared" si="283"/>
        <v>0</v>
      </c>
      <c r="Z2009" t="str">
        <f t="shared" si="284"/>
        <v/>
      </c>
      <c r="AA2009">
        <f t="shared" si="287"/>
        <v>0</v>
      </c>
    </row>
    <row r="2010" spans="1:27">
      <c r="A2010" t="s">
        <v>6573</v>
      </c>
      <c r="B2010" t="s">
        <v>6168</v>
      </c>
      <c r="C2010" t="s">
        <v>1590</v>
      </c>
      <c r="D2010" t="s">
        <v>66</v>
      </c>
      <c r="E2010" t="s">
        <v>28</v>
      </c>
      <c r="F2010" t="s">
        <v>4072</v>
      </c>
      <c r="G2010" s="6">
        <f t="shared" si="279"/>
        <v>23879</v>
      </c>
      <c r="H2010" t="s">
        <v>79</v>
      </c>
      <c r="I2010" t="s">
        <v>133</v>
      </c>
      <c r="J2010" t="str">
        <f t="shared" si="280"/>
        <v>Aachal Soni</v>
      </c>
      <c r="K2010" t="s">
        <v>6574</v>
      </c>
      <c r="L2010" s="7">
        <f t="shared" si="285"/>
        <v>45488</v>
      </c>
      <c r="M2010" s="7">
        <v>45578</v>
      </c>
      <c r="N2010" s="1">
        <f t="shared" si="281"/>
        <v>45578</v>
      </c>
      <c r="P2010" s="7" t="str">
        <f t="shared" si="286"/>
        <v/>
      </c>
      <c r="R2010">
        <v>0</v>
      </c>
      <c r="S2010">
        <v>1</v>
      </c>
      <c r="T2010">
        <v>10</v>
      </c>
      <c r="U2010" t="s">
        <v>42</v>
      </c>
      <c r="W2010" t="str">
        <f t="shared" si="282"/>
        <v>Open</v>
      </c>
      <c r="X2010" t="str">
        <f>_xlfn.XLOOKUP(B2010,'Customers'!A:A,'Customers'!E:E,"")</f>
        <v>Enterprise</v>
      </c>
      <c r="Y2010">
        <f t="shared" si="283"/>
        <v>0</v>
      </c>
      <c r="Z2010" t="str">
        <f t="shared" si="284"/>
        <v/>
      </c>
      <c r="AA2010">
        <f t="shared" si="287"/>
        <v>0</v>
      </c>
    </row>
    <row r="2011" spans="1:27">
      <c r="A2011" t="s">
        <v>6575</v>
      </c>
      <c r="B2011" t="s">
        <v>6576</v>
      </c>
      <c r="C2011" t="s">
        <v>525</v>
      </c>
      <c r="D2011" t="s">
        <v>37</v>
      </c>
      <c r="E2011" t="s">
        <v>91</v>
      </c>
      <c r="F2011" t="s">
        <v>6577</v>
      </c>
      <c r="G2011" s="6">
        <f t="shared" si="279"/>
        <v>95640</v>
      </c>
      <c r="H2011" t="s">
        <v>172</v>
      </c>
      <c r="I2011" t="s">
        <v>80</v>
      </c>
      <c r="J2011" t="str">
        <f t="shared" si="280"/>
        <v>Shivani Natt</v>
      </c>
      <c r="K2011" t="s">
        <v>3774</v>
      </c>
      <c r="L2011" s="7">
        <f t="shared" si="285"/>
        <v>45410</v>
      </c>
      <c r="M2011" s="7">
        <v>45484</v>
      </c>
      <c r="N2011" s="1">
        <f t="shared" si="281"/>
        <v>45484</v>
      </c>
      <c r="O2011" s="7">
        <v>45549</v>
      </c>
      <c r="P2011" s="7">
        <f t="shared" si="286"/>
        <v>45549</v>
      </c>
      <c r="Q2011">
        <v>139</v>
      </c>
      <c r="R2011">
        <v>0</v>
      </c>
      <c r="S2011">
        <v>1</v>
      </c>
      <c r="T2011">
        <v>10.8</v>
      </c>
      <c r="U2011" t="s">
        <v>25</v>
      </c>
      <c r="W2011" t="str">
        <f t="shared" si="282"/>
        <v>Won</v>
      </c>
      <c r="X2011" t="str">
        <f>_xlfn.XLOOKUP(B2011,'Customers'!A:A,'Customers'!E:E,"")</f>
        <v>Mid-Market</v>
      </c>
      <c r="Y2011">
        <f t="shared" si="283"/>
        <v>1</v>
      </c>
      <c r="Z2011">
        <f t="shared" si="284"/>
        <v>65</v>
      </c>
      <c r="AA2011">
        <f t="shared" si="287"/>
        <v>1</v>
      </c>
    </row>
    <row r="2012" spans="1:27">
      <c r="A2012" t="s">
        <v>6578</v>
      </c>
      <c r="B2012" t="s">
        <v>2058</v>
      </c>
      <c r="C2012" t="s">
        <v>1303</v>
      </c>
      <c r="D2012" t="s">
        <v>183</v>
      </c>
      <c r="E2012" t="s">
        <v>28</v>
      </c>
      <c r="F2012" t="s">
        <v>6579</v>
      </c>
      <c r="G2012" s="6">
        <f t="shared" si="279"/>
        <v>7211</v>
      </c>
      <c r="H2012" t="s">
        <v>22</v>
      </c>
      <c r="I2012" t="s">
        <v>93</v>
      </c>
      <c r="J2012" t="str">
        <f t="shared" si="280"/>
        <v>Owen Mane</v>
      </c>
      <c r="K2012" t="s">
        <v>6580</v>
      </c>
      <c r="L2012" s="7">
        <f t="shared" si="285"/>
        <v>45360</v>
      </c>
      <c r="M2012" s="7">
        <v>45519</v>
      </c>
      <c r="N2012" s="1">
        <f t="shared" si="281"/>
        <v>45519</v>
      </c>
      <c r="P2012" s="7" t="str">
        <f t="shared" si="286"/>
        <v/>
      </c>
      <c r="R2012">
        <v>0</v>
      </c>
      <c r="S2012">
        <v>1</v>
      </c>
      <c r="T2012">
        <v>18.899999999999999</v>
      </c>
      <c r="U2012" t="s">
        <v>100</v>
      </c>
      <c r="W2012" t="str">
        <f t="shared" si="282"/>
        <v>Open</v>
      </c>
      <c r="X2012" t="str">
        <f>_xlfn.XLOOKUP(B2012,'Customers'!A:A,'Customers'!E:E,"")</f>
        <v>SMB</v>
      </c>
      <c r="Y2012">
        <f t="shared" si="283"/>
        <v>0</v>
      </c>
      <c r="Z2012" t="str">
        <f t="shared" si="284"/>
        <v/>
      </c>
      <c r="AA2012">
        <f t="shared" si="287"/>
        <v>0</v>
      </c>
    </row>
    <row r="2013" spans="1:27">
      <c r="A2013" t="s">
        <v>6581</v>
      </c>
      <c r="B2013" t="s">
        <v>6449</v>
      </c>
      <c r="C2013" t="s">
        <v>1218</v>
      </c>
      <c r="D2013" t="s">
        <v>66</v>
      </c>
      <c r="E2013" t="s">
        <v>54</v>
      </c>
      <c r="F2013" t="s">
        <v>6582</v>
      </c>
      <c r="G2013" s="6">
        <f t="shared" si="279"/>
        <v>22618</v>
      </c>
      <c r="H2013" t="s">
        <v>39</v>
      </c>
      <c r="I2013" t="s">
        <v>68</v>
      </c>
      <c r="J2013" t="str">
        <f t="shared" si="280"/>
        <v>Anamika Keer</v>
      </c>
      <c r="K2013" t="s">
        <v>4138</v>
      </c>
      <c r="L2013" s="7">
        <f t="shared" si="285"/>
        <v>45130</v>
      </c>
      <c r="M2013" s="7">
        <v>45155</v>
      </c>
      <c r="N2013" s="1">
        <f t="shared" si="281"/>
        <v>45155</v>
      </c>
      <c r="P2013" s="7" t="str">
        <f t="shared" si="286"/>
        <v/>
      </c>
      <c r="R2013">
        <v>0</v>
      </c>
      <c r="S2013">
        <v>1</v>
      </c>
      <c r="T2013">
        <v>24</v>
      </c>
      <c r="U2013" t="s">
        <v>33</v>
      </c>
      <c r="W2013" t="str">
        <f t="shared" si="282"/>
        <v>Open</v>
      </c>
      <c r="X2013" t="str">
        <f>_xlfn.XLOOKUP(B2013,'Customers'!A:A,'Customers'!E:E,"")</f>
        <v>SMB</v>
      </c>
      <c r="Y2013">
        <f t="shared" si="283"/>
        <v>0</v>
      </c>
      <c r="Z2013" t="str">
        <f t="shared" si="284"/>
        <v/>
      </c>
      <c r="AA2013">
        <f t="shared" si="287"/>
        <v>0</v>
      </c>
    </row>
    <row r="2014" spans="1:27">
      <c r="A2014" t="s">
        <v>6583</v>
      </c>
      <c r="B2014" t="s">
        <v>6584</v>
      </c>
      <c r="C2014" t="s">
        <v>18</v>
      </c>
      <c r="D2014" t="s">
        <v>37</v>
      </c>
      <c r="E2014" t="s">
        <v>91</v>
      </c>
      <c r="F2014" t="s">
        <v>6585</v>
      </c>
      <c r="G2014" s="6">
        <f t="shared" si="279"/>
        <v>157860</v>
      </c>
      <c r="H2014" t="s">
        <v>172</v>
      </c>
      <c r="I2014" t="s">
        <v>73</v>
      </c>
      <c r="J2014" t="str">
        <f t="shared" si="280"/>
        <v>Karan Karnik</v>
      </c>
      <c r="K2014" t="s">
        <v>5116</v>
      </c>
      <c r="L2014" s="7">
        <f t="shared" si="285"/>
        <v>45026</v>
      </c>
      <c r="M2014" s="7">
        <v>45104</v>
      </c>
      <c r="N2014" s="1">
        <f t="shared" si="281"/>
        <v>45104</v>
      </c>
      <c r="O2014" s="7">
        <v>45137</v>
      </c>
      <c r="P2014" s="7">
        <f t="shared" si="286"/>
        <v>45137</v>
      </c>
      <c r="Q2014">
        <v>111</v>
      </c>
      <c r="R2014">
        <v>0</v>
      </c>
      <c r="S2014">
        <v>1</v>
      </c>
      <c r="T2014">
        <v>17.899999999999999</v>
      </c>
      <c r="U2014" t="s">
        <v>33</v>
      </c>
      <c r="W2014" t="str">
        <f t="shared" si="282"/>
        <v>Won</v>
      </c>
      <c r="X2014" t="str">
        <f>_xlfn.XLOOKUP(B2014,'Customers'!A:A,'Customers'!E:E,"")</f>
        <v>Mid-Market</v>
      </c>
      <c r="Y2014">
        <f t="shared" si="283"/>
        <v>1</v>
      </c>
      <c r="Z2014">
        <f t="shared" si="284"/>
        <v>33</v>
      </c>
      <c r="AA2014">
        <f t="shared" si="287"/>
        <v>1</v>
      </c>
    </row>
    <row r="2015" spans="1:27">
      <c r="A2015" t="s">
        <v>6586</v>
      </c>
      <c r="B2015" t="s">
        <v>1186</v>
      </c>
      <c r="C2015" t="s">
        <v>18</v>
      </c>
      <c r="D2015" t="s">
        <v>183</v>
      </c>
      <c r="E2015" t="s">
        <v>28</v>
      </c>
      <c r="F2015" t="s">
        <v>6587</v>
      </c>
      <c r="G2015" s="6">
        <f t="shared" si="279"/>
        <v>2820</v>
      </c>
      <c r="H2015" t="s">
        <v>56</v>
      </c>
      <c r="I2015" t="s">
        <v>156</v>
      </c>
      <c r="J2015" t="str">
        <f t="shared" si="280"/>
        <v>Lakshmi Hayre</v>
      </c>
      <c r="K2015" t="s">
        <v>4623</v>
      </c>
      <c r="L2015" s="7">
        <f t="shared" si="285"/>
        <v>44741</v>
      </c>
      <c r="M2015" s="7">
        <v>44794</v>
      </c>
      <c r="N2015" s="1">
        <f t="shared" si="281"/>
        <v>44794</v>
      </c>
      <c r="P2015" s="7" t="str">
        <f t="shared" si="286"/>
        <v/>
      </c>
      <c r="R2015">
        <v>0</v>
      </c>
      <c r="S2015">
        <v>1</v>
      </c>
      <c r="U2015" t="s">
        <v>33</v>
      </c>
      <c r="W2015" t="str">
        <f t="shared" si="282"/>
        <v>Open</v>
      </c>
      <c r="X2015" t="str">
        <f>_xlfn.XLOOKUP(B2015,'Customers'!A:A,'Customers'!E:E,"")</f>
        <v>Mid-Market</v>
      </c>
      <c r="Y2015">
        <f t="shared" si="283"/>
        <v>0</v>
      </c>
      <c r="Z2015" t="str">
        <f t="shared" si="284"/>
        <v/>
      </c>
      <c r="AA2015">
        <f t="shared" si="287"/>
        <v>0</v>
      </c>
    </row>
    <row r="2016" spans="1:27">
      <c r="A2016" t="s">
        <v>6588</v>
      </c>
      <c r="B2016" t="s">
        <v>60</v>
      </c>
      <c r="C2016" t="s">
        <v>1371</v>
      </c>
      <c r="D2016" t="s">
        <v>183</v>
      </c>
      <c r="E2016" t="s">
        <v>91</v>
      </c>
      <c r="F2016" t="s">
        <v>6589</v>
      </c>
      <c r="G2016" s="6">
        <f t="shared" si="279"/>
        <v>12299</v>
      </c>
      <c r="H2016" t="s">
        <v>47</v>
      </c>
      <c r="I2016" t="s">
        <v>1280</v>
      </c>
      <c r="J2016" t="str">
        <f t="shared" si="280"/>
        <v>Jalsa Parsa</v>
      </c>
      <c r="K2016" t="s">
        <v>5594</v>
      </c>
      <c r="L2016" s="7">
        <f t="shared" si="285"/>
        <v>45609</v>
      </c>
      <c r="M2016" s="7">
        <v>45702</v>
      </c>
      <c r="N2016" s="1">
        <f t="shared" si="281"/>
        <v>45702</v>
      </c>
      <c r="O2016" s="7">
        <v>45809</v>
      </c>
      <c r="P2016" s="7">
        <f t="shared" si="286"/>
        <v>45809</v>
      </c>
      <c r="Q2016">
        <v>200</v>
      </c>
      <c r="R2016">
        <v>0</v>
      </c>
      <c r="S2016">
        <v>1</v>
      </c>
      <c r="T2016">
        <v>2.4</v>
      </c>
      <c r="U2016" t="s">
        <v>42</v>
      </c>
      <c r="W2016" t="str">
        <f t="shared" si="282"/>
        <v>Won</v>
      </c>
      <c r="X2016" t="str">
        <f>_xlfn.XLOOKUP(B2016,'Customers'!A:A,'Customers'!E:E,"")</f>
        <v>Enterprise</v>
      </c>
      <c r="Y2016">
        <f t="shared" si="283"/>
        <v>1</v>
      </c>
      <c r="Z2016">
        <f t="shared" si="284"/>
        <v>107</v>
      </c>
      <c r="AA2016">
        <f t="shared" si="287"/>
        <v>1</v>
      </c>
    </row>
    <row r="2017" spans="1:27">
      <c r="A2017" t="s">
        <v>6590</v>
      </c>
      <c r="B2017" t="s">
        <v>6591</v>
      </c>
      <c r="C2017" t="s">
        <v>1414</v>
      </c>
      <c r="D2017" t="s">
        <v>19</v>
      </c>
      <c r="E2017" t="s">
        <v>177</v>
      </c>
      <c r="F2017" t="s">
        <v>6592</v>
      </c>
      <c r="G2017" s="6">
        <f t="shared" si="279"/>
        <v>4237</v>
      </c>
      <c r="H2017" t="s">
        <v>79</v>
      </c>
      <c r="I2017" t="s">
        <v>31</v>
      </c>
      <c r="J2017" t="str">
        <f t="shared" si="280"/>
        <v>Ati Seshadri</v>
      </c>
      <c r="K2017" t="s">
        <v>1621</v>
      </c>
      <c r="L2017" s="7">
        <f t="shared" si="285"/>
        <v>44800</v>
      </c>
      <c r="M2017" s="7">
        <v>44866</v>
      </c>
      <c r="N2017" s="1">
        <f t="shared" si="281"/>
        <v>44866</v>
      </c>
      <c r="P2017" s="7" t="str">
        <f t="shared" si="286"/>
        <v/>
      </c>
      <c r="R2017">
        <v>0</v>
      </c>
      <c r="S2017">
        <v>1</v>
      </c>
      <c r="T2017">
        <v>34.5</v>
      </c>
      <c r="U2017" t="s">
        <v>58</v>
      </c>
      <c r="W2017" t="str">
        <f t="shared" si="282"/>
        <v>Open</v>
      </c>
      <c r="X2017" t="str">
        <f>_xlfn.XLOOKUP(B2017,'Customers'!A:A,'Customers'!E:E,"")</f>
        <v>Mid-Market</v>
      </c>
      <c r="Y2017">
        <f t="shared" si="283"/>
        <v>0</v>
      </c>
      <c r="Z2017" t="str">
        <f t="shared" si="284"/>
        <v/>
      </c>
      <c r="AA2017">
        <f t="shared" si="287"/>
        <v>0</v>
      </c>
    </row>
    <row r="2018" spans="1:27">
      <c r="A2018" t="s">
        <v>6593</v>
      </c>
      <c r="B2018" t="s">
        <v>6594</v>
      </c>
      <c r="C2018" t="s">
        <v>543</v>
      </c>
      <c r="D2018" t="s">
        <v>183</v>
      </c>
      <c r="E2018" t="s">
        <v>91</v>
      </c>
      <c r="F2018" t="s">
        <v>6595</v>
      </c>
      <c r="G2018" s="6">
        <f t="shared" si="279"/>
        <v>4951</v>
      </c>
      <c r="H2018" t="s">
        <v>22</v>
      </c>
      <c r="I2018" t="s">
        <v>237</v>
      </c>
      <c r="J2018" t="str">
        <f t="shared" si="280"/>
        <v>Vidhi Mital</v>
      </c>
      <c r="K2018" t="s">
        <v>4268</v>
      </c>
      <c r="L2018" s="7">
        <f t="shared" si="285"/>
        <v>44950</v>
      </c>
      <c r="M2018" s="7">
        <v>44977</v>
      </c>
      <c r="N2018" s="1">
        <f t="shared" si="281"/>
        <v>44977</v>
      </c>
      <c r="O2018" s="7">
        <v>45091</v>
      </c>
      <c r="P2018" s="7">
        <f t="shared" si="286"/>
        <v>45091</v>
      </c>
      <c r="Q2018">
        <v>141</v>
      </c>
      <c r="R2018">
        <v>0</v>
      </c>
      <c r="S2018">
        <v>1</v>
      </c>
      <c r="T2018">
        <v>1.6</v>
      </c>
      <c r="U2018" t="s">
        <v>25</v>
      </c>
      <c r="W2018" t="str">
        <f t="shared" si="282"/>
        <v>Won</v>
      </c>
      <c r="X2018" t="str">
        <f>_xlfn.XLOOKUP(B2018,'Customers'!A:A,'Customers'!E:E,"")</f>
        <v>SMB</v>
      </c>
      <c r="Y2018">
        <f t="shared" si="283"/>
        <v>1</v>
      </c>
      <c r="Z2018">
        <f t="shared" si="284"/>
        <v>114</v>
      </c>
      <c r="AA2018">
        <f t="shared" si="287"/>
        <v>1</v>
      </c>
    </row>
    <row r="2019" spans="1:27">
      <c r="A2019" t="s">
        <v>6596</v>
      </c>
      <c r="B2019" t="s">
        <v>4341</v>
      </c>
      <c r="C2019" t="s">
        <v>854</v>
      </c>
      <c r="D2019" t="s">
        <v>66</v>
      </c>
      <c r="E2019" t="s">
        <v>177</v>
      </c>
      <c r="F2019" t="s">
        <v>6597</v>
      </c>
      <c r="G2019" s="6">
        <f t="shared" si="279"/>
        <v>12897</v>
      </c>
      <c r="H2019" t="s">
        <v>172</v>
      </c>
      <c r="I2019" t="s">
        <v>237</v>
      </c>
      <c r="J2019" t="str">
        <f t="shared" si="280"/>
        <v>Vidhi Mital</v>
      </c>
      <c r="K2019" t="s">
        <v>522</v>
      </c>
      <c r="L2019" s="7">
        <f t="shared" si="285"/>
        <v>44581</v>
      </c>
      <c r="M2019" s="7">
        <v>44647</v>
      </c>
      <c r="N2019" s="1">
        <f t="shared" si="281"/>
        <v>44647</v>
      </c>
      <c r="P2019" s="7" t="str">
        <f t="shared" si="286"/>
        <v/>
      </c>
      <c r="R2019">
        <v>0</v>
      </c>
      <c r="S2019">
        <v>1</v>
      </c>
      <c r="T2019">
        <v>4.5999999999999996</v>
      </c>
      <c r="U2019" t="s">
        <v>33</v>
      </c>
      <c r="W2019" t="str">
        <f t="shared" si="282"/>
        <v>Open</v>
      </c>
      <c r="X2019" t="str">
        <f>_xlfn.XLOOKUP(B2019,'Customers'!A:A,'Customers'!E:E,"")</f>
        <v>SMB</v>
      </c>
      <c r="Y2019">
        <f t="shared" si="283"/>
        <v>0</v>
      </c>
      <c r="Z2019" t="str">
        <f t="shared" si="284"/>
        <v/>
      </c>
      <c r="AA2019">
        <f t="shared" si="287"/>
        <v>0</v>
      </c>
    </row>
    <row r="2020" spans="1:27">
      <c r="A2020" t="s">
        <v>6598</v>
      </c>
      <c r="B2020" t="s">
        <v>1302</v>
      </c>
      <c r="C2020" t="s">
        <v>4806</v>
      </c>
      <c r="D2020" t="s">
        <v>183</v>
      </c>
      <c r="E2020" t="s">
        <v>177</v>
      </c>
      <c r="F2020" t="s">
        <v>6599</v>
      </c>
      <c r="G2020" s="6">
        <f t="shared" si="279"/>
        <v>12476</v>
      </c>
      <c r="H2020" t="s">
        <v>47</v>
      </c>
      <c r="I2020" t="s">
        <v>1500</v>
      </c>
      <c r="J2020" t="str">
        <f t="shared" si="280"/>
        <v>Mason Solanki</v>
      </c>
      <c r="K2020" t="s">
        <v>747</v>
      </c>
      <c r="L2020" s="7">
        <f t="shared" si="285"/>
        <v>44623</v>
      </c>
      <c r="M2020" s="7">
        <v>44694</v>
      </c>
      <c r="N2020" s="1">
        <f t="shared" si="281"/>
        <v>44694</v>
      </c>
      <c r="P2020" s="7" t="str">
        <f t="shared" si="286"/>
        <v/>
      </c>
      <c r="R2020">
        <v>0</v>
      </c>
      <c r="S2020">
        <v>1</v>
      </c>
      <c r="U2020" t="s">
        <v>42</v>
      </c>
      <c r="W2020" t="str">
        <f t="shared" si="282"/>
        <v>Open</v>
      </c>
      <c r="X2020" t="str">
        <f>_xlfn.XLOOKUP(B2020,'Customers'!A:A,'Customers'!E:E,"")</f>
        <v>Mid-Market</v>
      </c>
      <c r="Y2020">
        <f t="shared" si="283"/>
        <v>0</v>
      </c>
      <c r="Z2020" t="str">
        <f t="shared" si="284"/>
        <v/>
      </c>
      <c r="AA2020">
        <f t="shared" si="287"/>
        <v>0</v>
      </c>
    </row>
    <row r="2021" spans="1:27">
      <c r="A2021" t="s">
        <v>6600</v>
      </c>
      <c r="B2021" t="s">
        <v>5882</v>
      </c>
      <c r="C2021" t="s">
        <v>176</v>
      </c>
      <c r="D2021" t="s">
        <v>66</v>
      </c>
      <c r="E2021" t="s">
        <v>28</v>
      </c>
      <c r="F2021" t="s">
        <v>6601</v>
      </c>
      <c r="G2021" s="6">
        <f t="shared" si="279"/>
        <v>12683</v>
      </c>
      <c r="H2021" t="s">
        <v>56</v>
      </c>
      <c r="I2021" t="s">
        <v>62</v>
      </c>
      <c r="J2021" t="str">
        <f t="shared" si="280"/>
        <v>Jairaj Panchal</v>
      </c>
      <c r="K2021" t="s">
        <v>2075</v>
      </c>
      <c r="L2021" s="7">
        <f t="shared" si="285"/>
        <v>44829</v>
      </c>
      <c r="M2021" s="7">
        <v>44884</v>
      </c>
      <c r="N2021" s="1">
        <f t="shared" si="281"/>
        <v>44884</v>
      </c>
      <c r="P2021" s="7" t="str">
        <f t="shared" si="286"/>
        <v/>
      </c>
      <c r="R2021">
        <v>0</v>
      </c>
      <c r="S2021">
        <v>1</v>
      </c>
      <c r="T2021">
        <v>10.1</v>
      </c>
      <c r="U2021" t="s">
        <v>33</v>
      </c>
      <c r="W2021" t="str">
        <f t="shared" si="282"/>
        <v>Open</v>
      </c>
      <c r="X2021" t="str">
        <f>_xlfn.XLOOKUP(B2021,'Customers'!A:A,'Customers'!E:E,"")</f>
        <v>Mid-Market</v>
      </c>
      <c r="Y2021">
        <f t="shared" si="283"/>
        <v>0</v>
      </c>
      <c r="Z2021" t="str">
        <f t="shared" si="284"/>
        <v/>
      </c>
      <c r="AA2021">
        <f t="shared" si="287"/>
        <v>0</v>
      </c>
    </row>
    <row r="2022" spans="1:27">
      <c r="A2022" t="s">
        <v>6602</v>
      </c>
      <c r="B2022" t="s">
        <v>1652</v>
      </c>
      <c r="C2022" t="s">
        <v>2990</v>
      </c>
      <c r="D2022" t="s">
        <v>37</v>
      </c>
      <c r="E2022" t="s">
        <v>20</v>
      </c>
      <c r="F2022" t="s">
        <v>6603</v>
      </c>
      <c r="G2022" s="6">
        <f t="shared" si="279"/>
        <v>92108</v>
      </c>
      <c r="H2022" t="s">
        <v>151</v>
      </c>
      <c r="I2022" t="s">
        <v>258</v>
      </c>
      <c r="J2022" t="str">
        <f t="shared" si="280"/>
        <v>Jasmit Gour</v>
      </c>
      <c r="K2022" t="s">
        <v>6116</v>
      </c>
      <c r="L2022" s="7">
        <f t="shared" si="285"/>
        <v>44727</v>
      </c>
      <c r="M2022" s="7">
        <v>44892</v>
      </c>
      <c r="N2022" s="1">
        <f t="shared" si="281"/>
        <v>44892</v>
      </c>
      <c r="P2022" s="7" t="str">
        <f t="shared" si="286"/>
        <v/>
      </c>
      <c r="R2022">
        <v>0</v>
      </c>
      <c r="S2022">
        <v>1</v>
      </c>
      <c r="T2022">
        <v>11.3</v>
      </c>
      <c r="U2022" t="s">
        <v>33</v>
      </c>
      <c r="W2022" t="str">
        <f t="shared" si="282"/>
        <v>Open</v>
      </c>
      <c r="X2022" t="str">
        <f>_xlfn.XLOOKUP(B2022,'Customers'!A:A,'Customers'!E:E,"")</f>
        <v>Mid-Market</v>
      </c>
      <c r="Y2022">
        <f t="shared" si="283"/>
        <v>0</v>
      </c>
      <c r="Z2022" t="str">
        <f t="shared" si="284"/>
        <v/>
      </c>
      <c r="AA2022">
        <f t="shared" si="287"/>
        <v>0</v>
      </c>
    </row>
    <row r="2023" spans="1:27">
      <c r="A2023" t="s">
        <v>6604</v>
      </c>
      <c r="B2023" t="s">
        <v>5617</v>
      </c>
      <c r="C2023" t="s">
        <v>18</v>
      </c>
      <c r="D2023" t="s">
        <v>66</v>
      </c>
      <c r="E2023" t="s">
        <v>54</v>
      </c>
      <c r="F2023" t="s">
        <v>6605</v>
      </c>
      <c r="G2023" s="6">
        <f t="shared" si="279"/>
        <v>23401</v>
      </c>
      <c r="H2023" t="s">
        <v>79</v>
      </c>
      <c r="I2023" t="s">
        <v>1567</v>
      </c>
      <c r="J2023" t="str">
        <f t="shared" si="280"/>
        <v>Hemangini Bahri</v>
      </c>
      <c r="K2023" t="s">
        <v>6606</v>
      </c>
      <c r="L2023" s="7">
        <f t="shared" si="285"/>
        <v>45155</v>
      </c>
      <c r="M2023" s="7">
        <v>45320</v>
      </c>
      <c r="N2023" s="1">
        <f t="shared" si="281"/>
        <v>45320</v>
      </c>
      <c r="P2023" s="7" t="str">
        <f t="shared" si="286"/>
        <v/>
      </c>
      <c r="R2023">
        <v>0</v>
      </c>
      <c r="S2023">
        <v>1</v>
      </c>
      <c r="T2023">
        <v>9.1</v>
      </c>
      <c r="U2023" t="s">
        <v>58</v>
      </c>
      <c r="W2023" t="str">
        <f t="shared" si="282"/>
        <v>Open</v>
      </c>
      <c r="X2023" t="str">
        <f>_xlfn.XLOOKUP(B2023,'Customers'!A:A,'Customers'!E:E,"")</f>
        <v>Mid-Market</v>
      </c>
      <c r="Y2023">
        <f t="shared" si="283"/>
        <v>0</v>
      </c>
      <c r="Z2023" t="str">
        <f t="shared" si="284"/>
        <v/>
      </c>
      <c r="AA2023">
        <f t="shared" si="287"/>
        <v>0</v>
      </c>
    </row>
    <row r="2024" spans="1:27">
      <c r="A2024" t="s">
        <v>6607</v>
      </c>
      <c r="B2024" t="s">
        <v>3684</v>
      </c>
      <c r="C2024" t="s">
        <v>18</v>
      </c>
      <c r="D2024" t="s">
        <v>66</v>
      </c>
      <c r="E2024" t="s">
        <v>28</v>
      </c>
      <c r="F2024" t="s">
        <v>6608</v>
      </c>
      <c r="G2024" s="6">
        <f t="shared" si="279"/>
        <v>4052</v>
      </c>
      <c r="H2024" t="s">
        <v>47</v>
      </c>
      <c r="I2024" t="s">
        <v>274</v>
      </c>
      <c r="J2024" t="str">
        <f t="shared" si="280"/>
        <v>Rachit Lall</v>
      </c>
      <c r="K2024" t="s">
        <v>599</v>
      </c>
      <c r="L2024" s="7">
        <f t="shared" si="285"/>
        <v>45441</v>
      </c>
      <c r="M2024" s="7">
        <v>45489</v>
      </c>
      <c r="N2024" s="1">
        <f t="shared" si="281"/>
        <v>45489</v>
      </c>
      <c r="P2024" s="7" t="str">
        <f t="shared" si="286"/>
        <v/>
      </c>
      <c r="R2024">
        <v>0</v>
      </c>
      <c r="S2024">
        <v>1</v>
      </c>
      <c r="U2024" t="s">
        <v>42</v>
      </c>
      <c r="W2024" t="str">
        <f t="shared" si="282"/>
        <v>Open</v>
      </c>
      <c r="X2024" t="str">
        <f>_xlfn.XLOOKUP(B2024,'Customers'!A:A,'Customers'!E:E,"")</f>
        <v>Enterprise</v>
      </c>
      <c r="Y2024">
        <f t="shared" si="283"/>
        <v>0</v>
      </c>
      <c r="Z2024" t="str">
        <f t="shared" si="284"/>
        <v/>
      </c>
      <c r="AA2024">
        <f t="shared" si="287"/>
        <v>0</v>
      </c>
    </row>
    <row r="2025" spans="1:27">
      <c r="A2025" t="s">
        <v>6609</v>
      </c>
      <c r="B2025" t="s">
        <v>6610</v>
      </c>
      <c r="C2025" t="s">
        <v>18</v>
      </c>
      <c r="D2025" t="s">
        <v>183</v>
      </c>
      <c r="E2025" t="s">
        <v>54</v>
      </c>
      <c r="F2025" t="s">
        <v>6611</v>
      </c>
      <c r="G2025" s="6">
        <f t="shared" si="279"/>
        <v>5995</v>
      </c>
      <c r="H2025" t="s">
        <v>22</v>
      </c>
      <c r="I2025" t="s">
        <v>98</v>
      </c>
      <c r="J2025" t="str">
        <f t="shared" si="280"/>
        <v>Amruta Sinha</v>
      </c>
      <c r="K2025" t="s">
        <v>6612</v>
      </c>
      <c r="L2025" s="7">
        <f t="shared" si="285"/>
        <v>45204</v>
      </c>
      <c r="M2025" s="7">
        <v>45303</v>
      </c>
      <c r="N2025" s="1">
        <f t="shared" si="281"/>
        <v>45303</v>
      </c>
      <c r="P2025" s="7" t="str">
        <f t="shared" si="286"/>
        <v/>
      </c>
      <c r="R2025">
        <v>0</v>
      </c>
      <c r="S2025">
        <v>1</v>
      </c>
      <c r="T2025">
        <v>32.9</v>
      </c>
      <c r="U2025" t="s">
        <v>100</v>
      </c>
      <c r="W2025" t="str">
        <f t="shared" si="282"/>
        <v>Open</v>
      </c>
      <c r="X2025" t="str">
        <f>_xlfn.XLOOKUP(B2025,'Customers'!A:A,'Customers'!E:E,"")</f>
        <v>Enterprise</v>
      </c>
      <c r="Y2025">
        <f t="shared" si="283"/>
        <v>0</v>
      </c>
      <c r="Z2025" t="str">
        <f t="shared" si="284"/>
        <v/>
      </c>
      <c r="AA2025">
        <f t="shared" si="287"/>
        <v>0</v>
      </c>
    </row>
    <row r="2026" spans="1:27">
      <c r="A2026" t="s">
        <v>6613</v>
      </c>
      <c r="B2026" t="s">
        <v>1515</v>
      </c>
      <c r="C2026" t="s">
        <v>1164</v>
      </c>
      <c r="D2026" t="s">
        <v>37</v>
      </c>
      <c r="E2026" t="s">
        <v>91</v>
      </c>
      <c r="F2026" t="s">
        <v>6614</v>
      </c>
      <c r="G2026" s="6">
        <f t="shared" si="279"/>
        <v>132000</v>
      </c>
      <c r="H2026" t="s">
        <v>79</v>
      </c>
      <c r="I2026" t="s">
        <v>2020</v>
      </c>
      <c r="J2026" t="str">
        <f t="shared" si="280"/>
        <v>Panini Kade</v>
      </c>
      <c r="K2026" t="s">
        <v>2910</v>
      </c>
      <c r="L2026" s="7">
        <f t="shared" si="285"/>
        <v>45345</v>
      </c>
      <c r="M2026" s="7">
        <v>45396</v>
      </c>
      <c r="N2026" s="1">
        <f t="shared" si="281"/>
        <v>45396</v>
      </c>
      <c r="O2026" s="7">
        <v>45543</v>
      </c>
      <c r="P2026" s="7">
        <f t="shared" si="286"/>
        <v>45543</v>
      </c>
      <c r="Q2026">
        <v>198</v>
      </c>
      <c r="R2026">
        <v>0</v>
      </c>
      <c r="S2026">
        <v>1</v>
      </c>
      <c r="T2026">
        <v>22.6</v>
      </c>
      <c r="U2026" t="s">
        <v>58</v>
      </c>
      <c r="W2026" t="str">
        <f t="shared" si="282"/>
        <v>Won</v>
      </c>
      <c r="X2026" t="str">
        <f>_xlfn.XLOOKUP(B2026,'Customers'!A:A,'Customers'!E:E,"")</f>
        <v>SMB</v>
      </c>
      <c r="Y2026">
        <f t="shared" si="283"/>
        <v>1</v>
      </c>
      <c r="Z2026">
        <f t="shared" si="284"/>
        <v>147</v>
      </c>
      <c r="AA2026">
        <f t="shared" si="287"/>
        <v>1</v>
      </c>
    </row>
    <row r="2027" spans="1:27">
      <c r="A2027" t="s">
        <v>6615</v>
      </c>
      <c r="B2027" t="s">
        <v>952</v>
      </c>
      <c r="C2027" t="s">
        <v>591</v>
      </c>
      <c r="D2027" t="s">
        <v>66</v>
      </c>
      <c r="E2027" t="s">
        <v>20</v>
      </c>
      <c r="F2027" t="s">
        <v>2399</v>
      </c>
      <c r="G2027" s="6">
        <f t="shared" si="279"/>
        <v>23000</v>
      </c>
      <c r="H2027" t="s">
        <v>30</v>
      </c>
      <c r="I2027" t="s">
        <v>68</v>
      </c>
      <c r="J2027" t="str">
        <f t="shared" si="280"/>
        <v>Anamika Keer</v>
      </c>
      <c r="K2027" t="s">
        <v>2254</v>
      </c>
      <c r="L2027" s="7">
        <f t="shared" si="285"/>
        <v>44946</v>
      </c>
      <c r="M2027" s="7">
        <v>45108</v>
      </c>
      <c r="N2027" s="1">
        <f t="shared" si="281"/>
        <v>45108</v>
      </c>
      <c r="P2027" s="7" t="str">
        <f t="shared" si="286"/>
        <v/>
      </c>
      <c r="R2027">
        <v>0</v>
      </c>
      <c r="S2027">
        <v>1</v>
      </c>
      <c r="T2027">
        <v>23.1</v>
      </c>
      <c r="U2027" t="s">
        <v>33</v>
      </c>
      <c r="W2027" t="str">
        <f t="shared" si="282"/>
        <v>Open</v>
      </c>
      <c r="X2027" t="str">
        <f>_xlfn.XLOOKUP(B2027,'Customers'!A:A,'Customers'!E:E,"")</f>
        <v>SMB</v>
      </c>
      <c r="Y2027">
        <f t="shared" si="283"/>
        <v>0</v>
      </c>
      <c r="Z2027" t="str">
        <f t="shared" si="284"/>
        <v/>
      </c>
      <c r="AA2027">
        <f t="shared" si="287"/>
        <v>0</v>
      </c>
    </row>
    <row r="2028" spans="1:27">
      <c r="A2028" t="s">
        <v>6616</v>
      </c>
      <c r="B2028" t="s">
        <v>1278</v>
      </c>
      <c r="C2028" t="s">
        <v>1414</v>
      </c>
      <c r="D2028" t="s">
        <v>183</v>
      </c>
      <c r="E2028" t="s">
        <v>45</v>
      </c>
      <c r="F2028" t="s">
        <v>6617</v>
      </c>
      <c r="G2028" s="6">
        <f t="shared" si="279"/>
        <v>7089</v>
      </c>
      <c r="H2028" t="s">
        <v>79</v>
      </c>
      <c r="I2028" t="s">
        <v>2756</v>
      </c>
      <c r="J2028" t="str">
        <f t="shared" si="280"/>
        <v>Shivani Natt</v>
      </c>
      <c r="K2028" t="s">
        <v>3929</v>
      </c>
      <c r="L2028" s="7">
        <f t="shared" si="285"/>
        <v>45476</v>
      </c>
      <c r="M2028" s="7">
        <v>45554</v>
      </c>
      <c r="N2028" s="1">
        <f t="shared" si="281"/>
        <v>45554</v>
      </c>
      <c r="P2028" s="7" t="str">
        <f t="shared" si="286"/>
        <v/>
      </c>
      <c r="R2028">
        <v>0</v>
      </c>
      <c r="S2028">
        <v>1</v>
      </c>
      <c r="T2028">
        <v>12.7</v>
      </c>
      <c r="U2028" t="s">
        <v>25</v>
      </c>
      <c r="W2028" t="str">
        <f t="shared" si="282"/>
        <v>Open</v>
      </c>
      <c r="X2028" t="str">
        <f>_xlfn.XLOOKUP(B2028,'Customers'!A:A,'Customers'!E:E,"")</f>
        <v>SMB</v>
      </c>
      <c r="Y2028">
        <f t="shared" si="283"/>
        <v>0</v>
      </c>
      <c r="Z2028" t="str">
        <f t="shared" si="284"/>
        <v/>
      </c>
      <c r="AA2028">
        <f t="shared" si="287"/>
        <v>0</v>
      </c>
    </row>
    <row r="2029" spans="1:27">
      <c r="A2029" t="s">
        <v>6618</v>
      </c>
      <c r="B2029" t="s">
        <v>5771</v>
      </c>
      <c r="C2029" t="s">
        <v>18</v>
      </c>
      <c r="D2029" t="s">
        <v>53</v>
      </c>
      <c r="E2029" t="s">
        <v>91</v>
      </c>
      <c r="F2029" t="s">
        <v>1535</v>
      </c>
      <c r="G2029" s="6">
        <f t="shared" si="279"/>
        <v>21277</v>
      </c>
      <c r="H2029" t="s">
        <v>39</v>
      </c>
      <c r="I2029" t="s">
        <v>31</v>
      </c>
      <c r="J2029" t="str">
        <f t="shared" si="280"/>
        <v>Ati Seshadri</v>
      </c>
      <c r="K2029" t="s">
        <v>1102</v>
      </c>
      <c r="L2029" s="7">
        <f t="shared" si="285"/>
        <v>44988</v>
      </c>
      <c r="M2029" s="7">
        <v>45063</v>
      </c>
      <c r="N2029" s="1">
        <f t="shared" si="281"/>
        <v>45063</v>
      </c>
      <c r="O2029" s="7">
        <v>45182</v>
      </c>
      <c r="P2029" s="7">
        <f t="shared" si="286"/>
        <v>45182</v>
      </c>
      <c r="Q2029">
        <v>194</v>
      </c>
      <c r="R2029">
        <v>0</v>
      </c>
      <c r="S2029">
        <v>1</v>
      </c>
      <c r="T2029">
        <v>31.3</v>
      </c>
      <c r="U2029" t="s">
        <v>42</v>
      </c>
      <c r="W2029" t="str">
        <f t="shared" si="282"/>
        <v>Won</v>
      </c>
      <c r="X2029" t="str">
        <f>_xlfn.XLOOKUP(B2029,'Customers'!A:A,'Customers'!E:E,"")</f>
        <v>SMB</v>
      </c>
      <c r="Y2029">
        <f t="shared" si="283"/>
        <v>1</v>
      </c>
      <c r="Z2029">
        <f t="shared" si="284"/>
        <v>119</v>
      </c>
      <c r="AA2029">
        <f t="shared" si="287"/>
        <v>1</v>
      </c>
    </row>
    <row r="2030" spans="1:27">
      <c r="A2030" t="s">
        <v>6619</v>
      </c>
      <c r="B2030" t="s">
        <v>6620</v>
      </c>
      <c r="C2030" t="s">
        <v>1842</v>
      </c>
      <c r="D2030" t="s">
        <v>37</v>
      </c>
      <c r="E2030" t="s">
        <v>115</v>
      </c>
      <c r="F2030" t="s">
        <v>6621</v>
      </c>
      <c r="G2030" s="6">
        <f t="shared" si="279"/>
        <v>199062</v>
      </c>
      <c r="H2030" t="s">
        <v>151</v>
      </c>
      <c r="I2030" t="s">
        <v>68</v>
      </c>
      <c r="J2030" t="str">
        <f t="shared" si="280"/>
        <v>Anamika Keer</v>
      </c>
      <c r="K2030" t="s">
        <v>5179</v>
      </c>
      <c r="L2030" s="7">
        <f t="shared" si="285"/>
        <v>45166</v>
      </c>
      <c r="M2030" s="7">
        <v>45261</v>
      </c>
      <c r="N2030" s="1">
        <f t="shared" si="281"/>
        <v>45261</v>
      </c>
      <c r="O2030" s="7">
        <v>45201</v>
      </c>
      <c r="P2030" s="7">
        <f t="shared" si="286"/>
        <v>45201</v>
      </c>
      <c r="Q2030">
        <v>35</v>
      </c>
      <c r="R2030">
        <v>0</v>
      </c>
      <c r="S2030">
        <v>1</v>
      </c>
      <c r="T2030">
        <v>7.4</v>
      </c>
      <c r="U2030" t="s">
        <v>58</v>
      </c>
      <c r="W2030" t="str">
        <f t="shared" si="282"/>
        <v>Lost</v>
      </c>
      <c r="X2030" t="str">
        <f>_xlfn.XLOOKUP(B2030,'Customers'!A:A,'Customers'!E:E,"")</f>
        <v>SMB</v>
      </c>
      <c r="Y2030">
        <f t="shared" si="283"/>
        <v>1</v>
      </c>
      <c r="Z2030">
        <f t="shared" si="284"/>
        <v>-60</v>
      </c>
      <c r="AA2030">
        <f t="shared" si="287"/>
        <v>0</v>
      </c>
    </row>
    <row r="2031" spans="1:27">
      <c r="A2031" t="s">
        <v>6622</v>
      </c>
      <c r="B2031" t="s">
        <v>4341</v>
      </c>
      <c r="C2031" t="s">
        <v>344</v>
      </c>
      <c r="D2031" t="s">
        <v>37</v>
      </c>
      <c r="E2031" t="s">
        <v>91</v>
      </c>
      <c r="F2031" t="s">
        <v>6623</v>
      </c>
      <c r="G2031" s="6">
        <f t="shared" si="279"/>
        <v>146097</v>
      </c>
      <c r="H2031" t="s">
        <v>56</v>
      </c>
      <c r="I2031" t="s">
        <v>1822</v>
      </c>
      <c r="J2031" t="str">
        <f t="shared" si="280"/>
        <v>Karan Karnik</v>
      </c>
      <c r="K2031" t="s">
        <v>6624</v>
      </c>
      <c r="L2031" s="7">
        <f t="shared" si="285"/>
        <v>44650</v>
      </c>
      <c r="M2031" s="7">
        <v>44813</v>
      </c>
      <c r="N2031" s="1">
        <f t="shared" si="281"/>
        <v>44813</v>
      </c>
      <c r="O2031" s="7">
        <v>44731</v>
      </c>
      <c r="P2031" s="7">
        <f t="shared" si="286"/>
        <v>44731</v>
      </c>
      <c r="Q2031">
        <v>81</v>
      </c>
      <c r="R2031">
        <v>0</v>
      </c>
      <c r="S2031">
        <v>1</v>
      </c>
      <c r="T2031">
        <v>1.4</v>
      </c>
      <c r="U2031" t="s">
        <v>58</v>
      </c>
      <c r="W2031" t="str">
        <f t="shared" si="282"/>
        <v>Won</v>
      </c>
      <c r="X2031" t="str">
        <f>_xlfn.XLOOKUP(B2031,'Customers'!A:A,'Customers'!E:E,"")</f>
        <v>SMB</v>
      </c>
      <c r="Y2031">
        <f t="shared" si="283"/>
        <v>1</v>
      </c>
      <c r="Z2031">
        <f t="shared" si="284"/>
        <v>-82</v>
      </c>
      <c r="AA2031">
        <f t="shared" si="287"/>
        <v>0</v>
      </c>
    </row>
    <row r="2032" spans="1:27">
      <c r="A2032" t="s">
        <v>6625</v>
      </c>
      <c r="B2032" t="s">
        <v>1233</v>
      </c>
      <c r="C2032" t="s">
        <v>5827</v>
      </c>
      <c r="D2032" t="s">
        <v>183</v>
      </c>
      <c r="E2032" t="s">
        <v>28</v>
      </c>
      <c r="F2032" t="s">
        <v>6626</v>
      </c>
      <c r="G2032" s="6">
        <f t="shared" si="279"/>
        <v>6618</v>
      </c>
      <c r="H2032" t="s">
        <v>172</v>
      </c>
      <c r="I2032" t="s">
        <v>237</v>
      </c>
      <c r="J2032" t="str">
        <f t="shared" si="280"/>
        <v>Vidhi Mital</v>
      </c>
      <c r="K2032" t="s">
        <v>6627</v>
      </c>
      <c r="L2032" s="7">
        <f t="shared" si="285"/>
        <v>44895</v>
      </c>
      <c r="M2032" s="7">
        <v>45022</v>
      </c>
      <c r="N2032" s="1">
        <f t="shared" si="281"/>
        <v>45022</v>
      </c>
      <c r="P2032" s="7" t="str">
        <f t="shared" si="286"/>
        <v/>
      </c>
      <c r="R2032">
        <v>0</v>
      </c>
      <c r="S2032">
        <v>1</v>
      </c>
      <c r="T2032">
        <v>12.3</v>
      </c>
      <c r="U2032" t="s">
        <v>25</v>
      </c>
      <c r="W2032" t="str">
        <f t="shared" si="282"/>
        <v>Open</v>
      </c>
      <c r="X2032" t="str">
        <f>_xlfn.XLOOKUP(B2032,'Customers'!A:A,'Customers'!E:E,"")</f>
        <v>SMB</v>
      </c>
      <c r="Y2032">
        <f t="shared" si="283"/>
        <v>0</v>
      </c>
      <c r="Z2032" t="str">
        <f t="shared" si="284"/>
        <v/>
      </c>
      <c r="AA2032">
        <f t="shared" si="287"/>
        <v>0</v>
      </c>
    </row>
    <row r="2033" spans="1:27">
      <c r="A2033" t="s">
        <v>6628</v>
      </c>
      <c r="B2033" t="s">
        <v>6306</v>
      </c>
      <c r="C2033" t="s">
        <v>286</v>
      </c>
      <c r="D2033" t="s">
        <v>66</v>
      </c>
      <c r="E2033" t="s">
        <v>177</v>
      </c>
      <c r="F2033" t="s">
        <v>6629</v>
      </c>
      <c r="G2033" s="6">
        <f t="shared" si="279"/>
        <v>6587</v>
      </c>
      <c r="H2033" t="s">
        <v>47</v>
      </c>
      <c r="I2033" t="s">
        <v>1377</v>
      </c>
      <c r="J2033" t="str">
        <f t="shared" si="280"/>
        <v>Patrick Sama</v>
      </c>
      <c r="K2033" t="s">
        <v>6630</v>
      </c>
      <c r="L2033" s="7">
        <f t="shared" si="285"/>
        <v>44992</v>
      </c>
      <c r="M2033" s="7">
        <v>45111</v>
      </c>
      <c r="N2033" s="1">
        <f t="shared" si="281"/>
        <v>45111</v>
      </c>
      <c r="P2033" s="7" t="str">
        <f t="shared" si="286"/>
        <v/>
      </c>
      <c r="R2033">
        <v>0</v>
      </c>
      <c r="S2033">
        <v>1</v>
      </c>
      <c r="T2033">
        <v>10.9</v>
      </c>
      <c r="U2033" t="s">
        <v>33</v>
      </c>
      <c r="W2033" t="str">
        <f t="shared" si="282"/>
        <v>Open</v>
      </c>
      <c r="X2033" t="str">
        <f>_xlfn.XLOOKUP(B2033,'Customers'!A:A,'Customers'!E:E,"")</f>
        <v>Mid-Market</v>
      </c>
      <c r="Y2033">
        <f t="shared" si="283"/>
        <v>0</v>
      </c>
      <c r="Z2033" t="str">
        <f t="shared" si="284"/>
        <v/>
      </c>
      <c r="AA2033">
        <f t="shared" si="287"/>
        <v>0</v>
      </c>
    </row>
    <row r="2034" spans="1:27">
      <c r="A2034" t="s">
        <v>6631</v>
      </c>
      <c r="B2034" t="s">
        <v>1407</v>
      </c>
      <c r="C2034" t="s">
        <v>2661</v>
      </c>
      <c r="D2034" t="s">
        <v>19</v>
      </c>
      <c r="E2034" t="s">
        <v>20</v>
      </c>
      <c r="F2034" t="s">
        <v>6632</v>
      </c>
      <c r="G2034" s="6">
        <f t="shared" si="279"/>
        <v>1836</v>
      </c>
      <c r="H2034" t="s">
        <v>161</v>
      </c>
      <c r="I2034" t="s">
        <v>31</v>
      </c>
      <c r="J2034" t="str">
        <f t="shared" si="280"/>
        <v>Ati Seshadri</v>
      </c>
      <c r="K2034" t="s">
        <v>3359</v>
      </c>
      <c r="L2034" s="7">
        <f t="shared" si="285"/>
        <v>45483</v>
      </c>
      <c r="M2034" s="7">
        <v>45503</v>
      </c>
      <c r="N2034" s="1">
        <f t="shared" si="281"/>
        <v>45503</v>
      </c>
      <c r="P2034" s="7" t="str">
        <f t="shared" si="286"/>
        <v/>
      </c>
      <c r="R2034">
        <v>0</v>
      </c>
      <c r="S2034">
        <v>1</v>
      </c>
      <c r="T2034">
        <v>24.5</v>
      </c>
      <c r="U2034" t="s">
        <v>42</v>
      </c>
      <c r="W2034" t="str">
        <f t="shared" si="282"/>
        <v>Open</v>
      </c>
      <c r="X2034" t="str">
        <f>_xlfn.XLOOKUP(B2034,'Customers'!A:A,'Customers'!E:E,"")</f>
        <v>Mid-Market</v>
      </c>
      <c r="Y2034">
        <f t="shared" si="283"/>
        <v>0</v>
      </c>
      <c r="Z2034" t="str">
        <f t="shared" si="284"/>
        <v/>
      </c>
      <c r="AA2034">
        <f t="shared" si="287"/>
        <v>0</v>
      </c>
    </row>
    <row r="2035" spans="1:27">
      <c r="A2035" t="s">
        <v>6633</v>
      </c>
      <c r="B2035" t="s">
        <v>1660</v>
      </c>
      <c r="C2035" t="s">
        <v>1903</v>
      </c>
      <c r="D2035" t="s">
        <v>53</v>
      </c>
      <c r="E2035" t="s">
        <v>177</v>
      </c>
      <c r="F2035" t="s">
        <v>6634</v>
      </c>
      <c r="G2035" s="6">
        <f t="shared" si="279"/>
        <v>15228</v>
      </c>
      <c r="H2035" t="s">
        <v>79</v>
      </c>
      <c r="I2035" t="s">
        <v>105</v>
      </c>
      <c r="J2035" t="str">
        <f t="shared" si="280"/>
        <v>Hemangini Bahri</v>
      </c>
      <c r="K2035" t="s">
        <v>710</v>
      </c>
      <c r="L2035" s="7">
        <f t="shared" si="285"/>
        <v>45330</v>
      </c>
      <c r="M2035" s="7">
        <v>45362</v>
      </c>
      <c r="N2035" s="1">
        <f t="shared" si="281"/>
        <v>45362</v>
      </c>
      <c r="P2035" s="7" t="str">
        <f t="shared" si="286"/>
        <v/>
      </c>
      <c r="R2035">
        <v>0</v>
      </c>
      <c r="S2035">
        <v>1</v>
      </c>
      <c r="T2035">
        <v>11.8</v>
      </c>
      <c r="U2035" t="s">
        <v>33</v>
      </c>
      <c r="W2035" t="str">
        <f t="shared" si="282"/>
        <v>Open</v>
      </c>
      <c r="X2035" t="str">
        <f>_xlfn.XLOOKUP(B2035,'Customers'!A:A,'Customers'!E:E,"")</f>
        <v>Mid-Market</v>
      </c>
      <c r="Y2035">
        <f t="shared" si="283"/>
        <v>0</v>
      </c>
      <c r="Z2035" t="str">
        <f t="shared" si="284"/>
        <v/>
      </c>
      <c r="AA2035">
        <f t="shared" si="287"/>
        <v>0</v>
      </c>
    </row>
    <row r="2036" spans="1:27">
      <c r="A2036" t="s">
        <v>6635</v>
      </c>
      <c r="B2036" t="s">
        <v>2072</v>
      </c>
      <c r="C2036" t="s">
        <v>6518</v>
      </c>
      <c r="D2036" t="s">
        <v>183</v>
      </c>
      <c r="E2036" t="s">
        <v>20</v>
      </c>
      <c r="F2036" t="s">
        <v>6636</v>
      </c>
      <c r="G2036" s="6">
        <f t="shared" si="279"/>
        <v>8511</v>
      </c>
      <c r="H2036" t="s">
        <v>56</v>
      </c>
      <c r="I2036" t="s">
        <v>98</v>
      </c>
      <c r="J2036" t="str">
        <f t="shared" si="280"/>
        <v>Amruta Sinha</v>
      </c>
      <c r="K2036" t="s">
        <v>6637</v>
      </c>
      <c r="L2036" s="7">
        <f t="shared" si="285"/>
        <v>45291</v>
      </c>
      <c r="M2036" s="7">
        <v>45416</v>
      </c>
      <c r="N2036" s="1">
        <f t="shared" si="281"/>
        <v>45416</v>
      </c>
      <c r="P2036" s="7" t="str">
        <f t="shared" si="286"/>
        <v/>
      </c>
      <c r="R2036">
        <v>0</v>
      </c>
      <c r="S2036">
        <v>1</v>
      </c>
      <c r="T2036">
        <v>10.5</v>
      </c>
      <c r="U2036" t="s">
        <v>100</v>
      </c>
      <c r="W2036" t="str">
        <f t="shared" si="282"/>
        <v>Open</v>
      </c>
      <c r="X2036" t="str">
        <f>_xlfn.XLOOKUP(B2036,'Customers'!A:A,'Customers'!E:E,"")</f>
        <v>Enterprise</v>
      </c>
      <c r="Y2036">
        <f t="shared" si="283"/>
        <v>0</v>
      </c>
      <c r="Z2036" t="str">
        <f t="shared" si="284"/>
        <v/>
      </c>
      <c r="AA2036">
        <f t="shared" si="287"/>
        <v>0</v>
      </c>
    </row>
    <row r="2037" spans="1:27">
      <c r="A2037" t="s">
        <v>6638</v>
      </c>
      <c r="B2037" t="s">
        <v>3752</v>
      </c>
      <c r="C2037" t="s">
        <v>735</v>
      </c>
      <c r="D2037" t="s">
        <v>37</v>
      </c>
      <c r="E2037" t="s">
        <v>20</v>
      </c>
      <c r="F2037" t="s">
        <v>6639</v>
      </c>
      <c r="G2037" s="6">
        <f t="shared" si="279"/>
        <v>174537</v>
      </c>
      <c r="H2037" t="s">
        <v>172</v>
      </c>
      <c r="I2037" t="s">
        <v>105</v>
      </c>
      <c r="J2037" t="str">
        <f t="shared" si="280"/>
        <v>Hemangini Bahri</v>
      </c>
      <c r="K2037" t="s">
        <v>4274</v>
      </c>
      <c r="L2037" s="7">
        <f t="shared" si="285"/>
        <v>45568</v>
      </c>
      <c r="M2037" s="7">
        <v>45718</v>
      </c>
      <c r="N2037" s="1">
        <f t="shared" si="281"/>
        <v>45718</v>
      </c>
      <c r="P2037" s="7" t="str">
        <f t="shared" si="286"/>
        <v/>
      </c>
      <c r="R2037">
        <v>0</v>
      </c>
      <c r="S2037">
        <v>1</v>
      </c>
      <c r="T2037">
        <v>32.200000000000003</v>
      </c>
      <c r="U2037" t="s">
        <v>25</v>
      </c>
      <c r="W2037" t="str">
        <f t="shared" si="282"/>
        <v>Open</v>
      </c>
      <c r="X2037" t="str">
        <f>_xlfn.XLOOKUP(B2037,'Customers'!A:A,'Customers'!E:E,"")</f>
        <v>SMB</v>
      </c>
      <c r="Y2037">
        <f t="shared" si="283"/>
        <v>0</v>
      </c>
      <c r="Z2037" t="str">
        <f t="shared" si="284"/>
        <v/>
      </c>
      <c r="AA2037">
        <f t="shared" si="287"/>
        <v>0</v>
      </c>
    </row>
    <row r="2038" spans="1:27">
      <c r="A2038" t="s">
        <v>6640</v>
      </c>
      <c r="B2038" t="s">
        <v>4347</v>
      </c>
      <c r="C2038" t="s">
        <v>848</v>
      </c>
      <c r="D2038" t="s">
        <v>66</v>
      </c>
      <c r="E2038" t="s">
        <v>28</v>
      </c>
      <c r="F2038" t="s">
        <v>6641</v>
      </c>
      <c r="G2038" s="6">
        <f t="shared" si="279"/>
        <v>9990</v>
      </c>
      <c r="H2038" t="s">
        <v>56</v>
      </c>
      <c r="I2038" t="s">
        <v>139</v>
      </c>
      <c r="J2038" t="str">
        <f t="shared" si="280"/>
        <v>Champak Rao</v>
      </c>
      <c r="K2038" t="s">
        <v>6642</v>
      </c>
      <c r="L2038" s="7">
        <f t="shared" si="285"/>
        <v>45504</v>
      </c>
      <c r="M2038" s="7">
        <v>45539</v>
      </c>
      <c r="N2038" s="1">
        <f t="shared" si="281"/>
        <v>45539</v>
      </c>
      <c r="P2038" s="7" t="str">
        <f t="shared" si="286"/>
        <v/>
      </c>
      <c r="R2038">
        <v>0</v>
      </c>
      <c r="S2038">
        <v>1</v>
      </c>
      <c r="T2038">
        <v>25.1</v>
      </c>
      <c r="U2038" t="s">
        <v>58</v>
      </c>
      <c r="W2038" t="str">
        <f t="shared" si="282"/>
        <v>Open</v>
      </c>
      <c r="X2038" t="str">
        <f>_xlfn.XLOOKUP(B2038,'Customers'!A:A,'Customers'!E:E,"")</f>
        <v>SMB</v>
      </c>
      <c r="Y2038">
        <f t="shared" si="283"/>
        <v>0</v>
      </c>
      <c r="Z2038" t="str">
        <f t="shared" si="284"/>
        <v/>
      </c>
      <c r="AA2038">
        <f t="shared" si="287"/>
        <v>0</v>
      </c>
    </row>
    <row r="2039" spans="1:27">
      <c r="A2039" t="s">
        <v>6643</v>
      </c>
      <c r="B2039" t="s">
        <v>255</v>
      </c>
      <c r="C2039" t="s">
        <v>3513</v>
      </c>
      <c r="D2039" t="s">
        <v>66</v>
      </c>
      <c r="E2039" t="s">
        <v>20</v>
      </c>
      <c r="F2039" t="s">
        <v>6644</v>
      </c>
      <c r="G2039" s="6">
        <f t="shared" si="279"/>
        <v>21666</v>
      </c>
      <c r="H2039" t="s">
        <v>22</v>
      </c>
      <c r="I2039" t="s">
        <v>361</v>
      </c>
      <c r="J2039" t="str">
        <f t="shared" si="280"/>
        <v>Jalsa Parsa</v>
      </c>
      <c r="K2039" t="s">
        <v>2511</v>
      </c>
      <c r="L2039" s="7">
        <f t="shared" si="285"/>
        <v>45342</v>
      </c>
      <c r="M2039" s="7">
        <v>45499</v>
      </c>
      <c r="N2039" s="1">
        <f t="shared" si="281"/>
        <v>45499</v>
      </c>
      <c r="P2039" s="7" t="str">
        <f t="shared" si="286"/>
        <v/>
      </c>
      <c r="R2039">
        <v>0</v>
      </c>
      <c r="S2039">
        <v>1</v>
      </c>
      <c r="T2039">
        <v>1</v>
      </c>
      <c r="U2039" t="s">
        <v>33</v>
      </c>
      <c r="W2039" t="str">
        <f t="shared" si="282"/>
        <v>Open</v>
      </c>
      <c r="X2039" t="str">
        <f>_xlfn.XLOOKUP(B2039,'Customers'!A:A,'Customers'!E:E,"")</f>
        <v>Mid-Market</v>
      </c>
      <c r="Y2039">
        <f t="shared" si="283"/>
        <v>0</v>
      </c>
      <c r="Z2039" t="str">
        <f t="shared" si="284"/>
        <v/>
      </c>
      <c r="AA2039">
        <f t="shared" si="287"/>
        <v>0</v>
      </c>
    </row>
    <row r="2040" spans="1:27">
      <c r="A2040" t="s">
        <v>6645</v>
      </c>
      <c r="B2040" t="s">
        <v>900</v>
      </c>
      <c r="C2040" t="s">
        <v>1782</v>
      </c>
      <c r="D2040" t="s">
        <v>19</v>
      </c>
      <c r="E2040" t="s">
        <v>91</v>
      </c>
      <c r="F2040" t="s">
        <v>6646</v>
      </c>
      <c r="G2040" s="6">
        <f t="shared" si="279"/>
        <v>6644</v>
      </c>
      <c r="H2040" t="s">
        <v>39</v>
      </c>
      <c r="I2040" t="s">
        <v>80</v>
      </c>
      <c r="J2040" t="str">
        <f t="shared" si="280"/>
        <v>Shivani Natt</v>
      </c>
      <c r="K2040" t="s">
        <v>6500</v>
      </c>
      <c r="L2040" s="7">
        <f t="shared" si="285"/>
        <v>44907</v>
      </c>
      <c r="M2040" s="7">
        <v>44937</v>
      </c>
      <c r="N2040" s="1">
        <f t="shared" si="281"/>
        <v>44937</v>
      </c>
      <c r="O2040" s="7">
        <v>45022</v>
      </c>
      <c r="P2040" s="7">
        <f t="shared" si="286"/>
        <v>45022</v>
      </c>
      <c r="Q2040">
        <v>115</v>
      </c>
      <c r="R2040">
        <v>0</v>
      </c>
      <c r="S2040">
        <v>1</v>
      </c>
      <c r="T2040">
        <v>34.200000000000003</v>
      </c>
      <c r="U2040" t="s">
        <v>42</v>
      </c>
      <c r="W2040" t="str">
        <f t="shared" si="282"/>
        <v>Won</v>
      </c>
      <c r="X2040" t="str">
        <f>_xlfn.XLOOKUP(B2040,'Customers'!A:A,'Customers'!E:E,"")</f>
        <v>Mid-Market</v>
      </c>
      <c r="Y2040">
        <f t="shared" si="283"/>
        <v>1</v>
      </c>
      <c r="Z2040">
        <f t="shared" si="284"/>
        <v>85</v>
      </c>
      <c r="AA2040">
        <f t="shared" si="287"/>
        <v>1</v>
      </c>
    </row>
    <row r="2041" spans="1:27">
      <c r="A2041" t="s">
        <v>6647</v>
      </c>
      <c r="B2041" t="s">
        <v>6648</v>
      </c>
      <c r="C2041" t="s">
        <v>18</v>
      </c>
      <c r="D2041" t="s">
        <v>37</v>
      </c>
      <c r="E2041" t="s">
        <v>177</v>
      </c>
      <c r="F2041" t="s">
        <v>6649</v>
      </c>
      <c r="G2041" s="6">
        <f t="shared" si="279"/>
        <v>149578</v>
      </c>
      <c r="H2041" t="s">
        <v>161</v>
      </c>
      <c r="I2041" t="s">
        <v>127</v>
      </c>
      <c r="J2041" t="str">
        <f t="shared" si="280"/>
        <v>Kashish Patla</v>
      </c>
      <c r="K2041" t="s">
        <v>1992</v>
      </c>
      <c r="L2041" s="7">
        <f t="shared" si="285"/>
        <v>44699</v>
      </c>
      <c r="M2041" s="7">
        <v>44828</v>
      </c>
      <c r="N2041" s="1">
        <f t="shared" si="281"/>
        <v>44828</v>
      </c>
      <c r="P2041" s="7" t="str">
        <f t="shared" si="286"/>
        <v/>
      </c>
      <c r="R2041">
        <v>0</v>
      </c>
      <c r="S2041">
        <v>1</v>
      </c>
      <c r="T2041">
        <v>25.7</v>
      </c>
      <c r="U2041" t="s">
        <v>42</v>
      </c>
      <c r="W2041" t="str">
        <f t="shared" si="282"/>
        <v>Open</v>
      </c>
      <c r="X2041" t="str">
        <f>_xlfn.XLOOKUP(B2041,'Customers'!A:A,'Customers'!E:E,"")</f>
        <v>SMB</v>
      </c>
      <c r="Y2041">
        <f t="shared" si="283"/>
        <v>0</v>
      </c>
      <c r="Z2041" t="str">
        <f t="shared" si="284"/>
        <v/>
      </c>
      <c r="AA2041">
        <f t="shared" si="287"/>
        <v>0</v>
      </c>
    </row>
    <row r="2042" spans="1:27">
      <c r="A2042" t="s">
        <v>6650</v>
      </c>
      <c r="B2042" t="s">
        <v>1124</v>
      </c>
      <c r="C2042" t="s">
        <v>18</v>
      </c>
      <c r="D2042" t="s">
        <v>183</v>
      </c>
      <c r="E2042" t="s">
        <v>91</v>
      </c>
      <c r="F2042" t="s">
        <v>6651</v>
      </c>
      <c r="G2042" s="6">
        <f t="shared" si="279"/>
        <v>13660</v>
      </c>
      <c r="H2042" t="s">
        <v>30</v>
      </c>
      <c r="I2042" t="s">
        <v>232</v>
      </c>
      <c r="J2042" t="str">
        <f t="shared" si="280"/>
        <v>Patrick Sama</v>
      </c>
      <c r="K2042" t="s">
        <v>6652</v>
      </c>
      <c r="L2042" s="7">
        <f t="shared" si="285"/>
        <v>44808</v>
      </c>
      <c r="M2042" s="7">
        <v>44832</v>
      </c>
      <c r="N2042" s="1">
        <f t="shared" si="281"/>
        <v>44832</v>
      </c>
      <c r="O2042" s="7">
        <v>44879</v>
      </c>
      <c r="P2042" s="7">
        <f t="shared" si="286"/>
        <v>44879</v>
      </c>
      <c r="Q2042">
        <v>71</v>
      </c>
      <c r="R2042">
        <v>0</v>
      </c>
      <c r="S2042">
        <v>1</v>
      </c>
      <c r="T2042">
        <v>17.8</v>
      </c>
      <c r="U2042" t="s">
        <v>42</v>
      </c>
      <c r="W2042" t="str">
        <f t="shared" si="282"/>
        <v>Won</v>
      </c>
      <c r="X2042" t="str">
        <f>_xlfn.XLOOKUP(B2042,'Customers'!A:A,'Customers'!E:E,"")</f>
        <v>SMB</v>
      </c>
      <c r="Y2042">
        <f t="shared" si="283"/>
        <v>1</v>
      </c>
      <c r="Z2042">
        <f t="shared" si="284"/>
        <v>47</v>
      </c>
      <c r="AA2042">
        <f t="shared" si="287"/>
        <v>1</v>
      </c>
    </row>
    <row r="2043" spans="1:27">
      <c r="A2043" t="s">
        <v>6653</v>
      </c>
      <c r="B2043" t="s">
        <v>1342</v>
      </c>
      <c r="C2043" t="s">
        <v>3970</v>
      </c>
      <c r="D2043" t="s">
        <v>19</v>
      </c>
      <c r="E2043" t="s">
        <v>28</v>
      </c>
      <c r="F2043" t="s">
        <v>6654</v>
      </c>
      <c r="G2043" s="6">
        <f t="shared" si="279"/>
        <v>7675</v>
      </c>
      <c r="H2043" t="s">
        <v>22</v>
      </c>
      <c r="I2043" t="s">
        <v>98</v>
      </c>
      <c r="J2043" t="str">
        <f t="shared" si="280"/>
        <v>Amruta Sinha</v>
      </c>
      <c r="K2043" t="s">
        <v>4398</v>
      </c>
      <c r="L2043" s="7">
        <f t="shared" si="285"/>
        <v>44991</v>
      </c>
      <c r="M2043" s="7">
        <v>45024</v>
      </c>
      <c r="N2043" s="1">
        <f t="shared" si="281"/>
        <v>45024</v>
      </c>
      <c r="P2043" s="7" t="str">
        <f t="shared" si="286"/>
        <v/>
      </c>
      <c r="R2043">
        <v>0</v>
      </c>
      <c r="S2043">
        <v>1</v>
      </c>
      <c r="T2043">
        <v>13.5</v>
      </c>
      <c r="U2043" t="s">
        <v>58</v>
      </c>
      <c r="W2043" t="str">
        <f t="shared" si="282"/>
        <v>Open</v>
      </c>
      <c r="X2043" t="str">
        <f>_xlfn.XLOOKUP(B2043,'Customers'!A:A,'Customers'!E:E,"")</f>
        <v>SMB</v>
      </c>
      <c r="Y2043">
        <f t="shared" si="283"/>
        <v>0</v>
      </c>
      <c r="Z2043" t="str">
        <f t="shared" si="284"/>
        <v/>
      </c>
      <c r="AA2043">
        <f t="shared" si="287"/>
        <v>0</v>
      </c>
    </row>
    <row r="2044" spans="1:27">
      <c r="A2044" t="s">
        <v>6655</v>
      </c>
      <c r="B2044" t="s">
        <v>1454</v>
      </c>
      <c r="C2044" t="s">
        <v>1346</v>
      </c>
      <c r="D2044" t="s">
        <v>66</v>
      </c>
      <c r="E2044" t="s">
        <v>115</v>
      </c>
      <c r="F2044" t="s">
        <v>6656</v>
      </c>
      <c r="G2044" s="6">
        <f t="shared" si="279"/>
        <v>9739</v>
      </c>
      <c r="H2044" t="s">
        <v>56</v>
      </c>
      <c r="I2044" t="s">
        <v>545</v>
      </c>
      <c r="J2044" t="str">
        <f t="shared" si="280"/>
        <v>Krish Varughese</v>
      </c>
      <c r="K2044" t="s">
        <v>6657</v>
      </c>
      <c r="L2044" s="7">
        <f t="shared" si="285"/>
        <v>45216</v>
      </c>
      <c r="M2044" s="7">
        <v>45389</v>
      </c>
      <c r="N2044" s="1">
        <f t="shared" si="281"/>
        <v>45389</v>
      </c>
      <c r="O2044" s="7">
        <v>45376</v>
      </c>
      <c r="P2044" s="7">
        <f t="shared" si="286"/>
        <v>45376</v>
      </c>
      <c r="Q2044">
        <v>160</v>
      </c>
      <c r="R2044">
        <v>0</v>
      </c>
      <c r="S2044">
        <v>1</v>
      </c>
      <c r="T2044">
        <v>3.7</v>
      </c>
      <c r="U2044" t="s">
        <v>42</v>
      </c>
      <c r="W2044" t="str">
        <f t="shared" si="282"/>
        <v>Lost</v>
      </c>
      <c r="X2044" t="str">
        <f>_xlfn.XLOOKUP(B2044,'Customers'!A:A,'Customers'!E:E,"")</f>
        <v>Enterprise</v>
      </c>
      <c r="Y2044">
        <f t="shared" si="283"/>
        <v>1</v>
      </c>
      <c r="Z2044">
        <f t="shared" si="284"/>
        <v>-13</v>
      </c>
      <c r="AA2044">
        <f t="shared" si="287"/>
        <v>0</v>
      </c>
    </row>
    <row r="2045" spans="1:27">
      <c r="A2045" t="s">
        <v>6658</v>
      </c>
      <c r="B2045" t="s">
        <v>1804</v>
      </c>
      <c r="C2045" t="s">
        <v>208</v>
      </c>
      <c r="D2045" t="s">
        <v>66</v>
      </c>
      <c r="E2045" t="s">
        <v>28</v>
      </c>
      <c r="F2045" t="s">
        <v>6659</v>
      </c>
      <c r="G2045" s="6">
        <f t="shared" si="279"/>
        <v>9277</v>
      </c>
      <c r="H2045" t="s">
        <v>79</v>
      </c>
      <c r="I2045" t="s">
        <v>268</v>
      </c>
      <c r="J2045" t="str">
        <f t="shared" si="280"/>
        <v>Panini Kade</v>
      </c>
      <c r="K2045" t="s">
        <v>6393</v>
      </c>
      <c r="L2045" s="7">
        <f t="shared" si="285"/>
        <v>45262</v>
      </c>
      <c r="M2045" s="7">
        <v>45382</v>
      </c>
      <c r="N2045" s="1">
        <f t="shared" si="281"/>
        <v>45382</v>
      </c>
      <c r="P2045" s="7" t="str">
        <f t="shared" si="286"/>
        <v/>
      </c>
      <c r="R2045">
        <v>0</v>
      </c>
      <c r="S2045">
        <v>1</v>
      </c>
      <c r="U2045" t="s">
        <v>42</v>
      </c>
      <c r="W2045" t="str">
        <f t="shared" si="282"/>
        <v>Open</v>
      </c>
      <c r="X2045" t="str">
        <f>_xlfn.XLOOKUP(B2045,'Customers'!A:A,'Customers'!E:E,"")</f>
        <v>Enterprise</v>
      </c>
      <c r="Y2045">
        <f t="shared" si="283"/>
        <v>0</v>
      </c>
      <c r="Z2045" t="str">
        <f t="shared" si="284"/>
        <v/>
      </c>
      <c r="AA2045">
        <f t="shared" si="287"/>
        <v>0</v>
      </c>
    </row>
    <row r="2046" spans="1:27">
      <c r="A2046" t="s">
        <v>6660</v>
      </c>
      <c r="B2046" t="s">
        <v>5541</v>
      </c>
      <c r="C2046" t="s">
        <v>4544</v>
      </c>
      <c r="D2046" t="s">
        <v>66</v>
      </c>
      <c r="E2046" t="s">
        <v>54</v>
      </c>
      <c r="F2046" t="s">
        <v>6661</v>
      </c>
      <c r="G2046" s="6">
        <f t="shared" si="279"/>
        <v>22054</v>
      </c>
      <c r="H2046" t="s">
        <v>39</v>
      </c>
      <c r="I2046" t="s">
        <v>361</v>
      </c>
      <c r="J2046" t="str">
        <f t="shared" si="280"/>
        <v>Jalsa Parsa</v>
      </c>
      <c r="K2046" t="s">
        <v>5907</v>
      </c>
      <c r="L2046" s="7">
        <f t="shared" si="285"/>
        <v>45244</v>
      </c>
      <c r="M2046" s="7">
        <v>45416</v>
      </c>
      <c r="N2046" s="1">
        <f t="shared" si="281"/>
        <v>45416</v>
      </c>
      <c r="P2046" s="7" t="str">
        <f t="shared" si="286"/>
        <v/>
      </c>
      <c r="R2046">
        <v>0</v>
      </c>
      <c r="S2046">
        <v>1</v>
      </c>
      <c r="T2046">
        <v>22.8</v>
      </c>
      <c r="U2046" t="s">
        <v>42</v>
      </c>
      <c r="W2046" t="str">
        <f t="shared" si="282"/>
        <v>Open</v>
      </c>
      <c r="X2046" t="str">
        <f>_xlfn.XLOOKUP(B2046,'Customers'!A:A,'Customers'!E:E,"")</f>
        <v>Enterprise</v>
      </c>
      <c r="Y2046">
        <f t="shared" si="283"/>
        <v>0</v>
      </c>
      <c r="Z2046" t="str">
        <f t="shared" si="284"/>
        <v/>
      </c>
      <c r="AA2046">
        <f t="shared" si="287"/>
        <v>0</v>
      </c>
    </row>
    <row r="2047" spans="1:27">
      <c r="A2047" t="s">
        <v>6662</v>
      </c>
      <c r="B2047" t="s">
        <v>1703</v>
      </c>
      <c r="C2047" t="s">
        <v>929</v>
      </c>
      <c r="D2047" t="s">
        <v>37</v>
      </c>
      <c r="E2047" t="s">
        <v>20</v>
      </c>
      <c r="F2047" t="s">
        <v>6663</v>
      </c>
      <c r="G2047" s="6">
        <f t="shared" si="279"/>
        <v>122505</v>
      </c>
      <c r="H2047" t="s">
        <v>172</v>
      </c>
      <c r="I2047" t="s">
        <v>156</v>
      </c>
      <c r="J2047" t="str">
        <f t="shared" si="280"/>
        <v>Lakshmi Hayre</v>
      </c>
      <c r="K2047" t="s">
        <v>1267</v>
      </c>
      <c r="L2047" s="7">
        <f t="shared" si="285"/>
        <v>44892</v>
      </c>
      <c r="M2047" s="7">
        <v>45003</v>
      </c>
      <c r="N2047" s="1">
        <f t="shared" si="281"/>
        <v>45003</v>
      </c>
      <c r="P2047" s="7" t="str">
        <f t="shared" si="286"/>
        <v/>
      </c>
      <c r="R2047">
        <v>0</v>
      </c>
      <c r="S2047">
        <v>1</v>
      </c>
      <c r="T2047">
        <v>4.5</v>
      </c>
      <c r="U2047" t="s">
        <v>42</v>
      </c>
      <c r="W2047" t="str">
        <f t="shared" si="282"/>
        <v>Open</v>
      </c>
      <c r="X2047" t="str">
        <f>_xlfn.XLOOKUP(B2047,'Customers'!A:A,'Customers'!E:E,"")</f>
        <v>SMB</v>
      </c>
      <c r="Y2047">
        <f t="shared" si="283"/>
        <v>0</v>
      </c>
      <c r="Z2047" t="str">
        <f t="shared" si="284"/>
        <v/>
      </c>
      <c r="AA2047">
        <f t="shared" si="287"/>
        <v>0</v>
      </c>
    </row>
    <row r="2048" spans="1:27">
      <c r="A2048" t="s">
        <v>6664</v>
      </c>
      <c r="B2048" t="s">
        <v>4347</v>
      </c>
      <c r="C2048" t="s">
        <v>3513</v>
      </c>
      <c r="D2048" t="s">
        <v>37</v>
      </c>
      <c r="E2048" t="s">
        <v>177</v>
      </c>
      <c r="F2048" t="s">
        <v>6665</v>
      </c>
      <c r="G2048" s="6">
        <f t="shared" si="279"/>
        <v>168000</v>
      </c>
      <c r="H2048" t="s">
        <v>56</v>
      </c>
      <c r="I2048" t="s">
        <v>86</v>
      </c>
      <c r="J2048" t="str">
        <f t="shared" si="280"/>
        <v>Mason Solanki</v>
      </c>
      <c r="K2048" t="s">
        <v>6666</v>
      </c>
      <c r="L2048" s="7">
        <f t="shared" si="285"/>
        <v>44813</v>
      </c>
      <c r="M2048" s="7">
        <v>44931</v>
      </c>
      <c r="N2048" s="1">
        <f t="shared" si="281"/>
        <v>44931</v>
      </c>
      <c r="P2048" s="7" t="str">
        <f t="shared" si="286"/>
        <v/>
      </c>
      <c r="R2048">
        <v>0</v>
      </c>
      <c r="S2048">
        <v>1</v>
      </c>
      <c r="T2048">
        <v>10.4</v>
      </c>
      <c r="U2048" t="s">
        <v>100</v>
      </c>
      <c r="W2048" t="str">
        <f t="shared" si="282"/>
        <v>Open</v>
      </c>
      <c r="X2048" t="str">
        <f>_xlfn.XLOOKUP(B2048,'Customers'!A:A,'Customers'!E:E,"")</f>
        <v>SMB</v>
      </c>
      <c r="Y2048">
        <f t="shared" si="283"/>
        <v>0</v>
      </c>
      <c r="Z2048" t="str">
        <f t="shared" si="284"/>
        <v/>
      </c>
      <c r="AA2048">
        <f t="shared" si="287"/>
        <v>0</v>
      </c>
    </row>
    <row r="2049" spans="1:27">
      <c r="A2049" t="s">
        <v>6667</v>
      </c>
      <c r="B2049" t="s">
        <v>6668</v>
      </c>
      <c r="C2049" t="s">
        <v>2699</v>
      </c>
      <c r="D2049" t="s">
        <v>53</v>
      </c>
      <c r="E2049" t="s">
        <v>91</v>
      </c>
      <c r="F2049" t="s">
        <v>6669</v>
      </c>
      <c r="G2049" s="6">
        <f t="shared" si="279"/>
        <v>19438</v>
      </c>
      <c r="H2049" t="s">
        <v>79</v>
      </c>
      <c r="I2049" t="s">
        <v>40</v>
      </c>
      <c r="J2049" t="str">
        <f t="shared" si="280"/>
        <v>Karan Karnik</v>
      </c>
      <c r="K2049" t="s">
        <v>2767</v>
      </c>
      <c r="L2049" s="7">
        <f t="shared" si="285"/>
        <v>45624</v>
      </c>
      <c r="M2049" s="7">
        <v>45727</v>
      </c>
      <c r="N2049" s="1">
        <f t="shared" si="281"/>
        <v>45727</v>
      </c>
      <c r="O2049" s="7">
        <v>45691</v>
      </c>
      <c r="P2049" s="7">
        <f t="shared" si="286"/>
        <v>45691</v>
      </c>
      <c r="Q2049">
        <v>67</v>
      </c>
      <c r="R2049">
        <v>0</v>
      </c>
      <c r="S2049">
        <v>1</v>
      </c>
      <c r="T2049">
        <v>16.100000000000001</v>
      </c>
      <c r="U2049" t="s">
        <v>100</v>
      </c>
      <c r="W2049" t="str">
        <f t="shared" si="282"/>
        <v>Won</v>
      </c>
      <c r="X2049" t="str">
        <f>_xlfn.XLOOKUP(B2049,'Customers'!A:A,'Customers'!E:E,"")</f>
        <v>Enterprise</v>
      </c>
      <c r="Y2049">
        <f t="shared" si="283"/>
        <v>1</v>
      </c>
      <c r="Z2049">
        <f t="shared" si="284"/>
        <v>-36</v>
      </c>
      <c r="AA2049">
        <f t="shared" si="287"/>
        <v>0</v>
      </c>
    </row>
    <row r="2050" spans="1:27">
      <c r="A2050" t="s">
        <v>6670</v>
      </c>
      <c r="B2050" t="s">
        <v>2526</v>
      </c>
      <c r="C2050" t="s">
        <v>18</v>
      </c>
      <c r="D2050" t="s">
        <v>37</v>
      </c>
      <c r="E2050" t="s">
        <v>115</v>
      </c>
      <c r="F2050" t="s">
        <v>6671</v>
      </c>
      <c r="G2050" s="6">
        <f t="shared" ref="G2050:G2113" si="288">IF(F2050="","",IF(RIGHT(UPPER(SUBSTITUTE(SUBSTITUTE(SUBSTITUTE(TRIM(F2050),"$",""),",","")," ","")),1)="K",VALUE(LEFT(UPPER(SUBSTITUTE(SUBSTITUTE(SUBSTITUTE(TRIM(F2050),"$",""),",","")," ","")),LEN(UPPER(SUBSTITUTE(SUBSTITUTE(SUBSTITUTE(TRIM(F2050),"$",""),",","")," ","")))-1))*1000,IF(RIGHT(UPPER(SUBSTITUTE(SUBSTITUTE(SUBSTITUTE(TRIM(F2050),"$",""),",","")," ","")),1)="M",VALUE(LEFT(UPPER(SUBSTITUTE(SUBSTITUTE(SUBSTITUTE(TRIM(F2050),"$",""),",","")," ","")),LEN(UPPER(SUBSTITUTE(SUBSTITUTE(SUBSTITUTE(TRIM(F2050),"$",""),",","")," ","")))-1))*1000000,VALUE(SUBSTITUTE(SUBSTITUTE(SUBSTITUTE(TRIM(F2050),"$",""),",","")," ","")))))</f>
        <v>75865</v>
      </c>
      <c r="H2050" t="s">
        <v>39</v>
      </c>
      <c r="I2050" t="s">
        <v>80</v>
      </c>
      <c r="J2050" t="str">
        <f t="shared" ref="J2050:J2113" si="289">PROPER(TRIM(I2050))</f>
        <v>Shivani Natt</v>
      </c>
      <c r="K2050" t="s">
        <v>3319</v>
      </c>
      <c r="L2050" s="7">
        <f t="shared" si="285"/>
        <v>44958</v>
      </c>
      <c r="M2050" s="7">
        <v>45029</v>
      </c>
      <c r="N2050" s="1">
        <f t="shared" ref="N2050:N2113" si="290">IF(M2050="","",IF(ISNUMBER(M2050),M2050,IF(ISNUMBER(SEARCH("/",M2050)),DATE(VALUE(RIGHT(M2050,4)),VALUE(MID(M2050,4,2)),VALUE(LEFT(M2050,2))),DATE(VALUE(LEFT(M2050,4)),VALUE(MID(M2050,6,2)),VALUE(RIGHT(M2050,2))))))</f>
        <v>45029</v>
      </c>
      <c r="O2050" s="7">
        <v>45025</v>
      </c>
      <c r="P2050" s="7">
        <f t="shared" si="286"/>
        <v>45025</v>
      </c>
      <c r="Q2050">
        <v>67</v>
      </c>
      <c r="R2050">
        <v>0</v>
      </c>
      <c r="S2050">
        <v>1</v>
      </c>
      <c r="T2050">
        <v>33.5</v>
      </c>
      <c r="U2050" t="s">
        <v>42</v>
      </c>
      <c r="W2050" t="str">
        <f t="shared" ref="W2050:W2113" si="291">IF(E2050="","",IF(E2050="Closed Won","Won",IF(E2050="Closed Lost","Lost","Open")))</f>
        <v>Lost</v>
      </c>
      <c r="X2050" t="str">
        <f>_xlfn.XLOOKUP(B2050,'Customers'!A:A,'Customers'!E:E,"")</f>
        <v>Mid-Market</v>
      </c>
      <c r="Y2050">
        <f t="shared" ref="Y2050:Y2113" si="292">IF(OR(W2050="Won",W2050="Lost"),1,0)</f>
        <v>1</v>
      </c>
      <c r="Z2050">
        <f t="shared" ref="Z2050:Z2113" si="293">IF(OR(N2050="",P2050=""),"",P2050-N2050)</f>
        <v>-4</v>
      </c>
      <c r="AA2050">
        <f t="shared" si="287"/>
        <v>0</v>
      </c>
    </row>
    <row r="2051" spans="1:27">
      <c r="A2051" t="s">
        <v>6672</v>
      </c>
      <c r="B2051" t="s">
        <v>6673</v>
      </c>
      <c r="C2051" t="s">
        <v>1847</v>
      </c>
      <c r="D2051" t="s">
        <v>53</v>
      </c>
      <c r="E2051" t="s">
        <v>177</v>
      </c>
      <c r="F2051" t="s">
        <v>6674</v>
      </c>
      <c r="G2051" s="6">
        <f t="shared" si="288"/>
        <v>22636</v>
      </c>
      <c r="H2051" t="s">
        <v>79</v>
      </c>
      <c r="I2051" t="s">
        <v>133</v>
      </c>
      <c r="J2051" t="str">
        <f t="shared" si="289"/>
        <v>Aachal Soni</v>
      </c>
      <c r="K2051" t="s">
        <v>522</v>
      </c>
      <c r="L2051" s="7">
        <f t="shared" ref="L2051:L2114" si="294">IF(K2051="","",IF(ISNUMBER(K2051),K2051,IF(ISNUMBER(SEARCH("/",K2051)),DATE(VALUE(RIGHT(K2051,4)),VALUE(MID(K2051,4,2)),VALUE(LEFT(K2051,2))),DATE(VALUE(LEFT(K2051,4)),VALUE(MID(K2051,6,2)),VALUE(RIGHT(K2051,2))))))</f>
        <v>44581</v>
      </c>
      <c r="M2051" s="7">
        <v>44721</v>
      </c>
      <c r="N2051" s="1">
        <f t="shared" si="290"/>
        <v>44721</v>
      </c>
      <c r="P2051" s="7" t="str">
        <f t="shared" ref="P2051:P2114" si="295">IF(O2051="","",IF(ISNUMBER(O2051),O2051,DATE(VALUE(LEFT(O2051,4)),VALUE(MID(O2051,6,2)),VALUE(RIGHT(O2051,2)))))</f>
        <v/>
      </c>
      <c r="R2051">
        <v>0</v>
      </c>
      <c r="S2051">
        <v>1</v>
      </c>
      <c r="T2051">
        <v>4.9000000000000004</v>
      </c>
      <c r="U2051" t="s">
        <v>33</v>
      </c>
      <c r="W2051" t="str">
        <f t="shared" si="291"/>
        <v>Open</v>
      </c>
      <c r="X2051" t="str">
        <f>_xlfn.XLOOKUP(B2051,'Customers'!A:A,'Customers'!E:E,"")</f>
        <v>Mid-Market</v>
      </c>
      <c r="Y2051">
        <f t="shared" si="292"/>
        <v>0</v>
      </c>
      <c r="Z2051" t="str">
        <f t="shared" si="293"/>
        <v/>
      </c>
      <c r="AA2051">
        <f t="shared" ref="AA2051:AA2114" si="296">IF(AND(Y2051=1,Z2051&gt;30),1,0)</f>
        <v>0</v>
      </c>
    </row>
    <row r="2052" spans="1:27">
      <c r="A2052" t="s">
        <v>6675</v>
      </c>
      <c r="B2052" t="s">
        <v>6449</v>
      </c>
      <c r="C2052" t="s">
        <v>2699</v>
      </c>
      <c r="D2052" t="s">
        <v>19</v>
      </c>
      <c r="E2052" t="s">
        <v>91</v>
      </c>
      <c r="F2052" t="s">
        <v>6676</v>
      </c>
      <c r="G2052" s="6">
        <f t="shared" si="288"/>
        <v>2777</v>
      </c>
      <c r="H2052" t="s">
        <v>151</v>
      </c>
      <c r="I2052" t="s">
        <v>93</v>
      </c>
      <c r="J2052" t="str">
        <f t="shared" si="289"/>
        <v>Owen Mane</v>
      </c>
      <c r="K2052" t="s">
        <v>4785</v>
      </c>
      <c r="L2052" s="7">
        <f t="shared" si="294"/>
        <v>44658</v>
      </c>
      <c r="M2052" s="7">
        <v>44812</v>
      </c>
      <c r="N2052" s="1">
        <f t="shared" si="290"/>
        <v>44812</v>
      </c>
      <c r="O2052" s="7">
        <v>44731</v>
      </c>
      <c r="P2052" s="7">
        <f t="shared" si="295"/>
        <v>44731</v>
      </c>
      <c r="Q2052">
        <v>73</v>
      </c>
      <c r="R2052">
        <v>0</v>
      </c>
      <c r="S2052">
        <v>1</v>
      </c>
      <c r="T2052">
        <v>13.1</v>
      </c>
      <c r="U2052" t="s">
        <v>58</v>
      </c>
      <c r="W2052" t="str">
        <f t="shared" si="291"/>
        <v>Won</v>
      </c>
      <c r="X2052" t="str">
        <f>_xlfn.XLOOKUP(B2052,'Customers'!A:A,'Customers'!E:E,"")</f>
        <v>SMB</v>
      </c>
      <c r="Y2052">
        <f t="shared" si="292"/>
        <v>1</v>
      </c>
      <c r="Z2052">
        <f t="shared" si="293"/>
        <v>-81</v>
      </c>
      <c r="AA2052">
        <f t="shared" si="296"/>
        <v>0</v>
      </c>
    </row>
    <row r="2053" spans="1:27">
      <c r="A2053" t="s">
        <v>6677</v>
      </c>
      <c r="B2053" t="s">
        <v>6148</v>
      </c>
      <c r="C2053" t="s">
        <v>18</v>
      </c>
      <c r="D2053" t="s">
        <v>19</v>
      </c>
      <c r="E2053" t="s">
        <v>54</v>
      </c>
      <c r="F2053" t="s">
        <v>6678</v>
      </c>
      <c r="G2053" s="6">
        <f t="shared" si="288"/>
        <v>6575</v>
      </c>
      <c r="H2053" t="s">
        <v>39</v>
      </c>
      <c r="I2053" t="s">
        <v>68</v>
      </c>
      <c r="J2053" t="str">
        <f t="shared" si="289"/>
        <v>Anamika Keer</v>
      </c>
      <c r="K2053" t="s">
        <v>1639</v>
      </c>
      <c r="L2053" s="7">
        <f t="shared" si="294"/>
        <v>45135</v>
      </c>
      <c r="M2053" s="7">
        <v>45236</v>
      </c>
      <c r="N2053" s="1">
        <f t="shared" si="290"/>
        <v>45236</v>
      </c>
      <c r="P2053" s="7" t="str">
        <f t="shared" si="295"/>
        <v/>
      </c>
      <c r="R2053">
        <v>0</v>
      </c>
      <c r="S2053">
        <v>1</v>
      </c>
      <c r="T2053">
        <v>25.6</v>
      </c>
      <c r="U2053" t="s">
        <v>100</v>
      </c>
      <c r="W2053" t="str">
        <f t="shared" si="291"/>
        <v>Open</v>
      </c>
      <c r="X2053" t="str">
        <f>_xlfn.XLOOKUP(B2053,'Customers'!A:A,'Customers'!E:E,"")</f>
        <v>Enterprise</v>
      </c>
      <c r="Y2053">
        <f t="shared" si="292"/>
        <v>0</v>
      </c>
      <c r="Z2053" t="str">
        <f t="shared" si="293"/>
        <v/>
      </c>
      <c r="AA2053">
        <f t="shared" si="296"/>
        <v>0</v>
      </c>
    </row>
    <row r="2054" spans="1:27">
      <c r="A2054" t="s">
        <v>6679</v>
      </c>
      <c r="B2054" t="s">
        <v>5029</v>
      </c>
      <c r="C2054" t="s">
        <v>474</v>
      </c>
      <c r="D2054" t="s">
        <v>37</v>
      </c>
      <c r="E2054" t="s">
        <v>91</v>
      </c>
      <c r="F2054" t="s">
        <v>6680</v>
      </c>
      <c r="G2054" s="6">
        <f t="shared" si="288"/>
        <v>169926</v>
      </c>
      <c r="H2054" t="s">
        <v>22</v>
      </c>
      <c r="I2054" t="s">
        <v>68</v>
      </c>
      <c r="J2054" t="str">
        <f t="shared" si="289"/>
        <v>Anamika Keer</v>
      </c>
      <c r="K2054" t="s">
        <v>3861</v>
      </c>
      <c r="L2054" s="7">
        <f t="shared" si="294"/>
        <v>45207</v>
      </c>
      <c r="M2054" s="7">
        <v>45263</v>
      </c>
      <c r="N2054" s="1">
        <f t="shared" si="290"/>
        <v>45263</v>
      </c>
      <c r="O2054" s="7">
        <v>45354</v>
      </c>
      <c r="P2054" s="7">
        <f t="shared" si="295"/>
        <v>45354</v>
      </c>
      <c r="Q2054">
        <v>147</v>
      </c>
      <c r="R2054">
        <v>0</v>
      </c>
      <c r="S2054">
        <v>1</v>
      </c>
      <c r="T2054">
        <v>17.2</v>
      </c>
      <c r="U2054" t="s">
        <v>33</v>
      </c>
      <c r="W2054" t="str">
        <f t="shared" si="291"/>
        <v>Won</v>
      </c>
      <c r="X2054" t="str">
        <f>_xlfn.XLOOKUP(B2054,'Customers'!A:A,'Customers'!E:E,"")</f>
        <v>SMB</v>
      </c>
      <c r="Y2054">
        <f t="shared" si="292"/>
        <v>1</v>
      </c>
      <c r="Z2054">
        <f t="shared" si="293"/>
        <v>91</v>
      </c>
      <c r="AA2054">
        <f t="shared" si="296"/>
        <v>1</v>
      </c>
    </row>
    <row r="2055" spans="1:27">
      <c r="A2055" t="s">
        <v>6681</v>
      </c>
      <c r="B2055" t="s">
        <v>1754</v>
      </c>
      <c r="C2055" t="s">
        <v>606</v>
      </c>
      <c r="D2055" t="s">
        <v>66</v>
      </c>
      <c r="E2055" t="s">
        <v>20</v>
      </c>
      <c r="F2055" t="s">
        <v>6682</v>
      </c>
      <c r="G2055" s="6">
        <f t="shared" si="288"/>
        <v>8575</v>
      </c>
      <c r="H2055" t="s">
        <v>172</v>
      </c>
      <c r="I2055" t="s">
        <v>117</v>
      </c>
      <c r="J2055" t="str">
        <f t="shared" si="289"/>
        <v>Ekta Uppal</v>
      </c>
      <c r="K2055" t="s">
        <v>3994</v>
      </c>
      <c r="L2055" s="7">
        <f t="shared" si="294"/>
        <v>45032</v>
      </c>
      <c r="M2055" s="7">
        <v>45178</v>
      </c>
      <c r="N2055" s="1">
        <f t="shared" si="290"/>
        <v>45178</v>
      </c>
      <c r="P2055" s="7" t="str">
        <f t="shared" si="295"/>
        <v/>
      </c>
      <c r="R2055">
        <v>0</v>
      </c>
      <c r="S2055">
        <v>1</v>
      </c>
      <c r="U2055" t="s">
        <v>42</v>
      </c>
      <c r="W2055" t="str">
        <f t="shared" si="291"/>
        <v>Open</v>
      </c>
      <c r="X2055" t="str">
        <f>_xlfn.XLOOKUP(B2055,'Customers'!A:A,'Customers'!E:E,"")</f>
        <v>SMB</v>
      </c>
      <c r="Y2055">
        <f t="shared" si="292"/>
        <v>0</v>
      </c>
      <c r="Z2055" t="str">
        <f t="shared" si="293"/>
        <v/>
      </c>
      <c r="AA2055">
        <f t="shared" si="296"/>
        <v>0</v>
      </c>
    </row>
    <row r="2056" spans="1:27">
      <c r="A2056" t="s">
        <v>6683</v>
      </c>
      <c r="B2056" t="s">
        <v>295</v>
      </c>
      <c r="C2056" t="s">
        <v>241</v>
      </c>
      <c r="D2056" t="s">
        <v>66</v>
      </c>
      <c r="E2056" t="s">
        <v>91</v>
      </c>
      <c r="F2056" t="s">
        <v>6684</v>
      </c>
      <c r="G2056" s="6">
        <f t="shared" si="288"/>
        <v>5041</v>
      </c>
      <c r="H2056" t="s">
        <v>47</v>
      </c>
      <c r="I2056" t="s">
        <v>274</v>
      </c>
      <c r="J2056" t="str">
        <f t="shared" si="289"/>
        <v>Rachit Lall</v>
      </c>
      <c r="K2056" t="s">
        <v>6685</v>
      </c>
      <c r="L2056" s="7">
        <f t="shared" si="294"/>
        <v>44795</v>
      </c>
      <c r="M2056" s="7">
        <v>44876</v>
      </c>
      <c r="N2056" s="1">
        <f t="shared" si="290"/>
        <v>44876</v>
      </c>
      <c r="O2056" s="7">
        <v>44924</v>
      </c>
      <c r="P2056" s="7">
        <f t="shared" si="295"/>
        <v>44924</v>
      </c>
      <c r="Q2056">
        <v>129</v>
      </c>
      <c r="R2056">
        <v>1</v>
      </c>
      <c r="S2056">
        <v>3</v>
      </c>
      <c r="T2056">
        <v>34.6</v>
      </c>
      <c r="U2056" t="s">
        <v>42</v>
      </c>
      <c r="W2056" t="str">
        <f t="shared" si="291"/>
        <v>Won</v>
      </c>
      <c r="X2056" t="str">
        <f>_xlfn.XLOOKUP(B2056,'Customers'!A:A,'Customers'!E:E,"")</f>
        <v>SMB</v>
      </c>
      <c r="Y2056">
        <f t="shared" si="292"/>
        <v>1</v>
      </c>
      <c r="Z2056">
        <f t="shared" si="293"/>
        <v>48</v>
      </c>
      <c r="AA2056">
        <f t="shared" si="296"/>
        <v>1</v>
      </c>
    </row>
    <row r="2057" spans="1:27">
      <c r="A2057" t="s">
        <v>6686</v>
      </c>
      <c r="B2057" t="s">
        <v>4896</v>
      </c>
      <c r="C2057" t="s">
        <v>4870</v>
      </c>
      <c r="D2057" t="s">
        <v>37</v>
      </c>
      <c r="E2057" t="s">
        <v>115</v>
      </c>
      <c r="F2057" t="s">
        <v>6687</v>
      </c>
      <c r="G2057" s="6">
        <f t="shared" si="288"/>
        <v>89709</v>
      </c>
      <c r="H2057" t="s">
        <v>151</v>
      </c>
      <c r="I2057" t="s">
        <v>23</v>
      </c>
      <c r="J2057" t="str">
        <f t="shared" si="289"/>
        <v>Nihal Bhasin</v>
      </c>
      <c r="K2057" t="s">
        <v>6688</v>
      </c>
      <c r="L2057" s="7">
        <f t="shared" si="294"/>
        <v>45613</v>
      </c>
      <c r="M2057" s="7">
        <v>45733</v>
      </c>
      <c r="N2057" s="1">
        <f t="shared" si="290"/>
        <v>45733</v>
      </c>
      <c r="O2057" s="7">
        <v>45777</v>
      </c>
      <c r="P2057" s="7">
        <f t="shared" si="295"/>
        <v>45777</v>
      </c>
      <c r="Q2057">
        <v>164</v>
      </c>
      <c r="R2057">
        <v>0</v>
      </c>
      <c r="S2057">
        <v>1</v>
      </c>
      <c r="T2057">
        <v>7.6</v>
      </c>
      <c r="U2057" t="s">
        <v>25</v>
      </c>
      <c r="W2057" t="str">
        <f t="shared" si="291"/>
        <v>Lost</v>
      </c>
      <c r="X2057" t="str">
        <f>_xlfn.XLOOKUP(B2057,'Customers'!A:A,'Customers'!E:E,"")</f>
        <v>Mid-Market</v>
      </c>
      <c r="Y2057">
        <f t="shared" si="292"/>
        <v>1</v>
      </c>
      <c r="Z2057">
        <f t="shared" si="293"/>
        <v>44</v>
      </c>
      <c r="AA2057">
        <f t="shared" si="296"/>
        <v>1</v>
      </c>
    </row>
    <row r="2058" spans="1:27">
      <c r="A2058" t="s">
        <v>6689</v>
      </c>
      <c r="B2058" t="s">
        <v>6690</v>
      </c>
      <c r="C2058" t="s">
        <v>18</v>
      </c>
      <c r="D2058" t="s">
        <v>66</v>
      </c>
      <c r="E2058" t="s">
        <v>177</v>
      </c>
      <c r="F2058" t="s">
        <v>6691</v>
      </c>
      <c r="G2058" s="6">
        <f t="shared" si="288"/>
        <v>10580</v>
      </c>
      <c r="H2058" t="s">
        <v>56</v>
      </c>
      <c r="I2058" t="s">
        <v>98</v>
      </c>
      <c r="J2058" t="str">
        <f t="shared" si="289"/>
        <v>Amruta Sinha</v>
      </c>
      <c r="K2058" t="s">
        <v>2772</v>
      </c>
      <c r="L2058" s="7">
        <f t="shared" si="294"/>
        <v>44636</v>
      </c>
      <c r="M2058" s="7">
        <v>44755</v>
      </c>
      <c r="N2058" s="1">
        <f t="shared" si="290"/>
        <v>44755</v>
      </c>
      <c r="P2058" s="7" t="str">
        <f t="shared" si="295"/>
        <v/>
      </c>
      <c r="R2058">
        <v>0</v>
      </c>
      <c r="S2058">
        <v>1</v>
      </c>
      <c r="T2058">
        <v>28.7</v>
      </c>
      <c r="U2058" t="s">
        <v>25</v>
      </c>
      <c r="W2058" t="str">
        <f t="shared" si="291"/>
        <v>Open</v>
      </c>
      <c r="X2058" t="str">
        <f>_xlfn.XLOOKUP(B2058,'Customers'!A:A,'Customers'!E:E,"")</f>
        <v>SMB</v>
      </c>
      <c r="Y2058">
        <f t="shared" si="292"/>
        <v>0</v>
      </c>
      <c r="Z2058" t="str">
        <f t="shared" si="293"/>
        <v/>
      </c>
      <c r="AA2058">
        <f t="shared" si="296"/>
        <v>0</v>
      </c>
    </row>
    <row r="2059" spans="1:27">
      <c r="A2059" t="s">
        <v>6692</v>
      </c>
      <c r="B2059" t="s">
        <v>6693</v>
      </c>
      <c r="C2059" t="s">
        <v>18</v>
      </c>
      <c r="D2059" t="s">
        <v>53</v>
      </c>
      <c r="E2059" t="s">
        <v>177</v>
      </c>
      <c r="F2059" t="s">
        <v>6694</v>
      </c>
      <c r="G2059" s="6">
        <f t="shared" si="288"/>
        <v>31927</v>
      </c>
      <c r="H2059" t="s">
        <v>79</v>
      </c>
      <c r="I2059" t="s">
        <v>156</v>
      </c>
      <c r="J2059" t="str">
        <f t="shared" si="289"/>
        <v>Lakshmi Hayre</v>
      </c>
      <c r="K2059" t="s">
        <v>6695</v>
      </c>
      <c r="L2059" s="7">
        <f t="shared" si="294"/>
        <v>45349</v>
      </c>
      <c r="M2059" s="7">
        <v>45416</v>
      </c>
      <c r="N2059" s="1">
        <f t="shared" si="290"/>
        <v>45416</v>
      </c>
      <c r="P2059" s="7" t="str">
        <f t="shared" si="295"/>
        <v/>
      </c>
      <c r="R2059">
        <v>0</v>
      </c>
      <c r="S2059">
        <v>1</v>
      </c>
      <c r="T2059">
        <v>5.2</v>
      </c>
      <c r="U2059" t="s">
        <v>25</v>
      </c>
      <c r="W2059" t="str">
        <f t="shared" si="291"/>
        <v>Open</v>
      </c>
      <c r="X2059" t="str">
        <f>_xlfn.XLOOKUP(B2059,'Customers'!A:A,'Customers'!E:E,"")</f>
        <v>SMB</v>
      </c>
      <c r="Y2059">
        <f t="shared" si="292"/>
        <v>0</v>
      </c>
      <c r="Z2059" t="str">
        <f t="shared" si="293"/>
        <v/>
      </c>
      <c r="AA2059">
        <f t="shared" si="296"/>
        <v>0</v>
      </c>
    </row>
    <row r="2060" spans="1:27">
      <c r="A2060" t="s">
        <v>6696</v>
      </c>
      <c r="B2060" t="s">
        <v>6697</v>
      </c>
      <c r="C2060" t="s">
        <v>901</v>
      </c>
      <c r="D2060" t="s">
        <v>183</v>
      </c>
      <c r="E2060" t="s">
        <v>115</v>
      </c>
      <c r="F2060" t="s">
        <v>6698</v>
      </c>
      <c r="G2060" s="6">
        <f t="shared" si="288"/>
        <v>3408</v>
      </c>
      <c r="H2060" t="s">
        <v>161</v>
      </c>
      <c r="I2060" t="s">
        <v>432</v>
      </c>
      <c r="J2060" t="str">
        <f t="shared" si="289"/>
        <v>Owen Mane</v>
      </c>
      <c r="K2060" t="s">
        <v>1955</v>
      </c>
      <c r="L2060" s="7">
        <f t="shared" si="294"/>
        <v>45022</v>
      </c>
      <c r="M2060" s="7">
        <v>45137</v>
      </c>
      <c r="N2060" s="1">
        <f t="shared" si="290"/>
        <v>45137</v>
      </c>
      <c r="O2060" s="7">
        <v>45173</v>
      </c>
      <c r="P2060" s="7">
        <f t="shared" si="295"/>
        <v>45173</v>
      </c>
      <c r="Q2060">
        <v>151</v>
      </c>
      <c r="R2060">
        <v>0</v>
      </c>
      <c r="S2060">
        <v>1</v>
      </c>
      <c r="T2060">
        <v>14.8</v>
      </c>
      <c r="U2060" t="s">
        <v>42</v>
      </c>
      <c r="W2060" t="str">
        <f t="shared" si="291"/>
        <v>Lost</v>
      </c>
      <c r="X2060" t="str">
        <f>_xlfn.XLOOKUP(B2060,'Customers'!A:A,'Customers'!E:E,"")</f>
        <v>Mid-Market</v>
      </c>
      <c r="Y2060">
        <f t="shared" si="292"/>
        <v>1</v>
      </c>
      <c r="Z2060">
        <f t="shared" si="293"/>
        <v>36</v>
      </c>
      <c r="AA2060">
        <f t="shared" si="296"/>
        <v>1</v>
      </c>
    </row>
    <row r="2061" spans="1:27">
      <c r="A2061" t="s">
        <v>6699</v>
      </c>
      <c r="B2061" t="s">
        <v>3356</v>
      </c>
      <c r="C2061" t="s">
        <v>1371</v>
      </c>
      <c r="D2061" t="s">
        <v>66</v>
      </c>
      <c r="E2061" t="s">
        <v>115</v>
      </c>
      <c r="F2061" t="s">
        <v>6700</v>
      </c>
      <c r="G2061" s="6">
        <f t="shared" si="288"/>
        <v>14450</v>
      </c>
      <c r="H2061" t="s">
        <v>56</v>
      </c>
      <c r="I2061" t="s">
        <v>625</v>
      </c>
      <c r="J2061" t="str">
        <f t="shared" si="289"/>
        <v>Kashish Patla</v>
      </c>
      <c r="K2061" t="s">
        <v>700</v>
      </c>
      <c r="L2061" s="7">
        <f t="shared" si="294"/>
        <v>44691</v>
      </c>
      <c r="M2061" s="7">
        <v>44809</v>
      </c>
      <c r="N2061" s="1">
        <f t="shared" si="290"/>
        <v>44809</v>
      </c>
      <c r="O2061" s="7">
        <v>44775</v>
      </c>
      <c r="P2061" s="7">
        <f t="shared" si="295"/>
        <v>44775</v>
      </c>
      <c r="Q2061">
        <v>84</v>
      </c>
      <c r="R2061">
        <v>0</v>
      </c>
      <c r="S2061">
        <v>1</v>
      </c>
      <c r="T2061">
        <v>29.3</v>
      </c>
      <c r="U2061" t="s">
        <v>100</v>
      </c>
      <c r="W2061" t="str">
        <f t="shared" si="291"/>
        <v>Lost</v>
      </c>
      <c r="X2061" t="str">
        <f>_xlfn.XLOOKUP(B2061,'Customers'!A:A,'Customers'!E:E,"")</f>
        <v>Enterprise</v>
      </c>
      <c r="Y2061">
        <f t="shared" si="292"/>
        <v>1</v>
      </c>
      <c r="Z2061">
        <f t="shared" si="293"/>
        <v>-34</v>
      </c>
      <c r="AA2061">
        <f t="shared" si="296"/>
        <v>0</v>
      </c>
    </row>
    <row r="2062" spans="1:27">
      <c r="A2062" t="s">
        <v>6701</v>
      </c>
      <c r="B2062" t="s">
        <v>6702</v>
      </c>
      <c r="C2062" t="s">
        <v>2657</v>
      </c>
      <c r="D2062" t="s">
        <v>19</v>
      </c>
      <c r="E2062" t="s">
        <v>28</v>
      </c>
      <c r="F2062" t="s">
        <v>6703</v>
      </c>
      <c r="G2062" s="6">
        <f t="shared" si="288"/>
        <v>4079</v>
      </c>
      <c r="H2062" t="s">
        <v>47</v>
      </c>
      <c r="I2062" t="s">
        <v>1009</v>
      </c>
      <c r="J2062" t="str">
        <f t="shared" si="289"/>
        <v>Ekta Uppal</v>
      </c>
      <c r="K2062" t="s">
        <v>6685</v>
      </c>
      <c r="L2062" s="7">
        <f t="shared" si="294"/>
        <v>44795</v>
      </c>
      <c r="M2062" s="7">
        <v>44952</v>
      </c>
      <c r="N2062" s="1">
        <f t="shared" si="290"/>
        <v>44952</v>
      </c>
      <c r="P2062" s="7" t="str">
        <f t="shared" si="295"/>
        <v/>
      </c>
      <c r="R2062">
        <v>0</v>
      </c>
      <c r="S2062">
        <v>1</v>
      </c>
      <c r="T2062">
        <v>9.4</v>
      </c>
      <c r="U2062" t="s">
        <v>58</v>
      </c>
      <c r="W2062" t="str">
        <f t="shared" si="291"/>
        <v>Open</v>
      </c>
      <c r="X2062" t="str">
        <f>_xlfn.XLOOKUP(B2062,'Customers'!A:A,'Customers'!E:E,"")</f>
        <v>Mid-Market</v>
      </c>
      <c r="Y2062">
        <f t="shared" si="292"/>
        <v>0</v>
      </c>
      <c r="Z2062" t="str">
        <f t="shared" si="293"/>
        <v/>
      </c>
      <c r="AA2062">
        <f t="shared" si="296"/>
        <v>0</v>
      </c>
    </row>
    <row r="2063" spans="1:27">
      <c r="A2063" t="s">
        <v>6704</v>
      </c>
      <c r="B2063" t="s">
        <v>1092</v>
      </c>
      <c r="C2063" t="s">
        <v>4729</v>
      </c>
      <c r="D2063" t="s">
        <v>66</v>
      </c>
      <c r="E2063" t="s">
        <v>20</v>
      </c>
      <c r="F2063" t="s">
        <v>6705</v>
      </c>
      <c r="G2063" s="6">
        <f t="shared" si="288"/>
        <v>9489</v>
      </c>
      <c r="H2063" t="s">
        <v>172</v>
      </c>
      <c r="I2063" t="s">
        <v>93</v>
      </c>
      <c r="J2063" t="str">
        <f t="shared" si="289"/>
        <v>Owen Mane</v>
      </c>
      <c r="K2063" t="s">
        <v>1917</v>
      </c>
      <c r="L2063" s="7">
        <f t="shared" si="294"/>
        <v>45547</v>
      </c>
      <c r="M2063" s="7">
        <v>45641</v>
      </c>
      <c r="N2063" s="1">
        <f t="shared" si="290"/>
        <v>45641</v>
      </c>
      <c r="P2063" s="7" t="str">
        <f t="shared" si="295"/>
        <v/>
      </c>
      <c r="R2063">
        <v>0</v>
      </c>
      <c r="S2063">
        <v>1</v>
      </c>
      <c r="T2063">
        <v>31.3</v>
      </c>
      <c r="U2063" t="s">
        <v>33</v>
      </c>
      <c r="W2063" t="str">
        <f t="shared" si="291"/>
        <v>Open</v>
      </c>
      <c r="X2063" t="str">
        <f>_xlfn.XLOOKUP(B2063,'Customers'!A:A,'Customers'!E:E,"")</f>
        <v>Enterprise</v>
      </c>
      <c r="Y2063">
        <f t="shared" si="292"/>
        <v>0</v>
      </c>
      <c r="Z2063" t="str">
        <f t="shared" si="293"/>
        <v/>
      </c>
      <c r="AA2063">
        <f t="shared" si="296"/>
        <v>0</v>
      </c>
    </row>
    <row r="2064" spans="1:27">
      <c r="A2064" t="s">
        <v>6706</v>
      </c>
      <c r="B2064" t="s">
        <v>1352</v>
      </c>
      <c r="C2064" t="s">
        <v>18</v>
      </c>
      <c r="D2064" t="s">
        <v>37</v>
      </c>
      <c r="E2064" t="s">
        <v>91</v>
      </c>
      <c r="F2064" t="s">
        <v>6707</v>
      </c>
      <c r="G2064" s="6">
        <f t="shared" si="288"/>
        <v>142011</v>
      </c>
      <c r="H2064" t="s">
        <v>172</v>
      </c>
      <c r="I2064" t="s">
        <v>105</v>
      </c>
      <c r="J2064" t="str">
        <f t="shared" si="289"/>
        <v>Hemangini Bahri</v>
      </c>
      <c r="K2064" t="s">
        <v>747</v>
      </c>
      <c r="L2064" s="7">
        <f t="shared" si="294"/>
        <v>44623</v>
      </c>
      <c r="M2064" s="7">
        <v>44698</v>
      </c>
      <c r="N2064" s="1">
        <f t="shared" si="290"/>
        <v>44698</v>
      </c>
      <c r="O2064" s="7">
        <v>44817</v>
      </c>
      <c r="P2064" s="7">
        <f t="shared" si="295"/>
        <v>44817</v>
      </c>
      <c r="Q2064">
        <v>194</v>
      </c>
      <c r="R2064">
        <v>1</v>
      </c>
      <c r="S2064">
        <v>1</v>
      </c>
      <c r="T2064">
        <v>19.5</v>
      </c>
      <c r="U2064" t="s">
        <v>100</v>
      </c>
      <c r="W2064" t="str">
        <f t="shared" si="291"/>
        <v>Won</v>
      </c>
      <c r="X2064" t="str">
        <f>_xlfn.XLOOKUP(B2064,'Customers'!A:A,'Customers'!E:E,"")</f>
        <v>Mid-Market</v>
      </c>
      <c r="Y2064">
        <f t="shared" si="292"/>
        <v>1</v>
      </c>
      <c r="Z2064">
        <f t="shared" si="293"/>
        <v>119</v>
      </c>
      <c r="AA2064">
        <f t="shared" si="296"/>
        <v>1</v>
      </c>
    </row>
    <row r="2065" spans="1:27">
      <c r="A2065" t="s">
        <v>6708</v>
      </c>
      <c r="B2065" t="s">
        <v>4502</v>
      </c>
      <c r="C2065" t="s">
        <v>489</v>
      </c>
      <c r="D2065" t="s">
        <v>183</v>
      </c>
      <c r="E2065" t="s">
        <v>45</v>
      </c>
      <c r="F2065" t="s">
        <v>6709</v>
      </c>
      <c r="G2065" s="6">
        <f t="shared" si="288"/>
        <v>13213</v>
      </c>
      <c r="H2065" t="s">
        <v>22</v>
      </c>
      <c r="I2065" t="s">
        <v>127</v>
      </c>
      <c r="J2065" t="str">
        <f t="shared" si="289"/>
        <v>Kashish Patla</v>
      </c>
      <c r="K2065" t="s">
        <v>1146</v>
      </c>
      <c r="L2065" s="7">
        <f t="shared" si="294"/>
        <v>45499</v>
      </c>
      <c r="M2065" s="7">
        <v>45572</v>
      </c>
      <c r="N2065" s="1">
        <f t="shared" si="290"/>
        <v>45572</v>
      </c>
      <c r="P2065" s="7" t="str">
        <f t="shared" si="295"/>
        <v/>
      </c>
      <c r="R2065">
        <v>0</v>
      </c>
      <c r="S2065">
        <v>1</v>
      </c>
      <c r="T2065">
        <v>11.7</v>
      </c>
      <c r="U2065" t="s">
        <v>42</v>
      </c>
      <c r="W2065" t="str">
        <f t="shared" si="291"/>
        <v>Open</v>
      </c>
      <c r="X2065" t="str">
        <f>_xlfn.XLOOKUP(B2065,'Customers'!A:A,'Customers'!E:E,"")</f>
        <v>SMB</v>
      </c>
      <c r="Y2065">
        <f t="shared" si="292"/>
        <v>0</v>
      </c>
      <c r="Z2065" t="str">
        <f t="shared" si="293"/>
        <v/>
      </c>
      <c r="AA2065">
        <f t="shared" si="296"/>
        <v>0</v>
      </c>
    </row>
    <row r="2066" spans="1:27">
      <c r="A2066" t="s">
        <v>6710</v>
      </c>
      <c r="B2066" t="s">
        <v>5798</v>
      </c>
      <c r="C2066" t="s">
        <v>4581</v>
      </c>
      <c r="D2066" t="s">
        <v>37</v>
      </c>
      <c r="E2066" t="s">
        <v>115</v>
      </c>
      <c r="F2066" t="s">
        <v>6711</v>
      </c>
      <c r="G2066" s="6">
        <f t="shared" si="288"/>
        <v>102129</v>
      </c>
      <c r="H2066" t="s">
        <v>30</v>
      </c>
      <c r="I2066" t="s">
        <v>105</v>
      </c>
      <c r="J2066" t="str">
        <f t="shared" si="289"/>
        <v>Hemangini Bahri</v>
      </c>
      <c r="K2066" t="s">
        <v>3223</v>
      </c>
      <c r="L2066" s="7">
        <f t="shared" si="294"/>
        <v>44998</v>
      </c>
      <c r="M2066" s="7">
        <v>45112</v>
      </c>
      <c r="N2066" s="1">
        <f t="shared" si="290"/>
        <v>45112</v>
      </c>
      <c r="O2066" s="7">
        <v>45185</v>
      </c>
      <c r="P2066" s="7">
        <f t="shared" si="295"/>
        <v>45185</v>
      </c>
      <c r="Q2066">
        <v>187</v>
      </c>
      <c r="R2066">
        <v>0</v>
      </c>
      <c r="S2066">
        <v>1</v>
      </c>
      <c r="T2066">
        <v>18.5</v>
      </c>
      <c r="U2066" t="s">
        <v>100</v>
      </c>
      <c r="W2066" t="str">
        <f t="shared" si="291"/>
        <v>Lost</v>
      </c>
      <c r="X2066" t="str">
        <f>_xlfn.XLOOKUP(B2066,'Customers'!A:A,'Customers'!E:E,"")</f>
        <v>Mid-Market</v>
      </c>
      <c r="Y2066">
        <f t="shared" si="292"/>
        <v>1</v>
      </c>
      <c r="Z2066">
        <f t="shared" si="293"/>
        <v>73</v>
      </c>
      <c r="AA2066">
        <f t="shared" si="296"/>
        <v>1</v>
      </c>
    </row>
    <row r="2067" spans="1:27">
      <c r="A2067" t="s">
        <v>6712</v>
      </c>
      <c r="B2067" t="s">
        <v>642</v>
      </c>
      <c r="C2067" t="s">
        <v>968</v>
      </c>
      <c r="D2067" t="s">
        <v>66</v>
      </c>
      <c r="E2067" t="s">
        <v>115</v>
      </c>
      <c r="F2067" t="s">
        <v>6713</v>
      </c>
      <c r="G2067" s="6">
        <f t="shared" si="288"/>
        <v>23307</v>
      </c>
      <c r="H2067" t="s">
        <v>39</v>
      </c>
      <c r="I2067" t="s">
        <v>62</v>
      </c>
      <c r="J2067" t="str">
        <f t="shared" si="289"/>
        <v>Jairaj Panchal</v>
      </c>
      <c r="K2067" t="s">
        <v>870</v>
      </c>
      <c r="L2067" s="7">
        <f t="shared" si="294"/>
        <v>45140</v>
      </c>
      <c r="M2067" s="7">
        <v>45227</v>
      </c>
      <c r="N2067" s="1">
        <f t="shared" si="290"/>
        <v>45227</v>
      </c>
      <c r="O2067" s="7">
        <v>45204</v>
      </c>
      <c r="P2067" s="7">
        <f t="shared" si="295"/>
        <v>45204</v>
      </c>
      <c r="Q2067">
        <v>64</v>
      </c>
      <c r="R2067">
        <v>0</v>
      </c>
      <c r="S2067">
        <v>1</v>
      </c>
      <c r="T2067">
        <v>2.8</v>
      </c>
      <c r="U2067" t="s">
        <v>25</v>
      </c>
      <c r="W2067" t="str">
        <f t="shared" si="291"/>
        <v>Lost</v>
      </c>
      <c r="X2067" t="str">
        <f>_xlfn.XLOOKUP(B2067,'Customers'!A:A,'Customers'!E:E,"")</f>
        <v>Enterprise</v>
      </c>
      <c r="Y2067">
        <f t="shared" si="292"/>
        <v>1</v>
      </c>
      <c r="Z2067">
        <f t="shared" si="293"/>
        <v>-23</v>
      </c>
      <c r="AA2067">
        <f t="shared" si="296"/>
        <v>0</v>
      </c>
    </row>
    <row r="2068" spans="1:27">
      <c r="A2068" t="s">
        <v>6714</v>
      </c>
      <c r="B2068" t="s">
        <v>1515</v>
      </c>
      <c r="C2068" t="s">
        <v>1270</v>
      </c>
      <c r="D2068" t="s">
        <v>53</v>
      </c>
      <c r="E2068" t="s">
        <v>91</v>
      </c>
      <c r="F2068" t="s">
        <v>6715</v>
      </c>
      <c r="G2068" s="6">
        <f t="shared" si="288"/>
        <v>19981</v>
      </c>
      <c r="H2068" t="s">
        <v>151</v>
      </c>
      <c r="I2068" t="s">
        <v>237</v>
      </c>
      <c r="J2068" t="str">
        <f t="shared" si="289"/>
        <v>Vidhi Mital</v>
      </c>
      <c r="K2068" t="s">
        <v>4308</v>
      </c>
      <c r="L2068" s="7">
        <f t="shared" si="294"/>
        <v>45363</v>
      </c>
      <c r="M2068" s="7">
        <v>45431</v>
      </c>
      <c r="N2068" s="1">
        <f t="shared" si="290"/>
        <v>45431</v>
      </c>
      <c r="O2068" s="7">
        <v>45411</v>
      </c>
      <c r="P2068" s="7">
        <f t="shared" si="295"/>
        <v>45411</v>
      </c>
      <c r="Q2068">
        <v>48</v>
      </c>
      <c r="R2068">
        <v>1</v>
      </c>
      <c r="S2068">
        <v>4</v>
      </c>
      <c r="T2068">
        <v>2</v>
      </c>
      <c r="U2068" t="s">
        <v>42</v>
      </c>
      <c r="W2068" t="str">
        <f t="shared" si="291"/>
        <v>Won</v>
      </c>
      <c r="X2068" t="str">
        <f>_xlfn.XLOOKUP(B2068,'Customers'!A:A,'Customers'!E:E,"")</f>
        <v>SMB</v>
      </c>
      <c r="Y2068">
        <f t="shared" si="292"/>
        <v>1</v>
      </c>
      <c r="Z2068">
        <f t="shared" si="293"/>
        <v>-20</v>
      </c>
      <c r="AA2068">
        <f t="shared" si="296"/>
        <v>0</v>
      </c>
    </row>
    <row r="2069" spans="1:27">
      <c r="A2069" t="s">
        <v>6716</v>
      </c>
      <c r="B2069" t="s">
        <v>6297</v>
      </c>
      <c r="C2069" t="s">
        <v>825</v>
      </c>
      <c r="D2069" t="s">
        <v>66</v>
      </c>
      <c r="E2069" t="s">
        <v>54</v>
      </c>
      <c r="F2069" t="s">
        <v>6717</v>
      </c>
      <c r="G2069" s="6">
        <f t="shared" si="288"/>
        <v>15202</v>
      </c>
      <c r="H2069" t="s">
        <v>161</v>
      </c>
      <c r="I2069" t="s">
        <v>86</v>
      </c>
      <c r="J2069" t="str">
        <f t="shared" si="289"/>
        <v>Mason Solanki</v>
      </c>
      <c r="K2069" t="s">
        <v>6718</v>
      </c>
      <c r="L2069" s="7">
        <f t="shared" si="294"/>
        <v>44669</v>
      </c>
      <c r="M2069" s="7">
        <v>44714</v>
      </c>
      <c r="N2069" s="1">
        <f t="shared" si="290"/>
        <v>44714</v>
      </c>
      <c r="P2069" s="7" t="str">
        <f t="shared" si="295"/>
        <v/>
      </c>
      <c r="R2069">
        <v>0</v>
      </c>
      <c r="S2069">
        <v>1</v>
      </c>
      <c r="T2069">
        <v>20.100000000000001</v>
      </c>
      <c r="U2069" t="s">
        <v>100</v>
      </c>
      <c r="W2069" t="str">
        <f t="shared" si="291"/>
        <v>Open</v>
      </c>
      <c r="X2069" t="str">
        <f>_xlfn.XLOOKUP(B2069,'Customers'!A:A,'Customers'!E:E,"")</f>
        <v>Mid-Market</v>
      </c>
      <c r="Y2069">
        <f t="shared" si="292"/>
        <v>0</v>
      </c>
      <c r="Z2069" t="str">
        <f t="shared" si="293"/>
        <v/>
      </c>
      <c r="AA2069">
        <f t="shared" si="296"/>
        <v>0</v>
      </c>
    </row>
    <row r="2070" spans="1:27">
      <c r="A2070" t="s">
        <v>6719</v>
      </c>
      <c r="B2070" t="s">
        <v>5541</v>
      </c>
      <c r="C2070" t="s">
        <v>887</v>
      </c>
      <c r="D2070" t="s">
        <v>37</v>
      </c>
      <c r="E2070" t="s">
        <v>54</v>
      </c>
      <c r="F2070" t="s">
        <v>6720</v>
      </c>
      <c r="G2070" s="6">
        <f t="shared" si="288"/>
        <v>124359</v>
      </c>
      <c r="H2070" t="s">
        <v>151</v>
      </c>
      <c r="I2070" t="s">
        <v>268</v>
      </c>
      <c r="J2070" t="str">
        <f t="shared" si="289"/>
        <v>Panini Kade</v>
      </c>
      <c r="K2070" t="s">
        <v>3715</v>
      </c>
      <c r="L2070" s="7">
        <f t="shared" si="294"/>
        <v>45409</v>
      </c>
      <c r="M2070" s="7">
        <v>45558</v>
      </c>
      <c r="N2070" s="1">
        <f t="shared" si="290"/>
        <v>45558</v>
      </c>
      <c r="P2070" s="7" t="str">
        <f t="shared" si="295"/>
        <v/>
      </c>
      <c r="R2070">
        <v>0</v>
      </c>
      <c r="S2070">
        <v>1</v>
      </c>
      <c r="T2070">
        <v>8.1</v>
      </c>
      <c r="U2070" t="s">
        <v>25</v>
      </c>
      <c r="W2070" t="str">
        <f t="shared" si="291"/>
        <v>Open</v>
      </c>
      <c r="X2070" t="str">
        <f>_xlfn.XLOOKUP(B2070,'Customers'!A:A,'Customers'!E:E,"")</f>
        <v>Enterprise</v>
      </c>
      <c r="Y2070">
        <f t="shared" si="292"/>
        <v>0</v>
      </c>
      <c r="Z2070" t="str">
        <f t="shared" si="293"/>
        <v/>
      </c>
      <c r="AA2070">
        <f t="shared" si="296"/>
        <v>0</v>
      </c>
    </row>
    <row r="2071" spans="1:27">
      <c r="A2071" t="s">
        <v>6721</v>
      </c>
      <c r="B2071" t="s">
        <v>3863</v>
      </c>
      <c r="C2071" t="s">
        <v>6722</v>
      </c>
      <c r="D2071" t="s">
        <v>53</v>
      </c>
      <c r="E2071" t="s">
        <v>45</v>
      </c>
      <c r="F2071" t="s">
        <v>6723</v>
      </c>
      <c r="G2071" s="6">
        <f t="shared" si="288"/>
        <v>37691</v>
      </c>
      <c r="H2071" t="s">
        <v>39</v>
      </c>
      <c r="I2071" t="s">
        <v>258</v>
      </c>
      <c r="J2071" t="str">
        <f t="shared" si="289"/>
        <v>Jasmit Gour</v>
      </c>
      <c r="K2071" t="s">
        <v>6433</v>
      </c>
      <c r="L2071" s="7">
        <f t="shared" si="294"/>
        <v>45336</v>
      </c>
      <c r="M2071" s="7">
        <v>45489</v>
      </c>
      <c r="N2071" s="1">
        <f t="shared" si="290"/>
        <v>45489</v>
      </c>
      <c r="P2071" s="7" t="str">
        <f t="shared" si="295"/>
        <v/>
      </c>
      <c r="R2071">
        <v>0</v>
      </c>
      <c r="S2071">
        <v>1</v>
      </c>
      <c r="T2071">
        <v>24.1</v>
      </c>
      <c r="U2071" t="s">
        <v>42</v>
      </c>
      <c r="W2071" t="str">
        <f t="shared" si="291"/>
        <v>Open</v>
      </c>
      <c r="X2071" t="str">
        <f>_xlfn.XLOOKUP(B2071,'Customers'!A:A,'Customers'!E:E,"")</f>
        <v>Mid-Market</v>
      </c>
      <c r="Y2071">
        <f t="shared" si="292"/>
        <v>0</v>
      </c>
      <c r="Z2071" t="str">
        <f t="shared" si="293"/>
        <v/>
      </c>
      <c r="AA2071">
        <f t="shared" si="296"/>
        <v>0</v>
      </c>
    </row>
    <row r="2072" spans="1:27">
      <c r="A2072" t="s">
        <v>6724</v>
      </c>
      <c r="B2072" t="s">
        <v>4368</v>
      </c>
      <c r="C2072" t="s">
        <v>1782</v>
      </c>
      <c r="D2072" t="s">
        <v>53</v>
      </c>
      <c r="E2072" t="s">
        <v>91</v>
      </c>
      <c r="F2072" t="s">
        <v>6725</v>
      </c>
      <c r="G2072" s="6">
        <f t="shared" si="288"/>
        <v>26961</v>
      </c>
      <c r="H2072" t="s">
        <v>56</v>
      </c>
      <c r="I2072" t="s">
        <v>237</v>
      </c>
      <c r="J2072" t="str">
        <f t="shared" si="289"/>
        <v>Vidhi Mital</v>
      </c>
      <c r="K2072" t="s">
        <v>6726</v>
      </c>
      <c r="L2072" s="7">
        <f t="shared" si="294"/>
        <v>45009</v>
      </c>
      <c r="M2072" s="7">
        <v>45164</v>
      </c>
      <c r="N2072" s="1">
        <f t="shared" si="290"/>
        <v>45164</v>
      </c>
      <c r="O2072" s="7">
        <v>45166</v>
      </c>
      <c r="P2072" s="7">
        <f t="shared" si="295"/>
        <v>45166</v>
      </c>
      <c r="Q2072">
        <v>157</v>
      </c>
      <c r="R2072">
        <v>0</v>
      </c>
      <c r="S2072">
        <v>1</v>
      </c>
      <c r="T2072">
        <v>0.7</v>
      </c>
      <c r="U2072" t="s">
        <v>33</v>
      </c>
      <c r="W2072" t="str">
        <f t="shared" si="291"/>
        <v>Won</v>
      </c>
      <c r="X2072" t="str">
        <f>_xlfn.XLOOKUP(B2072,'Customers'!A:A,'Customers'!E:E,"")</f>
        <v>SMB</v>
      </c>
      <c r="Y2072">
        <f t="shared" si="292"/>
        <v>1</v>
      </c>
      <c r="Z2072">
        <f t="shared" si="293"/>
        <v>2</v>
      </c>
      <c r="AA2072">
        <f t="shared" si="296"/>
        <v>0</v>
      </c>
    </row>
    <row r="2073" spans="1:27">
      <c r="A2073" t="s">
        <v>6727</v>
      </c>
      <c r="B2073" t="s">
        <v>1079</v>
      </c>
      <c r="C2073" t="s">
        <v>1371</v>
      </c>
      <c r="D2073" t="s">
        <v>37</v>
      </c>
      <c r="E2073" t="s">
        <v>54</v>
      </c>
      <c r="F2073" t="s">
        <v>6728</v>
      </c>
      <c r="G2073" s="6">
        <f t="shared" si="288"/>
        <v>113645</v>
      </c>
      <c r="H2073" t="s">
        <v>39</v>
      </c>
      <c r="I2073" t="s">
        <v>232</v>
      </c>
      <c r="J2073" t="str">
        <f t="shared" si="289"/>
        <v>Patrick Sama</v>
      </c>
      <c r="K2073" t="s">
        <v>4398</v>
      </c>
      <c r="L2073" s="7">
        <f t="shared" si="294"/>
        <v>44991</v>
      </c>
      <c r="M2073" s="7">
        <v>45147</v>
      </c>
      <c r="N2073" s="1">
        <f t="shared" si="290"/>
        <v>45147</v>
      </c>
      <c r="P2073" s="7" t="str">
        <f t="shared" si="295"/>
        <v/>
      </c>
      <c r="R2073">
        <v>0</v>
      </c>
      <c r="S2073">
        <v>1</v>
      </c>
      <c r="T2073">
        <v>4</v>
      </c>
      <c r="U2073" t="s">
        <v>33</v>
      </c>
      <c r="W2073" t="str">
        <f t="shared" si="291"/>
        <v>Open</v>
      </c>
      <c r="X2073" t="str">
        <f>_xlfn.XLOOKUP(B2073,'Customers'!A:A,'Customers'!E:E,"")</f>
        <v>Mid-Market</v>
      </c>
      <c r="Y2073">
        <f t="shared" si="292"/>
        <v>0</v>
      </c>
      <c r="Z2073" t="str">
        <f t="shared" si="293"/>
        <v/>
      </c>
      <c r="AA2073">
        <f t="shared" si="296"/>
        <v>0</v>
      </c>
    </row>
    <row r="2074" spans="1:27">
      <c r="A2074" t="s">
        <v>6729</v>
      </c>
      <c r="B2074" t="s">
        <v>3906</v>
      </c>
      <c r="C2074" t="s">
        <v>5060</v>
      </c>
      <c r="D2074" t="s">
        <v>19</v>
      </c>
      <c r="E2074" t="s">
        <v>115</v>
      </c>
      <c r="F2074" t="s">
        <v>6730</v>
      </c>
      <c r="G2074" s="6">
        <f t="shared" si="288"/>
        <v>6193</v>
      </c>
      <c r="H2074" t="s">
        <v>30</v>
      </c>
      <c r="I2074" t="s">
        <v>3288</v>
      </c>
      <c r="J2074" t="str">
        <f t="shared" si="289"/>
        <v>Panini Kade</v>
      </c>
      <c r="K2074" t="s">
        <v>6263</v>
      </c>
      <c r="L2074" s="7">
        <f t="shared" si="294"/>
        <v>45569</v>
      </c>
      <c r="M2074" s="7">
        <v>45730</v>
      </c>
      <c r="N2074" s="1">
        <f t="shared" si="290"/>
        <v>45730</v>
      </c>
      <c r="O2074" s="7">
        <v>45636</v>
      </c>
      <c r="P2074" s="7">
        <f t="shared" si="295"/>
        <v>45636</v>
      </c>
      <c r="Q2074">
        <v>67</v>
      </c>
      <c r="R2074">
        <v>0</v>
      </c>
      <c r="S2074">
        <v>1</v>
      </c>
      <c r="T2074">
        <v>31.6</v>
      </c>
      <c r="U2074" t="s">
        <v>33</v>
      </c>
      <c r="W2074" t="str">
        <f t="shared" si="291"/>
        <v>Lost</v>
      </c>
      <c r="X2074" t="str">
        <f>_xlfn.XLOOKUP(B2074,'Customers'!A:A,'Customers'!E:E,"")</f>
        <v>Mid-Market</v>
      </c>
      <c r="Y2074">
        <f t="shared" si="292"/>
        <v>1</v>
      </c>
      <c r="Z2074">
        <f t="shared" si="293"/>
        <v>-94</v>
      </c>
      <c r="AA2074">
        <f t="shared" si="296"/>
        <v>0</v>
      </c>
    </row>
    <row r="2075" spans="1:27">
      <c r="A2075" t="s">
        <v>6731</v>
      </c>
      <c r="B2075" t="s">
        <v>1612</v>
      </c>
      <c r="C2075" t="s">
        <v>499</v>
      </c>
      <c r="D2075" t="s">
        <v>19</v>
      </c>
      <c r="E2075" t="s">
        <v>177</v>
      </c>
      <c r="F2075" t="s">
        <v>67</v>
      </c>
      <c r="G2075" s="6">
        <f t="shared" si="288"/>
        <v>7000</v>
      </c>
      <c r="H2075" t="s">
        <v>56</v>
      </c>
      <c r="I2075" t="s">
        <v>232</v>
      </c>
      <c r="J2075" t="str">
        <f t="shared" si="289"/>
        <v>Patrick Sama</v>
      </c>
      <c r="K2075" t="s">
        <v>817</v>
      </c>
      <c r="L2075" s="7">
        <f t="shared" si="294"/>
        <v>45007</v>
      </c>
      <c r="M2075" s="7">
        <v>45110</v>
      </c>
      <c r="N2075" s="1">
        <f t="shared" si="290"/>
        <v>45110</v>
      </c>
      <c r="P2075" s="7" t="str">
        <f t="shared" si="295"/>
        <v/>
      </c>
      <c r="R2075">
        <v>0</v>
      </c>
      <c r="S2075">
        <v>1</v>
      </c>
      <c r="T2075">
        <v>2.8</v>
      </c>
      <c r="U2075" t="s">
        <v>100</v>
      </c>
      <c r="W2075" t="str">
        <f t="shared" si="291"/>
        <v>Open</v>
      </c>
      <c r="X2075" t="str">
        <f>_xlfn.XLOOKUP(B2075,'Customers'!A:A,'Customers'!E:E,"")</f>
        <v>Enterprise</v>
      </c>
      <c r="Y2075">
        <f t="shared" si="292"/>
        <v>0</v>
      </c>
      <c r="Z2075" t="str">
        <f t="shared" si="293"/>
        <v/>
      </c>
      <c r="AA2075">
        <f t="shared" si="296"/>
        <v>0</v>
      </c>
    </row>
    <row r="2076" spans="1:27">
      <c r="A2076" t="s">
        <v>6732</v>
      </c>
      <c r="B2076" t="s">
        <v>6733</v>
      </c>
      <c r="C2076" t="s">
        <v>5937</v>
      </c>
      <c r="D2076" t="s">
        <v>19</v>
      </c>
      <c r="E2076" t="s">
        <v>45</v>
      </c>
      <c r="F2076" t="s">
        <v>6734</v>
      </c>
      <c r="G2076" s="6">
        <f t="shared" si="288"/>
        <v>3897</v>
      </c>
      <c r="H2076" t="s">
        <v>56</v>
      </c>
      <c r="I2076" t="s">
        <v>778</v>
      </c>
      <c r="J2076" t="str">
        <f t="shared" si="289"/>
        <v>Nihal Bhasin</v>
      </c>
      <c r="K2076" t="s">
        <v>2421</v>
      </c>
      <c r="L2076" s="7">
        <f t="shared" si="294"/>
        <v>45147</v>
      </c>
      <c r="M2076" s="7">
        <v>45230</v>
      </c>
      <c r="N2076" s="1">
        <f t="shared" si="290"/>
        <v>45230</v>
      </c>
      <c r="P2076" s="7" t="str">
        <f t="shared" si="295"/>
        <v/>
      </c>
      <c r="R2076">
        <v>0</v>
      </c>
      <c r="S2076">
        <v>1</v>
      </c>
      <c r="T2076">
        <v>23.2</v>
      </c>
      <c r="U2076" t="s">
        <v>42</v>
      </c>
      <c r="W2076" t="str">
        <f t="shared" si="291"/>
        <v>Open</v>
      </c>
      <c r="X2076" t="str">
        <f>_xlfn.XLOOKUP(B2076,'Customers'!A:A,'Customers'!E:E,"")</f>
        <v>Mid-Market</v>
      </c>
      <c r="Y2076">
        <f t="shared" si="292"/>
        <v>0</v>
      </c>
      <c r="Z2076" t="str">
        <f t="shared" si="293"/>
        <v/>
      </c>
      <c r="AA2076">
        <f t="shared" si="296"/>
        <v>0</v>
      </c>
    </row>
    <row r="2077" spans="1:27">
      <c r="A2077" t="s">
        <v>6735</v>
      </c>
      <c r="B2077" t="s">
        <v>6736</v>
      </c>
      <c r="C2077" t="s">
        <v>18</v>
      </c>
      <c r="D2077" t="s">
        <v>19</v>
      </c>
      <c r="E2077" t="s">
        <v>115</v>
      </c>
      <c r="F2077" t="s">
        <v>6737</v>
      </c>
      <c r="G2077" s="6">
        <f t="shared" si="288"/>
        <v>6070</v>
      </c>
      <c r="H2077" t="s">
        <v>22</v>
      </c>
      <c r="I2077" t="s">
        <v>68</v>
      </c>
      <c r="J2077" t="str">
        <f t="shared" si="289"/>
        <v>Anamika Keer</v>
      </c>
      <c r="K2077" t="s">
        <v>6738</v>
      </c>
      <c r="L2077" s="7">
        <f t="shared" si="294"/>
        <v>45404</v>
      </c>
      <c r="M2077" s="7">
        <v>45578</v>
      </c>
      <c r="N2077" s="1">
        <f t="shared" si="290"/>
        <v>45578</v>
      </c>
      <c r="O2077" s="7">
        <v>45461</v>
      </c>
      <c r="P2077" s="7">
        <f t="shared" si="295"/>
        <v>45461</v>
      </c>
      <c r="Q2077">
        <v>57</v>
      </c>
      <c r="R2077">
        <v>0</v>
      </c>
      <c r="S2077">
        <v>1</v>
      </c>
      <c r="T2077">
        <v>27.1</v>
      </c>
      <c r="U2077" t="s">
        <v>58</v>
      </c>
      <c r="W2077" t="str">
        <f t="shared" si="291"/>
        <v>Lost</v>
      </c>
      <c r="X2077" t="str">
        <f>_xlfn.XLOOKUP(B2077,'Customers'!A:A,'Customers'!E:E,"")</f>
        <v>Mid-Market</v>
      </c>
      <c r="Y2077">
        <f t="shared" si="292"/>
        <v>1</v>
      </c>
      <c r="Z2077">
        <f t="shared" si="293"/>
        <v>-117</v>
      </c>
      <c r="AA2077">
        <f t="shared" si="296"/>
        <v>0</v>
      </c>
    </row>
    <row r="2078" spans="1:27">
      <c r="A2078" t="s">
        <v>6739</v>
      </c>
      <c r="B2078" t="s">
        <v>529</v>
      </c>
      <c r="C2078" t="s">
        <v>2078</v>
      </c>
      <c r="D2078" t="s">
        <v>53</v>
      </c>
      <c r="E2078" t="s">
        <v>115</v>
      </c>
      <c r="F2078" t="s">
        <v>6740</v>
      </c>
      <c r="G2078" s="6">
        <f t="shared" si="288"/>
        <v>45861</v>
      </c>
      <c r="H2078" t="s">
        <v>172</v>
      </c>
      <c r="I2078" t="s">
        <v>73</v>
      </c>
      <c r="J2078" t="str">
        <f t="shared" si="289"/>
        <v>Karan Karnik</v>
      </c>
      <c r="K2078" t="s">
        <v>840</v>
      </c>
      <c r="L2078" s="7">
        <f t="shared" si="294"/>
        <v>44968</v>
      </c>
      <c r="M2078" s="7">
        <v>45059</v>
      </c>
      <c r="N2078" s="1">
        <f t="shared" si="290"/>
        <v>45059</v>
      </c>
      <c r="O2078" s="7">
        <v>45003</v>
      </c>
      <c r="P2078" s="7">
        <f t="shared" si="295"/>
        <v>45003</v>
      </c>
      <c r="Q2078">
        <v>35</v>
      </c>
      <c r="R2078">
        <v>0</v>
      </c>
      <c r="S2078">
        <v>1</v>
      </c>
      <c r="T2078">
        <v>9.9</v>
      </c>
      <c r="U2078" t="s">
        <v>25</v>
      </c>
      <c r="W2078" t="str">
        <f t="shared" si="291"/>
        <v>Lost</v>
      </c>
      <c r="X2078" t="str">
        <f>_xlfn.XLOOKUP(B2078,'Customers'!A:A,'Customers'!E:E,"")</f>
        <v>SMB</v>
      </c>
      <c r="Y2078">
        <f t="shared" si="292"/>
        <v>1</v>
      </c>
      <c r="Z2078">
        <f t="shared" si="293"/>
        <v>-56</v>
      </c>
      <c r="AA2078">
        <f t="shared" si="296"/>
        <v>0</v>
      </c>
    </row>
    <row r="2079" spans="1:27">
      <c r="A2079" t="s">
        <v>6741</v>
      </c>
      <c r="B2079" t="s">
        <v>5439</v>
      </c>
      <c r="C2079" t="s">
        <v>18</v>
      </c>
      <c r="D2079" t="s">
        <v>19</v>
      </c>
      <c r="E2079" t="s">
        <v>115</v>
      </c>
      <c r="F2079" t="s">
        <v>67</v>
      </c>
      <c r="G2079" s="6">
        <f t="shared" si="288"/>
        <v>7000</v>
      </c>
      <c r="H2079" t="s">
        <v>161</v>
      </c>
      <c r="I2079" t="s">
        <v>361</v>
      </c>
      <c r="J2079" t="str">
        <f t="shared" si="289"/>
        <v>Jalsa Parsa</v>
      </c>
      <c r="K2079" t="s">
        <v>6742</v>
      </c>
      <c r="L2079" s="7">
        <f t="shared" si="294"/>
        <v>45377</v>
      </c>
      <c r="M2079" s="7">
        <v>45465</v>
      </c>
      <c r="N2079" s="1">
        <f t="shared" si="290"/>
        <v>45465</v>
      </c>
      <c r="O2079" s="7">
        <v>45435</v>
      </c>
      <c r="P2079" s="7">
        <f t="shared" si="295"/>
        <v>45435</v>
      </c>
      <c r="Q2079">
        <v>58</v>
      </c>
      <c r="R2079">
        <v>0</v>
      </c>
      <c r="S2079">
        <v>1</v>
      </c>
      <c r="T2079">
        <v>28</v>
      </c>
      <c r="U2079" t="s">
        <v>33</v>
      </c>
      <c r="W2079" t="str">
        <f t="shared" si="291"/>
        <v>Lost</v>
      </c>
      <c r="X2079" t="str">
        <f>_xlfn.XLOOKUP(B2079,'Customers'!A:A,'Customers'!E:E,"")</f>
        <v>Mid-Market</v>
      </c>
      <c r="Y2079">
        <f t="shared" si="292"/>
        <v>1</v>
      </c>
      <c r="Z2079">
        <f t="shared" si="293"/>
        <v>-30</v>
      </c>
      <c r="AA2079">
        <f t="shared" si="296"/>
        <v>0</v>
      </c>
    </row>
    <row r="2080" spans="1:27">
      <c r="A2080" t="s">
        <v>6743</v>
      </c>
      <c r="B2080" t="s">
        <v>6297</v>
      </c>
      <c r="C2080" t="s">
        <v>939</v>
      </c>
      <c r="D2080" t="s">
        <v>183</v>
      </c>
      <c r="E2080" t="s">
        <v>91</v>
      </c>
      <c r="F2080" t="s">
        <v>6744</v>
      </c>
      <c r="G2080" s="6">
        <f t="shared" si="288"/>
        <v>2902</v>
      </c>
      <c r="H2080" t="s">
        <v>161</v>
      </c>
      <c r="I2080" t="s">
        <v>117</v>
      </c>
      <c r="J2080" t="str">
        <f t="shared" si="289"/>
        <v>Ekta Uppal</v>
      </c>
      <c r="K2080" t="s">
        <v>5855</v>
      </c>
      <c r="L2080" s="7">
        <f t="shared" si="294"/>
        <v>44863</v>
      </c>
      <c r="M2080" s="7">
        <v>44887</v>
      </c>
      <c r="N2080" s="1">
        <f t="shared" si="290"/>
        <v>44887</v>
      </c>
      <c r="O2080" s="7">
        <v>45026</v>
      </c>
      <c r="P2080" s="7">
        <f t="shared" si="295"/>
        <v>45026</v>
      </c>
      <c r="Q2080">
        <v>163</v>
      </c>
      <c r="R2080">
        <v>0</v>
      </c>
      <c r="S2080">
        <v>1</v>
      </c>
      <c r="U2080" t="s">
        <v>33</v>
      </c>
      <c r="W2080" t="str">
        <f t="shared" si="291"/>
        <v>Won</v>
      </c>
      <c r="X2080" t="str">
        <f>_xlfn.XLOOKUP(B2080,'Customers'!A:A,'Customers'!E:E,"")</f>
        <v>Mid-Market</v>
      </c>
      <c r="Y2080">
        <f t="shared" si="292"/>
        <v>1</v>
      </c>
      <c r="Z2080">
        <f t="shared" si="293"/>
        <v>139</v>
      </c>
      <c r="AA2080">
        <f t="shared" si="296"/>
        <v>1</v>
      </c>
    </row>
    <row r="2081" spans="1:27">
      <c r="A2081" t="s">
        <v>6745</v>
      </c>
      <c r="B2081" t="s">
        <v>3403</v>
      </c>
      <c r="C2081" t="s">
        <v>2256</v>
      </c>
      <c r="D2081" t="s">
        <v>183</v>
      </c>
      <c r="E2081" t="s">
        <v>54</v>
      </c>
      <c r="F2081" t="s">
        <v>6746</v>
      </c>
      <c r="G2081" s="6">
        <f t="shared" si="288"/>
        <v>5610</v>
      </c>
      <c r="H2081" t="s">
        <v>47</v>
      </c>
      <c r="I2081" t="s">
        <v>2756</v>
      </c>
      <c r="J2081" t="str">
        <f t="shared" si="289"/>
        <v>Shivani Natt</v>
      </c>
      <c r="K2081" t="s">
        <v>414</v>
      </c>
      <c r="L2081" s="7">
        <f t="shared" si="294"/>
        <v>45194</v>
      </c>
      <c r="M2081" s="7">
        <v>45346</v>
      </c>
      <c r="N2081" s="1">
        <f t="shared" si="290"/>
        <v>45346</v>
      </c>
      <c r="P2081" s="7" t="str">
        <f t="shared" si="295"/>
        <v/>
      </c>
      <c r="R2081">
        <v>0</v>
      </c>
      <c r="S2081">
        <v>1</v>
      </c>
      <c r="T2081">
        <v>26.7</v>
      </c>
      <c r="U2081" t="s">
        <v>42</v>
      </c>
      <c r="W2081" t="str">
        <f t="shared" si="291"/>
        <v>Open</v>
      </c>
      <c r="X2081" t="str">
        <f>_xlfn.XLOOKUP(B2081,'Customers'!A:A,'Customers'!E:E,"")</f>
        <v>Enterprise</v>
      </c>
      <c r="Y2081">
        <f t="shared" si="292"/>
        <v>0</v>
      </c>
      <c r="Z2081" t="str">
        <f t="shared" si="293"/>
        <v/>
      </c>
      <c r="AA2081">
        <f t="shared" si="296"/>
        <v>0</v>
      </c>
    </row>
    <row r="2082" spans="1:27">
      <c r="A2082" t="s">
        <v>6747</v>
      </c>
      <c r="B2082" t="s">
        <v>6748</v>
      </c>
      <c r="C2082" t="s">
        <v>221</v>
      </c>
      <c r="D2082" t="s">
        <v>66</v>
      </c>
      <c r="E2082" t="s">
        <v>91</v>
      </c>
      <c r="F2082" t="s">
        <v>6749</v>
      </c>
      <c r="G2082" s="6">
        <f t="shared" si="288"/>
        <v>4484</v>
      </c>
      <c r="H2082" t="s">
        <v>22</v>
      </c>
      <c r="I2082" t="s">
        <v>133</v>
      </c>
      <c r="J2082" t="str">
        <f t="shared" si="289"/>
        <v>Aachal Soni</v>
      </c>
      <c r="K2082" t="s">
        <v>6750</v>
      </c>
      <c r="L2082" s="7">
        <f t="shared" si="294"/>
        <v>45584</v>
      </c>
      <c r="M2082" s="7">
        <v>45632</v>
      </c>
      <c r="N2082" s="1">
        <f t="shared" si="290"/>
        <v>45632</v>
      </c>
      <c r="O2082" s="7">
        <v>45767</v>
      </c>
      <c r="P2082" s="7">
        <f t="shared" si="295"/>
        <v>45767</v>
      </c>
      <c r="Q2082">
        <v>183</v>
      </c>
      <c r="R2082">
        <v>1</v>
      </c>
      <c r="S2082">
        <v>1</v>
      </c>
      <c r="T2082">
        <v>21.1</v>
      </c>
      <c r="U2082" t="s">
        <v>58</v>
      </c>
      <c r="W2082" t="str">
        <f t="shared" si="291"/>
        <v>Won</v>
      </c>
      <c r="X2082" t="str">
        <f>_xlfn.XLOOKUP(B2082,'Customers'!A:A,'Customers'!E:E,"")</f>
        <v>SMB</v>
      </c>
      <c r="Y2082">
        <f t="shared" si="292"/>
        <v>1</v>
      </c>
      <c r="Z2082">
        <f t="shared" si="293"/>
        <v>135</v>
      </c>
      <c r="AA2082">
        <f t="shared" si="296"/>
        <v>1</v>
      </c>
    </row>
    <row r="2083" spans="1:27">
      <c r="A2083" t="s">
        <v>6751</v>
      </c>
      <c r="B2083" t="s">
        <v>1907</v>
      </c>
      <c r="C2083" t="s">
        <v>18</v>
      </c>
      <c r="D2083" t="s">
        <v>53</v>
      </c>
      <c r="E2083" t="s">
        <v>91</v>
      </c>
      <c r="F2083" t="s">
        <v>6752</v>
      </c>
      <c r="G2083" s="6">
        <f t="shared" si="288"/>
        <v>44170</v>
      </c>
      <c r="H2083" t="s">
        <v>47</v>
      </c>
      <c r="I2083" t="s">
        <v>105</v>
      </c>
      <c r="J2083" t="str">
        <f t="shared" si="289"/>
        <v>Hemangini Bahri</v>
      </c>
      <c r="K2083" t="s">
        <v>4487</v>
      </c>
      <c r="L2083" s="7">
        <f t="shared" si="294"/>
        <v>45197</v>
      </c>
      <c r="M2083" s="7">
        <v>45251</v>
      </c>
      <c r="N2083" s="1">
        <f t="shared" si="290"/>
        <v>45251</v>
      </c>
      <c r="O2083" s="7">
        <v>45294</v>
      </c>
      <c r="P2083" s="7">
        <f t="shared" si="295"/>
        <v>45294</v>
      </c>
      <c r="Q2083">
        <v>97</v>
      </c>
      <c r="R2083">
        <v>1</v>
      </c>
      <c r="S2083">
        <v>1</v>
      </c>
      <c r="T2083">
        <v>11.3</v>
      </c>
      <c r="U2083" t="s">
        <v>42</v>
      </c>
      <c r="W2083" t="str">
        <f t="shared" si="291"/>
        <v>Won</v>
      </c>
      <c r="X2083" t="str">
        <f>_xlfn.XLOOKUP(B2083,'Customers'!A:A,'Customers'!E:E,"")</f>
        <v>Mid-Market</v>
      </c>
      <c r="Y2083">
        <f t="shared" si="292"/>
        <v>1</v>
      </c>
      <c r="Z2083">
        <f t="shared" si="293"/>
        <v>43</v>
      </c>
      <c r="AA2083">
        <f t="shared" si="296"/>
        <v>1</v>
      </c>
    </row>
    <row r="2084" spans="1:27">
      <c r="A2084" t="s">
        <v>6753</v>
      </c>
      <c r="B2084" t="s">
        <v>3668</v>
      </c>
      <c r="C2084" t="s">
        <v>18</v>
      </c>
      <c r="D2084" t="s">
        <v>66</v>
      </c>
      <c r="E2084" t="s">
        <v>54</v>
      </c>
      <c r="F2084" t="s">
        <v>6754</v>
      </c>
      <c r="G2084" s="6">
        <f t="shared" si="288"/>
        <v>5383</v>
      </c>
      <c r="H2084" t="s">
        <v>22</v>
      </c>
      <c r="I2084" t="s">
        <v>361</v>
      </c>
      <c r="J2084" t="str">
        <f t="shared" si="289"/>
        <v>Jalsa Parsa</v>
      </c>
      <c r="K2084" t="s">
        <v>3188</v>
      </c>
      <c r="L2084" s="7">
        <f t="shared" si="294"/>
        <v>45411</v>
      </c>
      <c r="M2084" s="7">
        <v>45535</v>
      </c>
      <c r="N2084" s="1">
        <f t="shared" si="290"/>
        <v>45535</v>
      </c>
      <c r="P2084" s="7" t="str">
        <f t="shared" si="295"/>
        <v/>
      </c>
      <c r="R2084">
        <v>0</v>
      </c>
      <c r="S2084">
        <v>1</v>
      </c>
      <c r="T2084">
        <v>15.3</v>
      </c>
      <c r="U2084" t="s">
        <v>58</v>
      </c>
      <c r="W2084" t="str">
        <f t="shared" si="291"/>
        <v>Open</v>
      </c>
      <c r="X2084" t="str">
        <f>_xlfn.XLOOKUP(B2084,'Customers'!A:A,'Customers'!E:E,"")</f>
        <v>Mid-Market</v>
      </c>
      <c r="Y2084">
        <f t="shared" si="292"/>
        <v>0</v>
      </c>
      <c r="Z2084" t="str">
        <f t="shared" si="293"/>
        <v/>
      </c>
      <c r="AA2084">
        <f t="shared" si="296"/>
        <v>0</v>
      </c>
    </row>
    <row r="2085" spans="1:27">
      <c r="A2085" t="s">
        <v>6755</v>
      </c>
      <c r="B2085" t="s">
        <v>4713</v>
      </c>
      <c r="C2085" t="s">
        <v>18</v>
      </c>
      <c r="D2085" t="s">
        <v>183</v>
      </c>
      <c r="E2085" t="s">
        <v>54</v>
      </c>
      <c r="F2085" t="s">
        <v>6756</v>
      </c>
      <c r="G2085" s="6">
        <f t="shared" si="288"/>
        <v>3160</v>
      </c>
      <c r="H2085" t="s">
        <v>172</v>
      </c>
      <c r="I2085" t="s">
        <v>93</v>
      </c>
      <c r="J2085" t="str">
        <f t="shared" si="289"/>
        <v>Owen Mane</v>
      </c>
      <c r="K2085" t="s">
        <v>414</v>
      </c>
      <c r="L2085" s="7">
        <f t="shared" si="294"/>
        <v>45194</v>
      </c>
      <c r="M2085" s="7">
        <v>45343</v>
      </c>
      <c r="N2085" s="1">
        <f t="shared" si="290"/>
        <v>45343</v>
      </c>
      <c r="P2085" s="7" t="str">
        <f t="shared" si="295"/>
        <v/>
      </c>
      <c r="R2085">
        <v>0</v>
      </c>
      <c r="S2085">
        <v>1</v>
      </c>
      <c r="T2085">
        <v>5.3</v>
      </c>
      <c r="U2085" t="s">
        <v>58</v>
      </c>
      <c r="W2085" t="str">
        <f t="shared" si="291"/>
        <v>Open</v>
      </c>
      <c r="X2085" t="str">
        <f>_xlfn.XLOOKUP(B2085,'Customers'!A:A,'Customers'!E:E,"")</f>
        <v>Mid-Market</v>
      </c>
      <c r="Y2085">
        <f t="shared" si="292"/>
        <v>0</v>
      </c>
      <c r="Z2085" t="str">
        <f t="shared" si="293"/>
        <v/>
      </c>
      <c r="AA2085">
        <f t="shared" si="296"/>
        <v>0</v>
      </c>
    </row>
    <row r="2086" spans="1:27">
      <c r="A2086" t="s">
        <v>6757</v>
      </c>
      <c r="B2086" t="s">
        <v>5166</v>
      </c>
      <c r="C2086" t="s">
        <v>1646</v>
      </c>
      <c r="D2086" t="s">
        <v>19</v>
      </c>
      <c r="E2086" t="s">
        <v>28</v>
      </c>
      <c r="F2086" t="s">
        <v>6758</v>
      </c>
      <c r="G2086" s="6">
        <f t="shared" si="288"/>
        <v>8694</v>
      </c>
      <c r="H2086" t="s">
        <v>172</v>
      </c>
      <c r="I2086" t="s">
        <v>31</v>
      </c>
      <c r="J2086" t="str">
        <f t="shared" si="289"/>
        <v>Ati Seshadri</v>
      </c>
      <c r="K2086" t="s">
        <v>2129</v>
      </c>
      <c r="L2086" s="7">
        <f t="shared" si="294"/>
        <v>44873</v>
      </c>
      <c r="N2086" s="1" t="str">
        <f t="shared" si="290"/>
        <v/>
      </c>
      <c r="P2086" s="7" t="str">
        <f t="shared" si="295"/>
        <v/>
      </c>
      <c r="R2086">
        <v>0</v>
      </c>
      <c r="S2086">
        <v>1</v>
      </c>
      <c r="T2086">
        <v>1.5</v>
      </c>
      <c r="U2086" t="s">
        <v>25</v>
      </c>
      <c r="W2086" t="str">
        <f t="shared" si="291"/>
        <v>Open</v>
      </c>
      <c r="X2086" t="str">
        <f>_xlfn.XLOOKUP(B2086,'Customers'!A:A,'Customers'!E:E,"")</f>
        <v>SMB</v>
      </c>
      <c r="Y2086">
        <f t="shared" si="292"/>
        <v>0</v>
      </c>
      <c r="Z2086" t="str">
        <f t="shared" si="293"/>
        <v/>
      </c>
      <c r="AA2086">
        <f t="shared" si="296"/>
        <v>0</v>
      </c>
    </row>
    <row r="2087" spans="1:27">
      <c r="A2087" t="s">
        <v>6759</v>
      </c>
      <c r="B2087" t="s">
        <v>3471</v>
      </c>
      <c r="C2087" t="s">
        <v>2699</v>
      </c>
      <c r="D2087" t="s">
        <v>19</v>
      </c>
      <c r="E2087" t="s">
        <v>54</v>
      </c>
      <c r="F2087" t="s">
        <v>6760</v>
      </c>
      <c r="G2087" s="6">
        <f t="shared" si="288"/>
        <v>5187</v>
      </c>
      <c r="H2087" t="s">
        <v>151</v>
      </c>
      <c r="I2087" t="s">
        <v>80</v>
      </c>
      <c r="J2087" t="str">
        <f t="shared" si="289"/>
        <v>Shivani Natt</v>
      </c>
      <c r="K2087" t="s">
        <v>6761</v>
      </c>
      <c r="L2087" s="7">
        <f t="shared" si="294"/>
        <v>44740</v>
      </c>
      <c r="M2087" s="7">
        <v>44821</v>
      </c>
      <c r="N2087" s="1">
        <f t="shared" si="290"/>
        <v>44821</v>
      </c>
      <c r="P2087" s="7" t="str">
        <f t="shared" si="295"/>
        <v/>
      </c>
      <c r="R2087">
        <v>0</v>
      </c>
      <c r="S2087">
        <v>1</v>
      </c>
      <c r="T2087">
        <v>1.7</v>
      </c>
      <c r="U2087" t="s">
        <v>100</v>
      </c>
      <c r="W2087" t="str">
        <f t="shared" si="291"/>
        <v>Open</v>
      </c>
      <c r="X2087" t="str">
        <f>_xlfn.XLOOKUP(B2087,'Customers'!A:A,'Customers'!E:E,"")</f>
        <v>SMB</v>
      </c>
      <c r="Y2087">
        <f t="shared" si="292"/>
        <v>0</v>
      </c>
      <c r="Z2087" t="str">
        <f t="shared" si="293"/>
        <v/>
      </c>
      <c r="AA2087">
        <f t="shared" si="296"/>
        <v>0</v>
      </c>
    </row>
    <row r="2088" spans="1:27">
      <c r="A2088" t="s">
        <v>6762</v>
      </c>
      <c r="B2088" t="s">
        <v>192</v>
      </c>
      <c r="C2088" t="s">
        <v>18</v>
      </c>
      <c r="D2088" t="s">
        <v>66</v>
      </c>
      <c r="E2088" t="s">
        <v>91</v>
      </c>
      <c r="F2088" t="s">
        <v>6763</v>
      </c>
      <c r="G2088" s="6">
        <f t="shared" si="288"/>
        <v>21402</v>
      </c>
      <c r="H2088" t="s">
        <v>161</v>
      </c>
      <c r="I2088" t="s">
        <v>127</v>
      </c>
      <c r="J2088" t="str">
        <f t="shared" si="289"/>
        <v>Kashish Patla</v>
      </c>
      <c r="K2088" t="s">
        <v>1039</v>
      </c>
      <c r="L2088" s="7">
        <f t="shared" si="294"/>
        <v>45631</v>
      </c>
      <c r="M2088" s="7">
        <v>45705</v>
      </c>
      <c r="N2088" s="1">
        <f t="shared" si="290"/>
        <v>45705</v>
      </c>
      <c r="O2088" s="7">
        <v>45700</v>
      </c>
      <c r="P2088" s="7">
        <f t="shared" si="295"/>
        <v>45700</v>
      </c>
      <c r="Q2088">
        <v>69</v>
      </c>
      <c r="R2088">
        <v>1</v>
      </c>
      <c r="S2088">
        <v>1</v>
      </c>
      <c r="T2088">
        <v>30.2</v>
      </c>
      <c r="U2088" t="s">
        <v>42</v>
      </c>
      <c r="W2088" t="str">
        <f t="shared" si="291"/>
        <v>Won</v>
      </c>
      <c r="X2088" t="str">
        <f>_xlfn.XLOOKUP(B2088,'Customers'!A:A,'Customers'!E:E,"")</f>
        <v>Mid-Market</v>
      </c>
      <c r="Y2088">
        <f t="shared" si="292"/>
        <v>1</v>
      </c>
      <c r="Z2088">
        <f t="shared" si="293"/>
        <v>-5</v>
      </c>
      <c r="AA2088">
        <f t="shared" si="296"/>
        <v>0</v>
      </c>
    </row>
    <row r="2089" spans="1:27">
      <c r="A2089" t="s">
        <v>6764</v>
      </c>
      <c r="B2089" t="s">
        <v>4909</v>
      </c>
      <c r="C2089" t="s">
        <v>929</v>
      </c>
      <c r="D2089" t="s">
        <v>19</v>
      </c>
      <c r="E2089" t="s">
        <v>177</v>
      </c>
      <c r="F2089" t="s">
        <v>6765</v>
      </c>
      <c r="G2089" s="6">
        <f t="shared" si="288"/>
        <v>4868</v>
      </c>
      <c r="H2089" t="s">
        <v>56</v>
      </c>
      <c r="I2089" t="s">
        <v>232</v>
      </c>
      <c r="J2089" t="str">
        <f t="shared" si="289"/>
        <v>Patrick Sama</v>
      </c>
      <c r="K2089" t="s">
        <v>3718</v>
      </c>
      <c r="L2089" s="7">
        <f t="shared" si="294"/>
        <v>44610</v>
      </c>
      <c r="M2089" s="7">
        <v>44646</v>
      </c>
      <c r="N2089" s="1">
        <f t="shared" si="290"/>
        <v>44646</v>
      </c>
      <c r="P2089" s="7" t="str">
        <f t="shared" si="295"/>
        <v/>
      </c>
      <c r="R2089">
        <v>0</v>
      </c>
      <c r="S2089">
        <v>1</v>
      </c>
      <c r="T2089">
        <v>29.1</v>
      </c>
      <c r="U2089" t="s">
        <v>100</v>
      </c>
      <c r="W2089" t="str">
        <f t="shared" si="291"/>
        <v>Open</v>
      </c>
      <c r="X2089" t="str">
        <f>_xlfn.XLOOKUP(B2089,'Customers'!A:A,'Customers'!E:E,"")</f>
        <v>SMB</v>
      </c>
      <c r="Y2089">
        <f t="shared" si="292"/>
        <v>0</v>
      </c>
      <c r="Z2089" t="str">
        <f t="shared" si="293"/>
        <v/>
      </c>
      <c r="AA2089">
        <f t="shared" si="296"/>
        <v>0</v>
      </c>
    </row>
    <row r="2090" spans="1:27">
      <c r="A2090" t="s">
        <v>6766</v>
      </c>
      <c r="B2090" t="s">
        <v>6168</v>
      </c>
      <c r="C2090" t="s">
        <v>2904</v>
      </c>
      <c r="D2090" t="s">
        <v>183</v>
      </c>
      <c r="E2090" t="s">
        <v>91</v>
      </c>
      <c r="F2090" t="s">
        <v>6767</v>
      </c>
      <c r="G2090" s="6">
        <f t="shared" si="288"/>
        <v>5038</v>
      </c>
      <c r="H2090" t="s">
        <v>79</v>
      </c>
      <c r="I2090" t="s">
        <v>268</v>
      </c>
      <c r="J2090" t="str">
        <f t="shared" si="289"/>
        <v>Panini Kade</v>
      </c>
      <c r="K2090" t="s">
        <v>6184</v>
      </c>
      <c r="L2090" s="7">
        <f t="shared" si="294"/>
        <v>45134</v>
      </c>
      <c r="M2090" s="7">
        <v>45298</v>
      </c>
      <c r="N2090" s="1">
        <f t="shared" si="290"/>
        <v>45298</v>
      </c>
      <c r="O2090" s="7">
        <v>45319</v>
      </c>
      <c r="P2090" s="7">
        <f t="shared" si="295"/>
        <v>45319</v>
      </c>
      <c r="Q2090">
        <v>185</v>
      </c>
      <c r="R2090">
        <v>0</v>
      </c>
      <c r="S2090">
        <v>1</v>
      </c>
      <c r="T2090">
        <v>20</v>
      </c>
      <c r="U2090" t="s">
        <v>42</v>
      </c>
      <c r="W2090" t="str">
        <f t="shared" si="291"/>
        <v>Won</v>
      </c>
      <c r="X2090" t="str">
        <f>_xlfn.XLOOKUP(B2090,'Customers'!A:A,'Customers'!E:E,"")</f>
        <v>Enterprise</v>
      </c>
      <c r="Y2090">
        <f t="shared" si="292"/>
        <v>1</v>
      </c>
      <c r="Z2090">
        <f t="shared" si="293"/>
        <v>21</v>
      </c>
      <c r="AA2090">
        <f t="shared" si="296"/>
        <v>0</v>
      </c>
    </row>
    <row r="2091" spans="1:27">
      <c r="A2091" t="s">
        <v>6768</v>
      </c>
      <c r="B2091" t="s">
        <v>6769</v>
      </c>
      <c r="C2091" t="s">
        <v>251</v>
      </c>
      <c r="D2091" t="s">
        <v>183</v>
      </c>
      <c r="E2091" t="s">
        <v>20</v>
      </c>
      <c r="F2091" t="s">
        <v>6770</v>
      </c>
      <c r="G2091" s="6">
        <f t="shared" si="288"/>
        <v>5003</v>
      </c>
      <c r="H2091" t="s">
        <v>56</v>
      </c>
      <c r="I2091" t="s">
        <v>1705</v>
      </c>
      <c r="J2091" t="str">
        <f t="shared" si="289"/>
        <v>Karan Karnik</v>
      </c>
      <c r="K2091" t="s">
        <v>6771</v>
      </c>
      <c r="L2091" s="7">
        <f t="shared" si="294"/>
        <v>44594</v>
      </c>
      <c r="M2091" s="7">
        <v>44695</v>
      </c>
      <c r="N2091" s="1">
        <f t="shared" si="290"/>
        <v>44695</v>
      </c>
      <c r="P2091" s="7" t="str">
        <f t="shared" si="295"/>
        <v/>
      </c>
      <c r="R2091">
        <v>0</v>
      </c>
      <c r="S2091">
        <v>1</v>
      </c>
      <c r="U2091" t="s">
        <v>25</v>
      </c>
      <c r="W2091" t="str">
        <f t="shared" si="291"/>
        <v>Open</v>
      </c>
      <c r="X2091" t="str">
        <f>_xlfn.XLOOKUP(B2091,'Customers'!A:A,'Customers'!E:E,"")</f>
        <v>Mid-Market</v>
      </c>
      <c r="Y2091">
        <f t="shared" si="292"/>
        <v>0</v>
      </c>
      <c r="Z2091" t="str">
        <f t="shared" si="293"/>
        <v/>
      </c>
      <c r="AA2091">
        <f t="shared" si="296"/>
        <v>0</v>
      </c>
    </row>
    <row r="2092" spans="1:27">
      <c r="A2092" t="s">
        <v>6772</v>
      </c>
      <c r="B2092" t="s">
        <v>4102</v>
      </c>
      <c r="C2092" t="s">
        <v>18</v>
      </c>
      <c r="D2092" t="s">
        <v>183</v>
      </c>
      <c r="E2092" t="s">
        <v>177</v>
      </c>
      <c r="F2092" t="s">
        <v>6773</v>
      </c>
      <c r="G2092" s="6">
        <f t="shared" si="288"/>
        <v>9747</v>
      </c>
      <c r="H2092" t="s">
        <v>30</v>
      </c>
      <c r="I2092" t="s">
        <v>326</v>
      </c>
      <c r="J2092" t="str">
        <f t="shared" si="289"/>
        <v>Krish Varughese</v>
      </c>
      <c r="K2092" t="s">
        <v>5312</v>
      </c>
      <c r="L2092" s="7">
        <f t="shared" si="294"/>
        <v>45127</v>
      </c>
      <c r="M2092" s="7">
        <v>45206</v>
      </c>
      <c r="N2092" s="1">
        <f t="shared" si="290"/>
        <v>45206</v>
      </c>
      <c r="P2092" s="7" t="str">
        <f t="shared" si="295"/>
        <v/>
      </c>
      <c r="R2092">
        <v>0</v>
      </c>
      <c r="S2092">
        <v>1</v>
      </c>
      <c r="T2092">
        <v>15.5</v>
      </c>
      <c r="U2092" t="s">
        <v>100</v>
      </c>
      <c r="W2092" t="str">
        <f t="shared" si="291"/>
        <v>Open</v>
      </c>
      <c r="X2092" t="str">
        <f>_xlfn.XLOOKUP(B2092,'Customers'!A:A,'Customers'!E:E,"")</f>
        <v>SMB</v>
      </c>
      <c r="Y2092">
        <f t="shared" si="292"/>
        <v>0</v>
      </c>
      <c r="Z2092" t="str">
        <f t="shared" si="293"/>
        <v/>
      </c>
      <c r="AA2092">
        <f t="shared" si="296"/>
        <v>0</v>
      </c>
    </row>
    <row r="2093" spans="1:27">
      <c r="A2093" t="s">
        <v>6774</v>
      </c>
      <c r="B2093" t="s">
        <v>6775</v>
      </c>
      <c r="C2093" t="s">
        <v>1113</v>
      </c>
      <c r="D2093" t="s">
        <v>66</v>
      </c>
      <c r="E2093" t="s">
        <v>54</v>
      </c>
      <c r="F2093" t="s">
        <v>6776</v>
      </c>
      <c r="G2093" s="6">
        <f t="shared" si="288"/>
        <v>21053</v>
      </c>
      <c r="H2093" t="s">
        <v>161</v>
      </c>
      <c r="I2093" t="s">
        <v>232</v>
      </c>
      <c r="J2093" t="str">
        <f t="shared" si="289"/>
        <v>Patrick Sama</v>
      </c>
      <c r="K2093" t="s">
        <v>1000</v>
      </c>
      <c r="L2093" s="7">
        <f t="shared" si="294"/>
        <v>44683</v>
      </c>
      <c r="M2093" s="7">
        <v>44700</v>
      </c>
      <c r="N2093" s="1">
        <f t="shared" si="290"/>
        <v>44700</v>
      </c>
      <c r="P2093" s="7" t="str">
        <f t="shared" si="295"/>
        <v/>
      </c>
      <c r="R2093">
        <v>0</v>
      </c>
      <c r="S2093">
        <v>1</v>
      </c>
      <c r="T2093">
        <v>0.6</v>
      </c>
      <c r="U2093" t="s">
        <v>42</v>
      </c>
      <c r="W2093" t="str">
        <f t="shared" si="291"/>
        <v>Open</v>
      </c>
      <c r="X2093" t="str">
        <f>_xlfn.XLOOKUP(B2093,'Customers'!A:A,'Customers'!E:E,"")</f>
        <v>SMB</v>
      </c>
      <c r="Y2093">
        <f t="shared" si="292"/>
        <v>0</v>
      </c>
      <c r="Z2093" t="str">
        <f t="shared" si="293"/>
        <v/>
      </c>
      <c r="AA2093">
        <f t="shared" si="296"/>
        <v>0</v>
      </c>
    </row>
    <row r="2094" spans="1:27">
      <c r="A2094" t="s">
        <v>6777</v>
      </c>
      <c r="B2094" t="s">
        <v>6778</v>
      </c>
      <c r="C2094" t="s">
        <v>18</v>
      </c>
      <c r="D2094" t="s">
        <v>66</v>
      </c>
      <c r="E2094" t="s">
        <v>115</v>
      </c>
      <c r="F2094" t="s">
        <v>6779</v>
      </c>
      <c r="G2094" s="6">
        <f t="shared" si="288"/>
        <v>23094</v>
      </c>
      <c r="H2094" t="s">
        <v>30</v>
      </c>
      <c r="I2094" t="s">
        <v>2211</v>
      </c>
      <c r="J2094" t="str">
        <f t="shared" si="289"/>
        <v>Nihal Bhasin</v>
      </c>
      <c r="K2094" t="s">
        <v>6780</v>
      </c>
      <c r="L2094" s="7">
        <f t="shared" si="294"/>
        <v>44939</v>
      </c>
      <c r="M2094" s="7">
        <v>45055</v>
      </c>
      <c r="N2094" s="1">
        <f t="shared" si="290"/>
        <v>45055</v>
      </c>
      <c r="O2094" s="7">
        <v>45098</v>
      </c>
      <c r="P2094" s="7">
        <f t="shared" si="295"/>
        <v>45098</v>
      </c>
      <c r="Q2094">
        <v>159</v>
      </c>
      <c r="R2094">
        <v>0</v>
      </c>
      <c r="S2094">
        <v>1</v>
      </c>
      <c r="T2094">
        <v>6.6</v>
      </c>
      <c r="U2094" t="s">
        <v>42</v>
      </c>
      <c r="W2094" t="str">
        <f t="shared" si="291"/>
        <v>Lost</v>
      </c>
      <c r="X2094" t="str">
        <f>_xlfn.XLOOKUP(B2094,'Customers'!A:A,'Customers'!E:E,"")</f>
        <v>SMB</v>
      </c>
      <c r="Y2094">
        <f t="shared" si="292"/>
        <v>1</v>
      </c>
      <c r="Z2094">
        <f t="shared" si="293"/>
        <v>43</v>
      </c>
      <c r="AA2094">
        <f t="shared" si="296"/>
        <v>1</v>
      </c>
    </row>
    <row r="2095" spans="1:27">
      <c r="A2095" t="s">
        <v>6781</v>
      </c>
      <c r="B2095" t="s">
        <v>6782</v>
      </c>
      <c r="C2095" t="s">
        <v>18</v>
      </c>
      <c r="D2095" t="s">
        <v>19</v>
      </c>
      <c r="E2095" t="s">
        <v>45</v>
      </c>
      <c r="F2095" t="s">
        <v>6783</v>
      </c>
      <c r="G2095" s="6">
        <f t="shared" si="288"/>
        <v>3506</v>
      </c>
      <c r="H2095" t="s">
        <v>79</v>
      </c>
      <c r="I2095" t="s">
        <v>98</v>
      </c>
      <c r="J2095" t="str">
        <f t="shared" si="289"/>
        <v>Amruta Sinha</v>
      </c>
      <c r="K2095" t="s">
        <v>128</v>
      </c>
      <c r="L2095" s="7">
        <f t="shared" si="294"/>
        <v>45024</v>
      </c>
      <c r="M2095" s="7">
        <v>45152</v>
      </c>
      <c r="N2095" s="1">
        <f t="shared" si="290"/>
        <v>45152</v>
      </c>
      <c r="P2095" s="7" t="str">
        <f t="shared" si="295"/>
        <v/>
      </c>
      <c r="R2095">
        <v>0</v>
      </c>
      <c r="S2095">
        <v>1</v>
      </c>
      <c r="T2095">
        <v>28.1</v>
      </c>
      <c r="U2095" t="s">
        <v>58</v>
      </c>
      <c r="W2095" t="str">
        <f t="shared" si="291"/>
        <v>Open</v>
      </c>
      <c r="X2095" t="str">
        <f>_xlfn.XLOOKUP(B2095,'Customers'!A:A,'Customers'!E:E,"")</f>
        <v>Enterprise</v>
      </c>
      <c r="Y2095">
        <f t="shared" si="292"/>
        <v>0</v>
      </c>
      <c r="Z2095" t="str">
        <f t="shared" si="293"/>
        <v/>
      </c>
      <c r="AA2095">
        <f t="shared" si="296"/>
        <v>0</v>
      </c>
    </row>
    <row r="2096" spans="1:27">
      <c r="A2096" t="s">
        <v>6784</v>
      </c>
      <c r="B2096" t="s">
        <v>2343</v>
      </c>
      <c r="C2096" t="s">
        <v>18</v>
      </c>
      <c r="D2096" t="s">
        <v>53</v>
      </c>
      <c r="E2096" t="s">
        <v>91</v>
      </c>
      <c r="F2096" t="s">
        <v>6785</v>
      </c>
      <c r="G2096" s="6">
        <f t="shared" si="288"/>
        <v>16324</v>
      </c>
      <c r="H2096" t="s">
        <v>47</v>
      </c>
      <c r="I2096" t="s">
        <v>68</v>
      </c>
      <c r="J2096" t="str">
        <f t="shared" si="289"/>
        <v>Anamika Keer</v>
      </c>
      <c r="K2096" t="s">
        <v>6786</v>
      </c>
      <c r="L2096" s="7">
        <f t="shared" si="294"/>
        <v>44977</v>
      </c>
      <c r="M2096" s="7">
        <v>45048</v>
      </c>
      <c r="N2096" s="1">
        <f t="shared" si="290"/>
        <v>45048</v>
      </c>
      <c r="O2096" s="7">
        <v>45058</v>
      </c>
      <c r="P2096" s="7">
        <f t="shared" si="295"/>
        <v>45058</v>
      </c>
      <c r="Q2096">
        <v>81</v>
      </c>
      <c r="R2096">
        <v>0</v>
      </c>
      <c r="S2096">
        <v>1</v>
      </c>
      <c r="T2096">
        <v>27.5</v>
      </c>
      <c r="U2096" t="s">
        <v>42</v>
      </c>
      <c r="W2096" t="str">
        <f t="shared" si="291"/>
        <v>Won</v>
      </c>
      <c r="X2096" t="str">
        <f>_xlfn.XLOOKUP(B2096,'Customers'!A:A,'Customers'!E:E,"")</f>
        <v>Mid-Market</v>
      </c>
      <c r="Y2096">
        <f t="shared" si="292"/>
        <v>1</v>
      </c>
      <c r="Z2096">
        <f t="shared" si="293"/>
        <v>10</v>
      </c>
      <c r="AA2096">
        <f t="shared" si="296"/>
        <v>0</v>
      </c>
    </row>
    <row r="2097" spans="1:27">
      <c r="A2097" t="s">
        <v>6787</v>
      </c>
      <c r="B2097" t="s">
        <v>5522</v>
      </c>
      <c r="C2097" t="s">
        <v>1847</v>
      </c>
      <c r="D2097" t="s">
        <v>66</v>
      </c>
      <c r="E2097" t="s">
        <v>54</v>
      </c>
      <c r="F2097" t="s">
        <v>6788</v>
      </c>
      <c r="G2097" s="6">
        <f t="shared" si="288"/>
        <v>4271</v>
      </c>
      <c r="H2097" t="s">
        <v>30</v>
      </c>
      <c r="I2097" t="s">
        <v>117</v>
      </c>
      <c r="J2097" t="str">
        <f t="shared" si="289"/>
        <v>Ekta Uppal</v>
      </c>
      <c r="K2097" t="s">
        <v>6789</v>
      </c>
      <c r="L2097" s="7">
        <f t="shared" si="294"/>
        <v>44658</v>
      </c>
      <c r="M2097" s="7">
        <v>44723</v>
      </c>
      <c r="N2097" s="1">
        <f t="shared" si="290"/>
        <v>44723</v>
      </c>
      <c r="P2097" s="7" t="str">
        <f t="shared" si="295"/>
        <v/>
      </c>
      <c r="R2097">
        <v>0</v>
      </c>
      <c r="S2097">
        <v>1</v>
      </c>
      <c r="T2097">
        <v>24.8</v>
      </c>
      <c r="U2097" t="s">
        <v>25</v>
      </c>
      <c r="W2097" t="str">
        <f t="shared" si="291"/>
        <v>Open</v>
      </c>
      <c r="X2097" t="str">
        <f>_xlfn.XLOOKUP(B2097,'Customers'!A:A,'Customers'!E:E,"")</f>
        <v>SMB</v>
      </c>
      <c r="Y2097">
        <f t="shared" si="292"/>
        <v>0</v>
      </c>
      <c r="Z2097" t="str">
        <f t="shared" si="293"/>
        <v/>
      </c>
      <c r="AA2097">
        <f t="shared" si="296"/>
        <v>0</v>
      </c>
    </row>
    <row r="2098" spans="1:27">
      <c r="A2098" t="s">
        <v>6790</v>
      </c>
      <c r="B2098" t="s">
        <v>6449</v>
      </c>
      <c r="C2098" t="s">
        <v>2431</v>
      </c>
      <c r="D2098" t="s">
        <v>53</v>
      </c>
      <c r="E2098" t="s">
        <v>177</v>
      </c>
      <c r="F2098" t="s">
        <v>6791</v>
      </c>
      <c r="G2098" s="6">
        <f t="shared" si="288"/>
        <v>32306</v>
      </c>
      <c r="H2098" t="s">
        <v>47</v>
      </c>
      <c r="I2098" t="s">
        <v>593</v>
      </c>
      <c r="J2098" t="str">
        <f t="shared" si="289"/>
        <v>Lakshmi Hayre</v>
      </c>
      <c r="K2098" t="s">
        <v>2274</v>
      </c>
      <c r="L2098" s="7">
        <f t="shared" si="294"/>
        <v>45648</v>
      </c>
      <c r="M2098" s="7">
        <v>45828</v>
      </c>
      <c r="N2098" s="1">
        <f t="shared" si="290"/>
        <v>45828</v>
      </c>
      <c r="P2098" s="7" t="str">
        <f t="shared" si="295"/>
        <v/>
      </c>
      <c r="R2098">
        <v>0</v>
      </c>
      <c r="S2098">
        <v>1</v>
      </c>
      <c r="T2098">
        <v>24.6</v>
      </c>
      <c r="U2098" t="s">
        <v>25</v>
      </c>
      <c r="W2098" t="str">
        <f t="shared" si="291"/>
        <v>Open</v>
      </c>
      <c r="X2098" t="str">
        <f>_xlfn.XLOOKUP(B2098,'Customers'!A:A,'Customers'!E:E,"")</f>
        <v>SMB</v>
      </c>
      <c r="Y2098">
        <f t="shared" si="292"/>
        <v>0</v>
      </c>
      <c r="Z2098" t="str">
        <f t="shared" si="293"/>
        <v/>
      </c>
      <c r="AA2098">
        <f t="shared" si="296"/>
        <v>0</v>
      </c>
    </row>
    <row r="2099" spans="1:27">
      <c r="A2099" t="s">
        <v>6792</v>
      </c>
      <c r="B2099" t="s">
        <v>6326</v>
      </c>
      <c r="C2099" t="s">
        <v>1507</v>
      </c>
      <c r="D2099" t="s">
        <v>19</v>
      </c>
      <c r="E2099" t="s">
        <v>91</v>
      </c>
      <c r="F2099" t="s">
        <v>6793</v>
      </c>
      <c r="G2099" s="6">
        <f t="shared" si="288"/>
        <v>8521</v>
      </c>
      <c r="H2099" t="s">
        <v>30</v>
      </c>
      <c r="I2099" t="s">
        <v>139</v>
      </c>
      <c r="J2099" t="str">
        <f t="shared" si="289"/>
        <v>Champak Rao</v>
      </c>
      <c r="K2099" t="s">
        <v>1547</v>
      </c>
      <c r="L2099" s="7">
        <f t="shared" si="294"/>
        <v>44847</v>
      </c>
      <c r="M2099" s="7">
        <v>44938</v>
      </c>
      <c r="N2099" s="1">
        <f t="shared" si="290"/>
        <v>44938</v>
      </c>
      <c r="O2099" s="7">
        <v>44926</v>
      </c>
      <c r="P2099" s="7">
        <f t="shared" si="295"/>
        <v>44926</v>
      </c>
      <c r="Q2099">
        <v>79</v>
      </c>
      <c r="R2099">
        <v>0</v>
      </c>
      <c r="S2099">
        <v>1</v>
      </c>
      <c r="T2099">
        <v>24.8</v>
      </c>
      <c r="U2099" t="s">
        <v>100</v>
      </c>
      <c r="W2099" t="str">
        <f t="shared" si="291"/>
        <v>Won</v>
      </c>
      <c r="X2099" t="str">
        <f>_xlfn.XLOOKUP(B2099,'Customers'!A:A,'Customers'!E:E,"")</f>
        <v>Enterprise</v>
      </c>
      <c r="Y2099">
        <f t="shared" si="292"/>
        <v>1</v>
      </c>
      <c r="Z2099">
        <f t="shared" si="293"/>
        <v>-12</v>
      </c>
      <c r="AA2099">
        <f t="shared" si="296"/>
        <v>0</v>
      </c>
    </row>
    <row r="2100" spans="1:27">
      <c r="A2100" t="s">
        <v>6794</v>
      </c>
      <c r="B2100" t="s">
        <v>6795</v>
      </c>
      <c r="C2100" t="s">
        <v>1759</v>
      </c>
      <c r="D2100" t="s">
        <v>66</v>
      </c>
      <c r="E2100" t="s">
        <v>28</v>
      </c>
      <c r="F2100" t="s">
        <v>6796</v>
      </c>
      <c r="G2100" s="6">
        <f t="shared" si="288"/>
        <v>20505</v>
      </c>
      <c r="H2100" t="s">
        <v>56</v>
      </c>
      <c r="I2100" t="s">
        <v>6797</v>
      </c>
      <c r="J2100" t="str">
        <f t="shared" si="289"/>
        <v>Jairaj Panchal</v>
      </c>
      <c r="K2100" t="s">
        <v>6798</v>
      </c>
      <c r="L2100" s="7">
        <f t="shared" si="294"/>
        <v>45317</v>
      </c>
      <c r="M2100" s="7">
        <v>45425</v>
      </c>
      <c r="N2100" s="1">
        <f t="shared" si="290"/>
        <v>45425</v>
      </c>
      <c r="P2100" s="7" t="str">
        <f t="shared" si="295"/>
        <v/>
      </c>
      <c r="R2100">
        <v>0</v>
      </c>
      <c r="S2100">
        <v>1</v>
      </c>
      <c r="T2100">
        <v>16.3</v>
      </c>
      <c r="U2100" t="s">
        <v>33</v>
      </c>
      <c r="W2100" t="str">
        <f t="shared" si="291"/>
        <v>Open</v>
      </c>
      <c r="X2100" t="str">
        <f>_xlfn.XLOOKUP(B2100,'Customers'!A:A,'Customers'!E:E,"")</f>
        <v>Mid-Market</v>
      </c>
      <c r="Y2100">
        <f t="shared" si="292"/>
        <v>0</v>
      </c>
      <c r="Z2100" t="str">
        <f t="shared" si="293"/>
        <v/>
      </c>
      <c r="AA2100">
        <f t="shared" si="296"/>
        <v>0</v>
      </c>
    </row>
    <row r="2101" spans="1:27">
      <c r="A2101" t="s">
        <v>6799</v>
      </c>
      <c r="B2101" t="s">
        <v>6800</v>
      </c>
      <c r="C2101" t="s">
        <v>2836</v>
      </c>
      <c r="D2101" t="s">
        <v>19</v>
      </c>
      <c r="E2101" t="s">
        <v>54</v>
      </c>
      <c r="F2101" t="s">
        <v>6801</v>
      </c>
      <c r="G2101" s="6">
        <f t="shared" si="288"/>
        <v>8169</v>
      </c>
      <c r="H2101" t="s">
        <v>79</v>
      </c>
      <c r="I2101" t="s">
        <v>62</v>
      </c>
      <c r="J2101" t="str">
        <f t="shared" si="289"/>
        <v>Jairaj Panchal</v>
      </c>
      <c r="K2101" t="s">
        <v>5594</v>
      </c>
      <c r="L2101" s="7">
        <f t="shared" si="294"/>
        <v>45609</v>
      </c>
      <c r="M2101" s="7">
        <v>45756</v>
      </c>
      <c r="N2101" s="1">
        <f t="shared" si="290"/>
        <v>45756</v>
      </c>
      <c r="P2101" s="7" t="str">
        <f t="shared" si="295"/>
        <v/>
      </c>
      <c r="R2101">
        <v>0</v>
      </c>
      <c r="S2101">
        <v>1</v>
      </c>
      <c r="T2101">
        <v>10.199999999999999</v>
      </c>
      <c r="U2101" t="s">
        <v>33</v>
      </c>
      <c r="W2101" t="str">
        <f t="shared" si="291"/>
        <v>Open</v>
      </c>
      <c r="X2101" t="str">
        <f>_xlfn.XLOOKUP(B2101,'Customers'!A:A,'Customers'!E:E,"")</f>
        <v>Mid-Market</v>
      </c>
      <c r="Y2101">
        <f t="shared" si="292"/>
        <v>0</v>
      </c>
      <c r="Z2101" t="str">
        <f t="shared" si="293"/>
        <v/>
      </c>
      <c r="AA2101">
        <f t="shared" si="296"/>
        <v>0</v>
      </c>
    </row>
    <row r="2102" spans="1:27">
      <c r="A2102" t="s">
        <v>6802</v>
      </c>
      <c r="B2102" t="s">
        <v>1134</v>
      </c>
      <c r="C2102" t="s">
        <v>1108</v>
      </c>
      <c r="D2102" t="s">
        <v>19</v>
      </c>
      <c r="E2102" t="s">
        <v>177</v>
      </c>
      <c r="F2102" t="s">
        <v>6803</v>
      </c>
      <c r="G2102" s="6">
        <f t="shared" si="288"/>
        <v>7844</v>
      </c>
      <c r="H2102" t="s">
        <v>151</v>
      </c>
      <c r="I2102" t="s">
        <v>614</v>
      </c>
      <c r="J2102" t="str">
        <f t="shared" si="289"/>
        <v>Anamika Keer</v>
      </c>
      <c r="K2102" t="s">
        <v>6065</v>
      </c>
      <c r="L2102" s="7">
        <f t="shared" si="294"/>
        <v>44779</v>
      </c>
      <c r="M2102" s="7">
        <v>44850</v>
      </c>
      <c r="N2102" s="1">
        <f t="shared" si="290"/>
        <v>44850</v>
      </c>
      <c r="P2102" s="7" t="str">
        <f t="shared" si="295"/>
        <v/>
      </c>
      <c r="R2102">
        <v>0</v>
      </c>
      <c r="S2102">
        <v>1</v>
      </c>
      <c r="T2102">
        <v>2.5</v>
      </c>
      <c r="U2102" t="s">
        <v>25</v>
      </c>
      <c r="W2102" t="str">
        <f t="shared" si="291"/>
        <v>Open</v>
      </c>
      <c r="X2102" t="str">
        <f>_xlfn.XLOOKUP(B2102,'Customers'!A:A,'Customers'!E:E,"")</f>
        <v>SMB</v>
      </c>
      <c r="Y2102">
        <f t="shared" si="292"/>
        <v>0</v>
      </c>
      <c r="Z2102" t="str">
        <f t="shared" si="293"/>
        <v/>
      </c>
      <c r="AA2102">
        <f t="shared" si="296"/>
        <v>0</v>
      </c>
    </row>
    <row r="2103" spans="1:27">
      <c r="A2103" t="s">
        <v>6804</v>
      </c>
      <c r="B2103" t="s">
        <v>498</v>
      </c>
      <c r="C2103" t="s">
        <v>2044</v>
      </c>
      <c r="D2103" t="s">
        <v>66</v>
      </c>
      <c r="E2103" t="s">
        <v>91</v>
      </c>
      <c r="F2103" t="s">
        <v>6805</v>
      </c>
      <c r="G2103" s="6">
        <f t="shared" si="288"/>
        <v>18685</v>
      </c>
      <c r="H2103" t="s">
        <v>30</v>
      </c>
      <c r="I2103" t="s">
        <v>258</v>
      </c>
      <c r="J2103" t="str">
        <f t="shared" si="289"/>
        <v>Jasmit Gour</v>
      </c>
      <c r="K2103" t="s">
        <v>6806</v>
      </c>
      <c r="L2103" s="7">
        <f t="shared" si="294"/>
        <v>45187</v>
      </c>
      <c r="M2103" s="7">
        <v>45261</v>
      </c>
      <c r="N2103" s="1">
        <f t="shared" si="290"/>
        <v>45261</v>
      </c>
      <c r="O2103" s="7">
        <v>45292</v>
      </c>
      <c r="P2103" s="7">
        <f t="shared" si="295"/>
        <v>45292</v>
      </c>
      <c r="Q2103">
        <v>105</v>
      </c>
      <c r="R2103">
        <v>1</v>
      </c>
      <c r="S2103">
        <v>3</v>
      </c>
      <c r="T2103">
        <v>32.6</v>
      </c>
      <c r="U2103" t="s">
        <v>25</v>
      </c>
      <c r="W2103" t="str">
        <f t="shared" si="291"/>
        <v>Won</v>
      </c>
      <c r="X2103" t="str">
        <f>_xlfn.XLOOKUP(B2103,'Customers'!A:A,'Customers'!E:E,"")</f>
        <v>Mid-Market</v>
      </c>
      <c r="Y2103">
        <f t="shared" si="292"/>
        <v>1</v>
      </c>
      <c r="Z2103">
        <f t="shared" si="293"/>
        <v>31</v>
      </c>
      <c r="AA2103">
        <f t="shared" si="296"/>
        <v>1</v>
      </c>
    </row>
    <row r="2104" spans="1:27">
      <c r="A2104" t="s">
        <v>6807</v>
      </c>
      <c r="B2104" t="s">
        <v>6808</v>
      </c>
      <c r="C2104" t="s">
        <v>18</v>
      </c>
      <c r="D2104" t="s">
        <v>53</v>
      </c>
      <c r="E2104" t="s">
        <v>115</v>
      </c>
      <c r="F2104" t="s">
        <v>6809</v>
      </c>
      <c r="G2104" s="6">
        <f t="shared" si="288"/>
        <v>12679</v>
      </c>
      <c r="H2104" t="s">
        <v>172</v>
      </c>
      <c r="I2104" t="s">
        <v>127</v>
      </c>
      <c r="J2104" t="str">
        <f t="shared" si="289"/>
        <v>Kashish Patla</v>
      </c>
      <c r="K2104" t="s">
        <v>6810</v>
      </c>
      <c r="L2104" s="7">
        <f t="shared" si="294"/>
        <v>45369</v>
      </c>
      <c r="M2104" s="7">
        <v>45405</v>
      </c>
      <c r="N2104" s="1">
        <f t="shared" si="290"/>
        <v>45405</v>
      </c>
      <c r="O2104" s="7">
        <v>45472</v>
      </c>
      <c r="P2104" s="7">
        <f t="shared" si="295"/>
        <v>45472</v>
      </c>
      <c r="Q2104">
        <v>103</v>
      </c>
      <c r="R2104">
        <v>0</v>
      </c>
      <c r="S2104">
        <v>1</v>
      </c>
      <c r="T2104">
        <v>23.9</v>
      </c>
      <c r="U2104" t="s">
        <v>33</v>
      </c>
      <c r="W2104" t="str">
        <f t="shared" si="291"/>
        <v>Lost</v>
      </c>
      <c r="X2104" t="str">
        <f>_xlfn.XLOOKUP(B2104,'Customers'!A:A,'Customers'!E:E,"")</f>
        <v>SMB</v>
      </c>
      <c r="Y2104">
        <f t="shared" si="292"/>
        <v>1</v>
      </c>
      <c r="Z2104">
        <f t="shared" si="293"/>
        <v>67</v>
      </c>
      <c r="AA2104">
        <f t="shared" si="296"/>
        <v>1</v>
      </c>
    </row>
    <row r="2105" spans="1:27">
      <c r="A2105" t="s">
        <v>6811</v>
      </c>
      <c r="B2105" t="s">
        <v>4151</v>
      </c>
      <c r="C2105" t="s">
        <v>403</v>
      </c>
      <c r="D2105" t="s">
        <v>183</v>
      </c>
      <c r="E2105" t="s">
        <v>177</v>
      </c>
      <c r="F2105" t="s">
        <v>6812</v>
      </c>
      <c r="G2105" s="6">
        <f t="shared" si="288"/>
        <v>12176</v>
      </c>
      <c r="H2105" t="s">
        <v>39</v>
      </c>
      <c r="I2105" t="s">
        <v>68</v>
      </c>
      <c r="J2105" t="str">
        <f t="shared" si="289"/>
        <v>Anamika Keer</v>
      </c>
      <c r="K2105" t="s">
        <v>2494</v>
      </c>
      <c r="L2105" s="7">
        <f t="shared" si="294"/>
        <v>45452</v>
      </c>
      <c r="M2105" s="7">
        <v>45521</v>
      </c>
      <c r="N2105" s="1">
        <f t="shared" si="290"/>
        <v>45521</v>
      </c>
      <c r="P2105" s="7" t="str">
        <f t="shared" si="295"/>
        <v/>
      </c>
      <c r="R2105">
        <v>0</v>
      </c>
      <c r="S2105">
        <v>1</v>
      </c>
      <c r="T2105">
        <v>22.1</v>
      </c>
      <c r="U2105" t="s">
        <v>58</v>
      </c>
      <c r="W2105" t="str">
        <f t="shared" si="291"/>
        <v>Open</v>
      </c>
      <c r="X2105" t="str">
        <f>_xlfn.XLOOKUP(B2105,'Customers'!A:A,'Customers'!E:E,"")</f>
        <v>Mid-Market</v>
      </c>
      <c r="Y2105">
        <f t="shared" si="292"/>
        <v>0</v>
      </c>
      <c r="Z2105" t="str">
        <f t="shared" si="293"/>
        <v/>
      </c>
      <c r="AA2105">
        <f t="shared" si="296"/>
        <v>0</v>
      </c>
    </row>
    <row r="2106" spans="1:27">
      <c r="A2106" t="s">
        <v>6813</v>
      </c>
      <c r="B2106" t="s">
        <v>1868</v>
      </c>
      <c r="C2106" t="s">
        <v>18</v>
      </c>
      <c r="D2106" t="s">
        <v>53</v>
      </c>
      <c r="E2106" t="s">
        <v>28</v>
      </c>
      <c r="F2106" t="s">
        <v>6814</v>
      </c>
      <c r="G2106" s="6">
        <f t="shared" si="288"/>
        <v>27913</v>
      </c>
      <c r="H2106" t="s">
        <v>30</v>
      </c>
      <c r="I2106" t="s">
        <v>127</v>
      </c>
      <c r="J2106" t="str">
        <f t="shared" si="289"/>
        <v>Kashish Patla</v>
      </c>
      <c r="K2106" t="s">
        <v>6815</v>
      </c>
      <c r="L2106" s="7">
        <f t="shared" si="294"/>
        <v>44849</v>
      </c>
      <c r="M2106" s="7">
        <v>44871</v>
      </c>
      <c r="N2106" s="1">
        <f t="shared" si="290"/>
        <v>44871</v>
      </c>
      <c r="P2106" s="7" t="str">
        <f t="shared" si="295"/>
        <v/>
      </c>
      <c r="R2106">
        <v>0</v>
      </c>
      <c r="S2106">
        <v>1</v>
      </c>
      <c r="T2106">
        <v>12.3</v>
      </c>
      <c r="U2106" t="s">
        <v>25</v>
      </c>
      <c r="W2106" t="str">
        <f t="shared" si="291"/>
        <v>Open</v>
      </c>
      <c r="X2106" t="str">
        <f>_xlfn.XLOOKUP(B2106,'Customers'!A:A,'Customers'!E:E,"")</f>
        <v>Mid-Market</v>
      </c>
      <c r="Y2106">
        <f t="shared" si="292"/>
        <v>0</v>
      </c>
      <c r="Z2106" t="str">
        <f t="shared" si="293"/>
        <v/>
      </c>
      <c r="AA2106">
        <f t="shared" si="296"/>
        <v>0</v>
      </c>
    </row>
    <row r="2107" spans="1:27">
      <c r="A2107" t="s">
        <v>6816</v>
      </c>
      <c r="B2107" t="s">
        <v>4555</v>
      </c>
      <c r="C2107" t="s">
        <v>18</v>
      </c>
      <c r="D2107" t="s">
        <v>53</v>
      </c>
      <c r="E2107" t="s">
        <v>177</v>
      </c>
      <c r="F2107" t="s">
        <v>834</v>
      </c>
      <c r="G2107" s="6">
        <f t="shared" si="288"/>
        <v>29000</v>
      </c>
      <c r="H2107" t="s">
        <v>56</v>
      </c>
      <c r="I2107" t="s">
        <v>3288</v>
      </c>
      <c r="J2107" t="str">
        <f t="shared" si="289"/>
        <v>Panini Kade</v>
      </c>
      <c r="K2107" t="s">
        <v>6817</v>
      </c>
      <c r="L2107" s="7">
        <f t="shared" si="294"/>
        <v>44765</v>
      </c>
      <c r="M2107" s="7">
        <v>44917</v>
      </c>
      <c r="N2107" s="1">
        <f t="shared" si="290"/>
        <v>44917</v>
      </c>
      <c r="P2107" s="7" t="str">
        <f t="shared" si="295"/>
        <v/>
      </c>
      <c r="R2107">
        <v>0</v>
      </c>
      <c r="S2107">
        <v>1</v>
      </c>
      <c r="T2107">
        <v>28.6</v>
      </c>
      <c r="U2107" t="s">
        <v>100</v>
      </c>
      <c r="W2107" t="str">
        <f t="shared" si="291"/>
        <v>Open</v>
      </c>
      <c r="X2107" t="str">
        <f>_xlfn.XLOOKUP(B2107,'Customers'!A:A,'Customers'!E:E,"")</f>
        <v>Mid-Market</v>
      </c>
      <c r="Y2107">
        <f t="shared" si="292"/>
        <v>0</v>
      </c>
      <c r="Z2107" t="str">
        <f t="shared" si="293"/>
        <v/>
      </c>
      <c r="AA2107">
        <f t="shared" si="296"/>
        <v>0</v>
      </c>
    </row>
    <row r="2108" spans="1:27">
      <c r="A2108" t="s">
        <v>6818</v>
      </c>
      <c r="B2108" t="s">
        <v>2503</v>
      </c>
      <c r="C2108" t="s">
        <v>1060</v>
      </c>
      <c r="D2108" t="s">
        <v>183</v>
      </c>
      <c r="E2108" t="s">
        <v>177</v>
      </c>
      <c r="F2108" t="s">
        <v>6819</v>
      </c>
      <c r="G2108" s="6">
        <f t="shared" si="288"/>
        <v>10280</v>
      </c>
      <c r="H2108" t="s">
        <v>79</v>
      </c>
      <c r="I2108" t="s">
        <v>384</v>
      </c>
      <c r="J2108" t="str">
        <f t="shared" si="289"/>
        <v>Hemangini Bahri</v>
      </c>
      <c r="K2108" t="s">
        <v>2380</v>
      </c>
      <c r="L2108" s="7">
        <f t="shared" si="294"/>
        <v>45092</v>
      </c>
      <c r="M2108" s="7">
        <v>45130</v>
      </c>
      <c r="N2108" s="1">
        <f t="shared" si="290"/>
        <v>45130</v>
      </c>
      <c r="P2108" s="7" t="str">
        <f t="shared" si="295"/>
        <v/>
      </c>
      <c r="R2108">
        <v>0</v>
      </c>
      <c r="S2108">
        <v>1</v>
      </c>
      <c r="T2108">
        <v>33.1</v>
      </c>
      <c r="U2108" t="s">
        <v>33</v>
      </c>
      <c r="W2108" t="str">
        <f t="shared" si="291"/>
        <v>Open</v>
      </c>
      <c r="X2108" t="str">
        <f>_xlfn.XLOOKUP(B2108,'Customers'!A:A,'Customers'!E:E,"")</f>
        <v>SMB</v>
      </c>
      <c r="Y2108">
        <f t="shared" si="292"/>
        <v>0</v>
      </c>
      <c r="Z2108" t="str">
        <f t="shared" si="293"/>
        <v/>
      </c>
      <c r="AA2108">
        <f t="shared" si="296"/>
        <v>0</v>
      </c>
    </row>
    <row r="2109" spans="1:27">
      <c r="A2109" t="s">
        <v>6820</v>
      </c>
      <c r="B2109" t="s">
        <v>6821</v>
      </c>
      <c r="C2109" t="s">
        <v>1144</v>
      </c>
      <c r="D2109" t="s">
        <v>183</v>
      </c>
      <c r="E2109" t="s">
        <v>177</v>
      </c>
      <c r="F2109" t="s">
        <v>6822</v>
      </c>
      <c r="G2109" s="6">
        <f t="shared" si="288"/>
        <v>7654</v>
      </c>
      <c r="H2109" t="s">
        <v>22</v>
      </c>
      <c r="I2109" t="s">
        <v>86</v>
      </c>
      <c r="J2109" t="str">
        <f t="shared" si="289"/>
        <v>Mason Solanki</v>
      </c>
      <c r="K2109" t="s">
        <v>5639</v>
      </c>
      <c r="L2109" s="7">
        <f t="shared" si="294"/>
        <v>45095</v>
      </c>
      <c r="M2109" s="7">
        <v>45173</v>
      </c>
      <c r="N2109" s="1">
        <f t="shared" si="290"/>
        <v>45173</v>
      </c>
      <c r="P2109" s="7" t="str">
        <f t="shared" si="295"/>
        <v/>
      </c>
      <c r="R2109">
        <v>0</v>
      </c>
      <c r="S2109">
        <v>1</v>
      </c>
      <c r="T2109">
        <v>5.9</v>
      </c>
      <c r="U2109" t="s">
        <v>42</v>
      </c>
      <c r="W2109" t="str">
        <f t="shared" si="291"/>
        <v>Open</v>
      </c>
      <c r="X2109" t="str">
        <f>_xlfn.XLOOKUP(B2109,'Customers'!A:A,'Customers'!E:E,"")</f>
        <v>Mid-Market</v>
      </c>
      <c r="Y2109">
        <f t="shared" si="292"/>
        <v>0</v>
      </c>
      <c r="Z2109" t="str">
        <f t="shared" si="293"/>
        <v/>
      </c>
      <c r="AA2109">
        <f t="shared" si="296"/>
        <v>0</v>
      </c>
    </row>
    <row r="2110" spans="1:27">
      <c r="A2110" t="s">
        <v>6823</v>
      </c>
      <c r="B2110" t="s">
        <v>5541</v>
      </c>
      <c r="C2110" t="s">
        <v>1371</v>
      </c>
      <c r="D2110" t="s">
        <v>66</v>
      </c>
      <c r="E2110" t="s">
        <v>45</v>
      </c>
      <c r="F2110" t="s">
        <v>6824</v>
      </c>
      <c r="G2110" s="6">
        <f t="shared" si="288"/>
        <v>17148</v>
      </c>
      <c r="H2110" t="s">
        <v>79</v>
      </c>
      <c r="I2110" t="s">
        <v>268</v>
      </c>
      <c r="J2110" t="str">
        <f t="shared" si="289"/>
        <v>Panini Kade</v>
      </c>
      <c r="K2110" t="s">
        <v>1284</v>
      </c>
      <c r="L2110" s="7">
        <f t="shared" si="294"/>
        <v>45492</v>
      </c>
      <c r="M2110" s="7">
        <v>45521</v>
      </c>
      <c r="N2110" s="1">
        <f t="shared" si="290"/>
        <v>45521</v>
      </c>
      <c r="P2110" s="7" t="str">
        <f t="shared" si="295"/>
        <v/>
      </c>
      <c r="R2110">
        <v>0</v>
      </c>
      <c r="S2110">
        <v>1</v>
      </c>
      <c r="T2110">
        <v>32</v>
      </c>
      <c r="U2110" t="s">
        <v>33</v>
      </c>
      <c r="W2110" t="str">
        <f t="shared" si="291"/>
        <v>Open</v>
      </c>
      <c r="X2110" t="str">
        <f>_xlfn.XLOOKUP(B2110,'Customers'!A:A,'Customers'!E:E,"")</f>
        <v>Enterprise</v>
      </c>
      <c r="Y2110">
        <f t="shared" si="292"/>
        <v>0</v>
      </c>
      <c r="Z2110" t="str">
        <f t="shared" si="293"/>
        <v/>
      </c>
      <c r="AA2110">
        <f t="shared" si="296"/>
        <v>0</v>
      </c>
    </row>
    <row r="2111" spans="1:27">
      <c r="A2111" t="s">
        <v>6825</v>
      </c>
      <c r="B2111" t="s">
        <v>1194</v>
      </c>
      <c r="C2111" t="s">
        <v>18</v>
      </c>
      <c r="D2111" t="s">
        <v>183</v>
      </c>
      <c r="E2111" t="s">
        <v>54</v>
      </c>
      <c r="F2111" t="s">
        <v>6826</v>
      </c>
      <c r="G2111" s="6">
        <f t="shared" si="288"/>
        <v>8549</v>
      </c>
      <c r="H2111" t="s">
        <v>172</v>
      </c>
      <c r="I2111" t="s">
        <v>93</v>
      </c>
      <c r="J2111" t="str">
        <f t="shared" si="289"/>
        <v>Owen Mane</v>
      </c>
      <c r="K2111" t="s">
        <v>1730</v>
      </c>
      <c r="L2111" s="7">
        <f t="shared" si="294"/>
        <v>44562</v>
      </c>
      <c r="M2111" s="7">
        <v>44623</v>
      </c>
      <c r="N2111" s="1">
        <f t="shared" si="290"/>
        <v>44623</v>
      </c>
      <c r="P2111" s="7" t="str">
        <f t="shared" si="295"/>
        <v/>
      </c>
      <c r="R2111">
        <v>0</v>
      </c>
      <c r="S2111">
        <v>1</v>
      </c>
      <c r="T2111">
        <v>15.7</v>
      </c>
      <c r="U2111" t="s">
        <v>42</v>
      </c>
      <c r="W2111" t="str">
        <f t="shared" si="291"/>
        <v>Open</v>
      </c>
      <c r="X2111" t="str">
        <f>_xlfn.XLOOKUP(B2111,'Customers'!A:A,'Customers'!E:E,"")</f>
        <v>Enterprise</v>
      </c>
      <c r="Y2111">
        <f t="shared" si="292"/>
        <v>0</v>
      </c>
      <c r="Z2111" t="str">
        <f t="shared" si="293"/>
        <v/>
      </c>
      <c r="AA2111">
        <f t="shared" si="296"/>
        <v>0</v>
      </c>
    </row>
    <row r="2112" spans="1:27">
      <c r="A2112" t="s">
        <v>6827</v>
      </c>
      <c r="B2112" t="s">
        <v>4216</v>
      </c>
      <c r="C2112" t="s">
        <v>634</v>
      </c>
      <c r="D2112" t="s">
        <v>66</v>
      </c>
      <c r="E2112" t="s">
        <v>177</v>
      </c>
      <c r="F2112" t="s">
        <v>6828</v>
      </c>
      <c r="G2112" s="6">
        <f t="shared" si="288"/>
        <v>20566</v>
      </c>
      <c r="H2112" t="s">
        <v>161</v>
      </c>
      <c r="I2112" t="s">
        <v>274</v>
      </c>
      <c r="J2112" t="str">
        <f t="shared" si="289"/>
        <v>Rachit Lall</v>
      </c>
      <c r="K2112" t="s">
        <v>6829</v>
      </c>
      <c r="L2112" s="7">
        <f t="shared" si="294"/>
        <v>45534</v>
      </c>
      <c r="M2112" s="7">
        <v>45655</v>
      </c>
      <c r="N2112" s="1">
        <f t="shared" si="290"/>
        <v>45655</v>
      </c>
      <c r="P2112" s="7" t="str">
        <f t="shared" si="295"/>
        <v/>
      </c>
      <c r="R2112">
        <v>0</v>
      </c>
      <c r="S2112">
        <v>1</v>
      </c>
      <c r="T2112">
        <v>27.1</v>
      </c>
      <c r="U2112" t="s">
        <v>33</v>
      </c>
      <c r="W2112" t="str">
        <f t="shared" si="291"/>
        <v>Open</v>
      </c>
      <c r="X2112" t="str">
        <f>_xlfn.XLOOKUP(B2112,'Customers'!A:A,'Customers'!E:E,"")</f>
        <v>SMB</v>
      </c>
      <c r="Y2112">
        <f t="shared" si="292"/>
        <v>0</v>
      </c>
      <c r="Z2112" t="str">
        <f t="shared" si="293"/>
        <v/>
      </c>
      <c r="AA2112">
        <f t="shared" si="296"/>
        <v>0</v>
      </c>
    </row>
    <row r="2113" spans="1:27">
      <c r="A2113" t="s">
        <v>6830</v>
      </c>
      <c r="B2113" t="s">
        <v>933</v>
      </c>
      <c r="C2113" t="s">
        <v>18</v>
      </c>
      <c r="D2113" t="s">
        <v>53</v>
      </c>
      <c r="E2113" t="s">
        <v>45</v>
      </c>
      <c r="F2113" t="s">
        <v>6831</v>
      </c>
      <c r="G2113" s="6">
        <f t="shared" si="288"/>
        <v>40541</v>
      </c>
      <c r="H2113" t="s">
        <v>151</v>
      </c>
      <c r="I2113" t="s">
        <v>93</v>
      </c>
      <c r="J2113" t="str">
        <f t="shared" si="289"/>
        <v>Owen Mane</v>
      </c>
      <c r="K2113" t="s">
        <v>4167</v>
      </c>
      <c r="L2113" s="7">
        <f t="shared" si="294"/>
        <v>44984</v>
      </c>
      <c r="M2113" s="7">
        <v>45137</v>
      </c>
      <c r="N2113" s="1">
        <f t="shared" si="290"/>
        <v>45137</v>
      </c>
      <c r="P2113" s="7" t="str">
        <f t="shared" si="295"/>
        <v/>
      </c>
      <c r="R2113">
        <v>0</v>
      </c>
      <c r="S2113">
        <v>1</v>
      </c>
      <c r="T2113">
        <v>13.7</v>
      </c>
      <c r="U2113" t="s">
        <v>42</v>
      </c>
      <c r="W2113" t="str">
        <f t="shared" si="291"/>
        <v>Open</v>
      </c>
      <c r="X2113" t="str">
        <f>_xlfn.XLOOKUP(B2113,'Customers'!A:A,'Customers'!E:E,"")</f>
        <v>Mid-Market</v>
      </c>
      <c r="Y2113">
        <f t="shared" si="292"/>
        <v>0</v>
      </c>
      <c r="Z2113" t="str">
        <f t="shared" si="293"/>
        <v/>
      </c>
      <c r="AA2113">
        <f t="shared" si="296"/>
        <v>0</v>
      </c>
    </row>
    <row r="2114" spans="1:27">
      <c r="A2114" t="s">
        <v>6832</v>
      </c>
      <c r="B2114" t="s">
        <v>1699</v>
      </c>
      <c r="C2114" t="s">
        <v>315</v>
      </c>
      <c r="D2114" t="s">
        <v>183</v>
      </c>
      <c r="E2114" t="s">
        <v>54</v>
      </c>
      <c r="F2114" t="s">
        <v>6833</v>
      </c>
      <c r="G2114" s="6">
        <f t="shared" ref="G2114:G2177" si="297">IF(F2114="","",IF(RIGHT(UPPER(SUBSTITUTE(SUBSTITUTE(SUBSTITUTE(TRIM(F2114),"$",""),",","")," ","")),1)="K",VALUE(LEFT(UPPER(SUBSTITUTE(SUBSTITUTE(SUBSTITUTE(TRIM(F2114),"$",""),",","")," ","")),LEN(UPPER(SUBSTITUTE(SUBSTITUTE(SUBSTITUTE(TRIM(F2114),"$",""),",","")," ","")))-1))*1000,IF(RIGHT(UPPER(SUBSTITUTE(SUBSTITUTE(SUBSTITUTE(TRIM(F2114),"$",""),",","")," ","")),1)="M",VALUE(LEFT(UPPER(SUBSTITUTE(SUBSTITUTE(SUBSTITUTE(TRIM(F2114),"$",""),",","")," ","")),LEN(UPPER(SUBSTITUTE(SUBSTITUTE(SUBSTITUTE(TRIM(F2114),"$",""),",","")," ","")))-1))*1000000,VALUE(SUBSTITUTE(SUBSTITUTE(SUBSTITUTE(TRIM(F2114),"$",""),",","")," ","")))))</f>
        <v>6309</v>
      </c>
      <c r="H2114" t="s">
        <v>79</v>
      </c>
      <c r="I2114" t="s">
        <v>117</v>
      </c>
      <c r="J2114" t="str">
        <f t="shared" ref="J2114:J2177" si="298">PROPER(TRIM(I2114))</f>
        <v>Ekta Uppal</v>
      </c>
      <c r="K2114" t="s">
        <v>6834</v>
      </c>
      <c r="L2114" s="7">
        <f t="shared" si="294"/>
        <v>45028</v>
      </c>
      <c r="N2114" s="1" t="str">
        <f t="shared" ref="N2114:N2177" si="299">IF(M2114="","",IF(ISNUMBER(M2114),M2114,IF(ISNUMBER(SEARCH("/",M2114)),DATE(VALUE(RIGHT(M2114,4)),VALUE(MID(M2114,4,2)),VALUE(LEFT(M2114,2))),DATE(VALUE(LEFT(M2114,4)),VALUE(MID(M2114,6,2)),VALUE(RIGHT(M2114,2))))))</f>
        <v/>
      </c>
      <c r="P2114" s="7" t="str">
        <f t="shared" si="295"/>
        <v/>
      </c>
      <c r="R2114">
        <v>0</v>
      </c>
      <c r="S2114">
        <v>1</v>
      </c>
      <c r="U2114" t="s">
        <v>25</v>
      </c>
      <c r="W2114" t="str">
        <f t="shared" ref="W2114:W2177" si="300">IF(E2114="","",IF(E2114="Closed Won","Won",IF(E2114="Closed Lost","Lost","Open")))</f>
        <v>Open</v>
      </c>
      <c r="X2114" t="str">
        <f>_xlfn.XLOOKUP(B2114,'Customers'!A:A,'Customers'!E:E,"")</f>
        <v>SMB</v>
      </c>
      <c r="Y2114">
        <f t="shared" ref="Y2114:Y2177" si="301">IF(OR(W2114="Won",W2114="Lost"),1,0)</f>
        <v>0</v>
      </c>
      <c r="Z2114" t="str">
        <f t="shared" ref="Z2114:Z2177" si="302">IF(OR(N2114="",P2114=""),"",P2114-N2114)</f>
        <v/>
      </c>
      <c r="AA2114">
        <f t="shared" si="296"/>
        <v>0</v>
      </c>
    </row>
    <row r="2115" spans="1:27">
      <c r="A2115" t="s">
        <v>6835</v>
      </c>
      <c r="B2115" t="s">
        <v>6836</v>
      </c>
      <c r="C2115" t="s">
        <v>77</v>
      </c>
      <c r="D2115" t="s">
        <v>53</v>
      </c>
      <c r="E2115" t="s">
        <v>91</v>
      </c>
      <c r="F2115" t="s">
        <v>6837</v>
      </c>
      <c r="G2115" s="6">
        <f t="shared" si="297"/>
        <v>20337</v>
      </c>
      <c r="H2115" t="s">
        <v>56</v>
      </c>
      <c r="I2115" t="s">
        <v>156</v>
      </c>
      <c r="J2115" t="str">
        <f t="shared" si="298"/>
        <v>Lakshmi Hayre</v>
      </c>
      <c r="K2115" t="s">
        <v>4308</v>
      </c>
      <c r="L2115" s="7">
        <f t="shared" ref="L2115:L2178" si="303">IF(K2115="","",IF(ISNUMBER(K2115),K2115,IF(ISNUMBER(SEARCH("/",K2115)),DATE(VALUE(RIGHT(K2115,4)),VALUE(MID(K2115,4,2)),VALUE(LEFT(K2115,2))),DATE(VALUE(LEFT(K2115,4)),VALUE(MID(K2115,6,2)),VALUE(RIGHT(K2115,2))))))</f>
        <v>45363</v>
      </c>
      <c r="M2115" s="7">
        <v>45531</v>
      </c>
      <c r="N2115" s="1">
        <f t="shared" si="299"/>
        <v>45531</v>
      </c>
      <c r="O2115" s="7">
        <v>45476</v>
      </c>
      <c r="P2115" s="7">
        <f t="shared" ref="P2115:P2178" si="304">IF(O2115="","",IF(ISNUMBER(O2115),O2115,DATE(VALUE(LEFT(O2115,4)),VALUE(MID(O2115,6,2)),VALUE(RIGHT(O2115,2)))))</f>
        <v>45476</v>
      </c>
      <c r="Q2115">
        <v>113</v>
      </c>
      <c r="R2115">
        <v>1</v>
      </c>
      <c r="S2115">
        <v>3</v>
      </c>
      <c r="T2115">
        <v>30.4</v>
      </c>
      <c r="U2115" t="s">
        <v>25</v>
      </c>
      <c r="W2115" t="str">
        <f t="shared" si="300"/>
        <v>Won</v>
      </c>
      <c r="X2115" t="str">
        <f>_xlfn.XLOOKUP(B2115,'Customers'!A:A,'Customers'!E:E,"")</f>
        <v>Mid-Market</v>
      </c>
      <c r="Y2115">
        <f t="shared" si="301"/>
        <v>1</v>
      </c>
      <c r="Z2115">
        <f t="shared" si="302"/>
        <v>-55</v>
      </c>
      <c r="AA2115">
        <f t="shared" ref="AA2115:AA2178" si="305">IF(AND(Y2115=1,Z2115&gt;30),1,0)</f>
        <v>0</v>
      </c>
    </row>
    <row r="2116" spans="1:27">
      <c r="A2116" t="s">
        <v>6838</v>
      </c>
      <c r="B2116" t="s">
        <v>802</v>
      </c>
      <c r="C2116" t="s">
        <v>286</v>
      </c>
      <c r="D2116" t="s">
        <v>53</v>
      </c>
      <c r="E2116" t="s">
        <v>91</v>
      </c>
      <c r="F2116" t="s">
        <v>6839</v>
      </c>
      <c r="G2116" s="6">
        <f t="shared" si="297"/>
        <v>45304</v>
      </c>
      <c r="H2116" t="s">
        <v>47</v>
      </c>
      <c r="I2116" t="s">
        <v>258</v>
      </c>
      <c r="J2116" t="str">
        <f t="shared" si="298"/>
        <v>Jasmit Gour</v>
      </c>
      <c r="K2116" t="s">
        <v>6411</v>
      </c>
      <c r="L2116" s="7">
        <f t="shared" si="303"/>
        <v>44885</v>
      </c>
      <c r="M2116" s="7">
        <v>44915</v>
      </c>
      <c r="N2116" s="1">
        <f t="shared" si="299"/>
        <v>44915</v>
      </c>
      <c r="O2116" s="7">
        <v>45015</v>
      </c>
      <c r="P2116" s="7">
        <f t="shared" si="304"/>
        <v>45015</v>
      </c>
      <c r="Q2116">
        <v>130</v>
      </c>
      <c r="R2116">
        <v>1</v>
      </c>
      <c r="S2116">
        <v>1</v>
      </c>
      <c r="T2116">
        <v>14.4</v>
      </c>
      <c r="U2116" t="s">
        <v>58</v>
      </c>
      <c r="W2116" t="str">
        <f t="shared" si="300"/>
        <v>Won</v>
      </c>
      <c r="X2116" t="str">
        <f>_xlfn.XLOOKUP(B2116,'Customers'!A:A,'Customers'!E:E,"")</f>
        <v>Mid-Market</v>
      </c>
      <c r="Y2116">
        <f t="shared" si="301"/>
        <v>1</v>
      </c>
      <c r="Z2116">
        <f t="shared" si="302"/>
        <v>100</v>
      </c>
      <c r="AA2116">
        <f t="shared" si="305"/>
        <v>1</v>
      </c>
    </row>
    <row r="2117" spans="1:27">
      <c r="A2117" t="s">
        <v>6840</v>
      </c>
      <c r="B2117" t="s">
        <v>187</v>
      </c>
      <c r="C2117" t="s">
        <v>1182</v>
      </c>
      <c r="D2117" t="s">
        <v>183</v>
      </c>
      <c r="E2117" t="s">
        <v>20</v>
      </c>
      <c r="F2117" t="s">
        <v>6841</v>
      </c>
      <c r="G2117" s="6">
        <f t="shared" si="297"/>
        <v>8150</v>
      </c>
      <c r="H2117" t="s">
        <v>47</v>
      </c>
      <c r="I2117" t="s">
        <v>145</v>
      </c>
      <c r="J2117" t="str">
        <f t="shared" si="298"/>
        <v>Krish Varughese</v>
      </c>
      <c r="K2117" t="s">
        <v>6842</v>
      </c>
      <c r="L2117" s="7">
        <f t="shared" si="303"/>
        <v>45558</v>
      </c>
      <c r="M2117" s="7">
        <v>45644</v>
      </c>
      <c r="N2117" s="1">
        <f t="shared" si="299"/>
        <v>45644</v>
      </c>
      <c r="P2117" s="7" t="str">
        <f t="shared" si="304"/>
        <v/>
      </c>
      <c r="R2117">
        <v>0</v>
      </c>
      <c r="S2117">
        <v>1</v>
      </c>
      <c r="T2117">
        <v>31.2</v>
      </c>
      <c r="U2117" t="s">
        <v>42</v>
      </c>
      <c r="W2117" t="str">
        <f t="shared" si="300"/>
        <v>Open</v>
      </c>
      <c r="X2117" t="str">
        <f>_xlfn.XLOOKUP(B2117,'Customers'!A:A,'Customers'!E:E,"")</f>
        <v>Enterprise</v>
      </c>
      <c r="Y2117">
        <f t="shared" si="301"/>
        <v>0</v>
      </c>
      <c r="Z2117" t="str">
        <f t="shared" si="302"/>
        <v/>
      </c>
      <c r="AA2117">
        <f t="shared" si="305"/>
        <v>0</v>
      </c>
    </row>
    <row r="2118" spans="1:27">
      <c r="A2118" t="s">
        <v>6843</v>
      </c>
      <c r="B2118" t="s">
        <v>4866</v>
      </c>
      <c r="C2118" t="s">
        <v>2269</v>
      </c>
      <c r="D2118" t="s">
        <v>66</v>
      </c>
      <c r="E2118" t="s">
        <v>45</v>
      </c>
      <c r="F2118" t="s">
        <v>6844</v>
      </c>
      <c r="G2118" s="6">
        <f t="shared" si="297"/>
        <v>15342</v>
      </c>
      <c r="H2118" t="s">
        <v>39</v>
      </c>
      <c r="I2118" t="s">
        <v>127</v>
      </c>
      <c r="J2118" t="str">
        <f t="shared" si="298"/>
        <v>Kashish Patla</v>
      </c>
      <c r="K2118" t="s">
        <v>1200</v>
      </c>
      <c r="L2118" s="7">
        <f t="shared" si="303"/>
        <v>45063</v>
      </c>
      <c r="M2118" s="7">
        <v>45090</v>
      </c>
      <c r="N2118" s="1">
        <f t="shared" si="299"/>
        <v>45090</v>
      </c>
      <c r="P2118" s="7" t="str">
        <f t="shared" si="304"/>
        <v/>
      </c>
      <c r="R2118">
        <v>0</v>
      </c>
      <c r="S2118">
        <v>1</v>
      </c>
      <c r="U2118" t="s">
        <v>33</v>
      </c>
      <c r="W2118" t="str">
        <f t="shared" si="300"/>
        <v>Open</v>
      </c>
      <c r="X2118" t="str">
        <f>_xlfn.XLOOKUP(B2118,'Customers'!A:A,'Customers'!E:E,"")</f>
        <v>Mid-Market</v>
      </c>
      <c r="Y2118">
        <f t="shared" si="301"/>
        <v>0</v>
      </c>
      <c r="Z2118" t="str">
        <f t="shared" si="302"/>
        <v/>
      </c>
      <c r="AA2118">
        <f t="shared" si="305"/>
        <v>0</v>
      </c>
    </row>
    <row r="2119" spans="1:27">
      <c r="A2119" t="s">
        <v>6845</v>
      </c>
      <c r="B2119" t="s">
        <v>6846</v>
      </c>
      <c r="C2119" t="s">
        <v>18</v>
      </c>
      <c r="D2119" t="s">
        <v>66</v>
      </c>
      <c r="E2119" t="s">
        <v>20</v>
      </c>
      <c r="F2119" t="s">
        <v>6847</v>
      </c>
      <c r="G2119" s="6">
        <f t="shared" si="297"/>
        <v>21221</v>
      </c>
      <c r="H2119" t="s">
        <v>22</v>
      </c>
      <c r="I2119" t="s">
        <v>133</v>
      </c>
      <c r="J2119" t="str">
        <f t="shared" si="298"/>
        <v>Aachal Soni</v>
      </c>
      <c r="K2119" t="s">
        <v>6848</v>
      </c>
      <c r="L2119" s="7">
        <f t="shared" si="303"/>
        <v>45309</v>
      </c>
      <c r="M2119" s="7">
        <v>45371</v>
      </c>
      <c r="N2119" s="1">
        <f t="shared" si="299"/>
        <v>45371</v>
      </c>
      <c r="P2119" s="7" t="str">
        <f t="shared" si="304"/>
        <v/>
      </c>
      <c r="R2119">
        <v>0</v>
      </c>
      <c r="S2119">
        <v>1</v>
      </c>
      <c r="T2119">
        <v>17.600000000000001</v>
      </c>
      <c r="U2119" t="s">
        <v>42</v>
      </c>
      <c r="W2119" t="str">
        <f t="shared" si="300"/>
        <v>Open</v>
      </c>
      <c r="X2119" t="str">
        <f>_xlfn.XLOOKUP(B2119,'Customers'!A:A,'Customers'!E:E,"")</f>
        <v>Mid-Market</v>
      </c>
      <c r="Y2119">
        <f t="shared" si="301"/>
        <v>0</v>
      </c>
      <c r="Z2119" t="str">
        <f t="shared" si="302"/>
        <v/>
      </c>
      <c r="AA2119">
        <f t="shared" si="305"/>
        <v>0</v>
      </c>
    </row>
    <row r="2120" spans="1:27">
      <c r="A2120" t="s">
        <v>6849</v>
      </c>
      <c r="B2120" t="s">
        <v>187</v>
      </c>
      <c r="C2120" t="s">
        <v>798</v>
      </c>
      <c r="D2120" t="s">
        <v>66</v>
      </c>
      <c r="E2120" t="s">
        <v>28</v>
      </c>
      <c r="F2120" t="s">
        <v>6850</v>
      </c>
      <c r="G2120" s="6">
        <f t="shared" si="297"/>
        <v>20834</v>
      </c>
      <c r="H2120" t="s">
        <v>47</v>
      </c>
      <c r="I2120" t="s">
        <v>68</v>
      </c>
      <c r="J2120" t="str">
        <f t="shared" si="298"/>
        <v>Anamika Keer</v>
      </c>
      <c r="K2120" t="s">
        <v>6851</v>
      </c>
      <c r="L2120" s="7">
        <f t="shared" si="303"/>
        <v>45285</v>
      </c>
      <c r="M2120" s="7">
        <v>45463</v>
      </c>
      <c r="N2120" s="1">
        <f t="shared" si="299"/>
        <v>45463</v>
      </c>
      <c r="P2120" s="7" t="str">
        <f t="shared" si="304"/>
        <v/>
      </c>
      <c r="R2120">
        <v>0</v>
      </c>
      <c r="S2120">
        <v>1</v>
      </c>
      <c r="T2120">
        <v>7.4</v>
      </c>
      <c r="U2120" t="s">
        <v>58</v>
      </c>
      <c r="W2120" t="str">
        <f t="shared" si="300"/>
        <v>Open</v>
      </c>
      <c r="X2120" t="str">
        <f>_xlfn.XLOOKUP(B2120,'Customers'!A:A,'Customers'!E:E,"")</f>
        <v>Enterprise</v>
      </c>
      <c r="Y2120">
        <f t="shared" si="301"/>
        <v>0</v>
      </c>
      <c r="Z2120" t="str">
        <f t="shared" si="302"/>
        <v/>
      </c>
      <c r="AA2120">
        <f t="shared" si="305"/>
        <v>0</v>
      </c>
    </row>
    <row r="2121" spans="1:27">
      <c r="A2121" t="s">
        <v>6852</v>
      </c>
      <c r="B2121" t="s">
        <v>3214</v>
      </c>
      <c r="C2121" t="s">
        <v>216</v>
      </c>
      <c r="D2121" t="s">
        <v>183</v>
      </c>
      <c r="E2121" t="s">
        <v>20</v>
      </c>
      <c r="F2121" t="s">
        <v>6853</v>
      </c>
      <c r="G2121" s="6">
        <f t="shared" si="297"/>
        <v>12635</v>
      </c>
      <c r="H2121" t="s">
        <v>79</v>
      </c>
      <c r="I2121" t="s">
        <v>23</v>
      </c>
      <c r="J2121" t="str">
        <f t="shared" si="298"/>
        <v>Nihal Bhasin</v>
      </c>
      <c r="K2121" t="s">
        <v>1568</v>
      </c>
      <c r="L2121" s="7">
        <f t="shared" si="303"/>
        <v>45041</v>
      </c>
      <c r="M2121" s="7">
        <v>45081</v>
      </c>
      <c r="N2121" s="1">
        <f t="shared" si="299"/>
        <v>45081</v>
      </c>
      <c r="P2121" s="7" t="str">
        <f t="shared" si="304"/>
        <v/>
      </c>
      <c r="R2121">
        <v>0</v>
      </c>
      <c r="S2121">
        <v>1</v>
      </c>
      <c r="T2121">
        <v>14.4</v>
      </c>
      <c r="U2121" t="s">
        <v>100</v>
      </c>
      <c r="W2121" t="str">
        <f t="shared" si="300"/>
        <v>Open</v>
      </c>
      <c r="X2121" t="str">
        <f>_xlfn.XLOOKUP(B2121,'Customers'!A:A,'Customers'!E:E,"")</f>
        <v>Mid-Market</v>
      </c>
      <c r="Y2121">
        <f t="shared" si="301"/>
        <v>0</v>
      </c>
      <c r="Z2121" t="str">
        <f t="shared" si="302"/>
        <v/>
      </c>
      <c r="AA2121">
        <f t="shared" si="305"/>
        <v>0</v>
      </c>
    </row>
    <row r="2122" spans="1:27">
      <c r="A2122" t="s">
        <v>6854</v>
      </c>
      <c r="B2122" t="s">
        <v>6855</v>
      </c>
      <c r="C2122" t="s">
        <v>18</v>
      </c>
      <c r="D2122" t="s">
        <v>183</v>
      </c>
      <c r="E2122" t="s">
        <v>20</v>
      </c>
      <c r="F2122" t="s">
        <v>6856</v>
      </c>
      <c r="G2122" s="6">
        <f t="shared" si="297"/>
        <v>11188</v>
      </c>
      <c r="H2122" t="s">
        <v>30</v>
      </c>
      <c r="I2122" t="s">
        <v>105</v>
      </c>
      <c r="J2122" t="str">
        <f t="shared" si="298"/>
        <v>Hemangini Bahri</v>
      </c>
      <c r="K2122" t="s">
        <v>1883</v>
      </c>
      <c r="L2122" s="7">
        <f t="shared" si="303"/>
        <v>45436</v>
      </c>
      <c r="M2122" s="7">
        <v>45560</v>
      </c>
      <c r="N2122" s="1">
        <f t="shared" si="299"/>
        <v>45560</v>
      </c>
      <c r="P2122" s="7" t="str">
        <f t="shared" si="304"/>
        <v/>
      </c>
      <c r="R2122">
        <v>0</v>
      </c>
      <c r="S2122">
        <v>1</v>
      </c>
      <c r="T2122">
        <v>13.1</v>
      </c>
      <c r="U2122" t="s">
        <v>33</v>
      </c>
      <c r="W2122" t="str">
        <f t="shared" si="300"/>
        <v>Open</v>
      </c>
      <c r="X2122" t="str">
        <f>_xlfn.XLOOKUP(B2122,'Customers'!A:A,'Customers'!E:E,"")</f>
        <v>SMB</v>
      </c>
      <c r="Y2122">
        <f t="shared" si="301"/>
        <v>0</v>
      </c>
      <c r="Z2122" t="str">
        <f t="shared" si="302"/>
        <v/>
      </c>
      <c r="AA2122">
        <f t="shared" si="305"/>
        <v>0</v>
      </c>
    </row>
    <row r="2123" spans="1:27">
      <c r="A2123" t="s">
        <v>6857</v>
      </c>
      <c r="B2123" t="s">
        <v>473</v>
      </c>
      <c r="C2123" t="s">
        <v>1060</v>
      </c>
      <c r="D2123" t="s">
        <v>183</v>
      </c>
      <c r="E2123" t="s">
        <v>54</v>
      </c>
      <c r="F2123" t="s">
        <v>6858</v>
      </c>
      <c r="G2123" s="6">
        <f t="shared" si="297"/>
        <v>3771</v>
      </c>
      <c r="H2123" t="s">
        <v>151</v>
      </c>
      <c r="I2123" t="s">
        <v>593</v>
      </c>
      <c r="J2123" t="str">
        <f t="shared" si="298"/>
        <v>Lakshmi Hayre</v>
      </c>
      <c r="K2123" t="s">
        <v>3895</v>
      </c>
      <c r="L2123" s="7">
        <f t="shared" si="303"/>
        <v>45126</v>
      </c>
      <c r="M2123" s="7">
        <v>45271</v>
      </c>
      <c r="N2123" s="1">
        <f t="shared" si="299"/>
        <v>45271</v>
      </c>
      <c r="P2123" s="7" t="str">
        <f t="shared" si="304"/>
        <v/>
      </c>
      <c r="R2123">
        <v>0</v>
      </c>
      <c r="S2123">
        <v>1</v>
      </c>
      <c r="U2123" t="s">
        <v>33</v>
      </c>
      <c r="W2123" t="str">
        <f t="shared" si="300"/>
        <v>Open</v>
      </c>
      <c r="X2123" t="str">
        <f>_xlfn.XLOOKUP(B2123,'Customers'!A:A,'Customers'!E:E,"")</f>
        <v>Mid-Market</v>
      </c>
      <c r="Y2123">
        <f t="shared" si="301"/>
        <v>0</v>
      </c>
      <c r="Z2123" t="str">
        <f t="shared" si="302"/>
        <v/>
      </c>
      <c r="AA2123">
        <f t="shared" si="305"/>
        <v>0</v>
      </c>
    </row>
    <row r="2124" spans="1:27">
      <c r="A2124" t="s">
        <v>6859</v>
      </c>
      <c r="B2124" t="s">
        <v>1120</v>
      </c>
      <c r="C2124" t="s">
        <v>18</v>
      </c>
      <c r="D2124" t="s">
        <v>53</v>
      </c>
      <c r="E2124" t="s">
        <v>45</v>
      </c>
      <c r="F2124" t="s">
        <v>2700</v>
      </c>
      <c r="G2124" s="6">
        <f t="shared" si="297"/>
        <v>28000</v>
      </c>
      <c r="H2124" t="s">
        <v>47</v>
      </c>
      <c r="I2124" t="s">
        <v>608</v>
      </c>
      <c r="J2124" t="str">
        <f t="shared" si="298"/>
        <v>Jairaj Panchal</v>
      </c>
      <c r="K2124" t="s">
        <v>1905</v>
      </c>
      <c r="L2124" s="7">
        <f t="shared" si="303"/>
        <v>45580</v>
      </c>
      <c r="M2124" s="7">
        <v>45743</v>
      </c>
      <c r="N2124" s="1">
        <f t="shared" si="299"/>
        <v>45743</v>
      </c>
      <c r="P2124" s="7" t="str">
        <f t="shared" si="304"/>
        <v/>
      </c>
      <c r="R2124">
        <v>0</v>
      </c>
      <c r="S2124">
        <v>1</v>
      </c>
      <c r="T2124">
        <v>25.4</v>
      </c>
      <c r="U2124" t="s">
        <v>100</v>
      </c>
      <c r="W2124" t="str">
        <f t="shared" si="300"/>
        <v>Open</v>
      </c>
      <c r="X2124" t="str">
        <f>_xlfn.XLOOKUP(B2124,'Customers'!A:A,'Customers'!E:E,"")</f>
        <v>Enterprise</v>
      </c>
      <c r="Y2124">
        <f t="shared" si="301"/>
        <v>0</v>
      </c>
      <c r="Z2124" t="str">
        <f t="shared" si="302"/>
        <v/>
      </c>
      <c r="AA2124">
        <f t="shared" si="305"/>
        <v>0</v>
      </c>
    </row>
    <row r="2125" spans="1:27">
      <c r="A2125" t="s">
        <v>6860</v>
      </c>
      <c r="B2125" t="s">
        <v>5495</v>
      </c>
      <c r="C2125" t="s">
        <v>1847</v>
      </c>
      <c r="D2125" t="s">
        <v>19</v>
      </c>
      <c r="E2125" t="s">
        <v>28</v>
      </c>
      <c r="F2125" t="s">
        <v>6861</v>
      </c>
      <c r="G2125" s="6">
        <f t="shared" si="297"/>
        <v>2415</v>
      </c>
      <c r="H2125" t="s">
        <v>79</v>
      </c>
      <c r="I2125" t="s">
        <v>303</v>
      </c>
      <c r="J2125" t="str">
        <f t="shared" si="298"/>
        <v>Amruta Sinha</v>
      </c>
      <c r="K2125" t="s">
        <v>1258</v>
      </c>
      <c r="L2125" s="7">
        <f t="shared" si="303"/>
        <v>44615</v>
      </c>
      <c r="M2125" s="7">
        <v>44675</v>
      </c>
      <c r="N2125" s="1">
        <f t="shared" si="299"/>
        <v>44675</v>
      </c>
      <c r="P2125" s="7" t="str">
        <f t="shared" si="304"/>
        <v/>
      </c>
      <c r="R2125">
        <v>0</v>
      </c>
      <c r="S2125">
        <v>1</v>
      </c>
      <c r="T2125">
        <v>10.3</v>
      </c>
      <c r="U2125" t="s">
        <v>42</v>
      </c>
      <c r="W2125" t="str">
        <f t="shared" si="300"/>
        <v>Open</v>
      </c>
      <c r="X2125" t="str">
        <f>_xlfn.XLOOKUP(B2125,'Customers'!A:A,'Customers'!E:E,"")</f>
        <v>SMB</v>
      </c>
      <c r="Y2125">
        <f t="shared" si="301"/>
        <v>0</v>
      </c>
      <c r="Z2125" t="str">
        <f t="shared" si="302"/>
        <v/>
      </c>
      <c r="AA2125">
        <f t="shared" si="305"/>
        <v>0</v>
      </c>
    </row>
    <row r="2126" spans="1:27">
      <c r="A2126" t="s">
        <v>6862</v>
      </c>
      <c r="B2126" t="s">
        <v>858</v>
      </c>
      <c r="C2126" t="s">
        <v>18</v>
      </c>
      <c r="D2126" t="s">
        <v>37</v>
      </c>
      <c r="E2126" t="s">
        <v>28</v>
      </c>
      <c r="F2126" t="s">
        <v>6863</v>
      </c>
      <c r="G2126" s="6">
        <f t="shared" si="297"/>
        <v>184812</v>
      </c>
      <c r="H2126" t="s">
        <v>39</v>
      </c>
      <c r="I2126" t="s">
        <v>139</v>
      </c>
      <c r="J2126" t="str">
        <f t="shared" si="298"/>
        <v>Champak Rao</v>
      </c>
      <c r="K2126" t="s">
        <v>5580</v>
      </c>
      <c r="L2126" s="7">
        <f t="shared" si="303"/>
        <v>45581</v>
      </c>
      <c r="M2126" s="7">
        <v>45651</v>
      </c>
      <c r="N2126" s="1">
        <f t="shared" si="299"/>
        <v>45651</v>
      </c>
      <c r="P2126" s="7" t="str">
        <f t="shared" si="304"/>
        <v/>
      </c>
      <c r="R2126">
        <v>0</v>
      </c>
      <c r="S2126">
        <v>1</v>
      </c>
      <c r="T2126">
        <v>18.5</v>
      </c>
      <c r="U2126" t="s">
        <v>100</v>
      </c>
      <c r="W2126" t="str">
        <f t="shared" si="300"/>
        <v>Open</v>
      </c>
      <c r="X2126" t="str">
        <f>_xlfn.XLOOKUP(B2126,'Customers'!A:A,'Customers'!E:E,"")</f>
        <v>Mid-Market</v>
      </c>
      <c r="Y2126">
        <f t="shared" si="301"/>
        <v>0</v>
      </c>
      <c r="Z2126" t="str">
        <f t="shared" si="302"/>
        <v/>
      </c>
      <c r="AA2126">
        <f t="shared" si="305"/>
        <v>0</v>
      </c>
    </row>
    <row r="2127" spans="1:27">
      <c r="A2127" t="s">
        <v>6864</v>
      </c>
      <c r="B2127" t="s">
        <v>6399</v>
      </c>
      <c r="C2127" t="s">
        <v>901</v>
      </c>
      <c r="D2127" t="s">
        <v>66</v>
      </c>
      <c r="E2127" t="s">
        <v>91</v>
      </c>
      <c r="F2127" t="s">
        <v>6865</v>
      </c>
      <c r="G2127" s="6">
        <f t="shared" si="297"/>
        <v>15351</v>
      </c>
      <c r="H2127" t="s">
        <v>30</v>
      </c>
      <c r="I2127" t="s">
        <v>237</v>
      </c>
      <c r="J2127" t="str">
        <f t="shared" si="298"/>
        <v>Vidhi Mital</v>
      </c>
      <c r="K2127" t="s">
        <v>6866</v>
      </c>
      <c r="L2127" s="7">
        <f t="shared" si="303"/>
        <v>45083</v>
      </c>
      <c r="M2127" s="7">
        <v>45211</v>
      </c>
      <c r="N2127" s="1">
        <f t="shared" si="299"/>
        <v>45211</v>
      </c>
      <c r="O2127" s="7">
        <v>45178</v>
      </c>
      <c r="P2127" s="7">
        <f t="shared" si="304"/>
        <v>45178</v>
      </c>
      <c r="Q2127">
        <v>95</v>
      </c>
      <c r="R2127">
        <v>1</v>
      </c>
      <c r="S2127">
        <v>2</v>
      </c>
      <c r="T2127">
        <v>29.3</v>
      </c>
      <c r="U2127" t="s">
        <v>42</v>
      </c>
      <c r="W2127" t="str">
        <f t="shared" si="300"/>
        <v>Won</v>
      </c>
      <c r="X2127" t="str">
        <f>_xlfn.XLOOKUP(B2127,'Customers'!A:A,'Customers'!E:E,"")</f>
        <v>Mid-Market</v>
      </c>
      <c r="Y2127">
        <f t="shared" si="301"/>
        <v>1</v>
      </c>
      <c r="Z2127">
        <f t="shared" si="302"/>
        <v>-33</v>
      </c>
      <c r="AA2127">
        <f t="shared" si="305"/>
        <v>0</v>
      </c>
    </row>
    <row r="2128" spans="1:27">
      <c r="A2128" t="s">
        <v>6867</v>
      </c>
      <c r="B2128" t="s">
        <v>947</v>
      </c>
      <c r="C2128" t="s">
        <v>18</v>
      </c>
      <c r="D2128" t="s">
        <v>37</v>
      </c>
      <c r="E2128" t="s">
        <v>28</v>
      </c>
      <c r="F2128" t="s">
        <v>6868</v>
      </c>
      <c r="G2128" s="6">
        <f t="shared" si="297"/>
        <v>183000</v>
      </c>
      <c r="H2128" t="s">
        <v>151</v>
      </c>
      <c r="I2128" t="s">
        <v>62</v>
      </c>
      <c r="J2128" t="str">
        <f t="shared" si="298"/>
        <v>Jairaj Panchal</v>
      </c>
      <c r="K2128" t="s">
        <v>2317</v>
      </c>
      <c r="L2128" s="7">
        <f t="shared" si="303"/>
        <v>45232</v>
      </c>
      <c r="M2128" s="7">
        <v>45352</v>
      </c>
      <c r="N2128" s="1">
        <f t="shared" si="299"/>
        <v>45352</v>
      </c>
      <c r="P2128" s="7" t="str">
        <f t="shared" si="304"/>
        <v/>
      </c>
      <c r="R2128">
        <v>0</v>
      </c>
      <c r="S2128">
        <v>1</v>
      </c>
      <c r="T2128">
        <v>20.8</v>
      </c>
      <c r="U2128" t="s">
        <v>100</v>
      </c>
      <c r="W2128" t="str">
        <f t="shared" si="300"/>
        <v>Open</v>
      </c>
      <c r="X2128" t="str">
        <f>_xlfn.XLOOKUP(B2128,'Customers'!A:A,'Customers'!E:E,"")</f>
        <v>Enterprise</v>
      </c>
      <c r="Y2128">
        <f t="shared" si="301"/>
        <v>0</v>
      </c>
      <c r="Z2128" t="str">
        <f t="shared" si="302"/>
        <v/>
      </c>
      <c r="AA2128">
        <f t="shared" si="305"/>
        <v>0</v>
      </c>
    </row>
    <row r="2129" spans="1:27">
      <c r="A2129" t="s">
        <v>6869</v>
      </c>
      <c r="B2129" t="s">
        <v>1941</v>
      </c>
      <c r="C2129" t="s">
        <v>18</v>
      </c>
      <c r="D2129" t="s">
        <v>183</v>
      </c>
      <c r="E2129" t="s">
        <v>54</v>
      </c>
      <c r="F2129" t="s">
        <v>6870</v>
      </c>
      <c r="G2129" s="6">
        <f t="shared" si="297"/>
        <v>2745</v>
      </c>
      <c r="H2129" t="s">
        <v>151</v>
      </c>
      <c r="I2129" t="s">
        <v>133</v>
      </c>
      <c r="J2129" t="str">
        <f t="shared" si="298"/>
        <v>Aachal Soni</v>
      </c>
      <c r="K2129" t="s">
        <v>1170</v>
      </c>
      <c r="L2129" s="7">
        <f t="shared" si="303"/>
        <v>44656</v>
      </c>
      <c r="M2129" s="7">
        <v>44785</v>
      </c>
      <c r="N2129" s="1">
        <f t="shared" si="299"/>
        <v>44785</v>
      </c>
      <c r="P2129" s="7" t="str">
        <f t="shared" si="304"/>
        <v/>
      </c>
      <c r="R2129">
        <v>0</v>
      </c>
      <c r="S2129">
        <v>1</v>
      </c>
      <c r="T2129">
        <v>16.399999999999999</v>
      </c>
      <c r="U2129" t="s">
        <v>33</v>
      </c>
      <c r="W2129" t="str">
        <f t="shared" si="300"/>
        <v>Open</v>
      </c>
      <c r="X2129" t="str">
        <f>_xlfn.XLOOKUP(B2129,'Customers'!A:A,'Customers'!E:E,"")</f>
        <v>Mid-Market</v>
      </c>
      <c r="Y2129">
        <f t="shared" si="301"/>
        <v>0</v>
      </c>
      <c r="Z2129" t="str">
        <f t="shared" si="302"/>
        <v/>
      </c>
      <c r="AA2129">
        <f t="shared" si="305"/>
        <v>0</v>
      </c>
    </row>
    <row r="2130" spans="1:27">
      <c r="A2130" t="s">
        <v>6871</v>
      </c>
      <c r="B2130" t="s">
        <v>6872</v>
      </c>
      <c r="C2130" t="s">
        <v>2990</v>
      </c>
      <c r="D2130" t="s">
        <v>53</v>
      </c>
      <c r="E2130" t="s">
        <v>20</v>
      </c>
      <c r="F2130" t="s">
        <v>6873</v>
      </c>
      <c r="G2130" s="6">
        <f t="shared" si="297"/>
        <v>22796</v>
      </c>
      <c r="H2130" t="s">
        <v>39</v>
      </c>
      <c r="I2130" t="s">
        <v>86</v>
      </c>
      <c r="J2130" t="str">
        <f t="shared" si="298"/>
        <v>Mason Solanki</v>
      </c>
      <c r="K2130" t="s">
        <v>2286</v>
      </c>
      <c r="L2130" s="7">
        <f t="shared" si="303"/>
        <v>45070</v>
      </c>
      <c r="M2130" s="7">
        <v>45092</v>
      </c>
      <c r="N2130" s="1">
        <f t="shared" si="299"/>
        <v>45092</v>
      </c>
      <c r="P2130" s="7" t="str">
        <f t="shared" si="304"/>
        <v/>
      </c>
      <c r="R2130">
        <v>0</v>
      </c>
      <c r="S2130">
        <v>1</v>
      </c>
      <c r="T2130">
        <v>3.6</v>
      </c>
      <c r="U2130" t="s">
        <v>42</v>
      </c>
      <c r="W2130" t="str">
        <f t="shared" si="300"/>
        <v>Open</v>
      </c>
      <c r="X2130" t="str">
        <f>_xlfn.XLOOKUP(B2130,'Customers'!A:A,'Customers'!E:E,"")</f>
        <v>Mid-Market</v>
      </c>
      <c r="Y2130">
        <f t="shared" si="301"/>
        <v>0</v>
      </c>
      <c r="Z2130" t="str">
        <f t="shared" si="302"/>
        <v/>
      </c>
      <c r="AA2130">
        <f t="shared" si="305"/>
        <v>0</v>
      </c>
    </row>
    <row r="2131" spans="1:27">
      <c r="A2131" t="s">
        <v>6874</v>
      </c>
      <c r="B2131" t="s">
        <v>6875</v>
      </c>
      <c r="C2131" t="s">
        <v>4931</v>
      </c>
      <c r="D2131" t="s">
        <v>19</v>
      </c>
      <c r="E2131" t="s">
        <v>177</v>
      </c>
      <c r="F2131" t="s">
        <v>6876</v>
      </c>
      <c r="G2131" s="6">
        <f t="shared" si="297"/>
        <v>6047</v>
      </c>
      <c r="H2131" t="s">
        <v>151</v>
      </c>
      <c r="I2131" t="s">
        <v>31</v>
      </c>
      <c r="J2131" t="str">
        <f t="shared" si="298"/>
        <v>Ati Seshadri</v>
      </c>
      <c r="K2131" t="s">
        <v>6877</v>
      </c>
      <c r="L2131" s="7">
        <f t="shared" si="303"/>
        <v>44615</v>
      </c>
      <c r="M2131" s="7">
        <v>44678</v>
      </c>
      <c r="N2131" s="1">
        <f t="shared" si="299"/>
        <v>44678</v>
      </c>
      <c r="P2131" s="7" t="str">
        <f t="shared" si="304"/>
        <v/>
      </c>
      <c r="R2131">
        <v>0</v>
      </c>
      <c r="S2131">
        <v>1</v>
      </c>
      <c r="T2131">
        <v>14.1</v>
      </c>
      <c r="U2131" t="s">
        <v>25</v>
      </c>
      <c r="W2131" t="str">
        <f t="shared" si="300"/>
        <v>Open</v>
      </c>
      <c r="X2131" t="str">
        <f>_xlfn.XLOOKUP(B2131,'Customers'!A:A,'Customers'!E:E,"")</f>
        <v>Enterprise</v>
      </c>
      <c r="Y2131">
        <f t="shared" si="301"/>
        <v>0</v>
      </c>
      <c r="Z2131" t="str">
        <f t="shared" si="302"/>
        <v/>
      </c>
      <c r="AA2131">
        <f t="shared" si="305"/>
        <v>0</v>
      </c>
    </row>
    <row r="2132" spans="1:27">
      <c r="A2132" t="s">
        <v>6878</v>
      </c>
      <c r="B2132" t="s">
        <v>1024</v>
      </c>
      <c r="C2132" t="s">
        <v>1042</v>
      </c>
      <c r="D2132" t="s">
        <v>37</v>
      </c>
      <c r="E2132" t="s">
        <v>28</v>
      </c>
      <c r="F2132" t="s">
        <v>6879</v>
      </c>
      <c r="G2132" s="6">
        <f t="shared" si="297"/>
        <v>187193</v>
      </c>
      <c r="H2132" t="s">
        <v>172</v>
      </c>
      <c r="I2132" t="s">
        <v>68</v>
      </c>
      <c r="J2132" t="str">
        <f t="shared" si="298"/>
        <v>Anamika Keer</v>
      </c>
      <c r="K2132" t="s">
        <v>1258</v>
      </c>
      <c r="L2132" s="7">
        <f t="shared" si="303"/>
        <v>44615</v>
      </c>
      <c r="M2132" s="7">
        <v>44675</v>
      </c>
      <c r="N2132" s="1">
        <f t="shared" si="299"/>
        <v>44675</v>
      </c>
      <c r="P2132" s="7" t="str">
        <f t="shared" si="304"/>
        <v/>
      </c>
      <c r="R2132">
        <v>0</v>
      </c>
      <c r="S2132">
        <v>1</v>
      </c>
      <c r="T2132">
        <v>17.899999999999999</v>
      </c>
      <c r="U2132" t="s">
        <v>42</v>
      </c>
      <c r="W2132" t="str">
        <f t="shared" si="300"/>
        <v>Open</v>
      </c>
      <c r="X2132" t="str">
        <f>_xlfn.XLOOKUP(B2132,'Customers'!A:A,'Customers'!E:E,"")</f>
        <v>SMB</v>
      </c>
      <c r="Y2132">
        <f t="shared" si="301"/>
        <v>0</v>
      </c>
      <c r="Z2132" t="str">
        <f t="shared" si="302"/>
        <v/>
      </c>
      <c r="AA2132">
        <f t="shared" si="305"/>
        <v>0</v>
      </c>
    </row>
    <row r="2133" spans="1:27">
      <c r="A2133" t="s">
        <v>6880</v>
      </c>
      <c r="B2133" t="s">
        <v>617</v>
      </c>
      <c r="C2133" t="s">
        <v>307</v>
      </c>
      <c r="D2133" t="s">
        <v>53</v>
      </c>
      <c r="E2133" t="s">
        <v>91</v>
      </c>
      <c r="F2133" t="s">
        <v>6881</v>
      </c>
      <c r="G2133" s="6">
        <f t="shared" si="297"/>
        <v>18675</v>
      </c>
      <c r="H2133" t="s">
        <v>22</v>
      </c>
      <c r="I2133" t="s">
        <v>86</v>
      </c>
      <c r="J2133" t="str">
        <f t="shared" si="298"/>
        <v>Mason Solanki</v>
      </c>
      <c r="K2133" t="s">
        <v>1981</v>
      </c>
      <c r="L2133" s="7">
        <f t="shared" si="303"/>
        <v>45175</v>
      </c>
      <c r="M2133" s="7">
        <v>45318</v>
      </c>
      <c r="N2133" s="1">
        <f t="shared" si="299"/>
        <v>45318</v>
      </c>
      <c r="O2133" s="7">
        <v>45330</v>
      </c>
      <c r="P2133" s="7">
        <f t="shared" si="304"/>
        <v>45330</v>
      </c>
      <c r="Q2133">
        <v>155</v>
      </c>
      <c r="R2133">
        <v>0</v>
      </c>
      <c r="S2133">
        <v>1</v>
      </c>
      <c r="U2133" t="s">
        <v>58</v>
      </c>
      <c r="W2133" t="str">
        <f t="shared" si="300"/>
        <v>Won</v>
      </c>
      <c r="X2133" t="str">
        <f>_xlfn.XLOOKUP(B2133,'Customers'!A:A,'Customers'!E:E,"")</f>
        <v>Mid-Market</v>
      </c>
      <c r="Y2133">
        <f t="shared" si="301"/>
        <v>1</v>
      </c>
      <c r="Z2133">
        <f t="shared" si="302"/>
        <v>12</v>
      </c>
      <c r="AA2133">
        <f t="shared" si="305"/>
        <v>0</v>
      </c>
    </row>
    <row r="2134" spans="1:27">
      <c r="A2134" t="s">
        <v>6882</v>
      </c>
      <c r="B2134" t="s">
        <v>4612</v>
      </c>
      <c r="C2134" t="s">
        <v>18</v>
      </c>
      <c r="D2134" t="s">
        <v>66</v>
      </c>
      <c r="E2134" t="s">
        <v>45</v>
      </c>
      <c r="F2134" t="s">
        <v>6883</v>
      </c>
      <c r="G2134" s="6">
        <f t="shared" si="297"/>
        <v>15401</v>
      </c>
      <c r="H2134" t="s">
        <v>30</v>
      </c>
      <c r="I2134" t="s">
        <v>68</v>
      </c>
      <c r="J2134" t="str">
        <f t="shared" si="298"/>
        <v>Anamika Keer</v>
      </c>
      <c r="K2134" t="s">
        <v>2161</v>
      </c>
      <c r="L2134" s="7">
        <f t="shared" si="303"/>
        <v>45183</v>
      </c>
      <c r="M2134" s="7">
        <v>45224</v>
      </c>
      <c r="N2134" s="1">
        <f t="shared" si="299"/>
        <v>45224</v>
      </c>
      <c r="P2134" s="7" t="str">
        <f t="shared" si="304"/>
        <v/>
      </c>
      <c r="R2134">
        <v>0</v>
      </c>
      <c r="S2134">
        <v>1</v>
      </c>
      <c r="T2134">
        <v>14.8</v>
      </c>
      <c r="U2134" t="s">
        <v>42</v>
      </c>
      <c r="W2134" t="str">
        <f t="shared" si="300"/>
        <v>Open</v>
      </c>
      <c r="X2134" t="str">
        <f>_xlfn.XLOOKUP(B2134,'Customers'!A:A,'Customers'!E:E,"")</f>
        <v>SMB</v>
      </c>
      <c r="Y2134">
        <f t="shared" si="301"/>
        <v>0</v>
      </c>
      <c r="Z2134" t="str">
        <f t="shared" si="302"/>
        <v/>
      </c>
      <c r="AA2134">
        <f t="shared" si="305"/>
        <v>0</v>
      </c>
    </row>
    <row r="2135" spans="1:27">
      <c r="A2135" t="s">
        <v>6884</v>
      </c>
      <c r="B2135" t="s">
        <v>3097</v>
      </c>
      <c r="C2135" t="s">
        <v>3295</v>
      </c>
      <c r="D2135" t="s">
        <v>183</v>
      </c>
      <c r="E2135" t="s">
        <v>28</v>
      </c>
      <c r="F2135" t="s">
        <v>6885</v>
      </c>
      <c r="G2135" s="6">
        <f t="shared" si="297"/>
        <v>11952</v>
      </c>
      <c r="H2135" t="s">
        <v>172</v>
      </c>
      <c r="I2135" t="s">
        <v>274</v>
      </c>
      <c r="J2135" t="str">
        <f t="shared" si="298"/>
        <v>Rachit Lall</v>
      </c>
      <c r="K2135" t="s">
        <v>3132</v>
      </c>
      <c r="L2135" s="7">
        <f t="shared" si="303"/>
        <v>45505</v>
      </c>
      <c r="M2135" s="7">
        <v>45529</v>
      </c>
      <c r="N2135" s="1">
        <f t="shared" si="299"/>
        <v>45529</v>
      </c>
      <c r="P2135" s="7" t="str">
        <f t="shared" si="304"/>
        <v/>
      </c>
      <c r="R2135">
        <v>0</v>
      </c>
      <c r="S2135">
        <v>1</v>
      </c>
      <c r="T2135">
        <v>33.700000000000003</v>
      </c>
      <c r="U2135" t="s">
        <v>100</v>
      </c>
      <c r="W2135" t="str">
        <f t="shared" si="300"/>
        <v>Open</v>
      </c>
      <c r="X2135" t="str">
        <f>_xlfn.XLOOKUP(B2135,'Customers'!A:A,'Customers'!E:E,"")</f>
        <v>Mid-Market</v>
      </c>
      <c r="Y2135">
        <f t="shared" si="301"/>
        <v>0</v>
      </c>
      <c r="Z2135" t="str">
        <f t="shared" si="302"/>
        <v/>
      </c>
      <c r="AA2135">
        <f t="shared" si="305"/>
        <v>0</v>
      </c>
    </row>
    <row r="2136" spans="1:27">
      <c r="A2136" t="s">
        <v>6886</v>
      </c>
      <c r="B2136" t="s">
        <v>1790</v>
      </c>
      <c r="C2136" t="s">
        <v>18</v>
      </c>
      <c r="D2136" t="s">
        <v>37</v>
      </c>
      <c r="E2136" t="s">
        <v>177</v>
      </c>
      <c r="F2136" t="s">
        <v>6887</v>
      </c>
      <c r="G2136" s="6">
        <f t="shared" si="297"/>
        <v>86620</v>
      </c>
      <c r="H2136" t="s">
        <v>79</v>
      </c>
      <c r="I2136" t="s">
        <v>31</v>
      </c>
      <c r="J2136" t="str">
        <f t="shared" si="298"/>
        <v>Ati Seshadri</v>
      </c>
      <c r="K2136" t="s">
        <v>4025</v>
      </c>
      <c r="L2136" s="7">
        <f t="shared" si="303"/>
        <v>44672</v>
      </c>
      <c r="M2136" s="7">
        <v>44805</v>
      </c>
      <c r="N2136" s="1">
        <f t="shared" si="299"/>
        <v>44805</v>
      </c>
      <c r="P2136" s="7" t="str">
        <f t="shared" si="304"/>
        <v/>
      </c>
      <c r="R2136">
        <v>0</v>
      </c>
      <c r="S2136">
        <v>1</v>
      </c>
      <c r="T2136">
        <v>27.5</v>
      </c>
      <c r="U2136" t="s">
        <v>58</v>
      </c>
      <c r="W2136" t="str">
        <f t="shared" si="300"/>
        <v>Open</v>
      </c>
      <c r="X2136" t="str">
        <f>_xlfn.XLOOKUP(B2136,'Customers'!A:A,'Customers'!E:E,"")</f>
        <v>Mid-Market</v>
      </c>
      <c r="Y2136">
        <f t="shared" si="301"/>
        <v>0</v>
      </c>
      <c r="Z2136" t="str">
        <f t="shared" si="302"/>
        <v/>
      </c>
      <c r="AA2136">
        <f t="shared" si="305"/>
        <v>0</v>
      </c>
    </row>
    <row r="2137" spans="1:27">
      <c r="A2137" t="s">
        <v>6888</v>
      </c>
      <c r="B2137" t="s">
        <v>6889</v>
      </c>
      <c r="C2137" t="s">
        <v>758</v>
      </c>
      <c r="D2137" t="s">
        <v>37</v>
      </c>
      <c r="E2137" t="s">
        <v>20</v>
      </c>
      <c r="F2137" t="s">
        <v>6890</v>
      </c>
      <c r="G2137" s="6">
        <f t="shared" si="297"/>
        <v>154793</v>
      </c>
      <c r="H2137" t="s">
        <v>56</v>
      </c>
      <c r="I2137" t="s">
        <v>31</v>
      </c>
      <c r="J2137" t="str">
        <f t="shared" si="298"/>
        <v>Ati Seshadri</v>
      </c>
      <c r="K2137" t="s">
        <v>3631</v>
      </c>
      <c r="L2137" s="7">
        <f t="shared" si="303"/>
        <v>45201</v>
      </c>
      <c r="M2137" s="7">
        <v>45218</v>
      </c>
      <c r="N2137" s="1">
        <f t="shared" si="299"/>
        <v>45218</v>
      </c>
      <c r="P2137" s="7" t="str">
        <f t="shared" si="304"/>
        <v/>
      </c>
      <c r="R2137">
        <v>0</v>
      </c>
      <c r="S2137">
        <v>1</v>
      </c>
      <c r="T2137">
        <v>26.8</v>
      </c>
      <c r="U2137" t="s">
        <v>58</v>
      </c>
      <c r="W2137" t="str">
        <f t="shared" si="300"/>
        <v>Open</v>
      </c>
      <c r="X2137" t="str">
        <f>_xlfn.XLOOKUP(B2137,'Customers'!A:A,'Customers'!E:E,"")</f>
        <v>Mid-Market</v>
      </c>
      <c r="Y2137">
        <f t="shared" si="301"/>
        <v>0</v>
      </c>
      <c r="Z2137" t="str">
        <f t="shared" si="302"/>
        <v/>
      </c>
      <c r="AA2137">
        <f t="shared" si="305"/>
        <v>0</v>
      </c>
    </row>
    <row r="2138" spans="1:27">
      <c r="A2138" t="s">
        <v>6891</v>
      </c>
      <c r="B2138" t="s">
        <v>3328</v>
      </c>
      <c r="C2138" t="s">
        <v>2987</v>
      </c>
      <c r="D2138" t="s">
        <v>66</v>
      </c>
      <c r="E2138" t="s">
        <v>115</v>
      </c>
      <c r="F2138" t="s">
        <v>6892</v>
      </c>
      <c r="G2138" s="6">
        <f t="shared" si="297"/>
        <v>8895</v>
      </c>
      <c r="H2138" t="s">
        <v>161</v>
      </c>
      <c r="I2138" t="s">
        <v>361</v>
      </c>
      <c r="J2138" t="str">
        <f t="shared" si="298"/>
        <v>Jalsa Parsa</v>
      </c>
      <c r="K2138" t="s">
        <v>6893</v>
      </c>
      <c r="L2138" s="7">
        <f t="shared" si="303"/>
        <v>45019</v>
      </c>
      <c r="M2138" s="7">
        <v>45051</v>
      </c>
      <c r="N2138" s="1">
        <f t="shared" si="299"/>
        <v>45051</v>
      </c>
      <c r="O2138" s="7">
        <v>45115</v>
      </c>
      <c r="P2138" s="7">
        <f t="shared" si="304"/>
        <v>45115</v>
      </c>
      <c r="Q2138">
        <v>96</v>
      </c>
      <c r="R2138">
        <v>0</v>
      </c>
      <c r="S2138">
        <v>1</v>
      </c>
      <c r="T2138">
        <v>30.1</v>
      </c>
      <c r="U2138" t="s">
        <v>42</v>
      </c>
      <c r="W2138" t="str">
        <f t="shared" si="300"/>
        <v>Lost</v>
      </c>
      <c r="X2138" t="str">
        <f>_xlfn.XLOOKUP(B2138,'Customers'!A:A,'Customers'!E:E,"")</f>
        <v>Mid-Market</v>
      </c>
      <c r="Y2138">
        <f t="shared" si="301"/>
        <v>1</v>
      </c>
      <c r="Z2138">
        <f t="shared" si="302"/>
        <v>64</v>
      </c>
      <c r="AA2138">
        <f t="shared" si="305"/>
        <v>1</v>
      </c>
    </row>
    <row r="2139" spans="1:27">
      <c r="A2139" t="s">
        <v>6894</v>
      </c>
      <c r="B2139" t="s">
        <v>2601</v>
      </c>
      <c r="C2139" t="s">
        <v>18</v>
      </c>
      <c r="D2139" t="s">
        <v>183</v>
      </c>
      <c r="E2139" t="s">
        <v>54</v>
      </c>
      <c r="F2139" t="s">
        <v>6895</v>
      </c>
      <c r="G2139" s="6">
        <f t="shared" si="297"/>
        <v>3708</v>
      </c>
      <c r="H2139" t="s">
        <v>47</v>
      </c>
      <c r="I2139" t="s">
        <v>68</v>
      </c>
      <c r="J2139" t="str">
        <f t="shared" si="298"/>
        <v>Anamika Keer</v>
      </c>
      <c r="K2139" t="s">
        <v>3420</v>
      </c>
      <c r="L2139" s="7">
        <f t="shared" si="303"/>
        <v>45074</v>
      </c>
      <c r="M2139" s="7">
        <v>45106</v>
      </c>
      <c r="N2139" s="1">
        <f t="shared" si="299"/>
        <v>45106</v>
      </c>
      <c r="P2139" s="7" t="str">
        <f t="shared" si="304"/>
        <v/>
      </c>
      <c r="R2139">
        <v>0</v>
      </c>
      <c r="S2139">
        <v>1</v>
      </c>
      <c r="U2139" t="s">
        <v>58</v>
      </c>
      <c r="W2139" t="str">
        <f t="shared" si="300"/>
        <v>Open</v>
      </c>
      <c r="X2139" t="str">
        <f>_xlfn.XLOOKUP(B2139,'Customers'!A:A,'Customers'!E:E,"")</f>
        <v>Enterprise</v>
      </c>
      <c r="Y2139">
        <f t="shared" si="301"/>
        <v>0</v>
      </c>
      <c r="Z2139" t="str">
        <f t="shared" si="302"/>
        <v/>
      </c>
      <c r="AA2139">
        <f t="shared" si="305"/>
        <v>0</v>
      </c>
    </row>
    <row r="2140" spans="1:27">
      <c r="A2140" t="s">
        <v>6896</v>
      </c>
      <c r="B2140" t="s">
        <v>159</v>
      </c>
      <c r="C2140" t="s">
        <v>398</v>
      </c>
      <c r="D2140" t="s">
        <v>66</v>
      </c>
      <c r="E2140" t="s">
        <v>115</v>
      </c>
      <c r="F2140" t="s">
        <v>6897</v>
      </c>
      <c r="G2140" s="6">
        <f t="shared" si="297"/>
        <v>9187</v>
      </c>
      <c r="H2140" t="s">
        <v>79</v>
      </c>
      <c r="I2140" t="s">
        <v>133</v>
      </c>
      <c r="J2140" t="str">
        <f t="shared" si="298"/>
        <v>Aachal Soni</v>
      </c>
      <c r="K2140" t="s">
        <v>6898</v>
      </c>
      <c r="L2140" s="7">
        <f t="shared" si="303"/>
        <v>45509</v>
      </c>
      <c r="M2140" s="7">
        <v>45686</v>
      </c>
      <c r="N2140" s="1">
        <f t="shared" si="299"/>
        <v>45686</v>
      </c>
      <c r="O2140" s="7">
        <v>45538</v>
      </c>
      <c r="P2140" s="7">
        <f t="shared" si="304"/>
        <v>45538</v>
      </c>
      <c r="Q2140">
        <v>29</v>
      </c>
      <c r="R2140">
        <v>0</v>
      </c>
      <c r="S2140">
        <v>1</v>
      </c>
      <c r="T2140">
        <v>1.4</v>
      </c>
      <c r="U2140" t="s">
        <v>25</v>
      </c>
      <c r="W2140" t="str">
        <f t="shared" si="300"/>
        <v>Lost</v>
      </c>
      <c r="X2140" t="str">
        <f>_xlfn.XLOOKUP(B2140,'Customers'!A:A,'Customers'!E:E,"")</f>
        <v>SMB</v>
      </c>
      <c r="Y2140">
        <f t="shared" si="301"/>
        <v>1</v>
      </c>
      <c r="Z2140">
        <f t="shared" si="302"/>
        <v>-148</v>
      </c>
      <c r="AA2140">
        <f t="shared" si="305"/>
        <v>0</v>
      </c>
    </row>
    <row r="2141" spans="1:27">
      <c r="A2141" t="s">
        <v>6899</v>
      </c>
      <c r="B2141" t="s">
        <v>6900</v>
      </c>
      <c r="C2141" t="s">
        <v>5017</v>
      </c>
      <c r="D2141" t="s">
        <v>53</v>
      </c>
      <c r="E2141" t="s">
        <v>28</v>
      </c>
      <c r="F2141" t="s">
        <v>6901</v>
      </c>
      <c r="G2141" s="6">
        <f t="shared" si="297"/>
        <v>19688</v>
      </c>
      <c r="H2141" t="s">
        <v>79</v>
      </c>
      <c r="I2141" t="s">
        <v>98</v>
      </c>
      <c r="J2141" t="str">
        <f t="shared" si="298"/>
        <v>Amruta Sinha</v>
      </c>
      <c r="K2141" t="s">
        <v>531</v>
      </c>
      <c r="L2141" s="7">
        <f t="shared" si="303"/>
        <v>45237</v>
      </c>
      <c r="M2141" s="7">
        <v>45298</v>
      </c>
      <c r="N2141" s="1">
        <f t="shared" si="299"/>
        <v>45298</v>
      </c>
      <c r="P2141" s="7" t="str">
        <f t="shared" si="304"/>
        <v/>
      </c>
      <c r="R2141">
        <v>0</v>
      </c>
      <c r="S2141">
        <v>1</v>
      </c>
      <c r="U2141" t="s">
        <v>25</v>
      </c>
      <c r="W2141" t="str">
        <f t="shared" si="300"/>
        <v>Open</v>
      </c>
      <c r="X2141" t="str">
        <f>_xlfn.XLOOKUP(B2141,'Customers'!A:A,'Customers'!E:E,"")</f>
        <v>SMB</v>
      </c>
      <c r="Y2141">
        <f t="shared" si="301"/>
        <v>0</v>
      </c>
      <c r="Z2141" t="str">
        <f t="shared" si="302"/>
        <v/>
      </c>
      <c r="AA2141">
        <f t="shared" si="305"/>
        <v>0</v>
      </c>
    </row>
    <row r="2142" spans="1:27">
      <c r="A2142" t="s">
        <v>6902</v>
      </c>
      <c r="B2142" t="s">
        <v>4697</v>
      </c>
      <c r="C2142" t="s">
        <v>18</v>
      </c>
      <c r="D2142" t="s">
        <v>66</v>
      </c>
      <c r="E2142" t="s">
        <v>177</v>
      </c>
      <c r="F2142" t="s">
        <v>6903</v>
      </c>
      <c r="G2142" s="6">
        <f t="shared" si="297"/>
        <v>6549</v>
      </c>
      <c r="H2142" t="s">
        <v>172</v>
      </c>
      <c r="I2142" t="s">
        <v>1822</v>
      </c>
      <c r="J2142" t="str">
        <f t="shared" si="298"/>
        <v>Karan Karnik</v>
      </c>
      <c r="K2142" t="s">
        <v>4158</v>
      </c>
      <c r="L2142" s="7">
        <f t="shared" si="303"/>
        <v>44872</v>
      </c>
      <c r="M2142" s="7">
        <v>44939</v>
      </c>
      <c r="N2142" s="1">
        <f t="shared" si="299"/>
        <v>44939</v>
      </c>
      <c r="P2142" s="7" t="str">
        <f t="shared" si="304"/>
        <v/>
      </c>
      <c r="R2142">
        <v>0</v>
      </c>
      <c r="S2142">
        <v>1</v>
      </c>
      <c r="T2142">
        <v>1.1000000000000001</v>
      </c>
      <c r="U2142" t="s">
        <v>100</v>
      </c>
      <c r="W2142" t="str">
        <f t="shared" si="300"/>
        <v>Open</v>
      </c>
      <c r="X2142" t="str">
        <f>_xlfn.XLOOKUP(B2142,'Customers'!A:A,'Customers'!E:E,"")</f>
        <v>Enterprise</v>
      </c>
      <c r="Y2142">
        <f t="shared" si="301"/>
        <v>0</v>
      </c>
      <c r="Z2142" t="str">
        <f t="shared" si="302"/>
        <v/>
      </c>
      <c r="AA2142">
        <f t="shared" si="305"/>
        <v>0</v>
      </c>
    </row>
    <row r="2143" spans="1:27">
      <c r="A2143" t="s">
        <v>6904</v>
      </c>
      <c r="B2143" t="s">
        <v>6102</v>
      </c>
      <c r="C2143" t="s">
        <v>854</v>
      </c>
      <c r="D2143" t="s">
        <v>183</v>
      </c>
      <c r="E2143" t="s">
        <v>177</v>
      </c>
      <c r="F2143" t="s">
        <v>6905</v>
      </c>
      <c r="G2143" s="6">
        <f t="shared" si="297"/>
        <v>8446</v>
      </c>
      <c r="H2143" t="s">
        <v>79</v>
      </c>
      <c r="I2143" t="s">
        <v>1822</v>
      </c>
      <c r="J2143" t="str">
        <f t="shared" si="298"/>
        <v>Karan Karnik</v>
      </c>
      <c r="K2143" t="s">
        <v>1547</v>
      </c>
      <c r="L2143" s="7">
        <f t="shared" si="303"/>
        <v>44847</v>
      </c>
      <c r="M2143" s="7">
        <v>44932</v>
      </c>
      <c r="N2143" s="1">
        <f t="shared" si="299"/>
        <v>44932</v>
      </c>
      <c r="P2143" s="7" t="str">
        <f t="shared" si="304"/>
        <v/>
      </c>
      <c r="R2143">
        <v>0</v>
      </c>
      <c r="S2143">
        <v>1</v>
      </c>
      <c r="T2143">
        <v>4.8</v>
      </c>
      <c r="U2143" t="s">
        <v>33</v>
      </c>
      <c r="W2143" t="str">
        <f t="shared" si="300"/>
        <v>Open</v>
      </c>
      <c r="X2143" t="str">
        <f>_xlfn.XLOOKUP(B2143,'Customers'!A:A,'Customers'!E:E,"")</f>
        <v>Mid-Market</v>
      </c>
      <c r="Y2143">
        <f t="shared" si="301"/>
        <v>0</v>
      </c>
      <c r="Z2143" t="str">
        <f t="shared" si="302"/>
        <v/>
      </c>
      <c r="AA2143">
        <f t="shared" si="305"/>
        <v>0</v>
      </c>
    </row>
    <row r="2144" spans="1:27">
      <c r="A2144" t="s">
        <v>6906</v>
      </c>
      <c r="B2144" t="s">
        <v>1244</v>
      </c>
      <c r="C2144" t="s">
        <v>981</v>
      </c>
      <c r="D2144" t="s">
        <v>37</v>
      </c>
      <c r="E2144" t="s">
        <v>28</v>
      </c>
      <c r="F2144" t="s">
        <v>6907</v>
      </c>
      <c r="G2144" s="6">
        <f t="shared" si="297"/>
        <v>156422</v>
      </c>
      <c r="H2144" t="s">
        <v>47</v>
      </c>
      <c r="I2144" t="s">
        <v>62</v>
      </c>
      <c r="J2144" t="str">
        <f t="shared" si="298"/>
        <v>Jairaj Panchal</v>
      </c>
      <c r="K2144" t="s">
        <v>866</v>
      </c>
      <c r="L2144" s="7">
        <f t="shared" si="303"/>
        <v>44643</v>
      </c>
      <c r="M2144" s="7">
        <v>44789</v>
      </c>
      <c r="N2144" s="1">
        <f t="shared" si="299"/>
        <v>44789</v>
      </c>
      <c r="P2144" s="7" t="str">
        <f t="shared" si="304"/>
        <v/>
      </c>
      <c r="R2144">
        <v>0</v>
      </c>
      <c r="S2144">
        <v>1</v>
      </c>
      <c r="T2144">
        <v>33.9</v>
      </c>
      <c r="U2144" t="s">
        <v>42</v>
      </c>
      <c r="W2144" t="str">
        <f t="shared" si="300"/>
        <v>Open</v>
      </c>
      <c r="X2144" t="str">
        <f>_xlfn.XLOOKUP(B2144,'Customers'!A:A,'Customers'!E:E,"")</f>
        <v>Mid-Market</v>
      </c>
      <c r="Y2144">
        <f t="shared" si="301"/>
        <v>0</v>
      </c>
      <c r="Z2144" t="str">
        <f t="shared" si="302"/>
        <v/>
      </c>
      <c r="AA2144">
        <f t="shared" si="305"/>
        <v>0</v>
      </c>
    </row>
    <row r="2145" spans="1:27">
      <c r="A2145" t="s">
        <v>6908</v>
      </c>
      <c r="B2145" t="s">
        <v>6909</v>
      </c>
      <c r="C2145" t="s">
        <v>2427</v>
      </c>
      <c r="D2145" t="s">
        <v>183</v>
      </c>
      <c r="E2145" t="s">
        <v>115</v>
      </c>
      <c r="F2145" t="s">
        <v>6910</v>
      </c>
      <c r="G2145" s="6">
        <f t="shared" si="297"/>
        <v>9673</v>
      </c>
      <c r="H2145" t="s">
        <v>22</v>
      </c>
      <c r="I2145" t="s">
        <v>521</v>
      </c>
      <c r="J2145" t="str">
        <f t="shared" si="298"/>
        <v>Kashish Patla</v>
      </c>
      <c r="K2145" t="s">
        <v>69</v>
      </c>
      <c r="L2145" s="7">
        <f t="shared" si="303"/>
        <v>45398</v>
      </c>
      <c r="M2145" s="7">
        <v>45494</v>
      </c>
      <c r="N2145" s="1">
        <f t="shared" si="299"/>
        <v>45494</v>
      </c>
      <c r="O2145" s="7">
        <v>45458</v>
      </c>
      <c r="P2145" s="7">
        <f t="shared" si="304"/>
        <v>45458</v>
      </c>
      <c r="Q2145">
        <v>60</v>
      </c>
      <c r="R2145">
        <v>0</v>
      </c>
      <c r="S2145">
        <v>1</v>
      </c>
      <c r="U2145" t="s">
        <v>25</v>
      </c>
      <c r="W2145" t="str">
        <f t="shared" si="300"/>
        <v>Lost</v>
      </c>
      <c r="X2145" t="str">
        <f>_xlfn.XLOOKUP(B2145,'Customers'!A:A,'Customers'!E:E,"")</f>
        <v>SMB</v>
      </c>
      <c r="Y2145">
        <f t="shared" si="301"/>
        <v>1</v>
      </c>
      <c r="Z2145">
        <f t="shared" si="302"/>
        <v>-36</v>
      </c>
      <c r="AA2145">
        <f t="shared" si="305"/>
        <v>0</v>
      </c>
    </row>
    <row r="2146" spans="1:27">
      <c r="A2146" t="s">
        <v>6911</v>
      </c>
      <c r="B2146" t="s">
        <v>6912</v>
      </c>
      <c r="C2146" t="s">
        <v>18</v>
      </c>
      <c r="D2146" t="s">
        <v>19</v>
      </c>
      <c r="E2146" t="s">
        <v>54</v>
      </c>
      <c r="F2146" t="s">
        <v>6913</v>
      </c>
      <c r="G2146" s="6">
        <f t="shared" si="297"/>
        <v>2972</v>
      </c>
      <c r="H2146" t="s">
        <v>39</v>
      </c>
      <c r="I2146" t="s">
        <v>133</v>
      </c>
      <c r="J2146" t="str">
        <f t="shared" si="298"/>
        <v>Aachal Soni</v>
      </c>
      <c r="K2146" t="s">
        <v>6914</v>
      </c>
      <c r="L2146" s="7">
        <f t="shared" si="303"/>
        <v>44776</v>
      </c>
      <c r="M2146" s="7">
        <v>44824</v>
      </c>
      <c r="N2146" s="1">
        <f t="shared" si="299"/>
        <v>44824</v>
      </c>
      <c r="P2146" s="7" t="str">
        <f t="shared" si="304"/>
        <v/>
      </c>
      <c r="R2146">
        <v>0</v>
      </c>
      <c r="S2146">
        <v>1</v>
      </c>
      <c r="T2146">
        <v>22.1</v>
      </c>
      <c r="U2146" t="s">
        <v>25</v>
      </c>
      <c r="W2146" t="str">
        <f t="shared" si="300"/>
        <v>Open</v>
      </c>
      <c r="X2146" t="str">
        <f>_xlfn.XLOOKUP(B2146,'Customers'!A:A,'Customers'!E:E,"")</f>
        <v>Mid-Market</v>
      </c>
      <c r="Y2146">
        <f t="shared" si="301"/>
        <v>0</v>
      </c>
      <c r="Z2146" t="str">
        <f t="shared" si="302"/>
        <v/>
      </c>
      <c r="AA2146">
        <f t="shared" si="305"/>
        <v>0</v>
      </c>
    </row>
    <row r="2147" spans="1:27">
      <c r="A2147" t="s">
        <v>6915</v>
      </c>
      <c r="B2147" t="s">
        <v>1021</v>
      </c>
      <c r="C2147" t="s">
        <v>296</v>
      </c>
      <c r="D2147" t="s">
        <v>66</v>
      </c>
      <c r="E2147" t="s">
        <v>20</v>
      </c>
      <c r="F2147" t="s">
        <v>6916</v>
      </c>
      <c r="G2147" s="6">
        <f t="shared" si="297"/>
        <v>9516</v>
      </c>
      <c r="H2147" t="s">
        <v>161</v>
      </c>
      <c r="I2147" t="s">
        <v>93</v>
      </c>
      <c r="J2147" t="str">
        <f t="shared" si="298"/>
        <v>Owen Mane</v>
      </c>
      <c r="K2147" t="s">
        <v>6917</v>
      </c>
      <c r="L2147" s="7">
        <f t="shared" si="303"/>
        <v>45294</v>
      </c>
      <c r="M2147" s="7">
        <v>45437</v>
      </c>
      <c r="N2147" s="1">
        <f t="shared" si="299"/>
        <v>45437</v>
      </c>
      <c r="P2147" s="7" t="str">
        <f t="shared" si="304"/>
        <v/>
      </c>
      <c r="R2147">
        <v>0</v>
      </c>
      <c r="S2147">
        <v>1</v>
      </c>
      <c r="T2147">
        <v>9.1</v>
      </c>
      <c r="U2147" t="s">
        <v>58</v>
      </c>
      <c r="W2147" t="str">
        <f t="shared" si="300"/>
        <v>Open</v>
      </c>
      <c r="X2147" t="str">
        <f>_xlfn.XLOOKUP(B2147,'Customers'!A:A,'Customers'!E:E,"")</f>
        <v>Enterprise</v>
      </c>
      <c r="Y2147">
        <f t="shared" si="301"/>
        <v>0</v>
      </c>
      <c r="Z2147" t="str">
        <f t="shared" si="302"/>
        <v/>
      </c>
      <c r="AA2147">
        <f t="shared" si="305"/>
        <v>0</v>
      </c>
    </row>
    <row r="2148" spans="1:27">
      <c r="A2148" t="s">
        <v>6918</v>
      </c>
      <c r="B2148" t="s">
        <v>4555</v>
      </c>
      <c r="C2148" t="s">
        <v>1252</v>
      </c>
      <c r="D2148" t="s">
        <v>37</v>
      </c>
      <c r="E2148" t="s">
        <v>177</v>
      </c>
      <c r="F2148" t="s">
        <v>6919</v>
      </c>
      <c r="G2148" s="6">
        <f t="shared" si="297"/>
        <v>152423</v>
      </c>
      <c r="H2148" t="s">
        <v>172</v>
      </c>
      <c r="I2148" t="s">
        <v>133</v>
      </c>
      <c r="J2148" t="str">
        <f t="shared" si="298"/>
        <v>Aachal Soni</v>
      </c>
      <c r="K2148" t="s">
        <v>423</v>
      </c>
      <c r="L2148" s="7">
        <f t="shared" si="303"/>
        <v>45153</v>
      </c>
      <c r="M2148" s="7">
        <v>45245</v>
      </c>
      <c r="N2148" s="1">
        <f t="shared" si="299"/>
        <v>45245</v>
      </c>
      <c r="P2148" s="7" t="str">
        <f t="shared" si="304"/>
        <v/>
      </c>
      <c r="R2148">
        <v>0</v>
      </c>
      <c r="S2148">
        <v>1</v>
      </c>
      <c r="T2148">
        <v>29.6</v>
      </c>
      <c r="U2148" t="s">
        <v>100</v>
      </c>
      <c r="W2148" t="str">
        <f t="shared" si="300"/>
        <v>Open</v>
      </c>
      <c r="X2148" t="str">
        <f>_xlfn.XLOOKUP(B2148,'Customers'!A:A,'Customers'!E:E,"")</f>
        <v>Mid-Market</v>
      </c>
      <c r="Y2148">
        <f t="shared" si="301"/>
        <v>0</v>
      </c>
      <c r="Z2148" t="str">
        <f t="shared" si="302"/>
        <v/>
      </c>
      <c r="AA2148">
        <f t="shared" si="305"/>
        <v>0</v>
      </c>
    </row>
    <row r="2149" spans="1:27">
      <c r="A2149" t="s">
        <v>6920</v>
      </c>
      <c r="B2149" t="s">
        <v>5394</v>
      </c>
      <c r="C2149" t="s">
        <v>1002</v>
      </c>
      <c r="D2149" t="s">
        <v>66</v>
      </c>
      <c r="E2149" t="s">
        <v>20</v>
      </c>
      <c r="F2149" t="s">
        <v>6921</v>
      </c>
      <c r="G2149" s="6">
        <f t="shared" si="297"/>
        <v>15306</v>
      </c>
      <c r="H2149" t="s">
        <v>79</v>
      </c>
      <c r="I2149" t="s">
        <v>98</v>
      </c>
      <c r="J2149" t="str">
        <f t="shared" si="298"/>
        <v>Amruta Sinha</v>
      </c>
      <c r="K2149" t="s">
        <v>1710</v>
      </c>
      <c r="L2149" s="7">
        <f t="shared" si="303"/>
        <v>45640</v>
      </c>
      <c r="M2149" s="7">
        <v>45655</v>
      </c>
      <c r="N2149" s="1">
        <f t="shared" si="299"/>
        <v>45655</v>
      </c>
      <c r="P2149" s="7" t="str">
        <f t="shared" si="304"/>
        <v/>
      </c>
      <c r="R2149">
        <v>0</v>
      </c>
      <c r="S2149">
        <v>1</v>
      </c>
      <c r="T2149">
        <v>17.399999999999999</v>
      </c>
      <c r="U2149" t="s">
        <v>100</v>
      </c>
      <c r="W2149" t="str">
        <f t="shared" si="300"/>
        <v>Open</v>
      </c>
      <c r="X2149" t="str">
        <f>_xlfn.XLOOKUP(B2149,'Customers'!A:A,'Customers'!E:E,"")</f>
        <v>SMB</v>
      </c>
      <c r="Y2149">
        <f t="shared" si="301"/>
        <v>0</v>
      </c>
      <c r="Z2149" t="str">
        <f t="shared" si="302"/>
        <v/>
      </c>
      <c r="AA2149">
        <f t="shared" si="305"/>
        <v>0</v>
      </c>
    </row>
    <row r="2150" spans="1:27">
      <c r="A2150" t="s">
        <v>6922</v>
      </c>
      <c r="B2150" t="s">
        <v>4272</v>
      </c>
      <c r="C2150" t="s">
        <v>2248</v>
      </c>
      <c r="D2150" t="s">
        <v>53</v>
      </c>
      <c r="E2150" t="s">
        <v>45</v>
      </c>
      <c r="F2150" t="s">
        <v>6923</v>
      </c>
      <c r="G2150" s="6">
        <f t="shared" si="297"/>
        <v>11927</v>
      </c>
      <c r="H2150" t="s">
        <v>56</v>
      </c>
      <c r="I2150" t="s">
        <v>73</v>
      </c>
      <c r="J2150" t="str">
        <f t="shared" si="298"/>
        <v>Karan Karnik</v>
      </c>
      <c r="K2150" t="s">
        <v>389</v>
      </c>
      <c r="L2150" s="7">
        <f t="shared" si="303"/>
        <v>45481</v>
      </c>
      <c r="M2150" s="7">
        <v>45622</v>
      </c>
      <c r="N2150" s="1">
        <f t="shared" si="299"/>
        <v>45622</v>
      </c>
      <c r="P2150" s="7" t="str">
        <f t="shared" si="304"/>
        <v/>
      </c>
      <c r="R2150">
        <v>0</v>
      </c>
      <c r="S2150">
        <v>1</v>
      </c>
      <c r="T2150">
        <v>12.4</v>
      </c>
      <c r="U2150" t="s">
        <v>33</v>
      </c>
      <c r="W2150" t="str">
        <f t="shared" si="300"/>
        <v>Open</v>
      </c>
      <c r="X2150" t="str">
        <f>_xlfn.XLOOKUP(B2150,'Customers'!A:A,'Customers'!E:E,"")</f>
        <v>Mid-Market</v>
      </c>
      <c r="Y2150">
        <f t="shared" si="301"/>
        <v>0</v>
      </c>
      <c r="Z2150" t="str">
        <f t="shared" si="302"/>
        <v/>
      </c>
      <c r="AA2150">
        <f t="shared" si="305"/>
        <v>0</v>
      </c>
    </row>
    <row r="2151" spans="1:27">
      <c r="A2151" t="s">
        <v>6924</v>
      </c>
      <c r="B2151" t="s">
        <v>4758</v>
      </c>
      <c r="C2151" t="s">
        <v>2315</v>
      </c>
      <c r="D2151" t="s">
        <v>183</v>
      </c>
      <c r="E2151" t="s">
        <v>20</v>
      </c>
      <c r="F2151" t="s">
        <v>1411</v>
      </c>
      <c r="G2151" s="6">
        <f t="shared" si="297"/>
        <v>9000</v>
      </c>
      <c r="H2151" t="s">
        <v>22</v>
      </c>
      <c r="I2151" t="s">
        <v>68</v>
      </c>
      <c r="J2151" t="str">
        <f t="shared" si="298"/>
        <v>Anamika Keer</v>
      </c>
      <c r="K2151" t="s">
        <v>6917</v>
      </c>
      <c r="L2151" s="7">
        <f t="shared" si="303"/>
        <v>45294</v>
      </c>
      <c r="M2151" s="7">
        <v>45375</v>
      </c>
      <c r="N2151" s="1">
        <f t="shared" si="299"/>
        <v>45375</v>
      </c>
      <c r="P2151" s="7" t="str">
        <f t="shared" si="304"/>
        <v/>
      </c>
      <c r="R2151">
        <v>0</v>
      </c>
      <c r="S2151">
        <v>1</v>
      </c>
      <c r="T2151">
        <v>27.3</v>
      </c>
      <c r="U2151" t="s">
        <v>42</v>
      </c>
      <c r="W2151" t="str">
        <f t="shared" si="300"/>
        <v>Open</v>
      </c>
      <c r="X2151" t="str">
        <f>_xlfn.XLOOKUP(B2151,'Customers'!A:A,'Customers'!E:E,"")</f>
        <v>Mid-Market</v>
      </c>
      <c r="Y2151">
        <f t="shared" si="301"/>
        <v>0</v>
      </c>
      <c r="Z2151" t="str">
        <f t="shared" si="302"/>
        <v/>
      </c>
      <c r="AA2151">
        <f t="shared" si="305"/>
        <v>0</v>
      </c>
    </row>
    <row r="2152" spans="1:27">
      <c r="A2152" t="s">
        <v>6925</v>
      </c>
      <c r="B2152" t="s">
        <v>2466</v>
      </c>
      <c r="C2152" t="s">
        <v>735</v>
      </c>
      <c r="D2152" t="s">
        <v>53</v>
      </c>
      <c r="E2152" t="s">
        <v>177</v>
      </c>
      <c r="F2152" t="s">
        <v>6926</v>
      </c>
      <c r="G2152" s="6">
        <f t="shared" si="297"/>
        <v>21162</v>
      </c>
      <c r="H2152" t="s">
        <v>30</v>
      </c>
      <c r="I2152" t="s">
        <v>117</v>
      </c>
      <c r="J2152" t="str">
        <f t="shared" si="298"/>
        <v>Ekta Uppal</v>
      </c>
      <c r="K2152" t="s">
        <v>6927</v>
      </c>
      <c r="L2152" s="7">
        <f t="shared" si="303"/>
        <v>45229</v>
      </c>
      <c r="M2152" s="7">
        <v>45409</v>
      </c>
      <c r="N2152" s="1">
        <f t="shared" si="299"/>
        <v>45409</v>
      </c>
      <c r="P2152" s="7" t="str">
        <f t="shared" si="304"/>
        <v/>
      </c>
      <c r="R2152">
        <v>0</v>
      </c>
      <c r="S2152">
        <v>1</v>
      </c>
      <c r="U2152" t="s">
        <v>42</v>
      </c>
      <c r="W2152" t="str">
        <f t="shared" si="300"/>
        <v>Open</v>
      </c>
      <c r="X2152" t="str">
        <f>_xlfn.XLOOKUP(B2152,'Customers'!A:A,'Customers'!E:E,"")</f>
        <v>Mid-Market</v>
      </c>
      <c r="Y2152">
        <f t="shared" si="301"/>
        <v>0</v>
      </c>
      <c r="Z2152" t="str">
        <f t="shared" si="302"/>
        <v/>
      </c>
      <c r="AA2152">
        <f t="shared" si="305"/>
        <v>0</v>
      </c>
    </row>
    <row r="2153" spans="1:27">
      <c r="A2153" t="s">
        <v>6928</v>
      </c>
      <c r="B2153" t="s">
        <v>473</v>
      </c>
      <c r="C2153" t="s">
        <v>296</v>
      </c>
      <c r="D2153" t="s">
        <v>19</v>
      </c>
      <c r="E2153" t="s">
        <v>54</v>
      </c>
      <c r="F2153" t="s">
        <v>2206</v>
      </c>
      <c r="G2153" s="6">
        <f t="shared" si="297"/>
        <v>5000</v>
      </c>
      <c r="H2153" t="s">
        <v>172</v>
      </c>
      <c r="I2153" t="s">
        <v>258</v>
      </c>
      <c r="J2153" t="str">
        <f t="shared" si="298"/>
        <v>Jasmit Gour</v>
      </c>
      <c r="K2153" t="s">
        <v>6929</v>
      </c>
      <c r="L2153" s="7">
        <f t="shared" si="303"/>
        <v>45549</v>
      </c>
      <c r="M2153" s="7">
        <v>45689</v>
      </c>
      <c r="N2153" s="1">
        <f t="shared" si="299"/>
        <v>45689</v>
      </c>
      <c r="P2153" s="7" t="str">
        <f t="shared" si="304"/>
        <v/>
      </c>
      <c r="R2153">
        <v>0</v>
      </c>
      <c r="S2153">
        <v>1</v>
      </c>
      <c r="T2153">
        <v>32.9</v>
      </c>
      <c r="U2153" t="s">
        <v>25</v>
      </c>
      <c r="W2153" t="str">
        <f t="shared" si="300"/>
        <v>Open</v>
      </c>
      <c r="X2153" t="str">
        <f>_xlfn.XLOOKUP(B2153,'Customers'!A:A,'Customers'!E:E,"")</f>
        <v>Mid-Market</v>
      </c>
      <c r="Y2153">
        <f t="shared" si="301"/>
        <v>0</v>
      </c>
      <c r="Z2153" t="str">
        <f t="shared" si="302"/>
        <v/>
      </c>
      <c r="AA2153">
        <f t="shared" si="305"/>
        <v>0</v>
      </c>
    </row>
    <row r="2154" spans="1:27">
      <c r="A2154" t="s">
        <v>6930</v>
      </c>
      <c r="B2154" t="s">
        <v>1186</v>
      </c>
      <c r="C2154" t="s">
        <v>18</v>
      </c>
      <c r="D2154" t="s">
        <v>19</v>
      </c>
      <c r="E2154" t="s">
        <v>28</v>
      </c>
      <c r="F2154" t="s">
        <v>6931</v>
      </c>
      <c r="G2154" s="6">
        <f t="shared" si="297"/>
        <v>3244</v>
      </c>
      <c r="H2154" t="s">
        <v>47</v>
      </c>
      <c r="I2154" t="s">
        <v>1817</v>
      </c>
      <c r="J2154" t="str">
        <f t="shared" si="298"/>
        <v>Ati Seshadri</v>
      </c>
      <c r="K2154" t="s">
        <v>866</v>
      </c>
      <c r="L2154" s="7">
        <f t="shared" si="303"/>
        <v>44643</v>
      </c>
      <c r="N2154" s="1" t="str">
        <f t="shared" si="299"/>
        <v/>
      </c>
      <c r="P2154" s="7" t="str">
        <f t="shared" si="304"/>
        <v/>
      </c>
      <c r="R2154">
        <v>0</v>
      </c>
      <c r="S2154">
        <v>1</v>
      </c>
      <c r="U2154" t="s">
        <v>100</v>
      </c>
      <c r="W2154" t="str">
        <f t="shared" si="300"/>
        <v>Open</v>
      </c>
      <c r="X2154" t="str">
        <f>_xlfn.XLOOKUP(B2154,'Customers'!A:A,'Customers'!E:E,"")</f>
        <v>Mid-Market</v>
      </c>
      <c r="Y2154">
        <f t="shared" si="301"/>
        <v>0</v>
      </c>
      <c r="Z2154" t="str">
        <f t="shared" si="302"/>
        <v/>
      </c>
      <c r="AA2154">
        <f t="shared" si="305"/>
        <v>0</v>
      </c>
    </row>
    <row r="2155" spans="1:27">
      <c r="A2155" t="s">
        <v>6932</v>
      </c>
      <c r="B2155" t="s">
        <v>6933</v>
      </c>
      <c r="C2155" t="s">
        <v>193</v>
      </c>
      <c r="D2155" t="s">
        <v>53</v>
      </c>
      <c r="E2155" t="s">
        <v>115</v>
      </c>
      <c r="F2155" t="s">
        <v>3103</v>
      </c>
      <c r="G2155" s="6">
        <f t="shared" si="297"/>
        <v>13000</v>
      </c>
      <c r="H2155" t="s">
        <v>79</v>
      </c>
      <c r="I2155" t="s">
        <v>73</v>
      </c>
      <c r="J2155" t="str">
        <f t="shared" si="298"/>
        <v>Karan Karnik</v>
      </c>
      <c r="K2155" t="s">
        <v>706</v>
      </c>
      <c r="L2155" s="7">
        <f t="shared" si="303"/>
        <v>44628</v>
      </c>
      <c r="M2155" s="7">
        <v>44707</v>
      </c>
      <c r="N2155" s="1">
        <f t="shared" si="299"/>
        <v>44707</v>
      </c>
      <c r="O2155" s="7">
        <v>44688</v>
      </c>
      <c r="P2155" s="7">
        <f t="shared" si="304"/>
        <v>44688</v>
      </c>
      <c r="Q2155">
        <v>60</v>
      </c>
      <c r="R2155">
        <v>0</v>
      </c>
      <c r="S2155">
        <v>1</v>
      </c>
      <c r="T2155">
        <v>18.5</v>
      </c>
      <c r="U2155" t="s">
        <v>42</v>
      </c>
      <c r="W2155" t="str">
        <f t="shared" si="300"/>
        <v>Lost</v>
      </c>
      <c r="X2155" t="str">
        <f>_xlfn.XLOOKUP(B2155,'Customers'!A:A,'Customers'!E:E,"")</f>
        <v>Mid-Market</v>
      </c>
      <c r="Y2155">
        <f t="shared" si="301"/>
        <v>1</v>
      </c>
      <c r="Z2155">
        <f t="shared" si="302"/>
        <v>-19</v>
      </c>
      <c r="AA2155">
        <f t="shared" si="305"/>
        <v>0</v>
      </c>
    </row>
    <row r="2156" spans="1:27">
      <c r="A2156" t="s">
        <v>6934</v>
      </c>
      <c r="B2156" t="s">
        <v>708</v>
      </c>
      <c r="C2156" t="s">
        <v>3600</v>
      </c>
      <c r="D2156" t="s">
        <v>183</v>
      </c>
      <c r="E2156" t="s">
        <v>115</v>
      </c>
      <c r="F2156" t="s">
        <v>6935</v>
      </c>
      <c r="G2156" s="6">
        <f t="shared" si="297"/>
        <v>2817</v>
      </c>
      <c r="H2156" t="s">
        <v>172</v>
      </c>
      <c r="I2156" t="s">
        <v>117</v>
      </c>
      <c r="J2156" t="str">
        <f t="shared" si="298"/>
        <v>Ekta Uppal</v>
      </c>
      <c r="K2156" t="s">
        <v>6936</v>
      </c>
      <c r="L2156" s="7">
        <f t="shared" si="303"/>
        <v>44870</v>
      </c>
      <c r="M2156" s="7">
        <v>44909</v>
      </c>
      <c r="N2156" s="1">
        <f t="shared" si="299"/>
        <v>44909</v>
      </c>
      <c r="O2156" s="7">
        <v>44980</v>
      </c>
      <c r="P2156" s="7">
        <f t="shared" si="304"/>
        <v>44980</v>
      </c>
      <c r="Q2156">
        <v>110</v>
      </c>
      <c r="R2156">
        <v>0</v>
      </c>
      <c r="S2156">
        <v>1</v>
      </c>
      <c r="T2156">
        <v>6.7</v>
      </c>
      <c r="U2156" t="s">
        <v>58</v>
      </c>
      <c r="W2156" t="str">
        <f t="shared" si="300"/>
        <v>Lost</v>
      </c>
      <c r="X2156" t="str">
        <f>_xlfn.XLOOKUP(B2156,'Customers'!A:A,'Customers'!E:E,"")</f>
        <v>SMB</v>
      </c>
      <c r="Y2156">
        <f t="shared" si="301"/>
        <v>1</v>
      </c>
      <c r="Z2156">
        <f t="shared" si="302"/>
        <v>71</v>
      </c>
      <c r="AA2156">
        <f t="shared" si="305"/>
        <v>1</v>
      </c>
    </row>
    <row r="2157" spans="1:27">
      <c r="A2157" t="s">
        <v>6937</v>
      </c>
      <c r="B2157" t="s">
        <v>6938</v>
      </c>
      <c r="C2157" t="s">
        <v>417</v>
      </c>
      <c r="D2157" t="s">
        <v>19</v>
      </c>
      <c r="E2157" t="s">
        <v>45</v>
      </c>
      <c r="F2157" t="s">
        <v>6939</v>
      </c>
      <c r="G2157" s="6">
        <f t="shared" si="297"/>
        <v>7785</v>
      </c>
      <c r="H2157" t="s">
        <v>79</v>
      </c>
      <c r="I2157" t="s">
        <v>237</v>
      </c>
      <c r="J2157" t="str">
        <f t="shared" si="298"/>
        <v>Vidhi Mital</v>
      </c>
      <c r="K2157" t="s">
        <v>5663</v>
      </c>
      <c r="L2157" s="7">
        <f t="shared" si="303"/>
        <v>44678</v>
      </c>
      <c r="M2157" s="7">
        <v>44814</v>
      </c>
      <c r="N2157" s="1">
        <f t="shared" si="299"/>
        <v>44814</v>
      </c>
      <c r="P2157" s="7" t="str">
        <f t="shared" si="304"/>
        <v/>
      </c>
      <c r="R2157">
        <v>0</v>
      </c>
      <c r="S2157">
        <v>1</v>
      </c>
      <c r="T2157">
        <v>8</v>
      </c>
      <c r="U2157" t="s">
        <v>42</v>
      </c>
      <c r="W2157" t="str">
        <f t="shared" si="300"/>
        <v>Open</v>
      </c>
      <c r="X2157" t="str">
        <f>_xlfn.XLOOKUP(B2157,'Customers'!A:A,'Customers'!E:E,"")</f>
        <v>Enterprise</v>
      </c>
      <c r="Y2157">
        <f t="shared" si="301"/>
        <v>0</v>
      </c>
      <c r="Z2157" t="str">
        <f t="shared" si="302"/>
        <v/>
      </c>
      <c r="AA2157">
        <f t="shared" si="305"/>
        <v>0</v>
      </c>
    </row>
    <row r="2158" spans="1:27">
      <c r="A2158" t="s">
        <v>6940</v>
      </c>
      <c r="B2158" t="s">
        <v>6800</v>
      </c>
      <c r="C2158" t="s">
        <v>1477</v>
      </c>
      <c r="D2158" t="s">
        <v>19</v>
      </c>
      <c r="E2158" t="s">
        <v>54</v>
      </c>
      <c r="F2158" t="s">
        <v>6941</v>
      </c>
      <c r="G2158" s="6">
        <f t="shared" si="297"/>
        <v>7365</v>
      </c>
      <c r="H2158" t="s">
        <v>39</v>
      </c>
      <c r="I2158" t="s">
        <v>156</v>
      </c>
      <c r="J2158" t="str">
        <f t="shared" si="298"/>
        <v>Lakshmi Hayre</v>
      </c>
      <c r="K2158" t="s">
        <v>1733</v>
      </c>
      <c r="L2158" s="7">
        <f t="shared" si="303"/>
        <v>45621</v>
      </c>
      <c r="M2158" s="7">
        <v>45703</v>
      </c>
      <c r="N2158" s="1">
        <f t="shared" si="299"/>
        <v>45703</v>
      </c>
      <c r="P2158" s="7" t="str">
        <f t="shared" si="304"/>
        <v/>
      </c>
      <c r="R2158">
        <v>0</v>
      </c>
      <c r="S2158">
        <v>1</v>
      </c>
      <c r="T2158">
        <v>21.8</v>
      </c>
      <c r="U2158" t="s">
        <v>25</v>
      </c>
      <c r="W2158" t="str">
        <f t="shared" si="300"/>
        <v>Open</v>
      </c>
      <c r="X2158" t="str">
        <f>_xlfn.XLOOKUP(B2158,'Customers'!A:A,'Customers'!E:E,"")</f>
        <v>Mid-Market</v>
      </c>
      <c r="Y2158">
        <f t="shared" si="301"/>
        <v>0</v>
      </c>
      <c r="Z2158" t="str">
        <f t="shared" si="302"/>
        <v/>
      </c>
      <c r="AA2158">
        <f t="shared" si="305"/>
        <v>0</v>
      </c>
    </row>
    <row r="2159" spans="1:27">
      <c r="A2159" t="s">
        <v>6942</v>
      </c>
      <c r="B2159" t="s">
        <v>2596</v>
      </c>
      <c r="C2159" t="s">
        <v>18</v>
      </c>
      <c r="D2159" t="s">
        <v>183</v>
      </c>
      <c r="E2159" t="s">
        <v>20</v>
      </c>
      <c r="F2159" t="s">
        <v>592</v>
      </c>
      <c r="G2159" s="6">
        <f t="shared" si="297"/>
        <v>10000</v>
      </c>
      <c r="H2159" t="s">
        <v>47</v>
      </c>
      <c r="I2159" t="s">
        <v>73</v>
      </c>
      <c r="J2159" t="str">
        <f t="shared" si="298"/>
        <v>Karan Karnik</v>
      </c>
      <c r="K2159" t="s">
        <v>903</v>
      </c>
      <c r="L2159" s="7">
        <f t="shared" si="303"/>
        <v>44899</v>
      </c>
      <c r="M2159" s="7">
        <v>44977</v>
      </c>
      <c r="N2159" s="1">
        <f t="shared" si="299"/>
        <v>44977</v>
      </c>
      <c r="P2159" s="7" t="str">
        <f t="shared" si="304"/>
        <v/>
      </c>
      <c r="R2159">
        <v>0</v>
      </c>
      <c r="S2159">
        <v>1</v>
      </c>
      <c r="U2159" t="s">
        <v>42</v>
      </c>
      <c r="W2159" t="str">
        <f t="shared" si="300"/>
        <v>Open</v>
      </c>
      <c r="X2159" t="str">
        <f>_xlfn.XLOOKUP(B2159,'Customers'!A:A,'Customers'!E:E,"")</f>
        <v>Mid-Market</v>
      </c>
      <c r="Y2159">
        <f t="shared" si="301"/>
        <v>0</v>
      </c>
      <c r="Z2159" t="str">
        <f t="shared" si="302"/>
        <v/>
      </c>
      <c r="AA2159">
        <f t="shared" si="305"/>
        <v>0</v>
      </c>
    </row>
    <row r="2160" spans="1:27">
      <c r="A2160" t="s">
        <v>6943</v>
      </c>
      <c r="B2160" t="s">
        <v>1120</v>
      </c>
      <c r="C2160" t="s">
        <v>18</v>
      </c>
      <c r="D2160" t="s">
        <v>37</v>
      </c>
      <c r="E2160" t="s">
        <v>54</v>
      </c>
      <c r="F2160" t="s">
        <v>6944</v>
      </c>
      <c r="G2160" s="6">
        <f t="shared" si="297"/>
        <v>203040</v>
      </c>
      <c r="H2160" t="s">
        <v>161</v>
      </c>
      <c r="I2160" t="s">
        <v>237</v>
      </c>
      <c r="J2160" t="str">
        <f t="shared" si="298"/>
        <v>Vidhi Mital</v>
      </c>
      <c r="K2160" t="s">
        <v>4513</v>
      </c>
      <c r="L2160" s="7">
        <f t="shared" si="303"/>
        <v>45078</v>
      </c>
      <c r="M2160" s="7">
        <v>45186</v>
      </c>
      <c r="N2160" s="1">
        <f t="shared" si="299"/>
        <v>45186</v>
      </c>
      <c r="P2160" s="7" t="str">
        <f t="shared" si="304"/>
        <v/>
      </c>
      <c r="R2160">
        <v>0</v>
      </c>
      <c r="S2160">
        <v>1</v>
      </c>
      <c r="T2160">
        <v>14.2</v>
      </c>
      <c r="U2160" t="s">
        <v>58</v>
      </c>
      <c r="W2160" t="str">
        <f t="shared" si="300"/>
        <v>Open</v>
      </c>
      <c r="X2160" t="str">
        <f>_xlfn.XLOOKUP(B2160,'Customers'!A:A,'Customers'!E:E,"")</f>
        <v>Enterprise</v>
      </c>
      <c r="Y2160">
        <f t="shared" si="301"/>
        <v>0</v>
      </c>
      <c r="Z2160" t="str">
        <f t="shared" si="302"/>
        <v/>
      </c>
      <c r="AA2160">
        <f t="shared" si="305"/>
        <v>0</v>
      </c>
    </row>
    <row r="2161" spans="1:27">
      <c r="A2161" t="s">
        <v>6945</v>
      </c>
      <c r="B2161" t="s">
        <v>6946</v>
      </c>
      <c r="C2161" t="s">
        <v>1565</v>
      </c>
      <c r="D2161" t="s">
        <v>66</v>
      </c>
      <c r="E2161" t="s">
        <v>45</v>
      </c>
      <c r="F2161" t="s">
        <v>526</v>
      </c>
      <c r="G2161" s="6">
        <f t="shared" si="297"/>
        <v>19000</v>
      </c>
      <c r="H2161" t="s">
        <v>79</v>
      </c>
      <c r="I2161" t="s">
        <v>68</v>
      </c>
      <c r="J2161" t="str">
        <f t="shared" si="298"/>
        <v>Anamika Keer</v>
      </c>
      <c r="K2161" t="s">
        <v>5358</v>
      </c>
      <c r="L2161" s="7">
        <f t="shared" si="303"/>
        <v>44881</v>
      </c>
      <c r="M2161" s="7">
        <v>44908</v>
      </c>
      <c r="N2161" s="1">
        <f t="shared" si="299"/>
        <v>44908</v>
      </c>
      <c r="P2161" s="7" t="str">
        <f t="shared" si="304"/>
        <v/>
      </c>
      <c r="R2161">
        <v>0</v>
      </c>
      <c r="S2161">
        <v>1</v>
      </c>
      <c r="T2161">
        <v>30.3</v>
      </c>
      <c r="U2161" t="s">
        <v>42</v>
      </c>
      <c r="W2161" t="str">
        <f t="shared" si="300"/>
        <v>Open</v>
      </c>
      <c r="X2161" t="str">
        <f>_xlfn.XLOOKUP(B2161,'Customers'!A:A,'Customers'!E:E,"")</f>
        <v>Mid-Market</v>
      </c>
      <c r="Y2161">
        <f t="shared" si="301"/>
        <v>0</v>
      </c>
      <c r="Z2161" t="str">
        <f t="shared" si="302"/>
        <v/>
      </c>
      <c r="AA2161">
        <f t="shared" si="305"/>
        <v>0</v>
      </c>
    </row>
    <row r="2162" spans="1:27">
      <c r="A2162" t="s">
        <v>6947</v>
      </c>
      <c r="B2162" t="s">
        <v>6948</v>
      </c>
      <c r="C2162" t="s">
        <v>18</v>
      </c>
      <c r="D2162" t="s">
        <v>37</v>
      </c>
      <c r="E2162" t="s">
        <v>45</v>
      </c>
      <c r="F2162" t="s">
        <v>6949</v>
      </c>
      <c r="G2162" s="6">
        <f t="shared" si="297"/>
        <v>111035</v>
      </c>
      <c r="H2162" t="s">
        <v>30</v>
      </c>
      <c r="I2162" t="s">
        <v>156</v>
      </c>
      <c r="J2162" t="str">
        <f t="shared" si="298"/>
        <v>Lakshmi Hayre</v>
      </c>
      <c r="K2162" t="s">
        <v>3861</v>
      </c>
      <c r="L2162" s="7">
        <f t="shared" si="303"/>
        <v>45207</v>
      </c>
      <c r="M2162" s="7">
        <v>45323</v>
      </c>
      <c r="N2162" s="1">
        <f t="shared" si="299"/>
        <v>45323</v>
      </c>
      <c r="P2162" s="7" t="str">
        <f t="shared" si="304"/>
        <v/>
      </c>
      <c r="R2162">
        <v>0</v>
      </c>
      <c r="S2162">
        <v>1</v>
      </c>
      <c r="T2162">
        <v>14.1</v>
      </c>
      <c r="U2162" t="s">
        <v>33</v>
      </c>
      <c r="W2162" t="str">
        <f t="shared" si="300"/>
        <v>Open</v>
      </c>
      <c r="X2162" t="str">
        <f>_xlfn.XLOOKUP(B2162,'Customers'!A:A,'Customers'!E:E,"")</f>
        <v>Mid-Market</v>
      </c>
      <c r="Y2162">
        <f t="shared" si="301"/>
        <v>0</v>
      </c>
      <c r="Z2162" t="str">
        <f t="shared" si="302"/>
        <v/>
      </c>
      <c r="AA2162">
        <f t="shared" si="305"/>
        <v>0</v>
      </c>
    </row>
    <row r="2163" spans="1:27">
      <c r="A2163" t="s">
        <v>6950</v>
      </c>
      <c r="B2163" t="s">
        <v>5256</v>
      </c>
      <c r="C2163" t="s">
        <v>3072</v>
      </c>
      <c r="D2163" t="s">
        <v>183</v>
      </c>
      <c r="E2163" t="s">
        <v>115</v>
      </c>
      <c r="F2163" t="s">
        <v>6951</v>
      </c>
      <c r="G2163" s="6">
        <f t="shared" si="297"/>
        <v>11480</v>
      </c>
      <c r="H2163" t="s">
        <v>151</v>
      </c>
      <c r="I2163" t="s">
        <v>145</v>
      </c>
      <c r="J2163" t="str">
        <f t="shared" si="298"/>
        <v>Krish Varughese</v>
      </c>
      <c r="K2163" t="s">
        <v>1909</v>
      </c>
      <c r="L2163" s="7">
        <f t="shared" si="303"/>
        <v>45546</v>
      </c>
      <c r="M2163" s="7">
        <v>45633</v>
      </c>
      <c r="N2163" s="1">
        <f t="shared" si="299"/>
        <v>45633</v>
      </c>
      <c r="O2163" s="7">
        <v>45663</v>
      </c>
      <c r="P2163" s="7">
        <f t="shared" si="304"/>
        <v>45663</v>
      </c>
      <c r="Q2163">
        <v>117</v>
      </c>
      <c r="R2163">
        <v>0</v>
      </c>
      <c r="S2163">
        <v>1</v>
      </c>
      <c r="T2163">
        <v>27.8</v>
      </c>
      <c r="U2163" t="s">
        <v>42</v>
      </c>
      <c r="W2163" t="str">
        <f t="shared" si="300"/>
        <v>Lost</v>
      </c>
      <c r="X2163" t="str">
        <f>_xlfn.XLOOKUP(B2163,'Customers'!A:A,'Customers'!E:E,"")</f>
        <v>Enterprise</v>
      </c>
      <c r="Y2163">
        <f t="shared" si="301"/>
        <v>1</v>
      </c>
      <c r="Z2163">
        <f t="shared" si="302"/>
        <v>30</v>
      </c>
      <c r="AA2163">
        <f t="shared" si="305"/>
        <v>0</v>
      </c>
    </row>
    <row r="2164" spans="1:27">
      <c r="A2164" t="s">
        <v>6952</v>
      </c>
      <c r="B2164" t="s">
        <v>6953</v>
      </c>
      <c r="C2164" t="s">
        <v>4806</v>
      </c>
      <c r="D2164" t="s">
        <v>37</v>
      </c>
      <c r="E2164" t="s">
        <v>91</v>
      </c>
      <c r="F2164" t="s">
        <v>6954</v>
      </c>
      <c r="G2164" s="6">
        <f t="shared" si="297"/>
        <v>77595</v>
      </c>
      <c r="H2164" t="s">
        <v>30</v>
      </c>
      <c r="I2164" t="s">
        <v>156</v>
      </c>
      <c r="J2164" t="str">
        <f t="shared" si="298"/>
        <v>Lakshmi Hayre</v>
      </c>
      <c r="K2164" t="s">
        <v>2229</v>
      </c>
      <c r="L2164" s="7">
        <f t="shared" si="303"/>
        <v>44709</v>
      </c>
      <c r="M2164" s="7">
        <v>44849</v>
      </c>
      <c r="N2164" s="1">
        <f t="shared" si="299"/>
        <v>44849</v>
      </c>
      <c r="O2164" s="7">
        <v>44756</v>
      </c>
      <c r="P2164" s="7">
        <f t="shared" si="304"/>
        <v>44756</v>
      </c>
      <c r="Q2164">
        <v>47</v>
      </c>
      <c r="R2164">
        <v>1</v>
      </c>
      <c r="S2164">
        <v>2</v>
      </c>
      <c r="U2164" t="s">
        <v>100</v>
      </c>
      <c r="W2164" t="str">
        <f t="shared" si="300"/>
        <v>Won</v>
      </c>
      <c r="X2164" t="str">
        <f>_xlfn.XLOOKUP(B2164,'Customers'!A:A,'Customers'!E:E,"")</f>
        <v>SMB</v>
      </c>
      <c r="Y2164">
        <f t="shared" si="301"/>
        <v>1</v>
      </c>
      <c r="Z2164">
        <f t="shared" si="302"/>
        <v>-93</v>
      </c>
      <c r="AA2164">
        <f t="shared" si="305"/>
        <v>0</v>
      </c>
    </row>
    <row r="2165" spans="1:27">
      <c r="A2165" t="s">
        <v>6955</v>
      </c>
      <c r="B2165" t="s">
        <v>6956</v>
      </c>
      <c r="C2165" t="s">
        <v>5625</v>
      </c>
      <c r="D2165" t="s">
        <v>183</v>
      </c>
      <c r="E2165" t="s">
        <v>28</v>
      </c>
      <c r="F2165" t="s">
        <v>6957</v>
      </c>
      <c r="G2165" s="6">
        <f t="shared" si="297"/>
        <v>10716</v>
      </c>
      <c r="H2165" t="s">
        <v>79</v>
      </c>
      <c r="I2165" t="s">
        <v>117</v>
      </c>
      <c r="J2165" t="str">
        <f t="shared" si="298"/>
        <v>Ekta Uppal</v>
      </c>
      <c r="K2165" t="s">
        <v>2112</v>
      </c>
      <c r="L2165" s="7">
        <f t="shared" si="303"/>
        <v>45200</v>
      </c>
      <c r="M2165" s="7">
        <v>45356</v>
      </c>
      <c r="N2165" s="1">
        <f t="shared" si="299"/>
        <v>45356</v>
      </c>
      <c r="P2165" s="7" t="str">
        <f t="shared" si="304"/>
        <v/>
      </c>
      <c r="R2165">
        <v>0</v>
      </c>
      <c r="S2165">
        <v>1</v>
      </c>
      <c r="T2165">
        <v>29.6</v>
      </c>
      <c r="U2165" t="s">
        <v>25</v>
      </c>
      <c r="W2165" t="str">
        <f t="shared" si="300"/>
        <v>Open</v>
      </c>
      <c r="X2165" t="str">
        <f>_xlfn.XLOOKUP(B2165,'Customers'!A:A,'Customers'!E:E,"")</f>
        <v>Enterprise</v>
      </c>
      <c r="Y2165">
        <f t="shared" si="301"/>
        <v>0</v>
      </c>
      <c r="Z2165" t="str">
        <f t="shared" si="302"/>
        <v/>
      </c>
      <c r="AA2165">
        <f t="shared" si="305"/>
        <v>0</v>
      </c>
    </row>
    <row r="2166" spans="1:27">
      <c r="A2166" t="s">
        <v>6958</v>
      </c>
      <c r="B2166" t="s">
        <v>192</v>
      </c>
      <c r="C2166" t="s">
        <v>2904</v>
      </c>
      <c r="D2166" t="s">
        <v>183</v>
      </c>
      <c r="E2166" t="s">
        <v>28</v>
      </c>
      <c r="F2166" t="s">
        <v>6959</v>
      </c>
      <c r="G2166" s="6">
        <f t="shared" si="297"/>
        <v>8648</v>
      </c>
      <c r="H2166" t="s">
        <v>56</v>
      </c>
      <c r="I2166" t="s">
        <v>127</v>
      </c>
      <c r="J2166" t="str">
        <f t="shared" si="298"/>
        <v>Kashish Patla</v>
      </c>
      <c r="K2166" t="s">
        <v>1184</v>
      </c>
      <c r="L2166" s="7">
        <f t="shared" si="303"/>
        <v>45107</v>
      </c>
      <c r="M2166" s="7">
        <v>45162</v>
      </c>
      <c r="N2166" s="1">
        <f t="shared" si="299"/>
        <v>45162</v>
      </c>
      <c r="P2166" s="7" t="str">
        <f t="shared" si="304"/>
        <v/>
      </c>
      <c r="R2166">
        <v>0</v>
      </c>
      <c r="S2166">
        <v>1</v>
      </c>
      <c r="T2166">
        <v>2.6</v>
      </c>
      <c r="U2166" t="s">
        <v>100</v>
      </c>
      <c r="W2166" t="str">
        <f t="shared" si="300"/>
        <v>Open</v>
      </c>
      <c r="X2166" t="str">
        <f>_xlfn.XLOOKUP(B2166,'Customers'!A:A,'Customers'!E:E,"")</f>
        <v>Mid-Market</v>
      </c>
      <c r="Y2166">
        <f t="shared" si="301"/>
        <v>0</v>
      </c>
      <c r="Z2166" t="str">
        <f t="shared" si="302"/>
        <v/>
      </c>
      <c r="AA2166">
        <f t="shared" si="305"/>
        <v>0</v>
      </c>
    </row>
    <row r="2167" spans="1:27">
      <c r="A2167" t="s">
        <v>6960</v>
      </c>
      <c r="B2167" t="s">
        <v>6961</v>
      </c>
      <c r="C2167" t="s">
        <v>6286</v>
      </c>
      <c r="D2167" t="s">
        <v>66</v>
      </c>
      <c r="E2167" t="s">
        <v>91</v>
      </c>
      <c r="F2167" t="s">
        <v>6962</v>
      </c>
      <c r="G2167" s="6">
        <f t="shared" si="297"/>
        <v>5861</v>
      </c>
      <c r="H2167" t="s">
        <v>161</v>
      </c>
      <c r="I2167" t="s">
        <v>527</v>
      </c>
      <c r="J2167" t="str">
        <f t="shared" si="298"/>
        <v>Jasmit Gour</v>
      </c>
      <c r="K2167" t="s">
        <v>6963</v>
      </c>
      <c r="L2167" s="7">
        <f t="shared" si="303"/>
        <v>45100</v>
      </c>
      <c r="N2167" s="1" t="str">
        <f t="shared" si="299"/>
        <v/>
      </c>
      <c r="O2167" s="7">
        <v>45243</v>
      </c>
      <c r="P2167" s="7">
        <f t="shared" si="304"/>
        <v>45243</v>
      </c>
      <c r="Q2167">
        <v>143</v>
      </c>
      <c r="R2167">
        <v>0</v>
      </c>
      <c r="S2167">
        <v>1</v>
      </c>
      <c r="T2167">
        <v>30.8</v>
      </c>
      <c r="U2167" t="s">
        <v>58</v>
      </c>
      <c r="W2167" t="str">
        <f t="shared" si="300"/>
        <v>Won</v>
      </c>
      <c r="X2167" t="str">
        <f>_xlfn.XLOOKUP(B2167,'Customers'!A:A,'Customers'!E:E,"")</f>
        <v>SMB</v>
      </c>
      <c r="Y2167">
        <f t="shared" si="301"/>
        <v>1</v>
      </c>
      <c r="Z2167" t="str">
        <f t="shared" si="302"/>
        <v/>
      </c>
      <c r="AA2167">
        <f t="shared" si="305"/>
        <v>1</v>
      </c>
    </row>
    <row r="2168" spans="1:27">
      <c r="A2168" t="s">
        <v>6964</v>
      </c>
      <c r="B2168" t="s">
        <v>4216</v>
      </c>
      <c r="C2168" t="s">
        <v>6518</v>
      </c>
      <c r="D2168" t="s">
        <v>183</v>
      </c>
      <c r="E2168" t="s">
        <v>115</v>
      </c>
      <c r="F2168" t="s">
        <v>6965</v>
      </c>
      <c r="G2168" s="6">
        <f t="shared" si="297"/>
        <v>7200</v>
      </c>
      <c r="H2168" t="s">
        <v>151</v>
      </c>
      <c r="I2168" t="s">
        <v>127</v>
      </c>
      <c r="J2168" t="str">
        <f t="shared" si="298"/>
        <v>Kashish Patla</v>
      </c>
      <c r="K2168" t="s">
        <v>2093</v>
      </c>
      <c r="L2168" s="7">
        <f t="shared" si="303"/>
        <v>44624</v>
      </c>
      <c r="M2168" s="7">
        <v>44782</v>
      </c>
      <c r="N2168" s="1">
        <f t="shared" si="299"/>
        <v>44782</v>
      </c>
      <c r="O2168" s="7">
        <v>44764</v>
      </c>
      <c r="P2168" s="7">
        <f t="shared" si="304"/>
        <v>44764</v>
      </c>
      <c r="Q2168">
        <v>140</v>
      </c>
      <c r="R2168">
        <v>0</v>
      </c>
      <c r="S2168">
        <v>1</v>
      </c>
      <c r="T2168">
        <v>18.899999999999999</v>
      </c>
      <c r="U2168" t="s">
        <v>33</v>
      </c>
      <c r="W2168" t="str">
        <f t="shared" si="300"/>
        <v>Lost</v>
      </c>
      <c r="X2168" t="str">
        <f>_xlfn.XLOOKUP(B2168,'Customers'!A:A,'Customers'!E:E,"")</f>
        <v>SMB</v>
      </c>
      <c r="Y2168">
        <f t="shared" si="301"/>
        <v>1</v>
      </c>
      <c r="Z2168">
        <f t="shared" si="302"/>
        <v>-18</v>
      </c>
      <c r="AA2168">
        <f t="shared" si="305"/>
        <v>0</v>
      </c>
    </row>
    <row r="2169" spans="1:27">
      <c r="A2169" t="s">
        <v>6966</v>
      </c>
      <c r="B2169" t="s">
        <v>3348</v>
      </c>
      <c r="C2169" t="s">
        <v>18</v>
      </c>
      <c r="D2169" t="s">
        <v>37</v>
      </c>
      <c r="E2169" t="s">
        <v>20</v>
      </c>
      <c r="F2169" t="s">
        <v>6967</v>
      </c>
      <c r="G2169" s="6">
        <f t="shared" si="297"/>
        <v>140000</v>
      </c>
      <c r="H2169" t="s">
        <v>22</v>
      </c>
      <c r="I2169" t="s">
        <v>195</v>
      </c>
      <c r="J2169" t="str">
        <f t="shared" si="298"/>
        <v>Ati Seshadri</v>
      </c>
      <c r="K2169" t="s">
        <v>2185</v>
      </c>
      <c r="L2169" s="7">
        <f t="shared" si="303"/>
        <v>45298</v>
      </c>
      <c r="M2169" s="7">
        <v>45419</v>
      </c>
      <c r="N2169" s="1">
        <f t="shared" si="299"/>
        <v>45419</v>
      </c>
      <c r="P2169" s="7" t="str">
        <f t="shared" si="304"/>
        <v/>
      </c>
      <c r="R2169">
        <v>0</v>
      </c>
      <c r="S2169">
        <v>1</v>
      </c>
      <c r="T2169">
        <v>19.3</v>
      </c>
      <c r="U2169" t="s">
        <v>58</v>
      </c>
      <c r="W2169" t="str">
        <f t="shared" si="300"/>
        <v>Open</v>
      </c>
      <c r="X2169" t="str">
        <f>_xlfn.XLOOKUP(B2169,'Customers'!A:A,'Customers'!E:E,"")</f>
        <v>Mid-Market</v>
      </c>
      <c r="Y2169">
        <f t="shared" si="301"/>
        <v>0</v>
      </c>
      <c r="Z2169" t="str">
        <f t="shared" si="302"/>
        <v/>
      </c>
      <c r="AA2169">
        <f t="shared" si="305"/>
        <v>0</v>
      </c>
    </row>
    <row r="2170" spans="1:27">
      <c r="A2170" t="s">
        <v>6968</v>
      </c>
      <c r="B2170" t="s">
        <v>2445</v>
      </c>
      <c r="C2170" t="s">
        <v>18</v>
      </c>
      <c r="D2170" t="s">
        <v>19</v>
      </c>
      <c r="E2170" t="s">
        <v>54</v>
      </c>
      <c r="F2170" t="s">
        <v>6969</v>
      </c>
      <c r="G2170" s="6">
        <f t="shared" si="297"/>
        <v>7619</v>
      </c>
      <c r="H2170" t="s">
        <v>161</v>
      </c>
      <c r="I2170" t="s">
        <v>258</v>
      </c>
      <c r="J2170" t="str">
        <f t="shared" si="298"/>
        <v>Jasmit Gour</v>
      </c>
      <c r="K2170" t="s">
        <v>2511</v>
      </c>
      <c r="L2170" s="7">
        <f t="shared" si="303"/>
        <v>45342</v>
      </c>
      <c r="M2170" s="7">
        <v>45499</v>
      </c>
      <c r="N2170" s="1">
        <f t="shared" si="299"/>
        <v>45499</v>
      </c>
      <c r="P2170" s="7" t="str">
        <f t="shared" si="304"/>
        <v/>
      </c>
      <c r="R2170">
        <v>0</v>
      </c>
      <c r="S2170">
        <v>1</v>
      </c>
      <c r="T2170">
        <v>20.3</v>
      </c>
      <c r="U2170" t="s">
        <v>100</v>
      </c>
      <c r="W2170" t="str">
        <f t="shared" si="300"/>
        <v>Open</v>
      </c>
      <c r="X2170" t="str">
        <f>_xlfn.XLOOKUP(B2170,'Customers'!A:A,'Customers'!E:E,"")</f>
        <v>Mid-Market</v>
      </c>
      <c r="Y2170">
        <f t="shared" si="301"/>
        <v>0</v>
      </c>
      <c r="Z2170" t="str">
        <f t="shared" si="302"/>
        <v/>
      </c>
      <c r="AA2170">
        <f t="shared" si="305"/>
        <v>0</v>
      </c>
    </row>
    <row r="2171" spans="1:27">
      <c r="A2171" t="s">
        <v>6970</v>
      </c>
      <c r="B2171" t="s">
        <v>2302</v>
      </c>
      <c r="C2171" t="s">
        <v>18</v>
      </c>
      <c r="D2171" t="s">
        <v>66</v>
      </c>
      <c r="E2171" t="s">
        <v>45</v>
      </c>
      <c r="F2171" t="s">
        <v>6971</v>
      </c>
      <c r="G2171" s="6">
        <f t="shared" si="297"/>
        <v>4744</v>
      </c>
      <c r="H2171" t="s">
        <v>172</v>
      </c>
      <c r="I2171" t="s">
        <v>93</v>
      </c>
      <c r="J2171" t="str">
        <f t="shared" si="298"/>
        <v>Owen Mane</v>
      </c>
      <c r="K2171" t="s">
        <v>3963</v>
      </c>
      <c r="L2171" s="7">
        <f t="shared" si="303"/>
        <v>45563</v>
      </c>
      <c r="M2171" s="7">
        <v>45683</v>
      </c>
      <c r="N2171" s="1">
        <f t="shared" si="299"/>
        <v>45683</v>
      </c>
      <c r="P2171" s="7" t="str">
        <f t="shared" si="304"/>
        <v/>
      </c>
      <c r="R2171">
        <v>0</v>
      </c>
      <c r="S2171">
        <v>1</v>
      </c>
      <c r="T2171">
        <v>13.7</v>
      </c>
      <c r="U2171" t="s">
        <v>100</v>
      </c>
      <c r="W2171" t="str">
        <f t="shared" si="300"/>
        <v>Open</v>
      </c>
      <c r="X2171" t="str">
        <f>_xlfn.XLOOKUP(B2171,'Customers'!A:A,'Customers'!E:E,"")</f>
        <v>Mid-Market</v>
      </c>
      <c r="Y2171">
        <f t="shared" si="301"/>
        <v>0</v>
      </c>
      <c r="Z2171" t="str">
        <f t="shared" si="302"/>
        <v/>
      </c>
      <c r="AA2171">
        <f t="shared" si="305"/>
        <v>0</v>
      </c>
    </row>
    <row r="2172" spans="1:27">
      <c r="A2172" t="s">
        <v>6972</v>
      </c>
      <c r="B2172" t="s">
        <v>6109</v>
      </c>
      <c r="C2172" t="s">
        <v>1772</v>
      </c>
      <c r="D2172" t="s">
        <v>53</v>
      </c>
      <c r="E2172" t="s">
        <v>28</v>
      </c>
      <c r="F2172" t="s">
        <v>6973</v>
      </c>
      <c r="G2172" s="6">
        <f t="shared" si="297"/>
        <v>43000</v>
      </c>
      <c r="H2172" t="s">
        <v>22</v>
      </c>
      <c r="I2172" t="s">
        <v>156</v>
      </c>
      <c r="J2172" t="str">
        <f t="shared" si="298"/>
        <v>Lakshmi Hayre</v>
      </c>
      <c r="K2172" t="s">
        <v>263</v>
      </c>
      <c r="L2172" s="7">
        <f t="shared" si="303"/>
        <v>45451</v>
      </c>
      <c r="M2172" s="7">
        <v>45490</v>
      </c>
      <c r="N2172" s="1">
        <f t="shared" si="299"/>
        <v>45490</v>
      </c>
      <c r="P2172" s="7" t="str">
        <f t="shared" si="304"/>
        <v/>
      </c>
      <c r="R2172">
        <v>0</v>
      </c>
      <c r="S2172">
        <v>1</v>
      </c>
      <c r="U2172" t="s">
        <v>25</v>
      </c>
      <c r="W2172" t="str">
        <f t="shared" si="300"/>
        <v>Open</v>
      </c>
      <c r="X2172" t="str">
        <f>_xlfn.XLOOKUP(B2172,'Customers'!A:A,'Customers'!E:E,"")</f>
        <v>SMB</v>
      </c>
      <c r="Y2172">
        <f t="shared" si="301"/>
        <v>0</v>
      </c>
      <c r="Z2172" t="str">
        <f t="shared" si="302"/>
        <v/>
      </c>
      <c r="AA2172">
        <f t="shared" si="305"/>
        <v>0</v>
      </c>
    </row>
    <row r="2173" spans="1:27">
      <c r="A2173" t="s">
        <v>6974</v>
      </c>
      <c r="B2173" t="s">
        <v>5898</v>
      </c>
      <c r="C2173" t="s">
        <v>3648</v>
      </c>
      <c r="D2173" t="s">
        <v>66</v>
      </c>
      <c r="E2173" t="s">
        <v>91</v>
      </c>
      <c r="F2173" t="s">
        <v>6975</v>
      </c>
      <c r="G2173" s="6">
        <f t="shared" si="297"/>
        <v>14978</v>
      </c>
      <c r="H2173" t="s">
        <v>39</v>
      </c>
      <c r="I2173" t="s">
        <v>527</v>
      </c>
      <c r="J2173" t="str">
        <f t="shared" si="298"/>
        <v>Jasmit Gour</v>
      </c>
      <c r="K2173" t="s">
        <v>6532</v>
      </c>
      <c r="L2173" s="7">
        <f t="shared" si="303"/>
        <v>45056</v>
      </c>
      <c r="M2173" s="7">
        <v>45167</v>
      </c>
      <c r="N2173" s="1">
        <f t="shared" si="299"/>
        <v>45167</v>
      </c>
      <c r="O2173" s="7">
        <v>45239</v>
      </c>
      <c r="P2173" s="7">
        <f t="shared" si="304"/>
        <v>45239</v>
      </c>
      <c r="Q2173">
        <v>183</v>
      </c>
      <c r="R2173">
        <v>0</v>
      </c>
      <c r="S2173">
        <v>1</v>
      </c>
      <c r="T2173">
        <v>10.7</v>
      </c>
      <c r="U2173" t="s">
        <v>25</v>
      </c>
      <c r="W2173" t="str">
        <f t="shared" si="300"/>
        <v>Won</v>
      </c>
      <c r="X2173" t="str">
        <f>_xlfn.XLOOKUP(B2173,'Customers'!A:A,'Customers'!E:E,"")</f>
        <v>SMB</v>
      </c>
      <c r="Y2173">
        <f t="shared" si="301"/>
        <v>1</v>
      </c>
      <c r="Z2173">
        <f t="shared" si="302"/>
        <v>72</v>
      </c>
      <c r="AA2173">
        <f t="shared" si="305"/>
        <v>1</v>
      </c>
    </row>
    <row r="2174" spans="1:27">
      <c r="A2174" t="s">
        <v>6976</v>
      </c>
      <c r="B2174" t="s">
        <v>6977</v>
      </c>
      <c r="C2174" t="s">
        <v>246</v>
      </c>
      <c r="D2174" t="s">
        <v>37</v>
      </c>
      <c r="E2174" t="s">
        <v>20</v>
      </c>
      <c r="F2174" t="s">
        <v>6978</v>
      </c>
      <c r="G2174" s="6">
        <f t="shared" si="297"/>
        <v>120953</v>
      </c>
      <c r="H2174" t="s">
        <v>39</v>
      </c>
      <c r="I2174" t="s">
        <v>23</v>
      </c>
      <c r="J2174" t="str">
        <f t="shared" si="298"/>
        <v>Nihal Bhasin</v>
      </c>
      <c r="K2174" t="s">
        <v>898</v>
      </c>
      <c r="L2174" s="7">
        <f t="shared" si="303"/>
        <v>45372</v>
      </c>
      <c r="M2174" s="7">
        <v>45403</v>
      </c>
      <c r="N2174" s="1">
        <f t="shared" si="299"/>
        <v>45403</v>
      </c>
      <c r="P2174" s="7" t="str">
        <f t="shared" si="304"/>
        <v/>
      </c>
      <c r="R2174">
        <v>0</v>
      </c>
      <c r="S2174">
        <v>1</v>
      </c>
      <c r="T2174">
        <v>11.5</v>
      </c>
      <c r="U2174" t="s">
        <v>42</v>
      </c>
      <c r="W2174" t="str">
        <f t="shared" si="300"/>
        <v>Open</v>
      </c>
      <c r="X2174" t="str">
        <f>_xlfn.XLOOKUP(B2174,'Customers'!A:A,'Customers'!E:E,"")</f>
        <v>Mid-Market</v>
      </c>
      <c r="Y2174">
        <f t="shared" si="301"/>
        <v>0</v>
      </c>
      <c r="Z2174" t="str">
        <f t="shared" si="302"/>
        <v/>
      </c>
      <c r="AA2174">
        <f t="shared" si="305"/>
        <v>0</v>
      </c>
    </row>
    <row r="2175" spans="1:27">
      <c r="A2175" t="s">
        <v>6979</v>
      </c>
      <c r="B2175" t="s">
        <v>2932</v>
      </c>
      <c r="C2175" t="s">
        <v>479</v>
      </c>
      <c r="D2175" t="s">
        <v>183</v>
      </c>
      <c r="E2175" t="s">
        <v>54</v>
      </c>
      <c r="F2175" t="s">
        <v>6980</v>
      </c>
      <c r="G2175" s="6">
        <f t="shared" si="297"/>
        <v>11549</v>
      </c>
      <c r="H2175" t="s">
        <v>151</v>
      </c>
      <c r="I2175" t="s">
        <v>145</v>
      </c>
      <c r="J2175" t="str">
        <f t="shared" si="298"/>
        <v>Krish Varughese</v>
      </c>
      <c r="K2175" t="s">
        <v>3463</v>
      </c>
      <c r="L2175" s="7">
        <f t="shared" si="303"/>
        <v>44618</v>
      </c>
      <c r="M2175" s="7">
        <v>44652</v>
      </c>
      <c r="N2175" s="1">
        <f t="shared" si="299"/>
        <v>44652</v>
      </c>
      <c r="P2175" s="7" t="str">
        <f t="shared" si="304"/>
        <v/>
      </c>
      <c r="R2175">
        <v>0</v>
      </c>
      <c r="S2175">
        <v>1</v>
      </c>
      <c r="T2175">
        <v>19.100000000000001</v>
      </c>
      <c r="U2175" t="s">
        <v>58</v>
      </c>
      <c r="W2175" t="str">
        <f t="shared" si="300"/>
        <v>Open</v>
      </c>
      <c r="X2175" t="str">
        <f>_xlfn.XLOOKUP(B2175,'Customers'!A:A,'Customers'!E:E,"")</f>
        <v>SMB</v>
      </c>
      <c r="Y2175">
        <f t="shared" si="301"/>
        <v>0</v>
      </c>
      <c r="Z2175" t="str">
        <f t="shared" si="302"/>
        <v/>
      </c>
      <c r="AA2175">
        <f t="shared" si="305"/>
        <v>0</v>
      </c>
    </row>
    <row r="2176" spans="1:27">
      <c r="A2176" t="s">
        <v>6981</v>
      </c>
      <c r="B2176" t="s">
        <v>2795</v>
      </c>
      <c r="C2176" t="s">
        <v>2676</v>
      </c>
      <c r="D2176" t="s">
        <v>183</v>
      </c>
      <c r="E2176" t="s">
        <v>177</v>
      </c>
      <c r="F2176" t="s">
        <v>6982</v>
      </c>
      <c r="G2176" s="6">
        <f t="shared" si="297"/>
        <v>11168</v>
      </c>
      <c r="H2176" t="s">
        <v>47</v>
      </c>
      <c r="I2176" t="s">
        <v>86</v>
      </c>
      <c r="J2176" t="str">
        <f t="shared" si="298"/>
        <v>Mason Solanki</v>
      </c>
      <c r="K2176" t="s">
        <v>5580</v>
      </c>
      <c r="L2176" s="7">
        <f t="shared" si="303"/>
        <v>45581</v>
      </c>
      <c r="M2176" s="7">
        <v>45723</v>
      </c>
      <c r="N2176" s="1">
        <f t="shared" si="299"/>
        <v>45723</v>
      </c>
      <c r="P2176" s="7" t="str">
        <f t="shared" si="304"/>
        <v/>
      </c>
      <c r="R2176">
        <v>0</v>
      </c>
      <c r="S2176">
        <v>1</v>
      </c>
      <c r="T2176">
        <v>3.9</v>
      </c>
      <c r="U2176" t="s">
        <v>100</v>
      </c>
      <c r="W2176" t="str">
        <f t="shared" si="300"/>
        <v>Open</v>
      </c>
      <c r="X2176" t="str">
        <f>_xlfn.XLOOKUP(B2176,'Customers'!A:A,'Customers'!E:E,"")</f>
        <v>SMB</v>
      </c>
      <c r="Y2176">
        <f t="shared" si="301"/>
        <v>0</v>
      </c>
      <c r="Z2176" t="str">
        <f t="shared" si="302"/>
        <v/>
      </c>
      <c r="AA2176">
        <f t="shared" si="305"/>
        <v>0</v>
      </c>
    </row>
    <row r="2177" spans="1:27">
      <c r="A2177" t="s">
        <v>6983</v>
      </c>
      <c r="B2177" t="s">
        <v>6984</v>
      </c>
      <c r="C2177" t="s">
        <v>18</v>
      </c>
      <c r="D2177" t="s">
        <v>53</v>
      </c>
      <c r="E2177" t="s">
        <v>45</v>
      </c>
      <c r="F2177" t="s">
        <v>1483</v>
      </c>
      <c r="G2177" s="6">
        <f t="shared" si="297"/>
        <v>17000</v>
      </c>
      <c r="H2177" t="s">
        <v>79</v>
      </c>
      <c r="I2177" t="s">
        <v>145</v>
      </c>
      <c r="J2177" t="str">
        <f t="shared" si="298"/>
        <v>Krish Varughese</v>
      </c>
      <c r="K2177" t="s">
        <v>1184</v>
      </c>
      <c r="L2177" s="7">
        <f t="shared" si="303"/>
        <v>45107</v>
      </c>
      <c r="M2177" s="7">
        <v>45265</v>
      </c>
      <c r="N2177" s="1">
        <f t="shared" si="299"/>
        <v>45265</v>
      </c>
      <c r="P2177" s="7" t="str">
        <f t="shared" si="304"/>
        <v/>
      </c>
      <c r="R2177">
        <v>0</v>
      </c>
      <c r="S2177">
        <v>1</v>
      </c>
      <c r="T2177">
        <v>10.6</v>
      </c>
      <c r="U2177" t="s">
        <v>42</v>
      </c>
      <c r="W2177" t="str">
        <f t="shared" si="300"/>
        <v>Open</v>
      </c>
      <c r="X2177" t="str">
        <f>_xlfn.XLOOKUP(B2177,'Customers'!A:A,'Customers'!E:E,"")</f>
        <v>Mid-Market</v>
      </c>
      <c r="Y2177">
        <f t="shared" si="301"/>
        <v>0</v>
      </c>
      <c r="Z2177" t="str">
        <f t="shared" si="302"/>
        <v/>
      </c>
      <c r="AA2177">
        <f t="shared" si="305"/>
        <v>0</v>
      </c>
    </row>
    <row r="2178" spans="1:27">
      <c r="A2178" t="s">
        <v>6985</v>
      </c>
      <c r="B2178" t="s">
        <v>1202</v>
      </c>
      <c r="C2178" t="s">
        <v>1543</v>
      </c>
      <c r="D2178" t="s">
        <v>19</v>
      </c>
      <c r="E2178" t="s">
        <v>91</v>
      </c>
      <c r="F2178" t="s">
        <v>6986</v>
      </c>
      <c r="G2178" s="6">
        <f t="shared" ref="G2178:G2241" si="306">IF(F2178="","",IF(RIGHT(UPPER(SUBSTITUTE(SUBSTITUTE(SUBSTITUTE(TRIM(F2178),"$",""),",","")," ","")),1)="K",VALUE(LEFT(UPPER(SUBSTITUTE(SUBSTITUTE(SUBSTITUTE(TRIM(F2178),"$",""),",","")," ","")),LEN(UPPER(SUBSTITUTE(SUBSTITUTE(SUBSTITUTE(TRIM(F2178),"$",""),",","")," ","")))-1))*1000,IF(RIGHT(UPPER(SUBSTITUTE(SUBSTITUTE(SUBSTITUTE(TRIM(F2178),"$",""),",","")," ","")),1)="M",VALUE(LEFT(UPPER(SUBSTITUTE(SUBSTITUTE(SUBSTITUTE(TRIM(F2178),"$",""),",","")," ","")),LEN(UPPER(SUBSTITUTE(SUBSTITUTE(SUBSTITUTE(TRIM(F2178),"$",""),",","")," ","")))-1))*1000000,VALUE(SUBSTITUTE(SUBSTITUTE(SUBSTITUTE(TRIM(F2178),"$",""),",","")," ","")))))</f>
        <v>2854</v>
      </c>
      <c r="H2178" t="s">
        <v>161</v>
      </c>
      <c r="I2178" t="s">
        <v>23</v>
      </c>
      <c r="J2178" t="str">
        <f t="shared" ref="J2178:J2241" si="307">PROPER(TRIM(I2178))</f>
        <v>Nihal Bhasin</v>
      </c>
      <c r="K2178" t="s">
        <v>1284</v>
      </c>
      <c r="L2178" s="7">
        <f t="shared" si="303"/>
        <v>45492</v>
      </c>
      <c r="M2178" s="7">
        <v>45594</v>
      </c>
      <c r="N2178" s="1">
        <f t="shared" ref="N2178:N2241" si="308">IF(M2178="","",IF(ISNUMBER(M2178),M2178,IF(ISNUMBER(SEARCH("/",M2178)),DATE(VALUE(RIGHT(M2178,4)),VALUE(MID(M2178,4,2)),VALUE(LEFT(M2178,2))),DATE(VALUE(LEFT(M2178,4)),VALUE(MID(M2178,6,2)),VALUE(RIGHT(M2178,2))))))</f>
        <v>45594</v>
      </c>
      <c r="O2178" s="7">
        <v>45627</v>
      </c>
      <c r="P2178" s="7">
        <f t="shared" si="304"/>
        <v>45627</v>
      </c>
      <c r="Q2178">
        <v>135</v>
      </c>
      <c r="R2178">
        <v>0</v>
      </c>
      <c r="S2178">
        <v>1</v>
      </c>
      <c r="T2178">
        <v>20.8</v>
      </c>
      <c r="U2178" t="s">
        <v>25</v>
      </c>
      <c r="W2178" t="str">
        <f t="shared" ref="W2178:W2241" si="309">IF(E2178="","",IF(E2178="Closed Won","Won",IF(E2178="Closed Lost","Lost","Open")))</f>
        <v>Won</v>
      </c>
      <c r="X2178" t="str">
        <f>_xlfn.XLOOKUP(B2178,'Customers'!A:A,'Customers'!E:E,"")</f>
        <v>Mid-Market</v>
      </c>
      <c r="Y2178">
        <f t="shared" ref="Y2178:Y2241" si="310">IF(OR(W2178="Won",W2178="Lost"),1,0)</f>
        <v>1</v>
      </c>
      <c r="Z2178">
        <f t="shared" ref="Z2178:Z2241" si="311">IF(OR(N2178="",P2178=""),"",P2178-N2178)</f>
        <v>33</v>
      </c>
      <c r="AA2178">
        <f t="shared" si="305"/>
        <v>1</v>
      </c>
    </row>
    <row r="2179" spans="1:27">
      <c r="A2179" t="s">
        <v>6987</v>
      </c>
      <c r="B2179" t="s">
        <v>5617</v>
      </c>
      <c r="C2179" t="s">
        <v>803</v>
      </c>
      <c r="D2179" t="s">
        <v>53</v>
      </c>
      <c r="E2179" t="s">
        <v>20</v>
      </c>
      <c r="F2179" t="s">
        <v>6988</v>
      </c>
      <c r="G2179" s="6">
        <f t="shared" si="306"/>
        <v>17879</v>
      </c>
      <c r="H2179" t="s">
        <v>30</v>
      </c>
      <c r="I2179" t="s">
        <v>93</v>
      </c>
      <c r="J2179" t="str">
        <f t="shared" si="307"/>
        <v>Owen Mane</v>
      </c>
      <c r="K2179" t="s">
        <v>4602</v>
      </c>
      <c r="L2179" s="7">
        <f t="shared" ref="L2179:L2242" si="312">IF(K2179="","",IF(ISNUMBER(K2179),K2179,IF(ISNUMBER(SEARCH("/",K2179)),DATE(VALUE(RIGHT(K2179,4)),VALUE(MID(K2179,4,2)),VALUE(LEFT(K2179,2))),DATE(VALUE(LEFT(K2179,4)),VALUE(MID(K2179,6,2)),VALUE(RIGHT(K2179,2))))))</f>
        <v>45386</v>
      </c>
      <c r="M2179" s="7">
        <v>45501</v>
      </c>
      <c r="N2179" s="1">
        <f t="shared" si="308"/>
        <v>45501</v>
      </c>
      <c r="P2179" s="7" t="str">
        <f t="shared" ref="P2179:P2242" si="313">IF(O2179="","",IF(ISNUMBER(O2179),O2179,DATE(VALUE(LEFT(O2179,4)),VALUE(MID(O2179,6,2)),VALUE(RIGHT(O2179,2)))))</f>
        <v/>
      </c>
      <c r="R2179">
        <v>0</v>
      </c>
      <c r="S2179">
        <v>1</v>
      </c>
      <c r="T2179">
        <v>27.2</v>
      </c>
      <c r="U2179" t="s">
        <v>100</v>
      </c>
      <c r="W2179" t="str">
        <f t="shared" si="309"/>
        <v>Open</v>
      </c>
      <c r="X2179" t="str">
        <f>_xlfn.XLOOKUP(B2179,'Customers'!A:A,'Customers'!E:E,"")</f>
        <v>Mid-Market</v>
      </c>
      <c r="Y2179">
        <f t="shared" si="310"/>
        <v>0</v>
      </c>
      <c r="Z2179" t="str">
        <f t="shared" si="311"/>
        <v/>
      </c>
      <c r="AA2179">
        <f t="shared" ref="AA2179:AA2242" si="314">IF(AND(Y2179=1,Z2179&gt;30),1,0)</f>
        <v>0</v>
      </c>
    </row>
    <row r="2180" spans="1:27">
      <c r="A2180" t="s">
        <v>6989</v>
      </c>
      <c r="B2180" t="s">
        <v>1720</v>
      </c>
      <c r="C2180" t="s">
        <v>18</v>
      </c>
      <c r="D2180" t="s">
        <v>183</v>
      </c>
      <c r="E2180" t="s">
        <v>20</v>
      </c>
      <c r="F2180" t="s">
        <v>6990</v>
      </c>
      <c r="G2180" s="6">
        <f t="shared" si="306"/>
        <v>3712</v>
      </c>
      <c r="H2180" t="s">
        <v>39</v>
      </c>
      <c r="I2180" t="s">
        <v>145</v>
      </c>
      <c r="J2180" t="str">
        <f t="shared" si="307"/>
        <v>Krish Varughese</v>
      </c>
      <c r="K2180" t="s">
        <v>1658</v>
      </c>
      <c r="L2180" s="7">
        <f t="shared" si="312"/>
        <v>45585</v>
      </c>
      <c r="M2180" s="7">
        <v>45620</v>
      </c>
      <c r="N2180" s="1">
        <f t="shared" si="308"/>
        <v>45620</v>
      </c>
      <c r="P2180" s="7" t="str">
        <f t="shared" si="313"/>
        <v/>
      </c>
      <c r="R2180">
        <v>0</v>
      </c>
      <c r="S2180">
        <v>1</v>
      </c>
      <c r="T2180">
        <v>16.899999999999999</v>
      </c>
      <c r="U2180" t="s">
        <v>42</v>
      </c>
      <c r="W2180" t="str">
        <f t="shared" si="309"/>
        <v>Open</v>
      </c>
      <c r="X2180" t="str">
        <f>_xlfn.XLOOKUP(B2180,'Customers'!A:A,'Customers'!E:E,"")</f>
        <v>Mid-Market</v>
      </c>
      <c r="Y2180">
        <f t="shared" si="310"/>
        <v>0</v>
      </c>
      <c r="Z2180" t="str">
        <f t="shared" si="311"/>
        <v/>
      </c>
      <c r="AA2180">
        <f t="shared" si="314"/>
        <v>0</v>
      </c>
    </row>
    <row r="2181" spans="1:27">
      <c r="A2181" t="s">
        <v>6991</v>
      </c>
      <c r="B2181" t="s">
        <v>1471</v>
      </c>
      <c r="C2181" t="s">
        <v>1455</v>
      </c>
      <c r="D2181" t="s">
        <v>66</v>
      </c>
      <c r="E2181" t="s">
        <v>115</v>
      </c>
      <c r="F2181" t="s">
        <v>6992</v>
      </c>
      <c r="G2181" s="6">
        <f t="shared" si="306"/>
        <v>12151</v>
      </c>
      <c r="H2181" t="s">
        <v>47</v>
      </c>
      <c r="I2181" t="s">
        <v>93</v>
      </c>
      <c r="J2181" t="str">
        <f t="shared" si="307"/>
        <v>Owen Mane</v>
      </c>
      <c r="K2181" t="s">
        <v>1058</v>
      </c>
      <c r="L2181" s="7">
        <f t="shared" si="312"/>
        <v>45209</v>
      </c>
      <c r="M2181" s="7">
        <v>45296</v>
      </c>
      <c r="N2181" s="1">
        <f t="shared" si="308"/>
        <v>45296</v>
      </c>
      <c r="O2181" s="7">
        <v>45243</v>
      </c>
      <c r="P2181" s="7">
        <f t="shared" si="313"/>
        <v>45243</v>
      </c>
      <c r="Q2181">
        <v>34</v>
      </c>
      <c r="R2181">
        <v>0</v>
      </c>
      <c r="S2181">
        <v>1</v>
      </c>
      <c r="T2181">
        <v>14.4</v>
      </c>
      <c r="U2181" t="s">
        <v>42</v>
      </c>
      <c r="W2181" t="str">
        <f t="shared" si="309"/>
        <v>Lost</v>
      </c>
      <c r="X2181" t="str">
        <f>_xlfn.XLOOKUP(B2181,'Customers'!A:A,'Customers'!E:E,"")</f>
        <v>Mid-Market</v>
      </c>
      <c r="Y2181">
        <f t="shared" si="310"/>
        <v>1</v>
      </c>
      <c r="Z2181">
        <f t="shared" si="311"/>
        <v>-53</v>
      </c>
      <c r="AA2181">
        <f t="shared" si="314"/>
        <v>0</v>
      </c>
    </row>
    <row r="2182" spans="1:27">
      <c r="A2182" t="s">
        <v>6993</v>
      </c>
      <c r="B2182" t="s">
        <v>5982</v>
      </c>
      <c r="C2182" t="s">
        <v>4165</v>
      </c>
      <c r="D2182" t="s">
        <v>183</v>
      </c>
      <c r="E2182" t="s">
        <v>20</v>
      </c>
      <c r="F2182" t="s">
        <v>6994</v>
      </c>
      <c r="G2182" s="6">
        <f t="shared" si="306"/>
        <v>10760</v>
      </c>
      <c r="H2182" t="s">
        <v>39</v>
      </c>
      <c r="I2182" t="s">
        <v>133</v>
      </c>
      <c r="J2182" t="str">
        <f t="shared" si="307"/>
        <v>Aachal Soni</v>
      </c>
      <c r="K2182" t="s">
        <v>6995</v>
      </c>
      <c r="L2182" s="7">
        <f t="shared" si="312"/>
        <v>45594</v>
      </c>
      <c r="M2182" s="7">
        <v>45670</v>
      </c>
      <c r="N2182" s="1">
        <f t="shared" si="308"/>
        <v>45670</v>
      </c>
      <c r="P2182" s="7" t="str">
        <f t="shared" si="313"/>
        <v/>
      </c>
      <c r="R2182">
        <v>0</v>
      </c>
      <c r="S2182">
        <v>1</v>
      </c>
      <c r="T2182">
        <v>28.3</v>
      </c>
      <c r="U2182" t="s">
        <v>33</v>
      </c>
      <c r="W2182" t="str">
        <f t="shared" si="309"/>
        <v>Open</v>
      </c>
      <c r="X2182" t="str">
        <f>_xlfn.XLOOKUP(B2182,'Customers'!A:A,'Customers'!E:E,"")</f>
        <v>SMB</v>
      </c>
      <c r="Y2182">
        <f t="shared" si="310"/>
        <v>0</v>
      </c>
      <c r="Z2182" t="str">
        <f t="shared" si="311"/>
        <v/>
      </c>
      <c r="AA2182">
        <f t="shared" si="314"/>
        <v>0</v>
      </c>
    </row>
    <row r="2183" spans="1:27">
      <c r="A2183" t="s">
        <v>6996</v>
      </c>
      <c r="B2183" t="s">
        <v>2272</v>
      </c>
      <c r="C2183" t="s">
        <v>4315</v>
      </c>
      <c r="D2183" t="s">
        <v>66</v>
      </c>
      <c r="E2183" t="s">
        <v>177</v>
      </c>
      <c r="F2183" t="s">
        <v>6997</v>
      </c>
      <c r="G2183" s="6">
        <f t="shared" si="306"/>
        <v>4512</v>
      </c>
      <c r="H2183" t="s">
        <v>56</v>
      </c>
      <c r="I2183" t="s">
        <v>139</v>
      </c>
      <c r="J2183" t="str">
        <f t="shared" si="307"/>
        <v>Champak Rao</v>
      </c>
      <c r="K2183" t="s">
        <v>6998</v>
      </c>
      <c r="L2183" s="7">
        <f t="shared" si="312"/>
        <v>44656</v>
      </c>
      <c r="M2183" s="7">
        <v>44828</v>
      </c>
      <c r="N2183" s="1">
        <f t="shared" si="308"/>
        <v>44828</v>
      </c>
      <c r="P2183" s="7" t="str">
        <f t="shared" si="313"/>
        <v/>
      </c>
      <c r="R2183">
        <v>0</v>
      </c>
      <c r="S2183">
        <v>1</v>
      </c>
      <c r="T2183">
        <v>14.8</v>
      </c>
      <c r="U2183" t="s">
        <v>100</v>
      </c>
      <c r="W2183" t="str">
        <f t="shared" si="309"/>
        <v>Open</v>
      </c>
      <c r="X2183" t="str">
        <f>_xlfn.XLOOKUP(B2183,'Customers'!A:A,'Customers'!E:E,"")</f>
        <v>SMB</v>
      </c>
      <c r="Y2183">
        <f t="shared" si="310"/>
        <v>0</v>
      </c>
      <c r="Z2183" t="str">
        <f t="shared" si="311"/>
        <v/>
      </c>
      <c r="AA2183">
        <f t="shared" si="314"/>
        <v>0</v>
      </c>
    </row>
    <row r="2184" spans="1:27">
      <c r="A2184" t="s">
        <v>6999</v>
      </c>
      <c r="B2184" t="s">
        <v>459</v>
      </c>
      <c r="C2184" t="s">
        <v>3033</v>
      </c>
      <c r="D2184" t="s">
        <v>183</v>
      </c>
      <c r="E2184" t="s">
        <v>91</v>
      </c>
      <c r="F2184" t="s">
        <v>7000</v>
      </c>
      <c r="G2184" s="6">
        <f t="shared" si="306"/>
        <v>10629</v>
      </c>
      <c r="H2184" t="s">
        <v>151</v>
      </c>
      <c r="I2184" t="s">
        <v>258</v>
      </c>
      <c r="J2184" t="str">
        <f t="shared" si="307"/>
        <v>Jasmit Gour</v>
      </c>
      <c r="K2184" t="s">
        <v>791</v>
      </c>
      <c r="L2184" s="7">
        <f t="shared" si="312"/>
        <v>45085</v>
      </c>
      <c r="M2184" s="7">
        <v>45197</v>
      </c>
      <c r="N2184" s="1">
        <f t="shared" si="308"/>
        <v>45197</v>
      </c>
      <c r="O2184" s="7">
        <v>45111</v>
      </c>
      <c r="P2184" s="7">
        <f t="shared" si="313"/>
        <v>45111</v>
      </c>
      <c r="Q2184">
        <v>26</v>
      </c>
      <c r="R2184">
        <v>0</v>
      </c>
      <c r="S2184">
        <v>1</v>
      </c>
      <c r="U2184" t="s">
        <v>42</v>
      </c>
      <c r="W2184" t="str">
        <f t="shared" si="309"/>
        <v>Won</v>
      </c>
      <c r="X2184" t="str">
        <f>_xlfn.XLOOKUP(B2184,'Customers'!A:A,'Customers'!E:E,"")</f>
        <v>Mid-Market</v>
      </c>
      <c r="Y2184">
        <f t="shared" si="310"/>
        <v>1</v>
      </c>
      <c r="Z2184">
        <f t="shared" si="311"/>
        <v>-86</v>
      </c>
      <c r="AA2184">
        <f t="shared" si="314"/>
        <v>0</v>
      </c>
    </row>
    <row r="2185" spans="1:27">
      <c r="A2185" t="s">
        <v>7001</v>
      </c>
      <c r="B2185" t="s">
        <v>3032</v>
      </c>
      <c r="C2185" t="s">
        <v>18</v>
      </c>
      <c r="D2185" t="s">
        <v>66</v>
      </c>
      <c r="E2185" t="s">
        <v>54</v>
      </c>
      <c r="F2185" t="s">
        <v>7002</v>
      </c>
      <c r="G2185" s="6">
        <f t="shared" si="306"/>
        <v>11239</v>
      </c>
      <c r="H2185" t="s">
        <v>56</v>
      </c>
      <c r="I2185" t="s">
        <v>1272</v>
      </c>
      <c r="J2185" t="str">
        <f t="shared" si="307"/>
        <v>Amruta Sinha</v>
      </c>
      <c r="K2185" t="s">
        <v>3028</v>
      </c>
      <c r="L2185" s="7">
        <f t="shared" si="312"/>
        <v>45233</v>
      </c>
      <c r="M2185" s="7">
        <v>45378</v>
      </c>
      <c r="N2185" s="1">
        <f t="shared" si="308"/>
        <v>45378</v>
      </c>
      <c r="P2185" s="7" t="str">
        <f t="shared" si="313"/>
        <v/>
      </c>
      <c r="R2185">
        <v>0</v>
      </c>
      <c r="S2185">
        <v>1</v>
      </c>
      <c r="T2185">
        <v>18.7</v>
      </c>
      <c r="U2185" t="s">
        <v>33</v>
      </c>
      <c r="W2185" t="str">
        <f t="shared" si="309"/>
        <v>Open</v>
      </c>
      <c r="X2185" t="str">
        <f>_xlfn.XLOOKUP(B2185,'Customers'!A:A,'Customers'!E:E,"")</f>
        <v>Mid-Market</v>
      </c>
      <c r="Y2185">
        <f t="shared" si="310"/>
        <v>0</v>
      </c>
      <c r="Z2185" t="str">
        <f t="shared" si="311"/>
        <v/>
      </c>
      <c r="AA2185">
        <f t="shared" si="314"/>
        <v>0</v>
      </c>
    </row>
    <row r="2186" spans="1:27">
      <c r="A2186" t="s">
        <v>7003</v>
      </c>
      <c r="B2186" t="s">
        <v>3418</v>
      </c>
      <c r="C2186" t="s">
        <v>18</v>
      </c>
      <c r="D2186" t="s">
        <v>19</v>
      </c>
      <c r="E2186" t="s">
        <v>45</v>
      </c>
      <c r="F2186" t="s">
        <v>7004</v>
      </c>
      <c r="G2186" s="6">
        <f t="shared" si="306"/>
        <v>3769</v>
      </c>
      <c r="H2186" t="s">
        <v>39</v>
      </c>
      <c r="I2186" t="s">
        <v>145</v>
      </c>
      <c r="J2186" t="str">
        <f t="shared" si="307"/>
        <v>Krish Varughese</v>
      </c>
      <c r="K2186" t="s">
        <v>4960</v>
      </c>
      <c r="L2186" s="7">
        <f t="shared" si="312"/>
        <v>45487</v>
      </c>
      <c r="M2186" s="7">
        <v>45571</v>
      </c>
      <c r="N2186" s="1">
        <f t="shared" si="308"/>
        <v>45571</v>
      </c>
      <c r="P2186" s="7" t="str">
        <f t="shared" si="313"/>
        <v/>
      </c>
      <c r="R2186">
        <v>0</v>
      </c>
      <c r="S2186">
        <v>1</v>
      </c>
      <c r="T2186">
        <v>2</v>
      </c>
      <c r="U2186" t="s">
        <v>25</v>
      </c>
      <c r="W2186" t="str">
        <f t="shared" si="309"/>
        <v>Open</v>
      </c>
      <c r="X2186" t="str">
        <f>_xlfn.XLOOKUP(B2186,'Customers'!A:A,'Customers'!E:E,"")</f>
        <v>Enterprise</v>
      </c>
      <c r="Y2186">
        <f t="shared" si="310"/>
        <v>0</v>
      </c>
      <c r="Z2186" t="str">
        <f t="shared" si="311"/>
        <v/>
      </c>
      <c r="AA2186">
        <f t="shared" si="314"/>
        <v>0</v>
      </c>
    </row>
    <row r="2187" spans="1:27">
      <c r="A2187" t="s">
        <v>7005</v>
      </c>
      <c r="B2187" t="s">
        <v>2239</v>
      </c>
      <c r="C2187" t="s">
        <v>137</v>
      </c>
      <c r="D2187" t="s">
        <v>183</v>
      </c>
      <c r="E2187" t="s">
        <v>115</v>
      </c>
      <c r="F2187" t="s">
        <v>7006</v>
      </c>
      <c r="G2187" s="6">
        <f t="shared" si="306"/>
        <v>5766</v>
      </c>
      <c r="H2187" t="s">
        <v>172</v>
      </c>
      <c r="I2187" t="s">
        <v>23</v>
      </c>
      <c r="J2187" t="str">
        <f t="shared" si="307"/>
        <v>Nihal Bhasin</v>
      </c>
      <c r="K2187" t="s">
        <v>3463</v>
      </c>
      <c r="L2187" s="7">
        <f t="shared" si="312"/>
        <v>44618</v>
      </c>
      <c r="M2187" s="7">
        <v>44739</v>
      </c>
      <c r="N2187" s="1">
        <f t="shared" si="308"/>
        <v>44739</v>
      </c>
      <c r="O2187" s="7">
        <v>44758</v>
      </c>
      <c r="P2187" s="7">
        <f t="shared" si="313"/>
        <v>44758</v>
      </c>
      <c r="Q2187">
        <v>140</v>
      </c>
      <c r="R2187">
        <v>0</v>
      </c>
      <c r="S2187">
        <v>1</v>
      </c>
      <c r="U2187" t="s">
        <v>100</v>
      </c>
      <c r="W2187" t="str">
        <f t="shared" si="309"/>
        <v>Lost</v>
      </c>
      <c r="X2187" t="str">
        <f>_xlfn.XLOOKUP(B2187,'Customers'!A:A,'Customers'!E:E,"")</f>
        <v>Mid-Market</v>
      </c>
      <c r="Y2187">
        <f t="shared" si="310"/>
        <v>1</v>
      </c>
      <c r="Z2187">
        <f t="shared" si="311"/>
        <v>19</v>
      </c>
      <c r="AA2187">
        <f t="shared" si="314"/>
        <v>0</v>
      </c>
    </row>
    <row r="2188" spans="1:27">
      <c r="A2188" t="s">
        <v>7007</v>
      </c>
      <c r="B2188" t="s">
        <v>1429</v>
      </c>
      <c r="C2188" t="s">
        <v>562</v>
      </c>
      <c r="D2188" t="s">
        <v>66</v>
      </c>
      <c r="E2188" t="s">
        <v>54</v>
      </c>
      <c r="F2188" t="s">
        <v>7008</v>
      </c>
      <c r="G2188" s="6">
        <f t="shared" si="306"/>
        <v>9010</v>
      </c>
      <c r="H2188" t="s">
        <v>22</v>
      </c>
      <c r="I2188" t="s">
        <v>258</v>
      </c>
      <c r="J2188" t="str">
        <f t="shared" si="307"/>
        <v>Jasmit Gour</v>
      </c>
      <c r="K2188" t="s">
        <v>4851</v>
      </c>
      <c r="L2188" s="7">
        <f t="shared" si="312"/>
        <v>44645</v>
      </c>
      <c r="M2188" s="7">
        <v>44789</v>
      </c>
      <c r="N2188" s="1">
        <f t="shared" si="308"/>
        <v>44789</v>
      </c>
      <c r="P2188" s="7" t="str">
        <f t="shared" si="313"/>
        <v/>
      </c>
      <c r="R2188">
        <v>0</v>
      </c>
      <c r="S2188">
        <v>1</v>
      </c>
      <c r="T2188">
        <v>30.9</v>
      </c>
      <c r="U2188" t="s">
        <v>58</v>
      </c>
      <c r="W2188" t="str">
        <f t="shared" si="309"/>
        <v>Open</v>
      </c>
      <c r="X2188" t="str">
        <f>_xlfn.XLOOKUP(B2188,'Customers'!A:A,'Customers'!E:E,"")</f>
        <v>SMB</v>
      </c>
      <c r="Y2188">
        <f t="shared" si="310"/>
        <v>0</v>
      </c>
      <c r="Z2188" t="str">
        <f t="shared" si="311"/>
        <v/>
      </c>
      <c r="AA2188">
        <f t="shared" si="314"/>
        <v>0</v>
      </c>
    </row>
    <row r="2189" spans="1:27">
      <c r="A2189" t="s">
        <v>7009</v>
      </c>
      <c r="B2189" t="s">
        <v>1438</v>
      </c>
      <c r="C2189" t="s">
        <v>509</v>
      </c>
      <c r="D2189" t="s">
        <v>19</v>
      </c>
      <c r="E2189" t="s">
        <v>54</v>
      </c>
      <c r="F2189" t="s">
        <v>7010</v>
      </c>
      <c r="G2189" s="6">
        <f t="shared" si="306"/>
        <v>7907</v>
      </c>
      <c r="H2189" t="s">
        <v>39</v>
      </c>
      <c r="I2189" t="s">
        <v>145</v>
      </c>
      <c r="J2189" t="str">
        <f t="shared" si="307"/>
        <v>Krish Varughese</v>
      </c>
      <c r="K2189" t="s">
        <v>1718</v>
      </c>
      <c r="L2189" s="7">
        <f t="shared" si="312"/>
        <v>45426</v>
      </c>
      <c r="M2189" s="7">
        <v>45483</v>
      </c>
      <c r="N2189" s="1">
        <f t="shared" si="308"/>
        <v>45483</v>
      </c>
      <c r="P2189" s="7" t="str">
        <f t="shared" si="313"/>
        <v/>
      </c>
      <c r="R2189">
        <v>0</v>
      </c>
      <c r="S2189">
        <v>1</v>
      </c>
      <c r="T2189">
        <v>5.4</v>
      </c>
      <c r="U2189" t="s">
        <v>58</v>
      </c>
      <c r="W2189" t="str">
        <f t="shared" si="309"/>
        <v>Open</v>
      </c>
      <c r="X2189" t="str">
        <f>_xlfn.XLOOKUP(B2189,'Customers'!A:A,'Customers'!E:E,"")</f>
        <v>SMB</v>
      </c>
      <c r="Y2189">
        <f t="shared" si="310"/>
        <v>0</v>
      </c>
      <c r="Z2189" t="str">
        <f t="shared" si="311"/>
        <v/>
      </c>
      <c r="AA2189">
        <f t="shared" si="314"/>
        <v>0</v>
      </c>
    </row>
    <row r="2190" spans="1:27">
      <c r="A2190" t="s">
        <v>7011</v>
      </c>
      <c r="B2190" t="s">
        <v>3169</v>
      </c>
      <c r="C2190" t="s">
        <v>18</v>
      </c>
      <c r="D2190" t="s">
        <v>19</v>
      </c>
      <c r="E2190" t="s">
        <v>177</v>
      </c>
      <c r="F2190" t="s">
        <v>184</v>
      </c>
      <c r="G2190" s="6">
        <f t="shared" si="306"/>
        <v>8000</v>
      </c>
      <c r="H2190" t="s">
        <v>151</v>
      </c>
      <c r="I2190" t="s">
        <v>545</v>
      </c>
      <c r="J2190" t="str">
        <f t="shared" si="307"/>
        <v>Krish Varughese</v>
      </c>
      <c r="K2190" t="s">
        <v>2511</v>
      </c>
      <c r="L2190" s="7">
        <f t="shared" si="312"/>
        <v>45342</v>
      </c>
      <c r="M2190" s="7">
        <v>45423</v>
      </c>
      <c r="N2190" s="1">
        <f t="shared" si="308"/>
        <v>45423</v>
      </c>
      <c r="P2190" s="7" t="str">
        <f t="shared" si="313"/>
        <v/>
      </c>
      <c r="R2190">
        <v>0</v>
      </c>
      <c r="S2190">
        <v>1</v>
      </c>
      <c r="T2190">
        <v>6.8</v>
      </c>
      <c r="U2190" t="s">
        <v>25</v>
      </c>
      <c r="W2190" t="str">
        <f t="shared" si="309"/>
        <v>Open</v>
      </c>
      <c r="X2190" t="str">
        <f>_xlfn.XLOOKUP(B2190,'Customers'!A:A,'Customers'!E:E,"")</f>
        <v>SMB</v>
      </c>
      <c r="Y2190">
        <f t="shared" si="310"/>
        <v>0</v>
      </c>
      <c r="Z2190" t="str">
        <f t="shared" si="311"/>
        <v/>
      </c>
      <c r="AA2190">
        <f t="shared" si="314"/>
        <v>0</v>
      </c>
    </row>
    <row r="2191" spans="1:27">
      <c r="A2191" t="s">
        <v>7012</v>
      </c>
      <c r="B2191" t="s">
        <v>7013</v>
      </c>
      <c r="C2191" t="s">
        <v>494</v>
      </c>
      <c r="D2191" t="s">
        <v>66</v>
      </c>
      <c r="E2191" t="s">
        <v>177</v>
      </c>
      <c r="F2191" t="s">
        <v>7014</v>
      </c>
      <c r="G2191" s="6">
        <f t="shared" si="306"/>
        <v>15154</v>
      </c>
      <c r="H2191" t="s">
        <v>47</v>
      </c>
      <c r="I2191" t="s">
        <v>1500</v>
      </c>
      <c r="J2191" t="str">
        <f t="shared" si="307"/>
        <v>Mason Solanki</v>
      </c>
      <c r="K2191" t="s">
        <v>1333</v>
      </c>
      <c r="L2191" s="7">
        <f t="shared" si="312"/>
        <v>45521</v>
      </c>
      <c r="M2191" s="7">
        <v>45589</v>
      </c>
      <c r="N2191" s="1">
        <f t="shared" si="308"/>
        <v>45589</v>
      </c>
      <c r="P2191" s="7" t="str">
        <f t="shared" si="313"/>
        <v/>
      </c>
      <c r="R2191">
        <v>0</v>
      </c>
      <c r="S2191">
        <v>1</v>
      </c>
      <c r="U2191" t="s">
        <v>42</v>
      </c>
      <c r="W2191" t="str">
        <f t="shared" si="309"/>
        <v>Open</v>
      </c>
      <c r="X2191" t="str">
        <f>_xlfn.XLOOKUP(B2191,'Customers'!A:A,'Customers'!E:E,"")</f>
        <v>Mid-Market</v>
      </c>
      <c r="Y2191">
        <f t="shared" si="310"/>
        <v>0</v>
      </c>
      <c r="Z2191" t="str">
        <f t="shared" si="311"/>
        <v/>
      </c>
      <c r="AA2191">
        <f t="shared" si="314"/>
        <v>0</v>
      </c>
    </row>
    <row r="2192" spans="1:27">
      <c r="A2192" t="s">
        <v>7015</v>
      </c>
      <c r="B2192" t="s">
        <v>1407</v>
      </c>
      <c r="C2192" t="s">
        <v>4649</v>
      </c>
      <c r="D2192" t="s">
        <v>19</v>
      </c>
      <c r="E2192" t="s">
        <v>91</v>
      </c>
      <c r="F2192" t="s">
        <v>7016</v>
      </c>
      <c r="G2192" s="6">
        <f t="shared" si="306"/>
        <v>6413</v>
      </c>
      <c r="H2192" t="s">
        <v>39</v>
      </c>
      <c r="I2192" t="s">
        <v>31</v>
      </c>
      <c r="J2192" t="str">
        <f t="shared" si="307"/>
        <v>Ati Seshadri</v>
      </c>
      <c r="K2192" t="s">
        <v>580</v>
      </c>
      <c r="L2192" s="7">
        <f t="shared" si="312"/>
        <v>44931</v>
      </c>
      <c r="M2192" s="7">
        <v>45096</v>
      </c>
      <c r="N2192" s="1">
        <f t="shared" si="308"/>
        <v>45096</v>
      </c>
      <c r="O2192" s="7">
        <v>45049</v>
      </c>
      <c r="P2192" s="7">
        <f t="shared" si="313"/>
        <v>45049</v>
      </c>
      <c r="Q2192">
        <v>118</v>
      </c>
      <c r="R2192">
        <v>1</v>
      </c>
      <c r="S2192">
        <v>2</v>
      </c>
      <c r="U2192" t="s">
        <v>100</v>
      </c>
      <c r="W2192" t="str">
        <f t="shared" si="309"/>
        <v>Won</v>
      </c>
      <c r="X2192" t="str">
        <f>_xlfn.XLOOKUP(B2192,'Customers'!A:A,'Customers'!E:E,"")</f>
        <v>Mid-Market</v>
      </c>
      <c r="Y2192">
        <f t="shared" si="310"/>
        <v>1</v>
      </c>
      <c r="Z2192">
        <f t="shared" si="311"/>
        <v>-47</v>
      </c>
      <c r="AA2192">
        <f t="shared" si="314"/>
        <v>0</v>
      </c>
    </row>
    <row r="2193" spans="1:27">
      <c r="A2193" t="s">
        <v>7017</v>
      </c>
      <c r="B2193" t="s">
        <v>4591</v>
      </c>
      <c r="C2193" t="s">
        <v>18</v>
      </c>
      <c r="D2193" t="s">
        <v>183</v>
      </c>
      <c r="E2193" t="s">
        <v>177</v>
      </c>
      <c r="F2193" t="s">
        <v>7018</v>
      </c>
      <c r="G2193" s="6">
        <f t="shared" si="306"/>
        <v>10305</v>
      </c>
      <c r="H2193" t="s">
        <v>47</v>
      </c>
      <c r="I2193" t="s">
        <v>1009</v>
      </c>
      <c r="J2193" t="str">
        <f t="shared" si="307"/>
        <v>Ekta Uppal</v>
      </c>
      <c r="K2193" t="s">
        <v>7019</v>
      </c>
      <c r="L2193" s="7">
        <f t="shared" si="312"/>
        <v>45241</v>
      </c>
      <c r="M2193" s="7">
        <v>45414</v>
      </c>
      <c r="N2193" s="1">
        <f t="shared" si="308"/>
        <v>45414</v>
      </c>
      <c r="P2193" s="7" t="str">
        <f t="shared" si="313"/>
        <v/>
      </c>
      <c r="R2193">
        <v>0</v>
      </c>
      <c r="S2193">
        <v>1</v>
      </c>
      <c r="T2193">
        <v>18.3</v>
      </c>
      <c r="U2193" t="s">
        <v>58</v>
      </c>
      <c r="W2193" t="str">
        <f t="shared" si="309"/>
        <v>Open</v>
      </c>
      <c r="X2193" t="str">
        <f>_xlfn.XLOOKUP(B2193,'Customers'!A:A,'Customers'!E:E,"")</f>
        <v>Enterprise</v>
      </c>
      <c r="Y2193">
        <f t="shared" si="310"/>
        <v>0</v>
      </c>
      <c r="Z2193" t="str">
        <f t="shared" si="311"/>
        <v/>
      </c>
      <c r="AA2193">
        <f t="shared" si="314"/>
        <v>0</v>
      </c>
    </row>
    <row r="2194" spans="1:27">
      <c r="A2194" t="s">
        <v>7020</v>
      </c>
      <c r="B2194" t="s">
        <v>285</v>
      </c>
      <c r="C2194" t="s">
        <v>740</v>
      </c>
      <c r="D2194" t="s">
        <v>66</v>
      </c>
      <c r="E2194" t="s">
        <v>45</v>
      </c>
      <c r="F2194" t="s">
        <v>7021</v>
      </c>
      <c r="G2194" s="6">
        <f t="shared" si="306"/>
        <v>9129</v>
      </c>
      <c r="H2194" t="s">
        <v>47</v>
      </c>
      <c r="I2194" t="s">
        <v>31</v>
      </c>
      <c r="J2194" t="str">
        <f t="shared" si="307"/>
        <v>Ati Seshadri</v>
      </c>
      <c r="K2194" t="s">
        <v>7022</v>
      </c>
      <c r="L2194" s="7">
        <f t="shared" si="312"/>
        <v>44582</v>
      </c>
      <c r="M2194" s="7">
        <v>44605</v>
      </c>
      <c r="N2194" s="1">
        <f t="shared" si="308"/>
        <v>44605</v>
      </c>
      <c r="P2194" s="7" t="str">
        <f t="shared" si="313"/>
        <v/>
      </c>
      <c r="R2194">
        <v>0</v>
      </c>
      <c r="S2194">
        <v>1</v>
      </c>
      <c r="T2194">
        <v>19.600000000000001</v>
      </c>
      <c r="U2194" t="s">
        <v>42</v>
      </c>
      <c r="W2194" t="str">
        <f t="shared" si="309"/>
        <v>Open</v>
      </c>
      <c r="X2194" t="str">
        <f>_xlfn.XLOOKUP(B2194,'Customers'!A:A,'Customers'!E:E,"")</f>
        <v>Mid-Market</v>
      </c>
      <c r="Y2194">
        <f t="shared" si="310"/>
        <v>0</v>
      </c>
      <c r="Z2194" t="str">
        <f t="shared" si="311"/>
        <v/>
      </c>
      <c r="AA2194">
        <f t="shared" si="314"/>
        <v>0</v>
      </c>
    </row>
    <row r="2195" spans="1:27">
      <c r="A2195" t="s">
        <v>7023</v>
      </c>
      <c r="B2195" t="s">
        <v>1556</v>
      </c>
      <c r="C2195" t="s">
        <v>2183</v>
      </c>
      <c r="D2195" t="s">
        <v>66</v>
      </c>
      <c r="E2195" t="s">
        <v>28</v>
      </c>
      <c r="F2195" t="s">
        <v>7024</v>
      </c>
      <c r="G2195" s="6">
        <f t="shared" si="306"/>
        <v>5792</v>
      </c>
      <c r="H2195" t="s">
        <v>39</v>
      </c>
      <c r="I2195" t="s">
        <v>145</v>
      </c>
      <c r="J2195" t="str">
        <f t="shared" si="307"/>
        <v>Krish Varughese</v>
      </c>
      <c r="K2195" t="s">
        <v>7025</v>
      </c>
      <c r="L2195" s="7">
        <f t="shared" si="312"/>
        <v>45124</v>
      </c>
      <c r="M2195" s="7">
        <v>45224</v>
      </c>
      <c r="N2195" s="1">
        <f t="shared" si="308"/>
        <v>45224</v>
      </c>
      <c r="P2195" s="7" t="str">
        <f t="shared" si="313"/>
        <v/>
      </c>
      <c r="R2195">
        <v>0</v>
      </c>
      <c r="S2195">
        <v>1</v>
      </c>
      <c r="T2195">
        <v>24.5</v>
      </c>
      <c r="U2195" t="s">
        <v>58</v>
      </c>
      <c r="W2195" t="str">
        <f t="shared" si="309"/>
        <v>Open</v>
      </c>
      <c r="X2195" t="str">
        <f>_xlfn.XLOOKUP(B2195,'Customers'!A:A,'Customers'!E:E,"")</f>
        <v>Enterprise</v>
      </c>
      <c r="Y2195">
        <f t="shared" si="310"/>
        <v>0</v>
      </c>
      <c r="Z2195" t="str">
        <f t="shared" si="311"/>
        <v/>
      </c>
      <c r="AA2195">
        <f t="shared" si="314"/>
        <v>0</v>
      </c>
    </row>
    <row r="2196" spans="1:27">
      <c r="A2196" t="s">
        <v>7026</v>
      </c>
      <c r="B2196" t="s">
        <v>306</v>
      </c>
      <c r="C2196" t="s">
        <v>1149</v>
      </c>
      <c r="D2196" t="s">
        <v>66</v>
      </c>
      <c r="E2196" t="s">
        <v>54</v>
      </c>
      <c r="F2196" t="s">
        <v>7027</v>
      </c>
      <c r="G2196" s="6">
        <f t="shared" si="306"/>
        <v>8797</v>
      </c>
      <c r="H2196" t="s">
        <v>30</v>
      </c>
      <c r="I2196" t="s">
        <v>31</v>
      </c>
      <c r="J2196" t="str">
        <f t="shared" si="307"/>
        <v>Ati Seshadri</v>
      </c>
      <c r="K2196" t="s">
        <v>190</v>
      </c>
      <c r="L2196" s="7">
        <f t="shared" si="312"/>
        <v>45117</v>
      </c>
      <c r="M2196" s="7">
        <v>45139</v>
      </c>
      <c r="N2196" s="1">
        <f t="shared" si="308"/>
        <v>45139</v>
      </c>
      <c r="P2196" s="7" t="str">
        <f t="shared" si="313"/>
        <v/>
      </c>
      <c r="R2196">
        <v>0</v>
      </c>
      <c r="S2196">
        <v>1</v>
      </c>
      <c r="T2196">
        <v>14</v>
      </c>
      <c r="U2196" t="s">
        <v>100</v>
      </c>
      <c r="W2196" t="str">
        <f t="shared" si="309"/>
        <v>Open</v>
      </c>
      <c r="X2196" t="str">
        <f>_xlfn.XLOOKUP(B2196,'Customers'!A:A,'Customers'!E:E,"")</f>
        <v>Mid-Market</v>
      </c>
      <c r="Y2196">
        <f t="shared" si="310"/>
        <v>0</v>
      </c>
      <c r="Z2196" t="str">
        <f t="shared" si="311"/>
        <v/>
      </c>
      <c r="AA2196">
        <f t="shared" si="314"/>
        <v>0</v>
      </c>
    </row>
    <row r="2197" spans="1:27">
      <c r="A2197" t="s">
        <v>7028</v>
      </c>
      <c r="B2197" t="s">
        <v>730</v>
      </c>
      <c r="C2197" t="s">
        <v>18</v>
      </c>
      <c r="D2197" t="s">
        <v>53</v>
      </c>
      <c r="E2197" t="s">
        <v>177</v>
      </c>
      <c r="F2197" t="s">
        <v>7029</v>
      </c>
      <c r="G2197" s="6">
        <f t="shared" si="306"/>
        <v>30786</v>
      </c>
      <c r="H2197" t="s">
        <v>47</v>
      </c>
      <c r="I2197" t="s">
        <v>237</v>
      </c>
      <c r="J2197" t="str">
        <f t="shared" si="307"/>
        <v>Vidhi Mital</v>
      </c>
      <c r="K2197" t="s">
        <v>2102</v>
      </c>
      <c r="L2197" s="7">
        <f t="shared" si="312"/>
        <v>44696</v>
      </c>
      <c r="M2197" s="7">
        <v>44854</v>
      </c>
      <c r="N2197" s="1">
        <f t="shared" si="308"/>
        <v>44854</v>
      </c>
      <c r="P2197" s="7" t="str">
        <f t="shared" si="313"/>
        <v/>
      </c>
      <c r="R2197">
        <v>0</v>
      </c>
      <c r="S2197">
        <v>1</v>
      </c>
      <c r="T2197">
        <v>28.1</v>
      </c>
      <c r="U2197" t="s">
        <v>33</v>
      </c>
      <c r="W2197" t="str">
        <f t="shared" si="309"/>
        <v>Open</v>
      </c>
      <c r="X2197" t="str">
        <f>_xlfn.XLOOKUP(B2197,'Customers'!A:A,'Customers'!E:E,"")</f>
        <v>Mid-Market</v>
      </c>
      <c r="Y2197">
        <f t="shared" si="310"/>
        <v>0</v>
      </c>
      <c r="Z2197" t="str">
        <f t="shared" si="311"/>
        <v/>
      </c>
      <c r="AA2197">
        <f t="shared" si="314"/>
        <v>0</v>
      </c>
    </row>
    <row r="2198" spans="1:27">
      <c r="A2198" t="s">
        <v>7030</v>
      </c>
      <c r="B2198" t="s">
        <v>4385</v>
      </c>
      <c r="C2198" t="s">
        <v>1520</v>
      </c>
      <c r="D2198" t="s">
        <v>19</v>
      </c>
      <c r="E2198" t="s">
        <v>91</v>
      </c>
      <c r="F2198" t="s">
        <v>7031</v>
      </c>
      <c r="G2198" s="6">
        <f t="shared" si="306"/>
        <v>5499</v>
      </c>
      <c r="H2198" t="s">
        <v>30</v>
      </c>
      <c r="I2198" t="s">
        <v>156</v>
      </c>
      <c r="J2198" t="str">
        <f t="shared" si="307"/>
        <v>Lakshmi Hayre</v>
      </c>
      <c r="K2198" t="s">
        <v>3219</v>
      </c>
      <c r="L2198" s="7">
        <f t="shared" si="312"/>
        <v>44719</v>
      </c>
      <c r="N2198" s="1" t="str">
        <f t="shared" si="308"/>
        <v/>
      </c>
      <c r="O2198" s="7">
        <v>44844</v>
      </c>
      <c r="P2198" s="7">
        <f t="shared" si="313"/>
        <v>44844</v>
      </c>
      <c r="Q2198">
        <v>125</v>
      </c>
      <c r="R2198">
        <v>1</v>
      </c>
      <c r="S2198">
        <v>4</v>
      </c>
      <c r="U2198" t="s">
        <v>33</v>
      </c>
      <c r="W2198" t="str">
        <f t="shared" si="309"/>
        <v>Won</v>
      </c>
      <c r="X2198" t="str">
        <f>_xlfn.XLOOKUP(B2198,'Customers'!A:A,'Customers'!E:E,"")</f>
        <v>Mid-Market</v>
      </c>
      <c r="Y2198">
        <f t="shared" si="310"/>
        <v>1</v>
      </c>
      <c r="Z2198" t="str">
        <f t="shared" si="311"/>
        <v/>
      </c>
      <c r="AA2198">
        <f t="shared" si="314"/>
        <v>1</v>
      </c>
    </row>
    <row r="2199" spans="1:27">
      <c r="A2199" t="s">
        <v>7032</v>
      </c>
      <c r="B2199" t="s">
        <v>7033</v>
      </c>
      <c r="C2199" t="s">
        <v>972</v>
      </c>
      <c r="D2199" t="s">
        <v>37</v>
      </c>
      <c r="E2199" t="s">
        <v>28</v>
      </c>
      <c r="F2199" t="s">
        <v>7034</v>
      </c>
      <c r="G2199" s="6">
        <f t="shared" si="306"/>
        <v>125998</v>
      </c>
      <c r="H2199" t="s">
        <v>56</v>
      </c>
      <c r="I2199" t="s">
        <v>127</v>
      </c>
      <c r="J2199" t="str">
        <f t="shared" si="307"/>
        <v>Kashish Patla</v>
      </c>
      <c r="K2199" t="s">
        <v>7035</v>
      </c>
      <c r="L2199" s="7">
        <f t="shared" si="312"/>
        <v>45295</v>
      </c>
      <c r="M2199" s="7">
        <v>45420</v>
      </c>
      <c r="N2199" s="1">
        <f t="shared" si="308"/>
        <v>45420</v>
      </c>
      <c r="P2199" s="7" t="str">
        <f t="shared" si="313"/>
        <v/>
      </c>
      <c r="R2199">
        <v>0</v>
      </c>
      <c r="S2199">
        <v>1</v>
      </c>
      <c r="T2199">
        <v>26.8</v>
      </c>
      <c r="U2199" t="s">
        <v>42</v>
      </c>
      <c r="W2199" t="str">
        <f t="shared" si="309"/>
        <v>Open</v>
      </c>
      <c r="X2199" t="str">
        <f>_xlfn.XLOOKUP(B2199,'Customers'!A:A,'Customers'!E:E,"")</f>
        <v>Enterprise</v>
      </c>
      <c r="Y2199">
        <f t="shared" si="310"/>
        <v>0</v>
      </c>
      <c r="Z2199" t="str">
        <f t="shared" si="311"/>
        <v/>
      </c>
      <c r="AA2199">
        <f t="shared" si="314"/>
        <v>0</v>
      </c>
    </row>
    <row r="2200" spans="1:27">
      <c r="A2200" t="s">
        <v>7036</v>
      </c>
      <c r="B2200" t="s">
        <v>7037</v>
      </c>
      <c r="C2200" t="s">
        <v>2073</v>
      </c>
      <c r="D2200" t="s">
        <v>66</v>
      </c>
      <c r="E2200" t="s">
        <v>177</v>
      </c>
      <c r="F2200" t="s">
        <v>7038</v>
      </c>
      <c r="G2200" s="6">
        <f t="shared" si="306"/>
        <v>21892</v>
      </c>
      <c r="H2200" t="s">
        <v>151</v>
      </c>
      <c r="I2200" t="s">
        <v>156</v>
      </c>
      <c r="J2200" t="str">
        <f t="shared" si="307"/>
        <v>Lakshmi Hayre</v>
      </c>
      <c r="K2200" t="s">
        <v>2229</v>
      </c>
      <c r="L2200" s="7">
        <f t="shared" si="312"/>
        <v>44709</v>
      </c>
      <c r="M2200" s="7">
        <v>44741</v>
      </c>
      <c r="N2200" s="1">
        <f t="shared" si="308"/>
        <v>44741</v>
      </c>
      <c r="P2200" s="7" t="str">
        <f t="shared" si="313"/>
        <v/>
      </c>
      <c r="R2200">
        <v>0</v>
      </c>
      <c r="S2200">
        <v>1</v>
      </c>
      <c r="U2200" t="s">
        <v>33</v>
      </c>
      <c r="W2200" t="str">
        <f t="shared" si="309"/>
        <v>Open</v>
      </c>
      <c r="X2200" t="str">
        <f>_xlfn.XLOOKUP(B2200,'Customers'!A:A,'Customers'!E:E,"")</f>
        <v>SMB</v>
      </c>
      <c r="Y2200">
        <f t="shared" si="310"/>
        <v>0</v>
      </c>
      <c r="Z2200" t="str">
        <f t="shared" si="311"/>
        <v/>
      </c>
      <c r="AA2200">
        <f t="shared" si="314"/>
        <v>0</v>
      </c>
    </row>
    <row r="2201" spans="1:27">
      <c r="A2201" t="s">
        <v>7039</v>
      </c>
      <c r="B2201" t="s">
        <v>5106</v>
      </c>
      <c r="C2201" t="s">
        <v>3807</v>
      </c>
      <c r="D2201" t="s">
        <v>19</v>
      </c>
      <c r="E2201" t="s">
        <v>54</v>
      </c>
      <c r="F2201" t="s">
        <v>7040</v>
      </c>
      <c r="G2201" s="6">
        <f t="shared" si="306"/>
        <v>2468</v>
      </c>
      <c r="H2201" t="s">
        <v>22</v>
      </c>
      <c r="I2201" t="s">
        <v>237</v>
      </c>
      <c r="J2201" t="str">
        <f t="shared" si="307"/>
        <v>Vidhi Mital</v>
      </c>
      <c r="K2201" t="s">
        <v>3119</v>
      </c>
      <c r="L2201" s="7">
        <f t="shared" si="312"/>
        <v>44671</v>
      </c>
      <c r="N2201" s="1" t="str">
        <f t="shared" si="308"/>
        <v/>
      </c>
      <c r="P2201" s="7" t="str">
        <f t="shared" si="313"/>
        <v/>
      </c>
      <c r="R2201">
        <v>0</v>
      </c>
      <c r="S2201">
        <v>1</v>
      </c>
      <c r="T2201">
        <v>5.8</v>
      </c>
      <c r="U2201" t="s">
        <v>58</v>
      </c>
      <c r="W2201" t="str">
        <f t="shared" si="309"/>
        <v>Open</v>
      </c>
      <c r="X2201" t="str">
        <f>_xlfn.XLOOKUP(B2201,'Customers'!A:A,'Customers'!E:E,"")</f>
        <v>Enterprise</v>
      </c>
      <c r="Y2201">
        <f t="shared" si="310"/>
        <v>0</v>
      </c>
      <c r="Z2201" t="str">
        <f t="shared" si="311"/>
        <v/>
      </c>
      <c r="AA2201">
        <f t="shared" si="314"/>
        <v>0</v>
      </c>
    </row>
    <row r="2202" spans="1:27">
      <c r="A2202" t="s">
        <v>7041</v>
      </c>
      <c r="B2202" t="s">
        <v>7042</v>
      </c>
      <c r="C2202" t="s">
        <v>221</v>
      </c>
      <c r="D2202" t="s">
        <v>19</v>
      </c>
      <c r="E2202" t="s">
        <v>91</v>
      </c>
      <c r="F2202" t="s">
        <v>7043</v>
      </c>
      <c r="G2202" s="6">
        <f t="shared" si="306"/>
        <v>5701</v>
      </c>
      <c r="H2202" t="s">
        <v>22</v>
      </c>
      <c r="I2202" t="s">
        <v>86</v>
      </c>
      <c r="J2202" t="str">
        <f t="shared" si="307"/>
        <v>Mason Solanki</v>
      </c>
      <c r="K2202" t="s">
        <v>1828</v>
      </c>
      <c r="L2202" s="7">
        <f t="shared" si="312"/>
        <v>45048</v>
      </c>
      <c r="M2202" s="7">
        <v>45128</v>
      </c>
      <c r="N2202" s="1">
        <f t="shared" si="308"/>
        <v>45128</v>
      </c>
      <c r="O2202" s="7">
        <v>45152</v>
      </c>
      <c r="P2202" s="7">
        <f t="shared" si="313"/>
        <v>45152</v>
      </c>
      <c r="Q2202">
        <v>104</v>
      </c>
      <c r="R2202">
        <v>0</v>
      </c>
      <c r="S2202">
        <v>1</v>
      </c>
      <c r="U2202" t="s">
        <v>100</v>
      </c>
      <c r="W2202" t="str">
        <f t="shared" si="309"/>
        <v>Won</v>
      </c>
      <c r="X2202" t="str">
        <f>_xlfn.XLOOKUP(B2202,'Customers'!A:A,'Customers'!E:E,"")</f>
        <v>Mid-Market</v>
      </c>
      <c r="Y2202">
        <f t="shared" si="310"/>
        <v>1</v>
      </c>
      <c r="Z2202">
        <f t="shared" si="311"/>
        <v>24</v>
      </c>
      <c r="AA2202">
        <f t="shared" si="314"/>
        <v>0</v>
      </c>
    </row>
    <row r="2203" spans="1:27">
      <c r="A2203" t="s">
        <v>7044</v>
      </c>
      <c r="B2203" t="s">
        <v>548</v>
      </c>
      <c r="C2203" t="s">
        <v>18</v>
      </c>
      <c r="D2203" t="s">
        <v>19</v>
      </c>
      <c r="E2203" t="s">
        <v>28</v>
      </c>
      <c r="F2203" t="s">
        <v>7045</v>
      </c>
      <c r="G2203" s="6">
        <f t="shared" si="306"/>
        <v>5164</v>
      </c>
      <c r="H2203" t="s">
        <v>56</v>
      </c>
      <c r="I2203" t="s">
        <v>258</v>
      </c>
      <c r="J2203" t="str">
        <f t="shared" si="307"/>
        <v>Jasmit Gour</v>
      </c>
      <c r="K2203" t="s">
        <v>5878</v>
      </c>
      <c r="L2203" s="7">
        <f t="shared" si="312"/>
        <v>45625</v>
      </c>
      <c r="M2203" s="7">
        <v>45755</v>
      </c>
      <c r="N2203" s="1">
        <f t="shared" si="308"/>
        <v>45755</v>
      </c>
      <c r="P2203" s="7" t="str">
        <f t="shared" si="313"/>
        <v/>
      </c>
      <c r="R2203">
        <v>0</v>
      </c>
      <c r="S2203">
        <v>1</v>
      </c>
      <c r="T2203">
        <v>2.5</v>
      </c>
      <c r="U2203" t="s">
        <v>33</v>
      </c>
      <c r="W2203" t="str">
        <f t="shared" si="309"/>
        <v>Open</v>
      </c>
      <c r="X2203" t="str">
        <f>_xlfn.XLOOKUP(B2203,'Customers'!A:A,'Customers'!E:E,"")</f>
        <v>Mid-Market</v>
      </c>
      <c r="Y2203">
        <f t="shared" si="310"/>
        <v>0</v>
      </c>
      <c r="Z2203" t="str">
        <f t="shared" si="311"/>
        <v/>
      </c>
      <c r="AA2203">
        <f t="shared" si="314"/>
        <v>0</v>
      </c>
    </row>
    <row r="2204" spans="1:27">
      <c r="A2204" t="s">
        <v>7046</v>
      </c>
      <c r="B2204" t="s">
        <v>6168</v>
      </c>
      <c r="C2204" t="s">
        <v>2661</v>
      </c>
      <c r="D2204" t="s">
        <v>183</v>
      </c>
      <c r="E2204" t="s">
        <v>20</v>
      </c>
      <c r="F2204" t="s">
        <v>7047</v>
      </c>
      <c r="G2204" s="6">
        <f t="shared" si="306"/>
        <v>12160</v>
      </c>
      <c r="H2204" t="s">
        <v>172</v>
      </c>
      <c r="I2204" t="s">
        <v>48</v>
      </c>
      <c r="J2204" t="str">
        <f t="shared" si="307"/>
        <v>Rachit Lall</v>
      </c>
      <c r="K2204" t="s">
        <v>5500</v>
      </c>
      <c r="L2204" s="7">
        <f t="shared" si="312"/>
        <v>45553</v>
      </c>
      <c r="M2204" s="7">
        <v>45725</v>
      </c>
      <c r="N2204" s="1">
        <f t="shared" si="308"/>
        <v>45725</v>
      </c>
      <c r="P2204" s="7" t="str">
        <f t="shared" si="313"/>
        <v/>
      </c>
      <c r="R2204">
        <v>0</v>
      </c>
      <c r="S2204">
        <v>1</v>
      </c>
      <c r="T2204">
        <v>5.5</v>
      </c>
      <c r="U2204" t="s">
        <v>100</v>
      </c>
      <c r="W2204" t="str">
        <f t="shared" si="309"/>
        <v>Open</v>
      </c>
      <c r="X2204" t="str">
        <f>_xlfn.XLOOKUP(B2204,'Customers'!A:A,'Customers'!E:E,"")</f>
        <v>Enterprise</v>
      </c>
      <c r="Y2204">
        <f t="shared" si="310"/>
        <v>0</v>
      </c>
      <c r="Z2204" t="str">
        <f t="shared" si="311"/>
        <v/>
      </c>
      <c r="AA2204">
        <f t="shared" si="314"/>
        <v>0</v>
      </c>
    </row>
    <row r="2205" spans="1:27">
      <c r="A2205" t="s">
        <v>7048</v>
      </c>
      <c r="B2205" t="s">
        <v>7049</v>
      </c>
      <c r="C2205" t="s">
        <v>18</v>
      </c>
      <c r="D2205" t="s">
        <v>37</v>
      </c>
      <c r="E2205" t="s">
        <v>177</v>
      </c>
      <c r="F2205" t="s">
        <v>7050</v>
      </c>
      <c r="G2205" s="6">
        <f t="shared" si="306"/>
        <v>102204</v>
      </c>
      <c r="H2205" t="s">
        <v>56</v>
      </c>
      <c r="I2205" t="s">
        <v>1567</v>
      </c>
      <c r="J2205" t="str">
        <f t="shared" si="307"/>
        <v>Hemangini Bahri</v>
      </c>
      <c r="K2205" t="s">
        <v>2439</v>
      </c>
      <c r="L2205" s="7">
        <f t="shared" si="312"/>
        <v>45634</v>
      </c>
      <c r="M2205" s="7">
        <v>45666</v>
      </c>
      <c r="N2205" s="1">
        <f t="shared" si="308"/>
        <v>45666</v>
      </c>
      <c r="P2205" s="7" t="str">
        <f t="shared" si="313"/>
        <v/>
      </c>
      <c r="R2205">
        <v>0</v>
      </c>
      <c r="S2205">
        <v>1</v>
      </c>
      <c r="T2205">
        <v>30.2</v>
      </c>
      <c r="U2205" t="s">
        <v>100</v>
      </c>
      <c r="W2205" t="str">
        <f t="shared" si="309"/>
        <v>Open</v>
      </c>
      <c r="X2205" t="str">
        <f>_xlfn.XLOOKUP(B2205,'Customers'!A:A,'Customers'!E:E,"")</f>
        <v>Enterprise</v>
      </c>
      <c r="Y2205">
        <f t="shared" si="310"/>
        <v>0</v>
      </c>
      <c r="Z2205" t="str">
        <f t="shared" si="311"/>
        <v/>
      </c>
      <c r="AA2205">
        <f t="shared" si="314"/>
        <v>0</v>
      </c>
    </row>
    <row r="2206" spans="1:27">
      <c r="A2206" t="s">
        <v>7051</v>
      </c>
      <c r="B2206" t="s">
        <v>5156</v>
      </c>
      <c r="C2206" t="s">
        <v>2214</v>
      </c>
      <c r="D2206" t="s">
        <v>19</v>
      </c>
      <c r="E2206" t="s">
        <v>91</v>
      </c>
      <c r="F2206" t="s">
        <v>7052</v>
      </c>
      <c r="G2206" s="6">
        <f t="shared" si="306"/>
        <v>3346</v>
      </c>
      <c r="H2206" t="s">
        <v>161</v>
      </c>
      <c r="I2206" t="s">
        <v>156</v>
      </c>
      <c r="J2206" t="str">
        <f t="shared" si="307"/>
        <v>Lakshmi Hayre</v>
      </c>
      <c r="K2206" t="s">
        <v>6382</v>
      </c>
      <c r="L2206" s="7">
        <f t="shared" si="312"/>
        <v>45094</v>
      </c>
      <c r="M2206" s="7">
        <v>45251</v>
      </c>
      <c r="N2206" s="1">
        <f t="shared" si="308"/>
        <v>45251</v>
      </c>
      <c r="O2206" s="7">
        <v>45206</v>
      </c>
      <c r="P2206" s="7">
        <f t="shared" si="313"/>
        <v>45206</v>
      </c>
      <c r="Q2206">
        <v>112</v>
      </c>
      <c r="R2206">
        <v>0</v>
      </c>
      <c r="S2206">
        <v>1</v>
      </c>
      <c r="U2206" t="s">
        <v>58</v>
      </c>
      <c r="W2206" t="str">
        <f t="shared" si="309"/>
        <v>Won</v>
      </c>
      <c r="X2206" t="str">
        <f>_xlfn.XLOOKUP(B2206,'Customers'!A:A,'Customers'!E:E,"")</f>
        <v>Mid-Market</v>
      </c>
      <c r="Y2206">
        <f t="shared" si="310"/>
        <v>1</v>
      </c>
      <c r="Z2206">
        <f t="shared" si="311"/>
        <v>-45</v>
      </c>
      <c r="AA2206">
        <f t="shared" si="314"/>
        <v>0</v>
      </c>
    </row>
    <row r="2207" spans="1:27">
      <c r="A2207" t="s">
        <v>7053</v>
      </c>
      <c r="B2207" t="s">
        <v>2239</v>
      </c>
      <c r="C2207" t="s">
        <v>18</v>
      </c>
      <c r="D2207" t="s">
        <v>66</v>
      </c>
      <c r="E2207" t="s">
        <v>20</v>
      </c>
      <c r="F2207" t="s">
        <v>7054</v>
      </c>
      <c r="G2207" s="6">
        <f t="shared" si="306"/>
        <v>9463</v>
      </c>
      <c r="H2207" t="s">
        <v>79</v>
      </c>
      <c r="I2207" t="s">
        <v>361</v>
      </c>
      <c r="J2207" t="str">
        <f t="shared" si="307"/>
        <v>Jalsa Parsa</v>
      </c>
      <c r="K2207" t="s">
        <v>1726</v>
      </c>
      <c r="L2207" s="7">
        <f t="shared" si="312"/>
        <v>45449</v>
      </c>
      <c r="M2207" s="7">
        <v>45466</v>
      </c>
      <c r="N2207" s="1">
        <f t="shared" si="308"/>
        <v>45466</v>
      </c>
      <c r="P2207" s="7" t="str">
        <f t="shared" si="313"/>
        <v/>
      </c>
      <c r="R2207">
        <v>0</v>
      </c>
      <c r="S2207">
        <v>1</v>
      </c>
      <c r="T2207">
        <v>15.7</v>
      </c>
      <c r="U2207" t="s">
        <v>42</v>
      </c>
      <c r="W2207" t="str">
        <f t="shared" si="309"/>
        <v>Open</v>
      </c>
      <c r="X2207" t="str">
        <f>_xlfn.XLOOKUP(B2207,'Customers'!A:A,'Customers'!E:E,"")</f>
        <v>Mid-Market</v>
      </c>
      <c r="Y2207">
        <f t="shared" si="310"/>
        <v>0</v>
      </c>
      <c r="Z2207" t="str">
        <f t="shared" si="311"/>
        <v/>
      </c>
      <c r="AA2207">
        <f t="shared" si="314"/>
        <v>0</v>
      </c>
    </row>
    <row r="2208" spans="1:27">
      <c r="A2208" t="s">
        <v>7055</v>
      </c>
      <c r="B2208" t="s">
        <v>7056</v>
      </c>
      <c r="C2208" t="s">
        <v>3575</v>
      </c>
      <c r="D2208" t="s">
        <v>53</v>
      </c>
      <c r="E2208" t="s">
        <v>115</v>
      </c>
      <c r="F2208" t="s">
        <v>7057</v>
      </c>
      <c r="G2208" s="6">
        <f t="shared" si="306"/>
        <v>16891</v>
      </c>
      <c r="H2208" t="s">
        <v>172</v>
      </c>
      <c r="I2208" t="s">
        <v>268</v>
      </c>
      <c r="J2208" t="str">
        <f t="shared" si="307"/>
        <v>Panini Kade</v>
      </c>
      <c r="K2208" t="s">
        <v>3473</v>
      </c>
      <c r="L2208" s="7">
        <f t="shared" si="312"/>
        <v>45316</v>
      </c>
      <c r="M2208" s="7">
        <v>45465</v>
      </c>
      <c r="N2208" s="1">
        <f t="shared" si="308"/>
        <v>45465</v>
      </c>
      <c r="O2208" s="7">
        <v>45364</v>
      </c>
      <c r="P2208" s="7">
        <f t="shared" si="313"/>
        <v>45364</v>
      </c>
      <c r="Q2208">
        <v>48</v>
      </c>
      <c r="R2208">
        <v>0</v>
      </c>
      <c r="S2208">
        <v>1</v>
      </c>
      <c r="T2208">
        <v>0.4</v>
      </c>
      <c r="U2208" t="s">
        <v>33</v>
      </c>
      <c r="W2208" t="str">
        <f t="shared" si="309"/>
        <v>Lost</v>
      </c>
      <c r="X2208" t="str">
        <f>_xlfn.XLOOKUP(B2208,'Customers'!A:A,'Customers'!E:E,"")</f>
        <v>SMB</v>
      </c>
      <c r="Y2208">
        <f t="shared" si="310"/>
        <v>1</v>
      </c>
      <c r="Z2208">
        <f t="shared" si="311"/>
        <v>-101</v>
      </c>
      <c r="AA2208">
        <f t="shared" si="314"/>
        <v>0</v>
      </c>
    </row>
    <row r="2209" spans="1:27">
      <c r="A2209" t="s">
        <v>7058</v>
      </c>
      <c r="B2209" t="s">
        <v>7059</v>
      </c>
      <c r="C2209" t="s">
        <v>612</v>
      </c>
      <c r="D2209" t="s">
        <v>66</v>
      </c>
      <c r="E2209" t="s">
        <v>28</v>
      </c>
      <c r="F2209" t="s">
        <v>2206</v>
      </c>
      <c r="G2209" s="6">
        <f t="shared" si="306"/>
        <v>5000</v>
      </c>
      <c r="H2209" t="s">
        <v>47</v>
      </c>
      <c r="I2209" t="s">
        <v>156</v>
      </c>
      <c r="J2209" t="str">
        <f t="shared" si="307"/>
        <v>Lakshmi Hayre</v>
      </c>
      <c r="K2209" t="s">
        <v>7060</v>
      </c>
      <c r="L2209" s="7">
        <f t="shared" si="312"/>
        <v>44974</v>
      </c>
      <c r="M2209" s="7">
        <v>45011</v>
      </c>
      <c r="N2209" s="1">
        <f t="shared" si="308"/>
        <v>45011</v>
      </c>
      <c r="P2209" s="7" t="str">
        <f t="shared" si="313"/>
        <v/>
      </c>
      <c r="R2209">
        <v>0</v>
      </c>
      <c r="S2209">
        <v>1</v>
      </c>
      <c r="T2209">
        <v>30.5</v>
      </c>
      <c r="U2209" t="s">
        <v>58</v>
      </c>
      <c r="W2209" t="str">
        <f t="shared" si="309"/>
        <v>Open</v>
      </c>
      <c r="X2209" t="str">
        <f>_xlfn.XLOOKUP(B2209,'Customers'!A:A,'Customers'!E:E,"")</f>
        <v>Enterprise</v>
      </c>
      <c r="Y2209">
        <f t="shared" si="310"/>
        <v>0</v>
      </c>
      <c r="Z2209" t="str">
        <f t="shared" si="311"/>
        <v/>
      </c>
      <c r="AA2209">
        <f t="shared" si="314"/>
        <v>0</v>
      </c>
    </row>
    <row r="2210" spans="1:27">
      <c r="A2210" t="s">
        <v>7061</v>
      </c>
      <c r="B2210" t="s">
        <v>4951</v>
      </c>
      <c r="C2210" t="s">
        <v>3375</v>
      </c>
      <c r="D2210" t="s">
        <v>19</v>
      </c>
      <c r="E2210" t="s">
        <v>91</v>
      </c>
      <c r="F2210" t="s">
        <v>7062</v>
      </c>
      <c r="G2210" s="6">
        <f t="shared" si="306"/>
        <v>8792</v>
      </c>
      <c r="H2210" t="s">
        <v>151</v>
      </c>
      <c r="I2210" t="s">
        <v>3247</v>
      </c>
      <c r="J2210" t="str">
        <f t="shared" si="307"/>
        <v>Aachal Soni</v>
      </c>
      <c r="K2210" t="s">
        <v>7063</v>
      </c>
      <c r="L2210" s="7">
        <f t="shared" si="312"/>
        <v>45116</v>
      </c>
      <c r="M2210" s="7">
        <v>45284</v>
      </c>
      <c r="N2210" s="1">
        <f t="shared" si="308"/>
        <v>45284</v>
      </c>
      <c r="O2210" s="7">
        <v>45209</v>
      </c>
      <c r="P2210" s="7">
        <f t="shared" si="313"/>
        <v>45209</v>
      </c>
      <c r="Q2210">
        <v>93</v>
      </c>
      <c r="R2210">
        <v>0</v>
      </c>
      <c r="S2210">
        <v>1</v>
      </c>
      <c r="T2210">
        <v>30.5</v>
      </c>
      <c r="U2210" t="s">
        <v>42</v>
      </c>
      <c r="W2210" t="str">
        <f t="shared" si="309"/>
        <v>Won</v>
      </c>
      <c r="X2210" t="str">
        <f>_xlfn.XLOOKUP(B2210,'Customers'!A:A,'Customers'!E:E,"")</f>
        <v>Enterprise</v>
      </c>
      <c r="Y2210">
        <f t="shared" si="310"/>
        <v>1</v>
      </c>
      <c r="Z2210">
        <f t="shared" si="311"/>
        <v>-75</v>
      </c>
      <c r="AA2210">
        <f t="shared" si="314"/>
        <v>0</v>
      </c>
    </row>
    <row r="2211" spans="1:27">
      <c r="A2211" t="s">
        <v>7064</v>
      </c>
      <c r="B2211" t="s">
        <v>7065</v>
      </c>
      <c r="C2211" t="s">
        <v>4113</v>
      </c>
      <c r="D2211" t="s">
        <v>19</v>
      </c>
      <c r="E2211" t="s">
        <v>45</v>
      </c>
      <c r="F2211" t="s">
        <v>7066</v>
      </c>
      <c r="G2211" s="6">
        <f t="shared" si="306"/>
        <v>2555</v>
      </c>
      <c r="H2211" t="s">
        <v>79</v>
      </c>
      <c r="I2211" t="s">
        <v>80</v>
      </c>
      <c r="J2211" t="str">
        <f t="shared" si="307"/>
        <v>Shivani Natt</v>
      </c>
      <c r="K2211" t="s">
        <v>5404</v>
      </c>
      <c r="L2211" s="7">
        <f t="shared" si="312"/>
        <v>45217</v>
      </c>
      <c r="M2211" s="7">
        <v>45350</v>
      </c>
      <c r="N2211" s="1">
        <f t="shared" si="308"/>
        <v>45350</v>
      </c>
      <c r="P2211" s="7" t="str">
        <f t="shared" si="313"/>
        <v/>
      </c>
      <c r="R2211">
        <v>0</v>
      </c>
      <c r="S2211">
        <v>1</v>
      </c>
      <c r="T2211">
        <v>7.6</v>
      </c>
      <c r="U2211" t="s">
        <v>42</v>
      </c>
      <c r="W2211" t="str">
        <f t="shared" si="309"/>
        <v>Open</v>
      </c>
      <c r="X2211" t="str">
        <f>_xlfn.XLOOKUP(B2211,'Customers'!A:A,'Customers'!E:E,"")</f>
        <v>SMB</v>
      </c>
      <c r="Y2211">
        <f t="shared" si="310"/>
        <v>0</v>
      </c>
      <c r="Z2211" t="str">
        <f t="shared" si="311"/>
        <v/>
      </c>
      <c r="AA2211">
        <f t="shared" si="314"/>
        <v>0</v>
      </c>
    </row>
    <row r="2212" spans="1:27">
      <c r="A2212" t="s">
        <v>7067</v>
      </c>
      <c r="B2212" t="s">
        <v>7068</v>
      </c>
      <c r="C2212" t="s">
        <v>4581</v>
      </c>
      <c r="D2212" t="s">
        <v>66</v>
      </c>
      <c r="E2212" t="s">
        <v>45</v>
      </c>
      <c r="F2212" t="s">
        <v>7069</v>
      </c>
      <c r="G2212" s="6">
        <f t="shared" si="306"/>
        <v>6902</v>
      </c>
      <c r="H2212" t="s">
        <v>172</v>
      </c>
      <c r="I2212" t="s">
        <v>133</v>
      </c>
      <c r="J2212" t="str">
        <f t="shared" si="307"/>
        <v>Aachal Soni</v>
      </c>
      <c r="K2212" t="s">
        <v>7070</v>
      </c>
      <c r="L2212" s="7">
        <f t="shared" si="312"/>
        <v>44979</v>
      </c>
      <c r="M2212" s="7">
        <v>45047</v>
      </c>
      <c r="N2212" s="1">
        <f t="shared" si="308"/>
        <v>45047</v>
      </c>
      <c r="P2212" s="7" t="str">
        <f t="shared" si="313"/>
        <v/>
      </c>
      <c r="R2212">
        <v>0</v>
      </c>
      <c r="S2212">
        <v>1</v>
      </c>
      <c r="T2212">
        <v>21.1</v>
      </c>
      <c r="U2212" t="s">
        <v>58</v>
      </c>
      <c r="W2212" t="str">
        <f t="shared" si="309"/>
        <v>Open</v>
      </c>
      <c r="X2212" t="str">
        <f>_xlfn.XLOOKUP(B2212,'Customers'!A:A,'Customers'!E:E,"")</f>
        <v>Enterprise</v>
      </c>
      <c r="Y2212">
        <f t="shared" si="310"/>
        <v>0</v>
      </c>
      <c r="Z2212" t="str">
        <f t="shared" si="311"/>
        <v/>
      </c>
      <c r="AA2212">
        <f t="shared" si="314"/>
        <v>0</v>
      </c>
    </row>
    <row r="2213" spans="1:27">
      <c r="A2213" t="s">
        <v>7071</v>
      </c>
      <c r="B2213" t="s">
        <v>7072</v>
      </c>
      <c r="C2213" t="s">
        <v>2393</v>
      </c>
      <c r="D2213" t="s">
        <v>19</v>
      </c>
      <c r="E2213" t="s">
        <v>115</v>
      </c>
      <c r="F2213" t="s">
        <v>72</v>
      </c>
      <c r="G2213" s="6">
        <f t="shared" si="306"/>
        <v>4000</v>
      </c>
      <c r="H2213" t="s">
        <v>39</v>
      </c>
      <c r="I2213" t="s">
        <v>62</v>
      </c>
      <c r="J2213" t="str">
        <f t="shared" si="307"/>
        <v>Jairaj Panchal</v>
      </c>
      <c r="K2213" t="s">
        <v>7073</v>
      </c>
      <c r="L2213" s="7">
        <f t="shared" si="312"/>
        <v>44937</v>
      </c>
      <c r="M2213" s="7">
        <v>45041</v>
      </c>
      <c r="N2213" s="1">
        <f t="shared" si="308"/>
        <v>45041</v>
      </c>
      <c r="O2213" s="7">
        <v>45064</v>
      </c>
      <c r="P2213" s="7">
        <f t="shared" si="313"/>
        <v>45064</v>
      </c>
      <c r="Q2213">
        <v>127</v>
      </c>
      <c r="R2213">
        <v>0</v>
      </c>
      <c r="S2213">
        <v>1</v>
      </c>
      <c r="T2213">
        <v>21.6</v>
      </c>
      <c r="U2213" t="s">
        <v>42</v>
      </c>
      <c r="W2213" t="str">
        <f t="shared" si="309"/>
        <v>Lost</v>
      </c>
      <c r="X2213" t="str">
        <f>_xlfn.XLOOKUP(B2213,'Customers'!A:A,'Customers'!E:E,"")</f>
        <v>Mid-Market</v>
      </c>
      <c r="Y2213">
        <f t="shared" si="310"/>
        <v>1</v>
      </c>
      <c r="Z2213">
        <f t="shared" si="311"/>
        <v>23</v>
      </c>
      <c r="AA2213">
        <f t="shared" si="314"/>
        <v>0</v>
      </c>
    </row>
    <row r="2214" spans="1:27">
      <c r="A2214" t="s">
        <v>7074</v>
      </c>
      <c r="B2214" t="s">
        <v>5721</v>
      </c>
      <c r="C2214" t="s">
        <v>1646</v>
      </c>
      <c r="D2214" t="s">
        <v>183</v>
      </c>
      <c r="E2214" t="s">
        <v>91</v>
      </c>
      <c r="F2214" t="s">
        <v>7075</v>
      </c>
      <c r="G2214" s="6">
        <f t="shared" si="306"/>
        <v>8424</v>
      </c>
      <c r="H2214" t="s">
        <v>151</v>
      </c>
      <c r="I2214" t="s">
        <v>86</v>
      </c>
      <c r="J2214" t="str">
        <f t="shared" si="307"/>
        <v>Mason Solanki</v>
      </c>
      <c r="K2214" t="s">
        <v>3158</v>
      </c>
      <c r="L2214" s="7">
        <f t="shared" si="312"/>
        <v>44809</v>
      </c>
      <c r="M2214" s="7">
        <v>44893</v>
      </c>
      <c r="N2214" s="1">
        <f t="shared" si="308"/>
        <v>44893</v>
      </c>
      <c r="O2214" s="7">
        <v>44857</v>
      </c>
      <c r="P2214" s="7">
        <f t="shared" si="313"/>
        <v>44857</v>
      </c>
      <c r="Q2214">
        <v>48</v>
      </c>
      <c r="R2214">
        <v>0</v>
      </c>
      <c r="S2214">
        <v>1</v>
      </c>
      <c r="T2214">
        <v>25.4</v>
      </c>
      <c r="U2214" t="s">
        <v>25</v>
      </c>
      <c r="W2214" t="str">
        <f t="shared" si="309"/>
        <v>Won</v>
      </c>
      <c r="X2214" t="str">
        <f>_xlfn.XLOOKUP(B2214,'Customers'!A:A,'Customers'!E:E,"")</f>
        <v>SMB</v>
      </c>
      <c r="Y2214">
        <f t="shared" si="310"/>
        <v>1</v>
      </c>
      <c r="Z2214">
        <f t="shared" si="311"/>
        <v>-36</v>
      </c>
      <c r="AA2214">
        <f t="shared" si="314"/>
        <v>0</v>
      </c>
    </row>
    <row r="2215" spans="1:27">
      <c r="A2215" t="s">
        <v>7076</v>
      </c>
      <c r="B2215" t="s">
        <v>7077</v>
      </c>
      <c r="C2215" t="s">
        <v>2597</v>
      </c>
      <c r="D2215" t="s">
        <v>66</v>
      </c>
      <c r="E2215" t="s">
        <v>91</v>
      </c>
      <c r="F2215" t="s">
        <v>1292</v>
      </c>
      <c r="G2215" s="6">
        <f t="shared" si="306"/>
        <v>12000</v>
      </c>
      <c r="H2215" t="s">
        <v>30</v>
      </c>
      <c r="I2215" t="s">
        <v>80</v>
      </c>
      <c r="J2215" t="str">
        <f t="shared" si="307"/>
        <v>Shivani Natt</v>
      </c>
      <c r="K2215" t="s">
        <v>1082</v>
      </c>
      <c r="L2215" s="7">
        <f t="shared" si="312"/>
        <v>45559</v>
      </c>
      <c r="M2215" s="7">
        <v>45650</v>
      </c>
      <c r="N2215" s="1">
        <f t="shared" si="308"/>
        <v>45650</v>
      </c>
      <c r="O2215" s="7">
        <v>45756</v>
      </c>
      <c r="P2215" s="7">
        <f t="shared" si="313"/>
        <v>45756</v>
      </c>
      <c r="Q2215">
        <v>197</v>
      </c>
      <c r="R2215">
        <v>1</v>
      </c>
      <c r="S2215">
        <v>3</v>
      </c>
      <c r="T2215">
        <v>0</v>
      </c>
      <c r="U2215" t="s">
        <v>25</v>
      </c>
      <c r="W2215" t="str">
        <f t="shared" si="309"/>
        <v>Won</v>
      </c>
      <c r="X2215" t="str">
        <f>_xlfn.XLOOKUP(B2215,'Customers'!A:A,'Customers'!E:E,"")</f>
        <v>SMB</v>
      </c>
      <c r="Y2215">
        <f t="shared" si="310"/>
        <v>1</v>
      </c>
      <c r="Z2215">
        <f t="shared" si="311"/>
        <v>106</v>
      </c>
      <c r="AA2215">
        <f t="shared" si="314"/>
        <v>1</v>
      </c>
    </row>
    <row r="2216" spans="1:27">
      <c r="A2216" t="s">
        <v>7078</v>
      </c>
      <c r="B2216" t="s">
        <v>660</v>
      </c>
      <c r="C2216" t="s">
        <v>403</v>
      </c>
      <c r="D2216" t="s">
        <v>53</v>
      </c>
      <c r="E2216" t="s">
        <v>28</v>
      </c>
      <c r="F2216" t="s">
        <v>1292</v>
      </c>
      <c r="G2216" s="6">
        <f t="shared" si="306"/>
        <v>12000</v>
      </c>
      <c r="H2216" t="s">
        <v>39</v>
      </c>
      <c r="I2216" t="s">
        <v>105</v>
      </c>
      <c r="J2216" t="str">
        <f t="shared" si="307"/>
        <v>Hemangini Bahri</v>
      </c>
      <c r="K2216" t="s">
        <v>747</v>
      </c>
      <c r="L2216" s="7">
        <f t="shared" si="312"/>
        <v>44623</v>
      </c>
      <c r="M2216" s="7">
        <v>44776</v>
      </c>
      <c r="N2216" s="1">
        <f t="shared" si="308"/>
        <v>44776</v>
      </c>
      <c r="P2216" s="7" t="str">
        <f t="shared" si="313"/>
        <v/>
      </c>
      <c r="R2216">
        <v>0</v>
      </c>
      <c r="S2216">
        <v>1</v>
      </c>
      <c r="T2216">
        <v>4</v>
      </c>
      <c r="U2216" t="s">
        <v>58</v>
      </c>
      <c r="W2216" t="str">
        <f t="shared" si="309"/>
        <v>Open</v>
      </c>
      <c r="X2216" t="str">
        <f>_xlfn.XLOOKUP(B2216,'Customers'!A:A,'Customers'!E:E,"")</f>
        <v>SMB</v>
      </c>
      <c r="Y2216">
        <f t="shared" si="310"/>
        <v>0</v>
      </c>
      <c r="Z2216" t="str">
        <f t="shared" si="311"/>
        <v/>
      </c>
      <c r="AA2216">
        <f t="shared" si="314"/>
        <v>0</v>
      </c>
    </row>
    <row r="2217" spans="1:27">
      <c r="A2217" t="s">
        <v>7079</v>
      </c>
      <c r="B2217" t="s">
        <v>7080</v>
      </c>
      <c r="C2217" t="s">
        <v>789</v>
      </c>
      <c r="D2217" t="s">
        <v>19</v>
      </c>
      <c r="E2217" t="s">
        <v>91</v>
      </c>
      <c r="F2217" t="s">
        <v>2620</v>
      </c>
      <c r="G2217" s="6">
        <f t="shared" si="306"/>
        <v>5710</v>
      </c>
      <c r="H2217" t="s">
        <v>39</v>
      </c>
      <c r="I2217" t="s">
        <v>93</v>
      </c>
      <c r="J2217" t="str">
        <f t="shared" si="307"/>
        <v>Owen Mane</v>
      </c>
      <c r="K2217" t="s">
        <v>6786</v>
      </c>
      <c r="L2217" s="7">
        <f t="shared" si="312"/>
        <v>44977</v>
      </c>
      <c r="M2217" s="7">
        <v>45096</v>
      </c>
      <c r="N2217" s="1">
        <f t="shared" si="308"/>
        <v>45096</v>
      </c>
      <c r="O2217" s="7">
        <v>45016</v>
      </c>
      <c r="P2217" s="7">
        <f t="shared" si="313"/>
        <v>45016</v>
      </c>
      <c r="Q2217">
        <v>39</v>
      </c>
      <c r="R2217">
        <v>0</v>
      </c>
      <c r="S2217">
        <v>1</v>
      </c>
      <c r="T2217">
        <v>15</v>
      </c>
      <c r="U2217" t="s">
        <v>42</v>
      </c>
      <c r="W2217" t="str">
        <f t="shared" si="309"/>
        <v>Won</v>
      </c>
      <c r="X2217" t="str">
        <f>_xlfn.XLOOKUP(B2217,'Customers'!A:A,'Customers'!E:E,"")</f>
        <v>Mid-Market</v>
      </c>
      <c r="Y2217">
        <f t="shared" si="310"/>
        <v>1</v>
      </c>
      <c r="Z2217">
        <f t="shared" si="311"/>
        <v>-80</v>
      </c>
      <c r="AA2217">
        <f t="shared" si="314"/>
        <v>0</v>
      </c>
    </row>
    <row r="2218" spans="1:27">
      <c r="A2218" t="s">
        <v>7081</v>
      </c>
      <c r="B2218" t="s">
        <v>7082</v>
      </c>
      <c r="C2218" t="s">
        <v>109</v>
      </c>
      <c r="D2218" t="s">
        <v>183</v>
      </c>
      <c r="E2218" t="s">
        <v>20</v>
      </c>
      <c r="F2218" t="s">
        <v>7083</v>
      </c>
      <c r="G2218" s="6">
        <f t="shared" si="306"/>
        <v>12228</v>
      </c>
      <c r="H2218" t="s">
        <v>172</v>
      </c>
      <c r="I2218" t="s">
        <v>98</v>
      </c>
      <c r="J2218" t="str">
        <f t="shared" si="307"/>
        <v>Amruta Sinha</v>
      </c>
      <c r="K2218" t="s">
        <v>502</v>
      </c>
      <c r="L2218" s="7">
        <f t="shared" si="312"/>
        <v>45610</v>
      </c>
      <c r="M2218" s="7">
        <v>45789</v>
      </c>
      <c r="N2218" s="1">
        <f t="shared" si="308"/>
        <v>45789</v>
      </c>
      <c r="P2218" s="7" t="str">
        <f t="shared" si="313"/>
        <v/>
      </c>
      <c r="R2218">
        <v>0</v>
      </c>
      <c r="S2218">
        <v>1</v>
      </c>
      <c r="T2218">
        <v>17.100000000000001</v>
      </c>
      <c r="U2218" t="s">
        <v>100</v>
      </c>
      <c r="W2218" t="str">
        <f t="shared" si="309"/>
        <v>Open</v>
      </c>
      <c r="X2218" t="str">
        <f>_xlfn.XLOOKUP(B2218,'Customers'!A:A,'Customers'!E:E,"")</f>
        <v>Mid-Market</v>
      </c>
      <c r="Y2218">
        <f t="shared" si="310"/>
        <v>0</v>
      </c>
      <c r="Z2218" t="str">
        <f t="shared" si="311"/>
        <v/>
      </c>
      <c r="AA2218">
        <f t="shared" si="314"/>
        <v>0</v>
      </c>
    </row>
    <row r="2219" spans="1:27">
      <c r="A2219" t="s">
        <v>7084</v>
      </c>
      <c r="B2219" t="s">
        <v>7085</v>
      </c>
      <c r="C2219" t="s">
        <v>18</v>
      </c>
      <c r="D2219" t="s">
        <v>66</v>
      </c>
      <c r="E2219" t="s">
        <v>28</v>
      </c>
      <c r="F2219" t="s">
        <v>7086</v>
      </c>
      <c r="G2219" s="6">
        <f t="shared" si="306"/>
        <v>10834</v>
      </c>
      <c r="H2219" t="s">
        <v>79</v>
      </c>
      <c r="I2219" t="s">
        <v>258</v>
      </c>
      <c r="J2219" t="str">
        <f t="shared" si="307"/>
        <v>Jasmit Gour</v>
      </c>
      <c r="K2219" t="s">
        <v>213</v>
      </c>
      <c r="L2219" s="7">
        <f t="shared" si="312"/>
        <v>45202</v>
      </c>
      <c r="M2219" s="7">
        <v>45274</v>
      </c>
      <c r="N2219" s="1">
        <f t="shared" si="308"/>
        <v>45274</v>
      </c>
      <c r="P2219" s="7" t="str">
        <f t="shared" si="313"/>
        <v/>
      </c>
      <c r="R2219">
        <v>0</v>
      </c>
      <c r="S2219">
        <v>1</v>
      </c>
      <c r="T2219">
        <v>8.1</v>
      </c>
      <c r="U2219" t="s">
        <v>33</v>
      </c>
      <c r="W2219" t="str">
        <f t="shared" si="309"/>
        <v>Open</v>
      </c>
      <c r="X2219" t="str">
        <f>_xlfn.XLOOKUP(B2219,'Customers'!A:A,'Customers'!E:E,"")</f>
        <v>SMB</v>
      </c>
      <c r="Y2219">
        <f t="shared" si="310"/>
        <v>0</v>
      </c>
      <c r="Z2219" t="str">
        <f t="shared" si="311"/>
        <v/>
      </c>
      <c r="AA2219">
        <f t="shared" si="314"/>
        <v>0</v>
      </c>
    </row>
    <row r="2220" spans="1:27">
      <c r="A2220" t="s">
        <v>7087</v>
      </c>
      <c r="B2220" t="s">
        <v>7088</v>
      </c>
      <c r="C2220" t="s">
        <v>4622</v>
      </c>
      <c r="D2220" t="s">
        <v>19</v>
      </c>
      <c r="E2220" t="s">
        <v>28</v>
      </c>
      <c r="F2220" t="s">
        <v>7089</v>
      </c>
      <c r="G2220" s="6">
        <f t="shared" si="306"/>
        <v>3282</v>
      </c>
      <c r="H2220" t="s">
        <v>30</v>
      </c>
      <c r="I2220" t="s">
        <v>268</v>
      </c>
      <c r="J2220" t="str">
        <f t="shared" si="307"/>
        <v>Panini Kade</v>
      </c>
      <c r="K2220" t="s">
        <v>7090</v>
      </c>
      <c r="L2220" s="7">
        <f t="shared" si="312"/>
        <v>44704</v>
      </c>
      <c r="M2220" s="7">
        <v>44801</v>
      </c>
      <c r="N2220" s="1">
        <f t="shared" si="308"/>
        <v>44801</v>
      </c>
      <c r="P2220" s="7" t="str">
        <f t="shared" si="313"/>
        <v/>
      </c>
      <c r="R2220">
        <v>0</v>
      </c>
      <c r="S2220">
        <v>1</v>
      </c>
      <c r="U2220" t="s">
        <v>100</v>
      </c>
      <c r="W2220" t="str">
        <f t="shared" si="309"/>
        <v>Open</v>
      </c>
      <c r="X2220" t="str">
        <f>_xlfn.XLOOKUP(B2220,'Customers'!A:A,'Customers'!E:E,"")</f>
        <v>SMB</v>
      </c>
      <c r="Y2220">
        <f t="shared" si="310"/>
        <v>0</v>
      </c>
      <c r="Z2220" t="str">
        <f t="shared" si="311"/>
        <v/>
      </c>
      <c r="AA2220">
        <f t="shared" si="314"/>
        <v>0</v>
      </c>
    </row>
    <row r="2221" spans="1:27">
      <c r="A2221" t="s">
        <v>7091</v>
      </c>
      <c r="B2221" t="s">
        <v>5356</v>
      </c>
      <c r="C2221" t="s">
        <v>18</v>
      </c>
      <c r="D2221" t="s">
        <v>66</v>
      </c>
      <c r="E2221" t="s">
        <v>28</v>
      </c>
      <c r="F2221" t="s">
        <v>7092</v>
      </c>
      <c r="G2221" s="6">
        <f t="shared" si="306"/>
        <v>15651</v>
      </c>
      <c r="H2221" t="s">
        <v>151</v>
      </c>
      <c r="I2221" t="s">
        <v>232</v>
      </c>
      <c r="J2221" t="str">
        <f t="shared" si="307"/>
        <v>Patrick Sama</v>
      </c>
      <c r="K2221" t="s">
        <v>1943</v>
      </c>
      <c r="L2221" s="7">
        <f t="shared" si="312"/>
        <v>44634</v>
      </c>
      <c r="M2221" s="7">
        <v>44764</v>
      </c>
      <c r="N2221" s="1">
        <f t="shared" si="308"/>
        <v>44764</v>
      </c>
      <c r="P2221" s="7" t="str">
        <f t="shared" si="313"/>
        <v/>
      </c>
      <c r="R2221">
        <v>0</v>
      </c>
      <c r="S2221">
        <v>1</v>
      </c>
      <c r="T2221">
        <v>18</v>
      </c>
      <c r="U2221" t="s">
        <v>42</v>
      </c>
      <c r="W2221" t="str">
        <f t="shared" si="309"/>
        <v>Open</v>
      </c>
      <c r="X2221" t="str">
        <f>_xlfn.XLOOKUP(B2221,'Customers'!A:A,'Customers'!E:E,"")</f>
        <v>Mid-Market</v>
      </c>
      <c r="Y2221">
        <f t="shared" si="310"/>
        <v>0</v>
      </c>
      <c r="Z2221" t="str">
        <f t="shared" si="311"/>
        <v/>
      </c>
      <c r="AA2221">
        <f t="shared" si="314"/>
        <v>0</v>
      </c>
    </row>
    <row r="2222" spans="1:27">
      <c r="A2222" t="s">
        <v>7093</v>
      </c>
      <c r="B2222" t="s">
        <v>1202</v>
      </c>
      <c r="C2222" t="s">
        <v>3005</v>
      </c>
      <c r="D2222" t="s">
        <v>37</v>
      </c>
      <c r="E2222" t="s">
        <v>28</v>
      </c>
      <c r="F2222" t="s">
        <v>7094</v>
      </c>
      <c r="G2222" s="6">
        <f t="shared" si="306"/>
        <v>82904</v>
      </c>
      <c r="H2222" t="s">
        <v>161</v>
      </c>
      <c r="I2222" t="s">
        <v>156</v>
      </c>
      <c r="J2222" t="str">
        <f t="shared" si="307"/>
        <v>Lakshmi Hayre</v>
      </c>
      <c r="K2222" t="s">
        <v>2532</v>
      </c>
      <c r="L2222" s="7">
        <f t="shared" si="312"/>
        <v>45538</v>
      </c>
      <c r="N2222" s="1" t="str">
        <f t="shared" si="308"/>
        <v/>
      </c>
      <c r="P2222" s="7" t="str">
        <f t="shared" si="313"/>
        <v/>
      </c>
      <c r="R2222">
        <v>0</v>
      </c>
      <c r="S2222">
        <v>1</v>
      </c>
      <c r="T2222">
        <v>25.5</v>
      </c>
      <c r="U2222" t="s">
        <v>42</v>
      </c>
      <c r="W2222" t="str">
        <f t="shared" si="309"/>
        <v>Open</v>
      </c>
      <c r="X2222" t="str">
        <f>_xlfn.XLOOKUP(B2222,'Customers'!A:A,'Customers'!E:E,"")</f>
        <v>Mid-Market</v>
      </c>
      <c r="Y2222">
        <f t="shared" si="310"/>
        <v>0</v>
      </c>
      <c r="Z2222" t="str">
        <f t="shared" si="311"/>
        <v/>
      </c>
      <c r="AA2222">
        <f t="shared" si="314"/>
        <v>0</v>
      </c>
    </row>
    <row r="2223" spans="1:27">
      <c r="A2223" t="s">
        <v>7095</v>
      </c>
      <c r="B2223" t="s">
        <v>7096</v>
      </c>
      <c r="C2223" t="s">
        <v>18</v>
      </c>
      <c r="D2223" t="s">
        <v>53</v>
      </c>
      <c r="E2223" t="s">
        <v>54</v>
      </c>
      <c r="F2223" t="s">
        <v>3318</v>
      </c>
      <c r="G2223" s="6">
        <f t="shared" si="306"/>
        <v>44000</v>
      </c>
      <c r="H2223" t="s">
        <v>30</v>
      </c>
      <c r="I2223" t="s">
        <v>326</v>
      </c>
      <c r="J2223" t="str">
        <f t="shared" si="307"/>
        <v>Krish Varughese</v>
      </c>
      <c r="K2223" t="s">
        <v>3158</v>
      </c>
      <c r="L2223" s="7">
        <f t="shared" si="312"/>
        <v>44809</v>
      </c>
      <c r="M2223" s="7">
        <v>44985</v>
      </c>
      <c r="N2223" s="1">
        <f t="shared" si="308"/>
        <v>44985</v>
      </c>
      <c r="P2223" s="7" t="str">
        <f t="shared" si="313"/>
        <v/>
      </c>
      <c r="R2223">
        <v>0</v>
      </c>
      <c r="S2223">
        <v>1</v>
      </c>
      <c r="U2223" t="s">
        <v>33</v>
      </c>
      <c r="W2223" t="str">
        <f t="shared" si="309"/>
        <v>Open</v>
      </c>
      <c r="X2223" t="str">
        <f>_xlfn.XLOOKUP(B2223,'Customers'!A:A,'Customers'!E:E,"")</f>
        <v>SMB</v>
      </c>
      <c r="Y2223">
        <f t="shared" si="310"/>
        <v>0</v>
      </c>
      <c r="Z2223" t="str">
        <f t="shared" si="311"/>
        <v/>
      </c>
      <c r="AA2223">
        <f t="shared" si="314"/>
        <v>0</v>
      </c>
    </row>
    <row r="2224" spans="1:27">
      <c r="A2224" t="s">
        <v>7097</v>
      </c>
      <c r="B2224" t="s">
        <v>5011</v>
      </c>
      <c r="C2224" t="s">
        <v>18</v>
      </c>
      <c r="D2224" t="s">
        <v>19</v>
      </c>
      <c r="E2224" t="s">
        <v>28</v>
      </c>
      <c r="F2224" t="s">
        <v>7098</v>
      </c>
      <c r="G2224" s="6">
        <f t="shared" si="306"/>
        <v>4446</v>
      </c>
      <c r="H2224" t="s">
        <v>172</v>
      </c>
      <c r="I2224" t="s">
        <v>268</v>
      </c>
      <c r="J2224" t="str">
        <f t="shared" si="307"/>
        <v>Panini Kade</v>
      </c>
      <c r="K2224" t="s">
        <v>2161</v>
      </c>
      <c r="L2224" s="7">
        <f t="shared" si="312"/>
        <v>45183</v>
      </c>
      <c r="M2224" s="7">
        <v>45304</v>
      </c>
      <c r="N2224" s="1">
        <f t="shared" si="308"/>
        <v>45304</v>
      </c>
      <c r="P2224" s="7" t="str">
        <f t="shared" si="313"/>
        <v/>
      </c>
      <c r="R2224">
        <v>0</v>
      </c>
      <c r="S2224">
        <v>1</v>
      </c>
      <c r="T2224">
        <v>15.8</v>
      </c>
      <c r="U2224" t="s">
        <v>33</v>
      </c>
      <c r="W2224" t="str">
        <f t="shared" si="309"/>
        <v>Open</v>
      </c>
      <c r="X2224" t="str">
        <f>_xlfn.XLOOKUP(B2224,'Customers'!A:A,'Customers'!E:E,"")</f>
        <v>Enterprise</v>
      </c>
      <c r="Y2224">
        <f t="shared" si="310"/>
        <v>0</v>
      </c>
      <c r="Z2224" t="str">
        <f t="shared" si="311"/>
        <v/>
      </c>
      <c r="AA2224">
        <f t="shared" si="314"/>
        <v>0</v>
      </c>
    </row>
    <row r="2225" spans="1:27">
      <c r="A2225" t="s">
        <v>7099</v>
      </c>
      <c r="B2225" t="s">
        <v>3986</v>
      </c>
      <c r="C2225" t="s">
        <v>1670</v>
      </c>
      <c r="D2225" t="s">
        <v>53</v>
      </c>
      <c r="E2225" t="s">
        <v>91</v>
      </c>
      <c r="F2225" t="s">
        <v>7100</v>
      </c>
      <c r="G2225" s="6">
        <f t="shared" si="306"/>
        <v>23099</v>
      </c>
      <c r="H2225" t="s">
        <v>47</v>
      </c>
      <c r="I2225" t="s">
        <v>145</v>
      </c>
      <c r="J2225" t="str">
        <f t="shared" si="307"/>
        <v>Krish Varughese</v>
      </c>
      <c r="K2225" t="s">
        <v>3787</v>
      </c>
      <c r="L2225" s="7">
        <f t="shared" si="312"/>
        <v>45219</v>
      </c>
      <c r="M2225" s="7">
        <v>45276</v>
      </c>
      <c r="N2225" s="1">
        <f t="shared" si="308"/>
        <v>45276</v>
      </c>
      <c r="O2225" s="7">
        <v>45413</v>
      </c>
      <c r="P2225" s="7">
        <f t="shared" si="313"/>
        <v>45413</v>
      </c>
      <c r="Q2225">
        <v>194</v>
      </c>
      <c r="R2225">
        <v>0</v>
      </c>
      <c r="S2225">
        <v>1</v>
      </c>
      <c r="T2225">
        <v>24.8</v>
      </c>
      <c r="U2225" t="s">
        <v>58</v>
      </c>
      <c r="W2225" t="str">
        <f t="shared" si="309"/>
        <v>Won</v>
      </c>
      <c r="X2225" t="str">
        <f>_xlfn.XLOOKUP(B2225,'Customers'!A:A,'Customers'!E:E,"")</f>
        <v>SMB</v>
      </c>
      <c r="Y2225">
        <f t="shared" si="310"/>
        <v>1</v>
      </c>
      <c r="Z2225">
        <f t="shared" si="311"/>
        <v>137</v>
      </c>
      <c r="AA2225">
        <f t="shared" si="314"/>
        <v>1</v>
      </c>
    </row>
    <row r="2226" spans="1:27">
      <c r="A2226" t="s">
        <v>7101</v>
      </c>
      <c r="B2226" t="s">
        <v>3110</v>
      </c>
      <c r="C2226" t="s">
        <v>18</v>
      </c>
      <c r="D2226" t="s">
        <v>66</v>
      </c>
      <c r="E2226" t="s">
        <v>45</v>
      </c>
      <c r="F2226" t="s">
        <v>7102</v>
      </c>
      <c r="G2226" s="6">
        <f t="shared" si="306"/>
        <v>11123</v>
      </c>
      <c r="H2226" t="s">
        <v>22</v>
      </c>
      <c r="I2226" t="s">
        <v>93</v>
      </c>
      <c r="J2226" t="str">
        <f t="shared" si="307"/>
        <v>Owen Mane</v>
      </c>
      <c r="K2226" t="s">
        <v>7103</v>
      </c>
      <c r="L2226" s="7">
        <f t="shared" si="312"/>
        <v>44763</v>
      </c>
      <c r="M2226" s="7">
        <v>44917</v>
      </c>
      <c r="N2226" s="1">
        <f t="shared" si="308"/>
        <v>44917</v>
      </c>
      <c r="P2226" s="7" t="str">
        <f t="shared" si="313"/>
        <v/>
      </c>
      <c r="R2226">
        <v>0</v>
      </c>
      <c r="S2226">
        <v>1</v>
      </c>
      <c r="T2226">
        <v>13</v>
      </c>
      <c r="U2226" t="s">
        <v>25</v>
      </c>
      <c r="W2226" t="str">
        <f t="shared" si="309"/>
        <v>Open</v>
      </c>
      <c r="X2226" t="str">
        <f>_xlfn.XLOOKUP(B2226,'Customers'!A:A,'Customers'!E:E,"")</f>
        <v>Mid-Market</v>
      </c>
      <c r="Y2226">
        <f t="shared" si="310"/>
        <v>0</v>
      </c>
      <c r="Z2226" t="str">
        <f t="shared" si="311"/>
        <v/>
      </c>
      <c r="AA2226">
        <f t="shared" si="314"/>
        <v>0</v>
      </c>
    </row>
    <row r="2227" spans="1:27">
      <c r="A2227" t="s">
        <v>7104</v>
      </c>
      <c r="B2227" t="s">
        <v>4999</v>
      </c>
      <c r="C2227" t="s">
        <v>591</v>
      </c>
      <c r="D2227" t="s">
        <v>183</v>
      </c>
      <c r="E2227" t="s">
        <v>54</v>
      </c>
      <c r="F2227" t="s">
        <v>7105</v>
      </c>
      <c r="G2227" s="6">
        <f t="shared" si="306"/>
        <v>9570</v>
      </c>
      <c r="H2227" t="s">
        <v>151</v>
      </c>
      <c r="I2227" t="s">
        <v>361</v>
      </c>
      <c r="J2227" t="str">
        <f t="shared" si="307"/>
        <v>Jalsa Parsa</v>
      </c>
      <c r="K2227" t="s">
        <v>4687</v>
      </c>
      <c r="L2227" s="7">
        <f t="shared" si="312"/>
        <v>45119</v>
      </c>
      <c r="M2227" s="7">
        <v>45230</v>
      </c>
      <c r="N2227" s="1">
        <f t="shared" si="308"/>
        <v>45230</v>
      </c>
      <c r="P2227" s="7" t="str">
        <f t="shared" si="313"/>
        <v/>
      </c>
      <c r="R2227">
        <v>0</v>
      </c>
      <c r="S2227">
        <v>1</v>
      </c>
      <c r="T2227">
        <v>31.7</v>
      </c>
      <c r="U2227" t="s">
        <v>42</v>
      </c>
      <c r="W2227" t="str">
        <f t="shared" si="309"/>
        <v>Open</v>
      </c>
      <c r="X2227" t="str">
        <f>_xlfn.XLOOKUP(B2227,'Customers'!A:A,'Customers'!E:E,"")</f>
        <v>Mid-Market</v>
      </c>
      <c r="Y2227">
        <f t="shared" si="310"/>
        <v>0</v>
      </c>
      <c r="Z2227" t="str">
        <f t="shared" si="311"/>
        <v/>
      </c>
      <c r="AA2227">
        <f t="shared" si="314"/>
        <v>0</v>
      </c>
    </row>
    <row r="2228" spans="1:27">
      <c r="A2228" t="s">
        <v>7106</v>
      </c>
      <c r="B2228" t="s">
        <v>1036</v>
      </c>
      <c r="C2228" t="s">
        <v>4117</v>
      </c>
      <c r="D2228" t="s">
        <v>53</v>
      </c>
      <c r="E2228" t="s">
        <v>177</v>
      </c>
      <c r="F2228" t="s">
        <v>7107</v>
      </c>
      <c r="G2228" s="6">
        <f t="shared" si="306"/>
        <v>33115</v>
      </c>
      <c r="H2228" t="s">
        <v>151</v>
      </c>
      <c r="I2228" t="s">
        <v>98</v>
      </c>
      <c r="J2228" t="str">
        <f t="shared" si="307"/>
        <v>Amruta Sinha</v>
      </c>
      <c r="K2228" t="s">
        <v>3476</v>
      </c>
      <c r="L2228" s="7">
        <f t="shared" si="312"/>
        <v>44928</v>
      </c>
      <c r="M2228" s="7">
        <v>44949</v>
      </c>
      <c r="N2228" s="1">
        <f t="shared" si="308"/>
        <v>44949</v>
      </c>
      <c r="P2228" s="7" t="str">
        <f t="shared" si="313"/>
        <v/>
      </c>
      <c r="R2228">
        <v>0</v>
      </c>
      <c r="S2228">
        <v>1</v>
      </c>
      <c r="T2228">
        <v>12.5</v>
      </c>
      <c r="U2228" t="s">
        <v>25</v>
      </c>
      <c r="W2228" t="str">
        <f t="shared" si="309"/>
        <v>Open</v>
      </c>
      <c r="X2228" t="str">
        <f>_xlfn.XLOOKUP(B2228,'Customers'!A:A,'Customers'!E:E,"")</f>
        <v>Enterprise</v>
      </c>
      <c r="Y2228">
        <f t="shared" si="310"/>
        <v>0</v>
      </c>
      <c r="Z2228" t="str">
        <f t="shared" si="311"/>
        <v/>
      </c>
      <c r="AA2228">
        <f t="shared" si="314"/>
        <v>0</v>
      </c>
    </row>
    <row r="2229" spans="1:27">
      <c r="A2229" t="s">
        <v>7108</v>
      </c>
      <c r="B2229" t="s">
        <v>538</v>
      </c>
      <c r="C2229" t="s">
        <v>4581</v>
      </c>
      <c r="D2229" t="s">
        <v>53</v>
      </c>
      <c r="E2229" t="s">
        <v>91</v>
      </c>
      <c r="F2229" t="s">
        <v>7109</v>
      </c>
      <c r="G2229" s="6">
        <f t="shared" si="306"/>
        <v>18143</v>
      </c>
      <c r="H2229" t="s">
        <v>47</v>
      </c>
      <c r="I2229" t="s">
        <v>521</v>
      </c>
      <c r="J2229" t="str">
        <f t="shared" si="307"/>
        <v>Kashish Patla</v>
      </c>
      <c r="K2229" t="s">
        <v>936</v>
      </c>
      <c r="L2229" s="7">
        <f t="shared" si="312"/>
        <v>45177</v>
      </c>
      <c r="M2229" s="7">
        <v>45198</v>
      </c>
      <c r="N2229" s="1">
        <f t="shared" si="308"/>
        <v>45198</v>
      </c>
      <c r="O2229" s="7">
        <v>45232</v>
      </c>
      <c r="P2229" s="7">
        <f t="shared" si="313"/>
        <v>45232</v>
      </c>
      <c r="Q2229">
        <v>55</v>
      </c>
      <c r="R2229">
        <v>1</v>
      </c>
      <c r="S2229">
        <v>1</v>
      </c>
      <c r="T2229">
        <v>23.6</v>
      </c>
      <c r="U2229" t="s">
        <v>100</v>
      </c>
      <c r="W2229" t="str">
        <f t="shared" si="309"/>
        <v>Won</v>
      </c>
      <c r="X2229" t="str">
        <f>_xlfn.XLOOKUP(B2229,'Customers'!A:A,'Customers'!E:E,"")</f>
        <v>SMB</v>
      </c>
      <c r="Y2229">
        <f t="shared" si="310"/>
        <v>1</v>
      </c>
      <c r="Z2229">
        <f t="shared" si="311"/>
        <v>34</v>
      </c>
      <c r="AA2229">
        <f t="shared" si="314"/>
        <v>1</v>
      </c>
    </row>
    <row r="2230" spans="1:27">
      <c r="A2230" t="s">
        <v>7110</v>
      </c>
      <c r="B2230" t="s">
        <v>2224</v>
      </c>
      <c r="C2230" t="s">
        <v>18</v>
      </c>
      <c r="D2230" t="s">
        <v>19</v>
      </c>
      <c r="E2230" t="s">
        <v>20</v>
      </c>
      <c r="F2230" t="s">
        <v>7111</v>
      </c>
      <c r="G2230" s="6">
        <f t="shared" si="306"/>
        <v>3098</v>
      </c>
      <c r="H2230" t="s">
        <v>56</v>
      </c>
      <c r="I2230" t="s">
        <v>2211</v>
      </c>
      <c r="J2230" t="str">
        <f t="shared" si="307"/>
        <v>Nihal Bhasin</v>
      </c>
      <c r="K2230" t="s">
        <v>3183</v>
      </c>
      <c r="L2230" s="7">
        <f t="shared" si="312"/>
        <v>45497</v>
      </c>
      <c r="M2230" s="7">
        <v>45675</v>
      </c>
      <c r="N2230" s="1">
        <f t="shared" si="308"/>
        <v>45675</v>
      </c>
      <c r="P2230" s="7" t="str">
        <f t="shared" si="313"/>
        <v/>
      </c>
      <c r="R2230">
        <v>0</v>
      </c>
      <c r="S2230">
        <v>1</v>
      </c>
      <c r="T2230">
        <v>25.7</v>
      </c>
      <c r="U2230" t="s">
        <v>42</v>
      </c>
      <c r="W2230" t="str">
        <f t="shared" si="309"/>
        <v>Open</v>
      </c>
      <c r="X2230" t="str">
        <f>_xlfn.XLOOKUP(B2230,'Customers'!A:A,'Customers'!E:E,"")</f>
        <v>Enterprise</v>
      </c>
      <c r="Y2230">
        <f t="shared" si="310"/>
        <v>0</v>
      </c>
      <c r="Z2230" t="str">
        <f t="shared" si="311"/>
        <v/>
      </c>
      <c r="AA2230">
        <f t="shared" si="314"/>
        <v>0</v>
      </c>
    </row>
    <row r="2231" spans="1:27">
      <c r="A2231" t="s">
        <v>7112</v>
      </c>
      <c r="B2231" t="s">
        <v>1190</v>
      </c>
      <c r="C2231" t="s">
        <v>18</v>
      </c>
      <c r="D2231" t="s">
        <v>37</v>
      </c>
      <c r="E2231" t="s">
        <v>177</v>
      </c>
      <c r="F2231" t="s">
        <v>7113</v>
      </c>
      <c r="G2231" s="6">
        <f t="shared" si="306"/>
        <v>102367</v>
      </c>
      <c r="H2231" t="s">
        <v>161</v>
      </c>
      <c r="I2231" t="s">
        <v>31</v>
      </c>
      <c r="J2231" t="str">
        <f t="shared" si="307"/>
        <v>Ati Seshadri</v>
      </c>
      <c r="K2231" t="s">
        <v>2551</v>
      </c>
      <c r="L2231" s="7">
        <f t="shared" si="312"/>
        <v>45214</v>
      </c>
      <c r="M2231" s="7">
        <v>45375</v>
      </c>
      <c r="N2231" s="1">
        <f t="shared" si="308"/>
        <v>45375</v>
      </c>
      <c r="P2231" s="7" t="str">
        <f t="shared" si="313"/>
        <v/>
      </c>
      <c r="R2231">
        <v>0</v>
      </c>
      <c r="S2231">
        <v>1</v>
      </c>
      <c r="U2231" t="s">
        <v>58</v>
      </c>
      <c r="W2231" t="str">
        <f t="shared" si="309"/>
        <v>Open</v>
      </c>
      <c r="X2231" t="str">
        <f>_xlfn.XLOOKUP(B2231,'Customers'!A:A,'Customers'!E:E,"")</f>
        <v>Mid-Market</v>
      </c>
      <c r="Y2231">
        <f t="shared" si="310"/>
        <v>0</v>
      </c>
      <c r="Z2231" t="str">
        <f t="shared" si="311"/>
        <v/>
      </c>
      <c r="AA2231">
        <f t="shared" si="314"/>
        <v>0</v>
      </c>
    </row>
    <row r="2232" spans="1:27">
      <c r="A2232" t="s">
        <v>7114</v>
      </c>
      <c r="B2232" t="s">
        <v>407</v>
      </c>
      <c r="C2232" t="s">
        <v>1172</v>
      </c>
      <c r="D2232" t="s">
        <v>183</v>
      </c>
      <c r="E2232" t="s">
        <v>177</v>
      </c>
      <c r="F2232" t="s">
        <v>7115</v>
      </c>
      <c r="G2232" s="6">
        <f t="shared" si="306"/>
        <v>5930</v>
      </c>
      <c r="H2232" t="s">
        <v>79</v>
      </c>
      <c r="I2232" t="s">
        <v>879</v>
      </c>
      <c r="J2232" t="str">
        <f t="shared" si="307"/>
        <v>Anamika Keer</v>
      </c>
      <c r="K2232" t="s">
        <v>4828</v>
      </c>
      <c r="L2232" s="7">
        <f t="shared" si="312"/>
        <v>45611</v>
      </c>
      <c r="M2232" s="7">
        <v>45634</v>
      </c>
      <c r="N2232" s="1">
        <f t="shared" si="308"/>
        <v>45634</v>
      </c>
      <c r="P2232" s="7" t="str">
        <f t="shared" si="313"/>
        <v/>
      </c>
      <c r="R2232">
        <v>0</v>
      </c>
      <c r="S2232">
        <v>1</v>
      </c>
      <c r="U2232" t="s">
        <v>33</v>
      </c>
      <c r="W2232" t="str">
        <f t="shared" si="309"/>
        <v>Open</v>
      </c>
      <c r="X2232" t="str">
        <f>_xlfn.XLOOKUP(B2232,'Customers'!A:A,'Customers'!E:E,"")</f>
        <v>SMB</v>
      </c>
      <c r="Y2232">
        <f t="shared" si="310"/>
        <v>0</v>
      </c>
      <c r="Z2232" t="str">
        <f t="shared" si="311"/>
        <v/>
      </c>
      <c r="AA2232">
        <f t="shared" si="314"/>
        <v>0</v>
      </c>
    </row>
    <row r="2233" spans="1:27">
      <c r="A2233" t="s">
        <v>7116</v>
      </c>
      <c r="B2233" t="s">
        <v>1315</v>
      </c>
      <c r="C2233" t="s">
        <v>2205</v>
      </c>
      <c r="D2233" t="s">
        <v>19</v>
      </c>
      <c r="E2233" t="s">
        <v>28</v>
      </c>
      <c r="F2233" t="s">
        <v>7117</v>
      </c>
      <c r="G2233" s="6">
        <f t="shared" si="306"/>
        <v>6021</v>
      </c>
      <c r="H2233" t="s">
        <v>39</v>
      </c>
      <c r="I2233" t="s">
        <v>105</v>
      </c>
      <c r="J2233" t="str">
        <f t="shared" si="307"/>
        <v>Hemangini Bahri</v>
      </c>
      <c r="K2233" t="s">
        <v>7118</v>
      </c>
      <c r="L2233" s="7">
        <f t="shared" si="312"/>
        <v>45556</v>
      </c>
      <c r="M2233" s="7">
        <v>45654</v>
      </c>
      <c r="N2233" s="1">
        <f t="shared" si="308"/>
        <v>45654</v>
      </c>
      <c r="P2233" s="7" t="str">
        <f t="shared" si="313"/>
        <v/>
      </c>
      <c r="R2233">
        <v>0</v>
      </c>
      <c r="S2233">
        <v>1</v>
      </c>
      <c r="T2233">
        <v>33.5</v>
      </c>
      <c r="U2233" t="s">
        <v>33</v>
      </c>
      <c r="W2233" t="str">
        <f t="shared" si="309"/>
        <v>Open</v>
      </c>
      <c r="X2233" t="str">
        <f>_xlfn.XLOOKUP(B2233,'Customers'!A:A,'Customers'!E:E,"")</f>
        <v>Mid-Market</v>
      </c>
      <c r="Y2233">
        <f t="shared" si="310"/>
        <v>0</v>
      </c>
      <c r="Z2233" t="str">
        <f t="shared" si="311"/>
        <v/>
      </c>
      <c r="AA2233">
        <f t="shared" si="314"/>
        <v>0</v>
      </c>
    </row>
    <row r="2234" spans="1:27">
      <c r="A2234" t="s">
        <v>7119</v>
      </c>
      <c r="B2234" t="s">
        <v>89</v>
      </c>
      <c r="C2234" t="s">
        <v>924</v>
      </c>
      <c r="D2234" t="s">
        <v>37</v>
      </c>
      <c r="E2234" t="s">
        <v>54</v>
      </c>
      <c r="F2234" t="s">
        <v>7120</v>
      </c>
      <c r="G2234" s="6">
        <f t="shared" si="306"/>
        <v>211000</v>
      </c>
      <c r="H2234" t="s">
        <v>161</v>
      </c>
      <c r="I2234" t="s">
        <v>274</v>
      </c>
      <c r="J2234" t="str">
        <f t="shared" si="307"/>
        <v>Rachit Lall</v>
      </c>
      <c r="K2234" t="s">
        <v>573</v>
      </c>
      <c r="L2234" s="7">
        <f t="shared" si="312"/>
        <v>44932</v>
      </c>
      <c r="M2234" s="7">
        <v>45035</v>
      </c>
      <c r="N2234" s="1">
        <f t="shared" si="308"/>
        <v>45035</v>
      </c>
      <c r="P2234" s="7" t="str">
        <f t="shared" si="313"/>
        <v/>
      </c>
      <c r="R2234">
        <v>0</v>
      </c>
      <c r="S2234">
        <v>1</v>
      </c>
      <c r="T2234">
        <v>1.6</v>
      </c>
      <c r="U2234" t="s">
        <v>100</v>
      </c>
      <c r="W2234" t="str">
        <f t="shared" si="309"/>
        <v>Open</v>
      </c>
      <c r="X2234" t="str">
        <f>_xlfn.XLOOKUP(B2234,'Customers'!A:A,'Customers'!E:E,"")</f>
        <v>Mid-Market</v>
      </c>
      <c r="Y2234">
        <f t="shared" si="310"/>
        <v>0</v>
      </c>
      <c r="Z2234" t="str">
        <f t="shared" si="311"/>
        <v/>
      </c>
      <c r="AA2234">
        <f t="shared" si="314"/>
        <v>0</v>
      </c>
    </row>
    <row r="2235" spans="1:27">
      <c r="A2235" t="s">
        <v>7121</v>
      </c>
      <c r="B2235" t="s">
        <v>7122</v>
      </c>
      <c r="C2235" t="s">
        <v>1507</v>
      </c>
      <c r="D2235" t="s">
        <v>66</v>
      </c>
      <c r="E2235" t="s">
        <v>54</v>
      </c>
      <c r="F2235" t="s">
        <v>7123</v>
      </c>
      <c r="G2235" s="6">
        <f t="shared" si="306"/>
        <v>8439</v>
      </c>
      <c r="H2235" t="s">
        <v>39</v>
      </c>
      <c r="I2235" t="s">
        <v>361</v>
      </c>
      <c r="J2235" t="str">
        <f t="shared" si="307"/>
        <v>Jalsa Parsa</v>
      </c>
      <c r="K2235" t="s">
        <v>3338</v>
      </c>
      <c r="L2235" s="7">
        <f t="shared" si="312"/>
        <v>45638</v>
      </c>
      <c r="M2235" s="7">
        <v>45660</v>
      </c>
      <c r="N2235" s="1">
        <f t="shared" si="308"/>
        <v>45660</v>
      </c>
      <c r="P2235" s="7" t="str">
        <f t="shared" si="313"/>
        <v/>
      </c>
      <c r="R2235">
        <v>0</v>
      </c>
      <c r="S2235">
        <v>1</v>
      </c>
      <c r="T2235">
        <v>12.7</v>
      </c>
      <c r="U2235" t="s">
        <v>58</v>
      </c>
      <c r="W2235" t="str">
        <f t="shared" si="309"/>
        <v>Open</v>
      </c>
      <c r="X2235" t="str">
        <f>_xlfn.XLOOKUP(B2235,'Customers'!A:A,'Customers'!E:E,"")</f>
        <v>SMB</v>
      </c>
      <c r="Y2235">
        <f t="shared" si="310"/>
        <v>0</v>
      </c>
      <c r="Z2235" t="str">
        <f t="shared" si="311"/>
        <v/>
      </c>
      <c r="AA2235">
        <f t="shared" si="314"/>
        <v>0</v>
      </c>
    </row>
    <row r="2236" spans="1:27">
      <c r="A2236" t="s">
        <v>7124</v>
      </c>
      <c r="B2236" t="s">
        <v>7125</v>
      </c>
      <c r="C2236" t="s">
        <v>3001</v>
      </c>
      <c r="D2236" t="s">
        <v>66</v>
      </c>
      <c r="E2236" t="s">
        <v>54</v>
      </c>
      <c r="F2236" t="s">
        <v>7126</v>
      </c>
      <c r="G2236" s="6">
        <f t="shared" si="306"/>
        <v>9703</v>
      </c>
      <c r="H2236" t="s">
        <v>56</v>
      </c>
      <c r="I2236" t="s">
        <v>93</v>
      </c>
      <c r="J2236" t="str">
        <f t="shared" si="307"/>
        <v>Owen Mane</v>
      </c>
      <c r="K2236" t="s">
        <v>1955</v>
      </c>
      <c r="L2236" s="7">
        <f t="shared" si="312"/>
        <v>45022</v>
      </c>
      <c r="M2236" s="7">
        <v>45063</v>
      </c>
      <c r="N2236" s="1">
        <f t="shared" si="308"/>
        <v>45063</v>
      </c>
      <c r="P2236" s="7" t="str">
        <f t="shared" si="313"/>
        <v/>
      </c>
      <c r="R2236">
        <v>0</v>
      </c>
      <c r="S2236">
        <v>1</v>
      </c>
      <c r="T2236">
        <v>9.4</v>
      </c>
      <c r="U2236" t="s">
        <v>25</v>
      </c>
      <c r="W2236" t="str">
        <f t="shared" si="309"/>
        <v>Open</v>
      </c>
      <c r="X2236" t="str">
        <f>_xlfn.XLOOKUP(B2236,'Customers'!A:A,'Customers'!E:E,"")</f>
        <v>Mid-Market</v>
      </c>
      <c r="Y2236">
        <f t="shared" si="310"/>
        <v>0</v>
      </c>
      <c r="Z2236" t="str">
        <f t="shared" si="311"/>
        <v/>
      </c>
      <c r="AA2236">
        <f t="shared" si="314"/>
        <v>0</v>
      </c>
    </row>
    <row r="2237" spans="1:27">
      <c r="A2237" t="s">
        <v>7127</v>
      </c>
      <c r="B2237" t="s">
        <v>7128</v>
      </c>
      <c r="C2237" t="s">
        <v>929</v>
      </c>
      <c r="D2237" t="s">
        <v>37</v>
      </c>
      <c r="E2237" t="s">
        <v>177</v>
      </c>
      <c r="F2237" t="s">
        <v>7129</v>
      </c>
      <c r="G2237" s="6">
        <f t="shared" si="306"/>
        <v>117016</v>
      </c>
      <c r="H2237" t="s">
        <v>79</v>
      </c>
      <c r="I2237" t="s">
        <v>1508</v>
      </c>
      <c r="J2237" t="str">
        <f t="shared" si="307"/>
        <v>Owen Mane</v>
      </c>
      <c r="K2237" t="s">
        <v>1562</v>
      </c>
      <c r="L2237" s="7">
        <f t="shared" si="312"/>
        <v>45428</v>
      </c>
      <c r="M2237" s="7">
        <v>45493</v>
      </c>
      <c r="N2237" s="1">
        <f t="shared" si="308"/>
        <v>45493</v>
      </c>
      <c r="P2237" s="7" t="str">
        <f t="shared" si="313"/>
        <v/>
      </c>
      <c r="R2237">
        <v>0</v>
      </c>
      <c r="S2237">
        <v>1</v>
      </c>
      <c r="T2237">
        <v>4.3</v>
      </c>
      <c r="U2237" t="s">
        <v>25</v>
      </c>
      <c r="W2237" t="str">
        <f t="shared" si="309"/>
        <v>Open</v>
      </c>
      <c r="X2237" t="str">
        <f>_xlfn.XLOOKUP(B2237,'Customers'!A:A,'Customers'!E:E,"")</f>
        <v>Mid-Market</v>
      </c>
      <c r="Y2237">
        <f t="shared" si="310"/>
        <v>0</v>
      </c>
      <c r="Z2237" t="str">
        <f t="shared" si="311"/>
        <v/>
      </c>
      <c r="AA2237">
        <f t="shared" si="314"/>
        <v>0</v>
      </c>
    </row>
    <row r="2238" spans="1:27">
      <c r="A2238" t="s">
        <v>7130</v>
      </c>
      <c r="B2238" t="s">
        <v>2295</v>
      </c>
      <c r="C2238" t="s">
        <v>18</v>
      </c>
      <c r="D2238" t="s">
        <v>66</v>
      </c>
      <c r="E2238" t="s">
        <v>45</v>
      </c>
      <c r="F2238" t="s">
        <v>184</v>
      </c>
      <c r="G2238" s="6">
        <f t="shared" si="306"/>
        <v>8000</v>
      </c>
      <c r="H2238" t="s">
        <v>161</v>
      </c>
      <c r="I2238" t="s">
        <v>232</v>
      </c>
      <c r="J2238" t="str">
        <f t="shared" si="307"/>
        <v>Patrick Sama</v>
      </c>
      <c r="K2238" t="s">
        <v>5750</v>
      </c>
      <c r="L2238" s="7">
        <f t="shared" si="312"/>
        <v>45016</v>
      </c>
      <c r="M2238" s="7">
        <v>45191</v>
      </c>
      <c r="N2238" s="1">
        <f t="shared" si="308"/>
        <v>45191</v>
      </c>
      <c r="P2238" s="7" t="str">
        <f t="shared" si="313"/>
        <v/>
      </c>
      <c r="R2238">
        <v>0</v>
      </c>
      <c r="S2238">
        <v>1</v>
      </c>
      <c r="T2238">
        <v>7.4</v>
      </c>
      <c r="U2238" t="s">
        <v>58</v>
      </c>
      <c r="W2238" t="str">
        <f t="shared" si="309"/>
        <v>Open</v>
      </c>
      <c r="X2238" t="str">
        <f>_xlfn.XLOOKUP(B2238,'Customers'!A:A,'Customers'!E:E,"")</f>
        <v>SMB</v>
      </c>
      <c r="Y2238">
        <f t="shared" si="310"/>
        <v>0</v>
      </c>
      <c r="Z2238" t="str">
        <f t="shared" si="311"/>
        <v/>
      </c>
      <c r="AA2238">
        <f t="shared" si="314"/>
        <v>0</v>
      </c>
    </row>
    <row r="2239" spans="1:27">
      <c r="A2239" t="s">
        <v>7131</v>
      </c>
      <c r="B2239" t="s">
        <v>7132</v>
      </c>
      <c r="C2239" t="s">
        <v>18</v>
      </c>
      <c r="D2239" t="s">
        <v>19</v>
      </c>
      <c r="E2239" t="s">
        <v>177</v>
      </c>
      <c r="F2239" t="s">
        <v>7133</v>
      </c>
      <c r="G2239" s="6">
        <f t="shared" si="306"/>
        <v>8660</v>
      </c>
      <c r="H2239" t="s">
        <v>47</v>
      </c>
      <c r="I2239" t="s">
        <v>133</v>
      </c>
      <c r="J2239" t="str">
        <f t="shared" si="307"/>
        <v>Aachal Soni</v>
      </c>
      <c r="K2239" t="s">
        <v>1258</v>
      </c>
      <c r="L2239" s="7">
        <f t="shared" si="312"/>
        <v>44615</v>
      </c>
      <c r="M2239" s="7">
        <v>44757</v>
      </c>
      <c r="N2239" s="1">
        <f t="shared" si="308"/>
        <v>44757</v>
      </c>
      <c r="P2239" s="7" t="str">
        <f t="shared" si="313"/>
        <v/>
      </c>
      <c r="R2239">
        <v>0</v>
      </c>
      <c r="S2239">
        <v>1</v>
      </c>
      <c r="T2239">
        <v>19.600000000000001</v>
      </c>
      <c r="U2239" t="s">
        <v>100</v>
      </c>
      <c r="W2239" t="str">
        <f t="shared" si="309"/>
        <v>Open</v>
      </c>
      <c r="X2239" t="str">
        <f>_xlfn.XLOOKUP(B2239,'Customers'!A:A,'Customers'!E:E,"")</f>
        <v>Mid-Market</v>
      </c>
      <c r="Y2239">
        <f t="shared" si="310"/>
        <v>0</v>
      </c>
      <c r="Z2239" t="str">
        <f t="shared" si="311"/>
        <v/>
      </c>
      <c r="AA2239">
        <f t="shared" si="314"/>
        <v>0</v>
      </c>
    </row>
    <row r="2240" spans="1:27">
      <c r="A2240" t="s">
        <v>7134</v>
      </c>
      <c r="B2240" t="s">
        <v>1298</v>
      </c>
      <c r="C2240" t="s">
        <v>18</v>
      </c>
      <c r="D2240" t="s">
        <v>183</v>
      </c>
      <c r="E2240" t="s">
        <v>115</v>
      </c>
      <c r="F2240" t="s">
        <v>7135</v>
      </c>
      <c r="G2240" s="6">
        <f t="shared" si="306"/>
        <v>12274</v>
      </c>
      <c r="H2240" t="s">
        <v>39</v>
      </c>
      <c r="I2240" t="s">
        <v>237</v>
      </c>
      <c r="J2240" t="str">
        <f t="shared" si="307"/>
        <v>Vidhi Mital</v>
      </c>
      <c r="K2240" t="s">
        <v>2701</v>
      </c>
      <c r="L2240" s="7">
        <f t="shared" si="312"/>
        <v>44971</v>
      </c>
      <c r="M2240" s="7">
        <v>45096</v>
      </c>
      <c r="N2240" s="1">
        <f t="shared" si="308"/>
        <v>45096</v>
      </c>
      <c r="O2240" s="7">
        <v>45143</v>
      </c>
      <c r="P2240" s="7">
        <f t="shared" si="313"/>
        <v>45143</v>
      </c>
      <c r="Q2240">
        <v>172</v>
      </c>
      <c r="R2240">
        <v>0</v>
      </c>
      <c r="S2240">
        <v>1</v>
      </c>
      <c r="T2240">
        <v>19</v>
      </c>
      <c r="U2240" t="s">
        <v>33</v>
      </c>
      <c r="W2240" t="str">
        <f t="shared" si="309"/>
        <v>Lost</v>
      </c>
      <c r="X2240" t="str">
        <f>_xlfn.XLOOKUP(B2240,'Customers'!A:A,'Customers'!E:E,"")</f>
        <v>SMB</v>
      </c>
      <c r="Y2240">
        <f t="shared" si="310"/>
        <v>1</v>
      </c>
      <c r="Z2240">
        <f t="shared" si="311"/>
        <v>47</v>
      </c>
      <c r="AA2240">
        <f t="shared" si="314"/>
        <v>1</v>
      </c>
    </row>
    <row r="2241" spans="1:27">
      <c r="A2241" t="s">
        <v>7136</v>
      </c>
      <c r="B2241" t="s">
        <v>7137</v>
      </c>
      <c r="C2241" t="s">
        <v>825</v>
      </c>
      <c r="D2241" t="s">
        <v>66</v>
      </c>
      <c r="E2241" t="s">
        <v>91</v>
      </c>
      <c r="F2241" t="s">
        <v>184</v>
      </c>
      <c r="G2241" s="6">
        <f t="shared" si="306"/>
        <v>8000</v>
      </c>
      <c r="H2241" t="s">
        <v>22</v>
      </c>
      <c r="I2241" t="s">
        <v>593</v>
      </c>
      <c r="J2241" t="str">
        <f t="shared" si="307"/>
        <v>Lakshmi Hayre</v>
      </c>
      <c r="K2241" t="s">
        <v>173</v>
      </c>
      <c r="L2241" s="7">
        <f t="shared" si="312"/>
        <v>45186</v>
      </c>
      <c r="M2241" s="7">
        <v>45272</v>
      </c>
      <c r="N2241" s="1">
        <f t="shared" si="308"/>
        <v>45272</v>
      </c>
      <c r="O2241" s="7">
        <v>45365</v>
      </c>
      <c r="P2241" s="7">
        <f t="shared" si="313"/>
        <v>45365</v>
      </c>
      <c r="Q2241">
        <v>179</v>
      </c>
      <c r="R2241">
        <v>0</v>
      </c>
      <c r="S2241">
        <v>1</v>
      </c>
      <c r="T2241">
        <v>18.2</v>
      </c>
      <c r="U2241" t="s">
        <v>25</v>
      </c>
      <c r="W2241" t="str">
        <f t="shared" si="309"/>
        <v>Won</v>
      </c>
      <c r="X2241" t="str">
        <f>_xlfn.XLOOKUP(B2241,'Customers'!A:A,'Customers'!E:E,"")</f>
        <v>Enterprise</v>
      </c>
      <c r="Y2241">
        <f t="shared" si="310"/>
        <v>1</v>
      </c>
      <c r="Z2241">
        <f t="shared" si="311"/>
        <v>93</v>
      </c>
      <c r="AA2241">
        <f t="shared" si="314"/>
        <v>1</v>
      </c>
    </row>
    <row r="2242" spans="1:27">
      <c r="A2242" t="s">
        <v>7138</v>
      </c>
      <c r="B2242" t="s">
        <v>5509</v>
      </c>
      <c r="C2242" t="s">
        <v>3553</v>
      </c>
      <c r="D2242" t="s">
        <v>53</v>
      </c>
      <c r="E2242" t="s">
        <v>91</v>
      </c>
      <c r="F2242" t="s">
        <v>7139</v>
      </c>
      <c r="G2242" s="6">
        <f t="shared" ref="G2242:G2305" si="315">IF(F2242="","",IF(RIGHT(UPPER(SUBSTITUTE(SUBSTITUTE(SUBSTITUTE(TRIM(F2242),"$",""),",","")," ","")),1)="K",VALUE(LEFT(UPPER(SUBSTITUTE(SUBSTITUTE(SUBSTITUTE(TRIM(F2242),"$",""),",","")," ","")),LEN(UPPER(SUBSTITUTE(SUBSTITUTE(SUBSTITUTE(TRIM(F2242),"$",""),",","")," ","")))-1))*1000,IF(RIGHT(UPPER(SUBSTITUTE(SUBSTITUTE(SUBSTITUTE(TRIM(F2242),"$",""),",","")," ","")),1)="M",VALUE(LEFT(UPPER(SUBSTITUTE(SUBSTITUTE(SUBSTITUTE(TRIM(F2242),"$",""),",","")," ","")),LEN(UPPER(SUBSTITUTE(SUBSTITUTE(SUBSTITUTE(TRIM(F2242),"$",""),",","")," ","")))-1))*1000000,VALUE(SUBSTITUTE(SUBSTITUTE(SUBSTITUTE(TRIM(F2242),"$",""),",","")," ","")))))</f>
        <v>39191</v>
      </c>
      <c r="H2242" t="s">
        <v>30</v>
      </c>
      <c r="I2242" t="s">
        <v>179</v>
      </c>
      <c r="J2242" t="str">
        <f t="shared" ref="J2242:J2305" si="316">PROPER(TRIM(I2242))</f>
        <v>Krish Varughese</v>
      </c>
      <c r="K2242" t="s">
        <v>2486</v>
      </c>
      <c r="L2242" s="7">
        <f t="shared" si="312"/>
        <v>45250</v>
      </c>
      <c r="M2242" s="7">
        <v>45359</v>
      </c>
      <c r="N2242" s="1">
        <f t="shared" ref="N2242:N2305" si="317">IF(M2242="","",IF(ISNUMBER(M2242),M2242,IF(ISNUMBER(SEARCH("/",M2242)),DATE(VALUE(RIGHT(M2242,4)),VALUE(MID(M2242,4,2)),VALUE(LEFT(M2242,2))),DATE(VALUE(LEFT(M2242,4)),VALUE(MID(M2242,6,2)),VALUE(RIGHT(M2242,2))))))</f>
        <v>45359</v>
      </c>
      <c r="O2242" s="7">
        <v>45416</v>
      </c>
      <c r="P2242" s="7">
        <f t="shared" si="313"/>
        <v>45416</v>
      </c>
      <c r="Q2242">
        <v>166</v>
      </c>
      <c r="R2242">
        <v>0</v>
      </c>
      <c r="S2242">
        <v>1</v>
      </c>
      <c r="U2242" t="s">
        <v>58</v>
      </c>
      <c r="W2242" t="str">
        <f t="shared" ref="W2242:W2305" si="318">IF(E2242="","",IF(E2242="Closed Won","Won",IF(E2242="Closed Lost","Lost","Open")))</f>
        <v>Won</v>
      </c>
      <c r="X2242" t="str">
        <f>_xlfn.XLOOKUP(B2242,'Customers'!A:A,'Customers'!E:E,"")</f>
        <v>Mid-Market</v>
      </c>
      <c r="Y2242">
        <f t="shared" ref="Y2242:Y2305" si="319">IF(OR(W2242="Won",W2242="Lost"),1,0)</f>
        <v>1</v>
      </c>
      <c r="Z2242">
        <f t="shared" ref="Z2242:Z2305" si="320">IF(OR(N2242="",P2242=""),"",P2242-N2242)</f>
        <v>57</v>
      </c>
      <c r="AA2242">
        <f t="shared" si="314"/>
        <v>1</v>
      </c>
    </row>
    <row r="2243" spans="1:27">
      <c r="A2243" t="s">
        <v>7140</v>
      </c>
      <c r="B2243" t="s">
        <v>7141</v>
      </c>
      <c r="C2243" t="s">
        <v>241</v>
      </c>
      <c r="D2243" t="s">
        <v>66</v>
      </c>
      <c r="E2243" t="s">
        <v>177</v>
      </c>
      <c r="F2243" t="s">
        <v>7142</v>
      </c>
      <c r="G2243" s="6">
        <f t="shared" si="315"/>
        <v>13620</v>
      </c>
      <c r="H2243" t="s">
        <v>172</v>
      </c>
      <c r="I2243" t="s">
        <v>374</v>
      </c>
      <c r="J2243" t="str">
        <f t="shared" si="316"/>
        <v>Vidhi Mital</v>
      </c>
      <c r="K2243" t="s">
        <v>3880</v>
      </c>
      <c r="L2243" s="7">
        <f t="shared" ref="L2243:L2306" si="321">IF(K2243="","",IF(ISNUMBER(K2243),K2243,IF(ISNUMBER(SEARCH("/",K2243)),DATE(VALUE(RIGHT(K2243,4)),VALUE(MID(K2243,4,2)),VALUE(LEFT(K2243,2))),DATE(VALUE(LEFT(K2243,4)),VALUE(MID(K2243,6,2)),VALUE(RIGHT(K2243,2))))))</f>
        <v>44788</v>
      </c>
      <c r="M2243" s="7">
        <v>44885</v>
      </c>
      <c r="N2243" s="1">
        <f t="shared" si="317"/>
        <v>44885</v>
      </c>
      <c r="P2243" s="7" t="str">
        <f t="shared" ref="P2243:P2306" si="322">IF(O2243="","",IF(ISNUMBER(O2243),O2243,DATE(VALUE(LEFT(O2243,4)),VALUE(MID(O2243,6,2)),VALUE(RIGHT(O2243,2)))))</f>
        <v/>
      </c>
      <c r="R2243">
        <v>0</v>
      </c>
      <c r="S2243">
        <v>1</v>
      </c>
      <c r="U2243" t="s">
        <v>58</v>
      </c>
      <c r="W2243" t="str">
        <f t="shared" si="318"/>
        <v>Open</v>
      </c>
      <c r="X2243" t="str">
        <f>_xlfn.XLOOKUP(B2243,'Customers'!A:A,'Customers'!E:E,"")</f>
        <v>Enterprise</v>
      </c>
      <c r="Y2243">
        <f t="shared" si="319"/>
        <v>0</v>
      </c>
      <c r="Z2243" t="str">
        <f t="shared" si="320"/>
        <v/>
      </c>
      <c r="AA2243">
        <f t="shared" ref="AA2243:AA2306" si="323">IF(AND(Y2243=1,Z2243&gt;30),1,0)</f>
        <v>0</v>
      </c>
    </row>
    <row r="2244" spans="1:27">
      <c r="A2244" t="s">
        <v>7143</v>
      </c>
      <c r="B2244" t="s">
        <v>7144</v>
      </c>
      <c r="C2244" t="s">
        <v>3807</v>
      </c>
      <c r="D2244" t="s">
        <v>183</v>
      </c>
      <c r="E2244" t="s">
        <v>115</v>
      </c>
      <c r="F2244" t="s">
        <v>7145</v>
      </c>
      <c r="G2244" s="6">
        <f t="shared" si="315"/>
        <v>5119</v>
      </c>
      <c r="H2244" t="s">
        <v>22</v>
      </c>
      <c r="I2244" t="s">
        <v>86</v>
      </c>
      <c r="J2244" t="str">
        <f t="shared" si="316"/>
        <v>Mason Solanki</v>
      </c>
      <c r="K2244" t="s">
        <v>3203</v>
      </c>
      <c r="L2244" s="7">
        <f t="shared" si="321"/>
        <v>45188</v>
      </c>
      <c r="M2244" s="7">
        <v>45203</v>
      </c>
      <c r="N2244" s="1">
        <f t="shared" si="317"/>
        <v>45203</v>
      </c>
      <c r="O2244" s="7">
        <v>45369</v>
      </c>
      <c r="P2244" s="7">
        <f t="shared" si="322"/>
        <v>45369</v>
      </c>
      <c r="Q2244">
        <v>181</v>
      </c>
      <c r="R2244">
        <v>0</v>
      </c>
      <c r="S2244">
        <v>1</v>
      </c>
      <c r="U2244" t="s">
        <v>58</v>
      </c>
      <c r="W2244" t="str">
        <f t="shared" si="318"/>
        <v>Lost</v>
      </c>
      <c r="X2244" t="str">
        <f>_xlfn.XLOOKUP(B2244,'Customers'!A:A,'Customers'!E:E,"")</f>
        <v>SMB</v>
      </c>
      <c r="Y2244">
        <f t="shared" si="319"/>
        <v>1</v>
      </c>
      <c r="Z2244">
        <f t="shared" si="320"/>
        <v>166</v>
      </c>
      <c r="AA2244">
        <f t="shared" si="323"/>
        <v>1</v>
      </c>
    </row>
    <row r="2245" spans="1:27">
      <c r="A2245" t="s">
        <v>7146</v>
      </c>
      <c r="B2245" t="s">
        <v>5002</v>
      </c>
      <c r="C2245" t="s">
        <v>5625</v>
      </c>
      <c r="D2245" t="s">
        <v>183</v>
      </c>
      <c r="E2245" t="s">
        <v>115</v>
      </c>
      <c r="F2245" t="s">
        <v>7147</v>
      </c>
      <c r="G2245" s="6">
        <f t="shared" si="315"/>
        <v>9511</v>
      </c>
      <c r="H2245" t="s">
        <v>22</v>
      </c>
      <c r="I2245" t="s">
        <v>73</v>
      </c>
      <c r="J2245" t="str">
        <f t="shared" si="316"/>
        <v>Karan Karnik</v>
      </c>
      <c r="K2245" t="s">
        <v>3311</v>
      </c>
      <c r="L2245" s="7">
        <f t="shared" si="321"/>
        <v>45639</v>
      </c>
      <c r="M2245" s="7">
        <v>45722</v>
      </c>
      <c r="N2245" s="1">
        <f t="shared" si="317"/>
        <v>45722</v>
      </c>
      <c r="O2245" s="7">
        <v>45697</v>
      </c>
      <c r="P2245" s="7">
        <f t="shared" si="322"/>
        <v>45697</v>
      </c>
      <c r="Q2245">
        <v>58</v>
      </c>
      <c r="R2245">
        <v>0</v>
      </c>
      <c r="S2245">
        <v>1</v>
      </c>
      <c r="T2245">
        <v>17.2</v>
      </c>
      <c r="U2245" t="s">
        <v>100</v>
      </c>
      <c r="W2245" t="str">
        <f t="shared" si="318"/>
        <v>Lost</v>
      </c>
      <c r="X2245" t="str">
        <f>_xlfn.XLOOKUP(B2245,'Customers'!A:A,'Customers'!E:E,"")</f>
        <v>Mid-Market</v>
      </c>
      <c r="Y2245">
        <f t="shared" si="319"/>
        <v>1</v>
      </c>
      <c r="Z2245">
        <f t="shared" si="320"/>
        <v>-25</v>
      </c>
      <c r="AA2245">
        <f t="shared" si="323"/>
        <v>0</v>
      </c>
    </row>
    <row r="2246" spans="1:27">
      <c r="A2246" t="s">
        <v>7148</v>
      </c>
      <c r="B2246" t="s">
        <v>3074</v>
      </c>
      <c r="C2246" t="s">
        <v>1740</v>
      </c>
      <c r="D2246" t="s">
        <v>37</v>
      </c>
      <c r="E2246" t="s">
        <v>91</v>
      </c>
      <c r="F2246" t="s">
        <v>7149</v>
      </c>
      <c r="G2246" s="6">
        <f t="shared" si="315"/>
        <v>131438</v>
      </c>
      <c r="H2246" t="s">
        <v>47</v>
      </c>
      <c r="I2246" t="s">
        <v>31</v>
      </c>
      <c r="J2246" t="str">
        <f t="shared" si="316"/>
        <v>Ati Seshadri</v>
      </c>
      <c r="K2246" t="s">
        <v>1102</v>
      </c>
      <c r="L2246" s="7">
        <f t="shared" si="321"/>
        <v>44988</v>
      </c>
      <c r="M2246" s="7">
        <v>45052</v>
      </c>
      <c r="N2246" s="1">
        <f t="shared" si="317"/>
        <v>45052</v>
      </c>
      <c r="O2246" s="7">
        <v>45147</v>
      </c>
      <c r="P2246" s="7">
        <f t="shared" si="322"/>
        <v>45147</v>
      </c>
      <c r="Q2246">
        <v>159</v>
      </c>
      <c r="R2246">
        <v>0</v>
      </c>
      <c r="S2246">
        <v>1</v>
      </c>
      <c r="U2246" t="s">
        <v>58</v>
      </c>
      <c r="W2246" t="str">
        <f t="shared" si="318"/>
        <v>Won</v>
      </c>
      <c r="X2246" t="str">
        <f>_xlfn.XLOOKUP(B2246,'Customers'!A:A,'Customers'!E:E,"")</f>
        <v>Enterprise</v>
      </c>
      <c r="Y2246">
        <f t="shared" si="319"/>
        <v>1</v>
      </c>
      <c r="Z2246">
        <f t="shared" si="320"/>
        <v>95</v>
      </c>
      <c r="AA2246">
        <f t="shared" si="323"/>
        <v>1</v>
      </c>
    </row>
    <row r="2247" spans="1:27">
      <c r="A2247" t="s">
        <v>7150</v>
      </c>
      <c r="B2247" t="s">
        <v>2619</v>
      </c>
      <c r="C2247" t="s">
        <v>4729</v>
      </c>
      <c r="D2247" t="s">
        <v>37</v>
      </c>
      <c r="E2247" t="s">
        <v>177</v>
      </c>
      <c r="F2247" t="s">
        <v>7151</v>
      </c>
      <c r="G2247" s="6">
        <f t="shared" si="315"/>
        <v>214442</v>
      </c>
      <c r="H2247" t="s">
        <v>22</v>
      </c>
      <c r="I2247" t="s">
        <v>5576</v>
      </c>
      <c r="J2247" t="str">
        <f t="shared" si="316"/>
        <v>Kashish Patla</v>
      </c>
      <c r="K2247" t="s">
        <v>433</v>
      </c>
      <c r="L2247" s="7">
        <f t="shared" si="321"/>
        <v>45376</v>
      </c>
      <c r="M2247" s="7">
        <v>45540</v>
      </c>
      <c r="N2247" s="1">
        <f t="shared" si="317"/>
        <v>45540</v>
      </c>
      <c r="P2247" s="7" t="str">
        <f t="shared" si="322"/>
        <v/>
      </c>
      <c r="R2247">
        <v>0</v>
      </c>
      <c r="S2247">
        <v>1</v>
      </c>
      <c r="T2247">
        <v>26.6</v>
      </c>
      <c r="U2247" t="s">
        <v>58</v>
      </c>
      <c r="W2247" t="str">
        <f t="shared" si="318"/>
        <v>Open</v>
      </c>
      <c r="X2247" t="str">
        <f>_xlfn.XLOOKUP(B2247,'Customers'!A:A,'Customers'!E:E,"")</f>
        <v>SMB</v>
      </c>
      <c r="Y2247">
        <f t="shared" si="319"/>
        <v>0</v>
      </c>
      <c r="Z2247" t="str">
        <f t="shared" si="320"/>
        <v/>
      </c>
      <c r="AA2247">
        <f t="shared" si="323"/>
        <v>0</v>
      </c>
    </row>
    <row r="2248" spans="1:27">
      <c r="A2248" t="s">
        <v>7152</v>
      </c>
      <c r="B2248" t="s">
        <v>3240</v>
      </c>
      <c r="C2248" t="s">
        <v>3457</v>
      </c>
      <c r="D2248" t="s">
        <v>37</v>
      </c>
      <c r="E2248" t="s">
        <v>28</v>
      </c>
      <c r="F2248" t="s">
        <v>7153</v>
      </c>
      <c r="G2248" s="6">
        <f t="shared" si="315"/>
        <v>90588</v>
      </c>
      <c r="H2248" t="s">
        <v>30</v>
      </c>
      <c r="I2248" t="s">
        <v>258</v>
      </c>
      <c r="J2248" t="str">
        <f t="shared" si="316"/>
        <v>Jasmit Gour</v>
      </c>
      <c r="K2248" t="s">
        <v>293</v>
      </c>
      <c r="L2248" s="7">
        <f t="shared" si="321"/>
        <v>45557</v>
      </c>
      <c r="M2248" s="7">
        <v>45733</v>
      </c>
      <c r="N2248" s="1">
        <f t="shared" si="317"/>
        <v>45733</v>
      </c>
      <c r="P2248" s="7" t="str">
        <f t="shared" si="322"/>
        <v/>
      </c>
      <c r="R2248">
        <v>0</v>
      </c>
      <c r="S2248">
        <v>1</v>
      </c>
      <c r="T2248">
        <v>34.4</v>
      </c>
      <c r="U2248" t="s">
        <v>25</v>
      </c>
      <c r="W2248" t="str">
        <f t="shared" si="318"/>
        <v>Open</v>
      </c>
      <c r="X2248" t="str">
        <f>_xlfn.XLOOKUP(B2248,'Customers'!A:A,'Customers'!E:E,"")</f>
        <v>Mid-Market</v>
      </c>
      <c r="Y2248">
        <f t="shared" si="319"/>
        <v>0</v>
      </c>
      <c r="Z2248" t="str">
        <f t="shared" si="320"/>
        <v/>
      </c>
      <c r="AA2248">
        <f t="shared" si="323"/>
        <v>0</v>
      </c>
    </row>
    <row r="2249" spans="1:27">
      <c r="A2249" t="s">
        <v>7154</v>
      </c>
      <c r="B2249" t="s">
        <v>858</v>
      </c>
      <c r="C2249" t="s">
        <v>3233</v>
      </c>
      <c r="D2249" t="s">
        <v>66</v>
      </c>
      <c r="E2249" t="s">
        <v>91</v>
      </c>
      <c r="F2249" t="s">
        <v>7155</v>
      </c>
      <c r="G2249" s="6">
        <f t="shared" si="315"/>
        <v>14309</v>
      </c>
      <c r="H2249" t="s">
        <v>22</v>
      </c>
      <c r="I2249" t="s">
        <v>73</v>
      </c>
      <c r="J2249" t="str">
        <f t="shared" si="316"/>
        <v>Karan Karnik</v>
      </c>
      <c r="K2249" t="s">
        <v>3770</v>
      </c>
      <c r="L2249" s="7">
        <f t="shared" si="321"/>
        <v>45417</v>
      </c>
      <c r="M2249" s="7">
        <v>45582</v>
      </c>
      <c r="N2249" s="1">
        <f t="shared" si="317"/>
        <v>45582</v>
      </c>
      <c r="O2249" s="7">
        <v>45565</v>
      </c>
      <c r="P2249" s="7">
        <f t="shared" si="322"/>
        <v>45565</v>
      </c>
      <c r="Q2249">
        <v>148</v>
      </c>
      <c r="R2249">
        <v>0</v>
      </c>
      <c r="S2249">
        <v>1</v>
      </c>
      <c r="T2249">
        <v>31.5</v>
      </c>
      <c r="U2249" t="s">
        <v>42</v>
      </c>
      <c r="W2249" t="str">
        <f t="shared" si="318"/>
        <v>Won</v>
      </c>
      <c r="X2249" t="str">
        <f>_xlfn.XLOOKUP(B2249,'Customers'!A:A,'Customers'!E:E,"")</f>
        <v>Mid-Market</v>
      </c>
      <c r="Y2249">
        <f t="shared" si="319"/>
        <v>1</v>
      </c>
      <c r="Z2249">
        <f t="shared" si="320"/>
        <v>-17</v>
      </c>
      <c r="AA2249">
        <f t="shared" si="323"/>
        <v>0</v>
      </c>
    </row>
    <row r="2250" spans="1:27">
      <c r="A2250" t="s">
        <v>7156</v>
      </c>
      <c r="B2250" t="s">
        <v>1315</v>
      </c>
      <c r="C2250" t="s">
        <v>18</v>
      </c>
      <c r="D2250" t="s">
        <v>66</v>
      </c>
      <c r="E2250" t="s">
        <v>20</v>
      </c>
      <c r="F2250" t="s">
        <v>7157</v>
      </c>
      <c r="G2250" s="6">
        <f t="shared" si="315"/>
        <v>3665</v>
      </c>
      <c r="H2250" t="s">
        <v>30</v>
      </c>
      <c r="I2250" t="s">
        <v>23</v>
      </c>
      <c r="J2250" t="str">
        <f t="shared" si="316"/>
        <v>Nihal Bhasin</v>
      </c>
      <c r="K2250" t="s">
        <v>1932</v>
      </c>
      <c r="L2250" s="7">
        <f t="shared" si="321"/>
        <v>45266</v>
      </c>
      <c r="M2250" s="7">
        <v>45335</v>
      </c>
      <c r="N2250" s="1">
        <f t="shared" si="317"/>
        <v>45335</v>
      </c>
      <c r="P2250" s="7" t="str">
        <f t="shared" si="322"/>
        <v/>
      </c>
      <c r="R2250">
        <v>0</v>
      </c>
      <c r="S2250">
        <v>1</v>
      </c>
      <c r="T2250">
        <v>1.6</v>
      </c>
      <c r="U2250" t="s">
        <v>100</v>
      </c>
      <c r="W2250" t="str">
        <f t="shared" si="318"/>
        <v>Open</v>
      </c>
      <c r="X2250" t="str">
        <f>_xlfn.XLOOKUP(B2250,'Customers'!A:A,'Customers'!E:E,"")</f>
        <v>Mid-Market</v>
      </c>
      <c r="Y2250">
        <f t="shared" si="319"/>
        <v>0</v>
      </c>
      <c r="Z2250" t="str">
        <f t="shared" si="320"/>
        <v/>
      </c>
      <c r="AA2250">
        <f t="shared" si="323"/>
        <v>0</v>
      </c>
    </row>
    <row r="2251" spans="1:27">
      <c r="A2251" t="s">
        <v>7158</v>
      </c>
      <c r="B2251" t="s">
        <v>638</v>
      </c>
      <c r="C2251" t="s">
        <v>838</v>
      </c>
      <c r="D2251" t="s">
        <v>53</v>
      </c>
      <c r="E2251" t="s">
        <v>115</v>
      </c>
      <c r="F2251" t="s">
        <v>7159</v>
      </c>
      <c r="G2251" s="6">
        <f t="shared" si="315"/>
        <v>33676</v>
      </c>
      <c r="H2251" t="s">
        <v>172</v>
      </c>
      <c r="I2251" t="s">
        <v>145</v>
      </c>
      <c r="J2251" t="str">
        <f t="shared" si="316"/>
        <v>Krish Varughese</v>
      </c>
      <c r="K2251" t="s">
        <v>7160</v>
      </c>
      <c r="L2251" s="7">
        <f t="shared" si="321"/>
        <v>45475</v>
      </c>
      <c r="M2251" s="7">
        <v>45568</v>
      </c>
      <c r="N2251" s="1">
        <f t="shared" si="317"/>
        <v>45568</v>
      </c>
      <c r="O2251" s="7">
        <v>45594</v>
      </c>
      <c r="P2251" s="7">
        <f t="shared" si="322"/>
        <v>45594</v>
      </c>
      <c r="Q2251">
        <v>119</v>
      </c>
      <c r="R2251">
        <v>0</v>
      </c>
      <c r="S2251">
        <v>1</v>
      </c>
      <c r="T2251">
        <v>30.8</v>
      </c>
      <c r="U2251" t="s">
        <v>42</v>
      </c>
      <c r="W2251" t="str">
        <f t="shared" si="318"/>
        <v>Lost</v>
      </c>
      <c r="X2251" t="str">
        <f>_xlfn.XLOOKUP(B2251,'Customers'!A:A,'Customers'!E:E,"")</f>
        <v>Mid-Market</v>
      </c>
      <c r="Y2251">
        <f t="shared" si="319"/>
        <v>1</v>
      </c>
      <c r="Z2251">
        <f t="shared" si="320"/>
        <v>26</v>
      </c>
      <c r="AA2251">
        <f t="shared" si="323"/>
        <v>0</v>
      </c>
    </row>
    <row r="2252" spans="1:27">
      <c r="A2252" t="s">
        <v>7161</v>
      </c>
      <c r="B2252" t="s">
        <v>1153</v>
      </c>
      <c r="C2252" t="s">
        <v>1759</v>
      </c>
      <c r="D2252" t="s">
        <v>37</v>
      </c>
      <c r="E2252" t="s">
        <v>28</v>
      </c>
      <c r="F2252" t="s">
        <v>7162</v>
      </c>
      <c r="G2252" s="6">
        <f t="shared" si="315"/>
        <v>188692</v>
      </c>
      <c r="H2252" t="s">
        <v>56</v>
      </c>
      <c r="I2252" t="s">
        <v>268</v>
      </c>
      <c r="J2252" t="str">
        <f t="shared" si="316"/>
        <v>Panini Kade</v>
      </c>
      <c r="K2252" t="s">
        <v>5776</v>
      </c>
      <c r="L2252" s="7">
        <f t="shared" si="321"/>
        <v>44822</v>
      </c>
      <c r="M2252" s="7">
        <v>44997</v>
      </c>
      <c r="N2252" s="1">
        <f t="shared" si="317"/>
        <v>44997</v>
      </c>
      <c r="P2252" s="7" t="str">
        <f t="shared" si="322"/>
        <v/>
      </c>
      <c r="R2252">
        <v>0</v>
      </c>
      <c r="S2252">
        <v>1</v>
      </c>
      <c r="T2252">
        <v>12.3</v>
      </c>
      <c r="U2252" t="s">
        <v>100</v>
      </c>
      <c r="W2252" t="str">
        <f t="shared" si="318"/>
        <v>Open</v>
      </c>
      <c r="X2252" t="str">
        <f>_xlfn.XLOOKUP(B2252,'Customers'!A:A,'Customers'!E:E,"")</f>
        <v>Mid-Market</v>
      </c>
      <c r="Y2252">
        <f t="shared" si="319"/>
        <v>0</v>
      </c>
      <c r="Z2252" t="str">
        <f t="shared" si="320"/>
        <v/>
      </c>
      <c r="AA2252">
        <f t="shared" si="323"/>
        <v>0</v>
      </c>
    </row>
    <row r="2253" spans="1:27">
      <c r="A2253" t="s">
        <v>7163</v>
      </c>
      <c r="B2253" t="s">
        <v>6177</v>
      </c>
      <c r="C2253" t="s">
        <v>934</v>
      </c>
      <c r="D2253" t="s">
        <v>183</v>
      </c>
      <c r="E2253" t="s">
        <v>91</v>
      </c>
      <c r="F2253" t="s">
        <v>7164</v>
      </c>
      <c r="G2253" s="6">
        <f t="shared" si="315"/>
        <v>5186</v>
      </c>
      <c r="H2253" t="s">
        <v>172</v>
      </c>
      <c r="I2253" t="s">
        <v>2756</v>
      </c>
      <c r="J2253" t="str">
        <f t="shared" si="316"/>
        <v>Shivani Natt</v>
      </c>
      <c r="K2253" t="s">
        <v>7165</v>
      </c>
      <c r="L2253" s="7">
        <f t="shared" si="321"/>
        <v>44916</v>
      </c>
      <c r="M2253" s="7">
        <v>45026</v>
      </c>
      <c r="N2253" s="1">
        <f t="shared" si="317"/>
        <v>45026</v>
      </c>
      <c r="O2253" s="7">
        <v>44999</v>
      </c>
      <c r="P2253" s="7">
        <f t="shared" si="322"/>
        <v>44999</v>
      </c>
      <c r="Q2253">
        <v>83</v>
      </c>
      <c r="R2253">
        <v>0</v>
      </c>
      <c r="S2253">
        <v>1</v>
      </c>
      <c r="T2253">
        <v>11.5</v>
      </c>
      <c r="U2253" t="s">
        <v>100</v>
      </c>
      <c r="W2253" t="str">
        <f t="shared" si="318"/>
        <v>Won</v>
      </c>
      <c r="X2253" t="str">
        <f>_xlfn.XLOOKUP(B2253,'Customers'!A:A,'Customers'!E:E,"")</f>
        <v>Mid-Market</v>
      </c>
      <c r="Y2253">
        <f t="shared" si="319"/>
        <v>1</v>
      </c>
      <c r="Z2253">
        <f t="shared" si="320"/>
        <v>-27</v>
      </c>
      <c r="AA2253">
        <f t="shared" si="323"/>
        <v>0</v>
      </c>
    </row>
    <row r="2254" spans="1:27">
      <c r="A2254" t="s">
        <v>7166</v>
      </c>
      <c r="B2254" t="s">
        <v>2555</v>
      </c>
      <c r="C2254" t="s">
        <v>2742</v>
      </c>
      <c r="D2254" t="s">
        <v>37</v>
      </c>
      <c r="E2254" t="s">
        <v>28</v>
      </c>
      <c r="F2254" t="s">
        <v>7167</v>
      </c>
      <c r="G2254" s="6">
        <f t="shared" si="315"/>
        <v>214960</v>
      </c>
      <c r="H2254" t="s">
        <v>56</v>
      </c>
      <c r="I2254" t="s">
        <v>258</v>
      </c>
      <c r="J2254" t="str">
        <f t="shared" si="316"/>
        <v>Jasmit Gour</v>
      </c>
      <c r="K2254" t="s">
        <v>7168</v>
      </c>
      <c r="L2254" s="7">
        <f t="shared" si="321"/>
        <v>44739</v>
      </c>
      <c r="M2254" s="7">
        <v>44794</v>
      </c>
      <c r="N2254" s="1">
        <f t="shared" si="317"/>
        <v>44794</v>
      </c>
      <c r="P2254" s="7" t="str">
        <f t="shared" si="322"/>
        <v/>
      </c>
      <c r="R2254">
        <v>0</v>
      </c>
      <c r="S2254">
        <v>1</v>
      </c>
      <c r="T2254">
        <v>1.9</v>
      </c>
      <c r="U2254" t="s">
        <v>25</v>
      </c>
      <c r="W2254" t="str">
        <f t="shared" si="318"/>
        <v>Open</v>
      </c>
      <c r="X2254" t="str">
        <f>_xlfn.XLOOKUP(B2254,'Customers'!A:A,'Customers'!E:E,"")</f>
        <v>Mid-Market</v>
      </c>
      <c r="Y2254">
        <f t="shared" si="319"/>
        <v>0</v>
      </c>
      <c r="Z2254" t="str">
        <f t="shared" si="320"/>
        <v/>
      </c>
      <c r="AA2254">
        <f t="shared" si="323"/>
        <v>0</v>
      </c>
    </row>
    <row r="2255" spans="1:27">
      <c r="A2255" t="s">
        <v>7169</v>
      </c>
      <c r="B2255" t="s">
        <v>1685</v>
      </c>
      <c r="C2255" t="s">
        <v>18</v>
      </c>
      <c r="D2255" t="s">
        <v>53</v>
      </c>
      <c r="E2255" t="s">
        <v>28</v>
      </c>
      <c r="F2255" t="s">
        <v>7170</v>
      </c>
      <c r="G2255" s="6">
        <f t="shared" si="315"/>
        <v>42750</v>
      </c>
      <c r="H2255" t="s">
        <v>47</v>
      </c>
      <c r="I2255" t="s">
        <v>156</v>
      </c>
      <c r="J2255" t="str">
        <f t="shared" si="316"/>
        <v>Lakshmi Hayre</v>
      </c>
      <c r="K2255" t="s">
        <v>49</v>
      </c>
      <c r="L2255" s="7">
        <f t="shared" si="321"/>
        <v>45328</v>
      </c>
      <c r="M2255" s="7">
        <v>45456</v>
      </c>
      <c r="N2255" s="1">
        <f t="shared" si="317"/>
        <v>45456</v>
      </c>
      <c r="P2255" s="7" t="str">
        <f t="shared" si="322"/>
        <v/>
      </c>
      <c r="R2255">
        <v>0</v>
      </c>
      <c r="S2255">
        <v>1</v>
      </c>
      <c r="T2255">
        <v>8.1</v>
      </c>
      <c r="U2255" t="s">
        <v>25</v>
      </c>
      <c r="W2255" t="str">
        <f t="shared" si="318"/>
        <v>Open</v>
      </c>
      <c r="X2255" t="str">
        <f>_xlfn.XLOOKUP(B2255,'Customers'!A:A,'Customers'!E:E,"")</f>
        <v>SMB</v>
      </c>
      <c r="Y2255">
        <f t="shared" si="319"/>
        <v>0</v>
      </c>
      <c r="Z2255" t="str">
        <f t="shared" si="320"/>
        <v/>
      </c>
      <c r="AA2255">
        <f t="shared" si="323"/>
        <v>0</v>
      </c>
    </row>
    <row r="2256" spans="1:27">
      <c r="A2256" t="s">
        <v>7171</v>
      </c>
      <c r="B2256" t="s">
        <v>1934</v>
      </c>
      <c r="C2256" t="s">
        <v>18</v>
      </c>
      <c r="D2256" t="s">
        <v>66</v>
      </c>
      <c r="E2256" t="s">
        <v>28</v>
      </c>
      <c r="F2256" t="s">
        <v>7172</v>
      </c>
      <c r="G2256" s="6">
        <f t="shared" si="315"/>
        <v>12182</v>
      </c>
      <c r="H2256" t="s">
        <v>161</v>
      </c>
      <c r="I2256" t="s">
        <v>23</v>
      </c>
      <c r="J2256" t="str">
        <f t="shared" si="316"/>
        <v>Nihal Bhasin</v>
      </c>
      <c r="K2256" t="s">
        <v>2195</v>
      </c>
      <c r="L2256" s="7">
        <f t="shared" si="321"/>
        <v>44712</v>
      </c>
      <c r="M2256" s="7">
        <v>44817</v>
      </c>
      <c r="N2256" s="1">
        <f t="shared" si="317"/>
        <v>44817</v>
      </c>
      <c r="P2256" s="7" t="str">
        <f t="shared" si="322"/>
        <v/>
      </c>
      <c r="R2256">
        <v>0</v>
      </c>
      <c r="S2256">
        <v>1</v>
      </c>
      <c r="U2256" t="s">
        <v>100</v>
      </c>
      <c r="W2256" t="str">
        <f t="shared" si="318"/>
        <v>Open</v>
      </c>
      <c r="X2256" t="str">
        <f>_xlfn.XLOOKUP(B2256,'Customers'!A:A,'Customers'!E:E,"")</f>
        <v>Mid-Market</v>
      </c>
      <c r="Y2256">
        <f t="shared" si="319"/>
        <v>0</v>
      </c>
      <c r="Z2256" t="str">
        <f t="shared" si="320"/>
        <v/>
      </c>
      <c r="AA2256">
        <f t="shared" si="323"/>
        <v>0</v>
      </c>
    </row>
    <row r="2257" spans="1:27">
      <c r="A2257" t="s">
        <v>7173</v>
      </c>
      <c r="B2257" t="s">
        <v>2741</v>
      </c>
      <c r="C2257" t="s">
        <v>2653</v>
      </c>
      <c r="D2257" t="s">
        <v>19</v>
      </c>
      <c r="E2257" t="s">
        <v>91</v>
      </c>
      <c r="F2257" t="s">
        <v>5970</v>
      </c>
      <c r="G2257" s="6">
        <f t="shared" si="315"/>
        <v>8854</v>
      </c>
      <c r="H2257" t="s">
        <v>39</v>
      </c>
      <c r="I2257" t="s">
        <v>98</v>
      </c>
      <c r="J2257" t="str">
        <f t="shared" si="316"/>
        <v>Amruta Sinha</v>
      </c>
      <c r="K2257" t="s">
        <v>2995</v>
      </c>
      <c r="L2257" s="7">
        <f t="shared" si="321"/>
        <v>45552</v>
      </c>
      <c r="M2257" s="7">
        <v>45611</v>
      </c>
      <c r="N2257" s="1">
        <f t="shared" si="317"/>
        <v>45611</v>
      </c>
      <c r="O2257" s="7">
        <v>45604</v>
      </c>
      <c r="P2257" s="7">
        <f t="shared" si="322"/>
        <v>45604</v>
      </c>
      <c r="Q2257">
        <v>52</v>
      </c>
      <c r="R2257">
        <v>0</v>
      </c>
      <c r="S2257">
        <v>1</v>
      </c>
      <c r="T2257">
        <v>34.5</v>
      </c>
      <c r="U2257" t="s">
        <v>58</v>
      </c>
      <c r="W2257" t="str">
        <f t="shared" si="318"/>
        <v>Won</v>
      </c>
      <c r="X2257" t="str">
        <f>_xlfn.XLOOKUP(B2257,'Customers'!A:A,'Customers'!E:E,"")</f>
        <v>SMB</v>
      </c>
      <c r="Y2257">
        <f t="shared" si="319"/>
        <v>1</v>
      </c>
      <c r="Z2257">
        <f t="shared" si="320"/>
        <v>-7</v>
      </c>
      <c r="AA2257">
        <f t="shared" si="323"/>
        <v>0</v>
      </c>
    </row>
    <row r="2258" spans="1:27">
      <c r="A2258" t="s">
        <v>7174</v>
      </c>
      <c r="B2258" t="s">
        <v>421</v>
      </c>
      <c r="C2258" t="s">
        <v>1108</v>
      </c>
      <c r="D2258" t="s">
        <v>37</v>
      </c>
      <c r="E2258" t="s">
        <v>45</v>
      </c>
      <c r="F2258" t="s">
        <v>7175</v>
      </c>
      <c r="G2258" s="6">
        <f t="shared" si="315"/>
        <v>93038</v>
      </c>
      <c r="H2258" t="s">
        <v>79</v>
      </c>
      <c r="I2258" t="s">
        <v>86</v>
      </c>
      <c r="J2258" t="str">
        <f t="shared" si="316"/>
        <v>Mason Solanki</v>
      </c>
      <c r="K2258" t="s">
        <v>5907</v>
      </c>
      <c r="L2258" s="7">
        <f t="shared" si="321"/>
        <v>45244</v>
      </c>
      <c r="M2258" s="7">
        <v>45391</v>
      </c>
      <c r="N2258" s="1">
        <f t="shared" si="317"/>
        <v>45391</v>
      </c>
      <c r="P2258" s="7" t="str">
        <f t="shared" si="322"/>
        <v/>
      </c>
      <c r="R2258">
        <v>0</v>
      </c>
      <c r="S2258">
        <v>1</v>
      </c>
      <c r="T2258">
        <v>7.9</v>
      </c>
      <c r="U2258" t="s">
        <v>100</v>
      </c>
      <c r="W2258" t="str">
        <f t="shared" si="318"/>
        <v>Open</v>
      </c>
      <c r="X2258" t="str">
        <f>_xlfn.XLOOKUP(B2258,'Customers'!A:A,'Customers'!E:E,"")</f>
        <v>Enterprise</v>
      </c>
      <c r="Y2258">
        <f t="shared" si="319"/>
        <v>0</v>
      </c>
      <c r="Z2258" t="str">
        <f t="shared" si="320"/>
        <v/>
      </c>
      <c r="AA2258">
        <f t="shared" si="323"/>
        <v>0</v>
      </c>
    </row>
    <row r="2259" spans="1:27">
      <c r="A2259" t="s">
        <v>7176</v>
      </c>
      <c r="B2259" t="s">
        <v>2516</v>
      </c>
      <c r="C2259" t="s">
        <v>18</v>
      </c>
      <c r="D2259" t="s">
        <v>19</v>
      </c>
      <c r="E2259" t="s">
        <v>91</v>
      </c>
      <c r="F2259" t="s">
        <v>184</v>
      </c>
      <c r="G2259" s="6">
        <f t="shared" si="315"/>
        <v>8000</v>
      </c>
      <c r="H2259" t="s">
        <v>47</v>
      </c>
      <c r="I2259" t="s">
        <v>62</v>
      </c>
      <c r="J2259" t="str">
        <f t="shared" si="316"/>
        <v>Jairaj Panchal</v>
      </c>
      <c r="K2259" t="s">
        <v>2668</v>
      </c>
      <c r="L2259" s="7">
        <f t="shared" si="321"/>
        <v>44638</v>
      </c>
      <c r="M2259" s="7">
        <v>44804</v>
      </c>
      <c r="N2259" s="1">
        <f t="shared" si="317"/>
        <v>44804</v>
      </c>
      <c r="O2259" s="7">
        <v>44809</v>
      </c>
      <c r="P2259" s="7">
        <f t="shared" si="322"/>
        <v>44809</v>
      </c>
      <c r="Q2259">
        <v>171</v>
      </c>
      <c r="R2259">
        <v>0</v>
      </c>
      <c r="S2259">
        <v>1</v>
      </c>
      <c r="T2259">
        <v>25.8</v>
      </c>
      <c r="U2259" t="s">
        <v>100</v>
      </c>
      <c r="W2259" t="str">
        <f t="shared" si="318"/>
        <v>Won</v>
      </c>
      <c r="X2259" t="str">
        <f>_xlfn.XLOOKUP(B2259,'Customers'!A:A,'Customers'!E:E,"")</f>
        <v>Mid-Market</v>
      </c>
      <c r="Y2259">
        <f t="shared" si="319"/>
        <v>1</v>
      </c>
      <c r="Z2259">
        <f t="shared" si="320"/>
        <v>5</v>
      </c>
      <c r="AA2259">
        <f t="shared" si="323"/>
        <v>0</v>
      </c>
    </row>
    <row r="2260" spans="1:27">
      <c r="A2260" t="s">
        <v>7177</v>
      </c>
      <c r="B2260" t="s">
        <v>7178</v>
      </c>
      <c r="C2260" t="s">
        <v>2979</v>
      </c>
      <c r="D2260" t="s">
        <v>66</v>
      </c>
      <c r="E2260" t="s">
        <v>28</v>
      </c>
      <c r="F2260" t="s">
        <v>7179</v>
      </c>
      <c r="G2260" s="6">
        <f t="shared" si="315"/>
        <v>12214</v>
      </c>
      <c r="H2260" t="s">
        <v>22</v>
      </c>
      <c r="I2260" t="s">
        <v>232</v>
      </c>
      <c r="J2260" t="str">
        <f t="shared" si="316"/>
        <v>Patrick Sama</v>
      </c>
      <c r="K2260" t="s">
        <v>6652</v>
      </c>
      <c r="L2260" s="7">
        <f t="shared" si="321"/>
        <v>44808</v>
      </c>
      <c r="M2260" s="7">
        <v>44931</v>
      </c>
      <c r="N2260" s="1">
        <f t="shared" si="317"/>
        <v>44931</v>
      </c>
      <c r="P2260" s="7" t="str">
        <f t="shared" si="322"/>
        <v/>
      </c>
      <c r="R2260">
        <v>0</v>
      </c>
      <c r="S2260">
        <v>1</v>
      </c>
      <c r="U2260" t="s">
        <v>42</v>
      </c>
      <c r="W2260" t="str">
        <f t="shared" si="318"/>
        <v>Open</v>
      </c>
      <c r="X2260" t="str">
        <f>_xlfn.XLOOKUP(B2260,'Customers'!A:A,'Customers'!E:E,"")</f>
        <v>Mid-Market</v>
      </c>
      <c r="Y2260">
        <f t="shared" si="319"/>
        <v>0</v>
      </c>
      <c r="Z2260" t="str">
        <f t="shared" si="320"/>
        <v/>
      </c>
      <c r="AA2260">
        <f t="shared" si="323"/>
        <v>0</v>
      </c>
    </row>
    <row r="2261" spans="1:27">
      <c r="A2261" t="s">
        <v>7180</v>
      </c>
      <c r="B2261" t="s">
        <v>7181</v>
      </c>
      <c r="C2261" t="s">
        <v>2990</v>
      </c>
      <c r="D2261" t="s">
        <v>66</v>
      </c>
      <c r="E2261" t="s">
        <v>54</v>
      </c>
      <c r="F2261" t="s">
        <v>7182</v>
      </c>
      <c r="G2261" s="6">
        <f t="shared" si="315"/>
        <v>6577</v>
      </c>
      <c r="H2261" t="s">
        <v>39</v>
      </c>
      <c r="I2261" t="s">
        <v>361</v>
      </c>
      <c r="J2261" t="str">
        <f t="shared" si="316"/>
        <v>Jalsa Parsa</v>
      </c>
      <c r="K2261" t="s">
        <v>7183</v>
      </c>
      <c r="L2261" s="7">
        <f t="shared" si="321"/>
        <v>45314</v>
      </c>
      <c r="M2261" s="7">
        <v>45448</v>
      </c>
      <c r="N2261" s="1">
        <f t="shared" si="317"/>
        <v>45448</v>
      </c>
      <c r="P2261" s="7" t="str">
        <f t="shared" si="322"/>
        <v/>
      </c>
      <c r="R2261">
        <v>0</v>
      </c>
      <c r="S2261">
        <v>1</v>
      </c>
      <c r="U2261" t="s">
        <v>25</v>
      </c>
      <c r="W2261" t="str">
        <f t="shared" si="318"/>
        <v>Open</v>
      </c>
      <c r="X2261" t="str">
        <f>_xlfn.XLOOKUP(B2261,'Customers'!A:A,'Customers'!E:E,"")</f>
        <v>SMB</v>
      </c>
      <c r="Y2261">
        <f t="shared" si="319"/>
        <v>0</v>
      </c>
      <c r="Z2261" t="str">
        <f t="shared" si="320"/>
        <v/>
      </c>
      <c r="AA2261">
        <f t="shared" si="323"/>
        <v>0</v>
      </c>
    </row>
    <row r="2262" spans="1:27">
      <c r="A2262" t="s">
        <v>7184</v>
      </c>
      <c r="B2262" t="s">
        <v>2459</v>
      </c>
      <c r="C2262" t="s">
        <v>3457</v>
      </c>
      <c r="D2262" t="s">
        <v>37</v>
      </c>
      <c r="E2262" t="s">
        <v>115</v>
      </c>
      <c r="F2262" t="s">
        <v>7185</v>
      </c>
      <c r="G2262" s="6">
        <f t="shared" si="315"/>
        <v>61520</v>
      </c>
      <c r="H2262" t="s">
        <v>39</v>
      </c>
      <c r="I2262" t="s">
        <v>80</v>
      </c>
      <c r="J2262" t="str">
        <f t="shared" si="316"/>
        <v>Shivani Natt</v>
      </c>
      <c r="K2262" t="s">
        <v>1223</v>
      </c>
      <c r="L2262" s="7">
        <f t="shared" si="321"/>
        <v>44748</v>
      </c>
      <c r="M2262" s="7">
        <v>44888</v>
      </c>
      <c r="N2262" s="1">
        <f t="shared" si="317"/>
        <v>44888</v>
      </c>
      <c r="O2262" s="7">
        <v>44904</v>
      </c>
      <c r="P2262" s="7">
        <f t="shared" si="322"/>
        <v>44904</v>
      </c>
      <c r="Q2262">
        <v>156</v>
      </c>
      <c r="R2262">
        <v>0</v>
      </c>
      <c r="S2262">
        <v>1</v>
      </c>
      <c r="T2262">
        <v>17.100000000000001</v>
      </c>
      <c r="U2262" t="s">
        <v>25</v>
      </c>
      <c r="W2262" t="str">
        <f t="shared" si="318"/>
        <v>Lost</v>
      </c>
      <c r="X2262" t="str">
        <f>_xlfn.XLOOKUP(B2262,'Customers'!A:A,'Customers'!E:E,"")</f>
        <v>SMB</v>
      </c>
      <c r="Y2262">
        <f t="shared" si="319"/>
        <v>1</v>
      </c>
      <c r="Z2262">
        <f t="shared" si="320"/>
        <v>16</v>
      </c>
      <c r="AA2262">
        <f t="shared" si="323"/>
        <v>0</v>
      </c>
    </row>
    <row r="2263" spans="1:27">
      <c r="A2263" t="s">
        <v>7186</v>
      </c>
      <c r="B2263" t="s">
        <v>7187</v>
      </c>
      <c r="C2263" t="s">
        <v>226</v>
      </c>
      <c r="D2263" t="s">
        <v>66</v>
      </c>
      <c r="E2263" t="s">
        <v>115</v>
      </c>
      <c r="F2263" t="s">
        <v>7188</v>
      </c>
      <c r="G2263" s="6">
        <f t="shared" si="315"/>
        <v>15255</v>
      </c>
      <c r="H2263" t="s">
        <v>39</v>
      </c>
      <c r="I2263" t="s">
        <v>23</v>
      </c>
      <c r="J2263" t="str">
        <f t="shared" si="316"/>
        <v>Nihal Bhasin</v>
      </c>
      <c r="K2263" t="s">
        <v>1526</v>
      </c>
      <c r="L2263" s="7">
        <f t="shared" si="321"/>
        <v>45341</v>
      </c>
      <c r="M2263" s="7">
        <v>45391</v>
      </c>
      <c r="N2263" s="1">
        <f t="shared" si="317"/>
        <v>45391</v>
      </c>
      <c r="O2263" s="7">
        <v>45412</v>
      </c>
      <c r="P2263" s="7">
        <f t="shared" si="322"/>
        <v>45412</v>
      </c>
      <c r="Q2263">
        <v>71</v>
      </c>
      <c r="R2263">
        <v>0</v>
      </c>
      <c r="S2263">
        <v>1</v>
      </c>
      <c r="T2263">
        <v>26.6</v>
      </c>
      <c r="U2263" t="s">
        <v>100</v>
      </c>
      <c r="W2263" t="str">
        <f t="shared" si="318"/>
        <v>Lost</v>
      </c>
      <c r="X2263" t="str">
        <f>_xlfn.XLOOKUP(B2263,'Customers'!A:A,'Customers'!E:E,"")</f>
        <v>Mid-Market</v>
      </c>
      <c r="Y2263">
        <f t="shared" si="319"/>
        <v>1</v>
      </c>
      <c r="Z2263">
        <f t="shared" si="320"/>
        <v>21</v>
      </c>
      <c r="AA2263">
        <f t="shared" si="323"/>
        <v>0</v>
      </c>
    </row>
    <row r="2264" spans="1:27">
      <c r="A2264" t="s">
        <v>7189</v>
      </c>
      <c r="B2264" t="s">
        <v>7190</v>
      </c>
      <c r="C2264" t="s">
        <v>18</v>
      </c>
      <c r="D2264" t="s">
        <v>183</v>
      </c>
      <c r="E2264" t="s">
        <v>20</v>
      </c>
      <c r="F2264" t="s">
        <v>7191</v>
      </c>
      <c r="G2264" s="6">
        <f t="shared" si="315"/>
        <v>7968</v>
      </c>
      <c r="H2264" t="s">
        <v>161</v>
      </c>
      <c r="I2264" t="s">
        <v>23</v>
      </c>
      <c r="J2264" t="str">
        <f t="shared" si="316"/>
        <v>Nihal Bhasin</v>
      </c>
      <c r="K2264" t="s">
        <v>7192</v>
      </c>
      <c r="L2264" s="7">
        <f t="shared" si="321"/>
        <v>45285</v>
      </c>
      <c r="M2264" s="7">
        <v>45408</v>
      </c>
      <c r="N2264" s="1">
        <f t="shared" si="317"/>
        <v>45408</v>
      </c>
      <c r="P2264" s="7" t="str">
        <f t="shared" si="322"/>
        <v/>
      </c>
      <c r="R2264">
        <v>0</v>
      </c>
      <c r="S2264">
        <v>1</v>
      </c>
      <c r="U2264" t="s">
        <v>25</v>
      </c>
      <c r="W2264" t="str">
        <f t="shared" si="318"/>
        <v>Open</v>
      </c>
      <c r="X2264" t="str">
        <f>_xlfn.XLOOKUP(B2264,'Customers'!A:A,'Customers'!E:E,"")</f>
        <v>Mid-Market</v>
      </c>
      <c r="Y2264">
        <f t="shared" si="319"/>
        <v>0</v>
      </c>
      <c r="Z2264" t="str">
        <f t="shared" si="320"/>
        <v/>
      </c>
      <c r="AA2264">
        <f t="shared" si="323"/>
        <v>0</v>
      </c>
    </row>
    <row r="2265" spans="1:27">
      <c r="A2265" t="s">
        <v>7193</v>
      </c>
      <c r="B2265" t="s">
        <v>108</v>
      </c>
      <c r="C2265" t="s">
        <v>3907</v>
      </c>
      <c r="D2265" t="s">
        <v>53</v>
      </c>
      <c r="E2265" t="s">
        <v>177</v>
      </c>
      <c r="F2265" t="s">
        <v>7194</v>
      </c>
      <c r="G2265" s="6">
        <f t="shared" si="315"/>
        <v>44244</v>
      </c>
      <c r="H2265" t="s">
        <v>47</v>
      </c>
      <c r="I2265" t="s">
        <v>6040</v>
      </c>
      <c r="J2265" t="str">
        <f t="shared" si="316"/>
        <v>Jalsa Parsa</v>
      </c>
      <c r="K2265" t="s">
        <v>6436</v>
      </c>
      <c r="L2265" s="7">
        <f t="shared" si="321"/>
        <v>44798</v>
      </c>
      <c r="M2265" s="7">
        <v>44913</v>
      </c>
      <c r="N2265" s="1">
        <f t="shared" si="317"/>
        <v>44913</v>
      </c>
      <c r="P2265" s="7" t="str">
        <f t="shared" si="322"/>
        <v/>
      </c>
      <c r="R2265">
        <v>0</v>
      </c>
      <c r="S2265">
        <v>1</v>
      </c>
      <c r="U2265" t="s">
        <v>33</v>
      </c>
      <c r="W2265" t="str">
        <f t="shared" si="318"/>
        <v>Open</v>
      </c>
      <c r="X2265" t="str">
        <f>_xlfn.XLOOKUP(B2265,'Customers'!A:A,'Customers'!E:E,"")</f>
        <v>SMB</v>
      </c>
      <c r="Y2265">
        <f t="shared" si="319"/>
        <v>0</v>
      </c>
      <c r="Z2265" t="str">
        <f t="shared" si="320"/>
        <v/>
      </c>
      <c r="AA2265">
        <f t="shared" si="323"/>
        <v>0</v>
      </c>
    </row>
    <row r="2266" spans="1:27">
      <c r="A2266" t="s">
        <v>7195</v>
      </c>
      <c r="B2266" t="s">
        <v>542</v>
      </c>
      <c r="C2266" t="s">
        <v>2782</v>
      </c>
      <c r="D2266" t="s">
        <v>53</v>
      </c>
      <c r="E2266" t="s">
        <v>115</v>
      </c>
      <c r="F2266" t="s">
        <v>7196</v>
      </c>
      <c r="G2266" s="6">
        <f t="shared" si="315"/>
        <v>17397</v>
      </c>
      <c r="H2266" t="s">
        <v>30</v>
      </c>
      <c r="I2266" t="s">
        <v>127</v>
      </c>
      <c r="J2266" t="str">
        <f t="shared" si="316"/>
        <v>Kashish Patla</v>
      </c>
      <c r="K2266" t="s">
        <v>3258</v>
      </c>
      <c r="L2266" s="7">
        <f t="shared" si="321"/>
        <v>45293</v>
      </c>
      <c r="M2266" s="7">
        <v>45338</v>
      </c>
      <c r="N2266" s="1">
        <f t="shared" si="317"/>
        <v>45338</v>
      </c>
      <c r="O2266" s="7">
        <v>45457</v>
      </c>
      <c r="P2266" s="7">
        <f t="shared" si="322"/>
        <v>45457</v>
      </c>
      <c r="Q2266">
        <v>164</v>
      </c>
      <c r="R2266">
        <v>0</v>
      </c>
      <c r="S2266">
        <v>1</v>
      </c>
      <c r="T2266">
        <v>19.2</v>
      </c>
      <c r="U2266" t="s">
        <v>33</v>
      </c>
      <c r="W2266" t="str">
        <f t="shared" si="318"/>
        <v>Lost</v>
      </c>
      <c r="X2266" t="str">
        <f>_xlfn.XLOOKUP(B2266,'Customers'!A:A,'Customers'!E:E,"")</f>
        <v>SMB</v>
      </c>
      <c r="Y2266">
        <f t="shared" si="319"/>
        <v>1</v>
      </c>
      <c r="Z2266">
        <f t="shared" si="320"/>
        <v>119</v>
      </c>
      <c r="AA2266">
        <f t="shared" si="323"/>
        <v>1</v>
      </c>
    </row>
    <row r="2267" spans="1:27">
      <c r="A2267" t="s">
        <v>7197</v>
      </c>
      <c r="B2267" t="s">
        <v>2491</v>
      </c>
      <c r="C2267" t="s">
        <v>18</v>
      </c>
      <c r="D2267" t="s">
        <v>19</v>
      </c>
      <c r="E2267" t="s">
        <v>28</v>
      </c>
      <c r="F2267" t="s">
        <v>7198</v>
      </c>
      <c r="G2267" s="6">
        <f t="shared" si="315"/>
        <v>9080</v>
      </c>
      <c r="H2267" t="s">
        <v>47</v>
      </c>
      <c r="I2267" t="s">
        <v>145</v>
      </c>
      <c r="J2267" t="str">
        <f t="shared" si="316"/>
        <v>Krish Varughese</v>
      </c>
      <c r="K2267" t="s">
        <v>7199</v>
      </c>
      <c r="L2267" s="7">
        <f t="shared" si="321"/>
        <v>45307</v>
      </c>
      <c r="M2267" s="7">
        <v>45326</v>
      </c>
      <c r="N2267" s="1">
        <f t="shared" si="317"/>
        <v>45326</v>
      </c>
      <c r="P2267" s="7" t="str">
        <f t="shared" si="322"/>
        <v/>
      </c>
      <c r="R2267">
        <v>0</v>
      </c>
      <c r="S2267">
        <v>1</v>
      </c>
      <c r="T2267">
        <v>11.3</v>
      </c>
      <c r="U2267" t="s">
        <v>58</v>
      </c>
      <c r="W2267" t="str">
        <f t="shared" si="318"/>
        <v>Open</v>
      </c>
      <c r="X2267" t="str">
        <f>_xlfn.XLOOKUP(B2267,'Customers'!A:A,'Customers'!E:E,"")</f>
        <v>Mid-Market</v>
      </c>
      <c r="Y2267">
        <f t="shared" si="319"/>
        <v>0</v>
      </c>
      <c r="Z2267" t="str">
        <f t="shared" si="320"/>
        <v/>
      </c>
      <c r="AA2267">
        <f t="shared" si="323"/>
        <v>0</v>
      </c>
    </row>
    <row r="2268" spans="1:27">
      <c r="A2268" t="s">
        <v>7200</v>
      </c>
      <c r="B2268" t="s">
        <v>2109</v>
      </c>
      <c r="C2268" t="s">
        <v>2431</v>
      </c>
      <c r="D2268" t="s">
        <v>66</v>
      </c>
      <c r="E2268" t="s">
        <v>177</v>
      </c>
      <c r="F2268" t="s">
        <v>7201</v>
      </c>
      <c r="G2268" s="6">
        <f t="shared" si="315"/>
        <v>22432</v>
      </c>
      <c r="H2268" t="s">
        <v>39</v>
      </c>
      <c r="I2268" t="s">
        <v>361</v>
      </c>
      <c r="J2268" t="str">
        <f t="shared" si="316"/>
        <v>Jalsa Parsa</v>
      </c>
      <c r="K2268" t="s">
        <v>7202</v>
      </c>
      <c r="L2268" s="7">
        <f t="shared" si="321"/>
        <v>45467</v>
      </c>
      <c r="M2268" s="7">
        <v>45630</v>
      </c>
      <c r="N2268" s="1">
        <f t="shared" si="317"/>
        <v>45630</v>
      </c>
      <c r="P2268" s="7" t="str">
        <f t="shared" si="322"/>
        <v/>
      </c>
      <c r="R2268">
        <v>0</v>
      </c>
      <c r="S2268">
        <v>1</v>
      </c>
      <c r="T2268">
        <v>17.100000000000001</v>
      </c>
      <c r="U2268" t="s">
        <v>100</v>
      </c>
      <c r="W2268" t="str">
        <f t="shared" si="318"/>
        <v>Open</v>
      </c>
      <c r="X2268" t="str">
        <f>_xlfn.XLOOKUP(B2268,'Customers'!A:A,'Customers'!E:E,"")</f>
        <v>Enterprise</v>
      </c>
      <c r="Y2268">
        <f t="shared" si="319"/>
        <v>0</v>
      </c>
      <c r="Z2268" t="str">
        <f t="shared" si="320"/>
        <v/>
      </c>
      <c r="AA2268">
        <f t="shared" si="323"/>
        <v>0</v>
      </c>
    </row>
    <row r="2269" spans="1:27">
      <c r="A2269" t="s">
        <v>7203</v>
      </c>
      <c r="B2269" t="s">
        <v>3890</v>
      </c>
      <c r="C2269" t="s">
        <v>5060</v>
      </c>
      <c r="D2269" t="s">
        <v>19</v>
      </c>
      <c r="E2269" t="s">
        <v>28</v>
      </c>
      <c r="F2269" t="s">
        <v>7204</v>
      </c>
      <c r="G2269" s="6">
        <f t="shared" si="315"/>
        <v>3462</v>
      </c>
      <c r="H2269" t="s">
        <v>56</v>
      </c>
      <c r="I2269" t="s">
        <v>23</v>
      </c>
      <c r="J2269" t="str">
        <f t="shared" si="316"/>
        <v>Nihal Bhasin</v>
      </c>
      <c r="K2269" t="s">
        <v>24</v>
      </c>
      <c r="L2269" s="7">
        <f t="shared" si="321"/>
        <v>44635</v>
      </c>
      <c r="N2269" s="1" t="str">
        <f t="shared" si="317"/>
        <v/>
      </c>
      <c r="P2269" s="7" t="str">
        <f t="shared" si="322"/>
        <v/>
      </c>
      <c r="R2269">
        <v>0</v>
      </c>
      <c r="S2269">
        <v>1</v>
      </c>
      <c r="T2269">
        <v>24.2</v>
      </c>
      <c r="U2269" t="s">
        <v>33</v>
      </c>
      <c r="W2269" t="str">
        <f t="shared" si="318"/>
        <v>Open</v>
      </c>
      <c r="X2269" t="str">
        <f>_xlfn.XLOOKUP(B2269,'Customers'!A:A,'Customers'!E:E,"")</f>
        <v>Mid-Market</v>
      </c>
      <c r="Y2269">
        <f t="shared" si="319"/>
        <v>0</v>
      </c>
      <c r="Z2269" t="str">
        <f t="shared" si="320"/>
        <v/>
      </c>
      <c r="AA2269">
        <f t="shared" si="323"/>
        <v>0</v>
      </c>
    </row>
    <row r="2270" spans="1:27">
      <c r="A2270" t="s">
        <v>7205</v>
      </c>
      <c r="B2270" t="s">
        <v>4188</v>
      </c>
      <c r="C2270" t="s">
        <v>417</v>
      </c>
      <c r="D2270" t="s">
        <v>183</v>
      </c>
      <c r="E2270" t="s">
        <v>28</v>
      </c>
      <c r="F2270" t="s">
        <v>7206</v>
      </c>
      <c r="G2270" s="6">
        <f t="shared" si="315"/>
        <v>12740</v>
      </c>
      <c r="H2270" t="s">
        <v>47</v>
      </c>
      <c r="I2270" t="s">
        <v>274</v>
      </c>
      <c r="J2270" t="str">
        <f t="shared" si="316"/>
        <v>Rachit Lall</v>
      </c>
      <c r="K2270" t="s">
        <v>7207</v>
      </c>
      <c r="L2270" s="7">
        <f t="shared" si="321"/>
        <v>44641</v>
      </c>
      <c r="M2270" s="7">
        <v>44699</v>
      </c>
      <c r="N2270" s="1">
        <f t="shared" si="317"/>
        <v>44699</v>
      </c>
      <c r="P2270" s="7" t="str">
        <f t="shared" si="322"/>
        <v/>
      </c>
      <c r="R2270">
        <v>0</v>
      </c>
      <c r="S2270">
        <v>1</v>
      </c>
      <c r="T2270">
        <v>10.5</v>
      </c>
      <c r="U2270" t="s">
        <v>58</v>
      </c>
      <c r="W2270" t="str">
        <f t="shared" si="318"/>
        <v>Open</v>
      </c>
      <c r="X2270" t="str">
        <f>_xlfn.XLOOKUP(B2270,'Customers'!A:A,'Customers'!E:E,"")</f>
        <v>Enterprise</v>
      </c>
      <c r="Y2270">
        <f t="shared" si="319"/>
        <v>0</v>
      </c>
      <c r="Z2270" t="str">
        <f t="shared" si="320"/>
        <v/>
      </c>
      <c r="AA2270">
        <f t="shared" si="323"/>
        <v>0</v>
      </c>
    </row>
    <row r="2271" spans="1:27">
      <c r="A2271" t="s">
        <v>7208</v>
      </c>
      <c r="B2271" t="s">
        <v>1282</v>
      </c>
      <c r="C2271" t="s">
        <v>2899</v>
      </c>
      <c r="D2271" t="s">
        <v>66</v>
      </c>
      <c r="E2271" t="s">
        <v>20</v>
      </c>
      <c r="F2271" t="s">
        <v>7209</v>
      </c>
      <c r="G2271" s="6">
        <f t="shared" si="315"/>
        <v>23930</v>
      </c>
      <c r="H2271" t="s">
        <v>30</v>
      </c>
      <c r="I2271" t="s">
        <v>3288</v>
      </c>
      <c r="J2271" t="str">
        <f t="shared" si="316"/>
        <v>Panini Kade</v>
      </c>
      <c r="K2271" t="s">
        <v>1952</v>
      </c>
      <c r="L2271" s="7">
        <f t="shared" si="321"/>
        <v>45001</v>
      </c>
      <c r="M2271" s="7">
        <v>45083</v>
      </c>
      <c r="N2271" s="1">
        <f t="shared" si="317"/>
        <v>45083</v>
      </c>
      <c r="P2271" s="7" t="str">
        <f t="shared" si="322"/>
        <v/>
      </c>
      <c r="R2271">
        <v>0</v>
      </c>
      <c r="S2271">
        <v>1</v>
      </c>
      <c r="T2271">
        <v>1.2</v>
      </c>
      <c r="U2271" t="s">
        <v>25</v>
      </c>
      <c r="W2271" t="str">
        <f t="shared" si="318"/>
        <v>Open</v>
      </c>
      <c r="X2271" t="str">
        <f>_xlfn.XLOOKUP(B2271,'Customers'!A:A,'Customers'!E:E,"")</f>
        <v>Mid-Market</v>
      </c>
      <c r="Y2271">
        <f t="shared" si="319"/>
        <v>0</v>
      </c>
      <c r="Z2271" t="str">
        <f t="shared" si="320"/>
        <v/>
      </c>
      <c r="AA2271">
        <f t="shared" si="323"/>
        <v>0</v>
      </c>
    </row>
    <row r="2272" spans="1:27">
      <c r="A2272" t="s">
        <v>7210</v>
      </c>
      <c r="B2272" t="s">
        <v>7211</v>
      </c>
      <c r="C2272" t="s">
        <v>1903</v>
      </c>
      <c r="D2272" t="s">
        <v>66</v>
      </c>
      <c r="E2272" t="s">
        <v>28</v>
      </c>
      <c r="F2272" t="s">
        <v>7212</v>
      </c>
      <c r="G2272" s="6">
        <f t="shared" si="315"/>
        <v>7436</v>
      </c>
      <c r="H2272" t="s">
        <v>22</v>
      </c>
      <c r="I2272" t="s">
        <v>80</v>
      </c>
      <c r="J2272" t="str">
        <f t="shared" si="316"/>
        <v>Shivani Natt</v>
      </c>
      <c r="K2272" t="s">
        <v>1469</v>
      </c>
      <c r="L2272" s="7">
        <f t="shared" si="321"/>
        <v>45132</v>
      </c>
      <c r="M2272" s="7">
        <v>45173</v>
      </c>
      <c r="N2272" s="1">
        <f t="shared" si="317"/>
        <v>45173</v>
      </c>
      <c r="P2272" s="7" t="str">
        <f t="shared" si="322"/>
        <v/>
      </c>
      <c r="R2272">
        <v>0</v>
      </c>
      <c r="S2272">
        <v>1</v>
      </c>
      <c r="T2272">
        <v>18.899999999999999</v>
      </c>
      <c r="U2272" t="s">
        <v>25</v>
      </c>
      <c r="W2272" t="str">
        <f t="shared" si="318"/>
        <v>Open</v>
      </c>
      <c r="X2272" t="str">
        <f>_xlfn.XLOOKUP(B2272,'Customers'!A:A,'Customers'!E:E,"")</f>
        <v>Mid-Market</v>
      </c>
      <c r="Y2272">
        <f t="shared" si="319"/>
        <v>0</v>
      </c>
      <c r="Z2272" t="str">
        <f t="shared" si="320"/>
        <v/>
      </c>
      <c r="AA2272">
        <f t="shared" si="323"/>
        <v>0</v>
      </c>
    </row>
    <row r="2273" spans="1:27">
      <c r="A2273" t="s">
        <v>7213</v>
      </c>
      <c r="B2273" t="s">
        <v>3386</v>
      </c>
      <c r="C2273" t="s">
        <v>4910</v>
      </c>
      <c r="D2273" t="s">
        <v>37</v>
      </c>
      <c r="E2273" t="s">
        <v>45</v>
      </c>
      <c r="F2273" t="s">
        <v>7214</v>
      </c>
      <c r="G2273" s="6">
        <f t="shared" si="315"/>
        <v>135098</v>
      </c>
      <c r="H2273" t="s">
        <v>172</v>
      </c>
      <c r="I2273" t="s">
        <v>127</v>
      </c>
      <c r="J2273" t="str">
        <f t="shared" si="316"/>
        <v>Kashish Patla</v>
      </c>
      <c r="K2273" t="s">
        <v>167</v>
      </c>
      <c r="L2273" s="7">
        <f t="shared" si="321"/>
        <v>45374</v>
      </c>
      <c r="M2273" s="7">
        <v>45413</v>
      </c>
      <c r="N2273" s="1">
        <f t="shared" si="317"/>
        <v>45413</v>
      </c>
      <c r="P2273" s="7" t="str">
        <f t="shared" si="322"/>
        <v/>
      </c>
      <c r="R2273">
        <v>0</v>
      </c>
      <c r="S2273">
        <v>1</v>
      </c>
      <c r="T2273">
        <v>17.3</v>
      </c>
      <c r="U2273" t="s">
        <v>25</v>
      </c>
      <c r="W2273" t="str">
        <f t="shared" si="318"/>
        <v>Open</v>
      </c>
      <c r="X2273" t="str">
        <f>_xlfn.XLOOKUP(B2273,'Customers'!A:A,'Customers'!E:E,"")</f>
        <v>SMB</v>
      </c>
      <c r="Y2273">
        <f t="shared" si="319"/>
        <v>0</v>
      </c>
      <c r="Z2273" t="str">
        <f t="shared" si="320"/>
        <v/>
      </c>
      <c r="AA2273">
        <f t="shared" si="323"/>
        <v>0</v>
      </c>
    </row>
    <row r="2274" spans="1:27">
      <c r="A2274" t="s">
        <v>7215</v>
      </c>
      <c r="B2274" t="s">
        <v>7216</v>
      </c>
      <c r="C2274" t="s">
        <v>2427</v>
      </c>
      <c r="D2274" t="s">
        <v>37</v>
      </c>
      <c r="E2274" t="s">
        <v>28</v>
      </c>
      <c r="F2274" t="s">
        <v>7217</v>
      </c>
      <c r="G2274" s="6">
        <f t="shared" si="315"/>
        <v>75734</v>
      </c>
      <c r="H2274" t="s">
        <v>30</v>
      </c>
      <c r="I2274" t="s">
        <v>31</v>
      </c>
      <c r="J2274" t="str">
        <f t="shared" si="316"/>
        <v>Ati Seshadri</v>
      </c>
      <c r="K2274" t="s">
        <v>1672</v>
      </c>
      <c r="L2274" s="7">
        <f t="shared" si="321"/>
        <v>45082</v>
      </c>
      <c r="M2274" s="7">
        <v>45174</v>
      </c>
      <c r="N2274" s="1">
        <f t="shared" si="317"/>
        <v>45174</v>
      </c>
      <c r="P2274" s="7" t="str">
        <f t="shared" si="322"/>
        <v/>
      </c>
      <c r="R2274">
        <v>0</v>
      </c>
      <c r="S2274">
        <v>1</v>
      </c>
      <c r="U2274" t="s">
        <v>42</v>
      </c>
      <c r="W2274" t="str">
        <f t="shared" si="318"/>
        <v>Open</v>
      </c>
      <c r="X2274" t="str">
        <f>_xlfn.XLOOKUP(B2274,'Customers'!A:A,'Customers'!E:E,"")</f>
        <v>Mid-Market</v>
      </c>
      <c r="Y2274">
        <f t="shared" si="319"/>
        <v>0</v>
      </c>
      <c r="Z2274" t="str">
        <f t="shared" si="320"/>
        <v/>
      </c>
      <c r="AA2274">
        <f t="shared" si="323"/>
        <v>0</v>
      </c>
    </row>
    <row r="2275" spans="1:27">
      <c r="A2275" t="s">
        <v>7218</v>
      </c>
      <c r="B2275" t="s">
        <v>1073</v>
      </c>
      <c r="C2275" t="s">
        <v>1414</v>
      </c>
      <c r="D2275" t="s">
        <v>37</v>
      </c>
      <c r="E2275" t="s">
        <v>91</v>
      </c>
      <c r="F2275" t="s">
        <v>7219</v>
      </c>
      <c r="G2275" s="6">
        <f t="shared" si="315"/>
        <v>121160</v>
      </c>
      <c r="H2275" t="s">
        <v>172</v>
      </c>
      <c r="I2275" t="s">
        <v>361</v>
      </c>
      <c r="J2275" t="str">
        <f t="shared" si="316"/>
        <v>Jalsa Parsa</v>
      </c>
      <c r="K2275" t="s">
        <v>7220</v>
      </c>
      <c r="L2275" s="7">
        <f t="shared" si="321"/>
        <v>45396</v>
      </c>
      <c r="M2275" s="7">
        <v>45449</v>
      </c>
      <c r="N2275" s="1">
        <f t="shared" si="317"/>
        <v>45449</v>
      </c>
      <c r="O2275" s="7">
        <v>45422</v>
      </c>
      <c r="P2275" s="7">
        <f t="shared" si="322"/>
        <v>45422</v>
      </c>
      <c r="Q2275">
        <v>26</v>
      </c>
      <c r="R2275">
        <v>1</v>
      </c>
      <c r="S2275">
        <v>4</v>
      </c>
      <c r="T2275">
        <v>23.4</v>
      </c>
      <c r="U2275" t="s">
        <v>25</v>
      </c>
      <c r="W2275" t="str">
        <f t="shared" si="318"/>
        <v>Won</v>
      </c>
      <c r="X2275" t="str">
        <f>_xlfn.XLOOKUP(B2275,'Customers'!A:A,'Customers'!E:E,"")</f>
        <v>SMB</v>
      </c>
      <c r="Y2275">
        <f t="shared" si="319"/>
        <v>1</v>
      </c>
      <c r="Z2275">
        <f t="shared" si="320"/>
        <v>-27</v>
      </c>
      <c r="AA2275">
        <f t="shared" si="323"/>
        <v>0</v>
      </c>
    </row>
    <row r="2276" spans="1:27">
      <c r="A2276" t="s">
        <v>7221</v>
      </c>
      <c r="B2276" t="s">
        <v>2612</v>
      </c>
      <c r="C2276" t="s">
        <v>1135</v>
      </c>
      <c r="D2276" t="s">
        <v>66</v>
      </c>
      <c r="E2276" t="s">
        <v>45</v>
      </c>
      <c r="F2276" t="s">
        <v>7222</v>
      </c>
      <c r="G2276" s="6">
        <f t="shared" si="315"/>
        <v>16052</v>
      </c>
      <c r="H2276" t="s">
        <v>39</v>
      </c>
      <c r="I2276" t="s">
        <v>98</v>
      </c>
      <c r="J2276" t="str">
        <f t="shared" si="316"/>
        <v>Amruta Sinha</v>
      </c>
      <c r="K2276" t="s">
        <v>5666</v>
      </c>
      <c r="L2276" s="7">
        <f t="shared" si="321"/>
        <v>45380</v>
      </c>
      <c r="M2276" s="7">
        <v>45436</v>
      </c>
      <c r="N2276" s="1">
        <f t="shared" si="317"/>
        <v>45436</v>
      </c>
      <c r="P2276" s="7" t="str">
        <f t="shared" si="322"/>
        <v/>
      </c>
      <c r="R2276">
        <v>0</v>
      </c>
      <c r="S2276">
        <v>1</v>
      </c>
      <c r="T2276">
        <v>6.3</v>
      </c>
      <c r="U2276" t="s">
        <v>58</v>
      </c>
      <c r="W2276" t="str">
        <f t="shared" si="318"/>
        <v>Open</v>
      </c>
      <c r="X2276" t="str">
        <f>_xlfn.XLOOKUP(B2276,'Customers'!A:A,'Customers'!E:E,"")</f>
        <v>Mid-Market</v>
      </c>
      <c r="Y2276">
        <f t="shared" si="319"/>
        <v>0</v>
      </c>
      <c r="Z2276" t="str">
        <f t="shared" si="320"/>
        <v/>
      </c>
      <c r="AA2276">
        <f t="shared" si="323"/>
        <v>0</v>
      </c>
    </row>
    <row r="2277" spans="1:27">
      <c r="A2277" t="s">
        <v>7223</v>
      </c>
      <c r="B2277" t="s">
        <v>3286</v>
      </c>
      <c r="C2277" t="s">
        <v>986</v>
      </c>
      <c r="D2277" t="s">
        <v>53</v>
      </c>
      <c r="E2277" t="s">
        <v>45</v>
      </c>
      <c r="F2277" t="s">
        <v>1787</v>
      </c>
      <c r="G2277" s="6">
        <f t="shared" si="315"/>
        <v>18000</v>
      </c>
      <c r="H2277" t="s">
        <v>79</v>
      </c>
      <c r="I2277" t="s">
        <v>258</v>
      </c>
      <c r="J2277" t="str">
        <f t="shared" si="316"/>
        <v>Jasmit Gour</v>
      </c>
      <c r="K2277" t="s">
        <v>983</v>
      </c>
      <c r="L2277" s="7">
        <f t="shared" si="321"/>
        <v>45088</v>
      </c>
      <c r="N2277" s="1" t="str">
        <f t="shared" si="317"/>
        <v/>
      </c>
      <c r="P2277" s="7" t="str">
        <f t="shared" si="322"/>
        <v/>
      </c>
      <c r="R2277">
        <v>0</v>
      </c>
      <c r="S2277">
        <v>1</v>
      </c>
      <c r="T2277">
        <v>12</v>
      </c>
      <c r="U2277" t="s">
        <v>25</v>
      </c>
      <c r="W2277" t="str">
        <f t="shared" si="318"/>
        <v>Open</v>
      </c>
      <c r="X2277" t="str">
        <f>_xlfn.XLOOKUP(B2277,'Customers'!A:A,'Customers'!E:E,"")</f>
        <v>SMB</v>
      </c>
      <c r="Y2277">
        <f t="shared" si="319"/>
        <v>0</v>
      </c>
      <c r="Z2277" t="str">
        <f t="shared" si="320"/>
        <v/>
      </c>
      <c r="AA2277">
        <f t="shared" si="323"/>
        <v>0</v>
      </c>
    </row>
    <row r="2278" spans="1:27">
      <c r="A2278" t="s">
        <v>7224</v>
      </c>
      <c r="B2278" t="s">
        <v>1744</v>
      </c>
      <c r="C2278" t="s">
        <v>18</v>
      </c>
      <c r="D2278" t="s">
        <v>183</v>
      </c>
      <c r="E2278" t="s">
        <v>91</v>
      </c>
      <c r="F2278" t="s">
        <v>7225</v>
      </c>
      <c r="G2278" s="6">
        <f t="shared" si="315"/>
        <v>12045</v>
      </c>
      <c r="H2278" t="s">
        <v>47</v>
      </c>
      <c r="I2278" t="s">
        <v>31</v>
      </c>
      <c r="J2278" t="str">
        <f t="shared" si="316"/>
        <v>Ati Seshadri</v>
      </c>
      <c r="K2278" t="s">
        <v>7226</v>
      </c>
      <c r="L2278" s="7">
        <f t="shared" si="321"/>
        <v>44843</v>
      </c>
      <c r="M2278" s="7">
        <v>44875</v>
      </c>
      <c r="N2278" s="1">
        <f t="shared" si="317"/>
        <v>44875</v>
      </c>
      <c r="O2278" s="7">
        <v>45005</v>
      </c>
      <c r="P2278" s="7">
        <f t="shared" si="322"/>
        <v>45005</v>
      </c>
      <c r="Q2278">
        <v>162</v>
      </c>
      <c r="R2278">
        <v>0</v>
      </c>
      <c r="S2278">
        <v>1</v>
      </c>
      <c r="T2278">
        <v>1.3</v>
      </c>
      <c r="U2278" t="s">
        <v>33</v>
      </c>
      <c r="W2278" t="str">
        <f t="shared" si="318"/>
        <v>Won</v>
      </c>
      <c r="X2278" t="str">
        <f>_xlfn.XLOOKUP(B2278,'Customers'!A:A,'Customers'!E:E,"")</f>
        <v>Mid-Market</v>
      </c>
      <c r="Y2278">
        <f t="shared" si="319"/>
        <v>1</v>
      </c>
      <c r="Z2278">
        <f t="shared" si="320"/>
        <v>130</v>
      </c>
      <c r="AA2278">
        <f t="shared" si="323"/>
        <v>1</v>
      </c>
    </row>
    <row r="2279" spans="1:27">
      <c r="A2279" t="s">
        <v>7227</v>
      </c>
      <c r="B2279" t="s">
        <v>7228</v>
      </c>
      <c r="C2279" t="s">
        <v>1252</v>
      </c>
      <c r="D2279" t="s">
        <v>37</v>
      </c>
      <c r="E2279" t="s">
        <v>115</v>
      </c>
      <c r="F2279" t="s">
        <v>7229</v>
      </c>
      <c r="G2279" s="6">
        <f t="shared" si="315"/>
        <v>160054</v>
      </c>
      <c r="H2279" t="s">
        <v>161</v>
      </c>
      <c r="I2279" t="s">
        <v>3247</v>
      </c>
      <c r="J2279" t="str">
        <f t="shared" si="316"/>
        <v>Aachal Soni</v>
      </c>
      <c r="K2279" t="s">
        <v>298</v>
      </c>
      <c r="L2279" s="7">
        <f t="shared" si="321"/>
        <v>44718</v>
      </c>
      <c r="M2279" s="7">
        <v>44784</v>
      </c>
      <c r="N2279" s="1">
        <f t="shared" si="317"/>
        <v>44784</v>
      </c>
      <c r="O2279" s="7">
        <v>44775</v>
      </c>
      <c r="P2279" s="7">
        <f t="shared" si="322"/>
        <v>44775</v>
      </c>
      <c r="Q2279">
        <v>57</v>
      </c>
      <c r="R2279">
        <v>0</v>
      </c>
      <c r="S2279">
        <v>1</v>
      </c>
      <c r="U2279" t="s">
        <v>58</v>
      </c>
      <c r="W2279" t="str">
        <f t="shared" si="318"/>
        <v>Lost</v>
      </c>
      <c r="X2279" t="str">
        <f>_xlfn.XLOOKUP(B2279,'Customers'!A:A,'Customers'!E:E,"")</f>
        <v>SMB</v>
      </c>
      <c r="Y2279">
        <f t="shared" si="319"/>
        <v>1</v>
      </c>
      <c r="Z2279">
        <f t="shared" si="320"/>
        <v>-9</v>
      </c>
      <c r="AA2279">
        <f t="shared" si="323"/>
        <v>0</v>
      </c>
    </row>
    <row r="2280" spans="1:27">
      <c r="A2280" t="s">
        <v>7230</v>
      </c>
      <c r="B2280" t="s">
        <v>468</v>
      </c>
      <c r="C2280" t="s">
        <v>18</v>
      </c>
      <c r="D2280" t="s">
        <v>66</v>
      </c>
      <c r="E2280" t="s">
        <v>91</v>
      </c>
      <c r="F2280" t="s">
        <v>7231</v>
      </c>
      <c r="G2280" s="6">
        <f t="shared" si="315"/>
        <v>13690</v>
      </c>
      <c r="H2280" t="s">
        <v>56</v>
      </c>
      <c r="I2280" t="s">
        <v>139</v>
      </c>
      <c r="J2280" t="str">
        <f t="shared" si="316"/>
        <v>Champak Rao</v>
      </c>
      <c r="K2280" t="s">
        <v>7232</v>
      </c>
      <c r="L2280" s="7">
        <f t="shared" si="321"/>
        <v>44582</v>
      </c>
      <c r="M2280" s="7">
        <v>44653</v>
      </c>
      <c r="N2280" s="1">
        <f t="shared" si="317"/>
        <v>44653</v>
      </c>
      <c r="O2280" s="7">
        <v>44676</v>
      </c>
      <c r="P2280" s="7">
        <f t="shared" si="322"/>
        <v>44676</v>
      </c>
      <c r="Q2280">
        <v>94</v>
      </c>
      <c r="R2280">
        <v>1</v>
      </c>
      <c r="S2280">
        <v>1</v>
      </c>
      <c r="T2280">
        <v>29.8</v>
      </c>
      <c r="U2280" t="s">
        <v>42</v>
      </c>
      <c r="W2280" t="str">
        <f t="shared" si="318"/>
        <v>Won</v>
      </c>
      <c r="X2280" t="str">
        <f>_xlfn.XLOOKUP(B2280,'Customers'!A:A,'Customers'!E:E,"")</f>
        <v>SMB</v>
      </c>
      <c r="Y2280">
        <f t="shared" si="319"/>
        <v>1</v>
      </c>
      <c r="Z2280">
        <f t="shared" si="320"/>
        <v>23</v>
      </c>
      <c r="AA2280">
        <f t="shared" si="323"/>
        <v>0</v>
      </c>
    </row>
    <row r="2281" spans="1:27">
      <c r="A2281" t="s">
        <v>7233</v>
      </c>
      <c r="B2281" t="s">
        <v>7234</v>
      </c>
      <c r="C2281" t="s">
        <v>1113</v>
      </c>
      <c r="D2281" t="s">
        <v>37</v>
      </c>
      <c r="E2281" t="s">
        <v>20</v>
      </c>
      <c r="F2281" t="s">
        <v>7235</v>
      </c>
      <c r="G2281" s="6">
        <f t="shared" si="315"/>
        <v>118755</v>
      </c>
      <c r="H2281" t="s">
        <v>30</v>
      </c>
      <c r="I2281" t="s">
        <v>127</v>
      </c>
      <c r="J2281" t="str">
        <f t="shared" si="316"/>
        <v>Kashish Patla</v>
      </c>
      <c r="K2281" t="s">
        <v>1972</v>
      </c>
      <c r="L2281" s="7">
        <f t="shared" si="321"/>
        <v>44761</v>
      </c>
      <c r="M2281" s="7">
        <v>44788</v>
      </c>
      <c r="N2281" s="1">
        <f t="shared" si="317"/>
        <v>44788</v>
      </c>
      <c r="P2281" s="7" t="str">
        <f t="shared" si="322"/>
        <v/>
      </c>
      <c r="R2281">
        <v>0</v>
      </c>
      <c r="S2281">
        <v>1</v>
      </c>
      <c r="T2281">
        <v>9.8000000000000007</v>
      </c>
      <c r="U2281" t="s">
        <v>33</v>
      </c>
      <c r="W2281" t="str">
        <f t="shared" si="318"/>
        <v>Open</v>
      </c>
      <c r="X2281" t="str">
        <f>_xlfn.XLOOKUP(B2281,'Customers'!A:A,'Customers'!E:E,"")</f>
        <v>SMB</v>
      </c>
      <c r="Y2281">
        <f t="shared" si="319"/>
        <v>0</v>
      </c>
      <c r="Z2281" t="str">
        <f t="shared" si="320"/>
        <v/>
      </c>
      <c r="AA2281">
        <f t="shared" si="323"/>
        <v>0</v>
      </c>
    </row>
    <row r="2282" spans="1:27">
      <c r="A2282" t="s">
        <v>7236</v>
      </c>
      <c r="B2282" t="s">
        <v>3361</v>
      </c>
      <c r="C2282" t="s">
        <v>282</v>
      </c>
      <c r="D2282" t="s">
        <v>53</v>
      </c>
      <c r="E2282" t="s">
        <v>20</v>
      </c>
      <c r="F2282" t="s">
        <v>7237</v>
      </c>
      <c r="G2282" s="6">
        <f t="shared" si="315"/>
        <v>12653</v>
      </c>
      <c r="H2282" t="s">
        <v>161</v>
      </c>
      <c r="I2282" t="s">
        <v>139</v>
      </c>
      <c r="J2282" t="str">
        <f t="shared" si="316"/>
        <v>Champak Rao</v>
      </c>
      <c r="K2282" t="s">
        <v>1917</v>
      </c>
      <c r="L2282" s="7">
        <f t="shared" si="321"/>
        <v>45547</v>
      </c>
      <c r="M2282" s="7">
        <v>45585</v>
      </c>
      <c r="N2282" s="1">
        <f t="shared" si="317"/>
        <v>45585</v>
      </c>
      <c r="P2282" s="7" t="str">
        <f t="shared" si="322"/>
        <v/>
      </c>
      <c r="R2282">
        <v>0</v>
      </c>
      <c r="S2282">
        <v>1</v>
      </c>
      <c r="T2282">
        <v>32.200000000000003</v>
      </c>
      <c r="U2282" t="s">
        <v>42</v>
      </c>
      <c r="W2282" t="str">
        <f t="shared" si="318"/>
        <v>Open</v>
      </c>
      <c r="X2282" t="str">
        <f>_xlfn.XLOOKUP(B2282,'Customers'!A:A,'Customers'!E:E,"")</f>
        <v>Mid-Market</v>
      </c>
      <c r="Y2282">
        <f t="shared" si="319"/>
        <v>0</v>
      </c>
      <c r="Z2282" t="str">
        <f t="shared" si="320"/>
        <v/>
      </c>
      <c r="AA2282">
        <f t="shared" si="323"/>
        <v>0</v>
      </c>
    </row>
    <row r="2283" spans="1:27">
      <c r="A2283" t="s">
        <v>7238</v>
      </c>
      <c r="B2283" t="s">
        <v>4188</v>
      </c>
      <c r="C2283" t="s">
        <v>1353</v>
      </c>
      <c r="D2283" t="s">
        <v>66</v>
      </c>
      <c r="E2283" t="s">
        <v>91</v>
      </c>
      <c r="F2283" t="s">
        <v>7239</v>
      </c>
      <c r="G2283" s="6">
        <f t="shared" si="315"/>
        <v>9318</v>
      </c>
      <c r="H2283" t="s">
        <v>79</v>
      </c>
      <c r="I2283" t="s">
        <v>62</v>
      </c>
      <c r="J2283" t="str">
        <f t="shared" si="316"/>
        <v>Jairaj Panchal</v>
      </c>
      <c r="K2283" t="s">
        <v>5683</v>
      </c>
      <c r="L2283" s="7">
        <f t="shared" si="321"/>
        <v>45419</v>
      </c>
      <c r="M2283" s="7">
        <v>45560</v>
      </c>
      <c r="N2283" s="1">
        <f t="shared" si="317"/>
        <v>45560</v>
      </c>
      <c r="O2283" s="7">
        <v>45551</v>
      </c>
      <c r="P2283" s="7">
        <f t="shared" si="322"/>
        <v>45551</v>
      </c>
      <c r="Q2283">
        <v>132</v>
      </c>
      <c r="R2283">
        <v>0</v>
      </c>
      <c r="S2283">
        <v>1</v>
      </c>
      <c r="T2283">
        <v>33.700000000000003</v>
      </c>
      <c r="U2283" t="s">
        <v>100</v>
      </c>
      <c r="W2283" t="str">
        <f t="shared" si="318"/>
        <v>Won</v>
      </c>
      <c r="X2283" t="str">
        <f>_xlfn.XLOOKUP(B2283,'Customers'!A:A,'Customers'!E:E,"")</f>
        <v>Enterprise</v>
      </c>
      <c r="Y2283">
        <f t="shared" si="319"/>
        <v>1</v>
      </c>
      <c r="Z2283">
        <f t="shared" si="320"/>
        <v>-9</v>
      </c>
      <c r="AA2283">
        <f t="shared" si="323"/>
        <v>0</v>
      </c>
    </row>
    <row r="2284" spans="1:27">
      <c r="A2284" t="s">
        <v>7240</v>
      </c>
      <c r="B2284" t="s">
        <v>3890</v>
      </c>
      <c r="C2284" t="s">
        <v>18</v>
      </c>
      <c r="D2284" t="s">
        <v>37</v>
      </c>
      <c r="E2284" t="s">
        <v>115</v>
      </c>
      <c r="F2284" t="s">
        <v>7241</v>
      </c>
      <c r="G2284" s="6">
        <f t="shared" si="315"/>
        <v>172808</v>
      </c>
      <c r="H2284" t="s">
        <v>56</v>
      </c>
      <c r="I2284" t="s">
        <v>31</v>
      </c>
      <c r="J2284" t="str">
        <f t="shared" si="316"/>
        <v>Ati Seshadri</v>
      </c>
      <c r="K2284" t="s">
        <v>791</v>
      </c>
      <c r="L2284" s="7">
        <f t="shared" si="321"/>
        <v>45085</v>
      </c>
      <c r="M2284" s="7">
        <v>45134</v>
      </c>
      <c r="N2284" s="1">
        <f t="shared" si="317"/>
        <v>45134</v>
      </c>
      <c r="O2284" s="7">
        <v>45177</v>
      </c>
      <c r="P2284" s="7">
        <f t="shared" si="322"/>
        <v>45177</v>
      </c>
      <c r="Q2284">
        <v>92</v>
      </c>
      <c r="R2284">
        <v>0</v>
      </c>
      <c r="S2284">
        <v>1</v>
      </c>
      <c r="T2284">
        <v>25.3</v>
      </c>
      <c r="U2284" t="s">
        <v>25</v>
      </c>
      <c r="W2284" t="str">
        <f t="shared" si="318"/>
        <v>Lost</v>
      </c>
      <c r="X2284" t="str">
        <f>_xlfn.XLOOKUP(B2284,'Customers'!A:A,'Customers'!E:E,"")</f>
        <v>Mid-Market</v>
      </c>
      <c r="Y2284">
        <f t="shared" si="319"/>
        <v>1</v>
      </c>
      <c r="Z2284">
        <f t="shared" si="320"/>
        <v>43</v>
      </c>
      <c r="AA2284">
        <f t="shared" si="323"/>
        <v>1</v>
      </c>
    </row>
    <row r="2285" spans="1:27">
      <c r="A2285" t="s">
        <v>7242</v>
      </c>
      <c r="B2285" t="s">
        <v>3584</v>
      </c>
      <c r="C2285" t="s">
        <v>2104</v>
      </c>
      <c r="D2285" t="s">
        <v>19</v>
      </c>
      <c r="E2285" t="s">
        <v>54</v>
      </c>
      <c r="F2285" t="s">
        <v>7243</v>
      </c>
      <c r="G2285" s="6">
        <f t="shared" si="315"/>
        <v>8279</v>
      </c>
      <c r="H2285" t="s">
        <v>172</v>
      </c>
      <c r="I2285" t="s">
        <v>73</v>
      </c>
      <c r="J2285" t="str">
        <f t="shared" si="316"/>
        <v>Karan Karnik</v>
      </c>
      <c r="K2285" t="s">
        <v>7244</v>
      </c>
      <c r="L2285" s="7">
        <f t="shared" si="321"/>
        <v>45246</v>
      </c>
      <c r="M2285" s="7">
        <v>45419</v>
      </c>
      <c r="N2285" s="1">
        <f t="shared" si="317"/>
        <v>45419</v>
      </c>
      <c r="P2285" s="7" t="str">
        <f t="shared" si="322"/>
        <v/>
      </c>
      <c r="R2285">
        <v>0</v>
      </c>
      <c r="S2285">
        <v>1</v>
      </c>
      <c r="T2285">
        <v>6.7</v>
      </c>
      <c r="U2285" t="s">
        <v>100</v>
      </c>
      <c r="W2285" t="str">
        <f t="shared" si="318"/>
        <v>Open</v>
      </c>
      <c r="X2285" t="str">
        <f>_xlfn.XLOOKUP(B2285,'Customers'!A:A,'Customers'!E:E,"")</f>
        <v>Enterprise</v>
      </c>
      <c r="Y2285">
        <f t="shared" si="319"/>
        <v>0</v>
      </c>
      <c r="Z2285" t="str">
        <f t="shared" si="320"/>
        <v/>
      </c>
      <c r="AA2285">
        <f t="shared" si="323"/>
        <v>0</v>
      </c>
    </row>
    <row r="2286" spans="1:27">
      <c r="A2286" t="s">
        <v>7245</v>
      </c>
      <c r="B2286" t="s">
        <v>4402</v>
      </c>
      <c r="C2286" t="s">
        <v>5937</v>
      </c>
      <c r="D2286" t="s">
        <v>19</v>
      </c>
      <c r="E2286" t="s">
        <v>28</v>
      </c>
      <c r="F2286" t="s">
        <v>7246</v>
      </c>
      <c r="G2286" s="6">
        <f t="shared" si="315"/>
        <v>1505</v>
      </c>
      <c r="H2286" t="s">
        <v>56</v>
      </c>
      <c r="I2286" t="s">
        <v>133</v>
      </c>
      <c r="J2286" t="str">
        <f t="shared" si="316"/>
        <v>Aachal Soni</v>
      </c>
      <c r="K2286" t="s">
        <v>1227</v>
      </c>
      <c r="L2286" s="7">
        <f t="shared" si="321"/>
        <v>44629</v>
      </c>
      <c r="M2286" s="7">
        <v>44781</v>
      </c>
      <c r="N2286" s="1">
        <f t="shared" si="317"/>
        <v>44781</v>
      </c>
      <c r="P2286" s="7" t="str">
        <f t="shared" si="322"/>
        <v/>
      </c>
      <c r="R2286">
        <v>0</v>
      </c>
      <c r="S2286">
        <v>1</v>
      </c>
      <c r="U2286" t="s">
        <v>58</v>
      </c>
      <c r="W2286" t="str">
        <f t="shared" si="318"/>
        <v>Open</v>
      </c>
      <c r="X2286" t="str">
        <f>_xlfn.XLOOKUP(B2286,'Customers'!A:A,'Customers'!E:E,"")</f>
        <v>Enterprise</v>
      </c>
      <c r="Y2286">
        <f t="shared" si="319"/>
        <v>0</v>
      </c>
      <c r="Z2286" t="str">
        <f t="shared" si="320"/>
        <v/>
      </c>
      <c r="AA2286">
        <f t="shared" si="323"/>
        <v>0</v>
      </c>
    </row>
    <row r="2287" spans="1:27">
      <c r="A2287" t="s">
        <v>7247</v>
      </c>
      <c r="B2287" t="s">
        <v>3843</v>
      </c>
      <c r="C2287" t="s">
        <v>1810</v>
      </c>
      <c r="D2287" t="s">
        <v>37</v>
      </c>
      <c r="E2287" t="s">
        <v>45</v>
      </c>
      <c r="F2287" t="s">
        <v>7248</v>
      </c>
      <c r="G2287" s="6">
        <f t="shared" si="315"/>
        <v>212155</v>
      </c>
      <c r="H2287" t="s">
        <v>56</v>
      </c>
      <c r="I2287" t="s">
        <v>232</v>
      </c>
      <c r="J2287" t="str">
        <f t="shared" si="316"/>
        <v>Patrick Sama</v>
      </c>
      <c r="K2287" t="s">
        <v>6150</v>
      </c>
      <c r="L2287" s="7">
        <f t="shared" si="321"/>
        <v>45442</v>
      </c>
      <c r="M2287" s="7">
        <v>45612</v>
      </c>
      <c r="N2287" s="1">
        <f t="shared" si="317"/>
        <v>45612</v>
      </c>
      <c r="P2287" s="7" t="str">
        <f t="shared" si="322"/>
        <v/>
      </c>
      <c r="R2287">
        <v>0</v>
      </c>
      <c r="S2287">
        <v>1</v>
      </c>
      <c r="T2287">
        <v>6.1</v>
      </c>
      <c r="U2287" t="s">
        <v>100</v>
      </c>
      <c r="W2287" t="str">
        <f t="shared" si="318"/>
        <v>Open</v>
      </c>
      <c r="X2287" t="str">
        <f>_xlfn.XLOOKUP(B2287,'Customers'!A:A,'Customers'!E:E,"")</f>
        <v>Mid-Market</v>
      </c>
      <c r="Y2287">
        <f t="shared" si="319"/>
        <v>0</v>
      </c>
      <c r="Z2287" t="str">
        <f t="shared" si="320"/>
        <v/>
      </c>
      <c r="AA2287">
        <f t="shared" si="323"/>
        <v>0</v>
      </c>
    </row>
    <row r="2288" spans="1:27">
      <c r="A2288" t="s">
        <v>7249</v>
      </c>
      <c r="B2288" t="s">
        <v>7250</v>
      </c>
      <c r="C2288" t="s">
        <v>18</v>
      </c>
      <c r="D2288" t="s">
        <v>19</v>
      </c>
      <c r="E2288" t="s">
        <v>115</v>
      </c>
      <c r="F2288" t="s">
        <v>7251</v>
      </c>
      <c r="G2288" s="6">
        <f t="shared" si="315"/>
        <v>8848</v>
      </c>
      <c r="H2288" t="s">
        <v>22</v>
      </c>
      <c r="I2288" t="s">
        <v>127</v>
      </c>
      <c r="J2288" t="str">
        <f t="shared" si="316"/>
        <v>Kashish Patla</v>
      </c>
      <c r="K2288" t="s">
        <v>7252</v>
      </c>
      <c r="L2288" s="7">
        <f t="shared" si="321"/>
        <v>45251</v>
      </c>
      <c r="M2288" s="7">
        <v>45423</v>
      </c>
      <c r="N2288" s="1">
        <f t="shared" si="317"/>
        <v>45423</v>
      </c>
      <c r="O2288" s="7">
        <v>45365</v>
      </c>
      <c r="P2288" s="7">
        <f t="shared" si="322"/>
        <v>45365</v>
      </c>
      <c r="Q2288">
        <v>114</v>
      </c>
      <c r="R2288">
        <v>0</v>
      </c>
      <c r="S2288">
        <v>1</v>
      </c>
      <c r="T2288">
        <v>20</v>
      </c>
      <c r="U2288" t="s">
        <v>42</v>
      </c>
      <c r="W2288" t="str">
        <f t="shared" si="318"/>
        <v>Lost</v>
      </c>
      <c r="X2288" t="str">
        <f>_xlfn.XLOOKUP(B2288,'Customers'!A:A,'Customers'!E:E,"")</f>
        <v>Enterprise</v>
      </c>
      <c r="Y2288">
        <f t="shared" si="319"/>
        <v>1</v>
      </c>
      <c r="Z2288">
        <f t="shared" si="320"/>
        <v>-58</v>
      </c>
      <c r="AA2288">
        <f t="shared" si="323"/>
        <v>0</v>
      </c>
    </row>
    <row r="2289" spans="1:27">
      <c r="A2289" t="s">
        <v>7253</v>
      </c>
      <c r="B2289" t="s">
        <v>261</v>
      </c>
      <c r="C2289" t="s">
        <v>3050</v>
      </c>
      <c r="D2289" t="s">
        <v>37</v>
      </c>
      <c r="E2289" t="s">
        <v>54</v>
      </c>
      <c r="F2289" t="s">
        <v>7254</v>
      </c>
      <c r="G2289" s="6">
        <f t="shared" si="315"/>
        <v>176879</v>
      </c>
      <c r="H2289" t="s">
        <v>56</v>
      </c>
      <c r="I2289" t="s">
        <v>237</v>
      </c>
      <c r="J2289" t="str">
        <f t="shared" si="316"/>
        <v>Vidhi Mital</v>
      </c>
      <c r="K2289" t="s">
        <v>5108</v>
      </c>
      <c r="L2289" s="7">
        <f t="shared" si="321"/>
        <v>45525</v>
      </c>
      <c r="N2289" s="1" t="str">
        <f t="shared" si="317"/>
        <v/>
      </c>
      <c r="P2289" s="7" t="str">
        <f t="shared" si="322"/>
        <v/>
      </c>
      <c r="R2289">
        <v>0</v>
      </c>
      <c r="S2289">
        <v>1</v>
      </c>
      <c r="T2289">
        <v>8.6999999999999993</v>
      </c>
      <c r="U2289" t="s">
        <v>42</v>
      </c>
      <c r="W2289" t="str">
        <f t="shared" si="318"/>
        <v>Open</v>
      </c>
      <c r="X2289" t="str">
        <f>_xlfn.XLOOKUP(B2289,'Customers'!A:A,'Customers'!E:E,"")</f>
        <v>Mid-Market</v>
      </c>
      <c r="Y2289">
        <f t="shared" si="319"/>
        <v>0</v>
      </c>
      <c r="Z2289" t="str">
        <f t="shared" si="320"/>
        <v/>
      </c>
      <c r="AA2289">
        <f t="shared" si="323"/>
        <v>0</v>
      </c>
    </row>
    <row r="2290" spans="1:27">
      <c r="A2290" t="s">
        <v>7255</v>
      </c>
      <c r="B2290" t="s">
        <v>2182</v>
      </c>
      <c r="C2290" t="s">
        <v>838</v>
      </c>
      <c r="D2290" t="s">
        <v>37</v>
      </c>
      <c r="E2290" t="s">
        <v>115</v>
      </c>
      <c r="F2290" t="s">
        <v>7256</v>
      </c>
      <c r="G2290" s="6">
        <f t="shared" si="315"/>
        <v>60307</v>
      </c>
      <c r="H2290" t="s">
        <v>22</v>
      </c>
      <c r="I2290" t="s">
        <v>133</v>
      </c>
      <c r="J2290" t="str">
        <f t="shared" si="316"/>
        <v>Aachal Soni</v>
      </c>
      <c r="K2290" t="s">
        <v>1460</v>
      </c>
      <c r="L2290" s="7">
        <f t="shared" si="321"/>
        <v>45254</v>
      </c>
      <c r="M2290" s="7">
        <v>45408</v>
      </c>
      <c r="N2290" s="1">
        <f t="shared" si="317"/>
        <v>45408</v>
      </c>
      <c r="O2290" s="7">
        <v>45290</v>
      </c>
      <c r="P2290" s="7">
        <f t="shared" si="322"/>
        <v>45290</v>
      </c>
      <c r="Q2290">
        <v>36</v>
      </c>
      <c r="R2290">
        <v>0</v>
      </c>
      <c r="S2290">
        <v>1</v>
      </c>
      <c r="T2290">
        <v>3.5</v>
      </c>
      <c r="U2290" t="s">
        <v>42</v>
      </c>
      <c r="W2290" t="str">
        <f t="shared" si="318"/>
        <v>Lost</v>
      </c>
      <c r="X2290" t="str">
        <f>_xlfn.XLOOKUP(B2290,'Customers'!A:A,'Customers'!E:E,"")</f>
        <v>Mid-Market</v>
      </c>
      <c r="Y2290">
        <f t="shared" si="319"/>
        <v>1</v>
      </c>
      <c r="Z2290">
        <f t="shared" si="320"/>
        <v>-118</v>
      </c>
      <c r="AA2290">
        <f t="shared" si="323"/>
        <v>0</v>
      </c>
    </row>
    <row r="2291" spans="1:27">
      <c r="A2291" t="s">
        <v>7257</v>
      </c>
      <c r="B2291" t="s">
        <v>5353</v>
      </c>
      <c r="C2291" t="s">
        <v>18</v>
      </c>
      <c r="D2291" t="s">
        <v>183</v>
      </c>
      <c r="E2291" t="s">
        <v>45</v>
      </c>
      <c r="F2291" t="s">
        <v>3140</v>
      </c>
      <c r="G2291" s="6">
        <f t="shared" si="315"/>
        <v>6601</v>
      </c>
      <c r="H2291" t="s">
        <v>47</v>
      </c>
      <c r="I2291" t="s">
        <v>68</v>
      </c>
      <c r="J2291" t="str">
        <f t="shared" si="316"/>
        <v>Anamika Keer</v>
      </c>
      <c r="K2291" t="s">
        <v>7258</v>
      </c>
      <c r="L2291" s="7">
        <f t="shared" si="321"/>
        <v>45089</v>
      </c>
      <c r="M2291" s="7">
        <v>45196</v>
      </c>
      <c r="N2291" s="1">
        <f t="shared" si="317"/>
        <v>45196</v>
      </c>
      <c r="P2291" s="7" t="str">
        <f t="shared" si="322"/>
        <v/>
      </c>
      <c r="R2291">
        <v>0</v>
      </c>
      <c r="S2291">
        <v>1</v>
      </c>
      <c r="T2291">
        <v>20.399999999999999</v>
      </c>
      <c r="U2291" t="s">
        <v>33</v>
      </c>
      <c r="W2291" t="str">
        <f t="shared" si="318"/>
        <v>Open</v>
      </c>
      <c r="X2291" t="str">
        <f>_xlfn.XLOOKUP(B2291,'Customers'!A:A,'Customers'!E:E,"")</f>
        <v>Mid-Market</v>
      </c>
      <c r="Y2291">
        <f t="shared" si="319"/>
        <v>0</v>
      </c>
      <c r="Z2291" t="str">
        <f t="shared" si="320"/>
        <v/>
      </c>
      <c r="AA2291">
        <f t="shared" si="323"/>
        <v>0</v>
      </c>
    </row>
    <row r="2292" spans="1:27">
      <c r="A2292" t="s">
        <v>7259</v>
      </c>
      <c r="B2292" t="s">
        <v>7096</v>
      </c>
      <c r="C2292" t="s">
        <v>291</v>
      </c>
      <c r="D2292" t="s">
        <v>19</v>
      </c>
      <c r="E2292" t="s">
        <v>177</v>
      </c>
      <c r="F2292" t="s">
        <v>2651</v>
      </c>
      <c r="G2292" s="6">
        <f t="shared" si="315"/>
        <v>7056</v>
      </c>
      <c r="H2292" t="s">
        <v>22</v>
      </c>
      <c r="I2292" t="s">
        <v>31</v>
      </c>
      <c r="J2292" t="str">
        <f t="shared" si="316"/>
        <v>Ati Seshadri</v>
      </c>
      <c r="K2292" t="s">
        <v>2629</v>
      </c>
      <c r="L2292" s="7">
        <f t="shared" si="321"/>
        <v>45339</v>
      </c>
      <c r="M2292" s="7">
        <v>45508</v>
      </c>
      <c r="N2292" s="1">
        <f t="shared" si="317"/>
        <v>45508</v>
      </c>
      <c r="P2292" s="7" t="str">
        <f t="shared" si="322"/>
        <v/>
      </c>
      <c r="R2292">
        <v>0</v>
      </c>
      <c r="S2292">
        <v>1</v>
      </c>
      <c r="T2292">
        <v>7</v>
      </c>
      <c r="U2292" t="s">
        <v>58</v>
      </c>
      <c r="W2292" t="str">
        <f t="shared" si="318"/>
        <v>Open</v>
      </c>
      <c r="X2292" t="str">
        <f>_xlfn.XLOOKUP(B2292,'Customers'!A:A,'Customers'!E:E,"")</f>
        <v>SMB</v>
      </c>
      <c r="Y2292">
        <f t="shared" si="319"/>
        <v>0</v>
      </c>
      <c r="Z2292" t="str">
        <f t="shared" si="320"/>
        <v/>
      </c>
      <c r="AA2292">
        <f t="shared" si="323"/>
        <v>0</v>
      </c>
    </row>
    <row r="2293" spans="1:27">
      <c r="A2293" t="s">
        <v>7260</v>
      </c>
      <c r="B2293" t="s">
        <v>1190</v>
      </c>
      <c r="C2293" t="s">
        <v>2588</v>
      </c>
      <c r="D2293" t="s">
        <v>37</v>
      </c>
      <c r="E2293" t="s">
        <v>115</v>
      </c>
      <c r="F2293" t="s">
        <v>7261</v>
      </c>
      <c r="G2293" s="6">
        <f t="shared" si="315"/>
        <v>118407</v>
      </c>
      <c r="H2293" t="s">
        <v>79</v>
      </c>
      <c r="I2293" t="s">
        <v>48</v>
      </c>
      <c r="J2293" t="str">
        <f t="shared" si="316"/>
        <v>Rachit Lall</v>
      </c>
      <c r="K2293" t="s">
        <v>1496</v>
      </c>
      <c r="L2293" s="7">
        <f t="shared" si="321"/>
        <v>45158</v>
      </c>
      <c r="N2293" s="1" t="str">
        <f t="shared" si="317"/>
        <v/>
      </c>
      <c r="O2293" s="7">
        <v>45319</v>
      </c>
      <c r="P2293" s="7">
        <f t="shared" si="322"/>
        <v>45319</v>
      </c>
      <c r="Q2293">
        <v>161</v>
      </c>
      <c r="R2293">
        <v>0</v>
      </c>
      <c r="S2293">
        <v>1</v>
      </c>
      <c r="T2293">
        <v>9.6</v>
      </c>
      <c r="U2293" t="s">
        <v>25</v>
      </c>
      <c r="W2293" t="str">
        <f t="shared" si="318"/>
        <v>Lost</v>
      </c>
      <c r="X2293" t="str">
        <f>_xlfn.XLOOKUP(B2293,'Customers'!A:A,'Customers'!E:E,"")</f>
        <v>Mid-Market</v>
      </c>
      <c r="Y2293">
        <f t="shared" si="319"/>
        <v>1</v>
      </c>
      <c r="Z2293" t="str">
        <f t="shared" si="320"/>
        <v/>
      </c>
      <c r="AA2293">
        <f t="shared" si="323"/>
        <v>1</v>
      </c>
    </row>
    <row r="2294" spans="1:27">
      <c r="A2294" t="s">
        <v>7262</v>
      </c>
      <c r="B2294" t="s">
        <v>810</v>
      </c>
      <c r="C2294" t="s">
        <v>18</v>
      </c>
      <c r="D2294" t="s">
        <v>183</v>
      </c>
      <c r="E2294" t="s">
        <v>115</v>
      </c>
      <c r="F2294" t="s">
        <v>7263</v>
      </c>
      <c r="G2294" s="6">
        <f t="shared" si="315"/>
        <v>6834</v>
      </c>
      <c r="H2294" t="s">
        <v>151</v>
      </c>
      <c r="I2294" t="s">
        <v>133</v>
      </c>
      <c r="J2294" t="str">
        <f t="shared" si="316"/>
        <v>Aachal Soni</v>
      </c>
      <c r="K2294" t="s">
        <v>4381</v>
      </c>
      <c r="L2294" s="7">
        <f t="shared" si="321"/>
        <v>44948</v>
      </c>
      <c r="M2294" s="7">
        <v>45025</v>
      </c>
      <c r="N2294" s="1">
        <f t="shared" si="317"/>
        <v>45025</v>
      </c>
      <c r="O2294" s="7">
        <v>45127</v>
      </c>
      <c r="P2294" s="7">
        <f t="shared" si="322"/>
        <v>45127</v>
      </c>
      <c r="Q2294">
        <v>179</v>
      </c>
      <c r="R2294">
        <v>0</v>
      </c>
      <c r="S2294">
        <v>1</v>
      </c>
      <c r="T2294">
        <v>9.6</v>
      </c>
      <c r="U2294" t="s">
        <v>58</v>
      </c>
      <c r="W2294" t="str">
        <f t="shared" si="318"/>
        <v>Lost</v>
      </c>
      <c r="X2294" t="str">
        <f>_xlfn.XLOOKUP(B2294,'Customers'!A:A,'Customers'!E:E,"")</f>
        <v>Mid-Market</v>
      </c>
      <c r="Y2294">
        <f t="shared" si="319"/>
        <v>1</v>
      </c>
      <c r="Z2294">
        <f t="shared" si="320"/>
        <v>102</v>
      </c>
      <c r="AA2294">
        <f t="shared" si="323"/>
        <v>1</v>
      </c>
    </row>
    <row r="2295" spans="1:27">
      <c r="A2295" t="s">
        <v>7264</v>
      </c>
      <c r="B2295" t="s">
        <v>842</v>
      </c>
      <c r="C2295" t="s">
        <v>1080</v>
      </c>
      <c r="D2295" t="s">
        <v>37</v>
      </c>
      <c r="E2295" t="s">
        <v>54</v>
      </c>
      <c r="F2295" t="s">
        <v>7265</v>
      </c>
      <c r="G2295" s="6">
        <f t="shared" si="315"/>
        <v>133000</v>
      </c>
      <c r="H2295" t="s">
        <v>172</v>
      </c>
      <c r="I2295" t="s">
        <v>127</v>
      </c>
      <c r="J2295" t="str">
        <f t="shared" si="316"/>
        <v>Kashish Patla</v>
      </c>
      <c r="K2295" t="s">
        <v>2913</v>
      </c>
      <c r="L2295" s="7">
        <f t="shared" si="321"/>
        <v>45050</v>
      </c>
      <c r="M2295" s="7">
        <v>45161</v>
      </c>
      <c r="N2295" s="1">
        <f t="shared" si="317"/>
        <v>45161</v>
      </c>
      <c r="P2295" s="7" t="str">
        <f t="shared" si="322"/>
        <v/>
      </c>
      <c r="R2295">
        <v>0</v>
      </c>
      <c r="S2295">
        <v>1</v>
      </c>
      <c r="T2295">
        <v>7</v>
      </c>
      <c r="U2295" t="s">
        <v>42</v>
      </c>
      <c r="W2295" t="str">
        <f t="shared" si="318"/>
        <v>Open</v>
      </c>
      <c r="X2295" t="str">
        <f>_xlfn.XLOOKUP(B2295,'Customers'!A:A,'Customers'!E:E,"")</f>
        <v>SMB</v>
      </c>
      <c r="Y2295">
        <f t="shared" si="319"/>
        <v>0</v>
      </c>
      <c r="Z2295" t="str">
        <f t="shared" si="320"/>
        <v/>
      </c>
      <c r="AA2295">
        <f t="shared" si="323"/>
        <v>0</v>
      </c>
    </row>
    <row r="2296" spans="1:27">
      <c r="A2296" t="s">
        <v>7266</v>
      </c>
      <c r="B2296" t="s">
        <v>7267</v>
      </c>
      <c r="C2296" t="s">
        <v>820</v>
      </c>
      <c r="D2296" t="s">
        <v>19</v>
      </c>
      <c r="E2296" t="s">
        <v>28</v>
      </c>
      <c r="F2296" t="s">
        <v>7268</v>
      </c>
      <c r="G2296" s="6">
        <f t="shared" si="315"/>
        <v>5951</v>
      </c>
      <c r="H2296" t="s">
        <v>56</v>
      </c>
      <c r="I2296" t="s">
        <v>98</v>
      </c>
      <c r="J2296" t="str">
        <f t="shared" si="316"/>
        <v>Amruta Sinha</v>
      </c>
      <c r="K2296" t="s">
        <v>5776</v>
      </c>
      <c r="L2296" s="7">
        <f t="shared" si="321"/>
        <v>44822</v>
      </c>
      <c r="M2296" s="7">
        <v>44972</v>
      </c>
      <c r="N2296" s="1">
        <f t="shared" si="317"/>
        <v>44972</v>
      </c>
      <c r="P2296" s="7" t="str">
        <f t="shared" si="322"/>
        <v/>
      </c>
      <c r="R2296">
        <v>0</v>
      </c>
      <c r="S2296">
        <v>1</v>
      </c>
      <c r="T2296">
        <v>34.200000000000003</v>
      </c>
      <c r="U2296" t="s">
        <v>33</v>
      </c>
      <c r="W2296" t="str">
        <f t="shared" si="318"/>
        <v>Open</v>
      </c>
      <c r="X2296" t="str">
        <f>_xlfn.XLOOKUP(B2296,'Customers'!A:A,'Customers'!E:E,"")</f>
        <v>SMB</v>
      </c>
      <c r="Y2296">
        <f t="shared" si="319"/>
        <v>0</v>
      </c>
      <c r="Z2296" t="str">
        <f t="shared" si="320"/>
        <v/>
      </c>
      <c r="AA2296">
        <f t="shared" si="323"/>
        <v>0</v>
      </c>
    </row>
    <row r="2297" spans="1:27">
      <c r="A2297" t="s">
        <v>7269</v>
      </c>
      <c r="B2297" t="s">
        <v>7270</v>
      </c>
      <c r="C2297" t="s">
        <v>1838</v>
      </c>
      <c r="D2297" t="s">
        <v>66</v>
      </c>
      <c r="E2297" t="s">
        <v>91</v>
      </c>
      <c r="F2297" t="s">
        <v>7271</v>
      </c>
      <c r="G2297" s="6">
        <f t="shared" si="315"/>
        <v>9878</v>
      </c>
      <c r="H2297" t="s">
        <v>30</v>
      </c>
      <c r="I2297" t="s">
        <v>80</v>
      </c>
      <c r="J2297" t="str">
        <f t="shared" si="316"/>
        <v>Shivani Natt</v>
      </c>
      <c r="K2297" t="s">
        <v>7272</v>
      </c>
      <c r="L2297" s="7">
        <f t="shared" si="321"/>
        <v>45246</v>
      </c>
      <c r="M2297" s="7">
        <v>45281</v>
      </c>
      <c r="N2297" s="1">
        <f t="shared" si="317"/>
        <v>45281</v>
      </c>
      <c r="O2297" s="7">
        <v>45339</v>
      </c>
      <c r="P2297" s="7">
        <f t="shared" si="322"/>
        <v>45339</v>
      </c>
      <c r="Q2297">
        <v>93</v>
      </c>
      <c r="R2297">
        <v>1</v>
      </c>
      <c r="S2297">
        <v>3</v>
      </c>
      <c r="T2297">
        <v>21.3</v>
      </c>
      <c r="U2297" t="s">
        <v>33</v>
      </c>
      <c r="W2297" t="str">
        <f t="shared" si="318"/>
        <v>Won</v>
      </c>
      <c r="X2297" t="str">
        <f>_xlfn.XLOOKUP(B2297,'Customers'!A:A,'Customers'!E:E,"")</f>
        <v>SMB</v>
      </c>
      <c r="Y2297">
        <f t="shared" si="319"/>
        <v>1</v>
      </c>
      <c r="Z2297">
        <f t="shared" si="320"/>
        <v>58</v>
      </c>
      <c r="AA2297">
        <f t="shared" si="323"/>
        <v>1</v>
      </c>
    </row>
    <row r="2298" spans="1:27">
      <c r="A2298" t="s">
        <v>7273</v>
      </c>
      <c r="B2298" t="s">
        <v>7274</v>
      </c>
      <c r="C2298" t="s">
        <v>208</v>
      </c>
      <c r="D2298" t="s">
        <v>183</v>
      </c>
      <c r="E2298" t="s">
        <v>115</v>
      </c>
      <c r="F2298" t="s">
        <v>7275</v>
      </c>
      <c r="G2298" s="6">
        <f t="shared" si="315"/>
        <v>13012</v>
      </c>
      <c r="H2298" t="s">
        <v>172</v>
      </c>
      <c r="I2298" t="s">
        <v>127</v>
      </c>
      <c r="J2298" t="str">
        <f t="shared" si="316"/>
        <v>Kashish Patla</v>
      </c>
      <c r="K2298" t="s">
        <v>3047</v>
      </c>
      <c r="L2298" s="7">
        <f t="shared" si="321"/>
        <v>45281</v>
      </c>
      <c r="M2298" s="7">
        <v>45455</v>
      </c>
      <c r="N2298" s="1">
        <f t="shared" si="317"/>
        <v>45455</v>
      </c>
      <c r="O2298" s="7">
        <v>45398</v>
      </c>
      <c r="P2298" s="7">
        <f t="shared" si="322"/>
        <v>45398</v>
      </c>
      <c r="Q2298">
        <v>117</v>
      </c>
      <c r="R2298">
        <v>0</v>
      </c>
      <c r="S2298">
        <v>1</v>
      </c>
      <c r="U2298" t="s">
        <v>25</v>
      </c>
      <c r="W2298" t="str">
        <f t="shared" si="318"/>
        <v>Lost</v>
      </c>
      <c r="X2298" t="str">
        <f>_xlfn.XLOOKUP(B2298,'Customers'!A:A,'Customers'!E:E,"")</f>
        <v>SMB</v>
      </c>
      <c r="Y2298">
        <f t="shared" si="319"/>
        <v>1</v>
      </c>
      <c r="Z2298">
        <f t="shared" si="320"/>
        <v>-57</v>
      </c>
      <c r="AA2298">
        <f t="shared" si="323"/>
        <v>0</v>
      </c>
    </row>
    <row r="2299" spans="1:27">
      <c r="A2299" t="s">
        <v>7276</v>
      </c>
      <c r="B2299" t="s">
        <v>1278</v>
      </c>
      <c r="C2299" t="s">
        <v>634</v>
      </c>
      <c r="D2299" t="s">
        <v>19</v>
      </c>
      <c r="E2299" t="s">
        <v>54</v>
      </c>
      <c r="F2299" t="s">
        <v>689</v>
      </c>
      <c r="G2299" s="6">
        <f t="shared" si="315"/>
        <v>6000</v>
      </c>
      <c r="H2299" t="s">
        <v>172</v>
      </c>
      <c r="I2299" t="s">
        <v>258</v>
      </c>
      <c r="J2299" t="str">
        <f t="shared" si="316"/>
        <v>Jasmit Gour</v>
      </c>
      <c r="K2299" t="s">
        <v>3641</v>
      </c>
      <c r="L2299" s="7">
        <f t="shared" si="321"/>
        <v>44886</v>
      </c>
      <c r="M2299" s="7">
        <v>44940</v>
      </c>
      <c r="N2299" s="1">
        <f t="shared" si="317"/>
        <v>44940</v>
      </c>
      <c r="P2299" s="7" t="str">
        <f t="shared" si="322"/>
        <v/>
      </c>
      <c r="R2299">
        <v>0</v>
      </c>
      <c r="S2299">
        <v>1</v>
      </c>
      <c r="T2299">
        <v>26.1</v>
      </c>
      <c r="U2299" t="s">
        <v>58</v>
      </c>
      <c r="W2299" t="str">
        <f t="shared" si="318"/>
        <v>Open</v>
      </c>
      <c r="X2299" t="str">
        <f>_xlfn.XLOOKUP(B2299,'Customers'!A:A,'Customers'!E:E,"")</f>
        <v>SMB</v>
      </c>
      <c r="Y2299">
        <f t="shared" si="319"/>
        <v>0</v>
      </c>
      <c r="Z2299" t="str">
        <f t="shared" si="320"/>
        <v/>
      </c>
      <c r="AA2299">
        <f t="shared" si="323"/>
        <v>0</v>
      </c>
    </row>
    <row r="2300" spans="1:27">
      <c r="A2300" t="s">
        <v>7277</v>
      </c>
      <c r="B2300" t="s">
        <v>716</v>
      </c>
      <c r="C2300" t="s">
        <v>4124</v>
      </c>
      <c r="D2300" t="s">
        <v>37</v>
      </c>
      <c r="E2300" t="s">
        <v>177</v>
      </c>
      <c r="F2300" t="s">
        <v>7278</v>
      </c>
      <c r="G2300" s="6">
        <f t="shared" si="315"/>
        <v>52453</v>
      </c>
      <c r="H2300" t="s">
        <v>56</v>
      </c>
      <c r="I2300" t="s">
        <v>105</v>
      </c>
      <c r="J2300" t="str">
        <f t="shared" si="316"/>
        <v>Hemangini Bahri</v>
      </c>
      <c r="K2300" t="s">
        <v>3447</v>
      </c>
      <c r="L2300" s="7">
        <f t="shared" si="321"/>
        <v>45359</v>
      </c>
      <c r="M2300" s="7">
        <v>45482</v>
      </c>
      <c r="N2300" s="1">
        <f t="shared" si="317"/>
        <v>45482</v>
      </c>
      <c r="P2300" s="7" t="str">
        <f t="shared" si="322"/>
        <v/>
      </c>
      <c r="R2300">
        <v>0</v>
      </c>
      <c r="S2300">
        <v>1</v>
      </c>
      <c r="T2300">
        <v>24.6</v>
      </c>
      <c r="U2300" t="s">
        <v>100</v>
      </c>
      <c r="W2300" t="str">
        <f t="shared" si="318"/>
        <v>Open</v>
      </c>
      <c r="X2300" t="str">
        <f>_xlfn.XLOOKUP(B2300,'Customers'!A:A,'Customers'!E:E,"")</f>
        <v>SMB</v>
      </c>
      <c r="Y2300">
        <f t="shared" si="319"/>
        <v>0</v>
      </c>
      <c r="Z2300" t="str">
        <f t="shared" si="320"/>
        <v/>
      </c>
      <c r="AA2300">
        <f t="shared" si="323"/>
        <v>0</v>
      </c>
    </row>
    <row r="2301" spans="1:27">
      <c r="A2301" t="s">
        <v>7279</v>
      </c>
      <c r="B2301" t="s">
        <v>6961</v>
      </c>
      <c r="C2301" t="s">
        <v>2374</v>
      </c>
      <c r="D2301" t="s">
        <v>66</v>
      </c>
      <c r="E2301" t="s">
        <v>20</v>
      </c>
      <c r="F2301" t="s">
        <v>7280</v>
      </c>
      <c r="G2301" s="6">
        <f t="shared" si="315"/>
        <v>21142</v>
      </c>
      <c r="H2301" t="s">
        <v>47</v>
      </c>
      <c r="I2301" t="s">
        <v>156</v>
      </c>
      <c r="J2301" t="str">
        <f t="shared" si="316"/>
        <v>Lakshmi Hayre</v>
      </c>
      <c r="K2301" t="s">
        <v>7281</v>
      </c>
      <c r="L2301" s="7">
        <f t="shared" si="321"/>
        <v>44592</v>
      </c>
      <c r="M2301" s="7">
        <v>44769</v>
      </c>
      <c r="N2301" s="1">
        <f t="shared" si="317"/>
        <v>44769</v>
      </c>
      <c r="P2301" s="7" t="str">
        <f t="shared" si="322"/>
        <v/>
      </c>
      <c r="R2301">
        <v>0</v>
      </c>
      <c r="S2301">
        <v>1</v>
      </c>
      <c r="T2301">
        <v>19</v>
      </c>
      <c r="U2301" t="s">
        <v>33</v>
      </c>
      <c r="W2301" t="str">
        <f t="shared" si="318"/>
        <v>Open</v>
      </c>
      <c r="X2301" t="str">
        <f>_xlfn.XLOOKUP(B2301,'Customers'!A:A,'Customers'!E:E,"")</f>
        <v>SMB</v>
      </c>
      <c r="Y2301">
        <f t="shared" si="319"/>
        <v>0</v>
      </c>
      <c r="Z2301" t="str">
        <f t="shared" si="320"/>
        <v/>
      </c>
      <c r="AA2301">
        <f t="shared" si="323"/>
        <v>0</v>
      </c>
    </row>
    <row r="2302" spans="1:27">
      <c r="A2302" t="s">
        <v>7282</v>
      </c>
      <c r="B2302" t="s">
        <v>3217</v>
      </c>
      <c r="C2302" t="s">
        <v>18</v>
      </c>
      <c r="D2302" t="s">
        <v>37</v>
      </c>
      <c r="E2302" t="s">
        <v>115</v>
      </c>
      <c r="F2302" t="s">
        <v>7283</v>
      </c>
      <c r="G2302" s="6">
        <f t="shared" si="315"/>
        <v>135307</v>
      </c>
      <c r="H2302" t="s">
        <v>22</v>
      </c>
      <c r="I2302" t="s">
        <v>93</v>
      </c>
      <c r="J2302" t="str">
        <f t="shared" si="316"/>
        <v>Owen Mane</v>
      </c>
      <c r="K2302" t="s">
        <v>157</v>
      </c>
      <c r="L2302" s="7">
        <f t="shared" si="321"/>
        <v>45144</v>
      </c>
      <c r="M2302" s="7">
        <v>45192</v>
      </c>
      <c r="N2302" s="1">
        <f t="shared" si="317"/>
        <v>45192</v>
      </c>
      <c r="O2302" s="7">
        <v>45195</v>
      </c>
      <c r="P2302" s="7">
        <f t="shared" si="322"/>
        <v>45195</v>
      </c>
      <c r="Q2302">
        <v>51</v>
      </c>
      <c r="R2302">
        <v>0</v>
      </c>
      <c r="S2302">
        <v>1</v>
      </c>
      <c r="T2302">
        <v>19.8</v>
      </c>
      <c r="U2302" t="s">
        <v>58</v>
      </c>
      <c r="W2302" t="str">
        <f t="shared" si="318"/>
        <v>Lost</v>
      </c>
      <c r="X2302" t="str">
        <f>_xlfn.XLOOKUP(B2302,'Customers'!A:A,'Customers'!E:E,"")</f>
        <v>SMB</v>
      </c>
      <c r="Y2302">
        <f t="shared" si="319"/>
        <v>1</v>
      </c>
      <c r="Z2302">
        <f t="shared" si="320"/>
        <v>3</v>
      </c>
      <c r="AA2302">
        <f t="shared" si="323"/>
        <v>0</v>
      </c>
    </row>
    <row r="2303" spans="1:27">
      <c r="A2303" t="s">
        <v>7284</v>
      </c>
      <c r="B2303" t="s">
        <v>1168</v>
      </c>
      <c r="C2303" t="s">
        <v>924</v>
      </c>
      <c r="D2303" t="s">
        <v>37</v>
      </c>
      <c r="E2303" t="s">
        <v>45</v>
      </c>
      <c r="F2303" t="s">
        <v>7285</v>
      </c>
      <c r="G2303" s="6">
        <f t="shared" si="315"/>
        <v>68053</v>
      </c>
      <c r="H2303" t="s">
        <v>56</v>
      </c>
      <c r="I2303" t="s">
        <v>237</v>
      </c>
      <c r="J2303" t="str">
        <f t="shared" si="316"/>
        <v>Vidhi Mital</v>
      </c>
      <c r="K2303" t="s">
        <v>111</v>
      </c>
      <c r="L2303" s="7">
        <f t="shared" si="321"/>
        <v>44759</v>
      </c>
      <c r="M2303" s="7">
        <v>44846</v>
      </c>
      <c r="N2303" s="1">
        <f t="shared" si="317"/>
        <v>44846</v>
      </c>
      <c r="P2303" s="7" t="str">
        <f t="shared" si="322"/>
        <v/>
      </c>
      <c r="R2303">
        <v>0</v>
      </c>
      <c r="S2303">
        <v>1</v>
      </c>
      <c r="T2303">
        <v>1.5</v>
      </c>
      <c r="U2303" t="s">
        <v>58</v>
      </c>
      <c r="W2303" t="str">
        <f t="shared" si="318"/>
        <v>Open</v>
      </c>
      <c r="X2303" t="str">
        <f>_xlfn.XLOOKUP(B2303,'Customers'!A:A,'Customers'!E:E,"")</f>
        <v>Mid-Market</v>
      </c>
      <c r="Y2303">
        <f t="shared" si="319"/>
        <v>0</v>
      </c>
      <c r="Z2303" t="str">
        <f t="shared" si="320"/>
        <v/>
      </c>
      <c r="AA2303">
        <f t="shared" si="323"/>
        <v>0</v>
      </c>
    </row>
    <row r="2304" spans="1:27">
      <c r="A2304" t="s">
        <v>7286</v>
      </c>
      <c r="B2304" t="s">
        <v>923</v>
      </c>
      <c r="C2304" t="s">
        <v>3575</v>
      </c>
      <c r="D2304" t="s">
        <v>19</v>
      </c>
      <c r="E2304" t="s">
        <v>20</v>
      </c>
      <c r="F2304" t="s">
        <v>7287</v>
      </c>
      <c r="G2304" s="6">
        <f t="shared" si="315"/>
        <v>6935</v>
      </c>
      <c r="H2304" t="s">
        <v>39</v>
      </c>
      <c r="I2304" t="s">
        <v>268</v>
      </c>
      <c r="J2304" t="str">
        <f t="shared" si="316"/>
        <v>Panini Kade</v>
      </c>
      <c r="K2304" t="s">
        <v>6565</v>
      </c>
      <c r="L2304" s="7">
        <f t="shared" si="321"/>
        <v>44835</v>
      </c>
      <c r="M2304" s="7">
        <v>44917</v>
      </c>
      <c r="N2304" s="1">
        <f t="shared" si="317"/>
        <v>44917</v>
      </c>
      <c r="P2304" s="7" t="str">
        <f t="shared" si="322"/>
        <v/>
      </c>
      <c r="R2304">
        <v>0</v>
      </c>
      <c r="S2304">
        <v>1</v>
      </c>
      <c r="T2304">
        <v>6</v>
      </c>
      <c r="U2304" t="s">
        <v>100</v>
      </c>
      <c r="W2304" t="str">
        <f t="shared" si="318"/>
        <v>Open</v>
      </c>
      <c r="X2304" t="str">
        <f>_xlfn.XLOOKUP(B2304,'Customers'!A:A,'Customers'!E:E,"")</f>
        <v>Mid-Market</v>
      </c>
      <c r="Y2304">
        <f t="shared" si="319"/>
        <v>0</v>
      </c>
      <c r="Z2304" t="str">
        <f t="shared" si="320"/>
        <v/>
      </c>
      <c r="AA2304">
        <f t="shared" si="323"/>
        <v>0</v>
      </c>
    </row>
    <row r="2305" spans="1:27">
      <c r="A2305" t="s">
        <v>7288</v>
      </c>
      <c r="B2305" t="s">
        <v>7289</v>
      </c>
      <c r="C2305" t="s">
        <v>5322</v>
      </c>
      <c r="D2305" t="s">
        <v>37</v>
      </c>
      <c r="E2305" t="s">
        <v>54</v>
      </c>
      <c r="F2305" t="s">
        <v>7290</v>
      </c>
      <c r="G2305" s="6">
        <f t="shared" si="315"/>
        <v>67469</v>
      </c>
      <c r="H2305" t="s">
        <v>22</v>
      </c>
      <c r="I2305" t="s">
        <v>31</v>
      </c>
      <c r="J2305" t="str">
        <f t="shared" si="316"/>
        <v>Ati Seshadri</v>
      </c>
      <c r="K2305" t="s">
        <v>7291</v>
      </c>
      <c r="L2305" s="7">
        <f t="shared" si="321"/>
        <v>45325</v>
      </c>
      <c r="M2305" s="7">
        <v>45462</v>
      </c>
      <c r="N2305" s="1">
        <f t="shared" si="317"/>
        <v>45462</v>
      </c>
      <c r="P2305" s="7" t="str">
        <f t="shared" si="322"/>
        <v/>
      </c>
      <c r="R2305">
        <v>0</v>
      </c>
      <c r="S2305">
        <v>1</v>
      </c>
      <c r="T2305">
        <v>26.3</v>
      </c>
      <c r="U2305" t="s">
        <v>25</v>
      </c>
      <c r="W2305" t="str">
        <f t="shared" si="318"/>
        <v>Open</v>
      </c>
      <c r="X2305" t="str">
        <f>_xlfn.XLOOKUP(B2305,'Customers'!A:A,'Customers'!E:E,"")</f>
        <v>SMB</v>
      </c>
      <c r="Y2305">
        <f t="shared" si="319"/>
        <v>0</v>
      </c>
      <c r="Z2305" t="str">
        <f t="shared" si="320"/>
        <v/>
      </c>
      <c r="AA2305">
        <f t="shared" si="323"/>
        <v>0</v>
      </c>
    </row>
    <row r="2306" spans="1:27">
      <c r="A2306" t="s">
        <v>7292</v>
      </c>
      <c r="B2306" t="s">
        <v>3298</v>
      </c>
      <c r="C2306" t="s">
        <v>149</v>
      </c>
      <c r="D2306" t="s">
        <v>53</v>
      </c>
      <c r="E2306" t="s">
        <v>54</v>
      </c>
      <c r="F2306" t="s">
        <v>7293</v>
      </c>
      <c r="G2306" s="6">
        <f t="shared" ref="G2306:G2369" si="324">IF(F2306="","",IF(RIGHT(UPPER(SUBSTITUTE(SUBSTITUTE(SUBSTITUTE(TRIM(F2306),"$",""),",","")," ","")),1)="K",VALUE(LEFT(UPPER(SUBSTITUTE(SUBSTITUTE(SUBSTITUTE(TRIM(F2306),"$",""),",","")," ","")),LEN(UPPER(SUBSTITUTE(SUBSTITUTE(SUBSTITUTE(TRIM(F2306),"$",""),",","")," ","")))-1))*1000,IF(RIGHT(UPPER(SUBSTITUTE(SUBSTITUTE(SUBSTITUTE(TRIM(F2306),"$",""),",","")," ","")),1)="M",VALUE(LEFT(UPPER(SUBSTITUTE(SUBSTITUTE(SUBSTITUTE(TRIM(F2306),"$",""),",","")," ","")),LEN(UPPER(SUBSTITUTE(SUBSTITUTE(SUBSTITUTE(TRIM(F2306),"$",""),",","")," ","")))-1))*1000000,VALUE(SUBSTITUTE(SUBSTITUTE(SUBSTITUTE(TRIM(F2306),"$",""),",","")," ","")))))</f>
        <v>11221</v>
      </c>
      <c r="H2306" t="s">
        <v>22</v>
      </c>
      <c r="I2306" t="s">
        <v>2358</v>
      </c>
      <c r="J2306" t="str">
        <f t="shared" ref="J2306:J2369" si="325">PROPER(TRIM(I2306))</f>
        <v>Shivani Natt</v>
      </c>
      <c r="K2306" t="s">
        <v>7294</v>
      </c>
      <c r="L2306" s="7">
        <f t="shared" si="321"/>
        <v>45501</v>
      </c>
      <c r="M2306" s="7">
        <v>45632</v>
      </c>
      <c r="N2306" s="1">
        <f t="shared" ref="N2306:N2369" si="326">IF(M2306="","",IF(ISNUMBER(M2306),M2306,IF(ISNUMBER(SEARCH("/",M2306)),DATE(VALUE(RIGHT(M2306,4)),VALUE(MID(M2306,4,2)),VALUE(LEFT(M2306,2))),DATE(VALUE(LEFT(M2306,4)),VALUE(MID(M2306,6,2)),VALUE(RIGHT(M2306,2))))))</f>
        <v>45632</v>
      </c>
      <c r="P2306" s="7" t="str">
        <f t="shared" si="322"/>
        <v/>
      </c>
      <c r="R2306">
        <v>0</v>
      </c>
      <c r="S2306">
        <v>1</v>
      </c>
      <c r="T2306">
        <v>23</v>
      </c>
      <c r="U2306" t="s">
        <v>100</v>
      </c>
      <c r="W2306" t="str">
        <f t="shared" ref="W2306:W2369" si="327">IF(E2306="","",IF(E2306="Closed Won","Won",IF(E2306="Closed Lost","Lost","Open")))</f>
        <v>Open</v>
      </c>
      <c r="X2306" t="str">
        <f>_xlfn.XLOOKUP(B2306,'Customers'!A:A,'Customers'!E:E,"")</f>
        <v>Mid-Market</v>
      </c>
      <c r="Y2306">
        <f t="shared" ref="Y2306:Y2369" si="328">IF(OR(W2306="Won",W2306="Lost"),1,0)</f>
        <v>0</v>
      </c>
      <c r="Z2306" t="str">
        <f t="shared" ref="Z2306:Z2369" si="329">IF(OR(N2306="",P2306=""),"",P2306-N2306)</f>
        <v/>
      </c>
      <c r="AA2306">
        <f t="shared" si="323"/>
        <v>0</v>
      </c>
    </row>
    <row r="2307" spans="1:27">
      <c r="A2307" t="s">
        <v>7295</v>
      </c>
      <c r="B2307" t="s">
        <v>2343</v>
      </c>
      <c r="C2307" t="s">
        <v>1590</v>
      </c>
      <c r="D2307" t="s">
        <v>53</v>
      </c>
      <c r="E2307" t="s">
        <v>45</v>
      </c>
      <c r="F2307" t="s">
        <v>7296</v>
      </c>
      <c r="G2307" s="6">
        <f t="shared" si="324"/>
        <v>47000</v>
      </c>
      <c r="H2307" t="s">
        <v>56</v>
      </c>
      <c r="I2307" t="s">
        <v>145</v>
      </c>
      <c r="J2307" t="str">
        <f t="shared" si="325"/>
        <v>Krish Varughese</v>
      </c>
      <c r="K2307" t="s">
        <v>1289</v>
      </c>
      <c r="L2307" s="7">
        <f t="shared" ref="L2307:L2370" si="330">IF(K2307="","",IF(ISNUMBER(K2307),K2307,IF(ISNUMBER(SEARCH("/",K2307)),DATE(VALUE(RIGHT(K2307,4)),VALUE(MID(K2307,4,2)),VALUE(LEFT(K2307,2))),DATE(VALUE(LEFT(K2307,4)),VALUE(MID(K2307,6,2)),VALUE(RIGHT(K2307,2))))))</f>
        <v>45472</v>
      </c>
      <c r="M2307" s="7">
        <v>45571</v>
      </c>
      <c r="N2307" s="1">
        <f t="shared" si="326"/>
        <v>45571</v>
      </c>
      <c r="P2307" s="7" t="str">
        <f t="shared" ref="P2307:P2370" si="331">IF(O2307="","",IF(ISNUMBER(O2307),O2307,DATE(VALUE(LEFT(O2307,4)),VALUE(MID(O2307,6,2)),VALUE(RIGHT(O2307,2)))))</f>
        <v/>
      </c>
      <c r="R2307">
        <v>0</v>
      </c>
      <c r="S2307">
        <v>1</v>
      </c>
      <c r="T2307">
        <v>27.8</v>
      </c>
      <c r="U2307" t="s">
        <v>33</v>
      </c>
      <c r="W2307" t="str">
        <f t="shared" si="327"/>
        <v>Open</v>
      </c>
      <c r="X2307" t="str">
        <f>_xlfn.XLOOKUP(B2307,'Customers'!A:A,'Customers'!E:E,"")</f>
        <v>Mid-Market</v>
      </c>
      <c r="Y2307">
        <f t="shared" si="328"/>
        <v>0</v>
      </c>
      <c r="Z2307" t="str">
        <f t="shared" si="329"/>
        <v/>
      </c>
      <c r="AA2307">
        <f t="shared" ref="AA2307:AA2370" si="332">IF(AND(Y2307=1,Z2307&gt;30),1,0)</f>
        <v>0</v>
      </c>
    </row>
    <row r="2308" spans="1:27">
      <c r="A2308" t="s">
        <v>7297</v>
      </c>
      <c r="B2308" t="s">
        <v>5082</v>
      </c>
      <c r="C2308" t="s">
        <v>1121</v>
      </c>
      <c r="D2308" t="s">
        <v>53</v>
      </c>
      <c r="E2308" t="s">
        <v>177</v>
      </c>
      <c r="F2308" t="s">
        <v>7298</v>
      </c>
      <c r="G2308" s="6">
        <f t="shared" si="324"/>
        <v>32461</v>
      </c>
      <c r="H2308" t="s">
        <v>161</v>
      </c>
      <c r="I2308" t="s">
        <v>145</v>
      </c>
      <c r="J2308" t="str">
        <f t="shared" si="325"/>
        <v>Krish Varughese</v>
      </c>
      <c r="K2308" t="s">
        <v>5632</v>
      </c>
      <c r="L2308" s="7">
        <f t="shared" si="330"/>
        <v>45305</v>
      </c>
      <c r="M2308" s="7">
        <v>45465</v>
      </c>
      <c r="N2308" s="1">
        <f t="shared" si="326"/>
        <v>45465</v>
      </c>
      <c r="P2308" s="7" t="str">
        <f t="shared" si="331"/>
        <v/>
      </c>
      <c r="R2308">
        <v>0</v>
      </c>
      <c r="S2308">
        <v>1</v>
      </c>
      <c r="T2308">
        <v>21.9</v>
      </c>
      <c r="U2308" t="s">
        <v>25</v>
      </c>
      <c r="W2308" t="str">
        <f t="shared" si="327"/>
        <v>Open</v>
      </c>
      <c r="X2308" t="str">
        <f>_xlfn.XLOOKUP(B2308,'Customers'!A:A,'Customers'!E:E,"")</f>
        <v>Mid-Market</v>
      </c>
      <c r="Y2308">
        <f t="shared" si="328"/>
        <v>0</v>
      </c>
      <c r="Z2308" t="str">
        <f t="shared" si="329"/>
        <v/>
      </c>
      <c r="AA2308">
        <f t="shared" si="332"/>
        <v>0</v>
      </c>
    </row>
    <row r="2309" spans="1:27">
      <c r="A2309" t="s">
        <v>7299</v>
      </c>
      <c r="B2309" t="s">
        <v>7300</v>
      </c>
      <c r="C2309" t="s">
        <v>1144</v>
      </c>
      <c r="D2309" t="s">
        <v>66</v>
      </c>
      <c r="E2309" t="s">
        <v>177</v>
      </c>
      <c r="F2309" t="s">
        <v>7301</v>
      </c>
      <c r="G2309" s="6">
        <f t="shared" si="324"/>
        <v>10844</v>
      </c>
      <c r="H2309" t="s">
        <v>47</v>
      </c>
      <c r="I2309" t="s">
        <v>133</v>
      </c>
      <c r="J2309" t="str">
        <f t="shared" si="325"/>
        <v>Aachal Soni</v>
      </c>
      <c r="K2309" t="s">
        <v>2930</v>
      </c>
      <c r="L2309" s="7">
        <f t="shared" si="330"/>
        <v>45142</v>
      </c>
      <c r="M2309" s="7">
        <v>45237</v>
      </c>
      <c r="N2309" s="1">
        <f t="shared" si="326"/>
        <v>45237</v>
      </c>
      <c r="P2309" s="7" t="str">
        <f t="shared" si="331"/>
        <v/>
      </c>
      <c r="R2309">
        <v>0</v>
      </c>
      <c r="S2309">
        <v>1</v>
      </c>
      <c r="T2309">
        <v>4.8</v>
      </c>
      <c r="U2309" t="s">
        <v>100</v>
      </c>
      <c r="W2309" t="str">
        <f t="shared" si="327"/>
        <v>Open</v>
      </c>
      <c r="X2309" t="str">
        <f>_xlfn.XLOOKUP(B2309,'Customers'!A:A,'Customers'!E:E,"")</f>
        <v>Mid-Market</v>
      </c>
      <c r="Y2309">
        <f t="shared" si="328"/>
        <v>0</v>
      </c>
      <c r="Z2309" t="str">
        <f t="shared" si="329"/>
        <v/>
      </c>
      <c r="AA2309">
        <f t="shared" si="332"/>
        <v>0</v>
      </c>
    </row>
    <row r="2310" spans="1:27">
      <c r="A2310" t="s">
        <v>7302</v>
      </c>
      <c r="B2310" t="s">
        <v>4879</v>
      </c>
      <c r="C2310" t="s">
        <v>18</v>
      </c>
      <c r="D2310" t="s">
        <v>53</v>
      </c>
      <c r="E2310" t="s">
        <v>91</v>
      </c>
      <c r="F2310" t="s">
        <v>7303</v>
      </c>
      <c r="G2310" s="6">
        <f t="shared" si="324"/>
        <v>26801</v>
      </c>
      <c r="H2310" t="s">
        <v>22</v>
      </c>
      <c r="I2310" t="s">
        <v>31</v>
      </c>
      <c r="J2310" t="str">
        <f t="shared" si="325"/>
        <v>Ati Seshadri</v>
      </c>
      <c r="K2310" t="s">
        <v>7304</v>
      </c>
      <c r="L2310" s="7">
        <f t="shared" si="330"/>
        <v>45385</v>
      </c>
      <c r="M2310" s="7">
        <v>45493</v>
      </c>
      <c r="N2310" s="1">
        <f t="shared" si="326"/>
        <v>45493</v>
      </c>
      <c r="O2310" s="7">
        <v>45580</v>
      </c>
      <c r="P2310" s="7">
        <f t="shared" si="331"/>
        <v>45580</v>
      </c>
      <c r="Q2310">
        <v>195</v>
      </c>
      <c r="R2310">
        <v>1</v>
      </c>
      <c r="S2310">
        <v>1</v>
      </c>
      <c r="T2310">
        <v>29.5</v>
      </c>
      <c r="U2310" t="s">
        <v>58</v>
      </c>
      <c r="W2310" t="str">
        <f t="shared" si="327"/>
        <v>Won</v>
      </c>
      <c r="X2310" t="str">
        <f>_xlfn.XLOOKUP(B2310,'Customers'!A:A,'Customers'!E:E,"")</f>
        <v>Mid-Market</v>
      </c>
      <c r="Y2310">
        <f t="shared" si="328"/>
        <v>1</v>
      </c>
      <c r="Z2310">
        <f t="shared" si="329"/>
        <v>87</v>
      </c>
      <c r="AA2310">
        <f t="shared" si="332"/>
        <v>1</v>
      </c>
    </row>
    <row r="2311" spans="1:27">
      <c r="A2311" t="s">
        <v>7305</v>
      </c>
      <c r="B2311" t="s">
        <v>4385</v>
      </c>
      <c r="C2311" t="s">
        <v>906</v>
      </c>
      <c r="D2311" t="s">
        <v>183</v>
      </c>
      <c r="E2311" t="s">
        <v>45</v>
      </c>
      <c r="F2311" t="s">
        <v>7306</v>
      </c>
      <c r="G2311" s="6">
        <f t="shared" si="324"/>
        <v>9545</v>
      </c>
      <c r="H2311" t="s">
        <v>161</v>
      </c>
      <c r="I2311" t="s">
        <v>145</v>
      </c>
      <c r="J2311" t="str">
        <f t="shared" si="325"/>
        <v>Krish Varughese</v>
      </c>
      <c r="K2311" t="s">
        <v>5915</v>
      </c>
      <c r="L2311" s="7">
        <f t="shared" si="330"/>
        <v>44833</v>
      </c>
      <c r="M2311" s="7">
        <v>44878</v>
      </c>
      <c r="N2311" s="1">
        <f t="shared" si="326"/>
        <v>44878</v>
      </c>
      <c r="P2311" s="7" t="str">
        <f t="shared" si="331"/>
        <v/>
      </c>
      <c r="R2311">
        <v>0</v>
      </c>
      <c r="S2311">
        <v>1</v>
      </c>
      <c r="U2311" t="s">
        <v>42</v>
      </c>
      <c r="W2311" t="str">
        <f t="shared" si="327"/>
        <v>Open</v>
      </c>
      <c r="X2311" t="str">
        <f>_xlfn.XLOOKUP(B2311,'Customers'!A:A,'Customers'!E:E,"")</f>
        <v>Mid-Market</v>
      </c>
      <c r="Y2311">
        <f t="shared" si="328"/>
        <v>0</v>
      </c>
      <c r="Z2311" t="str">
        <f t="shared" si="329"/>
        <v/>
      </c>
      <c r="AA2311">
        <f t="shared" si="332"/>
        <v>0</v>
      </c>
    </row>
    <row r="2312" spans="1:27">
      <c r="A2312" t="s">
        <v>7307</v>
      </c>
      <c r="B2312" t="s">
        <v>3442</v>
      </c>
      <c r="C2312" t="s">
        <v>698</v>
      </c>
      <c r="D2312" t="s">
        <v>183</v>
      </c>
      <c r="E2312" t="s">
        <v>177</v>
      </c>
      <c r="F2312" t="s">
        <v>6595</v>
      </c>
      <c r="G2312" s="6">
        <f t="shared" si="324"/>
        <v>4951</v>
      </c>
      <c r="H2312" t="s">
        <v>79</v>
      </c>
      <c r="I2312" t="s">
        <v>3247</v>
      </c>
      <c r="J2312" t="str">
        <f t="shared" si="325"/>
        <v>Aachal Soni</v>
      </c>
      <c r="K2312" t="s">
        <v>7308</v>
      </c>
      <c r="L2312" s="7">
        <f t="shared" si="330"/>
        <v>44595</v>
      </c>
      <c r="M2312" s="7">
        <v>44742</v>
      </c>
      <c r="N2312" s="1">
        <f t="shared" si="326"/>
        <v>44742</v>
      </c>
      <c r="P2312" s="7" t="str">
        <f t="shared" si="331"/>
        <v/>
      </c>
      <c r="R2312">
        <v>0</v>
      </c>
      <c r="S2312">
        <v>1</v>
      </c>
      <c r="T2312">
        <v>24.7</v>
      </c>
      <c r="U2312" t="s">
        <v>58</v>
      </c>
      <c r="W2312" t="str">
        <f t="shared" si="327"/>
        <v>Open</v>
      </c>
      <c r="X2312" t="str">
        <f>_xlfn.XLOOKUP(B2312,'Customers'!A:A,'Customers'!E:E,"")</f>
        <v>Mid-Market</v>
      </c>
      <c r="Y2312">
        <f t="shared" si="328"/>
        <v>0</v>
      </c>
      <c r="Z2312" t="str">
        <f t="shared" si="329"/>
        <v/>
      </c>
      <c r="AA2312">
        <f t="shared" si="332"/>
        <v>0</v>
      </c>
    </row>
    <row r="2313" spans="1:27">
      <c r="A2313" t="s">
        <v>7309</v>
      </c>
      <c r="B2313" t="s">
        <v>4958</v>
      </c>
      <c r="C2313" t="s">
        <v>2957</v>
      </c>
      <c r="D2313" t="s">
        <v>66</v>
      </c>
      <c r="E2313" t="s">
        <v>177</v>
      </c>
      <c r="F2313" t="s">
        <v>7310</v>
      </c>
      <c r="G2313" s="6">
        <f t="shared" si="324"/>
        <v>10373</v>
      </c>
      <c r="H2313" t="s">
        <v>151</v>
      </c>
      <c r="I2313" t="s">
        <v>232</v>
      </c>
      <c r="J2313" t="str">
        <f t="shared" si="325"/>
        <v>Patrick Sama</v>
      </c>
      <c r="K2313" t="s">
        <v>1797</v>
      </c>
      <c r="L2313" s="7">
        <f t="shared" si="330"/>
        <v>45394</v>
      </c>
      <c r="M2313" s="7">
        <v>45456</v>
      </c>
      <c r="N2313" s="1">
        <f t="shared" si="326"/>
        <v>45456</v>
      </c>
      <c r="P2313" s="7" t="str">
        <f t="shared" si="331"/>
        <v/>
      </c>
      <c r="R2313">
        <v>0</v>
      </c>
      <c r="S2313">
        <v>1</v>
      </c>
      <c r="T2313">
        <v>22.4</v>
      </c>
      <c r="U2313" t="s">
        <v>42</v>
      </c>
      <c r="W2313" t="str">
        <f t="shared" si="327"/>
        <v>Open</v>
      </c>
      <c r="X2313" t="str">
        <f>_xlfn.XLOOKUP(B2313,'Customers'!A:A,'Customers'!E:E,"")</f>
        <v>Enterprise</v>
      </c>
      <c r="Y2313">
        <f t="shared" si="328"/>
        <v>0</v>
      </c>
      <c r="Z2313" t="str">
        <f t="shared" si="329"/>
        <v/>
      </c>
      <c r="AA2313">
        <f t="shared" si="332"/>
        <v>0</v>
      </c>
    </row>
    <row r="2314" spans="1:27">
      <c r="A2314" t="s">
        <v>7311</v>
      </c>
      <c r="B2314" t="s">
        <v>7312</v>
      </c>
      <c r="C2314" t="s">
        <v>109</v>
      </c>
      <c r="D2314" t="s">
        <v>19</v>
      </c>
      <c r="E2314" t="s">
        <v>45</v>
      </c>
      <c r="F2314" t="s">
        <v>7313</v>
      </c>
      <c r="G2314" s="6">
        <f t="shared" si="324"/>
        <v>8471</v>
      </c>
      <c r="H2314" t="s">
        <v>79</v>
      </c>
      <c r="I2314" t="s">
        <v>1774</v>
      </c>
      <c r="J2314" t="str">
        <f t="shared" si="325"/>
        <v>Jasmit Gour</v>
      </c>
      <c r="K2314" t="s">
        <v>7314</v>
      </c>
      <c r="L2314" s="7">
        <f t="shared" si="330"/>
        <v>45327</v>
      </c>
      <c r="M2314" s="7">
        <v>45484</v>
      </c>
      <c r="N2314" s="1">
        <f t="shared" si="326"/>
        <v>45484</v>
      </c>
      <c r="P2314" s="7" t="str">
        <f t="shared" si="331"/>
        <v/>
      </c>
      <c r="R2314">
        <v>0</v>
      </c>
      <c r="S2314">
        <v>1</v>
      </c>
      <c r="U2314" t="s">
        <v>42</v>
      </c>
      <c r="W2314" t="str">
        <f t="shared" si="327"/>
        <v>Open</v>
      </c>
      <c r="X2314" t="str">
        <f>_xlfn.XLOOKUP(B2314,'Customers'!A:A,'Customers'!E:E,"")</f>
        <v>SMB</v>
      </c>
      <c r="Y2314">
        <f t="shared" si="328"/>
        <v>0</v>
      </c>
      <c r="Z2314" t="str">
        <f t="shared" si="329"/>
        <v/>
      </c>
      <c r="AA2314">
        <f t="shared" si="332"/>
        <v>0</v>
      </c>
    </row>
    <row r="2315" spans="1:27">
      <c r="A2315" t="s">
        <v>7315</v>
      </c>
      <c r="B2315" t="s">
        <v>7316</v>
      </c>
      <c r="C2315" t="s">
        <v>525</v>
      </c>
      <c r="D2315" t="s">
        <v>37</v>
      </c>
      <c r="E2315" t="s">
        <v>20</v>
      </c>
      <c r="F2315" t="s">
        <v>7317</v>
      </c>
      <c r="G2315" s="6">
        <f t="shared" si="324"/>
        <v>56355</v>
      </c>
      <c r="H2315" t="s">
        <v>47</v>
      </c>
      <c r="I2315" t="s">
        <v>156</v>
      </c>
      <c r="J2315" t="str">
        <f t="shared" si="325"/>
        <v>Lakshmi Hayre</v>
      </c>
      <c r="K2315" t="s">
        <v>2532</v>
      </c>
      <c r="L2315" s="7">
        <f t="shared" si="330"/>
        <v>45538</v>
      </c>
      <c r="M2315" s="7">
        <v>45619</v>
      </c>
      <c r="N2315" s="1">
        <f t="shared" si="326"/>
        <v>45619</v>
      </c>
      <c r="P2315" s="7" t="str">
        <f t="shared" si="331"/>
        <v/>
      </c>
      <c r="R2315">
        <v>0</v>
      </c>
      <c r="S2315">
        <v>1</v>
      </c>
      <c r="T2315">
        <v>33.799999999999997</v>
      </c>
      <c r="U2315" t="s">
        <v>25</v>
      </c>
      <c r="W2315" t="str">
        <f t="shared" si="327"/>
        <v>Open</v>
      </c>
      <c r="X2315" t="str">
        <f>_xlfn.XLOOKUP(B2315,'Customers'!A:A,'Customers'!E:E,"")</f>
        <v>Mid-Market</v>
      </c>
      <c r="Y2315">
        <f t="shared" si="328"/>
        <v>0</v>
      </c>
      <c r="Z2315" t="str">
        <f t="shared" si="329"/>
        <v/>
      </c>
      <c r="AA2315">
        <f t="shared" si="332"/>
        <v>0</v>
      </c>
    </row>
    <row r="2316" spans="1:27">
      <c r="A2316" t="s">
        <v>7318</v>
      </c>
      <c r="B2316" t="s">
        <v>683</v>
      </c>
      <c r="C2316" t="s">
        <v>1708</v>
      </c>
      <c r="D2316" t="s">
        <v>183</v>
      </c>
      <c r="E2316" t="s">
        <v>45</v>
      </c>
      <c r="F2316" t="s">
        <v>7319</v>
      </c>
      <c r="G2316" s="6">
        <f t="shared" si="324"/>
        <v>11893</v>
      </c>
      <c r="H2316" t="s">
        <v>161</v>
      </c>
      <c r="I2316" t="s">
        <v>232</v>
      </c>
      <c r="J2316" t="str">
        <f t="shared" si="325"/>
        <v>Patrick Sama</v>
      </c>
      <c r="K2316" t="s">
        <v>747</v>
      </c>
      <c r="L2316" s="7">
        <f t="shared" si="330"/>
        <v>44623</v>
      </c>
      <c r="M2316" s="7">
        <v>44781</v>
      </c>
      <c r="N2316" s="1">
        <f t="shared" si="326"/>
        <v>44781</v>
      </c>
      <c r="P2316" s="7" t="str">
        <f t="shared" si="331"/>
        <v/>
      </c>
      <c r="R2316">
        <v>0</v>
      </c>
      <c r="S2316">
        <v>1</v>
      </c>
      <c r="U2316" t="s">
        <v>58</v>
      </c>
      <c r="W2316" t="str">
        <f t="shared" si="327"/>
        <v>Open</v>
      </c>
      <c r="X2316" t="str">
        <f>_xlfn.XLOOKUP(B2316,'Customers'!A:A,'Customers'!E:E,"")</f>
        <v>Enterprise</v>
      </c>
      <c r="Y2316">
        <f t="shared" si="328"/>
        <v>0</v>
      </c>
      <c r="Z2316" t="str">
        <f t="shared" si="329"/>
        <v/>
      </c>
      <c r="AA2316">
        <f t="shared" si="332"/>
        <v>0</v>
      </c>
    </row>
    <row r="2317" spans="1:27">
      <c r="A2317" t="s">
        <v>7320</v>
      </c>
      <c r="B2317" t="s">
        <v>2587</v>
      </c>
      <c r="C2317" t="s">
        <v>18</v>
      </c>
      <c r="D2317" t="s">
        <v>66</v>
      </c>
      <c r="E2317" t="s">
        <v>115</v>
      </c>
      <c r="F2317" t="s">
        <v>7321</v>
      </c>
      <c r="G2317" s="6">
        <f t="shared" si="324"/>
        <v>16565</v>
      </c>
      <c r="H2317" t="s">
        <v>56</v>
      </c>
      <c r="I2317" t="s">
        <v>62</v>
      </c>
      <c r="J2317" t="str">
        <f t="shared" si="325"/>
        <v>Jairaj Panchal</v>
      </c>
      <c r="K2317" t="s">
        <v>1137</v>
      </c>
      <c r="L2317" s="7">
        <f t="shared" si="330"/>
        <v>45224</v>
      </c>
      <c r="M2317" s="7">
        <v>45270</v>
      </c>
      <c r="N2317" s="1">
        <f t="shared" si="326"/>
        <v>45270</v>
      </c>
      <c r="O2317" s="7">
        <v>45276</v>
      </c>
      <c r="P2317" s="7">
        <f t="shared" si="331"/>
        <v>45276</v>
      </c>
      <c r="Q2317">
        <v>52</v>
      </c>
      <c r="R2317">
        <v>0</v>
      </c>
      <c r="S2317">
        <v>1</v>
      </c>
      <c r="T2317">
        <v>5.0999999999999996</v>
      </c>
      <c r="U2317" t="s">
        <v>58</v>
      </c>
      <c r="W2317" t="str">
        <f t="shared" si="327"/>
        <v>Lost</v>
      </c>
      <c r="X2317" t="str">
        <f>_xlfn.XLOOKUP(B2317,'Customers'!A:A,'Customers'!E:E,"")</f>
        <v>Mid-Market</v>
      </c>
      <c r="Y2317">
        <f t="shared" si="328"/>
        <v>1</v>
      </c>
      <c r="Z2317">
        <f t="shared" si="329"/>
        <v>6</v>
      </c>
      <c r="AA2317">
        <f t="shared" si="332"/>
        <v>0</v>
      </c>
    </row>
    <row r="2318" spans="1:27">
      <c r="A2318" t="s">
        <v>7322</v>
      </c>
      <c r="B2318" t="s">
        <v>1214</v>
      </c>
      <c r="C2318" t="s">
        <v>929</v>
      </c>
      <c r="D2318" t="s">
        <v>66</v>
      </c>
      <c r="E2318" t="s">
        <v>28</v>
      </c>
      <c r="F2318" t="s">
        <v>7323</v>
      </c>
      <c r="G2318" s="6">
        <f t="shared" si="324"/>
        <v>11416</v>
      </c>
      <c r="H2318" t="s">
        <v>47</v>
      </c>
      <c r="I2318" t="s">
        <v>258</v>
      </c>
      <c r="J2318" t="str">
        <f t="shared" si="325"/>
        <v>Jasmit Gour</v>
      </c>
      <c r="K2318" t="s">
        <v>1784</v>
      </c>
      <c r="L2318" s="7">
        <f t="shared" si="330"/>
        <v>45347</v>
      </c>
      <c r="M2318" s="7">
        <v>45505</v>
      </c>
      <c r="N2318" s="1">
        <f t="shared" si="326"/>
        <v>45505</v>
      </c>
      <c r="P2318" s="7" t="str">
        <f t="shared" si="331"/>
        <v/>
      </c>
      <c r="R2318">
        <v>0</v>
      </c>
      <c r="S2318">
        <v>1</v>
      </c>
      <c r="U2318" t="s">
        <v>58</v>
      </c>
      <c r="W2318" t="str">
        <f t="shared" si="327"/>
        <v>Open</v>
      </c>
      <c r="X2318" t="str">
        <f>_xlfn.XLOOKUP(B2318,'Customers'!A:A,'Customers'!E:E,"")</f>
        <v>SMB</v>
      </c>
      <c r="Y2318">
        <f t="shared" si="328"/>
        <v>0</v>
      </c>
      <c r="Z2318" t="str">
        <f t="shared" si="329"/>
        <v/>
      </c>
      <c r="AA2318">
        <f t="shared" si="332"/>
        <v>0</v>
      </c>
    </row>
    <row r="2319" spans="1:27">
      <c r="A2319" t="s">
        <v>7324</v>
      </c>
      <c r="B2319" t="s">
        <v>5139</v>
      </c>
      <c r="C2319" t="s">
        <v>2183</v>
      </c>
      <c r="D2319" t="s">
        <v>19</v>
      </c>
      <c r="E2319" t="s">
        <v>54</v>
      </c>
      <c r="F2319" t="s">
        <v>7325</v>
      </c>
      <c r="G2319" s="6">
        <f t="shared" si="324"/>
        <v>6739</v>
      </c>
      <c r="H2319" t="s">
        <v>22</v>
      </c>
      <c r="I2319" t="s">
        <v>361</v>
      </c>
      <c r="J2319" t="str">
        <f t="shared" si="325"/>
        <v>Jalsa Parsa</v>
      </c>
      <c r="K2319" t="s">
        <v>1972</v>
      </c>
      <c r="L2319" s="7">
        <f t="shared" si="330"/>
        <v>44761</v>
      </c>
      <c r="M2319" s="7">
        <v>44786</v>
      </c>
      <c r="N2319" s="1">
        <f t="shared" si="326"/>
        <v>44786</v>
      </c>
      <c r="P2319" s="7" t="str">
        <f t="shared" si="331"/>
        <v/>
      </c>
      <c r="R2319">
        <v>0</v>
      </c>
      <c r="S2319">
        <v>1</v>
      </c>
      <c r="T2319">
        <v>0.7</v>
      </c>
      <c r="U2319" t="s">
        <v>33</v>
      </c>
      <c r="W2319" t="str">
        <f t="shared" si="327"/>
        <v>Open</v>
      </c>
      <c r="X2319" t="str">
        <f>_xlfn.XLOOKUP(B2319,'Customers'!A:A,'Customers'!E:E,"")</f>
        <v>SMB</v>
      </c>
      <c r="Y2319">
        <f t="shared" si="328"/>
        <v>0</v>
      </c>
      <c r="Z2319" t="str">
        <f t="shared" si="329"/>
        <v/>
      </c>
      <c r="AA2319">
        <f t="shared" si="332"/>
        <v>0</v>
      </c>
    </row>
    <row r="2320" spans="1:27">
      <c r="A2320" t="s">
        <v>7326</v>
      </c>
      <c r="B2320" t="s">
        <v>449</v>
      </c>
      <c r="C2320" t="s">
        <v>1056</v>
      </c>
      <c r="D2320" t="s">
        <v>183</v>
      </c>
      <c r="E2320" t="s">
        <v>177</v>
      </c>
      <c r="F2320" t="s">
        <v>7327</v>
      </c>
      <c r="G2320" s="6">
        <f t="shared" si="324"/>
        <v>4261</v>
      </c>
      <c r="H2320" t="s">
        <v>30</v>
      </c>
      <c r="I2320" t="s">
        <v>86</v>
      </c>
      <c r="J2320" t="str">
        <f t="shared" si="325"/>
        <v>Mason Solanki</v>
      </c>
      <c r="K2320" t="s">
        <v>5951</v>
      </c>
      <c r="L2320" s="7">
        <f t="shared" si="330"/>
        <v>44882</v>
      </c>
      <c r="M2320" s="7">
        <v>44917</v>
      </c>
      <c r="N2320" s="1">
        <f t="shared" si="326"/>
        <v>44917</v>
      </c>
      <c r="P2320" s="7" t="str">
        <f t="shared" si="331"/>
        <v/>
      </c>
      <c r="R2320">
        <v>0</v>
      </c>
      <c r="S2320">
        <v>1</v>
      </c>
      <c r="U2320" t="s">
        <v>58</v>
      </c>
      <c r="W2320" t="str">
        <f t="shared" si="327"/>
        <v>Open</v>
      </c>
      <c r="X2320" t="str">
        <f>_xlfn.XLOOKUP(B2320,'Customers'!A:A,'Customers'!E:E,"")</f>
        <v>Enterprise</v>
      </c>
      <c r="Y2320">
        <f t="shared" si="328"/>
        <v>0</v>
      </c>
      <c r="Z2320" t="str">
        <f t="shared" si="329"/>
        <v/>
      </c>
      <c r="AA2320">
        <f t="shared" si="332"/>
        <v>0</v>
      </c>
    </row>
    <row r="2321" spans="1:27">
      <c r="A2321" t="s">
        <v>7328</v>
      </c>
      <c r="B2321" t="s">
        <v>3205</v>
      </c>
      <c r="C2321" t="s">
        <v>1160</v>
      </c>
      <c r="D2321" t="s">
        <v>66</v>
      </c>
      <c r="E2321" t="s">
        <v>28</v>
      </c>
      <c r="F2321" t="s">
        <v>7329</v>
      </c>
      <c r="G2321" s="6">
        <f t="shared" si="324"/>
        <v>13223</v>
      </c>
      <c r="H2321" t="s">
        <v>39</v>
      </c>
      <c r="I2321" t="s">
        <v>145</v>
      </c>
      <c r="J2321" t="str">
        <f t="shared" si="325"/>
        <v>Krish Varughese</v>
      </c>
      <c r="K2321" t="s">
        <v>7330</v>
      </c>
      <c r="L2321" s="7">
        <f t="shared" si="330"/>
        <v>44919</v>
      </c>
      <c r="M2321" s="7">
        <v>45091</v>
      </c>
      <c r="N2321" s="1">
        <f t="shared" si="326"/>
        <v>45091</v>
      </c>
      <c r="P2321" s="7" t="str">
        <f t="shared" si="331"/>
        <v/>
      </c>
      <c r="R2321">
        <v>0</v>
      </c>
      <c r="S2321">
        <v>1</v>
      </c>
      <c r="T2321">
        <v>17.5</v>
      </c>
      <c r="U2321" t="s">
        <v>42</v>
      </c>
      <c r="W2321" t="str">
        <f t="shared" si="327"/>
        <v>Open</v>
      </c>
      <c r="X2321" t="str">
        <f>_xlfn.XLOOKUP(B2321,'Customers'!A:A,'Customers'!E:E,"")</f>
        <v>SMB</v>
      </c>
      <c r="Y2321">
        <f t="shared" si="328"/>
        <v>0</v>
      </c>
      <c r="Z2321" t="str">
        <f t="shared" si="329"/>
        <v/>
      </c>
      <c r="AA2321">
        <f t="shared" si="332"/>
        <v>0</v>
      </c>
    </row>
    <row r="2322" spans="1:27">
      <c r="A2322" t="s">
        <v>7331</v>
      </c>
      <c r="B2322" t="s">
        <v>1747</v>
      </c>
      <c r="C2322" t="s">
        <v>18</v>
      </c>
      <c r="D2322" t="s">
        <v>37</v>
      </c>
      <c r="E2322" t="s">
        <v>54</v>
      </c>
      <c r="F2322" t="s">
        <v>7332</v>
      </c>
      <c r="G2322" s="6">
        <f t="shared" si="324"/>
        <v>196000</v>
      </c>
      <c r="H2322" t="s">
        <v>39</v>
      </c>
      <c r="I2322" t="s">
        <v>80</v>
      </c>
      <c r="J2322" t="str">
        <f t="shared" si="325"/>
        <v>Shivani Natt</v>
      </c>
      <c r="K2322" t="s">
        <v>1887</v>
      </c>
      <c r="L2322" s="7">
        <f t="shared" si="330"/>
        <v>45002</v>
      </c>
      <c r="M2322" s="7">
        <v>45142</v>
      </c>
      <c r="N2322" s="1">
        <f t="shared" si="326"/>
        <v>45142</v>
      </c>
      <c r="P2322" s="7" t="str">
        <f t="shared" si="331"/>
        <v/>
      </c>
      <c r="R2322">
        <v>0</v>
      </c>
      <c r="S2322">
        <v>1</v>
      </c>
      <c r="T2322">
        <v>20.6</v>
      </c>
      <c r="U2322" t="s">
        <v>33</v>
      </c>
      <c r="W2322" t="str">
        <f t="shared" si="327"/>
        <v>Open</v>
      </c>
      <c r="X2322" t="str">
        <f>_xlfn.XLOOKUP(B2322,'Customers'!A:A,'Customers'!E:E,"")</f>
        <v>Mid-Market</v>
      </c>
      <c r="Y2322">
        <f t="shared" si="328"/>
        <v>0</v>
      </c>
      <c r="Z2322" t="str">
        <f t="shared" si="329"/>
        <v/>
      </c>
      <c r="AA2322">
        <f t="shared" si="332"/>
        <v>0</v>
      </c>
    </row>
    <row r="2323" spans="1:27">
      <c r="A2323" t="s">
        <v>7333</v>
      </c>
      <c r="B2323" t="s">
        <v>7334</v>
      </c>
      <c r="C2323" t="s">
        <v>18</v>
      </c>
      <c r="D2323" t="s">
        <v>37</v>
      </c>
      <c r="E2323" t="s">
        <v>91</v>
      </c>
      <c r="F2323" t="s">
        <v>7335</v>
      </c>
      <c r="G2323" s="6">
        <f t="shared" si="324"/>
        <v>103251</v>
      </c>
      <c r="H2323" t="s">
        <v>79</v>
      </c>
      <c r="I2323" t="s">
        <v>62</v>
      </c>
      <c r="J2323" t="str">
        <f t="shared" si="325"/>
        <v>Jairaj Panchal</v>
      </c>
      <c r="K2323" t="s">
        <v>414</v>
      </c>
      <c r="L2323" s="7">
        <f t="shared" si="330"/>
        <v>45194</v>
      </c>
      <c r="M2323" s="7">
        <v>45337</v>
      </c>
      <c r="N2323" s="1">
        <f t="shared" si="326"/>
        <v>45337</v>
      </c>
      <c r="O2323" s="7">
        <v>45366</v>
      </c>
      <c r="P2323" s="7">
        <f t="shared" si="331"/>
        <v>45366</v>
      </c>
      <c r="Q2323">
        <v>172</v>
      </c>
      <c r="R2323">
        <v>0</v>
      </c>
      <c r="S2323">
        <v>1</v>
      </c>
      <c r="T2323">
        <v>2.2000000000000002</v>
      </c>
      <c r="U2323" t="s">
        <v>42</v>
      </c>
      <c r="W2323" t="str">
        <f t="shared" si="327"/>
        <v>Won</v>
      </c>
      <c r="X2323" t="str">
        <f>_xlfn.XLOOKUP(B2323,'Customers'!A:A,'Customers'!E:E,"")</f>
        <v>Enterprise</v>
      </c>
      <c r="Y2323">
        <f t="shared" si="328"/>
        <v>1</v>
      </c>
      <c r="Z2323">
        <f t="shared" si="329"/>
        <v>29</v>
      </c>
      <c r="AA2323">
        <f t="shared" si="332"/>
        <v>0</v>
      </c>
    </row>
    <row r="2324" spans="1:27">
      <c r="A2324" t="s">
        <v>7336</v>
      </c>
      <c r="B2324" t="s">
        <v>3557</v>
      </c>
      <c r="C2324" t="s">
        <v>349</v>
      </c>
      <c r="D2324" t="s">
        <v>19</v>
      </c>
      <c r="E2324" t="s">
        <v>115</v>
      </c>
      <c r="F2324" t="s">
        <v>7337</v>
      </c>
      <c r="G2324" s="6">
        <f t="shared" si="324"/>
        <v>5872</v>
      </c>
      <c r="H2324" t="s">
        <v>79</v>
      </c>
      <c r="I2324" t="s">
        <v>93</v>
      </c>
      <c r="J2324" t="str">
        <f t="shared" si="325"/>
        <v>Owen Mane</v>
      </c>
      <c r="K2324" t="s">
        <v>7338</v>
      </c>
      <c r="L2324" s="7">
        <f t="shared" si="330"/>
        <v>44868</v>
      </c>
      <c r="M2324" s="7">
        <v>44902</v>
      </c>
      <c r="N2324" s="1">
        <f t="shared" si="326"/>
        <v>44902</v>
      </c>
      <c r="O2324" s="7">
        <v>45017</v>
      </c>
      <c r="P2324" s="7">
        <f t="shared" si="331"/>
        <v>45017</v>
      </c>
      <c r="Q2324">
        <v>149</v>
      </c>
      <c r="R2324">
        <v>0</v>
      </c>
      <c r="S2324">
        <v>1</v>
      </c>
      <c r="T2324">
        <v>8.6999999999999993</v>
      </c>
      <c r="U2324" t="s">
        <v>58</v>
      </c>
      <c r="W2324" t="str">
        <f t="shared" si="327"/>
        <v>Lost</v>
      </c>
      <c r="X2324" t="str">
        <f>_xlfn.XLOOKUP(B2324,'Customers'!A:A,'Customers'!E:E,"")</f>
        <v>Enterprise</v>
      </c>
      <c r="Y2324">
        <f t="shared" si="328"/>
        <v>1</v>
      </c>
      <c r="Z2324">
        <f t="shared" si="329"/>
        <v>115</v>
      </c>
      <c r="AA2324">
        <f t="shared" si="332"/>
        <v>1</v>
      </c>
    </row>
    <row r="2325" spans="1:27">
      <c r="A2325" t="s">
        <v>7339</v>
      </c>
      <c r="B2325" t="s">
        <v>7181</v>
      </c>
      <c r="C2325" t="s">
        <v>2063</v>
      </c>
      <c r="D2325" t="s">
        <v>66</v>
      </c>
      <c r="E2325" t="s">
        <v>28</v>
      </c>
      <c r="F2325" t="s">
        <v>7340</v>
      </c>
      <c r="G2325" s="6">
        <f t="shared" si="324"/>
        <v>3666</v>
      </c>
      <c r="H2325" t="s">
        <v>56</v>
      </c>
      <c r="I2325" t="s">
        <v>2867</v>
      </c>
      <c r="J2325" t="str">
        <f t="shared" si="325"/>
        <v>Aachal Soni</v>
      </c>
      <c r="K2325" t="s">
        <v>7341</v>
      </c>
      <c r="L2325" s="7">
        <f t="shared" si="330"/>
        <v>45502</v>
      </c>
      <c r="M2325" s="7">
        <v>45585</v>
      </c>
      <c r="N2325" s="1">
        <f t="shared" si="326"/>
        <v>45585</v>
      </c>
      <c r="P2325" s="7" t="str">
        <f t="shared" si="331"/>
        <v/>
      </c>
      <c r="R2325">
        <v>0</v>
      </c>
      <c r="S2325">
        <v>1</v>
      </c>
      <c r="T2325">
        <v>27.6</v>
      </c>
      <c r="U2325" t="s">
        <v>33</v>
      </c>
      <c r="W2325" t="str">
        <f t="shared" si="327"/>
        <v>Open</v>
      </c>
      <c r="X2325" t="str">
        <f>_xlfn.XLOOKUP(B2325,'Customers'!A:A,'Customers'!E:E,"")</f>
        <v>SMB</v>
      </c>
      <c r="Y2325">
        <f t="shared" si="328"/>
        <v>0</v>
      </c>
      <c r="Z2325" t="str">
        <f t="shared" si="329"/>
        <v/>
      </c>
      <c r="AA2325">
        <f t="shared" si="332"/>
        <v>0</v>
      </c>
    </row>
    <row r="2326" spans="1:27">
      <c r="A2326" t="s">
        <v>7342</v>
      </c>
      <c r="B2326" t="s">
        <v>3853</v>
      </c>
      <c r="C2326" t="s">
        <v>18</v>
      </c>
      <c r="D2326" t="s">
        <v>53</v>
      </c>
      <c r="E2326" t="s">
        <v>45</v>
      </c>
      <c r="F2326" t="s">
        <v>7343</v>
      </c>
      <c r="G2326" s="6">
        <f t="shared" si="324"/>
        <v>9891</v>
      </c>
      <c r="H2326" t="s">
        <v>22</v>
      </c>
      <c r="I2326" t="s">
        <v>105</v>
      </c>
      <c r="J2326" t="str">
        <f t="shared" si="325"/>
        <v>Hemangini Bahri</v>
      </c>
      <c r="K2326" t="s">
        <v>1049</v>
      </c>
      <c r="L2326" s="7">
        <f t="shared" si="330"/>
        <v>44739</v>
      </c>
      <c r="M2326" s="7">
        <v>44787</v>
      </c>
      <c r="N2326" s="1">
        <f t="shared" si="326"/>
        <v>44787</v>
      </c>
      <c r="P2326" s="7" t="str">
        <f t="shared" si="331"/>
        <v/>
      </c>
      <c r="R2326">
        <v>0</v>
      </c>
      <c r="S2326">
        <v>1</v>
      </c>
      <c r="T2326">
        <v>31.4</v>
      </c>
      <c r="U2326" t="s">
        <v>25</v>
      </c>
      <c r="W2326" t="str">
        <f t="shared" si="327"/>
        <v>Open</v>
      </c>
      <c r="X2326" t="str">
        <f>_xlfn.XLOOKUP(B2326,'Customers'!A:A,'Customers'!E:E,"")</f>
        <v>SMB</v>
      </c>
      <c r="Y2326">
        <f t="shared" si="328"/>
        <v>0</v>
      </c>
      <c r="Z2326" t="str">
        <f t="shared" si="329"/>
        <v/>
      </c>
      <c r="AA2326">
        <f t="shared" si="332"/>
        <v>0</v>
      </c>
    </row>
    <row r="2327" spans="1:27">
      <c r="A2327" t="s">
        <v>7344</v>
      </c>
      <c r="B2327" t="s">
        <v>990</v>
      </c>
      <c r="C2327" t="s">
        <v>18</v>
      </c>
      <c r="D2327" t="s">
        <v>183</v>
      </c>
      <c r="E2327" t="s">
        <v>177</v>
      </c>
      <c r="F2327" t="s">
        <v>7345</v>
      </c>
      <c r="G2327" s="6">
        <f t="shared" si="324"/>
        <v>8906</v>
      </c>
      <c r="H2327" t="s">
        <v>151</v>
      </c>
      <c r="I2327" t="s">
        <v>351</v>
      </c>
      <c r="J2327" t="str">
        <f t="shared" si="325"/>
        <v>Rachit Lall</v>
      </c>
      <c r="K2327" t="s">
        <v>4828</v>
      </c>
      <c r="L2327" s="7">
        <f t="shared" si="330"/>
        <v>45611</v>
      </c>
      <c r="M2327" s="7">
        <v>45746</v>
      </c>
      <c r="N2327" s="1">
        <f t="shared" si="326"/>
        <v>45746</v>
      </c>
      <c r="P2327" s="7" t="str">
        <f t="shared" si="331"/>
        <v/>
      </c>
      <c r="R2327">
        <v>0</v>
      </c>
      <c r="S2327">
        <v>1</v>
      </c>
      <c r="T2327">
        <v>10.4</v>
      </c>
      <c r="U2327" t="s">
        <v>42</v>
      </c>
      <c r="W2327" t="str">
        <f t="shared" si="327"/>
        <v>Open</v>
      </c>
      <c r="X2327" t="str">
        <f>_xlfn.XLOOKUP(B2327,'Customers'!A:A,'Customers'!E:E,"")</f>
        <v>Mid-Market</v>
      </c>
      <c r="Y2327">
        <f t="shared" si="328"/>
        <v>0</v>
      </c>
      <c r="Z2327" t="str">
        <f t="shared" si="329"/>
        <v/>
      </c>
      <c r="AA2327">
        <f t="shared" si="332"/>
        <v>0</v>
      </c>
    </row>
    <row r="2328" spans="1:27">
      <c r="A2328" t="s">
        <v>7346</v>
      </c>
      <c r="B2328" t="s">
        <v>6143</v>
      </c>
      <c r="C2328" t="s">
        <v>18</v>
      </c>
      <c r="D2328" t="s">
        <v>66</v>
      </c>
      <c r="E2328" t="s">
        <v>54</v>
      </c>
      <c r="F2328" t="s">
        <v>3291</v>
      </c>
      <c r="G2328" s="6">
        <f t="shared" si="324"/>
        <v>15099</v>
      </c>
      <c r="H2328" t="s">
        <v>39</v>
      </c>
      <c r="I2328" t="s">
        <v>105</v>
      </c>
      <c r="J2328" t="str">
        <f t="shared" si="325"/>
        <v>Hemangini Bahri</v>
      </c>
      <c r="K2328" t="s">
        <v>7347</v>
      </c>
      <c r="L2328" s="7">
        <f t="shared" si="330"/>
        <v>45133</v>
      </c>
      <c r="M2328" s="7">
        <v>45285</v>
      </c>
      <c r="N2328" s="1">
        <f t="shared" si="326"/>
        <v>45285</v>
      </c>
      <c r="P2328" s="7" t="str">
        <f t="shared" si="331"/>
        <v/>
      </c>
      <c r="R2328">
        <v>0</v>
      </c>
      <c r="S2328">
        <v>1</v>
      </c>
      <c r="T2328">
        <v>25.3</v>
      </c>
      <c r="U2328" t="s">
        <v>42</v>
      </c>
      <c r="W2328" t="str">
        <f t="shared" si="327"/>
        <v>Open</v>
      </c>
      <c r="X2328" t="str">
        <f>_xlfn.XLOOKUP(B2328,'Customers'!A:A,'Customers'!E:E,"")</f>
        <v>Mid-Market</v>
      </c>
      <c r="Y2328">
        <f t="shared" si="328"/>
        <v>0</v>
      </c>
      <c r="Z2328" t="str">
        <f t="shared" si="329"/>
        <v/>
      </c>
      <c r="AA2328">
        <f t="shared" si="332"/>
        <v>0</v>
      </c>
    </row>
    <row r="2329" spans="1:27">
      <c r="A2329" t="s">
        <v>7348</v>
      </c>
      <c r="B2329" t="s">
        <v>7349</v>
      </c>
      <c r="C2329" t="s">
        <v>307</v>
      </c>
      <c r="D2329" t="s">
        <v>19</v>
      </c>
      <c r="E2329" t="s">
        <v>20</v>
      </c>
      <c r="F2329" t="s">
        <v>7350</v>
      </c>
      <c r="G2329" s="6">
        <f t="shared" si="324"/>
        <v>1279</v>
      </c>
      <c r="H2329" t="s">
        <v>151</v>
      </c>
      <c r="I2329" t="s">
        <v>68</v>
      </c>
      <c r="J2329" t="str">
        <f t="shared" si="325"/>
        <v>Anamika Keer</v>
      </c>
      <c r="K2329" t="s">
        <v>1972</v>
      </c>
      <c r="L2329" s="7">
        <f t="shared" si="330"/>
        <v>44761</v>
      </c>
      <c r="M2329" s="7">
        <v>44857</v>
      </c>
      <c r="N2329" s="1">
        <f t="shared" si="326"/>
        <v>44857</v>
      </c>
      <c r="P2329" s="7" t="str">
        <f t="shared" si="331"/>
        <v/>
      </c>
      <c r="R2329">
        <v>0</v>
      </c>
      <c r="S2329">
        <v>1</v>
      </c>
      <c r="T2329">
        <v>6.8</v>
      </c>
      <c r="U2329" t="s">
        <v>100</v>
      </c>
      <c r="W2329" t="str">
        <f t="shared" si="327"/>
        <v>Open</v>
      </c>
      <c r="X2329" t="str">
        <f>_xlfn.XLOOKUP(B2329,'Customers'!A:A,'Customers'!E:E,"")</f>
        <v>Mid-Market</v>
      </c>
      <c r="Y2329">
        <f t="shared" si="328"/>
        <v>0</v>
      </c>
      <c r="Z2329" t="str">
        <f t="shared" si="329"/>
        <v/>
      </c>
      <c r="AA2329">
        <f t="shared" si="332"/>
        <v>0</v>
      </c>
    </row>
    <row r="2330" spans="1:27">
      <c r="A2330" t="s">
        <v>7351</v>
      </c>
      <c r="B2330" t="s">
        <v>7352</v>
      </c>
      <c r="C2330" t="s">
        <v>18</v>
      </c>
      <c r="D2330" t="s">
        <v>66</v>
      </c>
      <c r="E2330" t="s">
        <v>54</v>
      </c>
      <c r="F2330" t="s">
        <v>7353</v>
      </c>
      <c r="G2330" s="6">
        <f t="shared" si="324"/>
        <v>15322</v>
      </c>
      <c r="H2330" t="s">
        <v>161</v>
      </c>
      <c r="I2330" t="s">
        <v>1009</v>
      </c>
      <c r="J2330" t="str">
        <f t="shared" si="325"/>
        <v>Ekta Uppal</v>
      </c>
      <c r="K2330" t="s">
        <v>2560</v>
      </c>
      <c r="L2330" s="7">
        <f t="shared" si="330"/>
        <v>45167</v>
      </c>
      <c r="M2330" s="7">
        <v>45187</v>
      </c>
      <c r="N2330" s="1">
        <f t="shared" si="326"/>
        <v>45187</v>
      </c>
      <c r="P2330" s="7" t="str">
        <f t="shared" si="331"/>
        <v/>
      </c>
      <c r="R2330">
        <v>0</v>
      </c>
      <c r="S2330">
        <v>1</v>
      </c>
      <c r="T2330">
        <v>32.299999999999997</v>
      </c>
      <c r="U2330" t="s">
        <v>100</v>
      </c>
      <c r="W2330" t="str">
        <f t="shared" si="327"/>
        <v>Open</v>
      </c>
      <c r="X2330" t="str">
        <f>_xlfn.XLOOKUP(B2330,'Customers'!A:A,'Customers'!E:E,"")</f>
        <v>SMB</v>
      </c>
      <c r="Y2330">
        <f t="shared" si="328"/>
        <v>0</v>
      </c>
      <c r="Z2330" t="str">
        <f t="shared" si="329"/>
        <v/>
      </c>
      <c r="AA2330">
        <f t="shared" si="332"/>
        <v>0</v>
      </c>
    </row>
    <row r="2331" spans="1:27">
      <c r="A2331" t="s">
        <v>7354</v>
      </c>
      <c r="B2331" t="s">
        <v>6399</v>
      </c>
      <c r="C2331" t="s">
        <v>514</v>
      </c>
      <c r="D2331" t="s">
        <v>66</v>
      </c>
      <c r="E2331" t="s">
        <v>28</v>
      </c>
      <c r="F2331" t="s">
        <v>6520</v>
      </c>
      <c r="G2331" s="6">
        <f t="shared" si="324"/>
        <v>12560</v>
      </c>
      <c r="H2331" t="s">
        <v>22</v>
      </c>
      <c r="I2331" t="s">
        <v>268</v>
      </c>
      <c r="J2331" t="str">
        <f t="shared" si="325"/>
        <v>Panini Kade</v>
      </c>
      <c r="K2331" t="s">
        <v>4785</v>
      </c>
      <c r="L2331" s="7">
        <f t="shared" si="330"/>
        <v>44658</v>
      </c>
      <c r="M2331" s="7">
        <v>44681</v>
      </c>
      <c r="N2331" s="1">
        <f t="shared" si="326"/>
        <v>44681</v>
      </c>
      <c r="P2331" s="7" t="str">
        <f t="shared" si="331"/>
        <v/>
      </c>
      <c r="R2331">
        <v>0</v>
      </c>
      <c r="S2331">
        <v>1</v>
      </c>
      <c r="T2331">
        <v>34.299999999999997</v>
      </c>
      <c r="U2331" t="s">
        <v>100</v>
      </c>
      <c r="W2331" t="str">
        <f t="shared" si="327"/>
        <v>Open</v>
      </c>
      <c r="X2331" t="str">
        <f>_xlfn.XLOOKUP(B2331,'Customers'!A:A,'Customers'!E:E,"")</f>
        <v>Mid-Market</v>
      </c>
      <c r="Y2331">
        <f t="shared" si="328"/>
        <v>0</v>
      </c>
      <c r="Z2331" t="str">
        <f t="shared" si="329"/>
        <v/>
      </c>
      <c r="AA2331">
        <f t="shared" si="332"/>
        <v>0</v>
      </c>
    </row>
    <row r="2332" spans="1:27">
      <c r="A2332" t="s">
        <v>7355</v>
      </c>
      <c r="B2332" t="s">
        <v>4863</v>
      </c>
      <c r="C2332" t="s">
        <v>1135</v>
      </c>
      <c r="D2332" t="s">
        <v>183</v>
      </c>
      <c r="E2332" t="s">
        <v>115</v>
      </c>
      <c r="F2332" t="s">
        <v>7356</v>
      </c>
      <c r="G2332" s="6">
        <f t="shared" si="324"/>
        <v>7275</v>
      </c>
      <c r="H2332" t="s">
        <v>151</v>
      </c>
      <c r="I2332" t="s">
        <v>156</v>
      </c>
      <c r="J2332" t="str">
        <f t="shared" si="325"/>
        <v>Lakshmi Hayre</v>
      </c>
      <c r="K2332" t="s">
        <v>7357</v>
      </c>
      <c r="L2332" s="7">
        <f t="shared" si="330"/>
        <v>45521</v>
      </c>
      <c r="M2332" s="7">
        <v>45640</v>
      </c>
      <c r="N2332" s="1">
        <f t="shared" si="326"/>
        <v>45640</v>
      </c>
      <c r="O2332" s="7">
        <v>45604</v>
      </c>
      <c r="P2332" s="7">
        <f t="shared" si="331"/>
        <v>45604</v>
      </c>
      <c r="Q2332">
        <v>83</v>
      </c>
      <c r="R2332">
        <v>0</v>
      </c>
      <c r="S2332">
        <v>1</v>
      </c>
      <c r="T2332">
        <v>4.5999999999999996</v>
      </c>
      <c r="U2332" t="s">
        <v>42</v>
      </c>
      <c r="W2332" t="str">
        <f t="shared" si="327"/>
        <v>Lost</v>
      </c>
      <c r="X2332" t="str">
        <f>_xlfn.XLOOKUP(B2332,'Customers'!A:A,'Customers'!E:E,"")</f>
        <v>SMB</v>
      </c>
      <c r="Y2332">
        <f t="shared" si="328"/>
        <v>1</v>
      </c>
      <c r="Z2332">
        <f t="shared" si="329"/>
        <v>-36</v>
      </c>
      <c r="AA2332">
        <f t="shared" si="332"/>
        <v>0</v>
      </c>
    </row>
    <row r="2333" spans="1:27">
      <c r="A2333" t="s">
        <v>7358</v>
      </c>
      <c r="B2333" t="s">
        <v>7359</v>
      </c>
      <c r="C2333" t="s">
        <v>1139</v>
      </c>
      <c r="D2333" t="s">
        <v>19</v>
      </c>
      <c r="E2333" t="s">
        <v>177</v>
      </c>
      <c r="F2333" t="s">
        <v>7360</v>
      </c>
      <c r="G2333" s="6">
        <f t="shared" si="324"/>
        <v>5819</v>
      </c>
      <c r="H2333" t="s">
        <v>47</v>
      </c>
      <c r="I2333" t="s">
        <v>73</v>
      </c>
      <c r="J2333" t="str">
        <f t="shared" si="325"/>
        <v>Karan Karnik</v>
      </c>
      <c r="K2333" t="s">
        <v>3703</v>
      </c>
      <c r="L2333" s="7">
        <f t="shared" si="330"/>
        <v>44990</v>
      </c>
      <c r="M2333" s="7">
        <v>45034</v>
      </c>
      <c r="N2333" s="1">
        <f t="shared" si="326"/>
        <v>45034</v>
      </c>
      <c r="P2333" s="7" t="str">
        <f t="shared" si="331"/>
        <v/>
      </c>
      <c r="R2333">
        <v>0</v>
      </c>
      <c r="S2333">
        <v>1</v>
      </c>
      <c r="T2333">
        <v>4.0999999999999996</v>
      </c>
      <c r="U2333" t="s">
        <v>42</v>
      </c>
      <c r="W2333" t="str">
        <f t="shared" si="327"/>
        <v>Open</v>
      </c>
      <c r="X2333" t="str">
        <f>_xlfn.XLOOKUP(B2333,'Customers'!A:A,'Customers'!E:E,"")</f>
        <v>Enterprise</v>
      </c>
      <c r="Y2333">
        <f t="shared" si="328"/>
        <v>0</v>
      </c>
      <c r="Z2333" t="str">
        <f t="shared" si="329"/>
        <v/>
      </c>
      <c r="AA2333">
        <f t="shared" si="332"/>
        <v>0</v>
      </c>
    </row>
    <row r="2334" spans="1:27">
      <c r="A2334" t="s">
        <v>7361</v>
      </c>
      <c r="B2334" t="s">
        <v>7362</v>
      </c>
      <c r="C2334" t="s">
        <v>1927</v>
      </c>
      <c r="D2334" t="s">
        <v>183</v>
      </c>
      <c r="E2334" t="s">
        <v>28</v>
      </c>
      <c r="F2334" t="s">
        <v>7363</v>
      </c>
      <c r="G2334" s="6">
        <f t="shared" si="324"/>
        <v>10245</v>
      </c>
      <c r="H2334" t="s">
        <v>30</v>
      </c>
      <c r="I2334" t="s">
        <v>133</v>
      </c>
      <c r="J2334" t="str">
        <f t="shared" si="325"/>
        <v>Aachal Soni</v>
      </c>
      <c r="K2334" t="s">
        <v>3330</v>
      </c>
      <c r="L2334" s="7">
        <f t="shared" si="330"/>
        <v>44682</v>
      </c>
      <c r="M2334" s="7">
        <v>44798</v>
      </c>
      <c r="N2334" s="1">
        <f t="shared" si="326"/>
        <v>44798</v>
      </c>
      <c r="P2334" s="7" t="str">
        <f t="shared" si="331"/>
        <v/>
      </c>
      <c r="R2334">
        <v>0</v>
      </c>
      <c r="S2334">
        <v>1</v>
      </c>
      <c r="T2334">
        <v>25.8</v>
      </c>
      <c r="U2334" t="s">
        <v>42</v>
      </c>
      <c r="W2334" t="str">
        <f t="shared" si="327"/>
        <v>Open</v>
      </c>
      <c r="X2334" t="str">
        <f>_xlfn.XLOOKUP(B2334,'Customers'!A:A,'Customers'!E:E,"")</f>
        <v>Mid-Market</v>
      </c>
      <c r="Y2334">
        <f t="shared" si="328"/>
        <v>0</v>
      </c>
      <c r="Z2334" t="str">
        <f t="shared" si="329"/>
        <v/>
      </c>
      <c r="AA2334">
        <f t="shared" si="332"/>
        <v>0</v>
      </c>
    </row>
    <row r="2335" spans="1:27">
      <c r="A2335" t="s">
        <v>7364</v>
      </c>
      <c r="B2335" t="s">
        <v>2842</v>
      </c>
      <c r="C2335" t="s">
        <v>18</v>
      </c>
      <c r="D2335" t="s">
        <v>66</v>
      </c>
      <c r="E2335" t="s">
        <v>54</v>
      </c>
      <c r="F2335" t="s">
        <v>7365</v>
      </c>
      <c r="G2335" s="6">
        <f t="shared" si="324"/>
        <v>16319</v>
      </c>
      <c r="H2335" t="s">
        <v>172</v>
      </c>
      <c r="I2335" t="s">
        <v>62</v>
      </c>
      <c r="J2335" t="str">
        <f t="shared" si="325"/>
        <v>Jairaj Panchal</v>
      </c>
      <c r="K2335" t="s">
        <v>7366</v>
      </c>
      <c r="L2335" s="7">
        <f t="shared" si="330"/>
        <v>44706</v>
      </c>
      <c r="M2335" s="7">
        <v>44779</v>
      </c>
      <c r="N2335" s="1">
        <f t="shared" si="326"/>
        <v>44779</v>
      </c>
      <c r="P2335" s="7" t="str">
        <f t="shared" si="331"/>
        <v/>
      </c>
      <c r="R2335">
        <v>0</v>
      </c>
      <c r="S2335">
        <v>1</v>
      </c>
      <c r="T2335">
        <v>1.1000000000000001</v>
      </c>
      <c r="U2335" t="s">
        <v>100</v>
      </c>
      <c r="W2335" t="str">
        <f t="shared" si="327"/>
        <v>Open</v>
      </c>
      <c r="X2335" t="str">
        <f>_xlfn.XLOOKUP(B2335,'Customers'!A:A,'Customers'!E:E,"")</f>
        <v>Mid-Market</v>
      </c>
      <c r="Y2335">
        <f t="shared" si="328"/>
        <v>0</v>
      </c>
      <c r="Z2335" t="str">
        <f t="shared" si="329"/>
        <v/>
      </c>
      <c r="AA2335">
        <f t="shared" si="332"/>
        <v>0</v>
      </c>
    </row>
    <row r="2336" spans="1:27">
      <c r="A2336" t="s">
        <v>7367</v>
      </c>
      <c r="B2336" t="s">
        <v>2023</v>
      </c>
      <c r="C2336" t="s">
        <v>3260</v>
      </c>
      <c r="D2336" t="s">
        <v>37</v>
      </c>
      <c r="E2336" t="s">
        <v>115</v>
      </c>
      <c r="F2336" t="s">
        <v>7368</v>
      </c>
      <c r="G2336" s="6">
        <f t="shared" si="324"/>
        <v>100448</v>
      </c>
      <c r="H2336" t="s">
        <v>172</v>
      </c>
      <c r="I2336" t="s">
        <v>145</v>
      </c>
      <c r="J2336" t="str">
        <f t="shared" si="325"/>
        <v>Krish Varughese</v>
      </c>
      <c r="K2336" t="s">
        <v>2930</v>
      </c>
      <c r="L2336" s="7">
        <f t="shared" si="330"/>
        <v>45142</v>
      </c>
      <c r="M2336" s="7">
        <v>45163</v>
      </c>
      <c r="N2336" s="1">
        <f t="shared" si="326"/>
        <v>45163</v>
      </c>
      <c r="O2336" s="7">
        <v>45241</v>
      </c>
      <c r="P2336" s="7">
        <f t="shared" si="331"/>
        <v>45241</v>
      </c>
      <c r="Q2336">
        <v>99</v>
      </c>
      <c r="R2336">
        <v>0</v>
      </c>
      <c r="S2336">
        <v>1</v>
      </c>
      <c r="T2336">
        <v>24</v>
      </c>
      <c r="U2336" t="s">
        <v>58</v>
      </c>
      <c r="W2336" t="str">
        <f t="shared" si="327"/>
        <v>Lost</v>
      </c>
      <c r="X2336" t="str">
        <f>_xlfn.XLOOKUP(B2336,'Customers'!A:A,'Customers'!E:E,"")</f>
        <v>Enterprise</v>
      </c>
      <c r="Y2336">
        <f t="shared" si="328"/>
        <v>1</v>
      </c>
      <c r="Z2336">
        <f t="shared" si="329"/>
        <v>78</v>
      </c>
      <c r="AA2336">
        <f t="shared" si="332"/>
        <v>1</v>
      </c>
    </row>
    <row r="2337" spans="1:27">
      <c r="A2337" t="s">
        <v>7369</v>
      </c>
      <c r="B2337" t="s">
        <v>1751</v>
      </c>
      <c r="C2337" t="s">
        <v>18</v>
      </c>
      <c r="D2337" t="s">
        <v>19</v>
      </c>
      <c r="E2337" t="s">
        <v>28</v>
      </c>
      <c r="F2337" t="s">
        <v>29</v>
      </c>
      <c r="G2337" s="6">
        <f t="shared" si="324"/>
        <v>3000</v>
      </c>
      <c r="H2337" t="s">
        <v>39</v>
      </c>
      <c r="I2337" t="s">
        <v>86</v>
      </c>
      <c r="J2337" t="str">
        <f t="shared" si="325"/>
        <v>Mason Solanki</v>
      </c>
      <c r="K2337" t="s">
        <v>2097</v>
      </c>
      <c r="L2337" s="7">
        <f t="shared" si="330"/>
        <v>45014</v>
      </c>
      <c r="M2337" s="7">
        <v>45094</v>
      </c>
      <c r="N2337" s="1">
        <f t="shared" si="326"/>
        <v>45094</v>
      </c>
      <c r="P2337" s="7" t="str">
        <f t="shared" si="331"/>
        <v/>
      </c>
      <c r="R2337">
        <v>0</v>
      </c>
      <c r="S2337">
        <v>1</v>
      </c>
      <c r="T2337">
        <v>30.9</v>
      </c>
      <c r="U2337" t="s">
        <v>58</v>
      </c>
      <c r="W2337" t="str">
        <f t="shared" si="327"/>
        <v>Open</v>
      </c>
      <c r="X2337" t="str">
        <f>_xlfn.XLOOKUP(B2337,'Customers'!A:A,'Customers'!E:E,"")</f>
        <v>SMB</v>
      </c>
      <c r="Y2337">
        <f t="shared" si="328"/>
        <v>0</v>
      </c>
      <c r="Z2337" t="str">
        <f t="shared" si="329"/>
        <v/>
      </c>
      <c r="AA2337">
        <f t="shared" si="332"/>
        <v>0</v>
      </c>
    </row>
    <row r="2338" spans="1:27">
      <c r="A2338" t="s">
        <v>7370</v>
      </c>
      <c r="B2338" t="s">
        <v>7371</v>
      </c>
      <c r="C2338" t="s">
        <v>315</v>
      </c>
      <c r="D2338" t="s">
        <v>183</v>
      </c>
      <c r="E2338" t="s">
        <v>45</v>
      </c>
      <c r="F2338" t="s">
        <v>7372</v>
      </c>
      <c r="G2338" s="6">
        <f t="shared" si="324"/>
        <v>11431</v>
      </c>
      <c r="H2338" t="s">
        <v>172</v>
      </c>
      <c r="I2338" t="s">
        <v>274</v>
      </c>
      <c r="J2338" t="str">
        <f t="shared" si="325"/>
        <v>Rachit Lall</v>
      </c>
      <c r="K2338" t="s">
        <v>4289</v>
      </c>
      <c r="L2338" s="7">
        <f t="shared" si="330"/>
        <v>44575</v>
      </c>
      <c r="M2338" s="7">
        <v>44738</v>
      </c>
      <c r="N2338" s="1">
        <f t="shared" si="326"/>
        <v>44738</v>
      </c>
      <c r="P2338" s="7" t="str">
        <f t="shared" si="331"/>
        <v/>
      </c>
      <c r="R2338">
        <v>0</v>
      </c>
      <c r="S2338">
        <v>1</v>
      </c>
      <c r="T2338">
        <v>17.399999999999999</v>
      </c>
      <c r="U2338" t="s">
        <v>42</v>
      </c>
      <c r="W2338" t="str">
        <f t="shared" si="327"/>
        <v>Open</v>
      </c>
      <c r="X2338" t="str">
        <f>_xlfn.XLOOKUP(B2338,'Customers'!A:A,'Customers'!E:E,"")</f>
        <v>Mid-Market</v>
      </c>
      <c r="Y2338">
        <f t="shared" si="328"/>
        <v>0</v>
      </c>
      <c r="Z2338" t="str">
        <f t="shared" si="329"/>
        <v/>
      </c>
      <c r="AA2338">
        <f t="shared" si="332"/>
        <v>0</v>
      </c>
    </row>
    <row r="2339" spans="1:27">
      <c r="A2339" t="s">
        <v>7373</v>
      </c>
      <c r="B2339" t="s">
        <v>7374</v>
      </c>
      <c r="C2339" t="s">
        <v>18</v>
      </c>
      <c r="D2339" t="s">
        <v>53</v>
      </c>
      <c r="E2339" t="s">
        <v>115</v>
      </c>
      <c r="F2339" t="s">
        <v>7375</v>
      </c>
      <c r="G2339" s="6">
        <f t="shared" si="324"/>
        <v>43056</v>
      </c>
      <c r="H2339" t="s">
        <v>47</v>
      </c>
      <c r="I2339" t="s">
        <v>232</v>
      </c>
      <c r="J2339" t="str">
        <f t="shared" si="325"/>
        <v>Patrick Sama</v>
      </c>
      <c r="K2339" t="s">
        <v>1289</v>
      </c>
      <c r="L2339" s="7">
        <f t="shared" si="330"/>
        <v>45472</v>
      </c>
      <c r="M2339" s="7">
        <v>45584</v>
      </c>
      <c r="N2339" s="1">
        <f t="shared" si="326"/>
        <v>45584</v>
      </c>
      <c r="O2339" s="7">
        <v>45600</v>
      </c>
      <c r="P2339" s="7">
        <f t="shared" si="331"/>
        <v>45600</v>
      </c>
      <c r="Q2339">
        <v>128</v>
      </c>
      <c r="R2339">
        <v>0</v>
      </c>
      <c r="S2339">
        <v>1</v>
      </c>
      <c r="T2339">
        <v>27.1</v>
      </c>
      <c r="U2339" t="s">
        <v>100</v>
      </c>
      <c r="W2339" t="str">
        <f t="shared" si="327"/>
        <v>Lost</v>
      </c>
      <c r="X2339" t="str">
        <f>_xlfn.XLOOKUP(B2339,'Customers'!A:A,'Customers'!E:E,"")</f>
        <v>SMB</v>
      </c>
      <c r="Y2339">
        <f t="shared" si="328"/>
        <v>1</v>
      </c>
      <c r="Z2339">
        <f t="shared" si="329"/>
        <v>16</v>
      </c>
      <c r="AA2339">
        <f t="shared" si="332"/>
        <v>0</v>
      </c>
    </row>
    <row r="2340" spans="1:27">
      <c r="A2340" t="s">
        <v>7376</v>
      </c>
      <c r="B2340" t="s">
        <v>435</v>
      </c>
      <c r="C2340" t="s">
        <v>90</v>
      </c>
      <c r="D2340" t="s">
        <v>183</v>
      </c>
      <c r="E2340" t="s">
        <v>115</v>
      </c>
      <c r="F2340" t="s">
        <v>7377</v>
      </c>
      <c r="G2340" s="6">
        <f t="shared" si="324"/>
        <v>11864</v>
      </c>
      <c r="H2340" t="s">
        <v>22</v>
      </c>
      <c r="I2340" t="s">
        <v>506</v>
      </c>
      <c r="J2340" t="str">
        <f t="shared" si="325"/>
        <v>Patrick Sama</v>
      </c>
      <c r="K2340" t="s">
        <v>2714</v>
      </c>
      <c r="L2340" s="7">
        <f t="shared" si="330"/>
        <v>45323</v>
      </c>
      <c r="M2340" s="7">
        <v>45407</v>
      </c>
      <c r="N2340" s="1">
        <f t="shared" si="326"/>
        <v>45407</v>
      </c>
      <c r="O2340" s="7">
        <v>45417</v>
      </c>
      <c r="P2340" s="7">
        <f t="shared" si="331"/>
        <v>45417</v>
      </c>
      <c r="Q2340">
        <v>94</v>
      </c>
      <c r="R2340">
        <v>0</v>
      </c>
      <c r="S2340">
        <v>1</v>
      </c>
      <c r="T2340">
        <v>24.1</v>
      </c>
      <c r="U2340" t="s">
        <v>100</v>
      </c>
      <c r="W2340" t="str">
        <f t="shared" si="327"/>
        <v>Lost</v>
      </c>
      <c r="X2340" t="str">
        <f>_xlfn.XLOOKUP(B2340,'Customers'!A:A,'Customers'!E:E,"")</f>
        <v>SMB</v>
      </c>
      <c r="Y2340">
        <f t="shared" si="328"/>
        <v>1</v>
      </c>
      <c r="Z2340">
        <f t="shared" si="329"/>
        <v>10</v>
      </c>
      <c r="AA2340">
        <f t="shared" si="332"/>
        <v>0</v>
      </c>
    </row>
    <row r="2341" spans="1:27">
      <c r="A2341" t="s">
        <v>7378</v>
      </c>
      <c r="B2341" t="s">
        <v>7379</v>
      </c>
      <c r="C2341" t="s">
        <v>18</v>
      </c>
      <c r="D2341" t="s">
        <v>53</v>
      </c>
      <c r="E2341" t="s">
        <v>28</v>
      </c>
      <c r="F2341" t="s">
        <v>1292</v>
      </c>
      <c r="G2341" s="6">
        <f t="shared" si="324"/>
        <v>12000</v>
      </c>
      <c r="H2341" t="s">
        <v>161</v>
      </c>
      <c r="I2341" t="s">
        <v>127</v>
      </c>
      <c r="J2341" t="str">
        <f t="shared" si="325"/>
        <v>Kashish Patla</v>
      </c>
      <c r="K2341" t="s">
        <v>3825</v>
      </c>
      <c r="L2341" s="7">
        <f t="shared" si="330"/>
        <v>45525</v>
      </c>
      <c r="M2341" s="7">
        <v>45669</v>
      </c>
      <c r="N2341" s="1">
        <f t="shared" si="326"/>
        <v>45669</v>
      </c>
      <c r="P2341" s="7" t="str">
        <f t="shared" si="331"/>
        <v/>
      </c>
      <c r="R2341">
        <v>0</v>
      </c>
      <c r="S2341">
        <v>1</v>
      </c>
      <c r="T2341">
        <v>24.5</v>
      </c>
      <c r="U2341" t="s">
        <v>58</v>
      </c>
      <c r="W2341" t="str">
        <f t="shared" si="327"/>
        <v>Open</v>
      </c>
      <c r="X2341" t="str">
        <f>_xlfn.XLOOKUP(B2341,'Customers'!A:A,'Customers'!E:E,"")</f>
        <v>Mid-Market</v>
      </c>
      <c r="Y2341">
        <f t="shared" si="328"/>
        <v>0</v>
      </c>
      <c r="Z2341" t="str">
        <f t="shared" si="329"/>
        <v/>
      </c>
      <c r="AA2341">
        <f t="shared" si="332"/>
        <v>0</v>
      </c>
    </row>
    <row r="2342" spans="1:27">
      <c r="A2342" t="s">
        <v>7380</v>
      </c>
      <c r="B2342" t="s">
        <v>5159</v>
      </c>
      <c r="C2342" t="s">
        <v>4622</v>
      </c>
      <c r="D2342" t="s">
        <v>37</v>
      </c>
      <c r="E2342" t="s">
        <v>28</v>
      </c>
      <c r="F2342" t="s">
        <v>7381</v>
      </c>
      <c r="G2342" s="6">
        <f t="shared" si="324"/>
        <v>141061</v>
      </c>
      <c r="H2342" t="s">
        <v>161</v>
      </c>
      <c r="I2342" t="s">
        <v>156</v>
      </c>
      <c r="J2342" t="str">
        <f t="shared" si="325"/>
        <v>Lakshmi Hayre</v>
      </c>
      <c r="K2342" t="s">
        <v>6927</v>
      </c>
      <c r="L2342" s="7">
        <f t="shared" si="330"/>
        <v>45229</v>
      </c>
      <c r="M2342" s="7">
        <v>45348</v>
      </c>
      <c r="N2342" s="1">
        <f t="shared" si="326"/>
        <v>45348</v>
      </c>
      <c r="P2342" s="7" t="str">
        <f t="shared" si="331"/>
        <v/>
      </c>
      <c r="R2342">
        <v>0</v>
      </c>
      <c r="S2342">
        <v>1</v>
      </c>
      <c r="U2342" t="s">
        <v>25</v>
      </c>
      <c r="W2342" t="str">
        <f t="shared" si="327"/>
        <v>Open</v>
      </c>
      <c r="X2342" t="str">
        <f>_xlfn.XLOOKUP(B2342,'Customers'!A:A,'Customers'!E:E,"")</f>
        <v>Mid-Market</v>
      </c>
      <c r="Y2342">
        <f t="shared" si="328"/>
        <v>0</v>
      </c>
      <c r="Z2342" t="str">
        <f t="shared" si="329"/>
        <v/>
      </c>
      <c r="AA2342">
        <f t="shared" si="332"/>
        <v>0</v>
      </c>
    </row>
    <row r="2343" spans="1:27">
      <c r="A2343" t="s">
        <v>7382</v>
      </c>
      <c r="B2343" t="s">
        <v>1814</v>
      </c>
      <c r="C2343" t="s">
        <v>3066</v>
      </c>
      <c r="D2343" t="s">
        <v>183</v>
      </c>
      <c r="E2343" t="s">
        <v>115</v>
      </c>
      <c r="F2343" t="s">
        <v>741</v>
      </c>
      <c r="G2343" s="6">
        <f t="shared" si="324"/>
        <v>14000</v>
      </c>
      <c r="H2343" t="s">
        <v>161</v>
      </c>
      <c r="I2343" t="s">
        <v>93</v>
      </c>
      <c r="J2343" t="str">
        <f t="shared" si="325"/>
        <v>Owen Mane</v>
      </c>
      <c r="K2343" t="s">
        <v>2685</v>
      </c>
      <c r="L2343" s="7">
        <f t="shared" si="330"/>
        <v>45065</v>
      </c>
      <c r="M2343" s="7">
        <v>45234</v>
      </c>
      <c r="N2343" s="1">
        <f t="shared" si="326"/>
        <v>45234</v>
      </c>
      <c r="O2343" s="7">
        <v>45146</v>
      </c>
      <c r="P2343" s="7">
        <f t="shared" si="331"/>
        <v>45146</v>
      </c>
      <c r="Q2343">
        <v>81</v>
      </c>
      <c r="R2343">
        <v>0</v>
      </c>
      <c r="S2343">
        <v>1</v>
      </c>
      <c r="T2343">
        <v>0.3</v>
      </c>
      <c r="U2343" t="s">
        <v>42</v>
      </c>
      <c r="W2343" t="str">
        <f t="shared" si="327"/>
        <v>Lost</v>
      </c>
      <c r="X2343" t="str">
        <f>_xlfn.XLOOKUP(B2343,'Customers'!A:A,'Customers'!E:E,"")</f>
        <v>SMB</v>
      </c>
      <c r="Y2343">
        <f t="shared" si="328"/>
        <v>1</v>
      </c>
      <c r="Z2343">
        <f t="shared" si="329"/>
        <v>-88</v>
      </c>
      <c r="AA2343">
        <f t="shared" si="332"/>
        <v>0</v>
      </c>
    </row>
    <row r="2344" spans="1:27">
      <c r="A2344" t="s">
        <v>7383</v>
      </c>
      <c r="B2344" t="s">
        <v>2577</v>
      </c>
      <c r="C2344" t="s">
        <v>18</v>
      </c>
      <c r="D2344" t="s">
        <v>37</v>
      </c>
      <c r="E2344" t="s">
        <v>45</v>
      </c>
      <c r="F2344" t="s">
        <v>7384</v>
      </c>
      <c r="G2344" s="6">
        <f t="shared" si="324"/>
        <v>144211</v>
      </c>
      <c r="H2344" t="s">
        <v>39</v>
      </c>
      <c r="I2344" t="s">
        <v>1435</v>
      </c>
      <c r="J2344" t="str">
        <f t="shared" si="325"/>
        <v>Vidhi Mital</v>
      </c>
      <c r="K2344" t="s">
        <v>1693</v>
      </c>
      <c r="L2344" s="7">
        <f t="shared" si="330"/>
        <v>44695</v>
      </c>
      <c r="M2344" s="7">
        <v>44727</v>
      </c>
      <c r="N2344" s="1">
        <f t="shared" si="326"/>
        <v>44727</v>
      </c>
      <c r="P2344" s="7" t="str">
        <f t="shared" si="331"/>
        <v/>
      </c>
      <c r="R2344">
        <v>0</v>
      </c>
      <c r="S2344">
        <v>1</v>
      </c>
      <c r="T2344">
        <v>3.2</v>
      </c>
      <c r="U2344" t="s">
        <v>100</v>
      </c>
      <c r="W2344" t="str">
        <f t="shared" si="327"/>
        <v>Open</v>
      </c>
      <c r="X2344" t="str">
        <f>_xlfn.XLOOKUP(B2344,'Customers'!A:A,'Customers'!E:E,"")</f>
        <v>Mid-Market</v>
      </c>
      <c r="Y2344">
        <f t="shared" si="328"/>
        <v>0</v>
      </c>
      <c r="Z2344" t="str">
        <f t="shared" si="329"/>
        <v/>
      </c>
      <c r="AA2344">
        <f t="shared" si="332"/>
        <v>0</v>
      </c>
    </row>
    <row r="2345" spans="1:27">
      <c r="A2345" t="s">
        <v>7385</v>
      </c>
      <c r="B2345" t="s">
        <v>3884</v>
      </c>
      <c r="C2345" t="s">
        <v>18</v>
      </c>
      <c r="D2345" t="s">
        <v>183</v>
      </c>
      <c r="E2345" t="s">
        <v>115</v>
      </c>
      <c r="F2345" t="s">
        <v>7386</v>
      </c>
      <c r="G2345" s="6">
        <f t="shared" si="324"/>
        <v>9109</v>
      </c>
      <c r="H2345" t="s">
        <v>22</v>
      </c>
      <c r="I2345" t="s">
        <v>86</v>
      </c>
      <c r="J2345" t="str">
        <f t="shared" si="325"/>
        <v>Mason Solanki</v>
      </c>
      <c r="K2345" t="s">
        <v>7387</v>
      </c>
      <c r="L2345" s="7">
        <f t="shared" si="330"/>
        <v>45544</v>
      </c>
      <c r="M2345" s="7">
        <v>45617</v>
      </c>
      <c r="N2345" s="1">
        <f t="shared" si="326"/>
        <v>45617</v>
      </c>
      <c r="O2345" s="7">
        <v>45641</v>
      </c>
      <c r="P2345" s="7">
        <f t="shared" si="331"/>
        <v>45641</v>
      </c>
      <c r="Q2345">
        <v>97</v>
      </c>
      <c r="R2345">
        <v>0</v>
      </c>
      <c r="S2345">
        <v>1</v>
      </c>
      <c r="T2345">
        <v>26.3</v>
      </c>
      <c r="U2345" t="s">
        <v>25</v>
      </c>
      <c r="W2345" t="str">
        <f t="shared" si="327"/>
        <v>Lost</v>
      </c>
      <c r="X2345" t="str">
        <f>_xlfn.XLOOKUP(B2345,'Customers'!A:A,'Customers'!E:E,"")</f>
        <v>Mid-Market</v>
      </c>
      <c r="Y2345">
        <f t="shared" si="328"/>
        <v>1</v>
      </c>
      <c r="Z2345">
        <f t="shared" si="329"/>
        <v>24</v>
      </c>
      <c r="AA2345">
        <f t="shared" si="332"/>
        <v>0</v>
      </c>
    </row>
    <row r="2346" spans="1:27">
      <c r="A2346" t="s">
        <v>7388</v>
      </c>
      <c r="B2346" t="s">
        <v>391</v>
      </c>
      <c r="C2346" t="s">
        <v>484</v>
      </c>
      <c r="D2346" t="s">
        <v>183</v>
      </c>
      <c r="E2346" t="s">
        <v>115</v>
      </c>
      <c r="F2346" t="s">
        <v>7389</v>
      </c>
      <c r="G2346" s="6">
        <f t="shared" si="324"/>
        <v>3201</v>
      </c>
      <c r="H2346" t="s">
        <v>172</v>
      </c>
      <c r="I2346" t="s">
        <v>62</v>
      </c>
      <c r="J2346" t="str">
        <f t="shared" si="325"/>
        <v>Jairaj Panchal</v>
      </c>
      <c r="K2346" t="s">
        <v>5210</v>
      </c>
      <c r="L2346" s="7">
        <f t="shared" si="330"/>
        <v>44889</v>
      </c>
      <c r="M2346" s="7">
        <v>45064</v>
      </c>
      <c r="N2346" s="1">
        <f t="shared" si="326"/>
        <v>45064</v>
      </c>
      <c r="O2346" s="7">
        <v>44963</v>
      </c>
      <c r="P2346" s="7">
        <f t="shared" si="331"/>
        <v>44963</v>
      </c>
      <c r="Q2346">
        <v>74</v>
      </c>
      <c r="R2346">
        <v>0</v>
      </c>
      <c r="S2346">
        <v>1</v>
      </c>
      <c r="T2346">
        <v>19.100000000000001</v>
      </c>
      <c r="U2346" t="s">
        <v>58</v>
      </c>
      <c r="W2346" t="str">
        <f t="shared" si="327"/>
        <v>Lost</v>
      </c>
      <c r="X2346" t="str">
        <f>_xlfn.XLOOKUP(B2346,'Customers'!A:A,'Customers'!E:E,"")</f>
        <v>SMB</v>
      </c>
      <c r="Y2346">
        <f t="shared" si="328"/>
        <v>1</v>
      </c>
      <c r="Z2346">
        <f t="shared" si="329"/>
        <v>-101</v>
      </c>
      <c r="AA2346">
        <f t="shared" si="332"/>
        <v>0</v>
      </c>
    </row>
    <row r="2347" spans="1:27">
      <c r="A2347" t="s">
        <v>7390</v>
      </c>
      <c r="B2347" t="s">
        <v>2786</v>
      </c>
      <c r="C2347" t="s">
        <v>149</v>
      </c>
      <c r="D2347" t="s">
        <v>53</v>
      </c>
      <c r="E2347" t="s">
        <v>91</v>
      </c>
      <c r="F2347" t="s">
        <v>7391</v>
      </c>
      <c r="G2347" s="6">
        <f t="shared" si="324"/>
        <v>18323</v>
      </c>
      <c r="H2347" t="s">
        <v>172</v>
      </c>
      <c r="I2347" t="s">
        <v>105</v>
      </c>
      <c r="J2347" t="str">
        <f t="shared" si="325"/>
        <v>Hemangini Bahri</v>
      </c>
      <c r="K2347" t="s">
        <v>3392</v>
      </c>
      <c r="L2347" s="7">
        <f t="shared" si="330"/>
        <v>45506</v>
      </c>
      <c r="M2347" s="7">
        <v>45639</v>
      </c>
      <c r="N2347" s="1">
        <f t="shared" si="326"/>
        <v>45639</v>
      </c>
      <c r="O2347" s="7">
        <v>45702</v>
      </c>
      <c r="P2347" s="7">
        <f t="shared" si="331"/>
        <v>45702</v>
      </c>
      <c r="Q2347">
        <v>196</v>
      </c>
      <c r="R2347">
        <v>0</v>
      </c>
      <c r="S2347">
        <v>1</v>
      </c>
      <c r="T2347">
        <v>32.1</v>
      </c>
      <c r="U2347" t="s">
        <v>25</v>
      </c>
      <c r="W2347" t="str">
        <f t="shared" si="327"/>
        <v>Won</v>
      </c>
      <c r="X2347" t="str">
        <f>_xlfn.XLOOKUP(B2347,'Customers'!A:A,'Customers'!E:E,"")</f>
        <v>SMB</v>
      </c>
      <c r="Y2347">
        <f t="shared" si="328"/>
        <v>1</v>
      </c>
      <c r="Z2347">
        <f t="shared" si="329"/>
        <v>63</v>
      </c>
      <c r="AA2347">
        <f t="shared" si="332"/>
        <v>1</v>
      </c>
    </row>
    <row r="2348" spans="1:27">
      <c r="A2348" t="s">
        <v>7392</v>
      </c>
      <c r="B2348" t="s">
        <v>2171</v>
      </c>
      <c r="C2348" t="s">
        <v>3102</v>
      </c>
      <c r="D2348" t="s">
        <v>183</v>
      </c>
      <c r="E2348" t="s">
        <v>177</v>
      </c>
      <c r="F2348" t="s">
        <v>7393</v>
      </c>
      <c r="G2348" s="6">
        <f t="shared" si="324"/>
        <v>5546</v>
      </c>
      <c r="H2348" t="s">
        <v>161</v>
      </c>
      <c r="I2348" t="s">
        <v>62</v>
      </c>
      <c r="J2348" t="str">
        <f t="shared" si="325"/>
        <v>Jairaj Panchal</v>
      </c>
      <c r="K2348" t="s">
        <v>5168</v>
      </c>
      <c r="L2348" s="7">
        <f t="shared" si="330"/>
        <v>45351</v>
      </c>
      <c r="M2348" s="7">
        <v>45386</v>
      </c>
      <c r="N2348" s="1">
        <f t="shared" si="326"/>
        <v>45386</v>
      </c>
      <c r="P2348" s="7" t="str">
        <f t="shared" si="331"/>
        <v/>
      </c>
      <c r="R2348">
        <v>0</v>
      </c>
      <c r="S2348">
        <v>1</v>
      </c>
      <c r="U2348" t="s">
        <v>25</v>
      </c>
      <c r="W2348" t="str">
        <f t="shared" si="327"/>
        <v>Open</v>
      </c>
      <c r="X2348" t="str">
        <f>_xlfn.XLOOKUP(B2348,'Customers'!A:A,'Customers'!E:E,"")</f>
        <v>SMB</v>
      </c>
      <c r="Y2348">
        <f t="shared" si="328"/>
        <v>0</v>
      </c>
      <c r="Z2348" t="str">
        <f t="shared" si="329"/>
        <v/>
      </c>
      <c r="AA2348">
        <f t="shared" si="332"/>
        <v>0</v>
      </c>
    </row>
    <row r="2349" spans="1:27">
      <c r="A2349" t="s">
        <v>7394</v>
      </c>
      <c r="B2349" t="s">
        <v>7395</v>
      </c>
      <c r="C2349" t="s">
        <v>1047</v>
      </c>
      <c r="D2349" t="s">
        <v>53</v>
      </c>
      <c r="E2349" t="s">
        <v>91</v>
      </c>
      <c r="F2349" t="s">
        <v>7396</v>
      </c>
      <c r="G2349" s="6">
        <f t="shared" si="324"/>
        <v>40675</v>
      </c>
      <c r="H2349" t="s">
        <v>30</v>
      </c>
      <c r="I2349" t="s">
        <v>145</v>
      </c>
      <c r="J2349" t="str">
        <f t="shared" si="325"/>
        <v>Krish Varughese</v>
      </c>
      <c r="K2349" t="s">
        <v>791</v>
      </c>
      <c r="L2349" s="7">
        <f t="shared" si="330"/>
        <v>45085</v>
      </c>
      <c r="M2349" s="7">
        <v>45187</v>
      </c>
      <c r="N2349" s="1">
        <f t="shared" si="326"/>
        <v>45187</v>
      </c>
      <c r="O2349" s="7">
        <v>45123</v>
      </c>
      <c r="P2349" s="7">
        <f t="shared" si="331"/>
        <v>45123</v>
      </c>
      <c r="Q2349">
        <v>38</v>
      </c>
      <c r="R2349">
        <v>1</v>
      </c>
      <c r="S2349">
        <v>2</v>
      </c>
      <c r="T2349">
        <v>26.3</v>
      </c>
      <c r="U2349" t="s">
        <v>25</v>
      </c>
      <c r="W2349" t="str">
        <f t="shared" si="327"/>
        <v>Won</v>
      </c>
      <c r="X2349" t="str">
        <f>_xlfn.XLOOKUP(B2349,'Customers'!A:A,'Customers'!E:E,"")</f>
        <v>Mid-Market</v>
      </c>
      <c r="Y2349">
        <f t="shared" si="328"/>
        <v>1</v>
      </c>
      <c r="Z2349">
        <f t="shared" si="329"/>
        <v>-64</v>
      </c>
      <c r="AA2349">
        <f t="shared" si="332"/>
        <v>0</v>
      </c>
    </row>
    <row r="2350" spans="1:27">
      <c r="A2350" t="s">
        <v>7397</v>
      </c>
      <c r="B2350" t="s">
        <v>3934</v>
      </c>
      <c r="C2350" t="s">
        <v>721</v>
      </c>
      <c r="D2350" t="s">
        <v>19</v>
      </c>
      <c r="E2350" t="s">
        <v>177</v>
      </c>
      <c r="F2350" t="s">
        <v>7398</v>
      </c>
      <c r="G2350" s="6">
        <f t="shared" si="324"/>
        <v>2106</v>
      </c>
      <c r="H2350" t="s">
        <v>56</v>
      </c>
      <c r="I2350" t="s">
        <v>93</v>
      </c>
      <c r="J2350" t="str">
        <f t="shared" si="325"/>
        <v>Owen Mane</v>
      </c>
      <c r="K2350" t="s">
        <v>7399</v>
      </c>
      <c r="L2350" s="7">
        <f t="shared" si="330"/>
        <v>45027</v>
      </c>
      <c r="M2350" s="7">
        <v>45104</v>
      </c>
      <c r="N2350" s="1">
        <f t="shared" si="326"/>
        <v>45104</v>
      </c>
      <c r="P2350" s="7" t="str">
        <f t="shared" si="331"/>
        <v/>
      </c>
      <c r="R2350">
        <v>0</v>
      </c>
      <c r="S2350">
        <v>1</v>
      </c>
      <c r="T2350">
        <v>33</v>
      </c>
      <c r="U2350" t="s">
        <v>100</v>
      </c>
      <c r="W2350" t="str">
        <f t="shared" si="327"/>
        <v>Open</v>
      </c>
      <c r="X2350" t="str">
        <f>_xlfn.XLOOKUP(B2350,'Customers'!A:A,'Customers'!E:E,"")</f>
        <v>SMB</v>
      </c>
      <c r="Y2350">
        <f t="shared" si="328"/>
        <v>0</v>
      </c>
      <c r="Z2350" t="str">
        <f t="shared" si="329"/>
        <v/>
      </c>
      <c r="AA2350">
        <f t="shared" si="332"/>
        <v>0</v>
      </c>
    </row>
    <row r="2351" spans="1:27">
      <c r="A2351" t="s">
        <v>7400</v>
      </c>
      <c r="B2351" t="s">
        <v>1685</v>
      </c>
      <c r="C2351" t="s">
        <v>315</v>
      </c>
      <c r="D2351" t="s">
        <v>19</v>
      </c>
      <c r="E2351" t="s">
        <v>115</v>
      </c>
      <c r="F2351" t="s">
        <v>7401</v>
      </c>
      <c r="G2351" s="6">
        <f t="shared" si="324"/>
        <v>1843</v>
      </c>
      <c r="H2351" t="s">
        <v>161</v>
      </c>
      <c r="I2351" t="s">
        <v>93</v>
      </c>
      <c r="J2351" t="str">
        <f t="shared" si="325"/>
        <v>Owen Mane</v>
      </c>
      <c r="K2351" t="s">
        <v>3569</v>
      </c>
      <c r="L2351" s="7">
        <f t="shared" si="330"/>
        <v>44802</v>
      </c>
      <c r="M2351" s="7">
        <v>44824</v>
      </c>
      <c r="N2351" s="1">
        <f t="shared" si="326"/>
        <v>44824</v>
      </c>
      <c r="O2351" s="7">
        <v>44962</v>
      </c>
      <c r="P2351" s="7">
        <f t="shared" si="331"/>
        <v>44962</v>
      </c>
      <c r="Q2351">
        <v>160</v>
      </c>
      <c r="R2351">
        <v>0</v>
      </c>
      <c r="S2351">
        <v>1</v>
      </c>
      <c r="T2351">
        <v>7.6</v>
      </c>
      <c r="U2351" t="s">
        <v>100</v>
      </c>
      <c r="W2351" t="str">
        <f t="shared" si="327"/>
        <v>Lost</v>
      </c>
      <c r="X2351" t="str">
        <f>_xlfn.XLOOKUP(B2351,'Customers'!A:A,'Customers'!E:E,"")</f>
        <v>SMB</v>
      </c>
      <c r="Y2351">
        <f t="shared" si="328"/>
        <v>1</v>
      </c>
      <c r="Z2351">
        <f t="shared" si="329"/>
        <v>138</v>
      </c>
      <c r="AA2351">
        <f t="shared" si="332"/>
        <v>1</v>
      </c>
    </row>
    <row r="2352" spans="1:27">
      <c r="A2352" t="s">
        <v>7402</v>
      </c>
      <c r="B2352" t="s">
        <v>7403</v>
      </c>
      <c r="C2352" t="s">
        <v>246</v>
      </c>
      <c r="D2352" t="s">
        <v>53</v>
      </c>
      <c r="E2352" t="s">
        <v>45</v>
      </c>
      <c r="F2352" t="s">
        <v>7404</v>
      </c>
      <c r="G2352" s="6">
        <f t="shared" si="324"/>
        <v>41162</v>
      </c>
      <c r="H2352" t="s">
        <v>22</v>
      </c>
      <c r="I2352" t="s">
        <v>73</v>
      </c>
      <c r="J2352" t="str">
        <f t="shared" si="325"/>
        <v>Karan Karnik</v>
      </c>
      <c r="K2352" t="s">
        <v>2142</v>
      </c>
      <c r="L2352" s="7">
        <f t="shared" si="330"/>
        <v>45427</v>
      </c>
      <c r="M2352" s="7">
        <v>45446</v>
      </c>
      <c r="N2352" s="1">
        <f t="shared" si="326"/>
        <v>45446</v>
      </c>
      <c r="P2352" s="7" t="str">
        <f t="shared" si="331"/>
        <v/>
      </c>
      <c r="R2352">
        <v>0</v>
      </c>
      <c r="S2352">
        <v>1</v>
      </c>
      <c r="T2352">
        <v>28.8</v>
      </c>
      <c r="U2352" t="s">
        <v>100</v>
      </c>
      <c r="W2352" t="str">
        <f t="shared" si="327"/>
        <v>Open</v>
      </c>
      <c r="X2352" t="str">
        <f>_xlfn.XLOOKUP(B2352,'Customers'!A:A,'Customers'!E:E,"")</f>
        <v>SMB</v>
      </c>
      <c r="Y2352">
        <f t="shared" si="328"/>
        <v>0</v>
      </c>
      <c r="Z2352" t="str">
        <f t="shared" si="329"/>
        <v/>
      </c>
      <c r="AA2352">
        <f t="shared" si="332"/>
        <v>0</v>
      </c>
    </row>
    <row r="2353" spans="1:27">
      <c r="A2353" t="s">
        <v>7405</v>
      </c>
      <c r="B2353" t="s">
        <v>3967</v>
      </c>
      <c r="C2353" t="s">
        <v>489</v>
      </c>
      <c r="D2353" t="s">
        <v>19</v>
      </c>
      <c r="E2353" t="s">
        <v>177</v>
      </c>
      <c r="F2353" t="s">
        <v>7406</v>
      </c>
      <c r="G2353" s="6">
        <f t="shared" si="324"/>
        <v>4741</v>
      </c>
      <c r="H2353" t="s">
        <v>56</v>
      </c>
      <c r="I2353" t="s">
        <v>232</v>
      </c>
      <c r="J2353" t="str">
        <f t="shared" si="325"/>
        <v>Patrick Sama</v>
      </c>
      <c r="K2353" t="s">
        <v>5878</v>
      </c>
      <c r="L2353" s="7">
        <f t="shared" si="330"/>
        <v>45625</v>
      </c>
      <c r="M2353" s="7">
        <v>45703</v>
      </c>
      <c r="N2353" s="1">
        <f t="shared" si="326"/>
        <v>45703</v>
      </c>
      <c r="P2353" s="7" t="str">
        <f t="shared" si="331"/>
        <v/>
      </c>
      <c r="R2353">
        <v>0</v>
      </c>
      <c r="S2353">
        <v>1</v>
      </c>
      <c r="T2353">
        <v>12.9</v>
      </c>
      <c r="U2353" t="s">
        <v>100</v>
      </c>
      <c r="W2353" t="str">
        <f t="shared" si="327"/>
        <v>Open</v>
      </c>
      <c r="X2353" t="str">
        <f>_xlfn.XLOOKUP(B2353,'Customers'!A:A,'Customers'!E:E,"")</f>
        <v>SMB</v>
      </c>
      <c r="Y2353">
        <f t="shared" si="328"/>
        <v>0</v>
      </c>
      <c r="Z2353" t="str">
        <f t="shared" si="329"/>
        <v/>
      </c>
      <c r="AA2353">
        <f t="shared" si="332"/>
        <v>0</v>
      </c>
    </row>
    <row r="2354" spans="1:27">
      <c r="A2354" t="s">
        <v>7407</v>
      </c>
      <c r="B2354" t="s">
        <v>2952</v>
      </c>
      <c r="C2354" t="s">
        <v>3050</v>
      </c>
      <c r="D2354" t="s">
        <v>183</v>
      </c>
      <c r="E2354" t="s">
        <v>20</v>
      </c>
      <c r="F2354" t="s">
        <v>1411</v>
      </c>
      <c r="G2354" s="6">
        <f t="shared" si="324"/>
        <v>9000</v>
      </c>
      <c r="H2354" t="s">
        <v>39</v>
      </c>
      <c r="I2354" t="s">
        <v>2468</v>
      </c>
      <c r="J2354" t="str">
        <f t="shared" si="325"/>
        <v>Shivani Natt</v>
      </c>
      <c r="K2354" t="s">
        <v>1188</v>
      </c>
      <c r="L2354" s="7">
        <f t="shared" si="330"/>
        <v>45397</v>
      </c>
      <c r="M2354" s="7">
        <v>45457</v>
      </c>
      <c r="N2354" s="1">
        <f t="shared" si="326"/>
        <v>45457</v>
      </c>
      <c r="P2354" s="7" t="str">
        <f t="shared" si="331"/>
        <v/>
      </c>
      <c r="R2354">
        <v>0</v>
      </c>
      <c r="S2354">
        <v>1</v>
      </c>
      <c r="T2354">
        <v>14.7</v>
      </c>
      <c r="U2354" t="s">
        <v>100</v>
      </c>
      <c r="W2354" t="str">
        <f t="shared" si="327"/>
        <v>Open</v>
      </c>
      <c r="X2354" t="str">
        <f>_xlfn.XLOOKUP(B2354,'Customers'!A:A,'Customers'!E:E,"")</f>
        <v>Mid-Market</v>
      </c>
      <c r="Y2354">
        <f t="shared" si="328"/>
        <v>0</v>
      </c>
      <c r="Z2354" t="str">
        <f t="shared" si="329"/>
        <v/>
      </c>
      <c r="AA2354">
        <f t="shared" si="332"/>
        <v>0</v>
      </c>
    </row>
    <row r="2355" spans="1:27">
      <c r="A2355" t="s">
        <v>7408</v>
      </c>
      <c r="B2355" t="s">
        <v>1471</v>
      </c>
      <c r="C2355" t="s">
        <v>1252</v>
      </c>
      <c r="D2355" t="s">
        <v>183</v>
      </c>
      <c r="E2355" t="s">
        <v>54</v>
      </c>
      <c r="F2355" t="s">
        <v>2602</v>
      </c>
      <c r="G2355" s="6">
        <f t="shared" si="324"/>
        <v>2751</v>
      </c>
      <c r="H2355" t="s">
        <v>79</v>
      </c>
      <c r="I2355" t="s">
        <v>274</v>
      </c>
      <c r="J2355" t="str">
        <f t="shared" si="325"/>
        <v>Rachit Lall</v>
      </c>
      <c r="K2355" t="s">
        <v>5414</v>
      </c>
      <c r="L2355" s="7">
        <f t="shared" si="330"/>
        <v>45528</v>
      </c>
      <c r="M2355" s="7">
        <v>45553</v>
      </c>
      <c r="N2355" s="1">
        <f t="shared" si="326"/>
        <v>45553</v>
      </c>
      <c r="P2355" s="7" t="str">
        <f t="shared" si="331"/>
        <v/>
      </c>
      <c r="R2355">
        <v>0</v>
      </c>
      <c r="S2355">
        <v>1</v>
      </c>
      <c r="T2355">
        <v>31.8</v>
      </c>
      <c r="U2355" t="s">
        <v>33</v>
      </c>
      <c r="W2355" t="str">
        <f t="shared" si="327"/>
        <v>Open</v>
      </c>
      <c r="X2355" t="str">
        <f>_xlfn.XLOOKUP(B2355,'Customers'!A:A,'Customers'!E:E,"")</f>
        <v>Mid-Market</v>
      </c>
      <c r="Y2355">
        <f t="shared" si="328"/>
        <v>0</v>
      </c>
      <c r="Z2355" t="str">
        <f t="shared" si="329"/>
        <v/>
      </c>
      <c r="AA2355">
        <f t="shared" si="332"/>
        <v>0</v>
      </c>
    </row>
    <row r="2356" spans="1:27">
      <c r="A2356" t="s">
        <v>7409</v>
      </c>
      <c r="B2356" t="s">
        <v>4896</v>
      </c>
      <c r="C2356" t="s">
        <v>324</v>
      </c>
      <c r="D2356" t="s">
        <v>37</v>
      </c>
      <c r="E2356" t="s">
        <v>28</v>
      </c>
      <c r="F2356" t="s">
        <v>7410</v>
      </c>
      <c r="G2356" s="6">
        <f t="shared" si="324"/>
        <v>186573</v>
      </c>
      <c r="H2356" t="s">
        <v>172</v>
      </c>
      <c r="I2356" t="s">
        <v>98</v>
      </c>
      <c r="J2356" t="str">
        <f t="shared" si="325"/>
        <v>Amruta Sinha</v>
      </c>
      <c r="K2356" t="s">
        <v>2145</v>
      </c>
      <c r="L2356" s="7">
        <f t="shared" si="330"/>
        <v>44986</v>
      </c>
      <c r="M2356" s="7">
        <v>45156</v>
      </c>
      <c r="N2356" s="1">
        <f t="shared" si="326"/>
        <v>45156</v>
      </c>
      <c r="P2356" s="7" t="str">
        <f t="shared" si="331"/>
        <v/>
      </c>
      <c r="R2356">
        <v>0</v>
      </c>
      <c r="S2356">
        <v>1</v>
      </c>
      <c r="T2356">
        <v>11.8</v>
      </c>
      <c r="U2356" t="s">
        <v>42</v>
      </c>
      <c r="W2356" t="str">
        <f t="shared" si="327"/>
        <v>Open</v>
      </c>
      <c r="X2356" t="str">
        <f>_xlfn.XLOOKUP(B2356,'Customers'!A:A,'Customers'!E:E,"")</f>
        <v>Mid-Market</v>
      </c>
      <c r="Y2356">
        <f t="shared" si="328"/>
        <v>0</v>
      </c>
      <c r="Z2356" t="str">
        <f t="shared" si="329"/>
        <v/>
      </c>
      <c r="AA2356">
        <f t="shared" si="332"/>
        <v>0</v>
      </c>
    </row>
    <row r="2357" spans="1:27">
      <c r="A2357" t="s">
        <v>7411</v>
      </c>
      <c r="B2357" t="s">
        <v>2810</v>
      </c>
      <c r="C2357" t="s">
        <v>1571</v>
      </c>
      <c r="D2357" t="s">
        <v>19</v>
      </c>
      <c r="E2357" t="s">
        <v>54</v>
      </c>
      <c r="F2357" t="s">
        <v>7412</v>
      </c>
      <c r="G2357" s="6">
        <f t="shared" si="324"/>
        <v>3925</v>
      </c>
      <c r="H2357" t="s">
        <v>56</v>
      </c>
      <c r="I2357" t="s">
        <v>156</v>
      </c>
      <c r="J2357" t="str">
        <f t="shared" si="325"/>
        <v>Lakshmi Hayre</v>
      </c>
      <c r="K2357" t="s">
        <v>2878</v>
      </c>
      <c r="L2357" s="7">
        <f t="shared" si="330"/>
        <v>45129</v>
      </c>
      <c r="M2357" s="7">
        <v>45289</v>
      </c>
      <c r="N2357" s="1">
        <f t="shared" si="326"/>
        <v>45289</v>
      </c>
      <c r="P2357" s="7" t="str">
        <f t="shared" si="331"/>
        <v/>
      </c>
      <c r="R2357">
        <v>0</v>
      </c>
      <c r="S2357">
        <v>1</v>
      </c>
      <c r="T2357">
        <v>29.5</v>
      </c>
      <c r="U2357" t="s">
        <v>33</v>
      </c>
      <c r="W2357" t="str">
        <f t="shared" si="327"/>
        <v>Open</v>
      </c>
      <c r="X2357" t="str">
        <f>_xlfn.XLOOKUP(B2357,'Customers'!A:A,'Customers'!E:E,"")</f>
        <v>SMB</v>
      </c>
      <c r="Y2357">
        <f t="shared" si="328"/>
        <v>0</v>
      </c>
      <c r="Z2357" t="str">
        <f t="shared" si="329"/>
        <v/>
      </c>
      <c r="AA2357">
        <f t="shared" si="332"/>
        <v>0</v>
      </c>
    </row>
    <row r="2358" spans="1:27">
      <c r="A2358" t="s">
        <v>7413</v>
      </c>
      <c r="B2358" t="s">
        <v>1291</v>
      </c>
      <c r="C2358" t="s">
        <v>18</v>
      </c>
      <c r="D2358" t="s">
        <v>183</v>
      </c>
      <c r="E2358" t="s">
        <v>45</v>
      </c>
      <c r="F2358" t="s">
        <v>7414</v>
      </c>
      <c r="G2358" s="6">
        <f t="shared" si="324"/>
        <v>7296</v>
      </c>
      <c r="H2358" t="s">
        <v>22</v>
      </c>
      <c r="I2358" t="s">
        <v>258</v>
      </c>
      <c r="J2358" t="str">
        <f t="shared" si="325"/>
        <v>Jasmit Gour</v>
      </c>
      <c r="K2358" t="s">
        <v>7415</v>
      </c>
      <c r="L2358" s="7">
        <f t="shared" si="330"/>
        <v>45335</v>
      </c>
      <c r="M2358" s="7">
        <v>45424</v>
      </c>
      <c r="N2358" s="1">
        <f t="shared" si="326"/>
        <v>45424</v>
      </c>
      <c r="P2358" s="7" t="str">
        <f t="shared" si="331"/>
        <v/>
      </c>
      <c r="R2358">
        <v>0</v>
      </c>
      <c r="S2358">
        <v>1</v>
      </c>
      <c r="T2358">
        <v>14.8</v>
      </c>
      <c r="U2358" t="s">
        <v>100</v>
      </c>
      <c r="W2358" t="str">
        <f t="shared" si="327"/>
        <v>Open</v>
      </c>
      <c r="X2358" t="str">
        <f>_xlfn.XLOOKUP(B2358,'Customers'!A:A,'Customers'!E:E,"")</f>
        <v>Mid-Market</v>
      </c>
      <c r="Y2358">
        <f t="shared" si="328"/>
        <v>0</v>
      </c>
      <c r="Z2358" t="str">
        <f t="shared" si="329"/>
        <v/>
      </c>
      <c r="AA2358">
        <f t="shared" si="332"/>
        <v>0</v>
      </c>
    </row>
    <row r="2359" spans="1:27">
      <c r="A2359" t="s">
        <v>7416</v>
      </c>
      <c r="B2359" t="s">
        <v>730</v>
      </c>
      <c r="C2359" t="s">
        <v>499</v>
      </c>
      <c r="D2359" t="s">
        <v>66</v>
      </c>
      <c r="E2359" t="s">
        <v>91</v>
      </c>
      <c r="F2359" t="s">
        <v>7417</v>
      </c>
      <c r="G2359" s="6">
        <f t="shared" si="324"/>
        <v>8839</v>
      </c>
      <c r="H2359" t="s">
        <v>161</v>
      </c>
      <c r="I2359" t="s">
        <v>133</v>
      </c>
      <c r="J2359" t="str">
        <f t="shared" si="325"/>
        <v>Aachal Soni</v>
      </c>
      <c r="K2359" t="s">
        <v>2739</v>
      </c>
      <c r="L2359" s="7">
        <f t="shared" si="330"/>
        <v>44758</v>
      </c>
      <c r="M2359" s="7">
        <v>44818</v>
      </c>
      <c r="N2359" s="1">
        <f t="shared" si="326"/>
        <v>44818</v>
      </c>
      <c r="O2359" s="7">
        <v>44832</v>
      </c>
      <c r="P2359" s="7">
        <f t="shared" si="331"/>
        <v>44832</v>
      </c>
      <c r="Q2359">
        <v>74</v>
      </c>
      <c r="R2359">
        <v>0</v>
      </c>
      <c r="S2359">
        <v>1</v>
      </c>
      <c r="T2359">
        <v>11.9</v>
      </c>
      <c r="U2359" t="s">
        <v>42</v>
      </c>
      <c r="W2359" t="str">
        <f t="shared" si="327"/>
        <v>Won</v>
      </c>
      <c r="X2359" t="str">
        <f>_xlfn.XLOOKUP(B2359,'Customers'!A:A,'Customers'!E:E,"")</f>
        <v>Mid-Market</v>
      </c>
      <c r="Y2359">
        <f t="shared" si="328"/>
        <v>1</v>
      </c>
      <c r="Z2359">
        <f t="shared" si="329"/>
        <v>14</v>
      </c>
      <c r="AA2359">
        <f t="shared" si="332"/>
        <v>0</v>
      </c>
    </row>
    <row r="2360" spans="1:27">
      <c r="A2360" t="s">
        <v>7418</v>
      </c>
      <c r="B2360" t="s">
        <v>225</v>
      </c>
      <c r="C2360" t="s">
        <v>3839</v>
      </c>
      <c r="D2360" t="s">
        <v>37</v>
      </c>
      <c r="E2360" t="s">
        <v>91</v>
      </c>
      <c r="F2360" t="s">
        <v>7419</v>
      </c>
      <c r="G2360" s="6">
        <f t="shared" si="324"/>
        <v>51845</v>
      </c>
      <c r="H2360" t="s">
        <v>30</v>
      </c>
      <c r="I2360" t="s">
        <v>31</v>
      </c>
      <c r="J2360" t="str">
        <f t="shared" si="325"/>
        <v>Ati Seshadri</v>
      </c>
      <c r="K2360" t="s">
        <v>2090</v>
      </c>
      <c r="L2360" s="7">
        <f t="shared" si="330"/>
        <v>45303</v>
      </c>
      <c r="M2360" s="7">
        <v>45391</v>
      </c>
      <c r="N2360" s="1">
        <f t="shared" si="326"/>
        <v>45391</v>
      </c>
      <c r="O2360" s="7">
        <v>45327</v>
      </c>
      <c r="P2360" s="7">
        <f t="shared" si="331"/>
        <v>45327</v>
      </c>
      <c r="Q2360">
        <v>24</v>
      </c>
      <c r="R2360">
        <v>0</v>
      </c>
      <c r="S2360">
        <v>1</v>
      </c>
      <c r="T2360">
        <v>9.5</v>
      </c>
      <c r="U2360" t="s">
        <v>42</v>
      </c>
      <c r="W2360" t="str">
        <f t="shared" si="327"/>
        <v>Won</v>
      </c>
      <c r="X2360" t="str">
        <f>_xlfn.XLOOKUP(B2360,'Customers'!A:A,'Customers'!E:E,"")</f>
        <v>Mid-Market</v>
      </c>
      <c r="Y2360">
        <f t="shared" si="328"/>
        <v>1</v>
      </c>
      <c r="Z2360">
        <f t="shared" si="329"/>
        <v>-64</v>
      </c>
      <c r="AA2360">
        <f t="shared" si="332"/>
        <v>0</v>
      </c>
    </row>
    <row r="2361" spans="1:27">
      <c r="A2361" t="s">
        <v>7420</v>
      </c>
      <c r="B2361" t="s">
        <v>2943</v>
      </c>
      <c r="C2361" t="s">
        <v>315</v>
      </c>
      <c r="D2361" t="s">
        <v>66</v>
      </c>
      <c r="E2361" t="s">
        <v>45</v>
      </c>
      <c r="F2361" t="s">
        <v>7421</v>
      </c>
      <c r="G2361" s="6">
        <f t="shared" si="324"/>
        <v>12418</v>
      </c>
      <c r="H2361" t="s">
        <v>79</v>
      </c>
      <c r="I2361" t="s">
        <v>232</v>
      </c>
      <c r="J2361" t="str">
        <f t="shared" si="325"/>
        <v>Patrick Sama</v>
      </c>
      <c r="K2361" t="s">
        <v>2050</v>
      </c>
      <c r="L2361" s="7">
        <f t="shared" si="330"/>
        <v>44828</v>
      </c>
      <c r="M2361" s="7">
        <v>44954</v>
      </c>
      <c r="N2361" s="1">
        <f t="shared" si="326"/>
        <v>44954</v>
      </c>
      <c r="P2361" s="7" t="str">
        <f t="shared" si="331"/>
        <v/>
      </c>
      <c r="R2361">
        <v>0</v>
      </c>
      <c r="S2361">
        <v>1</v>
      </c>
      <c r="T2361">
        <v>23.8</v>
      </c>
      <c r="U2361" t="s">
        <v>42</v>
      </c>
      <c r="W2361" t="str">
        <f t="shared" si="327"/>
        <v>Open</v>
      </c>
      <c r="X2361" t="str">
        <f>_xlfn.XLOOKUP(B2361,'Customers'!A:A,'Customers'!E:E,"")</f>
        <v>Mid-Market</v>
      </c>
      <c r="Y2361">
        <f t="shared" si="328"/>
        <v>0</v>
      </c>
      <c r="Z2361" t="str">
        <f t="shared" si="329"/>
        <v/>
      </c>
      <c r="AA2361">
        <f t="shared" si="332"/>
        <v>0</v>
      </c>
    </row>
    <row r="2362" spans="1:27">
      <c r="A2362" t="s">
        <v>7422</v>
      </c>
      <c r="B2362" t="s">
        <v>5771</v>
      </c>
      <c r="C2362" t="s">
        <v>1113</v>
      </c>
      <c r="D2362" t="s">
        <v>19</v>
      </c>
      <c r="E2362" t="s">
        <v>177</v>
      </c>
      <c r="F2362" t="s">
        <v>7423</v>
      </c>
      <c r="G2362" s="6">
        <f t="shared" si="324"/>
        <v>4759</v>
      </c>
      <c r="H2362" t="s">
        <v>161</v>
      </c>
      <c r="I2362" t="s">
        <v>62</v>
      </c>
      <c r="J2362" t="str">
        <f t="shared" si="325"/>
        <v>Jairaj Panchal</v>
      </c>
      <c r="K2362" t="s">
        <v>3326</v>
      </c>
      <c r="L2362" s="7">
        <f t="shared" si="330"/>
        <v>45125</v>
      </c>
      <c r="M2362" s="7">
        <v>45204</v>
      </c>
      <c r="N2362" s="1">
        <f t="shared" si="326"/>
        <v>45204</v>
      </c>
      <c r="P2362" s="7" t="str">
        <f t="shared" si="331"/>
        <v/>
      </c>
      <c r="R2362">
        <v>0</v>
      </c>
      <c r="S2362">
        <v>1</v>
      </c>
      <c r="U2362" t="s">
        <v>58</v>
      </c>
      <c r="W2362" t="str">
        <f t="shared" si="327"/>
        <v>Open</v>
      </c>
      <c r="X2362" t="str">
        <f>_xlfn.XLOOKUP(B2362,'Customers'!A:A,'Customers'!E:E,"")</f>
        <v>SMB</v>
      </c>
      <c r="Y2362">
        <f t="shared" si="328"/>
        <v>0</v>
      </c>
      <c r="Z2362" t="str">
        <f t="shared" si="329"/>
        <v/>
      </c>
      <c r="AA2362">
        <f t="shared" si="332"/>
        <v>0</v>
      </c>
    </row>
    <row r="2363" spans="1:27">
      <c r="A2363" t="s">
        <v>7424</v>
      </c>
      <c r="B2363" t="s">
        <v>4445</v>
      </c>
      <c r="C2363" t="s">
        <v>3839</v>
      </c>
      <c r="D2363" t="s">
        <v>19</v>
      </c>
      <c r="E2363" t="s">
        <v>45</v>
      </c>
      <c r="F2363" t="s">
        <v>5610</v>
      </c>
      <c r="G2363" s="6">
        <f t="shared" si="324"/>
        <v>7469</v>
      </c>
      <c r="H2363" t="s">
        <v>56</v>
      </c>
      <c r="I2363" t="s">
        <v>73</v>
      </c>
      <c r="J2363" t="str">
        <f t="shared" si="325"/>
        <v>Karan Karnik</v>
      </c>
      <c r="K2363" t="s">
        <v>7425</v>
      </c>
      <c r="L2363" s="7">
        <f t="shared" si="330"/>
        <v>45027</v>
      </c>
      <c r="M2363" s="7">
        <v>45162</v>
      </c>
      <c r="N2363" s="1">
        <f t="shared" si="326"/>
        <v>45162</v>
      </c>
      <c r="P2363" s="7" t="str">
        <f t="shared" si="331"/>
        <v/>
      </c>
      <c r="R2363">
        <v>0</v>
      </c>
      <c r="S2363">
        <v>1</v>
      </c>
      <c r="T2363">
        <v>34.1</v>
      </c>
      <c r="U2363" t="s">
        <v>42</v>
      </c>
      <c r="W2363" t="str">
        <f t="shared" si="327"/>
        <v>Open</v>
      </c>
      <c r="X2363" t="str">
        <f>_xlfn.XLOOKUP(B2363,'Customers'!A:A,'Customers'!E:E,"")</f>
        <v>SMB</v>
      </c>
      <c r="Y2363">
        <f t="shared" si="328"/>
        <v>0</v>
      </c>
      <c r="Z2363" t="str">
        <f t="shared" si="329"/>
        <v/>
      </c>
      <c r="AA2363">
        <f t="shared" si="332"/>
        <v>0</v>
      </c>
    </row>
    <row r="2364" spans="1:27">
      <c r="A2364" t="s">
        <v>7426</v>
      </c>
      <c r="B2364" t="s">
        <v>5431</v>
      </c>
      <c r="C2364" t="s">
        <v>2256</v>
      </c>
      <c r="D2364" t="s">
        <v>66</v>
      </c>
      <c r="E2364" t="s">
        <v>115</v>
      </c>
      <c r="F2364" t="s">
        <v>6422</v>
      </c>
      <c r="G2364" s="6">
        <f t="shared" si="324"/>
        <v>11581</v>
      </c>
      <c r="H2364" t="s">
        <v>161</v>
      </c>
      <c r="I2364" t="s">
        <v>614</v>
      </c>
      <c r="J2364" t="str">
        <f t="shared" si="325"/>
        <v>Anamika Keer</v>
      </c>
      <c r="K2364" t="s">
        <v>3791</v>
      </c>
      <c r="L2364" s="7">
        <f t="shared" si="330"/>
        <v>44859</v>
      </c>
      <c r="M2364" s="7">
        <v>44886</v>
      </c>
      <c r="N2364" s="1">
        <f t="shared" si="326"/>
        <v>44886</v>
      </c>
      <c r="O2364" s="7">
        <v>45012</v>
      </c>
      <c r="P2364" s="7">
        <f t="shared" si="331"/>
        <v>45012</v>
      </c>
      <c r="Q2364">
        <v>153</v>
      </c>
      <c r="R2364">
        <v>0</v>
      </c>
      <c r="S2364">
        <v>1</v>
      </c>
      <c r="T2364">
        <v>29.6</v>
      </c>
      <c r="U2364" t="s">
        <v>33</v>
      </c>
      <c r="W2364" t="str">
        <f t="shared" si="327"/>
        <v>Lost</v>
      </c>
      <c r="X2364" t="str">
        <f>_xlfn.XLOOKUP(B2364,'Customers'!A:A,'Customers'!E:E,"")</f>
        <v>Enterprise</v>
      </c>
      <c r="Y2364">
        <f t="shared" si="328"/>
        <v>1</v>
      </c>
      <c r="Z2364">
        <f t="shared" si="329"/>
        <v>126</v>
      </c>
      <c r="AA2364">
        <f t="shared" si="332"/>
        <v>1</v>
      </c>
    </row>
    <row r="2365" spans="1:27">
      <c r="A2365" t="s">
        <v>7427</v>
      </c>
      <c r="B2365" t="s">
        <v>5617</v>
      </c>
      <c r="C2365" t="s">
        <v>18</v>
      </c>
      <c r="D2365" t="s">
        <v>19</v>
      </c>
      <c r="E2365" t="s">
        <v>28</v>
      </c>
      <c r="F2365" t="s">
        <v>7428</v>
      </c>
      <c r="G2365" s="6">
        <f t="shared" si="324"/>
        <v>4717</v>
      </c>
      <c r="H2365" t="s">
        <v>172</v>
      </c>
      <c r="I2365" t="s">
        <v>93</v>
      </c>
      <c r="J2365" t="str">
        <f t="shared" si="325"/>
        <v>Owen Mane</v>
      </c>
      <c r="K2365" t="s">
        <v>912</v>
      </c>
      <c r="L2365" s="7">
        <f t="shared" si="330"/>
        <v>45138</v>
      </c>
      <c r="M2365" s="7">
        <v>45248</v>
      </c>
      <c r="N2365" s="1">
        <f t="shared" si="326"/>
        <v>45248</v>
      </c>
      <c r="P2365" s="7" t="str">
        <f t="shared" si="331"/>
        <v/>
      </c>
      <c r="R2365">
        <v>0</v>
      </c>
      <c r="S2365">
        <v>1</v>
      </c>
      <c r="T2365">
        <v>4.7</v>
      </c>
      <c r="U2365" t="s">
        <v>42</v>
      </c>
      <c r="W2365" t="str">
        <f t="shared" si="327"/>
        <v>Open</v>
      </c>
      <c r="X2365" t="str">
        <f>_xlfn.XLOOKUP(B2365,'Customers'!A:A,'Customers'!E:E,"")</f>
        <v>Mid-Market</v>
      </c>
      <c r="Y2365">
        <f t="shared" si="328"/>
        <v>0</v>
      </c>
      <c r="Z2365" t="str">
        <f t="shared" si="329"/>
        <v/>
      </c>
      <c r="AA2365">
        <f t="shared" si="332"/>
        <v>0</v>
      </c>
    </row>
    <row r="2366" spans="1:27">
      <c r="A2366" t="s">
        <v>7429</v>
      </c>
      <c r="B2366" t="s">
        <v>1633</v>
      </c>
      <c r="C2366" t="s">
        <v>7430</v>
      </c>
      <c r="D2366" t="s">
        <v>53</v>
      </c>
      <c r="E2366" t="s">
        <v>28</v>
      </c>
      <c r="F2366" t="s">
        <v>7431</v>
      </c>
      <c r="G2366" s="6">
        <f t="shared" si="324"/>
        <v>30556</v>
      </c>
      <c r="H2366" t="s">
        <v>39</v>
      </c>
      <c r="I2366" t="s">
        <v>614</v>
      </c>
      <c r="J2366" t="str">
        <f t="shared" si="325"/>
        <v>Anamika Keer</v>
      </c>
      <c r="K2366" t="s">
        <v>356</v>
      </c>
      <c r="L2366" s="7">
        <f t="shared" si="330"/>
        <v>45605</v>
      </c>
      <c r="M2366" s="7">
        <v>45732</v>
      </c>
      <c r="N2366" s="1">
        <f t="shared" si="326"/>
        <v>45732</v>
      </c>
      <c r="P2366" s="7" t="str">
        <f t="shared" si="331"/>
        <v/>
      </c>
      <c r="R2366">
        <v>0</v>
      </c>
      <c r="S2366">
        <v>1</v>
      </c>
      <c r="T2366">
        <v>15.4</v>
      </c>
      <c r="U2366" t="s">
        <v>100</v>
      </c>
      <c r="W2366" t="str">
        <f t="shared" si="327"/>
        <v>Open</v>
      </c>
      <c r="X2366" t="str">
        <f>_xlfn.XLOOKUP(B2366,'Customers'!A:A,'Customers'!E:E,"")</f>
        <v>Mid-Market</v>
      </c>
      <c r="Y2366">
        <f t="shared" si="328"/>
        <v>0</v>
      </c>
      <c r="Z2366" t="str">
        <f t="shared" si="329"/>
        <v/>
      </c>
      <c r="AA2366">
        <f t="shared" si="332"/>
        <v>0</v>
      </c>
    </row>
    <row r="2367" spans="1:27">
      <c r="A2367" t="s">
        <v>7432</v>
      </c>
      <c r="B2367" t="s">
        <v>1282</v>
      </c>
      <c r="C2367" t="s">
        <v>18</v>
      </c>
      <c r="D2367" t="s">
        <v>183</v>
      </c>
      <c r="E2367" t="s">
        <v>45</v>
      </c>
      <c r="F2367" t="s">
        <v>7433</v>
      </c>
      <c r="G2367" s="6">
        <f t="shared" si="324"/>
        <v>4434</v>
      </c>
      <c r="H2367" t="s">
        <v>161</v>
      </c>
      <c r="I2367" t="s">
        <v>268</v>
      </c>
      <c r="J2367" t="str">
        <f t="shared" si="325"/>
        <v>Panini Kade</v>
      </c>
      <c r="K2367" t="s">
        <v>3338</v>
      </c>
      <c r="L2367" s="7">
        <f t="shared" si="330"/>
        <v>45638</v>
      </c>
      <c r="M2367" s="7">
        <v>45688</v>
      </c>
      <c r="N2367" s="1">
        <f t="shared" si="326"/>
        <v>45688</v>
      </c>
      <c r="P2367" s="7" t="str">
        <f t="shared" si="331"/>
        <v/>
      </c>
      <c r="R2367">
        <v>0</v>
      </c>
      <c r="S2367">
        <v>1</v>
      </c>
      <c r="T2367">
        <v>24.5</v>
      </c>
      <c r="U2367" t="s">
        <v>33</v>
      </c>
      <c r="W2367" t="str">
        <f t="shared" si="327"/>
        <v>Open</v>
      </c>
      <c r="X2367" t="str">
        <f>_xlfn.XLOOKUP(B2367,'Customers'!A:A,'Customers'!E:E,"")</f>
        <v>Mid-Market</v>
      </c>
      <c r="Y2367">
        <f t="shared" si="328"/>
        <v>0</v>
      </c>
      <c r="Z2367" t="str">
        <f t="shared" si="329"/>
        <v/>
      </c>
      <c r="AA2367">
        <f t="shared" si="332"/>
        <v>0</v>
      </c>
    </row>
    <row r="2368" spans="1:27">
      <c r="A2368" t="s">
        <v>7434</v>
      </c>
      <c r="B2368" t="s">
        <v>2369</v>
      </c>
      <c r="C2368" t="s">
        <v>5827</v>
      </c>
      <c r="D2368" t="s">
        <v>19</v>
      </c>
      <c r="E2368" t="s">
        <v>28</v>
      </c>
      <c r="F2368" t="s">
        <v>7435</v>
      </c>
      <c r="G2368" s="6">
        <f t="shared" si="324"/>
        <v>5169</v>
      </c>
      <c r="H2368" t="s">
        <v>172</v>
      </c>
      <c r="I2368" t="s">
        <v>237</v>
      </c>
      <c r="J2368" t="str">
        <f t="shared" si="325"/>
        <v>Vidhi Mital</v>
      </c>
      <c r="K2368" t="s">
        <v>1639</v>
      </c>
      <c r="L2368" s="7">
        <f t="shared" si="330"/>
        <v>45135</v>
      </c>
      <c r="M2368" s="7">
        <v>45269</v>
      </c>
      <c r="N2368" s="1">
        <f t="shared" si="326"/>
        <v>45269</v>
      </c>
      <c r="P2368" s="7" t="str">
        <f t="shared" si="331"/>
        <v/>
      </c>
      <c r="R2368">
        <v>0</v>
      </c>
      <c r="S2368">
        <v>1</v>
      </c>
      <c r="T2368">
        <v>16.100000000000001</v>
      </c>
      <c r="U2368" t="s">
        <v>42</v>
      </c>
      <c r="W2368" t="str">
        <f t="shared" si="327"/>
        <v>Open</v>
      </c>
      <c r="X2368" t="str">
        <f>_xlfn.XLOOKUP(B2368,'Customers'!A:A,'Customers'!E:E,"")</f>
        <v>Mid-Market</v>
      </c>
      <c r="Y2368">
        <f t="shared" si="328"/>
        <v>0</v>
      </c>
      <c r="Z2368" t="str">
        <f t="shared" si="329"/>
        <v/>
      </c>
      <c r="AA2368">
        <f t="shared" si="332"/>
        <v>0</v>
      </c>
    </row>
    <row r="2369" spans="1:27">
      <c r="A2369" t="s">
        <v>7436</v>
      </c>
      <c r="B2369" t="s">
        <v>3878</v>
      </c>
      <c r="C2369" t="s">
        <v>18</v>
      </c>
      <c r="D2369" t="s">
        <v>183</v>
      </c>
      <c r="E2369" t="s">
        <v>20</v>
      </c>
      <c r="F2369" t="s">
        <v>7437</v>
      </c>
      <c r="G2369" s="6">
        <f t="shared" si="324"/>
        <v>7706</v>
      </c>
      <c r="H2369" t="s">
        <v>56</v>
      </c>
      <c r="I2369" t="s">
        <v>268</v>
      </c>
      <c r="J2369" t="str">
        <f t="shared" si="325"/>
        <v>Panini Kade</v>
      </c>
      <c r="K2369" t="s">
        <v>5004</v>
      </c>
      <c r="L2369" s="7">
        <f t="shared" si="330"/>
        <v>44614</v>
      </c>
      <c r="M2369" s="7">
        <v>44677</v>
      </c>
      <c r="N2369" s="1">
        <f t="shared" si="326"/>
        <v>44677</v>
      </c>
      <c r="P2369" s="7" t="str">
        <f t="shared" si="331"/>
        <v/>
      </c>
      <c r="R2369">
        <v>0</v>
      </c>
      <c r="S2369">
        <v>1</v>
      </c>
      <c r="T2369">
        <v>17.899999999999999</v>
      </c>
      <c r="U2369" t="s">
        <v>25</v>
      </c>
      <c r="W2369" t="str">
        <f t="shared" si="327"/>
        <v>Open</v>
      </c>
      <c r="X2369" t="str">
        <f>_xlfn.XLOOKUP(B2369,'Customers'!A:A,'Customers'!E:E,"")</f>
        <v>SMB</v>
      </c>
      <c r="Y2369">
        <f t="shared" si="328"/>
        <v>0</v>
      </c>
      <c r="Z2369" t="str">
        <f t="shared" si="329"/>
        <v/>
      </c>
      <c r="AA2369">
        <f t="shared" si="332"/>
        <v>0</v>
      </c>
    </row>
    <row r="2370" spans="1:27">
      <c r="A2370" t="s">
        <v>7438</v>
      </c>
      <c r="B2370" t="s">
        <v>1339</v>
      </c>
      <c r="C2370" t="s">
        <v>18</v>
      </c>
      <c r="D2370" t="s">
        <v>53</v>
      </c>
      <c r="E2370" t="s">
        <v>28</v>
      </c>
      <c r="F2370" t="s">
        <v>7439</v>
      </c>
      <c r="G2370" s="6">
        <f t="shared" ref="G2370:G2433" si="333">IF(F2370="","",IF(RIGHT(UPPER(SUBSTITUTE(SUBSTITUTE(SUBSTITUTE(TRIM(F2370),"$",""),",","")," ","")),1)="K",VALUE(LEFT(UPPER(SUBSTITUTE(SUBSTITUTE(SUBSTITUTE(TRIM(F2370),"$",""),",","")," ","")),LEN(UPPER(SUBSTITUTE(SUBSTITUTE(SUBSTITUTE(TRIM(F2370),"$",""),",","")," ","")))-1))*1000,IF(RIGHT(UPPER(SUBSTITUTE(SUBSTITUTE(SUBSTITUTE(TRIM(F2370),"$",""),",","")," ","")),1)="M",VALUE(LEFT(UPPER(SUBSTITUTE(SUBSTITUTE(SUBSTITUTE(TRIM(F2370),"$",""),",","")," ","")),LEN(UPPER(SUBSTITUTE(SUBSTITUTE(SUBSTITUTE(TRIM(F2370),"$",""),",","")," ","")))-1))*1000000,VALUE(SUBSTITUTE(SUBSTITUTE(SUBSTITUTE(TRIM(F2370),"$",""),",","")," ","")))))</f>
        <v>19218</v>
      </c>
      <c r="H2370" t="s">
        <v>47</v>
      </c>
      <c r="I2370" t="s">
        <v>23</v>
      </c>
      <c r="J2370" t="str">
        <f t="shared" ref="J2370:J2433" si="334">PROPER(TRIM(I2370))</f>
        <v>Nihal Bhasin</v>
      </c>
      <c r="K2370" t="s">
        <v>1263</v>
      </c>
      <c r="L2370" s="7">
        <f t="shared" si="330"/>
        <v>44772</v>
      </c>
      <c r="M2370" s="7">
        <v>44925</v>
      </c>
      <c r="N2370" s="1">
        <f t="shared" ref="N2370:N2433" si="335">IF(M2370="","",IF(ISNUMBER(M2370),M2370,IF(ISNUMBER(SEARCH("/",M2370)),DATE(VALUE(RIGHT(M2370,4)),VALUE(MID(M2370,4,2)),VALUE(LEFT(M2370,2))),DATE(VALUE(LEFT(M2370,4)),VALUE(MID(M2370,6,2)),VALUE(RIGHT(M2370,2))))))</f>
        <v>44925</v>
      </c>
      <c r="P2370" s="7" t="str">
        <f t="shared" si="331"/>
        <v/>
      </c>
      <c r="R2370">
        <v>0</v>
      </c>
      <c r="S2370">
        <v>1</v>
      </c>
      <c r="T2370">
        <v>14.5</v>
      </c>
      <c r="U2370" t="s">
        <v>33</v>
      </c>
      <c r="W2370" t="str">
        <f t="shared" ref="W2370:W2433" si="336">IF(E2370="","",IF(E2370="Closed Won","Won",IF(E2370="Closed Lost","Lost","Open")))</f>
        <v>Open</v>
      </c>
      <c r="X2370" t="str">
        <f>_xlfn.XLOOKUP(B2370,'Customers'!A:A,'Customers'!E:E,"")</f>
        <v>SMB</v>
      </c>
      <c r="Y2370">
        <f t="shared" ref="Y2370:Y2433" si="337">IF(OR(W2370="Won",W2370="Lost"),1,0)</f>
        <v>0</v>
      </c>
      <c r="Z2370" t="str">
        <f t="shared" ref="Z2370:Z2433" si="338">IF(OR(N2370="",P2370=""),"",P2370-N2370)</f>
        <v/>
      </c>
      <c r="AA2370">
        <f t="shared" si="332"/>
        <v>0</v>
      </c>
    </row>
    <row r="2371" spans="1:27">
      <c r="A2371" t="s">
        <v>7440</v>
      </c>
      <c r="B2371" t="s">
        <v>590</v>
      </c>
      <c r="C2371" t="s">
        <v>199</v>
      </c>
      <c r="D2371" t="s">
        <v>183</v>
      </c>
      <c r="E2371" t="s">
        <v>177</v>
      </c>
      <c r="F2371" t="s">
        <v>7441</v>
      </c>
      <c r="G2371" s="6">
        <f t="shared" si="333"/>
        <v>5832</v>
      </c>
      <c r="H2371" t="s">
        <v>172</v>
      </c>
      <c r="I2371" t="s">
        <v>23</v>
      </c>
      <c r="J2371" t="str">
        <f t="shared" si="334"/>
        <v>Nihal Bhasin</v>
      </c>
      <c r="K2371" t="s">
        <v>7442</v>
      </c>
      <c r="L2371" s="7">
        <f t="shared" ref="L2371:L2434" si="339">IF(K2371="","",IF(ISNUMBER(K2371),K2371,IF(ISNUMBER(SEARCH("/",K2371)),DATE(VALUE(RIGHT(K2371,4)),VALUE(MID(K2371,4,2)),VALUE(LEFT(K2371,2))),DATE(VALUE(LEFT(K2371,4)),VALUE(MID(K2371,6,2)),VALUE(RIGHT(K2371,2))))))</f>
        <v>45588</v>
      </c>
      <c r="M2371" s="7">
        <v>45675</v>
      </c>
      <c r="N2371" s="1">
        <f t="shared" si="335"/>
        <v>45675</v>
      </c>
      <c r="P2371" s="7" t="str">
        <f t="shared" ref="P2371:P2434" si="340">IF(O2371="","",IF(ISNUMBER(O2371),O2371,DATE(VALUE(LEFT(O2371,4)),VALUE(MID(O2371,6,2)),VALUE(RIGHT(O2371,2)))))</f>
        <v/>
      </c>
      <c r="R2371">
        <v>0</v>
      </c>
      <c r="S2371">
        <v>1</v>
      </c>
      <c r="T2371">
        <v>28.2</v>
      </c>
      <c r="U2371" t="s">
        <v>42</v>
      </c>
      <c r="W2371" t="str">
        <f t="shared" si="336"/>
        <v>Open</v>
      </c>
      <c r="X2371" t="str">
        <f>_xlfn.XLOOKUP(B2371,'Customers'!A:A,'Customers'!E:E,"")</f>
        <v>Mid-Market</v>
      </c>
      <c r="Y2371">
        <f t="shared" si="337"/>
        <v>0</v>
      </c>
      <c r="Z2371" t="str">
        <f t="shared" si="338"/>
        <v/>
      </c>
      <c r="AA2371">
        <f t="shared" ref="AA2371:AA2434" si="341">IF(AND(Y2371=1,Z2371&gt;30),1,0)</f>
        <v>0</v>
      </c>
    </row>
    <row r="2372" spans="1:27">
      <c r="A2372" t="s">
        <v>7443</v>
      </c>
      <c r="B2372" t="s">
        <v>1370</v>
      </c>
      <c r="C2372" t="s">
        <v>5263</v>
      </c>
      <c r="D2372" t="s">
        <v>66</v>
      </c>
      <c r="E2372" t="s">
        <v>54</v>
      </c>
      <c r="F2372" t="s">
        <v>7444</v>
      </c>
      <c r="G2372" s="6">
        <f t="shared" si="333"/>
        <v>18216</v>
      </c>
      <c r="H2372" t="s">
        <v>39</v>
      </c>
      <c r="I2372" t="s">
        <v>351</v>
      </c>
      <c r="J2372" t="str">
        <f t="shared" si="334"/>
        <v>Rachit Lall</v>
      </c>
      <c r="K2372" t="s">
        <v>2607</v>
      </c>
      <c r="L2372" s="7">
        <f t="shared" si="339"/>
        <v>45393</v>
      </c>
      <c r="M2372" s="7">
        <v>45507</v>
      </c>
      <c r="N2372" s="1">
        <f t="shared" si="335"/>
        <v>45507</v>
      </c>
      <c r="P2372" s="7" t="str">
        <f t="shared" si="340"/>
        <v/>
      </c>
      <c r="R2372">
        <v>0</v>
      </c>
      <c r="S2372">
        <v>1</v>
      </c>
      <c r="T2372">
        <v>20</v>
      </c>
      <c r="U2372" t="s">
        <v>42</v>
      </c>
      <c r="W2372" t="str">
        <f t="shared" si="336"/>
        <v>Open</v>
      </c>
      <c r="X2372" t="str">
        <f>_xlfn.XLOOKUP(B2372,'Customers'!A:A,'Customers'!E:E,"")</f>
        <v>Enterprise</v>
      </c>
      <c r="Y2372">
        <f t="shared" si="337"/>
        <v>0</v>
      </c>
      <c r="Z2372" t="str">
        <f t="shared" si="338"/>
        <v/>
      </c>
      <c r="AA2372">
        <f t="shared" si="341"/>
        <v>0</v>
      </c>
    </row>
    <row r="2373" spans="1:27">
      <c r="A2373" t="s">
        <v>7445</v>
      </c>
      <c r="B2373" t="s">
        <v>7371</v>
      </c>
      <c r="C2373" t="s">
        <v>2899</v>
      </c>
      <c r="D2373" t="s">
        <v>53</v>
      </c>
      <c r="E2373" t="s">
        <v>54</v>
      </c>
      <c r="F2373" t="s">
        <v>7446</v>
      </c>
      <c r="G2373" s="6">
        <f t="shared" si="333"/>
        <v>37861</v>
      </c>
      <c r="H2373" t="s">
        <v>151</v>
      </c>
      <c r="I2373" t="s">
        <v>133</v>
      </c>
      <c r="J2373" t="str">
        <f t="shared" si="334"/>
        <v>Aachal Soni</v>
      </c>
      <c r="K2373" t="s">
        <v>1082</v>
      </c>
      <c r="L2373" s="7">
        <f t="shared" si="339"/>
        <v>45559</v>
      </c>
      <c r="M2373" s="7">
        <v>45727</v>
      </c>
      <c r="N2373" s="1">
        <f t="shared" si="335"/>
        <v>45727</v>
      </c>
      <c r="P2373" s="7" t="str">
        <f t="shared" si="340"/>
        <v/>
      </c>
      <c r="R2373">
        <v>0</v>
      </c>
      <c r="S2373">
        <v>1</v>
      </c>
      <c r="T2373">
        <v>28.5</v>
      </c>
      <c r="U2373" t="s">
        <v>33</v>
      </c>
      <c r="W2373" t="str">
        <f t="shared" si="336"/>
        <v>Open</v>
      </c>
      <c r="X2373" t="str">
        <f>_xlfn.XLOOKUP(B2373,'Customers'!A:A,'Customers'!E:E,"")</f>
        <v>Mid-Market</v>
      </c>
      <c r="Y2373">
        <f t="shared" si="337"/>
        <v>0</v>
      </c>
      <c r="Z2373" t="str">
        <f t="shared" si="338"/>
        <v/>
      </c>
      <c r="AA2373">
        <f t="shared" si="341"/>
        <v>0</v>
      </c>
    </row>
    <row r="2374" spans="1:27">
      <c r="A2374" t="s">
        <v>7447</v>
      </c>
      <c r="B2374" t="s">
        <v>5518</v>
      </c>
      <c r="C2374" t="s">
        <v>1113</v>
      </c>
      <c r="D2374" t="s">
        <v>53</v>
      </c>
      <c r="E2374" t="s">
        <v>28</v>
      </c>
      <c r="F2374" t="s">
        <v>7448</v>
      </c>
      <c r="G2374" s="6">
        <f t="shared" si="333"/>
        <v>9809</v>
      </c>
      <c r="H2374" t="s">
        <v>151</v>
      </c>
      <c r="I2374" t="s">
        <v>268</v>
      </c>
      <c r="J2374" t="str">
        <f t="shared" si="334"/>
        <v>Panini Kade</v>
      </c>
      <c r="K2374" t="s">
        <v>1300</v>
      </c>
      <c r="L2374" s="7">
        <f t="shared" si="339"/>
        <v>45136</v>
      </c>
      <c r="M2374" s="7">
        <v>45171</v>
      </c>
      <c r="N2374" s="1">
        <f t="shared" si="335"/>
        <v>45171</v>
      </c>
      <c r="P2374" s="7" t="str">
        <f t="shared" si="340"/>
        <v/>
      </c>
      <c r="R2374">
        <v>0</v>
      </c>
      <c r="S2374">
        <v>1</v>
      </c>
      <c r="T2374">
        <v>27.7</v>
      </c>
      <c r="U2374" t="s">
        <v>42</v>
      </c>
      <c r="W2374" t="str">
        <f t="shared" si="336"/>
        <v>Open</v>
      </c>
      <c r="X2374" t="str">
        <f>_xlfn.XLOOKUP(B2374,'Customers'!A:A,'Customers'!E:E,"")</f>
        <v>SMB</v>
      </c>
      <c r="Y2374">
        <f t="shared" si="337"/>
        <v>0</v>
      </c>
      <c r="Z2374" t="str">
        <f t="shared" si="338"/>
        <v/>
      </c>
      <c r="AA2374">
        <f t="shared" si="341"/>
        <v>0</v>
      </c>
    </row>
    <row r="2375" spans="1:27">
      <c r="A2375" t="s">
        <v>7449</v>
      </c>
      <c r="B2375" t="s">
        <v>7187</v>
      </c>
      <c r="C2375" t="s">
        <v>3839</v>
      </c>
      <c r="D2375" t="s">
        <v>37</v>
      </c>
      <c r="E2375" t="s">
        <v>28</v>
      </c>
      <c r="F2375" t="s">
        <v>7450</v>
      </c>
      <c r="G2375" s="6">
        <f t="shared" si="333"/>
        <v>109000</v>
      </c>
      <c r="H2375" t="s">
        <v>56</v>
      </c>
      <c r="I2375" t="s">
        <v>31</v>
      </c>
      <c r="J2375" t="str">
        <f t="shared" si="334"/>
        <v>Ati Seshadri</v>
      </c>
      <c r="K2375" t="s">
        <v>2528</v>
      </c>
      <c r="L2375" s="7">
        <f t="shared" si="339"/>
        <v>44608</v>
      </c>
      <c r="M2375" s="7">
        <v>44742</v>
      </c>
      <c r="N2375" s="1">
        <f t="shared" si="335"/>
        <v>44742</v>
      </c>
      <c r="P2375" s="7" t="str">
        <f t="shared" si="340"/>
        <v/>
      </c>
      <c r="R2375">
        <v>0</v>
      </c>
      <c r="S2375">
        <v>1</v>
      </c>
      <c r="T2375">
        <v>30.3</v>
      </c>
      <c r="U2375" t="s">
        <v>100</v>
      </c>
      <c r="W2375" t="str">
        <f t="shared" si="336"/>
        <v>Open</v>
      </c>
      <c r="X2375" t="str">
        <f>_xlfn.XLOOKUP(B2375,'Customers'!A:A,'Customers'!E:E,"")</f>
        <v>Mid-Market</v>
      </c>
      <c r="Y2375">
        <f t="shared" si="337"/>
        <v>0</v>
      </c>
      <c r="Z2375" t="str">
        <f t="shared" si="338"/>
        <v/>
      </c>
      <c r="AA2375">
        <f t="shared" si="341"/>
        <v>0</v>
      </c>
    </row>
    <row r="2376" spans="1:27">
      <c r="A2376" t="s">
        <v>7451</v>
      </c>
      <c r="B2376" t="s">
        <v>440</v>
      </c>
      <c r="C2376" t="s">
        <v>1380</v>
      </c>
      <c r="D2376" t="s">
        <v>37</v>
      </c>
      <c r="E2376" t="s">
        <v>20</v>
      </c>
      <c r="F2376" t="s">
        <v>7452</v>
      </c>
      <c r="G2376" s="6">
        <f t="shared" si="333"/>
        <v>138000</v>
      </c>
      <c r="H2376" t="s">
        <v>79</v>
      </c>
      <c r="I2376" t="s">
        <v>731</v>
      </c>
      <c r="J2376" t="str">
        <f t="shared" si="334"/>
        <v>Aachal Soni</v>
      </c>
      <c r="K2376" t="s">
        <v>3122</v>
      </c>
      <c r="L2376" s="7">
        <f t="shared" si="339"/>
        <v>44823</v>
      </c>
      <c r="M2376" s="7">
        <v>44876</v>
      </c>
      <c r="N2376" s="1">
        <f t="shared" si="335"/>
        <v>44876</v>
      </c>
      <c r="P2376" s="7" t="str">
        <f t="shared" si="340"/>
        <v/>
      </c>
      <c r="R2376">
        <v>0</v>
      </c>
      <c r="S2376">
        <v>1</v>
      </c>
      <c r="T2376">
        <v>27.9</v>
      </c>
      <c r="U2376" t="s">
        <v>58</v>
      </c>
      <c r="W2376" t="str">
        <f t="shared" si="336"/>
        <v>Open</v>
      </c>
      <c r="X2376" t="str">
        <f>_xlfn.XLOOKUP(B2376,'Customers'!A:A,'Customers'!E:E,"")</f>
        <v>Enterprise</v>
      </c>
      <c r="Y2376">
        <f t="shared" si="337"/>
        <v>0</v>
      </c>
      <c r="Z2376" t="str">
        <f t="shared" si="338"/>
        <v/>
      </c>
      <c r="AA2376">
        <f t="shared" si="341"/>
        <v>0</v>
      </c>
    </row>
    <row r="2377" spans="1:27">
      <c r="A2377" t="s">
        <v>7453</v>
      </c>
      <c r="B2377" t="s">
        <v>7454</v>
      </c>
      <c r="C2377" t="s">
        <v>1164</v>
      </c>
      <c r="D2377" t="s">
        <v>37</v>
      </c>
      <c r="E2377" t="s">
        <v>177</v>
      </c>
      <c r="F2377" t="s">
        <v>7455</v>
      </c>
      <c r="G2377" s="6">
        <f t="shared" si="333"/>
        <v>193490</v>
      </c>
      <c r="H2377" t="s">
        <v>172</v>
      </c>
      <c r="I2377" t="s">
        <v>117</v>
      </c>
      <c r="J2377" t="str">
        <f t="shared" si="334"/>
        <v>Ekta Uppal</v>
      </c>
      <c r="K2377" t="s">
        <v>3392</v>
      </c>
      <c r="L2377" s="7">
        <f t="shared" si="339"/>
        <v>45506</v>
      </c>
      <c r="M2377" s="7">
        <v>45590</v>
      </c>
      <c r="N2377" s="1">
        <f t="shared" si="335"/>
        <v>45590</v>
      </c>
      <c r="P2377" s="7" t="str">
        <f t="shared" si="340"/>
        <v/>
      </c>
      <c r="R2377">
        <v>0</v>
      </c>
      <c r="S2377">
        <v>1</v>
      </c>
      <c r="T2377">
        <v>18.7</v>
      </c>
      <c r="U2377" t="s">
        <v>100</v>
      </c>
      <c r="W2377" t="str">
        <f t="shared" si="336"/>
        <v>Open</v>
      </c>
      <c r="X2377" t="str">
        <f>_xlfn.XLOOKUP(B2377,'Customers'!A:A,'Customers'!E:E,"")</f>
        <v>Mid-Market</v>
      </c>
      <c r="Y2377">
        <f t="shared" si="337"/>
        <v>0</v>
      </c>
      <c r="Z2377" t="str">
        <f t="shared" si="338"/>
        <v/>
      </c>
      <c r="AA2377">
        <f t="shared" si="341"/>
        <v>0</v>
      </c>
    </row>
    <row r="2378" spans="1:27">
      <c r="A2378" t="s">
        <v>7456</v>
      </c>
      <c r="B2378" t="s">
        <v>1387</v>
      </c>
      <c r="C2378" t="s">
        <v>3001</v>
      </c>
      <c r="D2378" t="s">
        <v>37</v>
      </c>
      <c r="E2378" t="s">
        <v>28</v>
      </c>
      <c r="F2378" t="s">
        <v>7457</v>
      </c>
      <c r="G2378" s="6">
        <f t="shared" si="333"/>
        <v>77535</v>
      </c>
      <c r="H2378" t="s">
        <v>172</v>
      </c>
      <c r="I2378" t="s">
        <v>117</v>
      </c>
      <c r="J2378" t="str">
        <f t="shared" si="334"/>
        <v>Ekta Uppal</v>
      </c>
      <c r="K2378" t="s">
        <v>4417</v>
      </c>
      <c r="L2378" s="7">
        <f t="shared" si="339"/>
        <v>44785</v>
      </c>
      <c r="M2378" s="7">
        <v>44924</v>
      </c>
      <c r="N2378" s="1">
        <f t="shared" si="335"/>
        <v>44924</v>
      </c>
      <c r="P2378" s="7" t="str">
        <f t="shared" si="340"/>
        <v/>
      </c>
      <c r="R2378">
        <v>0</v>
      </c>
      <c r="S2378">
        <v>1</v>
      </c>
      <c r="T2378">
        <v>28.9</v>
      </c>
      <c r="U2378" t="s">
        <v>58</v>
      </c>
      <c r="W2378" t="str">
        <f t="shared" si="336"/>
        <v>Open</v>
      </c>
      <c r="X2378" t="str">
        <f>_xlfn.XLOOKUP(B2378,'Customers'!A:A,'Customers'!E:E,"")</f>
        <v>Enterprise</v>
      </c>
      <c r="Y2378">
        <f t="shared" si="337"/>
        <v>0</v>
      </c>
      <c r="Z2378" t="str">
        <f t="shared" si="338"/>
        <v/>
      </c>
      <c r="AA2378">
        <f t="shared" si="341"/>
        <v>0</v>
      </c>
    </row>
    <row r="2379" spans="1:27">
      <c r="A2379" t="s">
        <v>7458</v>
      </c>
      <c r="B2379" t="s">
        <v>5419</v>
      </c>
      <c r="C2379" t="s">
        <v>18</v>
      </c>
      <c r="D2379" t="s">
        <v>53</v>
      </c>
      <c r="E2379" t="s">
        <v>115</v>
      </c>
      <c r="F2379" t="s">
        <v>7459</v>
      </c>
      <c r="G2379" s="6">
        <f t="shared" si="333"/>
        <v>34210</v>
      </c>
      <c r="H2379" t="s">
        <v>30</v>
      </c>
      <c r="I2379" t="s">
        <v>844</v>
      </c>
      <c r="J2379" t="str">
        <f t="shared" si="334"/>
        <v>Lakshmi Hayre</v>
      </c>
      <c r="K2379" t="s">
        <v>6500</v>
      </c>
      <c r="L2379" s="7">
        <f t="shared" si="339"/>
        <v>44907</v>
      </c>
      <c r="M2379" s="7">
        <v>44943</v>
      </c>
      <c r="N2379" s="1">
        <f t="shared" si="335"/>
        <v>44943</v>
      </c>
      <c r="O2379" s="7">
        <v>44975</v>
      </c>
      <c r="P2379" s="7">
        <f t="shared" si="340"/>
        <v>44975</v>
      </c>
      <c r="Q2379">
        <v>68</v>
      </c>
      <c r="R2379">
        <v>0</v>
      </c>
      <c r="S2379">
        <v>1</v>
      </c>
      <c r="T2379">
        <v>16.2</v>
      </c>
      <c r="U2379" t="s">
        <v>100</v>
      </c>
      <c r="W2379" t="str">
        <f t="shared" si="336"/>
        <v>Lost</v>
      </c>
      <c r="X2379" t="str">
        <f>_xlfn.XLOOKUP(B2379,'Customers'!A:A,'Customers'!E:E,"")</f>
        <v>Mid-Market</v>
      </c>
      <c r="Y2379">
        <f t="shared" si="337"/>
        <v>1</v>
      </c>
      <c r="Z2379">
        <f t="shared" si="338"/>
        <v>32</v>
      </c>
      <c r="AA2379">
        <f t="shared" si="341"/>
        <v>1</v>
      </c>
    </row>
    <row r="2380" spans="1:27">
      <c r="A2380" t="s">
        <v>7460</v>
      </c>
      <c r="B2380" t="s">
        <v>4951</v>
      </c>
      <c r="C2380" t="s">
        <v>18</v>
      </c>
      <c r="D2380" t="s">
        <v>183</v>
      </c>
      <c r="E2380" t="s">
        <v>54</v>
      </c>
      <c r="F2380" t="s">
        <v>7461</v>
      </c>
      <c r="G2380" s="6">
        <f t="shared" si="333"/>
        <v>6795</v>
      </c>
      <c r="H2380" t="s">
        <v>30</v>
      </c>
      <c r="I2380" t="s">
        <v>105</v>
      </c>
      <c r="J2380" t="str">
        <f t="shared" si="334"/>
        <v>Hemangini Bahri</v>
      </c>
      <c r="K2380" t="s">
        <v>6085</v>
      </c>
      <c r="L2380" s="7">
        <f t="shared" si="339"/>
        <v>45230</v>
      </c>
      <c r="M2380" s="7">
        <v>45395</v>
      </c>
      <c r="N2380" s="1">
        <f t="shared" si="335"/>
        <v>45395</v>
      </c>
      <c r="P2380" s="7" t="str">
        <f t="shared" si="340"/>
        <v/>
      </c>
      <c r="R2380">
        <v>0</v>
      </c>
      <c r="S2380">
        <v>1</v>
      </c>
      <c r="T2380">
        <v>27.3</v>
      </c>
      <c r="U2380" t="s">
        <v>100</v>
      </c>
      <c r="W2380" t="str">
        <f t="shared" si="336"/>
        <v>Open</v>
      </c>
      <c r="X2380" t="str">
        <f>_xlfn.XLOOKUP(B2380,'Customers'!A:A,'Customers'!E:E,"")</f>
        <v>Enterprise</v>
      </c>
      <c r="Y2380">
        <f t="shared" si="337"/>
        <v>0</v>
      </c>
      <c r="Z2380" t="str">
        <f t="shared" si="338"/>
        <v/>
      </c>
      <c r="AA2380">
        <f t="shared" si="341"/>
        <v>0</v>
      </c>
    </row>
    <row r="2381" spans="1:27">
      <c r="A2381" t="s">
        <v>7462</v>
      </c>
      <c r="B2381" t="s">
        <v>5344</v>
      </c>
      <c r="C2381" t="s">
        <v>4227</v>
      </c>
      <c r="D2381" t="s">
        <v>37</v>
      </c>
      <c r="E2381" t="s">
        <v>177</v>
      </c>
      <c r="F2381" t="s">
        <v>7463</v>
      </c>
      <c r="G2381" s="6">
        <f t="shared" si="333"/>
        <v>189708</v>
      </c>
      <c r="H2381" t="s">
        <v>22</v>
      </c>
      <c r="I2381" t="s">
        <v>879</v>
      </c>
      <c r="J2381" t="str">
        <f t="shared" si="334"/>
        <v>Anamika Keer</v>
      </c>
      <c r="K2381" t="s">
        <v>1784</v>
      </c>
      <c r="L2381" s="7">
        <f t="shared" si="339"/>
        <v>45347</v>
      </c>
      <c r="M2381" s="7">
        <v>45456</v>
      </c>
      <c r="N2381" s="1">
        <f t="shared" si="335"/>
        <v>45456</v>
      </c>
      <c r="P2381" s="7" t="str">
        <f t="shared" si="340"/>
        <v/>
      </c>
      <c r="R2381">
        <v>0</v>
      </c>
      <c r="S2381">
        <v>1</v>
      </c>
      <c r="U2381" t="s">
        <v>42</v>
      </c>
      <c r="W2381" t="str">
        <f t="shared" si="336"/>
        <v>Open</v>
      </c>
      <c r="X2381" t="str">
        <f>_xlfn.XLOOKUP(B2381,'Customers'!A:A,'Customers'!E:E,"")</f>
        <v>Mid-Market</v>
      </c>
      <c r="Y2381">
        <f t="shared" si="337"/>
        <v>0</v>
      </c>
      <c r="Z2381" t="str">
        <f t="shared" si="338"/>
        <v/>
      </c>
      <c r="AA2381">
        <f t="shared" si="341"/>
        <v>0</v>
      </c>
    </row>
    <row r="2382" spans="1:27">
      <c r="A2382" t="s">
        <v>7464</v>
      </c>
      <c r="B2382" t="s">
        <v>7465</v>
      </c>
      <c r="C2382" t="s">
        <v>18</v>
      </c>
      <c r="D2382" t="s">
        <v>37</v>
      </c>
      <c r="E2382" t="s">
        <v>115</v>
      </c>
      <c r="F2382" t="s">
        <v>7466</v>
      </c>
      <c r="G2382" s="6">
        <f t="shared" si="333"/>
        <v>96296</v>
      </c>
      <c r="H2382" t="s">
        <v>161</v>
      </c>
      <c r="I2382" t="s">
        <v>268</v>
      </c>
      <c r="J2382" t="str">
        <f t="shared" si="334"/>
        <v>Panini Kade</v>
      </c>
      <c r="K2382" t="s">
        <v>3405</v>
      </c>
      <c r="L2382" s="7">
        <f t="shared" si="339"/>
        <v>44910</v>
      </c>
      <c r="M2382" s="7">
        <v>44967</v>
      </c>
      <c r="N2382" s="1">
        <f t="shared" si="335"/>
        <v>44967</v>
      </c>
      <c r="O2382" s="7">
        <v>45077</v>
      </c>
      <c r="P2382" s="7">
        <f t="shared" si="340"/>
        <v>45077</v>
      </c>
      <c r="Q2382">
        <v>167</v>
      </c>
      <c r="R2382">
        <v>0</v>
      </c>
      <c r="S2382">
        <v>1</v>
      </c>
      <c r="U2382" t="s">
        <v>33</v>
      </c>
      <c r="W2382" t="str">
        <f t="shared" si="336"/>
        <v>Lost</v>
      </c>
      <c r="X2382" t="str">
        <f>_xlfn.XLOOKUP(B2382,'Customers'!A:A,'Customers'!E:E,"")</f>
        <v>SMB</v>
      </c>
      <c r="Y2382">
        <f t="shared" si="337"/>
        <v>1</v>
      </c>
      <c r="Z2382">
        <f t="shared" si="338"/>
        <v>110</v>
      </c>
      <c r="AA2382">
        <f t="shared" si="341"/>
        <v>1</v>
      </c>
    </row>
    <row r="2383" spans="1:27">
      <c r="A2383" t="s">
        <v>7467</v>
      </c>
      <c r="B2383" t="s">
        <v>7468</v>
      </c>
      <c r="C2383" t="s">
        <v>623</v>
      </c>
      <c r="D2383" t="s">
        <v>19</v>
      </c>
      <c r="E2383" t="s">
        <v>177</v>
      </c>
      <c r="F2383" t="s">
        <v>7469</v>
      </c>
      <c r="G2383" s="6">
        <f t="shared" si="333"/>
        <v>3578</v>
      </c>
      <c r="H2383" t="s">
        <v>30</v>
      </c>
      <c r="I2383" t="s">
        <v>361</v>
      </c>
      <c r="J2383" t="str">
        <f t="shared" si="334"/>
        <v>Jalsa Parsa</v>
      </c>
      <c r="K2383" t="s">
        <v>7470</v>
      </c>
      <c r="L2383" s="7">
        <f t="shared" si="339"/>
        <v>44808</v>
      </c>
      <c r="M2383" s="7">
        <v>44882</v>
      </c>
      <c r="N2383" s="1">
        <f t="shared" si="335"/>
        <v>44882</v>
      </c>
      <c r="P2383" s="7" t="str">
        <f t="shared" si="340"/>
        <v/>
      </c>
      <c r="R2383">
        <v>0</v>
      </c>
      <c r="S2383">
        <v>1</v>
      </c>
      <c r="U2383" t="s">
        <v>100</v>
      </c>
      <c r="W2383" t="str">
        <f t="shared" si="336"/>
        <v>Open</v>
      </c>
      <c r="X2383" t="str">
        <f>_xlfn.XLOOKUP(B2383,'Customers'!A:A,'Customers'!E:E,"")</f>
        <v>SMB</v>
      </c>
      <c r="Y2383">
        <f t="shared" si="337"/>
        <v>0</v>
      </c>
      <c r="Z2383" t="str">
        <f t="shared" si="338"/>
        <v/>
      </c>
      <c r="AA2383">
        <f t="shared" si="341"/>
        <v>0</v>
      </c>
    </row>
    <row r="2384" spans="1:27">
      <c r="A2384" t="s">
        <v>7471</v>
      </c>
      <c r="B2384" t="s">
        <v>1681</v>
      </c>
      <c r="C2384" t="s">
        <v>137</v>
      </c>
      <c r="D2384" t="s">
        <v>19</v>
      </c>
      <c r="E2384" t="s">
        <v>91</v>
      </c>
      <c r="F2384" t="s">
        <v>7472</v>
      </c>
      <c r="G2384" s="6">
        <f t="shared" si="333"/>
        <v>9297</v>
      </c>
      <c r="H2384" t="s">
        <v>22</v>
      </c>
      <c r="I2384" t="s">
        <v>62</v>
      </c>
      <c r="J2384" t="str">
        <f t="shared" si="334"/>
        <v>Jairaj Panchal</v>
      </c>
      <c r="K2384" t="s">
        <v>196</v>
      </c>
      <c r="L2384" s="7">
        <f t="shared" si="339"/>
        <v>44852</v>
      </c>
      <c r="M2384" s="7">
        <v>45023</v>
      </c>
      <c r="N2384" s="1">
        <f t="shared" si="335"/>
        <v>45023</v>
      </c>
      <c r="O2384" s="7">
        <v>45036</v>
      </c>
      <c r="P2384" s="7">
        <f t="shared" si="340"/>
        <v>45036</v>
      </c>
      <c r="Q2384">
        <v>184</v>
      </c>
      <c r="R2384">
        <v>1</v>
      </c>
      <c r="S2384">
        <v>2</v>
      </c>
      <c r="T2384">
        <v>28.5</v>
      </c>
      <c r="U2384" t="s">
        <v>25</v>
      </c>
      <c r="W2384" t="str">
        <f t="shared" si="336"/>
        <v>Won</v>
      </c>
      <c r="X2384" t="str">
        <f>_xlfn.XLOOKUP(B2384,'Customers'!A:A,'Customers'!E:E,"")</f>
        <v>Mid-Market</v>
      </c>
      <c r="Y2384">
        <f t="shared" si="337"/>
        <v>1</v>
      </c>
      <c r="Z2384">
        <f t="shared" si="338"/>
        <v>13</v>
      </c>
      <c r="AA2384">
        <f t="shared" si="341"/>
        <v>0</v>
      </c>
    </row>
    <row r="2385" spans="1:27">
      <c r="A2385" t="s">
        <v>7473</v>
      </c>
      <c r="B2385" t="s">
        <v>2217</v>
      </c>
      <c r="C2385" t="s">
        <v>18</v>
      </c>
      <c r="D2385" t="s">
        <v>37</v>
      </c>
      <c r="E2385" t="s">
        <v>91</v>
      </c>
      <c r="F2385" t="s">
        <v>7474</v>
      </c>
      <c r="G2385" s="6">
        <f t="shared" si="333"/>
        <v>129566</v>
      </c>
      <c r="H2385" t="s">
        <v>79</v>
      </c>
      <c r="I2385" t="s">
        <v>268</v>
      </c>
      <c r="J2385" t="str">
        <f t="shared" si="334"/>
        <v>Panini Kade</v>
      </c>
      <c r="K2385" t="s">
        <v>1049</v>
      </c>
      <c r="L2385" s="7">
        <f t="shared" si="339"/>
        <v>44739</v>
      </c>
      <c r="M2385" s="7">
        <v>44781</v>
      </c>
      <c r="N2385" s="1">
        <f t="shared" si="335"/>
        <v>44781</v>
      </c>
      <c r="O2385" s="7">
        <v>44926</v>
      </c>
      <c r="P2385" s="7">
        <f t="shared" si="340"/>
        <v>44926</v>
      </c>
      <c r="Q2385">
        <v>187</v>
      </c>
      <c r="R2385">
        <v>0</v>
      </c>
      <c r="S2385">
        <v>1</v>
      </c>
      <c r="U2385" t="s">
        <v>33</v>
      </c>
      <c r="W2385" t="str">
        <f t="shared" si="336"/>
        <v>Won</v>
      </c>
      <c r="X2385" t="str">
        <f>_xlfn.XLOOKUP(B2385,'Customers'!A:A,'Customers'!E:E,"")</f>
        <v>Mid-Market</v>
      </c>
      <c r="Y2385">
        <f t="shared" si="337"/>
        <v>1</v>
      </c>
      <c r="Z2385">
        <f t="shared" si="338"/>
        <v>145</v>
      </c>
      <c r="AA2385">
        <f t="shared" si="341"/>
        <v>1</v>
      </c>
    </row>
    <row r="2386" spans="1:27">
      <c r="A2386" t="s">
        <v>7475</v>
      </c>
      <c r="B2386" t="s">
        <v>4515</v>
      </c>
      <c r="C2386" t="s">
        <v>1865</v>
      </c>
      <c r="D2386" t="s">
        <v>183</v>
      </c>
      <c r="E2386" t="s">
        <v>115</v>
      </c>
      <c r="F2386" t="s">
        <v>7476</v>
      </c>
      <c r="G2386" s="6">
        <f t="shared" si="333"/>
        <v>10491</v>
      </c>
      <c r="H2386" t="s">
        <v>22</v>
      </c>
      <c r="I2386" t="s">
        <v>394</v>
      </c>
      <c r="J2386" t="str">
        <f t="shared" si="334"/>
        <v>Ekta Uppal</v>
      </c>
      <c r="K2386" t="s">
        <v>1757</v>
      </c>
      <c r="L2386" s="7">
        <f t="shared" si="339"/>
        <v>45179</v>
      </c>
      <c r="M2386" s="7">
        <v>45337</v>
      </c>
      <c r="N2386" s="1">
        <f t="shared" si="335"/>
        <v>45337</v>
      </c>
      <c r="O2386" s="7">
        <v>45206</v>
      </c>
      <c r="P2386" s="7">
        <f t="shared" si="340"/>
        <v>45206</v>
      </c>
      <c r="Q2386">
        <v>27</v>
      </c>
      <c r="R2386">
        <v>0</v>
      </c>
      <c r="S2386">
        <v>1</v>
      </c>
      <c r="T2386">
        <v>14.2</v>
      </c>
      <c r="U2386" t="s">
        <v>58</v>
      </c>
      <c r="W2386" t="str">
        <f t="shared" si="336"/>
        <v>Lost</v>
      </c>
      <c r="X2386" t="str">
        <f>_xlfn.XLOOKUP(B2386,'Customers'!A:A,'Customers'!E:E,"")</f>
        <v>Mid-Market</v>
      </c>
      <c r="Y2386">
        <f t="shared" si="337"/>
        <v>1</v>
      </c>
      <c r="Z2386">
        <f t="shared" si="338"/>
        <v>-131</v>
      </c>
      <c r="AA2386">
        <f t="shared" si="341"/>
        <v>0</v>
      </c>
    </row>
    <row r="2387" spans="1:27">
      <c r="A2387" t="s">
        <v>7477</v>
      </c>
      <c r="B2387" t="s">
        <v>4951</v>
      </c>
      <c r="C2387" t="s">
        <v>84</v>
      </c>
      <c r="D2387" t="s">
        <v>66</v>
      </c>
      <c r="E2387" t="s">
        <v>177</v>
      </c>
      <c r="F2387" t="s">
        <v>7478</v>
      </c>
      <c r="G2387" s="6">
        <f t="shared" si="333"/>
        <v>16042</v>
      </c>
      <c r="H2387" t="s">
        <v>30</v>
      </c>
      <c r="I2387" t="s">
        <v>133</v>
      </c>
      <c r="J2387" t="str">
        <f t="shared" si="334"/>
        <v>Aachal Soni</v>
      </c>
      <c r="K2387" t="s">
        <v>4656</v>
      </c>
      <c r="L2387" s="7">
        <f t="shared" si="339"/>
        <v>44980</v>
      </c>
      <c r="M2387" s="7">
        <v>45158</v>
      </c>
      <c r="N2387" s="1">
        <f t="shared" si="335"/>
        <v>45158</v>
      </c>
      <c r="P2387" s="7" t="str">
        <f t="shared" si="340"/>
        <v/>
      </c>
      <c r="R2387">
        <v>0</v>
      </c>
      <c r="S2387">
        <v>1</v>
      </c>
      <c r="T2387">
        <v>4.4000000000000004</v>
      </c>
      <c r="U2387" t="s">
        <v>25</v>
      </c>
      <c r="W2387" t="str">
        <f t="shared" si="336"/>
        <v>Open</v>
      </c>
      <c r="X2387" t="str">
        <f>_xlfn.XLOOKUP(B2387,'Customers'!A:A,'Customers'!E:E,"")</f>
        <v>Enterprise</v>
      </c>
      <c r="Y2387">
        <f t="shared" si="337"/>
        <v>0</v>
      </c>
      <c r="Z2387" t="str">
        <f t="shared" si="338"/>
        <v/>
      </c>
      <c r="AA2387">
        <f t="shared" si="341"/>
        <v>0</v>
      </c>
    </row>
    <row r="2388" spans="1:27">
      <c r="A2388" t="s">
        <v>7479</v>
      </c>
      <c r="B2388" t="s">
        <v>2727</v>
      </c>
      <c r="C2388" t="s">
        <v>18</v>
      </c>
      <c r="D2388" t="s">
        <v>183</v>
      </c>
      <c r="E2388" t="s">
        <v>20</v>
      </c>
      <c r="F2388" t="s">
        <v>7480</v>
      </c>
      <c r="G2388" s="6">
        <f t="shared" si="333"/>
        <v>7967</v>
      </c>
      <c r="H2388" t="s">
        <v>22</v>
      </c>
      <c r="I2388" t="s">
        <v>139</v>
      </c>
      <c r="J2388" t="str">
        <f t="shared" si="334"/>
        <v>Champak Rao</v>
      </c>
      <c r="K2388" t="s">
        <v>7481</v>
      </c>
      <c r="L2388" s="7">
        <f t="shared" si="339"/>
        <v>44853</v>
      </c>
      <c r="M2388" s="7">
        <v>45025</v>
      </c>
      <c r="N2388" s="1">
        <f t="shared" si="335"/>
        <v>45025</v>
      </c>
      <c r="P2388" s="7" t="str">
        <f t="shared" si="340"/>
        <v/>
      </c>
      <c r="R2388">
        <v>0</v>
      </c>
      <c r="S2388">
        <v>1</v>
      </c>
      <c r="U2388" t="s">
        <v>100</v>
      </c>
      <c r="W2388" t="str">
        <f t="shared" si="336"/>
        <v>Open</v>
      </c>
      <c r="X2388" t="str">
        <f>_xlfn.XLOOKUP(B2388,'Customers'!A:A,'Customers'!E:E,"")</f>
        <v>Enterprise</v>
      </c>
      <c r="Y2388">
        <f t="shared" si="337"/>
        <v>0</v>
      </c>
      <c r="Z2388" t="str">
        <f t="shared" si="338"/>
        <v/>
      </c>
      <c r="AA2388">
        <f t="shared" si="341"/>
        <v>0</v>
      </c>
    </row>
    <row r="2389" spans="1:27">
      <c r="A2389" t="s">
        <v>7482</v>
      </c>
      <c r="B2389" t="s">
        <v>956</v>
      </c>
      <c r="C2389" t="s">
        <v>1056</v>
      </c>
      <c r="D2389" t="s">
        <v>53</v>
      </c>
      <c r="E2389" t="s">
        <v>177</v>
      </c>
      <c r="F2389" t="s">
        <v>7483</v>
      </c>
      <c r="G2389" s="6">
        <f t="shared" si="333"/>
        <v>35238</v>
      </c>
      <c r="H2389" t="s">
        <v>30</v>
      </c>
      <c r="I2389" t="s">
        <v>86</v>
      </c>
      <c r="J2389" t="str">
        <f t="shared" si="334"/>
        <v>Mason Solanki</v>
      </c>
      <c r="K2389" t="s">
        <v>4760</v>
      </c>
      <c r="L2389" s="7">
        <f t="shared" si="339"/>
        <v>45500</v>
      </c>
      <c r="M2389" s="7">
        <v>45657</v>
      </c>
      <c r="N2389" s="1">
        <f t="shared" si="335"/>
        <v>45657</v>
      </c>
      <c r="P2389" s="7" t="str">
        <f t="shared" si="340"/>
        <v/>
      </c>
      <c r="R2389">
        <v>0</v>
      </c>
      <c r="S2389">
        <v>1</v>
      </c>
      <c r="T2389">
        <v>19.2</v>
      </c>
      <c r="U2389" t="s">
        <v>58</v>
      </c>
      <c r="W2389" t="str">
        <f t="shared" si="336"/>
        <v>Open</v>
      </c>
      <c r="X2389" t="str">
        <f>_xlfn.XLOOKUP(B2389,'Customers'!A:A,'Customers'!E:E,"")</f>
        <v>Mid-Market</v>
      </c>
      <c r="Y2389">
        <f t="shared" si="337"/>
        <v>0</v>
      </c>
      <c r="Z2389" t="str">
        <f t="shared" si="338"/>
        <v/>
      </c>
      <c r="AA2389">
        <f t="shared" si="341"/>
        <v>0</v>
      </c>
    </row>
    <row r="2390" spans="1:27">
      <c r="A2390" t="s">
        <v>7484</v>
      </c>
      <c r="B2390" t="s">
        <v>3529</v>
      </c>
      <c r="C2390" t="s">
        <v>1287</v>
      </c>
      <c r="D2390" t="s">
        <v>53</v>
      </c>
      <c r="E2390" t="s">
        <v>91</v>
      </c>
      <c r="F2390" t="s">
        <v>7485</v>
      </c>
      <c r="G2390" s="6">
        <f t="shared" si="333"/>
        <v>25089</v>
      </c>
      <c r="H2390" t="s">
        <v>30</v>
      </c>
      <c r="I2390" t="s">
        <v>361</v>
      </c>
      <c r="J2390" t="str">
        <f t="shared" si="334"/>
        <v>Jalsa Parsa</v>
      </c>
      <c r="K2390" t="s">
        <v>7486</v>
      </c>
      <c r="L2390" s="7">
        <f t="shared" si="339"/>
        <v>44851</v>
      </c>
      <c r="M2390" s="7">
        <v>44965</v>
      </c>
      <c r="N2390" s="1">
        <f t="shared" si="335"/>
        <v>44965</v>
      </c>
      <c r="O2390" s="7">
        <v>45004</v>
      </c>
      <c r="P2390" s="7">
        <f t="shared" si="340"/>
        <v>45004</v>
      </c>
      <c r="Q2390">
        <v>153</v>
      </c>
      <c r="R2390">
        <v>0</v>
      </c>
      <c r="S2390">
        <v>1</v>
      </c>
      <c r="U2390" t="s">
        <v>33</v>
      </c>
      <c r="W2390" t="str">
        <f t="shared" si="336"/>
        <v>Won</v>
      </c>
      <c r="X2390" t="str">
        <f>_xlfn.XLOOKUP(B2390,'Customers'!A:A,'Customers'!E:E,"")</f>
        <v>Enterprise</v>
      </c>
      <c r="Y2390">
        <f t="shared" si="337"/>
        <v>1</v>
      </c>
      <c r="Z2390">
        <f t="shared" si="338"/>
        <v>39</v>
      </c>
      <c r="AA2390">
        <f t="shared" si="341"/>
        <v>1</v>
      </c>
    </row>
    <row r="2391" spans="1:27">
      <c r="A2391" t="s">
        <v>7487</v>
      </c>
      <c r="B2391" t="s">
        <v>6502</v>
      </c>
      <c r="C2391" t="s">
        <v>364</v>
      </c>
      <c r="D2391" t="s">
        <v>37</v>
      </c>
      <c r="E2391" t="s">
        <v>28</v>
      </c>
      <c r="F2391" t="s">
        <v>7488</v>
      </c>
      <c r="G2391" s="6">
        <f t="shared" si="333"/>
        <v>187212</v>
      </c>
      <c r="H2391" t="s">
        <v>151</v>
      </c>
      <c r="I2391" t="s">
        <v>501</v>
      </c>
      <c r="J2391" t="str">
        <f t="shared" si="334"/>
        <v>Champak Rao</v>
      </c>
      <c r="K2391" t="s">
        <v>5385</v>
      </c>
      <c r="L2391" s="7">
        <f t="shared" si="339"/>
        <v>45242</v>
      </c>
      <c r="M2391" s="7">
        <v>45396</v>
      </c>
      <c r="N2391" s="1">
        <f t="shared" si="335"/>
        <v>45396</v>
      </c>
      <c r="P2391" s="7" t="str">
        <f t="shared" si="340"/>
        <v/>
      </c>
      <c r="R2391">
        <v>0</v>
      </c>
      <c r="S2391">
        <v>1</v>
      </c>
      <c r="U2391" t="s">
        <v>25</v>
      </c>
      <c r="W2391" t="str">
        <f t="shared" si="336"/>
        <v>Open</v>
      </c>
      <c r="X2391" t="str">
        <f>_xlfn.XLOOKUP(B2391,'Customers'!A:A,'Customers'!E:E,"")</f>
        <v>SMB</v>
      </c>
      <c r="Y2391">
        <f t="shared" si="337"/>
        <v>0</v>
      </c>
      <c r="Z2391" t="str">
        <f t="shared" si="338"/>
        <v/>
      </c>
      <c r="AA2391">
        <f t="shared" si="341"/>
        <v>0</v>
      </c>
    </row>
    <row r="2392" spans="1:27">
      <c r="A2392" t="s">
        <v>7489</v>
      </c>
      <c r="B2392" t="s">
        <v>3425</v>
      </c>
      <c r="C2392" t="s">
        <v>18</v>
      </c>
      <c r="D2392" t="s">
        <v>37</v>
      </c>
      <c r="E2392" t="s">
        <v>20</v>
      </c>
      <c r="F2392" t="s">
        <v>7490</v>
      </c>
      <c r="G2392" s="6">
        <f t="shared" si="333"/>
        <v>115236</v>
      </c>
      <c r="H2392" t="s">
        <v>47</v>
      </c>
      <c r="I2392" t="s">
        <v>117</v>
      </c>
      <c r="J2392" t="str">
        <f t="shared" si="334"/>
        <v>Ekta Uppal</v>
      </c>
      <c r="K2392" t="s">
        <v>3405</v>
      </c>
      <c r="L2392" s="7">
        <f t="shared" si="339"/>
        <v>44910</v>
      </c>
      <c r="M2392" s="7">
        <v>45005</v>
      </c>
      <c r="N2392" s="1">
        <f t="shared" si="335"/>
        <v>45005</v>
      </c>
      <c r="P2392" s="7" t="str">
        <f t="shared" si="340"/>
        <v/>
      </c>
      <c r="R2392">
        <v>0</v>
      </c>
      <c r="S2392">
        <v>1</v>
      </c>
      <c r="T2392">
        <v>7.8</v>
      </c>
      <c r="U2392" t="s">
        <v>100</v>
      </c>
      <c r="W2392" t="str">
        <f t="shared" si="336"/>
        <v>Open</v>
      </c>
      <c r="X2392" t="str">
        <f>_xlfn.XLOOKUP(B2392,'Customers'!A:A,'Customers'!E:E,"")</f>
        <v>Mid-Market</v>
      </c>
      <c r="Y2392">
        <f t="shared" si="337"/>
        <v>0</v>
      </c>
      <c r="Z2392" t="str">
        <f t="shared" si="338"/>
        <v/>
      </c>
      <c r="AA2392">
        <f t="shared" si="341"/>
        <v>0</v>
      </c>
    </row>
    <row r="2393" spans="1:27">
      <c r="A2393" t="s">
        <v>7491</v>
      </c>
      <c r="B2393" t="s">
        <v>368</v>
      </c>
      <c r="C2393" t="s">
        <v>18</v>
      </c>
      <c r="D2393" t="s">
        <v>19</v>
      </c>
      <c r="E2393" t="s">
        <v>20</v>
      </c>
      <c r="F2393" t="s">
        <v>7492</v>
      </c>
      <c r="G2393" s="6">
        <f t="shared" si="333"/>
        <v>2190</v>
      </c>
      <c r="H2393" t="s">
        <v>30</v>
      </c>
      <c r="I2393" t="s">
        <v>139</v>
      </c>
      <c r="J2393" t="str">
        <f t="shared" si="334"/>
        <v>Champak Rao</v>
      </c>
      <c r="K2393" t="s">
        <v>3703</v>
      </c>
      <c r="L2393" s="7">
        <f t="shared" si="339"/>
        <v>44990</v>
      </c>
      <c r="M2393" s="7">
        <v>45050</v>
      </c>
      <c r="N2393" s="1">
        <f t="shared" si="335"/>
        <v>45050</v>
      </c>
      <c r="P2393" s="7" t="str">
        <f t="shared" si="340"/>
        <v/>
      </c>
      <c r="R2393">
        <v>0</v>
      </c>
      <c r="S2393">
        <v>1</v>
      </c>
      <c r="T2393">
        <v>33</v>
      </c>
      <c r="U2393" t="s">
        <v>25</v>
      </c>
      <c r="W2393" t="str">
        <f t="shared" si="336"/>
        <v>Open</v>
      </c>
      <c r="X2393" t="str">
        <f>_xlfn.XLOOKUP(B2393,'Customers'!A:A,'Customers'!E:E,"")</f>
        <v>SMB</v>
      </c>
      <c r="Y2393">
        <f t="shared" si="337"/>
        <v>0</v>
      </c>
      <c r="Z2393" t="str">
        <f t="shared" si="338"/>
        <v/>
      </c>
      <c r="AA2393">
        <f t="shared" si="341"/>
        <v>0</v>
      </c>
    </row>
    <row r="2394" spans="1:27">
      <c r="A2394" t="s">
        <v>7493</v>
      </c>
      <c r="B2394" t="s">
        <v>7267</v>
      </c>
      <c r="C2394" t="s">
        <v>18</v>
      </c>
      <c r="D2394" t="s">
        <v>66</v>
      </c>
      <c r="E2394" t="s">
        <v>28</v>
      </c>
      <c r="F2394" t="s">
        <v>404</v>
      </c>
      <c r="G2394" s="6">
        <f t="shared" si="333"/>
        <v>11000</v>
      </c>
      <c r="H2394" t="s">
        <v>56</v>
      </c>
      <c r="I2394" t="s">
        <v>156</v>
      </c>
      <c r="J2394" t="str">
        <f t="shared" si="334"/>
        <v>Lakshmi Hayre</v>
      </c>
      <c r="K2394" t="s">
        <v>7494</v>
      </c>
      <c r="L2394" s="7">
        <f t="shared" si="339"/>
        <v>45457</v>
      </c>
      <c r="M2394" s="7">
        <v>45565</v>
      </c>
      <c r="N2394" s="1">
        <f t="shared" si="335"/>
        <v>45565</v>
      </c>
      <c r="P2394" s="7" t="str">
        <f t="shared" si="340"/>
        <v/>
      </c>
      <c r="R2394">
        <v>0</v>
      </c>
      <c r="S2394">
        <v>1</v>
      </c>
      <c r="T2394">
        <v>28.5</v>
      </c>
      <c r="U2394" t="s">
        <v>100</v>
      </c>
      <c r="W2394" t="str">
        <f t="shared" si="336"/>
        <v>Open</v>
      </c>
      <c r="X2394" t="str">
        <f>_xlfn.XLOOKUP(B2394,'Customers'!A:A,'Customers'!E:E,"")</f>
        <v>SMB</v>
      </c>
      <c r="Y2394">
        <f t="shared" si="337"/>
        <v>0</v>
      </c>
      <c r="Z2394" t="str">
        <f t="shared" si="338"/>
        <v/>
      </c>
      <c r="AA2394">
        <f t="shared" si="341"/>
        <v>0</v>
      </c>
    </row>
    <row r="2395" spans="1:27">
      <c r="A2395" t="s">
        <v>7495</v>
      </c>
      <c r="B2395" t="s">
        <v>5394</v>
      </c>
      <c r="C2395" t="s">
        <v>3553</v>
      </c>
      <c r="D2395" t="s">
        <v>37</v>
      </c>
      <c r="E2395" t="s">
        <v>115</v>
      </c>
      <c r="F2395" t="s">
        <v>7496</v>
      </c>
      <c r="G2395" s="6">
        <f t="shared" si="333"/>
        <v>174829</v>
      </c>
      <c r="H2395" t="s">
        <v>79</v>
      </c>
      <c r="I2395" t="s">
        <v>117</v>
      </c>
      <c r="J2395" t="str">
        <f t="shared" si="334"/>
        <v>Ekta Uppal</v>
      </c>
      <c r="K2395" t="s">
        <v>7497</v>
      </c>
      <c r="L2395" s="7">
        <f t="shared" si="339"/>
        <v>44848</v>
      </c>
      <c r="M2395" s="7">
        <v>44958</v>
      </c>
      <c r="N2395" s="1">
        <f t="shared" si="335"/>
        <v>44958</v>
      </c>
      <c r="O2395" s="7">
        <v>44961</v>
      </c>
      <c r="P2395" s="7">
        <f t="shared" si="340"/>
        <v>44961</v>
      </c>
      <c r="Q2395">
        <v>113</v>
      </c>
      <c r="R2395">
        <v>0</v>
      </c>
      <c r="S2395">
        <v>1</v>
      </c>
      <c r="T2395">
        <v>9.5</v>
      </c>
      <c r="U2395" t="s">
        <v>33</v>
      </c>
      <c r="W2395" t="str">
        <f t="shared" si="336"/>
        <v>Lost</v>
      </c>
      <c r="X2395" t="str">
        <f>_xlfn.XLOOKUP(B2395,'Customers'!A:A,'Customers'!E:E,"")</f>
        <v>SMB</v>
      </c>
      <c r="Y2395">
        <f t="shared" si="337"/>
        <v>1</v>
      </c>
      <c r="Z2395">
        <f t="shared" si="338"/>
        <v>3</v>
      </c>
      <c r="AA2395">
        <f t="shared" si="341"/>
        <v>0</v>
      </c>
    </row>
    <row r="2396" spans="1:27">
      <c r="A2396" t="s">
        <v>7498</v>
      </c>
      <c r="B2396" t="s">
        <v>4780</v>
      </c>
      <c r="C2396" t="s">
        <v>18</v>
      </c>
      <c r="D2396" t="s">
        <v>183</v>
      </c>
      <c r="E2396" t="s">
        <v>115</v>
      </c>
      <c r="F2396" t="s">
        <v>2206</v>
      </c>
      <c r="G2396" s="6">
        <f t="shared" si="333"/>
        <v>5000</v>
      </c>
      <c r="H2396" t="s">
        <v>79</v>
      </c>
      <c r="I2396" t="s">
        <v>105</v>
      </c>
      <c r="J2396" t="str">
        <f t="shared" si="334"/>
        <v>Hemangini Bahri</v>
      </c>
      <c r="K2396" t="s">
        <v>6688</v>
      </c>
      <c r="L2396" s="7">
        <f t="shared" si="339"/>
        <v>45613</v>
      </c>
      <c r="M2396" s="7">
        <v>45774</v>
      </c>
      <c r="N2396" s="1">
        <f t="shared" si="335"/>
        <v>45774</v>
      </c>
      <c r="O2396" s="7">
        <v>45761</v>
      </c>
      <c r="P2396" s="7">
        <f t="shared" si="340"/>
        <v>45761</v>
      </c>
      <c r="Q2396">
        <v>148</v>
      </c>
      <c r="R2396">
        <v>0</v>
      </c>
      <c r="S2396">
        <v>1</v>
      </c>
      <c r="T2396">
        <v>31.2</v>
      </c>
      <c r="U2396" t="s">
        <v>100</v>
      </c>
      <c r="W2396" t="str">
        <f t="shared" si="336"/>
        <v>Lost</v>
      </c>
      <c r="X2396" t="str">
        <f>_xlfn.XLOOKUP(B2396,'Customers'!A:A,'Customers'!E:E,"")</f>
        <v>SMB</v>
      </c>
      <c r="Y2396">
        <f t="shared" si="337"/>
        <v>1</v>
      </c>
      <c r="Z2396">
        <f t="shared" si="338"/>
        <v>-13</v>
      </c>
      <c r="AA2396">
        <f t="shared" si="341"/>
        <v>0</v>
      </c>
    </row>
    <row r="2397" spans="1:27">
      <c r="A2397" t="s">
        <v>7499</v>
      </c>
      <c r="B2397" t="s">
        <v>2137</v>
      </c>
      <c r="C2397" t="s">
        <v>4858</v>
      </c>
      <c r="D2397" t="s">
        <v>53</v>
      </c>
      <c r="E2397" t="s">
        <v>45</v>
      </c>
      <c r="F2397" t="s">
        <v>7500</v>
      </c>
      <c r="G2397" s="6">
        <f t="shared" si="333"/>
        <v>46942</v>
      </c>
      <c r="H2397" t="s">
        <v>79</v>
      </c>
      <c r="I2397" t="s">
        <v>62</v>
      </c>
      <c r="J2397" t="str">
        <f t="shared" si="334"/>
        <v>Jairaj Panchal</v>
      </c>
      <c r="K2397" t="s">
        <v>5202</v>
      </c>
      <c r="L2397" s="7">
        <f t="shared" si="339"/>
        <v>45184</v>
      </c>
      <c r="M2397" s="7">
        <v>45296</v>
      </c>
      <c r="N2397" s="1">
        <f t="shared" si="335"/>
        <v>45296</v>
      </c>
      <c r="P2397" s="7" t="str">
        <f t="shared" si="340"/>
        <v/>
      </c>
      <c r="R2397">
        <v>0</v>
      </c>
      <c r="S2397">
        <v>1</v>
      </c>
      <c r="T2397">
        <v>2.4</v>
      </c>
      <c r="U2397" t="s">
        <v>33</v>
      </c>
      <c r="W2397" t="str">
        <f t="shared" si="336"/>
        <v>Open</v>
      </c>
      <c r="X2397" t="str">
        <f>_xlfn.XLOOKUP(B2397,'Customers'!A:A,'Customers'!E:E,"")</f>
        <v>Mid-Market</v>
      </c>
      <c r="Y2397">
        <f t="shared" si="337"/>
        <v>0</v>
      </c>
      <c r="Z2397" t="str">
        <f t="shared" si="338"/>
        <v/>
      </c>
      <c r="AA2397">
        <f t="shared" si="341"/>
        <v>0</v>
      </c>
    </row>
    <row r="2398" spans="1:27">
      <c r="A2398" t="s">
        <v>7501</v>
      </c>
      <c r="B2398" t="s">
        <v>7502</v>
      </c>
      <c r="C2398" t="s">
        <v>1128</v>
      </c>
      <c r="D2398" t="s">
        <v>19</v>
      </c>
      <c r="E2398" t="s">
        <v>115</v>
      </c>
      <c r="F2398" t="s">
        <v>7503</v>
      </c>
      <c r="G2398" s="6">
        <f t="shared" si="333"/>
        <v>8517</v>
      </c>
      <c r="H2398" t="s">
        <v>161</v>
      </c>
      <c r="I2398" t="s">
        <v>105</v>
      </c>
      <c r="J2398" t="str">
        <f t="shared" si="334"/>
        <v>Hemangini Bahri</v>
      </c>
      <c r="K2398" t="s">
        <v>6652</v>
      </c>
      <c r="L2398" s="7">
        <f t="shared" si="339"/>
        <v>44808</v>
      </c>
      <c r="M2398" s="7">
        <v>44895</v>
      </c>
      <c r="N2398" s="1">
        <f t="shared" si="335"/>
        <v>44895</v>
      </c>
      <c r="O2398" s="7">
        <v>44890</v>
      </c>
      <c r="P2398" s="7">
        <f t="shared" si="340"/>
        <v>44890</v>
      </c>
      <c r="Q2398">
        <v>82</v>
      </c>
      <c r="R2398">
        <v>0</v>
      </c>
      <c r="S2398">
        <v>1</v>
      </c>
      <c r="T2398">
        <v>34.4</v>
      </c>
      <c r="U2398" t="s">
        <v>42</v>
      </c>
      <c r="W2398" t="str">
        <f t="shared" si="336"/>
        <v>Lost</v>
      </c>
      <c r="X2398" t="str">
        <f>_xlfn.XLOOKUP(B2398,'Customers'!A:A,'Customers'!E:E,"")</f>
        <v>Mid-Market</v>
      </c>
      <c r="Y2398">
        <f t="shared" si="337"/>
        <v>1</v>
      </c>
      <c r="Z2398">
        <f t="shared" si="338"/>
        <v>-5</v>
      </c>
      <c r="AA2398">
        <f t="shared" si="341"/>
        <v>0</v>
      </c>
    </row>
    <row r="2399" spans="1:27">
      <c r="A2399" t="s">
        <v>7504</v>
      </c>
      <c r="B2399" t="s">
        <v>3037</v>
      </c>
      <c r="C2399" t="s">
        <v>906</v>
      </c>
      <c r="D2399" t="s">
        <v>183</v>
      </c>
      <c r="E2399" t="s">
        <v>177</v>
      </c>
      <c r="F2399" t="s">
        <v>7505</v>
      </c>
      <c r="G2399" s="6">
        <f t="shared" si="333"/>
        <v>12245</v>
      </c>
      <c r="H2399" t="s">
        <v>39</v>
      </c>
      <c r="I2399" t="s">
        <v>879</v>
      </c>
      <c r="J2399" t="str">
        <f t="shared" si="334"/>
        <v>Anamika Keer</v>
      </c>
      <c r="K2399" t="s">
        <v>784</v>
      </c>
      <c r="L2399" s="7">
        <f t="shared" si="339"/>
        <v>45166</v>
      </c>
      <c r="M2399" s="7">
        <v>45232</v>
      </c>
      <c r="N2399" s="1">
        <f t="shared" si="335"/>
        <v>45232</v>
      </c>
      <c r="P2399" s="7" t="str">
        <f t="shared" si="340"/>
        <v/>
      </c>
      <c r="R2399">
        <v>0</v>
      </c>
      <c r="S2399">
        <v>1</v>
      </c>
      <c r="U2399" t="s">
        <v>25</v>
      </c>
      <c r="W2399" t="str">
        <f t="shared" si="336"/>
        <v>Open</v>
      </c>
      <c r="X2399" t="str">
        <f>_xlfn.XLOOKUP(B2399,'Customers'!A:A,'Customers'!E:E,"")</f>
        <v>SMB</v>
      </c>
      <c r="Y2399">
        <f t="shared" si="337"/>
        <v>0</v>
      </c>
      <c r="Z2399" t="str">
        <f t="shared" si="338"/>
        <v/>
      </c>
      <c r="AA2399">
        <f t="shared" si="341"/>
        <v>0</v>
      </c>
    </row>
    <row r="2400" spans="1:27">
      <c r="A2400" t="s">
        <v>7506</v>
      </c>
      <c r="B2400" t="s">
        <v>7507</v>
      </c>
      <c r="C2400" t="s">
        <v>349</v>
      </c>
      <c r="D2400" t="s">
        <v>37</v>
      </c>
      <c r="E2400" t="s">
        <v>91</v>
      </c>
      <c r="F2400" t="s">
        <v>7508</v>
      </c>
      <c r="G2400" s="6">
        <f t="shared" si="333"/>
        <v>211919</v>
      </c>
      <c r="H2400" t="s">
        <v>161</v>
      </c>
      <c r="I2400" t="s">
        <v>237</v>
      </c>
      <c r="J2400" t="str">
        <f t="shared" si="334"/>
        <v>Vidhi Mital</v>
      </c>
      <c r="K2400" t="s">
        <v>6580</v>
      </c>
      <c r="L2400" s="7">
        <f t="shared" si="339"/>
        <v>45360</v>
      </c>
      <c r="M2400" s="7">
        <v>45428</v>
      </c>
      <c r="N2400" s="1">
        <f t="shared" si="335"/>
        <v>45428</v>
      </c>
      <c r="O2400" s="7">
        <v>45417</v>
      </c>
      <c r="P2400" s="7">
        <f t="shared" si="340"/>
        <v>45417</v>
      </c>
      <c r="Q2400">
        <v>57</v>
      </c>
      <c r="R2400">
        <v>0</v>
      </c>
      <c r="S2400">
        <v>1</v>
      </c>
      <c r="T2400">
        <v>6.8</v>
      </c>
      <c r="U2400" t="s">
        <v>33</v>
      </c>
      <c r="W2400" t="str">
        <f t="shared" si="336"/>
        <v>Won</v>
      </c>
      <c r="X2400" t="str">
        <f>_xlfn.XLOOKUP(B2400,'Customers'!A:A,'Customers'!E:E,"")</f>
        <v>SMB</v>
      </c>
      <c r="Y2400">
        <f t="shared" si="337"/>
        <v>1</v>
      </c>
      <c r="Z2400">
        <f t="shared" si="338"/>
        <v>-11</v>
      </c>
      <c r="AA2400">
        <f t="shared" si="341"/>
        <v>0</v>
      </c>
    </row>
    <row r="2401" spans="1:27">
      <c r="A2401" t="s">
        <v>7509</v>
      </c>
      <c r="B2401" t="s">
        <v>3557</v>
      </c>
      <c r="C2401" t="s">
        <v>18</v>
      </c>
      <c r="D2401" t="s">
        <v>183</v>
      </c>
      <c r="E2401" t="s">
        <v>177</v>
      </c>
      <c r="F2401" t="s">
        <v>7510</v>
      </c>
      <c r="G2401" s="6">
        <f t="shared" si="333"/>
        <v>7394</v>
      </c>
      <c r="H2401" t="s">
        <v>22</v>
      </c>
      <c r="I2401" t="s">
        <v>117</v>
      </c>
      <c r="J2401" t="str">
        <f t="shared" si="334"/>
        <v>Ekta Uppal</v>
      </c>
      <c r="K2401" t="s">
        <v>7199</v>
      </c>
      <c r="L2401" s="7">
        <f t="shared" si="339"/>
        <v>45307</v>
      </c>
      <c r="M2401" s="7">
        <v>45402</v>
      </c>
      <c r="N2401" s="1">
        <f t="shared" si="335"/>
        <v>45402</v>
      </c>
      <c r="P2401" s="7" t="str">
        <f t="shared" si="340"/>
        <v/>
      </c>
      <c r="R2401">
        <v>0</v>
      </c>
      <c r="S2401">
        <v>1</v>
      </c>
      <c r="U2401" t="s">
        <v>25</v>
      </c>
      <c r="W2401" t="str">
        <f t="shared" si="336"/>
        <v>Open</v>
      </c>
      <c r="X2401" t="str">
        <f>_xlfn.XLOOKUP(B2401,'Customers'!A:A,'Customers'!E:E,"")</f>
        <v>Enterprise</v>
      </c>
      <c r="Y2401">
        <f t="shared" si="337"/>
        <v>0</v>
      </c>
      <c r="Z2401" t="str">
        <f t="shared" si="338"/>
        <v/>
      </c>
      <c r="AA2401">
        <f t="shared" si="341"/>
        <v>0</v>
      </c>
    </row>
    <row r="2402" spans="1:27">
      <c r="A2402" t="s">
        <v>7511</v>
      </c>
      <c r="B2402" t="s">
        <v>7512</v>
      </c>
      <c r="C2402" t="s">
        <v>18</v>
      </c>
      <c r="D2402" t="s">
        <v>19</v>
      </c>
      <c r="E2402" t="s">
        <v>28</v>
      </c>
      <c r="F2402" t="s">
        <v>689</v>
      </c>
      <c r="G2402" s="6">
        <f t="shared" si="333"/>
        <v>6000</v>
      </c>
      <c r="H2402" t="s">
        <v>22</v>
      </c>
      <c r="I2402" t="s">
        <v>98</v>
      </c>
      <c r="J2402" t="str">
        <f t="shared" si="334"/>
        <v>Amruta Sinha</v>
      </c>
      <c r="K2402" t="s">
        <v>1066</v>
      </c>
      <c r="L2402" s="7">
        <f t="shared" si="339"/>
        <v>45361</v>
      </c>
      <c r="M2402" s="7">
        <v>45423</v>
      </c>
      <c r="N2402" s="1">
        <f t="shared" si="335"/>
        <v>45423</v>
      </c>
      <c r="P2402" s="7" t="str">
        <f t="shared" si="340"/>
        <v/>
      </c>
      <c r="R2402">
        <v>0</v>
      </c>
      <c r="S2402">
        <v>1</v>
      </c>
      <c r="T2402">
        <v>20.5</v>
      </c>
      <c r="U2402" t="s">
        <v>25</v>
      </c>
      <c r="W2402" t="str">
        <f t="shared" si="336"/>
        <v>Open</v>
      </c>
      <c r="X2402" t="str">
        <f>_xlfn.XLOOKUP(B2402,'Customers'!A:A,'Customers'!E:E,"")</f>
        <v>Mid-Market</v>
      </c>
      <c r="Y2402">
        <f t="shared" si="337"/>
        <v>0</v>
      </c>
      <c r="Z2402" t="str">
        <f t="shared" si="338"/>
        <v/>
      </c>
      <c r="AA2402">
        <f t="shared" si="341"/>
        <v>0</v>
      </c>
    </row>
    <row r="2403" spans="1:27">
      <c r="A2403" t="s">
        <v>7513</v>
      </c>
      <c r="B2403" t="s">
        <v>203</v>
      </c>
      <c r="C2403" t="s">
        <v>3072</v>
      </c>
      <c r="D2403" t="s">
        <v>53</v>
      </c>
      <c r="E2403" t="s">
        <v>28</v>
      </c>
      <c r="F2403" t="s">
        <v>7514</v>
      </c>
      <c r="G2403" s="6">
        <f t="shared" si="333"/>
        <v>32582</v>
      </c>
      <c r="H2403" t="s">
        <v>161</v>
      </c>
      <c r="I2403" t="s">
        <v>258</v>
      </c>
      <c r="J2403" t="str">
        <f t="shared" si="334"/>
        <v>Jasmit Gour</v>
      </c>
      <c r="K2403" t="s">
        <v>2384</v>
      </c>
      <c r="L2403" s="7">
        <f t="shared" si="339"/>
        <v>45579</v>
      </c>
      <c r="M2403" s="7">
        <v>45708</v>
      </c>
      <c r="N2403" s="1">
        <f t="shared" si="335"/>
        <v>45708</v>
      </c>
      <c r="P2403" s="7" t="str">
        <f t="shared" si="340"/>
        <v/>
      </c>
      <c r="R2403">
        <v>0</v>
      </c>
      <c r="S2403">
        <v>1</v>
      </c>
      <c r="T2403">
        <v>2.4</v>
      </c>
      <c r="U2403" t="s">
        <v>42</v>
      </c>
      <c r="W2403" t="str">
        <f t="shared" si="336"/>
        <v>Open</v>
      </c>
      <c r="X2403" t="str">
        <f>_xlfn.XLOOKUP(B2403,'Customers'!A:A,'Customers'!E:E,"")</f>
        <v>Mid-Market</v>
      </c>
      <c r="Y2403">
        <f t="shared" si="337"/>
        <v>0</v>
      </c>
      <c r="Z2403" t="str">
        <f t="shared" si="338"/>
        <v/>
      </c>
      <c r="AA2403">
        <f t="shared" si="341"/>
        <v>0</v>
      </c>
    </row>
    <row r="2404" spans="1:27">
      <c r="A2404" t="s">
        <v>7515</v>
      </c>
      <c r="B2404" t="s">
        <v>2413</v>
      </c>
      <c r="C2404" t="s">
        <v>1653</v>
      </c>
      <c r="D2404" t="s">
        <v>19</v>
      </c>
      <c r="E2404" t="s">
        <v>45</v>
      </c>
      <c r="F2404" t="s">
        <v>7516</v>
      </c>
      <c r="G2404" s="6">
        <f t="shared" si="333"/>
        <v>4289</v>
      </c>
      <c r="H2404" t="s">
        <v>47</v>
      </c>
      <c r="I2404" t="s">
        <v>361</v>
      </c>
      <c r="J2404" t="str">
        <f t="shared" si="334"/>
        <v>Jalsa Parsa</v>
      </c>
      <c r="K2404" t="s">
        <v>1663</v>
      </c>
      <c r="L2404" s="7">
        <f t="shared" si="339"/>
        <v>44654</v>
      </c>
      <c r="N2404" s="1" t="str">
        <f t="shared" si="335"/>
        <v/>
      </c>
      <c r="P2404" s="7" t="str">
        <f t="shared" si="340"/>
        <v/>
      </c>
      <c r="R2404">
        <v>0</v>
      </c>
      <c r="S2404">
        <v>1</v>
      </c>
      <c r="T2404">
        <v>11.5</v>
      </c>
      <c r="U2404" t="s">
        <v>58</v>
      </c>
      <c r="W2404" t="str">
        <f t="shared" si="336"/>
        <v>Open</v>
      </c>
      <c r="X2404" t="str">
        <f>_xlfn.XLOOKUP(B2404,'Customers'!A:A,'Customers'!E:E,"")</f>
        <v>SMB</v>
      </c>
      <c r="Y2404">
        <f t="shared" si="337"/>
        <v>0</v>
      </c>
      <c r="Z2404" t="str">
        <f t="shared" si="338"/>
        <v/>
      </c>
      <c r="AA2404">
        <f t="shared" si="341"/>
        <v>0</v>
      </c>
    </row>
    <row r="2405" spans="1:27">
      <c r="A2405" t="s">
        <v>7517</v>
      </c>
      <c r="B2405" t="s">
        <v>1485</v>
      </c>
      <c r="C2405" t="s">
        <v>5017</v>
      </c>
      <c r="D2405" t="s">
        <v>37</v>
      </c>
      <c r="E2405" t="s">
        <v>115</v>
      </c>
      <c r="F2405" t="s">
        <v>7518</v>
      </c>
      <c r="G2405" s="6">
        <f t="shared" si="333"/>
        <v>66328</v>
      </c>
      <c r="H2405" t="s">
        <v>172</v>
      </c>
      <c r="I2405" t="s">
        <v>1508</v>
      </c>
      <c r="J2405" t="str">
        <f t="shared" si="334"/>
        <v>Owen Mane</v>
      </c>
      <c r="K2405" t="s">
        <v>3535</v>
      </c>
      <c r="L2405" s="7">
        <f t="shared" si="339"/>
        <v>45366</v>
      </c>
      <c r="M2405" s="7">
        <v>45478</v>
      </c>
      <c r="N2405" s="1">
        <f t="shared" si="335"/>
        <v>45478</v>
      </c>
      <c r="O2405" s="7">
        <v>45512</v>
      </c>
      <c r="P2405" s="7">
        <f t="shared" si="340"/>
        <v>45512</v>
      </c>
      <c r="Q2405">
        <v>146</v>
      </c>
      <c r="R2405">
        <v>0</v>
      </c>
      <c r="S2405">
        <v>1</v>
      </c>
      <c r="T2405">
        <v>13.2</v>
      </c>
      <c r="U2405" t="s">
        <v>42</v>
      </c>
      <c r="W2405" t="str">
        <f t="shared" si="336"/>
        <v>Lost</v>
      </c>
      <c r="X2405" t="str">
        <f>_xlfn.XLOOKUP(B2405,'Customers'!A:A,'Customers'!E:E,"")</f>
        <v>SMB</v>
      </c>
      <c r="Y2405">
        <f t="shared" si="337"/>
        <v>1</v>
      </c>
      <c r="Z2405">
        <f t="shared" si="338"/>
        <v>34</v>
      </c>
      <c r="AA2405">
        <f t="shared" si="341"/>
        <v>1</v>
      </c>
    </row>
    <row r="2406" spans="1:27">
      <c r="A2406" t="s">
        <v>7519</v>
      </c>
      <c r="B2406" t="s">
        <v>3817</v>
      </c>
      <c r="C2406" t="s">
        <v>18</v>
      </c>
      <c r="D2406" t="s">
        <v>183</v>
      </c>
      <c r="E2406" t="s">
        <v>91</v>
      </c>
      <c r="F2406" t="s">
        <v>7520</v>
      </c>
      <c r="G2406" s="6">
        <f t="shared" si="333"/>
        <v>12977</v>
      </c>
      <c r="H2406" t="s">
        <v>151</v>
      </c>
      <c r="I2406" t="s">
        <v>73</v>
      </c>
      <c r="J2406" t="str">
        <f t="shared" si="334"/>
        <v>Karan Karnik</v>
      </c>
      <c r="K2406" t="s">
        <v>4673</v>
      </c>
      <c r="L2406" s="7">
        <f t="shared" si="339"/>
        <v>44908</v>
      </c>
      <c r="M2406" s="7">
        <v>45033</v>
      </c>
      <c r="N2406" s="1">
        <f t="shared" si="335"/>
        <v>45033</v>
      </c>
      <c r="O2406" s="7">
        <v>44964</v>
      </c>
      <c r="P2406" s="7">
        <f t="shared" si="340"/>
        <v>44964</v>
      </c>
      <c r="Q2406">
        <v>56</v>
      </c>
      <c r="R2406">
        <v>0</v>
      </c>
      <c r="S2406">
        <v>1</v>
      </c>
      <c r="T2406">
        <v>32</v>
      </c>
      <c r="U2406" t="s">
        <v>33</v>
      </c>
      <c r="W2406" t="str">
        <f t="shared" si="336"/>
        <v>Won</v>
      </c>
      <c r="X2406" t="str">
        <f>_xlfn.XLOOKUP(B2406,'Customers'!A:A,'Customers'!E:E,"")</f>
        <v>Enterprise</v>
      </c>
      <c r="Y2406">
        <f t="shared" si="337"/>
        <v>1</v>
      </c>
      <c r="Z2406">
        <f t="shared" si="338"/>
        <v>-69</v>
      </c>
      <c r="AA2406">
        <f t="shared" si="341"/>
        <v>0</v>
      </c>
    </row>
    <row r="2407" spans="1:27">
      <c r="A2407" t="s">
        <v>7521</v>
      </c>
      <c r="B2407" t="s">
        <v>3263</v>
      </c>
      <c r="C2407" t="s">
        <v>18</v>
      </c>
      <c r="D2407" t="s">
        <v>183</v>
      </c>
      <c r="E2407" t="s">
        <v>28</v>
      </c>
      <c r="F2407" t="s">
        <v>7522</v>
      </c>
      <c r="G2407" s="6">
        <f t="shared" si="333"/>
        <v>13577</v>
      </c>
      <c r="H2407" t="s">
        <v>56</v>
      </c>
      <c r="I2407" t="s">
        <v>608</v>
      </c>
      <c r="J2407" t="str">
        <f t="shared" si="334"/>
        <v>Jairaj Panchal</v>
      </c>
      <c r="K2407" t="s">
        <v>7523</v>
      </c>
      <c r="L2407" s="7">
        <f t="shared" si="339"/>
        <v>44652</v>
      </c>
      <c r="M2407" s="7">
        <v>44794</v>
      </c>
      <c r="N2407" s="1">
        <f t="shared" si="335"/>
        <v>44794</v>
      </c>
      <c r="P2407" s="7" t="str">
        <f t="shared" si="340"/>
        <v/>
      </c>
      <c r="R2407">
        <v>0</v>
      </c>
      <c r="S2407">
        <v>1</v>
      </c>
      <c r="T2407">
        <v>26.5</v>
      </c>
      <c r="U2407" t="s">
        <v>25</v>
      </c>
      <c r="W2407" t="str">
        <f t="shared" si="336"/>
        <v>Open</v>
      </c>
      <c r="X2407" t="str">
        <f>_xlfn.XLOOKUP(B2407,'Customers'!A:A,'Customers'!E:E,"")</f>
        <v>SMB</v>
      </c>
      <c r="Y2407">
        <f t="shared" si="337"/>
        <v>0</v>
      </c>
      <c r="Z2407" t="str">
        <f t="shared" si="338"/>
        <v/>
      </c>
      <c r="AA2407">
        <f t="shared" si="341"/>
        <v>0</v>
      </c>
    </row>
    <row r="2408" spans="1:27">
      <c r="A2408" t="s">
        <v>7524</v>
      </c>
      <c r="B2408" t="s">
        <v>2581</v>
      </c>
      <c r="C2408" t="s">
        <v>307</v>
      </c>
      <c r="D2408" t="s">
        <v>19</v>
      </c>
      <c r="E2408" t="s">
        <v>115</v>
      </c>
      <c r="F2408" t="s">
        <v>7525</v>
      </c>
      <c r="G2408" s="6">
        <f t="shared" si="333"/>
        <v>6481</v>
      </c>
      <c r="H2408" t="s">
        <v>47</v>
      </c>
      <c r="I2408" t="s">
        <v>139</v>
      </c>
      <c r="J2408" t="str">
        <f t="shared" si="334"/>
        <v>Champak Rao</v>
      </c>
      <c r="K2408" t="s">
        <v>2165</v>
      </c>
      <c r="L2408" s="7">
        <f t="shared" si="339"/>
        <v>45523</v>
      </c>
      <c r="M2408" s="7">
        <v>45545</v>
      </c>
      <c r="N2408" s="1">
        <f t="shared" si="335"/>
        <v>45545</v>
      </c>
      <c r="O2408" s="7">
        <v>45583</v>
      </c>
      <c r="P2408" s="7">
        <f t="shared" si="340"/>
        <v>45583</v>
      </c>
      <c r="Q2408">
        <v>60</v>
      </c>
      <c r="R2408">
        <v>0</v>
      </c>
      <c r="S2408">
        <v>1</v>
      </c>
      <c r="T2408">
        <v>13.8</v>
      </c>
      <c r="U2408" t="s">
        <v>33</v>
      </c>
      <c r="W2408" t="str">
        <f t="shared" si="336"/>
        <v>Lost</v>
      </c>
      <c r="X2408" t="str">
        <f>_xlfn.XLOOKUP(B2408,'Customers'!A:A,'Customers'!E:E,"")</f>
        <v>SMB</v>
      </c>
      <c r="Y2408">
        <f t="shared" si="337"/>
        <v>1</v>
      </c>
      <c r="Z2408">
        <f t="shared" si="338"/>
        <v>38</v>
      </c>
      <c r="AA2408">
        <f t="shared" si="341"/>
        <v>1</v>
      </c>
    </row>
    <row r="2409" spans="1:27">
      <c r="A2409" t="s">
        <v>7526</v>
      </c>
      <c r="B2409" t="s">
        <v>2695</v>
      </c>
      <c r="C2409" t="s">
        <v>2597</v>
      </c>
      <c r="D2409" t="s">
        <v>66</v>
      </c>
      <c r="E2409" t="s">
        <v>91</v>
      </c>
      <c r="F2409" t="s">
        <v>7527</v>
      </c>
      <c r="G2409" s="6">
        <f t="shared" si="333"/>
        <v>12890</v>
      </c>
      <c r="H2409" t="s">
        <v>161</v>
      </c>
      <c r="I2409" t="s">
        <v>23</v>
      </c>
      <c r="J2409" t="str">
        <f t="shared" si="334"/>
        <v>Nihal Bhasin</v>
      </c>
      <c r="K2409" t="s">
        <v>6761</v>
      </c>
      <c r="L2409" s="7">
        <f t="shared" si="339"/>
        <v>44740</v>
      </c>
      <c r="M2409" s="7">
        <v>44802</v>
      </c>
      <c r="N2409" s="1">
        <f t="shared" si="335"/>
        <v>44802</v>
      </c>
      <c r="O2409" s="7">
        <v>44837</v>
      </c>
      <c r="P2409" s="7">
        <f t="shared" si="340"/>
        <v>44837</v>
      </c>
      <c r="Q2409">
        <v>97</v>
      </c>
      <c r="R2409">
        <v>0</v>
      </c>
      <c r="S2409">
        <v>1</v>
      </c>
      <c r="U2409" t="s">
        <v>25</v>
      </c>
      <c r="W2409" t="str">
        <f t="shared" si="336"/>
        <v>Won</v>
      </c>
      <c r="X2409" t="str">
        <f>_xlfn.XLOOKUP(B2409,'Customers'!A:A,'Customers'!E:E,"")</f>
        <v>SMB</v>
      </c>
      <c r="Y2409">
        <f t="shared" si="337"/>
        <v>1</v>
      </c>
      <c r="Z2409">
        <f t="shared" si="338"/>
        <v>35</v>
      </c>
      <c r="AA2409">
        <f t="shared" si="341"/>
        <v>1</v>
      </c>
    </row>
    <row r="2410" spans="1:27">
      <c r="A2410" t="s">
        <v>7528</v>
      </c>
      <c r="B2410" t="s">
        <v>1442</v>
      </c>
      <c r="C2410" t="s">
        <v>2492</v>
      </c>
      <c r="D2410" t="s">
        <v>66</v>
      </c>
      <c r="E2410" t="s">
        <v>91</v>
      </c>
      <c r="F2410" t="s">
        <v>7529</v>
      </c>
      <c r="G2410" s="6">
        <f t="shared" si="333"/>
        <v>8110</v>
      </c>
      <c r="H2410" t="s">
        <v>172</v>
      </c>
      <c r="I2410" t="s">
        <v>705</v>
      </c>
      <c r="J2410" t="str">
        <f t="shared" si="334"/>
        <v>Anamika Keer</v>
      </c>
      <c r="K2410" t="s">
        <v>3518</v>
      </c>
      <c r="L2410" s="7">
        <f t="shared" si="339"/>
        <v>44587</v>
      </c>
      <c r="M2410" s="7">
        <v>44631</v>
      </c>
      <c r="N2410" s="1">
        <f t="shared" si="335"/>
        <v>44631</v>
      </c>
      <c r="O2410" s="7">
        <v>44713</v>
      </c>
      <c r="P2410" s="7">
        <f t="shared" si="340"/>
        <v>44713</v>
      </c>
      <c r="Q2410">
        <v>126</v>
      </c>
      <c r="R2410">
        <v>0</v>
      </c>
      <c r="S2410">
        <v>1</v>
      </c>
      <c r="T2410">
        <v>0.3</v>
      </c>
      <c r="U2410" t="s">
        <v>58</v>
      </c>
      <c r="W2410" t="str">
        <f t="shared" si="336"/>
        <v>Won</v>
      </c>
      <c r="X2410" t="str">
        <f>_xlfn.XLOOKUP(B2410,'Customers'!A:A,'Customers'!E:E,"")</f>
        <v>Mid-Market</v>
      </c>
      <c r="Y2410">
        <f t="shared" si="337"/>
        <v>1</v>
      </c>
      <c r="Z2410">
        <f t="shared" si="338"/>
        <v>82</v>
      </c>
      <c r="AA2410">
        <f t="shared" si="341"/>
        <v>1</v>
      </c>
    </row>
    <row r="2411" spans="1:27">
      <c r="A2411" t="s">
        <v>7530</v>
      </c>
      <c r="B2411" t="s">
        <v>7531</v>
      </c>
      <c r="C2411" t="s">
        <v>18</v>
      </c>
      <c r="D2411" t="s">
        <v>19</v>
      </c>
      <c r="E2411" t="s">
        <v>20</v>
      </c>
      <c r="F2411" t="s">
        <v>7532</v>
      </c>
      <c r="G2411" s="6">
        <f t="shared" si="333"/>
        <v>6994</v>
      </c>
      <c r="H2411" t="s">
        <v>56</v>
      </c>
      <c r="I2411" t="s">
        <v>336</v>
      </c>
      <c r="J2411" t="str">
        <f t="shared" si="334"/>
        <v>Jalsa Parsa</v>
      </c>
      <c r="K2411" t="s">
        <v>4602</v>
      </c>
      <c r="L2411" s="7">
        <f t="shared" si="339"/>
        <v>45386</v>
      </c>
      <c r="M2411" s="7">
        <v>45559</v>
      </c>
      <c r="N2411" s="1">
        <f t="shared" si="335"/>
        <v>45559</v>
      </c>
      <c r="P2411" s="7" t="str">
        <f t="shared" si="340"/>
        <v/>
      </c>
      <c r="R2411">
        <v>0</v>
      </c>
      <c r="S2411">
        <v>1</v>
      </c>
      <c r="T2411">
        <v>21.2</v>
      </c>
      <c r="U2411" t="s">
        <v>58</v>
      </c>
      <c r="W2411" t="str">
        <f t="shared" si="336"/>
        <v>Open</v>
      </c>
      <c r="X2411" t="str">
        <f>_xlfn.XLOOKUP(B2411,'Customers'!A:A,'Customers'!E:E,"")</f>
        <v>SMB</v>
      </c>
      <c r="Y2411">
        <f t="shared" si="337"/>
        <v>0</v>
      </c>
      <c r="Z2411" t="str">
        <f t="shared" si="338"/>
        <v/>
      </c>
      <c r="AA2411">
        <f t="shared" si="341"/>
        <v>0</v>
      </c>
    </row>
    <row r="2412" spans="1:27">
      <c r="A2412" t="s">
        <v>7533</v>
      </c>
      <c r="B2412" t="s">
        <v>3584</v>
      </c>
      <c r="C2412" t="s">
        <v>2592</v>
      </c>
      <c r="D2412" t="s">
        <v>66</v>
      </c>
      <c r="E2412" t="s">
        <v>91</v>
      </c>
      <c r="F2412" t="s">
        <v>7534</v>
      </c>
      <c r="G2412" s="6">
        <f t="shared" si="333"/>
        <v>22638</v>
      </c>
      <c r="H2412" t="s">
        <v>47</v>
      </c>
      <c r="I2412" t="s">
        <v>145</v>
      </c>
      <c r="J2412" t="str">
        <f t="shared" si="334"/>
        <v>Krish Varughese</v>
      </c>
      <c r="K2412" t="s">
        <v>1071</v>
      </c>
      <c r="L2412" s="7">
        <f t="shared" si="339"/>
        <v>44619</v>
      </c>
      <c r="M2412" s="7">
        <v>44709</v>
      </c>
      <c r="N2412" s="1">
        <f t="shared" si="335"/>
        <v>44709</v>
      </c>
      <c r="O2412" s="7">
        <v>44664</v>
      </c>
      <c r="P2412" s="7">
        <f t="shared" si="340"/>
        <v>44664</v>
      </c>
      <c r="Q2412">
        <v>45</v>
      </c>
      <c r="R2412">
        <v>0</v>
      </c>
      <c r="S2412">
        <v>1</v>
      </c>
      <c r="T2412">
        <v>2.6</v>
      </c>
      <c r="U2412" t="s">
        <v>58</v>
      </c>
      <c r="W2412" t="str">
        <f t="shared" si="336"/>
        <v>Won</v>
      </c>
      <c r="X2412" t="str">
        <f>_xlfn.XLOOKUP(B2412,'Customers'!A:A,'Customers'!E:E,"")</f>
        <v>Enterprise</v>
      </c>
      <c r="Y2412">
        <f t="shared" si="337"/>
        <v>1</v>
      </c>
      <c r="Z2412">
        <f t="shared" si="338"/>
        <v>-45</v>
      </c>
      <c r="AA2412">
        <f t="shared" si="341"/>
        <v>0</v>
      </c>
    </row>
    <row r="2413" spans="1:27">
      <c r="A2413" t="s">
        <v>7535</v>
      </c>
      <c r="B2413" t="s">
        <v>2077</v>
      </c>
      <c r="C2413" t="s">
        <v>131</v>
      </c>
      <c r="D2413" t="s">
        <v>183</v>
      </c>
      <c r="E2413" t="s">
        <v>177</v>
      </c>
      <c r="F2413" t="s">
        <v>7536</v>
      </c>
      <c r="G2413" s="6">
        <f t="shared" si="333"/>
        <v>5889</v>
      </c>
      <c r="H2413" t="s">
        <v>79</v>
      </c>
      <c r="I2413" t="s">
        <v>80</v>
      </c>
      <c r="J2413" t="str">
        <f t="shared" si="334"/>
        <v>Shivani Natt</v>
      </c>
      <c r="K2413" t="s">
        <v>1465</v>
      </c>
      <c r="L2413" s="7">
        <f t="shared" si="339"/>
        <v>44588</v>
      </c>
      <c r="M2413" s="7">
        <v>44608</v>
      </c>
      <c r="N2413" s="1">
        <f t="shared" si="335"/>
        <v>44608</v>
      </c>
      <c r="P2413" s="7" t="str">
        <f t="shared" si="340"/>
        <v/>
      </c>
      <c r="R2413">
        <v>0</v>
      </c>
      <c r="S2413">
        <v>1</v>
      </c>
      <c r="T2413">
        <v>32.1</v>
      </c>
      <c r="U2413" t="s">
        <v>25</v>
      </c>
      <c r="W2413" t="str">
        <f t="shared" si="336"/>
        <v>Open</v>
      </c>
      <c r="X2413" t="str">
        <f>_xlfn.XLOOKUP(B2413,'Customers'!A:A,'Customers'!E:E,"")</f>
        <v>Enterprise</v>
      </c>
      <c r="Y2413">
        <f t="shared" si="337"/>
        <v>0</v>
      </c>
      <c r="Z2413" t="str">
        <f t="shared" si="338"/>
        <v/>
      </c>
      <c r="AA2413">
        <f t="shared" si="341"/>
        <v>0</v>
      </c>
    </row>
    <row r="2414" spans="1:27">
      <c r="A2414" t="s">
        <v>7537</v>
      </c>
      <c r="B2414" t="s">
        <v>1945</v>
      </c>
      <c r="C2414" t="s">
        <v>4870</v>
      </c>
      <c r="D2414" t="s">
        <v>66</v>
      </c>
      <c r="E2414" t="s">
        <v>28</v>
      </c>
      <c r="F2414" t="s">
        <v>7538</v>
      </c>
      <c r="G2414" s="6">
        <f t="shared" si="333"/>
        <v>7052</v>
      </c>
      <c r="H2414" t="s">
        <v>47</v>
      </c>
      <c r="I2414" t="s">
        <v>145</v>
      </c>
      <c r="J2414" t="str">
        <f t="shared" si="334"/>
        <v>Krish Varughese</v>
      </c>
      <c r="K2414" t="s">
        <v>3119</v>
      </c>
      <c r="L2414" s="7">
        <f t="shared" si="339"/>
        <v>44671</v>
      </c>
      <c r="M2414" s="7">
        <v>44748</v>
      </c>
      <c r="N2414" s="1">
        <f t="shared" si="335"/>
        <v>44748</v>
      </c>
      <c r="P2414" s="7" t="str">
        <f t="shared" si="340"/>
        <v/>
      </c>
      <c r="R2414">
        <v>0</v>
      </c>
      <c r="S2414">
        <v>1</v>
      </c>
      <c r="T2414">
        <v>2.2999999999999998</v>
      </c>
      <c r="U2414" t="s">
        <v>33</v>
      </c>
      <c r="W2414" t="str">
        <f t="shared" si="336"/>
        <v>Open</v>
      </c>
      <c r="X2414" t="str">
        <f>_xlfn.XLOOKUP(B2414,'Customers'!A:A,'Customers'!E:E,"")</f>
        <v>Enterprise</v>
      </c>
      <c r="Y2414">
        <f t="shared" si="337"/>
        <v>0</v>
      </c>
      <c r="Z2414" t="str">
        <f t="shared" si="338"/>
        <v/>
      </c>
      <c r="AA2414">
        <f t="shared" si="341"/>
        <v>0</v>
      </c>
    </row>
    <row r="2415" spans="1:27">
      <c r="A2415" t="s">
        <v>7539</v>
      </c>
      <c r="B2415" t="s">
        <v>2369</v>
      </c>
      <c r="C2415" t="s">
        <v>4870</v>
      </c>
      <c r="D2415" t="s">
        <v>53</v>
      </c>
      <c r="E2415" t="s">
        <v>54</v>
      </c>
      <c r="F2415" t="s">
        <v>7540</v>
      </c>
      <c r="G2415" s="6">
        <f t="shared" si="333"/>
        <v>22729</v>
      </c>
      <c r="H2415" t="s">
        <v>79</v>
      </c>
      <c r="I2415" t="s">
        <v>156</v>
      </c>
      <c r="J2415" t="str">
        <f t="shared" si="334"/>
        <v>Lakshmi Hayre</v>
      </c>
      <c r="K2415" t="s">
        <v>7541</v>
      </c>
      <c r="L2415" s="7">
        <f t="shared" si="339"/>
        <v>44609</v>
      </c>
      <c r="M2415" s="7">
        <v>44675</v>
      </c>
      <c r="N2415" s="1">
        <f t="shared" si="335"/>
        <v>44675</v>
      </c>
      <c r="P2415" s="7" t="str">
        <f t="shared" si="340"/>
        <v/>
      </c>
      <c r="R2415">
        <v>0</v>
      </c>
      <c r="S2415">
        <v>1</v>
      </c>
      <c r="T2415">
        <v>33.700000000000003</v>
      </c>
      <c r="U2415" t="s">
        <v>42</v>
      </c>
      <c r="W2415" t="str">
        <f t="shared" si="336"/>
        <v>Open</v>
      </c>
      <c r="X2415" t="str">
        <f>_xlfn.XLOOKUP(B2415,'Customers'!A:A,'Customers'!E:E,"")</f>
        <v>Mid-Market</v>
      </c>
      <c r="Y2415">
        <f t="shared" si="337"/>
        <v>0</v>
      </c>
      <c r="Z2415" t="str">
        <f t="shared" si="338"/>
        <v/>
      </c>
      <c r="AA2415">
        <f t="shared" si="341"/>
        <v>0</v>
      </c>
    </row>
    <row r="2416" spans="1:27">
      <c r="A2416" t="s">
        <v>7542</v>
      </c>
      <c r="B2416" t="s">
        <v>1524</v>
      </c>
      <c r="C2416" t="s">
        <v>4393</v>
      </c>
      <c r="D2416" t="s">
        <v>37</v>
      </c>
      <c r="E2416" t="s">
        <v>91</v>
      </c>
      <c r="F2416" t="s">
        <v>7543</v>
      </c>
      <c r="G2416" s="6">
        <f t="shared" si="333"/>
        <v>119333</v>
      </c>
      <c r="H2416" t="s">
        <v>47</v>
      </c>
      <c r="I2416" t="s">
        <v>93</v>
      </c>
      <c r="J2416" t="str">
        <f t="shared" si="334"/>
        <v>Owen Mane</v>
      </c>
      <c r="K2416" t="s">
        <v>7544</v>
      </c>
      <c r="L2416" s="7">
        <f t="shared" si="339"/>
        <v>45384</v>
      </c>
      <c r="M2416" s="7">
        <v>45411</v>
      </c>
      <c r="N2416" s="1">
        <f t="shared" si="335"/>
        <v>45411</v>
      </c>
      <c r="O2416" s="7">
        <v>45439</v>
      </c>
      <c r="P2416" s="7">
        <f t="shared" si="340"/>
        <v>45439</v>
      </c>
      <c r="Q2416">
        <v>55</v>
      </c>
      <c r="R2416">
        <v>0</v>
      </c>
      <c r="S2416">
        <v>1</v>
      </c>
      <c r="T2416">
        <v>2.9</v>
      </c>
      <c r="U2416" t="s">
        <v>42</v>
      </c>
      <c r="W2416" t="str">
        <f t="shared" si="336"/>
        <v>Won</v>
      </c>
      <c r="X2416" t="str">
        <f>_xlfn.XLOOKUP(B2416,'Customers'!A:A,'Customers'!E:E,"")</f>
        <v>SMB</v>
      </c>
      <c r="Y2416">
        <f t="shared" si="337"/>
        <v>1</v>
      </c>
      <c r="Z2416">
        <f t="shared" si="338"/>
        <v>28</v>
      </c>
      <c r="AA2416">
        <f t="shared" si="341"/>
        <v>0</v>
      </c>
    </row>
    <row r="2417" spans="1:27">
      <c r="A2417" t="s">
        <v>7545</v>
      </c>
      <c r="B2417" t="s">
        <v>6031</v>
      </c>
      <c r="C2417" t="s">
        <v>4141</v>
      </c>
      <c r="D2417" t="s">
        <v>183</v>
      </c>
      <c r="E2417" t="s">
        <v>177</v>
      </c>
      <c r="F2417" t="s">
        <v>1411</v>
      </c>
      <c r="G2417" s="6">
        <f t="shared" si="333"/>
        <v>9000</v>
      </c>
      <c r="H2417" t="s">
        <v>56</v>
      </c>
      <c r="I2417" t="s">
        <v>361</v>
      </c>
      <c r="J2417" t="str">
        <f t="shared" si="334"/>
        <v>Jalsa Parsa</v>
      </c>
      <c r="K2417" t="s">
        <v>6810</v>
      </c>
      <c r="L2417" s="7">
        <f t="shared" si="339"/>
        <v>45369</v>
      </c>
      <c r="N2417" s="1" t="str">
        <f t="shared" si="335"/>
        <v/>
      </c>
      <c r="P2417" s="7" t="str">
        <f t="shared" si="340"/>
        <v/>
      </c>
      <c r="R2417">
        <v>0</v>
      </c>
      <c r="S2417">
        <v>1</v>
      </c>
      <c r="T2417">
        <v>25.5</v>
      </c>
      <c r="U2417" t="s">
        <v>58</v>
      </c>
      <c r="W2417" t="str">
        <f t="shared" si="336"/>
        <v>Open</v>
      </c>
      <c r="X2417" t="str">
        <f>_xlfn.XLOOKUP(B2417,'Customers'!A:A,'Customers'!E:E,"")</f>
        <v>SMB</v>
      </c>
      <c r="Y2417">
        <f t="shared" si="337"/>
        <v>0</v>
      </c>
      <c r="Z2417" t="str">
        <f t="shared" si="338"/>
        <v/>
      </c>
      <c r="AA2417">
        <f t="shared" si="341"/>
        <v>0</v>
      </c>
    </row>
    <row r="2418" spans="1:27">
      <c r="A2418" t="s">
        <v>7546</v>
      </c>
      <c r="B2418" t="s">
        <v>3452</v>
      </c>
      <c r="C2418" t="s">
        <v>18</v>
      </c>
      <c r="D2418" t="s">
        <v>37</v>
      </c>
      <c r="E2418" t="s">
        <v>177</v>
      </c>
      <c r="F2418" t="s">
        <v>7547</v>
      </c>
      <c r="G2418" s="6">
        <f t="shared" si="333"/>
        <v>68793</v>
      </c>
      <c r="H2418" t="s">
        <v>39</v>
      </c>
      <c r="I2418" t="s">
        <v>127</v>
      </c>
      <c r="J2418" t="str">
        <f t="shared" si="334"/>
        <v>Kashish Patla</v>
      </c>
      <c r="K2418" t="s">
        <v>6780</v>
      </c>
      <c r="L2418" s="7">
        <f t="shared" si="339"/>
        <v>44939</v>
      </c>
      <c r="M2418" s="7">
        <v>45003</v>
      </c>
      <c r="N2418" s="1">
        <f t="shared" si="335"/>
        <v>45003</v>
      </c>
      <c r="P2418" s="7" t="str">
        <f t="shared" si="340"/>
        <v/>
      </c>
      <c r="R2418">
        <v>0</v>
      </c>
      <c r="S2418">
        <v>1</v>
      </c>
      <c r="U2418" t="s">
        <v>25</v>
      </c>
      <c r="W2418" t="str">
        <f t="shared" si="336"/>
        <v>Open</v>
      </c>
      <c r="X2418" t="str">
        <f>_xlfn.XLOOKUP(B2418,'Customers'!A:A,'Customers'!E:E,"")</f>
        <v>Mid-Market</v>
      </c>
      <c r="Y2418">
        <f t="shared" si="337"/>
        <v>0</v>
      </c>
      <c r="Z2418" t="str">
        <f t="shared" si="338"/>
        <v/>
      </c>
      <c r="AA2418">
        <f t="shared" si="341"/>
        <v>0</v>
      </c>
    </row>
    <row r="2419" spans="1:27">
      <c r="A2419" t="s">
        <v>7548</v>
      </c>
      <c r="B2419" t="s">
        <v>7065</v>
      </c>
      <c r="C2419" t="s">
        <v>4315</v>
      </c>
      <c r="D2419" t="s">
        <v>53</v>
      </c>
      <c r="E2419" t="s">
        <v>91</v>
      </c>
      <c r="F2419" t="s">
        <v>1483</v>
      </c>
      <c r="G2419" s="6">
        <f t="shared" si="333"/>
        <v>17000</v>
      </c>
      <c r="H2419" t="s">
        <v>56</v>
      </c>
      <c r="I2419" t="s">
        <v>1508</v>
      </c>
      <c r="J2419" t="str">
        <f t="shared" si="334"/>
        <v>Owen Mane</v>
      </c>
      <c r="K2419" t="s">
        <v>5015</v>
      </c>
      <c r="L2419" s="7">
        <f t="shared" si="339"/>
        <v>45594</v>
      </c>
      <c r="M2419" s="7">
        <v>45643</v>
      </c>
      <c r="N2419" s="1">
        <f t="shared" si="335"/>
        <v>45643</v>
      </c>
      <c r="O2419" s="7">
        <v>45783</v>
      </c>
      <c r="P2419" s="7">
        <f t="shared" si="340"/>
        <v>45783</v>
      </c>
      <c r="Q2419">
        <v>189</v>
      </c>
      <c r="R2419">
        <v>0</v>
      </c>
      <c r="S2419">
        <v>1</v>
      </c>
      <c r="T2419">
        <v>1.2</v>
      </c>
      <c r="U2419" t="s">
        <v>25</v>
      </c>
      <c r="W2419" t="str">
        <f t="shared" si="336"/>
        <v>Won</v>
      </c>
      <c r="X2419" t="str">
        <f>_xlfn.XLOOKUP(B2419,'Customers'!A:A,'Customers'!E:E,"")</f>
        <v>SMB</v>
      </c>
      <c r="Y2419">
        <f t="shared" si="337"/>
        <v>1</v>
      </c>
      <c r="Z2419">
        <f t="shared" si="338"/>
        <v>140</v>
      </c>
      <c r="AA2419">
        <f t="shared" si="341"/>
        <v>1</v>
      </c>
    </row>
    <row r="2420" spans="1:27">
      <c r="A2420" t="s">
        <v>7549</v>
      </c>
      <c r="B2420" t="s">
        <v>7550</v>
      </c>
      <c r="C2420" t="s">
        <v>18</v>
      </c>
      <c r="D2420" t="s">
        <v>19</v>
      </c>
      <c r="E2420" t="s">
        <v>20</v>
      </c>
      <c r="F2420" t="s">
        <v>7551</v>
      </c>
      <c r="G2420" s="6">
        <f t="shared" si="333"/>
        <v>1326</v>
      </c>
      <c r="H2420" t="s">
        <v>151</v>
      </c>
      <c r="I2420" t="s">
        <v>133</v>
      </c>
      <c r="J2420" t="str">
        <f t="shared" si="334"/>
        <v>Aachal Soni</v>
      </c>
      <c r="K2420" t="s">
        <v>812</v>
      </c>
      <c r="L2420" s="7">
        <f t="shared" si="339"/>
        <v>44622</v>
      </c>
      <c r="M2420" s="7">
        <v>44784</v>
      </c>
      <c r="N2420" s="1">
        <f t="shared" si="335"/>
        <v>44784</v>
      </c>
      <c r="P2420" s="7" t="str">
        <f t="shared" si="340"/>
        <v/>
      </c>
      <c r="R2420">
        <v>0</v>
      </c>
      <c r="S2420">
        <v>1</v>
      </c>
      <c r="T2420">
        <v>19.2</v>
      </c>
      <c r="U2420" t="s">
        <v>25</v>
      </c>
      <c r="W2420" t="str">
        <f t="shared" si="336"/>
        <v>Open</v>
      </c>
      <c r="X2420" t="str">
        <f>_xlfn.XLOOKUP(B2420,'Customers'!A:A,'Customers'!E:E,"")</f>
        <v>SMB</v>
      </c>
      <c r="Y2420">
        <f t="shared" si="337"/>
        <v>0</v>
      </c>
      <c r="Z2420" t="str">
        <f t="shared" si="338"/>
        <v/>
      </c>
      <c r="AA2420">
        <f t="shared" si="341"/>
        <v>0</v>
      </c>
    </row>
    <row r="2421" spans="1:27">
      <c r="A2421" t="s">
        <v>7552</v>
      </c>
      <c r="B2421" t="s">
        <v>2903</v>
      </c>
      <c r="C2421" t="s">
        <v>18</v>
      </c>
      <c r="D2421" t="s">
        <v>53</v>
      </c>
      <c r="E2421" t="s">
        <v>54</v>
      </c>
      <c r="F2421" t="s">
        <v>6973</v>
      </c>
      <c r="G2421" s="6">
        <f t="shared" si="333"/>
        <v>43000</v>
      </c>
      <c r="H2421" t="s">
        <v>47</v>
      </c>
      <c r="I2421" t="s">
        <v>258</v>
      </c>
      <c r="J2421" t="str">
        <f t="shared" si="334"/>
        <v>Jasmit Gour</v>
      </c>
      <c r="K2421" t="s">
        <v>2564</v>
      </c>
      <c r="L2421" s="7">
        <f t="shared" si="339"/>
        <v>45304</v>
      </c>
      <c r="M2421" s="7">
        <v>45427</v>
      </c>
      <c r="N2421" s="1">
        <f t="shared" si="335"/>
        <v>45427</v>
      </c>
      <c r="P2421" s="7" t="str">
        <f t="shared" si="340"/>
        <v/>
      </c>
      <c r="R2421">
        <v>0</v>
      </c>
      <c r="S2421">
        <v>1</v>
      </c>
      <c r="T2421">
        <v>13.6</v>
      </c>
      <c r="U2421" t="s">
        <v>58</v>
      </c>
      <c r="W2421" t="str">
        <f t="shared" si="336"/>
        <v>Open</v>
      </c>
      <c r="X2421" t="str">
        <f>_xlfn.XLOOKUP(B2421,'Customers'!A:A,'Customers'!E:E,"")</f>
        <v>SMB</v>
      </c>
      <c r="Y2421">
        <f t="shared" si="337"/>
        <v>0</v>
      </c>
      <c r="Z2421" t="str">
        <f t="shared" si="338"/>
        <v/>
      </c>
      <c r="AA2421">
        <f t="shared" si="341"/>
        <v>0</v>
      </c>
    </row>
    <row r="2422" spans="1:27">
      <c r="A2422" t="s">
        <v>7553</v>
      </c>
      <c r="B2422" t="s">
        <v>1068</v>
      </c>
      <c r="C2422" t="s">
        <v>745</v>
      </c>
      <c r="D2422" t="s">
        <v>53</v>
      </c>
      <c r="E2422" t="s">
        <v>177</v>
      </c>
      <c r="F2422" t="s">
        <v>7554</v>
      </c>
      <c r="G2422" s="6">
        <f t="shared" si="333"/>
        <v>28685</v>
      </c>
      <c r="H2422" t="s">
        <v>30</v>
      </c>
      <c r="I2422" t="s">
        <v>1822</v>
      </c>
      <c r="J2422" t="str">
        <f t="shared" si="334"/>
        <v>Karan Karnik</v>
      </c>
      <c r="K2422" t="s">
        <v>1849</v>
      </c>
      <c r="L2422" s="7">
        <f t="shared" si="339"/>
        <v>45379</v>
      </c>
      <c r="M2422" s="7">
        <v>45466</v>
      </c>
      <c r="N2422" s="1">
        <f t="shared" si="335"/>
        <v>45466</v>
      </c>
      <c r="P2422" s="7" t="str">
        <f t="shared" si="340"/>
        <v/>
      </c>
      <c r="R2422">
        <v>0</v>
      </c>
      <c r="S2422">
        <v>1</v>
      </c>
      <c r="U2422" t="s">
        <v>58</v>
      </c>
      <c r="W2422" t="str">
        <f t="shared" si="336"/>
        <v>Open</v>
      </c>
      <c r="X2422" t="str">
        <f>_xlfn.XLOOKUP(B2422,'Customers'!A:A,'Customers'!E:E,"")</f>
        <v>SMB</v>
      </c>
      <c r="Y2422">
        <f t="shared" si="337"/>
        <v>0</v>
      </c>
      <c r="Z2422" t="str">
        <f t="shared" si="338"/>
        <v/>
      </c>
      <c r="AA2422">
        <f t="shared" si="341"/>
        <v>0</v>
      </c>
    </row>
    <row r="2423" spans="1:27">
      <c r="A2423" t="s">
        <v>7555</v>
      </c>
      <c r="B2423" t="s">
        <v>7556</v>
      </c>
      <c r="C2423" t="s">
        <v>18</v>
      </c>
      <c r="D2423" t="s">
        <v>53</v>
      </c>
      <c r="E2423" t="s">
        <v>91</v>
      </c>
      <c r="F2423" t="s">
        <v>834</v>
      </c>
      <c r="G2423" s="6">
        <f t="shared" si="333"/>
        <v>29000</v>
      </c>
      <c r="H2423" t="s">
        <v>79</v>
      </c>
      <c r="I2423" t="s">
        <v>625</v>
      </c>
      <c r="J2423" t="str">
        <f t="shared" si="334"/>
        <v>Kashish Patla</v>
      </c>
      <c r="K2423" t="s">
        <v>2964</v>
      </c>
      <c r="L2423" s="7">
        <f t="shared" si="339"/>
        <v>44860</v>
      </c>
      <c r="M2423" s="7">
        <v>45009</v>
      </c>
      <c r="N2423" s="1">
        <f t="shared" si="335"/>
        <v>45009</v>
      </c>
      <c r="O2423" s="7">
        <v>44950</v>
      </c>
      <c r="P2423" s="7">
        <f t="shared" si="340"/>
        <v>44950</v>
      </c>
      <c r="Q2423">
        <v>90</v>
      </c>
      <c r="R2423">
        <v>1</v>
      </c>
      <c r="S2423">
        <v>3</v>
      </c>
      <c r="T2423">
        <v>28.5</v>
      </c>
      <c r="U2423" t="s">
        <v>42</v>
      </c>
      <c r="W2423" t="str">
        <f t="shared" si="336"/>
        <v>Won</v>
      </c>
      <c r="X2423" t="str">
        <f>_xlfn.XLOOKUP(B2423,'Customers'!A:A,'Customers'!E:E,"")</f>
        <v>Enterprise</v>
      </c>
      <c r="Y2423">
        <f t="shared" si="337"/>
        <v>1</v>
      </c>
      <c r="Z2423">
        <f t="shared" si="338"/>
        <v>-59</v>
      </c>
      <c r="AA2423">
        <f t="shared" si="341"/>
        <v>0</v>
      </c>
    </row>
    <row r="2424" spans="1:27">
      <c r="A2424" t="s">
        <v>7557</v>
      </c>
      <c r="B2424" t="s">
        <v>4795</v>
      </c>
      <c r="C2424" t="s">
        <v>1959</v>
      </c>
      <c r="D2424" t="s">
        <v>53</v>
      </c>
      <c r="E2424" t="s">
        <v>20</v>
      </c>
      <c r="F2424" t="s">
        <v>7558</v>
      </c>
      <c r="G2424" s="6">
        <f t="shared" si="333"/>
        <v>30736</v>
      </c>
      <c r="H2424" t="s">
        <v>22</v>
      </c>
      <c r="I2424" t="s">
        <v>258</v>
      </c>
      <c r="J2424" t="str">
        <f t="shared" si="334"/>
        <v>Jasmit Gour</v>
      </c>
      <c r="K2424" t="s">
        <v>4833</v>
      </c>
      <c r="L2424" s="7">
        <f t="shared" si="339"/>
        <v>45576</v>
      </c>
      <c r="M2424" s="7">
        <v>45650</v>
      </c>
      <c r="N2424" s="1">
        <f t="shared" si="335"/>
        <v>45650</v>
      </c>
      <c r="P2424" s="7" t="str">
        <f t="shared" si="340"/>
        <v/>
      </c>
      <c r="R2424">
        <v>0</v>
      </c>
      <c r="S2424">
        <v>1</v>
      </c>
      <c r="T2424">
        <v>28.1</v>
      </c>
      <c r="U2424" t="s">
        <v>42</v>
      </c>
      <c r="W2424" t="str">
        <f t="shared" si="336"/>
        <v>Open</v>
      </c>
      <c r="X2424" t="str">
        <f>_xlfn.XLOOKUP(B2424,'Customers'!A:A,'Customers'!E:E,"")</f>
        <v>Mid-Market</v>
      </c>
      <c r="Y2424">
        <f t="shared" si="337"/>
        <v>0</v>
      </c>
      <c r="Z2424" t="str">
        <f t="shared" si="338"/>
        <v/>
      </c>
      <c r="AA2424">
        <f t="shared" si="341"/>
        <v>0</v>
      </c>
    </row>
    <row r="2425" spans="1:27">
      <c r="A2425" t="s">
        <v>7559</v>
      </c>
      <c r="B2425" t="s">
        <v>2092</v>
      </c>
      <c r="C2425" t="s">
        <v>18</v>
      </c>
      <c r="D2425" t="s">
        <v>183</v>
      </c>
      <c r="E2425" t="s">
        <v>28</v>
      </c>
      <c r="F2425" t="s">
        <v>7560</v>
      </c>
      <c r="G2425" s="6">
        <f t="shared" si="333"/>
        <v>5281</v>
      </c>
      <c r="H2425" t="s">
        <v>56</v>
      </c>
      <c r="I2425" t="s">
        <v>98</v>
      </c>
      <c r="J2425" t="str">
        <f t="shared" si="334"/>
        <v>Amruta Sinha</v>
      </c>
      <c r="K2425" t="s">
        <v>3755</v>
      </c>
      <c r="L2425" s="7">
        <f t="shared" si="339"/>
        <v>44591</v>
      </c>
      <c r="M2425" s="7">
        <v>44721</v>
      </c>
      <c r="N2425" s="1">
        <f t="shared" si="335"/>
        <v>44721</v>
      </c>
      <c r="P2425" s="7" t="str">
        <f t="shared" si="340"/>
        <v/>
      </c>
      <c r="R2425">
        <v>0</v>
      </c>
      <c r="S2425">
        <v>1</v>
      </c>
      <c r="T2425">
        <v>10.199999999999999</v>
      </c>
      <c r="U2425" t="s">
        <v>25</v>
      </c>
      <c r="W2425" t="str">
        <f t="shared" si="336"/>
        <v>Open</v>
      </c>
      <c r="X2425" t="str">
        <f>_xlfn.XLOOKUP(B2425,'Customers'!A:A,'Customers'!E:E,"")</f>
        <v>Enterprise</v>
      </c>
      <c r="Y2425">
        <f t="shared" si="337"/>
        <v>0</v>
      </c>
      <c r="Z2425" t="str">
        <f t="shared" si="338"/>
        <v/>
      </c>
      <c r="AA2425">
        <f t="shared" si="341"/>
        <v>0</v>
      </c>
    </row>
    <row r="2426" spans="1:27">
      <c r="A2426" t="s">
        <v>7561</v>
      </c>
      <c r="B2426" t="s">
        <v>7033</v>
      </c>
      <c r="C2426" t="s">
        <v>18</v>
      </c>
      <c r="D2426" t="s">
        <v>53</v>
      </c>
      <c r="E2426" t="s">
        <v>54</v>
      </c>
      <c r="F2426" t="s">
        <v>526</v>
      </c>
      <c r="G2426" s="6">
        <f t="shared" si="333"/>
        <v>19000</v>
      </c>
      <c r="H2426" t="s">
        <v>47</v>
      </c>
      <c r="I2426" t="s">
        <v>274</v>
      </c>
      <c r="J2426" t="str">
        <f t="shared" si="334"/>
        <v>Rachit Lall</v>
      </c>
      <c r="K2426" t="s">
        <v>2805</v>
      </c>
      <c r="L2426" s="7">
        <f t="shared" si="339"/>
        <v>45275</v>
      </c>
      <c r="M2426" s="7">
        <v>45384</v>
      </c>
      <c r="N2426" s="1">
        <f t="shared" si="335"/>
        <v>45384</v>
      </c>
      <c r="P2426" s="7" t="str">
        <f t="shared" si="340"/>
        <v/>
      </c>
      <c r="R2426">
        <v>0</v>
      </c>
      <c r="S2426">
        <v>1</v>
      </c>
      <c r="T2426">
        <v>18.899999999999999</v>
      </c>
      <c r="U2426" t="s">
        <v>58</v>
      </c>
      <c r="W2426" t="str">
        <f t="shared" si="336"/>
        <v>Open</v>
      </c>
      <c r="X2426" t="str">
        <f>_xlfn.XLOOKUP(B2426,'Customers'!A:A,'Customers'!E:E,"")</f>
        <v>Enterprise</v>
      </c>
      <c r="Y2426">
        <f t="shared" si="337"/>
        <v>0</v>
      </c>
      <c r="Z2426" t="str">
        <f t="shared" si="338"/>
        <v/>
      </c>
      <c r="AA2426">
        <f t="shared" si="341"/>
        <v>0</v>
      </c>
    </row>
    <row r="2427" spans="1:27">
      <c r="A2427" t="s">
        <v>7562</v>
      </c>
      <c r="B2427" t="s">
        <v>3526</v>
      </c>
      <c r="C2427" t="s">
        <v>193</v>
      </c>
      <c r="D2427" t="s">
        <v>66</v>
      </c>
      <c r="E2427" t="s">
        <v>45</v>
      </c>
      <c r="F2427" t="s">
        <v>526</v>
      </c>
      <c r="G2427" s="6">
        <f t="shared" si="333"/>
        <v>19000</v>
      </c>
      <c r="H2427" t="s">
        <v>79</v>
      </c>
      <c r="I2427" t="s">
        <v>117</v>
      </c>
      <c r="J2427" t="str">
        <f t="shared" si="334"/>
        <v>Ekta Uppal</v>
      </c>
      <c r="K2427" t="s">
        <v>2750</v>
      </c>
      <c r="L2427" s="7">
        <f t="shared" si="339"/>
        <v>45102</v>
      </c>
      <c r="N2427" s="1" t="str">
        <f t="shared" si="335"/>
        <v/>
      </c>
      <c r="P2427" s="7" t="str">
        <f t="shared" si="340"/>
        <v/>
      </c>
      <c r="R2427">
        <v>0</v>
      </c>
      <c r="S2427">
        <v>1</v>
      </c>
      <c r="T2427">
        <v>4.2</v>
      </c>
      <c r="U2427" t="s">
        <v>100</v>
      </c>
      <c r="W2427" t="str">
        <f t="shared" si="336"/>
        <v>Open</v>
      </c>
      <c r="X2427" t="str">
        <f>_xlfn.XLOOKUP(B2427,'Customers'!A:A,'Customers'!E:E,"")</f>
        <v>SMB</v>
      </c>
      <c r="Y2427">
        <f t="shared" si="337"/>
        <v>0</v>
      </c>
      <c r="Z2427" t="str">
        <f t="shared" si="338"/>
        <v/>
      </c>
      <c r="AA2427">
        <f t="shared" si="341"/>
        <v>0</v>
      </c>
    </row>
    <row r="2428" spans="1:27">
      <c r="A2428" t="s">
        <v>7563</v>
      </c>
      <c r="B2428" t="s">
        <v>7564</v>
      </c>
      <c r="C2428" t="s">
        <v>18</v>
      </c>
      <c r="D2428" t="s">
        <v>183</v>
      </c>
      <c r="E2428" t="s">
        <v>54</v>
      </c>
      <c r="F2428" t="s">
        <v>7565</v>
      </c>
      <c r="G2428" s="6">
        <f t="shared" si="333"/>
        <v>11598</v>
      </c>
      <c r="H2428" t="s">
        <v>56</v>
      </c>
      <c r="I2428" t="s">
        <v>105</v>
      </c>
      <c r="J2428" t="str">
        <f t="shared" si="334"/>
        <v>Hemangini Bahri</v>
      </c>
      <c r="K2428" t="s">
        <v>7566</v>
      </c>
      <c r="L2428" s="7">
        <f t="shared" si="339"/>
        <v>45300</v>
      </c>
      <c r="M2428" s="7">
        <v>45423</v>
      </c>
      <c r="N2428" s="1">
        <f t="shared" si="335"/>
        <v>45423</v>
      </c>
      <c r="P2428" s="7" t="str">
        <f t="shared" si="340"/>
        <v/>
      </c>
      <c r="R2428">
        <v>0</v>
      </c>
      <c r="S2428">
        <v>1</v>
      </c>
      <c r="T2428">
        <v>33.5</v>
      </c>
      <c r="U2428" t="s">
        <v>42</v>
      </c>
      <c r="W2428" t="str">
        <f t="shared" si="336"/>
        <v>Open</v>
      </c>
      <c r="X2428" t="str">
        <f>_xlfn.XLOOKUP(B2428,'Customers'!A:A,'Customers'!E:E,"")</f>
        <v>Mid-Market</v>
      </c>
      <c r="Y2428">
        <f t="shared" si="337"/>
        <v>0</v>
      </c>
      <c r="Z2428" t="str">
        <f t="shared" si="338"/>
        <v/>
      </c>
      <c r="AA2428">
        <f t="shared" si="341"/>
        <v>0</v>
      </c>
    </row>
    <row r="2429" spans="1:27">
      <c r="A2429" t="s">
        <v>7567</v>
      </c>
      <c r="B2429" t="s">
        <v>6808</v>
      </c>
      <c r="C2429" t="s">
        <v>216</v>
      </c>
      <c r="D2429" t="s">
        <v>53</v>
      </c>
      <c r="E2429" t="s">
        <v>20</v>
      </c>
      <c r="F2429" t="s">
        <v>7568</v>
      </c>
      <c r="G2429" s="6">
        <f t="shared" si="333"/>
        <v>33865</v>
      </c>
      <c r="H2429" t="s">
        <v>39</v>
      </c>
      <c r="I2429" t="s">
        <v>232</v>
      </c>
      <c r="J2429" t="str">
        <f t="shared" si="334"/>
        <v>Patrick Sama</v>
      </c>
      <c r="K2429" t="s">
        <v>1891</v>
      </c>
      <c r="L2429" s="7">
        <f t="shared" si="339"/>
        <v>45176</v>
      </c>
      <c r="M2429" s="7">
        <v>45246</v>
      </c>
      <c r="N2429" s="1">
        <f t="shared" si="335"/>
        <v>45246</v>
      </c>
      <c r="P2429" s="7" t="str">
        <f t="shared" si="340"/>
        <v/>
      </c>
      <c r="R2429">
        <v>0</v>
      </c>
      <c r="S2429">
        <v>1</v>
      </c>
      <c r="T2429">
        <v>18</v>
      </c>
      <c r="U2429" t="s">
        <v>42</v>
      </c>
      <c r="W2429" t="str">
        <f t="shared" si="336"/>
        <v>Open</v>
      </c>
      <c r="X2429" t="str">
        <f>_xlfn.XLOOKUP(B2429,'Customers'!A:A,'Customers'!E:E,"")</f>
        <v>SMB</v>
      </c>
      <c r="Y2429">
        <f t="shared" si="337"/>
        <v>0</v>
      </c>
      <c r="Z2429" t="str">
        <f t="shared" si="338"/>
        <v/>
      </c>
      <c r="AA2429">
        <f t="shared" si="341"/>
        <v>0</v>
      </c>
    </row>
    <row r="2430" spans="1:27">
      <c r="A2430" t="s">
        <v>7569</v>
      </c>
      <c r="B2430" t="s">
        <v>1046</v>
      </c>
      <c r="C2430" t="s">
        <v>806</v>
      </c>
      <c r="D2430" t="s">
        <v>19</v>
      </c>
      <c r="E2430" t="s">
        <v>115</v>
      </c>
      <c r="F2430" t="s">
        <v>7570</v>
      </c>
      <c r="G2430" s="6">
        <f t="shared" si="333"/>
        <v>6676</v>
      </c>
      <c r="H2430" t="s">
        <v>39</v>
      </c>
      <c r="I2430" t="s">
        <v>133</v>
      </c>
      <c r="J2430" t="str">
        <f t="shared" si="334"/>
        <v>Aachal Soni</v>
      </c>
      <c r="K2430" t="s">
        <v>1296</v>
      </c>
      <c r="L2430" s="7">
        <f t="shared" si="339"/>
        <v>45471</v>
      </c>
      <c r="M2430" s="7">
        <v>45627</v>
      </c>
      <c r="N2430" s="1">
        <f t="shared" si="335"/>
        <v>45627</v>
      </c>
      <c r="O2430" s="7">
        <v>45652</v>
      </c>
      <c r="P2430" s="7">
        <f t="shared" si="340"/>
        <v>45652</v>
      </c>
      <c r="Q2430">
        <v>181</v>
      </c>
      <c r="R2430">
        <v>0</v>
      </c>
      <c r="S2430">
        <v>1</v>
      </c>
      <c r="T2430">
        <v>24</v>
      </c>
      <c r="U2430" t="s">
        <v>33</v>
      </c>
      <c r="W2430" t="str">
        <f t="shared" si="336"/>
        <v>Lost</v>
      </c>
      <c r="X2430" t="str">
        <f>_xlfn.XLOOKUP(B2430,'Customers'!A:A,'Customers'!E:E,"")</f>
        <v>Enterprise</v>
      </c>
      <c r="Y2430">
        <f t="shared" si="337"/>
        <v>1</v>
      </c>
      <c r="Z2430">
        <f t="shared" si="338"/>
        <v>25</v>
      </c>
      <c r="AA2430">
        <f t="shared" si="341"/>
        <v>0</v>
      </c>
    </row>
    <row r="2431" spans="1:27">
      <c r="A2431" t="s">
        <v>7571</v>
      </c>
      <c r="B2431" t="s">
        <v>575</v>
      </c>
      <c r="C2431" t="s">
        <v>2904</v>
      </c>
      <c r="D2431" t="s">
        <v>66</v>
      </c>
      <c r="E2431" t="s">
        <v>177</v>
      </c>
      <c r="F2431" t="s">
        <v>7572</v>
      </c>
      <c r="G2431" s="6">
        <f t="shared" si="333"/>
        <v>10258</v>
      </c>
      <c r="H2431" t="s">
        <v>79</v>
      </c>
      <c r="I2431" t="s">
        <v>105</v>
      </c>
      <c r="J2431" t="str">
        <f t="shared" si="334"/>
        <v>Hemangini Bahri</v>
      </c>
      <c r="K2431" t="s">
        <v>2380</v>
      </c>
      <c r="L2431" s="7">
        <f t="shared" si="339"/>
        <v>45092</v>
      </c>
      <c r="M2431" s="7">
        <v>45236</v>
      </c>
      <c r="N2431" s="1">
        <f t="shared" si="335"/>
        <v>45236</v>
      </c>
      <c r="P2431" s="7" t="str">
        <f t="shared" si="340"/>
        <v/>
      </c>
      <c r="R2431">
        <v>0</v>
      </c>
      <c r="S2431">
        <v>1</v>
      </c>
      <c r="T2431">
        <v>3.4</v>
      </c>
      <c r="U2431" t="s">
        <v>42</v>
      </c>
      <c r="W2431" t="str">
        <f t="shared" si="336"/>
        <v>Open</v>
      </c>
      <c r="X2431" t="str">
        <f>_xlfn.XLOOKUP(B2431,'Customers'!A:A,'Customers'!E:E,"")</f>
        <v>Mid-Market</v>
      </c>
      <c r="Y2431">
        <f t="shared" si="337"/>
        <v>0</v>
      </c>
      <c r="Z2431" t="str">
        <f t="shared" si="338"/>
        <v/>
      </c>
      <c r="AA2431">
        <f t="shared" si="341"/>
        <v>0</v>
      </c>
    </row>
    <row r="2432" spans="1:27">
      <c r="A2432" t="s">
        <v>7573</v>
      </c>
      <c r="B2432" t="s">
        <v>89</v>
      </c>
      <c r="C2432" t="s">
        <v>2104</v>
      </c>
      <c r="D2432" t="s">
        <v>183</v>
      </c>
      <c r="E2432" t="s">
        <v>91</v>
      </c>
      <c r="F2432" t="s">
        <v>7574</v>
      </c>
      <c r="G2432" s="6">
        <f t="shared" si="333"/>
        <v>12547</v>
      </c>
      <c r="H2432" t="s">
        <v>79</v>
      </c>
      <c r="I2432" t="s">
        <v>374</v>
      </c>
      <c r="J2432" t="str">
        <f t="shared" si="334"/>
        <v>Vidhi Mital</v>
      </c>
      <c r="K2432" t="s">
        <v>7575</v>
      </c>
      <c r="L2432" s="7">
        <f t="shared" si="339"/>
        <v>45134</v>
      </c>
      <c r="M2432" s="7">
        <v>45276</v>
      </c>
      <c r="N2432" s="1">
        <f t="shared" si="335"/>
        <v>45276</v>
      </c>
      <c r="O2432" s="7">
        <v>45180</v>
      </c>
      <c r="P2432" s="7">
        <f t="shared" si="340"/>
        <v>45180</v>
      </c>
      <c r="Q2432">
        <v>46</v>
      </c>
      <c r="R2432">
        <v>0</v>
      </c>
      <c r="S2432">
        <v>1</v>
      </c>
      <c r="T2432">
        <v>31.5</v>
      </c>
      <c r="U2432" t="s">
        <v>58</v>
      </c>
      <c r="W2432" t="str">
        <f t="shared" si="336"/>
        <v>Won</v>
      </c>
      <c r="X2432" t="str">
        <f>_xlfn.XLOOKUP(B2432,'Customers'!A:A,'Customers'!E:E,"")</f>
        <v>Mid-Market</v>
      </c>
      <c r="Y2432">
        <f t="shared" si="337"/>
        <v>1</v>
      </c>
      <c r="Z2432">
        <f t="shared" si="338"/>
        <v>-96</v>
      </c>
      <c r="AA2432">
        <f t="shared" si="341"/>
        <v>0</v>
      </c>
    </row>
    <row r="2433" spans="1:27">
      <c r="A2433" t="s">
        <v>7576</v>
      </c>
      <c r="B2433" t="s">
        <v>1446</v>
      </c>
      <c r="C2433" t="s">
        <v>534</v>
      </c>
      <c r="D2433" t="s">
        <v>183</v>
      </c>
      <c r="E2433" t="s">
        <v>177</v>
      </c>
      <c r="F2433" t="s">
        <v>7577</v>
      </c>
      <c r="G2433" s="6">
        <f t="shared" si="333"/>
        <v>4562</v>
      </c>
      <c r="H2433" t="s">
        <v>30</v>
      </c>
      <c r="I2433" t="s">
        <v>139</v>
      </c>
      <c r="J2433" t="str">
        <f t="shared" si="334"/>
        <v>Champak Rao</v>
      </c>
      <c r="K2433" t="s">
        <v>5728</v>
      </c>
      <c r="L2433" s="7">
        <f t="shared" si="339"/>
        <v>44627</v>
      </c>
      <c r="M2433" s="7">
        <v>44805</v>
      </c>
      <c r="N2433" s="1">
        <f t="shared" si="335"/>
        <v>44805</v>
      </c>
      <c r="P2433" s="7" t="str">
        <f t="shared" si="340"/>
        <v/>
      </c>
      <c r="R2433">
        <v>0</v>
      </c>
      <c r="S2433">
        <v>1</v>
      </c>
      <c r="T2433">
        <v>19</v>
      </c>
      <c r="U2433" t="s">
        <v>100</v>
      </c>
      <c r="W2433" t="str">
        <f t="shared" si="336"/>
        <v>Open</v>
      </c>
      <c r="X2433" t="str">
        <f>_xlfn.XLOOKUP(B2433,'Customers'!A:A,'Customers'!E:E,"")</f>
        <v>Mid-Market</v>
      </c>
      <c r="Y2433">
        <f t="shared" si="337"/>
        <v>0</v>
      </c>
      <c r="Z2433" t="str">
        <f t="shared" si="338"/>
        <v/>
      </c>
      <c r="AA2433">
        <f t="shared" si="341"/>
        <v>0</v>
      </c>
    </row>
    <row r="2434" spans="1:27">
      <c r="A2434" t="s">
        <v>7578</v>
      </c>
      <c r="B2434" t="s">
        <v>2534</v>
      </c>
      <c r="C2434" t="s">
        <v>315</v>
      </c>
      <c r="D2434" t="s">
        <v>183</v>
      </c>
      <c r="E2434" t="s">
        <v>115</v>
      </c>
      <c r="F2434" t="s">
        <v>689</v>
      </c>
      <c r="G2434" s="6">
        <f t="shared" ref="G2434:G2497" si="342">IF(F2434="","",IF(RIGHT(UPPER(SUBSTITUTE(SUBSTITUTE(SUBSTITUTE(TRIM(F2434),"$",""),",","")," ","")),1)="K",VALUE(LEFT(UPPER(SUBSTITUTE(SUBSTITUTE(SUBSTITUTE(TRIM(F2434),"$",""),",","")," ","")),LEN(UPPER(SUBSTITUTE(SUBSTITUTE(SUBSTITUTE(TRIM(F2434),"$",""),",","")," ","")))-1))*1000,IF(RIGHT(UPPER(SUBSTITUTE(SUBSTITUTE(SUBSTITUTE(TRIM(F2434),"$",""),",","")," ","")),1)="M",VALUE(LEFT(UPPER(SUBSTITUTE(SUBSTITUTE(SUBSTITUTE(TRIM(F2434),"$",""),",","")," ","")),LEN(UPPER(SUBSTITUTE(SUBSTITUTE(SUBSTITUTE(TRIM(F2434),"$",""),",","")," ","")))-1))*1000000,VALUE(SUBSTITUTE(SUBSTITUTE(SUBSTITUTE(TRIM(F2434),"$",""),",","")," ","")))))</f>
        <v>6000</v>
      </c>
      <c r="H2434" t="s">
        <v>39</v>
      </c>
      <c r="I2434" t="s">
        <v>274</v>
      </c>
      <c r="J2434" t="str">
        <f t="shared" ref="J2434:J2497" si="343">PROPER(TRIM(I2434))</f>
        <v>Rachit Lall</v>
      </c>
      <c r="K2434" t="s">
        <v>496</v>
      </c>
      <c r="L2434" s="7">
        <f t="shared" si="339"/>
        <v>44902</v>
      </c>
      <c r="M2434" s="7">
        <v>44938</v>
      </c>
      <c r="N2434" s="1">
        <f t="shared" ref="N2434:N2497" si="344">IF(M2434="","",IF(ISNUMBER(M2434),M2434,IF(ISNUMBER(SEARCH("/",M2434)),DATE(VALUE(RIGHT(M2434,4)),VALUE(MID(M2434,4,2)),VALUE(LEFT(M2434,2))),DATE(VALUE(LEFT(M2434,4)),VALUE(MID(M2434,6,2)),VALUE(RIGHT(M2434,2))))))</f>
        <v>44938</v>
      </c>
      <c r="O2434" s="7">
        <v>44992</v>
      </c>
      <c r="P2434" s="7">
        <f t="shared" si="340"/>
        <v>44992</v>
      </c>
      <c r="Q2434">
        <v>90</v>
      </c>
      <c r="R2434">
        <v>0</v>
      </c>
      <c r="S2434">
        <v>1</v>
      </c>
      <c r="T2434">
        <v>16.899999999999999</v>
      </c>
      <c r="U2434" t="s">
        <v>25</v>
      </c>
      <c r="W2434" t="str">
        <f t="shared" ref="W2434:W2497" si="345">IF(E2434="","",IF(E2434="Closed Won","Won",IF(E2434="Closed Lost","Lost","Open")))</f>
        <v>Lost</v>
      </c>
      <c r="X2434" t="str">
        <f>_xlfn.XLOOKUP(B2434,'Customers'!A:A,'Customers'!E:E,"")</f>
        <v>Mid-Market</v>
      </c>
      <c r="Y2434">
        <f t="shared" ref="Y2434:Y2497" si="346">IF(OR(W2434="Won",W2434="Lost"),1,0)</f>
        <v>1</v>
      </c>
      <c r="Z2434">
        <f t="shared" ref="Z2434:Z2497" si="347">IF(OR(N2434="",P2434=""),"",P2434-N2434)</f>
        <v>54</v>
      </c>
      <c r="AA2434">
        <f t="shared" si="341"/>
        <v>1</v>
      </c>
    </row>
    <row r="2435" spans="1:27">
      <c r="A2435" t="s">
        <v>7579</v>
      </c>
      <c r="B2435" t="s">
        <v>7580</v>
      </c>
      <c r="C2435" t="s">
        <v>499</v>
      </c>
      <c r="D2435" t="s">
        <v>19</v>
      </c>
      <c r="E2435" t="s">
        <v>28</v>
      </c>
      <c r="F2435" t="s">
        <v>7581</v>
      </c>
      <c r="G2435" s="6">
        <f t="shared" si="342"/>
        <v>5239</v>
      </c>
      <c r="H2435" t="s">
        <v>161</v>
      </c>
      <c r="I2435" t="s">
        <v>258</v>
      </c>
      <c r="J2435" t="str">
        <f t="shared" si="343"/>
        <v>Jasmit Gour</v>
      </c>
      <c r="K2435" t="s">
        <v>3641</v>
      </c>
      <c r="L2435" s="7">
        <f t="shared" ref="L2435:L2498" si="348">IF(K2435="","",IF(ISNUMBER(K2435),K2435,IF(ISNUMBER(SEARCH("/",K2435)),DATE(VALUE(RIGHT(K2435,4)),VALUE(MID(K2435,4,2)),VALUE(LEFT(K2435,2))),DATE(VALUE(LEFT(K2435,4)),VALUE(MID(K2435,6,2)),VALUE(RIGHT(K2435,2))))))</f>
        <v>44886</v>
      </c>
      <c r="M2435" s="7">
        <v>44937</v>
      </c>
      <c r="N2435" s="1">
        <f t="shared" si="344"/>
        <v>44937</v>
      </c>
      <c r="P2435" s="7" t="str">
        <f t="shared" ref="P2435:P2498" si="349">IF(O2435="","",IF(ISNUMBER(O2435),O2435,DATE(VALUE(LEFT(O2435,4)),VALUE(MID(O2435,6,2)),VALUE(RIGHT(O2435,2)))))</f>
        <v/>
      </c>
      <c r="R2435">
        <v>0</v>
      </c>
      <c r="S2435">
        <v>1</v>
      </c>
      <c r="T2435">
        <v>32.1</v>
      </c>
      <c r="U2435" t="s">
        <v>100</v>
      </c>
      <c r="W2435" t="str">
        <f t="shared" si="345"/>
        <v>Open</v>
      </c>
      <c r="X2435" t="str">
        <f>_xlfn.XLOOKUP(B2435,'Customers'!A:A,'Customers'!E:E,"")</f>
        <v>Enterprise</v>
      </c>
      <c r="Y2435">
        <f t="shared" si="346"/>
        <v>0</v>
      </c>
      <c r="Z2435" t="str">
        <f t="shared" si="347"/>
        <v/>
      </c>
      <c r="AA2435">
        <f t="shared" ref="AA2435:AA2498" si="350">IF(AND(Y2435=1,Z2435&gt;30),1,0)</f>
        <v>0</v>
      </c>
    </row>
    <row r="2436" spans="1:27">
      <c r="A2436" t="s">
        <v>7582</v>
      </c>
      <c r="B2436" t="s">
        <v>7583</v>
      </c>
      <c r="C2436" t="s">
        <v>18</v>
      </c>
      <c r="D2436" t="s">
        <v>183</v>
      </c>
      <c r="E2436" t="s">
        <v>45</v>
      </c>
      <c r="F2436" t="s">
        <v>7584</v>
      </c>
      <c r="G2436" s="6">
        <f t="shared" si="342"/>
        <v>2644</v>
      </c>
      <c r="H2436" t="s">
        <v>161</v>
      </c>
      <c r="I2436" t="s">
        <v>105</v>
      </c>
      <c r="J2436" t="str">
        <f t="shared" si="343"/>
        <v>Hemangini Bahri</v>
      </c>
      <c r="K2436" t="s">
        <v>356</v>
      </c>
      <c r="L2436" s="7">
        <f t="shared" si="348"/>
        <v>45605</v>
      </c>
      <c r="M2436" s="7">
        <v>45682</v>
      </c>
      <c r="N2436" s="1">
        <f t="shared" si="344"/>
        <v>45682</v>
      </c>
      <c r="P2436" s="7" t="str">
        <f t="shared" si="349"/>
        <v/>
      </c>
      <c r="R2436">
        <v>0</v>
      </c>
      <c r="S2436">
        <v>1</v>
      </c>
      <c r="T2436">
        <v>17.2</v>
      </c>
      <c r="U2436" t="s">
        <v>42</v>
      </c>
      <c r="W2436" t="str">
        <f t="shared" si="345"/>
        <v>Open</v>
      </c>
      <c r="X2436" t="str">
        <f>_xlfn.XLOOKUP(B2436,'Customers'!A:A,'Customers'!E:E,"")</f>
        <v>Mid-Market</v>
      </c>
      <c r="Y2436">
        <f t="shared" si="346"/>
        <v>0</v>
      </c>
      <c r="Z2436" t="str">
        <f t="shared" si="347"/>
        <v/>
      </c>
      <c r="AA2436">
        <f t="shared" si="350"/>
        <v>0</v>
      </c>
    </row>
    <row r="2437" spans="1:27">
      <c r="A2437" t="s">
        <v>7585</v>
      </c>
      <c r="B2437" t="s">
        <v>3785</v>
      </c>
      <c r="C2437" t="s">
        <v>1182</v>
      </c>
      <c r="D2437" t="s">
        <v>19</v>
      </c>
      <c r="E2437" t="s">
        <v>45</v>
      </c>
      <c r="F2437" t="s">
        <v>7586</v>
      </c>
      <c r="G2437" s="6">
        <f t="shared" si="342"/>
        <v>9107</v>
      </c>
      <c r="H2437" t="s">
        <v>30</v>
      </c>
      <c r="I2437" t="s">
        <v>145</v>
      </c>
      <c r="J2437" t="str">
        <f t="shared" si="343"/>
        <v>Krish Varughese</v>
      </c>
      <c r="K2437" t="s">
        <v>7160</v>
      </c>
      <c r="L2437" s="7">
        <f t="shared" si="348"/>
        <v>45475</v>
      </c>
      <c r="M2437" s="7">
        <v>45508</v>
      </c>
      <c r="N2437" s="1">
        <f t="shared" si="344"/>
        <v>45508</v>
      </c>
      <c r="P2437" s="7" t="str">
        <f t="shared" si="349"/>
        <v/>
      </c>
      <c r="R2437">
        <v>0</v>
      </c>
      <c r="S2437">
        <v>1</v>
      </c>
      <c r="T2437">
        <v>23.4</v>
      </c>
      <c r="U2437" t="s">
        <v>58</v>
      </c>
      <c r="W2437" t="str">
        <f t="shared" si="345"/>
        <v>Open</v>
      </c>
      <c r="X2437" t="str">
        <f>_xlfn.XLOOKUP(B2437,'Customers'!A:A,'Customers'!E:E,"")</f>
        <v>SMB</v>
      </c>
      <c r="Y2437">
        <f t="shared" si="346"/>
        <v>0</v>
      </c>
      <c r="Z2437" t="str">
        <f t="shared" si="347"/>
        <v/>
      </c>
      <c r="AA2437">
        <f t="shared" si="350"/>
        <v>0</v>
      </c>
    </row>
    <row r="2438" spans="1:27">
      <c r="A2438" t="s">
        <v>7587</v>
      </c>
      <c r="B2438" t="s">
        <v>4762</v>
      </c>
      <c r="C2438" t="s">
        <v>1777</v>
      </c>
      <c r="D2438" t="s">
        <v>37</v>
      </c>
      <c r="E2438" t="s">
        <v>20</v>
      </c>
      <c r="F2438" t="s">
        <v>7588</v>
      </c>
      <c r="G2438" s="6">
        <f t="shared" si="342"/>
        <v>71911</v>
      </c>
      <c r="H2438" t="s">
        <v>56</v>
      </c>
      <c r="I2438" t="s">
        <v>2468</v>
      </c>
      <c r="J2438" t="str">
        <f t="shared" si="343"/>
        <v>Shivani Natt</v>
      </c>
      <c r="K2438" t="s">
        <v>7589</v>
      </c>
      <c r="L2438" s="7">
        <f t="shared" si="348"/>
        <v>45384</v>
      </c>
      <c r="M2438" s="7">
        <v>45517</v>
      </c>
      <c r="N2438" s="1">
        <f t="shared" si="344"/>
        <v>45517</v>
      </c>
      <c r="P2438" s="7" t="str">
        <f t="shared" si="349"/>
        <v/>
      </c>
      <c r="R2438">
        <v>0</v>
      </c>
      <c r="S2438">
        <v>1</v>
      </c>
      <c r="T2438">
        <v>13.8</v>
      </c>
      <c r="U2438" t="s">
        <v>100</v>
      </c>
      <c r="W2438" t="str">
        <f t="shared" si="345"/>
        <v>Open</v>
      </c>
      <c r="X2438" t="str">
        <f>_xlfn.XLOOKUP(B2438,'Customers'!A:A,'Customers'!E:E,"")</f>
        <v>Mid-Market</v>
      </c>
      <c r="Y2438">
        <f t="shared" si="346"/>
        <v>0</v>
      </c>
      <c r="Z2438" t="str">
        <f t="shared" si="347"/>
        <v/>
      </c>
      <c r="AA2438">
        <f t="shared" si="350"/>
        <v>0</v>
      </c>
    </row>
    <row r="2439" spans="1:27">
      <c r="A2439" t="s">
        <v>7590</v>
      </c>
      <c r="B2439" t="s">
        <v>7591</v>
      </c>
      <c r="C2439" t="s">
        <v>1422</v>
      </c>
      <c r="D2439" t="s">
        <v>66</v>
      </c>
      <c r="E2439" t="s">
        <v>177</v>
      </c>
      <c r="F2439" t="s">
        <v>7592</v>
      </c>
      <c r="G2439" s="6">
        <f t="shared" si="342"/>
        <v>17230</v>
      </c>
      <c r="H2439" t="s">
        <v>79</v>
      </c>
      <c r="I2439" t="s">
        <v>117</v>
      </c>
      <c r="J2439" t="str">
        <f t="shared" si="343"/>
        <v>Ekta Uppal</v>
      </c>
      <c r="K2439" t="s">
        <v>3505</v>
      </c>
      <c r="L2439" s="7">
        <f t="shared" si="348"/>
        <v>44655</v>
      </c>
      <c r="M2439" s="7">
        <v>44727</v>
      </c>
      <c r="N2439" s="1">
        <f t="shared" si="344"/>
        <v>44727</v>
      </c>
      <c r="P2439" s="7" t="str">
        <f t="shared" si="349"/>
        <v/>
      </c>
      <c r="R2439">
        <v>0</v>
      </c>
      <c r="S2439">
        <v>1</v>
      </c>
      <c r="T2439">
        <v>19.399999999999999</v>
      </c>
      <c r="U2439" t="s">
        <v>25</v>
      </c>
      <c r="W2439" t="str">
        <f t="shared" si="345"/>
        <v>Open</v>
      </c>
      <c r="X2439" t="str">
        <f>_xlfn.XLOOKUP(B2439,'Customers'!A:A,'Customers'!E:E,"")</f>
        <v>SMB</v>
      </c>
      <c r="Y2439">
        <f t="shared" si="346"/>
        <v>0</v>
      </c>
      <c r="Z2439" t="str">
        <f t="shared" si="347"/>
        <v/>
      </c>
      <c r="AA2439">
        <f t="shared" si="350"/>
        <v>0</v>
      </c>
    </row>
    <row r="2440" spans="1:27">
      <c r="A2440" t="s">
        <v>7593</v>
      </c>
      <c r="B2440" t="s">
        <v>4948</v>
      </c>
      <c r="C2440" t="s">
        <v>1520</v>
      </c>
      <c r="D2440" t="s">
        <v>37</v>
      </c>
      <c r="E2440" t="s">
        <v>20</v>
      </c>
      <c r="F2440" t="s">
        <v>7594</v>
      </c>
      <c r="G2440" s="6">
        <f t="shared" si="342"/>
        <v>190332</v>
      </c>
      <c r="H2440" t="s">
        <v>151</v>
      </c>
      <c r="I2440" t="s">
        <v>80</v>
      </c>
      <c r="J2440" t="str">
        <f t="shared" si="343"/>
        <v>Shivani Natt</v>
      </c>
      <c r="K2440" t="s">
        <v>3487</v>
      </c>
      <c r="L2440" s="7">
        <f t="shared" si="348"/>
        <v>44887</v>
      </c>
      <c r="M2440" s="7">
        <v>44994</v>
      </c>
      <c r="N2440" s="1">
        <f t="shared" si="344"/>
        <v>44994</v>
      </c>
      <c r="P2440" s="7" t="str">
        <f t="shared" si="349"/>
        <v/>
      </c>
      <c r="R2440">
        <v>0</v>
      </c>
      <c r="S2440">
        <v>1</v>
      </c>
      <c r="T2440">
        <v>32.299999999999997</v>
      </c>
      <c r="U2440" t="s">
        <v>42</v>
      </c>
      <c r="W2440" t="str">
        <f t="shared" si="345"/>
        <v>Open</v>
      </c>
      <c r="X2440" t="str">
        <f>_xlfn.XLOOKUP(B2440,'Customers'!A:A,'Customers'!E:E,"")</f>
        <v>Mid-Market</v>
      </c>
      <c r="Y2440">
        <f t="shared" si="346"/>
        <v>0</v>
      </c>
      <c r="Z2440" t="str">
        <f t="shared" si="347"/>
        <v/>
      </c>
      <c r="AA2440">
        <f t="shared" si="350"/>
        <v>0</v>
      </c>
    </row>
    <row r="2441" spans="1:27">
      <c r="A2441" t="s">
        <v>7595</v>
      </c>
      <c r="B2441" t="s">
        <v>1153</v>
      </c>
      <c r="C2441" t="s">
        <v>3050</v>
      </c>
      <c r="D2441" t="s">
        <v>183</v>
      </c>
      <c r="E2441" t="s">
        <v>54</v>
      </c>
      <c r="F2441" t="s">
        <v>7596</v>
      </c>
      <c r="G2441" s="6">
        <f t="shared" si="342"/>
        <v>14390</v>
      </c>
      <c r="H2441" t="s">
        <v>172</v>
      </c>
      <c r="I2441" t="s">
        <v>139</v>
      </c>
      <c r="J2441" t="str">
        <f t="shared" si="343"/>
        <v>Champak Rao</v>
      </c>
      <c r="K2441" t="s">
        <v>2237</v>
      </c>
      <c r="L2441" s="7">
        <f t="shared" si="348"/>
        <v>45263</v>
      </c>
      <c r="M2441" s="7">
        <v>45429</v>
      </c>
      <c r="N2441" s="1">
        <f t="shared" si="344"/>
        <v>45429</v>
      </c>
      <c r="P2441" s="7" t="str">
        <f t="shared" si="349"/>
        <v/>
      </c>
      <c r="R2441">
        <v>0</v>
      </c>
      <c r="S2441">
        <v>1</v>
      </c>
      <c r="T2441">
        <v>23.5</v>
      </c>
      <c r="U2441" t="s">
        <v>33</v>
      </c>
      <c r="W2441" t="str">
        <f t="shared" si="345"/>
        <v>Open</v>
      </c>
      <c r="X2441" t="str">
        <f>_xlfn.XLOOKUP(B2441,'Customers'!A:A,'Customers'!E:E,"")</f>
        <v>Mid-Market</v>
      </c>
      <c r="Y2441">
        <f t="shared" si="346"/>
        <v>0</v>
      </c>
      <c r="Z2441" t="str">
        <f t="shared" si="347"/>
        <v/>
      </c>
      <c r="AA2441">
        <f t="shared" si="350"/>
        <v>0</v>
      </c>
    </row>
    <row r="2442" spans="1:27">
      <c r="A2442" t="s">
        <v>7597</v>
      </c>
      <c r="B2442" t="s">
        <v>4457</v>
      </c>
      <c r="C2442" t="s">
        <v>324</v>
      </c>
      <c r="D2442" t="s">
        <v>53</v>
      </c>
      <c r="E2442" t="s">
        <v>115</v>
      </c>
      <c r="F2442" t="s">
        <v>7598</v>
      </c>
      <c r="G2442" s="6">
        <f t="shared" si="342"/>
        <v>31182</v>
      </c>
      <c r="H2442" t="s">
        <v>79</v>
      </c>
      <c r="I2442" t="s">
        <v>98</v>
      </c>
      <c r="J2442" t="str">
        <f t="shared" si="343"/>
        <v>Amruta Sinha</v>
      </c>
      <c r="K2442" t="s">
        <v>5966</v>
      </c>
      <c r="L2442" s="7">
        <f t="shared" si="348"/>
        <v>45148</v>
      </c>
      <c r="N2442" s="1" t="str">
        <f t="shared" si="344"/>
        <v/>
      </c>
      <c r="O2442" s="7">
        <v>45243</v>
      </c>
      <c r="P2442" s="7">
        <f t="shared" si="349"/>
        <v>45243</v>
      </c>
      <c r="Q2442">
        <v>95</v>
      </c>
      <c r="R2442">
        <v>0</v>
      </c>
      <c r="S2442">
        <v>1</v>
      </c>
      <c r="T2442">
        <v>4.9000000000000004</v>
      </c>
      <c r="U2442" t="s">
        <v>58</v>
      </c>
      <c r="W2442" t="str">
        <f t="shared" si="345"/>
        <v>Lost</v>
      </c>
      <c r="X2442" t="str">
        <f>_xlfn.XLOOKUP(B2442,'Customers'!A:A,'Customers'!E:E,"")</f>
        <v>Mid-Market</v>
      </c>
      <c r="Y2442">
        <f t="shared" si="346"/>
        <v>1</v>
      </c>
      <c r="Z2442" t="str">
        <f t="shared" si="347"/>
        <v/>
      </c>
      <c r="AA2442">
        <f t="shared" si="350"/>
        <v>1</v>
      </c>
    </row>
    <row r="2443" spans="1:27">
      <c r="A2443" t="s">
        <v>7599</v>
      </c>
      <c r="B2443" t="s">
        <v>5768</v>
      </c>
      <c r="C2443" t="s">
        <v>18</v>
      </c>
      <c r="D2443" t="s">
        <v>19</v>
      </c>
      <c r="E2443" t="s">
        <v>54</v>
      </c>
      <c r="F2443" t="s">
        <v>7600</v>
      </c>
      <c r="G2443" s="6">
        <f t="shared" si="342"/>
        <v>8147</v>
      </c>
      <c r="H2443" t="s">
        <v>172</v>
      </c>
      <c r="I2443" t="s">
        <v>139</v>
      </c>
      <c r="J2443" t="str">
        <f t="shared" si="343"/>
        <v>Champak Rao</v>
      </c>
      <c r="K2443" t="s">
        <v>7601</v>
      </c>
      <c r="L2443" s="7">
        <f t="shared" si="348"/>
        <v>45649</v>
      </c>
      <c r="M2443" s="7">
        <v>45774</v>
      </c>
      <c r="N2443" s="1">
        <f t="shared" si="344"/>
        <v>45774</v>
      </c>
      <c r="P2443" s="7" t="str">
        <f t="shared" si="349"/>
        <v/>
      </c>
      <c r="R2443">
        <v>0</v>
      </c>
      <c r="S2443">
        <v>1</v>
      </c>
      <c r="T2443">
        <v>5.9</v>
      </c>
      <c r="U2443" t="s">
        <v>100</v>
      </c>
      <c r="W2443" t="str">
        <f t="shared" si="345"/>
        <v>Open</v>
      </c>
      <c r="X2443" t="str">
        <f>_xlfn.XLOOKUP(B2443,'Customers'!A:A,'Customers'!E:E,"")</f>
        <v>SMB</v>
      </c>
      <c r="Y2443">
        <f t="shared" si="346"/>
        <v>0</v>
      </c>
      <c r="Z2443" t="str">
        <f t="shared" si="347"/>
        <v/>
      </c>
      <c r="AA2443">
        <f t="shared" si="350"/>
        <v>0</v>
      </c>
    </row>
    <row r="2444" spans="1:27">
      <c r="A2444" t="s">
        <v>7602</v>
      </c>
      <c r="B2444" t="s">
        <v>7603</v>
      </c>
      <c r="C2444" t="s">
        <v>18</v>
      </c>
      <c r="D2444" t="s">
        <v>19</v>
      </c>
      <c r="E2444" t="s">
        <v>20</v>
      </c>
      <c r="F2444" t="s">
        <v>7604</v>
      </c>
      <c r="G2444" s="6">
        <f t="shared" si="342"/>
        <v>8796</v>
      </c>
      <c r="H2444" t="s">
        <v>39</v>
      </c>
      <c r="I2444" t="s">
        <v>31</v>
      </c>
      <c r="J2444" t="str">
        <f t="shared" si="343"/>
        <v>Ati Seshadri</v>
      </c>
      <c r="K2444" t="s">
        <v>2129</v>
      </c>
      <c r="L2444" s="7">
        <f t="shared" si="348"/>
        <v>44873</v>
      </c>
      <c r="M2444" s="7">
        <v>44920</v>
      </c>
      <c r="N2444" s="1">
        <f t="shared" si="344"/>
        <v>44920</v>
      </c>
      <c r="P2444" s="7" t="str">
        <f t="shared" si="349"/>
        <v/>
      </c>
      <c r="R2444">
        <v>0</v>
      </c>
      <c r="S2444">
        <v>1</v>
      </c>
      <c r="T2444">
        <v>12.3</v>
      </c>
      <c r="U2444" t="s">
        <v>42</v>
      </c>
      <c r="W2444" t="str">
        <f t="shared" si="345"/>
        <v>Open</v>
      </c>
      <c r="X2444" t="str">
        <f>_xlfn.XLOOKUP(B2444,'Customers'!A:A,'Customers'!E:E,"")</f>
        <v>SMB</v>
      </c>
      <c r="Y2444">
        <f t="shared" si="346"/>
        <v>0</v>
      </c>
      <c r="Z2444" t="str">
        <f t="shared" si="347"/>
        <v/>
      </c>
      <c r="AA2444">
        <f t="shared" si="350"/>
        <v>0</v>
      </c>
    </row>
    <row r="2445" spans="1:27">
      <c r="A2445" t="s">
        <v>7605</v>
      </c>
      <c r="B2445" t="s">
        <v>2292</v>
      </c>
      <c r="C2445" t="s">
        <v>18</v>
      </c>
      <c r="D2445" t="s">
        <v>53</v>
      </c>
      <c r="E2445" t="s">
        <v>91</v>
      </c>
      <c r="F2445" t="s">
        <v>7606</v>
      </c>
      <c r="G2445" s="6">
        <f t="shared" si="342"/>
        <v>43448</v>
      </c>
      <c r="H2445" t="s">
        <v>151</v>
      </c>
      <c r="I2445" t="s">
        <v>139</v>
      </c>
      <c r="J2445" t="str">
        <f t="shared" si="343"/>
        <v>Champak Rao</v>
      </c>
      <c r="K2445" t="s">
        <v>3188</v>
      </c>
      <c r="L2445" s="7">
        <f t="shared" si="348"/>
        <v>45411</v>
      </c>
      <c r="M2445" s="7">
        <v>45533</v>
      </c>
      <c r="N2445" s="1">
        <f t="shared" si="344"/>
        <v>45533</v>
      </c>
      <c r="O2445" s="7">
        <v>45444</v>
      </c>
      <c r="P2445" s="7">
        <f t="shared" si="349"/>
        <v>45444</v>
      </c>
      <c r="Q2445">
        <v>33</v>
      </c>
      <c r="R2445">
        <v>0</v>
      </c>
      <c r="S2445">
        <v>1</v>
      </c>
      <c r="U2445" t="s">
        <v>58</v>
      </c>
      <c r="W2445" t="str">
        <f t="shared" si="345"/>
        <v>Won</v>
      </c>
      <c r="X2445" t="str">
        <f>_xlfn.XLOOKUP(B2445,'Customers'!A:A,'Customers'!E:E,"")</f>
        <v>SMB</v>
      </c>
      <c r="Y2445">
        <f t="shared" si="346"/>
        <v>1</v>
      </c>
      <c r="Z2445">
        <f t="shared" si="347"/>
        <v>-89</v>
      </c>
      <c r="AA2445">
        <f t="shared" si="350"/>
        <v>0</v>
      </c>
    </row>
    <row r="2446" spans="1:27">
      <c r="A2446" t="s">
        <v>7607</v>
      </c>
      <c r="B2446" t="s">
        <v>7608</v>
      </c>
      <c r="C2446" t="s">
        <v>1270</v>
      </c>
      <c r="D2446" t="s">
        <v>37</v>
      </c>
      <c r="E2446" t="s">
        <v>28</v>
      </c>
      <c r="F2446" t="s">
        <v>7609</v>
      </c>
      <c r="G2446" s="6">
        <f t="shared" si="342"/>
        <v>213200</v>
      </c>
      <c r="H2446" t="s">
        <v>161</v>
      </c>
      <c r="I2446" t="s">
        <v>68</v>
      </c>
      <c r="J2446" t="str">
        <f t="shared" si="343"/>
        <v>Anamika Keer</v>
      </c>
      <c r="K2446" t="s">
        <v>6318</v>
      </c>
      <c r="L2446" s="7">
        <f t="shared" si="348"/>
        <v>44826</v>
      </c>
      <c r="M2446" s="7">
        <v>44956</v>
      </c>
      <c r="N2446" s="1">
        <f t="shared" si="344"/>
        <v>44956</v>
      </c>
      <c r="P2446" s="7" t="str">
        <f t="shared" si="349"/>
        <v/>
      </c>
      <c r="R2446">
        <v>0</v>
      </c>
      <c r="S2446">
        <v>1</v>
      </c>
      <c r="T2446">
        <v>24.1</v>
      </c>
      <c r="U2446" t="s">
        <v>58</v>
      </c>
      <c r="W2446" t="str">
        <f t="shared" si="345"/>
        <v>Open</v>
      </c>
      <c r="X2446" t="str">
        <f>_xlfn.XLOOKUP(B2446,'Customers'!A:A,'Customers'!E:E,"")</f>
        <v>SMB</v>
      </c>
      <c r="Y2446">
        <f t="shared" si="346"/>
        <v>0</v>
      </c>
      <c r="Z2446" t="str">
        <f t="shared" si="347"/>
        <v/>
      </c>
      <c r="AA2446">
        <f t="shared" si="350"/>
        <v>0</v>
      </c>
    </row>
    <row r="2447" spans="1:27">
      <c r="A2447" t="s">
        <v>7610</v>
      </c>
      <c r="B2447" t="s">
        <v>5587</v>
      </c>
      <c r="C2447" t="s">
        <v>3595</v>
      </c>
      <c r="D2447" t="s">
        <v>66</v>
      </c>
      <c r="E2447" t="s">
        <v>54</v>
      </c>
      <c r="F2447" t="s">
        <v>7611</v>
      </c>
      <c r="G2447" s="6">
        <f t="shared" si="342"/>
        <v>20775</v>
      </c>
      <c r="H2447" t="s">
        <v>39</v>
      </c>
      <c r="I2447" t="s">
        <v>1094</v>
      </c>
      <c r="J2447" t="str">
        <f t="shared" si="343"/>
        <v>Jairaj Panchal</v>
      </c>
      <c r="K2447" t="s">
        <v>4564</v>
      </c>
      <c r="L2447" s="7">
        <f t="shared" si="348"/>
        <v>45529</v>
      </c>
      <c r="M2447" s="7">
        <v>45672</v>
      </c>
      <c r="N2447" s="1">
        <f t="shared" si="344"/>
        <v>45672</v>
      </c>
      <c r="P2447" s="7" t="str">
        <f t="shared" si="349"/>
        <v/>
      </c>
      <c r="R2447">
        <v>0</v>
      </c>
      <c r="S2447">
        <v>1</v>
      </c>
      <c r="T2447">
        <v>28.1</v>
      </c>
      <c r="U2447" t="s">
        <v>25</v>
      </c>
      <c r="W2447" t="str">
        <f t="shared" si="345"/>
        <v>Open</v>
      </c>
      <c r="X2447" t="str">
        <f>_xlfn.XLOOKUP(B2447,'Customers'!A:A,'Customers'!E:E,"")</f>
        <v>Mid-Market</v>
      </c>
      <c r="Y2447">
        <f t="shared" si="346"/>
        <v>0</v>
      </c>
      <c r="Z2447" t="str">
        <f t="shared" si="347"/>
        <v/>
      </c>
      <c r="AA2447">
        <f t="shared" si="350"/>
        <v>0</v>
      </c>
    </row>
    <row r="2448" spans="1:27">
      <c r="A2448" t="s">
        <v>7612</v>
      </c>
      <c r="B2448" t="s">
        <v>1236</v>
      </c>
      <c r="C2448" t="s">
        <v>114</v>
      </c>
      <c r="D2448" t="s">
        <v>66</v>
      </c>
      <c r="E2448" t="s">
        <v>20</v>
      </c>
      <c r="F2448" t="s">
        <v>7613</v>
      </c>
      <c r="G2448" s="6">
        <f t="shared" si="342"/>
        <v>13871</v>
      </c>
      <c r="H2448" t="s">
        <v>39</v>
      </c>
      <c r="I2448" t="s">
        <v>127</v>
      </c>
      <c r="J2448" t="str">
        <f t="shared" si="343"/>
        <v>Kashish Patla</v>
      </c>
      <c r="K2448" t="s">
        <v>5663</v>
      </c>
      <c r="L2448" s="7">
        <f t="shared" si="348"/>
        <v>44678</v>
      </c>
      <c r="M2448" s="7">
        <v>44840</v>
      </c>
      <c r="N2448" s="1">
        <f t="shared" si="344"/>
        <v>44840</v>
      </c>
      <c r="P2448" s="7" t="str">
        <f t="shared" si="349"/>
        <v/>
      </c>
      <c r="R2448">
        <v>0</v>
      </c>
      <c r="S2448">
        <v>1</v>
      </c>
      <c r="T2448">
        <v>2.8</v>
      </c>
      <c r="U2448" t="s">
        <v>58</v>
      </c>
      <c r="W2448" t="str">
        <f t="shared" si="345"/>
        <v>Open</v>
      </c>
      <c r="X2448" t="str">
        <f>_xlfn.XLOOKUP(B2448,'Customers'!A:A,'Customers'!E:E,"")</f>
        <v>Mid-Market</v>
      </c>
      <c r="Y2448">
        <f t="shared" si="346"/>
        <v>0</v>
      </c>
      <c r="Z2448" t="str">
        <f t="shared" si="347"/>
        <v/>
      </c>
      <c r="AA2448">
        <f t="shared" si="350"/>
        <v>0</v>
      </c>
    </row>
    <row r="2449" spans="1:27">
      <c r="A2449" t="s">
        <v>7614</v>
      </c>
      <c r="B2449" t="s">
        <v>4869</v>
      </c>
      <c r="C2449" t="s">
        <v>639</v>
      </c>
      <c r="D2449" t="s">
        <v>37</v>
      </c>
      <c r="E2449" t="s">
        <v>115</v>
      </c>
      <c r="F2449" t="s">
        <v>7615</v>
      </c>
      <c r="G2449" s="6">
        <f t="shared" si="342"/>
        <v>198486</v>
      </c>
      <c r="H2449" t="s">
        <v>22</v>
      </c>
      <c r="I2449" t="s">
        <v>1567</v>
      </c>
      <c r="J2449" t="str">
        <f t="shared" si="343"/>
        <v>Hemangini Bahri</v>
      </c>
      <c r="K2449" t="s">
        <v>2349</v>
      </c>
      <c r="L2449" s="7">
        <f t="shared" si="348"/>
        <v>45234</v>
      </c>
      <c r="N2449" s="1" t="str">
        <f t="shared" si="344"/>
        <v/>
      </c>
      <c r="O2449" s="7">
        <v>45268</v>
      </c>
      <c r="P2449" s="7">
        <f t="shared" si="349"/>
        <v>45268</v>
      </c>
      <c r="Q2449">
        <v>34</v>
      </c>
      <c r="R2449">
        <v>0</v>
      </c>
      <c r="S2449">
        <v>1</v>
      </c>
      <c r="T2449">
        <v>6.8</v>
      </c>
      <c r="U2449" t="s">
        <v>42</v>
      </c>
      <c r="W2449" t="str">
        <f t="shared" si="345"/>
        <v>Lost</v>
      </c>
      <c r="X2449" t="str">
        <f>_xlfn.XLOOKUP(B2449,'Customers'!A:A,'Customers'!E:E,"")</f>
        <v>SMB</v>
      </c>
      <c r="Y2449">
        <f t="shared" si="346"/>
        <v>1</v>
      </c>
      <c r="Z2449" t="str">
        <f t="shared" si="347"/>
        <v/>
      </c>
      <c r="AA2449">
        <f t="shared" si="350"/>
        <v>1</v>
      </c>
    </row>
    <row r="2450" spans="1:27">
      <c r="A2450" t="s">
        <v>7616</v>
      </c>
      <c r="B2450" t="s">
        <v>7617</v>
      </c>
      <c r="C2450" t="s">
        <v>18</v>
      </c>
      <c r="D2450" t="s">
        <v>37</v>
      </c>
      <c r="E2450" t="s">
        <v>28</v>
      </c>
      <c r="F2450" t="s">
        <v>7618</v>
      </c>
      <c r="G2450" s="6">
        <f t="shared" si="342"/>
        <v>77121</v>
      </c>
      <c r="H2450" t="s">
        <v>56</v>
      </c>
      <c r="I2450" t="s">
        <v>105</v>
      </c>
      <c r="J2450" t="str">
        <f t="shared" si="343"/>
        <v>Hemangini Bahri</v>
      </c>
      <c r="K2450" t="s">
        <v>5736</v>
      </c>
      <c r="L2450" s="7">
        <f t="shared" si="348"/>
        <v>45162</v>
      </c>
      <c r="M2450" s="7">
        <v>45306</v>
      </c>
      <c r="N2450" s="1">
        <f t="shared" si="344"/>
        <v>45306</v>
      </c>
      <c r="P2450" s="7" t="str">
        <f t="shared" si="349"/>
        <v/>
      </c>
      <c r="R2450">
        <v>0</v>
      </c>
      <c r="S2450">
        <v>1</v>
      </c>
      <c r="T2450">
        <v>34.5</v>
      </c>
      <c r="U2450" t="s">
        <v>25</v>
      </c>
      <c r="W2450" t="str">
        <f t="shared" si="345"/>
        <v>Open</v>
      </c>
      <c r="X2450" t="str">
        <f>_xlfn.XLOOKUP(B2450,'Customers'!A:A,'Customers'!E:E,"")</f>
        <v>SMB</v>
      </c>
      <c r="Y2450">
        <f t="shared" si="346"/>
        <v>0</v>
      </c>
      <c r="Z2450" t="str">
        <f t="shared" si="347"/>
        <v/>
      </c>
      <c r="AA2450">
        <f t="shared" si="350"/>
        <v>0</v>
      </c>
    </row>
    <row r="2451" spans="1:27">
      <c r="A2451" t="s">
        <v>7619</v>
      </c>
      <c r="B2451" t="s">
        <v>1681</v>
      </c>
      <c r="C2451" t="s">
        <v>1002</v>
      </c>
      <c r="D2451" t="s">
        <v>53</v>
      </c>
      <c r="E2451" t="s">
        <v>54</v>
      </c>
      <c r="F2451" t="s">
        <v>7620</v>
      </c>
      <c r="G2451" s="6">
        <f t="shared" si="342"/>
        <v>47930</v>
      </c>
      <c r="H2451" t="s">
        <v>151</v>
      </c>
      <c r="I2451" t="s">
        <v>145</v>
      </c>
      <c r="J2451" t="str">
        <f t="shared" si="343"/>
        <v>Krish Varughese</v>
      </c>
      <c r="K2451" t="s">
        <v>2180</v>
      </c>
      <c r="L2451" s="7">
        <f t="shared" si="348"/>
        <v>44883</v>
      </c>
      <c r="M2451" s="7">
        <v>44997</v>
      </c>
      <c r="N2451" s="1">
        <f t="shared" si="344"/>
        <v>44997</v>
      </c>
      <c r="P2451" s="7" t="str">
        <f t="shared" si="349"/>
        <v/>
      </c>
      <c r="R2451">
        <v>0</v>
      </c>
      <c r="S2451">
        <v>1</v>
      </c>
      <c r="T2451">
        <v>31.3</v>
      </c>
      <c r="U2451" t="s">
        <v>33</v>
      </c>
      <c r="W2451" t="str">
        <f t="shared" si="345"/>
        <v>Open</v>
      </c>
      <c r="X2451" t="str">
        <f>_xlfn.XLOOKUP(B2451,'Customers'!A:A,'Customers'!E:E,"")</f>
        <v>Mid-Market</v>
      </c>
      <c r="Y2451">
        <f t="shared" si="346"/>
        <v>0</v>
      </c>
      <c r="Z2451" t="str">
        <f t="shared" si="347"/>
        <v/>
      </c>
      <c r="AA2451">
        <f t="shared" si="350"/>
        <v>0</v>
      </c>
    </row>
    <row r="2452" spans="1:27">
      <c r="A2452" t="s">
        <v>7621</v>
      </c>
      <c r="B2452" t="s">
        <v>7622</v>
      </c>
      <c r="C2452" t="s">
        <v>1881</v>
      </c>
      <c r="D2452" t="s">
        <v>37</v>
      </c>
      <c r="E2452" t="s">
        <v>91</v>
      </c>
      <c r="F2452" t="s">
        <v>7623</v>
      </c>
      <c r="G2452" s="6">
        <f t="shared" si="342"/>
        <v>215935</v>
      </c>
      <c r="H2452" t="s">
        <v>47</v>
      </c>
      <c r="I2452" t="s">
        <v>139</v>
      </c>
      <c r="J2452" t="str">
        <f t="shared" si="343"/>
        <v>Champak Rao</v>
      </c>
      <c r="K2452" t="s">
        <v>7624</v>
      </c>
      <c r="L2452" s="7">
        <f t="shared" si="348"/>
        <v>45368</v>
      </c>
      <c r="M2452" s="7">
        <v>45411</v>
      </c>
      <c r="N2452" s="1">
        <f t="shared" si="344"/>
        <v>45411</v>
      </c>
      <c r="O2452" s="7">
        <v>45392</v>
      </c>
      <c r="P2452" s="7">
        <f t="shared" si="349"/>
        <v>45392</v>
      </c>
      <c r="Q2452">
        <v>24</v>
      </c>
      <c r="R2452">
        <v>1</v>
      </c>
      <c r="S2452">
        <v>4</v>
      </c>
      <c r="T2452">
        <v>24.1</v>
      </c>
      <c r="U2452" t="s">
        <v>58</v>
      </c>
      <c r="W2452" t="str">
        <f t="shared" si="345"/>
        <v>Won</v>
      </c>
      <c r="X2452" t="str">
        <f>_xlfn.XLOOKUP(B2452,'Customers'!A:A,'Customers'!E:E,"")</f>
        <v>Mid-Market</v>
      </c>
      <c r="Y2452">
        <f t="shared" si="346"/>
        <v>1</v>
      </c>
      <c r="Z2452">
        <f t="shared" si="347"/>
        <v>-19</v>
      </c>
      <c r="AA2452">
        <f t="shared" si="350"/>
        <v>0</v>
      </c>
    </row>
    <row r="2453" spans="1:27">
      <c r="A2453" t="s">
        <v>7625</v>
      </c>
      <c r="B2453" t="s">
        <v>5933</v>
      </c>
      <c r="C2453" t="s">
        <v>2957</v>
      </c>
      <c r="D2453" t="s">
        <v>66</v>
      </c>
      <c r="E2453" t="s">
        <v>177</v>
      </c>
      <c r="F2453" t="s">
        <v>7626</v>
      </c>
      <c r="G2453" s="6">
        <f t="shared" si="342"/>
        <v>22337</v>
      </c>
      <c r="H2453" t="s">
        <v>39</v>
      </c>
      <c r="I2453" t="s">
        <v>68</v>
      </c>
      <c r="J2453" t="str">
        <f t="shared" si="343"/>
        <v>Anamika Keer</v>
      </c>
      <c r="K2453" t="s">
        <v>1687</v>
      </c>
      <c r="L2453" s="7">
        <f t="shared" si="348"/>
        <v>45637</v>
      </c>
      <c r="M2453" s="7">
        <v>45787</v>
      </c>
      <c r="N2453" s="1">
        <f t="shared" si="344"/>
        <v>45787</v>
      </c>
      <c r="P2453" s="7" t="str">
        <f t="shared" si="349"/>
        <v/>
      </c>
      <c r="R2453">
        <v>0</v>
      </c>
      <c r="S2453">
        <v>1</v>
      </c>
      <c r="T2453">
        <v>10.4</v>
      </c>
      <c r="U2453" t="s">
        <v>42</v>
      </c>
      <c r="W2453" t="str">
        <f t="shared" si="345"/>
        <v>Open</v>
      </c>
      <c r="X2453" t="str">
        <f>_xlfn.XLOOKUP(B2453,'Customers'!A:A,'Customers'!E:E,"")</f>
        <v>Enterprise</v>
      </c>
      <c r="Y2453">
        <f t="shared" si="346"/>
        <v>0</v>
      </c>
      <c r="Z2453" t="str">
        <f t="shared" si="347"/>
        <v/>
      </c>
      <c r="AA2453">
        <f t="shared" si="350"/>
        <v>0</v>
      </c>
    </row>
    <row r="2454" spans="1:27">
      <c r="A2454" t="s">
        <v>7627</v>
      </c>
      <c r="B2454" t="s">
        <v>5106</v>
      </c>
      <c r="C2454" t="s">
        <v>1777</v>
      </c>
      <c r="D2454" t="s">
        <v>53</v>
      </c>
      <c r="E2454" t="s">
        <v>177</v>
      </c>
      <c r="F2454" t="s">
        <v>7628</v>
      </c>
      <c r="G2454" s="6">
        <f t="shared" si="342"/>
        <v>34295</v>
      </c>
      <c r="H2454" t="s">
        <v>22</v>
      </c>
      <c r="I2454" t="s">
        <v>133</v>
      </c>
      <c r="J2454" t="str">
        <f t="shared" si="343"/>
        <v>Aachal Soni</v>
      </c>
      <c r="K2454" t="s">
        <v>6411</v>
      </c>
      <c r="L2454" s="7">
        <f t="shared" si="348"/>
        <v>44885</v>
      </c>
      <c r="M2454" s="7">
        <v>44946</v>
      </c>
      <c r="N2454" s="1">
        <f t="shared" si="344"/>
        <v>44946</v>
      </c>
      <c r="P2454" s="7" t="str">
        <f t="shared" si="349"/>
        <v/>
      </c>
      <c r="R2454">
        <v>0</v>
      </c>
      <c r="S2454">
        <v>1</v>
      </c>
      <c r="T2454">
        <v>29.5</v>
      </c>
      <c r="U2454" t="s">
        <v>100</v>
      </c>
      <c r="W2454" t="str">
        <f t="shared" si="345"/>
        <v>Open</v>
      </c>
      <c r="X2454" t="str">
        <f>_xlfn.XLOOKUP(B2454,'Customers'!A:A,'Customers'!E:E,"")</f>
        <v>Enterprise</v>
      </c>
      <c r="Y2454">
        <f t="shared" si="346"/>
        <v>0</v>
      </c>
      <c r="Z2454" t="str">
        <f t="shared" si="347"/>
        <v/>
      </c>
      <c r="AA2454">
        <f t="shared" si="350"/>
        <v>0</v>
      </c>
    </row>
    <row r="2455" spans="1:27">
      <c r="A2455" t="s">
        <v>7629</v>
      </c>
      <c r="B2455" t="s">
        <v>1963</v>
      </c>
      <c r="C2455" t="s">
        <v>3867</v>
      </c>
      <c r="D2455" t="s">
        <v>37</v>
      </c>
      <c r="E2455" t="s">
        <v>54</v>
      </c>
      <c r="F2455" t="s">
        <v>7630</v>
      </c>
      <c r="G2455" s="6">
        <f t="shared" si="342"/>
        <v>107117</v>
      </c>
      <c r="H2455" t="s">
        <v>79</v>
      </c>
      <c r="I2455" t="s">
        <v>274</v>
      </c>
      <c r="J2455" t="str">
        <f t="shared" si="343"/>
        <v>Rachit Lall</v>
      </c>
      <c r="K2455" t="s">
        <v>1879</v>
      </c>
      <c r="L2455" s="7">
        <f t="shared" si="348"/>
        <v>45223</v>
      </c>
      <c r="M2455" s="7">
        <v>45266</v>
      </c>
      <c r="N2455" s="1">
        <f t="shared" si="344"/>
        <v>45266</v>
      </c>
      <c r="P2455" s="7" t="str">
        <f t="shared" si="349"/>
        <v/>
      </c>
      <c r="R2455">
        <v>0</v>
      </c>
      <c r="S2455">
        <v>1</v>
      </c>
      <c r="T2455">
        <v>14.7</v>
      </c>
      <c r="U2455" t="s">
        <v>58</v>
      </c>
      <c r="W2455" t="str">
        <f t="shared" si="345"/>
        <v>Open</v>
      </c>
      <c r="X2455" t="str">
        <f>_xlfn.XLOOKUP(B2455,'Customers'!A:A,'Customers'!E:E,"")</f>
        <v>SMB</v>
      </c>
      <c r="Y2455">
        <f t="shared" si="346"/>
        <v>0</v>
      </c>
      <c r="Z2455" t="str">
        <f t="shared" si="347"/>
        <v/>
      </c>
      <c r="AA2455">
        <f t="shared" si="350"/>
        <v>0</v>
      </c>
    </row>
    <row r="2456" spans="1:27">
      <c r="A2456" t="s">
        <v>7631</v>
      </c>
      <c r="B2456" t="s">
        <v>7468</v>
      </c>
      <c r="C2456" t="s">
        <v>324</v>
      </c>
      <c r="D2456" t="s">
        <v>37</v>
      </c>
      <c r="E2456" t="s">
        <v>20</v>
      </c>
      <c r="F2456" t="s">
        <v>7632</v>
      </c>
      <c r="G2456" s="6">
        <f t="shared" si="342"/>
        <v>193312</v>
      </c>
      <c r="H2456" t="s">
        <v>22</v>
      </c>
      <c r="I2456" t="s">
        <v>844</v>
      </c>
      <c r="J2456" t="str">
        <f t="shared" si="343"/>
        <v>Lakshmi Hayre</v>
      </c>
      <c r="K2456" t="s">
        <v>2086</v>
      </c>
      <c r="L2456" s="7">
        <f t="shared" si="348"/>
        <v>45524</v>
      </c>
      <c r="M2456" s="7">
        <v>45680</v>
      </c>
      <c r="N2456" s="1">
        <f t="shared" si="344"/>
        <v>45680</v>
      </c>
      <c r="P2456" s="7" t="str">
        <f t="shared" si="349"/>
        <v/>
      </c>
      <c r="R2456">
        <v>0</v>
      </c>
      <c r="S2456">
        <v>1</v>
      </c>
      <c r="T2456">
        <v>19.8</v>
      </c>
      <c r="U2456" t="s">
        <v>42</v>
      </c>
      <c r="W2456" t="str">
        <f t="shared" si="345"/>
        <v>Open</v>
      </c>
      <c r="X2456" t="str">
        <f>_xlfn.XLOOKUP(B2456,'Customers'!A:A,'Customers'!E:E,"")</f>
        <v>SMB</v>
      </c>
      <c r="Y2456">
        <f t="shared" si="346"/>
        <v>0</v>
      </c>
      <c r="Z2456" t="str">
        <f t="shared" si="347"/>
        <v/>
      </c>
      <c r="AA2456">
        <f t="shared" si="350"/>
        <v>0</v>
      </c>
    </row>
    <row r="2457" spans="1:27">
      <c r="A2457" t="s">
        <v>7633</v>
      </c>
      <c r="B2457" t="s">
        <v>169</v>
      </c>
      <c r="C2457" t="s">
        <v>3050</v>
      </c>
      <c r="D2457" t="s">
        <v>37</v>
      </c>
      <c r="E2457" t="s">
        <v>91</v>
      </c>
      <c r="F2457" t="s">
        <v>7634</v>
      </c>
      <c r="G2457" s="6">
        <f t="shared" si="342"/>
        <v>86680</v>
      </c>
      <c r="H2457" t="s">
        <v>161</v>
      </c>
      <c r="I2457" t="s">
        <v>86</v>
      </c>
      <c r="J2457" t="str">
        <f t="shared" si="343"/>
        <v>Mason Solanki</v>
      </c>
      <c r="K2457" t="s">
        <v>5066</v>
      </c>
      <c r="L2457" s="7">
        <f t="shared" si="348"/>
        <v>45319</v>
      </c>
      <c r="M2457" s="7">
        <v>45387</v>
      </c>
      <c r="N2457" s="1">
        <f t="shared" si="344"/>
        <v>45387</v>
      </c>
      <c r="O2457" s="7">
        <v>45440</v>
      </c>
      <c r="P2457" s="7">
        <f t="shared" si="349"/>
        <v>45440</v>
      </c>
      <c r="Q2457">
        <v>121</v>
      </c>
      <c r="R2457">
        <v>0</v>
      </c>
      <c r="S2457">
        <v>1</v>
      </c>
      <c r="T2457">
        <v>24.1</v>
      </c>
      <c r="U2457" t="s">
        <v>25</v>
      </c>
      <c r="W2457" t="str">
        <f t="shared" si="345"/>
        <v>Won</v>
      </c>
      <c r="X2457" t="str">
        <f>_xlfn.XLOOKUP(B2457,'Customers'!A:A,'Customers'!E:E,"")</f>
        <v>Enterprise</v>
      </c>
      <c r="Y2457">
        <f t="shared" si="346"/>
        <v>1</v>
      </c>
      <c r="Z2457">
        <f t="shared" si="347"/>
        <v>53</v>
      </c>
      <c r="AA2457">
        <f t="shared" si="350"/>
        <v>1</v>
      </c>
    </row>
    <row r="2458" spans="1:27">
      <c r="A2458" t="s">
        <v>7635</v>
      </c>
      <c r="B2458" t="s">
        <v>5764</v>
      </c>
      <c r="C2458" t="s">
        <v>18</v>
      </c>
      <c r="D2458" t="s">
        <v>183</v>
      </c>
      <c r="E2458" t="s">
        <v>91</v>
      </c>
      <c r="F2458" t="s">
        <v>7636</v>
      </c>
      <c r="G2458" s="6">
        <f t="shared" si="342"/>
        <v>5881</v>
      </c>
      <c r="H2458" t="s">
        <v>22</v>
      </c>
      <c r="I2458" t="s">
        <v>31</v>
      </c>
      <c r="J2458" t="str">
        <f t="shared" si="343"/>
        <v>Ati Seshadri</v>
      </c>
      <c r="K2458" t="s">
        <v>988</v>
      </c>
      <c r="L2458" s="7">
        <f t="shared" si="348"/>
        <v>44711</v>
      </c>
      <c r="M2458" s="7">
        <v>44787</v>
      </c>
      <c r="N2458" s="1">
        <f t="shared" si="344"/>
        <v>44787</v>
      </c>
      <c r="O2458" s="7">
        <v>44772</v>
      </c>
      <c r="P2458" s="7">
        <f t="shared" si="349"/>
        <v>44772</v>
      </c>
      <c r="Q2458">
        <v>61</v>
      </c>
      <c r="R2458">
        <v>0</v>
      </c>
      <c r="S2458">
        <v>1</v>
      </c>
      <c r="T2458">
        <v>1.6</v>
      </c>
      <c r="U2458" t="s">
        <v>25</v>
      </c>
      <c r="W2458" t="str">
        <f t="shared" si="345"/>
        <v>Won</v>
      </c>
      <c r="X2458" t="str">
        <f>_xlfn.XLOOKUP(B2458,'Customers'!A:A,'Customers'!E:E,"")</f>
        <v>Mid-Market</v>
      </c>
      <c r="Y2458">
        <f t="shared" si="346"/>
        <v>1</v>
      </c>
      <c r="Z2458">
        <f t="shared" si="347"/>
        <v>-15</v>
      </c>
      <c r="AA2458">
        <f t="shared" si="350"/>
        <v>0</v>
      </c>
    </row>
    <row r="2459" spans="1:27">
      <c r="A2459" t="s">
        <v>7637</v>
      </c>
      <c r="B2459" t="s">
        <v>1564</v>
      </c>
      <c r="C2459" t="s">
        <v>18</v>
      </c>
      <c r="D2459" t="s">
        <v>37</v>
      </c>
      <c r="E2459" t="s">
        <v>177</v>
      </c>
      <c r="F2459" t="s">
        <v>7638</v>
      </c>
      <c r="G2459" s="6">
        <f t="shared" si="342"/>
        <v>87661</v>
      </c>
      <c r="H2459" t="s">
        <v>79</v>
      </c>
      <c r="I2459" t="s">
        <v>303</v>
      </c>
      <c r="J2459" t="str">
        <f t="shared" si="343"/>
        <v>Amruta Sinha</v>
      </c>
      <c r="K2459" t="s">
        <v>2705</v>
      </c>
      <c r="L2459" s="7">
        <f t="shared" si="348"/>
        <v>45288</v>
      </c>
      <c r="M2459" s="7">
        <v>45458</v>
      </c>
      <c r="N2459" s="1">
        <f t="shared" si="344"/>
        <v>45458</v>
      </c>
      <c r="P2459" s="7" t="str">
        <f t="shared" si="349"/>
        <v/>
      </c>
      <c r="R2459">
        <v>0</v>
      </c>
      <c r="S2459">
        <v>1</v>
      </c>
      <c r="T2459">
        <v>32.9</v>
      </c>
      <c r="U2459" t="s">
        <v>42</v>
      </c>
      <c r="W2459" t="str">
        <f t="shared" si="345"/>
        <v>Open</v>
      </c>
      <c r="X2459" t="str">
        <f>_xlfn.XLOOKUP(B2459,'Customers'!A:A,'Customers'!E:E,"")</f>
        <v>Enterprise</v>
      </c>
      <c r="Y2459">
        <f t="shared" si="346"/>
        <v>0</v>
      </c>
      <c r="Z2459" t="str">
        <f t="shared" si="347"/>
        <v/>
      </c>
      <c r="AA2459">
        <f t="shared" si="350"/>
        <v>0</v>
      </c>
    </row>
    <row r="2460" spans="1:27">
      <c r="A2460" t="s">
        <v>7639</v>
      </c>
      <c r="B2460" t="s">
        <v>7640</v>
      </c>
      <c r="C2460" t="s">
        <v>149</v>
      </c>
      <c r="D2460" t="s">
        <v>183</v>
      </c>
      <c r="E2460" t="s">
        <v>91</v>
      </c>
      <c r="F2460" t="s">
        <v>7641</v>
      </c>
      <c r="G2460" s="6">
        <f t="shared" si="342"/>
        <v>5555</v>
      </c>
      <c r="H2460" t="s">
        <v>172</v>
      </c>
      <c r="I2460" t="s">
        <v>127</v>
      </c>
      <c r="J2460" t="str">
        <f t="shared" si="343"/>
        <v>Kashish Patla</v>
      </c>
      <c r="K2460" t="s">
        <v>7642</v>
      </c>
      <c r="L2460" s="7">
        <f t="shared" si="348"/>
        <v>44820</v>
      </c>
      <c r="M2460" s="7">
        <v>44919</v>
      </c>
      <c r="N2460" s="1">
        <f t="shared" si="344"/>
        <v>44919</v>
      </c>
      <c r="O2460" s="7">
        <v>44986</v>
      </c>
      <c r="P2460" s="7">
        <f t="shared" si="349"/>
        <v>44986</v>
      </c>
      <c r="Q2460">
        <v>166</v>
      </c>
      <c r="R2460">
        <v>0</v>
      </c>
      <c r="S2460">
        <v>1</v>
      </c>
      <c r="U2460" t="s">
        <v>25</v>
      </c>
      <c r="W2460" t="str">
        <f t="shared" si="345"/>
        <v>Won</v>
      </c>
      <c r="X2460" t="str">
        <f>_xlfn.XLOOKUP(B2460,'Customers'!A:A,'Customers'!E:E,"")</f>
        <v>Mid-Market</v>
      </c>
      <c r="Y2460">
        <f t="shared" si="346"/>
        <v>1</v>
      </c>
      <c r="Z2460">
        <f t="shared" si="347"/>
        <v>67</v>
      </c>
      <c r="AA2460">
        <f t="shared" si="350"/>
        <v>1</v>
      </c>
    </row>
    <row r="2461" spans="1:27">
      <c r="A2461" t="s">
        <v>7643</v>
      </c>
      <c r="B2461" t="s">
        <v>7644</v>
      </c>
      <c r="C2461" t="s">
        <v>441</v>
      </c>
      <c r="D2461" t="s">
        <v>37</v>
      </c>
      <c r="E2461" t="s">
        <v>115</v>
      </c>
      <c r="F2461" t="s">
        <v>7645</v>
      </c>
      <c r="G2461" s="6">
        <f t="shared" si="342"/>
        <v>104019</v>
      </c>
      <c r="H2461" t="s">
        <v>161</v>
      </c>
      <c r="I2461" t="s">
        <v>98</v>
      </c>
      <c r="J2461" t="str">
        <f t="shared" si="343"/>
        <v>Amruta Sinha</v>
      </c>
      <c r="K2461" t="s">
        <v>2080</v>
      </c>
      <c r="L2461" s="7">
        <f t="shared" si="348"/>
        <v>44773</v>
      </c>
      <c r="M2461" s="7">
        <v>44791</v>
      </c>
      <c r="N2461" s="1">
        <f t="shared" si="344"/>
        <v>44791</v>
      </c>
      <c r="O2461" s="7">
        <v>44808</v>
      </c>
      <c r="P2461" s="7">
        <f t="shared" si="349"/>
        <v>44808</v>
      </c>
      <c r="Q2461">
        <v>35</v>
      </c>
      <c r="R2461">
        <v>0</v>
      </c>
      <c r="S2461">
        <v>1</v>
      </c>
      <c r="T2461">
        <v>8.5</v>
      </c>
      <c r="U2461" t="s">
        <v>33</v>
      </c>
      <c r="W2461" t="str">
        <f t="shared" si="345"/>
        <v>Lost</v>
      </c>
      <c r="X2461" t="str">
        <f>_xlfn.XLOOKUP(B2461,'Customers'!A:A,'Customers'!E:E,"")</f>
        <v>SMB</v>
      </c>
      <c r="Y2461">
        <f t="shared" si="346"/>
        <v>1</v>
      </c>
      <c r="Z2461">
        <f t="shared" si="347"/>
        <v>17</v>
      </c>
      <c r="AA2461">
        <f t="shared" si="350"/>
        <v>0</v>
      </c>
    </row>
    <row r="2462" spans="1:27">
      <c r="A2462" t="s">
        <v>7646</v>
      </c>
      <c r="B2462" t="s">
        <v>6648</v>
      </c>
      <c r="C2462" t="s">
        <v>2807</v>
      </c>
      <c r="D2462" t="s">
        <v>183</v>
      </c>
      <c r="E2462" t="s">
        <v>45</v>
      </c>
      <c r="F2462" t="s">
        <v>7647</v>
      </c>
      <c r="G2462" s="6">
        <f t="shared" si="342"/>
        <v>8226</v>
      </c>
      <c r="H2462" t="s">
        <v>161</v>
      </c>
      <c r="I2462" t="s">
        <v>1272</v>
      </c>
      <c r="J2462" t="str">
        <f t="shared" si="343"/>
        <v>Amruta Sinha</v>
      </c>
      <c r="K2462" t="s">
        <v>7648</v>
      </c>
      <c r="L2462" s="7">
        <f t="shared" si="348"/>
        <v>44764</v>
      </c>
      <c r="M2462" s="7">
        <v>44937</v>
      </c>
      <c r="N2462" s="1">
        <f t="shared" si="344"/>
        <v>44937</v>
      </c>
      <c r="P2462" s="7" t="str">
        <f t="shared" si="349"/>
        <v/>
      </c>
      <c r="R2462">
        <v>0</v>
      </c>
      <c r="S2462">
        <v>1</v>
      </c>
      <c r="T2462">
        <v>8.6</v>
      </c>
      <c r="U2462" t="s">
        <v>25</v>
      </c>
      <c r="W2462" t="str">
        <f t="shared" si="345"/>
        <v>Open</v>
      </c>
      <c r="X2462" t="str">
        <f>_xlfn.XLOOKUP(B2462,'Customers'!A:A,'Customers'!E:E,"")</f>
        <v>SMB</v>
      </c>
      <c r="Y2462">
        <f t="shared" si="346"/>
        <v>0</v>
      </c>
      <c r="Z2462" t="str">
        <f t="shared" si="347"/>
        <v/>
      </c>
      <c r="AA2462">
        <f t="shared" si="350"/>
        <v>0</v>
      </c>
    </row>
    <row r="2463" spans="1:27">
      <c r="A2463" t="s">
        <v>7649</v>
      </c>
      <c r="B2463" t="s">
        <v>876</v>
      </c>
      <c r="C2463" t="s">
        <v>4809</v>
      </c>
      <c r="D2463" t="s">
        <v>66</v>
      </c>
      <c r="E2463" t="s">
        <v>28</v>
      </c>
      <c r="F2463" t="s">
        <v>7650</v>
      </c>
      <c r="G2463" s="6">
        <f t="shared" si="342"/>
        <v>10995</v>
      </c>
      <c r="H2463" t="s">
        <v>47</v>
      </c>
      <c r="I2463" t="s">
        <v>105</v>
      </c>
      <c r="J2463" t="str">
        <f t="shared" si="343"/>
        <v>Hemangini Bahri</v>
      </c>
      <c r="K2463" t="s">
        <v>3569</v>
      </c>
      <c r="L2463" s="7">
        <f t="shared" si="348"/>
        <v>44802</v>
      </c>
      <c r="M2463" s="7">
        <v>44899</v>
      </c>
      <c r="N2463" s="1">
        <f t="shared" si="344"/>
        <v>44899</v>
      </c>
      <c r="P2463" s="7" t="str">
        <f t="shared" si="349"/>
        <v/>
      </c>
      <c r="R2463">
        <v>0</v>
      </c>
      <c r="S2463">
        <v>1</v>
      </c>
      <c r="T2463">
        <v>26.2</v>
      </c>
      <c r="U2463" t="s">
        <v>100</v>
      </c>
      <c r="W2463" t="str">
        <f t="shared" si="345"/>
        <v>Open</v>
      </c>
      <c r="X2463" t="str">
        <f>_xlfn.XLOOKUP(B2463,'Customers'!A:A,'Customers'!E:E,"")</f>
        <v>Mid-Market</v>
      </c>
      <c r="Y2463">
        <f t="shared" si="346"/>
        <v>0</v>
      </c>
      <c r="Z2463" t="str">
        <f t="shared" si="347"/>
        <v/>
      </c>
      <c r="AA2463">
        <f t="shared" si="350"/>
        <v>0</v>
      </c>
    </row>
    <row r="2464" spans="1:27">
      <c r="A2464" t="s">
        <v>7651</v>
      </c>
      <c r="B2464" t="s">
        <v>1370</v>
      </c>
      <c r="C2464" t="s">
        <v>1056</v>
      </c>
      <c r="D2464" t="s">
        <v>66</v>
      </c>
      <c r="E2464" t="s">
        <v>177</v>
      </c>
      <c r="F2464" t="s">
        <v>7652</v>
      </c>
      <c r="G2464" s="6">
        <f t="shared" si="342"/>
        <v>8744</v>
      </c>
      <c r="H2464" t="s">
        <v>47</v>
      </c>
      <c r="I2464" t="s">
        <v>351</v>
      </c>
      <c r="J2464" t="str">
        <f t="shared" si="343"/>
        <v>Rachit Lall</v>
      </c>
      <c r="K2464" t="s">
        <v>7653</v>
      </c>
      <c r="L2464" s="7">
        <f t="shared" si="348"/>
        <v>45494</v>
      </c>
      <c r="M2464" s="7">
        <v>45650</v>
      </c>
      <c r="N2464" s="1">
        <f t="shared" si="344"/>
        <v>45650</v>
      </c>
      <c r="P2464" s="7" t="str">
        <f t="shared" si="349"/>
        <v/>
      </c>
      <c r="R2464">
        <v>0</v>
      </c>
      <c r="S2464">
        <v>1</v>
      </c>
      <c r="T2464">
        <v>19.3</v>
      </c>
      <c r="U2464" t="s">
        <v>42</v>
      </c>
      <c r="W2464" t="str">
        <f t="shared" si="345"/>
        <v>Open</v>
      </c>
      <c r="X2464" t="str">
        <f>_xlfn.XLOOKUP(B2464,'Customers'!A:A,'Customers'!E:E,"")</f>
        <v>Enterprise</v>
      </c>
      <c r="Y2464">
        <f t="shared" si="346"/>
        <v>0</v>
      </c>
      <c r="Z2464" t="str">
        <f t="shared" si="347"/>
        <v/>
      </c>
      <c r="AA2464">
        <f t="shared" si="350"/>
        <v>0</v>
      </c>
    </row>
    <row r="2465" spans="1:27">
      <c r="A2465" t="s">
        <v>7654</v>
      </c>
      <c r="B2465" t="s">
        <v>2672</v>
      </c>
      <c r="C2465" t="s">
        <v>18</v>
      </c>
      <c r="D2465" t="s">
        <v>19</v>
      </c>
      <c r="E2465" t="s">
        <v>20</v>
      </c>
      <c r="F2465" t="s">
        <v>7655</v>
      </c>
      <c r="G2465" s="6">
        <f t="shared" si="342"/>
        <v>1637</v>
      </c>
      <c r="H2465" t="s">
        <v>172</v>
      </c>
      <c r="I2465" t="s">
        <v>361</v>
      </c>
      <c r="J2465" t="str">
        <f t="shared" si="343"/>
        <v>Jalsa Parsa</v>
      </c>
      <c r="K2465" t="s">
        <v>3319</v>
      </c>
      <c r="L2465" s="7">
        <f t="shared" si="348"/>
        <v>44958</v>
      </c>
      <c r="M2465" s="7">
        <v>45061</v>
      </c>
      <c r="N2465" s="1">
        <f t="shared" si="344"/>
        <v>45061</v>
      </c>
      <c r="P2465" s="7" t="str">
        <f t="shared" si="349"/>
        <v/>
      </c>
      <c r="R2465">
        <v>0</v>
      </c>
      <c r="S2465">
        <v>1</v>
      </c>
      <c r="T2465">
        <v>29</v>
      </c>
      <c r="U2465" t="s">
        <v>25</v>
      </c>
      <c r="W2465" t="str">
        <f t="shared" si="345"/>
        <v>Open</v>
      </c>
      <c r="X2465" t="str">
        <f>_xlfn.XLOOKUP(B2465,'Customers'!A:A,'Customers'!E:E,"")</f>
        <v>Mid-Market</v>
      </c>
      <c r="Y2465">
        <f t="shared" si="346"/>
        <v>0</v>
      </c>
      <c r="Z2465" t="str">
        <f t="shared" si="347"/>
        <v/>
      </c>
      <c r="AA2465">
        <f t="shared" si="350"/>
        <v>0</v>
      </c>
    </row>
    <row r="2466" spans="1:27">
      <c r="A2466" t="s">
        <v>7656</v>
      </c>
      <c r="B2466" t="s">
        <v>7187</v>
      </c>
      <c r="C2466" t="s">
        <v>18</v>
      </c>
      <c r="D2466" t="s">
        <v>19</v>
      </c>
      <c r="E2466" t="s">
        <v>91</v>
      </c>
      <c r="F2466" t="s">
        <v>7657</v>
      </c>
      <c r="G2466" s="6">
        <f t="shared" si="342"/>
        <v>9027</v>
      </c>
      <c r="H2466" t="s">
        <v>56</v>
      </c>
      <c r="I2466" t="s">
        <v>351</v>
      </c>
      <c r="J2466" t="str">
        <f t="shared" si="343"/>
        <v>Rachit Lall</v>
      </c>
      <c r="K2466" t="s">
        <v>4656</v>
      </c>
      <c r="L2466" s="7">
        <f t="shared" si="348"/>
        <v>44980</v>
      </c>
      <c r="M2466" s="7">
        <v>45099</v>
      </c>
      <c r="N2466" s="1">
        <f t="shared" si="344"/>
        <v>45099</v>
      </c>
      <c r="O2466" s="7">
        <v>45045</v>
      </c>
      <c r="P2466" s="7">
        <f t="shared" si="349"/>
        <v>45045</v>
      </c>
      <c r="Q2466">
        <v>65</v>
      </c>
      <c r="R2466">
        <v>1</v>
      </c>
      <c r="S2466">
        <v>4</v>
      </c>
      <c r="T2466">
        <v>17.100000000000001</v>
      </c>
      <c r="U2466" t="s">
        <v>58</v>
      </c>
      <c r="W2466" t="str">
        <f t="shared" si="345"/>
        <v>Won</v>
      </c>
      <c r="X2466" t="str">
        <f>_xlfn.XLOOKUP(B2466,'Customers'!A:A,'Customers'!E:E,"")</f>
        <v>Mid-Market</v>
      </c>
      <c r="Y2466">
        <f t="shared" si="346"/>
        <v>1</v>
      </c>
      <c r="Z2466">
        <f t="shared" si="347"/>
        <v>-54</v>
      </c>
      <c r="AA2466">
        <f t="shared" si="350"/>
        <v>0</v>
      </c>
    </row>
    <row r="2467" spans="1:27">
      <c r="A2467" t="s">
        <v>7658</v>
      </c>
      <c r="B2467" t="s">
        <v>3887</v>
      </c>
      <c r="C2467" t="s">
        <v>18</v>
      </c>
      <c r="D2467" t="s">
        <v>19</v>
      </c>
      <c r="E2467" t="s">
        <v>91</v>
      </c>
      <c r="F2467" t="s">
        <v>7659</v>
      </c>
      <c r="G2467" s="6">
        <f t="shared" si="342"/>
        <v>6212</v>
      </c>
      <c r="H2467" t="s">
        <v>151</v>
      </c>
      <c r="I2467" t="s">
        <v>31</v>
      </c>
      <c r="J2467" t="str">
        <f t="shared" si="343"/>
        <v>Ati Seshadri</v>
      </c>
      <c r="K2467" t="s">
        <v>7660</v>
      </c>
      <c r="L2467" s="7">
        <f t="shared" si="348"/>
        <v>44925</v>
      </c>
      <c r="M2467" s="7">
        <v>45070</v>
      </c>
      <c r="N2467" s="1">
        <f t="shared" si="344"/>
        <v>45070</v>
      </c>
      <c r="O2467" s="7">
        <v>44990</v>
      </c>
      <c r="P2467" s="7">
        <f t="shared" si="349"/>
        <v>44990</v>
      </c>
      <c r="Q2467">
        <v>65</v>
      </c>
      <c r="R2467">
        <v>0</v>
      </c>
      <c r="S2467">
        <v>1</v>
      </c>
      <c r="T2467">
        <v>26.5</v>
      </c>
      <c r="U2467" t="s">
        <v>100</v>
      </c>
      <c r="W2467" t="str">
        <f t="shared" si="345"/>
        <v>Won</v>
      </c>
      <c r="X2467" t="str">
        <f>_xlfn.XLOOKUP(B2467,'Customers'!A:A,'Customers'!E:E,"")</f>
        <v>SMB</v>
      </c>
      <c r="Y2467">
        <f t="shared" si="346"/>
        <v>1</v>
      </c>
      <c r="Z2467">
        <f t="shared" si="347"/>
        <v>-80</v>
      </c>
      <c r="AA2467">
        <f t="shared" si="350"/>
        <v>0</v>
      </c>
    </row>
    <row r="2468" spans="1:27">
      <c r="A2468" t="s">
        <v>7661</v>
      </c>
      <c r="B2468" t="s">
        <v>4385</v>
      </c>
      <c r="C2468" t="s">
        <v>494</v>
      </c>
      <c r="D2468" t="s">
        <v>37</v>
      </c>
      <c r="E2468" t="s">
        <v>45</v>
      </c>
      <c r="F2468" t="s">
        <v>7662</v>
      </c>
      <c r="G2468" s="6">
        <f t="shared" si="342"/>
        <v>165626</v>
      </c>
      <c r="H2468" t="s">
        <v>30</v>
      </c>
      <c r="I2468" t="s">
        <v>31</v>
      </c>
      <c r="J2468" t="str">
        <f t="shared" si="343"/>
        <v>Ati Seshadri</v>
      </c>
      <c r="K2468" t="s">
        <v>6235</v>
      </c>
      <c r="L2468" s="7">
        <f t="shared" si="348"/>
        <v>44736</v>
      </c>
      <c r="M2468" s="7">
        <v>44795</v>
      </c>
      <c r="N2468" s="1">
        <f t="shared" si="344"/>
        <v>44795</v>
      </c>
      <c r="P2468" s="7" t="str">
        <f t="shared" si="349"/>
        <v/>
      </c>
      <c r="R2468">
        <v>0</v>
      </c>
      <c r="S2468">
        <v>1</v>
      </c>
      <c r="T2468">
        <v>22.6</v>
      </c>
      <c r="U2468" t="s">
        <v>42</v>
      </c>
      <c r="W2468" t="str">
        <f t="shared" si="345"/>
        <v>Open</v>
      </c>
      <c r="X2468" t="str">
        <f>_xlfn.XLOOKUP(B2468,'Customers'!A:A,'Customers'!E:E,"")</f>
        <v>Mid-Market</v>
      </c>
      <c r="Y2468">
        <f t="shared" si="346"/>
        <v>0</v>
      </c>
      <c r="Z2468" t="str">
        <f t="shared" si="347"/>
        <v/>
      </c>
      <c r="AA2468">
        <f t="shared" si="350"/>
        <v>0</v>
      </c>
    </row>
    <row r="2469" spans="1:27">
      <c r="A2469" t="s">
        <v>7663</v>
      </c>
      <c r="B2469" t="s">
        <v>7664</v>
      </c>
      <c r="C2469" t="s">
        <v>825</v>
      </c>
      <c r="D2469" t="s">
        <v>66</v>
      </c>
      <c r="E2469" t="s">
        <v>45</v>
      </c>
      <c r="F2469" t="s">
        <v>7665</v>
      </c>
      <c r="G2469" s="6">
        <f t="shared" si="342"/>
        <v>12283</v>
      </c>
      <c r="H2469" t="s">
        <v>56</v>
      </c>
      <c r="I2469" t="s">
        <v>274</v>
      </c>
      <c r="J2469" t="str">
        <f t="shared" si="343"/>
        <v>Rachit Lall</v>
      </c>
      <c r="K2469" t="s">
        <v>954</v>
      </c>
      <c r="L2469" s="7">
        <f t="shared" si="348"/>
        <v>44845</v>
      </c>
      <c r="M2469" s="7">
        <v>45022</v>
      </c>
      <c r="N2469" s="1">
        <f t="shared" si="344"/>
        <v>45022</v>
      </c>
      <c r="P2469" s="7" t="str">
        <f t="shared" si="349"/>
        <v/>
      </c>
      <c r="R2469">
        <v>0</v>
      </c>
      <c r="S2469">
        <v>1</v>
      </c>
      <c r="T2469">
        <v>22.4</v>
      </c>
      <c r="U2469" t="s">
        <v>42</v>
      </c>
      <c r="W2469" t="str">
        <f t="shared" si="345"/>
        <v>Open</v>
      </c>
      <c r="X2469" t="str">
        <f>_xlfn.XLOOKUP(B2469,'Customers'!A:A,'Customers'!E:E,"")</f>
        <v>SMB</v>
      </c>
      <c r="Y2469">
        <f t="shared" si="346"/>
        <v>0</v>
      </c>
      <c r="Z2469" t="str">
        <f t="shared" si="347"/>
        <v/>
      </c>
      <c r="AA2469">
        <f t="shared" si="350"/>
        <v>0</v>
      </c>
    </row>
    <row r="2470" spans="1:27">
      <c r="A2470" t="s">
        <v>7666</v>
      </c>
      <c r="B2470" t="s">
        <v>1269</v>
      </c>
      <c r="C2470" t="s">
        <v>18</v>
      </c>
      <c r="D2470" t="s">
        <v>66</v>
      </c>
      <c r="E2470" t="s">
        <v>20</v>
      </c>
      <c r="F2470" t="s">
        <v>7667</v>
      </c>
      <c r="G2470" s="6">
        <f t="shared" si="342"/>
        <v>18826</v>
      </c>
      <c r="H2470" t="s">
        <v>22</v>
      </c>
      <c r="I2470" t="s">
        <v>93</v>
      </c>
      <c r="J2470" t="str">
        <f t="shared" si="343"/>
        <v>Owen Mane</v>
      </c>
      <c r="K2470" t="s">
        <v>106</v>
      </c>
      <c r="L2470" s="7">
        <f t="shared" si="348"/>
        <v>44969</v>
      </c>
      <c r="M2470" s="7">
        <v>45090</v>
      </c>
      <c r="N2470" s="1">
        <f t="shared" si="344"/>
        <v>45090</v>
      </c>
      <c r="P2470" s="7" t="str">
        <f t="shared" si="349"/>
        <v/>
      </c>
      <c r="R2470">
        <v>0</v>
      </c>
      <c r="S2470">
        <v>1</v>
      </c>
      <c r="T2470">
        <v>4.5</v>
      </c>
      <c r="U2470" t="s">
        <v>42</v>
      </c>
      <c r="W2470" t="str">
        <f t="shared" si="345"/>
        <v>Open</v>
      </c>
      <c r="X2470" t="str">
        <f>_xlfn.XLOOKUP(B2470,'Customers'!A:A,'Customers'!E:E,"")</f>
        <v>SMB</v>
      </c>
      <c r="Y2470">
        <f t="shared" si="346"/>
        <v>0</v>
      </c>
      <c r="Z2470" t="str">
        <f t="shared" si="347"/>
        <v/>
      </c>
      <c r="AA2470">
        <f t="shared" si="350"/>
        <v>0</v>
      </c>
    </row>
    <row r="2471" spans="1:27">
      <c r="A2471" t="s">
        <v>7668</v>
      </c>
      <c r="B2471" t="s">
        <v>886</v>
      </c>
      <c r="C2471" t="s">
        <v>2128</v>
      </c>
      <c r="D2471" t="s">
        <v>37</v>
      </c>
      <c r="E2471" t="s">
        <v>177</v>
      </c>
      <c r="F2471" t="s">
        <v>7669</v>
      </c>
      <c r="G2471" s="6">
        <f t="shared" si="342"/>
        <v>59000</v>
      </c>
      <c r="H2471" t="s">
        <v>151</v>
      </c>
      <c r="I2471" t="s">
        <v>179</v>
      </c>
      <c r="J2471" t="str">
        <f t="shared" si="343"/>
        <v>Krish Varughese</v>
      </c>
      <c r="K2471" t="s">
        <v>7670</v>
      </c>
      <c r="L2471" s="7">
        <f t="shared" si="348"/>
        <v>44725</v>
      </c>
      <c r="M2471" s="7">
        <v>44858</v>
      </c>
      <c r="N2471" s="1">
        <f t="shared" si="344"/>
        <v>44858</v>
      </c>
      <c r="P2471" s="7" t="str">
        <f t="shared" si="349"/>
        <v/>
      </c>
      <c r="R2471">
        <v>0</v>
      </c>
      <c r="S2471">
        <v>1</v>
      </c>
      <c r="T2471">
        <v>17.7</v>
      </c>
      <c r="U2471" t="s">
        <v>58</v>
      </c>
      <c r="W2471" t="str">
        <f t="shared" si="345"/>
        <v>Open</v>
      </c>
      <c r="X2471" t="str">
        <f>_xlfn.XLOOKUP(B2471,'Customers'!A:A,'Customers'!E:E,"")</f>
        <v>SMB</v>
      </c>
      <c r="Y2471">
        <f t="shared" si="346"/>
        <v>0</v>
      </c>
      <c r="Z2471" t="str">
        <f t="shared" si="347"/>
        <v/>
      </c>
      <c r="AA2471">
        <f t="shared" si="350"/>
        <v>0</v>
      </c>
    </row>
    <row r="2472" spans="1:27">
      <c r="A2472" t="s">
        <v>7671</v>
      </c>
      <c r="B2472" t="s">
        <v>7617</v>
      </c>
      <c r="C2472" t="s">
        <v>18</v>
      </c>
      <c r="D2472" t="s">
        <v>37</v>
      </c>
      <c r="E2472" t="s">
        <v>45</v>
      </c>
      <c r="F2472" t="s">
        <v>7672</v>
      </c>
      <c r="G2472" s="6">
        <f t="shared" si="342"/>
        <v>188979</v>
      </c>
      <c r="H2472" t="s">
        <v>79</v>
      </c>
      <c r="I2472" t="s">
        <v>268</v>
      </c>
      <c r="J2472" t="str">
        <f t="shared" si="343"/>
        <v>Panini Kade</v>
      </c>
      <c r="K2472" t="s">
        <v>1151</v>
      </c>
      <c r="L2472" s="7">
        <f t="shared" si="348"/>
        <v>44684</v>
      </c>
      <c r="M2472" s="7">
        <v>44741</v>
      </c>
      <c r="N2472" s="1">
        <f t="shared" si="344"/>
        <v>44741</v>
      </c>
      <c r="P2472" s="7" t="str">
        <f t="shared" si="349"/>
        <v/>
      </c>
      <c r="R2472">
        <v>0</v>
      </c>
      <c r="S2472">
        <v>1</v>
      </c>
      <c r="T2472">
        <v>15.9</v>
      </c>
      <c r="U2472" t="s">
        <v>100</v>
      </c>
      <c r="W2472" t="str">
        <f t="shared" si="345"/>
        <v>Open</v>
      </c>
      <c r="X2472" t="str">
        <f>_xlfn.XLOOKUP(B2472,'Customers'!A:A,'Customers'!E:E,"")</f>
        <v>SMB</v>
      </c>
      <c r="Y2472">
        <f t="shared" si="346"/>
        <v>0</v>
      </c>
      <c r="Z2472" t="str">
        <f t="shared" si="347"/>
        <v/>
      </c>
      <c r="AA2472">
        <f t="shared" si="350"/>
        <v>0</v>
      </c>
    </row>
    <row r="2473" spans="1:27">
      <c r="A2473" t="s">
        <v>7673</v>
      </c>
      <c r="B2473" t="s">
        <v>425</v>
      </c>
      <c r="C2473" t="s">
        <v>18</v>
      </c>
      <c r="D2473" t="s">
        <v>19</v>
      </c>
      <c r="E2473" t="s">
        <v>177</v>
      </c>
      <c r="F2473" t="s">
        <v>7674</v>
      </c>
      <c r="G2473" s="6">
        <f t="shared" si="342"/>
        <v>3587</v>
      </c>
      <c r="H2473" t="s">
        <v>151</v>
      </c>
      <c r="I2473" t="s">
        <v>105</v>
      </c>
      <c r="J2473" t="str">
        <f t="shared" si="343"/>
        <v>Hemangini Bahri</v>
      </c>
      <c r="K2473" t="s">
        <v>3082</v>
      </c>
      <c r="L2473" s="7">
        <f t="shared" si="348"/>
        <v>44755</v>
      </c>
      <c r="M2473" s="7">
        <v>44896</v>
      </c>
      <c r="N2473" s="1">
        <f t="shared" si="344"/>
        <v>44896</v>
      </c>
      <c r="P2473" s="7" t="str">
        <f t="shared" si="349"/>
        <v/>
      </c>
      <c r="R2473">
        <v>0</v>
      </c>
      <c r="S2473">
        <v>1</v>
      </c>
      <c r="T2473">
        <v>34</v>
      </c>
      <c r="U2473" t="s">
        <v>58</v>
      </c>
      <c r="W2473" t="str">
        <f t="shared" si="345"/>
        <v>Open</v>
      </c>
      <c r="X2473" t="str">
        <f>_xlfn.XLOOKUP(B2473,'Customers'!A:A,'Customers'!E:E,"")</f>
        <v>Mid-Market</v>
      </c>
      <c r="Y2473">
        <f t="shared" si="346"/>
        <v>0</v>
      </c>
      <c r="Z2473" t="str">
        <f t="shared" si="347"/>
        <v/>
      </c>
      <c r="AA2473">
        <f t="shared" si="350"/>
        <v>0</v>
      </c>
    </row>
    <row r="2474" spans="1:27">
      <c r="A2474" t="s">
        <v>7675</v>
      </c>
      <c r="B2474" t="s">
        <v>2695</v>
      </c>
      <c r="C2474" t="s">
        <v>2073</v>
      </c>
      <c r="D2474" t="s">
        <v>183</v>
      </c>
      <c r="E2474" t="s">
        <v>91</v>
      </c>
      <c r="F2474" t="s">
        <v>1411</v>
      </c>
      <c r="G2474" s="6">
        <f t="shared" si="342"/>
        <v>9000</v>
      </c>
      <c r="H2474" t="s">
        <v>172</v>
      </c>
      <c r="I2474" t="s">
        <v>268</v>
      </c>
      <c r="J2474" t="str">
        <f t="shared" si="343"/>
        <v>Panini Kade</v>
      </c>
      <c r="K2474" t="s">
        <v>5113</v>
      </c>
      <c r="L2474" s="7">
        <f t="shared" si="348"/>
        <v>44648</v>
      </c>
      <c r="M2474" s="7">
        <v>44738</v>
      </c>
      <c r="N2474" s="1">
        <f t="shared" si="344"/>
        <v>44738</v>
      </c>
      <c r="O2474" s="7">
        <v>44729</v>
      </c>
      <c r="P2474" s="7">
        <f t="shared" si="349"/>
        <v>44729</v>
      </c>
      <c r="Q2474">
        <v>81</v>
      </c>
      <c r="R2474">
        <v>1</v>
      </c>
      <c r="S2474">
        <v>1</v>
      </c>
      <c r="T2474">
        <v>28.6</v>
      </c>
      <c r="U2474" t="s">
        <v>33</v>
      </c>
      <c r="W2474" t="str">
        <f t="shared" si="345"/>
        <v>Won</v>
      </c>
      <c r="X2474" t="str">
        <f>_xlfn.XLOOKUP(B2474,'Customers'!A:A,'Customers'!E:E,"")</f>
        <v>SMB</v>
      </c>
      <c r="Y2474">
        <f t="shared" si="346"/>
        <v>1</v>
      </c>
      <c r="Z2474">
        <f t="shared" si="347"/>
        <v>-9</v>
      </c>
      <c r="AA2474">
        <f t="shared" si="350"/>
        <v>0</v>
      </c>
    </row>
    <row r="2475" spans="1:27">
      <c r="A2475" t="s">
        <v>7676</v>
      </c>
      <c r="B2475" t="s">
        <v>858</v>
      </c>
      <c r="C2475" t="s">
        <v>18</v>
      </c>
      <c r="D2475" t="s">
        <v>66</v>
      </c>
      <c r="E2475" t="s">
        <v>115</v>
      </c>
      <c r="F2475" t="s">
        <v>7677</v>
      </c>
      <c r="G2475" s="6">
        <f t="shared" si="342"/>
        <v>13320</v>
      </c>
      <c r="H2475" t="s">
        <v>151</v>
      </c>
      <c r="I2475" t="s">
        <v>145</v>
      </c>
      <c r="J2475" t="str">
        <f t="shared" si="343"/>
        <v>Krish Varughese</v>
      </c>
      <c r="K2475" t="s">
        <v>7678</v>
      </c>
      <c r="L2475" s="7">
        <f t="shared" si="348"/>
        <v>45192</v>
      </c>
      <c r="M2475" s="7">
        <v>45354</v>
      </c>
      <c r="N2475" s="1">
        <f t="shared" si="344"/>
        <v>45354</v>
      </c>
      <c r="O2475" s="7">
        <v>45335</v>
      </c>
      <c r="P2475" s="7">
        <f t="shared" si="349"/>
        <v>45335</v>
      </c>
      <c r="Q2475">
        <v>143</v>
      </c>
      <c r="R2475">
        <v>0</v>
      </c>
      <c r="S2475">
        <v>1</v>
      </c>
      <c r="T2475">
        <v>19.3</v>
      </c>
      <c r="U2475" t="s">
        <v>42</v>
      </c>
      <c r="W2475" t="str">
        <f t="shared" si="345"/>
        <v>Lost</v>
      </c>
      <c r="X2475" t="str">
        <f>_xlfn.XLOOKUP(B2475,'Customers'!A:A,'Customers'!E:E,"")</f>
        <v>Mid-Market</v>
      </c>
      <c r="Y2475">
        <f t="shared" si="346"/>
        <v>1</v>
      </c>
      <c r="Z2475">
        <f t="shared" si="347"/>
        <v>-19</v>
      </c>
      <c r="AA2475">
        <f t="shared" si="350"/>
        <v>0</v>
      </c>
    </row>
    <row r="2476" spans="1:27">
      <c r="A2476" t="s">
        <v>7679</v>
      </c>
      <c r="B2476" t="s">
        <v>2441</v>
      </c>
      <c r="C2476" t="s">
        <v>820</v>
      </c>
      <c r="D2476" t="s">
        <v>19</v>
      </c>
      <c r="E2476" t="s">
        <v>115</v>
      </c>
      <c r="F2476" t="s">
        <v>7680</v>
      </c>
      <c r="G2476" s="6">
        <f t="shared" si="342"/>
        <v>4142</v>
      </c>
      <c r="H2476" t="s">
        <v>161</v>
      </c>
      <c r="I2476" t="s">
        <v>80</v>
      </c>
      <c r="J2476" t="str">
        <f t="shared" si="343"/>
        <v>Shivani Natt</v>
      </c>
      <c r="K2476" t="s">
        <v>7681</v>
      </c>
      <c r="L2476" s="7">
        <f t="shared" si="348"/>
        <v>45322</v>
      </c>
      <c r="M2476" s="7">
        <v>45457</v>
      </c>
      <c r="N2476" s="1">
        <f t="shared" si="344"/>
        <v>45457</v>
      </c>
      <c r="O2476" s="7">
        <v>45455</v>
      </c>
      <c r="P2476" s="7">
        <f t="shared" si="349"/>
        <v>45455</v>
      </c>
      <c r="Q2476">
        <v>133</v>
      </c>
      <c r="R2476">
        <v>0</v>
      </c>
      <c r="S2476">
        <v>1</v>
      </c>
      <c r="T2476">
        <v>29.5</v>
      </c>
      <c r="U2476" t="s">
        <v>42</v>
      </c>
      <c r="W2476" t="str">
        <f t="shared" si="345"/>
        <v>Lost</v>
      </c>
      <c r="X2476" t="str">
        <f>_xlfn.XLOOKUP(B2476,'Customers'!A:A,'Customers'!E:E,"")</f>
        <v>SMB</v>
      </c>
      <c r="Y2476">
        <f t="shared" si="346"/>
        <v>1</v>
      </c>
      <c r="Z2476">
        <f t="shared" si="347"/>
        <v>-2</v>
      </c>
      <c r="AA2476">
        <f t="shared" si="350"/>
        <v>0</v>
      </c>
    </row>
    <row r="2477" spans="1:27">
      <c r="A2477" t="s">
        <v>7682</v>
      </c>
      <c r="B2477" t="s">
        <v>2940</v>
      </c>
      <c r="C2477" t="s">
        <v>18</v>
      </c>
      <c r="D2477" t="s">
        <v>19</v>
      </c>
      <c r="E2477" t="s">
        <v>45</v>
      </c>
      <c r="F2477" t="s">
        <v>7683</v>
      </c>
      <c r="G2477" s="6">
        <f t="shared" si="342"/>
        <v>3299</v>
      </c>
      <c r="H2477" t="s">
        <v>39</v>
      </c>
      <c r="I2477" t="s">
        <v>268</v>
      </c>
      <c r="J2477" t="str">
        <f t="shared" si="343"/>
        <v>Panini Kade</v>
      </c>
      <c r="K2477" t="s">
        <v>1227</v>
      </c>
      <c r="L2477" s="7">
        <f t="shared" si="348"/>
        <v>44629</v>
      </c>
      <c r="M2477" s="7">
        <v>44733</v>
      </c>
      <c r="N2477" s="1">
        <f t="shared" si="344"/>
        <v>44733</v>
      </c>
      <c r="P2477" s="7" t="str">
        <f t="shared" si="349"/>
        <v/>
      </c>
      <c r="R2477">
        <v>0</v>
      </c>
      <c r="S2477">
        <v>1</v>
      </c>
      <c r="T2477">
        <v>13.7</v>
      </c>
      <c r="U2477" t="s">
        <v>100</v>
      </c>
      <c r="W2477" t="str">
        <f t="shared" si="345"/>
        <v>Open</v>
      </c>
      <c r="X2477" t="str">
        <f>_xlfn.XLOOKUP(B2477,'Customers'!A:A,'Customers'!E:E,"")</f>
        <v>Enterprise</v>
      </c>
      <c r="Y2477">
        <f t="shared" si="346"/>
        <v>0</v>
      </c>
      <c r="Z2477" t="str">
        <f t="shared" si="347"/>
        <v/>
      </c>
      <c r="AA2477">
        <f t="shared" si="350"/>
        <v>0</v>
      </c>
    </row>
    <row r="2478" spans="1:27">
      <c r="A2478" t="s">
        <v>7684</v>
      </c>
      <c r="B2478" t="s">
        <v>6459</v>
      </c>
      <c r="C2478" t="s">
        <v>18</v>
      </c>
      <c r="D2478" t="s">
        <v>66</v>
      </c>
      <c r="E2478" t="s">
        <v>45</v>
      </c>
      <c r="F2478" t="s">
        <v>7685</v>
      </c>
      <c r="G2478" s="6">
        <f t="shared" si="342"/>
        <v>15941</v>
      </c>
      <c r="H2478" t="s">
        <v>47</v>
      </c>
      <c r="I2478" t="s">
        <v>93</v>
      </c>
      <c r="J2478" t="str">
        <f t="shared" si="343"/>
        <v>Owen Mane</v>
      </c>
      <c r="K2478" t="s">
        <v>1969</v>
      </c>
      <c r="L2478" s="7">
        <f t="shared" si="348"/>
        <v>45440</v>
      </c>
      <c r="M2478" s="7">
        <v>45588</v>
      </c>
      <c r="N2478" s="1">
        <f t="shared" si="344"/>
        <v>45588</v>
      </c>
      <c r="P2478" s="7" t="str">
        <f t="shared" si="349"/>
        <v/>
      </c>
      <c r="R2478">
        <v>0</v>
      </c>
      <c r="S2478">
        <v>1</v>
      </c>
      <c r="T2478">
        <v>9.1</v>
      </c>
      <c r="U2478" t="s">
        <v>42</v>
      </c>
      <c r="W2478" t="str">
        <f t="shared" si="345"/>
        <v>Open</v>
      </c>
      <c r="X2478" t="str">
        <f>_xlfn.XLOOKUP(B2478,'Customers'!A:A,'Customers'!E:E,"")</f>
        <v>Enterprise</v>
      </c>
      <c r="Y2478">
        <f t="shared" si="346"/>
        <v>0</v>
      </c>
      <c r="Z2478" t="str">
        <f t="shared" si="347"/>
        <v/>
      </c>
      <c r="AA2478">
        <f t="shared" si="350"/>
        <v>0</v>
      </c>
    </row>
    <row r="2479" spans="1:27">
      <c r="A2479" t="s">
        <v>7686</v>
      </c>
      <c r="B2479" t="s">
        <v>2810</v>
      </c>
      <c r="C2479" t="s">
        <v>2427</v>
      </c>
      <c r="D2479" t="s">
        <v>19</v>
      </c>
      <c r="E2479" t="s">
        <v>177</v>
      </c>
      <c r="F2479" t="s">
        <v>7687</v>
      </c>
      <c r="G2479" s="6">
        <f t="shared" si="342"/>
        <v>4559</v>
      </c>
      <c r="H2479" t="s">
        <v>79</v>
      </c>
      <c r="I2479" t="s">
        <v>68</v>
      </c>
      <c r="J2479" t="str">
        <f t="shared" si="343"/>
        <v>Anamika Keer</v>
      </c>
      <c r="K2479" t="s">
        <v>3423</v>
      </c>
      <c r="L2479" s="7">
        <f t="shared" si="348"/>
        <v>44906</v>
      </c>
      <c r="M2479" s="7">
        <v>44976</v>
      </c>
      <c r="N2479" s="1">
        <f t="shared" si="344"/>
        <v>44976</v>
      </c>
      <c r="P2479" s="7" t="str">
        <f t="shared" si="349"/>
        <v/>
      </c>
      <c r="R2479">
        <v>0</v>
      </c>
      <c r="S2479">
        <v>1</v>
      </c>
      <c r="T2479">
        <v>12</v>
      </c>
      <c r="U2479" t="s">
        <v>33</v>
      </c>
      <c r="W2479" t="str">
        <f t="shared" si="345"/>
        <v>Open</v>
      </c>
      <c r="X2479" t="str">
        <f>_xlfn.XLOOKUP(B2479,'Customers'!A:A,'Customers'!E:E,"")</f>
        <v>SMB</v>
      </c>
      <c r="Y2479">
        <f t="shared" si="346"/>
        <v>0</v>
      </c>
      <c r="Z2479" t="str">
        <f t="shared" si="347"/>
        <v/>
      </c>
      <c r="AA2479">
        <f t="shared" si="350"/>
        <v>0</v>
      </c>
    </row>
    <row r="2480" spans="1:27">
      <c r="A2480" t="s">
        <v>7688</v>
      </c>
      <c r="B2480" t="s">
        <v>7550</v>
      </c>
      <c r="C2480" t="s">
        <v>5746</v>
      </c>
      <c r="D2480" t="s">
        <v>53</v>
      </c>
      <c r="E2480" t="s">
        <v>54</v>
      </c>
      <c r="F2480" t="s">
        <v>7689</v>
      </c>
      <c r="G2480" s="6">
        <f t="shared" si="342"/>
        <v>27347</v>
      </c>
      <c r="H2480" t="s">
        <v>79</v>
      </c>
      <c r="I2480" t="s">
        <v>258</v>
      </c>
      <c r="J2480" t="str">
        <f t="shared" si="343"/>
        <v>Jasmit Gour</v>
      </c>
      <c r="K2480" t="s">
        <v>332</v>
      </c>
      <c r="L2480" s="7">
        <f t="shared" si="348"/>
        <v>44888</v>
      </c>
      <c r="M2480" s="7">
        <v>45019</v>
      </c>
      <c r="N2480" s="1">
        <f t="shared" si="344"/>
        <v>45019</v>
      </c>
      <c r="P2480" s="7" t="str">
        <f t="shared" si="349"/>
        <v/>
      </c>
      <c r="R2480">
        <v>0</v>
      </c>
      <c r="S2480">
        <v>1</v>
      </c>
      <c r="T2480">
        <v>12.9</v>
      </c>
      <c r="U2480" t="s">
        <v>42</v>
      </c>
      <c r="W2480" t="str">
        <f t="shared" si="345"/>
        <v>Open</v>
      </c>
      <c r="X2480" t="str">
        <f>_xlfn.XLOOKUP(B2480,'Customers'!A:A,'Customers'!E:E,"")</f>
        <v>SMB</v>
      </c>
      <c r="Y2480">
        <f t="shared" si="346"/>
        <v>0</v>
      </c>
      <c r="Z2480" t="str">
        <f t="shared" si="347"/>
        <v/>
      </c>
      <c r="AA2480">
        <f t="shared" si="350"/>
        <v>0</v>
      </c>
    </row>
    <row r="2481" spans="1:27">
      <c r="A2481" t="s">
        <v>7690</v>
      </c>
      <c r="B2481" t="s">
        <v>4792</v>
      </c>
      <c r="C2481" t="s">
        <v>18</v>
      </c>
      <c r="D2481" t="s">
        <v>53</v>
      </c>
      <c r="E2481" t="s">
        <v>45</v>
      </c>
      <c r="F2481" t="s">
        <v>7691</v>
      </c>
      <c r="G2481" s="6">
        <f t="shared" si="342"/>
        <v>34884</v>
      </c>
      <c r="H2481" t="s">
        <v>56</v>
      </c>
      <c r="I2481" t="s">
        <v>117</v>
      </c>
      <c r="J2481" t="str">
        <f t="shared" si="343"/>
        <v>Ekta Uppal</v>
      </c>
      <c r="K2481" t="s">
        <v>5348</v>
      </c>
      <c r="L2481" s="7">
        <f t="shared" si="348"/>
        <v>45527</v>
      </c>
      <c r="M2481" s="7">
        <v>45676</v>
      </c>
      <c r="N2481" s="1">
        <f t="shared" si="344"/>
        <v>45676</v>
      </c>
      <c r="P2481" s="7" t="str">
        <f t="shared" si="349"/>
        <v/>
      </c>
      <c r="R2481">
        <v>0</v>
      </c>
      <c r="S2481">
        <v>1</v>
      </c>
      <c r="T2481">
        <v>20.3</v>
      </c>
      <c r="U2481" t="s">
        <v>58</v>
      </c>
      <c r="W2481" t="str">
        <f t="shared" si="345"/>
        <v>Open</v>
      </c>
      <c r="X2481" t="str">
        <f>_xlfn.XLOOKUP(B2481,'Customers'!A:A,'Customers'!E:E,"")</f>
        <v>Enterprise</v>
      </c>
      <c r="Y2481">
        <f t="shared" si="346"/>
        <v>0</v>
      </c>
      <c r="Z2481" t="str">
        <f t="shared" si="347"/>
        <v/>
      </c>
      <c r="AA2481">
        <f t="shared" si="350"/>
        <v>0</v>
      </c>
    </row>
    <row r="2482" spans="1:27">
      <c r="A2482" t="s">
        <v>7692</v>
      </c>
      <c r="B2482" t="s">
        <v>3520</v>
      </c>
      <c r="C2482" t="s">
        <v>344</v>
      </c>
      <c r="D2482" t="s">
        <v>183</v>
      </c>
      <c r="E2482" t="s">
        <v>177</v>
      </c>
      <c r="F2482" t="s">
        <v>7693</v>
      </c>
      <c r="G2482" s="6">
        <f t="shared" si="342"/>
        <v>12674</v>
      </c>
      <c r="H2482" t="s">
        <v>161</v>
      </c>
      <c r="I2482" t="s">
        <v>361</v>
      </c>
      <c r="J2482" t="str">
        <f t="shared" si="343"/>
        <v>Jalsa Parsa</v>
      </c>
      <c r="K2482" t="s">
        <v>4933</v>
      </c>
      <c r="L2482" s="7">
        <f t="shared" si="348"/>
        <v>44572</v>
      </c>
      <c r="M2482" s="7">
        <v>44749</v>
      </c>
      <c r="N2482" s="1">
        <f t="shared" si="344"/>
        <v>44749</v>
      </c>
      <c r="P2482" s="7" t="str">
        <f t="shared" si="349"/>
        <v/>
      </c>
      <c r="R2482">
        <v>0</v>
      </c>
      <c r="S2482">
        <v>1</v>
      </c>
      <c r="T2482">
        <v>20.5</v>
      </c>
      <c r="U2482" t="s">
        <v>42</v>
      </c>
      <c r="W2482" t="str">
        <f t="shared" si="345"/>
        <v>Open</v>
      </c>
      <c r="X2482" t="str">
        <f>_xlfn.XLOOKUP(B2482,'Customers'!A:A,'Customers'!E:E,"")</f>
        <v>SMB</v>
      </c>
      <c r="Y2482">
        <f t="shared" si="346"/>
        <v>0</v>
      </c>
      <c r="Z2482" t="str">
        <f t="shared" si="347"/>
        <v/>
      </c>
      <c r="AA2482">
        <f t="shared" si="350"/>
        <v>0</v>
      </c>
    </row>
    <row r="2483" spans="1:27">
      <c r="A2483" t="s">
        <v>7694</v>
      </c>
      <c r="B2483" t="s">
        <v>762</v>
      </c>
      <c r="C2483" t="s">
        <v>1182</v>
      </c>
      <c r="D2483" t="s">
        <v>183</v>
      </c>
      <c r="E2483" t="s">
        <v>28</v>
      </c>
      <c r="F2483" t="s">
        <v>7695</v>
      </c>
      <c r="G2483" s="6">
        <f t="shared" si="342"/>
        <v>8650</v>
      </c>
      <c r="H2483" t="s">
        <v>151</v>
      </c>
      <c r="I2483" t="s">
        <v>31</v>
      </c>
      <c r="J2483" t="str">
        <f t="shared" si="343"/>
        <v>Ati Seshadri</v>
      </c>
      <c r="K2483" t="s">
        <v>123</v>
      </c>
      <c r="L2483" s="7">
        <f t="shared" si="348"/>
        <v>45597</v>
      </c>
      <c r="M2483" s="7">
        <v>45728</v>
      </c>
      <c r="N2483" s="1">
        <f t="shared" si="344"/>
        <v>45728</v>
      </c>
      <c r="P2483" s="7" t="str">
        <f t="shared" si="349"/>
        <v/>
      </c>
      <c r="R2483">
        <v>0</v>
      </c>
      <c r="S2483">
        <v>1</v>
      </c>
      <c r="T2483">
        <v>22.3</v>
      </c>
      <c r="U2483" t="s">
        <v>25</v>
      </c>
      <c r="W2483" t="str">
        <f t="shared" si="345"/>
        <v>Open</v>
      </c>
      <c r="X2483" t="str">
        <f>_xlfn.XLOOKUP(B2483,'Customers'!A:A,'Customers'!E:E,"")</f>
        <v>Mid-Market</v>
      </c>
      <c r="Y2483">
        <f t="shared" si="346"/>
        <v>0</v>
      </c>
      <c r="Z2483" t="str">
        <f t="shared" si="347"/>
        <v/>
      </c>
      <c r="AA2483">
        <f t="shared" si="350"/>
        <v>0</v>
      </c>
    </row>
    <row r="2484" spans="1:27">
      <c r="A2484" t="s">
        <v>7696</v>
      </c>
      <c r="B2484" t="s">
        <v>4216</v>
      </c>
      <c r="C2484" t="s">
        <v>1069</v>
      </c>
      <c r="D2484" t="s">
        <v>19</v>
      </c>
      <c r="E2484" t="s">
        <v>177</v>
      </c>
      <c r="F2484" t="s">
        <v>7697</v>
      </c>
      <c r="G2484" s="6">
        <f t="shared" si="342"/>
        <v>4961</v>
      </c>
      <c r="H2484" t="s">
        <v>79</v>
      </c>
      <c r="I2484" t="s">
        <v>268</v>
      </c>
      <c r="J2484" t="str">
        <f t="shared" si="343"/>
        <v>Panini Kade</v>
      </c>
      <c r="K2484" t="s">
        <v>2173</v>
      </c>
      <c r="L2484" s="7">
        <f t="shared" si="348"/>
        <v>45577</v>
      </c>
      <c r="M2484" s="7">
        <v>45719</v>
      </c>
      <c r="N2484" s="1">
        <f t="shared" si="344"/>
        <v>45719</v>
      </c>
      <c r="P2484" s="7" t="str">
        <f t="shared" si="349"/>
        <v/>
      </c>
      <c r="R2484">
        <v>0</v>
      </c>
      <c r="S2484">
        <v>1</v>
      </c>
      <c r="T2484">
        <v>15.4</v>
      </c>
      <c r="U2484" t="s">
        <v>25</v>
      </c>
      <c r="W2484" t="str">
        <f t="shared" si="345"/>
        <v>Open</v>
      </c>
      <c r="X2484" t="str">
        <f>_xlfn.XLOOKUP(B2484,'Customers'!A:A,'Customers'!E:E,"")</f>
        <v>SMB</v>
      </c>
      <c r="Y2484">
        <f t="shared" si="346"/>
        <v>0</v>
      </c>
      <c r="Z2484" t="str">
        <f t="shared" si="347"/>
        <v/>
      </c>
      <c r="AA2484">
        <f t="shared" si="350"/>
        <v>0</v>
      </c>
    </row>
    <row r="2485" spans="1:27">
      <c r="A2485" t="s">
        <v>7698</v>
      </c>
      <c r="B2485" t="s">
        <v>7699</v>
      </c>
      <c r="C2485" t="s">
        <v>18</v>
      </c>
      <c r="D2485" t="s">
        <v>19</v>
      </c>
      <c r="E2485" t="s">
        <v>45</v>
      </c>
      <c r="F2485" t="s">
        <v>7700</v>
      </c>
      <c r="G2485" s="6">
        <f t="shared" si="342"/>
        <v>4964</v>
      </c>
      <c r="H2485" t="s">
        <v>30</v>
      </c>
      <c r="I2485" t="s">
        <v>232</v>
      </c>
      <c r="J2485" t="str">
        <f t="shared" si="343"/>
        <v>Patrick Sama</v>
      </c>
      <c r="K2485" t="s">
        <v>1401</v>
      </c>
      <c r="L2485" s="7">
        <f t="shared" si="348"/>
        <v>45139</v>
      </c>
      <c r="M2485" s="7">
        <v>45249</v>
      </c>
      <c r="N2485" s="1">
        <f t="shared" si="344"/>
        <v>45249</v>
      </c>
      <c r="P2485" s="7" t="str">
        <f t="shared" si="349"/>
        <v/>
      </c>
      <c r="R2485">
        <v>0</v>
      </c>
      <c r="S2485">
        <v>1</v>
      </c>
      <c r="T2485">
        <v>11.1</v>
      </c>
      <c r="U2485" t="s">
        <v>42</v>
      </c>
      <c r="W2485" t="str">
        <f t="shared" si="345"/>
        <v>Open</v>
      </c>
      <c r="X2485" t="str">
        <f>_xlfn.XLOOKUP(B2485,'Customers'!A:A,'Customers'!E:E,"")</f>
        <v>SMB</v>
      </c>
      <c r="Y2485">
        <f t="shared" si="346"/>
        <v>0</v>
      </c>
      <c r="Z2485" t="str">
        <f t="shared" si="347"/>
        <v/>
      </c>
      <c r="AA2485">
        <f t="shared" si="350"/>
        <v>0</v>
      </c>
    </row>
    <row r="2486" spans="1:27">
      <c r="A2486" t="s">
        <v>7701</v>
      </c>
      <c r="B2486" t="s">
        <v>4123</v>
      </c>
      <c r="C2486" t="s">
        <v>90</v>
      </c>
      <c r="D2486" t="s">
        <v>37</v>
      </c>
      <c r="E2486" t="s">
        <v>91</v>
      </c>
      <c r="F2486" t="s">
        <v>7702</v>
      </c>
      <c r="G2486" s="6">
        <f t="shared" si="342"/>
        <v>185914</v>
      </c>
      <c r="H2486" t="s">
        <v>47</v>
      </c>
      <c r="I2486" t="s">
        <v>268</v>
      </c>
      <c r="J2486" t="str">
        <f t="shared" si="343"/>
        <v>Panini Kade</v>
      </c>
      <c r="K2486" t="s">
        <v>7703</v>
      </c>
      <c r="L2486" s="7">
        <f t="shared" si="348"/>
        <v>45008</v>
      </c>
      <c r="N2486" s="1" t="str">
        <f t="shared" si="344"/>
        <v/>
      </c>
      <c r="O2486" s="7">
        <v>45093</v>
      </c>
      <c r="P2486" s="7">
        <f t="shared" si="349"/>
        <v>45093</v>
      </c>
      <c r="Q2486">
        <v>85</v>
      </c>
      <c r="R2486">
        <v>0</v>
      </c>
      <c r="S2486">
        <v>1</v>
      </c>
      <c r="T2486">
        <v>7.8</v>
      </c>
      <c r="U2486" t="s">
        <v>58</v>
      </c>
      <c r="W2486" t="str">
        <f t="shared" si="345"/>
        <v>Won</v>
      </c>
      <c r="X2486" t="str">
        <f>_xlfn.XLOOKUP(B2486,'Customers'!A:A,'Customers'!E:E,"")</f>
        <v>SMB</v>
      </c>
      <c r="Y2486">
        <f t="shared" si="346"/>
        <v>1</v>
      </c>
      <c r="Z2486" t="str">
        <f t="shared" si="347"/>
        <v/>
      </c>
      <c r="AA2486">
        <f t="shared" si="350"/>
        <v>1</v>
      </c>
    </row>
    <row r="2487" spans="1:27">
      <c r="A2487" t="s">
        <v>7704</v>
      </c>
      <c r="B2487" t="s">
        <v>354</v>
      </c>
      <c r="C2487" t="s">
        <v>2899</v>
      </c>
      <c r="D2487" t="s">
        <v>53</v>
      </c>
      <c r="E2487" t="s">
        <v>91</v>
      </c>
      <c r="F2487" t="s">
        <v>7705</v>
      </c>
      <c r="G2487" s="6">
        <f t="shared" si="342"/>
        <v>28176</v>
      </c>
      <c r="H2487" t="s">
        <v>22</v>
      </c>
      <c r="I2487" t="s">
        <v>232</v>
      </c>
      <c r="J2487" t="str">
        <f t="shared" si="343"/>
        <v>Patrick Sama</v>
      </c>
      <c r="K2487" t="s">
        <v>2126</v>
      </c>
      <c r="L2487" s="7">
        <f t="shared" si="348"/>
        <v>44660</v>
      </c>
      <c r="M2487" s="7">
        <v>44783</v>
      </c>
      <c r="N2487" s="1">
        <f t="shared" si="344"/>
        <v>44783</v>
      </c>
      <c r="O2487" s="7">
        <v>44826</v>
      </c>
      <c r="P2487" s="7">
        <f t="shared" si="349"/>
        <v>44826</v>
      </c>
      <c r="Q2487">
        <v>166</v>
      </c>
      <c r="R2487">
        <v>1</v>
      </c>
      <c r="S2487">
        <v>4</v>
      </c>
      <c r="T2487">
        <v>11</v>
      </c>
      <c r="U2487" t="s">
        <v>42</v>
      </c>
      <c r="W2487" t="str">
        <f t="shared" si="345"/>
        <v>Won</v>
      </c>
      <c r="X2487" t="str">
        <f>_xlfn.XLOOKUP(B2487,'Customers'!A:A,'Customers'!E:E,"")</f>
        <v>Mid-Market</v>
      </c>
      <c r="Y2487">
        <f t="shared" si="346"/>
        <v>1</v>
      </c>
      <c r="Z2487">
        <f t="shared" si="347"/>
        <v>43</v>
      </c>
      <c r="AA2487">
        <f t="shared" si="350"/>
        <v>1</v>
      </c>
    </row>
    <row r="2488" spans="1:27">
      <c r="A2488" t="s">
        <v>7706</v>
      </c>
      <c r="B2488" t="s">
        <v>842</v>
      </c>
      <c r="C2488" t="s">
        <v>18</v>
      </c>
      <c r="D2488" t="s">
        <v>53</v>
      </c>
      <c r="E2488" t="s">
        <v>54</v>
      </c>
      <c r="F2488" t="s">
        <v>7707</v>
      </c>
      <c r="G2488" s="6">
        <f t="shared" si="342"/>
        <v>26814</v>
      </c>
      <c r="H2488" t="s">
        <v>151</v>
      </c>
      <c r="I2488" t="s">
        <v>139</v>
      </c>
      <c r="J2488" t="str">
        <f t="shared" si="343"/>
        <v>Champak Rao</v>
      </c>
      <c r="K2488" t="s">
        <v>410</v>
      </c>
      <c r="L2488" s="7">
        <f t="shared" si="348"/>
        <v>45616</v>
      </c>
      <c r="M2488" s="7">
        <v>45780</v>
      </c>
      <c r="N2488" s="1">
        <f t="shared" si="344"/>
        <v>45780</v>
      </c>
      <c r="P2488" s="7" t="str">
        <f t="shared" si="349"/>
        <v/>
      </c>
      <c r="R2488">
        <v>0</v>
      </c>
      <c r="S2488">
        <v>1</v>
      </c>
      <c r="T2488">
        <v>24.4</v>
      </c>
      <c r="U2488" t="s">
        <v>25</v>
      </c>
      <c r="W2488" t="str">
        <f t="shared" si="345"/>
        <v>Open</v>
      </c>
      <c r="X2488" t="str">
        <f>_xlfn.XLOOKUP(B2488,'Customers'!A:A,'Customers'!E:E,"")</f>
        <v>SMB</v>
      </c>
      <c r="Y2488">
        <f t="shared" si="346"/>
        <v>0</v>
      </c>
      <c r="Z2488" t="str">
        <f t="shared" si="347"/>
        <v/>
      </c>
      <c r="AA2488">
        <f t="shared" si="350"/>
        <v>0</v>
      </c>
    </row>
    <row r="2489" spans="1:27">
      <c r="A2489" t="s">
        <v>7708</v>
      </c>
      <c r="B2489" t="s">
        <v>900</v>
      </c>
      <c r="C2489" t="s">
        <v>18</v>
      </c>
      <c r="D2489" t="s">
        <v>66</v>
      </c>
      <c r="E2489" t="s">
        <v>45</v>
      </c>
      <c r="F2489" t="s">
        <v>2206</v>
      </c>
      <c r="G2489" s="6">
        <f t="shared" si="342"/>
        <v>5000</v>
      </c>
      <c r="H2489" t="s">
        <v>47</v>
      </c>
      <c r="I2489" t="s">
        <v>80</v>
      </c>
      <c r="J2489" t="str">
        <f t="shared" si="343"/>
        <v>Shivani Natt</v>
      </c>
      <c r="K2489" t="s">
        <v>7294</v>
      </c>
      <c r="L2489" s="7">
        <f t="shared" si="348"/>
        <v>45501</v>
      </c>
      <c r="M2489" s="7">
        <v>45667</v>
      </c>
      <c r="N2489" s="1">
        <f t="shared" si="344"/>
        <v>45667</v>
      </c>
      <c r="P2489" s="7" t="str">
        <f t="shared" si="349"/>
        <v/>
      </c>
      <c r="R2489">
        <v>0</v>
      </c>
      <c r="S2489">
        <v>1</v>
      </c>
      <c r="T2489">
        <v>24.2</v>
      </c>
      <c r="U2489" t="s">
        <v>42</v>
      </c>
      <c r="W2489" t="str">
        <f t="shared" si="345"/>
        <v>Open</v>
      </c>
      <c r="X2489" t="str">
        <f>_xlfn.XLOOKUP(B2489,'Customers'!A:A,'Customers'!E:E,"")</f>
        <v>Mid-Market</v>
      </c>
      <c r="Y2489">
        <f t="shared" si="346"/>
        <v>0</v>
      </c>
      <c r="Z2489" t="str">
        <f t="shared" si="347"/>
        <v/>
      </c>
      <c r="AA2489">
        <f t="shared" si="350"/>
        <v>0</v>
      </c>
    </row>
    <row r="2490" spans="1:27">
      <c r="A2490" t="s">
        <v>7709</v>
      </c>
      <c r="B2490" t="s">
        <v>744</v>
      </c>
      <c r="C2490" t="s">
        <v>3277</v>
      </c>
      <c r="D2490" t="s">
        <v>19</v>
      </c>
      <c r="E2490" t="s">
        <v>28</v>
      </c>
      <c r="F2490" t="s">
        <v>7710</v>
      </c>
      <c r="G2490" s="6">
        <f t="shared" si="342"/>
        <v>1768</v>
      </c>
      <c r="H2490" t="s">
        <v>172</v>
      </c>
      <c r="I2490" t="s">
        <v>68</v>
      </c>
      <c r="J2490" t="str">
        <f t="shared" si="343"/>
        <v>Anamika Keer</v>
      </c>
      <c r="K2490" t="s">
        <v>3060</v>
      </c>
      <c r="L2490" s="7">
        <f t="shared" si="348"/>
        <v>45424</v>
      </c>
      <c r="M2490" s="7">
        <v>45458</v>
      </c>
      <c r="N2490" s="1">
        <f t="shared" si="344"/>
        <v>45458</v>
      </c>
      <c r="P2490" s="7" t="str">
        <f t="shared" si="349"/>
        <v/>
      </c>
      <c r="R2490">
        <v>0</v>
      </c>
      <c r="S2490">
        <v>1</v>
      </c>
      <c r="T2490">
        <v>12.4</v>
      </c>
      <c r="U2490" t="s">
        <v>25</v>
      </c>
      <c r="W2490" t="str">
        <f t="shared" si="345"/>
        <v>Open</v>
      </c>
      <c r="X2490" t="str">
        <f>_xlfn.XLOOKUP(B2490,'Customers'!A:A,'Customers'!E:E,"")</f>
        <v>Enterprise</v>
      </c>
      <c r="Y2490">
        <f t="shared" si="346"/>
        <v>0</v>
      </c>
      <c r="Z2490" t="str">
        <f t="shared" si="347"/>
        <v/>
      </c>
      <c r="AA2490">
        <f t="shared" si="350"/>
        <v>0</v>
      </c>
    </row>
    <row r="2491" spans="1:27">
      <c r="A2491" t="s">
        <v>7711</v>
      </c>
      <c r="B2491" t="s">
        <v>2292</v>
      </c>
      <c r="C2491" t="s">
        <v>2507</v>
      </c>
      <c r="D2491" t="s">
        <v>19</v>
      </c>
      <c r="E2491" t="s">
        <v>91</v>
      </c>
      <c r="F2491" t="s">
        <v>7712</v>
      </c>
      <c r="G2491" s="6">
        <f t="shared" si="342"/>
        <v>7786</v>
      </c>
      <c r="H2491" t="s">
        <v>47</v>
      </c>
      <c r="I2491" t="s">
        <v>361</v>
      </c>
      <c r="J2491" t="str">
        <f t="shared" si="343"/>
        <v>Jalsa Parsa</v>
      </c>
      <c r="K2491" t="s">
        <v>5381</v>
      </c>
      <c r="L2491" s="7">
        <f t="shared" si="348"/>
        <v>44681</v>
      </c>
      <c r="M2491" s="7">
        <v>44765</v>
      </c>
      <c r="N2491" s="1">
        <f t="shared" si="344"/>
        <v>44765</v>
      </c>
      <c r="O2491" s="7">
        <v>44770</v>
      </c>
      <c r="P2491" s="7">
        <f t="shared" si="349"/>
        <v>44770</v>
      </c>
      <c r="Q2491">
        <v>89</v>
      </c>
      <c r="R2491">
        <v>1</v>
      </c>
      <c r="S2491">
        <v>3</v>
      </c>
      <c r="T2491">
        <v>2.1</v>
      </c>
      <c r="U2491" t="s">
        <v>25</v>
      </c>
      <c r="W2491" t="str">
        <f t="shared" si="345"/>
        <v>Won</v>
      </c>
      <c r="X2491" t="str">
        <f>_xlfn.XLOOKUP(B2491,'Customers'!A:A,'Customers'!E:E,"")</f>
        <v>SMB</v>
      </c>
      <c r="Y2491">
        <f t="shared" si="346"/>
        <v>1</v>
      </c>
      <c r="Z2491">
        <f t="shared" si="347"/>
        <v>5</v>
      </c>
      <c r="AA2491">
        <f t="shared" si="350"/>
        <v>0</v>
      </c>
    </row>
    <row r="2492" spans="1:27">
      <c r="A2492" t="s">
        <v>7713</v>
      </c>
      <c r="B2492" t="s">
        <v>5505</v>
      </c>
      <c r="C2492" t="s">
        <v>1740</v>
      </c>
      <c r="D2492" t="s">
        <v>19</v>
      </c>
      <c r="E2492" t="s">
        <v>28</v>
      </c>
      <c r="F2492" t="s">
        <v>72</v>
      </c>
      <c r="G2492" s="6">
        <f t="shared" si="342"/>
        <v>4000</v>
      </c>
      <c r="H2492" t="s">
        <v>47</v>
      </c>
      <c r="I2492" t="s">
        <v>268</v>
      </c>
      <c r="J2492" t="str">
        <f t="shared" si="343"/>
        <v>Panini Kade</v>
      </c>
      <c r="K2492" t="s">
        <v>7714</v>
      </c>
      <c r="L2492" s="7">
        <f t="shared" si="348"/>
        <v>45067</v>
      </c>
      <c r="M2492" s="7">
        <v>45131</v>
      </c>
      <c r="N2492" s="1">
        <f t="shared" si="344"/>
        <v>45131</v>
      </c>
      <c r="P2492" s="7" t="str">
        <f t="shared" si="349"/>
        <v/>
      </c>
      <c r="R2492">
        <v>0</v>
      </c>
      <c r="S2492">
        <v>1</v>
      </c>
      <c r="T2492">
        <v>17.8</v>
      </c>
      <c r="U2492" t="s">
        <v>33</v>
      </c>
      <c r="W2492" t="str">
        <f t="shared" si="345"/>
        <v>Open</v>
      </c>
      <c r="X2492" t="str">
        <f>_xlfn.XLOOKUP(B2492,'Customers'!A:A,'Customers'!E:E,"")</f>
        <v>SMB</v>
      </c>
      <c r="Y2492">
        <f t="shared" si="346"/>
        <v>0</v>
      </c>
      <c r="Z2492" t="str">
        <f t="shared" si="347"/>
        <v/>
      </c>
      <c r="AA2492">
        <f t="shared" si="350"/>
        <v>0</v>
      </c>
    </row>
    <row r="2493" spans="1:27">
      <c r="A2493" t="s">
        <v>7715</v>
      </c>
      <c r="B2493" t="s">
        <v>425</v>
      </c>
      <c r="C2493" t="s">
        <v>18</v>
      </c>
      <c r="D2493" t="s">
        <v>53</v>
      </c>
      <c r="E2493" t="s">
        <v>28</v>
      </c>
      <c r="F2493" t="s">
        <v>7716</v>
      </c>
      <c r="G2493" s="6">
        <f t="shared" si="342"/>
        <v>14676</v>
      </c>
      <c r="H2493" t="s">
        <v>39</v>
      </c>
      <c r="I2493" t="s">
        <v>619</v>
      </c>
      <c r="J2493" t="str">
        <f t="shared" si="343"/>
        <v>Patrick Sama</v>
      </c>
      <c r="K2493" t="s">
        <v>2799</v>
      </c>
      <c r="L2493" s="7">
        <f t="shared" si="348"/>
        <v>44812</v>
      </c>
      <c r="M2493" s="7">
        <v>44979</v>
      </c>
      <c r="N2493" s="1">
        <f t="shared" si="344"/>
        <v>44979</v>
      </c>
      <c r="P2493" s="7" t="str">
        <f t="shared" si="349"/>
        <v/>
      </c>
      <c r="R2493">
        <v>0</v>
      </c>
      <c r="S2493">
        <v>1</v>
      </c>
      <c r="T2493">
        <v>18.399999999999999</v>
      </c>
      <c r="U2493" t="s">
        <v>100</v>
      </c>
      <c r="W2493" t="str">
        <f t="shared" si="345"/>
        <v>Open</v>
      </c>
      <c r="X2493" t="str">
        <f>_xlfn.XLOOKUP(B2493,'Customers'!A:A,'Customers'!E:E,"")</f>
        <v>Mid-Market</v>
      </c>
      <c r="Y2493">
        <f t="shared" si="346"/>
        <v>0</v>
      </c>
      <c r="Z2493" t="str">
        <f t="shared" si="347"/>
        <v/>
      </c>
      <c r="AA2493">
        <f t="shared" si="350"/>
        <v>0</v>
      </c>
    </row>
    <row r="2494" spans="1:27">
      <c r="A2494" t="s">
        <v>7717</v>
      </c>
      <c r="B2494" t="s">
        <v>3633</v>
      </c>
      <c r="C2494" t="s">
        <v>18</v>
      </c>
      <c r="D2494" t="s">
        <v>19</v>
      </c>
      <c r="E2494" t="s">
        <v>115</v>
      </c>
      <c r="F2494" t="s">
        <v>7718</v>
      </c>
      <c r="G2494" s="6">
        <f t="shared" si="342"/>
        <v>1566</v>
      </c>
      <c r="H2494" t="s">
        <v>56</v>
      </c>
      <c r="I2494" t="s">
        <v>86</v>
      </c>
      <c r="J2494" t="str">
        <f t="shared" si="343"/>
        <v>Mason Solanki</v>
      </c>
      <c r="K2494" t="s">
        <v>4420</v>
      </c>
      <c r="L2494" s="7">
        <f t="shared" si="348"/>
        <v>45343</v>
      </c>
      <c r="M2494" s="7">
        <v>45363</v>
      </c>
      <c r="N2494" s="1">
        <f t="shared" si="344"/>
        <v>45363</v>
      </c>
      <c r="O2494" s="7">
        <v>45499</v>
      </c>
      <c r="P2494" s="7">
        <f t="shared" si="349"/>
        <v>45499</v>
      </c>
      <c r="Q2494">
        <v>156</v>
      </c>
      <c r="R2494">
        <v>0</v>
      </c>
      <c r="S2494">
        <v>1</v>
      </c>
      <c r="T2494">
        <v>32.299999999999997</v>
      </c>
      <c r="U2494" t="s">
        <v>58</v>
      </c>
      <c r="W2494" t="str">
        <f t="shared" si="345"/>
        <v>Lost</v>
      </c>
      <c r="X2494" t="str">
        <f>_xlfn.XLOOKUP(B2494,'Customers'!A:A,'Customers'!E:E,"")</f>
        <v>SMB</v>
      </c>
      <c r="Y2494">
        <f t="shared" si="346"/>
        <v>1</v>
      </c>
      <c r="Z2494">
        <f t="shared" si="347"/>
        <v>136</v>
      </c>
      <c r="AA2494">
        <f t="shared" si="350"/>
        <v>1</v>
      </c>
    </row>
    <row r="2495" spans="1:27">
      <c r="A2495" t="s">
        <v>7719</v>
      </c>
      <c r="B2495" t="s">
        <v>4935</v>
      </c>
      <c r="C2495" t="s">
        <v>1646</v>
      </c>
      <c r="D2495" t="s">
        <v>19</v>
      </c>
      <c r="E2495" t="s">
        <v>28</v>
      </c>
      <c r="F2495" t="s">
        <v>7720</v>
      </c>
      <c r="G2495" s="6">
        <f t="shared" si="342"/>
        <v>4581</v>
      </c>
      <c r="H2495" t="s">
        <v>30</v>
      </c>
      <c r="I2495" t="s">
        <v>237</v>
      </c>
      <c r="J2495" t="str">
        <f t="shared" si="343"/>
        <v>Vidhi Mital</v>
      </c>
      <c r="K2495" t="s">
        <v>7721</v>
      </c>
      <c r="L2495" s="7">
        <f t="shared" si="348"/>
        <v>44581</v>
      </c>
      <c r="M2495" s="7">
        <v>44704</v>
      </c>
      <c r="N2495" s="1">
        <f t="shared" si="344"/>
        <v>44704</v>
      </c>
      <c r="P2495" s="7" t="str">
        <f t="shared" si="349"/>
        <v/>
      </c>
      <c r="R2495">
        <v>0</v>
      </c>
      <c r="S2495">
        <v>1</v>
      </c>
      <c r="T2495">
        <v>31</v>
      </c>
      <c r="U2495" t="s">
        <v>25</v>
      </c>
      <c r="W2495" t="str">
        <f t="shared" si="345"/>
        <v>Open</v>
      </c>
      <c r="X2495" t="str">
        <f>_xlfn.XLOOKUP(B2495,'Customers'!A:A,'Customers'!E:E,"")</f>
        <v>SMB</v>
      </c>
      <c r="Y2495">
        <f t="shared" si="346"/>
        <v>0</v>
      </c>
      <c r="Z2495" t="str">
        <f t="shared" si="347"/>
        <v/>
      </c>
      <c r="AA2495">
        <f t="shared" si="350"/>
        <v>0</v>
      </c>
    </row>
    <row r="2496" spans="1:27">
      <c r="A2496" t="s">
        <v>7722</v>
      </c>
      <c r="B2496" t="s">
        <v>771</v>
      </c>
      <c r="C2496" t="s">
        <v>1979</v>
      </c>
      <c r="D2496" t="s">
        <v>66</v>
      </c>
      <c r="E2496" t="s">
        <v>45</v>
      </c>
      <c r="F2496" t="s">
        <v>7723</v>
      </c>
      <c r="G2496" s="6">
        <f t="shared" si="342"/>
        <v>12256</v>
      </c>
      <c r="H2496" t="s">
        <v>151</v>
      </c>
      <c r="I2496" t="s">
        <v>73</v>
      </c>
      <c r="J2496" t="str">
        <f t="shared" si="343"/>
        <v>Karan Karnik</v>
      </c>
      <c r="K2496" t="s">
        <v>3319</v>
      </c>
      <c r="L2496" s="7">
        <f t="shared" si="348"/>
        <v>44958</v>
      </c>
      <c r="M2496" s="7">
        <v>45099</v>
      </c>
      <c r="N2496" s="1">
        <f t="shared" si="344"/>
        <v>45099</v>
      </c>
      <c r="P2496" s="7" t="str">
        <f t="shared" si="349"/>
        <v/>
      </c>
      <c r="R2496">
        <v>0</v>
      </c>
      <c r="S2496">
        <v>1</v>
      </c>
      <c r="U2496" t="s">
        <v>100</v>
      </c>
      <c r="W2496" t="str">
        <f t="shared" si="345"/>
        <v>Open</v>
      </c>
      <c r="X2496" t="str">
        <f>_xlfn.XLOOKUP(B2496,'Customers'!A:A,'Customers'!E:E,"")</f>
        <v>SMB</v>
      </c>
      <c r="Y2496">
        <f t="shared" si="346"/>
        <v>0</v>
      </c>
      <c r="Z2496" t="str">
        <f t="shared" si="347"/>
        <v/>
      </c>
      <c r="AA2496">
        <f t="shared" si="350"/>
        <v>0</v>
      </c>
    </row>
    <row r="2497" spans="1:27">
      <c r="A2497" t="s">
        <v>7724</v>
      </c>
      <c r="B2497" t="s">
        <v>3336</v>
      </c>
      <c r="C2497" t="s">
        <v>291</v>
      </c>
      <c r="D2497" t="s">
        <v>183</v>
      </c>
      <c r="E2497" t="s">
        <v>20</v>
      </c>
      <c r="F2497" t="s">
        <v>7725</v>
      </c>
      <c r="G2497" s="6">
        <f t="shared" si="342"/>
        <v>3854</v>
      </c>
      <c r="H2497" t="s">
        <v>79</v>
      </c>
      <c r="I2497" t="s">
        <v>258</v>
      </c>
      <c r="J2497" t="str">
        <f t="shared" si="343"/>
        <v>Jasmit Gour</v>
      </c>
      <c r="K2497" t="s">
        <v>3555</v>
      </c>
      <c r="L2497" s="7">
        <f t="shared" si="348"/>
        <v>44840</v>
      </c>
      <c r="M2497" s="7">
        <v>44871</v>
      </c>
      <c r="N2497" s="1">
        <f t="shared" si="344"/>
        <v>44871</v>
      </c>
      <c r="P2497" s="7" t="str">
        <f t="shared" si="349"/>
        <v/>
      </c>
      <c r="R2497">
        <v>0</v>
      </c>
      <c r="S2497">
        <v>1</v>
      </c>
      <c r="T2497">
        <v>21.7</v>
      </c>
      <c r="U2497" t="s">
        <v>33</v>
      </c>
      <c r="W2497" t="str">
        <f t="shared" si="345"/>
        <v>Open</v>
      </c>
      <c r="X2497" t="str">
        <f>_xlfn.XLOOKUP(B2497,'Customers'!A:A,'Customers'!E:E,"")</f>
        <v>Mid-Market</v>
      </c>
      <c r="Y2497">
        <f t="shared" si="346"/>
        <v>0</v>
      </c>
      <c r="Z2497" t="str">
        <f t="shared" si="347"/>
        <v/>
      </c>
      <c r="AA2497">
        <f t="shared" si="350"/>
        <v>0</v>
      </c>
    </row>
    <row r="2498" spans="1:27">
      <c r="A2498" t="s">
        <v>7726</v>
      </c>
      <c r="B2498" t="s">
        <v>7727</v>
      </c>
      <c r="C2498" t="s">
        <v>18</v>
      </c>
      <c r="D2498" t="s">
        <v>19</v>
      </c>
      <c r="E2498" t="s">
        <v>177</v>
      </c>
      <c r="F2498" t="s">
        <v>7728</v>
      </c>
      <c r="G2498" s="6">
        <f t="shared" ref="G2498:G2561" si="351">IF(F2498="","",IF(RIGHT(UPPER(SUBSTITUTE(SUBSTITUTE(SUBSTITUTE(TRIM(F2498),"$",""),",","")," ","")),1)="K",VALUE(LEFT(UPPER(SUBSTITUTE(SUBSTITUTE(SUBSTITUTE(TRIM(F2498),"$",""),",","")," ","")),LEN(UPPER(SUBSTITUTE(SUBSTITUTE(SUBSTITUTE(TRIM(F2498),"$",""),",","")," ","")))-1))*1000,IF(RIGHT(UPPER(SUBSTITUTE(SUBSTITUTE(SUBSTITUTE(TRIM(F2498),"$",""),",","")," ","")),1)="M",VALUE(LEFT(UPPER(SUBSTITUTE(SUBSTITUTE(SUBSTITUTE(TRIM(F2498),"$",""),",","")," ","")),LEN(UPPER(SUBSTITUTE(SUBSTITUTE(SUBSTITUTE(TRIM(F2498),"$",""),",","")," ","")))-1))*1000000,VALUE(SUBSTITUTE(SUBSTITUTE(SUBSTITUTE(TRIM(F2498),"$",""),",","")," ","")))))</f>
        <v>7704</v>
      </c>
      <c r="H2498" t="s">
        <v>172</v>
      </c>
      <c r="I2498" t="s">
        <v>31</v>
      </c>
      <c r="J2498" t="str">
        <f t="shared" ref="J2498:J2561" si="352">PROPER(TRIM(I2498))</f>
        <v>Ati Seshadri</v>
      </c>
      <c r="K2498" t="s">
        <v>7729</v>
      </c>
      <c r="L2498" s="7">
        <f t="shared" si="348"/>
        <v>44927</v>
      </c>
      <c r="M2498" s="7">
        <v>44963</v>
      </c>
      <c r="N2498" s="1">
        <f t="shared" ref="N2498:N2561" si="353">IF(M2498="","",IF(ISNUMBER(M2498),M2498,IF(ISNUMBER(SEARCH("/",M2498)),DATE(VALUE(RIGHT(M2498,4)),VALUE(MID(M2498,4,2)),VALUE(LEFT(M2498,2))),DATE(VALUE(LEFT(M2498,4)),VALUE(MID(M2498,6,2)),VALUE(RIGHT(M2498,2))))))</f>
        <v>44963</v>
      </c>
      <c r="P2498" s="7" t="str">
        <f t="shared" si="349"/>
        <v/>
      </c>
      <c r="R2498">
        <v>0</v>
      </c>
      <c r="S2498">
        <v>1</v>
      </c>
      <c r="T2498">
        <v>22.5</v>
      </c>
      <c r="U2498" t="s">
        <v>33</v>
      </c>
      <c r="W2498" t="str">
        <f t="shared" ref="W2498:W2561" si="354">IF(E2498="","",IF(E2498="Closed Won","Won",IF(E2498="Closed Lost","Lost","Open")))</f>
        <v>Open</v>
      </c>
      <c r="X2498" t="str">
        <f>_xlfn.XLOOKUP(B2498,'Customers'!A:A,'Customers'!E:E,"")</f>
        <v>Mid-Market</v>
      </c>
      <c r="Y2498">
        <f t="shared" ref="Y2498:Y2561" si="355">IF(OR(W2498="Won",W2498="Lost"),1,0)</f>
        <v>0</v>
      </c>
      <c r="Z2498" t="str">
        <f t="shared" ref="Z2498:Z2561" si="356">IF(OR(N2498="",P2498=""),"",P2498-N2498)</f>
        <v/>
      </c>
      <c r="AA2498">
        <f t="shared" si="350"/>
        <v>0</v>
      </c>
    </row>
    <row r="2499" spans="1:27">
      <c r="A2499" t="s">
        <v>7730</v>
      </c>
      <c r="B2499" t="s">
        <v>2272</v>
      </c>
      <c r="C2499" t="s">
        <v>1735</v>
      </c>
      <c r="D2499" t="s">
        <v>66</v>
      </c>
      <c r="E2499" t="s">
        <v>91</v>
      </c>
      <c r="F2499" t="s">
        <v>7731</v>
      </c>
      <c r="G2499" s="6">
        <f t="shared" si="351"/>
        <v>13303</v>
      </c>
      <c r="H2499" t="s">
        <v>79</v>
      </c>
      <c r="I2499" t="s">
        <v>62</v>
      </c>
      <c r="J2499" t="str">
        <f t="shared" si="352"/>
        <v>Jairaj Panchal</v>
      </c>
      <c r="K2499" t="s">
        <v>5766</v>
      </c>
      <c r="L2499" s="7">
        <f t="shared" ref="L2499:L2562" si="357">IF(K2499="","",IF(ISNUMBER(K2499),K2499,IF(ISNUMBER(SEARCH("/",K2499)),DATE(VALUE(RIGHT(K2499,4)),VALUE(MID(K2499,4,2)),VALUE(LEFT(K2499,2))),DATE(VALUE(LEFT(K2499,4)),VALUE(MID(K2499,6,2)),VALUE(RIGHT(K2499,2))))))</f>
        <v>45435</v>
      </c>
      <c r="M2499" s="7">
        <v>45575</v>
      </c>
      <c r="N2499" s="1">
        <f t="shared" si="353"/>
        <v>45575</v>
      </c>
      <c r="O2499" s="7">
        <v>45529</v>
      </c>
      <c r="P2499" s="7">
        <f t="shared" ref="P2499:P2562" si="358">IF(O2499="","",IF(ISNUMBER(O2499),O2499,DATE(VALUE(LEFT(O2499,4)),VALUE(MID(O2499,6,2)),VALUE(RIGHT(O2499,2)))))</f>
        <v>45529</v>
      </c>
      <c r="Q2499">
        <v>94</v>
      </c>
      <c r="R2499">
        <v>1</v>
      </c>
      <c r="S2499">
        <v>1</v>
      </c>
      <c r="T2499">
        <v>33.299999999999997</v>
      </c>
      <c r="U2499" t="s">
        <v>25</v>
      </c>
      <c r="W2499" t="str">
        <f t="shared" si="354"/>
        <v>Won</v>
      </c>
      <c r="X2499" t="str">
        <f>_xlfn.XLOOKUP(B2499,'Customers'!A:A,'Customers'!E:E,"")</f>
        <v>SMB</v>
      </c>
      <c r="Y2499">
        <f t="shared" si="355"/>
        <v>1</v>
      </c>
      <c r="Z2499">
        <f t="shared" si="356"/>
        <v>-46</v>
      </c>
      <c r="AA2499">
        <f t="shared" ref="AA2499:AA2562" si="359">IF(AND(Y2499=1,Z2499&gt;30),1,0)</f>
        <v>0</v>
      </c>
    </row>
    <row r="2500" spans="1:27">
      <c r="A2500" t="s">
        <v>7732</v>
      </c>
      <c r="B2500" t="s">
        <v>1148</v>
      </c>
      <c r="C2500" t="s">
        <v>2374</v>
      </c>
      <c r="D2500" t="s">
        <v>66</v>
      </c>
      <c r="E2500" t="s">
        <v>177</v>
      </c>
      <c r="F2500" t="s">
        <v>7733</v>
      </c>
      <c r="G2500" s="6">
        <f t="shared" si="351"/>
        <v>22363</v>
      </c>
      <c r="H2500" t="s">
        <v>30</v>
      </c>
      <c r="I2500" t="s">
        <v>2211</v>
      </c>
      <c r="J2500" t="str">
        <f t="shared" si="352"/>
        <v>Nihal Bhasin</v>
      </c>
      <c r="K2500" t="s">
        <v>7734</v>
      </c>
      <c r="L2500" s="7">
        <f t="shared" si="357"/>
        <v>44703</v>
      </c>
      <c r="M2500" s="7">
        <v>44857</v>
      </c>
      <c r="N2500" s="1">
        <f t="shared" si="353"/>
        <v>44857</v>
      </c>
      <c r="P2500" s="7" t="str">
        <f t="shared" si="358"/>
        <v/>
      </c>
      <c r="R2500">
        <v>0</v>
      </c>
      <c r="S2500">
        <v>1</v>
      </c>
      <c r="T2500">
        <v>17.5</v>
      </c>
      <c r="U2500" t="s">
        <v>100</v>
      </c>
      <c r="W2500" t="str">
        <f t="shared" si="354"/>
        <v>Open</v>
      </c>
      <c r="X2500" t="str">
        <f>_xlfn.XLOOKUP(B2500,'Customers'!A:A,'Customers'!E:E,"")</f>
        <v>Mid-Market</v>
      </c>
      <c r="Y2500">
        <f t="shared" si="355"/>
        <v>0</v>
      </c>
      <c r="Z2500" t="str">
        <f t="shared" si="356"/>
        <v/>
      </c>
      <c r="AA2500">
        <f t="shared" si="359"/>
        <v>0</v>
      </c>
    </row>
    <row r="2501" spans="1:27">
      <c r="A2501" t="s">
        <v>7735</v>
      </c>
      <c r="B2501" t="s">
        <v>2182</v>
      </c>
      <c r="C2501" t="s">
        <v>1144</v>
      </c>
      <c r="D2501" t="s">
        <v>37</v>
      </c>
      <c r="E2501" t="s">
        <v>54</v>
      </c>
      <c r="F2501" t="s">
        <v>7736</v>
      </c>
      <c r="G2501" s="6">
        <f t="shared" si="351"/>
        <v>130829</v>
      </c>
      <c r="H2501" t="s">
        <v>172</v>
      </c>
      <c r="I2501" t="s">
        <v>73</v>
      </c>
      <c r="J2501" t="str">
        <f t="shared" si="352"/>
        <v>Karan Karnik</v>
      </c>
      <c r="K2501" t="s">
        <v>4687</v>
      </c>
      <c r="L2501" s="7">
        <f t="shared" si="357"/>
        <v>45119</v>
      </c>
      <c r="M2501" s="7">
        <v>45213</v>
      </c>
      <c r="N2501" s="1">
        <f t="shared" si="353"/>
        <v>45213</v>
      </c>
      <c r="P2501" s="7" t="str">
        <f t="shared" si="358"/>
        <v/>
      </c>
      <c r="R2501">
        <v>0</v>
      </c>
      <c r="S2501">
        <v>1</v>
      </c>
      <c r="T2501">
        <v>23.9</v>
      </c>
      <c r="U2501" t="s">
        <v>25</v>
      </c>
      <c r="W2501" t="str">
        <f t="shared" si="354"/>
        <v>Open</v>
      </c>
      <c r="X2501" t="str">
        <f>_xlfn.XLOOKUP(B2501,'Customers'!A:A,'Customers'!E:E,"")</f>
        <v>Mid-Market</v>
      </c>
      <c r="Y2501">
        <f t="shared" si="355"/>
        <v>0</v>
      </c>
      <c r="Z2501" t="str">
        <f t="shared" si="356"/>
        <v/>
      </c>
      <c r="AA2501">
        <f t="shared" si="359"/>
        <v>0</v>
      </c>
    </row>
    <row r="2502" spans="1:27">
      <c r="A2502" t="s">
        <v>7737</v>
      </c>
      <c r="B2502" t="s">
        <v>6424</v>
      </c>
      <c r="C2502" t="s">
        <v>4870</v>
      </c>
      <c r="D2502" t="s">
        <v>19</v>
      </c>
      <c r="E2502" t="s">
        <v>177</v>
      </c>
      <c r="F2502" t="s">
        <v>7738</v>
      </c>
      <c r="G2502" s="6">
        <f t="shared" si="351"/>
        <v>5709</v>
      </c>
      <c r="H2502" t="s">
        <v>151</v>
      </c>
      <c r="I2502" t="s">
        <v>23</v>
      </c>
      <c r="J2502" t="str">
        <f t="shared" si="352"/>
        <v>Nihal Bhasin</v>
      </c>
      <c r="K2502" t="s">
        <v>5305</v>
      </c>
      <c r="L2502" s="7">
        <f t="shared" si="357"/>
        <v>44649</v>
      </c>
      <c r="M2502" s="7">
        <v>44807</v>
      </c>
      <c r="N2502" s="1">
        <f t="shared" si="353"/>
        <v>44807</v>
      </c>
      <c r="P2502" s="7" t="str">
        <f t="shared" si="358"/>
        <v/>
      </c>
      <c r="R2502">
        <v>0</v>
      </c>
      <c r="S2502">
        <v>1</v>
      </c>
      <c r="T2502">
        <v>4.9000000000000004</v>
      </c>
      <c r="U2502" t="s">
        <v>42</v>
      </c>
      <c r="W2502" t="str">
        <f t="shared" si="354"/>
        <v>Open</v>
      </c>
      <c r="X2502" t="str">
        <f>_xlfn.XLOOKUP(B2502,'Customers'!A:A,'Customers'!E:E,"")</f>
        <v>Mid-Market</v>
      </c>
      <c r="Y2502">
        <f t="shared" si="355"/>
        <v>0</v>
      </c>
      <c r="Z2502" t="str">
        <f t="shared" si="356"/>
        <v/>
      </c>
      <c r="AA2502">
        <f t="shared" si="359"/>
        <v>0</v>
      </c>
    </row>
    <row r="2503" spans="1:27">
      <c r="A2503" t="s">
        <v>7739</v>
      </c>
      <c r="B2503" t="s">
        <v>6133</v>
      </c>
      <c r="C2503" t="s">
        <v>5746</v>
      </c>
      <c r="D2503" t="s">
        <v>37</v>
      </c>
      <c r="E2503" t="s">
        <v>177</v>
      </c>
      <c r="F2503" t="s">
        <v>7740</v>
      </c>
      <c r="G2503" s="6">
        <f t="shared" si="351"/>
        <v>150015</v>
      </c>
      <c r="H2503" t="s">
        <v>172</v>
      </c>
      <c r="I2503" t="s">
        <v>68</v>
      </c>
      <c r="J2503" t="str">
        <f t="shared" si="352"/>
        <v>Anamika Keer</v>
      </c>
      <c r="K2503" t="s">
        <v>1254</v>
      </c>
      <c r="L2503" s="7">
        <f t="shared" si="357"/>
        <v>45259</v>
      </c>
      <c r="M2503" s="7">
        <v>45402</v>
      </c>
      <c r="N2503" s="1">
        <f t="shared" si="353"/>
        <v>45402</v>
      </c>
      <c r="P2503" s="7" t="str">
        <f t="shared" si="358"/>
        <v/>
      </c>
      <c r="R2503">
        <v>0</v>
      </c>
      <c r="S2503">
        <v>1</v>
      </c>
      <c r="T2503">
        <v>32.9</v>
      </c>
      <c r="U2503" t="s">
        <v>25</v>
      </c>
      <c r="W2503" t="str">
        <f t="shared" si="354"/>
        <v>Open</v>
      </c>
      <c r="X2503" t="str">
        <f>_xlfn.XLOOKUP(B2503,'Customers'!A:A,'Customers'!E:E,"")</f>
        <v>SMB</v>
      </c>
      <c r="Y2503">
        <f t="shared" si="355"/>
        <v>0</v>
      </c>
      <c r="Z2503" t="str">
        <f t="shared" si="356"/>
        <v/>
      </c>
      <c r="AA2503">
        <f t="shared" si="359"/>
        <v>0</v>
      </c>
    </row>
    <row r="2504" spans="1:27">
      <c r="A2504" t="s">
        <v>7741</v>
      </c>
      <c r="B2504" t="s">
        <v>7374</v>
      </c>
      <c r="C2504" t="s">
        <v>948</v>
      </c>
      <c r="D2504" t="s">
        <v>183</v>
      </c>
      <c r="E2504" t="s">
        <v>91</v>
      </c>
      <c r="F2504" t="s">
        <v>7742</v>
      </c>
      <c r="G2504" s="6">
        <f t="shared" si="351"/>
        <v>7216</v>
      </c>
      <c r="H2504" t="s">
        <v>22</v>
      </c>
      <c r="I2504" t="s">
        <v>258</v>
      </c>
      <c r="J2504" t="str">
        <f t="shared" si="352"/>
        <v>Jasmit Gour</v>
      </c>
      <c r="K2504" t="s">
        <v>7743</v>
      </c>
      <c r="L2504" s="7">
        <f t="shared" si="357"/>
        <v>45114</v>
      </c>
      <c r="M2504" s="7">
        <v>45133</v>
      </c>
      <c r="N2504" s="1">
        <f t="shared" si="353"/>
        <v>45133</v>
      </c>
      <c r="O2504" s="7">
        <v>45242</v>
      </c>
      <c r="P2504" s="7">
        <f t="shared" si="358"/>
        <v>45242</v>
      </c>
      <c r="Q2504">
        <v>128</v>
      </c>
      <c r="R2504">
        <v>0</v>
      </c>
      <c r="S2504">
        <v>1</v>
      </c>
      <c r="T2504">
        <v>18.899999999999999</v>
      </c>
      <c r="U2504" t="s">
        <v>58</v>
      </c>
      <c r="W2504" t="str">
        <f t="shared" si="354"/>
        <v>Won</v>
      </c>
      <c r="X2504" t="str">
        <f>_xlfn.XLOOKUP(B2504,'Customers'!A:A,'Customers'!E:E,"")</f>
        <v>SMB</v>
      </c>
      <c r="Y2504">
        <f t="shared" si="355"/>
        <v>1</v>
      </c>
      <c r="Z2504">
        <f t="shared" si="356"/>
        <v>109</v>
      </c>
      <c r="AA2504">
        <f t="shared" si="359"/>
        <v>1</v>
      </c>
    </row>
    <row r="2505" spans="1:27">
      <c r="A2505" t="s">
        <v>7744</v>
      </c>
      <c r="B2505" t="s">
        <v>2865</v>
      </c>
      <c r="C2505" t="s">
        <v>2993</v>
      </c>
      <c r="D2505" t="s">
        <v>53</v>
      </c>
      <c r="E2505" t="s">
        <v>28</v>
      </c>
      <c r="F2505" t="s">
        <v>7745</v>
      </c>
      <c r="G2505" s="6">
        <f t="shared" si="351"/>
        <v>14856</v>
      </c>
      <c r="H2505" t="s">
        <v>151</v>
      </c>
      <c r="I2505" t="s">
        <v>117</v>
      </c>
      <c r="J2505" t="str">
        <f t="shared" si="352"/>
        <v>Ekta Uppal</v>
      </c>
      <c r="K2505" t="s">
        <v>3122</v>
      </c>
      <c r="L2505" s="7">
        <f t="shared" si="357"/>
        <v>44823</v>
      </c>
      <c r="M2505" s="7">
        <v>44901</v>
      </c>
      <c r="N2505" s="1">
        <f t="shared" si="353"/>
        <v>44901</v>
      </c>
      <c r="P2505" s="7" t="str">
        <f t="shared" si="358"/>
        <v/>
      </c>
      <c r="R2505">
        <v>0</v>
      </c>
      <c r="S2505">
        <v>1</v>
      </c>
      <c r="T2505">
        <v>12</v>
      </c>
      <c r="U2505" t="s">
        <v>25</v>
      </c>
      <c r="W2505" t="str">
        <f t="shared" si="354"/>
        <v>Open</v>
      </c>
      <c r="X2505" t="str">
        <f>_xlfn.XLOOKUP(B2505,'Customers'!A:A,'Customers'!E:E,"")</f>
        <v>Mid-Market</v>
      </c>
      <c r="Y2505">
        <f t="shared" si="355"/>
        <v>0</v>
      </c>
      <c r="Z2505" t="str">
        <f t="shared" si="356"/>
        <v/>
      </c>
      <c r="AA2505">
        <f t="shared" si="359"/>
        <v>0</v>
      </c>
    </row>
    <row r="2506" spans="1:27">
      <c r="A2506" t="s">
        <v>7746</v>
      </c>
      <c r="B2506" t="s">
        <v>876</v>
      </c>
      <c r="C2506" t="s">
        <v>2256</v>
      </c>
      <c r="D2506" t="s">
        <v>19</v>
      </c>
      <c r="E2506" t="s">
        <v>91</v>
      </c>
      <c r="F2506" t="s">
        <v>7747</v>
      </c>
      <c r="G2506" s="6">
        <f t="shared" si="351"/>
        <v>1806</v>
      </c>
      <c r="H2506" t="s">
        <v>47</v>
      </c>
      <c r="I2506" t="s">
        <v>145</v>
      </c>
      <c r="J2506" t="str">
        <f t="shared" si="352"/>
        <v>Krish Varughese</v>
      </c>
      <c r="K2506" t="s">
        <v>7748</v>
      </c>
      <c r="L2506" s="7">
        <f t="shared" si="357"/>
        <v>44578</v>
      </c>
      <c r="M2506" s="7">
        <v>44599</v>
      </c>
      <c r="N2506" s="1">
        <f t="shared" si="353"/>
        <v>44599</v>
      </c>
      <c r="O2506" s="7">
        <v>44768</v>
      </c>
      <c r="P2506" s="7">
        <f t="shared" si="358"/>
        <v>44768</v>
      </c>
      <c r="Q2506">
        <v>190</v>
      </c>
      <c r="R2506">
        <v>1</v>
      </c>
      <c r="S2506">
        <v>4</v>
      </c>
      <c r="T2506">
        <v>19.2</v>
      </c>
      <c r="U2506" t="s">
        <v>42</v>
      </c>
      <c r="W2506" t="str">
        <f t="shared" si="354"/>
        <v>Won</v>
      </c>
      <c r="X2506" t="str">
        <f>_xlfn.XLOOKUP(B2506,'Customers'!A:A,'Customers'!E:E,"")</f>
        <v>Mid-Market</v>
      </c>
      <c r="Y2506">
        <f t="shared" si="355"/>
        <v>1</v>
      </c>
      <c r="Z2506">
        <f t="shared" si="356"/>
        <v>169</v>
      </c>
      <c r="AA2506">
        <f t="shared" si="359"/>
        <v>1</v>
      </c>
    </row>
    <row r="2507" spans="1:27">
      <c r="A2507" t="s">
        <v>7749</v>
      </c>
      <c r="B2507" t="s">
        <v>2343</v>
      </c>
      <c r="C2507" t="s">
        <v>436</v>
      </c>
      <c r="D2507" t="s">
        <v>37</v>
      </c>
      <c r="E2507" t="s">
        <v>177</v>
      </c>
      <c r="F2507" t="s">
        <v>7750</v>
      </c>
      <c r="G2507" s="6">
        <f t="shared" si="351"/>
        <v>147826</v>
      </c>
      <c r="H2507" t="s">
        <v>172</v>
      </c>
      <c r="I2507" t="s">
        <v>133</v>
      </c>
      <c r="J2507" t="str">
        <f t="shared" si="352"/>
        <v>Aachal Soni</v>
      </c>
      <c r="K2507" t="s">
        <v>3423</v>
      </c>
      <c r="L2507" s="7">
        <f t="shared" si="357"/>
        <v>44906</v>
      </c>
      <c r="M2507" s="7">
        <v>44982</v>
      </c>
      <c r="N2507" s="1">
        <f t="shared" si="353"/>
        <v>44982</v>
      </c>
      <c r="P2507" s="7" t="str">
        <f t="shared" si="358"/>
        <v/>
      </c>
      <c r="R2507">
        <v>0</v>
      </c>
      <c r="S2507">
        <v>1</v>
      </c>
      <c r="T2507">
        <v>4.3</v>
      </c>
      <c r="U2507" t="s">
        <v>42</v>
      </c>
      <c r="W2507" t="str">
        <f t="shared" si="354"/>
        <v>Open</v>
      </c>
      <c r="X2507" t="str">
        <f>_xlfn.XLOOKUP(B2507,'Customers'!A:A,'Customers'!E:E,"")</f>
        <v>Mid-Market</v>
      </c>
      <c r="Y2507">
        <f t="shared" si="355"/>
        <v>0</v>
      </c>
      <c r="Z2507" t="str">
        <f t="shared" si="356"/>
        <v/>
      </c>
      <c r="AA2507">
        <f t="shared" si="359"/>
        <v>0</v>
      </c>
    </row>
    <row r="2508" spans="1:27">
      <c r="A2508" t="s">
        <v>7751</v>
      </c>
      <c r="B2508" t="s">
        <v>2418</v>
      </c>
      <c r="C2508" t="s">
        <v>4809</v>
      </c>
      <c r="D2508" t="s">
        <v>19</v>
      </c>
      <c r="E2508" t="s">
        <v>45</v>
      </c>
      <c r="F2508" t="s">
        <v>7752</v>
      </c>
      <c r="G2508" s="6">
        <f t="shared" si="351"/>
        <v>2980</v>
      </c>
      <c r="H2508" t="s">
        <v>47</v>
      </c>
      <c r="I2508" t="s">
        <v>156</v>
      </c>
      <c r="J2508" t="str">
        <f t="shared" si="352"/>
        <v>Lakshmi Hayre</v>
      </c>
      <c r="K2508" t="s">
        <v>7753</v>
      </c>
      <c r="L2508" s="7">
        <f t="shared" si="357"/>
        <v>45079</v>
      </c>
      <c r="M2508" s="7">
        <v>45218</v>
      </c>
      <c r="N2508" s="1">
        <f t="shared" si="353"/>
        <v>45218</v>
      </c>
      <c r="P2508" s="7" t="str">
        <f t="shared" si="358"/>
        <v/>
      </c>
      <c r="R2508">
        <v>0</v>
      </c>
      <c r="S2508">
        <v>1</v>
      </c>
      <c r="T2508">
        <v>33.5</v>
      </c>
      <c r="U2508" t="s">
        <v>42</v>
      </c>
      <c r="W2508" t="str">
        <f t="shared" si="354"/>
        <v>Open</v>
      </c>
      <c r="X2508" t="str">
        <f>_xlfn.XLOOKUP(B2508,'Customers'!A:A,'Customers'!E:E,"")</f>
        <v>Mid-Market</v>
      </c>
      <c r="Y2508">
        <f t="shared" si="355"/>
        <v>0</v>
      </c>
      <c r="Z2508" t="str">
        <f t="shared" si="356"/>
        <v/>
      </c>
      <c r="AA2508">
        <f t="shared" si="359"/>
        <v>0</v>
      </c>
    </row>
    <row r="2509" spans="1:27">
      <c r="A2509" t="s">
        <v>7754</v>
      </c>
      <c r="B2509" t="s">
        <v>7755</v>
      </c>
      <c r="C2509" t="s">
        <v>18</v>
      </c>
      <c r="D2509" t="s">
        <v>37</v>
      </c>
      <c r="E2509" t="s">
        <v>54</v>
      </c>
      <c r="F2509" t="s">
        <v>7756</v>
      </c>
      <c r="G2509" s="6">
        <f t="shared" si="351"/>
        <v>96142</v>
      </c>
      <c r="H2509" t="s">
        <v>30</v>
      </c>
      <c r="I2509" t="s">
        <v>86</v>
      </c>
      <c r="J2509" t="str">
        <f t="shared" si="352"/>
        <v>Mason Solanki</v>
      </c>
      <c r="K2509" t="s">
        <v>7757</v>
      </c>
      <c r="L2509" s="7">
        <f t="shared" si="357"/>
        <v>45429</v>
      </c>
      <c r="M2509" s="7">
        <v>45572</v>
      </c>
      <c r="N2509" s="1">
        <f t="shared" si="353"/>
        <v>45572</v>
      </c>
      <c r="P2509" s="7" t="str">
        <f t="shared" si="358"/>
        <v/>
      </c>
      <c r="R2509">
        <v>0</v>
      </c>
      <c r="S2509">
        <v>1</v>
      </c>
      <c r="T2509">
        <v>22.5</v>
      </c>
      <c r="U2509" t="s">
        <v>42</v>
      </c>
      <c r="W2509" t="str">
        <f t="shared" si="354"/>
        <v>Open</v>
      </c>
      <c r="X2509" t="str">
        <f>_xlfn.XLOOKUP(B2509,'Customers'!A:A,'Customers'!E:E,"")</f>
        <v>SMB</v>
      </c>
      <c r="Y2509">
        <f t="shared" si="355"/>
        <v>0</v>
      </c>
      <c r="Z2509" t="str">
        <f t="shared" si="356"/>
        <v/>
      </c>
      <c r="AA2509">
        <f t="shared" si="359"/>
        <v>0</v>
      </c>
    </row>
    <row r="2510" spans="1:27">
      <c r="A2510" t="s">
        <v>7758</v>
      </c>
      <c r="B2510" t="s">
        <v>5685</v>
      </c>
      <c r="C2510" t="s">
        <v>3375</v>
      </c>
      <c r="D2510" t="s">
        <v>53</v>
      </c>
      <c r="E2510" t="s">
        <v>177</v>
      </c>
      <c r="F2510" t="s">
        <v>7759</v>
      </c>
      <c r="G2510" s="6">
        <f t="shared" si="351"/>
        <v>29863</v>
      </c>
      <c r="H2510" t="s">
        <v>30</v>
      </c>
      <c r="I2510" t="s">
        <v>117</v>
      </c>
      <c r="J2510" t="str">
        <f t="shared" si="352"/>
        <v>Ekta Uppal</v>
      </c>
      <c r="K2510" t="s">
        <v>4174</v>
      </c>
      <c r="L2510" s="7">
        <f t="shared" si="357"/>
        <v>45286</v>
      </c>
      <c r="M2510" s="7">
        <v>45370</v>
      </c>
      <c r="N2510" s="1">
        <f t="shared" si="353"/>
        <v>45370</v>
      </c>
      <c r="P2510" s="7" t="str">
        <f t="shared" si="358"/>
        <v/>
      </c>
      <c r="R2510">
        <v>0</v>
      </c>
      <c r="S2510">
        <v>1</v>
      </c>
      <c r="T2510">
        <v>2.5</v>
      </c>
      <c r="U2510" t="s">
        <v>100</v>
      </c>
      <c r="W2510" t="str">
        <f t="shared" si="354"/>
        <v>Open</v>
      </c>
      <c r="X2510" t="str">
        <f>_xlfn.XLOOKUP(B2510,'Customers'!A:A,'Customers'!E:E,"")</f>
        <v>Enterprise</v>
      </c>
      <c r="Y2510">
        <f t="shared" si="355"/>
        <v>0</v>
      </c>
      <c r="Z2510" t="str">
        <f t="shared" si="356"/>
        <v/>
      </c>
      <c r="AA2510">
        <f t="shared" si="359"/>
        <v>0</v>
      </c>
    </row>
    <row r="2511" spans="1:27">
      <c r="A2511" t="s">
        <v>7760</v>
      </c>
      <c r="B2511" t="s">
        <v>7761</v>
      </c>
      <c r="C2511" t="s">
        <v>803</v>
      </c>
      <c r="D2511" t="s">
        <v>19</v>
      </c>
      <c r="E2511" t="s">
        <v>91</v>
      </c>
      <c r="F2511" t="s">
        <v>7762</v>
      </c>
      <c r="G2511" s="6">
        <f t="shared" si="351"/>
        <v>3627</v>
      </c>
      <c r="H2511" t="s">
        <v>172</v>
      </c>
      <c r="I2511" t="s">
        <v>258</v>
      </c>
      <c r="J2511" t="str">
        <f t="shared" si="352"/>
        <v>Jasmit Gour</v>
      </c>
      <c r="K2511" t="s">
        <v>3650</v>
      </c>
      <c r="L2511" s="7">
        <f t="shared" si="357"/>
        <v>44855</v>
      </c>
      <c r="M2511" s="7">
        <v>44906</v>
      </c>
      <c r="N2511" s="1">
        <f t="shared" si="353"/>
        <v>44906</v>
      </c>
      <c r="O2511" s="7">
        <v>44918</v>
      </c>
      <c r="P2511" s="7">
        <f t="shared" si="358"/>
        <v>44918</v>
      </c>
      <c r="Q2511">
        <v>63</v>
      </c>
      <c r="R2511">
        <v>0</v>
      </c>
      <c r="S2511">
        <v>1</v>
      </c>
      <c r="T2511">
        <v>34.299999999999997</v>
      </c>
      <c r="U2511" t="s">
        <v>33</v>
      </c>
      <c r="W2511" t="str">
        <f t="shared" si="354"/>
        <v>Won</v>
      </c>
      <c r="X2511" t="str">
        <f>_xlfn.XLOOKUP(B2511,'Customers'!A:A,'Customers'!E:E,"")</f>
        <v>Mid-Market</v>
      </c>
      <c r="Y2511">
        <f t="shared" si="355"/>
        <v>1</v>
      </c>
      <c r="Z2511">
        <f t="shared" si="356"/>
        <v>12</v>
      </c>
      <c r="AA2511">
        <f t="shared" si="359"/>
        <v>0</v>
      </c>
    </row>
    <row r="2512" spans="1:27">
      <c r="A2512" t="s">
        <v>7763</v>
      </c>
      <c r="B2512" t="s">
        <v>4758</v>
      </c>
      <c r="C2512" t="s">
        <v>981</v>
      </c>
      <c r="D2512" t="s">
        <v>66</v>
      </c>
      <c r="E2512" t="s">
        <v>177</v>
      </c>
      <c r="F2512" t="s">
        <v>7764</v>
      </c>
      <c r="G2512" s="6">
        <f t="shared" si="351"/>
        <v>20279</v>
      </c>
      <c r="H2512" t="s">
        <v>151</v>
      </c>
      <c r="I2512" t="s">
        <v>62</v>
      </c>
      <c r="J2512" t="str">
        <f t="shared" si="352"/>
        <v>Jairaj Panchal</v>
      </c>
      <c r="K2512" t="s">
        <v>24</v>
      </c>
      <c r="L2512" s="7">
        <f t="shared" si="357"/>
        <v>44635</v>
      </c>
      <c r="M2512" s="7">
        <v>44805</v>
      </c>
      <c r="N2512" s="1">
        <f t="shared" si="353"/>
        <v>44805</v>
      </c>
      <c r="P2512" s="7" t="str">
        <f t="shared" si="358"/>
        <v/>
      </c>
      <c r="R2512">
        <v>0</v>
      </c>
      <c r="S2512">
        <v>1</v>
      </c>
      <c r="T2512">
        <v>8.1</v>
      </c>
      <c r="U2512" t="s">
        <v>58</v>
      </c>
      <c r="W2512" t="str">
        <f t="shared" si="354"/>
        <v>Open</v>
      </c>
      <c r="X2512" t="str">
        <f>_xlfn.XLOOKUP(B2512,'Customers'!A:A,'Customers'!E:E,"")</f>
        <v>Mid-Market</v>
      </c>
      <c r="Y2512">
        <f t="shared" si="355"/>
        <v>0</v>
      </c>
      <c r="Z2512" t="str">
        <f t="shared" si="356"/>
        <v/>
      </c>
      <c r="AA2512">
        <f t="shared" si="359"/>
        <v>0</v>
      </c>
    </row>
    <row r="2513" spans="1:27">
      <c r="A2513" t="s">
        <v>7765</v>
      </c>
      <c r="B2513" t="s">
        <v>5933</v>
      </c>
      <c r="C2513" t="s">
        <v>165</v>
      </c>
      <c r="D2513" t="s">
        <v>37</v>
      </c>
      <c r="E2513" t="s">
        <v>177</v>
      </c>
      <c r="F2513" t="s">
        <v>7766</v>
      </c>
      <c r="G2513" s="6">
        <f t="shared" si="351"/>
        <v>202798</v>
      </c>
      <c r="H2513" t="s">
        <v>79</v>
      </c>
      <c r="I2513" t="s">
        <v>86</v>
      </c>
      <c r="J2513" t="str">
        <f t="shared" si="352"/>
        <v>Mason Solanki</v>
      </c>
      <c r="K2513" t="s">
        <v>209</v>
      </c>
      <c r="L2513" s="7">
        <f t="shared" si="357"/>
        <v>45510</v>
      </c>
      <c r="M2513" s="7">
        <v>45634</v>
      </c>
      <c r="N2513" s="1">
        <f t="shared" si="353"/>
        <v>45634</v>
      </c>
      <c r="P2513" s="7" t="str">
        <f t="shared" si="358"/>
        <v/>
      </c>
      <c r="R2513">
        <v>0</v>
      </c>
      <c r="S2513">
        <v>1</v>
      </c>
      <c r="T2513">
        <v>5.7</v>
      </c>
      <c r="U2513" t="s">
        <v>33</v>
      </c>
      <c r="W2513" t="str">
        <f t="shared" si="354"/>
        <v>Open</v>
      </c>
      <c r="X2513" t="str">
        <f>_xlfn.XLOOKUP(B2513,'Customers'!A:A,'Customers'!E:E,"")</f>
        <v>Enterprise</v>
      </c>
      <c r="Y2513">
        <f t="shared" si="355"/>
        <v>0</v>
      </c>
      <c r="Z2513" t="str">
        <f t="shared" si="356"/>
        <v/>
      </c>
      <c r="AA2513">
        <f t="shared" si="359"/>
        <v>0</v>
      </c>
    </row>
    <row r="2514" spans="1:27">
      <c r="A2514" t="s">
        <v>7767</v>
      </c>
      <c r="B2514" t="s">
        <v>1335</v>
      </c>
      <c r="C2514" t="s">
        <v>3362</v>
      </c>
      <c r="D2514" t="s">
        <v>37</v>
      </c>
      <c r="E2514" t="s">
        <v>115</v>
      </c>
      <c r="F2514" t="s">
        <v>7768</v>
      </c>
      <c r="G2514" s="6">
        <f t="shared" si="351"/>
        <v>63518</v>
      </c>
      <c r="H2514" t="s">
        <v>47</v>
      </c>
      <c r="I2514" t="s">
        <v>93</v>
      </c>
      <c r="J2514" t="str">
        <f t="shared" si="352"/>
        <v>Owen Mane</v>
      </c>
      <c r="K2514" t="s">
        <v>7769</v>
      </c>
      <c r="L2514" s="7">
        <f t="shared" si="357"/>
        <v>45258</v>
      </c>
      <c r="M2514" s="7">
        <v>45323</v>
      </c>
      <c r="N2514" s="1">
        <f t="shared" si="353"/>
        <v>45323</v>
      </c>
      <c r="O2514" s="7">
        <v>45297</v>
      </c>
      <c r="P2514" s="7">
        <f t="shared" si="358"/>
        <v>45297</v>
      </c>
      <c r="Q2514">
        <v>39</v>
      </c>
      <c r="R2514">
        <v>0</v>
      </c>
      <c r="S2514">
        <v>1</v>
      </c>
      <c r="T2514">
        <v>3.7</v>
      </c>
      <c r="U2514" t="s">
        <v>58</v>
      </c>
      <c r="W2514" t="str">
        <f t="shared" si="354"/>
        <v>Lost</v>
      </c>
      <c r="X2514" t="str">
        <f>_xlfn.XLOOKUP(B2514,'Customers'!A:A,'Customers'!E:E,"")</f>
        <v>SMB</v>
      </c>
      <c r="Y2514">
        <f t="shared" si="355"/>
        <v>1</v>
      </c>
      <c r="Z2514">
        <f t="shared" si="356"/>
        <v>-26</v>
      </c>
      <c r="AA2514">
        <f t="shared" si="359"/>
        <v>0</v>
      </c>
    </row>
    <row r="2515" spans="1:27">
      <c r="A2515" t="s">
        <v>7770</v>
      </c>
      <c r="B2515" t="s">
        <v>1041</v>
      </c>
      <c r="C2515" t="s">
        <v>18</v>
      </c>
      <c r="D2515" t="s">
        <v>37</v>
      </c>
      <c r="E2515" t="s">
        <v>54</v>
      </c>
      <c r="F2515" t="s">
        <v>7771</v>
      </c>
      <c r="G2515" s="6">
        <f t="shared" si="351"/>
        <v>107529</v>
      </c>
      <c r="H2515" t="s">
        <v>39</v>
      </c>
      <c r="I2515" t="s">
        <v>62</v>
      </c>
      <c r="J2515" t="str">
        <f t="shared" si="352"/>
        <v>Jairaj Panchal</v>
      </c>
      <c r="K2515" t="s">
        <v>5810</v>
      </c>
      <c r="L2515" s="7">
        <f t="shared" si="357"/>
        <v>44633</v>
      </c>
      <c r="M2515" s="7">
        <v>44770</v>
      </c>
      <c r="N2515" s="1">
        <f t="shared" si="353"/>
        <v>44770</v>
      </c>
      <c r="P2515" s="7" t="str">
        <f t="shared" si="358"/>
        <v/>
      </c>
      <c r="R2515">
        <v>0</v>
      </c>
      <c r="S2515">
        <v>1</v>
      </c>
      <c r="U2515" t="s">
        <v>33</v>
      </c>
      <c r="W2515" t="str">
        <f t="shared" si="354"/>
        <v>Open</v>
      </c>
      <c r="X2515" t="str">
        <f>_xlfn.XLOOKUP(B2515,'Customers'!A:A,'Customers'!E:E,"")</f>
        <v>SMB</v>
      </c>
      <c r="Y2515">
        <f t="shared" si="355"/>
        <v>0</v>
      </c>
      <c r="Z2515" t="str">
        <f t="shared" si="356"/>
        <v/>
      </c>
      <c r="AA2515">
        <f t="shared" si="359"/>
        <v>0</v>
      </c>
    </row>
    <row r="2516" spans="1:27">
      <c r="A2516" t="s">
        <v>7772</v>
      </c>
      <c r="B2516" t="s">
        <v>7072</v>
      </c>
      <c r="C2516" t="s">
        <v>18</v>
      </c>
      <c r="D2516" t="s">
        <v>53</v>
      </c>
      <c r="E2516" t="s">
        <v>54</v>
      </c>
      <c r="F2516" t="s">
        <v>1662</v>
      </c>
      <c r="G2516" s="6">
        <f t="shared" si="351"/>
        <v>22000</v>
      </c>
      <c r="H2516" t="s">
        <v>30</v>
      </c>
      <c r="I2516" t="s">
        <v>432</v>
      </c>
      <c r="J2516" t="str">
        <f t="shared" si="352"/>
        <v>Owen Mane</v>
      </c>
      <c r="K2516" t="s">
        <v>4345</v>
      </c>
      <c r="L2516" s="7">
        <f t="shared" si="357"/>
        <v>44983</v>
      </c>
      <c r="M2516" s="7">
        <v>45026</v>
      </c>
      <c r="N2516" s="1">
        <f t="shared" si="353"/>
        <v>45026</v>
      </c>
      <c r="P2516" s="7" t="str">
        <f t="shared" si="358"/>
        <v/>
      </c>
      <c r="R2516">
        <v>0</v>
      </c>
      <c r="S2516">
        <v>1</v>
      </c>
      <c r="T2516">
        <v>1.9</v>
      </c>
      <c r="U2516" t="s">
        <v>58</v>
      </c>
      <c r="W2516" t="str">
        <f t="shared" si="354"/>
        <v>Open</v>
      </c>
      <c r="X2516" t="str">
        <f>_xlfn.XLOOKUP(B2516,'Customers'!A:A,'Customers'!E:E,"")</f>
        <v>Mid-Market</v>
      </c>
      <c r="Y2516">
        <f t="shared" si="355"/>
        <v>0</v>
      </c>
      <c r="Z2516" t="str">
        <f t="shared" si="356"/>
        <v/>
      </c>
      <c r="AA2516">
        <f t="shared" si="359"/>
        <v>0</v>
      </c>
    </row>
    <row r="2517" spans="1:27">
      <c r="A2517" t="s">
        <v>7773</v>
      </c>
      <c r="B2517" t="s">
        <v>7774</v>
      </c>
      <c r="C2517" t="s">
        <v>995</v>
      </c>
      <c r="D2517" t="s">
        <v>53</v>
      </c>
      <c r="E2517" t="s">
        <v>91</v>
      </c>
      <c r="F2517" t="s">
        <v>7775</v>
      </c>
      <c r="G2517" s="6">
        <f t="shared" si="351"/>
        <v>12788</v>
      </c>
      <c r="H2517" t="s">
        <v>30</v>
      </c>
      <c r="I2517" t="s">
        <v>274</v>
      </c>
      <c r="J2517" t="str">
        <f t="shared" si="352"/>
        <v>Rachit Lall</v>
      </c>
      <c r="K2517" t="s">
        <v>5728</v>
      </c>
      <c r="L2517" s="7">
        <f t="shared" si="357"/>
        <v>44627</v>
      </c>
      <c r="M2517" s="7">
        <v>44700</v>
      </c>
      <c r="N2517" s="1">
        <f t="shared" si="353"/>
        <v>44700</v>
      </c>
      <c r="O2517" s="7">
        <v>44785</v>
      </c>
      <c r="P2517" s="7">
        <f t="shared" si="358"/>
        <v>44785</v>
      </c>
      <c r="Q2517">
        <v>158</v>
      </c>
      <c r="R2517">
        <v>0</v>
      </c>
      <c r="S2517">
        <v>1</v>
      </c>
      <c r="T2517">
        <v>29.8</v>
      </c>
      <c r="U2517" t="s">
        <v>42</v>
      </c>
      <c r="W2517" t="str">
        <f t="shared" si="354"/>
        <v>Won</v>
      </c>
      <c r="X2517" t="str">
        <f>_xlfn.XLOOKUP(B2517,'Customers'!A:A,'Customers'!E:E,"")</f>
        <v>SMB</v>
      </c>
      <c r="Y2517">
        <f t="shared" si="355"/>
        <v>1</v>
      </c>
      <c r="Z2517">
        <f t="shared" si="356"/>
        <v>85</v>
      </c>
      <c r="AA2517">
        <f t="shared" si="359"/>
        <v>1</v>
      </c>
    </row>
    <row r="2518" spans="1:27">
      <c r="A2518" t="s">
        <v>7776</v>
      </c>
      <c r="B2518" t="s">
        <v>2276</v>
      </c>
      <c r="C2518" t="s">
        <v>1380</v>
      </c>
      <c r="D2518" t="s">
        <v>66</v>
      </c>
      <c r="E2518" t="s">
        <v>91</v>
      </c>
      <c r="F2518" t="s">
        <v>7777</v>
      </c>
      <c r="G2518" s="6">
        <f t="shared" si="351"/>
        <v>20056</v>
      </c>
      <c r="H2518" t="s">
        <v>39</v>
      </c>
      <c r="I2518" t="s">
        <v>189</v>
      </c>
      <c r="J2518" t="str">
        <f t="shared" si="352"/>
        <v>Champak Rao</v>
      </c>
      <c r="K2518" t="s">
        <v>3586</v>
      </c>
      <c r="L2518" s="7">
        <f t="shared" si="357"/>
        <v>45408</v>
      </c>
      <c r="M2518" s="7">
        <v>45561</v>
      </c>
      <c r="N2518" s="1">
        <f t="shared" si="353"/>
        <v>45561</v>
      </c>
      <c r="O2518" s="7">
        <v>45486</v>
      </c>
      <c r="P2518" s="7">
        <f t="shared" si="358"/>
        <v>45486</v>
      </c>
      <c r="Q2518">
        <v>78</v>
      </c>
      <c r="R2518">
        <v>0</v>
      </c>
      <c r="S2518">
        <v>1</v>
      </c>
      <c r="T2518">
        <v>26.2</v>
      </c>
      <c r="U2518" t="s">
        <v>42</v>
      </c>
      <c r="W2518" t="str">
        <f t="shared" si="354"/>
        <v>Won</v>
      </c>
      <c r="X2518" t="str">
        <f>_xlfn.XLOOKUP(B2518,'Customers'!A:A,'Customers'!E:E,"")</f>
        <v>Mid-Market</v>
      </c>
      <c r="Y2518">
        <f t="shared" si="355"/>
        <v>1</v>
      </c>
      <c r="Z2518">
        <f t="shared" si="356"/>
        <v>-75</v>
      </c>
      <c r="AA2518">
        <f t="shared" si="359"/>
        <v>0</v>
      </c>
    </row>
    <row r="2519" spans="1:27">
      <c r="A2519" t="s">
        <v>7778</v>
      </c>
      <c r="B2519" t="s">
        <v>538</v>
      </c>
      <c r="C2519" t="s">
        <v>2398</v>
      </c>
      <c r="D2519" t="s">
        <v>66</v>
      </c>
      <c r="E2519" t="s">
        <v>177</v>
      </c>
      <c r="F2519" t="s">
        <v>7779</v>
      </c>
      <c r="G2519" s="6">
        <f t="shared" si="351"/>
        <v>16214</v>
      </c>
      <c r="H2519" t="s">
        <v>161</v>
      </c>
      <c r="I2519" t="s">
        <v>105</v>
      </c>
      <c r="J2519" t="str">
        <f t="shared" si="352"/>
        <v>Hemangini Bahri</v>
      </c>
      <c r="K2519" t="s">
        <v>3092</v>
      </c>
      <c r="L2519" s="7">
        <f t="shared" si="357"/>
        <v>44825</v>
      </c>
      <c r="M2519" s="7">
        <v>44988</v>
      </c>
      <c r="N2519" s="1">
        <f t="shared" si="353"/>
        <v>44988</v>
      </c>
      <c r="P2519" s="7" t="str">
        <f t="shared" si="358"/>
        <v/>
      </c>
      <c r="R2519">
        <v>0</v>
      </c>
      <c r="S2519">
        <v>1</v>
      </c>
      <c r="T2519">
        <v>18.399999999999999</v>
      </c>
      <c r="U2519" t="s">
        <v>33</v>
      </c>
      <c r="W2519" t="str">
        <f t="shared" si="354"/>
        <v>Open</v>
      </c>
      <c r="X2519" t="str">
        <f>_xlfn.XLOOKUP(B2519,'Customers'!A:A,'Customers'!E:E,"")</f>
        <v>SMB</v>
      </c>
      <c r="Y2519">
        <f t="shared" si="355"/>
        <v>0</v>
      </c>
      <c r="Z2519" t="str">
        <f t="shared" si="356"/>
        <v/>
      </c>
      <c r="AA2519">
        <f t="shared" si="359"/>
        <v>0</v>
      </c>
    </row>
    <row r="2520" spans="1:27">
      <c r="A2520" t="s">
        <v>7780</v>
      </c>
      <c r="B2520" t="s">
        <v>7228</v>
      </c>
      <c r="C2520" t="s">
        <v>934</v>
      </c>
      <c r="D2520" t="s">
        <v>37</v>
      </c>
      <c r="E2520" t="s">
        <v>177</v>
      </c>
      <c r="F2520" t="s">
        <v>7781</v>
      </c>
      <c r="G2520" s="6">
        <f t="shared" si="351"/>
        <v>57270</v>
      </c>
      <c r="H2520" t="s">
        <v>39</v>
      </c>
      <c r="I2520" t="s">
        <v>62</v>
      </c>
      <c r="J2520" t="str">
        <f t="shared" si="352"/>
        <v>Jairaj Panchal</v>
      </c>
      <c r="K2520" t="s">
        <v>1833</v>
      </c>
      <c r="L2520" s="7">
        <f t="shared" si="357"/>
        <v>44819</v>
      </c>
      <c r="M2520" s="7">
        <v>44896</v>
      </c>
      <c r="N2520" s="1">
        <f t="shared" si="353"/>
        <v>44896</v>
      </c>
      <c r="P2520" s="7" t="str">
        <f t="shared" si="358"/>
        <v/>
      </c>
      <c r="R2520">
        <v>0</v>
      </c>
      <c r="S2520">
        <v>1</v>
      </c>
      <c r="T2520">
        <v>26.5</v>
      </c>
      <c r="U2520" t="s">
        <v>33</v>
      </c>
      <c r="W2520" t="str">
        <f t="shared" si="354"/>
        <v>Open</v>
      </c>
      <c r="X2520" t="str">
        <f>_xlfn.XLOOKUP(B2520,'Customers'!A:A,'Customers'!E:E,"")</f>
        <v>SMB</v>
      </c>
      <c r="Y2520">
        <f t="shared" si="355"/>
        <v>0</v>
      </c>
      <c r="Z2520" t="str">
        <f t="shared" si="356"/>
        <v/>
      </c>
      <c r="AA2520">
        <f t="shared" si="359"/>
        <v>0</v>
      </c>
    </row>
    <row r="2521" spans="1:27">
      <c r="A2521" t="s">
        <v>7782</v>
      </c>
      <c r="B2521" t="s">
        <v>5707</v>
      </c>
      <c r="C2521" t="s">
        <v>3009</v>
      </c>
      <c r="D2521" t="s">
        <v>183</v>
      </c>
      <c r="E2521" t="s">
        <v>115</v>
      </c>
      <c r="F2521" t="s">
        <v>7783</v>
      </c>
      <c r="G2521" s="6">
        <f t="shared" si="351"/>
        <v>14170</v>
      </c>
      <c r="H2521" t="s">
        <v>22</v>
      </c>
      <c r="I2521" t="s">
        <v>268</v>
      </c>
      <c r="J2521" t="str">
        <f t="shared" si="352"/>
        <v>Panini Kade</v>
      </c>
      <c r="K2521" t="s">
        <v>536</v>
      </c>
      <c r="L2521" s="7">
        <f t="shared" si="357"/>
        <v>44789</v>
      </c>
      <c r="M2521" s="7">
        <v>44902</v>
      </c>
      <c r="N2521" s="1">
        <f t="shared" si="353"/>
        <v>44902</v>
      </c>
      <c r="O2521" s="7">
        <v>44988</v>
      </c>
      <c r="P2521" s="7">
        <f t="shared" si="358"/>
        <v>44988</v>
      </c>
      <c r="Q2521">
        <v>199</v>
      </c>
      <c r="R2521">
        <v>0</v>
      </c>
      <c r="S2521">
        <v>1</v>
      </c>
      <c r="T2521">
        <v>27.1</v>
      </c>
      <c r="U2521" t="s">
        <v>100</v>
      </c>
      <c r="W2521" t="str">
        <f t="shared" si="354"/>
        <v>Lost</v>
      </c>
      <c r="X2521" t="str">
        <f>_xlfn.XLOOKUP(B2521,'Customers'!A:A,'Customers'!E:E,"")</f>
        <v>SMB</v>
      </c>
      <c r="Y2521">
        <f t="shared" si="355"/>
        <v>1</v>
      </c>
      <c r="Z2521">
        <f t="shared" si="356"/>
        <v>86</v>
      </c>
      <c r="AA2521">
        <f t="shared" si="359"/>
        <v>1</v>
      </c>
    </row>
    <row r="2522" spans="1:27">
      <c r="A2522" t="s">
        <v>7784</v>
      </c>
      <c r="B2522" t="s">
        <v>2406</v>
      </c>
      <c r="C2522" t="s">
        <v>18</v>
      </c>
      <c r="D2522" t="s">
        <v>66</v>
      </c>
      <c r="E2522" t="s">
        <v>28</v>
      </c>
      <c r="F2522" t="s">
        <v>7785</v>
      </c>
      <c r="G2522" s="6">
        <f t="shared" si="351"/>
        <v>14352</v>
      </c>
      <c r="H2522" t="s">
        <v>161</v>
      </c>
      <c r="I2522" t="s">
        <v>62</v>
      </c>
      <c r="J2522" t="str">
        <f t="shared" si="352"/>
        <v>Jairaj Panchal</v>
      </c>
      <c r="K2522" t="s">
        <v>2233</v>
      </c>
      <c r="L2522" s="7">
        <f t="shared" si="357"/>
        <v>44668</v>
      </c>
      <c r="N2522" s="1" t="str">
        <f t="shared" si="353"/>
        <v/>
      </c>
      <c r="P2522" s="7" t="str">
        <f t="shared" si="358"/>
        <v/>
      </c>
      <c r="R2522">
        <v>0</v>
      </c>
      <c r="S2522">
        <v>1</v>
      </c>
      <c r="T2522">
        <v>6.6</v>
      </c>
      <c r="U2522" t="s">
        <v>100</v>
      </c>
      <c r="W2522" t="str">
        <f t="shared" si="354"/>
        <v>Open</v>
      </c>
      <c r="X2522" t="str">
        <f>_xlfn.XLOOKUP(B2522,'Customers'!A:A,'Customers'!E:E,"")</f>
        <v>Mid-Market</v>
      </c>
      <c r="Y2522">
        <f t="shared" si="355"/>
        <v>0</v>
      </c>
      <c r="Z2522" t="str">
        <f t="shared" si="356"/>
        <v/>
      </c>
      <c r="AA2522">
        <f t="shared" si="359"/>
        <v>0</v>
      </c>
    </row>
    <row r="2523" spans="1:27">
      <c r="A2523" t="s">
        <v>7786</v>
      </c>
      <c r="B2523" t="s">
        <v>7787</v>
      </c>
      <c r="C2523" t="s">
        <v>18</v>
      </c>
      <c r="D2523" t="s">
        <v>37</v>
      </c>
      <c r="E2523" t="s">
        <v>91</v>
      </c>
      <c r="F2523" t="s">
        <v>7788</v>
      </c>
      <c r="G2523" s="6">
        <f t="shared" si="351"/>
        <v>89188</v>
      </c>
      <c r="H2523" t="s">
        <v>56</v>
      </c>
      <c r="I2523" t="s">
        <v>105</v>
      </c>
      <c r="J2523" t="str">
        <f t="shared" si="352"/>
        <v>Hemangini Bahri</v>
      </c>
      <c r="K2523" t="s">
        <v>405</v>
      </c>
      <c r="L2523" s="7">
        <f t="shared" si="357"/>
        <v>45503</v>
      </c>
      <c r="M2523" s="7">
        <v>45523</v>
      </c>
      <c r="N2523" s="1">
        <f t="shared" si="353"/>
        <v>45523</v>
      </c>
      <c r="O2523" s="7">
        <v>45577</v>
      </c>
      <c r="P2523" s="7">
        <f t="shared" si="358"/>
        <v>45577</v>
      </c>
      <c r="Q2523">
        <v>74</v>
      </c>
      <c r="R2523">
        <v>0</v>
      </c>
      <c r="S2523">
        <v>1</v>
      </c>
      <c r="T2523">
        <v>18.5</v>
      </c>
      <c r="U2523" t="s">
        <v>33</v>
      </c>
      <c r="W2523" t="str">
        <f t="shared" si="354"/>
        <v>Won</v>
      </c>
      <c r="X2523" t="str">
        <f>_xlfn.XLOOKUP(B2523,'Customers'!A:A,'Customers'!E:E,"")</f>
        <v>Mid-Market</v>
      </c>
      <c r="Y2523">
        <f t="shared" si="355"/>
        <v>1</v>
      </c>
      <c r="Z2523">
        <f t="shared" si="356"/>
        <v>54</v>
      </c>
      <c r="AA2523">
        <f t="shared" si="359"/>
        <v>1</v>
      </c>
    </row>
    <row r="2524" spans="1:27">
      <c r="A2524" t="s">
        <v>7789</v>
      </c>
      <c r="B2524" t="s">
        <v>900</v>
      </c>
      <c r="C2524" t="s">
        <v>1712</v>
      </c>
      <c r="D2524" t="s">
        <v>37</v>
      </c>
      <c r="E2524" t="s">
        <v>115</v>
      </c>
      <c r="F2524" t="s">
        <v>7790</v>
      </c>
      <c r="G2524" s="6">
        <f t="shared" si="351"/>
        <v>68924</v>
      </c>
      <c r="H2524" t="s">
        <v>79</v>
      </c>
      <c r="I2524" t="s">
        <v>31</v>
      </c>
      <c r="J2524" t="str">
        <f t="shared" si="352"/>
        <v>Ati Seshadri</v>
      </c>
      <c r="K2524" t="s">
        <v>3060</v>
      </c>
      <c r="L2524" s="7">
        <f t="shared" si="357"/>
        <v>45424</v>
      </c>
      <c r="N2524" s="1" t="str">
        <f t="shared" si="353"/>
        <v/>
      </c>
      <c r="O2524" s="7">
        <v>45603</v>
      </c>
      <c r="P2524" s="7">
        <f t="shared" si="358"/>
        <v>45603</v>
      </c>
      <c r="Q2524">
        <v>179</v>
      </c>
      <c r="R2524">
        <v>0</v>
      </c>
      <c r="S2524">
        <v>1</v>
      </c>
      <c r="T2524">
        <v>31.7</v>
      </c>
      <c r="U2524" t="s">
        <v>33</v>
      </c>
      <c r="W2524" t="str">
        <f t="shared" si="354"/>
        <v>Lost</v>
      </c>
      <c r="X2524" t="str">
        <f>_xlfn.XLOOKUP(B2524,'Customers'!A:A,'Customers'!E:E,"")</f>
        <v>Mid-Market</v>
      </c>
      <c r="Y2524">
        <f t="shared" si="355"/>
        <v>1</v>
      </c>
      <c r="Z2524" t="str">
        <f t="shared" si="356"/>
        <v/>
      </c>
      <c r="AA2524">
        <f t="shared" si="359"/>
        <v>1</v>
      </c>
    </row>
    <row r="2525" spans="1:27">
      <c r="A2525" t="s">
        <v>7791</v>
      </c>
      <c r="B2525" t="s">
        <v>7792</v>
      </c>
      <c r="C2525" t="s">
        <v>18</v>
      </c>
      <c r="D2525" t="s">
        <v>19</v>
      </c>
      <c r="E2525" t="s">
        <v>177</v>
      </c>
      <c r="F2525" t="s">
        <v>7793</v>
      </c>
      <c r="G2525" s="6">
        <f t="shared" si="351"/>
        <v>9369</v>
      </c>
      <c r="H2525" t="s">
        <v>22</v>
      </c>
      <c r="I2525" t="s">
        <v>98</v>
      </c>
      <c r="J2525" t="str">
        <f t="shared" si="352"/>
        <v>Amruta Sinha</v>
      </c>
      <c r="K2525" t="s">
        <v>3188</v>
      </c>
      <c r="L2525" s="7">
        <f t="shared" si="357"/>
        <v>45411</v>
      </c>
      <c r="M2525" s="7">
        <v>45579</v>
      </c>
      <c r="N2525" s="1">
        <f t="shared" si="353"/>
        <v>45579</v>
      </c>
      <c r="P2525" s="7" t="str">
        <f t="shared" si="358"/>
        <v/>
      </c>
      <c r="R2525">
        <v>0</v>
      </c>
      <c r="S2525">
        <v>1</v>
      </c>
      <c r="T2525">
        <v>18</v>
      </c>
      <c r="U2525" t="s">
        <v>33</v>
      </c>
      <c r="W2525" t="str">
        <f t="shared" si="354"/>
        <v>Open</v>
      </c>
      <c r="X2525" t="str">
        <f>_xlfn.XLOOKUP(B2525,'Customers'!A:A,'Customers'!E:E,"")</f>
        <v>Mid-Market</v>
      </c>
      <c r="Y2525">
        <f t="shared" si="355"/>
        <v>0</v>
      </c>
      <c r="Z2525" t="str">
        <f t="shared" si="356"/>
        <v/>
      </c>
      <c r="AA2525">
        <f t="shared" si="359"/>
        <v>0</v>
      </c>
    </row>
    <row r="2526" spans="1:27">
      <c r="A2526" t="s">
        <v>7794</v>
      </c>
      <c r="B2526" t="s">
        <v>7795</v>
      </c>
      <c r="C2526" t="s">
        <v>963</v>
      </c>
      <c r="D2526" t="s">
        <v>183</v>
      </c>
      <c r="E2526" t="s">
        <v>20</v>
      </c>
      <c r="F2526" t="s">
        <v>7796</v>
      </c>
      <c r="G2526" s="6">
        <f t="shared" si="351"/>
        <v>3631</v>
      </c>
      <c r="H2526" t="s">
        <v>47</v>
      </c>
      <c r="I2526" t="s">
        <v>117</v>
      </c>
      <c r="J2526" t="str">
        <f t="shared" si="352"/>
        <v>Ekta Uppal</v>
      </c>
      <c r="K2526" t="s">
        <v>5507</v>
      </c>
      <c r="L2526" s="7">
        <f t="shared" si="357"/>
        <v>45055</v>
      </c>
      <c r="M2526" s="7">
        <v>45224</v>
      </c>
      <c r="N2526" s="1">
        <f t="shared" si="353"/>
        <v>45224</v>
      </c>
      <c r="P2526" s="7" t="str">
        <f t="shared" si="358"/>
        <v/>
      </c>
      <c r="R2526">
        <v>0</v>
      </c>
      <c r="S2526">
        <v>1</v>
      </c>
      <c r="U2526" t="s">
        <v>25</v>
      </c>
      <c r="W2526" t="str">
        <f t="shared" si="354"/>
        <v>Open</v>
      </c>
      <c r="X2526" t="str">
        <f>_xlfn.XLOOKUP(B2526,'Customers'!A:A,'Customers'!E:E,"")</f>
        <v>Mid-Market</v>
      </c>
      <c r="Y2526">
        <f t="shared" si="355"/>
        <v>0</v>
      </c>
      <c r="Z2526" t="str">
        <f t="shared" si="356"/>
        <v/>
      </c>
      <c r="AA2526">
        <f t="shared" si="359"/>
        <v>0</v>
      </c>
    </row>
    <row r="2527" spans="1:27">
      <c r="A2527" t="s">
        <v>7797</v>
      </c>
      <c r="B2527" t="s">
        <v>7798</v>
      </c>
      <c r="C2527" t="s">
        <v>3430</v>
      </c>
      <c r="D2527" t="s">
        <v>183</v>
      </c>
      <c r="E2527" t="s">
        <v>54</v>
      </c>
      <c r="F2527" t="s">
        <v>7799</v>
      </c>
      <c r="G2527" s="6">
        <f t="shared" si="351"/>
        <v>10124</v>
      </c>
      <c r="H2527" t="s">
        <v>56</v>
      </c>
      <c r="I2527" t="s">
        <v>31</v>
      </c>
      <c r="J2527" t="str">
        <f t="shared" si="352"/>
        <v>Ati Seshadri</v>
      </c>
      <c r="K2527" t="s">
        <v>7729</v>
      </c>
      <c r="L2527" s="7">
        <f t="shared" si="357"/>
        <v>44927</v>
      </c>
      <c r="M2527" s="7">
        <v>45065</v>
      </c>
      <c r="N2527" s="1">
        <f t="shared" si="353"/>
        <v>45065</v>
      </c>
      <c r="P2527" s="7" t="str">
        <f t="shared" si="358"/>
        <v/>
      </c>
      <c r="R2527">
        <v>0</v>
      </c>
      <c r="S2527">
        <v>1</v>
      </c>
      <c r="T2527">
        <v>28.4</v>
      </c>
      <c r="U2527" t="s">
        <v>42</v>
      </c>
      <c r="W2527" t="str">
        <f t="shared" si="354"/>
        <v>Open</v>
      </c>
      <c r="X2527" t="str">
        <f>_xlfn.XLOOKUP(B2527,'Customers'!A:A,'Customers'!E:E,"")</f>
        <v>SMB</v>
      </c>
      <c r="Y2527">
        <f t="shared" si="355"/>
        <v>0</v>
      </c>
      <c r="Z2527" t="str">
        <f t="shared" si="356"/>
        <v/>
      </c>
      <c r="AA2527">
        <f t="shared" si="359"/>
        <v>0</v>
      </c>
    </row>
    <row r="2528" spans="1:27">
      <c r="A2528" t="s">
        <v>7800</v>
      </c>
      <c r="B2528" t="s">
        <v>1963</v>
      </c>
      <c r="C2528" t="s">
        <v>18</v>
      </c>
      <c r="D2528" t="s">
        <v>19</v>
      </c>
      <c r="E2528" t="s">
        <v>20</v>
      </c>
      <c r="F2528" t="s">
        <v>7801</v>
      </c>
      <c r="G2528" s="6">
        <f t="shared" si="351"/>
        <v>5362</v>
      </c>
      <c r="H2528" t="s">
        <v>79</v>
      </c>
      <c r="I2528" t="s">
        <v>86</v>
      </c>
      <c r="J2528" t="str">
        <f t="shared" si="352"/>
        <v>Mason Solanki</v>
      </c>
      <c r="K2528" t="s">
        <v>7802</v>
      </c>
      <c r="L2528" s="7">
        <f t="shared" si="357"/>
        <v>44732</v>
      </c>
      <c r="M2528" s="7">
        <v>44820</v>
      </c>
      <c r="N2528" s="1">
        <f t="shared" si="353"/>
        <v>44820</v>
      </c>
      <c r="P2528" s="7" t="str">
        <f t="shared" si="358"/>
        <v/>
      </c>
      <c r="R2528">
        <v>0</v>
      </c>
      <c r="S2528">
        <v>1</v>
      </c>
      <c r="T2528">
        <v>30.7</v>
      </c>
      <c r="U2528" t="s">
        <v>58</v>
      </c>
      <c r="W2528" t="str">
        <f t="shared" si="354"/>
        <v>Open</v>
      </c>
      <c r="X2528" t="str">
        <f>_xlfn.XLOOKUP(B2528,'Customers'!A:A,'Customers'!E:E,"")</f>
        <v>SMB</v>
      </c>
      <c r="Y2528">
        <f t="shared" si="355"/>
        <v>0</v>
      </c>
      <c r="Z2528" t="str">
        <f t="shared" si="356"/>
        <v/>
      </c>
      <c r="AA2528">
        <f t="shared" si="359"/>
        <v>0</v>
      </c>
    </row>
    <row r="2529" spans="1:27">
      <c r="A2529" t="s">
        <v>7803</v>
      </c>
      <c r="B2529" t="s">
        <v>7804</v>
      </c>
      <c r="C2529" t="s">
        <v>18</v>
      </c>
      <c r="D2529" t="s">
        <v>66</v>
      </c>
      <c r="E2529" t="s">
        <v>28</v>
      </c>
      <c r="F2529" t="s">
        <v>7805</v>
      </c>
      <c r="G2529" s="6">
        <f t="shared" si="351"/>
        <v>6700</v>
      </c>
      <c r="H2529" t="s">
        <v>39</v>
      </c>
      <c r="I2529" t="s">
        <v>68</v>
      </c>
      <c r="J2529" t="str">
        <f t="shared" si="352"/>
        <v>Anamika Keer</v>
      </c>
      <c r="K2529" t="s">
        <v>6627</v>
      </c>
      <c r="L2529" s="7">
        <f t="shared" si="357"/>
        <v>44895</v>
      </c>
      <c r="M2529" s="7">
        <v>44990</v>
      </c>
      <c r="N2529" s="1">
        <f t="shared" si="353"/>
        <v>44990</v>
      </c>
      <c r="P2529" s="7" t="str">
        <f t="shared" si="358"/>
        <v/>
      </c>
      <c r="R2529">
        <v>0</v>
      </c>
      <c r="S2529">
        <v>1</v>
      </c>
      <c r="T2529">
        <v>19.100000000000001</v>
      </c>
      <c r="U2529" t="s">
        <v>58</v>
      </c>
      <c r="W2529" t="str">
        <f t="shared" si="354"/>
        <v>Open</v>
      </c>
      <c r="X2529" t="str">
        <f>_xlfn.XLOOKUP(B2529,'Customers'!A:A,'Customers'!E:E,"")</f>
        <v>SMB</v>
      </c>
      <c r="Y2529">
        <f t="shared" si="355"/>
        <v>0</v>
      </c>
      <c r="Z2529" t="str">
        <f t="shared" si="356"/>
        <v/>
      </c>
      <c r="AA2529">
        <f t="shared" si="359"/>
        <v>0</v>
      </c>
    </row>
    <row r="2530" spans="1:27">
      <c r="A2530" t="s">
        <v>7806</v>
      </c>
      <c r="B2530" t="s">
        <v>590</v>
      </c>
      <c r="C2530" t="s">
        <v>2990</v>
      </c>
      <c r="D2530" t="s">
        <v>19</v>
      </c>
      <c r="E2530" t="s">
        <v>91</v>
      </c>
      <c r="F2530" t="s">
        <v>184</v>
      </c>
      <c r="G2530" s="6">
        <f t="shared" si="351"/>
        <v>8000</v>
      </c>
      <c r="H2530" t="s">
        <v>172</v>
      </c>
      <c r="I2530" t="s">
        <v>62</v>
      </c>
      <c r="J2530" t="str">
        <f t="shared" si="352"/>
        <v>Jairaj Panchal</v>
      </c>
      <c r="K2530" t="s">
        <v>2863</v>
      </c>
      <c r="L2530" s="7">
        <f t="shared" si="357"/>
        <v>45220</v>
      </c>
      <c r="M2530" s="7">
        <v>45267</v>
      </c>
      <c r="N2530" s="1">
        <f t="shared" si="353"/>
        <v>45267</v>
      </c>
      <c r="O2530" s="7">
        <v>45412</v>
      </c>
      <c r="P2530" s="7">
        <f t="shared" si="358"/>
        <v>45412</v>
      </c>
      <c r="Q2530">
        <v>192</v>
      </c>
      <c r="R2530">
        <v>1</v>
      </c>
      <c r="S2530">
        <v>2</v>
      </c>
      <c r="T2530">
        <v>23.7</v>
      </c>
      <c r="U2530" t="s">
        <v>33</v>
      </c>
      <c r="W2530" t="str">
        <f t="shared" si="354"/>
        <v>Won</v>
      </c>
      <c r="X2530" t="str">
        <f>_xlfn.XLOOKUP(B2530,'Customers'!A:A,'Customers'!E:E,"")</f>
        <v>Mid-Market</v>
      </c>
      <c r="Y2530">
        <f t="shared" si="355"/>
        <v>1</v>
      </c>
      <c r="Z2530">
        <f t="shared" si="356"/>
        <v>145</v>
      </c>
      <c r="AA2530">
        <f t="shared" si="359"/>
        <v>1</v>
      </c>
    </row>
    <row r="2531" spans="1:27">
      <c r="A2531" t="s">
        <v>7807</v>
      </c>
      <c r="B2531" t="s">
        <v>3403</v>
      </c>
      <c r="C2531" t="s">
        <v>3362</v>
      </c>
      <c r="D2531" t="s">
        <v>53</v>
      </c>
      <c r="E2531" t="s">
        <v>177</v>
      </c>
      <c r="F2531" t="s">
        <v>7808</v>
      </c>
      <c r="G2531" s="6">
        <f t="shared" si="351"/>
        <v>34018</v>
      </c>
      <c r="H2531" t="s">
        <v>79</v>
      </c>
      <c r="I2531" t="s">
        <v>5576</v>
      </c>
      <c r="J2531" t="str">
        <f t="shared" si="352"/>
        <v>Kashish Patla</v>
      </c>
      <c r="K2531" t="s">
        <v>443</v>
      </c>
      <c r="L2531" s="7">
        <f t="shared" si="357"/>
        <v>45091</v>
      </c>
      <c r="M2531" s="7">
        <v>45142</v>
      </c>
      <c r="N2531" s="1">
        <f t="shared" si="353"/>
        <v>45142</v>
      </c>
      <c r="P2531" s="7" t="str">
        <f t="shared" si="358"/>
        <v/>
      </c>
      <c r="R2531">
        <v>0</v>
      </c>
      <c r="S2531">
        <v>1</v>
      </c>
      <c r="T2531">
        <v>0.2</v>
      </c>
      <c r="U2531" t="s">
        <v>42</v>
      </c>
      <c r="W2531" t="str">
        <f t="shared" si="354"/>
        <v>Open</v>
      </c>
      <c r="X2531" t="str">
        <f>_xlfn.XLOOKUP(B2531,'Customers'!A:A,'Customers'!E:E,"")</f>
        <v>Enterprise</v>
      </c>
      <c r="Y2531">
        <f t="shared" si="355"/>
        <v>0</v>
      </c>
      <c r="Z2531" t="str">
        <f t="shared" si="356"/>
        <v/>
      </c>
      <c r="AA2531">
        <f t="shared" si="359"/>
        <v>0</v>
      </c>
    </row>
    <row r="2532" spans="1:27">
      <c r="A2532" t="s">
        <v>7809</v>
      </c>
      <c r="B2532" t="s">
        <v>868</v>
      </c>
      <c r="C2532" t="s">
        <v>1218</v>
      </c>
      <c r="D2532" t="s">
        <v>183</v>
      </c>
      <c r="E2532" t="s">
        <v>45</v>
      </c>
      <c r="F2532" t="s">
        <v>6734</v>
      </c>
      <c r="G2532" s="6">
        <f t="shared" si="351"/>
        <v>3897</v>
      </c>
      <c r="H2532" t="s">
        <v>30</v>
      </c>
      <c r="I2532" t="s">
        <v>145</v>
      </c>
      <c r="J2532" t="str">
        <f t="shared" si="352"/>
        <v>Krish Varughese</v>
      </c>
      <c r="K2532" t="s">
        <v>7810</v>
      </c>
      <c r="L2532" s="7">
        <f t="shared" si="357"/>
        <v>44915</v>
      </c>
      <c r="M2532" s="7">
        <v>44990</v>
      </c>
      <c r="N2532" s="1">
        <f t="shared" si="353"/>
        <v>44990</v>
      </c>
      <c r="P2532" s="7" t="str">
        <f t="shared" si="358"/>
        <v/>
      </c>
      <c r="R2532">
        <v>0</v>
      </c>
      <c r="S2532">
        <v>1</v>
      </c>
      <c r="T2532">
        <v>18.8</v>
      </c>
      <c r="U2532" t="s">
        <v>100</v>
      </c>
      <c r="W2532" t="str">
        <f t="shared" si="354"/>
        <v>Open</v>
      </c>
      <c r="X2532" t="str">
        <f>_xlfn.XLOOKUP(B2532,'Customers'!A:A,'Customers'!E:E,"")</f>
        <v>Mid-Market</v>
      </c>
      <c r="Y2532">
        <f t="shared" si="355"/>
        <v>0</v>
      </c>
      <c r="Z2532" t="str">
        <f t="shared" si="356"/>
        <v/>
      </c>
      <c r="AA2532">
        <f t="shared" si="359"/>
        <v>0</v>
      </c>
    </row>
    <row r="2533" spans="1:27">
      <c r="A2533" t="s">
        <v>7811</v>
      </c>
      <c r="B2533" t="s">
        <v>7812</v>
      </c>
      <c r="C2533" t="s">
        <v>2096</v>
      </c>
      <c r="D2533" t="s">
        <v>19</v>
      </c>
      <c r="E2533" t="s">
        <v>28</v>
      </c>
      <c r="F2533" t="s">
        <v>7813</v>
      </c>
      <c r="G2533" s="6">
        <f t="shared" si="351"/>
        <v>8138</v>
      </c>
      <c r="H2533" t="s">
        <v>39</v>
      </c>
      <c r="I2533" t="s">
        <v>2408</v>
      </c>
      <c r="J2533" t="str">
        <f t="shared" si="352"/>
        <v>Lakshmi Hayre</v>
      </c>
      <c r="K2533" t="s">
        <v>1513</v>
      </c>
      <c r="L2533" s="7">
        <f t="shared" si="357"/>
        <v>44869</v>
      </c>
      <c r="M2533" s="7">
        <v>45026</v>
      </c>
      <c r="N2533" s="1">
        <f t="shared" si="353"/>
        <v>45026</v>
      </c>
      <c r="P2533" s="7" t="str">
        <f t="shared" si="358"/>
        <v/>
      </c>
      <c r="R2533">
        <v>0</v>
      </c>
      <c r="S2533">
        <v>1</v>
      </c>
      <c r="T2533">
        <v>26</v>
      </c>
      <c r="U2533" t="s">
        <v>42</v>
      </c>
      <c r="W2533" t="str">
        <f t="shared" si="354"/>
        <v>Open</v>
      </c>
      <c r="X2533" t="str">
        <f>_xlfn.XLOOKUP(B2533,'Customers'!A:A,'Customers'!E:E,"")</f>
        <v>SMB</v>
      </c>
      <c r="Y2533">
        <f t="shared" si="355"/>
        <v>0</v>
      </c>
      <c r="Z2533" t="str">
        <f t="shared" si="356"/>
        <v/>
      </c>
      <c r="AA2533">
        <f t="shared" si="359"/>
        <v>0</v>
      </c>
    </row>
    <row r="2534" spans="1:27">
      <c r="A2534" t="s">
        <v>7814</v>
      </c>
      <c r="B2534" t="s">
        <v>2474</v>
      </c>
      <c r="C2534" t="s">
        <v>1477</v>
      </c>
      <c r="D2534" t="s">
        <v>183</v>
      </c>
      <c r="E2534" t="s">
        <v>45</v>
      </c>
      <c r="F2534" t="s">
        <v>1292</v>
      </c>
      <c r="G2534" s="6">
        <f t="shared" si="351"/>
        <v>12000</v>
      </c>
      <c r="H2534" t="s">
        <v>79</v>
      </c>
      <c r="I2534" t="s">
        <v>133</v>
      </c>
      <c r="J2534" t="str">
        <f t="shared" si="352"/>
        <v>Aachal Soni</v>
      </c>
      <c r="K2534" t="s">
        <v>6927</v>
      </c>
      <c r="L2534" s="7">
        <f t="shared" si="357"/>
        <v>45229</v>
      </c>
      <c r="M2534" s="7">
        <v>45340</v>
      </c>
      <c r="N2534" s="1">
        <f t="shared" si="353"/>
        <v>45340</v>
      </c>
      <c r="P2534" s="7" t="str">
        <f t="shared" si="358"/>
        <v/>
      </c>
      <c r="R2534">
        <v>0</v>
      </c>
      <c r="S2534">
        <v>1</v>
      </c>
      <c r="T2534">
        <v>27.5</v>
      </c>
      <c r="U2534" t="s">
        <v>58</v>
      </c>
      <c r="W2534" t="str">
        <f t="shared" si="354"/>
        <v>Open</v>
      </c>
      <c r="X2534" t="str">
        <f>_xlfn.XLOOKUP(B2534,'Customers'!A:A,'Customers'!E:E,"")</f>
        <v>Enterprise</v>
      </c>
      <c r="Y2534">
        <f t="shared" si="355"/>
        <v>0</v>
      </c>
      <c r="Z2534" t="str">
        <f t="shared" si="356"/>
        <v/>
      </c>
      <c r="AA2534">
        <f t="shared" si="359"/>
        <v>0</v>
      </c>
    </row>
    <row r="2535" spans="1:27">
      <c r="A2535" t="s">
        <v>7815</v>
      </c>
      <c r="B2535" t="s">
        <v>1339</v>
      </c>
      <c r="C2535" t="s">
        <v>18</v>
      </c>
      <c r="D2535" t="s">
        <v>183</v>
      </c>
      <c r="E2535" t="s">
        <v>91</v>
      </c>
      <c r="F2535" t="s">
        <v>7816</v>
      </c>
      <c r="G2535" s="6">
        <f t="shared" si="351"/>
        <v>6385</v>
      </c>
      <c r="H2535" t="s">
        <v>47</v>
      </c>
      <c r="I2535" t="s">
        <v>86</v>
      </c>
      <c r="J2535" t="str">
        <f t="shared" si="352"/>
        <v>Mason Solanki</v>
      </c>
      <c r="K2535" t="s">
        <v>7073</v>
      </c>
      <c r="L2535" s="7">
        <f t="shared" si="357"/>
        <v>44937</v>
      </c>
      <c r="M2535" s="7">
        <v>45032</v>
      </c>
      <c r="N2535" s="1">
        <f t="shared" si="353"/>
        <v>45032</v>
      </c>
      <c r="O2535" s="7">
        <v>45019</v>
      </c>
      <c r="P2535" s="7">
        <f t="shared" si="358"/>
        <v>45019</v>
      </c>
      <c r="Q2535">
        <v>82</v>
      </c>
      <c r="R2535">
        <v>1</v>
      </c>
      <c r="S2535">
        <v>4</v>
      </c>
      <c r="T2535">
        <v>23.4</v>
      </c>
      <c r="U2535" t="s">
        <v>33</v>
      </c>
      <c r="W2535" t="str">
        <f t="shared" si="354"/>
        <v>Won</v>
      </c>
      <c r="X2535" t="str">
        <f>_xlfn.XLOOKUP(B2535,'Customers'!A:A,'Customers'!E:E,"")</f>
        <v>SMB</v>
      </c>
      <c r="Y2535">
        <f t="shared" si="355"/>
        <v>1</v>
      </c>
      <c r="Z2535">
        <f t="shared" si="356"/>
        <v>-13</v>
      </c>
      <c r="AA2535">
        <f t="shared" si="359"/>
        <v>0</v>
      </c>
    </row>
    <row r="2536" spans="1:27">
      <c r="A2536" t="s">
        <v>7817</v>
      </c>
      <c r="B2536" t="s">
        <v>2209</v>
      </c>
      <c r="C2536" t="s">
        <v>18</v>
      </c>
      <c r="D2536" t="s">
        <v>66</v>
      </c>
      <c r="E2536" t="s">
        <v>177</v>
      </c>
      <c r="F2536" t="s">
        <v>7818</v>
      </c>
      <c r="G2536" s="6">
        <f t="shared" si="351"/>
        <v>7126</v>
      </c>
      <c r="H2536" t="s">
        <v>30</v>
      </c>
      <c r="I2536" t="s">
        <v>117</v>
      </c>
      <c r="J2536" t="str">
        <f t="shared" si="352"/>
        <v>Ekta Uppal</v>
      </c>
      <c r="K2536" t="s">
        <v>5053</v>
      </c>
      <c r="L2536" s="7">
        <f t="shared" si="357"/>
        <v>45102</v>
      </c>
      <c r="M2536" s="7">
        <v>45190</v>
      </c>
      <c r="N2536" s="1">
        <f t="shared" si="353"/>
        <v>45190</v>
      </c>
      <c r="P2536" s="7" t="str">
        <f t="shared" si="358"/>
        <v/>
      </c>
      <c r="R2536">
        <v>0</v>
      </c>
      <c r="S2536">
        <v>1</v>
      </c>
      <c r="T2536">
        <v>12.8</v>
      </c>
      <c r="U2536" t="s">
        <v>42</v>
      </c>
      <c r="W2536" t="str">
        <f t="shared" si="354"/>
        <v>Open</v>
      </c>
      <c r="X2536" t="str">
        <f>_xlfn.XLOOKUP(B2536,'Customers'!A:A,'Customers'!E:E,"")</f>
        <v>Mid-Market</v>
      </c>
      <c r="Y2536">
        <f t="shared" si="355"/>
        <v>0</v>
      </c>
      <c r="Z2536" t="str">
        <f t="shared" si="356"/>
        <v/>
      </c>
      <c r="AA2536">
        <f t="shared" si="359"/>
        <v>0</v>
      </c>
    </row>
    <row r="2537" spans="1:27">
      <c r="A2537" t="s">
        <v>7819</v>
      </c>
      <c r="B2537" t="s">
        <v>6005</v>
      </c>
      <c r="C2537" t="s">
        <v>2003</v>
      </c>
      <c r="D2537" t="s">
        <v>183</v>
      </c>
      <c r="E2537" t="s">
        <v>177</v>
      </c>
      <c r="F2537" t="s">
        <v>7820</v>
      </c>
      <c r="G2537" s="6">
        <f t="shared" si="351"/>
        <v>4140</v>
      </c>
      <c r="H2537" t="s">
        <v>47</v>
      </c>
      <c r="I2537" t="s">
        <v>1995</v>
      </c>
      <c r="J2537" t="str">
        <f t="shared" si="352"/>
        <v>Nihal Bhasin</v>
      </c>
      <c r="K2537" t="s">
        <v>1598</v>
      </c>
      <c r="L2537" s="7">
        <f t="shared" si="357"/>
        <v>44659</v>
      </c>
      <c r="N2537" s="1" t="str">
        <f t="shared" si="353"/>
        <v/>
      </c>
      <c r="P2537" s="7" t="str">
        <f t="shared" si="358"/>
        <v/>
      </c>
      <c r="R2537">
        <v>0</v>
      </c>
      <c r="S2537">
        <v>1</v>
      </c>
      <c r="U2537" t="s">
        <v>58</v>
      </c>
      <c r="W2537" t="str">
        <f t="shared" si="354"/>
        <v>Open</v>
      </c>
      <c r="X2537" t="str">
        <f>_xlfn.XLOOKUP(B2537,'Customers'!A:A,'Customers'!E:E,"")</f>
        <v>Mid-Market</v>
      </c>
      <c r="Y2537">
        <f t="shared" si="355"/>
        <v>0</v>
      </c>
      <c r="Z2537" t="str">
        <f t="shared" si="356"/>
        <v/>
      </c>
      <c r="AA2537">
        <f t="shared" si="359"/>
        <v>0</v>
      </c>
    </row>
    <row r="2538" spans="1:27">
      <c r="A2538" t="s">
        <v>7821</v>
      </c>
      <c r="B2538" t="s">
        <v>215</v>
      </c>
      <c r="C2538" t="s">
        <v>1979</v>
      </c>
      <c r="D2538" t="s">
        <v>19</v>
      </c>
      <c r="E2538" t="s">
        <v>177</v>
      </c>
      <c r="F2538" t="s">
        <v>500</v>
      </c>
      <c r="G2538" s="6">
        <f t="shared" si="351"/>
        <v>2000</v>
      </c>
      <c r="H2538" t="s">
        <v>22</v>
      </c>
      <c r="I2538" t="s">
        <v>145</v>
      </c>
      <c r="J2538" t="str">
        <f t="shared" si="352"/>
        <v>Krish Varughese</v>
      </c>
      <c r="K2538" t="s">
        <v>414</v>
      </c>
      <c r="L2538" s="7">
        <f t="shared" si="357"/>
        <v>45194</v>
      </c>
      <c r="M2538" s="7">
        <v>45295</v>
      </c>
      <c r="N2538" s="1">
        <f t="shared" si="353"/>
        <v>45295</v>
      </c>
      <c r="P2538" s="7" t="str">
        <f t="shared" si="358"/>
        <v/>
      </c>
      <c r="R2538">
        <v>0</v>
      </c>
      <c r="S2538">
        <v>1</v>
      </c>
      <c r="T2538">
        <v>0.3</v>
      </c>
      <c r="U2538" t="s">
        <v>100</v>
      </c>
      <c r="W2538" t="str">
        <f t="shared" si="354"/>
        <v>Open</v>
      </c>
      <c r="X2538" t="str">
        <f>_xlfn.XLOOKUP(B2538,'Customers'!A:A,'Customers'!E:E,"")</f>
        <v>SMB</v>
      </c>
      <c r="Y2538">
        <f t="shared" si="355"/>
        <v>0</v>
      </c>
      <c r="Z2538" t="str">
        <f t="shared" si="356"/>
        <v/>
      </c>
      <c r="AA2538">
        <f t="shared" si="359"/>
        <v>0</v>
      </c>
    </row>
    <row r="2539" spans="1:27">
      <c r="A2539" t="s">
        <v>7822</v>
      </c>
      <c r="B2539" t="s">
        <v>1417</v>
      </c>
      <c r="C2539" t="s">
        <v>199</v>
      </c>
      <c r="D2539" t="s">
        <v>53</v>
      </c>
      <c r="E2539" t="s">
        <v>45</v>
      </c>
      <c r="F2539" t="s">
        <v>7823</v>
      </c>
      <c r="G2539" s="6">
        <f t="shared" si="351"/>
        <v>26878</v>
      </c>
      <c r="H2539" t="s">
        <v>172</v>
      </c>
      <c r="I2539" t="s">
        <v>145</v>
      </c>
      <c r="J2539" t="str">
        <f t="shared" si="352"/>
        <v>Krish Varughese</v>
      </c>
      <c r="K2539" t="s">
        <v>1853</v>
      </c>
      <c r="L2539" s="7">
        <f t="shared" si="357"/>
        <v>45358</v>
      </c>
      <c r="M2539" s="7">
        <v>45442</v>
      </c>
      <c r="N2539" s="1">
        <f t="shared" si="353"/>
        <v>45442</v>
      </c>
      <c r="P2539" s="7" t="str">
        <f t="shared" si="358"/>
        <v/>
      </c>
      <c r="R2539">
        <v>0</v>
      </c>
      <c r="S2539">
        <v>1</v>
      </c>
      <c r="T2539">
        <v>15.2</v>
      </c>
      <c r="U2539" t="s">
        <v>42</v>
      </c>
      <c r="W2539" t="str">
        <f t="shared" si="354"/>
        <v>Open</v>
      </c>
      <c r="X2539" t="str">
        <f>_xlfn.XLOOKUP(B2539,'Customers'!A:A,'Customers'!E:E,"")</f>
        <v>SMB</v>
      </c>
      <c r="Y2539">
        <f t="shared" si="355"/>
        <v>0</v>
      </c>
      <c r="Z2539" t="str">
        <f t="shared" si="356"/>
        <v/>
      </c>
      <c r="AA2539">
        <f t="shared" si="359"/>
        <v>0</v>
      </c>
    </row>
    <row r="2540" spans="1:27">
      <c r="A2540" t="s">
        <v>7824</v>
      </c>
      <c r="B2540" t="s">
        <v>60</v>
      </c>
      <c r="C2540" t="s">
        <v>208</v>
      </c>
      <c r="D2540" t="s">
        <v>37</v>
      </c>
      <c r="E2540" t="s">
        <v>45</v>
      </c>
      <c r="F2540" t="s">
        <v>7825</v>
      </c>
      <c r="G2540" s="6">
        <f t="shared" si="351"/>
        <v>129056</v>
      </c>
      <c r="H2540" t="s">
        <v>39</v>
      </c>
      <c r="I2540" t="s">
        <v>232</v>
      </c>
      <c r="J2540" t="str">
        <f t="shared" si="352"/>
        <v>Patrick Sama</v>
      </c>
      <c r="K2540" t="s">
        <v>1540</v>
      </c>
      <c r="L2540" s="7">
        <f t="shared" si="357"/>
        <v>44965</v>
      </c>
      <c r="M2540" s="7">
        <v>44996</v>
      </c>
      <c r="N2540" s="1">
        <f t="shared" si="353"/>
        <v>44996</v>
      </c>
      <c r="P2540" s="7" t="str">
        <f t="shared" si="358"/>
        <v/>
      </c>
      <c r="R2540">
        <v>0</v>
      </c>
      <c r="S2540">
        <v>1</v>
      </c>
      <c r="T2540">
        <v>4.2</v>
      </c>
      <c r="U2540" t="s">
        <v>100</v>
      </c>
      <c r="W2540" t="str">
        <f t="shared" si="354"/>
        <v>Open</v>
      </c>
      <c r="X2540" t="str">
        <f>_xlfn.XLOOKUP(B2540,'Customers'!A:A,'Customers'!E:E,"")</f>
        <v>Enterprise</v>
      </c>
      <c r="Y2540">
        <f t="shared" si="355"/>
        <v>0</v>
      </c>
      <c r="Z2540" t="str">
        <f t="shared" si="356"/>
        <v/>
      </c>
      <c r="AA2540">
        <f t="shared" si="359"/>
        <v>0</v>
      </c>
    </row>
    <row r="2541" spans="1:27">
      <c r="A2541" t="s">
        <v>7826</v>
      </c>
      <c r="B2541" t="s">
        <v>7082</v>
      </c>
      <c r="C2541" t="s">
        <v>18</v>
      </c>
      <c r="D2541" t="s">
        <v>19</v>
      </c>
      <c r="E2541" t="s">
        <v>45</v>
      </c>
      <c r="F2541" t="s">
        <v>184</v>
      </c>
      <c r="G2541" s="6">
        <f t="shared" si="351"/>
        <v>8000</v>
      </c>
      <c r="H2541" t="s">
        <v>172</v>
      </c>
      <c r="I2541" t="s">
        <v>232</v>
      </c>
      <c r="J2541" t="str">
        <f t="shared" si="352"/>
        <v>Patrick Sama</v>
      </c>
      <c r="K2541" t="s">
        <v>3645</v>
      </c>
      <c r="L2541" s="7">
        <f t="shared" si="357"/>
        <v>44982</v>
      </c>
      <c r="M2541" s="7">
        <v>45099</v>
      </c>
      <c r="N2541" s="1">
        <f t="shared" si="353"/>
        <v>45099</v>
      </c>
      <c r="P2541" s="7" t="str">
        <f t="shared" si="358"/>
        <v/>
      </c>
      <c r="R2541">
        <v>0</v>
      </c>
      <c r="S2541">
        <v>1</v>
      </c>
      <c r="T2541">
        <v>7.2</v>
      </c>
      <c r="U2541" t="s">
        <v>25</v>
      </c>
      <c r="W2541" t="str">
        <f t="shared" si="354"/>
        <v>Open</v>
      </c>
      <c r="X2541" t="str">
        <f>_xlfn.XLOOKUP(B2541,'Customers'!A:A,'Customers'!E:E,"")</f>
        <v>Mid-Market</v>
      </c>
      <c r="Y2541">
        <f t="shared" si="355"/>
        <v>0</v>
      </c>
      <c r="Z2541" t="str">
        <f t="shared" si="356"/>
        <v/>
      </c>
      <c r="AA2541">
        <f t="shared" si="359"/>
        <v>0</v>
      </c>
    </row>
    <row r="2542" spans="1:27">
      <c r="A2542" t="s">
        <v>7827</v>
      </c>
      <c r="B2542" t="s">
        <v>7828</v>
      </c>
      <c r="C2542" t="s">
        <v>1164</v>
      </c>
      <c r="D2542" t="s">
        <v>53</v>
      </c>
      <c r="E2542" t="s">
        <v>115</v>
      </c>
      <c r="F2542" t="s">
        <v>7829</v>
      </c>
      <c r="G2542" s="6">
        <f t="shared" si="351"/>
        <v>15536</v>
      </c>
      <c r="H2542" t="s">
        <v>56</v>
      </c>
      <c r="I2542" t="s">
        <v>501</v>
      </c>
      <c r="J2542" t="str">
        <f t="shared" si="352"/>
        <v>Champak Rao</v>
      </c>
      <c r="K2542" t="s">
        <v>3535</v>
      </c>
      <c r="L2542" s="7">
        <f t="shared" si="357"/>
        <v>45366</v>
      </c>
      <c r="M2542" s="7">
        <v>45486</v>
      </c>
      <c r="N2542" s="1">
        <f t="shared" si="353"/>
        <v>45486</v>
      </c>
      <c r="O2542" s="7">
        <v>45549</v>
      </c>
      <c r="P2542" s="7">
        <f t="shared" si="358"/>
        <v>45549</v>
      </c>
      <c r="Q2542">
        <v>183</v>
      </c>
      <c r="R2542">
        <v>0</v>
      </c>
      <c r="S2542">
        <v>1</v>
      </c>
      <c r="T2542">
        <v>28.1</v>
      </c>
      <c r="U2542" t="s">
        <v>42</v>
      </c>
      <c r="W2542" t="str">
        <f t="shared" si="354"/>
        <v>Lost</v>
      </c>
      <c r="X2542" t="str">
        <f>_xlfn.XLOOKUP(B2542,'Customers'!A:A,'Customers'!E:E,"")</f>
        <v>SMB</v>
      </c>
      <c r="Y2542">
        <f t="shared" si="355"/>
        <v>1</v>
      </c>
      <c r="Z2542">
        <f t="shared" si="356"/>
        <v>63</v>
      </c>
      <c r="AA2542">
        <f t="shared" si="359"/>
        <v>1</v>
      </c>
    </row>
    <row r="2543" spans="1:27">
      <c r="A2543" t="s">
        <v>7830</v>
      </c>
      <c r="B2543" t="s">
        <v>4396</v>
      </c>
      <c r="C2543" t="s">
        <v>3943</v>
      </c>
      <c r="D2543" t="s">
        <v>183</v>
      </c>
      <c r="E2543" t="s">
        <v>91</v>
      </c>
      <c r="F2543" t="s">
        <v>7831</v>
      </c>
      <c r="G2543" s="6">
        <f t="shared" si="351"/>
        <v>2594</v>
      </c>
      <c r="H2543" t="s">
        <v>151</v>
      </c>
      <c r="I2543" t="s">
        <v>68</v>
      </c>
      <c r="J2543" t="str">
        <f t="shared" si="352"/>
        <v>Anamika Keer</v>
      </c>
      <c r="K2543" t="s">
        <v>7832</v>
      </c>
      <c r="L2543" s="7">
        <f t="shared" si="357"/>
        <v>45453</v>
      </c>
      <c r="M2543" s="7">
        <v>45471</v>
      </c>
      <c r="N2543" s="1">
        <f t="shared" si="353"/>
        <v>45471</v>
      </c>
      <c r="O2543" s="7">
        <v>45571</v>
      </c>
      <c r="P2543" s="7">
        <f t="shared" si="358"/>
        <v>45571</v>
      </c>
      <c r="Q2543">
        <v>118</v>
      </c>
      <c r="R2543">
        <v>0</v>
      </c>
      <c r="S2543">
        <v>1</v>
      </c>
      <c r="T2543">
        <v>0.8</v>
      </c>
      <c r="U2543" t="s">
        <v>58</v>
      </c>
      <c r="W2543" t="str">
        <f t="shared" si="354"/>
        <v>Won</v>
      </c>
      <c r="X2543" t="str">
        <f>_xlfn.XLOOKUP(B2543,'Customers'!A:A,'Customers'!E:E,"")</f>
        <v>Mid-Market</v>
      </c>
      <c r="Y2543">
        <f t="shared" si="355"/>
        <v>1</v>
      </c>
      <c r="Z2543">
        <f t="shared" si="356"/>
        <v>100</v>
      </c>
      <c r="AA2543">
        <f t="shared" si="359"/>
        <v>1</v>
      </c>
    </row>
    <row r="2544" spans="1:27">
      <c r="A2544" t="s">
        <v>7833</v>
      </c>
      <c r="B2544" t="s">
        <v>2496</v>
      </c>
      <c r="C2544" t="s">
        <v>2256</v>
      </c>
      <c r="D2544" t="s">
        <v>66</v>
      </c>
      <c r="E2544" t="s">
        <v>115</v>
      </c>
      <c r="F2544" t="s">
        <v>2206</v>
      </c>
      <c r="G2544" s="6">
        <f t="shared" si="351"/>
        <v>5000</v>
      </c>
      <c r="H2544" t="s">
        <v>79</v>
      </c>
      <c r="I2544" t="s">
        <v>156</v>
      </c>
      <c r="J2544" t="str">
        <f t="shared" si="352"/>
        <v>Lakshmi Hayre</v>
      </c>
      <c r="K2544" t="s">
        <v>1853</v>
      </c>
      <c r="L2544" s="7">
        <f t="shared" si="357"/>
        <v>45358</v>
      </c>
      <c r="M2544" s="7">
        <v>45420</v>
      </c>
      <c r="N2544" s="1">
        <f t="shared" si="353"/>
        <v>45420</v>
      </c>
      <c r="O2544" s="7">
        <v>45490</v>
      </c>
      <c r="P2544" s="7">
        <f t="shared" si="358"/>
        <v>45490</v>
      </c>
      <c r="Q2544">
        <v>132</v>
      </c>
      <c r="R2544">
        <v>0</v>
      </c>
      <c r="S2544">
        <v>1</v>
      </c>
      <c r="T2544">
        <v>21.3</v>
      </c>
      <c r="U2544" t="s">
        <v>33</v>
      </c>
      <c r="W2544" t="str">
        <f t="shared" si="354"/>
        <v>Lost</v>
      </c>
      <c r="X2544" t="str">
        <f>_xlfn.XLOOKUP(B2544,'Customers'!A:A,'Customers'!E:E,"")</f>
        <v>SMB</v>
      </c>
      <c r="Y2544">
        <f t="shared" si="355"/>
        <v>1</v>
      </c>
      <c r="Z2544">
        <f t="shared" si="356"/>
        <v>70</v>
      </c>
      <c r="AA2544">
        <f t="shared" si="359"/>
        <v>1</v>
      </c>
    </row>
    <row r="2545" spans="1:27">
      <c r="A2545" t="s">
        <v>7834</v>
      </c>
      <c r="B2545" t="s">
        <v>7835</v>
      </c>
      <c r="C2545" t="s">
        <v>634</v>
      </c>
      <c r="D2545" t="s">
        <v>37</v>
      </c>
      <c r="E2545" t="s">
        <v>115</v>
      </c>
      <c r="F2545" t="s">
        <v>7836</v>
      </c>
      <c r="G2545" s="6">
        <f t="shared" si="351"/>
        <v>215533</v>
      </c>
      <c r="H2545" t="s">
        <v>47</v>
      </c>
      <c r="I2545" t="s">
        <v>86</v>
      </c>
      <c r="J2545" t="str">
        <f t="shared" si="352"/>
        <v>Mason Solanki</v>
      </c>
      <c r="K2545" t="s">
        <v>7837</v>
      </c>
      <c r="L2545" s="7">
        <f t="shared" si="357"/>
        <v>45268</v>
      </c>
      <c r="M2545" s="7">
        <v>45294</v>
      </c>
      <c r="N2545" s="1">
        <f t="shared" si="353"/>
        <v>45294</v>
      </c>
      <c r="O2545" s="7">
        <v>45444</v>
      </c>
      <c r="P2545" s="7">
        <f t="shared" si="358"/>
        <v>45444</v>
      </c>
      <c r="Q2545">
        <v>176</v>
      </c>
      <c r="R2545">
        <v>0</v>
      </c>
      <c r="S2545">
        <v>1</v>
      </c>
      <c r="T2545">
        <v>1.3</v>
      </c>
      <c r="U2545" t="s">
        <v>25</v>
      </c>
      <c r="W2545" t="str">
        <f t="shared" si="354"/>
        <v>Lost</v>
      </c>
      <c r="X2545" t="str">
        <f>_xlfn.XLOOKUP(B2545,'Customers'!A:A,'Customers'!E:E,"")</f>
        <v>SMB</v>
      </c>
      <c r="Y2545">
        <f t="shared" si="355"/>
        <v>1</v>
      </c>
      <c r="Z2545">
        <f t="shared" si="356"/>
        <v>150</v>
      </c>
      <c r="AA2545">
        <f t="shared" si="359"/>
        <v>1</v>
      </c>
    </row>
    <row r="2546" spans="1:27">
      <c r="A2546" t="s">
        <v>7838</v>
      </c>
      <c r="B2546" t="s">
        <v>7828</v>
      </c>
      <c r="C2546" t="s">
        <v>5604</v>
      </c>
      <c r="D2546" t="s">
        <v>19</v>
      </c>
      <c r="E2546" t="s">
        <v>91</v>
      </c>
      <c r="F2546" t="s">
        <v>7839</v>
      </c>
      <c r="G2546" s="6">
        <f t="shared" si="351"/>
        <v>3287</v>
      </c>
      <c r="H2546" t="s">
        <v>39</v>
      </c>
      <c r="I2546" t="s">
        <v>258</v>
      </c>
      <c r="J2546" t="str">
        <f t="shared" si="352"/>
        <v>Jasmit Gour</v>
      </c>
      <c r="K2546" t="s">
        <v>4887</v>
      </c>
      <c r="L2546" s="7">
        <f t="shared" si="357"/>
        <v>44966</v>
      </c>
      <c r="M2546" s="7">
        <v>45063</v>
      </c>
      <c r="N2546" s="1">
        <f t="shared" si="353"/>
        <v>45063</v>
      </c>
      <c r="O2546" s="7">
        <v>45030</v>
      </c>
      <c r="P2546" s="7">
        <f t="shared" si="358"/>
        <v>45030</v>
      </c>
      <c r="Q2546">
        <v>64</v>
      </c>
      <c r="R2546">
        <v>0</v>
      </c>
      <c r="S2546">
        <v>1</v>
      </c>
      <c r="T2546">
        <v>9.4</v>
      </c>
      <c r="U2546" t="s">
        <v>42</v>
      </c>
      <c r="W2546" t="str">
        <f t="shared" si="354"/>
        <v>Won</v>
      </c>
      <c r="X2546" t="str">
        <f>_xlfn.XLOOKUP(B2546,'Customers'!A:A,'Customers'!E:E,"")</f>
        <v>SMB</v>
      </c>
      <c r="Y2546">
        <f t="shared" si="355"/>
        <v>1</v>
      </c>
      <c r="Z2546">
        <f t="shared" si="356"/>
        <v>-33</v>
      </c>
      <c r="AA2546">
        <f t="shared" si="359"/>
        <v>0</v>
      </c>
    </row>
    <row r="2547" spans="1:27">
      <c r="A2547" t="s">
        <v>7840</v>
      </c>
      <c r="B2547" t="s">
        <v>6748</v>
      </c>
      <c r="C2547" t="s">
        <v>4113</v>
      </c>
      <c r="D2547" t="s">
        <v>37</v>
      </c>
      <c r="E2547" t="s">
        <v>91</v>
      </c>
      <c r="F2547" t="s">
        <v>7841</v>
      </c>
      <c r="G2547" s="6">
        <f t="shared" si="351"/>
        <v>180831</v>
      </c>
      <c r="H2547" t="s">
        <v>22</v>
      </c>
      <c r="I2547" t="s">
        <v>237</v>
      </c>
      <c r="J2547" t="str">
        <f t="shared" si="352"/>
        <v>Vidhi Mital</v>
      </c>
      <c r="K2547" t="s">
        <v>2739</v>
      </c>
      <c r="L2547" s="7">
        <f t="shared" si="357"/>
        <v>44758</v>
      </c>
      <c r="M2547" s="7">
        <v>44935</v>
      </c>
      <c r="N2547" s="1">
        <f t="shared" si="353"/>
        <v>44935</v>
      </c>
      <c r="O2547" s="7">
        <v>44919</v>
      </c>
      <c r="P2547" s="7">
        <f t="shared" si="358"/>
        <v>44919</v>
      </c>
      <c r="Q2547">
        <v>161</v>
      </c>
      <c r="R2547">
        <v>1</v>
      </c>
      <c r="S2547">
        <v>1</v>
      </c>
      <c r="T2547">
        <v>12.7</v>
      </c>
      <c r="U2547" t="s">
        <v>42</v>
      </c>
      <c r="W2547" t="str">
        <f t="shared" si="354"/>
        <v>Won</v>
      </c>
      <c r="X2547" t="str">
        <f>_xlfn.XLOOKUP(B2547,'Customers'!A:A,'Customers'!E:E,"")</f>
        <v>SMB</v>
      </c>
      <c r="Y2547">
        <f t="shared" si="355"/>
        <v>1</v>
      </c>
      <c r="Z2547">
        <f t="shared" si="356"/>
        <v>-16</v>
      </c>
      <c r="AA2547">
        <f t="shared" si="359"/>
        <v>0</v>
      </c>
    </row>
    <row r="2548" spans="1:27">
      <c r="A2548" t="s">
        <v>7842</v>
      </c>
      <c r="B2548" t="s">
        <v>240</v>
      </c>
      <c r="C2548" t="s">
        <v>2567</v>
      </c>
      <c r="D2548" t="s">
        <v>37</v>
      </c>
      <c r="E2548" t="s">
        <v>20</v>
      </c>
      <c r="F2548" t="s">
        <v>7843</v>
      </c>
      <c r="G2548" s="6">
        <f t="shared" si="351"/>
        <v>50757</v>
      </c>
      <c r="H2548" t="s">
        <v>47</v>
      </c>
      <c r="I2548" t="s">
        <v>93</v>
      </c>
      <c r="J2548" t="str">
        <f t="shared" si="352"/>
        <v>Owen Mane</v>
      </c>
      <c r="K2548" t="s">
        <v>6368</v>
      </c>
      <c r="L2548" s="7">
        <f t="shared" si="357"/>
        <v>45429</v>
      </c>
      <c r="M2548" s="7">
        <v>45582</v>
      </c>
      <c r="N2548" s="1">
        <f t="shared" si="353"/>
        <v>45582</v>
      </c>
      <c r="P2548" s="7" t="str">
        <f t="shared" si="358"/>
        <v/>
      </c>
      <c r="R2548">
        <v>0</v>
      </c>
      <c r="S2548">
        <v>1</v>
      </c>
      <c r="T2548">
        <v>3.5</v>
      </c>
      <c r="U2548" t="s">
        <v>33</v>
      </c>
      <c r="W2548" t="str">
        <f t="shared" si="354"/>
        <v>Open</v>
      </c>
      <c r="X2548" t="str">
        <f>_xlfn.XLOOKUP(B2548,'Customers'!A:A,'Customers'!E:E,"")</f>
        <v>Mid-Market</v>
      </c>
      <c r="Y2548">
        <f t="shared" si="355"/>
        <v>0</v>
      </c>
      <c r="Z2548" t="str">
        <f t="shared" si="356"/>
        <v/>
      </c>
      <c r="AA2548">
        <f t="shared" si="359"/>
        <v>0</v>
      </c>
    </row>
    <row r="2549" spans="1:27">
      <c r="A2549" t="s">
        <v>7844</v>
      </c>
      <c r="B2549" t="s">
        <v>4619</v>
      </c>
      <c r="C2549" t="s">
        <v>4622</v>
      </c>
      <c r="D2549" t="s">
        <v>53</v>
      </c>
      <c r="E2549" t="s">
        <v>115</v>
      </c>
      <c r="F2549" t="s">
        <v>7845</v>
      </c>
      <c r="G2549" s="6">
        <f t="shared" si="351"/>
        <v>11575</v>
      </c>
      <c r="H2549" t="s">
        <v>79</v>
      </c>
      <c r="I2549" t="s">
        <v>361</v>
      </c>
      <c r="J2549" t="str">
        <f t="shared" si="352"/>
        <v>Jalsa Parsa</v>
      </c>
      <c r="K2549" t="s">
        <v>559</v>
      </c>
      <c r="L2549" s="7">
        <f t="shared" si="357"/>
        <v>45536</v>
      </c>
      <c r="M2549" s="7">
        <v>45640</v>
      </c>
      <c r="N2549" s="1">
        <f t="shared" si="353"/>
        <v>45640</v>
      </c>
      <c r="O2549" s="7">
        <v>45640</v>
      </c>
      <c r="P2549" s="7">
        <f t="shared" si="358"/>
        <v>45640</v>
      </c>
      <c r="Q2549">
        <v>104</v>
      </c>
      <c r="R2549">
        <v>0</v>
      </c>
      <c r="S2549">
        <v>1</v>
      </c>
      <c r="T2549">
        <v>1.2</v>
      </c>
      <c r="U2549" t="s">
        <v>58</v>
      </c>
      <c r="W2549" t="str">
        <f t="shared" si="354"/>
        <v>Lost</v>
      </c>
      <c r="X2549" t="str">
        <f>_xlfn.XLOOKUP(B2549,'Customers'!A:A,'Customers'!E:E,"")</f>
        <v>SMB</v>
      </c>
      <c r="Y2549">
        <f t="shared" si="355"/>
        <v>1</v>
      </c>
      <c r="Z2549">
        <f t="shared" si="356"/>
        <v>0</v>
      </c>
      <c r="AA2549">
        <f t="shared" si="359"/>
        <v>0</v>
      </c>
    </row>
    <row r="2550" spans="1:27">
      <c r="A2550" t="s">
        <v>7846</v>
      </c>
      <c r="B2550" t="s">
        <v>2054</v>
      </c>
      <c r="C2550" t="s">
        <v>4544</v>
      </c>
      <c r="D2550" t="s">
        <v>66</v>
      </c>
      <c r="E2550" t="s">
        <v>91</v>
      </c>
      <c r="F2550" t="s">
        <v>7847</v>
      </c>
      <c r="G2550" s="6">
        <f t="shared" si="351"/>
        <v>17668</v>
      </c>
      <c r="H2550" t="s">
        <v>47</v>
      </c>
      <c r="I2550" t="s">
        <v>189</v>
      </c>
      <c r="J2550" t="str">
        <f t="shared" si="352"/>
        <v>Champak Rao</v>
      </c>
      <c r="K2550" t="s">
        <v>4487</v>
      </c>
      <c r="L2550" s="7">
        <f t="shared" si="357"/>
        <v>45197</v>
      </c>
      <c r="M2550" s="7">
        <v>45219</v>
      </c>
      <c r="N2550" s="1">
        <f t="shared" si="353"/>
        <v>45219</v>
      </c>
      <c r="O2550" s="7">
        <v>45304</v>
      </c>
      <c r="P2550" s="7">
        <f t="shared" si="358"/>
        <v>45304</v>
      </c>
      <c r="Q2550">
        <v>107</v>
      </c>
      <c r="R2550">
        <v>0</v>
      </c>
      <c r="S2550">
        <v>1</v>
      </c>
      <c r="T2550">
        <v>5</v>
      </c>
      <c r="U2550" t="s">
        <v>100</v>
      </c>
      <c r="W2550" t="str">
        <f t="shared" si="354"/>
        <v>Won</v>
      </c>
      <c r="X2550" t="str">
        <f>_xlfn.XLOOKUP(B2550,'Customers'!A:A,'Customers'!E:E,"")</f>
        <v>Enterprise</v>
      </c>
      <c r="Y2550">
        <f t="shared" si="355"/>
        <v>1</v>
      </c>
      <c r="Z2550">
        <f t="shared" si="356"/>
        <v>85</v>
      </c>
      <c r="AA2550">
        <f t="shared" si="359"/>
        <v>1</v>
      </c>
    </row>
    <row r="2551" spans="1:27">
      <c r="A2551" t="s">
        <v>7848</v>
      </c>
      <c r="B2551" t="s">
        <v>4753</v>
      </c>
      <c r="C2551" t="s">
        <v>251</v>
      </c>
      <c r="D2551" t="s">
        <v>37</v>
      </c>
      <c r="E2551" t="s">
        <v>45</v>
      </c>
      <c r="F2551" t="s">
        <v>7849</v>
      </c>
      <c r="G2551" s="6">
        <f t="shared" si="351"/>
        <v>200398</v>
      </c>
      <c r="H2551" t="s">
        <v>30</v>
      </c>
      <c r="I2551" t="s">
        <v>2756</v>
      </c>
      <c r="J2551" t="str">
        <f t="shared" si="352"/>
        <v>Shivani Natt</v>
      </c>
      <c r="K2551" t="s">
        <v>2009</v>
      </c>
      <c r="L2551" s="7">
        <f t="shared" si="357"/>
        <v>45344</v>
      </c>
      <c r="M2551" s="7">
        <v>45429</v>
      </c>
      <c r="N2551" s="1">
        <f t="shared" si="353"/>
        <v>45429</v>
      </c>
      <c r="P2551" s="7" t="str">
        <f t="shared" si="358"/>
        <v/>
      </c>
      <c r="R2551">
        <v>0</v>
      </c>
      <c r="S2551">
        <v>1</v>
      </c>
      <c r="T2551">
        <v>5.3</v>
      </c>
      <c r="U2551" t="s">
        <v>25</v>
      </c>
      <c r="W2551" t="str">
        <f t="shared" si="354"/>
        <v>Open</v>
      </c>
      <c r="X2551" t="str">
        <f>_xlfn.XLOOKUP(B2551,'Customers'!A:A,'Customers'!E:E,"")</f>
        <v>Mid-Market</v>
      </c>
      <c r="Y2551">
        <f t="shared" si="355"/>
        <v>0</v>
      </c>
      <c r="Z2551" t="str">
        <f t="shared" si="356"/>
        <v/>
      </c>
      <c r="AA2551">
        <f t="shared" si="359"/>
        <v>0</v>
      </c>
    </row>
    <row r="2552" spans="1:27">
      <c r="A2552" t="s">
        <v>7850</v>
      </c>
      <c r="B2552" t="s">
        <v>7851</v>
      </c>
      <c r="C2552" t="s">
        <v>509</v>
      </c>
      <c r="D2552" t="s">
        <v>66</v>
      </c>
      <c r="E2552" t="s">
        <v>54</v>
      </c>
      <c r="F2552" t="s">
        <v>7852</v>
      </c>
      <c r="G2552" s="6">
        <f t="shared" si="351"/>
        <v>16684</v>
      </c>
      <c r="H2552" t="s">
        <v>22</v>
      </c>
      <c r="I2552" t="s">
        <v>73</v>
      </c>
      <c r="J2552" t="str">
        <f t="shared" si="352"/>
        <v>Karan Karnik</v>
      </c>
      <c r="K2552" t="s">
        <v>309</v>
      </c>
      <c r="L2552" s="7">
        <f t="shared" si="357"/>
        <v>44606</v>
      </c>
      <c r="M2552" s="7">
        <v>44717</v>
      </c>
      <c r="N2552" s="1">
        <f t="shared" si="353"/>
        <v>44717</v>
      </c>
      <c r="P2552" s="7" t="str">
        <f t="shared" si="358"/>
        <v/>
      </c>
      <c r="R2552">
        <v>0</v>
      </c>
      <c r="S2552">
        <v>1</v>
      </c>
      <c r="T2552">
        <v>11.8</v>
      </c>
      <c r="U2552" t="s">
        <v>33</v>
      </c>
      <c r="W2552" t="str">
        <f t="shared" si="354"/>
        <v>Open</v>
      </c>
      <c r="X2552" t="str">
        <f>_xlfn.XLOOKUP(B2552,'Customers'!A:A,'Customers'!E:E,"")</f>
        <v>Mid-Market</v>
      </c>
      <c r="Y2552">
        <f t="shared" si="355"/>
        <v>0</v>
      </c>
      <c r="Z2552" t="str">
        <f t="shared" si="356"/>
        <v/>
      </c>
      <c r="AA2552">
        <f t="shared" si="359"/>
        <v>0</v>
      </c>
    </row>
    <row r="2553" spans="1:27">
      <c r="A2553" t="s">
        <v>7853</v>
      </c>
      <c r="B2553" t="s">
        <v>4845</v>
      </c>
      <c r="C2553" t="s">
        <v>1472</v>
      </c>
      <c r="D2553" t="s">
        <v>53</v>
      </c>
      <c r="E2553" t="s">
        <v>20</v>
      </c>
      <c r="F2553" t="s">
        <v>7854</v>
      </c>
      <c r="G2553" s="6">
        <f t="shared" si="351"/>
        <v>33027</v>
      </c>
      <c r="H2553" t="s">
        <v>47</v>
      </c>
      <c r="I2553" t="s">
        <v>268</v>
      </c>
      <c r="J2553" t="str">
        <f t="shared" si="352"/>
        <v>Panini Kade</v>
      </c>
      <c r="K2553" t="s">
        <v>580</v>
      </c>
      <c r="L2553" s="7">
        <f t="shared" si="357"/>
        <v>44931</v>
      </c>
      <c r="M2553" s="7">
        <v>45034</v>
      </c>
      <c r="N2553" s="1">
        <f t="shared" si="353"/>
        <v>45034</v>
      </c>
      <c r="P2553" s="7" t="str">
        <f t="shared" si="358"/>
        <v/>
      </c>
      <c r="R2553">
        <v>0</v>
      </c>
      <c r="S2553">
        <v>1</v>
      </c>
      <c r="T2553">
        <v>32.799999999999997</v>
      </c>
      <c r="U2553" t="s">
        <v>33</v>
      </c>
      <c r="W2553" t="str">
        <f t="shared" si="354"/>
        <v>Open</v>
      </c>
      <c r="X2553" t="str">
        <f>_xlfn.XLOOKUP(B2553,'Customers'!A:A,'Customers'!E:E,"")</f>
        <v>SMB</v>
      </c>
      <c r="Y2553">
        <f t="shared" si="355"/>
        <v>0</v>
      </c>
      <c r="Z2553" t="str">
        <f t="shared" si="356"/>
        <v/>
      </c>
      <c r="AA2553">
        <f t="shared" si="359"/>
        <v>0</v>
      </c>
    </row>
    <row r="2554" spans="1:27">
      <c r="A2554" t="s">
        <v>7855</v>
      </c>
      <c r="B2554" t="s">
        <v>7856</v>
      </c>
      <c r="C2554" t="s">
        <v>18</v>
      </c>
      <c r="D2554" t="s">
        <v>53</v>
      </c>
      <c r="E2554" t="s">
        <v>54</v>
      </c>
      <c r="F2554" t="s">
        <v>7857</v>
      </c>
      <c r="G2554" s="6">
        <f t="shared" si="351"/>
        <v>25882</v>
      </c>
      <c r="H2554" t="s">
        <v>56</v>
      </c>
      <c r="I2554" t="s">
        <v>258</v>
      </c>
      <c r="J2554" t="str">
        <f t="shared" si="352"/>
        <v>Jasmit Gour</v>
      </c>
      <c r="K2554" t="s">
        <v>5611</v>
      </c>
      <c r="L2554" s="7">
        <f t="shared" si="357"/>
        <v>45084</v>
      </c>
      <c r="M2554" s="7">
        <v>45116</v>
      </c>
      <c r="N2554" s="1">
        <f t="shared" si="353"/>
        <v>45116</v>
      </c>
      <c r="P2554" s="7" t="str">
        <f t="shared" si="358"/>
        <v/>
      </c>
      <c r="R2554">
        <v>0</v>
      </c>
      <c r="S2554">
        <v>1</v>
      </c>
      <c r="T2554">
        <v>5.6</v>
      </c>
      <c r="U2554" t="s">
        <v>100</v>
      </c>
      <c r="W2554" t="str">
        <f t="shared" si="354"/>
        <v>Open</v>
      </c>
      <c r="X2554" t="str">
        <f>_xlfn.XLOOKUP(B2554,'Customers'!A:A,'Customers'!E:E,"")</f>
        <v>SMB</v>
      </c>
      <c r="Y2554">
        <f t="shared" si="355"/>
        <v>0</v>
      </c>
      <c r="Z2554" t="str">
        <f t="shared" si="356"/>
        <v/>
      </c>
      <c r="AA2554">
        <f t="shared" si="359"/>
        <v>0</v>
      </c>
    </row>
    <row r="2555" spans="1:27">
      <c r="A2555" t="s">
        <v>7858</v>
      </c>
      <c r="B2555" t="s">
        <v>7859</v>
      </c>
      <c r="C2555" t="s">
        <v>2549</v>
      </c>
      <c r="D2555" t="s">
        <v>37</v>
      </c>
      <c r="E2555" t="s">
        <v>177</v>
      </c>
      <c r="F2555" t="s">
        <v>7860</v>
      </c>
      <c r="G2555" s="6">
        <f t="shared" si="351"/>
        <v>190546</v>
      </c>
      <c r="H2555" t="s">
        <v>30</v>
      </c>
      <c r="I2555" t="s">
        <v>62</v>
      </c>
      <c r="J2555" t="str">
        <f t="shared" si="352"/>
        <v>Jairaj Panchal</v>
      </c>
      <c r="K2555" t="s">
        <v>4317</v>
      </c>
      <c r="L2555" s="7">
        <f t="shared" si="357"/>
        <v>44941</v>
      </c>
      <c r="M2555" s="7">
        <v>45048</v>
      </c>
      <c r="N2555" s="1">
        <f t="shared" si="353"/>
        <v>45048</v>
      </c>
      <c r="P2555" s="7" t="str">
        <f t="shared" si="358"/>
        <v/>
      </c>
      <c r="R2555">
        <v>0</v>
      </c>
      <c r="S2555">
        <v>1</v>
      </c>
      <c r="T2555">
        <v>10.9</v>
      </c>
      <c r="U2555" t="s">
        <v>58</v>
      </c>
      <c r="W2555" t="str">
        <f t="shared" si="354"/>
        <v>Open</v>
      </c>
      <c r="X2555" t="str">
        <f>_xlfn.XLOOKUP(B2555,'Customers'!A:A,'Customers'!E:E,"")</f>
        <v>Enterprise</v>
      </c>
      <c r="Y2555">
        <f t="shared" si="355"/>
        <v>0</v>
      </c>
      <c r="Z2555" t="str">
        <f t="shared" si="356"/>
        <v/>
      </c>
      <c r="AA2555">
        <f t="shared" si="359"/>
        <v>0</v>
      </c>
    </row>
    <row r="2556" spans="1:27">
      <c r="A2556" t="s">
        <v>7861</v>
      </c>
      <c r="B2556" t="s">
        <v>51</v>
      </c>
      <c r="C2556" t="s">
        <v>18</v>
      </c>
      <c r="D2556" t="s">
        <v>66</v>
      </c>
      <c r="E2556" t="s">
        <v>91</v>
      </c>
      <c r="F2556" t="s">
        <v>7862</v>
      </c>
      <c r="G2556" s="6">
        <f t="shared" si="351"/>
        <v>3952</v>
      </c>
      <c r="H2556" t="s">
        <v>172</v>
      </c>
      <c r="I2556" t="s">
        <v>117</v>
      </c>
      <c r="J2556" t="str">
        <f t="shared" si="352"/>
        <v>Ekta Uppal</v>
      </c>
      <c r="K2556" t="s">
        <v>7863</v>
      </c>
      <c r="L2556" s="7">
        <f t="shared" si="357"/>
        <v>44918</v>
      </c>
      <c r="M2556" s="7">
        <v>45013</v>
      </c>
      <c r="N2556" s="1">
        <f t="shared" si="353"/>
        <v>45013</v>
      </c>
      <c r="O2556" s="7">
        <v>45087</v>
      </c>
      <c r="P2556" s="7">
        <f t="shared" si="358"/>
        <v>45087</v>
      </c>
      <c r="Q2556">
        <v>169</v>
      </c>
      <c r="R2556">
        <v>1</v>
      </c>
      <c r="S2556">
        <v>3</v>
      </c>
      <c r="T2556">
        <v>8.6</v>
      </c>
      <c r="U2556" t="s">
        <v>58</v>
      </c>
      <c r="W2556" t="str">
        <f t="shared" si="354"/>
        <v>Won</v>
      </c>
      <c r="X2556" t="str">
        <f>_xlfn.XLOOKUP(B2556,'Customers'!A:A,'Customers'!E:E,"")</f>
        <v>Mid-Market</v>
      </c>
      <c r="Y2556">
        <f t="shared" si="355"/>
        <v>1</v>
      </c>
      <c r="Z2556">
        <f t="shared" si="356"/>
        <v>74</v>
      </c>
      <c r="AA2556">
        <f t="shared" si="359"/>
        <v>1</v>
      </c>
    </row>
    <row r="2557" spans="1:27">
      <c r="A2557" t="s">
        <v>7864</v>
      </c>
      <c r="B2557" t="s">
        <v>6452</v>
      </c>
      <c r="C2557" t="s">
        <v>18</v>
      </c>
      <c r="D2557" t="s">
        <v>66</v>
      </c>
      <c r="E2557" t="s">
        <v>177</v>
      </c>
      <c r="F2557" t="s">
        <v>7865</v>
      </c>
      <c r="G2557" s="6">
        <f t="shared" si="351"/>
        <v>9569</v>
      </c>
      <c r="H2557" t="s">
        <v>47</v>
      </c>
      <c r="I2557" t="s">
        <v>80</v>
      </c>
      <c r="J2557" t="str">
        <f t="shared" si="352"/>
        <v>Shivani Natt</v>
      </c>
      <c r="K2557" t="s">
        <v>7866</v>
      </c>
      <c r="L2557" s="7">
        <f t="shared" si="357"/>
        <v>45459</v>
      </c>
      <c r="M2557" s="7">
        <v>45541</v>
      </c>
      <c r="N2557" s="1">
        <f t="shared" si="353"/>
        <v>45541</v>
      </c>
      <c r="P2557" s="7" t="str">
        <f t="shared" si="358"/>
        <v/>
      </c>
      <c r="R2557">
        <v>0</v>
      </c>
      <c r="S2557">
        <v>1</v>
      </c>
      <c r="T2557">
        <v>18.5</v>
      </c>
      <c r="U2557" t="s">
        <v>33</v>
      </c>
      <c r="W2557" t="str">
        <f t="shared" si="354"/>
        <v>Open</v>
      </c>
      <c r="X2557" t="str">
        <f>_xlfn.XLOOKUP(B2557,'Customers'!A:A,'Customers'!E:E,"")</f>
        <v>Enterprise</v>
      </c>
      <c r="Y2557">
        <f t="shared" si="355"/>
        <v>0</v>
      </c>
      <c r="Z2557" t="str">
        <f t="shared" si="356"/>
        <v/>
      </c>
      <c r="AA2557">
        <f t="shared" si="359"/>
        <v>0</v>
      </c>
    </row>
    <row r="2558" spans="1:27">
      <c r="A2558" t="s">
        <v>7867</v>
      </c>
      <c r="B2558" t="s">
        <v>3049</v>
      </c>
      <c r="C2558" t="s">
        <v>18</v>
      </c>
      <c r="D2558" t="s">
        <v>66</v>
      </c>
      <c r="E2558" t="s">
        <v>177</v>
      </c>
      <c r="F2558" t="s">
        <v>1483</v>
      </c>
      <c r="G2558" s="6">
        <f t="shared" si="351"/>
        <v>17000</v>
      </c>
      <c r="H2558" t="s">
        <v>22</v>
      </c>
      <c r="I2558" t="s">
        <v>361</v>
      </c>
      <c r="J2558" t="str">
        <f t="shared" si="352"/>
        <v>Jalsa Parsa</v>
      </c>
      <c r="K2558" t="s">
        <v>1192</v>
      </c>
      <c r="L2558" s="7">
        <f t="shared" si="357"/>
        <v>45418</v>
      </c>
      <c r="M2558" s="7">
        <v>45593</v>
      </c>
      <c r="N2558" s="1">
        <f t="shared" si="353"/>
        <v>45593</v>
      </c>
      <c r="P2558" s="7" t="str">
        <f t="shared" si="358"/>
        <v/>
      </c>
      <c r="R2558">
        <v>0</v>
      </c>
      <c r="S2558">
        <v>1</v>
      </c>
      <c r="T2558">
        <v>5.2</v>
      </c>
      <c r="U2558" t="s">
        <v>58</v>
      </c>
      <c r="W2558" t="str">
        <f t="shared" si="354"/>
        <v>Open</v>
      </c>
      <c r="X2558" t="str">
        <f>_xlfn.XLOOKUP(B2558,'Customers'!A:A,'Customers'!E:E,"")</f>
        <v>Enterprise</v>
      </c>
      <c r="Y2558">
        <f t="shared" si="355"/>
        <v>0</v>
      </c>
      <c r="Z2558" t="str">
        <f t="shared" si="356"/>
        <v/>
      </c>
      <c r="AA2558">
        <f t="shared" si="359"/>
        <v>0</v>
      </c>
    </row>
    <row r="2559" spans="1:27">
      <c r="A2559" t="s">
        <v>7868</v>
      </c>
      <c r="B2559" t="s">
        <v>793</v>
      </c>
      <c r="C2559" t="s">
        <v>18</v>
      </c>
      <c r="D2559" t="s">
        <v>19</v>
      </c>
      <c r="E2559" t="s">
        <v>45</v>
      </c>
      <c r="F2559" t="s">
        <v>7869</v>
      </c>
      <c r="G2559" s="6">
        <f t="shared" si="351"/>
        <v>8890</v>
      </c>
      <c r="H2559" t="s">
        <v>39</v>
      </c>
      <c r="I2559" t="s">
        <v>361</v>
      </c>
      <c r="J2559" t="str">
        <f t="shared" si="352"/>
        <v>Jalsa Parsa</v>
      </c>
      <c r="K2559" t="s">
        <v>4193</v>
      </c>
      <c r="L2559" s="7">
        <f t="shared" si="357"/>
        <v>44913</v>
      </c>
      <c r="M2559" s="7">
        <v>45075</v>
      </c>
      <c r="N2559" s="1">
        <f t="shared" si="353"/>
        <v>45075</v>
      </c>
      <c r="P2559" s="7" t="str">
        <f t="shared" si="358"/>
        <v/>
      </c>
      <c r="R2559">
        <v>0</v>
      </c>
      <c r="S2559">
        <v>1</v>
      </c>
      <c r="T2559">
        <v>12.8</v>
      </c>
      <c r="U2559" t="s">
        <v>42</v>
      </c>
      <c r="W2559" t="str">
        <f t="shared" si="354"/>
        <v>Open</v>
      </c>
      <c r="X2559" t="str">
        <f>_xlfn.XLOOKUP(B2559,'Customers'!A:A,'Customers'!E:E,"")</f>
        <v>SMB</v>
      </c>
      <c r="Y2559">
        <f t="shared" si="355"/>
        <v>0</v>
      </c>
      <c r="Z2559" t="str">
        <f t="shared" si="356"/>
        <v/>
      </c>
      <c r="AA2559">
        <f t="shared" si="359"/>
        <v>0</v>
      </c>
    </row>
    <row r="2560" spans="1:27">
      <c r="A2560" t="s">
        <v>7870</v>
      </c>
      <c r="B2560" t="s">
        <v>1665</v>
      </c>
      <c r="C2560" t="s">
        <v>1346</v>
      </c>
      <c r="D2560" t="s">
        <v>66</v>
      </c>
      <c r="E2560" t="s">
        <v>20</v>
      </c>
      <c r="F2560" t="s">
        <v>7871</v>
      </c>
      <c r="G2560" s="6">
        <f t="shared" si="351"/>
        <v>12283</v>
      </c>
      <c r="H2560" t="s">
        <v>151</v>
      </c>
      <c r="I2560" t="s">
        <v>139</v>
      </c>
      <c r="J2560" t="str">
        <f t="shared" si="352"/>
        <v>Champak Rao</v>
      </c>
      <c r="K2560" t="s">
        <v>7244</v>
      </c>
      <c r="L2560" s="7">
        <f t="shared" si="357"/>
        <v>45246</v>
      </c>
      <c r="M2560" s="7">
        <v>45320</v>
      </c>
      <c r="N2560" s="1">
        <f t="shared" si="353"/>
        <v>45320</v>
      </c>
      <c r="P2560" s="7" t="str">
        <f t="shared" si="358"/>
        <v/>
      </c>
      <c r="R2560">
        <v>0</v>
      </c>
      <c r="S2560">
        <v>1</v>
      </c>
      <c r="U2560" t="s">
        <v>42</v>
      </c>
      <c r="W2560" t="str">
        <f t="shared" si="354"/>
        <v>Open</v>
      </c>
      <c r="X2560" t="str">
        <f>_xlfn.XLOOKUP(B2560,'Customers'!A:A,'Customers'!E:E,"")</f>
        <v>Enterprise</v>
      </c>
      <c r="Y2560">
        <f t="shared" si="355"/>
        <v>0</v>
      </c>
      <c r="Z2560" t="str">
        <f t="shared" si="356"/>
        <v/>
      </c>
      <c r="AA2560">
        <f t="shared" si="359"/>
        <v>0</v>
      </c>
    </row>
    <row r="2561" spans="1:27">
      <c r="A2561" t="s">
        <v>7872</v>
      </c>
      <c r="B2561" t="s">
        <v>5327</v>
      </c>
      <c r="C2561" t="s">
        <v>7873</v>
      </c>
      <c r="D2561" t="s">
        <v>183</v>
      </c>
      <c r="E2561" t="s">
        <v>177</v>
      </c>
      <c r="F2561" t="s">
        <v>7874</v>
      </c>
      <c r="G2561" s="6">
        <f t="shared" si="351"/>
        <v>5509</v>
      </c>
      <c r="H2561" t="s">
        <v>47</v>
      </c>
      <c r="I2561" t="s">
        <v>23</v>
      </c>
      <c r="J2561" t="str">
        <f t="shared" si="352"/>
        <v>Nihal Bhasin</v>
      </c>
      <c r="K2561" t="s">
        <v>2489</v>
      </c>
      <c r="L2561" s="7">
        <f t="shared" si="357"/>
        <v>45239</v>
      </c>
      <c r="M2561" s="7">
        <v>45277</v>
      </c>
      <c r="N2561" s="1">
        <f t="shared" si="353"/>
        <v>45277</v>
      </c>
      <c r="P2561" s="7" t="str">
        <f t="shared" si="358"/>
        <v/>
      </c>
      <c r="R2561">
        <v>0</v>
      </c>
      <c r="S2561">
        <v>1</v>
      </c>
      <c r="T2561">
        <v>22</v>
      </c>
      <c r="U2561" t="s">
        <v>100</v>
      </c>
      <c r="W2561" t="str">
        <f t="shared" si="354"/>
        <v>Open</v>
      </c>
      <c r="X2561" t="str">
        <f>_xlfn.XLOOKUP(B2561,'Customers'!A:A,'Customers'!E:E,"")</f>
        <v>Mid-Market</v>
      </c>
      <c r="Y2561">
        <f t="shared" si="355"/>
        <v>0</v>
      </c>
      <c r="Z2561" t="str">
        <f t="shared" si="356"/>
        <v/>
      </c>
      <c r="AA2561">
        <f t="shared" si="359"/>
        <v>0</v>
      </c>
    </row>
    <row r="2562" spans="1:27">
      <c r="A2562" t="s">
        <v>7875</v>
      </c>
      <c r="B2562" t="s">
        <v>3332</v>
      </c>
      <c r="C2562" t="s">
        <v>3009</v>
      </c>
      <c r="D2562" t="s">
        <v>53</v>
      </c>
      <c r="E2562" t="s">
        <v>20</v>
      </c>
      <c r="F2562" t="s">
        <v>7876</v>
      </c>
      <c r="G2562" s="6">
        <f t="shared" ref="G2562:G2625" si="360">IF(F2562="","",IF(RIGHT(UPPER(SUBSTITUTE(SUBSTITUTE(SUBSTITUTE(TRIM(F2562),"$",""),",","")," ","")),1)="K",VALUE(LEFT(UPPER(SUBSTITUTE(SUBSTITUTE(SUBSTITUTE(TRIM(F2562),"$",""),",","")," ","")),LEN(UPPER(SUBSTITUTE(SUBSTITUTE(SUBSTITUTE(TRIM(F2562),"$",""),",","")," ","")))-1))*1000,IF(RIGHT(UPPER(SUBSTITUTE(SUBSTITUTE(SUBSTITUTE(TRIM(F2562),"$",""),",","")," ","")),1)="M",VALUE(LEFT(UPPER(SUBSTITUTE(SUBSTITUTE(SUBSTITUTE(TRIM(F2562),"$",""),",","")," ","")),LEN(UPPER(SUBSTITUTE(SUBSTITUTE(SUBSTITUTE(TRIM(F2562),"$",""),",","")," ","")))-1))*1000000,VALUE(SUBSTITUTE(SUBSTITUTE(SUBSTITUTE(TRIM(F2562),"$",""),",","")," ","")))))</f>
        <v>45498</v>
      </c>
      <c r="H2562" t="s">
        <v>22</v>
      </c>
      <c r="I2562" t="s">
        <v>80</v>
      </c>
      <c r="J2562" t="str">
        <f t="shared" ref="J2562:J2625" si="361">PROPER(TRIM(I2562))</f>
        <v>Shivani Natt</v>
      </c>
      <c r="K2562" t="s">
        <v>253</v>
      </c>
      <c r="L2562" s="7">
        <f t="shared" si="357"/>
        <v>44667</v>
      </c>
      <c r="M2562" s="7">
        <v>44752</v>
      </c>
      <c r="N2562" s="1">
        <f t="shared" ref="N2562:N2625" si="362">IF(M2562="","",IF(ISNUMBER(M2562),M2562,IF(ISNUMBER(SEARCH("/",M2562)),DATE(VALUE(RIGHT(M2562,4)),VALUE(MID(M2562,4,2)),VALUE(LEFT(M2562,2))),DATE(VALUE(LEFT(M2562,4)),VALUE(MID(M2562,6,2)),VALUE(RIGHT(M2562,2))))))</f>
        <v>44752</v>
      </c>
      <c r="P2562" s="7" t="str">
        <f t="shared" si="358"/>
        <v/>
      </c>
      <c r="R2562">
        <v>0</v>
      </c>
      <c r="S2562">
        <v>1</v>
      </c>
      <c r="T2562">
        <v>5.5</v>
      </c>
      <c r="U2562" t="s">
        <v>100</v>
      </c>
      <c r="W2562" t="str">
        <f t="shared" ref="W2562:W2625" si="363">IF(E2562="","",IF(E2562="Closed Won","Won",IF(E2562="Closed Lost","Lost","Open")))</f>
        <v>Open</v>
      </c>
      <c r="X2562" t="str">
        <f>_xlfn.XLOOKUP(B2562,'Customers'!A:A,'Customers'!E:E,"")</f>
        <v>Mid-Market</v>
      </c>
      <c r="Y2562">
        <f t="shared" ref="Y2562:Y2625" si="364">IF(OR(W2562="Won",W2562="Lost"),1,0)</f>
        <v>0</v>
      </c>
      <c r="Z2562" t="str">
        <f t="shared" ref="Z2562:Z2625" si="365">IF(OR(N2562="",P2562=""),"",P2562-N2562)</f>
        <v/>
      </c>
      <c r="AA2562">
        <f t="shared" si="359"/>
        <v>0</v>
      </c>
    </row>
    <row r="2563" spans="1:27">
      <c r="A2563" t="s">
        <v>7877</v>
      </c>
      <c r="B2563" t="s">
        <v>1446</v>
      </c>
      <c r="C2563" t="s">
        <v>634</v>
      </c>
      <c r="D2563" t="s">
        <v>19</v>
      </c>
      <c r="E2563" t="s">
        <v>54</v>
      </c>
      <c r="F2563" t="s">
        <v>7878</v>
      </c>
      <c r="G2563" s="6">
        <f t="shared" si="360"/>
        <v>1986</v>
      </c>
      <c r="H2563" t="s">
        <v>39</v>
      </c>
      <c r="I2563" t="s">
        <v>3052</v>
      </c>
      <c r="J2563" t="str">
        <f t="shared" si="361"/>
        <v>Panini Kade</v>
      </c>
      <c r="K2563" t="s">
        <v>3099</v>
      </c>
      <c r="L2563" s="7">
        <f t="shared" ref="L2563:L2626" si="366">IF(K2563="","",IF(ISNUMBER(K2563),K2563,IF(ISNUMBER(SEARCH("/",K2563)),DATE(VALUE(RIGHT(K2563,4)),VALUE(MID(K2563,4,2)),VALUE(LEFT(K2563,2))),DATE(VALUE(LEFT(K2563,4)),VALUE(MID(K2563,6,2)),VALUE(RIGHT(K2563,2))))))</f>
        <v>44663</v>
      </c>
      <c r="M2563" s="7">
        <v>44824</v>
      </c>
      <c r="N2563" s="1">
        <f t="shared" si="362"/>
        <v>44824</v>
      </c>
      <c r="P2563" s="7" t="str">
        <f t="shared" ref="P2563:P2626" si="367">IF(O2563="","",IF(ISNUMBER(O2563),O2563,DATE(VALUE(LEFT(O2563,4)),VALUE(MID(O2563,6,2)),VALUE(RIGHT(O2563,2)))))</f>
        <v/>
      </c>
      <c r="R2563">
        <v>0</v>
      </c>
      <c r="S2563">
        <v>1</v>
      </c>
      <c r="T2563">
        <v>32.6</v>
      </c>
      <c r="U2563" t="s">
        <v>42</v>
      </c>
      <c r="W2563" t="str">
        <f t="shared" si="363"/>
        <v>Open</v>
      </c>
      <c r="X2563" t="str">
        <f>_xlfn.XLOOKUP(B2563,'Customers'!A:A,'Customers'!E:E,"")</f>
        <v>Mid-Market</v>
      </c>
      <c r="Y2563">
        <f t="shared" si="364"/>
        <v>0</v>
      </c>
      <c r="Z2563" t="str">
        <f t="shared" si="365"/>
        <v/>
      </c>
      <c r="AA2563">
        <f t="shared" ref="AA2563:AA2626" si="368">IF(AND(Y2563=1,Z2563&gt;30),1,0)</f>
        <v>0</v>
      </c>
    </row>
    <row r="2564" spans="1:27">
      <c r="A2564" t="s">
        <v>7879</v>
      </c>
      <c r="B2564" t="s">
        <v>372</v>
      </c>
      <c r="C2564" t="s">
        <v>307</v>
      </c>
      <c r="D2564" t="s">
        <v>183</v>
      </c>
      <c r="E2564" t="s">
        <v>115</v>
      </c>
      <c r="F2564" t="s">
        <v>7880</v>
      </c>
      <c r="G2564" s="6">
        <f t="shared" si="360"/>
        <v>10238</v>
      </c>
      <c r="H2564" t="s">
        <v>161</v>
      </c>
      <c r="I2564" t="s">
        <v>232</v>
      </c>
      <c r="J2564" t="str">
        <f t="shared" si="361"/>
        <v>Patrick Sama</v>
      </c>
      <c r="K2564" t="s">
        <v>7734</v>
      </c>
      <c r="L2564" s="7">
        <f t="shared" si="366"/>
        <v>44703</v>
      </c>
      <c r="M2564" s="7">
        <v>44798</v>
      </c>
      <c r="N2564" s="1">
        <f t="shared" si="362"/>
        <v>44798</v>
      </c>
      <c r="O2564" s="7">
        <v>44821</v>
      </c>
      <c r="P2564" s="7">
        <f t="shared" si="367"/>
        <v>44821</v>
      </c>
      <c r="Q2564">
        <v>118</v>
      </c>
      <c r="R2564">
        <v>0</v>
      </c>
      <c r="S2564">
        <v>1</v>
      </c>
      <c r="T2564">
        <v>34.1</v>
      </c>
      <c r="U2564" t="s">
        <v>33</v>
      </c>
      <c r="W2564" t="str">
        <f t="shared" si="363"/>
        <v>Lost</v>
      </c>
      <c r="X2564" t="str">
        <f>_xlfn.XLOOKUP(B2564,'Customers'!A:A,'Customers'!E:E,"")</f>
        <v>Mid-Market</v>
      </c>
      <c r="Y2564">
        <f t="shared" si="364"/>
        <v>1</v>
      </c>
      <c r="Z2564">
        <f t="shared" si="365"/>
        <v>23</v>
      </c>
      <c r="AA2564">
        <f t="shared" si="368"/>
        <v>0</v>
      </c>
    </row>
    <row r="2565" spans="1:27">
      <c r="A2565" t="s">
        <v>7881</v>
      </c>
      <c r="B2565" t="s">
        <v>2831</v>
      </c>
      <c r="C2565" t="s">
        <v>1565</v>
      </c>
      <c r="D2565" t="s">
        <v>183</v>
      </c>
      <c r="E2565" t="s">
        <v>177</v>
      </c>
      <c r="F2565" t="s">
        <v>7882</v>
      </c>
      <c r="G2565" s="6">
        <f t="shared" si="360"/>
        <v>4277</v>
      </c>
      <c r="H2565" t="s">
        <v>151</v>
      </c>
      <c r="I2565" t="s">
        <v>237</v>
      </c>
      <c r="J2565" t="str">
        <f t="shared" si="361"/>
        <v>Vidhi Mital</v>
      </c>
      <c r="K2565" t="s">
        <v>3158</v>
      </c>
      <c r="L2565" s="7">
        <f t="shared" si="366"/>
        <v>44809</v>
      </c>
      <c r="M2565" s="7">
        <v>44916</v>
      </c>
      <c r="N2565" s="1">
        <f t="shared" si="362"/>
        <v>44916</v>
      </c>
      <c r="P2565" s="7" t="str">
        <f t="shared" si="367"/>
        <v/>
      </c>
      <c r="R2565">
        <v>0</v>
      </c>
      <c r="S2565">
        <v>1</v>
      </c>
      <c r="U2565" t="s">
        <v>58</v>
      </c>
      <c r="W2565" t="str">
        <f t="shared" si="363"/>
        <v>Open</v>
      </c>
      <c r="X2565" t="str">
        <f>_xlfn.XLOOKUP(B2565,'Customers'!A:A,'Customers'!E:E,"")</f>
        <v>Enterprise</v>
      </c>
      <c r="Y2565">
        <f t="shared" si="364"/>
        <v>0</v>
      </c>
      <c r="Z2565" t="str">
        <f t="shared" si="365"/>
        <v/>
      </c>
      <c r="AA2565">
        <f t="shared" si="368"/>
        <v>0</v>
      </c>
    </row>
    <row r="2566" spans="1:27">
      <c r="A2566" t="s">
        <v>7883</v>
      </c>
      <c r="B2566" t="s">
        <v>3084</v>
      </c>
      <c r="C2566" t="s">
        <v>18</v>
      </c>
      <c r="D2566" t="s">
        <v>66</v>
      </c>
      <c r="E2566" t="s">
        <v>177</v>
      </c>
      <c r="F2566" t="s">
        <v>7884</v>
      </c>
      <c r="G2566" s="6">
        <f t="shared" si="360"/>
        <v>5577</v>
      </c>
      <c r="H2566" t="s">
        <v>79</v>
      </c>
      <c r="I2566" t="s">
        <v>80</v>
      </c>
      <c r="J2566" t="str">
        <f t="shared" si="361"/>
        <v>Shivani Natt</v>
      </c>
      <c r="K2566" t="s">
        <v>7885</v>
      </c>
      <c r="L2566" s="7">
        <f t="shared" si="366"/>
        <v>44732</v>
      </c>
      <c r="M2566" s="7">
        <v>44830</v>
      </c>
      <c r="N2566" s="1">
        <f t="shared" si="362"/>
        <v>44830</v>
      </c>
      <c r="P2566" s="7" t="str">
        <f t="shared" si="367"/>
        <v/>
      </c>
      <c r="R2566">
        <v>0</v>
      </c>
      <c r="S2566">
        <v>1</v>
      </c>
      <c r="T2566">
        <v>0.9</v>
      </c>
      <c r="U2566" t="s">
        <v>100</v>
      </c>
      <c r="W2566" t="str">
        <f t="shared" si="363"/>
        <v>Open</v>
      </c>
      <c r="X2566" t="str">
        <f>_xlfn.XLOOKUP(B2566,'Customers'!A:A,'Customers'!E:E,"")</f>
        <v>Mid-Market</v>
      </c>
      <c r="Y2566">
        <f t="shared" si="364"/>
        <v>0</v>
      </c>
      <c r="Z2566" t="str">
        <f t="shared" si="365"/>
        <v/>
      </c>
      <c r="AA2566">
        <f t="shared" si="368"/>
        <v>0</v>
      </c>
    </row>
    <row r="2567" spans="1:27">
      <c r="A2567" t="s">
        <v>7886</v>
      </c>
      <c r="B2567" t="s">
        <v>5648</v>
      </c>
      <c r="C2567" t="s">
        <v>1646</v>
      </c>
      <c r="D2567" t="s">
        <v>37</v>
      </c>
      <c r="E2567" t="s">
        <v>91</v>
      </c>
      <c r="F2567" t="s">
        <v>7887</v>
      </c>
      <c r="G2567" s="6">
        <f t="shared" si="360"/>
        <v>85930</v>
      </c>
      <c r="H2567" t="s">
        <v>56</v>
      </c>
      <c r="I2567" t="s">
        <v>80</v>
      </c>
      <c r="J2567" t="str">
        <f t="shared" si="361"/>
        <v>Shivani Natt</v>
      </c>
      <c r="K2567" t="s">
        <v>7888</v>
      </c>
      <c r="L2567" s="7">
        <f t="shared" si="366"/>
        <v>45333</v>
      </c>
      <c r="M2567" s="7">
        <v>45430</v>
      </c>
      <c r="N2567" s="1">
        <f t="shared" si="362"/>
        <v>45430</v>
      </c>
      <c r="O2567" s="7">
        <v>45423</v>
      </c>
      <c r="P2567" s="7">
        <f t="shared" si="367"/>
        <v>45423</v>
      </c>
      <c r="Q2567">
        <v>90</v>
      </c>
      <c r="R2567">
        <v>0</v>
      </c>
      <c r="S2567">
        <v>1</v>
      </c>
      <c r="U2567" t="s">
        <v>33</v>
      </c>
      <c r="W2567" t="str">
        <f t="shared" si="363"/>
        <v>Won</v>
      </c>
      <c r="X2567" t="str">
        <f>_xlfn.XLOOKUP(B2567,'Customers'!A:A,'Customers'!E:E,"")</f>
        <v>Mid-Market</v>
      </c>
      <c r="Y2567">
        <f t="shared" si="364"/>
        <v>1</v>
      </c>
      <c r="Z2567">
        <f t="shared" si="365"/>
        <v>-7</v>
      </c>
      <c r="AA2567">
        <f t="shared" si="368"/>
        <v>0</v>
      </c>
    </row>
    <row r="2568" spans="1:27">
      <c r="A2568" t="s">
        <v>7889</v>
      </c>
      <c r="B2568" t="s">
        <v>7890</v>
      </c>
      <c r="C2568" t="s">
        <v>18</v>
      </c>
      <c r="D2568" t="s">
        <v>19</v>
      </c>
      <c r="E2568" t="s">
        <v>45</v>
      </c>
      <c r="F2568" t="s">
        <v>7891</v>
      </c>
      <c r="G2568" s="6">
        <f t="shared" si="360"/>
        <v>5218</v>
      </c>
      <c r="H2568" t="s">
        <v>47</v>
      </c>
      <c r="I2568" t="s">
        <v>68</v>
      </c>
      <c r="J2568" t="str">
        <f t="shared" si="361"/>
        <v>Anamika Keer</v>
      </c>
      <c r="K2568" t="s">
        <v>1932</v>
      </c>
      <c r="L2568" s="7">
        <f t="shared" si="366"/>
        <v>45266</v>
      </c>
      <c r="M2568" s="7">
        <v>45290</v>
      </c>
      <c r="N2568" s="1">
        <f t="shared" si="362"/>
        <v>45290</v>
      </c>
      <c r="P2568" s="7" t="str">
        <f t="shared" si="367"/>
        <v/>
      </c>
      <c r="R2568">
        <v>0</v>
      </c>
      <c r="S2568">
        <v>1</v>
      </c>
      <c r="T2568">
        <v>11.6</v>
      </c>
      <c r="U2568" t="s">
        <v>42</v>
      </c>
      <c r="W2568" t="str">
        <f t="shared" si="363"/>
        <v>Open</v>
      </c>
      <c r="X2568" t="str">
        <f>_xlfn.XLOOKUP(B2568,'Customers'!A:A,'Customers'!E:E,"")</f>
        <v>SMB</v>
      </c>
      <c r="Y2568">
        <f t="shared" si="364"/>
        <v>0</v>
      </c>
      <c r="Z2568" t="str">
        <f t="shared" si="365"/>
        <v/>
      </c>
      <c r="AA2568">
        <f t="shared" si="368"/>
        <v>0</v>
      </c>
    </row>
    <row r="2569" spans="1:27">
      <c r="A2569" t="s">
        <v>7892</v>
      </c>
      <c r="B2569" t="s">
        <v>6502</v>
      </c>
      <c r="C2569" t="s">
        <v>18</v>
      </c>
      <c r="D2569" t="s">
        <v>53</v>
      </c>
      <c r="E2569" t="s">
        <v>177</v>
      </c>
      <c r="F2569" t="s">
        <v>7893</v>
      </c>
      <c r="G2569" s="6">
        <f t="shared" si="360"/>
        <v>24826</v>
      </c>
      <c r="H2569" t="s">
        <v>39</v>
      </c>
      <c r="I2569" t="s">
        <v>2756</v>
      </c>
      <c r="J2569" t="str">
        <f t="shared" si="361"/>
        <v>Shivani Natt</v>
      </c>
      <c r="K2569" t="s">
        <v>4355</v>
      </c>
      <c r="L2569" s="7">
        <f t="shared" si="366"/>
        <v>45182</v>
      </c>
      <c r="M2569" s="7">
        <v>45287</v>
      </c>
      <c r="N2569" s="1">
        <f t="shared" si="362"/>
        <v>45287</v>
      </c>
      <c r="P2569" s="7" t="str">
        <f t="shared" si="367"/>
        <v/>
      </c>
      <c r="R2569">
        <v>0</v>
      </c>
      <c r="S2569">
        <v>1</v>
      </c>
      <c r="T2569">
        <v>15.7</v>
      </c>
      <c r="U2569" t="s">
        <v>58</v>
      </c>
      <c r="W2569" t="str">
        <f t="shared" si="363"/>
        <v>Open</v>
      </c>
      <c r="X2569" t="str">
        <f>_xlfn.XLOOKUP(B2569,'Customers'!A:A,'Customers'!E:E,"")</f>
        <v>SMB</v>
      </c>
      <c r="Y2569">
        <f t="shared" si="364"/>
        <v>0</v>
      </c>
      <c r="Z2569" t="str">
        <f t="shared" si="365"/>
        <v/>
      </c>
      <c r="AA2569">
        <f t="shared" si="368"/>
        <v>0</v>
      </c>
    </row>
    <row r="2570" spans="1:27">
      <c r="A2570" t="s">
        <v>7894</v>
      </c>
      <c r="B2570" t="s">
        <v>2137</v>
      </c>
      <c r="C2570" t="s">
        <v>1583</v>
      </c>
      <c r="D2570" t="s">
        <v>183</v>
      </c>
      <c r="E2570" t="s">
        <v>115</v>
      </c>
      <c r="F2570" t="s">
        <v>689</v>
      </c>
      <c r="G2570" s="6">
        <f t="shared" si="360"/>
        <v>6000</v>
      </c>
      <c r="H2570" t="s">
        <v>47</v>
      </c>
      <c r="I2570" t="s">
        <v>86</v>
      </c>
      <c r="J2570" t="str">
        <f t="shared" si="361"/>
        <v>Mason Solanki</v>
      </c>
      <c r="K2570" t="s">
        <v>6187</v>
      </c>
      <c r="L2570" s="7">
        <f t="shared" si="366"/>
        <v>44707</v>
      </c>
      <c r="M2570" s="7">
        <v>44738</v>
      </c>
      <c r="N2570" s="1">
        <f t="shared" si="362"/>
        <v>44738</v>
      </c>
      <c r="O2570" s="7">
        <v>44822</v>
      </c>
      <c r="P2570" s="7">
        <f t="shared" si="367"/>
        <v>44822</v>
      </c>
      <c r="Q2570">
        <v>115</v>
      </c>
      <c r="R2570">
        <v>0</v>
      </c>
      <c r="S2570">
        <v>1</v>
      </c>
      <c r="T2570">
        <v>12.2</v>
      </c>
      <c r="U2570" t="s">
        <v>33</v>
      </c>
      <c r="W2570" t="str">
        <f t="shared" si="363"/>
        <v>Lost</v>
      </c>
      <c r="X2570" t="str">
        <f>_xlfn.XLOOKUP(B2570,'Customers'!A:A,'Customers'!E:E,"")</f>
        <v>Mid-Market</v>
      </c>
      <c r="Y2570">
        <f t="shared" si="364"/>
        <v>1</v>
      </c>
      <c r="Z2570">
        <f t="shared" si="365"/>
        <v>84</v>
      </c>
      <c r="AA2570">
        <f t="shared" si="368"/>
        <v>1</v>
      </c>
    </row>
    <row r="2571" spans="1:27">
      <c r="A2571" t="s">
        <v>7895</v>
      </c>
      <c r="B2571" t="s">
        <v>2915</v>
      </c>
      <c r="C2571" t="s">
        <v>3566</v>
      </c>
      <c r="D2571" t="s">
        <v>66</v>
      </c>
      <c r="E2571" t="s">
        <v>177</v>
      </c>
      <c r="F2571" t="s">
        <v>7896</v>
      </c>
      <c r="G2571" s="6">
        <f t="shared" si="360"/>
        <v>14847</v>
      </c>
      <c r="H2571" t="s">
        <v>47</v>
      </c>
      <c r="I2571" t="s">
        <v>593</v>
      </c>
      <c r="J2571" t="str">
        <f t="shared" si="361"/>
        <v>Lakshmi Hayre</v>
      </c>
      <c r="K2571" t="s">
        <v>2290</v>
      </c>
      <c r="L2571" s="7">
        <f t="shared" si="366"/>
        <v>45245</v>
      </c>
      <c r="M2571" s="7">
        <v>45366</v>
      </c>
      <c r="N2571" s="1">
        <f t="shared" si="362"/>
        <v>45366</v>
      </c>
      <c r="P2571" s="7" t="str">
        <f t="shared" si="367"/>
        <v/>
      </c>
      <c r="R2571">
        <v>0</v>
      </c>
      <c r="S2571">
        <v>1</v>
      </c>
      <c r="T2571">
        <v>30</v>
      </c>
      <c r="U2571" t="s">
        <v>33</v>
      </c>
      <c r="W2571" t="str">
        <f t="shared" si="363"/>
        <v>Open</v>
      </c>
      <c r="X2571" t="str">
        <f>_xlfn.XLOOKUP(B2571,'Customers'!A:A,'Customers'!E:E,"")</f>
        <v>SMB</v>
      </c>
      <c r="Y2571">
        <f t="shared" si="364"/>
        <v>0</v>
      </c>
      <c r="Z2571" t="str">
        <f t="shared" si="365"/>
        <v/>
      </c>
      <c r="AA2571">
        <f t="shared" si="368"/>
        <v>0</v>
      </c>
    </row>
    <row r="2572" spans="1:27">
      <c r="A2572" t="s">
        <v>7897</v>
      </c>
      <c r="B2572" t="s">
        <v>7056</v>
      </c>
      <c r="C2572" t="s">
        <v>77</v>
      </c>
      <c r="D2572" t="s">
        <v>53</v>
      </c>
      <c r="E2572" t="s">
        <v>115</v>
      </c>
      <c r="F2572" t="s">
        <v>7898</v>
      </c>
      <c r="G2572" s="6">
        <f t="shared" si="360"/>
        <v>47082</v>
      </c>
      <c r="H2572" t="s">
        <v>56</v>
      </c>
      <c r="I2572" t="s">
        <v>127</v>
      </c>
      <c r="J2572" t="str">
        <f t="shared" si="361"/>
        <v>Kashish Patla</v>
      </c>
      <c r="K2572" t="s">
        <v>706</v>
      </c>
      <c r="L2572" s="7">
        <f t="shared" si="366"/>
        <v>44628</v>
      </c>
      <c r="M2572" s="7">
        <v>44661</v>
      </c>
      <c r="N2572" s="1">
        <f t="shared" si="362"/>
        <v>44661</v>
      </c>
      <c r="O2572" s="7">
        <v>44796</v>
      </c>
      <c r="P2572" s="7">
        <f t="shared" si="367"/>
        <v>44796</v>
      </c>
      <c r="Q2572">
        <v>168</v>
      </c>
      <c r="R2572">
        <v>0</v>
      </c>
      <c r="S2572">
        <v>1</v>
      </c>
      <c r="T2572">
        <v>9.9</v>
      </c>
      <c r="U2572" t="s">
        <v>25</v>
      </c>
      <c r="W2572" t="str">
        <f t="shared" si="363"/>
        <v>Lost</v>
      </c>
      <c r="X2572" t="str">
        <f>_xlfn.XLOOKUP(B2572,'Customers'!A:A,'Customers'!E:E,"")</f>
        <v>SMB</v>
      </c>
      <c r="Y2572">
        <f t="shared" si="364"/>
        <v>1</v>
      </c>
      <c r="Z2572">
        <f t="shared" si="365"/>
        <v>135</v>
      </c>
      <c r="AA2572">
        <f t="shared" si="368"/>
        <v>1</v>
      </c>
    </row>
    <row r="2573" spans="1:27">
      <c r="A2573" t="s">
        <v>7899</v>
      </c>
      <c r="B2573" t="s">
        <v>3749</v>
      </c>
      <c r="C2573" t="s">
        <v>2110</v>
      </c>
      <c r="D2573" t="s">
        <v>19</v>
      </c>
      <c r="E2573" t="s">
        <v>177</v>
      </c>
      <c r="F2573" t="s">
        <v>500</v>
      </c>
      <c r="G2573" s="6">
        <f t="shared" si="360"/>
        <v>2000</v>
      </c>
      <c r="H2573" t="s">
        <v>56</v>
      </c>
      <c r="I2573" t="s">
        <v>105</v>
      </c>
      <c r="J2573" t="str">
        <f t="shared" si="361"/>
        <v>Hemangini Bahri</v>
      </c>
      <c r="K2573" t="s">
        <v>4626</v>
      </c>
      <c r="L2573" s="7">
        <f t="shared" si="366"/>
        <v>44676</v>
      </c>
      <c r="M2573" s="7">
        <v>44701</v>
      </c>
      <c r="N2573" s="1">
        <f t="shared" si="362"/>
        <v>44701</v>
      </c>
      <c r="P2573" s="7" t="str">
        <f t="shared" si="367"/>
        <v/>
      </c>
      <c r="R2573">
        <v>0</v>
      </c>
      <c r="S2573">
        <v>1</v>
      </c>
      <c r="T2573">
        <v>28.9</v>
      </c>
      <c r="U2573" t="s">
        <v>58</v>
      </c>
      <c r="W2573" t="str">
        <f t="shared" si="363"/>
        <v>Open</v>
      </c>
      <c r="X2573" t="str">
        <f>_xlfn.XLOOKUP(B2573,'Customers'!A:A,'Customers'!E:E,"")</f>
        <v>Mid-Market</v>
      </c>
      <c r="Y2573">
        <f t="shared" si="364"/>
        <v>0</v>
      </c>
      <c r="Z2573" t="str">
        <f t="shared" si="365"/>
        <v/>
      </c>
      <c r="AA2573">
        <f t="shared" si="368"/>
        <v>0</v>
      </c>
    </row>
    <row r="2574" spans="1:27">
      <c r="A2574" t="s">
        <v>7900</v>
      </c>
      <c r="B2574" t="s">
        <v>1383</v>
      </c>
      <c r="C2574" t="s">
        <v>18</v>
      </c>
      <c r="D2574" t="s">
        <v>53</v>
      </c>
      <c r="E2574" t="s">
        <v>177</v>
      </c>
      <c r="F2574" t="s">
        <v>7901</v>
      </c>
      <c r="G2574" s="6">
        <f t="shared" si="360"/>
        <v>10784</v>
      </c>
      <c r="H2574" t="s">
        <v>161</v>
      </c>
      <c r="I2574" t="s">
        <v>268</v>
      </c>
      <c r="J2574" t="str">
        <f t="shared" si="361"/>
        <v>Panini Kade</v>
      </c>
      <c r="K2574" t="s">
        <v>5931</v>
      </c>
      <c r="L2574" s="7">
        <f t="shared" si="366"/>
        <v>45486</v>
      </c>
      <c r="M2574" s="7">
        <v>45576</v>
      </c>
      <c r="N2574" s="1">
        <f t="shared" si="362"/>
        <v>45576</v>
      </c>
      <c r="P2574" s="7" t="str">
        <f t="shared" si="367"/>
        <v/>
      </c>
      <c r="R2574">
        <v>0</v>
      </c>
      <c r="S2574">
        <v>1</v>
      </c>
      <c r="T2574">
        <v>2.6</v>
      </c>
      <c r="U2574" t="s">
        <v>25</v>
      </c>
      <c r="W2574" t="str">
        <f t="shared" si="363"/>
        <v>Open</v>
      </c>
      <c r="X2574" t="str">
        <f>_xlfn.XLOOKUP(B2574,'Customers'!A:A,'Customers'!E:E,"")</f>
        <v>Mid-Market</v>
      </c>
      <c r="Y2574">
        <f t="shared" si="364"/>
        <v>0</v>
      </c>
      <c r="Z2574" t="str">
        <f t="shared" si="365"/>
        <v/>
      </c>
      <c r="AA2574">
        <f t="shared" si="368"/>
        <v>0</v>
      </c>
    </row>
    <row r="2575" spans="1:27">
      <c r="A2575" t="s">
        <v>7902</v>
      </c>
      <c r="B2575" t="s">
        <v>2566</v>
      </c>
      <c r="C2575" t="s">
        <v>5746</v>
      </c>
      <c r="D2575" t="s">
        <v>66</v>
      </c>
      <c r="E2575" t="s">
        <v>91</v>
      </c>
      <c r="F2575" t="s">
        <v>830</v>
      </c>
      <c r="G2575" s="6">
        <f t="shared" si="360"/>
        <v>12595</v>
      </c>
      <c r="H2575" t="s">
        <v>47</v>
      </c>
      <c r="I2575" t="s">
        <v>139</v>
      </c>
      <c r="J2575" t="str">
        <f t="shared" si="361"/>
        <v>Champak Rao</v>
      </c>
      <c r="K2575" t="s">
        <v>3447</v>
      </c>
      <c r="L2575" s="7">
        <f t="shared" si="366"/>
        <v>45359</v>
      </c>
      <c r="M2575" s="7">
        <v>45374</v>
      </c>
      <c r="N2575" s="1">
        <f t="shared" si="362"/>
        <v>45374</v>
      </c>
      <c r="O2575" s="7">
        <v>45497</v>
      </c>
      <c r="P2575" s="7">
        <f t="shared" si="367"/>
        <v>45497</v>
      </c>
      <c r="Q2575">
        <v>138</v>
      </c>
      <c r="R2575">
        <v>1</v>
      </c>
      <c r="S2575">
        <v>4</v>
      </c>
      <c r="T2575">
        <v>29.5</v>
      </c>
      <c r="U2575" t="s">
        <v>33</v>
      </c>
      <c r="W2575" t="str">
        <f t="shared" si="363"/>
        <v>Won</v>
      </c>
      <c r="X2575" t="str">
        <f>_xlfn.XLOOKUP(B2575,'Customers'!A:A,'Customers'!E:E,"")</f>
        <v>Enterprise</v>
      </c>
      <c r="Y2575">
        <f t="shared" si="364"/>
        <v>1</v>
      </c>
      <c r="Z2575">
        <f t="shared" si="365"/>
        <v>123</v>
      </c>
      <c r="AA2575">
        <f t="shared" si="368"/>
        <v>1</v>
      </c>
    </row>
    <row r="2576" spans="1:27">
      <c r="A2576" t="s">
        <v>7903</v>
      </c>
      <c r="B2576" t="s">
        <v>7904</v>
      </c>
      <c r="C2576" t="s">
        <v>918</v>
      </c>
      <c r="D2576" t="s">
        <v>19</v>
      </c>
      <c r="E2576" t="s">
        <v>54</v>
      </c>
      <c r="F2576" t="s">
        <v>7905</v>
      </c>
      <c r="G2576" s="6">
        <f t="shared" si="360"/>
        <v>5397</v>
      </c>
      <c r="H2576" t="s">
        <v>172</v>
      </c>
      <c r="I2576" t="s">
        <v>93</v>
      </c>
      <c r="J2576" t="str">
        <f t="shared" si="361"/>
        <v>Owen Mane</v>
      </c>
      <c r="K2576" t="s">
        <v>4898</v>
      </c>
      <c r="L2576" s="7">
        <f t="shared" si="366"/>
        <v>45653</v>
      </c>
      <c r="M2576" s="7">
        <v>45761</v>
      </c>
      <c r="N2576" s="1">
        <f t="shared" si="362"/>
        <v>45761</v>
      </c>
      <c r="P2576" s="7" t="str">
        <f t="shared" si="367"/>
        <v/>
      </c>
      <c r="R2576">
        <v>0</v>
      </c>
      <c r="S2576">
        <v>1</v>
      </c>
      <c r="T2576">
        <v>32.700000000000003</v>
      </c>
      <c r="U2576" t="s">
        <v>42</v>
      </c>
      <c r="W2576" t="str">
        <f t="shared" si="363"/>
        <v>Open</v>
      </c>
      <c r="X2576" t="str">
        <f>_xlfn.XLOOKUP(B2576,'Customers'!A:A,'Customers'!E:E,"")</f>
        <v>SMB</v>
      </c>
      <c r="Y2576">
        <f t="shared" si="364"/>
        <v>0</v>
      </c>
      <c r="Z2576" t="str">
        <f t="shared" si="365"/>
        <v/>
      </c>
      <c r="AA2576">
        <f t="shared" si="368"/>
        <v>0</v>
      </c>
    </row>
    <row r="2577" spans="1:27">
      <c r="A2577" t="s">
        <v>7906</v>
      </c>
      <c r="B2577" t="s">
        <v>596</v>
      </c>
      <c r="C2577" t="s">
        <v>18</v>
      </c>
      <c r="D2577" t="s">
        <v>19</v>
      </c>
      <c r="E2577" t="s">
        <v>115</v>
      </c>
      <c r="F2577" t="s">
        <v>7907</v>
      </c>
      <c r="G2577" s="6">
        <f t="shared" si="360"/>
        <v>3503</v>
      </c>
      <c r="H2577" t="s">
        <v>161</v>
      </c>
      <c r="I2577" t="s">
        <v>86</v>
      </c>
      <c r="J2577" t="str">
        <f t="shared" si="361"/>
        <v>Mason Solanki</v>
      </c>
      <c r="K2577" t="s">
        <v>2086</v>
      </c>
      <c r="L2577" s="7">
        <f t="shared" si="366"/>
        <v>45524</v>
      </c>
      <c r="M2577" s="7">
        <v>45613</v>
      </c>
      <c r="N2577" s="1">
        <f t="shared" si="362"/>
        <v>45613</v>
      </c>
      <c r="O2577" s="7">
        <v>45601</v>
      </c>
      <c r="P2577" s="7">
        <f t="shared" si="367"/>
        <v>45601</v>
      </c>
      <c r="Q2577">
        <v>77</v>
      </c>
      <c r="R2577">
        <v>0</v>
      </c>
      <c r="S2577">
        <v>1</v>
      </c>
      <c r="T2577">
        <v>4.2</v>
      </c>
      <c r="U2577" t="s">
        <v>25</v>
      </c>
      <c r="W2577" t="str">
        <f t="shared" si="363"/>
        <v>Lost</v>
      </c>
      <c r="X2577" t="str">
        <f>_xlfn.XLOOKUP(B2577,'Customers'!A:A,'Customers'!E:E,"")</f>
        <v>Mid-Market</v>
      </c>
      <c r="Y2577">
        <f t="shared" si="364"/>
        <v>1</v>
      </c>
      <c r="Z2577">
        <f t="shared" si="365"/>
        <v>-12</v>
      </c>
      <c r="AA2577">
        <f t="shared" si="368"/>
        <v>0</v>
      </c>
    </row>
    <row r="2578" spans="1:27">
      <c r="A2578" t="s">
        <v>7908</v>
      </c>
      <c r="B2578" t="s">
        <v>1941</v>
      </c>
      <c r="C2578" t="s">
        <v>3396</v>
      </c>
      <c r="D2578" t="s">
        <v>53</v>
      </c>
      <c r="E2578" t="s">
        <v>28</v>
      </c>
      <c r="F2578" t="s">
        <v>7909</v>
      </c>
      <c r="G2578" s="6">
        <f t="shared" si="360"/>
        <v>36805</v>
      </c>
      <c r="H2578" t="s">
        <v>30</v>
      </c>
      <c r="I2578" t="s">
        <v>68</v>
      </c>
      <c r="J2578" t="str">
        <f t="shared" si="361"/>
        <v>Anamika Keer</v>
      </c>
      <c r="K2578" t="s">
        <v>7910</v>
      </c>
      <c r="L2578" s="7">
        <f t="shared" si="366"/>
        <v>44632</v>
      </c>
      <c r="M2578" s="7">
        <v>44647</v>
      </c>
      <c r="N2578" s="1">
        <f t="shared" si="362"/>
        <v>44647</v>
      </c>
      <c r="P2578" s="7" t="str">
        <f t="shared" si="367"/>
        <v/>
      </c>
      <c r="R2578">
        <v>0</v>
      </c>
      <c r="S2578">
        <v>1</v>
      </c>
      <c r="T2578">
        <v>34</v>
      </c>
      <c r="U2578" t="s">
        <v>25</v>
      </c>
      <c r="W2578" t="str">
        <f t="shared" si="363"/>
        <v>Open</v>
      </c>
      <c r="X2578" t="str">
        <f>_xlfn.XLOOKUP(B2578,'Customers'!A:A,'Customers'!E:E,"")</f>
        <v>Mid-Market</v>
      </c>
      <c r="Y2578">
        <f t="shared" si="364"/>
        <v>0</v>
      </c>
      <c r="Z2578" t="str">
        <f t="shared" si="365"/>
        <v/>
      </c>
      <c r="AA2578">
        <f t="shared" si="368"/>
        <v>0</v>
      </c>
    </row>
    <row r="2579" spans="1:27">
      <c r="A2579" t="s">
        <v>7911</v>
      </c>
      <c r="B2579" t="s">
        <v>7912</v>
      </c>
      <c r="C2579" t="s">
        <v>4647</v>
      </c>
      <c r="D2579" t="s">
        <v>37</v>
      </c>
      <c r="E2579" t="s">
        <v>91</v>
      </c>
      <c r="F2579" t="s">
        <v>7913</v>
      </c>
      <c r="G2579" s="6">
        <f t="shared" si="360"/>
        <v>65194</v>
      </c>
      <c r="H2579" t="s">
        <v>172</v>
      </c>
      <c r="I2579" t="s">
        <v>98</v>
      </c>
      <c r="J2579" t="str">
        <f t="shared" si="361"/>
        <v>Amruta Sinha</v>
      </c>
      <c r="K2579" t="s">
        <v>7914</v>
      </c>
      <c r="L2579" s="7">
        <f t="shared" si="366"/>
        <v>45551</v>
      </c>
      <c r="M2579" s="7">
        <v>45720</v>
      </c>
      <c r="N2579" s="1">
        <f t="shared" si="362"/>
        <v>45720</v>
      </c>
      <c r="O2579" s="7">
        <v>45709</v>
      </c>
      <c r="P2579" s="7">
        <f t="shared" si="367"/>
        <v>45709</v>
      </c>
      <c r="Q2579">
        <v>158</v>
      </c>
      <c r="R2579">
        <v>0</v>
      </c>
      <c r="S2579">
        <v>1</v>
      </c>
      <c r="T2579">
        <v>19.5</v>
      </c>
      <c r="U2579" t="s">
        <v>42</v>
      </c>
      <c r="W2579" t="str">
        <f t="shared" si="363"/>
        <v>Won</v>
      </c>
      <c r="X2579" t="str">
        <f>_xlfn.XLOOKUP(B2579,'Customers'!A:A,'Customers'!E:E,"")</f>
        <v>SMB</v>
      </c>
      <c r="Y2579">
        <f t="shared" si="364"/>
        <v>1</v>
      </c>
      <c r="Z2579">
        <f t="shared" si="365"/>
        <v>-11</v>
      </c>
      <c r="AA2579">
        <f t="shared" si="368"/>
        <v>0</v>
      </c>
    </row>
    <row r="2580" spans="1:27">
      <c r="A2580" t="s">
        <v>7915</v>
      </c>
      <c r="B2580" t="s">
        <v>6081</v>
      </c>
      <c r="C2580" t="s">
        <v>1203</v>
      </c>
      <c r="D2580" t="s">
        <v>19</v>
      </c>
      <c r="E2580" t="s">
        <v>54</v>
      </c>
      <c r="F2580" t="s">
        <v>7916</v>
      </c>
      <c r="G2580" s="6">
        <f t="shared" si="360"/>
        <v>9337</v>
      </c>
      <c r="H2580" t="s">
        <v>30</v>
      </c>
      <c r="I2580" t="s">
        <v>731</v>
      </c>
      <c r="J2580" t="str">
        <f t="shared" si="361"/>
        <v>Aachal Soni</v>
      </c>
      <c r="K2580" t="s">
        <v>4656</v>
      </c>
      <c r="L2580" s="7">
        <f t="shared" si="366"/>
        <v>44980</v>
      </c>
      <c r="M2580" s="7">
        <v>45056</v>
      </c>
      <c r="N2580" s="1">
        <f t="shared" si="362"/>
        <v>45056</v>
      </c>
      <c r="P2580" s="7" t="str">
        <f t="shared" si="367"/>
        <v/>
      </c>
      <c r="R2580">
        <v>0</v>
      </c>
      <c r="S2580">
        <v>1</v>
      </c>
      <c r="T2580">
        <v>10.6</v>
      </c>
      <c r="U2580" t="s">
        <v>33</v>
      </c>
      <c r="W2580" t="str">
        <f t="shared" si="363"/>
        <v>Open</v>
      </c>
      <c r="X2580" t="str">
        <f>_xlfn.XLOOKUP(B2580,'Customers'!A:A,'Customers'!E:E,"")</f>
        <v>SMB</v>
      </c>
      <c r="Y2580">
        <f t="shared" si="364"/>
        <v>0</v>
      </c>
      <c r="Z2580" t="str">
        <f t="shared" si="365"/>
        <v/>
      </c>
      <c r="AA2580">
        <f t="shared" si="368"/>
        <v>0</v>
      </c>
    </row>
    <row r="2581" spans="1:27">
      <c r="A2581" t="s">
        <v>7917</v>
      </c>
      <c r="B2581" t="s">
        <v>7918</v>
      </c>
      <c r="C2581" t="s">
        <v>18</v>
      </c>
      <c r="D2581" t="s">
        <v>183</v>
      </c>
      <c r="E2581" t="s">
        <v>177</v>
      </c>
      <c r="F2581" t="s">
        <v>7919</v>
      </c>
      <c r="G2581" s="6">
        <f t="shared" si="360"/>
        <v>9155</v>
      </c>
      <c r="H2581" t="s">
        <v>172</v>
      </c>
      <c r="I2581" t="s">
        <v>268</v>
      </c>
      <c r="J2581" t="str">
        <f t="shared" si="361"/>
        <v>Panini Kade</v>
      </c>
      <c r="K2581" t="s">
        <v>6021</v>
      </c>
      <c r="L2581" s="7">
        <f t="shared" si="366"/>
        <v>45496</v>
      </c>
      <c r="M2581" s="7">
        <v>45531</v>
      </c>
      <c r="N2581" s="1">
        <f t="shared" si="362"/>
        <v>45531</v>
      </c>
      <c r="P2581" s="7" t="str">
        <f t="shared" si="367"/>
        <v/>
      </c>
      <c r="R2581">
        <v>0</v>
      </c>
      <c r="S2581">
        <v>1</v>
      </c>
      <c r="T2581">
        <v>27.6</v>
      </c>
      <c r="U2581" t="s">
        <v>42</v>
      </c>
      <c r="W2581" t="str">
        <f t="shared" si="363"/>
        <v>Open</v>
      </c>
      <c r="X2581" t="str">
        <f>_xlfn.XLOOKUP(B2581,'Customers'!A:A,'Customers'!E:E,"")</f>
        <v>Mid-Market</v>
      </c>
      <c r="Y2581">
        <f t="shared" si="364"/>
        <v>0</v>
      </c>
      <c r="Z2581" t="str">
        <f t="shared" si="365"/>
        <v/>
      </c>
      <c r="AA2581">
        <f t="shared" si="368"/>
        <v>0</v>
      </c>
    </row>
    <row r="2582" spans="1:27">
      <c r="A2582" t="s">
        <v>7920</v>
      </c>
      <c r="B2582" t="s">
        <v>2744</v>
      </c>
      <c r="C2582" t="s">
        <v>1477</v>
      </c>
      <c r="D2582" t="s">
        <v>183</v>
      </c>
      <c r="E2582" t="s">
        <v>28</v>
      </c>
      <c r="F2582" t="s">
        <v>7921</v>
      </c>
      <c r="G2582" s="6">
        <f t="shared" si="360"/>
        <v>8691</v>
      </c>
      <c r="H2582" t="s">
        <v>22</v>
      </c>
      <c r="I2582" t="s">
        <v>105</v>
      </c>
      <c r="J2582" t="str">
        <f t="shared" si="361"/>
        <v>Hemangini Bahri</v>
      </c>
      <c r="K2582" t="s">
        <v>4824</v>
      </c>
      <c r="L2582" s="7">
        <f t="shared" si="366"/>
        <v>45459</v>
      </c>
      <c r="M2582" s="7">
        <v>45576</v>
      </c>
      <c r="N2582" s="1">
        <f t="shared" si="362"/>
        <v>45576</v>
      </c>
      <c r="P2582" s="7" t="str">
        <f t="shared" si="367"/>
        <v/>
      </c>
      <c r="R2582">
        <v>0</v>
      </c>
      <c r="S2582">
        <v>1</v>
      </c>
      <c r="T2582">
        <v>3.3</v>
      </c>
      <c r="U2582" t="s">
        <v>33</v>
      </c>
      <c r="W2582" t="str">
        <f t="shared" si="363"/>
        <v>Open</v>
      </c>
      <c r="X2582" t="str">
        <f>_xlfn.XLOOKUP(B2582,'Customers'!A:A,'Customers'!E:E,"")</f>
        <v>SMB</v>
      </c>
      <c r="Y2582">
        <f t="shared" si="364"/>
        <v>0</v>
      </c>
      <c r="Z2582" t="str">
        <f t="shared" si="365"/>
        <v/>
      </c>
      <c r="AA2582">
        <f t="shared" si="368"/>
        <v>0</v>
      </c>
    </row>
    <row r="2583" spans="1:27">
      <c r="A2583" t="s">
        <v>7922</v>
      </c>
      <c r="B2583" t="s">
        <v>7923</v>
      </c>
      <c r="C2583" t="s">
        <v>18</v>
      </c>
      <c r="D2583" t="s">
        <v>37</v>
      </c>
      <c r="E2583" t="s">
        <v>20</v>
      </c>
      <c r="F2583" t="s">
        <v>7924</v>
      </c>
      <c r="G2583" s="6">
        <f t="shared" si="360"/>
        <v>215762</v>
      </c>
      <c r="H2583" t="s">
        <v>151</v>
      </c>
      <c r="I2583" t="s">
        <v>98</v>
      </c>
      <c r="J2583" t="str">
        <f t="shared" si="361"/>
        <v>Amruta Sinha</v>
      </c>
      <c r="K2583" t="s">
        <v>536</v>
      </c>
      <c r="L2583" s="7">
        <f t="shared" si="366"/>
        <v>44789</v>
      </c>
      <c r="M2583" s="7">
        <v>44822</v>
      </c>
      <c r="N2583" s="1">
        <f t="shared" si="362"/>
        <v>44822</v>
      </c>
      <c r="P2583" s="7" t="str">
        <f t="shared" si="367"/>
        <v/>
      </c>
      <c r="R2583">
        <v>0</v>
      </c>
      <c r="S2583">
        <v>1</v>
      </c>
      <c r="U2583" t="s">
        <v>100</v>
      </c>
      <c r="W2583" t="str">
        <f t="shared" si="363"/>
        <v>Open</v>
      </c>
      <c r="X2583" t="str">
        <f>_xlfn.XLOOKUP(B2583,'Customers'!A:A,'Customers'!E:E,"")</f>
        <v>Mid-Market</v>
      </c>
      <c r="Y2583">
        <f t="shared" si="364"/>
        <v>0</v>
      </c>
      <c r="Z2583" t="str">
        <f t="shared" si="365"/>
        <v/>
      </c>
      <c r="AA2583">
        <f t="shared" si="368"/>
        <v>0</v>
      </c>
    </row>
    <row r="2584" spans="1:27">
      <c r="A2584" t="s">
        <v>7925</v>
      </c>
      <c r="B2584" t="s">
        <v>4559</v>
      </c>
      <c r="C2584" t="s">
        <v>2666</v>
      </c>
      <c r="D2584" t="s">
        <v>19</v>
      </c>
      <c r="E2584" t="s">
        <v>20</v>
      </c>
      <c r="F2584" t="s">
        <v>7926</v>
      </c>
      <c r="G2584" s="6">
        <f t="shared" si="360"/>
        <v>8185</v>
      </c>
      <c r="H2584" t="s">
        <v>39</v>
      </c>
      <c r="I2584" t="s">
        <v>127</v>
      </c>
      <c r="J2584" t="str">
        <f t="shared" si="361"/>
        <v>Kashish Patla</v>
      </c>
      <c r="K2584" t="s">
        <v>2025</v>
      </c>
      <c r="L2584" s="7">
        <f t="shared" si="366"/>
        <v>44978</v>
      </c>
      <c r="M2584" s="7">
        <v>45151</v>
      </c>
      <c r="N2584" s="1">
        <f t="shared" si="362"/>
        <v>45151</v>
      </c>
      <c r="P2584" s="7" t="str">
        <f t="shared" si="367"/>
        <v/>
      </c>
      <c r="R2584">
        <v>0</v>
      </c>
      <c r="S2584">
        <v>1</v>
      </c>
      <c r="T2584">
        <v>29.4</v>
      </c>
      <c r="U2584" t="s">
        <v>58</v>
      </c>
      <c r="W2584" t="str">
        <f t="shared" si="363"/>
        <v>Open</v>
      </c>
      <c r="X2584" t="str">
        <f>_xlfn.XLOOKUP(B2584,'Customers'!A:A,'Customers'!E:E,"")</f>
        <v>Mid-Market</v>
      </c>
      <c r="Y2584">
        <f t="shared" si="364"/>
        <v>0</v>
      </c>
      <c r="Z2584" t="str">
        <f t="shared" si="365"/>
        <v/>
      </c>
      <c r="AA2584">
        <f t="shared" si="368"/>
        <v>0</v>
      </c>
    </row>
    <row r="2585" spans="1:27">
      <c r="A2585" t="s">
        <v>7927</v>
      </c>
      <c r="B2585" t="s">
        <v>7928</v>
      </c>
      <c r="C2585" t="s">
        <v>18</v>
      </c>
      <c r="D2585" t="s">
        <v>37</v>
      </c>
      <c r="E2585" t="s">
        <v>45</v>
      </c>
      <c r="F2585" t="s">
        <v>7929</v>
      </c>
      <c r="G2585" s="6">
        <f t="shared" si="360"/>
        <v>116500</v>
      </c>
      <c r="H2585" t="s">
        <v>79</v>
      </c>
      <c r="I2585" t="s">
        <v>361</v>
      </c>
      <c r="J2585" t="str">
        <f t="shared" si="361"/>
        <v>Jalsa Parsa</v>
      </c>
      <c r="K2585" t="s">
        <v>6283</v>
      </c>
      <c r="L2585" s="7">
        <f t="shared" si="366"/>
        <v>44597</v>
      </c>
      <c r="M2585" s="7">
        <v>44708</v>
      </c>
      <c r="N2585" s="1">
        <f t="shared" si="362"/>
        <v>44708</v>
      </c>
      <c r="P2585" s="7" t="str">
        <f t="shared" si="367"/>
        <v/>
      </c>
      <c r="R2585">
        <v>0</v>
      </c>
      <c r="S2585">
        <v>1</v>
      </c>
      <c r="T2585">
        <v>16.7</v>
      </c>
      <c r="U2585" t="s">
        <v>25</v>
      </c>
      <c r="W2585" t="str">
        <f t="shared" si="363"/>
        <v>Open</v>
      </c>
      <c r="X2585" t="str">
        <f>_xlfn.XLOOKUP(B2585,'Customers'!A:A,'Customers'!E:E,"")</f>
        <v>Enterprise</v>
      </c>
      <c r="Y2585">
        <f t="shared" si="364"/>
        <v>0</v>
      </c>
      <c r="Z2585" t="str">
        <f t="shared" si="365"/>
        <v/>
      </c>
      <c r="AA2585">
        <f t="shared" si="368"/>
        <v>0</v>
      </c>
    </row>
    <row r="2586" spans="1:27">
      <c r="A2586" t="s">
        <v>7930</v>
      </c>
      <c r="B2586" t="s">
        <v>2573</v>
      </c>
      <c r="C2586" t="s">
        <v>3387</v>
      </c>
      <c r="D2586" t="s">
        <v>183</v>
      </c>
      <c r="E2586" t="s">
        <v>28</v>
      </c>
      <c r="F2586" t="s">
        <v>7931</v>
      </c>
      <c r="G2586" s="6">
        <f t="shared" si="360"/>
        <v>11512</v>
      </c>
      <c r="H2586" t="s">
        <v>161</v>
      </c>
      <c r="I2586" t="s">
        <v>80</v>
      </c>
      <c r="J2586" t="str">
        <f t="shared" si="361"/>
        <v>Shivani Natt</v>
      </c>
      <c r="K2586" t="s">
        <v>1833</v>
      </c>
      <c r="L2586" s="7">
        <f t="shared" si="366"/>
        <v>44819</v>
      </c>
      <c r="M2586" s="7">
        <v>44960</v>
      </c>
      <c r="N2586" s="1">
        <f t="shared" si="362"/>
        <v>44960</v>
      </c>
      <c r="P2586" s="7" t="str">
        <f t="shared" si="367"/>
        <v/>
      </c>
      <c r="R2586">
        <v>0</v>
      </c>
      <c r="S2586">
        <v>1</v>
      </c>
      <c r="T2586">
        <v>3.4</v>
      </c>
      <c r="U2586" t="s">
        <v>100</v>
      </c>
      <c r="W2586" t="str">
        <f t="shared" si="363"/>
        <v>Open</v>
      </c>
      <c r="X2586" t="str">
        <f>_xlfn.XLOOKUP(B2586,'Customers'!A:A,'Customers'!E:E,"")</f>
        <v>Enterprise</v>
      </c>
      <c r="Y2586">
        <f t="shared" si="364"/>
        <v>0</v>
      </c>
      <c r="Z2586" t="str">
        <f t="shared" si="365"/>
        <v/>
      </c>
      <c r="AA2586">
        <f t="shared" si="368"/>
        <v>0</v>
      </c>
    </row>
    <row r="2587" spans="1:27">
      <c r="A2587" t="s">
        <v>7932</v>
      </c>
      <c r="B2587" t="s">
        <v>1861</v>
      </c>
      <c r="C2587" t="s">
        <v>18</v>
      </c>
      <c r="D2587" t="s">
        <v>66</v>
      </c>
      <c r="E2587" t="s">
        <v>20</v>
      </c>
      <c r="F2587" t="s">
        <v>7933</v>
      </c>
      <c r="G2587" s="6">
        <f t="shared" si="360"/>
        <v>13830</v>
      </c>
      <c r="H2587" t="s">
        <v>22</v>
      </c>
      <c r="I2587" t="s">
        <v>105</v>
      </c>
      <c r="J2587" t="str">
        <f t="shared" si="361"/>
        <v>Hemangini Bahri</v>
      </c>
      <c r="K2587" t="s">
        <v>7934</v>
      </c>
      <c r="L2587" s="7">
        <f t="shared" si="366"/>
        <v>45421</v>
      </c>
      <c r="M2587" s="7">
        <v>45504</v>
      </c>
      <c r="N2587" s="1">
        <f t="shared" si="362"/>
        <v>45504</v>
      </c>
      <c r="P2587" s="7" t="str">
        <f t="shared" si="367"/>
        <v/>
      </c>
      <c r="R2587">
        <v>0</v>
      </c>
      <c r="S2587">
        <v>1</v>
      </c>
      <c r="U2587" t="s">
        <v>42</v>
      </c>
      <c r="W2587" t="str">
        <f t="shared" si="363"/>
        <v>Open</v>
      </c>
      <c r="X2587" t="str">
        <f>_xlfn.XLOOKUP(B2587,'Customers'!A:A,'Customers'!E:E,"")</f>
        <v>SMB</v>
      </c>
      <c r="Y2587">
        <f t="shared" si="364"/>
        <v>0</v>
      </c>
      <c r="Z2587" t="str">
        <f t="shared" si="365"/>
        <v/>
      </c>
      <c r="AA2587">
        <f t="shared" si="368"/>
        <v>0</v>
      </c>
    </row>
    <row r="2588" spans="1:27">
      <c r="A2588" t="s">
        <v>7935</v>
      </c>
      <c r="B2588" t="s">
        <v>4205</v>
      </c>
      <c r="C2588" t="s">
        <v>1414</v>
      </c>
      <c r="D2588" t="s">
        <v>66</v>
      </c>
      <c r="E2588" t="s">
        <v>91</v>
      </c>
      <c r="F2588" t="s">
        <v>67</v>
      </c>
      <c r="G2588" s="6">
        <f t="shared" si="360"/>
        <v>7000</v>
      </c>
      <c r="H2588" t="s">
        <v>30</v>
      </c>
      <c r="I2588" t="s">
        <v>80</v>
      </c>
      <c r="J2588" t="str">
        <f t="shared" si="361"/>
        <v>Shivani Natt</v>
      </c>
      <c r="K2588" t="s">
        <v>3047</v>
      </c>
      <c r="L2588" s="7">
        <f t="shared" si="366"/>
        <v>45281</v>
      </c>
      <c r="M2588" s="7">
        <v>45439</v>
      </c>
      <c r="N2588" s="1">
        <f t="shared" si="362"/>
        <v>45439</v>
      </c>
      <c r="O2588" s="7">
        <v>45426</v>
      </c>
      <c r="P2588" s="7">
        <f t="shared" si="367"/>
        <v>45426</v>
      </c>
      <c r="Q2588">
        <v>145</v>
      </c>
      <c r="R2588">
        <v>0</v>
      </c>
      <c r="S2588">
        <v>1</v>
      </c>
      <c r="T2588">
        <v>21.9</v>
      </c>
      <c r="U2588" t="s">
        <v>25</v>
      </c>
      <c r="W2588" t="str">
        <f t="shared" si="363"/>
        <v>Won</v>
      </c>
      <c r="X2588" t="str">
        <f>_xlfn.XLOOKUP(B2588,'Customers'!A:A,'Customers'!E:E,"")</f>
        <v>Mid-Market</v>
      </c>
      <c r="Y2588">
        <f t="shared" si="364"/>
        <v>1</v>
      </c>
      <c r="Z2588">
        <f t="shared" si="365"/>
        <v>-13</v>
      </c>
      <c r="AA2588">
        <f t="shared" si="368"/>
        <v>0</v>
      </c>
    </row>
    <row r="2589" spans="1:27">
      <c r="A2589" t="s">
        <v>7936</v>
      </c>
      <c r="B2589" t="s">
        <v>553</v>
      </c>
      <c r="C2589" t="s">
        <v>18</v>
      </c>
      <c r="D2589" t="s">
        <v>183</v>
      </c>
      <c r="E2589" t="s">
        <v>20</v>
      </c>
      <c r="F2589" t="s">
        <v>7937</v>
      </c>
      <c r="G2589" s="6">
        <f t="shared" si="360"/>
        <v>6484</v>
      </c>
      <c r="H2589" t="s">
        <v>47</v>
      </c>
      <c r="I2589" t="s">
        <v>23</v>
      </c>
      <c r="J2589" t="str">
        <f t="shared" si="361"/>
        <v>Nihal Bhasin</v>
      </c>
      <c r="K2589" t="s">
        <v>3869</v>
      </c>
      <c r="L2589" s="7">
        <f t="shared" si="366"/>
        <v>44975</v>
      </c>
      <c r="M2589" s="7">
        <v>45147</v>
      </c>
      <c r="N2589" s="1">
        <f t="shared" si="362"/>
        <v>45147</v>
      </c>
      <c r="P2589" s="7" t="str">
        <f t="shared" si="367"/>
        <v/>
      </c>
      <c r="R2589">
        <v>0</v>
      </c>
      <c r="S2589">
        <v>1</v>
      </c>
      <c r="U2589" t="s">
        <v>42</v>
      </c>
      <c r="W2589" t="str">
        <f t="shared" si="363"/>
        <v>Open</v>
      </c>
      <c r="X2589" t="str">
        <f>_xlfn.XLOOKUP(B2589,'Customers'!A:A,'Customers'!E:E,"")</f>
        <v>Mid-Market</v>
      </c>
      <c r="Y2589">
        <f t="shared" si="364"/>
        <v>0</v>
      </c>
      <c r="Z2589" t="str">
        <f t="shared" si="365"/>
        <v/>
      </c>
      <c r="AA2589">
        <f t="shared" si="368"/>
        <v>0</v>
      </c>
    </row>
    <row r="2590" spans="1:27">
      <c r="A2590" t="s">
        <v>7938</v>
      </c>
      <c r="B2590" t="s">
        <v>3298</v>
      </c>
      <c r="C2590" t="s">
        <v>149</v>
      </c>
      <c r="D2590" t="s">
        <v>183</v>
      </c>
      <c r="E2590" t="s">
        <v>54</v>
      </c>
      <c r="F2590" t="s">
        <v>7939</v>
      </c>
      <c r="G2590" s="6">
        <f t="shared" si="360"/>
        <v>2738</v>
      </c>
      <c r="H2590" t="s">
        <v>79</v>
      </c>
      <c r="I2590" t="s">
        <v>133</v>
      </c>
      <c r="J2590" t="str">
        <f t="shared" si="361"/>
        <v>Aachal Soni</v>
      </c>
      <c r="K2590" t="s">
        <v>263</v>
      </c>
      <c r="L2590" s="7">
        <f t="shared" si="366"/>
        <v>45451</v>
      </c>
      <c r="M2590" s="7">
        <v>45530</v>
      </c>
      <c r="N2590" s="1">
        <f t="shared" si="362"/>
        <v>45530</v>
      </c>
      <c r="P2590" s="7" t="str">
        <f t="shared" si="367"/>
        <v/>
      </c>
      <c r="R2590">
        <v>0</v>
      </c>
      <c r="S2590">
        <v>1</v>
      </c>
      <c r="U2590" t="s">
        <v>42</v>
      </c>
      <c r="W2590" t="str">
        <f t="shared" si="363"/>
        <v>Open</v>
      </c>
      <c r="X2590" t="str">
        <f>_xlfn.XLOOKUP(B2590,'Customers'!A:A,'Customers'!E:E,"")</f>
        <v>Mid-Market</v>
      </c>
      <c r="Y2590">
        <f t="shared" si="364"/>
        <v>0</v>
      </c>
      <c r="Z2590" t="str">
        <f t="shared" si="365"/>
        <v/>
      </c>
      <c r="AA2590">
        <f t="shared" si="368"/>
        <v>0</v>
      </c>
    </row>
    <row r="2591" spans="1:27">
      <c r="A2591" t="s">
        <v>7940</v>
      </c>
      <c r="B2591" t="s">
        <v>3591</v>
      </c>
      <c r="C2591" t="s">
        <v>2398</v>
      </c>
      <c r="D2591" t="s">
        <v>53</v>
      </c>
      <c r="E2591" t="s">
        <v>20</v>
      </c>
      <c r="F2591" t="s">
        <v>7941</v>
      </c>
      <c r="G2591" s="6">
        <f t="shared" si="360"/>
        <v>43041</v>
      </c>
      <c r="H2591" t="s">
        <v>47</v>
      </c>
      <c r="I2591" t="s">
        <v>127</v>
      </c>
      <c r="J2591" t="str">
        <f t="shared" si="361"/>
        <v>Kashish Patla</v>
      </c>
      <c r="K2591" t="s">
        <v>7942</v>
      </c>
      <c r="L2591" s="7">
        <f t="shared" si="366"/>
        <v>45288</v>
      </c>
      <c r="M2591" s="7">
        <v>45454</v>
      </c>
      <c r="N2591" s="1">
        <f t="shared" si="362"/>
        <v>45454</v>
      </c>
      <c r="P2591" s="7" t="str">
        <f t="shared" si="367"/>
        <v/>
      </c>
      <c r="R2591">
        <v>0</v>
      </c>
      <c r="S2591">
        <v>1</v>
      </c>
      <c r="T2591">
        <v>23</v>
      </c>
      <c r="U2591" t="s">
        <v>58</v>
      </c>
      <c r="W2591" t="str">
        <f t="shared" si="363"/>
        <v>Open</v>
      </c>
      <c r="X2591" t="str">
        <f>_xlfn.XLOOKUP(B2591,'Customers'!A:A,'Customers'!E:E,"")</f>
        <v>Enterprise</v>
      </c>
      <c r="Y2591">
        <f t="shared" si="364"/>
        <v>0</v>
      </c>
      <c r="Z2591" t="str">
        <f t="shared" si="365"/>
        <v/>
      </c>
      <c r="AA2591">
        <f t="shared" si="368"/>
        <v>0</v>
      </c>
    </row>
    <row r="2592" spans="1:27">
      <c r="A2592" t="s">
        <v>7943</v>
      </c>
      <c r="B2592" t="s">
        <v>1194</v>
      </c>
      <c r="C2592" t="s">
        <v>2007</v>
      </c>
      <c r="D2592" t="s">
        <v>37</v>
      </c>
      <c r="E2592" t="s">
        <v>91</v>
      </c>
      <c r="F2592" t="s">
        <v>7944</v>
      </c>
      <c r="G2592" s="6">
        <f t="shared" si="360"/>
        <v>155785</v>
      </c>
      <c r="H2592" t="s">
        <v>161</v>
      </c>
      <c r="I2592" t="s">
        <v>1009</v>
      </c>
      <c r="J2592" t="str">
        <f t="shared" si="361"/>
        <v>Ekta Uppal</v>
      </c>
      <c r="K2592" t="s">
        <v>7070</v>
      </c>
      <c r="L2592" s="7">
        <f t="shared" si="366"/>
        <v>44979</v>
      </c>
      <c r="M2592" s="7">
        <v>45031</v>
      </c>
      <c r="N2592" s="1">
        <f t="shared" si="362"/>
        <v>45031</v>
      </c>
      <c r="O2592" s="7">
        <v>45057</v>
      </c>
      <c r="P2592" s="7">
        <f t="shared" si="367"/>
        <v>45057</v>
      </c>
      <c r="Q2592">
        <v>78</v>
      </c>
      <c r="R2592">
        <v>0</v>
      </c>
      <c r="S2592">
        <v>1</v>
      </c>
      <c r="T2592">
        <v>0.8</v>
      </c>
      <c r="U2592" t="s">
        <v>33</v>
      </c>
      <c r="W2592" t="str">
        <f t="shared" si="363"/>
        <v>Won</v>
      </c>
      <c r="X2592" t="str">
        <f>_xlfn.XLOOKUP(B2592,'Customers'!A:A,'Customers'!E:E,"")</f>
        <v>Enterprise</v>
      </c>
      <c r="Y2592">
        <f t="shared" si="364"/>
        <v>1</v>
      </c>
      <c r="Z2592">
        <f t="shared" si="365"/>
        <v>26</v>
      </c>
      <c r="AA2592">
        <f t="shared" si="368"/>
        <v>0</v>
      </c>
    </row>
    <row r="2593" spans="1:27">
      <c r="A2593" t="s">
        <v>7945</v>
      </c>
      <c r="B2593" t="s">
        <v>5839</v>
      </c>
      <c r="C2593" t="s">
        <v>1661</v>
      </c>
      <c r="D2593" t="s">
        <v>183</v>
      </c>
      <c r="E2593" t="s">
        <v>45</v>
      </c>
      <c r="F2593" t="s">
        <v>7946</v>
      </c>
      <c r="G2593" s="6">
        <f t="shared" si="360"/>
        <v>5799</v>
      </c>
      <c r="H2593" t="s">
        <v>30</v>
      </c>
      <c r="I2593" t="s">
        <v>133</v>
      </c>
      <c r="J2593" t="str">
        <f t="shared" si="361"/>
        <v>Aachal Soni</v>
      </c>
      <c r="K2593" t="s">
        <v>1440</v>
      </c>
      <c r="L2593" s="7">
        <f t="shared" si="366"/>
        <v>44935</v>
      </c>
      <c r="M2593" s="7">
        <v>45082</v>
      </c>
      <c r="N2593" s="1">
        <f t="shared" si="362"/>
        <v>45082</v>
      </c>
      <c r="P2593" s="7" t="str">
        <f t="shared" si="367"/>
        <v/>
      </c>
      <c r="R2593">
        <v>0</v>
      </c>
      <c r="S2593">
        <v>1</v>
      </c>
      <c r="T2593">
        <v>15.8</v>
      </c>
      <c r="U2593" t="s">
        <v>25</v>
      </c>
      <c r="W2593" t="str">
        <f t="shared" si="363"/>
        <v>Open</v>
      </c>
      <c r="X2593" t="str">
        <f>_xlfn.XLOOKUP(B2593,'Customers'!A:A,'Customers'!E:E,"")</f>
        <v>Mid-Market</v>
      </c>
      <c r="Y2593">
        <f t="shared" si="364"/>
        <v>0</v>
      </c>
      <c r="Z2593" t="str">
        <f t="shared" si="365"/>
        <v/>
      </c>
      <c r="AA2593">
        <f t="shared" si="368"/>
        <v>0</v>
      </c>
    </row>
    <row r="2594" spans="1:27">
      <c r="A2594" t="s">
        <v>7947</v>
      </c>
      <c r="B2594" t="s">
        <v>994</v>
      </c>
      <c r="C2594" t="s">
        <v>1543</v>
      </c>
      <c r="D2594" t="s">
        <v>19</v>
      </c>
      <c r="E2594" t="s">
        <v>91</v>
      </c>
      <c r="F2594" t="s">
        <v>4463</v>
      </c>
      <c r="G2594" s="6">
        <f t="shared" si="360"/>
        <v>4366</v>
      </c>
      <c r="H2594" t="s">
        <v>56</v>
      </c>
      <c r="I2594" t="s">
        <v>3940</v>
      </c>
      <c r="J2594" t="str">
        <f t="shared" si="361"/>
        <v>Rachit Lall</v>
      </c>
      <c r="K2594" t="s">
        <v>2349</v>
      </c>
      <c r="L2594" s="7">
        <f t="shared" si="366"/>
        <v>45234</v>
      </c>
      <c r="M2594" s="7">
        <v>45254</v>
      </c>
      <c r="N2594" s="1">
        <f t="shared" si="362"/>
        <v>45254</v>
      </c>
      <c r="O2594" s="7">
        <v>45332</v>
      </c>
      <c r="P2594" s="7">
        <f t="shared" si="367"/>
        <v>45332</v>
      </c>
      <c r="Q2594">
        <v>98</v>
      </c>
      <c r="R2594">
        <v>1</v>
      </c>
      <c r="S2594">
        <v>4</v>
      </c>
      <c r="T2594">
        <v>17.3</v>
      </c>
      <c r="U2594" t="s">
        <v>58</v>
      </c>
      <c r="W2594" t="str">
        <f t="shared" si="363"/>
        <v>Won</v>
      </c>
      <c r="X2594" t="str">
        <f>_xlfn.XLOOKUP(B2594,'Customers'!A:A,'Customers'!E:E,"")</f>
        <v>Mid-Market</v>
      </c>
      <c r="Y2594">
        <f t="shared" si="364"/>
        <v>1</v>
      </c>
      <c r="Z2594">
        <f t="shared" si="365"/>
        <v>78</v>
      </c>
      <c r="AA2594">
        <f t="shared" si="368"/>
        <v>1</v>
      </c>
    </row>
    <row r="2595" spans="1:27">
      <c r="A2595" t="s">
        <v>7948</v>
      </c>
      <c r="B2595" t="s">
        <v>2915</v>
      </c>
      <c r="C2595" t="s">
        <v>2807</v>
      </c>
      <c r="D2595" t="s">
        <v>37</v>
      </c>
      <c r="E2595" t="s">
        <v>91</v>
      </c>
      <c r="F2595" t="s">
        <v>7949</v>
      </c>
      <c r="G2595" s="6">
        <f t="shared" si="360"/>
        <v>124243</v>
      </c>
      <c r="H2595" t="s">
        <v>161</v>
      </c>
      <c r="I2595" t="s">
        <v>93</v>
      </c>
      <c r="J2595" t="str">
        <f t="shared" si="361"/>
        <v>Owen Mane</v>
      </c>
      <c r="K2595" t="s">
        <v>1014</v>
      </c>
      <c r="L2595" s="7">
        <f t="shared" si="366"/>
        <v>44596</v>
      </c>
      <c r="M2595" s="7">
        <v>44717</v>
      </c>
      <c r="N2595" s="1">
        <f t="shared" si="362"/>
        <v>44717</v>
      </c>
      <c r="O2595" s="7">
        <v>44763</v>
      </c>
      <c r="P2595" s="7">
        <f t="shared" si="367"/>
        <v>44763</v>
      </c>
      <c r="Q2595">
        <v>167</v>
      </c>
      <c r="R2595">
        <v>1</v>
      </c>
      <c r="S2595">
        <v>2</v>
      </c>
      <c r="T2595">
        <v>30.3</v>
      </c>
      <c r="U2595" t="s">
        <v>58</v>
      </c>
      <c r="W2595" t="str">
        <f t="shared" si="363"/>
        <v>Won</v>
      </c>
      <c r="X2595" t="str">
        <f>_xlfn.XLOOKUP(B2595,'Customers'!A:A,'Customers'!E:E,"")</f>
        <v>SMB</v>
      </c>
      <c r="Y2595">
        <f t="shared" si="364"/>
        <v>1</v>
      </c>
      <c r="Z2595">
        <f t="shared" si="365"/>
        <v>46</v>
      </c>
      <c r="AA2595">
        <f t="shared" si="368"/>
        <v>1</v>
      </c>
    </row>
    <row r="2596" spans="1:27">
      <c r="A2596" t="s">
        <v>7950</v>
      </c>
      <c r="B2596" t="s">
        <v>4178</v>
      </c>
      <c r="C2596" t="s">
        <v>1735</v>
      </c>
      <c r="D2596" t="s">
        <v>53</v>
      </c>
      <c r="E2596" t="s">
        <v>91</v>
      </c>
      <c r="F2596" t="s">
        <v>7951</v>
      </c>
      <c r="G2596" s="6">
        <f t="shared" si="360"/>
        <v>12642</v>
      </c>
      <c r="H2596" t="s">
        <v>151</v>
      </c>
      <c r="I2596" t="s">
        <v>86</v>
      </c>
      <c r="J2596" t="str">
        <f t="shared" si="361"/>
        <v>Mason Solanki</v>
      </c>
      <c r="K2596" t="s">
        <v>1137</v>
      </c>
      <c r="L2596" s="7">
        <f t="shared" si="366"/>
        <v>45224</v>
      </c>
      <c r="M2596" s="7">
        <v>45348</v>
      </c>
      <c r="N2596" s="1">
        <f t="shared" si="362"/>
        <v>45348</v>
      </c>
      <c r="O2596" s="7">
        <v>45407</v>
      </c>
      <c r="P2596" s="7">
        <f t="shared" si="367"/>
        <v>45407</v>
      </c>
      <c r="Q2596">
        <v>183</v>
      </c>
      <c r="R2596">
        <v>1</v>
      </c>
      <c r="S2596">
        <v>2</v>
      </c>
      <c r="T2596">
        <v>5.3</v>
      </c>
      <c r="U2596" t="s">
        <v>42</v>
      </c>
      <c r="W2596" t="str">
        <f t="shared" si="363"/>
        <v>Won</v>
      </c>
      <c r="X2596" t="str">
        <f>_xlfn.XLOOKUP(B2596,'Customers'!A:A,'Customers'!E:E,"")</f>
        <v>Enterprise</v>
      </c>
      <c r="Y2596">
        <f t="shared" si="364"/>
        <v>1</v>
      </c>
      <c r="Z2596">
        <f t="shared" si="365"/>
        <v>59</v>
      </c>
      <c r="AA2596">
        <f t="shared" si="368"/>
        <v>1</v>
      </c>
    </row>
    <row r="2597" spans="1:27">
      <c r="A2597" t="s">
        <v>7952</v>
      </c>
      <c r="B2597" t="s">
        <v>2932</v>
      </c>
      <c r="C2597" t="s">
        <v>5060</v>
      </c>
      <c r="D2597" t="s">
        <v>66</v>
      </c>
      <c r="E2597" t="s">
        <v>177</v>
      </c>
      <c r="F2597" t="s">
        <v>4784</v>
      </c>
      <c r="G2597" s="6">
        <f t="shared" si="360"/>
        <v>21756</v>
      </c>
      <c r="H2597" t="s">
        <v>39</v>
      </c>
      <c r="I2597" t="s">
        <v>127</v>
      </c>
      <c r="J2597" t="str">
        <f t="shared" si="361"/>
        <v>Kashish Patla</v>
      </c>
      <c r="K2597" t="s">
        <v>1972</v>
      </c>
      <c r="L2597" s="7">
        <f t="shared" si="366"/>
        <v>44761</v>
      </c>
      <c r="M2597" s="7">
        <v>44792</v>
      </c>
      <c r="N2597" s="1">
        <f t="shared" si="362"/>
        <v>44792</v>
      </c>
      <c r="P2597" s="7" t="str">
        <f t="shared" si="367"/>
        <v/>
      </c>
      <c r="R2597">
        <v>0</v>
      </c>
      <c r="S2597">
        <v>1</v>
      </c>
      <c r="T2597">
        <v>18.3</v>
      </c>
      <c r="U2597" t="s">
        <v>42</v>
      </c>
      <c r="W2597" t="str">
        <f t="shared" si="363"/>
        <v>Open</v>
      </c>
      <c r="X2597" t="str">
        <f>_xlfn.XLOOKUP(B2597,'Customers'!A:A,'Customers'!E:E,"")</f>
        <v>SMB</v>
      </c>
      <c r="Y2597">
        <f t="shared" si="364"/>
        <v>0</v>
      </c>
      <c r="Z2597" t="str">
        <f t="shared" si="365"/>
        <v/>
      </c>
      <c r="AA2597">
        <f t="shared" si="368"/>
        <v>0</v>
      </c>
    </row>
    <row r="2598" spans="1:27">
      <c r="A2598" t="s">
        <v>7953</v>
      </c>
      <c r="B2598" t="s">
        <v>6445</v>
      </c>
      <c r="C2598" t="s">
        <v>1708</v>
      </c>
      <c r="D2598" t="s">
        <v>66</v>
      </c>
      <c r="E2598" t="s">
        <v>54</v>
      </c>
      <c r="F2598" t="s">
        <v>7954</v>
      </c>
      <c r="G2598" s="6">
        <f t="shared" si="360"/>
        <v>17716</v>
      </c>
      <c r="H2598" t="s">
        <v>79</v>
      </c>
      <c r="I2598" t="s">
        <v>139</v>
      </c>
      <c r="J2598" t="str">
        <f t="shared" si="361"/>
        <v>Champak Rao</v>
      </c>
      <c r="K2598" t="s">
        <v>1621</v>
      </c>
      <c r="L2598" s="7">
        <f t="shared" si="366"/>
        <v>44800</v>
      </c>
      <c r="M2598" s="7">
        <v>44871</v>
      </c>
      <c r="N2598" s="1">
        <f t="shared" si="362"/>
        <v>44871</v>
      </c>
      <c r="P2598" s="7" t="str">
        <f t="shared" si="367"/>
        <v/>
      </c>
      <c r="R2598">
        <v>0</v>
      </c>
      <c r="S2598">
        <v>1</v>
      </c>
      <c r="T2598">
        <v>13.4</v>
      </c>
      <c r="U2598" t="s">
        <v>58</v>
      </c>
      <c r="W2598" t="str">
        <f t="shared" si="363"/>
        <v>Open</v>
      </c>
      <c r="X2598" t="str">
        <f>_xlfn.XLOOKUP(B2598,'Customers'!A:A,'Customers'!E:E,"")</f>
        <v>SMB</v>
      </c>
      <c r="Y2598">
        <f t="shared" si="364"/>
        <v>0</v>
      </c>
      <c r="Z2598" t="str">
        <f t="shared" si="365"/>
        <v/>
      </c>
      <c r="AA2598">
        <f t="shared" si="368"/>
        <v>0</v>
      </c>
    </row>
    <row r="2599" spans="1:27">
      <c r="A2599" t="s">
        <v>7955</v>
      </c>
      <c r="B2599" t="s">
        <v>611</v>
      </c>
      <c r="C2599" t="s">
        <v>18</v>
      </c>
      <c r="D2599" t="s">
        <v>66</v>
      </c>
      <c r="E2599" t="s">
        <v>28</v>
      </c>
      <c r="F2599" t="s">
        <v>456</v>
      </c>
      <c r="G2599" s="6">
        <f t="shared" si="360"/>
        <v>15000</v>
      </c>
      <c r="H2599" t="s">
        <v>47</v>
      </c>
      <c r="I2599" t="s">
        <v>274</v>
      </c>
      <c r="J2599" t="str">
        <f t="shared" si="361"/>
        <v>Rachit Lall</v>
      </c>
      <c r="K2599" t="s">
        <v>6187</v>
      </c>
      <c r="L2599" s="7">
        <f t="shared" si="366"/>
        <v>44707</v>
      </c>
      <c r="M2599" s="7">
        <v>44738</v>
      </c>
      <c r="N2599" s="1">
        <f t="shared" si="362"/>
        <v>44738</v>
      </c>
      <c r="P2599" s="7" t="str">
        <f t="shared" si="367"/>
        <v/>
      </c>
      <c r="R2599">
        <v>0</v>
      </c>
      <c r="S2599">
        <v>1</v>
      </c>
      <c r="T2599">
        <v>21.1</v>
      </c>
      <c r="U2599" t="s">
        <v>42</v>
      </c>
      <c r="W2599" t="str">
        <f t="shared" si="363"/>
        <v>Open</v>
      </c>
      <c r="X2599" t="str">
        <f>_xlfn.XLOOKUP(B2599,'Customers'!A:A,'Customers'!E:E,"")</f>
        <v>Enterprise</v>
      </c>
      <c r="Y2599">
        <f t="shared" si="364"/>
        <v>0</v>
      </c>
      <c r="Z2599" t="str">
        <f t="shared" si="365"/>
        <v/>
      </c>
      <c r="AA2599">
        <f t="shared" si="368"/>
        <v>0</v>
      </c>
    </row>
    <row r="2600" spans="1:27">
      <c r="A2600" t="s">
        <v>7956</v>
      </c>
      <c r="B2600" t="s">
        <v>3205</v>
      </c>
      <c r="C2600" t="s">
        <v>296</v>
      </c>
      <c r="D2600" t="s">
        <v>66</v>
      </c>
      <c r="E2600" t="s">
        <v>91</v>
      </c>
      <c r="F2600" t="s">
        <v>7957</v>
      </c>
      <c r="G2600" s="6">
        <f t="shared" si="360"/>
        <v>7354</v>
      </c>
      <c r="H2600" t="s">
        <v>56</v>
      </c>
      <c r="I2600" t="s">
        <v>232</v>
      </c>
      <c r="J2600" t="str">
        <f t="shared" si="361"/>
        <v>Patrick Sama</v>
      </c>
      <c r="K2600" t="s">
        <v>912</v>
      </c>
      <c r="L2600" s="7">
        <f t="shared" si="366"/>
        <v>45138</v>
      </c>
      <c r="M2600" s="7">
        <v>45208</v>
      </c>
      <c r="N2600" s="1">
        <f t="shared" si="362"/>
        <v>45208</v>
      </c>
      <c r="O2600" s="7">
        <v>45310</v>
      </c>
      <c r="P2600" s="7">
        <f t="shared" si="367"/>
        <v>45310</v>
      </c>
      <c r="Q2600">
        <v>172</v>
      </c>
      <c r="R2600">
        <v>1</v>
      </c>
      <c r="S2600">
        <v>2</v>
      </c>
      <c r="U2600" t="s">
        <v>100</v>
      </c>
      <c r="W2600" t="str">
        <f t="shared" si="363"/>
        <v>Won</v>
      </c>
      <c r="X2600" t="str">
        <f>_xlfn.XLOOKUP(B2600,'Customers'!A:A,'Customers'!E:E,"")</f>
        <v>SMB</v>
      </c>
      <c r="Y2600">
        <f t="shared" si="364"/>
        <v>1</v>
      </c>
      <c r="Z2600">
        <f t="shared" si="365"/>
        <v>102</v>
      </c>
      <c r="AA2600">
        <f t="shared" si="368"/>
        <v>1</v>
      </c>
    </row>
    <row r="2601" spans="1:27">
      <c r="A2601" t="s">
        <v>7958</v>
      </c>
      <c r="B2601" t="s">
        <v>1575</v>
      </c>
      <c r="C2601" t="s">
        <v>18</v>
      </c>
      <c r="D2601" t="s">
        <v>37</v>
      </c>
      <c r="E2601" t="s">
        <v>177</v>
      </c>
      <c r="F2601" t="s">
        <v>7959</v>
      </c>
      <c r="G2601" s="6">
        <f t="shared" si="360"/>
        <v>208608</v>
      </c>
      <c r="H2601" t="s">
        <v>30</v>
      </c>
      <c r="I2601" t="s">
        <v>86</v>
      </c>
      <c r="J2601" t="str">
        <f t="shared" si="361"/>
        <v>Mason Solanki</v>
      </c>
      <c r="K2601" t="s">
        <v>2409</v>
      </c>
      <c r="L2601" s="7">
        <f t="shared" si="366"/>
        <v>44926</v>
      </c>
      <c r="M2601" s="7">
        <v>45084</v>
      </c>
      <c r="N2601" s="1">
        <f t="shared" si="362"/>
        <v>45084</v>
      </c>
      <c r="P2601" s="7" t="str">
        <f t="shared" si="367"/>
        <v/>
      </c>
      <c r="R2601">
        <v>0</v>
      </c>
      <c r="S2601">
        <v>1</v>
      </c>
      <c r="T2601">
        <v>13.7</v>
      </c>
      <c r="U2601" t="s">
        <v>100</v>
      </c>
      <c r="W2601" t="str">
        <f t="shared" si="363"/>
        <v>Open</v>
      </c>
      <c r="X2601" t="str">
        <f>_xlfn.XLOOKUP(B2601,'Customers'!A:A,'Customers'!E:E,"")</f>
        <v>Enterprise</v>
      </c>
      <c r="Y2601">
        <f t="shared" si="364"/>
        <v>0</v>
      </c>
      <c r="Z2601" t="str">
        <f t="shared" si="365"/>
        <v/>
      </c>
      <c r="AA2601">
        <f t="shared" si="368"/>
        <v>0</v>
      </c>
    </row>
    <row r="2602" spans="1:27">
      <c r="A2602" t="s">
        <v>7960</v>
      </c>
      <c r="B2602" t="s">
        <v>7961</v>
      </c>
      <c r="C2602" t="s">
        <v>5625</v>
      </c>
      <c r="D2602" t="s">
        <v>66</v>
      </c>
      <c r="E2602" t="s">
        <v>28</v>
      </c>
      <c r="F2602" t="s">
        <v>1787</v>
      </c>
      <c r="G2602" s="6">
        <f t="shared" si="360"/>
        <v>18000</v>
      </c>
      <c r="H2602" t="s">
        <v>79</v>
      </c>
      <c r="I2602" t="s">
        <v>1774</v>
      </c>
      <c r="J2602" t="str">
        <f t="shared" si="361"/>
        <v>Jasmit Gour</v>
      </c>
      <c r="K2602" t="s">
        <v>3219</v>
      </c>
      <c r="L2602" s="7">
        <f t="shared" si="366"/>
        <v>44719</v>
      </c>
      <c r="M2602" s="7">
        <v>44741</v>
      </c>
      <c r="N2602" s="1">
        <f t="shared" si="362"/>
        <v>44741</v>
      </c>
      <c r="P2602" s="7" t="str">
        <f t="shared" si="367"/>
        <v/>
      </c>
      <c r="R2602">
        <v>0</v>
      </c>
      <c r="S2602">
        <v>1</v>
      </c>
      <c r="T2602">
        <v>1.2</v>
      </c>
      <c r="U2602" t="s">
        <v>25</v>
      </c>
      <c r="W2602" t="str">
        <f t="shared" si="363"/>
        <v>Open</v>
      </c>
      <c r="X2602" t="str">
        <f>_xlfn.XLOOKUP(B2602,'Customers'!A:A,'Customers'!E:E,"")</f>
        <v>Mid-Market</v>
      </c>
      <c r="Y2602">
        <f t="shared" si="364"/>
        <v>0</v>
      </c>
      <c r="Z2602" t="str">
        <f t="shared" si="365"/>
        <v/>
      </c>
      <c r="AA2602">
        <f t="shared" si="368"/>
        <v>0</v>
      </c>
    </row>
    <row r="2603" spans="1:27">
      <c r="A2603" t="s">
        <v>7962</v>
      </c>
      <c r="B2603" t="s">
        <v>4144</v>
      </c>
      <c r="C2603" t="s">
        <v>315</v>
      </c>
      <c r="D2603" t="s">
        <v>53</v>
      </c>
      <c r="E2603" t="s">
        <v>28</v>
      </c>
      <c r="F2603" t="s">
        <v>7963</v>
      </c>
      <c r="G2603" s="6">
        <f t="shared" si="360"/>
        <v>21565</v>
      </c>
      <c r="H2603" t="s">
        <v>47</v>
      </c>
      <c r="I2603" t="s">
        <v>117</v>
      </c>
      <c r="J2603" t="str">
        <f t="shared" si="361"/>
        <v>Ekta Uppal</v>
      </c>
      <c r="K2603" t="s">
        <v>2233</v>
      </c>
      <c r="L2603" s="7">
        <f t="shared" si="366"/>
        <v>44668</v>
      </c>
      <c r="M2603" s="7">
        <v>44816</v>
      </c>
      <c r="N2603" s="1">
        <f t="shared" si="362"/>
        <v>44816</v>
      </c>
      <c r="P2603" s="7" t="str">
        <f t="shared" si="367"/>
        <v/>
      </c>
      <c r="R2603">
        <v>0</v>
      </c>
      <c r="S2603">
        <v>1</v>
      </c>
      <c r="T2603">
        <v>14.2</v>
      </c>
      <c r="U2603" t="s">
        <v>58</v>
      </c>
      <c r="W2603" t="str">
        <f t="shared" si="363"/>
        <v>Open</v>
      </c>
      <c r="X2603" t="str">
        <f>_xlfn.XLOOKUP(B2603,'Customers'!A:A,'Customers'!E:E,"")</f>
        <v>SMB</v>
      </c>
      <c r="Y2603">
        <f t="shared" si="364"/>
        <v>0</v>
      </c>
      <c r="Z2603" t="str">
        <f t="shared" si="365"/>
        <v/>
      </c>
      <c r="AA2603">
        <f t="shared" si="368"/>
        <v>0</v>
      </c>
    </row>
    <row r="2604" spans="1:27">
      <c r="A2604" t="s">
        <v>7964</v>
      </c>
      <c r="B2604" t="s">
        <v>3344</v>
      </c>
      <c r="C2604" t="s">
        <v>6286</v>
      </c>
      <c r="D2604" t="s">
        <v>19</v>
      </c>
      <c r="E2604" t="s">
        <v>91</v>
      </c>
      <c r="F2604" t="s">
        <v>7965</v>
      </c>
      <c r="G2604" s="6">
        <f t="shared" si="360"/>
        <v>9344</v>
      </c>
      <c r="H2604" t="s">
        <v>79</v>
      </c>
      <c r="I2604" t="s">
        <v>6797</v>
      </c>
      <c r="J2604" t="str">
        <f t="shared" si="361"/>
        <v>Jairaj Panchal</v>
      </c>
      <c r="K2604" t="s">
        <v>4417</v>
      </c>
      <c r="L2604" s="7">
        <f t="shared" si="366"/>
        <v>44785</v>
      </c>
      <c r="M2604" s="7">
        <v>44894</v>
      </c>
      <c r="N2604" s="1">
        <f t="shared" si="362"/>
        <v>44894</v>
      </c>
      <c r="O2604" s="7">
        <v>44903</v>
      </c>
      <c r="P2604" s="7">
        <f t="shared" si="367"/>
        <v>44903</v>
      </c>
      <c r="Q2604">
        <v>118</v>
      </c>
      <c r="R2604">
        <v>1</v>
      </c>
      <c r="S2604">
        <v>1</v>
      </c>
      <c r="T2604">
        <v>30.3</v>
      </c>
      <c r="U2604" t="s">
        <v>58</v>
      </c>
      <c r="W2604" t="str">
        <f t="shared" si="363"/>
        <v>Won</v>
      </c>
      <c r="X2604" t="str">
        <f>_xlfn.XLOOKUP(B2604,'Customers'!A:A,'Customers'!E:E,"")</f>
        <v>Mid-Market</v>
      </c>
      <c r="Y2604">
        <f t="shared" si="364"/>
        <v>1</v>
      </c>
      <c r="Z2604">
        <f t="shared" si="365"/>
        <v>9</v>
      </c>
      <c r="AA2604">
        <f t="shared" si="368"/>
        <v>0</v>
      </c>
    </row>
    <row r="2605" spans="1:27">
      <c r="A2605" t="s">
        <v>7966</v>
      </c>
      <c r="B2605" t="s">
        <v>2703</v>
      </c>
      <c r="C2605" t="s">
        <v>1218</v>
      </c>
      <c r="D2605" t="s">
        <v>19</v>
      </c>
      <c r="E2605" t="s">
        <v>54</v>
      </c>
      <c r="F2605" t="s">
        <v>7967</v>
      </c>
      <c r="G2605" s="6">
        <f t="shared" si="360"/>
        <v>2672</v>
      </c>
      <c r="H2605" t="s">
        <v>172</v>
      </c>
      <c r="I2605" t="s">
        <v>361</v>
      </c>
      <c r="J2605" t="str">
        <f t="shared" si="361"/>
        <v>Jalsa Parsa</v>
      </c>
      <c r="K2605" t="s">
        <v>1227</v>
      </c>
      <c r="L2605" s="7">
        <f t="shared" si="366"/>
        <v>44629</v>
      </c>
      <c r="M2605" s="7">
        <v>44712</v>
      </c>
      <c r="N2605" s="1">
        <f t="shared" si="362"/>
        <v>44712</v>
      </c>
      <c r="P2605" s="7" t="str">
        <f t="shared" si="367"/>
        <v/>
      </c>
      <c r="R2605">
        <v>0</v>
      </c>
      <c r="S2605">
        <v>1</v>
      </c>
      <c r="T2605">
        <v>12</v>
      </c>
      <c r="U2605" t="s">
        <v>100</v>
      </c>
      <c r="W2605" t="str">
        <f t="shared" si="363"/>
        <v>Open</v>
      </c>
      <c r="X2605" t="str">
        <f>_xlfn.XLOOKUP(B2605,'Customers'!A:A,'Customers'!E:E,"")</f>
        <v>Enterprise</v>
      </c>
      <c r="Y2605">
        <f t="shared" si="364"/>
        <v>0</v>
      </c>
      <c r="Z2605" t="str">
        <f t="shared" si="365"/>
        <v/>
      </c>
      <c r="AA2605">
        <f t="shared" si="368"/>
        <v>0</v>
      </c>
    </row>
    <row r="2606" spans="1:27">
      <c r="A2606" t="s">
        <v>7968</v>
      </c>
      <c r="B2606" t="s">
        <v>4669</v>
      </c>
      <c r="C2606" t="s">
        <v>18</v>
      </c>
      <c r="D2606" t="s">
        <v>183</v>
      </c>
      <c r="E2606" t="s">
        <v>54</v>
      </c>
      <c r="F2606" t="s">
        <v>7969</v>
      </c>
      <c r="G2606" s="6">
        <f t="shared" si="360"/>
        <v>5805</v>
      </c>
      <c r="H2606" t="s">
        <v>47</v>
      </c>
      <c r="I2606" t="s">
        <v>98</v>
      </c>
      <c r="J2606" t="str">
        <f t="shared" si="361"/>
        <v>Amruta Sinha</v>
      </c>
      <c r="K2606" t="s">
        <v>6606</v>
      </c>
      <c r="L2606" s="7">
        <f t="shared" si="366"/>
        <v>45155</v>
      </c>
      <c r="M2606" s="7">
        <v>45207</v>
      </c>
      <c r="N2606" s="1">
        <f t="shared" si="362"/>
        <v>45207</v>
      </c>
      <c r="P2606" s="7" t="str">
        <f t="shared" si="367"/>
        <v/>
      </c>
      <c r="R2606">
        <v>0</v>
      </c>
      <c r="S2606">
        <v>1</v>
      </c>
      <c r="T2606">
        <v>1.1000000000000001</v>
      </c>
      <c r="U2606" t="s">
        <v>58</v>
      </c>
      <c r="W2606" t="str">
        <f t="shared" si="363"/>
        <v>Open</v>
      </c>
      <c r="X2606" t="str">
        <f>_xlfn.XLOOKUP(B2606,'Customers'!A:A,'Customers'!E:E,"")</f>
        <v>Mid-Market</v>
      </c>
      <c r="Y2606">
        <f t="shared" si="364"/>
        <v>0</v>
      </c>
      <c r="Z2606" t="str">
        <f t="shared" si="365"/>
        <v/>
      </c>
      <c r="AA2606">
        <f t="shared" si="368"/>
        <v>0</v>
      </c>
    </row>
    <row r="2607" spans="1:27">
      <c r="A2607" t="s">
        <v>7970</v>
      </c>
      <c r="B2607" t="s">
        <v>4849</v>
      </c>
      <c r="C2607" t="s">
        <v>18</v>
      </c>
      <c r="D2607" t="s">
        <v>66</v>
      </c>
      <c r="E2607" t="s">
        <v>115</v>
      </c>
      <c r="F2607" t="s">
        <v>7971</v>
      </c>
      <c r="G2607" s="6">
        <f t="shared" si="360"/>
        <v>5466</v>
      </c>
      <c r="H2607" t="s">
        <v>30</v>
      </c>
      <c r="I2607" t="s">
        <v>62</v>
      </c>
      <c r="J2607" t="str">
        <f t="shared" si="361"/>
        <v>Jairaj Panchal</v>
      </c>
      <c r="K2607" t="s">
        <v>7972</v>
      </c>
      <c r="L2607" s="7">
        <f t="shared" si="366"/>
        <v>45450</v>
      </c>
      <c r="M2607" s="7">
        <v>45548</v>
      </c>
      <c r="N2607" s="1">
        <f t="shared" si="362"/>
        <v>45548</v>
      </c>
      <c r="O2607" s="7">
        <v>45472</v>
      </c>
      <c r="P2607" s="7">
        <f t="shared" si="367"/>
        <v>45472</v>
      </c>
      <c r="Q2607">
        <v>22</v>
      </c>
      <c r="R2607">
        <v>0</v>
      </c>
      <c r="S2607">
        <v>1</v>
      </c>
      <c r="U2607" t="s">
        <v>100</v>
      </c>
      <c r="W2607" t="str">
        <f t="shared" si="363"/>
        <v>Lost</v>
      </c>
      <c r="X2607" t="str">
        <f>_xlfn.XLOOKUP(B2607,'Customers'!A:A,'Customers'!E:E,"")</f>
        <v>Mid-Market</v>
      </c>
      <c r="Y2607">
        <f t="shared" si="364"/>
        <v>1</v>
      </c>
      <c r="Z2607">
        <f t="shared" si="365"/>
        <v>-76</v>
      </c>
      <c r="AA2607">
        <f t="shared" si="368"/>
        <v>0</v>
      </c>
    </row>
    <row r="2608" spans="1:27">
      <c r="A2608" t="s">
        <v>7973</v>
      </c>
      <c r="B2608" t="s">
        <v>7974</v>
      </c>
      <c r="C2608" t="s">
        <v>18</v>
      </c>
      <c r="D2608" t="s">
        <v>53</v>
      </c>
      <c r="E2608" t="s">
        <v>115</v>
      </c>
      <c r="F2608" t="s">
        <v>7975</v>
      </c>
      <c r="G2608" s="6">
        <f t="shared" si="360"/>
        <v>27523</v>
      </c>
      <c r="H2608" t="s">
        <v>39</v>
      </c>
      <c r="I2608" t="s">
        <v>6797</v>
      </c>
      <c r="J2608" t="str">
        <f t="shared" si="361"/>
        <v>Jairaj Panchal</v>
      </c>
      <c r="K2608" t="s">
        <v>7976</v>
      </c>
      <c r="L2608" s="7">
        <f t="shared" si="366"/>
        <v>45578</v>
      </c>
      <c r="M2608" s="7">
        <v>45707</v>
      </c>
      <c r="N2608" s="1">
        <f t="shared" si="362"/>
        <v>45707</v>
      </c>
      <c r="O2608" s="7">
        <v>45690</v>
      </c>
      <c r="P2608" s="7">
        <f t="shared" si="367"/>
        <v>45690</v>
      </c>
      <c r="Q2608">
        <v>112</v>
      </c>
      <c r="R2608">
        <v>0</v>
      </c>
      <c r="S2608">
        <v>1</v>
      </c>
      <c r="T2608">
        <v>12.7</v>
      </c>
      <c r="U2608" t="s">
        <v>33</v>
      </c>
      <c r="W2608" t="str">
        <f t="shared" si="363"/>
        <v>Lost</v>
      </c>
      <c r="X2608" t="str">
        <f>_xlfn.XLOOKUP(B2608,'Customers'!A:A,'Customers'!E:E,"")</f>
        <v>SMB</v>
      </c>
      <c r="Y2608">
        <f t="shared" si="364"/>
        <v>1</v>
      </c>
      <c r="Z2608">
        <f t="shared" si="365"/>
        <v>-17</v>
      </c>
      <c r="AA2608">
        <f t="shared" si="368"/>
        <v>0</v>
      </c>
    </row>
    <row r="2609" spans="1:27">
      <c r="A2609" t="s">
        <v>7977</v>
      </c>
      <c r="B2609" t="s">
        <v>2114</v>
      </c>
      <c r="C2609" t="s">
        <v>18</v>
      </c>
      <c r="D2609" t="s">
        <v>183</v>
      </c>
      <c r="E2609" t="s">
        <v>28</v>
      </c>
      <c r="F2609" t="s">
        <v>7978</v>
      </c>
      <c r="G2609" s="6">
        <f t="shared" si="360"/>
        <v>12417</v>
      </c>
      <c r="H2609" t="s">
        <v>39</v>
      </c>
      <c r="I2609" t="s">
        <v>608</v>
      </c>
      <c r="J2609" t="str">
        <f t="shared" si="361"/>
        <v>Jairaj Panchal</v>
      </c>
      <c r="K2609" t="s">
        <v>1401</v>
      </c>
      <c r="L2609" s="7">
        <f t="shared" si="366"/>
        <v>45139</v>
      </c>
      <c r="M2609" s="7">
        <v>45249</v>
      </c>
      <c r="N2609" s="1">
        <f t="shared" si="362"/>
        <v>45249</v>
      </c>
      <c r="P2609" s="7" t="str">
        <f t="shared" si="367"/>
        <v/>
      </c>
      <c r="R2609">
        <v>0</v>
      </c>
      <c r="S2609">
        <v>1</v>
      </c>
      <c r="T2609">
        <v>24.5</v>
      </c>
      <c r="U2609" t="s">
        <v>25</v>
      </c>
      <c r="W2609" t="str">
        <f t="shared" si="363"/>
        <v>Open</v>
      </c>
      <c r="X2609" t="str">
        <f>_xlfn.XLOOKUP(B2609,'Customers'!A:A,'Customers'!E:E,"")</f>
        <v>SMB</v>
      </c>
      <c r="Y2609">
        <f t="shared" si="364"/>
        <v>0</v>
      </c>
      <c r="Z2609" t="str">
        <f t="shared" si="365"/>
        <v/>
      </c>
      <c r="AA2609">
        <f t="shared" si="368"/>
        <v>0</v>
      </c>
    </row>
    <row r="2610" spans="1:27">
      <c r="A2610" t="s">
        <v>7979</v>
      </c>
      <c r="B2610" t="s">
        <v>2530</v>
      </c>
      <c r="C2610" t="s">
        <v>864</v>
      </c>
      <c r="D2610" t="s">
        <v>66</v>
      </c>
      <c r="E2610" t="s">
        <v>115</v>
      </c>
      <c r="F2610" t="s">
        <v>7980</v>
      </c>
      <c r="G2610" s="6">
        <f t="shared" si="360"/>
        <v>11272</v>
      </c>
      <c r="H2610" t="s">
        <v>151</v>
      </c>
      <c r="I2610" t="s">
        <v>105</v>
      </c>
      <c r="J2610" t="str">
        <f t="shared" si="361"/>
        <v>Hemangini Bahri</v>
      </c>
      <c r="K2610" t="s">
        <v>7981</v>
      </c>
      <c r="L2610" s="7">
        <f t="shared" si="366"/>
        <v>45295</v>
      </c>
      <c r="M2610" s="7">
        <v>45342</v>
      </c>
      <c r="N2610" s="1">
        <f t="shared" si="362"/>
        <v>45342</v>
      </c>
      <c r="O2610" s="7">
        <v>45418</v>
      </c>
      <c r="P2610" s="7">
        <f t="shared" si="367"/>
        <v>45418</v>
      </c>
      <c r="Q2610">
        <v>123</v>
      </c>
      <c r="R2610">
        <v>0</v>
      </c>
      <c r="S2610">
        <v>1</v>
      </c>
      <c r="T2610">
        <v>26.7</v>
      </c>
      <c r="U2610" t="s">
        <v>58</v>
      </c>
      <c r="W2610" t="str">
        <f t="shared" si="363"/>
        <v>Lost</v>
      </c>
      <c r="X2610" t="str">
        <f>_xlfn.XLOOKUP(B2610,'Customers'!A:A,'Customers'!E:E,"")</f>
        <v>SMB</v>
      </c>
      <c r="Y2610">
        <f t="shared" si="364"/>
        <v>1</v>
      </c>
      <c r="Z2610">
        <f t="shared" si="365"/>
        <v>76</v>
      </c>
      <c r="AA2610">
        <f t="shared" si="368"/>
        <v>1</v>
      </c>
    </row>
    <row r="2611" spans="1:27">
      <c r="A2611" t="s">
        <v>7982</v>
      </c>
      <c r="B2611" t="s">
        <v>5166</v>
      </c>
      <c r="C2611" t="s">
        <v>131</v>
      </c>
      <c r="D2611" t="s">
        <v>37</v>
      </c>
      <c r="E2611" t="s">
        <v>91</v>
      </c>
      <c r="F2611" t="s">
        <v>7983</v>
      </c>
      <c r="G2611" s="6">
        <f t="shared" si="360"/>
        <v>48130</v>
      </c>
      <c r="H2611" t="s">
        <v>151</v>
      </c>
      <c r="I2611" t="s">
        <v>2756</v>
      </c>
      <c r="J2611" t="str">
        <f t="shared" si="361"/>
        <v>Shivani Natt</v>
      </c>
      <c r="K2611" t="s">
        <v>5116</v>
      </c>
      <c r="L2611" s="7">
        <f t="shared" si="366"/>
        <v>45026</v>
      </c>
      <c r="M2611" s="7">
        <v>45111</v>
      </c>
      <c r="N2611" s="1">
        <f t="shared" si="362"/>
        <v>45111</v>
      </c>
      <c r="O2611" s="7">
        <v>45168</v>
      </c>
      <c r="P2611" s="7">
        <f t="shared" si="367"/>
        <v>45168</v>
      </c>
      <c r="Q2611">
        <v>142</v>
      </c>
      <c r="R2611">
        <v>0</v>
      </c>
      <c r="S2611">
        <v>1</v>
      </c>
      <c r="T2611">
        <v>21.9</v>
      </c>
      <c r="U2611" t="s">
        <v>42</v>
      </c>
      <c r="W2611" t="str">
        <f t="shared" si="363"/>
        <v>Won</v>
      </c>
      <c r="X2611" t="str">
        <f>_xlfn.XLOOKUP(B2611,'Customers'!A:A,'Customers'!E:E,"")</f>
        <v>SMB</v>
      </c>
      <c r="Y2611">
        <f t="shared" si="364"/>
        <v>1</v>
      </c>
      <c r="Z2611">
        <f t="shared" si="365"/>
        <v>57</v>
      </c>
      <c r="AA2611">
        <f t="shared" si="368"/>
        <v>1</v>
      </c>
    </row>
    <row r="2612" spans="1:27">
      <c r="A2612" t="s">
        <v>7984</v>
      </c>
      <c r="B2612" t="s">
        <v>4099</v>
      </c>
      <c r="C2612" t="s">
        <v>2653</v>
      </c>
      <c r="D2612" t="s">
        <v>37</v>
      </c>
      <c r="E2612" t="s">
        <v>45</v>
      </c>
      <c r="F2612" t="s">
        <v>7985</v>
      </c>
      <c r="G2612" s="6">
        <f t="shared" si="360"/>
        <v>126934</v>
      </c>
      <c r="H2612" t="s">
        <v>172</v>
      </c>
      <c r="I2612" t="s">
        <v>98</v>
      </c>
      <c r="J2612" t="str">
        <f t="shared" si="361"/>
        <v>Amruta Sinha</v>
      </c>
      <c r="K2612" t="s">
        <v>651</v>
      </c>
      <c r="L2612" s="7">
        <f t="shared" si="366"/>
        <v>44577</v>
      </c>
      <c r="M2612" s="7">
        <v>44736</v>
      </c>
      <c r="N2612" s="1">
        <f t="shared" si="362"/>
        <v>44736</v>
      </c>
      <c r="P2612" s="7" t="str">
        <f t="shared" si="367"/>
        <v/>
      </c>
      <c r="R2612">
        <v>0</v>
      </c>
      <c r="S2612">
        <v>1</v>
      </c>
      <c r="T2612">
        <v>15.2</v>
      </c>
      <c r="U2612" t="s">
        <v>100</v>
      </c>
      <c r="W2612" t="str">
        <f t="shared" si="363"/>
        <v>Open</v>
      </c>
      <c r="X2612" t="str">
        <f>_xlfn.XLOOKUP(B2612,'Customers'!A:A,'Customers'!E:E,"")</f>
        <v>Mid-Market</v>
      </c>
      <c r="Y2612">
        <f t="shared" si="364"/>
        <v>0</v>
      </c>
      <c r="Z2612" t="str">
        <f t="shared" si="365"/>
        <v/>
      </c>
      <c r="AA2612">
        <f t="shared" si="368"/>
        <v>0</v>
      </c>
    </row>
    <row r="2613" spans="1:27">
      <c r="A2613" t="s">
        <v>7986</v>
      </c>
      <c r="B2613" t="s">
        <v>7987</v>
      </c>
      <c r="C2613" t="s">
        <v>18</v>
      </c>
      <c r="D2613" t="s">
        <v>37</v>
      </c>
      <c r="E2613" t="s">
        <v>91</v>
      </c>
      <c r="F2613" t="s">
        <v>7988</v>
      </c>
      <c r="G2613" s="6">
        <f t="shared" si="360"/>
        <v>121766</v>
      </c>
      <c r="H2613" t="s">
        <v>47</v>
      </c>
      <c r="I2613" t="s">
        <v>98</v>
      </c>
      <c r="J2613" t="str">
        <f t="shared" si="361"/>
        <v>Amruta Sinha</v>
      </c>
      <c r="K2613" t="s">
        <v>2017</v>
      </c>
      <c r="L2613" s="7">
        <f t="shared" si="366"/>
        <v>44751</v>
      </c>
      <c r="M2613" s="7">
        <v>44778</v>
      </c>
      <c r="N2613" s="1">
        <f t="shared" si="362"/>
        <v>44778</v>
      </c>
      <c r="O2613" s="7">
        <v>44938</v>
      </c>
      <c r="P2613" s="7">
        <f t="shared" si="367"/>
        <v>44938</v>
      </c>
      <c r="Q2613">
        <v>187</v>
      </c>
      <c r="R2613">
        <v>0</v>
      </c>
      <c r="S2613">
        <v>1</v>
      </c>
      <c r="T2613">
        <v>12</v>
      </c>
      <c r="U2613" t="s">
        <v>100</v>
      </c>
      <c r="W2613" t="str">
        <f t="shared" si="363"/>
        <v>Won</v>
      </c>
      <c r="X2613" t="str">
        <f>_xlfn.XLOOKUP(B2613,'Customers'!A:A,'Customers'!E:E,"")</f>
        <v>SMB</v>
      </c>
      <c r="Y2613">
        <f t="shared" si="364"/>
        <v>1</v>
      </c>
      <c r="Z2613">
        <f t="shared" si="365"/>
        <v>160</v>
      </c>
      <c r="AA2613">
        <f t="shared" si="368"/>
        <v>1</v>
      </c>
    </row>
    <row r="2614" spans="1:27">
      <c r="A2614" t="s">
        <v>7989</v>
      </c>
      <c r="B2614" t="s">
        <v>7583</v>
      </c>
      <c r="C2614" t="s">
        <v>5723</v>
      </c>
      <c r="D2614" t="s">
        <v>37</v>
      </c>
      <c r="E2614" t="s">
        <v>91</v>
      </c>
      <c r="F2614" t="s">
        <v>7990</v>
      </c>
      <c r="G2614" s="6">
        <f t="shared" si="360"/>
        <v>82965</v>
      </c>
      <c r="H2614" t="s">
        <v>79</v>
      </c>
      <c r="I2614" t="s">
        <v>68</v>
      </c>
      <c r="J2614" t="str">
        <f t="shared" si="361"/>
        <v>Anamika Keer</v>
      </c>
      <c r="K2614" t="s">
        <v>599</v>
      </c>
      <c r="L2614" s="7">
        <f t="shared" si="366"/>
        <v>45441</v>
      </c>
      <c r="M2614" s="7">
        <v>45542</v>
      </c>
      <c r="N2614" s="1">
        <f t="shared" si="362"/>
        <v>45542</v>
      </c>
      <c r="O2614" s="7">
        <v>45620</v>
      </c>
      <c r="P2614" s="7">
        <f t="shared" si="367"/>
        <v>45620</v>
      </c>
      <c r="Q2614">
        <v>179</v>
      </c>
      <c r="R2614">
        <v>0</v>
      </c>
      <c r="S2614">
        <v>1</v>
      </c>
      <c r="T2614">
        <v>24.1</v>
      </c>
      <c r="U2614" t="s">
        <v>42</v>
      </c>
      <c r="W2614" t="str">
        <f t="shared" si="363"/>
        <v>Won</v>
      </c>
      <c r="X2614" t="str">
        <f>_xlfn.XLOOKUP(B2614,'Customers'!A:A,'Customers'!E:E,"")</f>
        <v>Mid-Market</v>
      </c>
      <c r="Y2614">
        <f t="shared" si="364"/>
        <v>1</v>
      </c>
      <c r="Z2614">
        <f t="shared" si="365"/>
        <v>78</v>
      </c>
      <c r="AA2614">
        <f t="shared" si="368"/>
        <v>1</v>
      </c>
    </row>
    <row r="2615" spans="1:27">
      <c r="A2615" t="s">
        <v>7991</v>
      </c>
      <c r="B2615" t="s">
        <v>319</v>
      </c>
      <c r="C2615" t="s">
        <v>2073</v>
      </c>
      <c r="D2615" t="s">
        <v>53</v>
      </c>
      <c r="E2615" t="s">
        <v>177</v>
      </c>
      <c r="F2615" t="s">
        <v>7992</v>
      </c>
      <c r="G2615" s="6">
        <f t="shared" si="360"/>
        <v>34554</v>
      </c>
      <c r="H2615" t="s">
        <v>22</v>
      </c>
      <c r="I2615" t="s">
        <v>258</v>
      </c>
      <c r="J2615" t="str">
        <f t="shared" si="361"/>
        <v>Jasmit Gour</v>
      </c>
      <c r="K2615" t="s">
        <v>7993</v>
      </c>
      <c r="L2615" s="7">
        <f t="shared" si="366"/>
        <v>44769</v>
      </c>
      <c r="M2615" s="7">
        <v>44796</v>
      </c>
      <c r="N2615" s="1">
        <f t="shared" si="362"/>
        <v>44796</v>
      </c>
      <c r="P2615" s="7" t="str">
        <f t="shared" si="367"/>
        <v/>
      </c>
      <c r="R2615">
        <v>0</v>
      </c>
      <c r="S2615">
        <v>1</v>
      </c>
      <c r="T2615">
        <v>29.5</v>
      </c>
      <c r="U2615" t="s">
        <v>58</v>
      </c>
      <c r="W2615" t="str">
        <f t="shared" si="363"/>
        <v>Open</v>
      </c>
      <c r="X2615" t="str">
        <f>_xlfn.XLOOKUP(B2615,'Customers'!A:A,'Customers'!E:E,"")</f>
        <v>Mid-Market</v>
      </c>
      <c r="Y2615">
        <f t="shared" si="364"/>
        <v>0</v>
      </c>
      <c r="Z2615" t="str">
        <f t="shared" si="365"/>
        <v/>
      </c>
      <c r="AA2615">
        <f t="shared" si="368"/>
        <v>0</v>
      </c>
    </row>
    <row r="2616" spans="1:27">
      <c r="A2616" t="s">
        <v>7994</v>
      </c>
      <c r="B2616" t="s">
        <v>3529</v>
      </c>
      <c r="C2616" t="s">
        <v>18</v>
      </c>
      <c r="D2616" t="s">
        <v>183</v>
      </c>
      <c r="E2616" t="s">
        <v>28</v>
      </c>
      <c r="F2616" t="s">
        <v>7995</v>
      </c>
      <c r="G2616" s="6">
        <f t="shared" si="360"/>
        <v>7873</v>
      </c>
      <c r="H2616" t="s">
        <v>161</v>
      </c>
      <c r="I2616" t="s">
        <v>268</v>
      </c>
      <c r="J2616" t="str">
        <f t="shared" si="361"/>
        <v>Panini Kade</v>
      </c>
      <c r="K2616" t="s">
        <v>7996</v>
      </c>
      <c r="L2616" s="7">
        <f t="shared" si="366"/>
        <v>44923</v>
      </c>
      <c r="M2616" s="7">
        <v>45001</v>
      </c>
      <c r="N2616" s="1">
        <f t="shared" si="362"/>
        <v>45001</v>
      </c>
      <c r="P2616" s="7" t="str">
        <f t="shared" si="367"/>
        <v/>
      </c>
      <c r="R2616">
        <v>0</v>
      </c>
      <c r="S2616">
        <v>1</v>
      </c>
      <c r="U2616" t="s">
        <v>33</v>
      </c>
      <c r="W2616" t="str">
        <f t="shared" si="363"/>
        <v>Open</v>
      </c>
      <c r="X2616" t="str">
        <f>_xlfn.XLOOKUP(B2616,'Customers'!A:A,'Customers'!E:E,"")</f>
        <v>Enterprise</v>
      </c>
      <c r="Y2616">
        <f t="shared" si="364"/>
        <v>0</v>
      </c>
      <c r="Z2616" t="str">
        <f t="shared" si="365"/>
        <v/>
      </c>
      <c r="AA2616">
        <f t="shared" si="368"/>
        <v>0</v>
      </c>
    </row>
    <row r="2617" spans="1:27">
      <c r="A2617" t="s">
        <v>7997</v>
      </c>
      <c r="B2617" t="s">
        <v>3937</v>
      </c>
      <c r="C2617" t="s">
        <v>18</v>
      </c>
      <c r="D2617" t="s">
        <v>19</v>
      </c>
      <c r="E2617" t="s">
        <v>28</v>
      </c>
      <c r="F2617" t="s">
        <v>7998</v>
      </c>
      <c r="G2617" s="6">
        <f t="shared" si="360"/>
        <v>2146</v>
      </c>
      <c r="H2617" t="s">
        <v>22</v>
      </c>
      <c r="I2617" t="s">
        <v>145</v>
      </c>
      <c r="J2617" t="str">
        <f t="shared" si="361"/>
        <v>Krish Varughese</v>
      </c>
      <c r="K2617" t="s">
        <v>2035</v>
      </c>
      <c r="L2617" s="7">
        <f t="shared" si="366"/>
        <v>45057</v>
      </c>
      <c r="M2617" s="7">
        <v>45146</v>
      </c>
      <c r="N2617" s="1">
        <f t="shared" si="362"/>
        <v>45146</v>
      </c>
      <c r="P2617" s="7" t="str">
        <f t="shared" si="367"/>
        <v/>
      </c>
      <c r="R2617">
        <v>0</v>
      </c>
      <c r="S2617">
        <v>1</v>
      </c>
      <c r="U2617" t="s">
        <v>100</v>
      </c>
      <c r="W2617" t="str">
        <f t="shared" si="363"/>
        <v>Open</v>
      </c>
      <c r="X2617" t="str">
        <f>_xlfn.XLOOKUP(B2617,'Customers'!A:A,'Customers'!E:E,"")</f>
        <v>Mid-Market</v>
      </c>
      <c r="Y2617">
        <f t="shared" si="364"/>
        <v>0</v>
      </c>
      <c r="Z2617" t="str">
        <f t="shared" si="365"/>
        <v/>
      </c>
      <c r="AA2617">
        <f t="shared" si="368"/>
        <v>0</v>
      </c>
    </row>
    <row r="2618" spans="1:27">
      <c r="A2618" t="s">
        <v>7999</v>
      </c>
      <c r="B2618" t="s">
        <v>571</v>
      </c>
      <c r="C2618" t="s">
        <v>968</v>
      </c>
      <c r="D2618" t="s">
        <v>183</v>
      </c>
      <c r="E2618" t="s">
        <v>91</v>
      </c>
      <c r="F2618" t="s">
        <v>8000</v>
      </c>
      <c r="G2618" s="6">
        <f t="shared" si="360"/>
        <v>2873</v>
      </c>
      <c r="H2618" t="s">
        <v>56</v>
      </c>
      <c r="I2618" t="s">
        <v>501</v>
      </c>
      <c r="J2618" t="str">
        <f t="shared" si="361"/>
        <v>Champak Rao</v>
      </c>
      <c r="K2618" t="s">
        <v>4833</v>
      </c>
      <c r="L2618" s="7">
        <f t="shared" si="366"/>
        <v>45576</v>
      </c>
      <c r="M2618" s="7">
        <v>45748</v>
      </c>
      <c r="N2618" s="1">
        <f t="shared" si="362"/>
        <v>45748</v>
      </c>
      <c r="O2618" s="7">
        <v>45689</v>
      </c>
      <c r="P2618" s="7">
        <f t="shared" si="367"/>
        <v>45689</v>
      </c>
      <c r="Q2618">
        <v>113</v>
      </c>
      <c r="R2618">
        <v>1</v>
      </c>
      <c r="S2618">
        <v>1</v>
      </c>
      <c r="T2618">
        <v>0.8</v>
      </c>
      <c r="U2618" t="s">
        <v>100</v>
      </c>
      <c r="W2618" t="str">
        <f t="shared" si="363"/>
        <v>Won</v>
      </c>
      <c r="X2618" t="str">
        <f>_xlfn.XLOOKUP(B2618,'Customers'!A:A,'Customers'!E:E,"")</f>
        <v>SMB</v>
      </c>
      <c r="Y2618">
        <f t="shared" si="364"/>
        <v>1</v>
      </c>
      <c r="Z2618">
        <f t="shared" si="365"/>
        <v>-59</v>
      </c>
      <c r="AA2618">
        <f t="shared" si="368"/>
        <v>0</v>
      </c>
    </row>
    <row r="2619" spans="1:27">
      <c r="A2619" t="s">
        <v>8001</v>
      </c>
      <c r="B2619" t="s">
        <v>6946</v>
      </c>
      <c r="C2619" t="s">
        <v>18</v>
      </c>
      <c r="D2619" t="s">
        <v>53</v>
      </c>
      <c r="E2619" t="s">
        <v>54</v>
      </c>
      <c r="F2619" t="s">
        <v>8002</v>
      </c>
      <c r="G2619" s="6">
        <f t="shared" si="360"/>
        <v>42931</v>
      </c>
      <c r="H2619" t="s">
        <v>79</v>
      </c>
      <c r="I2619" t="s">
        <v>2020</v>
      </c>
      <c r="J2619" t="str">
        <f t="shared" si="361"/>
        <v>Panini Kade</v>
      </c>
      <c r="K2619" t="s">
        <v>4564</v>
      </c>
      <c r="L2619" s="7">
        <f t="shared" si="366"/>
        <v>45529</v>
      </c>
      <c r="M2619" s="7">
        <v>45659</v>
      </c>
      <c r="N2619" s="1">
        <f t="shared" si="362"/>
        <v>45659</v>
      </c>
      <c r="P2619" s="7" t="str">
        <f t="shared" si="367"/>
        <v/>
      </c>
      <c r="R2619">
        <v>0</v>
      </c>
      <c r="S2619">
        <v>1</v>
      </c>
      <c r="T2619">
        <v>8.6999999999999993</v>
      </c>
      <c r="U2619" t="s">
        <v>42</v>
      </c>
      <c r="W2619" t="str">
        <f t="shared" si="363"/>
        <v>Open</v>
      </c>
      <c r="X2619" t="str">
        <f>_xlfn.XLOOKUP(B2619,'Customers'!A:A,'Customers'!E:E,"")</f>
        <v>Mid-Market</v>
      </c>
      <c r="Y2619">
        <f t="shared" si="364"/>
        <v>0</v>
      </c>
      <c r="Z2619" t="str">
        <f t="shared" si="365"/>
        <v/>
      </c>
      <c r="AA2619">
        <f t="shared" si="368"/>
        <v>0</v>
      </c>
    </row>
    <row r="2620" spans="1:27">
      <c r="A2620" t="s">
        <v>8003</v>
      </c>
      <c r="B2620" t="s">
        <v>533</v>
      </c>
      <c r="C2620" t="s">
        <v>1543</v>
      </c>
      <c r="D2620" t="s">
        <v>53</v>
      </c>
      <c r="E2620" t="s">
        <v>54</v>
      </c>
      <c r="F2620" t="s">
        <v>8004</v>
      </c>
      <c r="G2620" s="6">
        <f t="shared" si="360"/>
        <v>46215</v>
      </c>
      <c r="H2620" t="s">
        <v>56</v>
      </c>
      <c r="I2620" t="s">
        <v>2756</v>
      </c>
      <c r="J2620" t="str">
        <f t="shared" si="361"/>
        <v>Shivani Natt</v>
      </c>
      <c r="K2620" t="s">
        <v>1309</v>
      </c>
      <c r="L2620" s="7">
        <f t="shared" si="366"/>
        <v>44620</v>
      </c>
      <c r="M2620" s="7">
        <v>44651</v>
      </c>
      <c r="N2620" s="1">
        <f t="shared" si="362"/>
        <v>44651</v>
      </c>
      <c r="P2620" s="7" t="str">
        <f t="shared" si="367"/>
        <v/>
      </c>
      <c r="R2620">
        <v>0</v>
      </c>
      <c r="S2620">
        <v>1</v>
      </c>
      <c r="T2620">
        <v>35</v>
      </c>
      <c r="U2620" t="s">
        <v>100</v>
      </c>
      <c r="W2620" t="str">
        <f t="shared" si="363"/>
        <v>Open</v>
      </c>
      <c r="X2620" t="str">
        <f>_xlfn.XLOOKUP(B2620,'Customers'!A:A,'Customers'!E:E,"")</f>
        <v>Enterprise</v>
      </c>
      <c r="Y2620">
        <f t="shared" si="364"/>
        <v>0</v>
      </c>
      <c r="Z2620" t="str">
        <f t="shared" si="365"/>
        <v/>
      </c>
      <c r="AA2620">
        <f t="shared" si="368"/>
        <v>0</v>
      </c>
    </row>
    <row r="2621" spans="1:27">
      <c r="A2621" t="s">
        <v>8005</v>
      </c>
      <c r="B2621" t="s">
        <v>3229</v>
      </c>
      <c r="C2621" t="s">
        <v>3553</v>
      </c>
      <c r="D2621" t="s">
        <v>37</v>
      </c>
      <c r="E2621" t="s">
        <v>91</v>
      </c>
      <c r="F2621" t="s">
        <v>8006</v>
      </c>
      <c r="G2621" s="6">
        <f t="shared" si="360"/>
        <v>120769</v>
      </c>
      <c r="H2621" t="s">
        <v>151</v>
      </c>
      <c r="I2621" t="s">
        <v>68</v>
      </c>
      <c r="J2621" t="str">
        <f t="shared" si="361"/>
        <v>Anamika Keer</v>
      </c>
      <c r="K2621" t="s">
        <v>32</v>
      </c>
      <c r="L2621" s="7">
        <f t="shared" si="366"/>
        <v>45083</v>
      </c>
      <c r="M2621" s="7">
        <v>45191</v>
      </c>
      <c r="N2621" s="1">
        <f t="shared" si="362"/>
        <v>45191</v>
      </c>
      <c r="O2621" s="7">
        <v>45138</v>
      </c>
      <c r="P2621" s="7">
        <f t="shared" si="367"/>
        <v>45138</v>
      </c>
      <c r="Q2621">
        <v>55</v>
      </c>
      <c r="R2621">
        <v>0</v>
      </c>
      <c r="S2621">
        <v>1</v>
      </c>
      <c r="T2621">
        <v>17.5</v>
      </c>
      <c r="U2621" t="s">
        <v>58</v>
      </c>
      <c r="W2621" t="str">
        <f t="shared" si="363"/>
        <v>Won</v>
      </c>
      <c r="X2621" t="str">
        <f>_xlfn.XLOOKUP(B2621,'Customers'!A:A,'Customers'!E:E,"")</f>
        <v>Mid-Market</v>
      </c>
      <c r="Y2621">
        <f t="shared" si="364"/>
        <v>1</v>
      </c>
      <c r="Z2621">
        <f t="shared" si="365"/>
        <v>-53</v>
      </c>
      <c r="AA2621">
        <f t="shared" si="368"/>
        <v>0</v>
      </c>
    </row>
    <row r="2622" spans="1:27">
      <c r="A2622" t="s">
        <v>8007</v>
      </c>
      <c r="B2622" t="s">
        <v>6471</v>
      </c>
      <c r="C2622" t="s">
        <v>18</v>
      </c>
      <c r="D2622" t="s">
        <v>19</v>
      </c>
      <c r="E2622" t="s">
        <v>20</v>
      </c>
      <c r="F2622" t="s">
        <v>8008</v>
      </c>
      <c r="G2622" s="6">
        <f t="shared" si="360"/>
        <v>5469</v>
      </c>
      <c r="H2622" t="s">
        <v>79</v>
      </c>
      <c r="I2622" t="s">
        <v>117</v>
      </c>
      <c r="J2622" t="str">
        <f t="shared" si="361"/>
        <v>Ekta Uppal</v>
      </c>
      <c r="K2622" t="s">
        <v>1082</v>
      </c>
      <c r="L2622" s="7">
        <f t="shared" si="366"/>
        <v>45559</v>
      </c>
      <c r="M2622" s="7">
        <v>45607</v>
      </c>
      <c r="N2622" s="1">
        <f t="shared" si="362"/>
        <v>45607</v>
      </c>
      <c r="P2622" s="7" t="str">
        <f t="shared" si="367"/>
        <v/>
      </c>
      <c r="R2622">
        <v>0</v>
      </c>
      <c r="S2622">
        <v>1</v>
      </c>
      <c r="T2622">
        <v>31</v>
      </c>
      <c r="U2622" t="s">
        <v>33</v>
      </c>
      <c r="W2622" t="str">
        <f t="shared" si="363"/>
        <v>Open</v>
      </c>
      <c r="X2622" t="str">
        <f>_xlfn.XLOOKUP(B2622,'Customers'!A:A,'Customers'!E:E,"")</f>
        <v>Mid-Market</v>
      </c>
      <c r="Y2622">
        <f t="shared" si="364"/>
        <v>0</v>
      </c>
      <c r="Z2622" t="str">
        <f t="shared" si="365"/>
        <v/>
      </c>
      <c r="AA2622">
        <f t="shared" si="368"/>
        <v>0</v>
      </c>
    </row>
    <row r="2623" spans="1:27">
      <c r="A2623" t="s">
        <v>8009</v>
      </c>
      <c r="B2623" t="s">
        <v>1485</v>
      </c>
      <c r="C2623" t="s">
        <v>18</v>
      </c>
      <c r="D2623" t="s">
        <v>19</v>
      </c>
      <c r="E2623" t="s">
        <v>115</v>
      </c>
      <c r="F2623" t="s">
        <v>67</v>
      </c>
      <c r="G2623" s="6">
        <f t="shared" si="360"/>
        <v>7000</v>
      </c>
      <c r="H2623" t="s">
        <v>39</v>
      </c>
      <c r="I2623" t="s">
        <v>139</v>
      </c>
      <c r="J2623" t="str">
        <f t="shared" si="361"/>
        <v>Champak Rao</v>
      </c>
      <c r="K2623" t="s">
        <v>3463</v>
      </c>
      <c r="L2623" s="7">
        <f t="shared" si="366"/>
        <v>44618</v>
      </c>
      <c r="M2623" s="7">
        <v>44690</v>
      </c>
      <c r="N2623" s="1">
        <f t="shared" si="362"/>
        <v>44690</v>
      </c>
      <c r="O2623" s="7">
        <v>44776</v>
      </c>
      <c r="P2623" s="7">
        <f t="shared" si="367"/>
        <v>44776</v>
      </c>
      <c r="Q2623">
        <v>158</v>
      </c>
      <c r="R2623">
        <v>0</v>
      </c>
      <c r="S2623">
        <v>1</v>
      </c>
      <c r="U2623" t="s">
        <v>25</v>
      </c>
      <c r="W2623" t="str">
        <f t="shared" si="363"/>
        <v>Lost</v>
      </c>
      <c r="X2623" t="str">
        <f>_xlfn.XLOOKUP(B2623,'Customers'!A:A,'Customers'!E:E,"")</f>
        <v>SMB</v>
      </c>
      <c r="Y2623">
        <f t="shared" si="364"/>
        <v>1</v>
      </c>
      <c r="Z2623">
        <f t="shared" si="365"/>
        <v>86</v>
      </c>
      <c r="AA2623">
        <f t="shared" si="368"/>
        <v>1</v>
      </c>
    </row>
    <row r="2624" spans="1:27">
      <c r="A2624" t="s">
        <v>8010</v>
      </c>
      <c r="B2624" t="s">
        <v>642</v>
      </c>
      <c r="C2624" t="s">
        <v>18</v>
      </c>
      <c r="D2624" t="s">
        <v>37</v>
      </c>
      <c r="E2624" t="s">
        <v>20</v>
      </c>
      <c r="F2624" t="s">
        <v>8011</v>
      </c>
      <c r="G2624" s="6">
        <f t="shared" si="360"/>
        <v>101380</v>
      </c>
      <c r="H2624" t="s">
        <v>47</v>
      </c>
      <c r="I2624" t="s">
        <v>920</v>
      </c>
      <c r="J2624" t="str">
        <f t="shared" si="361"/>
        <v>Mason Solanki</v>
      </c>
      <c r="K2624" t="s">
        <v>6361</v>
      </c>
      <c r="L2624" s="7">
        <f t="shared" si="366"/>
        <v>44685</v>
      </c>
      <c r="M2624" s="7">
        <v>44763</v>
      </c>
      <c r="N2624" s="1">
        <f t="shared" si="362"/>
        <v>44763</v>
      </c>
      <c r="P2624" s="7" t="str">
        <f t="shared" si="367"/>
        <v/>
      </c>
      <c r="R2624">
        <v>0</v>
      </c>
      <c r="S2624">
        <v>1</v>
      </c>
      <c r="T2624">
        <v>34.1</v>
      </c>
      <c r="U2624" t="s">
        <v>42</v>
      </c>
      <c r="W2624" t="str">
        <f t="shared" si="363"/>
        <v>Open</v>
      </c>
      <c r="X2624" t="str">
        <f>_xlfn.XLOOKUP(B2624,'Customers'!A:A,'Customers'!E:E,"")</f>
        <v>Enterprise</v>
      </c>
      <c r="Y2624">
        <f t="shared" si="364"/>
        <v>0</v>
      </c>
      <c r="Z2624" t="str">
        <f t="shared" si="365"/>
        <v/>
      </c>
      <c r="AA2624">
        <f t="shared" si="368"/>
        <v>0</v>
      </c>
    </row>
    <row r="2625" spans="1:27">
      <c r="A2625" t="s">
        <v>8012</v>
      </c>
      <c r="B2625" t="s">
        <v>5713</v>
      </c>
      <c r="C2625" t="s">
        <v>193</v>
      </c>
      <c r="D2625" t="s">
        <v>53</v>
      </c>
      <c r="E2625" t="s">
        <v>177</v>
      </c>
      <c r="F2625" t="s">
        <v>8013</v>
      </c>
      <c r="G2625" s="6">
        <f t="shared" si="360"/>
        <v>43139</v>
      </c>
      <c r="H2625" t="s">
        <v>30</v>
      </c>
      <c r="I2625" t="s">
        <v>86</v>
      </c>
      <c r="J2625" t="str">
        <f t="shared" si="361"/>
        <v>Mason Solanki</v>
      </c>
      <c r="K2625" t="s">
        <v>6046</v>
      </c>
      <c r="L2625" s="7">
        <f t="shared" si="366"/>
        <v>45297</v>
      </c>
      <c r="M2625" s="7">
        <v>45368</v>
      </c>
      <c r="N2625" s="1">
        <f t="shared" si="362"/>
        <v>45368</v>
      </c>
      <c r="P2625" s="7" t="str">
        <f t="shared" si="367"/>
        <v/>
      </c>
      <c r="R2625">
        <v>0</v>
      </c>
      <c r="S2625">
        <v>1</v>
      </c>
      <c r="T2625">
        <v>31.4</v>
      </c>
      <c r="U2625" t="s">
        <v>100</v>
      </c>
      <c r="W2625" t="str">
        <f t="shared" si="363"/>
        <v>Open</v>
      </c>
      <c r="X2625" t="str">
        <f>_xlfn.XLOOKUP(B2625,'Customers'!A:A,'Customers'!E:E,"")</f>
        <v>SMB</v>
      </c>
      <c r="Y2625">
        <f t="shared" si="364"/>
        <v>0</v>
      </c>
      <c r="Z2625" t="str">
        <f t="shared" si="365"/>
        <v/>
      </c>
      <c r="AA2625">
        <f t="shared" si="368"/>
        <v>0</v>
      </c>
    </row>
    <row r="2626" spans="1:27">
      <c r="A2626" t="s">
        <v>8014</v>
      </c>
      <c r="B2626" t="s">
        <v>2891</v>
      </c>
      <c r="C2626" t="s">
        <v>1740</v>
      </c>
      <c r="D2626" t="s">
        <v>53</v>
      </c>
      <c r="E2626" t="s">
        <v>177</v>
      </c>
      <c r="F2626" t="s">
        <v>8015</v>
      </c>
      <c r="G2626" s="6">
        <f t="shared" ref="G2626:G2689" si="369">IF(F2626="","",IF(RIGHT(UPPER(SUBSTITUTE(SUBSTITUTE(SUBSTITUTE(TRIM(F2626),"$",""),",","")," ","")),1)="K",VALUE(LEFT(UPPER(SUBSTITUTE(SUBSTITUTE(SUBSTITUTE(TRIM(F2626),"$",""),",","")," ","")),LEN(UPPER(SUBSTITUTE(SUBSTITUTE(SUBSTITUTE(TRIM(F2626),"$",""),",","")," ","")))-1))*1000,IF(RIGHT(UPPER(SUBSTITUTE(SUBSTITUTE(SUBSTITUTE(TRIM(F2626),"$",""),",","")," ","")),1)="M",VALUE(LEFT(UPPER(SUBSTITUTE(SUBSTITUTE(SUBSTITUTE(TRIM(F2626),"$",""),",","")," ","")),LEN(UPPER(SUBSTITUTE(SUBSTITUTE(SUBSTITUTE(TRIM(F2626),"$",""),",","")," ","")))-1))*1000000,VALUE(SUBSTITUTE(SUBSTITUTE(SUBSTITUTE(TRIM(F2626),"$",""),",","")," ","")))))</f>
        <v>15654</v>
      </c>
      <c r="H2626" t="s">
        <v>161</v>
      </c>
      <c r="I2626" t="s">
        <v>73</v>
      </c>
      <c r="J2626" t="str">
        <f t="shared" ref="J2626:J2689" si="370">PROPER(TRIM(I2626))</f>
        <v>Karan Karnik</v>
      </c>
      <c r="K2626" t="s">
        <v>580</v>
      </c>
      <c r="L2626" s="7">
        <f t="shared" si="366"/>
        <v>44931</v>
      </c>
      <c r="M2626" s="7">
        <v>45059</v>
      </c>
      <c r="N2626" s="1">
        <f t="shared" ref="N2626:N2689" si="371">IF(M2626="","",IF(ISNUMBER(M2626),M2626,IF(ISNUMBER(SEARCH("/",M2626)),DATE(VALUE(RIGHT(M2626,4)),VALUE(MID(M2626,4,2)),VALUE(LEFT(M2626,2))),DATE(VALUE(LEFT(M2626,4)),VALUE(MID(M2626,6,2)),VALUE(RIGHT(M2626,2))))))</f>
        <v>45059</v>
      </c>
      <c r="P2626" s="7" t="str">
        <f t="shared" si="367"/>
        <v/>
      </c>
      <c r="R2626">
        <v>0</v>
      </c>
      <c r="S2626">
        <v>1</v>
      </c>
      <c r="T2626">
        <v>10.1</v>
      </c>
      <c r="U2626" t="s">
        <v>25</v>
      </c>
      <c r="W2626" t="str">
        <f t="shared" ref="W2626:W2689" si="372">IF(E2626="","",IF(E2626="Closed Won","Won",IF(E2626="Closed Lost","Lost","Open")))</f>
        <v>Open</v>
      </c>
      <c r="X2626" t="str">
        <f>_xlfn.XLOOKUP(B2626,'Customers'!A:A,'Customers'!E:E,"")</f>
        <v>Enterprise</v>
      </c>
      <c r="Y2626">
        <f t="shared" ref="Y2626:Y2689" si="373">IF(OR(W2626="Won",W2626="Lost"),1,0)</f>
        <v>0</v>
      </c>
      <c r="Z2626" t="str">
        <f t="shared" ref="Z2626:Z2689" si="374">IF(OR(N2626="",P2626=""),"",P2626-N2626)</f>
        <v/>
      </c>
      <c r="AA2626">
        <f t="shared" si="368"/>
        <v>0</v>
      </c>
    </row>
    <row r="2627" spans="1:27">
      <c r="A2627" t="s">
        <v>8016</v>
      </c>
      <c r="B2627" t="s">
        <v>2555</v>
      </c>
      <c r="C2627" t="s">
        <v>986</v>
      </c>
      <c r="D2627" t="s">
        <v>183</v>
      </c>
      <c r="E2627" t="s">
        <v>177</v>
      </c>
      <c r="F2627" t="s">
        <v>8017</v>
      </c>
      <c r="G2627" s="6">
        <f t="shared" si="369"/>
        <v>6598</v>
      </c>
      <c r="H2627" t="s">
        <v>151</v>
      </c>
      <c r="I2627" t="s">
        <v>232</v>
      </c>
      <c r="J2627" t="str">
        <f t="shared" si="370"/>
        <v>Patrick Sama</v>
      </c>
      <c r="K2627" t="s">
        <v>5971</v>
      </c>
      <c r="L2627" s="7">
        <f t="shared" ref="L2627:L2690" si="375">IF(K2627="","",IF(ISNUMBER(K2627),K2627,IF(ISNUMBER(SEARCH("/",K2627)),DATE(VALUE(RIGHT(K2627,4)),VALUE(MID(K2627,4,2)),VALUE(LEFT(K2627,2))),DATE(VALUE(LEFT(K2627,4)),VALUE(MID(K2627,6,2)),VALUE(RIGHT(K2627,2))))))</f>
        <v>45289</v>
      </c>
      <c r="M2627" s="7">
        <v>45450</v>
      </c>
      <c r="N2627" s="1">
        <f t="shared" si="371"/>
        <v>45450</v>
      </c>
      <c r="P2627" s="7" t="str">
        <f t="shared" ref="P2627:P2690" si="376">IF(O2627="","",IF(ISNUMBER(O2627),O2627,DATE(VALUE(LEFT(O2627,4)),VALUE(MID(O2627,6,2)),VALUE(RIGHT(O2627,2)))))</f>
        <v/>
      </c>
      <c r="R2627">
        <v>0</v>
      </c>
      <c r="S2627">
        <v>1</v>
      </c>
      <c r="T2627">
        <v>25.7</v>
      </c>
      <c r="U2627" t="s">
        <v>58</v>
      </c>
      <c r="W2627" t="str">
        <f t="shared" si="372"/>
        <v>Open</v>
      </c>
      <c r="X2627" t="str">
        <f>_xlfn.XLOOKUP(B2627,'Customers'!A:A,'Customers'!E:E,"")</f>
        <v>Mid-Market</v>
      </c>
      <c r="Y2627">
        <f t="shared" si="373"/>
        <v>0</v>
      </c>
      <c r="Z2627" t="str">
        <f t="shared" si="374"/>
        <v/>
      </c>
      <c r="AA2627">
        <f t="shared" ref="AA2627:AA2690" si="377">IF(AND(Y2627=1,Z2627&gt;30),1,0)</f>
        <v>0</v>
      </c>
    </row>
    <row r="2628" spans="1:27">
      <c r="A2628" t="s">
        <v>8018</v>
      </c>
      <c r="B2628" t="s">
        <v>702</v>
      </c>
      <c r="C2628" t="s">
        <v>3072</v>
      </c>
      <c r="D2628" t="s">
        <v>183</v>
      </c>
      <c r="E2628" t="s">
        <v>28</v>
      </c>
      <c r="F2628" t="s">
        <v>2206</v>
      </c>
      <c r="G2628" s="6">
        <f t="shared" si="369"/>
        <v>5000</v>
      </c>
      <c r="H2628" t="s">
        <v>79</v>
      </c>
      <c r="I2628" t="s">
        <v>156</v>
      </c>
      <c r="J2628" t="str">
        <f t="shared" si="370"/>
        <v>Lakshmi Hayre</v>
      </c>
      <c r="K2628" t="s">
        <v>7272</v>
      </c>
      <c r="L2628" s="7">
        <f t="shared" si="375"/>
        <v>45246</v>
      </c>
      <c r="M2628" s="7">
        <v>45287</v>
      </c>
      <c r="N2628" s="1">
        <f t="shared" si="371"/>
        <v>45287</v>
      </c>
      <c r="P2628" s="7" t="str">
        <f t="shared" si="376"/>
        <v/>
      </c>
      <c r="R2628">
        <v>0</v>
      </c>
      <c r="S2628">
        <v>1</v>
      </c>
      <c r="T2628">
        <v>30.2</v>
      </c>
      <c r="U2628" t="s">
        <v>100</v>
      </c>
      <c r="W2628" t="str">
        <f t="shared" si="372"/>
        <v>Open</v>
      </c>
      <c r="X2628" t="str">
        <f>_xlfn.XLOOKUP(B2628,'Customers'!A:A,'Customers'!E:E,"")</f>
        <v>SMB</v>
      </c>
      <c r="Y2628">
        <f t="shared" si="373"/>
        <v>0</v>
      </c>
      <c r="Z2628" t="str">
        <f t="shared" si="374"/>
        <v/>
      </c>
      <c r="AA2628">
        <f t="shared" si="377"/>
        <v>0</v>
      </c>
    </row>
    <row r="2629" spans="1:27">
      <c r="A2629" t="s">
        <v>8019</v>
      </c>
      <c r="B2629" t="s">
        <v>1637</v>
      </c>
      <c r="C2629" t="s">
        <v>2248</v>
      </c>
      <c r="D2629" t="s">
        <v>19</v>
      </c>
      <c r="E2629" t="s">
        <v>115</v>
      </c>
      <c r="F2629" t="s">
        <v>8020</v>
      </c>
      <c r="G2629" s="6">
        <f t="shared" si="369"/>
        <v>4724</v>
      </c>
      <c r="H2629" t="s">
        <v>22</v>
      </c>
      <c r="I2629" t="s">
        <v>139</v>
      </c>
      <c r="J2629" t="str">
        <f t="shared" si="370"/>
        <v>Champak Rao</v>
      </c>
      <c r="K2629" t="s">
        <v>6493</v>
      </c>
      <c r="L2629" s="7">
        <f t="shared" si="375"/>
        <v>45488</v>
      </c>
      <c r="M2629" s="7">
        <v>45526</v>
      </c>
      <c r="N2629" s="1">
        <f t="shared" si="371"/>
        <v>45526</v>
      </c>
      <c r="O2629" s="7">
        <v>45655</v>
      </c>
      <c r="P2629" s="7">
        <f t="shared" si="376"/>
        <v>45655</v>
      </c>
      <c r="Q2629">
        <v>167</v>
      </c>
      <c r="R2629">
        <v>0</v>
      </c>
      <c r="S2629">
        <v>1</v>
      </c>
      <c r="T2629">
        <v>15.9</v>
      </c>
      <c r="U2629" t="s">
        <v>33</v>
      </c>
      <c r="W2629" t="str">
        <f t="shared" si="372"/>
        <v>Lost</v>
      </c>
      <c r="X2629" t="str">
        <f>_xlfn.XLOOKUP(B2629,'Customers'!A:A,'Customers'!E:E,"")</f>
        <v>Mid-Market</v>
      </c>
      <c r="Y2629">
        <f t="shared" si="373"/>
        <v>1</v>
      </c>
      <c r="Z2629">
        <f t="shared" si="374"/>
        <v>129</v>
      </c>
      <c r="AA2629">
        <f t="shared" si="377"/>
        <v>1</v>
      </c>
    </row>
    <row r="2630" spans="1:27">
      <c r="A2630" t="s">
        <v>8021</v>
      </c>
      <c r="B2630" t="s">
        <v>4302</v>
      </c>
      <c r="C2630" t="s">
        <v>1033</v>
      </c>
      <c r="D2630" t="s">
        <v>66</v>
      </c>
      <c r="E2630" t="s">
        <v>28</v>
      </c>
      <c r="F2630" t="s">
        <v>8022</v>
      </c>
      <c r="G2630" s="6">
        <f t="shared" si="369"/>
        <v>16922</v>
      </c>
      <c r="H2630" t="s">
        <v>56</v>
      </c>
      <c r="I2630" t="s">
        <v>73</v>
      </c>
      <c r="J2630" t="str">
        <f t="shared" si="370"/>
        <v>Karan Karnik</v>
      </c>
      <c r="K2630" t="s">
        <v>7486</v>
      </c>
      <c r="L2630" s="7">
        <f t="shared" si="375"/>
        <v>44851</v>
      </c>
      <c r="M2630" s="7">
        <v>44880</v>
      </c>
      <c r="N2630" s="1">
        <f t="shared" si="371"/>
        <v>44880</v>
      </c>
      <c r="P2630" s="7" t="str">
        <f t="shared" si="376"/>
        <v/>
      </c>
      <c r="R2630">
        <v>0</v>
      </c>
      <c r="S2630">
        <v>1</v>
      </c>
      <c r="T2630">
        <v>9.9</v>
      </c>
      <c r="U2630" t="s">
        <v>100</v>
      </c>
      <c r="W2630" t="str">
        <f t="shared" si="372"/>
        <v>Open</v>
      </c>
      <c r="X2630" t="str">
        <f>_xlfn.XLOOKUP(B2630,'Customers'!A:A,'Customers'!E:E,"")</f>
        <v>Mid-Market</v>
      </c>
      <c r="Y2630">
        <f t="shared" si="373"/>
        <v>0</v>
      </c>
      <c r="Z2630" t="str">
        <f t="shared" si="374"/>
        <v/>
      </c>
      <c r="AA2630">
        <f t="shared" si="377"/>
        <v>0</v>
      </c>
    </row>
    <row r="2631" spans="1:27">
      <c r="A2631" t="s">
        <v>8023</v>
      </c>
      <c r="B2631" t="s">
        <v>8024</v>
      </c>
      <c r="C2631" t="s">
        <v>972</v>
      </c>
      <c r="D2631" t="s">
        <v>37</v>
      </c>
      <c r="E2631" t="s">
        <v>177</v>
      </c>
      <c r="F2631" t="s">
        <v>8025</v>
      </c>
      <c r="G2631" s="6">
        <f t="shared" si="369"/>
        <v>57619</v>
      </c>
      <c r="H2631" t="s">
        <v>79</v>
      </c>
      <c r="I2631" t="s">
        <v>98</v>
      </c>
      <c r="J2631" t="str">
        <f t="shared" si="370"/>
        <v>Amruta Sinha</v>
      </c>
      <c r="K2631" t="s">
        <v>2425</v>
      </c>
      <c r="L2631" s="7">
        <f t="shared" si="375"/>
        <v>44670</v>
      </c>
      <c r="M2631" s="7">
        <v>44789</v>
      </c>
      <c r="N2631" s="1">
        <f t="shared" si="371"/>
        <v>44789</v>
      </c>
      <c r="P2631" s="7" t="str">
        <f t="shared" si="376"/>
        <v/>
      </c>
      <c r="R2631">
        <v>0</v>
      </c>
      <c r="S2631">
        <v>1</v>
      </c>
      <c r="T2631">
        <v>18.2</v>
      </c>
      <c r="U2631" t="s">
        <v>100</v>
      </c>
      <c r="W2631" t="str">
        <f t="shared" si="372"/>
        <v>Open</v>
      </c>
      <c r="X2631" t="str">
        <f>_xlfn.XLOOKUP(B2631,'Customers'!A:A,'Customers'!E:E,"")</f>
        <v>Enterprise</v>
      </c>
      <c r="Y2631">
        <f t="shared" si="373"/>
        <v>0</v>
      </c>
      <c r="Z2631" t="str">
        <f t="shared" si="374"/>
        <v/>
      </c>
      <c r="AA2631">
        <f t="shared" si="377"/>
        <v>0</v>
      </c>
    </row>
    <row r="2632" spans="1:27">
      <c r="A2632" t="s">
        <v>8026</v>
      </c>
      <c r="B2632" t="s">
        <v>2200</v>
      </c>
      <c r="C2632" t="s">
        <v>1218</v>
      </c>
      <c r="D2632" t="s">
        <v>53</v>
      </c>
      <c r="E2632" t="s">
        <v>177</v>
      </c>
      <c r="F2632" t="s">
        <v>8027</v>
      </c>
      <c r="G2632" s="6">
        <f t="shared" si="369"/>
        <v>31604</v>
      </c>
      <c r="H2632" t="s">
        <v>56</v>
      </c>
      <c r="I2632" t="s">
        <v>68</v>
      </c>
      <c r="J2632" t="str">
        <f t="shared" si="370"/>
        <v>Anamika Keer</v>
      </c>
      <c r="K2632" t="s">
        <v>8028</v>
      </c>
      <c r="L2632" s="7">
        <f t="shared" si="375"/>
        <v>45441</v>
      </c>
      <c r="M2632" s="7">
        <v>45535</v>
      </c>
      <c r="N2632" s="1">
        <f t="shared" si="371"/>
        <v>45535</v>
      </c>
      <c r="P2632" s="7" t="str">
        <f t="shared" si="376"/>
        <v/>
      </c>
      <c r="R2632">
        <v>0</v>
      </c>
      <c r="S2632">
        <v>1</v>
      </c>
      <c r="T2632">
        <v>12.6</v>
      </c>
      <c r="U2632" t="s">
        <v>33</v>
      </c>
      <c r="W2632" t="str">
        <f t="shared" si="372"/>
        <v>Open</v>
      </c>
      <c r="X2632" t="str">
        <f>_xlfn.XLOOKUP(B2632,'Customers'!A:A,'Customers'!E:E,"")</f>
        <v>Mid-Market</v>
      </c>
      <c r="Y2632">
        <f t="shared" si="373"/>
        <v>0</v>
      </c>
      <c r="Z2632" t="str">
        <f t="shared" si="374"/>
        <v/>
      </c>
      <c r="AA2632">
        <f t="shared" si="377"/>
        <v>0</v>
      </c>
    </row>
    <row r="2633" spans="1:27">
      <c r="A2633" t="s">
        <v>8029</v>
      </c>
      <c r="B2633" t="s">
        <v>4805</v>
      </c>
      <c r="C2633" t="s">
        <v>4117</v>
      </c>
      <c r="D2633" t="s">
        <v>66</v>
      </c>
      <c r="E2633" t="s">
        <v>28</v>
      </c>
      <c r="F2633" t="s">
        <v>8030</v>
      </c>
      <c r="G2633" s="6">
        <f t="shared" si="369"/>
        <v>11938</v>
      </c>
      <c r="H2633" t="s">
        <v>161</v>
      </c>
      <c r="I2633" t="s">
        <v>98</v>
      </c>
      <c r="J2633" t="str">
        <f t="shared" si="370"/>
        <v>Amruta Sinha</v>
      </c>
      <c r="K2633" t="s">
        <v>4623</v>
      </c>
      <c r="L2633" s="7">
        <f t="shared" si="375"/>
        <v>44741</v>
      </c>
      <c r="M2633" s="7">
        <v>44914</v>
      </c>
      <c r="N2633" s="1">
        <f t="shared" si="371"/>
        <v>44914</v>
      </c>
      <c r="P2633" s="7" t="str">
        <f t="shared" si="376"/>
        <v/>
      </c>
      <c r="R2633">
        <v>0</v>
      </c>
      <c r="S2633">
        <v>1</v>
      </c>
      <c r="T2633">
        <v>30.4</v>
      </c>
      <c r="U2633" t="s">
        <v>33</v>
      </c>
      <c r="W2633" t="str">
        <f t="shared" si="372"/>
        <v>Open</v>
      </c>
      <c r="X2633" t="str">
        <f>_xlfn.XLOOKUP(B2633,'Customers'!A:A,'Customers'!E:E,"")</f>
        <v>Mid-Market</v>
      </c>
      <c r="Y2633">
        <f t="shared" si="373"/>
        <v>0</v>
      </c>
      <c r="Z2633" t="str">
        <f t="shared" si="374"/>
        <v/>
      </c>
      <c r="AA2633">
        <f t="shared" si="377"/>
        <v>0</v>
      </c>
    </row>
    <row r="2634" spans="1:27">
      <c r="A2634" t="s">
        <v>8031</v>
      </c>
      <c r="B2634" t="s">
        <v>2023</v>
      </c>
      <c r="C2634" t="s">
        <v>18</v>
      </c>
      <c r="D2634" t="s">
        <v>53</v>
      </c>
      <c r="E2634" t="s">
        <v>45</v>
      </c>
      <c r="F2634" t="s">
        <v>8032</v>
      </c>
      <c r="G2634" s="6">
        <f t="shared" si="369"/>
        <v>39905</v>
      </c>
      <c r="H2634" t="s">
        <v>39</v>
      </c>
      <c r="I2634" t="s">
        <v>139</v>
      </c>
      <c r="J2634" t="str">
        <f t="shared" si="370"/>
        <v>Champak Rao</v>
      </c>
      <c r="K2634" t="s">
        <v>7769</v>
      </c>
      <c r="L2634" s="7">
        <f t="shared" si="375"/>
        <v>45258</v>
      </c>
      <c r="M2634" s="7">
        <v>45290</v>
      </c>
      <c r="N2634" s="1">
        <f t="shared" si="371"/>
        <v>45290</v>
      </c>
      <c r="P2634" s="7" t="str">
        <f t="shared" si="376"/>
        <v/>
      </c>
      <c r="R2634">
        <v>0</v>
      </c>
      <c r="S2634">
        <v>1</v>
      </c>
      <c r="T2634">
        <v>1.3</v>
      </c>
      <c r="U2634" t="s">
        <v>25</v>
      </c>
      <c r="W2634" t="str">
        <f t="shared" si="372"/>
        <v>Open</v>
      </c>
      <c r="X2634" t="str">
        <f>_xlfn.XLOOKUP(B2634,'Customers'!A:A,'Customers'!E:E,"")</f>
        <v>Enterprise</v>
      </c>
      <c r="Y2634">
        <f t="shared" si="373"/>
        <v>0</v>
      </c>
      <c r="Z2634" t="str">
        <f t="shared" si="374"/>
        <v/>
      </c>
      <c r="AA2634">
        <f t="shared" si="377"/>
        <v>0</v>
      </c>
    </row>
    <row r="2635" spans="1:27">
      <c r="A2635" t="s">
        <v>8033</v>
      </c>
      <c r="B2635" t="s">
        <v>5260</v>
      </c>
      <c r="C2635" t="s">
        <v>18</v>
      </c>
      <c r="D2635" t="s">
        <v>66</v>
      </c>
      <c r="E2635" t="s">
        <v>177</v>
      </c>
      <c r="F2635" t="s">
        <v>8034</v>
      </c>
      <c r="G2635" s="6">
        <f t="shared" si="369"/>
        <v>21596</v>
      </c>
      <c r="H2635" t="s">
        <v>30</v>
      </c>
      <c r="I2635" t="s">
        <v>133</v>
      </c>
      <c r="J2635" t="str">
        <f t="shared" si="370"/>
        <v>Aachal Soni</v>
      </c>
      <c r="K2635" t="s">
        <v>1424</v>
      </c>
      <c r="L2635" s="7">
        <f t="shared" si="375"/>
        <v>45020</v>
      </c>
      <c r="M2635" s="7">
        <v>45120</v>
      </c>
      <c r="N2635" s="1">
        <f t="shared" si="371"/>
        <v>45120</v>
      </c>
      <c r="P2635" s="7" t="str">
        <f t="shared" si="376"/>
        <v/>
      </c>
      <c r="R2635">
        <v>0</v>
      </c>
      <c r="S2635">
        <v>1</v>
      </c>
      <c r="T2635">
        <v>17.7</v>
      </c>
      <c r="U2635" t="s">
        <v>58</v>
      </c>
      <c r="W2635" t="str">
        <f t="shared" si="372"/>
        <v>Open</v>
      </c>
      <c r="X2635" t="str">
        <f>_xlfn.XLOOKUP(B2635,'Customers'!A:A,'Customers'!E:E,"")</f>
        <v>Enterprise</v>
      </c>
      <c r="Y2635">
        <f t="shared" si="373"/>
        <v>0</v>
      </c>
      <c r="Z2635" t="str">
        <f t="shared" si="374"/>
        <v/>
      </c>
      <c r="AA2635">
        <f t="shared" si="377"/>
        <v>0</v>
      </c>
    </row>
    <row r="2636" spans="1:27">
      <c r="A2636" t="s">
        <v>8035</v>
      </c>
      <c r="B2636" t="s">
        <v>6977</v>
      </c>
      <c r="C2636" t="s">
        <v>758</v>
      </c>
      <c r="D2636" t="s">
        <v>66</v>
      </c>
      <c r="E2636" t="s">
        <v>54</v>
      </c>
      <c r="F2636" t="s">
        <v>8036</v>
      </c>
      <c r="G2636" s="6">
        <f t="shared" si="369"/>
        <v>21743</v>
      </c>
      <c r="H2636" t="s">
        <v>47</v>
      </c>
      <c r="I2636" t="s">
        <v>237</v>
      </c>
      <c r="J2636" t="str">
        <f t="shared" si="370"/>
        <v>Vidhi Mital</v>
      </c>
      <c r="K2636" t="s">
        <v>1909</v>
      </c>
      <c r="L2636" s="7">
        <f t="shared" si="375"/>
        <v>45546</v>
      </c>
      <c r="M2636" s="7">
        <v>45674</v>
      </c>
      <c r="N2636" s="1">
        <f t="shared" si="371"/>
        <v>45674</v>
      </c>
      <c r="P2636" s="7" t="str">
        <f t="shared" si="376"/>
        <v/>
      </c>
      <c r="R2636">
        <v>0</v>
      </c>
      <c r="S2636">
        <v>1</v>
      </c>
      <c r="T2636">
        <v>14.2</v>
      </c>
      <c r="U2636" t="s">
        <v>58</v>
      </c>
      <c r="W2636" t="str">
        <f t="shared" si="372"/>
        <v>Open</v>
      </c>
      <c r="X2636" t="str">
        <f>_xlfn.XLOOKUP(B2636,'Customers'!A:A,'Customers'!E:E,"")</f>
        <v>Mid-Market</v>
      </c>
      <c r="Y2636">
        <f t="shared" si="373"/>
        <v>0</v>
      </c>
      <c r="Z2636" t="str">
        <f t="shared" si="374"/>
        <v/>
      </c>
      <c r="AA2636">
        <f t="shared" si="377"/>
        <v>0</v>
      </c>
    </row>
    <row r="2637" spans="1:27">
      <c r="A2637" t="s">
        <v>8037</v>
      </c>
      <c r="B2637" t="s">
        <v>7228</v>
      </c>
      <c r="C2637" t="s">
        <v>591</v>
      </c>
      <c r="D2637" t="s">
        <v>19</v>
      </c>
      <c r="E2637" t="s">
        <v>91</v>
      </c>
      <c r="F2637" t="s">
        <v>8038</v>
      </c>
      <c r="G2637" s="6">
        <f t="shared" si="369"/>
        <v>2823</v>
      </c>
      <c r="H2637" t="s">
        <v>79</v>
      </c>
      <c r="I2637" t="s">
        <v>394</v>
      </c>
      <c r="J2637" t="str">
        <f t="shared" si="370"/>
        <v>Ekta Uppal</v>
      </c>
      <c r="K2637" t="s">
        <v>609</v>
      </c>
      <c r="L2637" s="7">
        <f t="shared" si="375"/>
        <v>44943</v>
      </c>
      <c r="M2637" s="7">
        <v>45092</v>
      </c>
      <c r="N2637" s="1">
        <f t="shared" si="371"/>
        <v>45092</v>
      </c>
      <c r="O2637" s="7">
        <v>45007</v>
      </c>
      <c r="P2637" s="7">
        <f t="shared" si="376"/>
        <v>45007</v>
      </c>
      <c r="Q2637">
        <v>64</v>
      </c>
      <c r="R2637">
        <v>1</v>
      </c>
      <c r="S2637">
        <v>3</v>
      </c>
      <c r="T2637">
        <v>34.1</v>
      </c>
      <c r="U2637" t="s">
        <v>100</v>
      </c>
      <c r="W2637" t="str">
        <f t="shared" si="372"/>
        <v>Won</v>
      </c>
      <c r="X2637" t="str">
        <f>_xlfn.XLOOKUP(B2637,'Customers'!A:A,'Customers'!E:E,"")</f>
        <v>SMB</v>
      </c>
      <c r="Y2637">
        <f t="shared" si="373"/>
        <v>1</v>
      </c>
      <c r="Z2637">
        <f t="shared" si="374"/>
        <v>-85</v>
      </c>
      <c r="AA2637">
        <f t="shared" si="377"/>
        <v>0</v>
      </c>
    </row>
    <row r="2638" spans="1:27">
      <c r="A2638" t="s">
        <v>8039</v>
      </c>
      <c r="B2638" t="s">
        <v>2604</v>
      </c>
      <c r="C2638" t="s">
        <v>216</v>
      </c>
      <c r="D2638" t="s">
        <v>183</v>
      </c>
      <c r="E2638" t="s">
        <v>177</v>
      </c>
      <c r="F2638" t="s">
        <v>8040</v>
      </c>
      <c r="G2638" s="6">
        <f t="shared" si="369"/>
        <v>5654</v>
      </c>
      <c r="H2638" t="s">
        <v>30</v>
      </c>
      <c r="I2638" t="s">
        <v>62</v>
      </c>
      <c r="J2638" t="str">
        <f t="shared" si="370"/>
        <v>Jairaj Panchal</v>
      </c>
      <c r="K2638" t="s">
        <v>988</v>
      </c>
      <c r="L2638" s="7">
        <f t="shared" si="375"/>
        <v>44711</v>
      </c>
      <c r="M2638" s="7">
        <v>44851</v>
      </c>
      <c r="N2638" s="1">
        <f t="shared" si="371"/>
        <v>44851</v>
      </c>
      <c r="P2638" s="7" t="str">
        <f t="shared" si="376"/>
        <v/>
      </c>
      <c r="R2638">
        <v>0</v>
      </c>
      <c r="S2638">
        <v>1</v>
      </c>
      <c r="T2638">
        <v>22.2</v>
      </c>
      <c r="U2638" t="s">
        <v>58</v>
      </c>
      <c r="W2638" t="str">
        <f t="shared" si="372"/>
        <v>Open</v>
      </c>
      <c r="X2638" t="str">
        <f>_xlfn.XLOOKUP(B2638,'Customers'!A:A,'Customers'!E:E,"")</f>
        <v>SMB</v>
      </c>
      <c r="Y2638">
        <f t="shared" si="373"/>
        <v>0</v>
      </c>
      <c r="Z2638" t="str">
        <f t="shared" si="374"/>
        <v/>
      </c>
      <c r="AA2638">
        <f t="shared" si="377"/>
        <v>0</v>
      </c>
    </row>
    <row r="2639" spans="1:27">
      <c r="A2639" t="s">
        <v>8041</v>
      </c>
      <c r="B2639" t="s">
        <v>8042</v>
      </c>
      <c r="C2639" t="s">
        <v>1889</v>
      </c>
      <c r="D2639" t="s">
        <v>183</v>
      </c>
      <c r="E2639" t="s">
        <v>28</v>
      </c>
      <c r="F2639" t="s">
        <v>8043</v>
      </c>
      <c r="G2639" s="6">
        <f t="shared" si="369"/>
        <v>9434</v>
      </c>
      <c r="H2639" t="s">
        <v>151</v>
      </c>
      <c r="I2639" t="s">
        <v>361</v>
      </c>
      <c r="J2639" t="str">
        <f t="shared" si="370"/>
        <v>Jalsa Parsa</v>
      </c>
      <c r="K2639" t="s">
        <v>5549</v>
      </c>
      <c r="L2639" s="7">
        <f t="shared" si="375"/>
        <v>44688</v>
      </c>
      <c r="M2639" s="7">
        <v>44708</v>
      </c>
      <c r="N2639" s="1">
        <f t="shared" si="371"/>
        <v>44708</v>
      </c>
      <c r="P2639" s="7" t="str">
        <f t="shared" si="376"/>
        <v/>
      </c>
      <c r="R2639">
        <v>0</v>
      </c>
      <c r="S2639">
        <v>1</v>
      </c>
      <c r="T2639">
        <v>13.7</v>
      </c>
      <c r="U2639" t="s">
        <v>58</v>
      </c>
      <c r="W2639" t="str">
        <f t="shared" si="372"/>
        <v>Open</v>
      </c>
      <c r="X2639" t="str">
        <f>_xlfn.XLOOKUP(B2639,'Customers'!A:A,'Customers'!E:E,"")</f>
        <v>Enterprise</v>
      </c>
      <c r="Y2639">
        <f t="shared" si="373"/>
        <v>0</v>
      </c>
      <c r="Z2639" t="str">
        <f t="shared" si="374"/>
        <v/>
      </c>
      <c r="AA2639">
        <f t="shared" si="377"/>
        <v>0</v>
      </c>
    </row>
    <row r="2640" spans="1:27">
      <c r="A2640" t="s">
        <v>8044</v>
      </c>
      <c r="B2640" t="s">
        <v>2647</v>
      </c>
      <c r="C2640" t="s">
        <v>18</v>
      </c>
      <c r="D2640" t="s">
        <v>37</v>
      </c>
      <c r="E2640" t="s">
        <v>115</v>
      </c>
      <c r="F2640" t="s">
        <v>8045</v>
      </c>
      <c r="G2640" s="6">
        <f t="shared" si="369"/>
        <v>176366</v>
      </c>
      <c r="H2640" t="s">
        <v>161</v>
      </c>
      <c r="I2640" t="s">
        <v>614</v>
      </c>
      <c r="J2640" t="str">
        <f t="shared" si="370"/>
        <v>Anamika Keer</v>
      </c>
      <c r="K2640" t="s">
        <v>1440</v>
      </c>
      <c r="L2640" s="7">
        <f t="shared" si="375"/>
        <v>44935</v>
      </c>
      <c r="M2640" s="7">
        <v>45032</v>
      </c>
      <c r="N2640" s="1">
        <f t="shared" si="371"/>
        <v>45032</v>
      </c>
      <c r="O2640" s="7">
        <v>45037</v>
      </c>
      <c r="P2640" s="7">
        <f t="shared" si="376"/>
        <v>45037</v>
      </c>
      <c r="Q2640">
        <v>102</v>
      </c>
      <c r="R2640">
        <v>0</v>
      </c>
      <c r="S2640">
        <v>1</v>
      </c>
      <c r="U2640" t="s">
        <v>100</v>
      </c>
      <c r="W2640" t="str">
        <f t="shared" si="372"/>
        <v>Lost</v>
      </c>
      <c r="X2640" t="str">
        <f>_xlfn.XLOOKUP(B2640,'Customers'!A:A,'Customers'!E:E,"")</f>
        <v>Mid-Market</v>
      </c>
      <c r="Y2640">
        <f t="shared" si="373"/>
        <v>1</v>
      </c>
      <c r="Z2640">
        <f t="shared" si="374"/>
        <v>5</v>
      </c>
      <c r="AA2640">
        <f t="shared" si="377"/>
        <v>0</v>
      </c>
    </row>
    <row r="2641" spans="1:27">
      <c r="A2641" t="s">
        <v>8046</v>
      </c>
      <c r="B2641" t="s">
        <v>8047</v>
      </c>
      <c r="C2641" t="s">
        <v>2176</v>
      </c>
      <c r="D2641" t="s">
        <v>53</v>
      </c>
      <c r="E2641" t="s">
        <v>115</v>
      </c>
      <c r="F2641" t="s">
        <v>8048</v>
      </c>
      <c r="G2641" s="6">
        <f t="shared" si="369"/>
        <v>27663</v>
      </c>
      <c r="H2641" t="s">
        <v>47</v>
      </c>
      <c r="I2641" t="s">
        <v>501</v>
      </c>
      <c r="J2641" t="str">
        <f t="shared" si="370"/>
        <v>Champak Rao</v>
      </c>
      <c r="K2641" t="s">
        <v>7330</v>
      </c>
      <c r="L2641" s="7">
        <f t="shared" si="375"/>
        <v>44919</v>
      </c>
      <c r="M2641" s="7">
        <v>44948</v>
      </c>
      <c r="N2641" s="1">
        <f t="shared" si="371"/>
        <v>44948</v>
      </c>
      <c r="O2641" s="7">
        <v>45002</v>
      </c>
      <c r="P2641" s="7">
        <f t="shared" si="376"/>
        <v>45002</v>
      </c>
      <c r="Q2641">
        <v>83</v>
      </c>
      <c r="R2641">
        <v>0</v>
      </c>
      <c r="S2641">
        <v>1</v>
      </c>
      <c r="T2641">
        <v>4.7</v>
      </c>
      <c r="U2641" t="s">
        <v>100</v>
      </c>
      <c r="W2641" t="str">
        <f t="shared" si="372"/>
        <v>Lost</v>
      </c>
      <c r="X2641" t="str">
        <f>_xlfn.XLOOKUP(B2641,'Customers'!A:A,'Customers'!E:E,"")</f>
        <v>Mid-Market</v>
      </c>
      <c r="Y2641">
        <f t="shared" si="373"/>
        <v>1</v>
      </c>
      <c r="Z2641">
        <f t="shared" si="374"/>
        <v>54</v>
      </c>
      <c r="AA2641">
        <f t="shared" si="377"/>
        <v>1</v>
      </c>
    </row>
    <row r="2642" spans="1:27">
      <c r="A2642" t="s">
        <v>8049</v>
      </c>
      <c r="B2642" t="s">
        <v>4925</v>
      </c>
      <c r="C2642" t="s">
        <v>986</v>
      </c>
      <c r="D2642" t="s">
        <v>183</v>
      </c>
      <c r="E2642" t="s">
        <v>177</v>
      </c>
      <c r="F2642" t="s">
        <v>8050</v>
      </c>
      <c r="G2642" s="6">
        <f t="shared" si="369"/>
        <v>7985</v>
      </c>
      <c r="H2642" t="s">
        <v>56</v>
      </c>
      <c r="I2642" t="s">
        <v>62</v>
      </c>
      <c r="J2642" t="str">
        <f t="shared" si="370"/>
        <v>Jairaj Panchal</v>
      </c>
      <c r="K2642" t="s">
        <v>1969</v>
      </c>
      <c r="L2642" s="7">
        <f t="shared" si="375"/>
        <v>45440</v>
      </c>
      <c r="M2642" s="7">
        <v>45616</v>
      </c>
      <c r="N2642" s="1">
        <f t="shared" si="371"/>
        <v>45616</v>
      </c>
      <c r="P2642" s="7" t="str">
        <f t="shared" si="376"/>
        <v/>
      </c>
      <c r="R2642">
        <v>0</v>
      </c>
      <c r="S2642">
        <v>1</v>
      </c>
      <c r="T2642">
        <v>10.199999999999999</v>
      </c>
      <c r="U2642" t="s">
        <v>33</v>
      </c>
      <c r="W2642" t="str">
        <f t="shared" si="372"/>
        <v>Open</v>
      </c>
      <c r="X2642" t="str">
        <f>_xlfn.XLOOKUP(B2642,'Customers'!A:A,'Customers'!E:E,"")</f>
        <v>Mid-Market</v>
      </c>
      <c r="Y2642">
        <f t="shared" si="373"/>
        <v>0</v>
      </c>
      <c r="Z2642" t="str">
        <f t="shared" si="374"/>
        <v/>
      </c>
      <c r="AA2642">
        <f t="shared" si="377"/>
        <v>0</v>
      </c>
    </row>
    <row r="2643" spans="1:27">
      <c r="A2643" t="s">
        <v>8051</v>
      </c>
      <c r="B2643" t="s">
        <v>2092</v>
      </c>
      <c r="C2643" t="s">
        <v>18</v>
      </c>
      <c r="D2643" t="s">
        <v>66</v>
      </c>
      <c r="E2643" t="s">
        <v>20</v>
      </c>
      <c r="F2643" t="s">
        <v>8052</v>
      </c>
      <c r="G2643" s="6">
        <f t="shared" si="369"/>
        <v>17628</v>
      </c>
      <c r="H2643" t="s">
        <v>22</v>
      </c>
      <c r="I2643" t="s">
        <v>23</v>
      </c>
      <c r="J2643" t="str">
        <f t="shared" si="370"/>
        <v>Nihal Bhasin</v>
      </c>
      <c r="K2643" t="s">
        <v>866</v>
      </c>
      <c r="L2643" s="7">
        <f t="shared" si="375"/>
        <v>44643</v>
      </c>
      <c r="M2643" s="7">
        <v>44776</v>
      </c>
      <c r="N2643" s="1">
        <f t="shared" si="371"/>
        <v>44776</v>
      </c>
      <c r="P2643" s="7" t="str">
        <f t="shared" si="376"/>
        <v/>
      </c>
      <c r="R2643">
        <v>0</v>
      </c>
      <c r="S2643">
        <v>1</v>
      </c>
      <c r="T2643">
        <v>2.2999999999999998</v>
      </c>
      <c r="U2643" t="s">
        <v>42</v>
      </c>
      <c r="W2643" t="str">
        <f t="shared" si="372"/>
        <v>Open</v>
      </c>
      <c r="X2643" t="str">
        <f>_xlfn.XLOOKUP(B2643,'Customers'!A:A,'Customers'!E:E,"")</f>
        <v>Enterprise</v>
      </c>
      <c r="Y2643">
        <f t="shared" si="373"/>
        <v>0</v>
      </c>
      <c r="Z2643" t="str">
        <f t="shared" si="374"/>
        <v/>
      </c>
      <c r="AA2643">
        <f t="shared" si="377"/>
        <v>0</v>
      </c>
    </row>
    <row r="2644" spans="1:27">
      <c r="A2644" t="s">
        <v>8053</v>
      </c>
      <c r="B2644" t="s">
        <v>3893</v>
      </c>
      <c r="C2644" t="s">
        <v>963</v>
      </c>
      <c r="D2644" t="s">
        <v>37</v>
      </c>
      <c r="E2644" t="s">
        <v>45</v>
      </c>
      <c r="F2644" t="s">
        <v>8054</v>
      </c>
      <c r="G2644" s="6">
        <f t="shared" si="369"/>
        <v>123272</v>
      </c>
      <c r="H2644" t="s">
        <v>56</v>
      </c>
      <c r="I2644" t="s">
        <v>258</v>
      </c>
      <c r="J2644" t="str">
        <f t="shared" si="370"/>
        <v>Jasmit Gour</v>
      </c>
      <c r="K2644" t="s">
        <v>1797</v>
      </c>
      <c r="L2644" s="7">
        <f t="shared" si="375"/>
        <v>45394</v>
      </c>
      <c r="M2644" s="7">
        <v>45412</v>
      </c>
      <c r="N2644" s="1">
        <f t="shared" si="371"/>
        <v>45412</v>
      </c>
      <c r="P2644" s="7" t="str">
        <f t="shared" si="376"/>
        <v/>
      </c>
      <c r="R2644">
        <v>0</v>
      </c>
      <c r="S2644">
        <v>1</v>
      </c>
      <c r="T2644">
        <v>13.7</v>
      </c>
      <c r="U2644" t="s">
        <v>33</v>
      </c>
      <c r="W2644" t="str">
        <f t="shared" si="372"/>
        <v>Open</v>
      </c>
      <c r="X2644" t="str">
        <f>_xlfn.XLOOKUP(B2644,'Customers'!A:A,'Customers'!E:E,"")</f>
        <v>Mid-Market</v>
      </c>
      <c r="Y2644">
        <f t="shared" si="373"/>
        <v>0</v>
      </c>
      <c r="Z2644" t="str">
        <f t="shared" si="374"/>
        <v/>
      </c>
      <c r="AA2644">
        <f t="shared" si="377"/>
        <v>0</v>
      </c>
    </row>
    <row r="2645" spans="1:27">
      <c r="A2645" t="s">
        <v>8055</v>
      </c>
      <c r="B2645" t="s">
        <v>2037</v>
      </c>
      <c r="C2645" t="s">
        <v>1287</v>
      </c>
      <c r="D2645" t="s">
        <v>37</v>
      </c>
      <c r="E2645" t="s">
        <v>54</v>
      </c>
      <c r="F2645" t="s">
        <v>8056</v>
      </c>
      <c r="G2645" s="6">
        <f t="shared" si="369"/>
        <v>76861</v>
      </c>
      <c r="H2645" t="s">
        <v>22</v>
      </c>
      <c r="I2645" t="s">
        <v>98</v>
      </c>
      <c r="J2645" t="str">
        <f t="shared" si="370"/>
        <v>Amruta Sinha</v>
      </c>
      <c r="K2645" t="s">
        <v>1115</v>
      </c>
      <c r="L2645" s="7">
        <f t="shared" si="375"/>
        <v>44764</v>
      </c>
      <c r="M2645" s="7">
        <v>44932</v>
      </c>
      <c r="N2645" s="1">
        <f t="shared" si="371"/>
        <v>44932</v>
      </c>
      <c r="P2645" s="7" t="str">
        <f t="shared" si="376"/>
        <v/>
      </c>
      <c r="R2645">
        <v>0</v>
      </c>
      <c r="S2645">
        <v>1</v>
      </c>
      <c r="T2645">
        <v>4.3</v>
      </c>
      <c r="U2645" t="s">
        <v>100</v>
      </c>
      <c r="W2645" t="str">
        <f t="shared" si="372"/>
        <v>Open</v>
      </c>
      <c r="X2645" t="str">
        <f>_xlfn.XLOOKUP(B2645,'Customers'!A:A,'Customers'!E:E,"")</f>
        <v>Mid-Market</v>
      </c>
      <c r="Y2645">
        <f t="shared" si="373"/>
        <v>0</v>
      </c>
      <c r="Z2645" t="str">
        <f t="shared" si="374"/>
        <v/>
      </c>
      <c r="AA2645">
        <f t="shared" si="377"/>
        <v>0</v>
      </c>
    </row>
    <row r="2646" spans="1:27">
      <c r="A2646" t="s">
        <v>8057</v>
      </c>
      <c r="B2646" t="s">
        <v>6099</v>
      </c>
      <c r="C2646" t="s">
        <v>2082</v>
      </c>
      <c r="D2646" t="s">
        <v>53</v>
      </c>
      <c r="E2646" t="s">
        <v>115</v>
      </c>
      <c r="F2646" t="s">
        <v>2312</v>
      </c>
      <c r="G2646" s="6">
        <f t="shared" si="369"/>
        <v>21000</v>
      </c>
      <c r="H2646" t="s">
        <v>22</v>
      </c>
      <c r="I2646" t="s">
        <v>139</v>
      </c>
      <c r="J2646" t="str">
        <f t="shared" si="370"/>
        <v>Champak Rao</v>
      </c>
      <c r="K2646" t="s">
        <v>8058</v>
      </c>
      <c r="L2646" s="7">
        <f t="shared" si="375"/>
        <v>44768</v>
      </c>
      <c r="M2646" s="7">
        <v>44916</v>
      </c>
      <c r="N2646" s="1">
        <f t="shared" si="371"/>
        <v>44916</v>
      </c>
      <c r="O2646" s="7">
        <v>44880</v>
      </c>
      <c r="P2646" s="7">
        <f t="shared" si="376"/>
        <v>44880</v>
      </c>
      <c r="Q2646">
        <v>112</v>
      </c>
      <c r="R2646">
        <v>0</v>
      </c>
      <c r="S2646">
        <v>1</v>
      </c>
      <c r="T2646">
        <v>14.6</v>
      </c>
      <c r="U2646" t="s">
        <v>100</v>
      </c>
      <c r="W2646" t="str">
        <f t="shared" si="372"/>
        <v>Lost</v>
      </c>
      <c r="X2646" t="str">
        <f>_xlfn.XLOOKUP(B2646,'Customers'!A:A,'Customers'!E:E,"")</f>
        <v>SMB</v>
      </c>
      <c r="Y2646">
        <f t="shared" si="373"/>
        <v>1</v>
      </c>
      <c r="Z2646">
        <f t="shared" si="374"/>
        <v>-36</v>
      </c>
      <c r="AA2646">
        <f t="shared" si="377"/>
        <v>0</v>
      </c>
    </row>
    <row r="2647" spans="1:27">
      <c r="A2647" t="s">
        <v>8059</v>
      </c>
      <c r="B2647" t="s">
        <v>6778</v>
      </c>
      <c r="C2647" t="s">
        <v>1619</v>
      </c>
      <c r="D2647" t="s">
        <v>53</v>
      </c>
      <c r="E2647" t="s">
        <v>45</v>
      </c>
      <c r="F2647" t="s">
        <v>8060</v>
      </c>
      <c r="G2647" s="6">
        <f t="shared" si="369"/>
        <v>14996</v>
      </c>
      <c r="H2647" t="s">
        <v>47</v>
      </c>
      <c r="I2647" t="s">
        <v>195</v>
      </c>
      <c r="J2647" t="str">
        <f t="shared" si="370"/>
        <v>Ati Seshadri</v>
      </c>
      <c r="K2647" t="s">
        <v>6493</v>
      </c>
      <c r="L2647" s="7">
        <f t="shared" si="375"/>
        <v>45488</v>
      </c>
      <c r="M2647" s="7">
        <v>45581</v>
      </c>
      <c r="N2647" s="1">
        <f t="shared" si="371"/>
        <v>45581</v>
      </c>
      <c r="P2647" s="7" t="str">
        <f t="shared" si="376"/>
        <v/>
      </c>
      <c r="R2647">
        <v>0</v>
      </c>
      <c r="S2647">
        <v>1</v>
      </c>
      <c r="T2647">
        <v>30.4</v>
      </c>
      <c r="U2647" t="s">
        <v>58</v>
      </c>
      <c r="W2647" t="str">
        <f t="shared" si="372"/>
        <v>Open</v>
      </c>
      <c r="X2647" t="str">
        <f>_xlfn.XLOOKUP(B2647,'Customers'!A:A,'Customers'!E:E,"")</f>
        <v>SMB</v>
      </c>
      <c r="Y2647">
        <f t="shared" si="373"/>
        <v>0</v>
      </c>
      <c r="Z2647" t="str">
        <f t="shared" si="374"/>
        <v/>
      </c>
      <c r="AA2647">
        <f t="shared" si="377"/>
        <v>0</v>
      </c>
    </row>
    <row r="2648" spans="1:27">
      <c r="A2648" t="s">
        <v>8061</v>
      </c>
      <c r="B2648" t="s">
        <v>182</v>
      </c>
      <c r="C2648" t="s">
        <v>5746</v>
      </c>
      <c r="D2648" t="s">
        <v>19</v>
      </c>
      <c r="E2648" t="s">
        <v>177</v>
      </c>
      <c r="F2648" t="s">
        <v>29</v>
      </c>
      <c r="G2648" s="6">
        <f t="shared" si="369"/>
        <v>3000</v>
      </c>
      <c r="H2648" t="s">
        <v>47</v>
      </c>
      <c r="I2648" t="s">
        <v>86</v>
      </c>
      <c r="J2648" t="str">
        <f t="shared" si="370"/>
        <v>Mason Solanki</v>
      </c>
      <c r="K2648" t="s">
        <v>4751</v>
      </c>
      <c r="L2648" s="7">
        <f t="shared" si="375"/>
        <v>44578</v>
      </c>
      <c r="M2648" s="7">
        <v>44636</v>
      </c>
      <c r="N2648" s="1">
        <f t="shared" si="371"/>
        <v>44636</v>
      </c>
      <c r="P2648" s="7" t="str">
        <f t="shared" si="376"/>
        <v/>
      </c>
      <c r="R2648">
        <v>0</v>
      </c>
      <c r="S2648">
        <v>1</v>
      </c>
      <c r="T2648">
        <v>33.5</v>
      </c>
      <c r="U2648" t="s">
        <v>58</v>
      </c>
      <c r="W2648" t="str">
        <f t="shared" si="372"/>
        <v>Open</v>
      </c>
      <c r="X2648" t="str">
        <f>_xlfn.XLOOKUP(B2648,'Customers'!A:A,'Customers'!E:E,"")</f>
        <v>SMB</v>
      </c>
      <c r="Y2648">
        <f t="shared" si="373"/>
        <v>0</v>
      </c>
      <c r="Z2648" t="str">
        <f t="shared" si="374"/>
        <v/>
      </c>
      <c r="AA2648">
        <f t="shared" si="377"/>
        <v>0</v>
      </c>
    </row>
    <row r="2649" spans="1:27">
      <c r="A2649" t="s">
        <v>8062</v>
      </c>
      <c r="B2649" t="s">
        <v>5469</v>
      </c>
      <c r="C2649" t="s">
        <v>18</v>
      </c>
      <c r="D2649" t="s">
        <v>66</v>
      </c>
      <c r="E2649" t="s">
        <v>20</v>
      </c>
      <c r="F2649" t="s">
        <v>8063</v>
      </c>
      <c r="G2649" s="6">
        <f t="shared" si="369"/>
        <v>4702</v>
      </c>
      <c r="H2649" t="s">
        <v>30</v>
      </c>
      <c r="I2649" t="s">
        <v>139</v>
      </c>
      <c r="J2649" t="str">
        <f t="shared" si="370"/>
        <v>Champak Rao</v>
      </c>
      <c r="K2649" t="s">
        <v>4345</v>
      </c>
      <c r="L2649" s="7">
        <f t="shared" si="375"/>
        <v>44983</v>
      </c>
      <c r="M2649" s="7">
        <v>45057</v>
      </c>
      <c r="N2649" s="1">
        <f t="shared" si="371"/>
        <v>45057</v>
      </c>
      <c r="P2649" s="7" t="str">
        <f t="shared" si="376"/>
        <v/>
      </c>
      <c r="R2649">
        <v>0</v>
      </c>
      <c r="S2649">
        <v>1</v>
      </c>
      <c r="T2649">
        <v>2.2999999999999998</v>
      </c>
      <c r="U2649" t="s">
        <v>100</v>
      </c>
      <c r="W2649" t="str">
        <f t="shared" si="372"/>
        <v>Open</v>
      </c>
      <c r="X2649" t="str">
        <f>_xlfn.XLOOKUP(B2649,'Customers'!A:A,'Customers'!E:E,"")</f>
        <v>Mid-Market</v>
      </c>
      <c r="Y2649">
        <f t="shared" si="373"/>
        <v>0</v>
      </c>
      <c r="Z2649" t="str">
        <f t="shared" si="374"/>
        <v/>
      </c>
      <c r="AA2649">
        <f t="shared" si="377"/>
        <v>0</v>
      </c>
    </row>
    <row r="2650" spans="1:27">
      <c r="A2650" t="s">
        <v>8064</v>
      </c>
      <c r="B2650" t="s">
        <v>387</v>
      </c>
      <c r="C2650" t="s">
        <v>1482</v>
      </c>
      <c r="D2650" t="s">
        <v>183</v>
      </c>
      <c r="E2650" t="s">
        <v>45</v>
      </c>
      <c r="F2650" t="s">
        <v>8065</v>
      </c>
      <c r="G2650" s="6">
        <f t="shared" si="369"/>
        <v>12535</v>
      </c>
      <c r="H2650" t="s">
        <v>161</v>
      </c>
      <c r="I2650" t="s">
        <v>93</v>
      </c>
      <c r="J2650" t="str">
        <f t="shared" si="370"/>
        <v>Owen Mane</v>
      </c>
      <c r="K2650" t="s">
        <v>6666</v>
      </c>
      <c r="L2650" s="7">
        <f t="shared" si="375"/>
        <v>44813</v>
      </c>
      <c r="M2650" s="7">
        <v>44876</v>
      </c>
      <c r="N2650" s="1">
        <f t="shared" si="371"/>
        <v>44876</v>
      </c>
      <c r="P2650" s="7" t="str">
        <f t="shared" si="376"/>
        <v/>
      </c>
      <c r="R2650">
        <v>0</v>
      </c>
      <c r="S2650">
        <v>1</v>
      </c>
      <c r="T2650">
        <v>4.0999999999999996</v>
      </c>
      <c r="U2650" t="s">
        <v>58</v>
      </c>
      <c r="W2650" t="str">
        <f t="shared" si="372"/>
        <v>Open</v>
      </c>
      <c r="X2650" t="str">
        <f>_xlfn.XLOOKUP(B2650,'Customers'!A:A,'Customers'!E:E,"")</f>
        <v>SMB</v>
      </c>
      <c r="Y2650">
        <f t="shared" si="373"/>
        <v>0</v>
      </c>
      <c r="Z2650" t="str">
        <f t="shared" si="374"/>
        <v/>
      </c>
      <c r="AA2650">
        <f t="shared" si="377"/>
        <v>0</v>
      </c>
    </row>
    <row r="2651" spans="1:27">
      <c r="A2651" t="s">
        <v>8066</v>
      </c>
      <c r="B2651" t="s">
        <v>8067</v>
      </c>
      <c r="C2651" t="s">
        <v>2398</v>
      </c>
      <c r="D2651" t="s">
        <v>66</v>
      </c>
      <c r="E2651" t="s">
        <v>177</v>
      </c>
      <c r="F2651" t="s">
        <v>8068</v>
      </c>
      <c r="G2651" s="6">
        <f t="shared" si="369"/>
        <v>22063</v>
      </c>
      <c r="H2651" t="s">
        <v>161</v>
      </c>
      <c r="I2651" t="s">
        <v>237</v>
      </c>
      <c r="J2651" t="str">
        <f t="shared" si="370"/>
        <v>Vidhi Mital</v>
      </c>
      <c r="K2651" t="s">
        <v>385</v>
      </c>
      <c r="L2651" s="7">
        <f t="shared" si="375"/>
        <v>45159</v>
      </c>
      <c r="M2651" s="7">
        <v>45198</v>
      </c>
      <c r="N2651" s="1">
        <f t="shared" si="371"/>
        <v>45198</v>
      </c>
      <c r="P2651" s="7" t="str">
        <f t="shared" si="376"/>
        <v/>
      </c>
      <c r="R2651">
        <v>0</v>
      </c>
      <c r="S2651">
        <v>1</v>
      </c>
      <c r="T2651">
        <v>34.799999999999997</v>
      </c>
      <c r="U2651" t="s">
        <v>58</v>
      </c>
      <c r="W2651" t="str">
        <f t="shared" si="372"/>
        <v>Open</v>
      </c>
      <c r="X2651" t="str">
        <f>_xlfn.XLOOKUP(B2651,'Customers'!A:A,'Customers'!E:E,"")</f>
        <v>SMB</v>
      </c>
      <c r="Y2651">
        <f t="shared" si="373"/>
        <v>0</v>
      </c>
      <c r="Z2651" t="str">
        <f t="shared" si="374"/>
        <v/>
      </c>
      <c r="AA2651">
        <f t="shared" si="377"/>
        <v>0</v>
      </c>
    </row>
    <row r="2652" spans="1:27">
      <c r="A2652" t="s">
        <v>8069</v>
      </c>
      <c r="B2652" t="s">
        <v>2272</v>
      </c>
      <c r="C2652" t="s">
        <v>1252</v>
      </c>
      <c r="D2652" t="s">
        <v>19</v>
      </c>
      <c r="E2652" t="s">
        <v>28</v>
      </c>
      <c r="F2652" t="s">
        <v>8070</v>
      </c>
      <c r="G2652" s="6">
        <f t="shared" si="369"/>
        <v>6151</v>
      </c>
      <c r="H2652" t="s">
        <v>47</v>
      </c>
      <c r="I2652" t="s">
        <v>361</v>
      </c>
      <c r="J2652" t="str">
        <f t="shared" si="370"/>
        <v>Jalsa Parsa</v>
      </c>
      <c r="K2652" t="s">
        <v>2621</v>
      </c>
      <c r="L2652" s="7">
        <f t="shared" si="375"/>
        <v>45612</v>
      </c>
      <c r="M2652" s="7">
        <v>45683</v>
      </c>
      <c r="N2652" s="1">
        <f t="shared" si="371"/>
        <v>45683</v>
      </c>
      <c r="P2652" s="7" t="str">
        <f t="shared" si="376"/>
        <v/>
      </c>
      <c r="R2652">
        <v>0</v>
      </c>
      <c r="S2652">
        <v>1</v>
      </c>
      <c r="T2652">
        <v>13.1</v>
      </c>
      <c r="U2652" t="s">
        <v>33</v>
      </c>
      <c r="W2652" t="str">
        <f t="shared" si="372"/>
        <v>Open</v>
      </c>
      <c r="X2652" t="str">
        <f>_xlfn.XLOOKUP(B2652,'Customers'!A:A,'Customers'!E:E,"")</f>
        <v>SMB</v>
      </c>
      <c r="Y2652">
        <f t="shared" si="373"/>
        <v>0</v>
      </c>
      <c r="Z2652" t="str">
        <f t="shared" si="374"/>
        <v/>
      </c>
      <c r="AA2652">
        <f t="shared" si="377"/>
        <v>0</v>
      </c>
    </row>
    <row r="2653" spans="1:27">
      <c r="A2653" t="s">
        <v>8071</v>
      </c>
      <c r="B2653" t="s">
        <v>412</v>
      </c>
      <c r="C2653" t="s">
        <v>1395</v>
      </c>
      <c r="D2653" t="s">
        <v>183</v>
      </c>
      <c r="E2653" t="s">
        <v>20</v>
      </c>
      <c r="F2653" t="s">
        <v>8072</v>
      </c>
      <c r="G2653" s="6">
        <f t="shared" si="369"/>
        <v>13840</v>
      </c>
      <c r="H2653" t="s">
        <v>172</v>
      </c>
      <c r="I2653" t="s">
        <v>268</v>
      </c>
      <c r="J2653" t="str">
        <f t="shared" si="370"/>
        <v>Panini Kade</v>
      </c>
      <c r="K2653" t="s">
        <v>1595</v>
      </c>
      <c r="L2653" s="7">
        <f t="shared" si="375"/>
        <v>45123</v>
      </c>
      <c r="M2653" s="7">
        <v>45230</v>
      </c>
      <c r="N2653" s="1">
        <f t="shared" si="371"/>
        <v>45230</v>
      </c>
      <c r="P2653" s="7" t="str">
        <f t="shared" si="376"/>
        <v/>
      </c>
      <c r="R2653">
        <v>0</v>
      </c>
      <c r="S2653">
        <v>1</v>
      </c>
      <c r="T2653">
        <v>11.9</v>
      </c>
      <c r="U2653" t="s">
        <v>58</v>
      </c>
      <c r="W2653" t="str">
        <f t="shared" si="372"/>
        <v>Open</v>
      </c>
      <c r="X2653" t="str">
        <f>_xlfn.XLOOKUP(B2653,'Customers'!A:A,'Customers'!E:E,"")</f>
        <v>SMB</v>
      </c>
      <c r="Y2653">
        <f t="shared" si="373"/>
        <v>0</v>
      </c>
      <c r="Z2653" t="str">
        <f t="shared" si="374"/>
        <v/>
      </c>
      <c r="AA2653">
        <f t="shared" si="377"/>
        <v>0</v>
      </c>
    </row>
    <row r="2654" spans="1:27">
      <c r="A2654" t="s">
        <v>8073</v>
      </c>
      <c r="B2654" t="s">
        <v>5554</v>
      </c>
      <c r="C2654" t="s">
        <v>484</v>
      </c>
      <c r="D2654" t="s">
        <v>183</v>
      </c>
      <c r="E2654" t="s">
        <v>177</v>
      </c>
      <c r="F2654" t="s">
        <v>8074</v>
      </c>
      <c r="G2654" s="6">
        <f t="shared" si="369"/>
        <v>3389</v>
      </c>
      <c r="H2654" t="s">
        <v>161</v>
      </c>
      <c r="I2654" t="s">
        <v>897</v>
      </c>
      <c r="J2654" t="str">
        <f t="shared" si="370"/>
        <v>Amruta Sinha</v>
      </c>
      <c r="K2654" t="s">
        <v>3680</v>
      </c>
      <c r="L2654" s="7">
        <f t="shared" si="375"/>
        <v>44945</v>
      </c>
      <c r="M2654" s="7">
        <v>44990</v>
      </c>
      <c r="N2654" s="1">
        <f t="shared" si="371"/>
        <v>44990</v>
      </c>
      <c r="P2654" s="7" t="str">
        <f t="shared" si="376"/>
        <v/>
      </c>
      <c r="R2654">
        <v>0</v>
      </c>
      <c r="S2654">
        <v>1</v>
      </c>
      <c r="U2654" t="s">
        <v>42</v>
      </c>
      <c r="W2654" t="str">
        <f t="shared" si="372"/>
        <v>Open</v>
      </c>
      <c r="X2654" t="str">
        <f>_xlfn.XLOOKUP(B2654,'Customers'!A:A,'Customers'!E:E,"")</f>
        <v>Mid-Market</v>
      </c>
      <c r="Y2654">
        <f t="shared" si="373"/>
        <v>0</v>
      </c>
      <c r="Z2654" t="str">
        <f t="shared" si="374"/>
        <v/>
      </c>
      <c r="AA2654">
        <f t="shared" si="377"/>
        <v>0</v>
      </c>
    </row>
    <row r="2655" spans="1:27">
      <c r="A2655" t="s">
        <v>8075</v>
      </c>
      <c r="B2655" t="s">
        <v>7250</v>
      </c>
      <c r="C2655" t="s">
        <v>5322</v>
      </c>
      <c r="D2655" t="s">
        <v>37</v>
      </c>
      <c r="E2655" t="s">
        <v>115</v>
      </c>
      <c r="F2655" t="s">
        <v>8076</v>
      </c>
      <c r="G2655" s="6">
        <f t="shared" si="369"/>
        <v>175095</v>
      </c>
      <c r="H2655" t="s">
        <v>30</v>
      </c>
      <c r="I2655" t="s">
        <v>351</v>
      </c>
      <c r="J2655" t="str">
        <f t="shared" si="370"/>
        <v>Rachit Lall</v>
      </c>
      <c r="K2655" t="s">
        <v>32</v>
      </c>
      <c r="L2655" s="7">
        <f t="shared" si="375"/>
        <v>45083</v>
      </c>
      <c r="M2655" s="7">
        <v>45167</v>
      </c>
      <c r="N2655" s="1">
        <f t="shared" si="371"/>
        <v>45167</v>
      </c>
      <c r="O2655" s="7">
        <v>45134</v>
      </c>
      <c r="P2655" s="7">
        <f t="shared" si="376"/>
        <v>45134</v>
      </c>
      <c r="Q2655">
        <v>51</v>
      </c>
      <c r="R2655">
        <v>0</v>
      </c>
      <c r="S2655">
        <v>1</v>
      </c>
      <c r="T2655">
        <v>13.1</v>
      </c>
      <c r="U2655" t="s">
        <v>25</v>
      </c>
      <c r="W2655" t="str">
        <f t="shared" si="372"/>
        <v>Lost</v>
      </c>
      <c r="X2655" t="str">
        <f>_xlfn.XLOOKUP(B2655,'Customers'!A:A,'Customers'!E:E,"")</f>
        <v>Enterprise</v>
      </c>
      <c r="Y2655">
        <f t="shared" si="373"/>
        <v>1</v>
      </c>
      <c r="Z2655">
        <f t="shared" si="374"/>
        <v>-33</v>
      </c>
      <c r="AA2655">
        <f t="shared" si="377"/>
        <v>0</v>
      </c>
    </row>
    <row r="2656" spans="1:27">
      <c r="A2656" t="s">
        <v>8077</v>
      </c>
      <c r="B2656" t="s">
        <v>1278</v>
      </c>
      <c r="C2656" t="s">
        <v>1865</v>
      </c>
      <c r="D2656" t="s">
        <v>19</v>
      </c>
      <c r="E2656" t="s">
        <v>20</v>
      </c>
      <c r="F2656" t="s">
        <v>8078</v>
      </c>
      <c r="G2656" s="6">
        <f t="shared" si="369"/>
        <v>7953</v>
      </c>
      <c r="H2656" t="s">
        <v>56</v>
      </c>
      <c r="I2656" t="s">
        <v>80</v>
      </c>
      <c r="J2656" t="str">
        <f t="shared" si="370"/>
        <v>Shivani Natt</v>
      </c>
      <c r="K2656" t="s">
        <v>3334</v>
      </c>
      <c r="L2656" s="7">
        <f t="shared" si="375"/>
        <v>45042</v>
      </c>
      <c r="M2656" s="7">
        <v>45114</v>
      </c>
      <c r="N2656" s="1">
        <f t="shared" si="371"/>
        <v>45114</v>
      </c>
      <c r="P2656" s="7" t="str">
        <f t="shared" si="376"/>
        <v/>
      </c>
      <c r="R2656">
        <v>0</v>
      </c>
      <c r="S2656">
        <v>1</v>
      </c>
      <c r="T2656">
        <v>25.7</v>
      </c>
      <c r="U2656" t="s">
        <v>42</v>
      </c>
      <c r="W2656" t="str">
        <f t="shared" si="372"/>
        <v>Open</v>
      </c>
      <c r="X2656" t="str">
        <f>_xlfn.XLOOKUP(B2656,'Customers'!A:A,'Customers'!E:E,"")</f>
        <v>SMB</v>
      </c>
      <c r="Y2656">
        <f t="shared" si="373"/>
        <v>0</v>
      </c>
      <c r="Z2656" t="str">
        <f t="shared" si="374"/>
        <v/>
      </c>
      <c r="AA2656">
        <f t="shared" si="377"/>
        <v>0</v>
      </c>
    </row>
    <row r="2657" spans="1:27">
      <c r="A2657" t="s">
        <v>8079</v>
      </c>
      <c r="B2657" t="s">
        <v>6452</v>
      </c>
      <c r="C2657" t="s">
        <v>1316</v>
      </c>
      <c r="D2657" t="s">
        <v>66</v>
      </c>
      <c r="E2657" t="s">
        <v>28</v>
      </c>
      <c r="F2657" t="s">
        <v>8080</v>
      </c>
      <c r="G2657" s="6">
        <f t="shared" si="369"/>
        <v>13724</v>
      </c>
      <c r="H2657" t="s">
        <v>161</v>
      </c>
      <c r="I2657" t="s">
        <v>73</v>
      </c>
      <c r="J2657" t="str">
        <f t="shared" si="370"/>
        <v>Karan Karnik</v>
      </c>
      <c r="K2657" t="s">
        <v>3932</v>
      </c>
      <c r="L2657" s="7">
        <f t="shared" si="375"/>
        <v>44697</v>
      </c>
      <c r="M2657" s="7">
        <v>44793</v>
      </c>
      <c r="N2657" s="1">
        <f t="shared" si="371"/>
        <v>44793</v>
      </c>
      <c r="P2657" s="7" t="str">
        <f t="shared" si="376"/>
        <v/>
      </c>
      <c r="R2657">
        <v>0</v>
      </c>
      <c r="S2657">
        <v>1</v>
      </c>
      <c r="T2657">
        <v>29.9</v>
      </c>
      <c r="U2657" t="s">
        <v>25</v>
      </c>
      <c r="W2657" t="str">
        <f t="shared" si="372"/>
        <v>Open</v>
      </c>
      <c r="X2657" t="str">
        <f>_xlfn.XLOOKUP(B2657,'Customers'!A:A,'Customers'!E:E,"")</f>
        <v>Enterprise</v>
      </c>
      <c r="Y2657">
        <f t="shared" si="373"/>
        <v>0</v>
      </c>
      <c r="Z2657" t="str">
        <f t="shared" si="374"/>
        <v/>
      </c>
      <c r="AA2657">
        <f t="shared" si="377"/>
        <v>0</v>
      </c>
    </row>
    <row r="2658" spans="1:27">
      <c r="A2658" t="s">
        <v>8081</v>
      </c>
      <c r="B2658" t="s">
        <v>3878</v>
      </c>
      <c r="C2658" t="s">
        <v>543</v>
      </c>
      <c r="D2658" t="s">
        <v>66</v>
      </c>
      <c r="E2658" t="s">
        <v>20</v>
      </c>
      <c r="F2658" t="s">
        <v>8082</v>
      </c>
      <c r="G2658" s="6">
        <f t="shared" si="369"/>
        <v>19094</v>
      </c>
      <c r="H2658" t="s">
        <v>56</v>
      </c>
      <c r="I2658" t="s">
        <v>274</v>
      </c>
      <c r="J2658" t="str">
        <f t="shared" si="370"/>
        <v>Rachit Lall</v>
      </c>
      <c r="K2658" t="s">
        <v>1465</v>
      </c>
      <c r="L2658" s="7">
        <f t="shared" si="375"/>
        <v>44588</v>
      </c>
      <c r="M2658" s="7">
        <v>44745</v>
      </c>
      <c r="N2658" s="1">
        <f t="shared" si="371"/>
        <v>44745</v>
      </c>
      <c r="P2658" s="7" t="str">
        <f t="shared" si="376"/>
        <v/>
      </c>
      <c r="R2658">
        <v>0</v>
      </c>
      <c r="S2658">
        <v>1</v>
      </c>
      <c r="T2658">
        <v>0.9</v>
      </c>
      <c r="U2658" t="s">
        <v>58</v>
      </c>
      <c r="W2658" t="str">
        <f t="shared" si="372"/>
        <v>Open</v>
      </c>
      <c r="X2658" t="str">
        <f>_xlfn.XLOOKUP(B2658,'Customers'!A:A,'Customers'!E:E,"")</f>
        <v>SMB</v>
      </c>
      <c r="Y2658">
        <f t="shared" si="373"/>
        <v>0</v>
      </c>
      <c r="Z2658" t="str">
        <f t="shared" si="374"/>
        <v/>
      </c>
      <c r="AA2658">
        <f t="shared" si="377"/>
        <v>0</v>
      </c>
    </row>
    <row r="2659" spans="1:27">
      <c r="A2659" t="s">
        <v>8083</v>
      </c>
      <c r="B2659" t="s">
        <v>2880</v>
      </c>
      <c r="C2659" t="s">
        <v>417</v>
      </c>
      <c r="D2659" t="s">
        <v>19</v>
      </c>
      <c r="E2659" t="s">
        <v>20</v>
      </c>
      <c r="F2659" t="s">
        <v>8084</v>
      </c>
      <c r="G2659" s="6">
        <f t="shared" si="369"/>
        <v>4771</v>
      </c>
      <c r="H2659" t="s">
        <v>39</v>
      </c>
      <c r="I2659" t="s">
        <v>3288</v>
      </c>
      <c r="J2659" t="str">
        <f t="shared" si="370"/>
        <v>Panini Kade</v>
      </c>
      <c r="K2659" t="s">
        <v>2464</v>
      </c>
      <c r="L2659" s="7">
        <f t="shared" si="375"/>
        <v>44571</v>
      </c>
      <c r="M2659" s="7">
        <v>44621</v>
      </c>
      <c r="N2659" s="1">
        <f t="shared" si="371"/>
        <v>44621</v>
      </c>
      <c r="P2659" s="7" t="str">
        <f t="shared" si="376"/>
        <v/>
      </c>
      <c r="R2659">
        <v>0</v>
      </c>
      <c r="S2659">
        <v>1</v>
      </c>
      <c r="T2659">
        <v>27.2</v>
      </c>
      <c r="U2659" t="s">
        <v>100</v>
      </c>
      <c r="W2659" t="str">
        <f t="shared" si="372"/>
        <v>Open</v>
      </c>
      <c r="X2659" t="str">
        <f>_xlfn.XLOOKUP(B2659,'Customers'!A:A,'Customers'!E:E,"")</f>
        <v>SMB</v>
      </c>
      <c r="Y2659">
        <f t="shared" si="373"/>
        <v>0</v>
      </c>
      <c r="Z2659" t="str">
        <f t="shared" si="374"/>
        <v/>
      </c>
      <c r="AA2659">
        <f t="shared" si="377"/>
        <v>0</v>
      </c>
    </row>
    <row r="2660" spans="1:27">
      <c r="A2660" t="s">
        <v>8085</v>
      </c>
      <c r="B2660" t="s">
        <v>3256</v>
      </c>
      <c r="C2660" t="s">
        <v>4458</v>
      </c>
      <c r="D2660" t="s">
        <v>19</v>
      </c>
      <c r="E2660" t="s">
        <v>177</v>
      </c>
      <c r="F2660" t="s">
        <v>8086</v>
      </c>
      <c r="G2660" s="6">
        <f t="shared" si="369"/>
        <v>7042</v>
      </c>
      <c r="H2660" t="s">
        <v>56</v>
      </c>
      <c r="I2660" t="s">
        <v>268</v>
      </c>
      <c r="J2660" t="str">
        <f t="shared" si="370"/>
        <v>Panini Kade</v>
      </c>
      <c r="K2660" t="s">
        <v>1887</v>
      </c>
      <c r="L2660" s="7">
        <f t="shared" si="375"/>
        <v>45002</v>
      </c>
      <c r="M2660" s="7">
        <v>45077</v>
      </c>
      <c r="N2660" s="1">
        <f t="shared" si="371"/>
        <v>45077</v>
      </c>
      <c r="P2660" s="7" t="str">
        <f t="shared" si="376"/>
        <v/>
      </c>
      <c r="R2660">
        <v>0</v>
      </c>
      <c r="S2660">
        <v>1</v>
      </c>
      <c r="T2660">
        <v>15.5</v>
      </c>
      <c r="U2660" t="s">
        <v>25</v>
      </c>
      <c r="W2660" t="str">
        <f t="shared" si="372"/>
        <v>Open</v>
      </c>
      <c r="X2660" t="str">
        <f>_xlfn.XLOOKUP(B2660,'Customers'!A:A,'Customers'!E:E,"")</f>
        <v>Mid-Market</v>
      </c>
      <c r="Y2660">
        <f t="shared" si="373"/>
        <v>0</v>
      </c>
      <c r="Z2660" t="str">
        <f t="shared" si="374"/>
        <v/>
      </c>
      <c r="AA2660">
        <f t="shared" si="377"/>
        <v>0</v>
      </c>
    </row>
    <row r="2661" spans="1:27">
      <c r="A2661" t="s">
        <v>8087</v>
      </c>
      <c r="B2661" t="s">
        <v>5726</v>
      </c>
      <c r="C2661" t="s">
        <v>981</v>
      </c>
      <c r="D2661" t="s">
        <v>19</v>
      </c>
      <c r="E2661" t="s">
        <v>28</v>
      </c>
      <c r="F2661" t="s">
        <v>8088</v>
      </c>
      <c r="G2661" s="6">
        <f t="shared" si="369"/>
        <v>3323</v>
      </c>
      <c r="H2661" t="s">
        <v>22</v>
      </c>
      <c r="I2661" t="s">
        <v>232</v>
      </c>
      <c r="J2661" t="str">
        <f t="shared" si="370"/>
        <v>Patrick Sama</v>
      </c>
      <c r="K2661" t="s">
        <v>5715</v>
      </c>
      <c r="L2661" s="7">
        <f t="shared" si="375"/>
        <v>45332</v>
      </c>
      <c r="M2661" s="7">
        <v>45414</v>
      </c>
      <c r="N2661" s="1">
        <f t="shared" si="371"/>
        <v>45414</v>
      </c>
      <c r="P2661" s="7" t="str">
        <f t="shared" si="376"/>
        <v/>
      </c>
      <c r="R2661">
        <v>0</v>
      </c>
      <c r="S2661">
        <v>1</v>
      </c>
      <c r="T2661">
        <v>20.6</v>
      </c>
      <c r="U2661" t="s">
        <v>58</v>
      </c>
      <c r="W2661" t="str">
        <f t="shared" si="372"/>
        <v>Open</v>
      </c>
      <c r="X2661" t="str">
        <f>_xlfn.XLOOKUP(B2661,'Customers'!A:A,'Customers'!E:E,"")</f>
        <v>SMB</v>
      </c>
      <c r="Y2661">
        <f t="shared" si="373"/>
        <v>0</v>
      </c>
      <c r="Z2661" t="str">
        <f t="shared" si="374"/>
        <v/>
      </c>
      <c r="AA2661">
        <f t="shared" si="377"/>
        <v>0</v>
      </c>
    </row>
    <row r="2662" spans="1:27">
      <c r="A2662" t="s">
        <v>8089</v>
      </c>
      <c r="B2662" t="s">
        <v>642</v>
      </c>
      <c r="C2662" t="s">
        <v>3648</v>
      </c>
      <c r="D2662" t="s">
        <v>66</v>
      </c>
      <c r="E2662" t="s">
        <v>20</v>
      </c>
      <c r="F2662" t="s">
        <v>8090</v>
      </c>
      <c r="G2662" s="6">
        <f t="shared" si="369"/>
        <v>11514</v>
      </c>
      <c r="H2662" t="s">
        <v>151</v>
      </c>
      <c r="I2662" t="s">
        <v>105</v>
      </c>
      <c r="J2662" t="str">
        <f t="shared" si="370"/>
        <v>Hemangini Bahri</v>
      </c>
      <c r="K2662" t="s">
        <v>332</v>
      </c>
      <c r="L2662" s="7">
        <f t="shared" si="375"/>
        <v>44888</v>
      </c>
      <c r="M2662" s="7">
        <v>44916</v>
      </c>
      <c r="N2662" s="1">
        <f t="shared" si="371"/>
        <v>44916</v>
      </c>
      <c r="P2662" s="7" t="str">
        <f t="shared" si="376"/>
        <v/>
      </c>
      <c r="R2662">
        <v>0</v>
      </c>
      <c r="S2662">
        <v>1</v>
      </c>
      <c r="U2662" t="s">
        <v>25</v>
      </c>
      <c r="W2662" t="str">
        <f t="shared" si="372"/>
        <v>Open</v>
      </c>
      <c r="X2662" t="str">
        <f>_xlfn.XLOOKUP(B2662,'Customers'!A:A,'Customers'!E:E,"")</f>
        <v>Enterprise</v>
      </c>
      <c r="Y2662">
        <f t="shared" si="373"/>
        <v>0</v>
      </c>
      <c r="Z2662" t="str">
        <f t="shared" si="374"/>
        <v/>
      </c>
      <c r="AA2662">
        <f t="shared" si="377"/>
        <v>0</v>
      </c>
    </row>
    <row r="2663" spans="1:27">
      <c r="A2663" t="s">
        <v>8091</v>
      </c>
      <c r="B2663" t="s">
        <v>2688</v>
      </c>
      <c r="C2663" t="s">
        <v>18</v>
      </c>
      <c r="D2663" t="s">
        <v>53</v>
      </c>
      <c r="E2663" t="s">
        <v>45</v>
      </c>
      <c r="F2663" t="s">
        <v>8092</v>
      </c>
      <c r="G2663" s="6">
        <f t="shared" si="369"/>
        <v>41089</v>
      </c>
      <c r="H2663" t="s">
        <v>56</v>
      </c>
      <c r="I2663" t="s">
        <v>336</v>
      </c>
      <c r="J2663" t="str">
        <f t="shared" si="370"/>
        <v>Jalsa Parsa</v>
      </c>
      <c r="K2663" t="s">
        <v>3494</v>
      </c>
      <c r="L2663" s="7">
        <f t="shared" si="375"/>
        <v>45630</v>
      </c>
      <c r="M2663" s="7">
        <v>45706</v>
      </c>
      <c r="N2663" s="1">
        <f t="shared" si="371"/>
        <v>45706</v>
      </c>
      <c r="P2663" s="7" t="str">
        <f t="shared" si="376"/>
        <v/>
      </c>
      <c r="R2663">
        <v>0</v>
      </c>
      <c r="S2663">
        <v>1</v>
      </c>
      <c r="T2663">
        <v>24.3</v>
      </c>
      <c r="U2663" t="s">
        <v>33</v>
      </c>
      <c r="W2663" t="str">
        <f t="shared" si="372"/>
        <v>Open</v>
      </c>
      <c r="X2663" t="str">
        <f>_xlfn.XLOOKUP(B2663,'Customers'!A:A,'Customers'!E:E,"")</f>
        <v>SMB</v>
      </c>
      <c r="Y2663">
        <f t="shared" si="373"/>
        <v>0</v>
      </c>
      <c r="Z2663" t="str">
        <f t="shared" si="374"/>
        <v/>
      </c>
      <c r="AA2663">
        <f t="shared" si="377"/>
        <v>0</v>
      </c>
    </row>
    <row r="2664" spans="1:27">
      <c r="A2664" t="s">
        <v>8093</v>
      </c>
      <c r="B2664" t="s">
        <v>2265</v>
      </c>
      <c r="C2664" t="s">
        <v>455</v>
      </c>
      <c r="D2664" t="s">
        <v>66</v>
      </c>
      <c r="E2664" t="s">
        <v>115</v>
      </c>
      <c r="F2664" t="s">
        <v>526</v>
      </c>
      <c r="G2664" s="6">
        <f t="shared" si="369"/>
        <v>19000</v>
      </c>
      <c r="H2664" t="s">
        <v>39</v>
      </c>
      <c r="I2664" t="s">
        <v>133</v>
      </c>
      <c r="J2664" t="str">
        <f t="shared" si="370"/>
        <v>Aachal Soni</v>
      </c>
      <c r="K2664" t="s">
        <v>2080</v>
      </c>
      <c r="L2664" s="7">
        <f t="shared" si="375"/>
        <v>44773</v>
      </c>
      <c r="M2664" s="7">
        <v>44833</v>
      </c>
      <c r="N2664" s="1">
        <f t="shared" si="371"/>
        <v>44833</v>
      </c>
      <c r="O2664" s="7">
        <v>44819</v>
      </c>
      <c r="P2664" s="7">
        <f t="shared" si="376"/>
        <v>44819</v>
      </c>
      <c r="Q2664">
        <v>46</v>
      </c>
      <c r="R2664">
        <v>0</v>
      </c>
      <c r="S2664">
        <v>1</v>
      </c>
      <c r="T2664">
        <v>33.1</v>
      </c>
      <c r="U2664" t="s">
        <v>100</v>
      </c>
      <c r="W2664" t="str">
        <f t="shared" si="372"/>
        <v>Lost</v>
      </c>
      <c r="X2664" t="str">
        <f>_xlfn.XLOOKUP(B2664,'Customers'!A:A,'Customers'!E:E,"")</f>
        <v>SMB</v>
      </c>
      <c r="Y2664">
        <f t="shared" si="373"/>
        <v>1</v>
      </c>
      <c r="Z2664">
        <f t="shared" si="374"/>
        <v>-14</v>
      </c>
      <c r="AA2664">
        <f t="shared" si="377"/>
        <v>0</v>
      </c>
    </row>
    <row r="2665" spans="1:27">
      <c r="A2665" t="s">
        <v>8094</v>
      </c>
      <c r="B2665" t="s">
        <v>154</v>
      </c>
      <c r="C2665" t="s">
        <v>199</v>
      </c>
      <c r="D2665" t="s">
        <v>53</v>
      </c>
      <c r="E2665" t="s">
        <v>91</v>
      </c>
      <c r="F2665" t="s">
        <v>8095</v>
      </c>
      <c r="G2665" s="6">
        <f t="shared" si="369"/>
        <v>33704</v>
      </c>
      <c r="H2665" t="s">
        <v>79</v>
      </c>
      <c r="I2665" t="s">
        <v>614</v>
      </c>
      <c r="J2665" t="str">
        <f t="shared" si="370"/>
        <v>Anamika Keer</v>
      </c>
      <c r="K2665" t="s">
        <v>2705</v>
      </c>
      <c r="L2665" s="7">
        <f t="shared" si="375"/>
        <v>45288</v>
      </c>
      <c r="M2665" s="7">
        <v>45373</v>
      </c>
      <c r="N2665" s="1">
        <f t="shared" si="371"/>
        <v>45373</v>
      </c>
      <c r="O2665" s="7">
        <v>45440</v>
      </c>
      <c r="P2665" s="7">
        <f t="shared" si="376"/>
        <v>45440</v>
      </c>
      <c r="Q2665">
        <v>152</v>
      </c>
      <c r="R2665">
        <v>0</v>
      </c>
      <c r="S2665">
        <v>1</v>
      </c>
      <c r="T2665">
        <v>15.2</v>
      </c>
      <c r="U2665" t="s">
        <v>100</v>
      </c>
      <c r="W2665" t="str">
        <f t="shared" si="372"/>
        <v>Won</v>
      </c>
      <c r="X2665" t="str">
        <f>_xlfn.XLOOKUP(B2665,'Customers'!A:A,'Customers'!E:E,"")</f>
        <v>Mid-Market</v>
      </c>
      <c r="Y2665">
        <f t="shared" si="373"/>
        <v>1</v>
      </c>
      <c r="Z2665">
        <f t="shared" si="374"/>
        <v>67</v>
      </c>
      <c r="AA2665">
        <f t="shared" si="377"/>
        <v>1</v>
      </c>
    </row>
    <row r="2666" spans="1:27">
      <c r="A2666" t="s">
        <v>8096</v>
      </c>
      <c r="B2666" t="s">
        <v>1681</v>
      </c>
      <c r="C2666" t="s">
        <v>1999</v>
      </c>
      <c r="D2666" t="s">
        <v>37</v>
      </c>
      <c r="E2666" t="s">
        <v>91</v>
      </c>
      <c r="F2666" t="s">
        <v>8097</v>
      </c>
      <c r="G2666" s="6">
        <f t="shared" si="369"/>
        <v>54647</v>
      </c>
      <c r="H2666" t="s">
        <v>79</v>
      </c>
      <c r="I2666" t="s">
        <v>127</v>
      </c>
      <c r="J2666" t="str">
        <f t="shared" si="370"/>
        <v>Kashish Patla</v>
      </c>
      <c r="K2666" t="s">
        <v>3727</v>
      </c>
      <c r="L2666" s="7">
        <f t="shared" si="375"/>
        <v>45571</v>
      </c>
      <c r="M2666" s="7">
        <v>45680</v>
      </c>
      <c r="N2666" s="1">
        <f t="shared" si="371"/>
        <v>45680</v>
      </c>
      <c r="O2666" s="7">
        <v>45707</v>
      </c>
      <c r="P2666" s="7">
        <f t="shared" si="376"/>
        <v>45707</v>
      </c>
      <c r="Q2666">
        <v>136</v>
      </c>
      <c r="R2666">
        <v>0</v>
      </c>
      <c r="S2666">
        <v>1</v>
      </c>
      <c r="T2666">
        <v>28.3</v>
      </c>
      <c r="U2666" t="s">
        <v>33</v>
      </c>
      <c r="W2666" t="str">
        <f t="shared" si="372"/>
        <v>Won</v>
      </c>
      <c r="X2666" t="str">
        <f>_xlfn.XLOOKUP(B2666,'Customers'!A:A,'Customers'!E:E,"")</f>
        <v>Mid-Market</v>
      </c>
      <c r="Y2666">
        <f t="shared" si="373"/>
        <v>1</v>
      </c>
      <c r="Z2666">
        <f t="shared" si="374"/>
        <v>27</v>
      </c>
      <c r="AA2666">
        <f t="shared" si="377"/>
        <v>0</v>
      </c>
    </row>
    <row r="2667" spans="1:27">
      <c r="A2667" t="s">
        <v>8098</v>
      </c>
      <c r="B2667" t="s">
        <v>1825</v>
      </c>
      <c r="C2667" t="s">
        <v>18</v>
      </c>
      <c r="D2667" t="s">
        <v>66</v>
      </c>
      <c r="E2667" t="s">
        <v>91</v>
      </c>
      <c r="F2667" t="s">
        <v>8099</v>
      </c>
      <c r="G2667" s="6">
        <f t="shared" si="369"/>
        <v>20775</v>
      </c>
      <c r="H2667" t="s">
        <v>151</v>
      </c>
      <c r="I2667" t="s">
        <v>361</v>
      </c>
      <c r="J2667" t="str">
        <f t="shared" si="370"/>
        <v>Jalsa Parsa</v>
      </c>
      <c r="K2667" t="s">
        <v>2685</v>
      </c>
      <c r="L2667" s="7">
        <f t="shared" si="375"/>
        <v>45065</v>
      </c>
      <c r="M2667" s="7">
        <v>45106</v>
      </c>
      <c r="N2667" s="1">
        <f t="shared" si="371"/>
        <v>45106</v>
      </c>
      <c r="O2667" s="7">
        <v>45210</v>
      </c>
      <c r="P2667" s="7">
        <f t="shared" si="376"/>
        <v>45210</v>
      </c>
      <c r="Q2667">
        <v>145</v>
      </c>
      <c r="R2667">
        <v>0</v>
      </c>
      <c r="S2667">
        <v>1</v>
      </c>
      <c r="T2667">
        <v>24.4</v>
      </c>
      <c r="U2667" t="s">
        <v>25</v>
      </c>
      <c r="W2667" t="str">
        <f t="shared" si="372"/>
        <v>Won</v>
      </c>
      <c r="X2667" t="str">
        <f>_xlfn.XLOOKUP(B2667,'Customers'!A:A,'Customers'!E:E,"")</f>
        <v>Mid-Market</v>
      </c>
      <c r="Y2667">
        <f t="shared" si="373"/>
        <v>1</v>
      </c>
      <c r="Z2667">
        <f t="shared" si="374"/>
        <v>104</v>
      </c>
      <c r="AA2667">
        <f t="shared" si="377"/>
        <v>1</v>
      </c>
    </row>
    <row r="2668" spans="1:27">
      <c r="A2668" t="s">
        <v>8100</v>
      </c>
      <c r="B2668" t="s">
        <v>281</v>
      </c>
      <c r="C2668" t="s">
        <v>4569</v>
      </c>
      <c r="D2668" t="s">
        <v>37</v>
      </c>
      <c r="E2668" t="s">
        <v>177</v>
      </c>
      <c r="F2668" t="s">
        <v>8101</v>
      </c>
      <c r="G2668" s="6">
        <f t="shared" si="369"/>
        <v>80485</v>
      </c>
      <c r="H2668" t="s">
        <v>151</v>
      </c>
      <c r="I2668" t="s">
        <v>62</v>
      </c>
      <c r="J2668" t="str">
        <f t="shared" si="370"/>
        <v>Jairaj Panchal</v>
      </c>
      <c r="K2668" t="s">
        <v>1289</v>
      </c>
      <c r="L2668" s="7">
        <f t="shared" si="375"/>
        <v>45472</v>
      </c>
      <c r="M2668" s="7">
        <v>45532</v>
      </c>
      <c r="N2668" s="1">
        <f t="shared" si="371"/>
        <v>45532</v>
      </c>
      <c r="P2668" s="7" t="str">
        <f t="shared" si="376"/>
        <v/>
      </c>
      <c r="R2668">
        <v>0</v>
      </c>
      <c r="S2668">
        <v>1</v>
      </c>
      <c r="T2668">
        <v>33.799999999999997</v>
      </c>
      <c r="U2668" t="s">
        <v>42</v>
      </c>
      <c r="W2668" t="str">
        <f t="shared" si="372"/>
        <v>Open</v>
      </c>
      <c r="X2668" t="str">
        <f>_xlfn.XLOOKUP(B2668,'Customers'!A:A,'Customers'!E:E,"")</f>
        <v>Mid-Market</v>
      </c>
      <c r="Y2668">
        <f t="shared" si="373"/>
        <v>0</v>
      </c>
      <c r="Z2668" t="str">
        <f t="shared" si="374"/>
        <v/>
      </c>
      <c r="AA2668">
        <f t="shared" si="377"/>
        <v>0</v>
      </c>
    </row>
    <row r="2669" spans="1:27">
      <c r="A2669" t="s">
        <v>8102</v>
      </c>
      <c r="B2669" t="s">
        <v>2496</v>
      </c>
      <c r="C2669" t="s">
        <v>1549</v>
      </c>
      <c r="D2669" t="s">
        <v>183</v>
      </c>
      <c r="E2669" t="s">
        <v>115</v>
      </c>
      <c r="F2669" t="s">
        <v>3626</v>
      </c>
      <c r="G2669" s="6">
        <f t="shared" si="369"/>
        <v>7581</v>
      </c>
      <c r="H2669" t="s">
        <v>39</v>
      </c>
      <c r="I2669" t="s">
        <v>731</v>
      </c>
      <c r="J2669" t="str">
        <f t="shared" si="370"/>
        <v>Aachal Soni</v>
      </c>
      <c r="K2669" t="s">
        <v>5674</v>
      </c>
      <c r="L2669" s="7">
        <f t="shared" si="375"/>
        <v>44694</v>
      </c>
      <c r="M2669" s="7">
        <v>44748</v>
      </c>
      <c r="N2669" s="1">
        <f t="shared" si="371"/>
        <v>44748</v>
      </c>
      <c r="O2669" s="7">
        <v>44805</v>
      </c>
      <c r="P2669" s="7">
        <f t="shared" si="376"/>
        <v>44805</v>
      </c>
      <c r="Q2669">
        <v>111</v>
      </c>
      <c r="R2669">
        <v>0</v>
      </c>
      <c r="S2669">
        <v>1</v>
      </c>
      <c r="T2669">
        <v>4.7</v>
      </c>
      <c r="U2669" t="s">
        <v>25</v>
      </c>
      <c r="W2669" t="str">
        <f t="shared" si="372"/>
        <v>Lost</v>
      </c>
      <c r="X2669" t="str">
        <f>_xlfn.XLOOKUP(B2669,'Customers'!A:A,'Customers'!E:E,"")</f>
        <v>SMB</v>
      </c>
      <c r="Y2669">
        <f t="shared" si="373"/>
        <v>1</v>
      </c>
      <c r="Z2669">
        <f t="shared" si="374"/>
        <v>57</v>
      </c>
      <c r="AA2669">
        <f t="shared" si="377"/>
        <v>1</v>
      </c>
    </row>
    <row r="2670" spans="1:27">
      <c r="A2670" t="s">
        <v>8103</v>
      </c>
      <c r="B2670" t="s">
        <v>4425</v>
      </c>
      <c r="C2670" t="s">
        <v>18</v>
      </c>
      <c r="D2670" t="s">
        <v>37</v>
      </c>
      <c r="E2670" t="s">
        <v>115</v>
      </c>
      <c r="F2670" t="s">
        <v>8104</v>
      </c>
      <c r="G2670" s="6">
        <f t="shared" si="369"/>
        <v>54092</v>
      </c>
      <c r="H2670" t="s">
        <v>39</v>
      </c>
      <c r="I2670" t="s">
        <v>117</v>
      </c>
      <c r="J2670" t="str">
        <f t="shared" si="370"/>
        <v>Ekta Uppal</v>
      </c>
      <c r="K2670" t="s">
        <v>651</v>
      </c>
      <c r="L2670" s="7">
        <f t="shared" si="375"/>
        <v>44577</v>
      </c>
      <c r="M2670" s="7">
        <v>44674</v>
      </c>
      <c r="N2670" s="1">
        <f t="shared" si="371"/>
        <v>44674</v>
      </c>
      <c r="O2670" s="7">
        <v>44685</v>
      </c>
      <c r="P2670" s="7">
        <f t="shared" si="376"/>
        <v>44685</v>
      </c>
      <c r="Q2670">
        <v>108</v>
      </c>
      <c r="R2670">
        <v>0</v>
      </c>
      <c r="S2670">
        <v>1</v>
      </c>
      <c r="U2670" t="s">
        <v>42</v>
      </c>
      <c r="W2670" t="str">
        <f t="shared" si="372"/>
        <v>Lost</v>
      </c>
      <c r="X2670" t="str">
        <f>_xlfn.XLOOKUP(B2670,'Customers'!A:A,'Customers'!E:E,"")</f>
        <v>Mid-Market</v>
      </c>
      <c r="Y2670">
        <f t="shared" si="373"/>
        <v>1</v>
      </c>
      <c r="Z2670">
        <f t="shared" si="374"/>
        <v>11</v>
      </c>
      <c r="AA2670">
        <f t="shared" si="377"/>
        <v>0</v>
      </c>
    </row>
    <row r="2671" spans="1:27">
      <c r="A2671" t="s">
        <v>8105</v>
      </c>
      <c r="B2671" t="s">
        <v>3379</v>
      </c>
      <c r="C2671" t="s">
        <v>114</v>
      </c>
      <c r="D2671" t="s">
        <v>53</v>
      </c>
      <c r="E2671" t="s">
        <v>20</v>
      </c>
      <c r="F2671" t="s">
        <v>8106</v>
      </c>
      <c r="G2671" s="6">
        <f t="shared" si="369"/>
        <v>27855</v>
      </c>
      <c r="H2671" t="s">
        <v>56</v>
      </c>
      <c r="I2671" t="s">
        <v>80</v>
      </c>
      <c r="J2671" t="str">
        <f t="shared" si="370"/>
        <v>Shivani Natt</v>
      </c>
      <c r="K2671" t="s">
        <v>522</v>
      </c>
      <c r="L2671" s="7">
        <f t="shared" si="375"/>
        <v>44581</v>
      </c>
      <c r="M2671" s="7">
        <v>44751</v>
      </c>
      <c r="N2671" s="1">
        <f t="shared" si="371"/>
        <v>44751</v>
      </c>
      <c r="P2671" s="7" t="str">
        <f t="shared" si="376"/>
        <v/>
      </c>
      <c r="R2671">
        <v>0</v>
      </c>
      <c r="S2671">
        <v>1</v>
      </c>
      <c r="T2671">
        <v>8</v>
      </c>
      <c r="U2671" t="s">
        <v>33</v>
      </c>
      <c r="W2671" t="str">
        <f t="shared" si="372"/>
        <v>Open</v>
      </c>
      <c r="X2671" t="str">
        <f>_xlfn.XLOOKUP(B2671,'Customers'!A:A,'Customers'!E:E,"")</f>
        <v>SMB</v>
      </c>
      <c r="Y2671">
        <f t="shared" si="373"/>
        <v>0</v>
      </c>
      <c r="Z2671" t="str">
        <f t="shared" si="374"/>
        <v/>
      </c>
      <c r="AA2671">
        <f t="shared" si="377"/>
        <v>0</v>
      </c>
    </row>
    <row r="2672" spans="1:27">
      <c r="A2672" t="s">
        <v>8107</v>
      </c>
      <c r="B2672" t="s">
        <v>8108</v>
      </c>
      <c r="C2672" t="s">
        <v>4858</v>
      </c>
      <c r="D2672" t="s">
        <v>66</v>
      </c>
      <c r="E2672" t="s">
        <v>115</v>
      </c>
      <c r="F2672" t="s">
        <v>8109</v>
      </c>
      <c r="G2672" s="6">
        <f t="shared" si="369"/>
        <v>4875</v>
      </c>
      <c r="H2672" t="s">
        <v>30</v>
      </c>
      <c r="I2672" t="s">
        <v>705</v>
      </c>
      <c r="J2672" t="str">
        <f t="shared" si="370"/>
        <v>Anamika Keer</v>
      </c>
      <c r="K2672" t="s">
        <v>5348</v>
      </c>
      <c r="L2672" s="7">
        <f t="shared" si="375"/>
        <v>45527</v>
      </c>
      <c r="M2672" s="7">
        <v>45666</v>
      </c>
      <c r="N2672" s="1">
        <f t="shared" si="371"/>
        <v>45666</v>
      </c>
      <c r="O2672" s="7">
        <v>45566</v>
      </c>
      <c r="P2672" s="7">
        <f t="shared" si="376"/>
        <v>45566</v>
      </c>
      <c r="Q2672">
        <v>39</v>
      </c>
      <c r="R2672">
        <v>0</v>
      </c>
      <c r="S2672">
        <v>1</v>
      </c>
      <c r="T2672">
        <v>24.1</v>
      </c>
      <c r="U2672" t="s">
        <v>100</v>
      </c>
      <c r="W2672" t="str">
        <f t="shared" si="372"/>
        <v>Lost</v>
      </c>
      <c r="X2672" t="str">
        <f>_xlfn.XLOOKUP(B2672,'Customers'!A:A,'Customers'!E:E,"")</f>
        <v>Mid-Market</v>
      </c>
      <c r="Y2672">
        <f t="shared" si="373"/>
        <v>1</v>
      </c>
      <c r="Z2672">
        <f t="shared" si="374"/>
        <v>-100</v>
      </c>
      <c r="AA2672">
        <f t="shared" si="377"/>
        <v>0</v>
      </c>
    </row>
    <row r="2673" spans="1:27">
      <c r="A2673" t="s">
        <v>8110</v>
      </c>
      <c r="B2673" t="s">
        <v>2347</v>
      </c>
      <c r="C2673" t="s">
        <v>901</v>
      </c>
      <c r="D2673" t="s">
        <v>53</v>
      </c>
      <c r="E2673" t="s">
        <v>20</v>
      </c>
      <c r="F2673" t="s">
        <v>8111</v>
      </c>
      <c r="G2673" s="6">
        <f t="shared" si="369"/>
        <v>36296</v>
      </c>
      <c r="H2673" t="s">
        <v>161</v>
      </c>
      <c r="I2673" t="s">
        <v>156</v>
      </c>
      <c r="J2673" t="str">
        <f t="shared" si="370"/>
        <v>Lakshmi Hayre</v>
      </c>
      <c r="K2673" t="s">
        <v>3174</v>
      </c>
      <c r="L2673" s="7">
        <f t="shared" si="375"/>
        <v>45584</v>
      </c>
      <c r="M2673" s="7">
        <v>45742</v>
      </c>
      <c r="N2673" s="1">
        <f t="shared" si="371"/>
        <v>45742</v>
      </c>
      <c r="P2673" s="7" t="str">
        <f t="shared" si="376"/>
        <v/>
      </c>
      <c r="R2673">
        <v>0</v>
      </c>
      <c r="S2673">
        <v>1</v>
      </c>
      <c r="T2673">
        <v>28.3</v>
      </c>
      <c r="U2673" t="s">
        <v>25</v>
      </c>
      <c r="W2673" t="str">
        <f t="shared" si="372"/>
        <v>Open</v>
      </c>
      <c r="X2673" t="str">
        <f>_xlfn.XLOOKUP(B2673,'Customers'!A:A,'Customers'!E:E,"")</f>
        <v>Mid-Market</v>
      </c>
      <c r="Y2673">
        <f t="shared" si="373"/>
        <v>0</v>
      </c>
      <c r="Z2673" t="str">
        <f t="shared" si="374"/>
        <v/>
      </c>
      <c r="AA2673">
        <f t="shared" si="377"/>
        <v>0</v>
      </c>
    </row>
    <row r="2674" spans="1:27">
      <c r="A2674" t="s">
        <v>8112</v>
      </c>
      <c r="B2674" t="s">
        <v>7049</v>
      </c>
      <c r="C2674" t="s">
        <v>18</v>
      </c>
      <c r="D2674" t="s">
        <v>183</v>
      </c>
      <c r="E2674" t="s">
        <v>91</v>
      </c>
      <c r="F2674" t="s">
        <v>8113</v>
      </c>
      <c r="G2674" s="6">
        <f t="shared" si="369"/>
        <v>8964</v>
      </c>
      <c r="H2674" t="s">
        <v>79</v>
      </c>
      <c r="I2674" t="s">
        <v>62</v>
      </c>
      <c r="J2674" t="str">
        <f t="shared" si="370"/>
        <v>Jairaj Panchal</v>
      </c>
      <c r="K2674" t="s">
        <v>6685</v>
      </c>
      <c r="L2674" s="7">
        <f t="shared" si="375"/>
        <v>44795</v>
      </c>
      <c r="M2674" s="7">
        <v>44843</v>
      </c>
      <c r="N2674" s="1">
        <f t="shared" si="371"/>
        <v>44843</v>
      </c>
      <c r="O2674" s="7">
        <v>44864</v>
      </c>
      <c r="P2674" s="7">
        <f t="shared" si="376"/>
        <v>44864</v>
      </c>
      <c r="Q2674">
        <v>69</v>
      </c>
      <c r="R2674">
        <v>1</v>
      </c>
      <c r="S2674">
        <v>3</v>
      </c>
      <c r="T2674">
        <v>1.8</v>
      </c>
      <c r="U2674" t="s">
        <v>33</v>
      </c>
      <c r="W2674" t="str">
        <f t="shared" si="372"/>
        <v>Won</v>
      </c>
      <c r="X2674" t="str">
        <f>_xlfn.XLOOKUP(B2674,'Customers'!A:A,'Customers'!E:E,"")</f>
        <v>Enterprise</v>
      </c>
      <c r="Y2674">
        <f t="shared" si="373"/>
        <v>1</v>
      </c>
      <c r="Z2674">
        <f t="shared" si="374"/>
        <v>21</v>
      </c>
      <c r="AA2674">
        <f t="shared" si="377"/>
        <v>0</v>
      </c>
    </row>
    <row r="2675" spans="1:27">
      <c r="A2675" t="s">
        <v>8114</v>
      </c>
      <c r="B2675" t="s">
        <v>2562</v>
      </c>
      <c r="C2675" t="s">
        <v>1261</v>
      </c>
      <c r="D2675" t="s">
        <v>37</v>
      </c>
      <c r="E2675" t="s">
        <v>115</v>
      </c>
      <c r="F2675" t="s">
        <v>8115</v>
      </c>
      <c r="G2675" s="6">
        <f t="shared" si="369"/>
        <v>83286</v>
      </c>
      <c r="H2675" t="s">
        <v>56</v>
      </c>
      <c r="I2675" t="s">
        <v>361</v>
      </c>
      <c r="J2675" t="str">
        <f t="shared" si="370"/>
        <v>Jalsa Parsa</v>
      </c>
      <c r="K2675" t="s">
        <v>695</v>
      </c>
      <c r="L2675" s="7">
        <f t="shared" si="375"/>
        <v>44964</v>
      </c>
      <c r="M2675" s="7">
        <v>45103</v>
      </c>
      <c r="N2675" s="1">
        <f t="shared" si="371"/>
        <v>45103</v>
      </c>
      <c r="O2675" s="7">
        <v>45152</v>
      </c>
      <c r="P2675" s="7">
        <f t="shared" si="376"/>
        <v>45152</v>
      </c>
      <c r="Q2675">
        <v>188</v>
      </c>
      <c r="R2675">
        <v>0</v>
      </c>
      <c r="S2675">
        <v>1</v>
      </c>
      <c r="T2675">
        <v>8</v>
      </c>
      <c r="U2675" t="s">
        <v>100</v>
      </c>
      <c r="W2675" t="str">
        <f t="shared" si="372"/>
        <v>Lost</v>
      </c>
      <c r="X2675" t="str">
        <f>_xlfn.XLOOKUP(B2675,'Customers'!A:A,'Customers'!E:E,"")</f>
        <v>Mid-Market</v>
      </c>
      <c r="Y2675">
        <f t="shared" si="373"/>
        <v>1</v>
      </c>
      <c r="Z2675">
        <f t="shared" si="374"/>
        <v>49</v>
      </c>
      <c r="AA2675">
        <f t="shared" si="377"/>
        <v>1</v>
      </c>
    </row>
    <row r="2676" spans="1:27">
      <c r="A2676" t="s">
        <v>8116</v>
      </c>
      <c r="B2676" t="s">
        <v>4925</v>
      </c>
      <c r="C2676" t="s">
        <v>1782</v>
      </c>
      <c r="D2676" t="s">
        <v>66</v>
      </c>
      <c r="E2676" t="s">
        <v>115</v>
      </c>
      <c r="F2676" t="s">
        <v>8117</v>
      </c>
      <c r="G2676" s="6">
        <f t="shared" si="369"/>
        <v>14540</v>
      </c>
      <c r="H2676" t="s">
        <v>161</v>
      </c>
      <c r="I2676" t="s">
        <v>1567</v>
      </c>
      <c r="J2676" t="str">
        <f t="shared" si="370"/>
        <v>Hemangini Bahri</v>
      </c>
      <c r="K2676" t="s">
        <v>1733</v>
      </c>
      <c r="L2676" s="7">
        <f t="shared" si="375"/>
        <v>45621</v>
      </c>
      <c r="M2676" s="7">
        <v>45793</v>
      </c>
      <c r="N2676" s="1">
        <f t="shared" si="371"/>
        <v>45793</v>
      </c>
      <c r="O2676" s="7">
        <v>45730</v>
      </c>
      <c r="P2676" s="7">
        <f t="shared" si="376"/>
        <v>45730</v>
      </c>
      <c r="Q2676">
        <v>109</v>
      </c>
      <c r="R2676">
        <v>0</v>
      </c>
      <c r="S2676">
        <v>1</v>
      </c>
      <c r="T2676">
        <v>12</v>
      </c>
      <c r="U2676" t="s">
        <v>33</v>
      </c>
      <c r="W2676" t="str">
        <f t="shared" si="372"/>
        <v>Lost</v>
      </c>
      <c r="X2676" t="str">
        <f>_xlfn.XLOOKUP(B2676,'Customers'!A:A,'Customers'!E:E,"")</f>
        <v>Mid-Market</v>
      </c>
      <c r="Y2676">
        <f t="shared" si="373"/>
        <v>1</v>
      </c>
      <c r="Z2676">
        <f t="shared" si="374"/>
        <v>-63</v>
      </c>
      <c r="AA2676">
        <f t="shared" si="377"/>
        <v>0</v>
      </c>
    </row>
    <row r="2677" spans="1:27">
      <c r="A2677" t="s">
        <v>8118</v>
      </c>
      <c r="B2677" t="s">
        <v>4208</v>
      </c>
      <c r="C2677" t="s">
        <v>18</v>
      </c>
      <c r="D2677" t="s">
        <v>19</v>
      </c>
      <c r="E2677" t="s">
        <v>28</v>
      </c>
      <c r="F2677" t="s">
        <v>8119</v>
      </c>
      <c r="G2677" s="6">
        <f t="shared" si="369"/>
        <v>3667</v>
      </c>
      <c r="H2677" t="s">
        <v>39</v>
      </c>
      <c r="I2677" t="s">
        <v>86</v>
      </c>
      <c r="J2677" t="str">
        <f t="shared" si="370"/>
        <v>Mason Solanki</v>
      </c>
      <c r="K2677" t="s">
        <v>1151</v>
      </c>
      <c r="L2677" s="7">
        <f t="shared" si="375"/>
        <v>44684</v>
      </c>
      <c r="N2677" s="1" t="str">
        <f t="shared" si="371"/>
        <v/>
      </c>
      <c r="P2677" s="7" t="str">
        <f t="shared" si="376"/>
        <v/>
      </c>
      <c r="R2677">
        <v>0</v>
      </c>
      <c r="S2677">
        <v>1</v>
      </c>
      <c r="T2677">
        <v>9.5</v>
      </c>
      <c r="U2677" t="s">
        <v>33</v>
      </c>
      <c r="W2677" t="str">
        <f t="shared" si="372"/>
        <v>Open</v>
      </c>
      <c r="X2677" t="str">
        <f>_xlfn.XLOOKUP(B2677,'Customers'!A:A,'Customers'!E:E,"")</f>
        <v>Mid-Market</v>
      </c>
      <c r="Y2677">
        <f t="shared" si="373"/>
        <v>0</v>
      </c>
      <c r="Z2677" t="str">
        <f t="shared" si="374"/>
        <v/>
      </c>
      <c r="AA2677">
        <f t="shared" si="377"/>
        <v>0</v>
      </c>
    </row>
    <row r="2678" spans="1:27">
      <c r="A2678" t="s">
        <v>8120</v>
      </c>
      <c r="B2678" t="s">
        <v>2276</v>
      </c>
      <c r="C2678" t="s">
        <v>1946</v>
      </c>
      <c r="D2678" t="s">
        <v>37</v>
      </c>
      <c r="E2678" t="s">
        <v>28</v>
      </c>
      <c r="F2678" t="s">
        <v>8121</v>
      </c>
      <c r="G2678" s="6">
        <f t="shared" si="369"/>
        <v>133732</v>
      </c>
      <c r="H2678" t="s">
        <v>56</v>
      </c>
      <c r="I2678" t="s">
        <v>73</v>
      </c>
      <c r="J2678" t="str">
        <f t="shared" si="370"/>
        <v>Karan Karnik</v>
      </c>
      <c r="K2678" t="s">
        <v>5461</v>
      </c>
      <c r="L2678" s="7">
        <f t="shared" si="375"/>
        <v>45052</v>
      </c>
      <c r="M2678" s="7">
        <v>45181</v>
      </c>
      <c r="N2678" s="1">
        <f t="shared" si="371"/>
        <v>45181</v>
      </c>
      <c r="P2678" s="7" t="str">
        <f t="shared" si="376"/>
        <v/>
      </c>
      <c r="R2678">
        <v>0</v>
      </c>
      <c r="S2678">
        <v>1</v>
      </c>
      <c r="T2678">
        <v>4</v>
      </c>
      <c r="U2678" t="s">
        <v>42</v>
      </c>
      <c r="W2678" t="str">
        <f t="shared" si="372"/>
        <v>Open</v>
      </c>
      <c r="X2678" t="str">
        <f>_xlfn.XLOOKUP(B2678,'Customers'!A:A,'Customers'!E:E,"")</f>
        <v>Mid-Market</v>
      </c>
      <c r="Y2678">
        <f t="shared" si="373"/>
        <v>0</v>
      </c>
      <c r="Z2678" t="str">
        <f t="shared" si="374"/>
        <v/>
      </c>
      <c r="AA2678">
        <f t="shared" si="377"/>
        <v>0</v>
      </c>
    </row>
    <row r="2679" spans="1:27">
      <c r="A2679" t="s">
        <v>8122</v>
      </c>
      <c r="B2679" t="s">
        <v>2441</v>
      </c>
      <c r="C2679" t="s">
        <v>1571</v>
      </c>
      <c r="D2679" t="s">
        <v>66</v>
      </c>
      <c r="E2679" t="s">
        <v>45</v>
      </c>
      <c r="F2679" t="s">
        <v>8123</v>
      </c>
      <c r="G2679" s="6">
        <f t="shared" si="369"/>
        <v>15423</v>
      </c>
      <c r="H2679" t="s">
        <v>22</v>
      </c>
      <c r="I2679" t="s">
        <v>133</v>
      </c>
      <c r="J2679" t="str">
        <f t="shared" si="370"/>
        <v>Aachal Soni</v>
      </c>
      <c r="K2679" t="s">
        <v>7653</v>
      </c>
      <c r="L2679" s="7">
        <f t="shared" si="375"/>
        <v>45494</v>
      </c>
      <c r="M2679" s="7">
        <v>45623</v>
      </c>
      <c r="N2679" s="1">
        <f t="shared" si="371"/>
        <v>45623</v>
      </c>
      <c r="P2679" s="7" t="str">
        <f t="shared" si="376"/>
        <v/>
      </c>
      <c r="R2679">
        <v>0</v>
      </c>
      <c r="S2679">
        <v>1</v>
      </c>
      <c r="U2679" t="s">
        <v>58</v>
      </c>
      <c r="W2679" t="str">
        <f t="shared" si="372"/>
        <v>Open</v>
      </c>
      <c r="X2679" t="str">
        <f>_xlfn.XLOOKUP(B2679,'Customers'!A:A,'Customers'!E:E,"")</f>
        <v>SMB</v>
      </c>
      <c r="Y2679">
        <f t="shared" si="373"/>
        <v>0</v>
      </c>
      <c r="Z2679" t="str">
        <f t="shared" si="374"/>
        <v/>
      </c>
      <c r="AA2679">
        <f t="shared" si="377"/>
        <v>0</v>
      </c>
    </row>
    <row r="2680" spans="1:27">
      <c r="A2680" t="s">
        <v>8124</v>
      </c>
      <c r="B2680" t="s">
        <v>6569</v>
      </c>
      <c r="C2680" t="s">
        <v>18</v>
      </c>
      <c r="D2680" t="s">
        <v>53</v>
      </c>
      <c r="E2680" t="s">
        <v>91</v>
      </c>
      <c r="F2680" t="s">
        <v>8125</v>
      </c>
      <c r="G2680" s="6">
        <f t="shared" si="369"/>
        <v>19170</v>
      </c>
      <c r="H2680" t="s">
        <v>30</v>
      </c>
      <c r="I2680" t="s">
        <v>232</v>
      </c>
      <c r="J2680" t="str">
        <f t="shared" si="370"/>
        <v>Patrick Sama</v>
      </c>
      <c r="K2680" t="s">
        <v>569</v>
      </c>
      <c r="L2680" s="7">
        <f t="shared" si="375"/>
        <v>44580</v>
      </c>
      <c r="M2680" s="7">
        <v>44613</v>
      </c>
      <c r="N2680" s="1">
        <f t="shared" si="371"/>
        <v>44613</v>
      </c>
      <c r="O2680" s="7">
        <v>44778</v>
      </c>
      <c r="P2680" s="7">
        <f t="shared" si="376"/>
        <v>44778</v>
      </c>
      <c r="Q2680">
        <v>198</v>
      </c>
      <c r="R2680">
        <v>0</v>
      </c>
      <c r="S2680">
        <v>1</v>
      </c>
      <c r="T2680">
        <v>14.9</v>
      </c>
      <c r="U2680" t="s">
        <v>42</v>
      </c>
      <c r="W2680" t="str">
        <f t="shared" si="372"/>
        <v>Won</v>
      </c>
      <c r="X2680" t="str">
        <f>_xlfn.XLOOKUP(B2680,'Customers'!A:A,'Customers'!E:E,"")</f>
        <v>Enterprise</v>
      </c>
      <c r="Y2680">
        <f t="shared" si="373"/>
        <v>1</v>
      </c>
      <c r="Z2680">
        <f t="shared" si="374"/>
        <v>165</v>
      </c>
      <c r="AA2680">
        <f t="shared" si="377"/>
        <v>1</v>
      </c>
    </row>
    <row r="2681" spans="1:27">
      <c r="A2681" t="s">
        <v>8126</v>
      </c>
      <c r="B2681" t="s">
        <v>2587</v>
      </c>
      <c r="C2681" t="s">
        <v>18</v>
      </c>
      <c r="D2681" t="s">
        <v>183</v>
      </c>
      <c r="E2681" t="s">
        <v>45</v>
      </c>
      <c r="F2681" t="s">
        <v>8127</v>
      </c>
      <c r="G2681" s="6">
        <f t="shared" si="369"/>
        <v>4314</v>
      </c>
      <c r="H2681" t="s">
        <v>79</v>
      </c>
      <c r="I2681" t="s">
        <v>258</v>
      </c>
      <c r="J2681" t="str">
        <f t="shared" si="370"/>
        <v>Jasmit Gour</v>
      </c>
      <c r="K2681" t="s">
        <v>2173</v>
      </c>
      <c r="L2681" s="7">
        <f t="shared" si="375"/>
        <v>45577</v>
      </c>
      <c r="M2681" s="7">
        <v>45697</v>
      </c>
      <c r="N2681" s="1">
        <f t="shared" si="371"/>
        <v>45697</v>
      </c>
      <c r="P2681" s="7" t="str">
        <f t="shared" si="376"/>
        <v/>
      </c>
      <c r="R2681">
        <v>0</v>
      </c>
      <c r="S2681">
        <v>1</v>
      </c>
      <c r="T2681">
        <v>26</v>
      </c>
      <c r="U2681" t="s">
        <v>33</v>
      </c>
      <c r="W2681" t="str">
        <f t="shared" si="372"/>
        <v>Open</v>
      </c>
      <c r="X2681" t="str">
        <f>_xlfn.XLOOKUP(B2681,'Customers'!A:A,'Customers'!E:E,"")</f>
        <v>Mid-Market</v>
      </c>
      <c r="Y2681">
        <f t="shared" si="373"/>
        <v>0</v>
      </c>
      <c r="Z2681" t="str">
        <f t="shared" si="374"/>
        <v/>
      </c>
      <c r="AA2681">
        <f t="shared" si="377"/>
        <v>0</v>
      </c>
    </row>
    <row r="2682" spans="1:27">
      <c r="A2682" t="s">
        <v>8128</v>
      </c>
      <c r="B2682" t="s">
        <v>8129</v>
      </c>
      <c r="C2682" t="s">
        <v>3553</v>
      </c>
      <c r="D2682" t="s">
        <v>66</v>
      </c>
      <c r="E2682" t="s">
        <v>115</v>
      </c>
      <c r="F2682" t="s">
        <v>8130</v>
      </c>
      <c r="G2682" s="6">
        <f t="shared" si="369"/>
        <v>7672</v>
      </c>
      <c r="H2682" t="s">
        <v>22</v>
      </c>
      <c r="I2682" t="s">
        <v>850</v>
      </c>
      <c r="J2682" t="str">
        <f t="shared" si="370"/>
        <v>Owen Mane</v>
      </c>
      <c r="K2682" t="s">
        <v>8131</v>
      </c>
      <c r="L2682" s="7">
        <f t="shared" si="375"/>
        <v>45277</v>
      </c>
      <c r="M2682" s="7">
        <v>45294</v>
      </c>
      <c r="N2682" s="1">
        <f t="shared" si="371"/>
        <v>45294</v>
      </c>
      <c r="O2682" s="7">
        <v>45372</v>
      </c>
      <c r="P2682" s="7">
        <f t="shared" si="376"/>
        <v>45372</v>
      </c>
      <c r="Q2682">
        <v>95</v>
      </c>
      <c r="R2682">
        <v>0</v>
      </c>
      <c r="S2682">
        <v>1</v>
      </c>
      <c r="T2682">
        <v>17.399999999999999</v>
      </c>
      <c r="U2682" t="s">
        <v>33</v>
      </c>
      <c r="W2682" t="str">
        <f t="shared" si="372"/>
        <v>Lost</v>
      </c>
      <c r="X2682" t="str">
        <f>_xlfn.XLOOKUP(B2682,'Customers'!A:A,'Customers'!E:E,"")</f>
        <v>Mid-Market</v>
      </c>
      <c r="Y2682">
        <f t="shared" si="373"/>
        <v>1</v>
      </c>
      <c r="Z2682">
        <f t="shared" si="374"/>
        <v>78</v>
      </c>
      <c r="AA2682">
        <f t="shared" si="377"/>
        <v>1</v>
      </c>
    </row>
    <row r="2683" spans="1:27">
      <c r="A2683" t="s">
        <v>8132</v>
      </c>
      <c r="B2683" t="s">
        <v>5190</v>
      </c>
      <c r="C2683" t="s">
        <v>3970</v>
      </c>
      <c r="D2683" t="s">
        <v>19</v>
      </c>
      <c r="E2683" t="s">
        <v>91</v>
      </c>
      <c r="F2683" t="s">
        <v>8133</v>
      </c>
      <c r="G2683" s="6">
        <f t="shared" si="369"/>
        <v>4612</v>
      </c>
      <c r="H2683" t="s">
        <v>47</v>
      </c>
      <c r="I2683" t="s">
        <v>62</v>
      </c>
      <c r="J2683" t="str">
        <f t="shared" si="370"/>
        <v>Jairaj Panchal</v>
      </c>
      <c r="K2683" t="s">
        <v>3300</v>
      </c>
      <c r="L2683" s="7">
        <f t="shared" si="375"/>
        <v>45287</v>
      </c>
      <c r="M2683" s="7">
        <v>45359</v>
      </c>
      <c r="N2683" s="1">
        <f t="shared" si="371"/>
        <v>45359</v>
      </c>
      <c r="O2683" s="7">
        <v>45313</v>
      </c>
      <c r="P2683" s="7">
        <f t="shared" si="376"/>
        <v>45313</v>
      </c>
      <c r="Q2683">
        <v>26</v>
      </c>
      <c r="R2683">
        <v>0</v>
      </c>
      <c r="S2683">
        <v>1</v>
      </c>
      <c r="T2683">
        <v>33.700000000000003</v>
      </c>
      <c r="U2683" t="s">
        <v>25</v>
      </c>
      <c r="W2683" t="str">
        <f t="shared" si="372"/>
        <v>Won</v>
      </c>
      <c r="X2683" t="str">
        <f>_xlfn.XLOOKUP(B2683,'Customers'!A:A,'Customers'!E:E,"")</f>
        <v>SMB</v>
      </c>
      <c r="Y2683">
        <f t="shared" si="373"/>
        <v>1</v>
      </c>
      <c r="Z2683">
        <f t="shared" si="374"/>
        <v>-46</v>
      </c>
      <c r="AA2683">
        <f t="shared" si="377"/>
        <v>0</v>
      </c>
    </row>
    <row r="2684" spans="1:27">
      <c r="A2684" t="s">
        <v>8134</v>
      </c>
      <c r="B2684" t="s">
        <v>3205</v>
      </c>
      <c r="C2684" t="s">
        <v>109</v>
      </c>
      <c r="D2684" t="s">
        <v>53</v>
      </c>
      <c r="E2684" t="s">
        <v>20</v>
      </c>
      <c r="F2684" t="s">
        <v>8135</v>
      </c>
      <c r="G2684" s="6">
        <f t="shared" si="369"/>
        <v>34687</v>
      </c>
      <c r="H2684" t="s">
        <v>30</v>
      </c>
      <c r="I2684" t="s">
        <v>232</v>
      </c>
      <c r="J2684" t="str">
        <f t="shared" si="370"/>
        <v>Patrick Sama</v>
      </c>
      <c r="K2684" t="s">
        <v>812</v>
      </c>
      <c r="L2684" s="7">
        <f t="shared" si="375"/>
        <v>44622</v>
      </c>
      <c r="M2684" s="7">
        <v>44760</v>
      </c>
      <c r="N2684" s="1">
        <f t="shared" si="371"/>
        <v>44760</v>
      </c>
      <c r="P2684" s="7" t="str">
        <f t="shared" si="376"/>
        <v/>
      </c>
      <c r="R2684">
        <v>0</v>
      </c>
      <c r="S2684">
        <v>1</v>
      </c>
      <c r="T2684">
        <v>6.5</v>
      </c>
      <c r="U2684" t="s">
        <v>33</v>
      </c>
      <c r="W2684" t="str">
        <f t="shared" si="372"/>
        <v>Open</v>
      </c>
      <c r="X2684" t="str">
        <f>_xlfn.XLOOKUP(B2684,'Customers'!A:A,'Customers'!E:E,"")</f>
        <v>SMB</v>
      </c>
      <c r="Y2684">
        <f t="shared" si="373"/>
        <v>0</v>
      </c>
      <c r="Z2684" t="str">
        <f t="shared" si="374"/>
        <v/>
      </c>
      <c r="AA2684">
        <f t="shared" si="377"/>
        <v>0</v>
      </c>
    </row>
    <row r="2685" spans="1:27">
      <c r="A2685" t="s">
        <v>8136</v>
      </c>
      <c r="B2685" t="s">
        <v>1079</v>
      </c>
      <c r="C2685" t="s">
        <v>1482</v>
      </c>
      <c r="D2685" t="s">
        <v>53</v>
      </c>
      <c r="E2685" t="s">
        <v>115</v>
      </c>
      <c r="F2685" t="s">
        <v>8137</v>
      </c>
      <c r="G2685" s="6">
        <f t="shared" si="369"/>
        <v>17005</v>
      </c>
      <c r="H2685" t="s">
        <v>172</v>
      </c>
      <c r="I2685" t="s">
        <v>139</v>
      </c>
      <c r="J2685" t="str">
        <f t="shared" si="370"/>
        <v>Champak Rao</v>
      </c>
      <c r="K2685" t="s">
        <v>700</v>
      </c>
      <c r="L2685" s="7">
        <f t="shared" si="375"/>
        <v>44691</v>
      </c>
      <c r="M2685" s="7">
        <v>44754</v>
      </c>
      <c r="N2685" s="1">
        <f t="shared" si="371"/>
        <v>44754</v>
      </c>
      <c r="O2685" s="7">
        <v>44737</v>
      </c>
      <c r="P2685" s="7">
        <f t="shared" si="376"/>
        <v>44737</v>
      </c>
      <c r="Q2685">
        <v>46</v>
      </c>
      <c r="R2685">
        <v>0</v>
      </c>
      <c r="S2685">
        <v>1</v>
      </c>
      <c r="T2685">
        <v>27.5</v>
      </c>
      <c r="U2685" t="s">
        <v>33</v>
      </c>
      <c r="W2685" t="str">
        <f t="shared" si="372"/>
        <v>Lost</v>
      </c>
      <c r="X2685" t="str">
        <f>_xlfn.XLOOKUP(B2685,'Customers'!A:A,'Customers'!E:E,"")</f>
        <v>Mid-Market</v>
      </c>
      <c r="Y2685">
        <f t="shared" si="373"/>
        <v>1</v>
      </c>
      <c r="Z2685">
        <f t="shared" si="374"/>
        <v>-17</v>
      </c>
      <c r="AA2685">
        <f t="shared" si="377"/>
        <v>0</v>
      </c>
    </row>
    <row r="2686" spans="1:27">
      <c r="A2686" t="s">
        <v>8138</v>
      </c>
      <c r="B2686" t="s">
        <v>35</v>
      </c>
      <c r="C2686" t="s">
        <v>1691</v>
      </c>
      <c r="D2686" t="s">
        <v>19</v>
      </c>
      <c r="E2686" t="s">
        <v>177</v>
      </c>
      <c r="F2686" t="s">
        <v>8139</v>
      </c>
      <c r="G2686" s="6">
        <f t="shared" si="369"/>
        <v>9053</v>
      </c>
      <c r="H2686" t="s">
        <v>47</v>
      </c>
      <c r="I2686" t="s">
        <v>93</v>
      </c>
      <c r="J2686" t="str">
        <f t="shared" si="370"/>
        <v>Owen Mane</v>
      </c>
      <c r="K2686" t="s">
        <v>8140</v>
      </c>
      <c r="L2686" s="7">
        <f t="shared" si="375"/>
        <v>44800</v>
      </c>
      <c r="M2686" s="7">
        <v>44976</v>
      </c>
      <c r="N2686" s="1">
        <f t="shared" si="371"/>
        <v>44976</v>
      </c>
      <c r="P2686" s="7" t="str">
        <f t="shared" si="376"/>
        <v/>
      </c>
      <c r="R2686">
        <v>0</v>
      </c>
      <c r="S2686">
        <v>1</v>
      </c>
      <c r="T2686">
        <v>21.6</v>
      </c>
      <c r="U2686" t="s">
        <v>25</v>
      </c>
      <c r="W2686" t="str">
        <f t="shared" si="372"/>
        <v>Open</v>
      </c>
      <c r="X2686" t="str">
        <f>_xlfn.XLOOKUP(B2686,'Customers'!A:A,'Customers'!E:E,"")</f>
        <v>Enterprise</v>
      </c>
      <c r="Y2686">
        <f t="shared" si="373"/>
        <v>0</v>
      </c>
      <c r="Z2686" t="str">
        <f t="shared" si="374"/>
        <v/>
      </c>
      <c r="AA2686">
        <f t="shared" si="377"/>
        <v>0</v>
      </c>
    </row>
    <row r="2687" spans="1:27">
      <c r="A2687" t="s">
        <v>8141</v>
      </c>
      <c r="B2687" t="s">
        <v>8142</v>
      </c>
      <c r="C2687" t="s">
        <v>1128</v>
      </c>
      <c r="D2687" t="s">
        <v>183</v>
      </c>
      <c r="E2687" t="s">
        <v>20</v>
      </c>
      <c r="F2687" t="s">
        <v>8143</v>
      </c>
      <c r="G2687" s="6">
        <f t="shared" si="369"/>
        <v>4352</v>
      </c>
      <c r="H2687" t="s">
        <v>47</v>
      </c>
      <c r="I2687" t="s">
        <v>62</v>
      </c>
      <c r="J2687" t="str">
        <f t="shared" si="370"/>
        <v>Jairaj Panchal</v>
      </c>
      <c r="K2687" t="s">
        <v>4193</v>
      </c>
      <c r="L2687" s="7">
        <f t="shared" si="375"/>
        <v>44913</v>
      </c>
      <c r="M2687" s="7">
        <v>45087</v>
      </c>
      <c r="N2687" s="1">
        <f t="shared" si="371"/>
        <v>45087</v>
      </c>
      <c r="P2687" s="7" t="str">
        <f t="shared" si="376"/>
        <v/>
      </c>
      <c r="R2687">
        <v>0</v>
      </c>
      <c r="S2687">
        <v>1</v>
      </c>
      <c r="T2687">
        <v>0.5</v>
      </c>
      <c r="U2687" t="s">
        <v>58</v>
      </c>
      <c r="W2687" t="str">
        <f t="shared" si="372"/>
        <v>Open</v>
      </c>
      <c r="X2687" t="str">
        <f>_xlfn.XLOOKUP(B2687,'Customers'!A:A,'Customers'!E:E,"")</f>
        <v>Mid-Market</v>
      </c>
      <c r="Y2687">
        <f t="shared" si="373"/>
        <v>0</v>
      </c>
      <c r="Z2687" t="str">
        <f t="shared" si="374"/>
        <v/>
      </c>
      <c r="AA2687">
        <f t="shared" si="377"/>
        <v>0</v>
      </c>
    </row>
    <row r="2688" spans="1:27">
      <c r="A2688" t="s">
        <v>8144</v>
      </c>
      <c r="B2688" t="s">
        <v>175</v>
      </c>
      <c r="C2688" t="s">
        <v>3357</v>
      </c>
      <c r="D2688" t="s">
        <v>19</v>
      </c>
      <c r="E2688" t="s">
        <v>177</v>
      </c>
      <c r="F2688" t="s">
        <v>8145</v>
      </c>
      <c r="G2688" s="6">
        <f t="shared" si="369"/>
        <v>2785</v>
      </c>
      <c r="H2688" t="s">
        <v>151</v>
      </c>
      <c r="I2688" t="s">
        <v>274</v>
      </c>
      <c r="J2688" t="str">
        <f t="shared" si="370"/>
        <v>Rachit Lall</v>
      </c>
      <c r="K2688" t="s">
        <v>6627</v>
      </c>
      <c r="L2688" s="7">
        <f t="shared" si="375"/>
        <v>44895</v>
      </c>
      <c r="M2688" s="7">
        <v>44944</v>
      </c>
      <c r="N2688" s="1">
        <f t="shared" si="371"/>
        <v>44944</v>
      </c>
      <c r="P2688" s="7" t="str">
        <f t="shared" si="376"/>
        <v/>
      </c>
      <c r="R2688">
        <v>0</v>
      </c>
      <c r="S2688">
        <v>1</v>
      </c>
      <c r="T2688">
        <v>22.5</v>
      </c>
      <c r="U2688" t="s">
        <v>58</v>
      </c>
      <c r="W2688" t="str">
        <f t="shared" si="372"/>
        <v>Open</v>
      </c>
      <c r="X2688" t="str">
        <f>_xlfn.XLOOKUP(B2688,'Customers'!A:A,'Customers'!E:E,"")</f>
        <v>SMB</v>
      </c>
      <c r="Y2688">
        <f t="shared" si="373"/>
        <v>0</v>
      </c>
      <c r="Z2688" t="str">
        <f t="shared" si="374"/>
        <v/>
      </c>
      <c r="AA2688">
        <f t="shared" si="377"/>
        <v>0</v>
      </c>
    </row>
    <row r="2689" spans="1:27">
      <c r="A2689" t="s">
        <v>8146</v>
      </c>
      <c r="B2689" t="s">
        <v>8147</v>
      </c>
      <c r="C2689" t="s">
        <v>3038</v>
      </c>
      <c r="D2689" t="s">
        <v>37</v>
      </c>
      <c r="E2689" t="s">
        <v>28</v>
      </c>
      <c r="F2689" t="s">
        <v>8148</v>
      </c>
      <c r="G2689" s="6">
        <f t="shared" si="369"/>
        <v>104000</v>
      </c>
      <c r="H2689" t="s">
        <v>161</v>
      </c>
      <c r="I2689" t="s">
        <v>98</v>
      </c>
      <c r="J2689" t="str">
        <f t="shared" si="370"/>
        <v>Amruta Sinha</v>
      </c>
      <c r="K2689" t="s">
        <v>2560</v>
      </c>
      <c r="L2689" s="7">
        <f t="shared" si="375"/>
        <v>45167</v>
      </c>
      <c r="M2689" s="7">
        <v>45242</v>
      </c>
      <c r="N2689" s="1">
        <f t="shared" si="371"/>
        <v>45242</v>
      </c>
      <c r="P2689" s="7" t="str">
        <f t="shared" si="376"/>
        <v/>
      </c>
      <c r="R2689">
        <v>0</v>
      </c>
      <c r="S2689">
        <v>1</v>
      </c>
      <c r="U2689" t="s">
        <v>100</v>
      </c>
      <c r="W2689" t="str">
        <f t="shared" si="372"/>
        <v>Open</v>
      </c>
      <c r="X2689" t="str">
        <f>_xlfn.XLOOKUP(B2689,'Customers'!A:A,'Customers'!E:E,"")</f>
        <v>Mid-Market</v>
      </c>
      <c r="Y2689">
        <f t="shared" si="373"/>
        <v>0</v>
      </c>
      <c r="Z2689" t="str">
        <f t="shared" si="374"/>
        <v/>
      </c>
      <c r="AA2689">
        <f t="shared" si="377"/>
        <v>0</v>
      </c>
    </row>
    <row r="2690" spans="1:27">
      <c r="A2690" t="s">
        <v>8149</v>
      </c>
      <c r="B2690" t="s">
        <v>8150</v>
      </c>
      <c r="C2690" t="s">
        <v>1218</v>
      </c>
      <c r="D2690" t="s">
        <v>37</v>
      </c>
      <c r="E2690" t="s">
        <v>177</v>
      </c>
      <c r="F2690" t="s">
        <v>8151</v>
      </c>
      <c r="G2690" s="6">
        <f t="shared" ref="G2690:G2753" si="378">IF(F2690="","",IF(RIGHT(UPPER(SUBSTITUTE(SUBSTITUTE(SUBSTITUTE(TRIM(F2690),"$",""),",","")," ","")),1)="K",VALUE(LEFT(UPPER(SUBSTITUTE(SUBSTITUTE(SUBSTITUTE(TRIM(F2690),"$",""),",","")," ","")),LEN(UPPER(SUBSTITUTE(SUBSTITUTE(SUBSTITUTE(TRIM(F2690),"$",""),",","")," ","")))-1))*1000,IF(RIGHT(UPPER(SUBSTITUTE(SUBSTITUTE(SUBSTITUTE(TRIM(F2690),"$",""),",","")," ","")),1)="M",VALUE(LEFT(UPPER(SUBSTITUTE(SUBSTITUTE(SUBSTITUTE(TRIM(F2690),"$",""),",","")," ","")),LEN(UPPER(SUBSTITUTE(SUBSTITUTE(SUBSTITUTE(TRIM(F2690),"$",""),",","")," ","")))-1))*1000000,VALUE(SUBSTITUTE(SUBSTITUTE(SUBSTITUTE(TRIM(F2690),"$",""),",","")," ","")))))</f>
        <v>84911</v>
      </c>
      <c r="H2690" t="s">
        <v>56</v>
      </c>
      <c r="I2690" t="s">
        <v>31</v>
      </c>
      <c r="J2690" t="str">
        <f t="shared" ref="J2690:J2753" si="379">PROPER(TRIM(I2690))</f>
        <v>Ati Seshadri</v>
      </c>
      <c r="K2690" t="s">
        <v>2105</v>
      </c>
      <c r="L2690" s="7">
        <f t="shared" si="375"/>
        <v>45189</v>
      </c>
      <c r="M2690" s="7">
        <v>45354</v>
      </c>
      <c r="N2690" s="1">
        <f t="shared" ref="N2690:N2753" si="380">IF(M2690="","",IF(ISNUMBER(M2690),M2690,IF(ISNUMBER(SEARCH("/",M2690)),DATE(VALUE(RIGHT(M2690,4)),VALUE(MID(M2690,4,2)),VALUE(LEFT(M2690,2))),DATE(VALUE(LEFT(M2690,4)),VALUE(MID(M2690,6,2)),VALUE(RIGHT(M2690,2))))))</f>
        <v>45354</v>
      </c>
      <c r="P2690" s="7" t="str">
        <f t="shared" si="376"/>
        <v/>
      </c>
      <c r="R2690">
        <v>0</v>
      </c>
      <c r="S2690">
        <v>1</v>
      </c>
      <c r="T2690">
        <v>30.9</v>
      </c>
      <c r="U2690" t="s">
        <v>25</v>
      </c>
      <c r="W2690" t="str">
        <f t="shared" ref="W2690:W2753" si="381">IF(E2690="","",IF(E2690="Closed Won","Won",IF(E2690="Closed Lost","Lost","Open")))</f>
        <v>Open</v>
      </c>
      <c r="X2690" t="str">
        <f>_xlfn.XLOOKUP(B2690,'Customers'!A:A,'Customers'!E:E,"")</f>
        <v>SMB</v>
      </c>
      <c r="Y2690">
        <f t="shared" ref="Y2690:Y2753" si="382">IF(OR(W2690="Won",W2690="Lost"),1,0)</f>
        <v>0</v>
      </c>
      <c r="Z2690" t="str">
        <f t="shared" ref="Z2690:Z2753" si="383">IF(OR(N2690="",P2690=""),"",P2690-N2690)</f>
        <v/>
      </c>
      <c r="AA2690">
        <f t="shared" si="377"/>
        <v>0</v>
      </c>
    </row>
    <row r="2691" spans="1:27">
      <c r="A2691" t="s">
        <v>8152</v>
      </c>
      <c r="B2691" t="s">
        <v>8153</v>
      </c>
      <c r="C2691" t="s">
        <v>165</v>
      </c>
      <c r="D2691" t="s">
        <v>37</v>
      </c>
      <c r="E2691" t="s">
        <v>28</v>
      </c>
      <c r="F2691" t="s">
        <v>8154</v>
      </c>
      <c r="G2691" s="6">
        <f t="shared" si="378"/>
        <v>125000</v>
      </c>
      <c r="H2691" t="s">
        <v>47</v>
      </c>
      <c r="I2691" t="s">
        <v>80</v>
      </c>
      <c r="J2691" t="str">
        <f t="shared" si="379"/>
        <v>Shivani Natt</v>
      </c>
      <c r="K2691" t="s">
        <v>6482</v>
      </c>
      <c r="L2691" s="7">
        <f t="shared" ref="L2691:L2754" si="384">IF(K2691="","",IF(ISNUMBER(K2691),K2691,IF(ISNUMBER(SEARCH("/",K2691)),DATE(VALUE(RIGHT(K2691,4)),VALUE(MID(K2691,4,2)),VALUE(LEFT(K2691,2))),DATE(VALUE(LEFT(K2691,4)),VALUE(MID(K2691,6,2)),VALUE(RIGHT(K2691,2))))))</f>
        <v>44914</v>
      </c>
      <c r="M2691" s="7">
        <v>45086</v>
      </c>
      <c r="N2691" s="1">
        <f t="shared" si="380"/>
        <v>45086</v>
      </c>
      <c r="P2691" s="7" t="str">
        <f t="shared" ref="P2691:P2754" si="385">IF(O2691="","",IF(ISNUMBER(O2691),O2691,DATE(VALUE(LEFT(O2691,4)),VALUE(MID(O2691,6,2)),VALUE(RIGHT(O2691,2)))))</f>
        <v/>
      </c>
      <c r="R2691">
        <v>0</v>
      </c>
      <c r="S2691">
        <v>1</v>
      </c>
      <c r="T2691">
        <v>19.5</v>
      </c>
      <c r="U2691" t="s">
        <v>42</v>
      </c>
      <c r="W2691" t="str">
        <f t="shared" si="381"/>
        <v>Open</v>
      </c>
      <c r="X2691" t="str">
        <f>_xlfn.XLOOKUP(B2691,'Customers'!A:A,'Customers'!E:E,"")</f>
        <v>Mid-Market</v>
      </c>
      <c r="Y2691">
        <f t="shared" si="382"/>
        <v>0</v>
      </c>
      <c r="Z2691" t="str">
        <f t="shared" si="383"/>
        <v/>
      </c>
      <c r="AA2691">
        <f t="shared" ref="AA2691:AA2754" si="386">IF(AND(Y2691=1,Z2691&gt;30),1,0)</f>
        <v>0</v>
      </c>
    </row>
    <row r="2692" spans="1:27">
      <c r="A2692" t="s">
        <v>8155</v>
      </c>
      <c r="B2692" t="s">
        <v>767</v>
      </c>
      <c r="C2692" t="s">
        <v>864</v>
      </c>
      <c r="D2692" t="s">
        <v>66</v>
      </c>
      <c r="E2692" t="s">
        <v>20</v>
      </c>
      <c r="F2692" t="s">
        <v>4010</v>
      </c>
      <c r="G2692" s="6">
        <f t="shared" si="378"/>
        <v>12809</v>
      </c>
      <c r="H2692" t="s">
        <v>22</v>
      </c>
      <c r="I2692" t="s">
        <v>23</v>
      </c>
      <c r="J2692" t="str">
        <f t="shared" si="379"/>
        <v>Nihal Bhasin</v>
      </c>
      <c r="K2692" t="s">
        <v>4138</v>
      </c>
      <c r="L2692" s="7">
        <f t="shared" si="384"/>
        <v>45130</v>
      </c>
      <c r="M2692" s="7">
        <v>45201</v>
      </c>
      <c r="N2692" s="1">
        <f t="shared" si="380"/>
        <v>45201</v>
      </c>
      <c r="P2692" s="7" t="str">
        <f t="shared" si="385"/>
        <v/>
      </c>
      <c r="R2692">
        <v>0</v>
      </c>
      <c r="S2692">
        <v>1</v>
      </c>
      <c r="T2692">
        <v>34.9</v>
      </c>
      <c r="U2692" t="s">
        <v>100</v>
      </c>
      <c r="W2692" t="str">
        <f t="shared" si="381"/>
        <v>Open</v>
      </c>
      <c r="X2692" t="str">
        <f>_xlfn.XLOOKUP(B2692,'Customers'!A:A,'Customers'!E:E,"")</f>
        <v>SMB</v>
      </c>
      <c r="Y2692">
        <f t="shared" si="382"/>
        <v>0</v>
      </c>
      <c r="Z2692" t="str">
        <f t="shared" si="383"/>
        <v/>
      </c>
      <c r="AA2692">
        <f t="shared" si="386"/>
        <v>0</v>
      </c>
    </row>
    <row r="2693" spans="1:27">
      <c r="A2693" t="s">
        <v>8156</v>
      </c>
      <c r="B2693" t="s">
        <v>6250</v>
      </c>
      <c r="C2693" t="s">
        <v>4227</v>
      </c>
      <c r="D2693" t="s">
        <v>53</v>
      </c>
      <c r="E2693" t="s">
        <v>28</v>
      </c>
      <c r="F2693" t="s">
        <v>8157</v>
      </c>
      <c r="G2693" s="6">
        <f t="shared" si="378"/>
        <v>14045</v>
      </c>
      <c r="H2693" t="s">
        <v>79</v>
      </c>
      <c r="I2693" t="s">
        <v>274</v>
      </c>
      <c r="J2693" t="str">
        <f t="shared" si="379"/>
        <v>Rachit Lall</v>
      </c>
      <c r="K2693" t="s">
        <v>4289</v>
      </c>
      <c r="L2693" s="7">
        <f t="shared" si="384"/>
        <v>44575</v>
      </c>
      <c r="M2693" s="7">
        <v>44643</v>
      </c>
      <c r="N2693" s="1">
        <f t="shared" si="380"/>
        <v>44643</v>
      </c>
      <c r="P2693" s="7" t="str">
        <f t="shared" si="385"/>
        <v/>
      </c>
      <c r="R2693">
        <v>0</v>
      </c>
      <c r="S2693">
        <v>1</v>
      </c>
      <c r="T2693">
        <v>33.700000000000003</v>
      </c>
      <c r="U2693" t="s">
        <v>42</v>
      </c>
      <c r="W2693" t="str">
        <f t="shared" si="381"/>
        <v>Open</v>
      </c>
      <c r="X2693" t="str">
        <f>_xlfn.XLOOKUP(B2693,'Customers'!A:A,'Customers'!E:E,"")</f>
        <v>SMB</v>
      </c>
      <c r="Y2693">
        <f t="shared" si="382"/>
        <v>0</v>
      </c>
      <c r="Z2693" t="str">
        <f t="shared" si="383"/>
        <v/>
      </c>
      <c r="AA2693">
        <f t="shared" si="386"/>
        <v>0</v>
      </c>
    </row>
    <row r="2694" spans="1:27">
      <c r="A2694" t="s">
        <v>8158</v>
      </c>
      <c r="B2694" t="s">
        <v>4293</v>
      </c>
      <c r="C2694" t="s">
        <v>1472</v>
      </c>
      <c r="D2694" t="s">
        <v>37</v>
      </c>
      <c r="E2694" t="s">
        <v>28</v>
      </c>
      <c r="F2694" t="s">
        <v>8159</v>
      </c>
      <c r="G2694" s="6">
        <f t="shared" si="378"/>
        <v>142000</v>
      </c>
      <c r="H2694" t="s">
        <v>161</v>
      </c>
      <c r="I2694" t="s">
        <v>62</v>
      </c>
      <c r="J2694" t="str">
        <f t="shared" si="379"/>
        <v>Jairaj Panchal</v>
      </c>
      <c r="K2694" t="s">
        <v>6223</v>
      </c>
      <c r="L2694" s="7">
        <f t="shared" si="384"/>
        <v>44639</v>
      </c>
      <c r="M2694" s="7">
        <v>44739</v>
      </c>
      <c r="N2694" s="1">
        <f t="shared" si="380"/>
        <v>44739</v>
      </c>
      <c r="P2694" s="7" t="str">
        <f t="shared" si="385"/>
        <v/>
      </c>
      <c r="R2694">
        <v>0</v>
      </c>
      <c r="S2694">
        <v>1</v>
      </c>
      <c r="T2694">
        <v>6.9</v>
      </c>
      <c r="U2694" t="s">
        <v>100</v>
      </c>
      <c r="W2694" t="str">
        <f t="shared" si="381"/>
        <v>Open</v>
      </c>
      <c r="X2694" t="str">
        <f>_xlfn.XLOOKUP(B2694,'Customers'!A:A,'Customers'!E:E,"")</f>
        <v>Enterprise</v>
      </c>
      <c r="Y2694">
        <f t="shared" si="382"/>
        <v>0</v>
      </c>
      <c r="Z2694" t="str">
        <f t="shared" si="383"/>
        <v/>
      </c>
      <c r="AA2694">
        <f t="shared" si="386"/>
        <v>0</v>
      </c>
    </row>
    <row r="2695" spans="1:27">
      <c r="A2695" t="s">
        <v>8160</v>
      </c>
      <c r="B2695" t="s">
        <v>3110</v>
      </c>
      <c r="C2695" t="s">
        <v>634</v>
      </c>
      <c r="D2695" t="s">
        <v>19</v>
      </c>
      <c r="E2695" t="s">
        <v>28</v>
      </c>
      <c r="F2695" t="s">
        <v>8161</v>
      </c>
      <c r="G2695" s="6">
        <f t="shared" si="378"/>
        <v>1343</v>
      </c>
      <c r="H2695" t="s">
        <v>151</v>
      </c>
      <c r="I2695" t="s">
        <v>80</v>
      </c>
      <c r="J2695" t="str">
        <f t="shared" si="379"/>
        <v>Shivani Natt</v>
      </c>
      <c r="K2695" t="s">
        <v>1188</v>
      </c>
      <c r="L2695" s="7">
        <f t="shared" si="384"/>
        <v>45397</v>
      </c>
      <c r="M2695" s="7">
        <v>45519</v>
      </c>
      <c r="N2695" s="1">
        <f t="shared" si="380"/>
        <v>45519</v>
      </c>
      <c r="P2695" s="7" t="str">
        <f t="shared" si="385"/>
        <v/>
      </c>
      <c r="R2695">
        <v>0</v>
      </c>
      <c r="S2695">
        <v>1</v>
      </c>
      <c r="T2695">
        <v>28.4</v>
      </c>
      <c r="U2695" t="s">
        <v>25</v>
      </c>
      <c r="W2695" t="str">
        <f t="shared" si="381"/>
        <v>Open</v>
      </c>
      <c r="X2695" t="str">
        <f>_xlfn.XLOOKUP(B2695,'Customers'!A:A,'Customers'!E:E,"")</f>
        <v>Mid-Market</v>
      </c>
      <c r="Y2695">
        <f t="shared" si="382"/>
        <v>0</v>
      </c>
      <c r="Z2695" t="str">
        <f t="shared" si="383"/>
        <v/>
      </c>
      <c r="AA2695">
        <f t="shared" si="386"/>
        <v>0</v>
      </c>
    </row>
    <row r="2696" spans="1:27">
      <c r="A2696" t="s">
        <v>8162</v>
      </c>
      <c r="B2696" t="s">
        <v>2095</v>
      </c>
      <c r="C2696" t="s">
        <v>1800</v>
      </c>
      <c r="D2696" t="s">
        <v>19</v>
      </c>
      <c r="E2696" t="s">
        <v>54</v>
      </c>
      <c r="F2696" t="s">
        <v>8163</v>
      </c>
      <c r="G2696" s="6">
        <f t="shared" si="378"/>
        <v>4734</v>
      </c>
      <c r="H2696" t="s">
        <v>39</v>
      </c>
      <c r="I2696" t="s">
        <v>68</v>
      </c>
      <c r="J2696" t="str">
        <f t="shared" si="379"/>
        <v>Anamika Keer</v>
      </c>
      <c r="K2696" t="s">
        <v>293</v>
      </c>
      <c r="L2696" s="7">
        <f t="shared" si="384"/>
        <v>45557</v>
      </c>
      <c r="M2696" s="7">
        <v>45732</v>
      </c>
      <c r="N2696" s="1">
        <f t="shared" si="380"/>
        <v>45732</v>
      </c>
      <c r="P2696" s="7" t="str">
        <f t="shared" si="385"/>
        <v/>
      </c>
      <c r="R2696">
        <v>0</v>
      </c>
      <c r="S2696">
        <v>1</v>
      </c>
      <c r="T2696">
        <v>28.8</v>
      </c>
      <c r="U2696" t="s">
        <v>42</v>
      </c>
      <c r="W2696" t="str">
        <f t="shared" si="381"/>
        <v>Open</v>
      </c>
      <c r="X2696" t="str">
        <f>_xlfn.XLOOKUP(B2696,'Customers'!A:A,'Customers'!E:E,"")</f>
        <v>Enterprise</v>
      </c>
      <c r="Y2696">
        <f t="shared" si="382"/>
        <v>0</v>
      </c>
      <c r="Z2696" t="str">
        <f t="shared" si="383"/>
        <v/>
      </c>
      <c r="AA2696">
        <f t="shared" si="386"/>
        <v>0</v>
      </c>
    </row>
    <row r="2697" spans="1:27">
      <c r="A2697" t="s">
        <v>8164</v>
      </c>
      <c r="B2697" t="s">
        <v>3324</v>
      </c>
      <c r="C2697" t="s">
        <v>2609</v>
      </c>
      <c r="D2697" t="s">
        <v>53</v>
      </c>
      <c r="E2697" t="s">
        <v>91</v>
      </c>
      <c r="F2697" t="s">
        <v>8165</v>
      </c>
      <c r="G2697" s="6">
        <f t="shared" si="378"/>
        <v>18399</v>
      </c>
      <c r="H2697" t="s">
        <v>161</v>
      </c>
      <c r="I2697" t="s">
        <v>232</v>
      </c>
      <c r="J2697" t="str">
        <f t="shared" si="379"/>
        <v>Patrick Sama</v>
      </c>
      <c r="K2697" t="s">
        <v>259</v>
      </c>
      <c r="L2697" s="7">
        <f t="shared" si="384"/>
        <v>45645</v>
      </c>
      <c r="M2697" s="7">
        <v>45748</v>
      </c>
      <c r="N2697" s="1">
        <f t="shared" si="380"/>
        <v>45748</v>
      </c>
      <c r="O2697" s="7">
        <v>45729</v>
      </c>
      <c r="P2697" s="7">
        <f t="shared" si="385"/>
        <v>45729</v>
      </c>
      <c r="Q2697">
        <v>84</v>
      </c>
      <c r="R2697">
        <v>1</v>
      </c>
      <c r="S2697">
        <v>1</v>
      </c>
      <c r="T2697">
        <v>34.9</v>
      </c>
      <c r="U2697" t="s">
        <v>33</v>
      </c>
      <c r="W2697" t="str">
        <f t="shared" si="381"/>
        <v>Won</v>
      </c>
      <c r="X2697" t="str">
        <f>_xlfn.XLOOKUP(B2697,'Customers'!A:A,'Customers'!E:E,"")</f>
        <v>SMB</v>
      </c>
      <c r="Y2697">
        <f t="shared" si="382"/>
        <v>1</v>
      </c>
      <c r="Z2697">
        <f t="shared" si="383"/>
        <v>-19</v>
      </c>
      <c r="AA2697">
        <f t="shared" si="386"/>
        <v>0</v>
      </c>
    </row>
    <row r="2698" spans="1:27">
      <c r="A2698" t="s">
        <v>8166</v>
      </c>
      <c r="B2698" t="s">
        <v>6795</v>
      </c>
      <c r="C2698" t="s">
        <v>441</v>
      </c>
      <c r="D2698" t="s">
        <v>66</v>
      </c>
      <c r="E2698" t="s">
        <v>177</v>
      </c>
      <c r="F2698" t="s">
        <v>8167</v>
      </c>
      <c r="G2698" s="6">
        <f t="shared" si="378"/>
        <v>19356</v>
      </c>
      <c r="H2698" t="s">
        <v>151</v>
      </c>
      <c r="I2698" t="s">
        <v>31</v>
      </c>
      <c r="J2698" t="str">
        <f t="shared" si="379"/>
        <v>Ati Seshadri</v>
      </c>
      <c r="K2698" t="s">
        <v>1924</v>
      </c>
      <c r="L2698" s="7">
        <f t="shared" si="384"/>
        <v>44814</v>
      </c>
      <c r="M2698" s="7">
        <v>44944</v>
      </c>
      <c r="N2698" s="1">
        <f t="shared" si="380"/>
        <v>44944</v>
      </c>
      <c r="P2698" s="7" t="str">
        <f t="shared" si="385"/>
        <v/>
      </c>
      <c r="R2698">
        <v>0</v>
      </c>
      <c r="S2698">
        <v>1</v>
      </c>
      <c r="T2698">
        <v>0.3</v>
      </c>
      <c r="U2698" t="s">
        <v>33</v>
      </c>
      <c r="W2698" t="str">
        <f t="shared" si="381"/>
        <v>Open</v>
      </c>
      <c r="X2698" t="str">
        <f>_xlfn.XLOOKUP(B2698,'Customers'!A:A,'Customers'!E:E,"")</f>
        <v>Mid-Market</v>
      </c>
      <c r="Y2698">
        <f t="shared" si="382"/>
        <v>0</v>
      </c>
      <c r="Z2698" t="str">
        <f t="shared" si="383"/>
        <v/>
      </c>
      <c r="AA2698">
        <f t="shared" si="386"/>
        <v>0</v>
      </c>
    </row>
    <row r="2699" spans="1:27">
      <c r="A2699" t="s">
        <v>8168</v>
      </c>
      <c r="B2699" t="s">
        <v>2092</v>
      </c>
      <c r="C2699" t="s">
        <v>2374</v>
      </c>
      <c r="D2699" t="s">
        <v>66</v>
      </c>
      <c r="E2699" t="s">
        <v>91</v>
      </c>
      <c r="F2699" t="s">
        <v>8169</v>
      </c>
      <c r="G2699" s="6">
        <f t="shared" si="378"/>
        <v>16555</v>
      </c>
      <c r="H2699" t="s">
        <v>151</v>
      </c>
      <c r="I2699" t="s">
        <v>117</v>
      </c>
      <c r="J2699" t="str">
        <f t="shared" si="379"/>
        <v>Ekta Uppal</v>
      </c>
      <c r="K2699" t="s">
        <v>3999</v>
      </c>
      <c r="L2699" s="7">
        <f t="shared" si="384"/>
        <v>44680</v>
      </c>
      <c r="M2699" s="7">
        <v>44803</v>
      </c>
      <c r="N2699" s="1">
        <f t="shared" si="380"/>
        <v>44803</v>
      </c>
      <c r="O2699" s="7">
        <v>44729</v>
      </c>
      <c r="P2699" s="7">
        <f t="shared" si="385"/>
        <v>44729</v>
      </c>
      <c r="Q2699">
        <v>49</v>
      </c>
      <c r="R2699">
        <v>1</v>
      </c>
      <c r="S2699">
        <v>3</v>
      </c>
      <c r="U2699" t="s">
        <v>42</v>
      </c>
      <c r="W2699" t="str">
        <f t="shared" si="381"/>
        <v>Won</v>
      </c>
      <c r="X2699" t="str">
        <f>_xlfn.XLOOKUP(B2699,'Customers'!A:A,'Customers'!E:E,"")</f>
        <v>Enterprise</v>
      </c>
      <c r="Y2699">
        <f t="shared" si="382"/>
        <v>1</v>
      </c>
      <c r="Z2699">
        <f t="shared" si="383"/>
        <v>-74</v>
      </c>
      <c r="AA2699">
        <f t="shared" si="386"/>
        <v>0</v>
      </c>
    </row>
    <row r="2700" spans="1:27">
      <c r="A2700" t="s">
        <v>8170</v>
      </c>
      <c r="B2700" t="s">
        <v>187</v>
      </c>
      <c r="C2700" t="s">
        <v>137</v>
      </c>
      <c r="D2700" t="s">
        <v>183</v>
      </c>
      <c r="E2700" t="s">
        <v>54</v>
      </c>
      <c r="F2700" t="s">
        <v>8171</v>
      </c>
      <c r="G2700" s="6">
        <f t="shared" si="378"/>
        <v>4867</v>
      </c>
      <c r="H2700" t="s">
        <v>30</v>
      </c>
      <c r="I2700" t="s">
        <v>68</v>
      </c>
      <c r="J2700" t="str">
        <f t="shared" si="379"/>
        <v>Anamika Keer</v>
      </c>
      <c r="K2700" t="s">
        <v>3825</v>
      </c>
      <c r="L2700" s="7">
        <f t="shared" si="384"/>
        <v>45525</v>
      </c>
      <c r="M2700" s="7">
        <v>45615</v>
      </c>
      <c r="N2700" s="1">
        <f t="shared" si="380"/>
        <v>45615</v>
      </c>
      <c r="P2700" s="7" t="str">
        <f t="shared" si="385"/>
        <v/>
      </c>
      <c r="R2700">
        <v>0</v>
      </c>
      <c r="S2700">
        <v>1</v>
      </c>
      <c r="T2700">
        <v>15.5</v>
      </c>
      <c r="U2700" t="s">
        <v>33</v>
      </c>
      <c r="W2700" t="str">
        <f t="shared" si="381"/>
        <v>Open</v>
      </c>
      <c r="X2700" t="str">
        <f>_xlfn.XLOOKUP(B2700,'Customers'!A:A,'Customers'!E:E,"")</f>
        <v>Enterprise</v>
      </c>
      <c r="Y2700">
        <f t="shared" si="382"/>
        <v>0</v>
      </c>
      <c r="Z2700" t="str">
        <f t="shared" si="383"/>
        <v/>
      </c>
      <c r="AA2700">
        <f t="shared" si="386"/>
        <v>0</v>
      </c>
    </row>
    <row r="2701" spans="1:27">
      <c r="A2701" t="s">
        <v>8172</v>
      </c>
      <c r="B2701" t="s">
        <v>8173</v>
      </c>
      <c r="C2701" t="s">
        <v>266</v>
      </c>
      <c r="D2701" t="s">
        <v>19</v>
      </c>
      <c r="E2701" t="s">
        <v>91</v>
      </c>
      <c r="F2701" t="s">
        <v>8174</v>
      </c>
      <c r="G2701" s="6">
        <f t="shared" si="378"/>
        <v>9223</v>
      </c>
      <c r="H2701" t="s">
        <v>79</v>
      </c>
      <c r="I2701" t="s">
        <v>68</v>
      </c>
      <c r="J2701" t="str">
        <f t="shared" si="379"/>
        <v>Anamika Keer</v>
      </c>
      <c r="K2701" t="s">
        <v>2858</v>
      </c>
      <c r="L2701" s="7">
        <f t="shared" si="384"/>
        <v>45165</v>
      </c>
      <c r="M2701" s="7">
        <v>45234</v>
      </c>
      <c r="N2701" s="1">
        <f t="shared" si="380"/>
        <v>45234</v>
      </c>
      <c r="O2701" s="7">
        <v>45198</v>
      </c>
      <c r="P2701" s="7">
        <f t="shared" si="385"/>
        <v>45198</v>
      </c>
      <c r="Q2701">
        <v>33</v>
      </c>
      <c r="R2701">
        <v>0</v>
      </c>
      <c r="S2701">
        <v>1</v>
      </c>
      <c r="T2701">
        <v>22.7</v>
      </c>
      <c r="U2701" t="s">
        <v>58</v>
      </c>
      <c r="W2701" t="str">
        <f t="shared" si="381"/>
        <v>Won</v>
      </c>
      <c r="X2701" t="str">
        <f>_xlfn.XLOOKUP(B2701,'Customers'!A:A,'Customers'!E:E,"")</f>
        <v>SMB</v>
      </c>
      <c r="Y2701">
        <f t="shared" si="382"/>
        <v>1</v>
      </c>
      <c r="Z2701">
        <f t="shared" si="383"/>
        <v>-36</v>
      </c>
      <c r="AA2701">
        <f t="shared" si="386"/>
        <v>0</v>
      </c>
    </row>
    <row r="2702" spans="1:27">
      <c r="A2702" t="s">
        <v>8175</v>
      </c>
      <c r="B2702" t="s">
        <v>5992</v>
      </c>
      <c r="C2702" t="s">
        <v>18</v>
      </c>
      <c r="D2702" t="s">
        <v>66</v>
      </c>
      <c r="E2702" t="s">
        <v>45</v>
      </c>
      <c r="F2702" t="s">
        <v>8176</v>
      </c>
      <c r="G2702" s="6">
        <f t="shared" si="378"/>
        <v>16617</v>
      </c>
      <c r="H2702" t="s">
        <v>47</v>
      </c>
      <c r="I2702" t="s">
        <v>86</v>
      </c>
      <c r="J2702" t="str">
        <f t="shared" si="379"/>
        <v>Mason Solanki</v>
      </c>
      <c r="K2702" t="s">
        <v>5404</v>
      </c>
      <c r="L2702" s="7">
        <f t="shared" si="384"/>
        <v>45217</v>
      </c>
      <c r="M2702" s="7">
        <v>45234</v>
      </c>
      <c r="N2702" s="1">
        <f t="shared" si="380"/>
        <v>45234</v>
      </c>
      <c r="P2702" s="7" t="str">
        <f t="shared" si="385"/>
        <v/>
      </c>
      <c r="R2702">
        <v>0</v>
      </c>
      <c r="S2702">
        <v>1</v>
      </c>
      <c r="U2702" t="s">
        <v>33</v>
      </c>
      <c r="W2702" t="str">
        <f t="shared" si="381"/>
        <v>Open</v>
      </c>
      <c r="X2702" t="str">
        <f>_xlfn.XLOOKUP(B2702,'Customers'!A:A,'Customers'!E:E,"")</f>
        <v>Enterprise</v>
      </c>
      <c r="Y2702">
        <f t="shared" si="382"/>
        <v>0</v>
      </c>
      <c r="Z2702" t="str">
        <f t="shared" si="383"/>
        <v/>
      </c>
      <c r="AA2702">
        <f t="shared" si="386"/>
        <v>0</v>
      </c>
    </row>
    <row r="2703" spans="1:27">
      <c r="A2703" t="s">
        <v>8177</v>
      </c>
      <c r="B2703" t="s">
        <v>2209</v>
      </c>
      <c r="C2703" t="s">
        <v>525</v>
      </c>
      <c r="D2703" t="s">
        <v>53</v>
      </c>
      <c r="E2703" t="s">
        <v>28</v>
      </c>
      <c r="F2703" t="s">
        <v>8178</v>
      </c>
      <c r="G2703" s="6">
        <f t="shared" si="378"/>
        <v>28444</v>
      </c>
      <c r="H2703" t="s">
        <v>79</v>
      </c>
      <c r="I2703" t="s">
        <v>1774</v>
      </c>
      <c r="J2703" t="str">
        <f t="shared" si="379"/>
        <v>Jasmit Gour</v>
      </c>
      <c r="K2703" t="s">
        <v>1833</v>
      </c>
      <c r="L2703" s="7">
        <f t="shared" si="384"/>
        <v>44819</v>
      </c>
      <c r="M2703" s="7">
        <v>44896</v>
      </c>
      <c r="N2703" s="1">
        <f t="shared" si="380"/>
        <v>44896</v>
      </c>
      <c r="P2703" s="7" t="str">
        <f t="shared" si="385"/>
        <v/>
      </c>
      <c r="R2703">
        <v>0</v>
      </c>
      <c r="S2703">
        <v>1</v>
      </c>
      <c r="T2703">
        <v>20.8</v>
      </c>
      <c r="U2703" t="s">
        <v>42</v>
      </c>
      <c r="W2703" t="str">
        <f t="shared" si="381"/>
        <v>Open</v>
      </c>
      <c r="X2703" t="str">
        <f>_xlfn.XLOOKUP(B2703,'Customers'!A:A,'Customers'!E:E,"")</f>
        <v>Mid-Market</v>
      </c>
      <c r="Y2703">
        <f t="shared" si="382"/>
        <v>0</v>
      </c>
      <c r="Z2703" t="str">
        <f t="shared" si="383"/>
        <v/>
      </c>
      <c r="AA2703">
        <f t="shared" si="386"/>
        <v>0</v>
      </c>
    </row>
    <row r="2704" spans="1:27">
      <c r="A2704" t="s">
        <v>8179</v>
      </c>
      <c r="B2704" t="s">
        <v>7795</v>
      </c>
      <c r="C2704" t="s">
        <v>18</v>
      </c>
      <c r="D2704" t="s">
        <v>19</v>
      </c>
      <c r="E2704" t="s">
        <v>91</v>
      </c>
      <c r="F2704" t="s">
        <v>8180</v>
      </c>
      <c r="G2704" s="6">
        <f t="shared" si="378"/>
        <v>2440</v>
      </c>
      <c r="H2704" t="s">
        <v>39</v>
      </c>
      <c r="I2704" t="s">
        <v>232</v>
      </c>
      <c r="J2704" t="str">
        <f t="shared" si="379"/>
        <v>Patrick Sama</v>
      </c>
      <c r="K2704" t="s">
        <v>1749</v>
      </c>
      <c r="L2704" s="7">
        <f t="shared" si="384"/>
        <v>45564</v>
      </c>
      <c r="M2704" s="7">
        <v>45597</v>
      </c>
      <c r="N2704" s="1">
        <f t="shared" si="380"/>
        <v>45597</v>
      </c>
      <c r="O2704" s="7">
        <v>45603</v>
      </c>
      <c r="P2704" s="7">
        <f t="shared" si="385"/>
        <v>45603</v>
      </c>
      <c r="Q2704">
        <v>39</v>
      </c>
      <c r="R2704">
        <v>1</v>
      </c>
      <c r="S2704">
        <v>1</v>
      </c>
      <c r="T2704">
        <v>19</v>
      </c>
      <c r="U2704" t="s">
        <v>42</v>
      </c>
      <c r="W2704" t="str">
        <f t="shared" si="381"/>
        <v>Won</v>
      </c>
      <c r="X2704" t="str">
        <f>_xlfn.XLOOKUP(B2704,'Customers'!A:A,'Customers'!E:E,"")</f>
        <v>Mid-Market</v>
      </c>
      <c r="Y2704">
        <f t="shared" si="382"/>
        <v>1</v>
      </c>
      <c r="Z2704">
        <f t="shared" si="383"/>
        <v>6</v>
      </c>
      <c r="AA2704">
        <f t="shared" si="386"/>
        <v>0</v>
      </c>
    </row>
    <row r="2705" spans="1:27">
      <c r="A2705" t="s">
        <v>8181</v>
      </c>
      <c r="B2705" t="s">
        <v>2555</v>
      </c>
      <c r="C2705" t="s">
        <v>1007</v>
      </c>
      <c r="D2705" t="s">
        <v>66</v>
      </c>
      <c r="E2705" t="s">
        <v>28</v>
      </c>
      <c r="F2705" t="s">
        <v>8182</v>
      </c>
      <c r="G2705" s="6">
        <f t="shared" si="378"/>
        <v>13467</v>
      </c>
      <c r="H2705" t="s">
        <v>151</v>
      </c>
      <c r="I2705" t="s">
        <v>68</v>
      </c>
      <c r="J2705" t="str">
        <f t="shared" si="379"/>
        <v>Anamika Keer</v>
      </c>
      <c r="K2705" t="s">
        <v>1972</v>
      </c>
      <c r="L2705" s="7">
        <f t="shared" si="384"/>
        <v>44761</v>
      </c>
      <c r="M2705" s="7">
        <v>44850</v>
      </c>
      <c r="N2705" s="1">
        <f t="shared" si="380"/>
        <v>44850</v>
      </c>
      <c r="P2705" s="7" t="str">
        <f t="shared" si="385"/>
        <v/>
      </c>
      <c r="R2705">
        <v>0</v>
      </c>
      <c r="S2705">
        <v>1</v>
      </c>
      <c r="T2705">
        <v>31.8</v>
      </c>
      <c r="U2705" t="s">
        <v>33</v>
      </c>
      <c r="W2705" t="str">
        <f t="shared" si="381"/>
        <v>Open</v>
      </c>
      <c r="X2705" t="str">
        <f>_xlfn.XLOOKUP(B2705,'Customers'!A:A,'Customers'!E:E,"")</f>
        <v>Mid-Market</v>
      </c>
      <c r="Y2705">
        <f t="shared" si="382"/>
        <v>0</v>
      </c>
      <c r="Z2705" t="str">
        <f t="shared" si="383"/>
        <v/>
      </c>
      <c r="AA2705">
        <f t="shared" si="386"/>
        <v>0</v>
      </c>
    </row>
    <row r="2706" spans="1:27">
      <c r="A2706" t="s">
        <v>8183</v>
      </c>
      <c r="B2706" t="s">
        <v>1269</v>
      </c>
      <c r="C2706" t="s">
        <v>782</v>
      </c>
      <c r="D2706" t="s">
        <v>37</v>
      </c>
      <c r="E2706" t="s">
        <v>177</v>
      </c>
      <c r="F2706" t="s">
        <v>8184</v>
      </c>
      <c r="G2706" s="6">
        <f t="shared" si="378"/>
        <v>115417</v>
      </c>
      <c r="H2706" t="s">
        <v>47</v>
      </c>
      <c r="I2706" t="s">
        <v>68</v>
      </c>
      <c r="J2706" t="str">
        <f t="shared" si="379"/>
        <v>Anamika Keer</v>
      </c>
      <c r="K2706" t="s">
        <v>1289</v>
      </c>
      <c r="L2706" s="7">
        <f t="shared" si="384"/>
        <v>45472</v>
      </c>
      <c r="M2706" s="7">
        <v>45499</v>
      </c>
      <c r="N2706" s="1">
        <f t="shared" si="380"/>
        <v>45499</v>
      </c>
      <c r="P2706" s="7" t="str">
        <f t="shared" si="385"/>
        <v/>
      </c>
      <c r="R2706">
        <v>0</v>
      </c>
      <c r="S2706">
        <v>1</v>
      </c>
      <c r="T2706">
        <v>16.2</v>
      </c>
      <c r="U2706" t="s">
        <v>100</v>
      </c>
      <c r="W2706" t="str">
        <f t="shared" si="381"/>
        <v>Open</v>
      </c>
      <c r="X2706" t="str">
        <f>_xlfn.XLOOKUP(B2706,'Customers'!A:A,'Customers'!E:E,"")</f>
        <v>SMB</v>
      </c>
      <c r="Y2706">
        <f t="shared" si="382"/>
        <v>0</v>
      </c>
      <c r="Z2706" t="str">
        <f t="shared" si="383"/>
        <v/>
      </c>
      <c r="AA2706">
        <f t="shared" si="386"/>
        <v>0</v>
      </c>
    </row>
    <row r="2707" spans="1:27">
      <c r="A2707" t="s">
        <v>8185</v>
      </c>
      <c r="B2707" t="s">
        <v>642</v>
      </c>
      <c r="C2707" t="s">
        <v>18</v>
      </c>
      <c r="D2707" t="s">
        <v>37</v>
      </c>
      <c r="E2707" t="s">
        <v>91</v>
      </c>
      <c r="F2707" t="s">
        <v>8186</v>
      </c>
      <c r="G2707" s="6">
        <f t="shared" si="378"/>
        <v>71860</v>
      </c>
      <c r="H2707" t="s">
        <v>161</v>
      </c>
      <c r="I2707" t="s">
        <v>31</v>
      </c>
      <c r="J2707" t="str">
        <f t="shared" si="379"/>
        <v>Ati Seshadri</v>
      </c>
      <c r="K2707" t="s">
        <v>7832</v>
      </c>
      <c r="L2707" s="7">
        <f t="shared" si="384"/>
        <v>45453</v>
      </c>
      <c r="M2707" s="7">
        <v>45559</v>
      </c>
      <c r="N2707" s="1">
        <f t="shared" si="380"/>
        <v>45559</v>
      </c>
      <c r="O2707" s="7">
        <v>45527</v>
      </c>
      <c r="P2707" s="7">
        <f t="shared" si="385"/>
        <v>45527</v>
      </c>
      <c r="Q2707">
        <v>74</v>
      </c>
      <c r="R2707">
        <v>0</v>
      </c>
      <c r="S2707">
        <v>1</v>
      </c>
      <c r="T2707">
        <v>33</v>
      </c>
      <c r="U2707" t="s">
        <v>25</v>
      </c>
      <c r="W2707" t="str">
        <f t="shared" si="381"/>
        <v>Won</v>
      </c>
      <c r="X2707" t="str">
        <f>_xlfn.XLOOKUP(B2707,'Customers'!A:A,'Customers'!E:E,"")</f>
        <v>Enterprise</v>
      </c>
      <c r="Y2707">
        <f t="shared" si="382"/>
        <v>1</v>
      </c>
      <c r="Z2707">
        <f t="shared" si="383"/>
        <v>-32</v>
      </c>
      <c r="AA2707">
        <f t="shared" si="386"/>
        <v>0</v>
      </c>
    </row>
    <row r="2708" spans="1:27">
      <c r="A2708" t="s">
        <v>8187</v>
      </c>
      <c r="B2708" t="s">
        <v>1143</v>
      </c>
      <c r="C2708" t="s">
        <v>6722</v>
      </c>
      <c r="D2708" t="s">
        <v>66</v>
      </c>
      <c r="E2708" t="s">
        <v>45</v>
      </c>
      <c r="F2708" t="s">
        <v>8188</v>
      </c>
      <c r="G2708" s="6">
        <f t="shared" si="378"/>
        <v>11948</v>
      </c>
      <c r="H2708" t="s">
        <v>56</v>
      </c>
      <c r="I2708" t="s">
        <v>156</v>
      </c>
      <c r="J2708" t="str">
        <f t="shared" si="379"/>
        <v>Lakshmi Hayre</v>
      </c>
      <c r="K2708" t="s">
        <v>5951</v>
      </c>
      <c r="L2708" s="7">
        <f t="shared" si="384"/>
        <v>44882</v>
      </c>
      <c r="M2708" s="7">
        <v>44975</v>
      </c>
      <c r="N2708" s="1">
        <f t="shared" si="380"/>
        <v>44975</v>
      </c>
      <c r="P2708" s="7" t="str">
        <f t="shared" si="385"/>
        <v/>
      </c>
      <c r="R2708">
        <v>0</v>
      </c>
      <c r="S2708">
        <v>1</v>
      </c>
      <c r="U2708" t="s">
        <v>25</v>
      </c>
      <c r="W2708" t="str">
        <f t="shared" si="381"/>
        <v>Open</v>
      </c>
      <c r="X2708" t="str">
        <f>_xlfn.XLOOKUP(B2708,'Customers'!A:A,'Customers'!E:E,"")</f>
        <v>Enterprise</v>
      </c>
      <c r="Y2708">
        <f t="shared" si="382"/>
        <v>0</v>
      </c>
      <c r="Z2708" t="str">
        <f t="shared" si="383"/>
        <v/>
      </c>
      <c r="AA2708">
        <f t="shared" si="386"/>
        <v>0</v>
      </c>
    </row>
    <row r="2709" spans="1:27">
      <c r="A2709" t="s">
        <v>8189</v>
      </c>
      <c r="B2709" t="s">
        <v>4445</v>
      </c>
      <c r="C2709" t="s">
        <v>3375</v>
      </c>
      <c r="D2709" t="s">
        <v>66</v>
      </c>
      <c r="E2709" t="s">
        <v>20</v>
      </c>
      <c r="F2709" t="s">
        <v>8190</v>
      </c>
      <c r="G2709" s="6">
        <f t="shared" si="378"/>
        <v>14845</v>
      </c>
      <c r="H2709" t="s">
        <v>151</v>
      </c>
      <c r="I2709" t="s">
        <v>258</v>
      </c>
      <c r="J2709" t="str">
        <f t="shared" si="379"/>
        <v>Jasmit Gour</v>
      </c>
      <c r="K2709" t="s">
        <v>4673</v>
      </c>
      <c r="L2709" s="7">
        <f t="shared" si="384"/>
        <v>44908</v>
      </c>
      <c r="M2709" s="7">
        <v>45004</v>
      </c>
      <c r="N2709" s="1">
        <f t="shared" si="380"/>
        <v>45004</v>
      </c>
      <c r="P2709" s="7" t="str">
        <f t="shared" si="385"/>
        <v/>
      </c>
      <c r="R2709">
        <v>0</v>
      </c>
      <c r="S2709">
        <v>1</v>
      </c>
      <c r="T2709">
        <v>15.2</v>
      </c>
      <c r="U2709" t="s">
        <v>33</v>
      </c>
      <c r="W2709" t="str">
        <f t="shared" si="381"/>
        <v>Open</v>
      </c>
      <c r="X2709" t="str">
        <f>_xlfn.XLOOKUP(B2709,'Customers'!A:A,'Customers'!E:E,"")</f>
        <v>SMB</v>
      </c>
      <c r="Y2709">
        <f t="shared" si="382"/>
        <v>0</v>
      </c>
      <c r="Z2709" t="str">
        <f t="shared" si="383"/>
        <v/>
      </c>
      <c r="AA2709">
        <f t="shared" si="386"/>
        <v>0</v>
      </c>
    </row>
    <row r="2710" spans="1:27">
      <c r="A2710" t="s">
        <v>8191</v>
      </c>
      <c r="B2710" t="s">
        <v>3328</v>
      </c>
      <c r="C2710" t="s">
        <v>838</v>
      </c>
      <c r="D2710" t="s">
        <v>183</v>
      </c>
      <c r="E2710" t="s">
        <v>91</v>
      </c>
      <c r="F2710" t="s">
        <v>8192</v>
      </c>
      <c r="G2710" s="6">
        <f t="shared" si="378"/>
        <v>6284</v>
      </c>
      <c r="H2710" t="s">
        <v>151</v>
      </c>
      <c r="I2710" t="s">
        <v>23</v>
      </c>
      <c r="J2710" t="str">
        <f t="shared" si="379"/>
        <v>Nihal Bhasin</v>
      </c>
      <c r="K2710" t="s">
        <v>8193</v>
      </c>
      <c r="L2710" s="7">
        <f t="shared" si="384"/>
        <v>45282</v>
      </c>
      <c r="M2710" s="7">
        <v>45406</v>
      </c>
      <c r="N2710" s="1">
        <f t="shared" si="380"/>
        <v>45406</v>
      </c>
      <c r="O2710" s="7">
        <v>45336</v>
      </c>
      <c r="P2710" s="7">
        <f t="shared" si="385"/>
        <v>45336</v>
      </c>
      <c r="Q2710">
        <v>54</v>
      </c>
      <c r="R2710">
        <v>1</v>
      </c>
      <c r="S2710">
        <v>1</v>
      </c>
      <c r="T2710">
        <v>9.1999999999999993</v>
      </c>
      <c r="U2710" t="s">
        <v>58</v>
      </c>
      <c r="W2710" t="str">
        <f t="shared" si="381"/>
        <v>Won</v>
      </c>
      <c r="X2710" t="str">
        <f>_xlfn.XLOOKUP(B2710,'Customers'!A:A,'Customers'!E:E,"")</f>
        <v>Mid-Market</v>
      </c>
      <c r="Y2710">
        <f t="shared" si="382"/>
        <v>1</v>
      </c>
      <c r="Z2710">
        <f t="shared" si="383"/>
        <v>-70</v>
      </c>
      <c r="AA2710">
        <f t="shared" si="386"/>
        <v>0</v>
      </c>
    </row>
    <row r="2711" spans="1:27">
      <c r="A2711" t="s">
        <v>8194</v>
      </c>
      <c r="B2711" t="s">
        <v>3015</v>
      </c>
      <c r="C2711" t="s">
        <v>1182</v>
      </c>
      <c r="D2711" t="s">
        <v>183</v>
      </c>
      <c r="E2711" t="s">
        <v>54</v>
      </c>
      <c r="F2711" t="s">
        <v>8195</v>
      </c>
      <c r="G2711" s="6">
        <f t="shared" si="378"/>
        <v>3368</v>
      </c>
      <c r="H2711" t="s">
        <v>47</v>
      </c>
      <c r="I2711" t="s">
        <v>105</v>
      </c>
      <c r="J2711" t="str">
        <f t="shared" si="379"/>
        <v>Hemangini Bahri</v>
      </c>
      <c r="K2711" t="s">
        <v>1039</v>
      </c>
      <c r="L2711" s="7">
        <f t="shared" si="384"/>
        <v>45631</v>
      </c>
      <c r="M2711" s="7">
        <v>45704</v>
      </c>
      <c r="N2711" s="1">
        <f t="shared" si="380"/>
        <v>45704</v>
      </c>
      <c r="P2711" s="7" t="str">
        <f t="shared" si="385"/>
        <v/>
      </c>
      <c r="R2711">
        <v>0</v>
      </c>
      <c r="S2711">
        <v>1</v>
      </c>
      <c r="T2711">
        <v>24.3</v>
      </c>
      <c r="U2711" t="s">
        <v>42</v>
      </c>
      <c r="W2711" t="str">
        <f t="shared" si="381"/>
        <v>Open</v>
      </c>
      <c r="X2711" t="str">
        <f>_xlfn.XLOOKUP(B2711,'Customers'!A:A,'Customers'!E:E,"")</f>
        <v>SMB</v>
      </c>
      <c r="Y2711">
        <f t="shared" si="382"/>
        <v>0</v>
      </c>
      <c r="Z2711" t="str">
        <f t="shared" si="383"/>
        <v/>
      </c>
      <c r="AA2711">
        <f t="shared" si="386"/>
        <v>0</v>
      </c>
    </row>
    <row r="2712" spans="1:27">
      <c r="A2712" t="s">
        <v>8196</v>
      </c>
      <c r="B2712" t="s">
        <v>1097</v>
      </c>
      <c r="C2712" t="s">
        <v>1042</v>
      </c>
      <c r="D2712" t="s">
        <v>183</v>
      </c>
      <c r="E2712" t="s">
        <v>91</v>
      </c>
      <c r="F2712" t="s">
        <v>8197</v>
      </c>
      <c r="G2712" s="6">
        <f t="shared" si="378"/>
        <v>3836</v>
      </c>
      <c r="H2712" t="s">
        <v>39</v>
      </c>
      <c r="I2712" t="s">
        <v>139</v>
      </c>
      <c r="J2712" t="str">
        <f t="shared" si="379"/>
        <v>Champak Rao</v>
      </c>
      <c r="K2712" t="s">
        <v>5744</v>
      </c>
      <c r="L2712" s="7">
        <f t="shared" si="384"/>
        <v>45437</v>
      </c>
      <c r="M2712" s="7">
        <v>45453</v>
      </c>
      <c r="N2712" s="1">
        <f t="shared" si="380"/>
        <v>45453</v>
      </c>
      <c r="O2712" s="7">
        <v>45547</v>
      </c>
      <c r="P2712" s="7">
        <f t="shared" si="385"/>
        <v>45547</v>
      </c>
      <c r="Q2712">
        <v>110</v>
      </c>
      <c r="R2712">
        <v>0</v>
      </c>
      <c r="S2712">
        <v>1</v>
      </c>
      <c r="T2712">
        <v>17.3</v>
      </c>
      <c r="U2712" t="s">
        <v>25</v>
      </c>
      <c r="W2712" t="str">
        <f t="shared" si="381"/>
        <v>Won</v>
      </c>
      <c r="X2712" t="str">
        <f>_xlfn.XLOOKUP(B2712,'Customers'!A:A,'Customers'!E:E,"")</f>
        <v>Mid-Market</v>
      </c>
      <c r="Y2712">
        <f t="shared" si="382"/>
        <v>1</v>
      </c>
      <c r="Z2712">
        <f t="shared" si="383"/>
        <v>94</v>
      </c>
      <c r="AA2712">
        <f t="shared" si="386"/>
        <v>1</v>
      </c>
    </row>
    <row r="2713" spans="1:27">
      <c r="A2713" t="s">
        <v>8198</v>
      </c>
      <c r="B2713" t="s">
        <v>1931</v>
      </c>
      <c r="C2713" t="s">
        <v>2791</v>
      </c>
      <c r="D2713" t="s">
        <v>37</v>
      </c>
      <c r="E2713" t="s">
        <v>115</v>
      </c>
      <c r="F2713" t="s">
        <v>8199</v>
      </c>
      <c r="G2713" s="6">
        <f t="shared" si="378"/>
        <v>187416</v>
      </c>
      <c r="H2713" t="s">
        <v>151</v>
      </c>
      <c r="I2713" t="s">
        <v>237</v>
      </c>
      <c r="J2713" t="str">
        <f t="shared" si="379"/>
        <v>Vidhi Mital</v>
      </c>
      <c r="K2713" t="s">
        <v>2245</v>
      </c>
      <c r="L2713" s="7">
        <f t="shared" si="384"/>
        <v>45276</v>
      </c>
      <c r="M2713" s="7">
        <v>45445</v>
      </c>
      <c r="N2713" s="1">
        <f t="shared" si="380"/>
        <v>45445</v>
      </c>
      <c r="O2713" s="7">
        <v>45327</v>
      </c>
      <c r="P2713" s="7">
        <f t="shared" si="385"/>
        <v>45327</v>
      </c>
      <c r="Q2713">
        <v>51</v>
      </c>
      <c r="R2713">
        <v>0</v>
      </c>
      <c r="S2713">
        <v>1</v>
      </c>
      <c r="T2713">
        <v>3</v>
      </c>
      <c r="U2713" t="s">
        <v>33</v>
      </c>
      <c r="W2713" t="str">
        <f t="shared" si="381"/>
        <v>Lost</v>
      </c>
      <c r="X2713" t="str">
        <f>_xlfn.XLOOKUP(B2713,'Customers'!A:A,'Customers'!E:E,"")</f>
        <v>Mid-Market</v>
      </c>
      <c r="Y2713">
        <f t="shared" si="382"/>
        <v>1</v>
      </c>
      <c r="Z2713">
        <f t="shared" si="383"/>
        <v>-118</v>
      </c>
      <c r="AA2713">
        <f t="shared" si="386"/>
        <v>0</v>
      </c>
    </row>
    <row r="2714" spans="1:27">
      <c r="A2714" t="s">
        <v>8200</v>
      </c>
      <c r="B2714" t="s">
        <v>4753</v>
      </c>
      <c r="C2714" t="s">
        <v>18</v>
      </c>
      <c r="D2714" t="s">
        <v>183</v>
      </c>
      <c r="E2714" t="s">
        <v>20</v>
      </c>
      <c r="F2714" t="s">
        <v>8201</v>
      </c>
      <c r="G2714" s="6">
        <f t="shared" si="378"/>
        <v>11665</v>
      </c>
      <c r="H2714" t="s">
        <v>22</v>
      </c>
      <c r="I2714" t="s">
        <v>93</v>
      </c>
      <c r="J2714" t="str">
        <f t="shared" si="379"/>
        <v>Owen Mane</v>
      </c>
      <c r="K2714" t="s">
        <v>8202</v>
      </c>
      <c r="L2714" s="7">
        <f t="shared" si="384"/>
        <v>44584</v>
      </c>
      <c r="M2714" s="7">
        <v>44722</v>
      </c>
      <c r="N2714" s="1">
        <f t="shared" si="380"/>
        <v>44722</v>
      </c>
      <c r="P2714" s="7" t="str">
        <f t="shared" si="385"/>
        <v/>
      </c>
      <c r="R2714">
        <v>0</v>
      </c>
      <c r="S2714">
        <v>1</v>
      </c>
      <c r="T2714">
        <v>21.3</v>
      </c>
      <c r="U2714" t="s">
        <v>25</v>
      </c>
      <c r="W2714" t="str">
        <f t="shared" si="381"/>
        <v>Open</v>
      </c>
      <c r="X2714" t="str">
        <f>_xlfn.XLOOKUP(B2714,'Customers'!A:A,'Customers'!E:E,"")</f>
        <v>Mid-Market</v>
      </c>
      <c r="Y2714">
        <f t="shared" si="382"/>
        <v>0</v>
      </c>
      <c r="Z2714" t="str">
        <f t="shared" si="383"/>
        <v/>
      </c>
      <c r="AA2714">
        <f t="shared" si="386"/>
        <v>0</v>
      </c>
    </row>
    <row r="2715" spans="1:27">
      <c r="A2715" t="s">
        <v>8203</v>
      </c>
      <c r="B2715" t="s">
        <v>1820</v>
      </c>
      <c r="C2715" t="s">
        <v>18</v>
      </c>
      <c r="D2715" t="s">
        <v>53</v>
      </c>
      <c r="E2715" t="s">
        <v>20</v>
      </c>
      <c r="F2715" t="s">
        <v>8204</v>
      </c>
      <c r="G2715" s="6">
        <f t="shared" si="378"/>
        <v>17347</v>
      </c>
      <c r="H2715" t="s">
        <v>47</v>
      </c>
      <c r="I2715" t="s">
        <v>361</v>
      </c>
      <c r="J2715" t="str">
        <f t="shared" si="379"/>
        <v>Jalsa Parsa</v>
      </c>
      <c r="K2715" t="s">
        <v>5168</v>
      </c>
      <c r="L2715" s="7">
        <f t="shared" si="384"/>
        <v>45351</v>
      </c>
      <c r="M2715" s="7">
        <v>45393</v>
      </c>
      <c r="N2715" s="1">
        <f t="shared" si="380"/>
        <v>45393</v>
      </c>
      <c r="P2715" s="7" t="str">
        <f t="shared" si="385"/>
        <v/>
      </c>
      <c r="R2715">
        <v>0</v>
      </c>
      <c r="S2715">
        <v>1</v>
      </c>
      <c r="T2715">
        <v>3.1</v>
      </c>
      <c r="U2715" t="s">
        <v>100</v>
      </c>
      <c r="W2715" t="str">
        <f t="shared" si="381"/>
        <v>Open</v>
      </c>
      <c r="X2715" t="str">
        <f>_xlfn.XLOOKUP(B2715,'Customers'!A:A,'Customers'!E:E,"")</f>
        <v>SMB</v>
      </c>
      <c r="Y2715">
        <f t="shared" si="382"/>
        <v>0</v>
      </c>
      <c r="Z2715" t="str">
        <f t="shared" si="383"/>
        <v/>
      </c>
      <c r="AA2715">
        <f t="shared" si="386"/>
        <v>0</v>
      </c>
    </row>
    <row r="2716" spans="1:27">
      <c r="A2716" t="s">
        <v>8205</v>
      </c>
      <c r="B2716" t="s">
        <v>2284</v>
      </c>
      <c r="C2716" t="s">
        <v>403</v>
      </c>
      <c r="D2716" t="s">
        <v>19</v>
      </c>
      <c r="E2716" t="s">
        <v>54</v>
      </c>
      <c r="F2716" t="s">
        <v>500</v>
      </c>
      <c r="G2716" s="6">
        <f t="shared" si="378"/>
        <v>2000</v>
      </c>
      <c r="H2716" t="s">
        <v>22</v>
      </c>
      <c r="I2716" t="s">
        <v>1817</v>
      </c>
      <c r="J2716" t="str">
        <f t="shared" si="379"/>
        <v>Ati Seshadri</v>
      </c>
      <c r="K2716" t="s">
        <v>671</v>
      </c>
      <c r="L2716" s="7">
        <f t="shared" si="384"/>
        <v>44698</v>
      </c>
      <c r="M2716" s="7">
        <v>44811</v>
      </c>
      <c r="N2716" s="1">
        <f t="shared" si="380"/>
        <v>44811</v>
      </c>
      <c r="P2716" s="7" t="str">
        <f t="shared" si="385"/>
        <v/>
      </c>
      <c r="R2716">
        <v>0</v>
      </c>
      <c r="S2716">
        <v>1</v>
      </c>
      <c r="T2716">
        <v>17</v>
      </c>
      <c r="U2716" t="s">
        <v>33</v>
      </c>
      <c r="W2716" t="str">
        <f t="shared" si="381"/>
        <v>Open</v>
      </c>
      <c r="X2716" t="str">
        <f>_xlfn.XLOOKUP(B2716,'Customers'!A:A,'Customers'!E:E,"")</f>
        <v>Mid-Market</v>
      </c>
      <c r="Y2716">
        <f t="shared" si="382"/>
        <v>0</v>
      </c>
      <c r="Z2716" t="str">
        <f t="shared" si="383"/>
        <v/>
      </c>
      <c r="AA2716">
        <f t="shared" si="386"/>
        <v>0</v>
      </c>
    </row>
    <row r="2717" spans="1:27">
      <c r="A2717" t="s">
        <v>8206</v>
      </c>
      <c r="B2717" t="s">
        <v>3893</v>
      </c>
      <c r="C2717" t="s">
        <v>18</v>
      </c>
      <c r="D2717" t="s">
        <v>37</v>
      </c>
      <c r="E2717" t="s">
        <v>115</v>
      </c>
      <c r="F2717" t="s">
        <v>8207</v>
      </c>
      <c r="G2717" s="6">
        <f t="shared" si="378"/>
        <v>146132</v>
      </c>
      <c r="H2717" t="s">
        <v>47</v>
      </c>
      <c r="I2717" t="s">
        <v>139</v>
      </c>
      <c r="J2717" t="str">
        <f t="shared" si="379"/>
        <v>Champak Rao</v>
      </c>
      <c r="K2717" t="s">
        <v>466</v>
      </c>
      <c r="L2717" s="7">
        <f t="shared" si="384"/>
        <v>45141</v>
      </c>
      <c r="M2717" s="7">
        <v>45278</v>
      </c>
      <c r="N2717" s="1">
        <f t="shared" si="380"/>
        <v>45278</v>
      </c>
      <c r="O2717" s="7">
        <v>45290</v>
      </c>
      <c r="P2717" s="7">
        <f t="shared" si="385"/>
        <v>45290</v>
      </c>
      <c r="Q2717">
        <v>149</v>
      </c>
      <c r="R2717">
        <v>0</v>
      </c>
      <c r="S2717">
        <v>1</v>
      </c>
      <c r="U2717" t="s">
        <v>58</v>
      </c>
      <c r="W2717" t="str">
        <f t="shared" si="381"/>
        <v>Lost</v>
      </c>
      <c r="X2717" t="str">
        <f>_xlfn.XLOOKUP(B2717,'Customers'!A:A,'Customers'!E:E,"")</f>
        <v>Mid-Market</v>
      </c>
      <c r="Y2717">
        <f t="shared" si="382"/>
        <v>1</v>
      </c>
      <c r="Z2717">
        <f t="shared" si="383"/>
        <v>12</v>
      </c>
      <c r="AA2717">
        <f t="shared" si="386"/>
        <v>0</v>
      </c>
    </row>
    <row r="2718" spans="1:27">
      <c r="A2718" t="s">
        <v>8208</v>
      </c>
      <c r="B2718" t="s">
        <v>6306</v>
      </c>
      <c r="C2718" t="s">
        <v>18</v>
      </c>
      <c r="D2718" t="s">
        <v>19</v>
      </c>
      <c r="E2718" t="s">
        <v>177</v>
      </c>
      <c r="F2718" t="s">
        <v>8209</v>
      </c>
      <c r="G2718" s="6">
        <f t="shared" si="378"/>
        <v>4376</v>
      </c>
      <c r="H2718" t="s">
        <v>151</v>
      </c>
      <c r="I2718" t="s">
        <v>117</v>
      </c>
      <c r="J2718" t="str">
        <f t="shared" si="379"/>
        <v>Ekta Uppal</v>
      </c>
      <c r="K2718" t="s">
        <v>4919</v>
      </c>
      <c r="L2718" s="7">
        <f t="shared" si="384"/>
        <v>45632</v>
      </c>
      <c r="M2718" s="7">
        <v>45804</v>
      </c>
      <c r="N2718" s="1">
        <f t="shared" si="380"/>
        <v>45804</v>
      </c>
      <c r="P2718" s="7" t="str">
        <f t="shared" si="385"/>
        <v/>
      </c>
      <c r="R2718">
        <v>0</v>
      </c>
      <c r="S2718">
        <v>1</v>
      </c>
      <c r="T2718">
        <v>26.6</v>
      </c>
      <c r="U2718" t="s">
        <v>100</v>
      </c>
      <c r="W2718" t="str">
        <f t="shared" si="381"/>
        <v>Open</v>
      </c>
      <c r="X2718" t="str">
        <f>_xlfn.XLOOKUP(B2718,'Customers'!A:A,'Customers'!E:E,"")</f>
        <v>Mid-Market</v>
      </c>
      <c r="Y2718">
        <f t="shared" si="382"/>
        <v>0</v>
      </c>
      <c r="Z2718" t="str">
        <f t="shared" si="383"/>
        <v/>
      </c>
      <c r="AA2718">
        <f t="shared" si="386"/>
        <v>0</v>
      </c>
    </row>
    <row r="2719" spans="1:27">
      <c r="A2719" t="s">
        <v>8210</v>
      </c>
      <c r="B2719" t="s">
        <v>8211</v>
      </c>
      <c r="C2719" t="s">
        <v>18</v>
      </c>
      <c r="D2719" t="s">
        <v>53</v>
      </c>
      <c r="E2719" t="s">
        <v>177</v>
      </c>
      <c r="F2719" t="s">
        <v>8212</v>
      </c>
      <c r="G2719" s="6">
        <f t="shared" si="378"/>
        <v>12911</v>
      </c>
      <c r="H2719" t="s">
        <v>47</v>
      </c>
      <c r="I2719" t="s">
        <v>432</v>
      </c>
      <c r="J2719" t="str">
        <f t="shared" si="379"/>
        <v>Owen Mane</v>
      </c>
      <c r="K2719" t="s">
        <v>4973</v>
      </c>
      <c r="L2719" s="7">
        <f t="shared" si="384"/>
        <v>44957</v>
      </c>
      <c r="M2719" s="7">
        <v>45089</v>
      </c>
      <c r="N2719" s="1">
        <f t="shared" si="380"/>
        <v>45089</v>
      </c>
      <c r="P2719" s="7" t="str">
        <f t="shared" si="385"/>
        <v/>
      </c>
      <c r="R2719">
        <v>0</v>
      </c>
      <c r="S2719">
        <v>1</v>
      </c>
      <c r="T2719">
        <v>12.9</v>
      </c>
      <c r="U2719" t="s">
        <v>25</v>
      </c>
      <c r="W2719" t="str">
        <f t="shared" si="381"/>
        <v>Open</v>
      </c>
      <c r="X2719" t="str">
        <f>_xlfn.XLOOKUP(B2719,'Customers'!A:A,'Customers'!E:E,"")</f>
        <v>Mid-Market</v>
      </c>
      <c r="Y2719">
        <f t="shared" si="382"/>
        <v>0</v>
      </c>
      <c r="Z2719" t="str">
        <f t="shared" si="383"/>
        <v/>
      </c>
      <c r="AA2719">
        <f t="shared" si="386"/>
        <v>0</v>
      </c>
    </row>
    <row r="2720" spans="1:27">
      <c r="A2720" t="s">
        <v>8213</v>
      </c>
      <c r="B2720" t="s">
        <v>6889</v>
      </c>
      <c r="C2720" t="s">
        <v>18</v>
      </c>
      <c r="D2720" t="s">
        <v>53</v>
      </c>
      <c r="E2720" t="s">
        <v>28</v>
      </c>
      <c r="F2720" t="s">
        <v>8214</v>
      </c>
      <c r="G2720" s="6">
        <f t="shared" si="378"/>
        <v>27171</v>
      </c>
      <c r="H2720" t="s">
        <v>161</v>
      </c>
      <c r="I2720" t="s">
        <v>133</v>
      </c>
      <c r="J2720" t="str">
        <f t="shared" si="379"/>
        <v>Aachal Soni</v>
      </c>
      <c r="K2720" t="s">
        <v>2453</v>
      </c>
      <c r="L2720" s="7">
        <f t="shared" si="384"/>
        <v>44921</v>
      </c>
      <c r="M2720" s="7">
        <v>45093</v>
      </c>
      <c r="N2720" s="1">
        <f t="shared" si="380"/>
        <v>45093</v>
      </c>
      <c r="P2720" s="7" t="str">
        <f t="shared" si="385"/>
        <v/>
      </c>
      <c r="R2720">
        <v>0</v>
      </c>
      <c r="S2720">
        <v>1</v>
      </c>
      <c r="T2720">
        <v>24</v>
      </c>
      <c r="U2720" t="s">
        <v>58</v>
      </c>
      <c r="W2720" t="str">
        <f t="shared" si="381"/>
        <v>Open</v>
      </c>
      <c r="X2720" t="str">
        <f>_xlfn.XLOOKUP(B2720,'Customers'!A:A,'Customers'!E:E,"")</f>
        <v>Mid-Market</v>
      </c>
      <c r="Y2720">
        <f t="shared" si="382"/>
        <v>0</v>
      </c>
      <c r="Z2720" t="str">
        <f t="shared" si="383"/>
        <v/>
      </c>
      <c r="AA2720">
        <f t="shared" si="386"/>
        <v>0</v>
      </c>
    </row>
    <row r="2721" spans="1:27">
      <c r="A2721" t="s">
        <v>8215</v>
      </c>
      <c r="B2721" t="s">
        <v>6140</v>
      </c>
      <c r="C2721" t="s">
        <v>18</v>
      </c>
      <c r="D2721" t="s">
        <v>183</v>
      </c>
      <c r="E2721" t="s">
        <v>115</v>
      </c>
      <c r="F2721" t="s">
        <v>8216</v>
      </c>
      <c r="G2721" s="6">
        <f t="shared" si="378"/>
        <v>2526</v>
      </c>
      <c r="H2721" t="s">
        <v>161</v>
      </c>
      <c r="I2721" t="s">
        <v>232</v>
      </c>
      <c r="J2721" t="str">
        <f t="shared" si="379"/>
        <v>Patrick Sama</v>
      </c>
      <c r="K2721" t="s">
        <v>8217</v>
      </c>
      <c r="L2721" s="7">
        <f t="shared" si="384"/>
        <v>44677</v>
      </c>
      <c r="M2721" s="7">
        <v>44832</v>
      </c>
      <c r="N2721" s="1">
        <f t="shared" si="380"/>
        <v>44832</v>
      </c>
      <c r="O2721" s="7">
        <v>44722</v>
      </c>
      <c r="P2721" s="7">
        <f t="shared" si="385"/>
        <v>44722</v>
      </c>
      <c r="Q2721">
        <v>45</v>
      </c>
      <c r="R2721">
        <v>0</v>
      </c>
      <c r="S2721">
        <v>1</v>
      </c>
      <c r="T2721">
        <v>34.799999999999997</v>
      </c>
      <c r="U2721" t="s">
        <v>100</v>
      </c>
      <c r="W2721" t="str">
        <f t="shared" si="381"/>
        <v>Lost</v>
      </c>
      <c r="X2721" t="str">
        <f>_xlfn.XLOOKUP(B2721,'Customers'!A:A,'Customers'!E:E,"")</f>
        <v>Mid-Market</v>
      </c>
      <c r="Y2721">
        <f t="shared" si="382"/>
        <v>1</v>
      </c>
      <c r="Z2721">
        <f t="shared" si="383"/>
        <v>-110</v>
      </c>
      <c r="AA2721">
        <f t="shared" si="386"/>
        <v>0</v>
      </c>
    </row>
    <row r="2722" spans="1:27">
      <c r="A2722" t="s">
        <v>8218</v>
      </c>
      <c r="B2722" t="s">
        <v>2406</v>
      </c>
      <c r="C2722" t="s">
        <v>8219</v>
      </c>
      <c r="D2722" t="s">
        <v>37</v>
      </c>
      <c r="E2722" t="s">
        <v>45</v>
      </c>
      <c r="F2722" t="s">
        <v>8220</v>
      </c>
      <c r="G2722" s="6">
        <f t="shared" si="378"/>
        <v>137023</v>
      </c>
      <c r="H2722" t="s">
        <v>22</v>
      </c>
      <c r="I2722" t="s">
        <v>1435</v>
      </c>
      <c r="J2722" t="str">
        <f t="shared" si="379"/>
        <v>Vidhi Mital</v>
      </c>
      <c r="K2722" t="s">
        <v>569</v>
      </c>
      <c r="L2722" s="7">
        <f t="shared" si="384"/>
        <v>44580</v>
      </c>
      <c r="M2722" s="7">
        <v>44690</v>
      </c>
      <c r="N2722" s="1">
        <f t="shared" si="380"/>
        <v>44690</v>
      </c>
      <c r="P2722" s="7" t="str">
        <f t="shared" si="385"/>
        <v/>
      </c>
      <c r="R2722">
        <v>0</v>
      </c>
      <c r="S2722">
        <v>1</v>
      </c>
      <c r="T2722">
        <v>26.3</v>
      </c>
      <c r="U2722" t="s">
        <v>42</v>
      </c>
      <c r="W2722" t="str">
        <f t="shared" si="381"/>
        <v>Open</v>
      </c>
      <c r="X2722" t="str">
        <f>_xlfn.XLOOKUP(B2722,'Customers'!A:A,'Customers'!E:E,"")</f>
        <v>Mid-Market</v>
      </c>
      <c r="Y2722">
        <f t="shared" si="382"/>
        <v>0</v>
      </c>
      <c r="Z2722" t="str">
        <f t="shared" si="383"/>
        <v/>
      </c>
      <c r="AA2722">
        <f t="shared" si="386"/>
        <v>0</v>
      </c>
    </row>
    <row r="2723" spans="1:27">
      <c r="A2723" t="s">
        <v>8221</v>
      </c>
      <c r="B2723" t="s">
        <v>8222</v>
      </c>
      <c r="C2723" t="s">
        <v>4393</v>
      </c>
      <c r="D2723" t="s">
        <v>19</v>
      </c>
      <c r="E2723" t="s">
        <v>91</v>
      </c>
      <c r="F2723" t="s">
        <v>8223</v>
      </c>
      <c r="G2723" s="6">
        <f t="shared" si="378"/>
        <v>1918</v>
      </c>
      <c r="H2723" t="s">
        <v>161</v>
      </c>
      <c r="I2723" t="s">
        <v>139</v>
      </c>
      <c r="J2723" t="str">
        <f t="shared" si="379"/>
        <v>Champak Rao</v>
      </c>
      <c r="K2723" t="s">
        <v>8224</v>
      </c>
      <c r="L2723" s="7">
        <f t="shared" si="384"/>
        <v>45152</v>
      </c>
      <c r="M2723" s="7">
        <v>45202</v>
      </c>
      <c r="N2723" s="1">
        <f t="shared" si="380"/>
        <v>45202</v>
      </c>
      <c r="O2723" s="7">
        <v>45251</v>
      </c>
      <c r="P2723" s="7">
        <f t="shared" si="385"/>
        <v>45251</v>
      </c>
      <c r="Q2723">
        <v>99</v>
      </c>
      <c r="R2723">
        <v>0</v>
      </c>
      <c r="S2723">
        <v>1</v>
      </c>
      <c r="T2723">
        <v>28.3</v>
      </c>
      <c r="U2723" t="s">
        <v>100</v>
      </c>
      <c r="W2723" t="str">
        <f t="shared" si="381"/>
        <v>Won</v>
      </c>
      <c r="X2723" t="str">
        <f>_xlfn.XLOOKUP(B2723,'Customers'!A:A,'Customers'!E:E,"")</f>
        <v>Enterprise</v>
      </c>
      <c r="Y2723">
        <f t="shared" si="382"/>
        <v>1</v>
      </c>
      <c r="Z2723">
        <f t="shared" si="383"/>
        <v>49</v>
      </c>
      <c r="AA2723">
        <f t="shared" si="386"/>
        <v>1</v>
      </c>
    </row>
    <row r="2724" spans="1:27">
      <c r="A2724" t="s">
        <v>8225</v>
      </c>
      <c r="B2724" t="s">
        <v>4814</v>
      </c>
      <c r="C2724" t="s">
        <v>18</v>
      </c>
      <c r="D2724" t="s">
        <v>183</v>
      </c>
      <c r="E2724" t="s">
        <v>20</v>
      </c>
      <c r="F2724" t="s">
        <v>8226</v>
      </c>
      <c r="G2724" s="6">
        <f t="shared" si="378"/>
        <v>9256</v>
      </c>
      <c r="H2724" t="s">
        <v>56</v>
      </c>
      <c r="I2724" t="s">
        <v>195</v>
      </c>
      <c r="J2724" t="str">
        <f t="shared" si="379"/>
        <v>Ati Seshadri</v>
      </c>
      <c r="K2724" t="s">
        <v>2212</v>
      </c>
      <c r="L2724" s="7">
        <f t="shared" si="384"/>
        <v>44967</v>
      </c>
      <c r="M2724" s="7">
        <v>45120</v>
      </c>
      <c r="N2724" s="1">
        <f t="shared" si="380"/>
        <v>45120</v>
      </c>
      <c r="P2724" s="7" t="str">
        <f t="shared" si="385"/>
        <v/>
      </c>
      <c r="R2724">
        <v>0</v>
      </c>
      <c r="S2724">
        <v>1</v>
      </c>
      <c r="T2724">
        <v>12</v>
      </c>
      <c r="U2724" t="s">
        <v>42</v>
      </c>
      <c r="W2724" t="str">
        <f t="shared" si="381"/>
        <v>Open</v>
      </c>
      <c r="X2724" t="str">
        <f>_xlfn.XLOOKUP(B2724,'Customers'!A:A,'Customers'!E:E,"")</f>
        <v>Mid-Market</v>
      </c>
      <c r="Y2724">
        <f t="shared" si="382"/>
        <v>0</v>
      </c>
      <c r="Z2724" t="str">
        <f t="shared" si="383"/>
        <v/>
      </c>
      <c r="AA2724">
        <f t="shared" si="386"/>
        <v>0</v>
      </c>
    </row>
    <row r="2725" spans="1:27">
      <c r="A2725" t="s">
        <v>8227</v>
      </c>
      <c r="B2725" t="s">
        <v>692</v>
      </c>
      <c r="C2725" t="s">
        <v>968</v>
      </c>
      <c r="D2725" t="s">
        <v>19</v>
      </c>
      <c r="E2725" t="s">
        <v>20</v>
      </c>
      <c r="F2725" t="s">
        <v>8228</v>
      </c>
      <c r="G2725" s="6">
        <f t="shared" si="378"/>
        <v>5088</v>
      </c>
      <c r="H2725" t="s">
        <v>22</v>
      </c>
      <c r="I2725" t="s">
        <v>23</v>
      </c>
      <c r="J2725" t="str">
        <f t="shared" si="379"/>
        <v>Nihal Bhasin</v>
      </c>
      <c r="K2725" t="s">
        <v>8229</v>
      </c>
      <c r="L2725" s="7">
        <f t="shared" si="384"/>
        <v>44929</v>
      </c>
      <c r="M2725" s="7">
        <v>45087</v>
      </c>
      <c r="N2725" s="1">
        <f t="shared" si="380"/>
        <v>45087</v>
      </c>
      <c r="P2725" s="7" t="str">
        <f t="shared" si="385"/>
        <v/>
      </c>
      <c r="R2725">
        <v>0</v>
      </c>
      <c r="S2725">
        <v>1</v>
      </c>
      <c r="T2725">
        <v>14.4</v>
      </c>
      <c r="U2725" t="s">
        <v>42</v>
      </c>
      <c r="W2725" t="str">
        <f t="shared" si="381"/>
        <v>Open</v>
      </c>
      <c r="X2725" t="str">
        <f>_xlfn.XLOOKUP(B2725,'Customers'!A:A,'Customers'!E:E,"")</f>
        <v>Mid-Market</v>
      </c>
      <c r="Y2725">
        <f t="shared" si="382"/>
        <v>0</v>
      </c>
      <c r="Z2725" t="str">
        <f t="shared" si="383"/>
        <v/>
      </c>
      <c r="AA2725">
        <f t="shared" si="386"/>
        <v>0</v>
      </c>
    </row>
    <row r="2726" spans="1:27">
      <c r="A2726" t="s">
        <v>8230</v>
      </c>
      <c r="B2726" t="s">
        <v>4077</v>
      </c>
      <c r="C2726" t="s">
        <v>1810</v>
      </c>
      <c r="D2726" t="s">
        <v>66</v>
      </c>
      <c r="E2726" t="s">
        <v>91</v>
      </c>
      <c r="F2726" t="s">
        <v>8231</v>
      </c>
      <c r="G2726" s="6">
        <f t="shared" si="378"/>
        <v>10176</v>
      </c>
      <c r="H2726" t="s">
        <v>161</v>
      </c>
      <c r="I2726" t="s">
        <v>237</v>
      </c>
      <c r="J2726" t="str">
        <f t="shared" si="379"/>
        <v>Vidhi Mital</v>
      </c>
      <c r="K2726" t="s">
        <v>2999</v>
      </c>
      <c r="L2726" s="7">
        <f t="shared" si="384"/>
        <v>45622</v>
      </c>
      <c r="M2726" s="7">
        <v>45741</v>
      </c>
      <c r="N2726" s="1">
        <f t="shared" si="380"/>
        <v>45741</v>
      </c>
      <c r="O2726" s="7">
        <v>45678</v>
      </c>
      <c r="P2726" s="7">
        <f t="shared" si="385"/>
        <v>45678</v>
      </c>
      <c r="Q2726">
        <v>56</v>
      </c>
      <c r="R2726">
        <v>1</v>
      </c>
      <c r="S2726">
        <v>4</v>
      </c>
      <c r="T2726">
        <v>29.9</v>
      </c>
      <c r="U2726" t="s">
        <v>25</v>
      </c>
      <c r="W2726" t="str">
        <f t="shared" si="381"/>
        <v>Won</v>
      </c>
      <c r="X2726" t="str">
        <f>_xlfn.XLOOKUP(B2726,'Customers'!A:A,'Customers'!E:E,"")</f>
        <v>SMB</v>
      </c>
      <c r="Y2726">
        <f t="shared" si="382"/>
        <v>1</v>
      </c>
      <c r="Z2726">
        <f t="shared" si="383"/>
        <v>-63</v>
      </c>
      <c r="AA2726">
        <f t="shared" si="386"/>
        <v>0</v>
      </c>
    </row>
    <row r="2727" spans="1:27">
      <c r="A2727" t="s">
        <v>8232</v>
      </c>
      <c r="B2727" t="s">
        <v>3831</v>
      </c>
      <c r="C2727" t="s">
        <v>1252</v>
      </c>
      <c r="D2727" t="s">
        <v>183</v>
      </c>
      <c r="E2727" t="s">
        <v>91</v>
      </c>
      <c r="F2727" t="s">
        <v>8233</v>
      </c>
      <c r="G2727" s="6">
        <f t="shared" si="378"/>
        <v>8467</v>
      </c>
      <c r="H2727" t="s">
        <v>172</v>
      </c>
      <c r="I2727" t="s">
        <v>274</v>
      </c>
      <c r="J2727" t="str">
        <f t="shared" si="379"/>
        <v>Rachit Lall</v>
      </c>
      <c r="K2727" t="s">
        <v>3981</v>
      </c>
      <c r="L2727" s="7">
        <f t="shared" si="384"/>
        <v>44752</v>
      </c>
      <c r="M2727" s="7">
        <v>44802</v>
      </c>
      <c r="N2727" s="1">
        <f t="shared" si="380"/>
        <v>44802</v>
      </c>
      <c r="O2727" s="7">
        <v>44868</v>
      </c>
      <c r="P2727" s="7">
        <f t="shared" si="385"/>
        <v>44868</v>
      </c>
      <c r="Q2727">
        <v>116</v>
      </c>
      <c r="R2727">
        <v>0</v>
      </c>
      <c r="S2727">
        <v>1</v>
      </c>
      <c r="U2727" t="s">
        <v>58</v>
      </c>
      <c r="W2727" t="str">
        <f t="shared" si="381"/>
        <v>Won</v>
      </c>
      <c r="X2727" t="str">
        <f>_xlfn.XLOOKUP(B2727,'Customers'!A:A,'Customers'!E:E,"")</f>
        <v>Mid-Market</v>
      </c>
      <c r="Y2727">
        <f t="shared" si="382"/>
        <v>1</v>
      </c>
      <c r="Z2727">
        <f t="shared" si="383"/>
        <v>66</v>
      </c>
      <c r="AA2727">
        <f t="shared" si="386"/>
        <v>1</v>
      </c>
    </row>
    <row r="2728" spans="1:27">
      <c r="A2728" t="s">
        <v>8234</v>
      </c>
      <c r="B2728" t="s">
        <v>478</v>
      </c>
      <c r="C2728" t="s">
        <v>1486</v>
      </c>
      <c r="D2728" t="s">
        <v>37</v>
      </c>
      <c r="E2728" t="s">
        <v>20</v>
      </c>
      <c r="F2728" t="s">
        <v>8235</v>
      </c>
      <c r="G2728" s="6">
        <f t="shared" si="378"/>
        <v>85525</v>
      </c>
      <c r="H2728" t="s">
        <v>161</v>
      </c>
      <c r="I2728" t="s">
        <v>432</v>
      </c>
      <c r="J2728" t="str">
        <f t="shared" si="379"/>
        <v>Owen Mane</v>
      </c>
      <c r="K2728" t="s">
        <v>4898</v>
      </c>
      <c r="L2728" s="7">
        <f t="shared" si="384"/>
        <v>45653</v>
      </c>
      <c r="M2728" s="7">
        <v>45712</v>
      </c>
      <c r="N2728" s="1">
        <f t="shared" si="380"/>
        <v>45712</v>
      </c>
      <c r="P2728" s="7" t="str">
        <f t="shared" si="385"/>
        <v/>
      </c>
      <c r="R2728">
        <v>0</v>
      </c>
      <c r="S2728">
        <v>1</v>
      </c>
      <c r="T2728">
        <v>15.7</v>
      </c>
      <c r="U2728" t="s">
        <v>33</v>
      </c>
      <c r="W2728" t="str">
        <f t="shared" si="381"/>
        <v>Open</v>
      </c>
      <c r="X2728" t="str">
        <f>_xlfn.XLOOKUP(B2728,'Customers'!A:A,'Customers'!E:E,"")</f>
        <v>Mid-Market</v>
      </c>
      <c r="Y2728">
        <f t="shared" si="382"/>
        <v>0</v>
      </c>
      <c r="Z2728" t="str">
        <f t="shared" si="383"/>
        <v/>
      </c>
      <c r="AA2728">
        <f t="shared" si="386"/>
        <v>0</v>
      </c>
    </row>
    <row r="2729" spans="1:27">
      <c r="A2729" t="s">
        <v>8236</v>
      </c>
      <c r="B2729" t="s">
        <v>4022</v>
      </c>
      <c r="C2729" t="s">
        <v>5060</v>
      </c>
      <c r="D2729" t="s">
        <v>183</v>
      </c>
      <c r="E2729" t="s">
        <v>91</v>
      </c>
      <c r="F2729" t="s">
        <v>8237</v>
      </c>
      <c r="G2729" s="6">
        <f t="shared" si="378"/>
        <v>12899</v>
      </c>
      <c r="H2729" t="s">
        <v>47</v>
      </c>
      <c r="I2729" t="s">
        <v>303</v>
      </c>
      <c r="J2729" t="str">
        <f t="shared" si="379"/>
        <v>Amruta Sinha</v>
      </c>
      <c r="K2729" t="s">
        <v>1617</v>
      </c>
      <c r="L2729" s="7">
        <f t="shared" si="384"/>
        <v>44726</v>
      </c>
      <c r="M2729" s="7">
        <v>44898</v>
      </c>
      <c r="N2729" s="1">
        <f t="shared" si="380"/>
        <v>44898</v>
      </c>
      <c r="O2729" s="7">
        <v>44849</v>
      </c>
      <c r="P2729" s="7">
        <f t="shared" si="385"/>
        <v>44849</v>
      </c>
      <c r="Q2729">
        <v>123</v>
      </c>
      <c r="R2729">
        <v>0</v>
      </c>
      <c r="S2729">
        <v>1</v>
      </c>
      <c r="T2729">
        <v>3.3</v>
      </c>
      <c r="U2729" t="s">
        <v>58</v>
      </c>
      <c r="W2729" t="str">
        <f t="shared" si="381"/>
        <v>Won</v>
      </c>
      <c r="X2729" t="str">
        <f>_xlfn.XLOOKUP(B2729,'Customers'!A:A,'Customers'!E:E,"")</f>
        <v>SMB</v>
      </c>
      <c r="Y2729">
        <f t="shared" si="382"/>
        <v>1</v>
      </c>
      <c r="Z2729">
        <f t="shared" si="383"/>
        <v>-49</v>
      </c>
      <c r="AA2729">
        <f t="shared" si="386"/>
        <v>0</v>
      </c>
    </row>
    <row r="2730" spans="1:27">
      <c r="A2730" t="s">
        <v>8238</v>
      </c>
      <c r="B2730" t="s">
        <v>8239</v>
      </c>
      <c r="C2730" t="s">
        <v>3066</v>
      </c>
      <c r="D2730" t="s">
        <v>183</v>
      </c>
      <c r="E2730" t="s">
        <v>91</v>
      </c>
      <c r="F2730" t="s">
        <v>8240</v>
      </c>
      <c r="G2730" s="6">
        <f t="shared" si="378"/>
        <v>11224</v>
      </c>
      <c r="H2730" t="s">
        <v>39</v>
      </c>
      <c r="I2730" t="s">
        <v>93</v>
      </c>
      <c r="J2730" t="str">
        <f t="shared" si="379"/>
        <v>Owen Mane</v>
      </c>
      <c r="K2730" t="s">
        <v>954</v>
      </c>
      <c r="L2730" s="7">
        <f t="shared" si="384"/>
        <v>44845</v>
      </c>
      <c r="M2730" s="7">
        <v>44921</v>
      </c>
      <c r="N2730" s="1">
        <f t="shared" si="380"/>
        <v>44921</v>
      </c>
      <c r="O2730" s="7">
        <v>44952</v>
      </c>
      <c r="P2730" s="7">
        <f t="shared" si="385"/>
        <v>44952</v>
      </c>
      <c r="Q2730">
        <v>107</v>
      </c>
      <c r="R2730">
        <v>0</v>
      </c>
      <c r="S2730">
        <v>1</v>
      </c>
      <c r="T2730">
        <v>25.2</v>
      </c>
      <c r="U2730" t="s">
        <v>42</v>
      </c>
      <c r="W2730" t="str">
        <f t="shared" si="381"/>
        <v>Won</v>
      </c>
      <c r="X2730" t="str">
        <f>_xlfn.XLOOKUP(B2730,'Customers'!A:A,'Customers'!E:E,"")</f>
        <v>Mid-Market</v>
      </c>
      <c r="Y2730">
        <f t="shared" si="382"/>
        <v>1</v>
      </c>
      <c r="Z2730">
        <f t="shared" si="383"/>
        <v>31</v>
      </c>
      <c r="AA2730">
        <f t="shared" si="386"/>
        <v>1</v>
      </c>
    </row>
    <row r="2731" spans="1:27">
      <c r="A2731" t="s">
        <v>8241</v>
      </c>
      <c r="B2731" t="s">
        <v>281</v>
      </c>
      <c r="C2731" t="s">
        <v>137</v>
      </c>
      <c r="D2731" t="s">
        <v>19</v>
      </c>
      <c r="E2731" t="s">
        <v>91</v>
      </c>
      <c r="F2731" t="s">
        <v>8242</v>
      </c>
      <c r="G2731" s="6">
        <f t="shared" si="378"/>
        <v>9218</v>
      </c>
      <c r="H2731" t="s">
        <v>151</v>
      </c>
      <c r="I2731" t="s">
        <v>127</v>
      </c>
      <c r="J2731" t="str">
        <f t="shared" si="379"/>
        <v>Kashish Patla</v>
      </c>
      <c r="K2731" t="s">
        <v>2035</v>
      </c>
      <c r="L2731" s="7">
        <f t="shared" si="384"/>
        <v>45057</v>
      </c>
      <c r="M2731" s="7">
        <v>45232</v>
      </c>
      <c r="N2731" s="1">
        <f t="shared" si="380"/>
        <v>45232</v>
      </c>
      <c r="O2731" s="7">
        <v>45229</v>
      </c>
      <c r="P2731" s="7">
        <f t="shared" si="385"/>
        <v>45229</v>
      </c>
      <c r="Q2731">
        <v>172</v>
      </c>
      <c r="R2731">
        <v>0</v>
      </c>
      <c r="S2731">
        <v>1</v>
      </c>
      <c r="T2731">
        <v>34.9</v>
      </c>
      <c r="U2731" t="s">
        <v>33</v>
      </c>
      <c r="W2731" t="str">
        <f t="shared" si="381"/>
        <v>Won</v>
      </c>
      <c r="X2731" t="str">
        <f>_xlfn.XLOOKUP(B2731,'Customers'!A:A,'Customers'!E:E,"")</f>
        <v>Mid-Market</v>
      </c>
      <c r="Y2731">
        <f t="shared" si="382"/>
        <v>1</v>
      </c>
      <c r="Z2731">
        <f t="shared" si="383"/>
        <v>-3</v>
      </c>
      <c r="AA2731">
        <f t="shared" si="386"/>
        <v>0</v>
      </c>
    </row>
    <row r="2732" spans="1:27">
      <c r="A2732" t="s">
        <v>8243</v>
      </c>
      <c r="B2732" t="s">
        <v>6102</v>
      </c>
      <c r="C2732" t="s">
        <v>193</v>
      </c>
      <c r="D2732" t="s">
        <v>66</v>
      </c>
      <c r="E2732" t="s">
        <v>91</v>
      </c>
      <c r="F2732" t="s">
        <v>8244</v>
      </c>
      <c r="G2732" s="6">
        <f t="shared" si="378"/>
        <v>19554</v>
      </c>
      <c r="H2732" t="s">
        <v>172</v>
      </c>
      <c r="I2732" t="s">
        <v>237</v>
      </c>
      <c r="J2732" t="str">
        <f t="shared" si="379"/>
        <v>Vidhi Mital</v>
      </c>
      <c r="K2732" t="s">
        <v>1166</v>
      </c>
      <c r="L2732" s="7">
        <f t="shared" si="384"/>
        <v>45073</v>
      </c>
      <c r="M2732" s="7">
        <v>45197</v>
      </c>
      <c r="N2732" s="1">
        <f t="shared" si="380"/>
        <v>45197</v>
      </c>
      <c r="O2732" s="7">
        <v>45131</v>
      </c>
      <c r="P2732" s="7">
        <f t="shared" si="385"/>
        <v>45131</v>
      </c>
      <c r="Q2732">
        <v>58</v>
      </c>
      <c r="R2732">
        <v>0</v>
      </c>
      <c r="S2732">
        <v>1</v>
      </c>
      <c r="T2732">
        <v>20.8</v>
      </c>
      <c r="U2732" t="s">
        <v>42</v>
      </c>
      <c r="W2732" t="str">
        <f t="shared" si="381"/>
        <v>Won</v>
      </c>
      <c r="X2732" t="str">
        <f>_xlfn.XLOOKUP(B2732,'Customers'!A:A,'Customers'!E:E,"")</f>
        <v>Mid-Market</v>
      </c>
      <c r="Y2732">
        <f t="shared" si="382"/>
        <v>1</v>
      </c>
      <c r="Z2732">
        <f t="shared" si="383"/>
        <v>-66</v>
      </c>
      <c r="AA2732">
        <f t="shared" si="386"/>
        <v>0</v>
      </c>
    </row>
    <row r="2733" spans="1:27">
      <c r="A2733" t="s">
        <v>8245</v>
      </c>
      <c r="B2733" t="s">
        <v>2907</v>
      </c>
      <c r="C2733" t="s">
        <v>995</v>
      </c>
      <c r="D2733" t="s">
        <v>19</v>
      </c>
      <c r="E2733" t="s">
        <v>91</v>
      </c>
      <c r="F2733" t="s">
        <v>1411</v>
      </c>
      <c r="G2733" s="6">
        <f t="shared" si="378"/>
        <v>9000</v>
      </c>
      <c r="H2733" t="s">
        <v>47</v>
      </c>
      <c r="I2733" t="s">
        <v>156</v>
      </c>
      <c r="J2733" t="str">
        <f t="shared" si="379"/>
        <v>Lakshmi Hayre</v>
      </c>
      <c r="K2733" t="s">
        <v>8246</v>
      </c>
      <c r="L2733" s="7">
        <f t="shared" si="384"/>
        <v>45589</v>
      </c>
      <c r="M2733" s="7">
        <v>45648</v>
      </c>
      <c r="N2733" s="1">
        <f t="shared" si="380"/>
        <v>45648</v>
      </c>
      <c r="O2733" s="7">
        <v>45615</v>
      </c>
      <c r="P2733" s="7">
        <f t="shared" si="385"/>
        <v>45615</v>
      </c>
      <c r="Q2733">
        <v>26</v>
      </c>
      <c r="R2733">
        <v>1</v>
      </c>
      <c r="S2733">
        <v>2</v>
      </c>
      <c r="U2733" t="s">
        <v>42</v>
      </c>
      <c r="W2733" t="str">
        <f t="shared" si="381"/>
        <v>Won</v>
      </c>
      <c r="X2733" t="str">
        <f>_xlfn.XLOOKUP(B2733,'Customers'!A:A,'Customers'!E:E,"")</f>
        <v>Enterprise</v>
      </c>
      <c r="Y2733">
        <f t="shared" si="382"/>
        <v>1</v>
      </c>
      <c r="Z2733">
        <f t="shared" si="383"/>
        <v>-33</v>
      </c>
      <c r="AA2733">
        <f t="shared" si="386"/>
        <v>0</v>
      </c>
    </row>
    <row r="2734" spans="1:27">
      <c r="A2734" t="s">
        <v>8247</v>
      </c>
      <c r="B2734" t="s">
        <v>1068</v>
      </c>
      <c r="C2734" t="s">
        <v>18</v>
      </c>
      <c r="D2734" t="s">
        <v>53</v>
      </c>
      <c r="E2734" t="s">
        <v>45</v>
      </c>
      <c r="F2734" t="s">
        <v>383</v>
      </c>
      <c r="G2734" s="6">
        <f t="shared" si="378"/>
        <v>16000</v>
      </c>
      <c r="H2734" t="s">
        <v>22</v>
      </c>
      <c r="I2734" t="s">
        <v>23</v>
      </c>
      <c r="J2734" t="str">
        <f t="shared" si="379"/>
        <v>Nihal Bhasin</v>
      </c>
      <c r="K2734" t="s">
        <v>99</v>
      </c>
      <c r="L2734" s="7">
        <f t="shared" si="384"/>
        <v>44792</v>
      </c>
      <c r="M2734" s="7">
        <v>44858</v>
      </c>
      <c r="N2734" s="1">
        <f t="shared" si="380"/>
        <v>44858</v>
      </c>
      <c r="P2734" s="7" t="str">
        <f t="shared" si="385"/>
        <v/>
      </c>
      <c r="R2734">
        <v>0</v>
      </c>
      <c r="S2734">
        <v>1</v>
      </c>
      <c r="T2734">
        <v>19.2</v>
      </c>
      <c r="U2734" t="s">
        <v>100</v>
      </c>
      <c r="W2734" t="str">
        <f t="shared" si="381"/>
        <v>Open</v>
      </c>
      <c r="X2734" t="str">
        <f>_xlfn.XLOOKUP(B2734,'Customers'!A:A,'Customers'!E:E,"")</f>
        <v>SMB</v>
      </c>
      <c r="Y2734">
        <f t="shared" si="382"/>
        <v>0</v>
      </c>
      <c r="Z2734" t="str">
        <f t="shared" si="383"/>
        <v/>
      </c>
      <c r="AA2734">
        <f t="shared" si="386"/>
        <v>0</v>
      </c>
    </row>
    <row r="2735" spans="1:27">
      <c r="A2735" t="s">
        <v>8248</v>
      </c>
      <c r="B2735" t="s">
        <v>2761</v>
      </c>
      <c r="C2735" t="s">
        <v>1590</v>
      </c>
      <c r="D2735" t="s">
        <v>19</v>
      </c>
      <c r="E2735" t="s">
        <v>20</v>
      </c>
      <c r="F2735" t="s">
        <v>8249</v>
      </c>
      <c r="G2735" s="6">
        <f t="shared" si="378"/>
        <v>2468</v>
      </c>
      <c r="H2735" t="s">
        <v>161</v>
      </c>
      <c r="I2735" t="s">
        <v>31</v>
      </c>
      <c r="J2735" t="str">
        <f t="shared" si="379"/>
        <v>Ati Seshadri</v>
      </c>
      <c r="K2735" t="s">
        <v>8250</v>
      </c>
      <c r="L2735" s="7">
        <f t="shared" si="384"/>
        <v>45461</v>
      </c>
      <c r="M2735" s="7">
        <v>45573</v>
      </c>
      <c r="N2735" s="1">
        <f t="shared" si="380"/>
        <v>45573</v>
      </c>
      <c r="P2735" s="7" t="str">
        <f t="shared" si="385"/>
        <v/>
      </c>
      <c r="R2735">
        <v>0</v>
      </c>
      <c r="S2735">
        <v>1</v>
      </c>
      <c r="T2735">
        <v>2.7</v>
      </c>
      <c r="U2735" t="s">
        <v>42</v>
      </c>
      <c r="W2735" t="str">
        <f t="shared" si="381"/>
        <v>Open</v>
      </c>
      <c r="X2735" t="str">
        <f>_xlfn.XLOOKUP(B2735,'Customers'!A:A,'Customers'!E:E,"")</f>
        <v>Mid-Market</v>
      </c>
      <c r="Y2735">
        <f t="shared" si="382"/>
        <v>0</v>
      </c>
      <c r="Z2735" t="str">
        <f t="shared" si="383"/>
        <v/>
      </c>
      <c r="AA2735">
        <f t="shared" si="386"/>
        <v>0</v>
      </c>
    </row>
    <row r="2736" spans="1:27">
      <c r="A2736" t="s">
        <v>8251</v>
      </c>
      <c r="B2736" t="s">
        <v>2382</v>
      </c>
      <c r="C2736" t="s">
        <v>296</v>
      </c>
      <c r="D2736" t="s">
        <v>19</v>
      </c>
      <c r="E2736" t="s">
        <v>20</v>
      </c>
      <c r="F2736" t="s">
        <v>8252</v>
      </c>
      <c r="G2736" s="6">
        <f t="shared" si="378"/>
        <v>6270</v>
      </c>
      <c r="H2736" t="s">
        <v>56</v>
      </c>
      <c r="I2736" t="s">
        <v>268</v>
      </c>
      <c r="J2736" t="str">
        <f t="shared" si="379"/>
        <v>Panini Kade</v>
      </c>
      <c r="K2736" t="s">
        <v>7425</v>
      </c>
      <c r="L2736" s="7">
        <f t="shared" si="384"/>
        <v>45027</v>
      </c>
      <c r="M2736" s="7">
        <v>45126</v>
      </c>
      <c r="N2736" s="1">
        <f t="shared" si="380"/>
        <v>45126</v>
      </c>
      <c r="P2736" s="7" t="str">
        <f t="shared" si="385"/>
        <v/>
      </c>
      <c r="R2736">
        <v>0</v>
      </c>
      <c r="S2736">
        <v>1</v>
      </c>
      <c r="T2736">
        <v>7.9</v>
      </c>
      <c r="U2736" t="s">
        <v>33</v>
      </c>
      <c r="W2736" t="str">
        <f t="shared" si="381"/>
        <v>Open</v>
      </c>
      <c r="X2736" t="str">
        <f>_xlfn.XLOOKUP(B2736,'Customers'!A:A,'Customers'!E:E,"")</f>
        <v>SMB</v>
      </c>
      <c r="Y2736">
        <f t="shared" si="382"/>
        <v>0</v>
      </c>
      <c r="Z2736" t="str">
        <f t="shared" si="383"/>
        <v/>
      </c>
      <c r="AA2736">
        <f t="shared" si="386"/>
        <v>0</v>
      </c>
    </row>
    <row r="2737" spans="1:27">
      <c r="A2737" t="s">
        <v>8253</v>
      </c>
      <c r="B2737" t="s">
        <v>1112</v>
      </c>
      <c r="C2737" t="s">
        <v>18</v>
      </c>
      <c r="D2737" t="s">
        <v>183</v>
      </c>
      <c r="E2737" t="s">
        <v>54</v>
      </c>
      <c r="F2737" t="s">
        <v>592</v>
      </c>
      <c r="G2737" s="6">
        <f t="shared" si="378"/>
        <v>10000</v>
      </c>
      <c r="H2737" t="s">
        <v>151</v>
      </c>
      <c r="I2737" t="s">
        <v>268</v>
      </c>
      <c r="J2737" t="str">
        <f t="shared" si="379"/>
        <v>Panini Kade</v>
      </c>
      <c r="K2737" t="s">
        <v>2282</v>
      </c>
      <c r="L2737" s="7">
        <f t="shared" si="384"/>
        <v>45654</v>
      </c>
      <c r="M2737" s="7">
        <v>45745</v>
      </c>
      <c r="N2737" s="1">
        <f t="shared" si="380"/>
        <v>45745</v>
      </c>
      <c r="P2737" s="7" t="str">
        <f t="shared" si="385"/>
        <v/>
      </c>
      <c r="R2737">
        <v>0</v>
      </c>
      <c r="S2737">
        <v>1</v>
      </c>
      <c r="U2737" t="s">
        <v>58</v>
      </c>
      <c r="W2737" t="str">
        <f t="shared" si="381"/>
        <v>Open</v>
      </c>
      <c r="X2737" t="str">
        <f>_xlfn.XLOOKUP(B2737,'Customers'!A:A,'Customers'!E:E,"")</f>
        <v>Enterprise</v>
      </c>
      <c r="Y2737">
        <f t="shared" si="382"/>
        <v>0</v>
      </c>
      <c r="Z2737" t="str">
        <f t="shared" si="383"/>
        <v/>
      </c>
      <c r="AA2737">
        <f t="shared" si="386"/>
        <v>0</v>
      </c>
    </row>
    <row r="2738" spans="1:27">
      <c r="A2738" t="s">
        <v>8254</v>
      </c>
      <c r="B2738" t="s">
        <v>4612</v>
      </c>
      <c r="C2738" t="s">
        <v>18</v>
      </c>
      <c r="D2738" t="s">
        <v>66</v>
      </c>
      <c r="E2738" t="s">
        <v>45</v>
      </c>
      <c r="F2738" t="s">
        <v>8255</v>
      </c>
      <c r="G2738" s="6">
        <f t="shared" si="378"/>
        <v>11432</v>
      </c>
      <c r="H2738" t="s">
        <v>56</v>
      </c>
      <c r="I2738" t="s">
        <v>86</v>
      </c>
      <c r="J2738" t="str">
        <f t="shared" si="379"/>
        <v>Mason Solanki</v>
      </c>
      <c r="K2738" t="s">
        <v>3463</v>
      </c>
      <c r="L2738" s="7">
        <f t="shared" si="384"/>
        <v>44618</v>
      </c>
      <c r="M2738" s="7">
        <v>44670</v>
      </c>
      <c r="N2738" s="1">
        <f t="shared" si="380"/>
        <v>44670</v>
      </c>
      <c r="P2738" s="7" t="str">
        <f t="shared" si="385"/>
        <v/>
      </c>
      <c r="R2738">
        <v>0</v>
      </c>
      <c r="S2738">
        <v>1</v>
      </c>
      <c r="T2738">
        <v>31.9</v>
      </c>
      <c r="U2738" t="s">
        <v>42</v>
      </c>
      <c r="W2738" t="str">
        <f t="shared" si="381"/>
        <v>Open</v>
      </c>
      <c r="X2738" t="str">
        <f>_xlfn.XLOOKUP(B2738,'Customers'!A:A,'Customers'!E:E,"")</f>
        <v>SMB</v>
      </c>
      <c r="Y2738">
        <f t="shared" si="382"/>
        <v>0</v>
      </c>
      <c r="Z2738" t="str">
        <f t="shared" si="383"/>
        <v/>
      </c>
      <c r="AA2738">
        <f t="shared" si="386"/>
        <v>0</v>
      </c>
    </row>
    <row r="2739" spans="1:27">
      <c r="A2739" t="s">
        <v>8256</v>
      </c>
      <c r="B2739" t="s">
        <v>6002</v>
      </c>
      <c r="C2739" t="s">
        <v>3457</v>
      </c>
      <c r="D2739" t="s">
        <v>37</v>
      </c>
      <c r="E2739" t="s">
        <v>91</v>
      </c>
      <c r="F2739" t="s">
        <v>8257</v>
      </c>
      <c r="G2739" s="6">
        <f t="shared" si="378"/>
        <v>178176</v>
      </c>
      <c r="H2739" t="s">
        <v>39</v>
      </c>
      <c r="I2739" t="s">
        <v>361</v>
      </c>
      <c r="J2739" t="str">
        <f t="shared" si="379"/>
        <v>Jalsa Parsa</v>
      </c>
      <c r="K2739" t="s">
        <v>1917</v>
      </c>
      <c r="L2739" s="7">
        <f t="shared" si="384"/>
        <v>45547</v>
      </c>
      <c r="M2739" s="7">
        <v>45725</v>
      </c>
      <c r="N2739" s="1">
        <f t="shared" si="380"/>
        <v>45725</v>
      </c>
      <c r="O2739" s="7">
        <v>45673</v>
      </c>
      <c r="P2739" s="7">
        <f t="shared" si="385"/>
        <v>45673</v>
      </c>
      <c r="Q2739">
        <v>126</v>
      </c>
      <c r="R2739">
        <v>0</v>
      </c>
      <c r="S2739">
        <v>1</v>
      </c>
      <c r="T2739">
        <v>20.8</v>
      </c>
      <c r="U2739" t="s">
        <v>33</v>
      </c>
      <c r="W2739" t="str">
        <f t="shared" si="381"/>
        <v>Won</v>
      </c>
      <c r="X2739" t="str">
        <f>_xlfn.XLOOKUP(B2739,'Customers'!A:A,'Customers'!E:E,"")</f>
        <v>SMB</v>
      </c>
      <c r="Y2739">
        <f t="shared" si="382"/>
        <v>1</v>
      </c>
      <c r="Z2739">
        <f t="shared" si="383"/>
        <v>-52</v>
      </c>
      <c r="AA2739">
        <f t="shared" si="386"/>
        <v>0</v>
      </c>
    </row>
    <row r="2740" spans="1:27">
      <c r="A2740" t="s">
        <v>8258</v>
      </c>
      <c r="B2740" t="s">
        <v>6948</v>
      </c>
      <c r="C2740" t="s">
        <v>2818</v>
      </c>
      <c r="D2740" t="s">
        <v>53</v>
      </c>
      <c r="E2740" t="s">
        <v>45</v>
      </c>
      <c r="F2740" t="s">
        <v>8259</v>
      </c>
      <c r="G2740" s="6">
        <f t="shared" si="378"/>
        <v>14775</v>
      </c>
      <c r="H2740" t="s">
        <v>151</v>
      </c>
      <c r="I2740" t="s">
        <v>80</v>
      </c>
      <c r="J2740" t="str">
        <f t="shared" si="379"/>
        <v>Shivani Natt</v>
      </c>
      <c r="K2740" t="s">
        <v>4337</v>
      </c>
      <c r="L2740" s="7">
        <f t="shared" si="384"/>
        <v>45596</v>
      </c>
      <c r="M2740" s="7">
        <v>45662</v>
      </c>
      <c r="N2740" s="1">
        <f t="shared" si="380"/>
        <v>45662</v>
      </c>
      <c r="P2740" s="7" t="str">
        <f t="shared" si="385"/>
        <v/>
      </c>
      <c r="R2740">
        <v>0</v>
      </c>
      <c r="S2740">
        <v>1</v>
      </c>
      <c r="T2740">
        <v>20.2</v>
      </c>
      <c r="U2740" t="s">
        <v>25</v>
      </c>
      <c r="W2740" t="str">
        <f t="shared" si="381"/>
        <v>Open</v>
      </c>
      <c r="X2740" t="str">
        <f>_xlfn.XLOOKUP(B2740,'Customers'!A:A,'Customers'!E:E,"")</f>
        <v>Mid-Market</v>
      </c>
      <c r="Y2740">
        <f t="shared" si="382"/>
        <v>0</v>
      </c>
      <c r="Z2740" t="str">
        <f t="shared" si="383"/>
        <v/>
      </c>
      <c r="AA2740">
        <f t="shared" si="386"/>
        <v>0</v>
      </c>
    </row>
    <row r="2741" spans="1:27">
      <c r="A2741" t="s">
        <v>8260</v>
      </c>
      <c r="B2741" t="s">
        <v>2416</v>
      </c>
      <c r="C2741" t="s">
        <v>114</v>
      </c>
      <c r="D2741" t="s">
        <v>19</v>
      </c>
      <c r="E2741" t="s">
        <v>54</v>
      </c>
      <c r="F2741" t="s">
        <v>8261</v>
      </c>
      <c r="G2741" s="6">
        <f t="shared" si="378"/>
        <v>3083</v>
      </c>
      <c r="H2741" t="s">
        <v>39</v>
      </c>
      <c r="I2741" t="s">
        <v>2468</v>
      </c>
      <c r="J2741" t="str">
        <f t="shared" si="379"/>
        <v>Shivani Natt</v>
      </c>
      <c r="K2741" t="s">
        <v>6021</v>
      </c>
      <c r="L2741" s="7">
        <f t="shared" si="384"/>
        <v>45496</v>
      </c>
      <c r="M2741" s="7">
        <v>45554</v>
      </c>
      <c r="N2741" s="1">
        <f t="shared" si="380"/>
        <v>45554</v>
      </c>
      <c r="P2741" s="7" t="str">
        <f t="shared" si="385"/>
        <v/>
      </c>
      <c r="R2741">
        <v>0</v>
      </c>
      <c r="S2741">
        <v>1</v>
      </c>
      <c r="T2741">
        <v>11.1</v>
      </c>
      <c r="U2741" t="s">
        <v>100</v>
      </c>
      <c r="W2741" t="str">
        <f t="shared" si="381"/>
        <v>Open</v>
      </c>
      <c r="X2741" t="str">
        <f>_xlfn.XLOOKUP(B2741,'Customers'!A:A,'Customers'!E:E,"")</f>
        <v>SMB</v>
      </c>
      <c r="Y2741">
        <f t="shared" si="382"/>
        <v>0</v>
      </c>
      <c r="Z2741" t="str">
        <f t="shared" si="383"/>
        <v/>
      </c>
      <c r="AA2741">
        <f t="shared" si="386"/>
        <v>0</v>
      </c>
    </row>
    <row r="2742" spans="1:27">
      <c r="A2742" t="s">
        <v>8262</v>
      </c>
      <c r="B2742" t="s">
        <v>5082</v>
      </c>
      <c r="C2742" t="s">
        <v>3898</v>
      </c>
      <c r="D2742" t="s">
        <v>53</v>
      </c>
      <c r="E2742" t="s">
        <v>20</v>
      </c>
      <c r="F2742" t="s">
        <v>3318</v>
      </c>
      <c r="G2742" s="6">
        <f t="shared" si="378"/>
        <v>44000</v>
      </c>
      <c r="H2742" t="s">
        <v>151</v>
      </c>
      <c r="I2742" t="s">
        <v>1705</v>
      </c>
      <c r="J2742" t="str">
        <f t="shared" si="379"/>
        <v>Karan Karnik</v>
      </c>
      <c r="K2742" t="s">
        <v>7308</v>
      </c>
      <c r="L2742" s="7">
        <f t="shared" si="384"/>
        <v>44595</v>
      </c>
      <c r="M2742" s="7">
        <v>44771</v>
      </c>
      <c r="N2742" s="1">
        <f t="shared" si="380"/>
        <v>44771</v>
      </c>
      <c r="P2742" s="7" t="str">
        <f t="shared" si="385"/>
        <v/>
      </c>
      <c r="R2742">
        <v>0</v>
      </c>
      <c r="S2742">
        <v>1</v>
      </c>
      <c r="T2742">
        <v>28.9</v>
      </c>
      <c r="U2742" t="s">
        <v>58</v>
      </c>
      <c r="W2742" t="str">
        <f t="shared" si="381"/>
        <v>Open</v>
      </c>
      <c r="X2742" t="str">
        <f>_xlfn.XLOOKUP(B2742,'Customers'!A:A,'Customers'!E:E,"")</f>
        <v>Mid-Market</v>
      </c>
      <c r="Y2742">
        <f t="shared" si="382"/>
        <v>0</v>
      </c>
      <c r="Z2742" t="str">
        <f t="shared" si="383"/>
        <v/>
      </c>
      <c r="AA2742">
        <f t="shared" si="386"/>
        <v>0</v>
      </c>
    </row>
    <row r="2743" spans="1:27">
      <c r="A2743" t="s">
        <v>8263</v>
      </c>
      <c r="B2743" t="s">
        <v>2650</v>
      </c>
      <c r="C2743" t="s">
        <v>3303</v>
      </c>
      <c r="D2743" t="s">
        <v>66</v>
      </c>
      <c r="E2743" t="s">
        <v>54</v>
      </c>
      <c r="F2743" t="s">
        <v>8264</v>
      </c>
      <c r="G2743" s="6">
        <f t="shared" si="378"/>
        <v>9138</v>
      </c>
      <c r="H2743" t="s">
        <v>151</v>
      </c>
      <c r="I2743" t="s">
        <v>62</v>
      </c>
      <c r="J2743" t="str">
        <f t="shared" si="379"/>
        <v>Jairaj Panchal</v>
      </c>
      <c r="K2743" t="s">
        <v>6488</v>
      </c>
      <c r="L2743" s="7">
        <f t="shared" si="384"/>
        <v>45371</v>
      </c>
      <c r="M2743" s="7">
        <v>45501</v>
      </c>
      <c r="N2743" s="1">
        <f t="shared" si="380"/>
        <v>45501</v>
      </c>
      <c r="P2743" s="7" t="str">
        <f t="shared" si="385"/>
        <v/>
      </c>
      <c r="R2743">
        <v>0</v>
      </c>
      <c r="S2743">
        <v>1</v>
      </c>
      <c r="T2743">
        <v>31.6</v>
      </c>
      <c r="U2743" t="s">
        <v>25</v>
      </c>
      <c r="W2743" t="str">
        <f t="shared" si="381"/>
        <v>Open</v>
      </c>
      <c r="X2743" t="str">
        <f>_xlfn.XLOOKUP(B2743,'Customers'!A:A,'Customers'!E:E,"")</f>
        <v>Mid-Market</v>
      </c>
      <c r="Y2743">
        <f t="shared" si="382"/>
        <v>0</v>
      </c>
      <c r="Z2743" t="str">
        <f t="shared" si="383"/>
        <v/>
      </c>
      <c r="AA2743">
        <f t="shared" si="386"/>
        <v>0</v>
      </c>
    </row>
    <row r="2744" spans="1:27">
      <c r="A2744" t="s">
        <v>8265</v>
      </c>
      <c r="B2744" t="s">
        <v>2727</v>
      </c>
      <c r="C2744" t="s">
        <v>2549</v>
      </c>
      <c r="D2744" t="s">
        <v>37</v>
      </c>
      <c r="E2744" t="s">
        <v>91</v>
      </c>
      <c r="F2744" t="s">
        <v>8266</v>
      </c>
      <c r="G2744" s="6">
        <f t="shared" si="378"/>
        <v>91664</v>
      </c>
      <c r="H2744" t="s">
        <v>22</v>
      </c>
      <c r="I2744" t="s">
        <v>145</v>
      </c>
      <c r="J2744" t="str">
        <f t="shared" si="379"/>
        <v>Krish Varughese</v>
      </c>
      <c r="K2744" t="s">
        <v>2173</v>
      </c>
      <c r="L2744" s="7">
        <f t="shared" si="384"/>
        <v>45577</v>
      </c>
      <c r="M2744" s="7">
        <v>45710</v>
      </c>
      <c r="N2744" s="1">
        <f t="shared" si="380"/>
        <v>45710</v>
      </c>
      <c r="O2744" s="7">
        <v>45635</v>
      </c>
      <c r="P2744" s="7">
        <f t="shared" si="385"/>
        <v>45635</v>
      </c>
      <c r="Q2744">
        <v>58</v>
      </c>
      <c r="R2744">
        <v>0</v>
      </c>
      <c r="S2744">
        <v>1</v>
      </c>
      <c r="U2744" t="s">
        <v>100</v>
      </c>
      <c r="W2744" t="str">
        <f t="shared" si="381"/>
        <v>Won</v>
      </c>
      <c r="X2744" t="str">
        <f>_xlfn.XLOOKUP(B2744,'Customers'!A:A,'Customers'!E:E,"")</f>
        <v>Enterprise</v>
      </c>
      <c r="Y2744">
        <f t="shared" si="382"/>
        <v>1</v>
      </c>
      <c r="Z2744">
        <f t="shared" si="383"/>
        <v>-75</v>
      </c>
      <c r="AA2744">
        <f t="shared" si="386"/>
        <v>0</v>
      </c>
    </row>
    <row r="2745" spans="1:27">
      <c r="A2745" t="s">
        <v>8267</v>
      </c>
      <c r="B2745" t="s">
        <v>3533</v>
      </c>
      <c r="C2745" t="s">
        <v>2176</v>
      </c>
      <c r="D2745" t="s">
        <v>37</v>
      </c>
      <c r="E2745" t="s">
        <v>28</v>
      </c>
      <c r="F2745" t="s">
        <v>8268</v>
      </c>
      <c r="G2745" s="6">
        <f t="shared" si="378"/>
        <v>111615</v>
      </c>
      <c r="H2745" t="s">
        <v>161</v>
      </c>
      <c r="I2745" t="s">
        <v>258</v>
      </c>
      <c r="J2745" t="str">
        <f t="shared" si="379"/>
        <v>Jasmit Gour</v>
      </c>
      <c r="K2745" t="s">
        <v>49</v>
      </c>
      <c r="L2745" s="7">
        <f t="shared" si="384"/>
        <v>45328</v>
      </c>
      <c r="M2745" s="7">
        <v>45371</v>
      </c>
      <c r="N2745" s="1">
        <f t="shared" si="380"/>
        <v>45371</v>
      </c>
      <c r="P2745" s="7" t="str">
        <f t="shared" si="385"/>
        <v/>
      </c>
      <c r="R2745">
        <v>0</v>
      </c>
      <c r="S2745">
        <v>1</v>
      </c>
      <c r="T2745">
        <v>1</v>
      </c>
      <c r="U2745" t="s">
        <v>100</v>
      </c>
      <c r="W2745" t="str">
        <f t="shared" si="381"/>
        <v>Open</v>
      </c>
      <c r="X2745" t="str">
        <f>_xlfn.XLOOKUP(B2745,'Customers'!A:A,'Customers'!E:E,"")</f>
        <v>Enterprise</v>
      </c>
      <c r="Y2745">
        <f t="shared" si="382"/>
        <v>0</v>
      </c>
      <c r="Z2745" t="str">
        <f t="shared" si="383"/>
        <v/>
      </c>
      <c r="AA2745">
        <f t="shared" si="386"/>
        <v>0</v>
      </c>
    </row>
    <row r="2746" spans="1:27">
      <c r="A2746" t="s">
        <v>8269</v>
      </c>
      <c r="B2746" t="s">
        <v>2827</v>
      </c>
      <c r="C2746" t="s">
        <v>2100</v>
      </c>
      <c r="D2746" t="s">
        <v>66</v>
      </c>
      <c r="E2746" t="s">
        <v>115</v>
      </c>
      <c r="F2746" t="s">
        <v>8270</v>
      </c>
      <c r="G2746" s="6">
        <f t="shared" si="378"/>
        <v>6178</v>
      </c>
      <c r="H2746" t="s">
        <v>47</v>
      </c>
      <c r="I2746" t="s">
        <v>361</v>
      </c>
      <c r="J2746" t="str">
        <f t="shared" si="379"/>
        <v>Jalsa Parsa</v>
      </c>
      <c r="K2746" t="s">
        <v>5188</v>
      </c>
      <c r="L2746" s="7">
        <f t="shared" si="384"/>
        <v>45573</v>
      </c>
      <c r="M2746" s="7">
        <v>45679</v>
      </c>
      <c r="N2746" s="1">
        <f t="shared" si="380"/>
        <v>45679</v>
      </c>
      <c r="O2746" s="7">
        <v>45734</v>
      </c>
      <c r="P2746" s="7">
        <f t="shared" si="385"/>
        <v>45734</v>
      </c>
      <c r="Q2746">
        <v>161</v>
      </c>
      <c r="R2746">
        <v>0</v>
      </c>
      <c r="S2746">
        <v>1</v>
      </c>
      <c r="T2746">
        <v>4.8</v>
      </c>
      <c r="U2746" t="s">
        <v>100</v>
      </c>
      <c r="W2746" t="str">
        <f t="shared" si="381"/>
        <v>Lost</v>
      </c>
      <c r="X2746" t="str">
        <f>_xlfn.XLOOKUP(B2746,'Customers'!A:A,'Customers'!E:E,"")</f>
        <v>Enterprise</v>
      </c>
      <c r="Y2746">
        <f t="shared" si="382"/>
        <v>1</v>
      </c>
      <c r="Z2746">
        <f t="shared" si="383"/>
        <v>55</v>
      </c>
      <c r="AA2746">
        <f t="shared" si="386"/>
        <v>1</v>
      </c>
    </row>
    <row r="2747" spans="1:27">
      <c r="A2747" t="s">
        <v>8271</v>
      </c>
      <c r="B2747" t="s">
        <v>7798</v>
      </c>
      <c r="C2747" t="s">
        <v>272</v>
      </c>
      <c r="D2747" t="s">
        <v>19</v>
      </c>
      <c r="E2747" t="s">
        <v>54</v>
      </c>
      <c r="F2747" t="s">
        <v>184</v>
      </c>
      <c r="G2747" s="6">
        <f t="shared" si="378"/>
        <v>8000</v>
      </c>
      <c r="H2747" t="s">
        <v>151</v>
      </c>
      <c r="I2747" t="s">
        <v>394</v>
      </c>
      <c r="J2747" t="str">
        <f t="shared" si="379"/>
        <v>Ekta Uppal</v>
      </c>
      <c r="K2747" t="s">
        <v>8272</v>
      </c>
      <c r="L2747" s="7">
        <f t="shared" si="384"/>
        <v>44821</v>
      </c>
      <c r="M2747" s="7">
        <v>44968</v>
      </c>
      <c r="N2747" s="1">
        <f t="shared" si="380"/>
        <v>44968</v>
      </c>
      <c r="P2747" s="7" t="str">
        <f t="shared" si="385"/>
        <v/>
      </c>
      <c r="R2747">
        <v>0</v>
      </c>
      <c r="S2747">
        <v>1</v>
      </c>
      <c r="T2747">
        <v>10.1</v>
      </c>
      <c r="U2747" t="s">
        <v>58</v>
      </c>
      <c r="W2747" t="str">
        <f t="shared" si="381"/>
        <v>Open</v>
      </c>
      <c r="X2747" t="str">
        <f>_xlfn.XLOOKUP(B2747,'Customers'!A:A,'Customers'!E:E,"")</f>
        <v>SMB</v>
      </c>
      <c r="Y2747">
        <f t="shared" si="382"/>
        <v>0</v>
      </c>
      <c r="Z2747" t="str">
        <f t="shared" si="383"/>
        <v/>
      </c>
      <c r="AA2747">
        <f t="shared" si="386"/>
        <v>0</v>
      </c>
    </row>
    <row r="2748" spans="1:27">
      <c r="A2748" t="s">
        <v>8273</v>
      </c>
      <c r="B2748" t="s">
        <v>2002</v>
      </c>
      <c r="C2748" t="s">
        <v>3575</v>
      </c>
      <c r="D2748" t="s">
        <v>53</v>
      </c>
      <c r="E2748" t="s">
        <v>115</v>
      </c>
      <c r="F2748" t="s">
        <v>8274</v>
      </c>
      <c r="G2748" s="6">
        <f t="shared" si="378"/>
        <v>43434</v>
      </c>
      <c r="H2748" t="s">
        <v>56</v>
      </c>
      <c r="I2748" t="s">
        <v>156</v>
      </c>
      <c r="J2748" t="str">
        <f t="shared" si="379"/>
        <v>Lakshmi Hayre</v>
      </c>
      <c r="K2748" t="s">
        <v>8275</v>
      </c>
      <c r="L2748" s="7">
        <f t="shared" si="384"/>
        <v>45470</v>
      </c>
      <c r="M2748" s="7">
        <v>45569</v>
      </c>
      <c r="N2748" s="1">
        <f t="shared" si="380"/>
        <v>45569</v>
      </c>
      <c r="O2748" s="7">
        <v>45601</v>
      </c>
      <c r="P2748" s="7">
        <f t="shared" si="385"/>
        <v>45601</v>
      </c>
      <c r="Q2748">
        <v>131</v>
      </c>
      <c r="R2748">
        <v>0</v>
      </c>
      <c r="S2748">
        <v>1</v>
      </c>
      <c r="U2748" t="s">
        <v>58</v>
      </c>
      <c r="W2748" t="str">
        <f t="shared" si="381"/>
        <v>Lost</v>
      </c>
      <c r="X2748" t="str">
        <f>_xlfn.XLOOKUP(B2748,'Customers'!A:A,'Customers'!E:E,"")</f>
        <v>SMB</v>
      </c>
      <c r="Y2748">
        <f t="shared" si="382"/>
        <v>1</v>
      </c>
      <c r="Z2748">
        <f t="shared" si="383"/>
        <v>32</v>
      </c>
      <c r="AA2748">
        <f t="shared" si="386"/>
        <v>1</v>
      </c>
    </row>
    <row r="2749" spans="1:27">
      <c r="A2749" t="s">
        <v>8276</v>
      </c>
      <c r="B2749" t="s">
        <v>3097</v>
      </c>
      <c r="C2749" t="s">
        <v>1979</v>
      </c>
      <c r="D2749" t="s">
        <v>66</v>
      </c>
      <c r="E2749" t="s">
        <v>20</v>
      </c>
      <c r="F2749" t="s">
        <v>8277</v>
      </c>
      <c r="G2749" s="6">
        <f t="shared" si="378"/>
        <v>11603</v>
      </c>
      <c r="H2749" t="s">
        <v>172</v>
      </c>
      <c r="I2749" t="s">
        <v>80</v>
      </c>
      <c r="J2749" t="str">
        <f t="shared" si="379"/>
        <v>Shivani Natt</v>
      </c>
      <c r="K2749" t="s">
        <v>1509</v>
      </c>
      <c r="L2749" s="7">
        <f t="shared" si="384"/>
        <v>44938</v>
      </c>
      <c r="M2749" s="7">
        <v>45109</v>
      </c>
      <c r="N2749" s="1">
        <f t="shared" si="380"/>
        <v>45109</v>
      </c>
      <c r="P2749" s="7" t="str">
        <f t="shared" si="385"/>
        <v/>
      </c>
      <c r="R2749">
        <v>0</v>
      </c>
      <c r="S2749">
        <v>1</v>
      </c>
      <c r="T2749">
        <v>9.4</v>
      </c>
      <c r="U2749" t="s">
        <v>33</v>
      </c>
      <c r="W2749" t="str">
        <f t="shared" si="381"/>
        <v>Open</v>
      </c>
      <c r="X2749" t="str">
        <f>_xlfn.XLOOKUP(B2749,'Customers'!A:A,'Customers'!E:E,"")</f>
        <v>Mid-Market</v>
      </c>
      <c r="Y2749">
        <f t="shared" si="382"/>
        <v>0</v>
      </c>
      <c r="Z2749" t="str">
        <f t="shared" si="383"/>
        <v/>
      </c>
      <c r="AA2749">
        <f t="shared" si="386"/>
        <v>0</v>
      </c>
    </row>
    <row r="2750" spans="1:27">
      <c r="A2750" t="s">
        <v>8278</v>
      </c>
      <c r="B2750" t="s">
        <v>7049</v>
      </c>
      <c r="C2750" t="s">
        <v>1626</v>
      </c>
      <c r="D2750" t="s">
        <v>37</v>
      </c>
      <c r="E2750" t="s">
        <v>54</v>
      </c>
      <c r="F2750" t="s">
        <v>8279</v>
      </c>
      <c r="G2750" s="6">
        <f t="shared" si="378"/>
        <v>143409</v>
      </c>
      <c r="H2750" t="s">
        <v>79</v>
      </c>
      <c r="I2750" t="s">
        <v>374</v>
      </c>
      <c r="J2750" t="str">
        <f t="shared" si="379"/>
        <v>Vidhi Mital</v>
      </c>
      <c r="K2750" t="s">
        <v>3132</v>
      </c>
      <c r="L2750" s="7">
        <f t="shared" si="384"/>
        <v>45505</v>
      </c>
      <c r="M2750" s="7">
        <v>45601</v>
      </c>
      <c r="N2750" s="1">
        <f t="shared" si="380"/>
        <v>45601</v>
      </c>
      <c r="P2750" s="7" t="str">
        <f t="shared" si="385"/>
        <v/>
      </c>
      <c r="R2750">
        <v>0</v>
      </c>
      <c r="S2750">
        <v>1</v>
      </c>
      <c r="T2750">
        <v>25.4</v>
      </c>
      <c r="U2750" t="s">
        <v>58</v>
      </c>
      <c r="W2750" t="str">
        <f t="shared" si="381"/>
        <v>Open</v>
      </c>
      <c r="X2750" t="str">
        <f>_xlfn.XLOOKUP(B2750,'Customers'!A:A,'Customers'!E:E,"")</f>
        <v>Enterprise</v>
      </c>
      <c r="Y2750">
        <f t="shared" si="382"/>
        <v>0</v>
      </c>
      <c r="Z2750" t="str">
        <f t="shared" si="383"/>
        <v/>
      </c>
      <c r="AA2750">
        <f t="shared" si="386"/>
        <v>0</v>
      </c>
    </row>
    <row r="2751" spans="1:27">
      <c r="A2751" t="s">
        <v>8280</v>
      </c>
      <c r="B2751" t="s">
        <v>6648</v>
      </c>
      <c r="C2751" t="s">
        <v>4458</v>
      </c>
      <c r="D2751" t="s">
        <v>37</v>
      </c>
      <c r="E2751" t="s">
        <v>20</v>
      </c>
      <c r="F2751" t="s">
        <v>8281</v>
      </c>
      <c r="G2751" s="6">
        <f t="shared" si="378"/>
        <v>112874</v>
      </c>
      <c r="H2751" t="s">
        <v>79</v>
      </c>
      <c r="I2751" t="s">
        <v>93</v>
      </c>
      <c r="J2751" t="str">
        <f t="shared" si="379"/>
        <v>Owen Mane</v>
      </c>
      <c r="K2751" t="s">
        <v>8282</v>
      </c>
      <c r="L2751" s="7">
        <f t="shared" si="384"/>
        <v>44956</v>
      </c>
      <c r="M2751" s="7">
        <v>45056</v>
      </c>
      <c r="N2751" s="1">
        <f t="shared" si="380"/>
        <v>45056</v>
      </c>
      <c r="P2751" s="7" t="str">
        <f t="shared" si="385"/>
        <v/>
      </c>
      <c r="R2751">
        <v>0</v>
      </c>
      <c r="S2751">
        <v>1</v>
      </c>
      <c r="T2751">
        <v>24.1</v>
      </c>
      <c r="U2751" t="s">
        <v>33</v>
      </c>
      <c r="W2751" t="str">
        <f t="shared" si="381"/>
        <v>Open</v>
      </c>
      <c r="X2751" t="str">
        <f>_xlfn.XLOOKUP(B2751,'Customers'!A:A,'Customers'!E:E,"")</f>
        <v>SMB</v>
      </c>
      <c r="Y2751">
        <f t="shared" si="382"/>
        <v>0</v>
      </c>
      <c r="Z2751" t="str">
        <f t="shared" si="383"/>
        <v/>
      </c>
      <c r="AA2751">
        <f t="shared" si="386"/>
        <v>0</v>
      </c>
    </row>
    <row r="2752" spans="1:27">
      <c r="A2752" t="s">
        <v>8283</v>
      </c>
      <c r="B2752" t="s">
        <v>1575</v>
      </c>
      <c r="C2752" t="s">
        <v>18</v>
      </c>
      <c r="D2752" t="s">
        <v>53</v>
      </c>
      <c r="E2752" t="s">
        <v>45</v>
      </c>
      <c r="F2752" t="s">
        <v>8284</v>
      </c>
      <c r="G2752" s="6">
        <f t="shared" si="378"/>
        <v>41311</v>
      </c>
      <c r="H2752" t="s">
        <v>172</v>
      </c>
      <c r="I2752" t="s">
        <v>268</v>
      </c>
      <c r="J2752" t="str">
        <f t="shared" si="379"/>
        <v>Panini Kade</v>
      </c>
      <c r="K2752" t="s">
        <v>1757</v>
      </c>
      <c r="L2752" s="7">
        <f t="shared" si="384"/>
        <v>45179</v>
      </c>
      <c r="M2752" s="7">
        <v>45286</v>
      </c>
      <c r="N2752" s="1">
        <f t="shared" si="380"/>
        <v>45286</v>
      </c>
      <c r="P2752" s="7" t="str">
        <f t="shared" si="385"/>
        <v/>
      </c>
      <c r="R2752">
        <v>0</v>
      </c>
      <c r="S2752">
        <v>1</v>
      </c>
      <c r="T2752">
        <v>3.8</v>
      </c>
      <c r="U2752" t="s">
        <v>58</v>
      </c>
      <c r="W2752" t="str">
        <f t="shared" si="381"/>
        <v>Open</v>
      </c>
      <c r="X2752" t="str">
        <f>_xlfn.XLOOKUP(B2752,'Customers'!A:A,'Customers'!E:E,"")</f>
        <v>Enterprise</v>
      </c>
      <c r="Y2752">
        <f t="shared" si="382"/>
        <v>0</v>
      </c>
      <c r="Z2752" t="str">
        <f t="shared" si="383"/>
        <v/>
      </c>
      <c r="AA2752">
        <f t="shared" si="386"/>
        <v>0</v>
      </c>
    </row>
    <row r="2753" spans="1:27">
      <c r="A2753" t="s">
        <v>8285</v>
      </c>
      <c r="B2753" t="s">
        <v>3372</v>
      </c>
      <c r="C2753" t="s">
        <v>2818</v>
      </c>
      <c r="D2753" t="s">
        <v>66</v>
      </c>
      <c r="E2753" t="s">
        <v>20</v>
      </c>
      <c r="F2753" t="s">
        <v>8286</v>
      </c>
      <c r="G2753" s="6">
        <f t="shared" si="378"/>
        <v>16672</v>
      </c>
      <c r="H2753" t="s">
        <v>161</v>
      </c>
      <c r="I2753" t="s">
        <v>258</v>
      </c>
      <c r="J2753" t="str">
        <f t="shared" si="379"/>
        <v>Jasmit Gour</v>
      </c>
      <c r="K2753" t="s">
        <v>5663</v>
      </c>
      <c r="L2753" s="7">
        <f t="shared" si="384"/>
        <v>44678</v>
      </c>
      <c r="M2753" s="7">
        <v>44701</v>
      </c>
      <c r="N2753" s="1">
        <f t="shared" si="380"/>
        <v>44701</v>
      </c>
      <c r="P2753" s="7" t="str">
        <f t="shared" si="385"/>
        <v/>
      </c>
      <c r="R2753">
        <v>0</v>
      </c>
      <c r="S2753">
        <v>1</v>
      </c>
      <c r="T2753">
        <v>1.8</v>
      </c>
      <c r="U2753" t="s">
        <v>25</v>
      </c>
      <c r="W2753" t="str">
        <f t="shared" si="381"/>
        <v>Open</v>
      </c>
      <c r="X2753" t="str">
        <f>_xlfn.XLOOKUP(B2753,'Customers'!A:A,'Customers'!E:E,"")</f>
        <v>Enterprise</v>
      </c>
      <c r="Y2753">
        <f t="shared" si="382"/>
        <v>0</v>
      </c>
      <c r="Z2753" t="str">
        <f t="shared" si="383"/>
        <v/>
      </c>
      <c r="AA2753">
        <f t="shared" si="386"/>
        <v>0</v>
      </c>
    </row>
    <row r="2754" spans="1:27">
      <c r="A2754" t="s">
        <v>8287</v>
      </c>
      <c r="B2754" t="s">
        <v>8288</v>
      </c>
      <c r="C2754" t="s">
        <v>2104</v>
      </c>
      <c r="D2754" t="s">
        <v>19</v>
      </c>
      <c r="E2754" t="s">
        <v>91</v>
      </c>
      <c r="F2754" t="s">
        <v>8289</v>
      </c>
      <c r="G2754" s="6">
        <f t="shared" ref="G2754:G2817" si="387">IF(F2754="","",IF(RIGHT(UPPER(SUBSTITUTE(SUBSTITUTE(SUBSTITUTE(TRIM(F2754),"$",""),",","")," ","")),1)="K",VALUE(LEFT(UPPER(SUBSTITUTE(SUBSTITUTE(SUBSTITUTE(TRIM(F2754),"$",""),",","")," ","")),LEN(UPPER(SUBSTITUTE(SUBSTITUTE(SUBSTITUTE(TRIM(F2754),"$",""),",","")," ","")))-1))*1000,IF(RIGHT(UPPER(SUBSTITUTE(SUBSTITUTE(SUBSTITUTE(TRIM(F2754),"$",""),",","")," ","")),1)="M",VALUE(LEFT(UPPER(SUBSTITUTE(SUBSTITUTE(SUBSTITUTE(TRIM(F2754),"$",""),",","")," ","")),LEN(UPPER(SUBSTITUTE(SUBSTITUTE(SUBSTITUTE(TRIM(F2754),"$",""),",","")," ","")))-1))*1000000,VALUE(SUBSTITUTE(SUBSTITUTE(SUBSTITUTE(TRIM(F2754),"$",""),",","")," ","")))))</f>
        <v>6425</v>
      </c>
      <c r="H2754" t="s">
        <v>30</v>
      </c>
      <c r="I2754" t="s">
        <v>80</v>
      </c>
      <c r="J2754" t="str">
        <f t="shared" ref="J2754:J2817" si="388">PROPER(TRIM(I2754))</f>
        <v>Shivani Natt</v>
      </c>
      <c r="K2754" t="s">
        <v>647</v>
      </c>
      <c r="L2754" s="7">
        <f t="shared" si="384"/>
        <v>44848</v>
      </c>
      <c r="M2754" s="7">
        <v>45000</v>
      </c>
      <c r="N2754" s="1">
        <f t="shared" ref="N2754:N2817" si="389">IF(M2754="","",IF(ISNUMBER(M2754),M2754,IF(ISNUMBER(SEARCH("/",M2754)),DATE(VALUE(RIGHT(M2754,4)),VALUE(MID(M2754,4,2)),VALUE(LEFT(M2754,2))),DATE(VALUE(LEFT(M2754,4)),VALUE(MID(M2754,6,2)),VALUE(RIGHT(M2754,2))))))</f>
        <v>45000</v>
      </c>
      <c r="O2754" s="7">
        <v>44887</v>
      </c>
      <c r="P2754" s="7">
        <f t="shared" si="385"/>
        <v>44887</v>
      </c>
      <c r="Q2754">
        <v>39</v>
      </c>
      <c r="R2754">
        <v>1</v>
      </c>
      <c r="S2754">
        <v>4</v>
      </c>
      <c r="T2754">
        <v>32.9</v>
      </c>
      <c r="U2754" t="s">
        <v>100</v>
      </c>
      <c r="W2754" t="str">
        <f t="shared" ref="W2754:W2817" si="390">IF(E2754="","",IF(E2754="Closed Won","Won",IF(E2754="Closed Lost","Lost","Open")))</f>
        <v>Won</v>
      </c>
      <c r="X2754" t="str">
        <f>_xlfn.XLOOKUP(B2754,'Customers'!A:A,'Customers'!E:E,"")</f>
        <v>SMB</v>
      </c>
      <c r="Y2754">
        <f t="shared" ref="Y2754:Y2817" si="391">IF(OR(W2754="Won",W2754="Lost"),1,0)</f>
        <v>1</v>
      </c>
      <c r="Z2754">
        <f t="shared" ref="Z2754:Z2817" si="392">IF(OR(N2754="",P2754=""),"",P2754-N2754)</f>
        <v>-113</v>
      </c>
      <c r="AA2754">
        <f t="shared" si="386"/>
        <v>0</v>
      </c>
    </row>
    <row r="2755" spans="1:27">
      <c r="A2755" t="s">
        <v>8290</v>
      </c>
      <c r="B2755" t="s">
        <v>938</v>
      </c>
      <c r="C2755" t="s">
        <v>18</v>
      </c>
      <c r="D2755" t="s">
        <v>37</v>
      </c>
      <c r="E2755" t="s">
        <v>28</v>
      </c>
      <c r="F2755" t="s">
        <v>8291</v>
      </c>
      <c r="G2755" s="6">
        <f t="shared" si="387"/>
        <v>152469</v>
      </c>
      <c r="H2755" t="s">
        <v>56</v>
      </c>
      <c r="I2755" t="s">
        <v>127</v>
      </c>
      <c r="J2755" t="str">
        <f t="shared" si="388"/>
        <v>Kashish Patla</v>
      </c>
      <c r="K2755" t="s">
        <v>218</v>
      </c>
      <c r="L2755" s="7">
        <f t="shared" ref="L2755:L2818" si="393">IF(K2755="","",IF(ISNUMBER(K2755),K2755,IF(ISNUMBER(SEARCH("/",K2755)),DATE(VALUE(RIGHT(K2755,4)),VALUE(MID(K2755,4,2)),VALUE(LEFT(K2755,2))),DATE(VALUE(LEFT(K2755,4)),VALUE(MID(K2755,6,2)),VALUE(RIGHT(K2755,2))))))</f>
        <v>45311</v>
      </c>
      <c r="M2755" s="7">
        <v>45382</v>
      </c>
      <c r="N2755" s="1">
        <f t="shared" si="389"/>
        <v>45382</v>
      </c>
      <c r="P2755" s="7" t="str">
        <f t="shared" ref="P2755:P2818" si="394">IF(O2755="","",IF(ISNUMBER(O2755),O2755,DATE(VALUE(LEFT(O2755,4)),VALUE(MID(O2755,6,2)),VALUE(RIGHT(O2755,2)))))</f>
        <v/>
      </c>
      <c r="R2755">
        <v>0</v>
      </c>
      <c r="S2755">
        <v>1</v>
      </c>
      <c r="T2755">
        <v>17.5</v>
      </c>
      <c r="U2755" t="s">
        <v>25</v>
      </c>
      <c r="W2755" t="str">
        <f t="shared" si="390"/>
        <v>Open</v>
      </c>
      <c r="X2755" t="str">
        <f>_xlfn.XLOOKUP(B2755,'Customers'!A:A,'Customers'!E:E,"")</f>
        <v>Enterprise</v>
      </c>
      <c r="Y2755">
        <f t="shared" si="391"/>
        <v>0</v>
      </c>
      <c r="Z2755" t="str">
        <f t="shared" si="392"/>
        <v/>
      </c>
      <c r="AA2755">
        <f t="shared" ref="AA2755:AA2818" si="395">IF(AND(Y2755=1,Z2755&gt;30),1,0)</f>
        <v>0</v>
      </c>
    </row>
    <row r="2756" spans="1:27">
      <c r="A2756" t="s">
        <v>8292</v>
      </c>
      <c r="B2756" t="s">
        <v>1298</v>
      </c>
      <c r="C2756" t="s">
        <v>3553</v>
      </c>
      <c r="D2756" t="s">
        <v>53</v>
      </c>
      <c r="E2756" t="s">
        <v>91</v>
      </c>
      <c r="F2756" t="s">
        <v>8293</v>
      </c>
      <c r="G2756" s="6">
        <f t="shared" si="387"/>
        <v>24316</v>
      </c>
      <c r="H2756" t="s">
        <v>56</v>
      </c>
      <c r="I2756" t="s">
        <v>361</v>
      </c>
      <c r="J2756" t="str">
        <f t="shared" si="388"/>
        <v>Jalsa Parsa</v>
      </c>
      <c r="K2756" t="s">
        <v>7753</v>
      </c>
      <c r="L2756" s="7">
        <f t="shared" si="393"/>
        <v>45079</v>
      </c>
      <c r="M2756" s="7">
        <v>45182</v>
      </c>
      <c r="N2756" s="1">
        <f t="shared" si="389"/>
        <v>45182</v>
      </c>
      <c r="O2756" s="7">
        <v>45255</v>
      </c>
      <c r="P2756" s="7">
        <f t="shared" si="394"/>
        <v>45255</v>
      </c>
      <c r="Q2756">
        <v>176</v>
      </c>
      <c r="R2756">
        <v>0</v>
      </c>
      <c r="S2756">
        <v>1</v>
      </c>
      <c r="T2756">
        <v>4.8</v>
      </c>
      <c r="U2756" t="s">
        <v>42</v>
      </c>
      <c r="W2756" t="str">
        <f t="shared" si="390"/>
        <v>Won</v>
      </c>
      <c r="X2756" t="str">
        <f>_xlfn.XLOOKUP(B2756,'Customers'!A:A,'Customers'!E:E,"")</f>
        <v>SMB</v>
      </c>
      <c r="Y2756">
        <f t="shared" si="391"/>
        <v>1</v>
      </c>
      <c r="Z2756">
        <f t="shared" si="392"/>
        <v>73</v>
      </c>
      <c r="AA2756">
        <f t="shared" si="395"/>
        <v>1</v>
      </c>
    </row>
    <row r="2757" spans="1:27">
      <c r="A2757" t="s">
        <v>8294</v>
      </c>
      <c r="B2757" t="s">
        <v>1124</v>
      </c>
      <c r="C2757" t="s">
        <v>18</v>
      </c>
      <c r="D2757" t="s">
        <v>183</v>
      </c>
      <c r="E2757" t="s">
        <v>177</v>
      </c>
      <c r="F2757" t="s">
        <v>8295</v>
      </c>
      <c r="G2757" s="6">
        <f t="shared" si="387"/>
        <v>3515</v>
      </c>
      <c r="H2757" t="s">
        <v>47</v>
      </c>
      <c r="I2757" t="s">
        <v>117</v>
      </c>
      <c r="J2757" t="str">
        <f t="shared" si="388"/>
        <v>Ekta Uppal</v>
      </c>
      <c r="K2757" t="s">
        <v>4268</v>
      </c>
      <c r="L2757" s="7">
        <f t="shared" si="393"/>
        <v>44950</v>
      </c>
      <c r="M2757" s="7">
        <v>45072</v>
      </c>
      <c r="N2757" s="1">
        <f t="shared" si="389"/>
        <v>45072</v>
      </c>
      <c r="P2757" s="7" t="str">
        <f t="shared" si="394"/>
        <v/>
      </c>
      <c r="R2757">
        <v>0</v>
      </c>
      <c r="S2757">
        <v>1</v>
      </c>
      <c r="T2757">
        <v>17.5</v>
      </c>
      <c r="U2757" t="s">
        <v>42</v>
      </c>
      <c r="W2757" t="str">
        <f t="shared" si="390"/>
        <v>Open</v>
      </c>
      <c r="X2757" t="str">
        <f>_xlfn.XLOOKUP(B2757,'Customers'!A:A,'Customers'!E:E,"")</f>
        <v>SMB</v>
      </c>
      <c r="Y2757">
        <f t="shared" si="391"/>
        <v>0</v>
      </c>
      <c r="Z2757" t="str">
        <f t="shared" si="392"/>
        <v/>
      </c>
      <c r="AA2757">
        <f t="shared" si="395"/>
        <v>0</v>
      </c>
    </row>
    <row r="2758" spans="1:27">
      <c r="A2758" t="s">
        <v>8296</v>
      </c>
      <c r="B2758" t="s">
        <v>1153</v>
      </c>
      <c r="C2758" t="s">
        <v>3295</v>
      </c>
      <c r="D2758" t="s">
        <v>53</v>
      </c>
      <c r="E2758" t="s">
        <v>20</v>
      </c>
      <c r="F2758" t="s">
        <v>8297</v>
      </c>
      <c r="G2758" s="6">
        <f t="shared" si="387"/>
        <v>21556</v>
      </c>
      <c r="H2758" t="s">
        <v>79</v>
      </c>
      <c r="I2758" t="s">
        <v>156</v>
      </c>
      <c r="J2758" t="str">
        <f t="shared" si="388"/>
        <v>Lakshmi Hayre</v>
      </c>
      <c r="K2758" t="s">
        <v>511</v>
      </c>
      <c r="L2758" s="7">
        <f t="shared" si="393"/>
        <v>44838</v>
      </c>
      <c r="M2758" s="7">
        <v>44977</v>
      </c>
      <c r="N2758" s="1">
        <f t="shared" si="389"/>
        <v>44977</v>
      </c>
      <c r="P2758" s="7" t="str">
        <f t="shared" si="394"/>
        <v/>
      </c>
      <c r="R2758">
        <v>0</v>
      </c>
      <c r="S2758">
        <v>1</v>
      </c>
      <c r="T2758">
        <v>20.6</v>
      </c>
      <c r="U2758" t="s">
        <v>58</v>
      </c>
      <c r="W2758" t="str">
        <f t="shared" si="390"/>
        <v>Open</v>
      </c>
      <c r="X2758" t="str">
        <f>_xlfn.XLOOKUP(B2758,'Customers'!A:A,'Customers'!E:E,"")</f>
        <v>Mid-Market</v>
      </c>
      <c r="Y2758">
        <f t="shared" si="391"/>
        <v>0</v>
      </c>
      <c r="Z2758" t="str">
        <f t="shared" si="392"/>
        <v/>
      </c>
      <c r="AA2758">
        <f t="shared" si="395"/>
        <v>0</v>
      </c>
    </row>
    <row r="2759" spans="1:27">
      <c r="A2759" t="s">
        <v>8298</v>
      </c>
      <c r="B2759" t="s">
        <v>3465</v>
      </c>
      <c r="C2759" t="s">
        <v>18</v>
      </c>
      <c r="D2759" t="s">
        <v>66</v>
      </c>
      <c r="E2759" t="s">
        <v>91</v>
      </c>
      <c r="F2759" t="s">
        <v>8299</v>
      </c>
      <c r="G2759" s="6">
        <f t="shared" si="387"/>
        <v>23943</v>
      </c>
      <c r="H2759" t="s">
        <v>56</v>
      </c>
      <c r="I2759" t="s">
        <v>68</v>
      </c>
      <c r="J2759" t="str">
        <f t="shared" si="388"/>
        <v>Anamika Keer</v>
      </c>
      <c r="K2759" t="s">
        <v>8300</v>
      </c>
      <c r="L2759" s="7">
        <f t="shared" si="393"/>
        <v>45445</v>
      </c>
      <c r="M2759" s="7">
        <v>45539</v>
      </c>
      <c r="N2759" s="1">
        <f t="shared" si="389"/>
        <v>45539</v>
      </c>
      <c r="O2759" s="7">
        <v>45591</v>
      </c>
      <c r="P2759" s="7">
        <f t="shared" si="394"/>
        <v>45591</v>
      </c>
      <c r="Q2759">
        <v>146</v>
      </c>
      <c r="R2759">
        <v>1</v>
      </c>
      <c r="S2759">
        <v>4</v>
      </c>
      <c r="T2759">
        <v>17.3</v>
      </c>
      <c r="U2759" t="s">
        <v>25</v>
      </c>
      <c r="W2759" t="str">
        <f t="shared" si="390"/>
        <v>Won</v>
      </c>
      <c r="X2759" t="str">
        <f>_xlfn.XLOOKUP(B2759,'Customers'!A:A,'Customers'!E:E,"")</f>
        <v>Mid-Market</v>
      </c>
      <c r="Y2759">
        <f t="shared" si="391"/>
        <v>1</v>
      </c>
      <c r="Z2759">
        <f t="shared" si="392"/>
        <v>52</v>
      </c>
      <c r="AA2759">
        <f t="shared" si="395"/>
        <v>1</v>
      </c>
    </row>
    <row r="2760" spans="1:27">
      <c r="A2760" t="s">
        <v>8301</v>
      </c>
      <c r="B2760" t="s">
        <v>5047</v>
      </c>
      <c r="C2760" t="s">
        <v>1482</v>
      </c>
      <c r="D2760" t="s">
        <v>66</v>
      </c>
      <c r="E2760" t="s">
        <v>54</v>
      </c>
      <c r="F2760" t="s">
        <v>8302</v>
      </c>
      <c r="G2760" s="6">
        <f t="shared" si="387"/>
        <v>5318</v>
      </c>
      <c r="H2760" t="s">
        <v>79</v>
      </c>
      <c r="I2760" t="s">
        <v>98</v>
      </c>
      <c r="J2760" t="str">
        <f t="shared" si="388"/>
        <v>Amruta Sinha</v>
      </c>
      <c r="K2760" t="s">
        <v>414</v>
      </c>
      <c r="L2760" s="7">
        <f t="shared" si="393"/>
        <v>45194</v>
      </c>
      <c r="M2760" s="7">
        <v>45235</v>
      </c>
      <c r="N2760" s="1">
        <f t="shared" si="389"/>
        <v>45235</v>
      </c>
      <c r="P2760" s="7" t="str">
        <f t="shared" si="394"/>
        <v/>
      </c>
      <c r="R2760">
        <v>0</v>
      </c>
      <c r="S2760">
        <v>1</v>
      </c>
      <c r="T2760">
        <v>5</v>
      </c>
      <c r="U2760" t="s">
        <v>33</v>
      </c>
      <c r="W2760" t="str">
        <f t="shared" si="390"/>
        <v>Open</v>
      </c>
      <c r="X2760" t="str">
        <f>_xlfn.XLOOKUP(B2760,'Customers'!A:A,'Customers'!E:E,"")</f>
        <v>SMB</v>
      </c>
      <c r="Y2760">
        <f t="shared" si="391"/>
        <v>0</v>
      </c>
      <c r="Z2760" t="str">
        <f t="shared" si="392"/>
        <v/>
      </c>
      <c r="AA2760">
        <f t="shared" si="395"/>
        <v>0</v>
      </c>
    </row>
    <row r="2761" spans="1:27">
      <c r="A2761" t="s">
        <v>8303</v>
      </c>
      <c r="B2761" t="s">
        <v>5371</v>
      </c>
      <c r="C2761" t="s">
        <v>18</v>
      </c>
      <c r="D2761" t="s">
        <v>66</v>
      </c>
      <c r="E2761" t="s">
        <v>177</v>
      </c>
      <c r="F2761" t="s">
        <v>8304</v>
      </c>
      <c r="G2761" s="6">
        <f t="shared" si="387"/>
        <v>17794</v>
      </c>
      <c r="H2761" t="s">
        <v>30</v>
      </c>
      <c r="I2761" t="s">
        <v>127</v>
      </c>
      <c r="J2761" t="str">
        <f t="shared" si="388"/>
        <v>Kashish Patla</v>
      </c>
      <c r="K2761" t="s">
        <v>8305</v>
      </c>
      <c r="L2761" s="7">
        <f t="shared" si="393"/>
        <v>44952</v>
      </c>
      <c r="M2761" s="7">
        <v>45083</v>
      </c>
      <c r="N2761" s="1">
        <f t="shared" si="389"/>
        <v>45083</v>
      </c>
      <c r="P2761" s="7" t="str">
        <f t="shared" si="394"/>
        <v/>
      </c>
      <c r="R2761">
        <v>0</v>
      </c>
      <c r="S2761">
        <v>1</v>
      </c>
      <c r="T2761">
        <v>17.899999999999999</v>
      </c>
      <c r="U2761" t="s">
        <v>42</v>
      </c>
      <c r="W2761" t="str">
        <f t="shared" si="390"/>
        <v>Open</v>
      </c>
      <c r="X2761" t="str">
        <f>_xlfn.XLOOKUP(B2761,'Customers'!A:A,'Customers'!E:E,"")</f>
        <v>Enterprise</v>
      </c>
      <c r="Y2761">
        <f t="shared" si="391"/>
        <v>0</v>
      </c>
      <c r="Z2761" t="str">
        <f t="shared" si="392"/>
        <v/>
      </c>
      <c r="AA2761">
        <f t="shared" si="395"/>
        <v>0</v>
      </c>
    </row>
    <row r="2762" spans="1:27">
      <c r="A2762" t="s">
        <v>8306</v>
      </c>
      <c r="B2762" t="s">
        <v>767</v>
      </c>
      <c r="C2762" t="s">
        <v>1121</v>
      </c>
      <c r="D2762" t="s">
        <v>66</v>
      </c>
      <c r="E2762" t="s">
        <v>45</v>
      </c>
      <c r="F2762" t="s">
        <v>8307</v>
      </c>
      <c r="G2762" s="6">
        <f t="shared" si="387"/>
        <v>16710</v>
      </c>
      <c r="H2762" t="s">
        <v>79</v>
      </c>
      <c r="I2762" t="s">
        <v>105</v>
      </c>
      <c r="J2762" t="str">
        <f t="shared" si="388"/>
        <v>Hemangini Bahri</v>
      </c>
      <c r="K2762" t="s">
        <v>7837</v>
      </c>
      <c r="L2762" s="7">
        <f t="shared" si="393"/>
        <v>45268</v>
      </c>
      <c r="M2762" s="7">
        <v>45434</v>
      </c>
      <c r="N2762" s="1">
        <f t="shared" si="389"/>
        <v>45434</v>
      </c>
      <c r="P2762" s="7" t="str">
        <f t="shared" si="394"/>
        <v/>
      </c>
      <c r="R2762">
        <v>0</v>
      </c>
      <c r="S2762">
        <v>1</v>
      </c>
      <c r="U2762" t="s">
        <v>42</v>
      </c>
      <c r="W2762" t="str">
        <f t="shared" si="390"/>
        <v>Open</v>
      </c>
      <c r="X2762" t="str">
        <f>_xlfn.XLOOKUP(B2762,'Customers'!A:A,'Customers'!E:E,"")</f>
        <v>SMB</v>
      </c>
      <c r="Y2762">
        <f t="shared" si="391"/>
        <v>0</v>
      </c>
      <c r="Z2762" t="str">
        <f t="shared" si="392"/>
        <v/>
      </c>
      <c r="AA2762">
        <f t="shared" si="395"/>
        <v>0</v>
      </c>
    </row>
    <row r="2763" spans="1:27">
      <c r="A2763" t="s">
        <v>8308</v>
      </c>
      <c r="B2763" t="s">
        <v>5242</v>
      </c>
      <c r="C2763" t="s">
        <v>534</v>
      </c>
      <c r="D2763" t="s">
        <v>183</v>
      </c>
      <c r="E2763" t="s">
        <v>115</v>
      </c>
      <c r="F2763" t="s">
        <v>8309</v>
      </c>
      <c r="G2763" s="6">
        <f t="shared" si="387"/>
        <v>12129</v>
      </c>
      <c r="H2763" t="s">
        <v>172</v>
      </c>
      <c r="I2763" t="s">
        <v>80</v>
      </c>
      <c r="J2763" t="str">
        <f t="shared" si="388"/>
        <v>Shivani Natt</v>
      </c>
      <c r="K2763" t="s">
        <v>4082</v>
      </c>
      <c r="L2763" s="7">
        <f t="shared" si="393"/>
        <v>44849</v>
      </c>
      <c r="N2763" s="1" t="str">
        <f t="shared" si="389"/>
        <v/>
      </c>
      <c r="O2763" s="7">
        <v>44957</v>
      </c>
      <c r="P2763" s="7">
        <f t="shared" si="394"/>
        <v>44957</v>
      </c>
      <c r="Q2763">
        <v>108</v>
      </c>
      <c r="R2763">
        <v>0</v>
      </c>
      <c r="S2763">
        <v>1</v>
      </c>
      <c r="T2763">
        <v>25.8</v>
      </c>
      <c r="U2763" t="s">
        <v>25</v>
      </c>
      <c r="W2763" t="str">
        <f t="shared" si="390"/>
        <v>Lost</v>
      </c>
      <c r="X2763" t="str">
        <f>_xlfn.XLOOKUP(B2763,'Customers'!A:A,'Customers'!E:E,"")</f>
        <v>Mid-Market</v>
      </c>
      <c r="Y2763">
        <f t="shared" si="391"/>
        <v>1</v>
      </c>
      <c r="Z2763" t="str">
        <f t="shared" si="392"/>
        <v/>
      </c>
      <c r="AA2763">
        <f t="shared" si="395"/>
        <v>1</v>
      </c>
    </row>
    <row r="2764" spans="1:27">
      <c r="A2764" t="s">
        <v>8310</v>
      </c>
      <c r="B2764" t="s">
        <v>3953</v>
      </c>
      <c r="C2764" t="s">
        <v>1605</v>
      </c>
      <c r="D2764" t="s">
        <v>183</v>
      </c>
      <c r="E2764" t="s">
        <v>54</v>
      </c>
      <c r="F2764" t="s">
        <v>8311</v>
      </c>
      <c r="G2764" s="6">
        <f t="shared" si="387"/>
        <v>13507</v>
      </c>
      <c r="H2764" t="s">
        <v>172</v>
      </c>
      <c r="I2764" t="s">
        <v>31</v>
      </c>
      <c r="J2764" t="str">
        <f t="shared" si="388"/>
        <v>Ati Seshadri</v>
      </c>
      <c r="K2764" t="s">
        <v>2575</v>
      </c>
      <c r="L2764" s="7">
        <f t="shared" si="393"/>
        <v>44922</v>
      </c>
      <c r="M2764" s="7">
        <v>45042</v>
      </c>
      <c r="N2764" s="1">
        <f t="shared" si="389"/>
        <v>45042</v>
      </c>
      <c r="P2764" s="7" t="str">
        <f t="shared" si="394"/>
        <v/>
      </c>
      <c r="R2764">
        <v>0</v>
      </c>
      <c r="S2764">
        <v>1</v>
      </c>
      <c r="T2764">
        <v>0.7</v>
      </c>
      <c r="U2764" t="s">
        <v>33</v>
      </c>
      <c r="W2764" t="str">
        <f t="shared" si="390"/>
        <v>Open</v>
      </c>
      <c r="X2764" t="str">
        <f>_xlfn.XLOOKUP(B2764,'Customers'!A:A,'Customers'!E:E,"")</f>
        <v>Enterprise</v>
      </c>
      <c r="Y2764">
        <f t="shared" si="391"/>
        <v>0</v>
      </c>
      <c r="Z2764" t="str">
        <f t="shared" si="392"/>
        <v/>
      </c>
      <c r="AA2764">
        <f t="shared" si="395"/>
        <v>0</v>
      </c>
    </row>
    <row r="2765" spans="1:27">
      <c r="A2765" t="s">
        <v>8312</v>
      </c>
      <c r="B2765" t="s">
        <v>6948</v>
      </c>
      <c r="C2765" t="s">
        <v>18</v>
      </c>
      <c r="D2765" t="s">
        <v>19</v>
      </c>
      <c r="E2765" t="s">
        <v>28</v>
      </c>
      <c r="F2765" t="s">
        <v>8313</v>
      </c>
      <c r="G2765" s="6">
        <f t="shared" si="387"/>
        <v>9273</v>
      </c>
      <c r="H2765" t="s">
        <v>79</v>
      </c>
      <c r="I2765" t="s">
        <v>361</v>
      </c>
      <c r="J2765" t="str">
        <f t="shared" si="388"/>
        <v>Jalsa Parsa</v>
      </c>
      <c r="K2765" t="s">
        <v>8314</v>
      </c>
      <c r="L2765" s="7">
        <f t="shared" si="393"/>
        <v>44712</v>
      </c>
      <c r="M2765" s="7">
        <v>44833</v>
      </c>
      <c r="N2765" s="1">
        <f t="shared" si="389"/>
        <v>44833</v>
      </c>
      <c r="P2765" s="7" t="str">
        <f t="shared" si="394"/>
        <v/>
      </c>
      <c r="R2765">
        <v>0</v>
      </c>
      <c r="S2765">
        <v>1</v>
      </c>
      <c r="U2765" t="s">
        <v>100</v>
      </c>
      <c r="W2765" t="str">
        <f t="shared" si="390"/>
        <v>Open</v>
      </c>
      <c r="X2765" t="str">
        <f>_xlfn.XLOOKUP(B2765,'Customers'!A:A,'Customers'!E:E,"")</f>
        <v>Mid-Market</v>
      </c>
      <c r="Y2765">
        <f t="shared" si="391"/>
        <v>0</v>
      </c>
      <c r="Z2765" t="str">
        <f t="shared" si="392"/>
        <v/>
      </c>
      <c r="AA2765">
        <f t="shared" si="395"/>
        <v>0</v>
      </c>
    </row>
    <row r="2766" spans="1:27">
      <c r="A2766" t="s">
        <v>8315</v>
      </c>
      <c r="B2766" t="s">
        <v>2940</v>
      </c>
      <c r="C2766" t="s">
        <v>3694</v>
      </c>
      <c r="D2766" t="s">
        <v>183</v>
      </c>
      <c r="E2766" t="s">
        <v>177</v>
      </c>
      <c r="F2766" t="s">
        <v>8316</v>
      </c>
      <c r="G2766" s="6">
        <f t="shared" si="387"/>
        <v>10533</v>
      </c>
      <c r="H2766" t="s">
        <v>47</v>
      </c>
      <c r="I2766" t="s">
        <v>23</v>
      </c>
      <c r="J2766" t="str">
        <f t="shared" si="388"/>
        <v>Nihal Bhasin</v>
      </c>
      <c r="K2766" t="s">
        <v>3423</v>
      </c>
      <c r="L2766" s="7">
        <f t="shared" si="393"/>
        <v>44906</v>
      </c>
      <c r="M2766" s="7">
        <v>45085</v>
      </c>
      <c r="N2766" s="1">
        <f t="shared" si="389"/>
        <v>45085</v>
      </c>
      <c r="P2766" s="7" t="str">
        <f t="shared" si="394"/>
        <v/>
      </c>
      <c r="R2766">
        <v>0</v>
      </c>
      <c r="S2766">
        <v>1</v>
      </c>
      <c r="T2766">
        <v>6.6</v>
      </c>
      <c r="U2766" t="s">
        <v>25</v>
      </c>
      <c r="W2766" t="str">
        <f t="shared" si="390"/>
        <v>Open</v>
      </c>
      <c r="X2766" t="str">
        <f>_xlfn.XLOOKUP(B2766,'Customers'!A:A,'Customers'!E:E,"")</f>
        <v>Enterprise</v>
      </c>
      <c r="Y2766">
        <f t="shared" si="391"/>
        <v>0</v>
      </c>
      <c r="Z2766" t="str">
        <f t="shared" si="392"/>
        <v/>
      </c>
      <c r="AA2766">
        <f t="shared" si="395"/>
        <v>0</v>
      </c>
    </row>
    <row r="2767" spans="1:27">
      <c r="A2767" t="s">
        <v>8317</v>
      </c>
      <c r="B2767" t="s">
        <v>5933</v>
      </c>
      <c r="C2767" t="s">
        <v>18</v>
      </c>
      <c r="D2767" t="s">
        <v>66</v>
      </c>
      <c r="E2767" t="s">
        <v>91</v>
      </c>
      <c r="F2767" t="s">
        <v>8318</v>
      </c>
      <c r="G2767" s="6">
        <f t="shared" si="387"/>
        <v>14738</v>
      </c>
      <c r="H2767" t="s">
        <v>79</v>
      </c>
      <c r="I2767" t="s">
        <v>274</v>
      </c>
      <c r="J2767" t="str">
        <f t="shared" si="388"/>
        <v>Rachit Lall</v>
      </c>
      <c r="K2767" t="s">
        <v>8319</v>
      </c>
      <c r="L2767" s="7">
        <f t="shared" si="393"/>
        <v>45240</v>
      </c>
      <c r="M2767" s="7">
        <v>45401</v>
      </c>
      <c r="N2767" s="1">
        <f t="shared" si="389"/>
        <v>45401</v>
      </c>
      <c r="O2767" s="7">
        <v>45314</v>
      </c>
      <c r="P2767" s="7">
        <f t="shared" si="394"/>
        <v>45314</v>
      </c>
      <c r="Q2767">
        <v>74</v>
      </c>
      <c r="R2767">
        <v>1</v>
      </c>
      <c r="S2767">
        <v>3</v>
      </c>
      <c r="T2767">
        <v>15.4</v>
      </c>
      <c r="U2767" t="s">
        <v>100</v>
      </c>
      <c r="W2767" t="str">
        <f t="shared" si="390"/>
        <v>Won</v>
      </c>
      <c r="X2767" t="str">
        <f>_xlfn.XLOOKUP(B2767,'Customers'!A:A,'Customers'!E:E,"")</f>
        <v>Enterprise</v>
      </c>
      <c r="Y2767">
        <f t="shared" si="391"/>
        <v>1</v>
      </c>
      <c r="Z2767">
        <f t="shared" si="392"/>
        <v>-87</v>
      </c>
      <c r="AA2767">
        <f t="shared" si="395"/>
        <v>0</v>
      </c>
    </row>
    <row r="2768" spans="1:27">
      <c r="A2768" t="s">
        <v>8320</v>
      </c>
      <c r="B2768" t="s">
        <v>8047</v>
      </c>
      <c r="C2768" t="s">
        <v>18</v>
      </c>
      <c r="D2768" t="s">
        <v>37</v>
      </c>
      <c r="E2768" t="s">
        <v>177</v>
      </c>
      <c r="F2768" t="s">
        <v>8321</v>
      </c>
      <c r="G2768" s="6">
        <f t="shared" si="387"/>
        <v>138314</v>
      </c>
      <c r="H2768" t="s">
        <v>79</v>
      </c>
      <c r="I2768" t="s">
        <v>98</v>
      </c>
      <c r="J2768" t="str">
        <f t="shared" si="388"/>
        <v>Amruta Sinha</v>
      </c>
      <c r="K2768" t="s">
        <v>8322</v>
      </c>
      <c r="L2768" s="7">
        <f t="shared" si="393"/>
        <v>44930</v>
      </c>
      <c r="M2768" s="7">
        <v>45041</v>
      </c>
      <c r="N2768" s="1">
        <f t="shared" si="389"/>
        <v>45041</v>
      </c>
      <c r="P2768" s="7" t="str">
        <f t="shared" si="394"/>
        <v/>
      </c>
      <c r="R2768">
        <v>0</v>
      </c>
      <c r="S2768">
        <v>1</v>
      </c>
      <c r="T2768">
        <v>17.899999999999999</v>
      </c>
      <c r="U2768" t="s">
        <v>100</v>
      </c>
      <c r="W2768" t="str">
        <f t="shared" si="390"/>
        <v>Open</v>
      </c>
      <c r="X2768" t="str">
        <f>_xlfn.XLOOKUP(B2768,'Customers'!A:A,'Customers'!E:E,"")</f>
        <v>Mid-Market</v>
      </c>
      <c r="Y2768">
        <f t="shared" si="391"/>
        <v>0</v>
      </c>
      <c r="Z2768" t="str">
        <f t="shared" si="392"/>
        <v/>
      </c>
      <c r="AA2768">
        <f t="shared" si="395"/>
        <v>0</v>
      </c>
    </row>
    <row r="2769" spans="1:27">
      <c r="A2769" t="s">
        <v>8323</v>
      </c>
      <c r="B2769" t="s">
        <v>4746</v>
      </c>
      <c r="C2769" t="s">
        <v>349</v>
      </c>
      <c r="D2769" t="s">
        <v>19</v>
      </c>
      <c r="E2769" t="s">
        <v>91</v>
      </c>
      <c r="F2769" t="s">
        <v>8324</v>
      </c>
      <c r="G2769" s="6">
        <f t="shared" si="387"/>
        <v>5950</v>
      </c>
      <c r="H2769" t="s">
        <v>151</v>
      </c>
      <c r="I2769" t="s">
        <v>361</v>
      </c>
      <c r="J2769" t="str">
        <f t="shared" si="388"/>
        <v>Jalsa Parsa</v>
      </c>
      <c r="K2769" t="s">
        <v>2938</v>
      </c>
      <c r="L2769" s="7">
        <f t="shared" si="393"/>
        <v>44807</v>
      </c>
      <c r="M2769" s="7">
        <v>44873</v>
      </c>
      <c r="N2769" s="1">
        <f t="shared" si="389"/>
        <v>44873</v>
      </c>
      <c r="O2769" s="7">
        <v>45005</v>
      </c>
      <c r="P2769" s="7">
        <f t="shared" si="394"/>
        <v>45005</v>
      </c>
      <c r="Q2769">
        <v>198</v>
      </c>
      <c r="R2769">
        <v>0</v>
      </c>
      <c r="S2769">
        <v>1</v>
      </c>
      <c r="T2769">
        <v>12.6</v>
      </c>
      <c r="U2769" t="s">
        <v>33</v>
      </c>
      <c r="W2769" t="str">
        <f t="shared" si="390"/>
        <v>Won</v>
      </c>
      <c r="X2769" t="str">
        <f>_xlfn.XLOOKUP(B2769,'Customers'!A:A,'Customers'!E:E,"")</f>
        <v>Enterprise</v>
      </c>
      <c r="Y2769">
        <f t="shared" si="391"/>
        <v>1</v>
      </c>
      <c r="Z2769">
        <f t="shared" si="392"/>
        <v>132</v>
      </c>
      <c r="AA2769">
        <f t="shared" si="395"/>
        <v>1</v>
      </c>
    </row>
    <row r="2770" spans="1:27">
      <c r="A2770" t="s">
        <v>8325</v>
      </c>
      <c r="B2770" t="s">
        <v>8150</v>
      </c>
      <c r="C2770" t="s">
        <v>18</v>
      </c>
      <c r="D2770" t="s">
        <v>66</v>
      </c>
      <c r="E2770" t="s">
        <v>177</v>
      </c>
      <c r="F2770" t="s">
        <v>8326</v>
      </c>
      <c r="G2770" s="6">
        <f t="shared" si="387"/>
        <v>13557</v>
      </c>
      <c r="H2770" t="s">
        <v>172</v>
      </c>
      <c r="I2770" t="s">
        <v>361</v>
      </c>
      <c r="J2770" t="str">
        <f t="shared" si="388"/>
        <v>Jalsa Parsa</v>
      </c>
      <c r="K2770" t="s">
        <v>4366</v>
      </c>
      <c r="L2770" s="7">
        <f t="shared" si="393"/>
        <v>45401</v>
      </c>
      <c r="M2770" s="7">
        <v>45440</v>
      </c>
      <c r="N2770" s="1">
        <f t="shared" si="389"/>
        <v>45440</v>
      </c>
      <c r="P2770" s="7" t="str">
        <f t="shared" si="394"/>
        <v/>
      </c>
      <c r="R2770">
        <v>0</v>
      </c>
      <c r="S2770">
        <v>1</v>
      </c>
      <c r="T2770">
        <v>23.7</v>
      </c>
      <c r="U2770" t="s">
        <v>58</v>
      </c>
      <c r="W2770" t="str">
        <f t="shared" si="390"/>
        <v>Open</v>
      </c>
      <c r="X2770" t="str">
        <f>_xlfn.XLOOKUP(B2770,'Customers'!A:A,'Customers'!E:E,"")</f>
        <v>SMB</v>
      </c>
      <c r="Y2770">
        <f t="shared" si="391"/>
        <v>0</v>
      </c>
      <c r="Z2770" t="str">
        <f t="shared" si="392"/>
        <v/>
      </c>
      <c r="AA2770">
        <f t="shared" si="395"/>
        <v>0</v>
      </c>
    </row>
    <row r="2771" spans="1:27">
      <c r="A2771" t="s">
        <v>8327</v>
      </c>
      <c r="B2771" t="s">
        <v>6200</v>
      </c>
      <c r="C2771" t="s">
        <v>18</v>
      </c>
      <c r="D2771" t="s">
        <v>19</v>
      </c>
      <c r="E2771" t="s">
        <v>20</v>
      </c>
      <c r="F2771" t="s">
        <v>8328</v>
      </c>
      <c r="G2771" s="6">
        <f t="shared" si="387"/>
        <v>8660</v>
      </c>
      <c r="H2771" t="s">
        <v>47</v>
      </c>
      <c r="I2771" t="s">
        <v>237</v>
      </c>
      <c r="J2771" t="str">
        <f t="shared" si="388"/>
        <v>Vidhi Mital</v>
      </c>
      <c r="K2771" t="s">
        <v>8329</v>
      </c>
      <c r="L2771" s="7">
        <f t="shared" si="393"/>
        <v>45072</v>
      </c>
      <c r="M2771" s="7">
        <v>45184</v>
      </c>
      <c r="N2771" s="1">
        <f t="shared" si="389"/>
        <v>45184</v>
      </c>
      <c r="P2771" s="7" t="str">
        <f t="shared" si="394"/>
        <v/>
      </c>
      <c r="R2771">
        <v>0</v>
      </c>
      <c r="S2771">
        <v>1</v>
      </c>
      <c r="T2771">
        <v>18</v>
      </c>
      <c r="U2771" t="s">
        <v>100</v>
      </c>
      <c r="W2771" t="str">
        <f t="shared" si="390"/>
        <v>Open</v>
      </c>
      <c r="X2771" t="str">
        <f>_xlfn.XLOOKUP(B2771,'Customers'!A:A,'Customers'!E:E,"")</f>
        <v>SMB</v>
      </c>
      <c r="Y2771">
        <f t="shared" si="391"/>
        <v>0</v>
      </c>
      <c r="Z2771" t="str">
        <f t="shared" si="392"/>
        <v/>
      </c>
      <c r="AA2771">
        <f t="shared" si="395"/>
        <v>0</v>
      </c>
    </row>
    <row r="2772" spans="1:27">
      <c r="A2772" t="s">
        <v>8330</v>
      </c>
      <c r="B2772" t="s">
        <v>8331</v>
      </c>
      <c r="C2772" t="s">
        <v>18</v>
      </c>
      <c r="D2772" t="s">
        <v>19</v>
      </c>
      <c r="E2772" t="s">
        <v>115</v>
      </c>
      <c r="F2772" t="s">
        <v>1411</v>
      </c>
      <c r="G2772" s="6">
        <f t="shared" si="387"/>
        <v>9000</v>
      </c>
      <c r="H2772" t="s">
        <v>47</v>
      </c>
      <c r="I2772" t="s">
        <v>133</v>
      </c>
      <c r="J2772" t="str">
        <f t="shared" si="388"/>
        <v>Aachal Soni</v>
      </c>
      <c r="K2772" t="s">
        <v>3631</v>
      </c>
      <c r="L2772" s="7">
        <f t="shared" si="393"/>
        <v>45201</v>
      </c>
      <c r="M2772" s="7">
        <v>45345</v>
      </c>
      <c r="N2772" s="1">
        <f t="shared" si="389"/>
        <v>45345</v>
      </c>
      <c r="O2772" s="7">
        <v>45236</v>
      </c>
      <c r="P2772" s="7">
        <f t="shared" si="394"/>
        <v>45236</v>
      </c>
      <c r="Q2772">
        <v>35</v>
      </c>
      <c r="R2772">
        <v>0</v>
      </c>
      <c r="S2772">
        <v>1</v>
      </c>
      <c r="T2772">
        <v>15.8</v>
      </c>
      <c r="U2772" t="s">
        <v>42</v>
      </c>
      <c r="W2772" t="str">
        <f t="shared" si="390"/>
        <v>Lost</v>
      </c>
      <c r="X2772" t="str">
        <f>_xlfn.XLOOKUP(B2772,'Customers'!A:A,'Customers'!E:E,"")</f>
        <v>Mid-Market</v>
      </c>
      <c r="Y2772">
        <f t="shared" si="391"/>
        <v>1</v>
      </c>
      <c r="Z2772">
        <f t="shared" si="392"/>
        <v>-109</v>
      </c>
      <c r="AA2772">
        <f t="shared" si="395"/>
        <v>0</v>
      </c>
    </row>
    <row r="2773" spans="1:27">
      <c r="A2773" t="s">
        <v>8332</v>
      </c>
      <c r="B2773" t="s">
        <v>7013</v>
      </c>
      <c r="C2773" t="s">
        <v>8333</v>
      </c>
      <c r="D2773" t="s">
        <v>19</v>
      </c>
      <c r="E2773" t="s">
        <v>91</v>
      </c>
      <c r="F2773" t="s">
        <v>8334</v>
      </c>
      <c r="G2773" s="6">
        <f t="shared" si="387"/>
        <v>1937</v>
      </c>
      <c r="H2773" t="s">
        <v>79</v>
      </c>
      <c r="I2773" t="s">
        <v>139</v>
      </c>
      <c r="J2773" t="str">
        <f t="shared" si="388"/>
        <v>Champak Rao</v>
      </c>
      <c r="K2773" t="s">
        <v>8335</v>
      </c>
      <c r="L2773" s="7">
        <f t="shared" si="393"/>
        <v>44601</v>
      </c>
      <c r="M2773" s="7">
        <v>44692</v>
      </c>
      <c r="N2773" s="1">
        <f t="shared" si="389"/>
        <v>44692</v>
      </c>
      <c r="O2773" s="7">
        <v>44654</v>
      </c>
      <c r="P2773" s="7">
        <f t="shared" si="394"/>
        <v>44654</v>
      </c>
      <c r="Q2773">
        <v>53</v>
      </c>
      <c r="R2773">
        <v>1</v>
      </c>
      <c r="S2773">
        <v>1</v>
      </c>
      <c r="T2773">
        <v>25.7</v>
      </c>
      <c r="U2773" t="s">
        <v>42</v>
      </c>
      <c r="W2773" t="str">
        <f t="shared" si="390"/>
        <v>Won</v>
      </c>
      <c r="X2773" t="str">
        <f>_xlfn.XLOOKUP(B2773,'Customers'!A:A,'Customers'!E:E,"")</f>
        <v>Mid-Market</v>
      </c>
      <c r="Y2773">
        <f t="shared" si="391"/>
        <v>1</v>
      </c>
      <c r="Z2773">
        <f t="shared" si="392"/>
        <v>-38</v>
      </c>
      <c r="AA2773">
        <f t="shared" si="395"/>
        <v>0</v>
      </c>
    </row>
    <row r="2774" spans="1:27">
      <c r="A2774" t="s">
        <v>8336</v>
      </c>
      <c r="B2774" t="s">
        <v>3374</v>
      </c>
      <c r="C2774" t="s">
        <v>18</v>
      </c>
      <c r="D2774" t="s">
        <v>19</v>
      </c>
      <c r="E2774" t="s">
        <v>20</v>
      </c>
      <c r="F2774" t="s">
        <v>8337</v>
      </c>
      <c r="G2774" s="6">
        <f t="shared" si="387"/>
        <v>6614</v>
      </c>
      <c r="H2774" t="s">
        <v>79</v>
      </c>
      <c r="I2774" t="s">
        <v>268</v>
      </c>
      <c r="J2774" t="str">
        <f t="shared" si="388"/>
        <v>Panini Kade</v>
      </c>
      <c r="K2774" t="s">
        <v>8338</v>
      </c>
      <c r="L2774" s="7">
        <f t="shared" si="393"/>
        <v>44867</v>
      </c>
      <c r="M2774" s="7">
        <v>44963</v>
      </c>
      <c r="N2774" s="1">
        <f t="shared" si="389"/>
        <v>44963</v>
      </c>
      <c r="P2774" s="7" t="str">
        <f t="shared" si="394"/>
        <v/>
      </c>
      <c r="R2774">
        <v>0</v>
      </c>
      <c r="S2774">
        <v>1</v>
      </c>
      <c r="T2774">
        <v>4.0999999999999996</v>
      </c>
      <c r="U2774" t="s">
        <v>33</v>
      </c>
      <c r="W2774" t="str">
        <f t="shared" si="390"/>
        <v>Open</v>
      </c>
      <c r="X2774" t="str">
        <f>_xlfn.XLOOKUP(B2774,'Customers'!A:A,'Customers'!E:E,"")</f>
        <v>Mid-Market</v>
      </c>
      <c r="Y2774">
        <f t="shared" si="391"/>
        <v>0</v>
      </c>
      <c r="Z2774" t="str">
        <f t="shared" si="392"/>
        <v/>
      </c>
      <c r="AA2774">
        <f t="shared" si="395"/>
        <v>0</v>
      </c>
    </row>
    <row r="2775" spans="1:27">
      <c r="A2775" t="s">
        <v>8339</v>
      </c>
      <c r="B2775" t="s">
        <v>2960</v>
      </c>
      <c r="C2775" t="s">
        <v>1172</v>
      </c>
      <c r="D2775" t="s">
        <v>53</v>
      </c>
      <c r="E2775" t="s">
        <v>45</v>
      </c>
      <c r="F2775" t="s">
        <v>8340</v>
      </c>
      <c r="G2775" s="6">
        <f t="shared" si="387"/>
        <v>12282</v>
      </c>
      <c r="H2775" t="s">
        <v>30</v>
      </c>
      <c r="I2775" t="s">
        <v>268</v>
      </c>
      <c r="J2775" t="str">
        <f t="shared" si="388"/>
        <v>Panini Kade</v>
      </c>
      <c r="K2775" t="s">
        <v>8341</v>
      </c>
      <c r="L2775" s="7">
        <f t="shared" si="393"/>
        <v>45403</v>
      </c>
      <c r="M2775" s="7">
        <v>45574</v>
      </c>
      <c r="N2775" s="1">
        <f t="shared" si="389"/>
        <v>45574</v>
      </c>
      <c r="P2775" s="7" t="str">
        <f t="shared" si="394"/>
        <v/>
      </c>
      <c r="R2775">
        <v>0</v>
      </c>
      <c r="S2775">
        <v>1</v>
      </c>
      <c r="T2775">
        <v>33.299999999999997</v>
      </c>
      <c r="U2775" t="s">
        <v>25</v>
      </c>
      <c r="W2775" t="str">
        <f t="shared" si="390"/>
        <v>Open</v>
      </c>
      <c r="X2775" t="str">
        <f>_xlfn.XLOOKUP(B2775,'Customers'!A:A,'Customers'!E:E,"")</f>
        <v>SMB</v>
      </c>
      <c r="Y2775">
        <f t="shared" si="391"/>
        <v>0</v>
      </c>
      <c r="Z2775" t="str">
        <f t="shared" si="392"/>
        <v/>
      </c>
      <c r="AA2775">
        <f t="shared" si="395"/>
        <v>0</v>
      </c>
    </row>
    <row r="2776" spans="1:27">
      <c r="A2776" t="s">
        <v>8342</v>
      </c>
      <c r="B2776" t="s">
        <v>8343</v>
      </c>
      <c r="C2776" t="s">
        <v>3553</v>
      </c>
      <c r="D2776" t="s">
        <v>183</v>
      </c>
      <c r="E2776" t="s">
        <v>91</v>
      </c>
      <c r="F2776" t="s">
        <v>8344</v>
      </c>
      <c r="G2776" s="6">
        <f t="shared" si="387"/>
        <v>12974</v>
      </c>
      <c r="H2776" t="s">
        <v>151</v>
      </c>
      <c r="I2776" t="s">
        <v>62</v>
      </c>
      <c r="J2776" t="str">
        <f t="shared" si="388"/>
        <v>Jairaj Panchal</v>
      </c>
      <c r="K2776" t="s">
        <v>3124</v>
      </c>
      <c r="L2776" s="7">
        <f t="shared" si="393"/>
        <v>45550</v>
      </c>
      <c r="M2776" s="7">
        <v>45591</v>
      </c>
      <c r="N2776" s="1">
        <f t="shared" si="389"/>
        <v>45591</v>
      </c>
      <c r="O2776" s="7">
        <v>45656</v>
      </c>
      <c r="P2776" s="7">
        <f t="shared" si="394"/>
        <v>45656</v>
      </c>
      <c r="Q2776">
        <v>106</v>
      </c>
      <c r="R2776">
        <v>0</v>
      </c>
      <c r="S2776">
        <v>1</v>
      </c>
      <c r="T2776">
        <v>29.8</v>
      </c>
      <c r="U2776" t="s">
        <v>25</v>
      </c>
      <c r="W2776" t="str">
        <f t="shared" si="390"/>
        <v>Won</v>
      </c>
      <c r="X2776" t="str">
        <f>_xlfn.XLOOKUP(B2776,'Customers'!A:A,'Customers'!E:E,"")</f>
        <v>Mid-Market</v>
      </c>
      <c r="Y2776">
        <f t="shared" si="391"/>
        <v>1</v>
      </c>
      <c r="Z2776">
        <f t="shared" si="392"/>
        <v>65</v>
      </c>
      <c r="AA2776">
        <f t="shared" si="395"/>
        <v>1</v>
      </c>
    </row>
    <row r="2777" spans="1:27">
      <c r="A2777" t="s">
        <v>8345</v>
      </c>
      <c r="B2777" t="s">
        <v>4205</v>
      </c>
      <c r="C2777" t="s">
        <v>3277</v>
      </c>
      <c r="D2777" t="s">
        <v>37</v>
      </c>
      <c r="E2777" t="s">
        <v>177</v>
      </c>
      <c r="F2777" t="s">
        <v>8346</v>
      </c>
      <c r="G2777" s="6">
        <f t="shared" si="387"/>
        <v>153130</v>
      </c>
      <c r="H2777" t="s">
        <v>151</v>
      </c>
      <c r="I2777" t="s">
        <v>237</v>
      </c>
      <c r="J2777" t="str">
        <f t="shared" si="388"/>
        <v>Vidhi Mital</v>
      </c>
      <c r="K2777" t="s">
        <v>5451</v>
      </c>
      <c r="L2777" s="7">
        <f t="shared" si="393"/>
        <v>45096</v>
      </c>
      <c r="M2777" s="7">
        <v>45244</v>
      </c>
      <c r="N2777" s="1">
        <f t="shared" si="389"/>
        <v>45244</v>
      </c>
      <c r="P2777" s="7" t="str">
        <f t="shared" si="394"/>
        <v/>
      </c>
      <c r="R2777">
        <v>0</v>
      </c>
      <c r="S2777">
        <v>1</v>
      </c>
      <c r="T2777">
        <v>12.8</v>
      </c>
      <c r="U2777" t="s">
        <v>33</v>
      </c>
      <c r="W2777" t="str">
        <f t="shared" si="390"/>
        <v>Open</v>
      </c>
      <c r="X2777" t="str">
        <f>_xlfn.XLOOKUP(B2777,'Customers'!A:A,'Customers'!E:E,"")</f>
        <v>Mid-Market</v>
      </c>
      <c r="Y2777">
        <f t="shared" si="391"/>
        <v>0</v>
      </c>
      <c r="Z2777" t="str">
        <f t="shared" si="392"/>
        <v/>
      </c>
      <c r="AA2777">
        <f t="shared" si="395"/>
        <v>0</v>
      </c>
    </row>
    <row r="2778" spans="1:27">
      <c r="A2778" t="s">
        <v>8347</v>
      </c>
      <c r="B2778" t="s">
        <v>8348</v>
      </c>
      <c r="C2778" t="s">
        <v>1380</v>
      </c>
      <c r="D2778" t="s">
        <v>183</v>
      </c>
      <c r="E2778" t="s">
        <v>177</v>
      </c>
      <c r="F2778" t="s">
        <v>8349</v>
      </c>
      <c r="G2778" s="6">
        <f t="shared" si="387"/>
        <v>8168</v>
      </c>
      <c r="H2778" t="s">
        <v>30</v>
      </c>
      <c r="I2778" t="s">
        <v>105</v>
      </c>
      <c r="J2778" t="str">
        <f t="shared" si="388"/>
        <v>Hemangini Bahri</v>
      </c>
      <c r="K2778" t="s">
        <v>765</v>
      </c>
      <c r="L2778" s="7">
        <f t="shared" si="393"/>
        <v>45406</v>
      </c>
      <c r="M2778" s="7">
        <v>45490</v>
      </c>
      <c r="N2778" s="1">
        <f t="shared" si="389"/>
        <v>45490</v>
      </c>
      <c r="P2778" s="7" t="str">
        <f t="shared" si="394"/>
        <v/>
      </c>
      <c r="R2778">
        <v>0</v>
      </c>
      <c r="S2778">
        <v>1</v>
      </c>
      <c r="T2778">
        <v>23</v>
      </c>
      <c r="U2778" t="s">
        <v>58</v>
      </c>
      <c r="W2778" t="str">
        <f t="shared" si="390"/>
        <v>Open</v>
      </c>
      <c r="X2778" t="str">
        <f>_xlfn.XLOOKUP(B2778,'Customers'!A:A,'Customers'!E:E,"")</f>
        <v>Enterprise</v>
      </c>
      <c r="Y2778">
        <f t="shared" si="391"/>
        <v>0</v>
      </c>
      <c r="Z2778" t="str">
        <f t="shared" si="392"/>
        <v/>
      </c>
      <c r="AA2778">
        <f t="shared" si="395"/>
        <v>0</v>
      </c>
    </row>
    <row r="2779" spans="1:27">
      <c r="A2779" t="s">
        <v>8350</v>
      </c>
      <c r="B2779" t="s">
        <v>933</v>
      </c>
      <c r="C2779" t="s">
        <v>2374</v>
      </c>
      <c r="D2779" t="s">
        <v>183</v>
      </c>
      <c r="E2779" t="s">
        <v>28</v>
      </c>
      <c r="F2779" t="s">
        <v>8351</v>
      </c>
      <c r="G2779" s="6">
        <f t="shared" si="387"/>
        <v>3594</v>
      </c>
      <c r="H2779" t="s">
        <v>79</v>
      </c>
      <c r="I2779" t="s">
        <v>850</v>
      </c>
      <c r="J2779" t="str">
        <f t="shared" si="388"/>
        <v>Owen Mane</v>
      </c>
      <c r="K2779" t="s">
        <v>1465</v>
      </c>
      <c r="L2779" s="7">
        <f t="shared" si="393"/>
        <v>44588</v>
      </c>
      <c r="M2779" s="7">
        <v>44679</v>
      </c>
      <c r="N2779" s="1">
        <f t="shared" si="389"/>
        <v>44679</v>
      </c>
      <c r="P2779" s="7" t="str">
        <f t="shared" si="394"/>
        <v/>
      </c>
      <c r="R2779">
        <v>0</v>
      </c>
      <c r="S2779">
        <v>1</v>
      </c>
      <c r="T2779">
        <v>23.4</v>
      </c>
      <c r="U2779" t="s">
        <v>25</v>
      </c>
      <c r="W2779" t="str">
        <f t="shared" si="390"/>
        <v>Open</v>
      </c>
      <c r="X2779" t="str">
        <f>_xlfn.XLOOKUP(B2779,'Customers'!A:A,'Customers'!E:E,"")</f>
        <v>Mid-Market</v>
      </c>
      <c r="Y2779">
        <f t="shared" si="391"/>
        <v>0</v>
      </c>
      <c r="Z2779" t="str">
        <f t="shared" si="392"/>
        <v/>
      </c>
      <c r="AA2779">
        <f t="shared" si="395"/>
        <v>0</v>
      </c>
    </row>
    <row r="2780" spans="1:27">
      <c r="A2780" t="s">
        <v>8352</v>
      </c>
      <c r="B2780" t="s">
        <v>2365</v>
      </c>
      <c r="C2780" t="s">
        <v>18</v>
      </c>
      <c r="D2780" t="s">
        <v>183</v>
      </c>
      <c r="E2780" t="s">
        <v>45</v>
      </c>
      <c r="F2780" t="s">
        <v>8353</v>
      </c>
      <c r="G2780" s="6">
        <f t="shared" si="387"/>
        <v>10453</v>
      </c>
      <c r="H2780" t="s">
        <v>22</v>
      </c>
      <c r="I2780" t="s">
        <v>127</v>
      </c>
      <c r="J2780" t="str">
        <f t="shared" si="388"/>
        <v>Kashish Patla</v>
      </c>
      <c r="K2780" t="s">
        <v>3035</v>
      </c>
      <c r="L2780" s="7">
        <f t="shared" si="393"/>
        <v>45076</v>
      </c>
      <c r="M2780" s="7">
        <v>45130</v>
      </c>
      <c r="N2780" s="1">
        <f t="shared" si="389"/>
        <v>45130</v>
      </c>
      <c r="P2780" s="7" t="str">
        <f t="shared" si="394"/>
        <v/>
      </c>
      <c r="R2780">
        <v>0</v>
      </c>
      <c r="S2780">
        <v>1</v>
      </c>
      <c r="T2780">
        <v>26.8</v>
      </c>
      <c r="U2780" t="s">
        <v>25</v>
      </c>
      <c r="W2780" t="str">
        <f t="shared" si="390"/>
        <v>Open</v>
      </c>
      <c r="X2780" t="str">
        <f>_xlfn.XLOOKUP(B2780,'Customers'!A:A,'Customers'!E:E,"")</f>
        <v>Enterprise</v>
      </c>
      <c r="Y2780">
        <f t="shared" si="391"/>
        <v>0</v>
      </c>
      <c r="Z2780" t="str">
        <f t="shared" si="392"/>
        <v/>
      </c>
      <c r="AA2780">
        <f t="shared" si="395"/>
        <v>0</v>
      </c>
    </row>
    <row r="2781" spans="1:27">
      <c r="A2781" t="s">
        <v>8354</v>
      </c>
      <c r="B2781" t="s">
        <v>6316</v>
      </c>
      <c r="C2781" t="s">
        <v>18</v>
      </c>
      <c r="D2781" t="s">
        <v>66</v>
      </c>
      <c r="E2781" t="s">
        <v>45</v>
      </c>
      <c r="F2781" t="s">
        <v>8355</v>
      </c>
      <c r="G2781" s="6">
        <f t="shared" si="387"/>
        <v>12908</v>
      </c>
      <c r="H2781" t="s">
        <v>172</v>
      </c>
      <c r="I2781" t="s">
        <v>80</v>
      </c>
      <c r="J2781" t="str">
        <f t="shared" si="388"/>
        <v>Shivani Natt</v>
      </c>
      <c r="K2781" t="s">
        <v>5461</v>
      </c>
      <c r="L2781" s="7">
        <f t="shared" si="393"/>
        <v>45052</v>
      </c>
      <c r="M2781" s="7">
        <v>45140</v>
      </c>
      <c r="N2781" s="1">
        <f t="shared" si="389"/>
        <v>45140</v>
      </c>
      <c r="P2781" s="7" t="str">
        <f t="shared" si="394"/>
        <v/>
      </c>
      <c r="R2781">
        <v>0</v>
      </c>
      <c r="S2781">
        <v>1</v>
      </c>
      <c r="T2781">
        <v>11.1</v>
      </c>
      <c r="U2781" t="s">
        <v>42</v>
      </c>
      <c r="W2781" t="str">
        <f t="shared" si="390"/>
        <v>Open</v>
      </c>
      <c r="X2781" t="str">
        <f>_xlfn.XLOOKUP(B2781,'Customers'!A:A,'Customers'!E:E,"")</f>
        <v>SMB</v>
      </c>
      <c r="Y2781">
        <f t="shared" si="391"/>
        <v>0</v>
      </c>
      <c r="Z2781" t="str">
        <f t="shared" si="392"/>
        <v/>
      </c>
      <c r="AA2781">
        <f t="shared" si="395"/>
        <v>0</v>
      </c>
    </row>
    <row r="2782" spans="1:27">
      <c r="A2782" t="s">
        <v>8356</v>
      </c>
      <c r="B2782" t="s">
        <v>8357</v>
      </c>
      <c r="C2782" t="s">
        <v>18</v>
      </c>
      <c r="D2782" t="s">
        <v>183</v>
      </c>
      <c r="E2782" t="s">
        <v>54</v>
      </c>
      <c r="F2782" t="s">
        <v>8358</v>
      </c>
      <c r="G2782" s="6">
        <f t="shared" si="387"/>
        <v>12158</v>
      </c>
      <c r="H2782" t="s">
        <v>47</v>
      </c>
      <c r="I2782" t="s">
        <v>105</v>
      </c>
      <c r="J2782" t="str">
        <f t="shared" si="388"/>
        <v>Hemangini Bahri</v>
      </c>
      <c r="K2782" t="s">
        <v>4966</v>
      </c>
      <c r="L2782" s="7">
        <f t="shared" si="393"/>
        <v>44891</v>
      </c>
      <c r="M2782" s="7">
        <v>44908</v>
      </c>
      <c r="N2782" s="1">
        <f t="shared" si="389"/>
        <v>44908</v>
      </c>
      <c r="P2782" s="7" t="str">
        <f t="shared" si="394"/>
        <v/>
      </c>
      <c r="R2782">
        <v>0</v>
      </c>
      <c r="S2782">
        <v>1</v>
      </c>
      <c r="T2782">
        <v>17.3</v>
      </c>
      <c r="U2782" t="s">
        <v>100</v>
      </c>
      <c r="W2782" t="str">
        <f t="shared" si="390"/>
        <v>Open</v>
      </c>
      <c r="X2782" t="str">
        <f>_xlfn.XLOOKUP(B2782,'Customers'!A:A,'Customers'!E:E,"")</f>
        <v>SMB</v>
      </c>
      <c r="Y2782">
        <f t="shared" si="391"/>
        <v>0</v>
      </c>
      <c r="Z2782" t="str">
        <f t="shared" si="392"/>
        <v/>
      </c>
      <c r="AA2782">
        <f t="shared" si="395"/>
        <v>0</v>
      </c>
    </row>
    <row r="2783" spans="1:27">
      <c r="A2783" t="s">
        <v>8359</v>
      </c>
      <c r="B2783" t="s">
        <v>440</v>
      </c>
      <c r="C2783" t="s">
        <v>2082</v>
      </c>
      <c r="D2783" t="s">
        <v>19</v>
      </c>
      <c r="E2783" t="s">
        <v>54</v>
      </c>
      <c r="F2783" t="s">
        <v>8360</v>
      </c>
      <c r="G2783" s="6">
        <f t="shared" si="387"/>
        <v>8586</v>
      </c>
      <c r="H2783" t="s">
        <v>39</v>
      </c>
      <c r="I2783" t="s">
        <v>80</v>
      </c>
      <c r="J2783" t="str">
        <f t="shared" si="388"/>
        <v>Shivani Natt</v>
      </c>
      <c r="K2783" t="s">
        <v>3876</v>
      </c>
      <c r="L2783" s="7">
        <f t="shared" si="393"/>
        <v>45431</v>
      </c>
      <c r="M2783" s="7">
        <v>45500</v>
      </c>
      <c r="N2783" s="1">
        <f t="shared" si="389"/>
        <v>45500</v>
      </c>
      <c r="P2783" s="7" t="str">
        <f t="shared" si="394"/>
        <v/>
      </c>
      <c r="R2783">
        <v>0</v>
      </c>
      <c r="S2783">
        <v>1</v>
      </c>
      <c r="T2783">
        <v>19.100000000000001</v>
      </c>
      <c r="U2783" t="s">
        <v>100</v>
      </c>
      <c r="W2783" t="str">
        <f t="shared" si="390"/>
        <v>Open</v>
      </c>
      <c r="X2783" t="str">
        <f>_xlfn.XLOOKUP(B2783,'Customers'!A:A,'Customers'!E:E,"")</f>
        <v>Enterprise</v>
      </c>
      <c r="Y2783">
        <f t="shared" si="391"/>
        <v>0</v>
      </c>
      <c r="Z2783" t="str">
        <f t="shared" si="392"/>
        <v/>
      </c>
      <c r="AA2783">
        <f t="shared" si="395"/>
        <v>0</v>
      </c>
    </row>
    <row r="2784" spans="1:27">
      <c r="A2784" t="s">
        <v>8361</v>
      </c>
      <c r="B2784" t="s">
        <v>7890</v>
      </c>
      <c r="C2784" t="s">
        <v>18</v>
      </c>
      <c r="D2784" t="s">
        <v>183</v>
      </c>
      <c r="E2784" t="s">
        <v>54</v>
      </c>
      <c r="F2784" t="s">
        <v>8362</v>
      </c>
      <c r="G2784" s="6">
        <f t="shared" si="387"/>
        <v>11873</v>
      </c>
      <c r="H2784" t="s">
        <v>30</v>
      </c>
      <c r="I2784" t="s">
        <v>23</v>
      </c>
      <c r="J2784" t="str">
        <f t="shared" si="388"/>
        <v>Nihal Bhasin</v>
      </c>
      <c r="K2784" t="s">
        <v>5015</v>
      </c>
      <c r="L2784" s="7">
        <f t="shared" si="393"/>
        <v>45594</v>
      </c>
      <c r="M2784" s="7">
        <v>45638</v>
      </c>
      <c r="N2784" s="1">
        <f t="shared" si="389"/>
        <v>45638</v>
      </c>
      <c r="P2784" s="7" t="str">
        <f t="shared" si="394"/>
        <v/>
      </c>
      <c r="R2784">
        <v>0</v>
      </c>
      <c r="S2784">
        <v>1</v>
      </c>
      <c r="T2784">
        <v>29.9</v>
      </c>
      <c r="U2784" t="s">
        <v>58</v>
      </c>
      <c r="W2784" t="str">
        <f t="shared" si="390"/>
        <v>Open</v>
      </c>
      <c r="X2784" t="str">
        <f>_xlfn.XLOOKUP(B2784,'Customers'!A:A,'Customers'!E:E,"")</f>
        <v>SMB</v>
      </c>
      <c r="Y2784">
        <f t="shared" si="391"/>
        <v>0</v>
      </c>
      <c r="Z2784" t="str">
        <f t="shared" si="392"/>
        <v/>
      </c>
      <c r="AA2784">
        <f t="shared" si="395"/>
        <v>0</v>
      </c>
    </row>
    <row r="2785" spans="1:27">
      <c r="A2785" t="s">
        <v>8363</v>
      </c>
      <c r="B2785" t="s">
        <v>4253</v>
      </c>
      <c r="C2785" t="s">
        <v>924</v>
      </c>
      <c r="D2785" t="s">
        <v>19</v>
      </c>
      <c r="E2785" t="s">
        <v>91</v>
      </c>
      <c r="F2785" t="s">
        <v>8364</v>
      </c>
      <c r="G2785" s="6">
        <f t="shared" si="387"/>
        <v>5083</v>
      </c>
      <c r="H2785" t="s">
        <v>79</v>
      </c>
      <c r="I2785" t="s">
        <v>501</v>
      </c>
      <c r="J2785" t="str">
        <f t="shared" si="388"/>
        <v>Champak Rao</v>
      </c>
      <c r="K2785" t="s">
        <v>4097</v>
      </c>
      <c r="L2785" s="7">
        <f t="shared" si="393"/>
        <v>45434</v>
      </c>
      <c r="M2785" s="7">
        <v>45553</v>
      </c>
      <c r="N2785" s="1">
        <f t="shared" si="389"/>
        <v>45553</v>
      </c>
      <c r="O2785" s="7">
        <v>45525</v>
      </c>
      <c r="P2785" s="7">
        <f t="shared" si="394"/>
        <v>45525</v>
      </c>
      <c r="Q2785">
        <v>91</v>
      </c>
      <c r="R2785">
        <v>1</v>
      </c>
      <c r="S2785">
        <v>1</v>
      </c>
      <c r="T2785">
        <v>9.1999999999999993</v>
      </c>
      <c r="U2785" t="s">
        <v>100</v>
      </c>
      <c r="W2785" t="str">
        <f t="shared" si="390"/>
        <v>Won</v>
      </c>
      <c r="X2785" t="str">
        <f>_xlfn.XLOOKUP(B2785,'Customers'!A:A,'Customers'!E:E,"")</f>
        <v>Enterprise</v>
      </c>
      <c r="Y2785">
        <f t="shared" si="391"/>
        <v>1</v>
      </c>
      <c r="Z2785">
        <f t="shared" si="392"/>
        <v>-28</v>
      </c>
      <c r="AA2785">
        <f t="shared" si="395"/>
        <v>0</v>
      </c>
    </row>
    <row r="2786" spans="1:27">
      <c r="A2786" t="s">
        <v>8365</v>
      </c>
      <c r="B2786" t="s">
        <v>1325</v>
      </c>
      <c r="C2786" t="s">
        <v>18</v>
      </c>
      <c r="D2786" t="s">
        <v>66</v>
      </c>
      <c r="E2786" t="s">
        <v>20</v>
      </c>
      <c r="F2786" t="s">
        <v>8366</v>
      </c>
      <c r="G2786" s="6">
        <f t="shared" si="387"/>
        <v>21924</v>
      </c>
      <c r="H2786" t="s">
        <v>56</v>
      </c>
      <c r="I2786" t="s">
        <v>139</v>
      </c>
      <c r="J2786" t="str">
        <f t="shared" si="388"/>
        <v>Champak Rao</v>
      </c>
      <c r="K2786" t="s">
        <v>812</v>
      </c>
      <c r="L2786" s="7">
        <f t="shared" si="393"/>
        <v>44622</v>
      </c>
      <c r="M2786" s="7">
        <v>44792</v>
      </c>
      <c r="N2786" s="1">
        <f t="shared" si="389"/>
        <v>44792</v>
      </c>
      <c r="P2786" s="7" t="str">
        <f t="shared" si="394"/>
        <v/>
      </c>
      <c r="R2786">
        <v>0</v>
      </c>
      <c r="S2786">
        <v>1</v>
      </c>
      <c r="U2786" t="s">
        <v>25</v>
      </c>
      <c r="W2786" t="str">
        <f t="shared" si="390"/>
        <v>Open</v>
      </c>
      <c r="X2786" t="str">
        <f>_xlfn.XLOOKUP(B2786,'Customers'!A:A,'Customers'!E:E,"")</f>
        <v>SMB</v>
      </c>
      <c r="Y2786">
        <f t="shared" si="391"/>
        <v>0</v>
      </c>
      <c r="Z2786" t="str">
        <f t="shared" si="392"/>
        <v/>
      </c>
      <c r="AA2786">
        <f t="shared" si="395"/>
        <v>0</v>
      </c>
    </row>
    <row r="2787" spans="1:27">
      <c r="A2787" t="s">
        <v>8367</v>
      </c>
      <c r="B2787" t="s">
        <v>6508</v>
      </c>
      <c r="C2787" t="s">
        <v>789</v>
      </c>
      <c r="D2787" t="s">
        <v>66</v>
      </c>
      <c r="E2787" t="s">
        <v>28</v>
      </c>
      <c r="F2787" t="s">
        <v>8368</v>
      </c>
      <c r="G2787" s="6">
        <f t="shared" si="387"/>
        <v>16323</v>
      </c>
      <c r="H2787" t="s">
        <v>56</v>
      </c>
      <c r="I2787" t="s">
        <v>361</v>
      </c>
      <c r="J2787" t="str">
        <f t="shared" si="388"/>
        <v>Jalsa Parsa</v>
      </c>
      <c r="K2787" t="s">
        <v>4036</v>
      </c>
      <c r="L2787" s="7">
        <f t="shared" si="393"/>
        <v>44700</v>
      </c>
      <c r="M2787" s="7">
        <v>44828</v>
      </c>
      <c r="N2787" s="1">
        <f t="shared" si="389"/>
        <v>44828</v>
      </c>
      <c r="P2787" s="7" t="str">
        <f t="shared" si="394"/>
        <v/>
      </c>
      <c r="R2787">
        <v>0</v>
      </c>
      <c r="S2787">
        <v>1</v>
      </c>
      <c r="T2787">
        <v>34.700000000000003</v>
      </c>
      <c r="U2787" t="s">
        <v>33</v>
      </c>
      <c r="W2787" t="str">
        <f t="shared" si="390"/>
        <v>Open</v>
      </c>
      <c r="X2787" t="str">
        <f>_xlfn.XLOOKUP(B2787,'Customers'!A:A,'Customers'!E:E,"")</f>
        <v>SMB</v>
      </c>
      <c r="Y2787">
        <f t="shared" si="391"/>
        <v>0</v>
      </c>
      <c r="Z2787" t="str">
        <f t="shared" si="392"/>
        <v/>
      </c>
      <c r="AA2787">
        <f t="shared" si="395"/>
        <v>0</v>
      </c>
    </row>
    <row r="2788" spans="1:27">
      <c r="A2788" t="s">
        <v>8369</v>
      </c>
      <c r="B2788" t="s">
        <v>6175</v>
      </c>
      <c r="C2788" t="s">
        <v>1740</v>
      </c>
      <c r="D2788" t="s">
        <v>66</v>
      </c>
      <c r="E2788" t="s">
        <v>45</v>
      </c>
      <c r="F2788" t="s">
        <v>8370</v>
      </c>
      <c r="G2788" s="6">
        <f t="shared" si="387"/>
        <v>10593</v>
      </c>
      <c r="H2788" t="s">
        <v>56</v>
      </c>
      <c r="I2788" t="s">
        <v>361</v>
      </c>
      <c r="J2788" t="str">
        <f t="shared" si="388"/>
        <v>Jalsa Parsa</v>
      </c>
      <c r="K2788" t="s">
        <v>87</v>
      </c>
      <c r="L2788" s="7">
        <f t="shared" si="393"/>
        <v>44563</v>
      </c>
      <c r="M2788" s="7">
        <v>44718</v>
      </c>
      <c r="N2788" s="1">
        <f t="shared" si="389"/>
        <v>44718</v>
      </c>
      <c r="P2788" s="7" t="str">
        <f t="shared" si="394"/>
        <v/>
      </c>
      <c r="R2788">
        <v>0</v>
      </c>
      <c r="S2788">
        <v>1</v>
      </c>
      <c r="T2788">
        <v>6.7</v>
      </c>
      <c r="U2788" t="s">
        <v>58</v>
      </c>
      <c r="W2788" t="str">
        <f t="shared" si="390"/>
        <v>Open</v>
      </c>
      <c r="X2788" t="str">
        <f>_xlfn.XLOOKUP(B2788,'Customers'!A:A,'Customers'!E:E,"")</f>
        <v>Mid-Market</v>
      </c>
      <c r="Y2788">
        <f t="shared" si="391"/>
        <v>0</v>
      </c>
      <c r="Z2788" t="str">
        <f t="shared" si="392"/>
        <v/>
      </c>
      <c r="AA2788">
        <f t="shared" si="395"/>
        <v>0</v>
      </c>
    </row>
    <row r="2789" spans="1:27">
      <c r="A2789" t="s">
        <v>8371</v>
      </c>
      <c r="B2789" t="s">
        <v>7137</v>
      </c>
      <c r="C2789" t="s">
        <v>2540</v>
      </c>
      <c r="D2789" t="s">
        <v>183</v>
      </c>
      <c r="E2789" t="s">
        <v>115</v>
      </c>
      <c r="F2789" t="s">
        <v>8372</v>
      </c>
      <c r="G2789" s="6">
        <f t="shared" si="387"/>
        <v>9077</v>
      </c>
      <c r="H2789" t="s">
        <v>47</v>
      </c>
      <c r="I2789" t="s">
        <v>268</v>
      </c>
      <c r="J2789" t="str">
        <f t="shared" si="388"/>
        <v>Panini Kade</v>
      </c>
      <c r="K2789" t="s">
        <v>2363</v>
      </c>
      <c r="L2789" s="7">
        <f t="shared" si="393"/>
        <v>45619</v>
      </c>
      <c r="M2789" s="7">
        <v>45758</v>
      </c>
      <c r="N2789" s="1">
        <f t="shared" si="389"/>
        <v>45758</v>
      </c>
      <c r="O2789" s="7">
        <v>45679</v>
      </c>
      <c r="P2789" s="7">
        <f t="shared" si="394"/>
        <v>45679</v>
      </c>
      <c r="Q2789">
        <v>60</v>
      </c>
      <c r="R2789">
        <v>0</v>
      </c>
      <c r="S2789">
        <v>1</v>
      </c>
      <c r="T2789">
        <v>25.9</v>
      </c>
      <c r="U2789" t="s">
        <v>58</v>
      </c>
      <c r="W2789" t="str">
        <f t="shared" si="390"/>
        <v>Lost</v>
      </c>
      <c r="X2789" t="str">
        <f>_xlfn.XLOOKUP(B2789,'Customers'!A:A,'Customers'!E:E,"")</f>
        <v>Enterprise</v>
      </c>
      <c r="Y2789">
        <f t="shared" si="391"/>
        <v>1</v>
      </c>
      <c r="Z2789">
        <f t="shared" si="392"/>
        <v>-79</v>
      </c>
      <c r="AA2789">
        <f t="shared" si="395"/>
        <v>0</v>
      </c>
    </row>
    <row r="2790" spans="1:27">
      <c r="A2790" t="s">
        <v>8373</v>
      </c>
      <c r="B2790" t="s">
        <v>1225</v>
      </c>
      <c r="C2790" t="s">
        <v>2609</v>
      </c>
      <c r="D2790" t="s">
        <v>37</v>
      </c>
      <c r="E2790" t="s">
        <v>115</v>
      </c>
      <c r="F2790" t="s">
        <v>8374</v>
      </c>
      <c r="G2790" s="6">
        <f t="shared" si="387"/>
        <v>143710</v>
      </c>
      <c r="H2790" t="s">
        <v>47</v>
      </c>
      <c r="I2790" t="s">
        <v>156</v>
      </c>
      <c r="J2790" t="str">
        <f t="shared" si="388"/>
        <v>Lakshmi Hayre</v>
      </c>
      <c r="K2790" t="s">
        <v>1105</v>
      </c>
      <c r="L2790" s="7">
        <f t="shared" si="393"/>
        <v>45068</v>
      </c>
      <c r="M2790" s="7">
        <v>45220</v>
      </c>
      <c r="N2790" s="1">
        <f t="shared" si="389"/>
        <v>45220</v>
      </c>
      <c r="O2790" s="7">
        <v>45121</v>
      </c>
      <c r="P2790" s="7">
        <f t="shared" si="394"/>
        <v>45121</v>
      </c>
      <c r="Q2790">
        <v>53</v>
      </c>
      <c r="R2790">
        <v>0</v>
      </c>
      <c r="S2790">
        <v>1</v>
      </c>
      <c r="T2790">
        <v>17.399999999999999</v>
      </c>
      <c r="U2790" t="s">
        <v>33</v>
      </c>
      <c r="W2790" t="str">
        <f t="shared" si="390"/>
        <v>Lost</v>
      </c>
      <c r="X2790" t="str">
        <f>_xlfn.XLOOKUP(B2790,'Customers'!A:A,'Customers'!E:E,"")</f>
        <v>Mid-Market</v>
      </c>
      <c r="Y2790">
        <f t="shared" si="391"/>
        <v>1</v>
      </c>
      <c r="Z2790">
        <f t="shared" si="392"/>
        <v>-99</v>
      </c>
      <c r="AA2790">
        <f t="shared" si="395"/>
        <v>0</v>
      </c>
    </row>
    <row r="2791" spans="1:27">
      <c r="A2791" t="s">
        <v>8375</v>
      </c>
      <c r="B2791" t="s">
        <v>3037</v>
      </c>
      <c r="C2791" t="s">
        <v>330</v>
      </c>
      <c r="D2791" t="s">
        <v>66</v>
      </c>
      <c r="E2791" t="s">
        <v>54</v>
      </c>
      <c r="F2791" t="s">
        <v>2206</v>
      </c>
      <c r="G2791" s="6">
        <f t="shared" si="387"/>
        <v>5000</v>
      </c>
      <c r="H2791" t="s">
        <v>47</v>
      </c>
      <c r="I2791" t="s">
        <v>62</v>
      </c>
      <c r="J2791" t="str">
        <f t="shared" si="388"/>
        <v>Jairaj Panchal</v>
      </c>
      <c r="K2791" t="s">
        <v>2233</v>
      </c>
      <c r="L2791" s="7">
        <f t="shared" si="393"/>
        <v>44668</v>
      </c>
      <c r="M2791" s="7">
        <v>44748</v>
      </c>
      <c r="N2791" s="1">
        <f t="shared" si="389"/>
        <v>44748</v>
      </c>
      <c r="P2791" s="7" t="str">
        <f t="shared" si="394"/>
        <v/>
      </c>
      <c r="R2791">
        <v>0</v>
      </c>
      <c r="S2791">
        <v>1</v>
      </c>
      <c r="T2791">
        <v>16.2</v>
      </c>
      <c r="U2791" t="s">
        <v>42</v>
      </c>
      <c r="W2791" t="str">
        <f t="shared" si="390"/>
        <v>Open</v>
      </c>
      <c r="X2791" t="str">
        <f>_xlfn.XLOOKUP(B2791,'Customers'!A:A,'Customers'!E:E,"")</f>
        <v>SMB</v>
      </c>
      <c r="Y2791">
        <f t="shared" si="391"/>
        <v>0</v>
      </c>
      <c r="Z2791" t="str">
        <f t="shared" si="392"/>
        <v/>
      </c>
      <c r="AA2791">
        <f t="shared" si="395"/>
        <v>0</v>
      </c>
    </row>
    <row r="2792" spans="1:27">
      <c r="A2792" t="s">
        <v>8376</v>
      </c>
      <c r="B2792" t="s">
        <v>3557</v>
      </c>
      <c r="C2792" t="s">
        <v>4910</v>
      </c>
      <c r="D2792" t="s">
        <v>19</v>
      </c>
      <c r="E2792" t="s">
        <v>115</v>
      </c>
      <c r="F2792" t="s">
        <v>8377</v>
      </c>
      <c r="G2792" s="6">
        <f t="shared" si="387"/>
        <v>8840</v>
      </c>
      <c r="H2792" t="s">
        <v>22</v>
      </c>
      <c r="I2792" t="s">
        <v>62</v>
      </c>
      <c r="J2792" t="str">
        <f t="shared" si="388"/>
        <v>Jairaj Panchal</v>
      </c>
      <c r="K2792" t="s">
        <v>8378</v>
      </c>
      <c r="L2792" s="7">
        <f t="shared" si="393"/>
        <v>45495</v>
      </c>
      <c r="M2792" s="7">
        <v>45523</v>
      </c>
      <c r="N2792" s="1">
        <f t="shared" si="389"/>
        <v>45523</v>
      </c>
      <c r="O2792" s="7">
        <v>45543</v>
      </c>
      <c r="P2792" s="7">
        <f t="shared" si="394"/>
        <v>45543</v>
      </c>
      <c r="Q2792">
        <v>48</v>
      </c>
      <c r="R2792">
        <v>0</v>
      </c>
      <c r="S2792">
        <v>1</v>
      </c>
      <c r="T2792">
        <v>16.399999999999999</v>
      </c>
      <c r="U2792" t="s">
        <v>42</v>
      </c>
      <c r="W2792" t="str">
        <f t="shared" si="390"/>
        <v>Lost</v>
      </c>
      <c r="X2792" t="str">
        <f>_xlfn.XLOOKUP(B2792,'Customers'!A:A,'Customers'!E:E,"")</f>
        <v>Enterprise</v>
      </c>
      <c r="Y2792">
        <f t="shared" si="391"/>
        <v>1</v>
      </c>
      <c r="Z2792">
        <f t="shared" si="392"/>
        <v>20</v>
      </c>
      <c r="AA2792">
        <f t="shared" si="395"/>
        <v>0</v>
      </c>
    </row>
    <row r="2793" spans="1:27">
      <c r="A2793" t="s">
        <v>8379</v>
      </c>
      <c r="B2793" t="s">
        <v>1127</v>
      </c>
      <c r="C2793" t="s">
        <v>143</v>
      </c>
      <c r="D2793" t="s">
        <v>53</v>
      </c>
      <c r="E2793" t="s">
        <v>54</v>
      </c>
      <c r="F2793" t="s">
        <v>8380</v>
      </c>
      <c r="G2793" s="6">
        <f t="shared" si="387"/>
        <v>21683</v>
      </c>
      <c r="H2793" t="s">
        <v>172</v>
      </c>
      <c r="I2793" t="s">
        <v>268</v>
      </c>
      <c r="J2793" t="str">
        <f t="shared" si="388"/>
        <v>Panini Kade</v>
      </c>
      <c r="K2793" t="s">
        <v>2380</v>
      </c>
      <c r="L2793" s="7">
        <f t="shared" si="393"/>
        <v>45092</v>
      </c>
      <c r="M2793" s="7">
        <v>45269</v>
      </c>
      <c r="N2793" s="1">
        <f t="shared" si="389"/>
        <v>45269</v>
      </c>
      <c r="P2793" s="7" t="str">
        <f t="shared" si="394"/>
        <v/>
      </c>
      <c r="R2793">
        <v>0</v>
      </c>
      <c r="S2793">
        <v>1</v>
      </c>
      <c r="T2793">
        <v>22.6</v>
      </c>
      <c r="U2793" t="s">
        <v>42</v>
      </c>
      <c r="W2793" t="str">
        <f t="shared" si="390"/>
        <v>Open</v>
      </c>
      <c r="X2793" t="str">
        <f>_xlfn.XLOOKUP(B2793,'Customers'!A:A,'Customers'!E:E,"")</f>
        <v>Mid-Market</v>
      </c>
      <c r="Y2793">
        <f t="shared" si="391"/>
        <v>0</v>
      </c>
      <c r="Z2793" t="str">
        <f t="shared" si="392"/>
        <v/>
      </c>
      <c r="AA2793">
        <f t="shared" si="395"/>
        <v>0</v>
      </c>
    </row>
    <row r="2794" spans="1:27">
      <c r="A2794" t="s">
        <v>8381</v>
      </c>
      <c r="B2794" t="s">
        <v>8382</v>
      </c>
      <c r="C2794" t="s">
        <v>2782</v>
      </c>
      <c r="D2794" t="s">
        <v>66</v>
      </c>
      <c r="E2794" t="s">
        <v>91</v>
      </c>
      <c r="F2794" t="s">
        <v>849</v>
      </c>
      <c r="G2794" s="6">
        <f t="shared" si="387"/>
        <v>5432</v>
      </c>
      <c r="H2794" t="s">
        <v>172</v>
      </c>
      <c r="I2794" t="s">
        <v>23</v>
      </c>
      <c r="J2794" t="str">
        <f t="shared" si="388"/>
        <v>Nihal Bhasin</v>
      </c>
      <c r="K2794" t="s">
        <v>827</v>
      </c>
      <c r="L2794" s="7">
        <f t="shared" si="393"/>
        <v>44631</v>
      </c>
      <c r="M2794" s="7">
        <v>44778</v>
      </c>
      <c r="N2794" s="1">
        <f t="shared" si="389"/>
        <v>44778</v>
      </c>
      <c r="O2794" s="7">
        <v>44807</v>
      </c>
      <c r="P2794" s="7">
        <f t="shared" si="394"/>
        <v>44807</v>
      </c>
      <c r="Q2794">
        <v>176</v>
      </c>
      <c r="R2794">
        <v>1</v>
      </c>
      <c r="S2794">
        <v>4</v>
      </c>
      <c r="T2794">
        <v>21.4</v>
      </c>
      <c r="U2794" t="s">
        <v>100</v>
      </c>
      <c r="W2794" t="str">
        <f t="shared" si="390"/>
        <v>Won</v>
      </c>
      <c r="X2794" t="str">
        <f>_xlfn.XLOOKUP(B2794,'Customers'!A:A,'Customers'!E:E,"")</f>
        <v>Enterprise</v>
      </c>
      <c r="Y2794">
        <f t="shared" si="391"/>
        <v>1</v>
      </c>
      <c r="Z2794">
        <f t="shared" si="392"/>
        <v>29</v>
      </c>
      <c r="AA2794">
        <f t="shared" si="395"/>
        <v>0</v>
      </c>
    </row>
    <row r="2795" spans="1:27">
      <c r="A2795" t="s">
        <v>8383</v>
      </c>
      <c r="B2795" t="s">
        <v>1438</v>
      </c>
      <c r="C2795" t="s">
        <v>18</v>
      </c>
      <c r="D2795" t="s">
        <v>66</v>
      </c>
      <c r="E2795" t="s">
        <v>54</v>
      </c>
      <c r="F2795" t="s">
        <v>8384</v>
      </c>
      <c r="G2795" s="6">
        <f t="shared" si="387"/>
        <v>11801</v>
      </c>
      <c r="H2795" t="s">
        <v>39</v>
      </c>
      <c r="I2795" t="s">
        <v>394</v>
      </c>
      <c r="J2795" t="str">
        <f t="shared" si="388"/>
        <v>Ekta Uppal</v>
      </c>
      <c r="K2795" t="s">
        <v>8385</v>
      </c>
      <c r="L2795" s="7">
        <f t="shared" si="393"/>
        <v>44737</v>
      </c>
      <c r="M2795" s="7">
        <v>44854</v>
      </c>
      <c r="N2795" s="1">
        <f t="shared" si="389"/>
        <v>44854</v>
      </c>
      <c r="P2795" s="7" t="str">
        <f t="shared" si="394"/>
        <v/>
      </c>
      <c r="R2795">
        <v>0</v>
      </c>
      <c r="S2795">
        <v>1</v>
      </c>
      <c r="T2795">
        <v>2.9</v>
      </c>
      <c r="U2795" t="s">
        <v>25</v>
      </c>
      <c r="W2795" t="str">
        <f t="shared" si="390"/>
        <v>Open</v>
      </c>
      <c r="X2795" t="str">
        <f>_xlfn.XLOOKUP(B2795,'Customers'!A:A,'Customers'!E:E,"")</f>
        <v>SMB</v>
      </c>
      <c r="Y2795">
        <f t="shared" si="391"/>
        <v>0</v>
      </c>
      <c r="Z2795" t="str">
        <f t="shared" si="392"/>
        <v/>
      </c>
      <c r="AA2795">
        <f t="shared" si="395"/>
        <v>0</v>
      </c>
    </row>
    <row r="2796" spans="1:27">
      <c r="A2796" t="s">
        <v>8386</v>
      </c>
      <c r="B2796" t="s">
        <v>8387</v>
      </c>
      <c r="C2796" t="s">
        <v>1988</v>
      </c>
      <c r="D2796" t="s">
        <v>66</v>
      </c>
      <c r="E2796" t="s">
        <v>20</v>
      </c>
      <c r="F2796" t="s">
        <v>8388</v>
      </c>
      <c r="G2796" s="6">
        <f t="shared" si="387"/>
        <v>20915</v>
      </c>
      <c r="H2796" t="s">
        <v>151</v>
      </c>
      <c r="I2796" t="s">
        <v>2149</v>
      </c>
      <c r="J2796" t="str">
        <f t="shared" si="388"/>
        <v>Champak Rao</v>
      </c>
      <c r="K2796" t="s">
        <v>7757</v>
      </c>
      <c r="L2796" s="7">
        <f t="shared" si="393"/>
        <v>45429</v>
      </c>
      <c r="M2796" s="7">
        <v>45567</v>
      </c>
      <c r="N2796" s="1">
        <f t="shared" si="389"/>
        <v>45567</v>
      </c>
      <c r="P2796" s="7" t="str">
        <f t="shared" si="394"/>
        <v/>
      </c>
      <c r="R2796">
        <v>0</v>
      </c>
      <c r="S2796">
        <v>1</v>
      </c>
      <c r="T2796">
        <v>27.9</v>
      </c>
      <c r="U2796" t="s">
        <v>58</v>
      </c>
      <c r="W2796" t="str">
        <f t="shared" si="390"/>
        <v>Open</v>
      </c>
      <c r="X2796" t="str">
        <f>_xlfn.XLOOKUP(B2796,'Customers'!A:A,'Customers'!E:E,"")</f>
        <v>Mid-Market</v>
      </c>
      <c r="Y2796">
        <f t="shared" si="391"/>
        <v>0</v>
      </c>
      <c r="Z2796" t="str">
        <f t="shared" si="392"/>
        <v/>
      </c>
      <c r="AA2796">
        <f t="shared" si="395"/>
        <v>0</v>
      </c>
    </row>
    <row r="2797" spans="1:27">
      <c r="A2797" t="s">
        <v>8389</v>
      </c>
      <c r="B2797" t="s">
        <v>8390</v>
      </c>
      <c r="C2797" t="s">
        <v>803</v>
      </c>
      <c r="D2797" t="s">
        <v>53</v>
      </c>
      <c r="E2797" t="s">
        <v>28</v>
      </c>
      <c r="F2797" t="s">
        <v>8391</v>
      </c>
      <c r="G2797" s="6">
        <f t="shared" si="387"/>
        <v>28571</v>
      </c>
      <c r="H2797" t="s">
        <v>151</v>
      </c>
      <c r="I2797" t="s">
        <v>139</v>
      </c>
      <c r="J2797" t="str">
        <f t="shared" si="388"/>
        <v>Champak Rao</v>
      </c>
      <c r="K2797" t="s">
        <v>1568</v>
      </c>
      <c r="L2797" s="7">
        <f t="shared" si="393"/>
        <v>45041</v>
      </c>
      <c r="M2797" s="7">
        <v>45118</v>
      </c>
      <c r="N2797" s="1">
        <f t="shared" si="389"/>
        <v>45118</v>
      </c>
      <c r="P2797" s="7" t="str">
        <f t="shared" si="394"/>
        <v/>
      </c>
      <c r="R2797">
        <v>0</v>
      </c>
      <c r="S2797">
        <v>1</v>
      </c>
      <c r="U2797" t="s">
        <v>42</v>
      </c>
      <c r="W2797" t="str">
        <f t="shared" si="390"/>
        <v>Open</v>
      </c>
      <c r="X2797" t="str">
        <f>_xlfn.XLOOKUP(B2797,'Customers'!A:A,'Customers'!E:E,"")</f>
        <v>Mid-Market</v>
      </c>
      <c r="Y2797">
        <f t="shared" si="391"/>
        <v>0</v>
      </c>
      <c r="Z2797" t="str">
        <f t="shared" si="392"/>
        <v/>
      </c>
      <c r="AA2797">
        <f t="shared" si="395"/>
        <v>0</v>
      </c>
    </row>
    <row r="2798" spans="1:27">
      <c r="A2798" t="s">
        <v>8392</v>
      </c>
      <c r="B2798" t="s">
        <v>5486</v>
      </c>
      <c r="C2798" t="s">
        <v>1735</v>
      </c>
      <c r="D2798" t="s">
        <v>53</v>
      </c>
      <c r="E2798" t="s">
        <v>91</v>
      </c>
      <c r="F2798" t="s">
        <v>8393</v>
      </c>
      <c r="G2798" s="6">
        <f t="shared" si="387"/>
        <v>26190</v>
      </c>
      <c r="H2798" t="s">
        <v>22</v>
      </c>
      <c r="I2798" t="s">
        <v>105</v>
      </c>
      <c r="J2798" t="str">
        <f t="shared" si="388"/>
        <v>Hemangini Bahri</v>
      </c>
      <c r="K2798" t="s">
        <v>8394</v>
      </c>
      <c r="L2798" s="7">
        <f t="shared" si="393"/>
        <v>44787</v>
      </c>
      <c r="N2798" s="1" t="str">
        <f t="shared" si="389"/>
        <v/>
      </c>
      <c r="O2798" s="7">
        <v>44876</v>
      </c>
      <c r="P2798" s="7">
        <f t="shared" si="394"/>
        <v>44876</v>
      </c>
      <c r="Q2798">
        <v>89</v>
      </c>
      <c r="R2798">
        <v>0</v>
      </c>
      <c r="S2798">
        <v>1</v>
      </c>
      <c r="T2798">
        <v>6.4</v>
      </c>
      <c r="U2798" t="s">
        <v>58</v>
      </c>
      <c r="W2798" t="str">
        <f t="shared" si="390"/>
        <v>Won</v>
      </c>
      <c r="X2798" t="str">
        <f>_xlfn.XLOOKUP(B2798,'Customers'!A:A,'Customers'!E:E,"")</f>
        <v>Mid-Market</v>
      </c>
      <c r="Y2798">
        <f t="shared" si="391"/>
        <v>1</v>
      </c>
      <c r="Z2798" t="str">
        <f t="shared" si="392"/>
        <v/>
      </c>
      <c r="AA2798">
        <f t="shared" si="395"/>
        <v>1</v>
      </c>
    </row>
    <row r="2799" spans="1:27">
      <c r="A2799" t="s">
        <v>8395</v>
      </c>
      <c r="B2799" t="s">
        <v>5068</v>
      </c>
      <c r="C2799" t="s">
        <v>3277</v>
      </c>
      <c r="D2799" t="s">
        <v>37</v>
      </c>
      <c r="E2799" t="s">
        <v>28</v>
      </c>
      <c r="F2799" t="s">
        <v>8396</v>
      </c>
      <c r="G2799" s="6">
        <f t="shared" si="387"/>
        <v>205680</v>
      </c>
      <c r="H2799" t="s">
        <v>22</v>
      </c>
      <c r="I2799" t="s">
        <v>2867</v>
      </c>
      <c r="J2799" t="str">
        <f t="shared" si="388"/>
        <v>Aachal Soni</v>
      </c>
      <c r="K2799" t="s">
        <v>8397</v>
      </c>
      <c r="L2799" s="7">
        <f t="shared" si="393"/>
        <v>45281</v>
      </c>
      <c r="N2799" s="1" t="str">
        <f t="shared" si="389"/>
        <v/>
      </c>
      <c r="P2799" s="7" t="str">
        <f t="shared" si="394"/>
        <v/>
      </c>
      <c r="R2799">
        <v>0</v>
      </c>
      <c r="S2799">
        <v>1</v>
      </c>
      <c r="T2799">
        <v>31</v>
      </c>
      <c r="U2799" t="s">
        <v>100</v>
      </c>
      <c r="W2799" t="str">
        <f t="shared" si="390"/>
        <v>Open</v>
      </c>
      <c r="X2799" t="str">
        <f>_xlfn.XLOOKUP(B2799,'Customers'!A:A,'Customers'!E:E,"")</f>
        <v>Mid-Market</v>
      </c>
      <c r="Y2799">
        <f t="shared" si="391"/>
        <v>0</v>
      </c>
      <c r="Z2799" t="str">
        <f t="shared" si="392"/>
        <v/>
      </c>
      <c r="AA2799">
        <f t="shared" si="395"/>
        <v>0</v>
      </c>
    </row>
    <row r="2800" spans="1:27">
      <c r="A2800" t="s">
        <v>8398</v>
      </c>
      <c r="B2800" t="s">
        <v>3252</v>
      </c>
      <c r="C2800" t="s">
        <v>1571</v>
      </c>
      <c r="D2800" t="s">
        <v>37</v>
      </c>
      <c r="E2800" t="s">
        <v>115</v>
      </c>
      <c r="F2800" t="s">
        <v>8399</v>
      </c>
      <c r="G2800" s="6">
        <f t="shared" si="387"/>
        <v>156571</v>
      </c>
      <c r="H2800" t="s">
        <v>79</v>
      </c>
      <c r="I2800" t="s">
        <v>127</v>
      </c>
      <c r="J2800" t="str">
        <f t="shared" si="388"/>
        <v>Kashish Patla</v>
      </c>
      <c r="K2800" t="s">
        <v>3869</v>
      </c>
      <c r="L2800" s="7">
        <f t="shared" si="393"/>
        <v>44975</v>
      </c>
      <c r="M2800" s="7">
        <v>45033</v>
      </c>
      <c r="N2800" s="1">
        <f t="shared" si="389"/>
        <v>45033</v>
      </c>
      <c r="O2800" s="7">
        <v>45048</v>
      </c>
      <c r="P2800" s="7">
        <f t="shared" si="394"/>
        <v>45048</v>
      </c>
      <c r="Q2800">
        <v>73</v>
      </c>
      <c r="R2800">
        <v>0</v>
      </c>
      <c r="S2800">
        <v>1</v>
      </c>
      <c r="T2800">
        <v>6.1</v>
      </c>
      <c r="U2800" t="s">
        <v>33</v>
      </c>
      <c r="W2800" t="str">
        <f t="shared" si="390"/>
        <v>Lost</v>
      </c>
      <c r="X2800" t="str">
        <f>_xlfn.XLOOKUP(B2800,'Customers'!A:A,'Customers'!E:E,"")</f>
        <v>Mid-Market</v>
      </c>
      <c r="Y2800">
        <f t="shared" si="391"/>
        <v>1</v>
      </c>
      <c r="Z2800">
        <f t="shared" si="392"/>
        <v>15</v>
      </c>
      <c r="AA2800">
        <f t="shared" si="395"/>
        <v>0</v>
      </c>
    </row>
    <row r="2801" spans="1:27">
      <c r="A2801" t="s">
        <v>8400</v>
      </c>
      <c r="B2801" t="s">
        <v>4753</v>
      </c>
      <c r="C2801" t="s">
        <v>3260</v>
      </c>
      <c r="D2801" t="s">
        <v>37</v>
      </c>
      <c r="E2801" t="s">
        <v>28</v>
      </c>
      <c r="F2801" t="s">
        <v>8401</v>
      </c>
      <c r="G2801" s="6">
        <f t="shared" si="387"/>
        <v>70693</v>
      </c>
      <c r="H2801" t="s">
        <v>56</v>
      </c>
      <c r="I2801" t="s">
        <v>68</v>
      </c>
      <c r="J2801" t="str">
        <f t="shared" si="388"/>
        <v>Anamika Keer</v>
      </c>
      <c r="K2801" t="s">
        <v>1522</v>
      </c>
      <c r="L2801" s="7">
        <f t="shared" si="393"/>
        <v>45051</v>
      </c>
      <c r="M2801" s="7">
        <v>45174</v>
      </c>
      <c r="N2801" s="1">
        <f t="shared" si="389"/>
        <v>45174</v>
      </c>
      <c r="P2801" s="7" t="str">
        <f t="shared" si="394"/>
        <v/>
      </c>
      <c r="R2801">
        <v>0</v>
      </c>
      <c r="S2801">
        <v>1</v>
      </c>
      <c r="T2801">
        <v>0.5</v>
      </c>
      <c r="U2801" t="s">
        <v>42</v>
      </c>
      <c r="W2801" t="str">
        <f t="shared" si="390"/>
        <v>Open</v>
      </c>
      <c r="X2801" t="str">
        <f>_xlfn.XLOOKUP(B2801,'Customers'!A:A,'Customers'!E:E,"")</f>
        <v>Mid-Market</v>
      </c>
      <c r="Y2801">
        <f t="shared" si="391"/>
        <v>0</v>
      </c>
      <c r="Z2801" t="str">
        <f t="shared" si="392"/>
        <v/>
      </c>
      <c r="AA2801">
        <f t="shared" si="395"/>
        <v>0</v>
      </c>
    </row>
    <row r="2802" spans="1:27">
      <c r="A2802" t="s">
        <v>8402</v>
      </c>
      <c r="B2802" t="s">
        <v>8403</v>
      </c>
      <c r="C2802" t="s">
        <v>3694</v>
      </c>
      <c r="D2802" t="s">
        <v>37</v>
      </c>
      <c r="E2802" t="s">
        <v>28</v>
      </c>
      <c r="F2802" t="s">
        <v>8404</v>
      </c>
      <c r="G2802" s="6">
        <f t="shared" si="387"/>
        <v>189075</v>
      </c>
      <c r="H2802" t="s">
        <v>56</v>
      </c>
      <c r="I2802" t="s">
        <v>274</v>
      </c>
      <c r="J2802" t="str">
        <f t="shared" si="388"/>
        <v>Rachit Lall</v>
      </c>
      <c r="K2802" t="s">
        <v>2093</v>
      </c>
      <c r="L2802" s="7">
        <f t="shared" si="393"/>
        <v>44624</v>
      </c>
      <c r="M2802" s="7">
        <v>44802</v>
      </c>
      <c r="N2802" s="1">
        <f t="shared" si="389"/>
        <v>44802</v>
      </c>
      <c r="P2802" s="7" t="str">
        <f t="shared" si="394"/>
        <v/>
      </c>
      <c r="R2802">
        <v>0</v>
      </c>
      <c r="S2802">
        <v>1</v>
      </c>
      <c r="T2802">
        <v>0.5</v>
      </c>
      <c r="U2802" t="s">
        <v>42</v>
      </c>
      <c r="W2802" t="str">
        <f t="shared" si="390"/>
        <v>Open</v>
      </c>
      <c r="X2802" t="str">
        <f>_xlfn.XLOOKUP(B2802,'Customers'!A:A,'Customers'!E:E,"")</f>
        <v>Enterprise</v>
      </c>
      <c r="Y2802">
        <f t="shared" si="391"/>
        <v>0</v>
      </c>
      <c r="Z2802" t="str">
        <f t="shared" si="392"/>
        <v/>
      </c>
      <c r="AA2802">
        <f t="shared" si="395"/>
        <v>0</v>
      </c>
    </row>
    <row r="2803" spans="1:27">
      <c r="A2803" t="s">
        <v>8405</v>
      </c>
      <c r="B2803" t="s">
        <v>8406</v>
      </c>
      <c r="C2803" t="s">
        <v>18</v>
      </c>
      <c r="D2803" t="s">
        <v>37</v>
      </c>
      <c r="E2803" t="s">
        <v>177</v>
      </c>
      <c r="F2803" t="s">
        <v>8407</v>
      </c>
      <c r="G2803" s="6">
        <f t="shared" si="387"/>
        <v>134073</v>
      </c>
      <c r="H2803" t="s">
        <v>56</v>
      </c>
      <c r="I2803" t="s">
        <v>86</v>
      </c>
      <c r="J2803" t="str">
        <f t="shared" si="388"/>
        <v>Mason Solanki</v>
      </c>
      <c r="K2803" t="s">
        <v>4088</v>
      </c>
      <c r="L2803" s="7">
        <f t="shared" si="393"/>
        <v>45504</v>
      </c>
      <c r="M2803" s="7">
        <v>45529</v>
      </c>
      <c r="N2803" s="1">
        <f t="shared" si="389"/>
        <v>45529</v>
      </c>
      <c r="P2803" s="7" t="str">
        <f t="shared" si="394"/>
        <v/>
      </c>
      <c r="R2803">
        <v>0</v>
      </c>
      <c r="S2803">
        <v>1</v>
      </c>
      <c r="T2803">
        <v>23.8</v>
      </c>
      <c r="U2803" t="s">
        <v>33</v>
      </c>
      <c r="W2803" t="str">
        <f t="shared" si="390"/>
        <v>Open</v>
      </c>
      <c r="X2803" t="str">
        <f>_xlfn.XLOOKUP(B2803,'Customers'!A:A,'Customers'!E:E,"")</f>
        <v>Mid-Market</v>
      </c>
      <c r="Y2803">
        <f t="shared" si="391"/>
        <v>0</v>
      </c>
      <c r="Z2803" t="str">
        <f t="shared" si="392"/>
        <v/>
      </c>
      <c r="AA2803">
        <f t="shared" si="395"/>
        <v>0</v>
      </c>
    </row>
    <row r="2804" spans="1:27">
      <c r="A2804" t="s">
        <v>8408</v>
      </c>
      <c r="B2804" t="s">
        <v>3924</v>
      </c>
      <c r="C2804" t="s">
        <v>18</v>
      </c>
      <c r="D2804" t="s">
        <v>19</v>
      </c>
      <c r="E2804" t="s">
        <v>177</v>
      </c>
      <c r="F2804" t="s">
        <v>8409</v>
      </c>
      <c r="G2804" s="6">
        <f t="shared" si="387"/>
        <v>1705</v>
      </c>
      <c r="H2804" t="s">
        <v>56</v>
      </c>
      <c r="I2804" t="s">
        <v>133</v>
      </c>
      <c r="J2804" t="str">
        <f t="shared" si="388"/>
        <v>Aachal Soni</v>
      </c>
      <c r="K2804" t="s">
        <v>213</v>
      </c>
      <c r="L2804" s="7">
        <f t="shared" si="393"/>
        <v>45202</v>
      </c>
      <c r="M2804" s="7">
        <v>45312</v>
      </c>
      <c r="N2804" s="1">
        <f t="shared" si="389"/>
        <v>45312</v>
      </c>
      <c r="P2804" s="7" t="str">
        <f t="shared" si="394"/>
        <v/>
      </c>
      <c r="R2804">
        <v>0</v>
      </c>
      <c r="S2804">
        <v>1</v>
      </c>
      <c r="T2804">
        <v>33</v>
      </c>
      <c r="U2804" t="s">
        <v>42</v>
      </c>
      <c r="W2804" t="str">
        <f t="shared" si="390"/>
        <v>Open</v>
      </c>
      <c r="X2804" t="str">
        <f>_xlfn.XLOOKUP(B2804,'Customers'!A:A,'Customers'!E:E,"")</f>
        <v>SMB</v>
      </c>
      <c r="Y2804">
        <f t="shared" si="391"/>
        <v>0</v>
      </c>
      <c r="Z2804" t="str">
        <f t="shared" si="392"/>
        <v/>
      </c>
      <c r="AA2804">
        <f t="shared" si="395"/>
        <v>0</v>
      </c>
    </row>
    <row r="2805" spans="1:27">
      <c r="A2805" t="s">
        <v>8410</v>
      </c>
      <c r="B2805" t="s">
        <v>683</v>
      </c>
      <c r="C2805" t="s">
        <v>18</v>
      </c>
      <c r="D2805" t="s">
        <v>37</v>
      </c>
      <c r="E2805" t="s">
        <v>20</v>
      </c>
      <c r="F2805" t="s">
        <v>8411</v>
      </c>
      <c r="G2805" s="6">
        <f t="shared" si="387"/>
        <v>197140</v>
      </c>
      <c r="H2805" t="s">
        <v>47</v>
      </c>
      <c r="I2805" t="s">
        <v>93</v>
      </c>
      <c r="J2805" t="str">
        <f t="shared" si="388"/>
        <v>Owen Mane</v>
      </c>
      <c r="K2805" t="s">
        <v>3047</v>
      </c>
      <c r="L2805" s="7">
        <f t="shared" si="393"/>
        <v>45281</v>
      </c>
      <c r="M2805" s="7">
        <v>45358</v>
      </c>
      <c r="N2805" s="1">
        <f t="shared" si="389"/>
        <v>45358</v>
      </c>
      <c r="P2805" s="7" t="str">
        <f t="shared" si="394"/>
        <v/>
      </c>
      <c r="R2805">
        <v>0</v>
      </c>
      <c r="S2805">
        <v>1</v>
      </c>
      <c r="T2805">
        <v>22.8</v>
      </c>
      <c r="U2805" t="s">
        <v>33</v>
      </c>
      <c r="W2805" t="str">
        <f t="shared" si="390"/>
        <v>Open</v>
      </c>
      <c r="X2805" t="str">
        <f>_xlfn.XLOOKUP(B2805,'Customers'!A:A,'Customers'!E:E,"")</f>
        <v>Enterprise</v>
      </c>
      <c r="Y2805">
        <f t="shared" si="391"/>
        <v>0</v>
      </c>
      <c r="Z2805" t="str">
        <f t="shared" si="392"/>
        <v/>
      </c>
      <c r="AA2805">
        <f t="shared" si="395"/>
        <v>0</v>
      </c>
    </row>
    <row r="2806" spans="1:27">
      <c r="A2806" t="s">
        <v>8412</v>
      </c>
      <c r="B2806" t="s">
        <v>5344</v>
      </c>
      <c r="C2806" t="s">
        <v>18</v>
      </c>
      <c r="D2806" t="s">
        <v>183</v>
      </c>
      <c r="E2806" t="s">
        <v>115</v>
      </c>
      <c r="F2806" t="s">
        <v>8413</v>
      </c>
      <c r="G2806" s="6">
        <f t="shared" si="387"/>
        <v>9651</v>
      </c>
      <c r="H2806" t="s">
        <v>30</v>
      </c>
      <c r="I2806" t="s">
        <v>1995</v>
      </c>
      <c r="J2806" t="str">
        <f t="shared" si="388"/>
        <v>Nihal Bhasin</v>
      </c>
      <c r="K2806" t="s">
        <v>6780</v>
      </c>
      <c r="L2806" s="7">
        <f t="shared" si="393"/>
        <v>44939</v>
      </c>
      <c r="M2806" s="7">
        <v>44958</v>
      </c>
      <c r="N2806" s="1">
        <f t="shared" si="389"/>
        <v>44958</v>
      </c>
      <c r="O2806" s="7">
        <v>45084</v>
      </c>
      <c r="P2806" s="7">
        <f t="shared" si="394"/>
        <v>45084</v>
      </c>
      <c r="Q2806">
        <v>145</v>
      </c>
      <c r="R2806">
        <v>0</v>
      </c>
      <c r="S2806">
        <v>1</v>
      </c>
      <c r="T2806">
        <v>11.6</v>
      </c>
      <c r="U2806" t="s">
        <v>33</v>
      </c>
      <c r="W2806" t="str">
        <f t="shared" si="390"/>
        <v>Lost</v>
      </c>
      <c r="X2806" t="str">
        <f>_xlfn.XLOOKUP(B2806,'Customers'!A:A,'Customers'!E:E,"")</f>
        <v>Mid-Market</v>
      </c>
      <c r="Y2806">
        <f t="shared" si="391"/>
        <v>1</v>
      </c>
      <c r="Z2806">
        <f t="shared" si="392"/>
        <v>126</v>
      </c>
      <c r="AA2806">
        <f t="shared" si="395"/>
        <v>1</v>
      </c>
    </row>
    <row r="2807" spans="1:27">
      <c r="A2807" t="s">
        <v>8414</v>
      </c>
      <c r="B2807" t="s">
        <v>4999</v>
      </c>
      <c r="C2807" t="s">
        <v>359</v>
      </c>
      <c r="D2807" t="s">
        <v>37</v>
      </c>
      <c r="E2807" t="s">
        <v>115</v>
      </c>
      <c r="F2807" t="s">
        <v>8415</v>
      </c>
      <c r="G2807" s="6">
        <f t="shared" si="387"/>
        <v>154115</v>
      </c>
      <c r="H2807" t="s">
        <v>39</v>
      </c>
      <c r="I2807" t="s">
        <v>145</v>
      </c>
      <c r="J2807" t="str">
        <f t="shared" si="388"/>
        <v>Krish Varughese</v>
      </c>
      <c r="K2807" t="s">
        <v>7035</v>
      </c>
      <c r="L2807" s="7">
        <f t="shared" si="393"/>
        <v>45295</v>
      </c>
      <c r="M2807" s="7">
        <v>45400</v>
      </c>
      <c r="N2807" s="1">
        <f t="shared" si="389"/>
        <v>45400</v>
      </c>
      <c r="O2807" s="7">
        <v>45487</v>
      </c>
      <c r="P2807" s="7">
        <f t="shared" si="394"/>
        <v>45487</v>
      </c>
      <c r="Q2807">
        <v>192</v>
      </c>
      <c r="R2807">
        <v>0</v>
      </c>
      <c r="S2807">
        <v>1</v>
      </c>
      <c r="T2807">
        <v>33</v>
      </c>
      <c r="U2807" t="s">
        <v>58</v>
      </c>
      <c r="W2807" t="str">
        <f t="shared" si="390"/>
        <v>Lost</v>
      </c>
      <c r="X2807" t="str">
        <f>_xlfn.XLOOKUP(B2807,'Customers'!A:A,'Customers'!E:E,"")</f>
        <v>Mid-Market</v>
      </c>
      <c r="Y2807">
        <f t="shared" si="391"/>
        <v>1</v>
      </c>
      <c r="Z2807">
        <f t="shared" si="392"/>
        <v>87</v>
      </c>
      <c r="AA2807">
        <f t="shared" si="395"/>
        <v>1</v>
      </c>
    </row>
    <row r="2808" spans="1:27">
      <c r="A2808" t="s">
        <v>8416</v>
      </c>
      <c r="B2808" t="s">
        <v>8417</v>
      </c>
      <c r="C2808" t="s">
        <v>2063</v>
      </c>
      <c r="D2808" t="s">
        <v>53</v>
      </c>
      <c r="E2808" t="s">
        <v>177</v>
      </c>
      <c r="F2808" t="s">
        <v>8418</v>
      </c>
      <c r="G2808" s="6">
        <f t="shared" si="387"/>
        <v>30521</v>
      </c>
      <c r="H2808" t="s">
        <v>30</v>
      </c>
      <c r="I2808" t="s">
        <v>361</v>
      </c>
      <c r="J2808" t="str">
        <f t="shared" si="388"/>
        <v>Jalsa Parsa</v>
      </c>
      <c r="K2808" t="s">
        <v>4033</v>
      </c>
      <c r="L2808" s="7">
        <f t="shared" si="393"/>
        <v>44996</v>
      </c>
      <c r="M2808" s="7">
        <v>45066</v>
      </c>
      <c r="N2808" s="1">
        <f t="shared" si="389"/>
        <v>45066</v>
      </c>
      <c r="P2808" s="7" t="str">
        <f t="shared" si="394"/>
        <v/>
      </c>
      <c r="R2808">
        <v>0</v>
      </c>
      <c r="S2808">
        <v>1</v>
      </c>
      <c r="T2808">
        <v>27</v>
      </c>
      <c r="U2808" t="s">
        <v>58</v>
      </c>
      <c r="W2808" t="str">
        <f t="shared" si="390"/>
        <v>Open</v>
      </c>
      <c r="X2808" t="str">
        <f>_xlfn.XLOOKUP(B2808,'Customers'!A:A,'Customers'!E:E,"")</f>
        <v>Mid-Market</v>
      </c>
      <c r="Y2808">
        <f t="shared" si="391"/>
        <v>0</v>
      </c>
      <c r="Z2808" t="str">
        <f t="shared" si="392"/>
        <v/>
      </c>
      <c r="AA2808">
        <f t="shared" si="395"/>
        <v>0</v>
      </c>
    </row>
    <row r="2809" spans="1:27">
      <c r="A2809" t="s">
        <v>8419</v>
      </c>
      <c r="B2809" t="s">
        <v>5442</v>
      </c>
      <c r="C2809" t="s">
        <v>1380</v>
      </c>
      <c r="D2809" t="s">
        <v>53</v>
      </c>
      <c r="E2809" t="s">
        <v>20</v>
      </c>
      <c r="F2809" t="s">
        <v>8420</v>
      </c>
      <c r="G2809" s="6">
        <f t="shared" si="387"/>
        <v>31923</v>
      </c>
      <c r="H2809" t="s">
        <v>39</v>
      </c>
      <c r="I2809" t="s">
        <v>274</v>
      </c>
      <c r="J2809" t="str">
        <f t="shared" si="388"/>
        <v>Rachit Lall</v>
      </c>
      <c r="K2809" t="s">
        <v>8421</v>
      </c>
      <c r="L2809" s="7">
        <f t="shared" si="393"/>
        <v>44565</v>
      </c>
      <c r="M2809" s="7">
        <v>44705</v>
      </c>
      <c r="N2809" s="1">
        <f t="shared" si="389"/>
        <v>44705</v>
      </c>
      <c r="P2809" s="7" t="str">
        <f t="shared" si="394"/>
        <v/>
      </c>
      <c r="R2809">
        <v>0</v>
      </c>
      <c r="S2809">
        <v>1</v>
      </c>
      <c r="U2809" t="s">
        <v>58</v>
      </c>
      <c r="W2809" t="str">
        <f t="shared" si="390"/>
        <v>Open</v>
      </c>
      <c r="X2809" t="str">
        <f>_xlfn.XLOOKUP(B2809,'Customers'!A:A,'Customers'!E:E,"")</f>
        <v>Mid-Market</v>
      </c>
      <c r="Y2809">
        <f t="shared" si="391"/>
        <v>0</v>
      </c>
      <c r="Z2809" t="str">
        <f t="shared" si="392"/>
        <v/>
      </c>
      <c r="AA2809">
        <f t="shared" si="395"/>
        <v>0</v>
      </c>
    </row>
    <row r="2810" spans="1:27">
      <c r="A2810" t="s">
        <v>8422</v>
      </c>
      <c r="B2810" t="s">
        <v>4771</v>
      </c>
      <c r="C2810" t="s">
        <v>3648</v>
      </c>
      <c r="D2810" t="s">
        <v>53</v>
      </c>
      <c r="E2810" t="s">
        <v>54</v>
      </c>
      <c r="F2810" t="s">
        <v>8423</v>
      </c>
      <c r="G2810" s="6">
        <f t="shared" si="387"/>
        <v>36723</v>
      </c>
      <c r="H2810" t="s">
        <v>39</v>
      </c>
      <c r="I2810" t="s">
        <v>62</v>
      </c>
      <c r="J2810" t="str">
        <f t="shared" si="388"/>
        <v>Jairaj Panchal</v>
      </c>
      <c r="K2810" t="s">
        <v>7832</v>
      </c>
      <c r="L2810" s="7">
        <f t="shared" si="393"/>
        <v>45453</v>
      </c>
      <c r="M2810" s="7">
        <v>45631</v>
      </c>
      <c r="N2810" s="1">
        <f t="shared" si="389"/>
        <v>45631</v>
      </c>
      <c r="P2810" s="7" t="str">
        <f t="shared" si="394"/>
        <v/>
      </c>
      <c r="R2810">
        <v>0</v>
      </c>
      <c r="S2810">
        <v>1</v>
      </c>
      <c r="T2810">
        <v>9.3000000000000007</v>
      </c>
      <c r="U2810" t="s">
        <v>42</v>
      </c>
      <c r="W2810" t="str">
        <f t="shared" si="390"/>
        <v>Open</v>
      </c>
      <c r="X2810" t="str">
        <f>_xlfn.XLOOKUP(B2810,'Customers'!A:A,'Customers'!E:E,"")</f>
        <v>Mid-Market</v>
      </c>
      <c r="Y2810">
        <f t="shared" si="391"/>
        <v>0</v>
      </c>
      <c r="Z2810" t="str">
        <f t="shared" si="392"/>
        <v/>
      </c>
      <c r="AA2810">
        <f t="shared" si="395"/>
        <v>0</v>
      </c>
    </row>
    <row r="2811" spans="1:27">
      <c r="A2811" t="s">
        <v>8424</v>
      </c>
      <c r="B2811" t="s">
        <v>4205</v>
      </c>
      <c r="C2811" t="s">
        <v>286</v>
      </c>
      <c r="D2811" t="s">
        <v>37</v>
      </c>
      <c r="E2811" t="s">
        <v>177</v>
      </c>
      <c r="F2811" t="s">
        <v>8425</v>
      </c>
      <c r="G2811" s="6">
        <f t="shared" si="387"/>
        <v>54000</v>
      </c>
      <c r="H2811" t="s">
        <v>161</v>
      </c>
      <c r="I2811" t="s">
        <v>62</v>
      </c>
      <c r="J2811" t="str">
        <f t="shared" si="388"/>
        <v>Jairaj Panchal</v>
      </c>
      <c r="K2811" t="s">
        <v>2812</v>
      </c>
      <c r="L2811" s="7">
        <f t="shared" si="393"/>
        <v>44591</v>
      </c>
      <c r="M2811" s="7">
        <v>44731</v>
      </c>
      <c r="N2811" s="1">
        <f t="shared" si="389"/>
        <v>44731</v>
      </c>
      <c r="P2811" s="7" t="str">
        <f t="shared" si="394"/>
        <v/>
      </c>
      <c r="R2811">
        <v>0</v>
      </c>
      <c r="S2811">
        <v>1</v>
      </c>
      <c r="T2811">
        <v>8</v>
      </c>
      <c r="U2811" t="s">
        <v>42</v>
      </c>
      <c r="W2811" t="str">
        <f t="shared" si="390"/>
        <v>Open</v>
      </c>
      <c r="X2811" t="str">
        <f>_xlfn.XLOOKUP(B2811,'Customers'!A:A,'Customers'!E:E,"")</f>
        <v>Mid-Market</v>
      </c>
      <c r="Y2811">
        <f t="shared" si="391"/>
        <v>0</v>
      </c>
      <c r="Z2811" t="str">
        <f t="shared" si="392"/>
        <v/>
      </c>
      <c r="AA2811">
        <f t="shared" si="395"/>
        <v>0</v>
      </c>
    </row>
    <row r="2812" spans="1:27">
      <c r="A2812" t="s">
        <v>8426</v>
      </c>
      <c r="B2812" t="s">
        <v>3148</v>
      </c>
      <c r="C2812" t="s">
        <v>18</v>
      </c>
      <c r="D2812" t="s">
        <v>183</v>
      </c>
      <c r="E2812" t="s">
        <v>115</v>
      </c>
      <c r="F2812" t="s">
        <v>8427</v>
      </c>
      <c r="G2812" s="6">
        <f t="shared" si="387"/>
        <v>5691</v>
      </c>
      <c r="H2812" t="s">
        <v>47</v>
      </c>
      <c r="I2812" t="s">
        <v>156</v>
      </c>
      <c r="J2812" t="str">
        <f t="shared" si="388"/>
        <v>Lakshmi Hayre</v>
      </c>
      <c r="K2812" t="s">
        <v>3082</v>
      </c>
      <c r="L2812" s="7">
        <f t="shared" si="393"/>
        <v>44755</v>
      </c>
      <c r="M2812" s="7">
        <v>44829</v>
      </c>
      <c r="N2812" s="1">
        <f t="shared" si="389"/>
        <v>44829</v>
      </c>
      <c r="O2812" s="7">
        <v>44867</v>
      </c>
      <c r="P2812" s="7">
        <f t="shared" si="394"/>
        <v>44867</v>
      </c>
      <c r="Q2812">
        <v>112</v>
      </c>
      <c r="R2812">
        <v>0</v>
      </c>
      <c r="S2812">
        <v>1</v>
      </c>
      <c r="T2812">
        <v>27.1</v>
      </c>
      <c r="U2812" t="s">
        <v>25</v>
      </c>
      <c r="W2812" t="str">
        <f t="shared" si="390"/>
        <v>Lost</v>
      </c>
      <c r="X2812" t="str">
        <f>_xlfn.XLOOKUP(B2812,'Customers'!A:A,'Customers'!E:E,"")</f>
        <v>Mid-Market</v>
      </c>
      <c r="Y2812">
        <f t="shared" si="391"/>
        <v>1</v>
      </c>
      <c r="Z2812">
        <f t="shared" si="392"/>
        <v>38</v>
      </c>
      <c r="AA2812">
        <f t="shared" si="395"/>
        <v>1</v>
      </c>
    </row>
    <row r="2813" spans="1:27">
      <c r="A2813" t="s">
        <v>8428</v>
      </c>
      <c r="B2813" t="s">
        <v>4476</v>
      </c>
      <c r="C2813" t="s">
        <v>18</v>
      </c>
      <c r="D2813" t="s">
        <v>19</v>
      </c>
      <c r="E2813" t="s">
        <v>45</v>
      </c>
      <c r="F2813" t="s">
        <v>8429</v>
      </c>
      <c r="G2813" s="6">
        <f t="shared" si="387"/>
        <v>3224</v>
      </c>
      <c r="H2813" t="s">
        <v>172</v>
      </c>
      <c r="I2813" t="s">
        <v>361</v>
      </c>
      <c r="J2813" t="str">
        <f t="shared" si="388"/>
        <v>Jalsa Parsa</v>
      </c>
      <c r="K2813" t="s">
        <v>8430</v>
      </c>
      <c r="L2813" s="7">
        <f t="shared" si="393"/>
        <v>45315</v>
      </c>
      <c r="M2813" s="7">
        <v>45448</v>
      </c>
      <c r="N2813" s="1">
        <f t="shared" si="389"/>
        <v>45448</v>
      </c>
      <c r="P2813" s="7" t="str">
        <f t="shared" si="394"/>
        <v/>
      </c>
      <c r="R2813">
        <v>0</v>
      </c>
      <c r="S2813">
        <v>1</v>
      </c>
      <c r="T2813">
        <v>32.5</v>
      </c>
      <c r="U2813" t="s">
        <v>25</v>
      </c>
      <c r="W2813" t="str">
        <f t="shared" si="390"/>
        <v>Open</v>
      </c>
      <c r="X2813" t="str">
        <f>_xlfn.XLOOKUP(B2813,'Customers'!A:A,'Customers'!E:E,"")</f>
        <v>Enterprise</v>
      </c>
      <c r="Y2813">
        <f t="shared" si="391"/>
        <v>0</v>
      </c>
      <c r="Z2813" t="str">
        <f t="shared" si="392"/>
        <v/>
      </c>
      <c r="AA2813">
        <f t="shared" si="395"/>
        <v>0</v>
      </c>
    </row>
    <row r="2814" spans="1:27">
      <c r="A2814" t="s">
        <v>8431</v>
      </c>
      <c r="B2814" t="s">
        <v>6008</v>
      </c>
      <c r="C2814" t="s">
        <v>915</v>
      </c>
      <c r="D2814" t="s">
        <v>66</v>
      </c>
      <c r="E2814" t="s">
        <v>91</v>
      </c>
      <c r="F2814" t="s">
        <v>8432</v>
      </c>
      <c r="G2814" s="6">
        <f t="shared" si="387"/>
        <v>6631</v>
      </c>
      <c r="H2814" t="s">
        <v>172</v>
      </c>
      <c r="I2814" t="s">
        <v>326</v>
      </c>
      <c r="J2814" t="str">
        <f t="shared" si="388"/>
        <v>Krish Varughese</v>
      </c>
      <c r="K2814" t="s">
        <v>5378</v>
      </c>
      <c r="L2814" s="7">
        <f t="shared" si="393"/>
        <v>45249</v>
      </c>
      <c r="N2814" s="1" t="str">
        <f t="shared" si="389"/>
        <v/>
      </c>
      <c r="O2814" s="7">
        <v>45342</v>
      </c>
      <c r="P2814" s="7">
        <f t="shared" si="394"/>
        <v>45342</v>
      </c>
      <c r="Q2814">
        <v>93</v>
      </c>
      <c r="R2814">
        <v>0</v>
      </c>
      <c r="S2814">
        <v>1</v>
      </c>
      <c r="T2814">
        <v>14.1</v>
      </c>
      <c r="U2814" t="s">
        <v>58</v>
      </c>
      <c r="W2814" t="str">
        <f t="shared" si="390"/>
        <v>Won</v>
      </c>
      <c r="X2814" t="str">
        <f>_xlfn.XLOOKUP(B2814,'Customers'!A:A,'Customers'!E:E,"")</f>
        <v>Mid-Market</v>
      </c>
      <c r="Y2814">
        <f t="shared" si="391"/>
        <v>1</v>
      </c>
      <c r="Z2814" t="str">
        <f t="shared" si="392"/>
        <v/>
      </c>
      <c r="AA2814">
        <f t="shared" si="395"/>
        <v>1</v>
      </c>
    </row>
    <row r="2815" spans="1:27">
      <c r="A2815" t="s">
        <v>8433</v>
      </c>
      <c r="B2815" t="s">
        <v>1950</v>
      </c>
      <c r="C2815" t="s">
        <v>3026</v>
      </c>
      <c r="D2815" t="s">
        <v>37</v>
      </c>
      <c r="E2815" t="s">
        <v>28</v>
      </c>
      <c r="F2815" t="s">
        <v>8434</v>
      </c>
      <c r="G2815" s="6">
        <f t="shared" si="387"/>
        <v>204463</v>
      </c>
      <c r="H2815" t="s">
        <v>39</v>
      </c>
      <c r="I2815" t="s">
        <v>2408</v>
      </c>
      <c r="J2815" t="str">
        <f t="shared" si="388"/>
        <v>Lakshmi Hayre</v>
      </c>
      <c r="K2815" t="s">
        <v>4505</v>
      </c>
      <c r="L2815" s="7">
        <f t="shared" si="393"/>
        <v>44839</v>
      </c>
      <c r="M2815" s="7">
        <v>44857</v>
      </c>
      <c r="N2815" s="1">
        <f t="shared" si="389"/>
        <v>44857</v>
      </c>
      <c r="P2815" s="7" t="str">
        <f t="shared" si="394"/>
        <v/>
      </c>
      <c r="R2815">
        <v>0</v>
      </c>
      <c r="S2815">
        <v>1</v>
      </c>
      <c r="U2815" t="s">
        <v>100</v>
      </c>
      <c r="W2815" t="str">
        <f t="shared" si="390"/>
        <v>Open</v>
      </c>
      <c r="X2815" t="str">
        <f>_xlfn.XLOOKUP(B2815,'Customers'!A:A,'Customers'!E:E,"")</f>
        <v>Mid-Market</v>
      </c>
      <c r="Y2815">
        <f t="shared" si="391"/>
        <v>0</v>
      </c>
      <c r="Z2815" t="str">
        <f t="shared" si="392"/>
        <v/>
      </c>
      <c r="AA2815">
        <f t="shared" si="395"/>
        <v>0</v>
      </c>
    </row>
    <row r="2816" spans="1:27">
      <c r="A2816" t="s">
        <v>8435</v>
      </c>
      <c r="B2816" t="s">
        <v>329</v>
      </c>
      <c r="C2816" t="s">
        <v>398</v>
      </c>
      <c r="D2816" t="s">
        <v>53</v>
      </c>
      <c r="E2816" t="s">
        <v>91</v>
      </c>
      <c r="F2816" t="s">
        <v>8436</v>
      </c>
      <c r="G2816" s="6">
        <f t="shared" si="387"/>
        <v>31689</v>
      </c>
      <c r="H2816" t="s">
        <v>161</v>
      </c>
      <c r="I2816" t="s">
        <v>62</v>
      </c>
      <c r="J2816" t="str">
        <f t="shared" si="388"/>
        <v>Jairaj Panchal</v>
      </c>
      <c r="K2816" t="s">
        <v>152</v>
      </c>
      <c r="L2816" s="7">
        <f t="shared" si="393"/>
        <v>45405</v>
      </c>
      <c r="M2816" s="7">
        <v>45528</v>
      </c>
      <c r="N2816" s="1">
        <f t="shared" si="389"/>
        <v>45528</v>
      </c>
      <c r="O2816" s="7">
        <v>45483</v>
      </c>
      <c r="P2816" s="7">
        <f t="shared" si="394"/>
        <v>45483</v>
      </c>
      <c r="Q2816">
        <v>78</v>
      </c>
      <c r="R2816">
        <v>1</v>
      </c>
      <c r="S2816">
        <v>4</v>
      </c>
      <c r="T2816">
        <v>7.1</v>
      </c>
      <c r="U2816" t="s">
        <v>33</v>
      </c>
      <c r="W2816" t="str">
        <f t="shared" si="390"/>
        <v>Won</v>
      </c>
      <c r="X2816" t="str">
        <f>_xlfn.XLOOKUP(B2816,'Customers'!A:A,'Customers'!E:E,"")</f>
        <v>SMB</v>
      </c>
      <c r="Y2816">
        <f t="shared" si="391"/>
        <v>1</v>
      </c>
      <c r="Z2816">
        <f t="shared" si="392"/>
        <v>-45</v>
      </c>
      <c r="AA2816">
        <f t="shared" si="395"/>
        <v>0</v>
      </c>
    </row>
    <row r="2817" spans="1:27">
      <c r="A2817" t="s">
        <v>8437</v>
      </c>
      <c r="B2817" t="s">
        <v>4722</v>
      </c>
      <c r="C2817" t="s">
        <v>4806</v>
      </c>
      <c r="D2817" t="s">
        <v>183</v>
      </c>
      <c r="E2817" t="s">
        <v>91</v>
      </c>
      <c r="F2817" t="s">
        <v>8438</v>
      </c>
      <c r="G2817" s="6">
        <f t="shared" si="387"/>
        <v>3939</v>
      </c>
      <c r="H2817" t="s">
        <v>39</v>
      </c>
      <c r="I2817" t="s">
        <v>232</v>
      </c>
      <c r="J2817" t="str">
        <f t="shared" si="388"/>
        <v>Patrick Sama</v>
      </c>
      <c r="K2817" t="s">
        <v>1990</v>
      </c>
      <c r="L2817" s="7">
        <f t="shared" si="393"/>
        <v>45484</v>
      </c>
      <c r="M2817" s="7">
        <v>45557</v>
      </c>
      <c r="N2817" s="1">
        <f t="shared" si="389"/>
        <v>45557</v>
      </c>
      <c r="O2817" s="7">
        <v>45592</v>
      </c>
      <c r="P2817" s="7">
        <f t="shared" si="394"/>
        <v>45592</v>
      </c>
      <c r="Q2817">
        <v>108</v>
      </c>
      <c r="R2817">
        <v>0</v>
      </c>
      <c r="S2817">
        <v>1</v>
      </c>
      <c r="T2817">
        <v>34.200000000000003</v>
      </c>
      <c r="U2817" t="s">
        <v>100</v>
      </c>
      <c r="W2817" t="str">
        <f t="shared" si="390"/>
        <v>Won</v>
      </c>
      <c r="X2817" t="str">
        <f>_xlfn.XLOOKUP(B2817,'Customers'!A:A,'Customers'!E:E,"")</f>
        <v>Mid-Market</v>
      </c>
      <c r="Y2817">
        <f t="shared" si="391"/>
        <v>1</v>
      </c>
      <c r="Z2817">
        <f t="shared" si="392"/>
        <v>35</v>
      </c>
      <c r="AA2817">
        <f t="shared" si="395"/>
        <v>1</v>
      </c>
    </row>
    <row r="2818" spans="1:27">
      <c r="A2818" t="s">
        <v>8439</v>
      </c>
      <c r="B2818" t="s">
        <v>4059</v>
      </c>
      <c r="C2818" t="s">
        <v>6536</v>
      </c>
      <c r="D2818" t="s">
        <v>53</v>
      </c>
      <c r="E2818" t="s">
        <v>28</v>
      </c>
      <c r="F2818" t="s">
        <v>8440</v>
      </c>
      <c r="G2818" s="6">
        <f t="shared" ref="G2818:G2881" si="396">IF(F2818="","",IF(RIGHT(UPPER(SUBSTITUTE(SUBSTITUTE(SUBSTITUTE(TRIM(F2818),"$",""),",","")," ","")),1)="K",VALUE(LEFT(UPPER(SUBSTITUTE(SUBSTITUTE(SUBSTITUTE(TRIM(F2818),"$",""),",","")," ","")),LEN(UPPER(SUBSTITUTE(SUBSTITUTE(SUBSTITUTE(TRIM(F2818),"$",""),",","")," ","")))-1))*1000,IF(RIGHT(UPPER(SUBSTITUTE(SUBSTITUTE(SUBSTITUTE(TRIM(F2818),"$",""),",","")," ","")),1)="M",VALUE(LEFT(UPPER(SUBSTITUTE(SUBSTITUTE(SUBSTITUTE(TRIM(F2818),"$",""),",","")," ","")),LEN(UPPER(SUBSTITUTE(SUBSTITUTE(SUBSTITUTE(TRIM(F2818),"$",""),",","")," ","")))-1))*1000000,VALUE(SUBSTITUTE(SUBSTITUTE(SUBSTITUTE(TRIM(F2818),"$",""),",","")," ","")))))</f>
        <v>13387</v>
      </c>
      <c r="H2818" t="s">
        <v>161</v>
      </c>
      <c r="I2818" t="s">
        <v>105</v>
      </c>
      <c r="J2818" t="str">
        <f t="shared" ref="J2818:J2881" si="397">PROPER(TRIM(I2818))</f>
        <v>Hemangini Bahri</v>
      </c>
      <c r="K2818" t="s">
        <v>1436</v>
      </c>
      <c r="L2818" s="7">
        <f t="shared" si="393"/>
        <v>45335</v>
      </c>
      <c r="M2818" s="7">
        <v>45407</v>
      </c>
      <c r="N2818" s="1">
        <f t="shared" ref="N2818:N2881" si="398">IF(M2818="","",IF(ISNUMBER(M2818),M2818,IF(ISNUMBER(SEARCH("/",M2818)),DATE(VALUE(RIGHT(M2818,4)),VALUE(MID(M2818,4,2)),VALUE(LEFT(M2818,2))),DATE(VALUE(LEFT(M2818,4)),VALUE(MID(M2818,6,2)),VALUE(RIGHT(M2818,2))))))</f>
        <v>45407</v>
      </c>
      <c r="P2818" s="7" t="str">
        <f t="shared" si="394"/>
        <v/>
      </c>
      <c r="R2818">
        <v>0</v>
      </c>
      <c r="S2818">
        <v>1</v>
      </c>
      <c r="T2818">
        <v>14.7</v>
      </c>
      <c r="U2818" t="s">
        <v>58</v>
      </c>
      <c r="W2818" t="str">
        <f t="shared" ref="W2818:W2881" si="399">IF(E2818="","",IF(E2818="Closed Won","Won",IF(E2818="Closed Lost","Lost","Open")))</f>
        <v>Open</v>
      </c>
      <c r="X2818" t="str">
        <f>_xlfn.XLOOKUP(B2818,'Customers'!A:A,'Customers'!E:E,"")</f>
        <v>Enterprise</v>
      </c>
      <c r="Y2818">
        <f t="shared" ref="Y2818:Y2881" si="400">IF(OR(W2818="Won",W2818="Lost"),1,0)</f>
        <v>0</v>
      </c>
      <c r="Z2818" t="str">
        <f t="shared" ref="Z2818:Z2881" si="401">IF(OR(N2818="",P2818=""),"",P2818-N2818)</f>
        <v/>
      </c>
      <c r="AA2818">
        <f t="shared" si="395"/>
        <v>0</v>
      </c>
    </row>
    <row r="2819" spans="1:27">
      <c r="A2819" t="s">
        <v>8441</v>
      </c>
      <c r="B2819" t="s">
        <v>4758</v>
      </c>
      <c r="C2819" t="s">
        <v>18</v>
      </c>
      <c r="D2819" t="s">
        <v>183</v>
      </c>
      <c r="E2819" t="s">
        <v>54</v>
      </c>
      <c r="F2819" t="s">
        <v>184</v>
      </c>
      <c r="G2819" s="6">
        <f t="shared" si="396"/>
        <v>8000</v>
      </c>
      <c r="H2819" t="s">
        <v>22</v>
      </c>
      <c r="I2819" t="s">
        <v>737</v>
      </c>
      <c r="J2819" t="str">
        <f t="shared" si="397"/>
        <v>Ekta Uppal</v>
      </c>
      <c r="K2819" t="s">
        <v>5198</v>
      </c>
      <c r="L2819" s="7">
        <f t="shared" ref="L2819:L2882" si="402">IF(K2819="","",IF(ISNUMBER(K2819),K2819,IF(ISNUMBER(SEARCH("/",K2819)),DATE(VALUE(RIGHT(K2819,4)),VALUE(MID(K2819,4,2)),VALUE(LEFT(K2819,2))),DATE(VALUE(LEFT(K2819,4)),VALUE(MID(K2819,6,2)),VALUE(RIGHT(K2819,2))))))</f>
        <v>45600</v>
      </c>
      <c r="M2819" s="7">
        <v>45620</v>
      </c>
      <c r="N2819" s="1">
        <f t="shared" si="398"/>
        <v>45620</v>
      </c>
      <c r="P2819" s="7" t="str">
        <f t="shared" ref="P2819:P2882" si="403">IF(O2819="","",IF(ISNUMBER(O2819),O2819,DATE(VALUE(LEFT(O2819,4)),VALUE(MID(O2819,6,2)),VALUE(RIGHT(O2819,2)))))</f>
        <v/>
      </c>
      <c r="R2819">
        <v>0</v>
      </c>
      <c r="S2819">
        <v>1</v>
      </c>
      <c r="T2819">
        <v>31.9</v>
      </c>
      <c r="U2819" t="s">
        <v>25</v>
      </c>
      <c r="W2819" t="str">
        <f t="shared" si="399"/>
        <v>Open</v>
      </c>
      <c r="X2819" t="str">
        <f>_xlfn.XLOOKUP(B2819,'Customers'!A:A,'Customers'!E:E,"")</f>
        <v>Mid-Market</v>
      </c>
      <c r="Y2819">
        <f t="shared" si="400"/>
        <v>0</v>
      </c>
      <c r="Z2819" t="str">
        <f t="shared" si="401"/>
        <v/>
      </c>
      <c r="AA2819">
        <f t="shared" ref="AA2819:AA2882" si="404">IF(AND(Y2819=1,Z2819&gt;30),1,0)</f>
        <v>0</v>
      </c>
    </row>
    <row r="2820" spans="1:27">
      <c r="A2820" t="s">
        <v>8442</v>
      </c>
      <c r="B2820" t="s">
        <v>1637</v>
      </c>
      <c r="C2820" t="s">
        <v>2214</v>
      </c>
      <c r="D2820" t="s">
        <v>53</v>
      </c>
      <c r="E2820" t="s">
        <v>177</v>
      </c>
      <c r="F2820" t="s">
        <v>8443</v>
      </c>
      <c r="G2820" s="6">
        <f t="shared" si="396"/>
        <v>45581</v>
      </c>
      <c r="H2820" t="s">
        <v>161</v>
      </c>
      <c r="I2820" t="s">
        <v>117</v>
      </c>
      <c r="J2820" t="str">
        <f t="shared" si="397"/>
        <v>Ekta Uppal</v>
      </c>
      <c r="K2820" t="s">
        <v>8444</v>
      </c>
      <c r="L2820" s="7">
        <f t="shared" si="402"/>
        <v>45606</v>
      </c>
      <c r="M2820" s="7">
        <v>45759</v>
      </c>
      <c r="N2820" s="1">
        <f t="shared" si="398"/>
        <v>45759</v>
      </c>
      <c r="P2820" s="7" t="str">
        <f t="shared" si="403"/>
        <v/>
      </c>
      <c r="R2820">
        <v>0</v>
      </c>
      <c r="S2820">
        <v>1</v>
      </c>
      <c r="U2820" t="s">
        <v>100</v>
      </c>
      <c r="W2820" t="str">
        <f t="shared" si="399"/>
        <v>Open</v>
      </c>
      <c r="X2820" t="str">
        <f>_xlfn.XLOOKUP(B2820,'Customers'!A:A,'Customers'!E:E,"")</f>
        <v>Mid-Market</v>
      </c>
      <c r="Y2820">
        <f t="shared" si="400"/>
        <v>0</v>
      </c>
      <c r="Z2820" t="str">
        <f t="shared" si="401"/>
        <v/>
      </c>
      <c r="AA2820">
        <f t="shared" si="404"/>
        <v>0</v>
      </c>
    </row>
    <row r="2821" spans="1:27">
      <c r="A2821" t="s">
        <v>8445</v>
      </c>
      <c r="B2821" t="s">
        <v>4863</v>
      </c>
      <c r="C2821" t="s">
        <v>18</v>
      </c>
      <c r="D2821" t="s">
        <v>37</v>
      </c>
      <c r="E2821" t="s">
        <v>177</v>
      </c>
      <c r="F2821" t="s">
        <v>8446</v>
      </c>
      <c r="G2821" s="6">
        <f t="shared" si="396"/>
        <v>214533</v>
      </c>
      <c r="H2821" t="s">
        <v>22</v>
      </c>
      <c r="I2821" t="s">
        <v>31</v>
      </c>
      <c r="J2821" t="str">
        <f t="shared" si="397"/>
        <v>Ati Seshadri</v>
      </c>
      <c r="K2821" t="s">
        <v>6738</v>
      </c>
      <c r="L2821" s="7">
        <f t="shared" si="402"/>
        <v>45404</v>
      </c>
      <c r="M2821" s="7">
        <v>45577</v>
      </c>
      <c r="N2821" s="1">
        <f t="shared" si="398"/>
        <v>45577</v>
      </c>
      <c r="P2821" s="7" t="str">
        <f t="shared" si="403"/>
        <v/>
      </c>
      <c r="R2821">
        <v>0</v>
      </c>
      <c r="S2821">
        <v>1</v>
      </c>
      <c r="T2821">
        <v>27.5</v>
      </c>
      <c r="U2821" t="s">
        <v>33</v>
      </c>
      <c r="W2821" t="str">
        <f t="shared" si="399"/>
        <v>Open</v>
      </c>
      <c r="X2821" t="str">
        <f>_xlfn.XLOOKUP(B2821,'Customers'!A:A,'Customers'!E:E,"")</f>
        <v>SMB</v>
      </c>
      <c r="Y2821">
        <f t="shared" si="400"/>
        <v>0</v>
      </c>
      <c r="Z2821" t="str">
        <f t="shared" si="401"/>
        <v/>
      </c>
      <c r="AA2821">
        <f t="shared" si="404"/>
        <v>0</v>
      </c>
    </row>
    <row r="2822" spans="1:27">
      <c r="A2822" t="s">
        <v>8447</v>
      </c>
      <c r="B2822" t="s">
        <v>4422</v>
      </c>
      <c r="C2822" t="s">
        <v>6536</v>
      </c>
      <c r="D2822" t="s">
        <v>37</v>
      </c>
      <c r="E2822" t="s">
        <v>91</v>
      </c>
      <c r="F2822" t="s">
        <v>8448</v>
      </c>
      <c r="G2822" s="6">
        <f t="shared" si="396"/>
        <v>182139</v>
      </c>
      <c r="H2822" t="s">
        <v>22</v>
      </c>
      <c r="I2822" t="s">
        <v>361</v>
      </c>
      <c r="J2822" t="str">
        <f t="shared" si="397"/>
        <v>Jalsa Parsa</v>
      </c>
      <c r="K2822" t="s">
        <v>3086</v>
      </c>
      <c r="L2822" s="7">
        <f t="shared" si="402"/>
        <v>44995</v>
      </c>
      <c r="M2822" s="7">
        <v>45114</v>
      </c>
      <c r="N2822" s="1">
        <f t="shared" si="398"/>
        <v>45114</v>
      </c>
      <c r="O2822" s="7">
        <v>45125</v>
      </c>
      <c r="P2822" s="7">
        <f t="shared" si="403"/>
        <v>45125</v>
      </c>
      <c r="Q2822">
        <v>130</v>
      </c>
      <c r="R2822">
        <v>0</v>
      </c>
      <c r="S2822">
        <v>1</v>
      </c>
      <c r="T2822">
        <v>14.4</v>
      </c>
      <c r="U2822" t="s">
        <v>100</v>
      </c>
      <c r="W2822" t="str">
        <f t="shared" si="399"/>
        <v>Won</v>
      </c>
      <c r="X2822" t="str">
        <f>_xlfn.XLOOKUP(B2822,'Customers'!A:A,'Customers'!E:E,"")</f>
        <v>SMB</v>
      </c>
      <c r="Y2822">
        <f t="shared" si="400"/>
        <v>1</v>
      </c>
      <c r="Z2822">
        <f t="shared" si="401"/>
        <v>11</v>
      </c>
      <c r="AA2822">
        <f t="shared" si="404"/>
        <v>0</v>
      </c>
    </row>
    <row r="2823" spans="1:27">
      <c r="A2823" t="s">
        <v>8449</v>
      </c>
      <c r="B2823" t="s">
        <v>4845</v>
      </c>
      <c r="C2823" t="s">
        <v>4141</v>
      </c>
      <c r="D2823" t="s">
        <v>66</v>
      </c>
      <c r="E2823" t="s">
        <v>28</v>
      </c>
      <c r="F2823" t="s">
        <v>526</v>
      </c>
      <c r="G2823" s="6">
        <f t="shared" si="396"/>
        <v>19000</v>
      </c>
      <c r="H2823" t="s">
        <v>172</v>
      </c>
      <c r="I2823" t="s">
        <v>145</v>
      </c>
      <c r="J2823" t="str">
        <f t="shared" si="397"/>
        <v>Krish Varughese</v>
      </c>
      <c r="K2823" t="s">
        <v>2263</v>
      </c>
      <c r="L2823" s="7">
        <f t="shared" si="402"/>
        <v>44726</v>
      </c>
      <c r="M2823" s="7">
        <v>44864</v>
      </c>
      <c r="N2823" s="1">
        <f t="shared" si="398"/>
        <v>44864</v>
      </c>
      <c r="P2823" s="7" t="str">
        <f t="shared" si="403"/>
        <v/>
      </c>
      <c r="R2823">
        <v>0</v>
      </c>
      <c r="S2823">
        <v>1</v>
      </c>
      <c r="T2823">
        <v>9.9</v>
      </c>
      <c r="U2823" t="s">
        <v>42</v>
      </c>
      <c r="W2823" t="str">
        <f t="shared" si="399"/>
        <v>Open</v>
      </c>
      <c r="X2823" t="str">
        <f>_xlfn.XLOOKUP(B2823,'Customers'!A:A,'Customers'!E:E,"")</f>
        <v>SMB</v>
      </c>
      <c r="Y2823">
        <f t="shared" si="400"/>
        <v>0</v>
      </c>
      <c r="Z2823" t="str">
        <f t="shared" si="401"/>
        <v/>
      </c>
      <c r="AA2823">
        <f t="shared" si="404"/>
        <v>0</v>
      </c>
    </row>
    <row r="2824" spans="1:27">
      <c r="A2824" t="s">
        <v>8450</v>
      </c>
      <c r="B2824" t="s">
        <v>1153</v>
      </c>
      <c r="C2824" t="s">
        <v>2990</v>
      </c>
      <c r="D2824" t="s">
        <v>53</v>
      </c>
      <c r="E2824" t="s">
        <v>177</v>
      </c>
      <c r="F2824" t="s">
        <v>8451</v>
      </c>
      <c r="G2824" s="6">
        <f t="shared" si="396"/>
        <v>37300</v>
      </c>
      <c r="H2824" t="s">
        <v>172</v>
      </c>
      <c r="I2824" t="s">
        <v>23</v>
      </c>
      <c r="J2824" t="str">
        <f t="shared" si="397"/>
        <v>Nihal Bhasin</v>
      </c>
      <c r="K2824" t="s">
        <v>957</v>
      </c>
      <c r="L2824" s="7">
        <f t="shared" si="402"/>
        <v>45468</v>
      </c>
      <c r="M2824" s="7">
        <v>45581</v>
      </c>
      <c r="N2824" s="1">
        <f t="shared" si="398"/>
        <v>45581</v>
      </c>
      <c r="P2824" s="7" t="str">
        <f t="shared" si="403"/>
        <v/>
      </c>
      <c r="R2824">
        <v>0</v>
      </c>
      <c r="S2824">
        <v>1</v>
      </c>
      <c r="T2824">
        <v>3.8</v>
      </c>
      <c r="U2824" t="s">
        <v>100</v>
      </c>
      <c r="W2824" t="str">
        <f t="shared" si="399"/>
        <v>Open</v>
      </c>
      <c r="X2824" t="str">
        <f>_xlfn.XLOOKUP(B2824,'Customers'!A:A,'Customers'!E:E,"")</f>
        <v>Mid-Market</v>
      </c>
      <c r="Y2824">
        <f t="shared" si="400"/>
        <v>0</v>
      </c>
      <c r="Z2824" t="str">
        <f t="shared" si="401"/>
        <v/>
      </c>
      <c r="AA2824">
        <f t="shared" si="404"/>
        <v>0</v>
      </c>
    </row>
    <row r="2825" spans="1:27">
      <c r="A2825" t="s">
        <v>8452</v>
      </c>
      <c r="B2825" t="s">
        <v>1087</v>
      </c>
      <c r="C2825" t="s">
        <v>1144</v>
      </c>
      <c r="D2825" t="s">
        <v>19</v>
      </c>
      <c r="E2825" t="s">
        <v>28</v>
      </c>
      <c r="F2825" t="s">
        <v>8453</v>
      </c>
      <c r="G2825" s="6">
        <f t="shared" si="396"/>
        <v>9159</v>
      </c>
      <c r="H2825" t="s">
        <v>39</v>
      </c>
      <c r="I2825" t="s">
        <v>625</v>
      </c>
      <c r="J2825" t="str">
        <f t="shared" si="397"/>
        <v>Kashish Patla</v>
      </c>
      <c r="K2825" t="s">
        <v>2575</v>
      </c>
      <c r="L2825" s="7">
        <f t="shared" si="402"/>
        <v>44922</v>
      </c>
      <c r="M2825" s="7">
        <v>44944</v>
      </c>
      <c r="N2825" s="1">
        <f t="shared" si="398"/>
        <v>44944</v>
      </c>
      <c r="P2825" s="7" t="str">
        <f t="shared" si="403"/>
        <v/>
      </c>
      <c r="R2825">
        <v>0</v>
      </c>
      <c r="S2825">
        <v>1</v>
      </c>
      <c r="T2825">
        <v>22</v>
      </c>
      <c r="U2825" t="s">
        <v>42</v>
      </c>
      <c r="W2825" t="str">
        <f t="shared" si="399"/>
        <v>Open</v>
      </c>
      <c r="X2825" t="str">
        <f>_xlfn.XLOOKUP(B2825,'Customers'!A:A,'Customers'!E:E,"")</f>
        <v>Mid-Market</v>
      </c>
      <c r="Y2825">
        <f t="shared" si="400"/>
        <v>0</v>
      </c>
      <c r="Z2825" t="str">
        <f t="shared" si="401"/>
        <v/>
      </c>
      <c r="AA2825">
        <f t="shared" si="404"/>
        <v>0</v>
      </c>
    </row>
    <row r="2826" spans="1:27">
      <c r="A2826" t="s">
        <v>8454</v>
      </c>
      <c r="B2826" t="s">
        <v>2496</v>
      </c>
      <c r="C2826" t="s">
        <v>2657</v>
      </c>
      <c r="D2826" t="s">
        <v>19</v>
      </c>
      <c r="E2826" t="s">
        <v>20</v>
      </c>
      <c r="F2826" t="s">
        <v>8455</v>
      </c>
      <c r="G2826" s="6">
        <f t="shared" si="396"/>
        <v>3217</v>
      </c>
      <c r="H2826" t="s">
        <v>30</v>
      </c>
      <c r="I2826" t="s">
        <v>156</v>
      </c>
      <c r="J2826" t="str">
        <f t="shared" si="397"/>
        <v>Lakshmi Hayre</v>
      </c>
      <c r="K2826" t="s">
        <v>6318</v>
      </c>
      <c r="L2826" s="7">
        <f t="shared" si="402"/>
        <v>44826</v>
      </c>
      <c r="M2826" s="7">
        <v>44914</v>
      </c>
      <c r="N2826" s="1">
        <f t="shared" si="398"/>
        <v>44914</v>
      </c>
      <c r="P2826" s="7" t="str">
        <f t="shared" si="403"/>
        <v/>
      </c>
      <c r="R2826">
        <v>0</v>
      </c>
      <c r="S2826">
        <v>1</v>
      </c>
      <c r="T2826">
        <v>2.9</v>
      </c>
      <c r="U2826" t="s">
        <v>25</v>
      </c>
      <c r="W2826" t="str">
        <f t="shared" si="399"/>
        <v>Open</v>
      </c>
      <c r="X2826" t="str">
        <f>_xlfn.XLOOKUP(B2826,'Customers'!A:A,'Customers'!E:E,"")</f>
        <v>SMB</v>
      </c>
      <c r="Y2826">
        <f t="shared" si="400"/>
        <v>0</v>
      </c>
      <c r="Z2826" t="str">
        <f t="shared" si="401"/>
        <v/>
      </c>
      <c r="AA2826">
        <f t="shared" si="404"/>
        <v>0</v>
      </c>
    </row>
    <row r="2827" spans="1:27">
      <c r="A2827" t="s">
        <v>8456</v>
      </c>
      <c r="B2827" t="s">
        <v>4502</v>
      </c>
      <c r="C2827" t="s">
        <v>18</v>
      </c>
      <c r="D2827" t="s">
        <v>37</v>
      </c>
      <c r="E2827" t="s">
        <v>91</v>
      </c>
      <c r="F2827" t="s">
        <v>8457</v>
      </c>
      <c r="G2827" s="6">
        <f t="shared" si="396"/>
        <v>58235</v>
      </c>
      <c r="H2827" t="s">
        <v>22</v>
      </c>
      <c r="I2827" t="s">
        <v>156</v>
      </c>
      <c r="J2827" t="str">
        <f t="shared" si="397"/>
        <v>Lakshmi Hayre</v>
      </c>
      <c r="K2827" t="s">
        <v>2132</v>
      </c>
      <c r="L2827" s="7">
        <f t="shared" si="402"/>
        <v>45269</v>
      </c>
      <c r="M2827" s="7">
        <v>45381</v>
      </c>
      <c r="N2827" s="1">
        <f t="shared" si="398"/>
        <v>45381</v>
      </c>
      <c r="O2827" s="7">
        <v>45443</v>
      </c>
      <c r="P2827" s="7">
        <f t="shared" si="403"/>
        <v>45443</v>
      </c>
      <c r="Q2827">
        <v>174</v>
      </c>
      <c r="R2827">
        <v>0</v>
      </c>
      <c r="S2827">
        <v>1</v>
      </c>
      <c r="T2827">
        <v>20.6</v>
      </c>
      <c r="U2827" t="s">
        <v>33</v>
      </c>
      <c r="W2827" t="str">
        <f t="shared" si="399"/>
        <v>Won</v>
      </c>
      <c r="X2827" t="str">
        <f>_xlfn.XLOOKUP(B2827,'Customers'!A:A,'Customers'!E:E,"")</f>
        <v>SMB</v>
      </c>
      <c r="Y2827">
        <f t="shared" si="400"/>
        <v>1</v>
      </c>
      <c r="Z2827">
        <f t="shared" si="401"/>
        <v>62</v>
      </c>
      <c r="AA2827">
        <f t="shared" si="404"/>
        <v>1</v>
      </c>
    </row>
    <row r="2828" spans="1:27">
      <c r="A2828" t="s">
        <v>8458</v>
      </c>
      <c r="B2828" t="s">
        <v>2656</v>
      </c>
      <c r="C2828" t="s">
        <v>5746</v>
      </c>
      <c r="D2828" t="s">
        <v>37</v>
      </c>
      <c r="E2828" t="s">
        <v>20</v>
      </c>
      <c r="F2828" t="s">
        <v>8459</v>
      </c>
      <c r="G2828" s="6">
        <f t="shared" si="396"/>
        <v>107231</v>
      </c>
      <c r="H2828" t="s">
        <v>30</v>
      </c>
      <c r="I2828" t="s">
        <v>361</v>
      </c>
      <c r="J2828" t="str">
        <f t="shared" si="397"/>
        <v>Jalsa Parsa</v>
      </c>
      <c r="K2828" t="s">
        <v>6268</v>
      </c>
      <c r="L2828" s="7">
        <f t="shared" si="402"/>
        <v>45067</v>
      </c>
      <c r="M2828" s="7">
        <v>45116</v>
      </c>
      <c r="N2828" s="1">
        <f t="shared" si="398"/>
        <v>45116</v>
      </c>
      <c r="P2828" s="7" t="str">
        <f t="shared" si="403"/>
        <v/>
      </c>
      <c r="R2828">
        <v>0</v>
      </c>
      <c r="S2828">
        <v>1</v>
      </c>
      <c r="T2828">
        <v>14.7</v>
      </c>
      <c r="U2828" t="s">
        <v>58</v>
      </c>
      <c r="W2828" t="str">
        <f t="shared" si="399"/>
        <v>Open</v>
      </c>
      <c r="X2828" t="str">
        <f>_xlfn.XLOOKUP(B2828,'Customers'!A:A,'Customers'!E:E,"")</f>
        <v>Mid-Market</v>
      </c>
      <c r="Y2828">
        <f t="shared" si="400"/>
        <v>0</v>
      </c>
      <c r="Z2828" t="str">
        <f t="shared" si="401"/>
        <v/>
      </c>
      <c r="AA2828">
        <f t="shared" si="404"/>
        <v>0</v>
      </c>
    </row>
    <row r="2829" spans="1:27">
      <c r="A2829" t="s">
        <v>8460</v>
      </c>
      <c r="B2829" t="s">
        <v>2430</v>
      </c>
      <c r="C2829" t="s">
        <v>629</v>
      </c>
      <c r="D2829" t="s">
        <v>183</v>
      </c>
      <c r="E2829" t="s">
        <v>54</v>
      </c>
      <c r="F2829" t="s">
        <v>8461</v>
      </c>
      <c r="G2829" s="6">
        <f t="shared" si="396"/>
        <v>5214</v>
      </c>
      <c r="H2829" t="s">
        <v>56</v>
      </c>
      <c r="I2829" t="s">
        <v>237</v>
      </c>
      <c r="J2829" t="str">
        <f t="shared" si="397"/>
        <v>Vidhi Mital</v>
      </c>
      <c r="K2829" t="s">
        <v>4107</v>
      </c>
      <c r="L2829" s="7">
        <f t="shared" si="402"/>
        <v>44657</v>
      </c>
      <c r="M2829" s="7">
        <v>44751</v>
      </c>
      <c r="N2829" s="1">
        <f t="shared" si="398"/>
        <v>44751</v>
      </c>
      <c r="P2829" s="7" t="str">
        <f t="shared" si="403"/>
        <v/>
      </c>
      <c r="R2829">
        <v>0</v>
      </c>
      <c r="S2829">
        <v>1</v>
      </c>
      <c r="U2829" t="s">
        <v>42</v>
      </c>
      <c r="W2829" t="str">
        <f t="shared" si="399"/>
        <v>Open</v>
      </c>
      <c r="X2829" t="str">
        <f>_xlfn.XLOOKUP(B2829,'Customers'!A:A,'Customers'!E:E,"")</f>
        <v>Enterprise</v>
      </c>
      <c r="Y2829">
        <f t="shared" si="400"/>
        <v>0</v>
      </c>
      <c r="Z2829" t="str">
        <f t="shared" si="401"/>
        <v/>
      </c>
      <c r="AA2829">
        <f t="shared" si="404"/>
        <v>0</v>
      </c>
    </row>
    <row r="2830" spans="1:27">
      <c r="A2830" t="s">
        <v>8462</v>
      </c>
      <c r="B2830" t="s">
        <v>529</v>
      </c>
      <c r="C2830" t="s">
        <v>18</v>
      </c>
      <c r="D2830" t="s">
        <v>53</v>
      </c>
      <c r="E2830" t="s">
        <v>91</v>
      </c>
      <c r="F2830" t="s">
        <v>8463</v>
      </c>
      <c r="G2830" s="6">
        <f t="shared" si="396"/>
        <v>15844</v>
      </c>
      <c r="H2830" t="s">
        <v>22</v>
      </c>
      <c r="I2830" t="s">
        <v>737</v>
      </c>
      <c r="J2830" t="str">
        <f t="shared" si="397"/>
        <v>Ekta Uppal</v>
      </c>
      <c r="K2830" t="s">
        <v>6848</v>
      </c>
      <c r="L2830" s="7">
        <f t="shared" si="402"/>
        <v>45309</v>
      </c>
      <c r="M2830" s="7">
        <v>45483</v>
      </c>
      <c r="N2830" s="1">
        <f t="shared" si="398"/>
        <v>45483</v>
      </c>
      <c r="O2830" s="7">
        <v>45488</v>
      </c>
      <c r="P2830" s="7">
        <f t="shared" si="403"/>
        <v>45488</v>
      </c>
      <c r="Q2830">
        <v>179</v>
      </c>
      <c r="R2830">
        <v>1</v>
      </c>
      <c r="S2830">
        <v>2</v>
      </c>
      <c r="T2830">
        <v>26.3</v>
      </c>
      <c r="U2830" t="s">
        <v>58</v>
      </c>
      <c r="W2830" t="str">
        <f t="shared" si="399"/>
        <v>Won</v>
      </c>
      <c r="X2830" t="str">
        <f>_xlfn.XLOOKUP(B2830,'Customers'!A:A,'Customers'!E:E,"")</f>
        <v>SMB</v>
      </c>
      <c r="Y2830">
        <f t="shared" si="400"/>
        <v>1</v>
      </c>
      <c r="Z2830">
        <f t="shared" si="401"/>
        <v>5</v>
      </c>
      <c r="AA2830">
        <f t="shared" si="404"/>
        <v>0</v>
      </c>
    </row>
    <row r="2831" spans="1:27">
      <c r="A2831" t="s">
        <v>8464</v>
      </c>
      <c r="B2831" t="s">
        <v>8465</v>
      </c>
      <c r="C2831" t="s">
        <v>18</v>
      </c>
      <c r="D2831" t="s">
        <v>37</v>
      </c>
      <c r="E2831" t="s">
        <v>115</v>
      </c>
      <c r="F2831" t="s">
        <v>8466</v>
      </c>
      <c r="G2831" s="6">
        <f t="shared" si="396"/>
        <v>214712</v>
      </c>
      <c r="H2831" t="s">
        <v>30</v>
      </c>
      <c r="I2831" t="s">
        <v>23</v>
      </c>
      <c r="J2831" t="str">
        <f t="shared" si="397"/>
        <v>Nihal Bhasin</v>
      </c>
      <c r="K2831" t="s">
        <v>695</v>
      </c>
      <c r="L2831" s="7">
        <f t="shared" si="402"/>
        <v>44964</v>
      </c>
      <c r="M2831" s="7">
        <v>45008</v>
      </c>
      <c r="N2831" s="1">
        <f t="shared" si="398"/>
        <v>45008</v>
      </c>
      <c r="O2831" s="7">
        <v>45139</v>
      </c>
      <c r="P2831" s="7">
        <f t="shared" si="403"/>
        <v>45139</v>
      </c>
      <c r="Q2831">
        <v>175</v>
      </c>
      <c r="R2831">
        <v>0</v>
      </c>
      <c r="S2831">
        <v>1</v>
      </c>
      <c r="T2831">
        <v>28.5</v>
      </c>
      <c r="U2831" t="s">
        <v>100</v>
      </c>
      <c r="W2831" t="str">
        <f t="shared" si="399"/>
        <v>Lost</v>
      </c>
      <c r="X2831" t="str">
        <f>_xlfn.XLOOKUP(B2831,'Customers'!A:A,'Customers'!E:E,"")</f>
        <v>Enterprise</v>
      </c>
      <c r="Y2831">
        <f t="shared" si="400"/>
        <v>1</v>
      </c>
      <c r="Z2831">
        <f t="shared" si="401"/>
        <v>131</v>
      </c>
      <c r="AA2831">
        <f t="shared" si="404"/>
        <v>1</v>
      </c>
    </row>
    <row r="2832" spans="1:27">
      <c r="A2832" t="s">
        <v>8467</v>
      </c>
      <c r="B2832" t="s">
        <v>8468</v>
      </c>
      <c r="C2832" t="s">
        <v>934</v>
      </c>
      <c r="D2832" t="s">
        <v>53</v>
      </c>
      <c r="E2832" t="s">
        <v>54</v>
      </c>
      <c r="F2832" t="s">
        <v>8469</v>
      </c>
      <c r="G2832" s="6">
        <f t="shared" si="396"/>
        <v>20070</v>
      </c>
      <c r="H2832" t="s">
        <v>39</v>
      </c>
      <c r="I2832" t="s">
        <v>258</v>
      </c>
      <c r="J2832" t="str">
        <f t="shared" si="397"/>
        <v>Jasmit Gour</v>
      </c>
      <c r="K2832" t="s">
        <v>8470</v>
      </c>
      <c r="L2832" s="7">
        <f t="shared" si="402"/>
        <v>45378</v>
      </c>
      <c r="M2832" s="7">
        <v>45555</v>
      </c>
      <c r="N2832" s="1">
        <f t="shared" si="398"/>
        <v>45555</v>
      </c>
      <c r="P2832" s="7" t="str">
        <f t="shared" si="403"/>
        <v/>
      </c>
      <c r="R2832">
        <v>0</v>
      </c>
      <c r="S2832">
        <v>1</v>
      </c>
      <c r="T2832">
        <v>22.7</v>
      </c>
      <c r="U2832" t="s">
        <v>42</v>
      </c>
      <c r="W2832" t="str">
        <f t="shared" si="399"/>
        <v>Open</v>
      </c>
      <c r="X2832" t="str">
        <f>_xlfn.XLOOKUP(B2832,'Customers'!A:A,'Customers'!E:E,"")</f>
        <v>SMB</v>
      </c>
      <c r="Y2832">
        <f t="shared" si="400"/>
        <v>0</v>
      </c>
      <c r="Z2832" t="str">
        <f t="shared" si="401"/>
        <v/>
      </c>
      <c r="AA2832">
        <f t="shared" si="404"/>
        <v>0</v>
      </c>
    </row>
    <row r="2833" spans="1:27">
      <c r="A2833" t="s">
        <v>8471</v>
      </c>
      <c r="B2833" t="s">
        <v>1006</v>
      </c>
      <c r="C2833" t="s">
        <v>882</v>
      </c>
      <c r="D2833" t="s">
        <v>53</v>
      </c>
      <c r="E2833" t="s">
        <v>28</v>
      </c>
      <c r="F2833" t="s">
        <v>8472</v>
      </c>
      <c r="G2833" s="6">
        <f t="shared" si="396"/>
        <v>41000</v>
      </c>
      <c r="H2833" t="s">
        <v>56</v>
      </c>
      <c r="I2833" t="s">
        <v>237</v>
      </c>
      <c r="J2833" t="str">
        <f t="shared" si="397"/>
        <v>Vidhi Mital</v>
      </c>
      <c r="K2833" t="s">
        <v>3663</v>
      </c>
      <c r="L2833" s="7">
        <f t="shared" si="402"/>
        <v>45561</v>
      </c>
      <c r="M2833" s="7">
        <v>45719</v>
      </c>
      <c r="N2833" s="1">
        <f t="shared" si="398"/>
        <v>45719</v>
      </c>
      <c r="P2833" s="7" t="str">
        <f t="shared" si="403"/>
        <v/>
      </c>
      <c r="R2833">
        <v>0</v>
      </c>
      <c r="S2833">
        <v>1</v>
      </c>
      <c r="T2833">
        <v>2.2999999999999998</v>
      </c>
      <c r="U2833" t="s">
        <v>58</v>
      </c>
      <c r="W2833" t="str">
        <f t="shared" si="399"/>
        <v>Open</v>
      </c>
      <c r="X2833" t="str">
        <f>_xlfn.XLOOKUP(B2833,'Customers'!A:A,'Customers'!E:E,"")</f>
        <v>SMB</v>
      </c>
      <c r="Y2833">
        <f t="shared" si="400"/>
        <v>0</v>
      </c>
      <c r="Z2833" t="str">
        <f t="shared" si="401"/>
        <v/>
      </c>
      <c r="AA2833">
        <f t="shared" si="404"/>
        <v>0</v>
      </c>
    </row>
    <row r="2834" spans="1:27">
      <c r="A2834" t="s">
        <v>8473</v>
      </c>
      <c r="B2834" t="s">
        <v>3629</v>
      </c>
      <c r="C2834" t="s">
        <v>1287</v>
      </c>
      <c r="D2834" t="s">
        <v>183</v>
      </c>
      <c r="E2834" t="s">
        <v>177</v>
      </c>
      <c r="F2834" t="s">
        <v>8474</v>
      </c>
      <c r="G2834" s="6">
        <f t="shared" si="396"/>
        <v>10737</v>
      </c>
      <c r="H2834" t="s">
        <v>79</v>
      </c>
      <c r="I2834" t="s">
        <v>73</v>
      </c>
      <c r="J2834" t="str">
        <f t="shared" si="397"/>
        <v>Karan Karnik</v>
      </c>
      <c r="K2834" t="s">
        <v>1273</v>
      </c>
      <c r="L2834" s="7">
        <f t="shared" si="402"/>
        <v>44750</v>
      </c>
      <c r="M2834" s="7">
        <v>44890</v>
      </c>
      <c r="N2834" s="1">
        <f t="shared" si="398"/>
        <v>44890</v>
      </c>
      <c r="P2834" s="7" t="str">
        <f t="shared" si="403"/>
        <v/>
      </c>
      <c r="R2834">
        <v>0</v>
      </c>
      <c r="S2834">
        <v>1</v>
      </c>
      <c r="T2834">
        <v>15.3</v>
      </c>
      <c r="U2834" t="s">
        <v>100</v>
      </c>
      <c r="W2834" t="str">
        <f t="shared" si="399"/>
        <v>Open</v>
      </c>
      <c r="X2834" t="str">
        <f>_xlfn.XLOOKUP(B2834,'Customers'!A:A,'Customers'!E:E,"")</f>
        <v>Mid-Market</v>
      </c>
      <c r="Y2834">
        <f t="shared" si="400"/>
        <v>0</v>
      </c>
      <c r="Z2834" t="str">
        <f t="shared" si="401"/>
        <v/>
      </c>
      <c r="AA2834">
        <f t="shared" si="404"/>
        <v>0</v>
      </c>
    </row>
    <row r="2835" spans="1:27">
      <c r="A2835" t="s">
        <v>8475</v>
      </c>
      <c r="B2835" t="s">
        <v>3684</v>
      </c>
      <c r="C2835" t="s">
        <v>296</v>
      </c>
      <c r="D2835" t="s">
        <v>66</v>
      </c>
      <c r="E2835" t="s">
        <v>91</v>
      </c>
      <c r="F2835" t="s">
        <v>8476</v>
      </c>
      <c r="G2835" s="6">
        <f t="shared" si="396"/>
        <v>8476</v>
      </c>
      <c r="H2835" t="s">
        <v>151</v>
      </c>
      <c r="I2835" t="s">
        <v>156</v>
      </c>
      <c r="J2835" t="str">
        <f t="shared" si="397"/>
        <v>Lakshmi Hayre</v>
      </c>
      <c r="K2835" t="s">
        <v>4735</v>
      </c>
      <c r="L2835" s="7">
        <f t="shared" si="402"/>
        <v>44599</v>
      </c>
      <c r="M2835" s="7">
        <v>44671</v>
      </c>
      <c r="N2835" s="1">
        <f t="shared" si="398"/>
        <v>44671</v>
      </c>
      <c r="O2835" s="7">
        <v>44769</v>
      </c>
      <c r="P2835" s="7">
        <f t="shared" si="403"/>
        <v>44769</v>
      </c>
      <c r="Q2835">
        <v>170</v>
      </c>
      <c r="R2835">
        <v>0</v>
      </c>
      <c r="S2835">
        <v>1</v>
      </c>
      <c r="T2835">
        <v>14.2</v>
      </c>
      <c r="U2835" t="s">
        <v>33</v>
      </c>
      <c r="W2835" t="str">
        <f t="shared" si="399"/>
        <v>Won</v>
      </c>
      <c r="X2835" t="str">
        <f>_xlfn.XLOOKUP(B2835,'Customers'!A:A,'Customers'!E:E,"")</f>
        <v>Enterprise</v>
      </c>
      <c r="Y2835">
        <f t="shared" si="400"/>
        <v>1</v>
      </c>
      <c r="Z2835">
        <f t="shared" si="401"/>
        <v>98</v>
      </c>
      <c r="AA2835">
        <f t="shared" si="404"/>
        <v>1</v>
      </c>
    </row>
    <row r="2836" spans="1:27">
      <c r="A2836" t="s">
        <v>8477</v>
      </c>
      <c r="B2836" t="s">
        <v>3924</v>
      </c>
      <c r="C2836" t="s">
        <v>745</v>
      </c>
      <c r="D2836" t="s">
        <v>183</v>
      </c>
      <c r="E2836" t="s">
        <v>45</v>
      </c>
      <c r="F2836" t="s">
        <v>8478</v>
      </c>
      <c r="G2836" s="6">
        <f t="shared" si="396"/>
        <v>11515</v>
      </c>
      <c r="H2836" t="s">
        <v>39</v>
      </c>
      <c r="I2836" t="s">
        <v>844</v>
      </c>
      <c r="J2836" t="str">
        <f t="shared" si="397"/>
        <v>Lakshmi Hayre</v>
      </c>
      <c r="K2836" t="s">
        <v>4398</v>
      </c>
      <c r="L2836" s="7">
        <f t="shared" si="402"/>
        <v>44991</v>
      </c>
      <c r="M2836" s="7">
        <v>45087</v>
      </c>
      <c r="N2836" s="1">
        <f t="shared" si="398"/>
        <v>45087</v>
      </c>
      <c r="P2836" s="7" t="str">
        <f t="shared" si="403"/>
        <v/>
      </c>
      <c r="R2836">
        <v>0</v>
      </c>
      <c r="S2836">
        <v>1</v>
      </c>
      <c r="T2836">
        <v>14.9</v>
      </c>
      <c r="U2836" t="s">
        <v>58</v>
      </c>
      <c r="W2836" t="str">
        <f t="shared" si="399"/>
        <v>Open</v>
      </c>
      <c r="X2836" t="str">
        <f>_xlfn.XLOOKUP(B2836,'Customers'!A:A,'Customers'!E:E,"")</f>
        <v>SMB</v>
      </c>
      <c r="Y2836">
        <f t="shared" si="400"/>
        <v>0</v>
      </c>
      <c r="Z2836" t="str">
        <f t="shared" si="401"/>
        <v/>
      </c>
      <c r="AA2836">
        <f t="shared" si="404"/>
        <v>0</v>
      </c>
    </row>
    <row r="2837" spans="1:27">
      <c r="A2837" t="s">
        <v>8479</v>
      </c>
      <c r="B2837" t="s">
        <v>3428</v>
      </c>
      <c r="C2837" t="s">
        <v>1959</v>
      </c>
      <c r="D2837" t="s">
        <v>53</v>
      </c>
      <c r="E2837" t="s">
        <v>54</v>
      </c>
      <c r="F2837" t="s">
        <v>8480</v>
      </c>
      <c r="G2837" s="6">
        <f t="shared" si="396"/>
        <v>20382</v>
      </c>
      <c r="H2837" t="s">
        <v>151</v>
      </c>
      <c r="I2837" t="s">
        <v>145</v>
      </c>
      <c r="J2837" t="str">
        <f t="shared" si="397"/>
        <v>Krish Varughese</v>
      </c>
      <c r="K2837" t="s">
        <v>5099</v>
      </c>
      <c r="L2837" s="7">
        <f t="shared" si="402"/>
        <v>45562</v>
      </c>
      <c r="M2837" s="7">
        <v>45705</v>
      </c>
      <c r="N2837" s="1">
        <f t="shared" si="398"/>
        <v>45705</v>
      </c>
      <c r="P2837" s="7" t="str">
        <f t="shared" si="403"/>
        <v/>
      </c>
      <c r="R2837">
        <v>0</v>
      </c>
      <c r="S2837">
        <v>1</v>
      </c>
      <c r="T2837">
        <v>11.8</v>
      </c>
      <c r="U2837" t="s">
        <v>58</v>
      </c>
      <c r="W2837" t="str">
        <f t="shared" si="399"/>
        <v>Open</v>
      </c>
      <c r="X2837" t="str">
        <f>_xlfn.XLOOKUP(B2837,'Customers'!A:A,'Customers'!E:E,"")</f>
        <v>Mid-Market</v>
      </c>
      <c r="Y2837">
        <f t="shared" si="400"/>
        <v>0</v>
      </c>
      <c r="Z2837" t="str">
        <f t="shared" si="401"/>
        <v/>
      </c>
      <c r="AA2837">
        <f t="shared" si="404"/>
        <v>0</v>
      </c>
    </row>
    <row r="2838" spans="1:27">
      <c r="A2838" t="s">
        <v>8481</v>
      </c>
      <c r="B2838" t="s">
        <v>2842</v>
      </c>
      <c r="C2838" t="s">
        <v>2248</v>
      </c>
      <c r="D2838" t="s">
        <v>66</v>
      </c>
      <c r="E2838" t="s">
        <v>91</v>
      </c>
      <c r="F2838" t="s">
        <v>8482</v>
      </c>
      <c r="G2838" s="6">
        <f t="shared" si="396"/>
        <v>10604</v>
      </c>
      <c r="H2838" t="s">
        <v>161</v>
      </c>
      <c r="I2838" t="s">
        <v>361</v>
      </c>
      <c r="J2838" t="str">
        <f t="shared" si="397"/>
        <v>Jalsa Parsa</v>
      </c>
      <c r="K2838" t="s">
        <v>3047</v>
      </c>
      <c r="L2838" s="7">
        <f t="shared" si="402"/>
        <v>45281</v>
      </c>
      <c r="M2838" s="7">
        <v>45413</v>
      </c>
      <c r="N2838" s="1">
        <f t="shared" si="398"/>
        <v>45413</v>
      </c>
      <c r="O2838" s="7">
        <v>45438</v>
      </c>
      <c r="P2838" s="7">
        <f t="shared" si="403"/>
        <v>45438</v>
      </c>
      <c r="Q2838">
        <v>157</v>
      </c>
      <c r="R2838">
        <v>0</v>
      </c>
      <c r="S2838">
        <v>1</v>
      </c>
      <c r="T2838">
        <v>34.700000000000003</v>
      </c>
      <c r="U2838" t="s">
        <v>100</v>
      </c>
      <c r="W2838" t="str">
        <f t="shared" si="399"/>
        <v>Won</v>
      </c>
      <c r="X2838" t="str">
        <f>_xlfn.XLOOKUP(B2838,'Customers'!A:A,'Customers'!E:E,"")</f>
        <v>Mid-Market</v>
      </c>
      <c r="Y2838">
        <f t="shared" si="400"/>
        <v>1</v>
      </c>
      <c r="Z2838">
        <f t="shared" si="401"/>
        <v>25</v>
      </c>
      <c r="AA2838">
        <f t="shared" si="404"/>
        <v>0</v>
      </c>
    </row>
    <row r="2839" spans="1:27">
      <c r="A2839" t="s">
        <v>8483</v>
      </c>
      <c r="B2839" t="s">
        <v>3471</v>
      </c>
      <c r="C2839" t="s">
        <v>591</v>
      </c>
      <c r="D2839" t="s">
        <v>19</v>
      </c>
      <c r="E2839" t="s">
        <v>54</v>
      </c>
      <c r="F2839" t="s">
        <v>8484</v>
      </c>
      <c r="G2839" s="6">
        <f t="shared" si="396"/>
        <v>2104</v>
      </c>
      <c r="H2839" t="s">
        <v>56</v>
      </c>
      <c r="I2839" t="s">
        <v>6040</v>
      </c>
      <c r="J2839" t="str">
        <f t="shared" si="397"/>
        <v>Jalsa Parsa</v>
      </c>
      <c r="K2839" t="s">
        <v>5613</v>
      </c>
      <c r="L2839" s="7">
        <f t="shared" si="402"/>
        <v>45003</v>
      </c>
      <c r="M2839" s="7">
        <v>45170</v>
      </c>
      <c r="N2839" s="1">
        <f t="shared" si="398"/>
        <v>45170</v>
      </c>
      <c r="P2839" s="7" t="str">
        <f t="shared" si="403"/>
        <v/>
      </c>
      <c r="R2839">
        <v>0</v>
      </c>
      <c r="S2839">
        <v>1</v>
      </c>
      <c r="T2839">
        <v>28.5</v>
      </c>
      <c r="U2839" t="s">
        <v>58</v>
      </c>
      <c r="W2839" t="str">
        <f t="shared" si="399"/>
        <v>Open</v>
      </c>
      <c r="X2839" t="str">
        <f>_xlfn.XLOOKUP(B2839,'Customers'!A:A,'Customers'!E:E,"")</f>
        <v>SMB</v>
      </c>
      <c r="Y2839">
        <f t="shared" si="400"/>
        <v>0</v>
      </c>
      <c r="Z2839" t="str">
        <f t="shared" si="401"/>
        <v/>
      </c>
      <c r="AA2839">
        <f t="shared" si="404"/>
        <v>0</v>
      </c>
    </row>
    <row r="2840" spans="1:27">
      <c r="A2840" t="s">
        <v>8485</v>
      </c>
      <c r="B2840" t="s">
        <v>4293</v>
      </c>
      <c r="C2840" t="s">
        <v>18</v>
      </c>
      <c r="D2840" t="s">
        <v>37</v>
      </c>
      <c r="E2840" t="s">
        <v>28</v>
      </c>
      <c r="F2840" t="s">
        <v>8486</v>
      </c>
      <c r="G2840" s="6">
        <f t="shared" si="396"/>
        <v>205865</v>
      </c>
      <c r="H2840" t="s">
        <v>172</v>
      </c>
      <c r="I2840" t="s">
        <v>23</v>
      </c>
      <c r="J2840" t="str">
        <f t="shared" si="397"/>
        <v>Nihal Bhasin</v>
      </c>
      <c r="K2840" t="s">
        <v>1917</v>
      </c>
      <c r="L2840" s="7">
        <f t="shared" si="402"/>
        <v>45547</v>
      </c>
      <c r="M2840" s="7">
        <v>45619</v>
      </c>
      <c r="N2840" s="1">
        <f t="shared" si="398"/>
        <v>45619</v>
      </c>
      <c r="P2840" s="7" t="str">
        <f t="shared" si="403"/>
        <v/>
      </c>
      <c r="R2840">
        <v>0</v>
      </c>
      <c r="S2840">
        <v>1</v>
      </c>
      <c r="U2840" t="s">
        <v>100</v>
      </c>
      <c r="W2840" t="str">
        <f t="shared" si="399"/>
        <v>Open</v>
      </c>
      <c r="X2840" t="str">
        <f>_xlfn.XLOOKUP(B2840,'Customers'!A:A,'Customers'!E:E,"")</f>
        <v>Enterprise</v>
      </c>
      <c r="Y2840">
        <f t="shared" si="400"/>
        <v>0</v>
      </c>
      <c r="Z2840" t="str">
        <f t="shared" si="401"/>
        <v/>
      </c>
      <c r="AA2840">
        <f t="shared" si="404"/>
        <v>0</v>
      </c>
    </row>
    <row r="2841" spans="1:27">
      <c r="A2841" t="s">
        <v>8487</v>
      </c>
      <c r="B2841" t="s">
        <v>3332</v>
      </c>
      <c r="C2841" t="s">
        <v>2588</v>
      </c>
      <c r="D2841" t="s">
        <v>66</v>
      </c>
      <c r="E2841" t="s">
        <v>91</v>
      </c>
      <c r="F2841" t="s">
        <v>8488</v>
      </c>
      <c r="G2841" s="6">
        <f t="shared" si="396"/>
        <v>20737</v>
      </c>
      <c r="H2841" t="s">
        <v>30</v>
      </c>
      <c r="I2841" t="s">
        <v>268</v>
      </c>
      <c r="J2841" t="str">
        <f t="shared" si="397"/>
        <v>Panini Kade</v>
      </c>
      <c r="K2841" t="s">
        <v>8489</v>
      </c>
      <c r="L2841" s="7">
        <f t="shared" si="402"/>
        <v>45609</v>
      </c>
      <c r="M2841" s="7">
        <v>45783</v>
      </c>
      <c r="N2841" s="1">
        <f t="shared" si="398"/>
        <v>45783</v>
      </c>
      <c r="O2841" s="7">
        <v>45762</v>
      </c>
      <c r="P2841" s="7">
        <f t="shared" si="403"/>
        <v>45762</v>
      </c>
      <c r="Q2841">
        <v>153</v>
      </c>
      <c r="R2841">
        <v>0</v>
      </c>
      <c r="S2841">
        <v>1</v>
      </c>
      <c r="T2841">
        <v>7.7</v>
      </c>
      <c r="U2841" t="s">
        <v>100</v>
      </c>
      <c r="W2841" t="str">
        <f t="shared" si="399"/>
        <v>Won</v>
      </c>
      <c r="X2841" t="str">
        <f>_xlfn.XLOOKUP(B2841,'Customers'!A:A,'Customers'!E:E,"")</f>
        <v>Mid-Market</v>
      </c>
      <c r="Y2841">
        <f t="shared" si="400"/>
        <v>1</v>
      </c>
      <c r="Z2841">
        <f t="shared" si="401"/>
        <v>-21</v>
      </c>
      <c r="AA2841">
        <f t="shared" si="404"/>
        <v>0</v>
      </c>
    </row>
    <row r="2842" spans="1:27">
      <c r="A2842" t="s">
        <v>8490</v>
      </c>
      <c r="B2842" t="s">
        <v>5782</v>
      </c>
      <c r="C2842" t="s">
        <v>1626</v>
      </c>
      <c r="D2842" t="s">
        <v>19</v>
      </c>
      <c r="E2842" t="s">
        <v>45</v>
      </c>
      <c r="F2842" t="s">
        <v>8491</v>
      </c>
      <c r="G2842" s="6">
        <f t="shared" si="396"/>
        <v>6941</v>
      </c>
      <c r="H2842" t="s">
        <v>39</v>
      </c>
      <c r="I2842" t="s">
        <v>98</v>
      </c>
      <c r="J2842" t="str">
        <f t="shared" si="397"/>
        <v>Amruta Sinha</v>
      </c>
      <c r="K2842" t="s">
        <v>269</v>
      </c>
      <c r="L2842" s="7">
        <f t="shared" si="402"/>
        <v>44864</v>
      </c>
      <c r="M2842" s="7">
        <v>45040</v>
      </c>
      <c r="N2842" s="1">
        <f t="shared" si="398"/>
        <v>45040</v>
      </c>
      <c r="P2842" s="7" t="str">
        <f t="shared" si="403"/>
        <v/>
      </c>
      <c r="R2842">
        <v>0</v>
      </c>
      <c r="S2842">
        <v>1</v>
      </c>
      <c r="T2842">
        <v>6.4</v>
      </c>
      <c r="U2842" t="s">
        <v>42</v>
      </c>
      <c r="W2842" t="str">
        <f t="shared" si="399"/>
        <v>Open</v>
      </c>
      <c r="X2842" t="str">
        <f>_xlfn.XLOOKUP(B2842,'Customers'!A:A,'Customers'!E:E,"")</f>
        <v>SMB</v>
      </c>
      <c r="Y2842">
        <f t="shared" si="400"/>
        <v>0</v>
      </c>
      <c r="Z2842" t="str">
        <f t="shared" si="401"/>
        <v/>
      </c>
      <c r="AA2842">
        <f t="shared" si="404"/>
        <v>0</v>
      </c>
    </row>
    <row r="2843" spans="1:27">
      <c r="A2843" t="s">
        <v>8492</v>
      </c>
      <c r="B2843" t="s">
        <v>4077</v>
      </c>
      <c r="C2843" t="s">
        <v>2370</v>
      </c>
      <c r="D2843" t="s">
        <v>19</v>
      </c>
      <c r="E2843" t="s">
        <v>54</v>
      </c>
      <c r="F2843" t="s">
        <v>8493</v>
      </c>
      <c r="G2843" s="6">
        <f t="shared" si="396"/>
        <v>2474</v>
      </c>
      <c r="H2843" t="s">
        <v>30</v>
      </c>
      <c r="I2843" t="s">
        <v>93</v>
      </c>
      <c r="J2843" t="str">
        <f t="shared" si="397"/>
        <v>Owen Mane</v>
      </c>
      <c r="K2843" t="s">
        <v>1296</v>
      </c>
      <c r="L2843" s="7">
        <f t="shared" si="402"/>
        <v>45471</v>
      </c>
      <c r="M2843" s="7">
        <v>45588</v>
      </c>
      <c r="N2843" s="1">
        <f t="shared" si="398"/>
        <v>45588</v>
      </c>
      <c r="P2843" s="7" t="str">
        <f t="shared" si="403"/>
        <v/>
      </c>
      <c r="R2843">
        <v>0</v>
      </c>
      <c r="S2843">
        <v>1</v>
      </c>
      <c r="T2843">
        <v>27</v>
      </c>
      <c r="U2843" t="s">
        <v>42</v>
      </c>
      <c r="W2843" t="str">
        <f t="shared" si="399"/>
        <v>Open</v>
      </c>
      <c r="X2843" t="str">
        <f>_xlfn.XLOOKUP(B2843,'Customers'!A:A,'Customers'!E:E,"")</f>
        <v>SMB</v>
      </c>
      <c r="Y2843">
        <f t="shared" si="400"/>
        <v>0</v>
      </c>
      <c r="Z2843" t="str">
        <f t="shared" si="401"/>
        <v/>
      </c>
      <c r="AA2843">
        <f t="shared" si="404"/>
        <v>0</v>
      </c>
    </row>
    <row r="2844" spans="1:27">
      <c r="A2844" t="s">
        <v>8494</v>
      </c>
      <c r="B2844" t="s">
        <v>4915</v>
      </c>
      <c r="C2844" t="s">
        <v>820</v>
      </c>
      <c r="D2844" t="s">
        <v>183</v>
      </c>
      <c r="E2844" t="s">
        <v>177</v>
      </c>
      <c r="F2844" t="s">
        <v>8495</v>
      </c>
      <c r="G2844" s="6">
        <f t="shared" si="396"/>
        <v>3972</v>
      </c>
      <c r="H2844" t="s">
        <v>151</v>
      </c>
      <c r="I2844" t="s">
        <v>80</v>
      </c>
      <c r="J2844" t="str">
        <f t="shared" si="397"/>
        <v>Shivani Natt</v>
      </c>
      <c r="K2844" t="s">
        <v>7976</v>
      </c>
      <c r="L2844" s="7">
        <f t="shared" si="402"/>
        <v>45578</v>
      </c>
      <c r="M2844" s="7">
        <v>45693</v>
      </c>
      <c r="N2844" s="1">
        <f t="shared" si="398"/>
        <v>45693</v>
      </c>
      <c r="P2844" s="7" t="str">
        <f t="shared" si="403"/>
        <v/>
      </c>
      <c r="R2844">
        <v>0</v>
      </c>
      <c r="S2844">
        <v>1</v>
      </c>
      <c r="T2844">
        <v>7.4</v>
      </c>
      <c r="U2844" t="s">
        <v>100</v>
      </c>
      <c r="W2844" t="str">
        <f t="shared" si="399"/>
        <v>Open</v>
      </c>
      <c r="X2844" t="str">
        <f>_xlfn.XLOOKUP(B2844,'Customers'!A:A,'Customers'!E:E,"")</f>
        <v>Enterprise</v>
      </c>
      <c r="Y2844">
        <f t="shared" si="400"/>
        <v>0</v>
      </c>
      <c r="Z2844" t="str">
        <f t="shared" si="401"/>
        <v/>
      </c>
      <c r="AA2844">
        <f t="shared" si="404"/>
        <v>0</v>
      </c>
    </row>
    <row r="2845" spans="1:27">
      <c r="A2845" t="s">
        <v>8496</v>
      </c>
      <c r="B2845" t="s">
        <v>8497</v>
      </c>
      <c r="C2845" t="s">
        <v>2078</v>
      </c>
      <c r="D2845" t="s">
        <v>183</v>
      </c>
      <c r="E2845" t="s">
        <v>54</v>
      </c>
      <c r="F2845" t="s">
        <v>8498</v>
      </c>
      <c r="G2845" s="6">
        <f t="shared" si="396"/>
        <v>9207</v>
      </c>
      <c r="H2845" t="s">
        <v>56</v>
      </c>
      <c r="I2845" t="s">
        <v>1435</v>
      </c>
      <c r="J2845" t="str">
        <f t="shared" si="397"/>
        <v>Vidhi Mital</v>
      </c>
      <c r="K2845" t="s">
        <v>2102</v>
      </c>
      <c r="L2845" s="7">
        <f t="shared" si="402"/>
        <v>44696</v>
      </c>
      <c r="M2845" s="7">
        <v>44837</v>
      </c>
      <c r="N2845" s="1">
        <f t="shared" si="398"/>
        <v>44837</v>
      </c>
      <c r="P2845" s="7" t="str">
        <f t="shared" si="403"/>
        <v/>
      </c>
      <c r="R2845">
        <v>0</v>
      </c>
      <c r="S2845">
        <v>1</v>
      </c>
      <c r="T2845">
        <v>0.3</v>
      </c>
      <c r="U2845" t="s">
        <v>25</v>
      </c>
      <c r="W2845" t="str">
        <f t="shared" si="399"/>
        <v>Open</v>
      </c>
      <c r="X2845" t="str">
        <f>_xlfn.XLOOKUP(B2845,'Customers'!A:A,'Customers'!E:E,"")</f>
        <v>SMB</v>
      </c>
      <c r="Y2845">
        <f t="shared" si="400"/>
        <v>0</v>
      </c>
      <c r="Z2845" t="str">
        <f t="shared" si="401"/>
        <v/>
      </c>
      <c r="AA2845">
        <f t="shared" si="404"/>
        <v>0</v>
      </c>
    </row>
    <row r="2846" spans="1:27">
      <c r="A2846" t="s">
        <v>8499</v>
      </c>
      <c r="B2846" t="s">
        <v>8500</v>
      </c>
      <c r="C2846" t="s">
        <v>1144</v>
      </c>
      <c r="D2846" t="s">
        <v>53</v>
      </c>
      <c r="E2846" t="s">
        <v>115</v>
      </c>
      <c r="F2846" t="s">
        <v>8501</v>
      </c>
      <c r="G2846" s="6">
        <f t="shared" si="396"/>
        <v>10000</v>
      </c>
      <c r="H2846" t="s">
        <v>172</v>
      </c>
      <c r="I2846" t="s">
        <v>274</v>
      </c>
      <c r="J2846" t="str">
        <f t="shared" si="397"/>
        <v>Rachit Lall</v>
      </c>
      <c r="K2846" t="s">
        <v>362</v>
      </c>
      <c r="L2846" s="7">
        <f t="shared" si="402"/>
        <v>44574</v>
      </c>
      <c r="M2846" s="7">
        <v>44725</v>
      </c>
      <c r="N2846" s="1">
        <f t="shared" si="398"/>
        <v>44725</v>
      </c>
      <c r="O2846" s="7">
        <v>44765</v>
      </c>
      <c r="P2846" s="7">
        <f t="shared" si="403"/>
        <v>44765</v>
      </c>
      <c r="Q2846">
        <v>191</v>
      </c>
      <c r="R2846">
        <v>0</v>
      </c>
      <c r="S2846">
        <v>1</v>
      </c>
      <c r="T2846">
        <v>6.7</v>
      </c>
      <c r="U2846" t="s">
        <v>100</v>
      </c>
      <c r="W2846" t="str">
        <f t="shared" si="399"/>
        <v>Lost</v>
      </c>
      <c r="X2846" t="str">
        <f>_xlfn.XLOOKUP(B2846,'Customers'!A:A,'Customers'!E:E,"")</f>
        <v>Enterprise</v>
      </c>
      <c r="Y2846">
        <f t="shared" si="400"/>
        <v>1</v>
      </c>
      <c r="Z2846">
        <f t="shared" si="401"/>
        <v>40</v>
      </c>
      <c r="AA2846">
        <f t="shared" si="404"/>
        <v>1</v>
      </c>
    </row>
    <row r="2847" spans="1:27">
      <c r="A2847" t="s">
        <v>8502</v>
      </c>
      <c r="B2847" t="s">
        <v>771</v>
      </c>
      <c r="C2847" t="s">
        <v>18</v>
      </c>
      <c r="D2847" t="s">
        <v>37</v>
      </c>
      <c r="E2847" t="s">
        <v>54</v>
      </c>
      <c r="F2847" t="s">
        <v>8503</v>
      </c>
      <c r="G2847" s="6">
        <f t="shared" si="396"/>
        <v>207010</v>
      </c>
      <c r="H2847" t="s">
        <v>22</v>
      </c>
      <c r="I2847" t="s">
        <v>156</v>
      </c>
      <c r="J2847" t="str">
        <f t="shared" si="397"/>
        <v>Lakshmi Hayre</v>
      </c>
      <c r="K2847" t="s">
        <v>2690</v>
      </c>
      <c r="L2847" s="7">
        <f t="shared" si="402"/>
        <v>45466</v>
      </c>
      <c r="M2847" s="7">
        <v>45596</v>
      </c>
      <c r="N2847" s="1">
        <f t="shared" si="398"/>
        <v>45596</v>
      </c>
      <c r="P2847" s="7" t="str">
        <f t="shared" si="403"/>
        <v/>
      </c>
      <c r="R2847">
        <v>0</v>
      </c>
      <c r="S2847">
        <v>1</v>
      </c>
      <c r="T2847">
        <v>3.4</v>
      </c>
      <c r="U2847" t="s">
        <v>25</v>
      </c>
      <c r="W2847" t="str">
        <f t="shared" si="399"/>
        <v>Open</v>
      </c>
      <c r="X2847" t="str">
        <f>_xlfn.XLOOKUP(B2847,'Customers'!A:A,'Customers'!E:E,"")</f>
        <v>SMB</v>
      </c>
      <c r="Y2847">
        <f t="shared" si="400"/>
        <v>0</v>
      </c>
      <c r="Z2847" t="str">
        <f t="shared" si="401"/>
        <v/>
      </c>
      <c r="AA2847">
        <f t="shared" si="404"/>
        <v>0</v>
      </c>
    </row>
    <row r="2848" spans="1:27">
      <c r="A2848" t="s">
        <v>8504</v>
      </c>
      <c r="B2848" t="s">
        <v>2928</v>
      </c>
      <c r="C2848" t="s">
        <v>18</v>
      </c>
      <c r="D2848" t="s">
        <v>66</v>
      </c>
      <c r="E2848" t="s">
        <v>115</v>
      </c>
      <c r="F2848" t="s">
        <v>8505</v>
      </c>
      <c r="G2848" s="6">
        <f t="shared" si="396"/>
        <v>6648</v>
      </c>
      <c r="H2848" t="s">
        <v>39</v>
      </c>
      <c r="I2848" t="s">
        <v>62</v>
      </c>
      <c r="J2848" t="str">
        <f t="shared" si="397"/>
        <v>Jairaj Panchal</v>
      </c>
      <c r="K2848" t="s">
        <v>218</v>
      </c>
      <c r="L2848" s="7">
        <f t="shared" si="402"/>
        <v>45311</v>
      </c>
      <c r="M2848" s="7">
        <v>45430</v>
      </c>
      <c r="N2848" s="1">
        <f t="shared" si="398"/>
        <v>45430</v>
      </c>
      <c r="O2848" s="7">
        <v>45482</v>
      </c>
      <c r="P2848" s="7">
        <f t="shared" si="403"/>
        <v>45482</v>
      </c>
      <c r="Q2848">
        <v>171</v>
      </c>
      <c r="R2848">
        <v>0</v>
      </c>
      <c r="S2848">
        <v>1</v>
      </c>
      <c r="T2848">
        <v>6.7</v>
      </c>
      <c r="U2848" t="s">
        <v>33</v>
      </c>
      <c r="W2848" t="str">
        <f t="shared" si="399"/>
        <v>Lost</v>
      </c>
      <c r="X2848" t="str">
        <f>_xlfn.XLOOKUP(B2848,'Customers'!A:A,'Customers'!E:E,"")</f>
        <v>Enterprise</v>
      </c>
      <c r="Y2848">
        <f t="shared" si="400"/>
        <v>1</v>
      </c>
      <c r="Z2848">
        <f t="shared" si="401"/>
        <v>52</v>
      </c>
      <c r="AA2848">
        <f t="shared" si="404"/>
        <v>1</v>
      </c>
    </row>
    <row r="2849" spans="1:27">
      <c r="A2849" t="s">
        <v>8506</v>
      </c>
      <c r="B2849" t="s">
        <v>7795</v>
      </c>
      <c r="C2849" t="s">
        <v>109</v>
      </c>
      <c r="D2849" t="s">
        <v>19</v>
      </c>
      <c r="E2849" t="s">
        <v>177</v>
      </c>
      <c r="F2849" t="s">
        <v>67</v>
      </c>
      <c r="G2849" s="6">
        <f t="shared" si="396"/>
        <v>7000</v>
      </c>
      <c r="H2849" t="s">
        <v>151</v>
      </c>
      <c r="I2849" t="s">
        <v>258</v>
      </c>
      <c r="J2849" t="str">
        <f t="shared" si="397"/>
        <v>Jasmit Gour</v>
      </c>
      <c r="K2849" t="s">
        <v>213</v>
      </c>
      <c r="L2849" s="7">
        <f t="shared" si="402"/>
        <v>45202</v>
      </c>
      <c r="M2849" s="7">
        <v>45347</v>
      </c>
      <c r="N2849" s="1">
        <f t="shared" si="398"/>
        <v>45347</v>
      </c>
      <c r="P2849" s="7" t="str">
        <f t="shared" si="403"/>
        <v/>
      </c>
      <c r="R2849">
        <v>0</v>
      </c>
      <c r="S2849">
        <v>1</v>
      </c>
      <c r="T2849">
        <v>26.1</v>
      </c>
      <c r="U2849" t="s">
        <v>25</v>
      </c>
      <c r="W2849" t="str">
        <f t="shared" si="399"/>
        <v>Open</v>
      </c>
      <c r="X2849" t="str">
        <f>_xlfn.XLOOKUP(B2849,'Customers'!A:A,'Customers'!E:E,"")</f>
        <v>Mid-Market</v>
      </c>
      <c r="Y2849">
        <f t="shared" si="400"/>
        <v>0</v>
      </c>
      <c r="Z2849" t="str">
        <f t="shared" si="401"/>
        <v/>
      </c>
      <c r="AA2849">
        <f t="shared" si="404"/>
        <v>0</v>
      </c>
    </row>
    <row r="2850" spans="1:27">
      <c r="A2850" t="s">
        <v>8507</v>
      </c>
      <c r="B2850" t="s">
        <v>3386</v>
      </c>
      <c r="C2850" t="s">
        <v>18</v>
      </c>
      <c r="D2850" t="s">
        <v>37</v>
      </c>
      <c r="E2850" t="s">
        <v>28</v>
      </c>
      <c r="F2850" t="s">
        <v>8508</v>
      </c>
      <c r="G2850" s="6">
        <f t="shared" si="396"/>
        <v>74491</v>
      </c>
      <c r="H2850" t="s">
        <v>79</v>
      </c>
      <c r="I2850" t="s">
        <v>68</v>
      </c>
      <c r="J2850" t="str">
        <f t="shared" si="397"/>
        <v>Anamika Keer</v>
      </c>
      <c r="K2850" t="s">
        <v>1592</v>
      </c>
      <c r="L2850" s="7">
        <f t="shared" si="402"/>
        <v>44716</v>
      </c>
      <c r="M2850" s="7">
        <v>44834</v>
      </c>
      <c r="N2850" s="1">
        <f t="shared" si="398"/>
        <v>44834</v>
      </c>
      <c r="P2850" s="7" t="str">
        <f t="shared" si="403"/>
        <v/>
      </c>
      <c r="R2850">
        <v>0</v>
      </c>
      <c r="S2850">
        <v>1</v>
      </c>
      <c r="T2850">
        <v>11.7</v>
      </c>
      <c r="U2850" t="s">
        <v>100</v>
      </c>
      <c r="W2850" t="str">
        <f t="shared" si="399"/>
        <v>Open</v>
      </c>
      <c r="X2850" t="str">
        <f>_xlfn.XLOOKUP(B2850,'Customers'!A:A,'Customers'!E:E,"")</f>
        <v>SMB</v>
      </c>
      <c r="Y2850">
        <f t="shared" si="400"/>
        <v>0</v>
      </c>
      <c r="Z2850" t="str">
        <f t="shared" si="401"/>
        <v/>
      </c>
      <c r="AA2850">
        <f t="shared" si="404"/>
        <v>0</v>
      </c>
    </row>
    <row r="2851" spans="1:27">
      <c r="A2851" t="s">
        <v>8509</v>
      </c>
      <c r="B2851" t="s">
        <v>4047</v>
      </c>
      <c r="C2851" t="s">
        <v>763</v>
      </c>
      <c r="D2851" t="s">
        <v>183</v>
      </c>
      <c r="E2851" t="s">
        <v>177</v>
      </c>
      <c r="F2851" t="s">
        <v>8510</v>
      </c>
      <c r="G2851" s="6">
        <f t="shared" si="396"/>
        <v>10841</v>
      </c>
      <c r="H2851" t="s">
        <v>39</v>
      </c>
      <c r="I2851" t="s">
        <v>361</v>
      </c>
      <c r="J2851" t="str">
        <f t="shared" si="397"/>
        <v>Jalsa Parsa</v>
      </c>
      <c r="K2851" t="s">
        <v>4334</v>
      </c>
      <c r="L2851" s="7">
        <f t="shared" si="402"/>
        <v>44643</v>
      </c>
      <c r="N2851" s="1" t="str">
        <f t="shared" si="398"/>
        <v/>
      </c>
      <c r="P2851" s="7" t="str">
        <f t="shared" si="403"/>
        <v/>
      </c>
      <c r="R2851">
        <v>0</v>
      </c>
      <c r="S2851">
        <v>1</v>
      </c>
      <c r="T2851">
        <v>7.1</v>
      </c>
      <c r="U2851" t="s">
        <v>42</v>
      </c>
      <c r="W2851" t="str">
        <f t="shared" si="399"/>
        <v>Open</v>
      </c>
      <c r="X2851" t="str">
        <f>_xlfn.XLOOKUP(B2851,'Customers'!A:A,'Customers'!E:E,"")</f>
        <v>Enterprise</v>
      </c>
      <c r="Y2851">
        <f t="shared" si="400"/>
        <v>0</v>
      </c>
      <c r="Z2851" t="str">
        <f t="shared" si="401"/>
        <v/>
      </c>
      <c r="AA2851">
        <f t="shared" si="404"/>
        <v>0</v>
      </c>
    </row>
    <row r="2852" spans="1:27">
      <c r="A2852" t="s">
        <v>8511</v>
      </c>
      <c r="B2852" t="s">
        <v>2159</v>
      </c>
      <c r="C2852" t="s">
        <v>1353</v>
      </c>
      <c r="D2852" t="s">
        <v>37</v>
      </c>
      <c r="E2852" t="s">
        <v>91</v>
      </c>
      <c r="F2852" t="s">
        <v>8512</v>
      </c>
      <c r="G2852" s="6">
        <f t="shared" si="396"/>
        <v>78789</v>
      </c>
      <c r="H2852" t="s">
        <v>22</v>
      </c>
      <c r="I2852" t="s">
        <v>156</v>
      </c>
      <c r="J2852" t="str">
        <f t="shared" si="397"/>
        <v>Lakshmi Hayre</v>
      </c>
      <c r="K2852" t="s">
        <v>4735</v>
      </c>
      <c r="L2852" s="7">
        <f t="shared" si="402"/>
        <v>44599</v>
      </c>
      <c r="M2852" s="7">
        <v>44697</v>
      </c>
      <c r="N2852" s="1">
        <f t="shared" si="398"/>
        <v>44697</v>
      </c>
      <c r="O2852" s="7">
        <v>44761</v>
      </c>
      <c r="P2852" s="7">
        <f t="shared" si="403"/>
        <v>44761</v>
      </c>
      <c r="Q2852">
        <v>162</v>
      </c>
      <c r="R2852">
        <v>1</v>
      </c>
      <c r="S2852">
        <v>3</v>
      </c>
      <c r="T2852">
        <v>31.5</v>
      </c>
      <c r="U2852" t="s">
        <v>25</v>
      </c>
      <c r="W2852" t="str">
        <f t="shared" si="399"/>
        <v>Won</v>
      </c>
      <c r="X2852" t="str">
        <f>_xlfn.XLOOKUP(B2852,'Customers'!A:A,'Customers'!E:E,"")</f>
        <v>Enterprise</v>
      </c>
      <c r="Y2852">
        <f t="shared" si="400"/>
        <v>1</v>
      </c>
      <c r="Z2852">
        <f t="shared" si="401"/>
        <v>64</v>
      </c>
      <c r="AA2852">
        <f t="shared" si="404"/>
        <v>1</v>
      </c>
    </row>
    <row r="2853" spans="1:27">
      <c r="A2853" t="s">
        <v>8513</v>
      </c>
      <c r="B2853" t="s">
        <v>3924</v>
      </c>
      <c r="C2853" t="s">
        <v>2082</v>
      </c>
      <c r="D2853" t="s">
        <v>19</v>
      </c>
      <c r="E2853" t="s">
        <v>28</v>
      </c>
      <c r="F2853" t="s">
        <v>184</v>
      </c>
      <c r="G2853" s="6">
        <f t="shared" si="396"/>
        <v>8000</v>
      </c>
      <c r="H2853" t="s">
        <v>161</v>
      </c>
      <c r="I2853" t="s">
        <v>98</v>
      </c>
      <c r="J2853" t="str">
        <f t="shared" si="397"/>
        <v>Amruta Sinha</v>
      </c>
      <c r="K2853" t="s">
        <v>4043</v>
      </c>
      <c r="L2853" s="7">
        <f t="shared" si="402"/>
        <v>45329</v>
      </c>
      <c r="M2853" s="7">
        <v>45372</v>
      </c>
      <c r="N2853" s="1">
        <f t="shared" si="398"/>
        <v>45372</v>
      </c>
      <c r="P2853" s="7" t="str">
        <f t="shared" si="403"/>
        <v/>
      </c>
      <c r="R2853">
        <v>0</v>
      </c>
      <c r="S2853">
        <v>1</v>
      </c>
      <c r="T2853">
        <v>23.7</v>
      </c>
      <c r="U2853" t="s">
        <v>25</v>
      </c>
      <c r="W2853" t="str">
        <f t="shared" si="399"/>
        <v>Open</v>
      </c>
      <c r="X2853" t="str">
        <f>_xlfn.XLOOKUP(B2853,'Customers'!A:A,'Customers'!E:E,"")</f>
        <v>SMB</v>
      </c>
      <c r="Y2853">
        <f t="shared" si="400"/>
        <v>0</v>
      </c>
      <c r="Z2853" t="str">
        <f t="shared" si="401"/>
        <v/>
      </c>
      <c r="AA2853">
        <f t="shared" si="404"/>
        <v>0</v>
      </c>
    </row>
    <row r="2854" spans="1:27">
      <c r="A2854" t="s">
        <v>8514</v>
      </c>
      <c r="B2854" t="s">
        <v>8515</v>
      </c>
      <c r="C2854" t="s">
        <v>2393</v>
      </c>
      <c r="D2854" t="s">
        <v>37</v>
      </c>
      <c r="E2854" t="s">
        <v>115</v>
      </c>
      <c r="F2854" t="s">
        <v>8516</v>
      </c>
      <c r="G2854" s="6">
        <f t="shared" si="396"/>
        <v>127169</v>
      </c>
      <c r="H2854" t="s">
        <v>161</v>
      </c>
      <c r="I2854" t="s">
        <v>139</v>
      </c>
      <c r="J2854" t="str">
        <f t="shared" si="397"/>
        <v>Champak Rao</v>
      </c>
      <c r="K2854" t="s">
        <v>3755</v>
      </c>
      <c r="L2854" s="7">
        <f t="shared" si="402"/>
        <v>44591</v>
      </c>
      <c r="M2854" s="7">
        <v>44730</v>
      </c>
      <c r="N2854" s="1">
        <f t="shared" si="398"/>
        <v>44730</v>
      </c>
      <c r="O2854" s="7">
        <v>44739</v>
      </c>
      <c r="P2854" s="7">
        <f t="shared" si="403"/>
        <v>44739</v>
      </c>
      <c r="Q2854">
        <v>148</v>
      </c>
      <c r="R2854">
        <v>0</v>
      </c>
      <c r="S2854">
        <v>1</v>
      </c>
      <c r="T2854">
        <v>21</v>
      </c>
      <c r="U2854" t="s">
        <v>58</v>
      </c>
      <c r="W2854" t="str">
        <f t="shared" si="399"/>
        <v>Lost</v>
      </c>
      <c r="X2854" t="str">
        <f>_xlfn.XLOOKUP(B2854,'Customers'!A:A,'Customers'!E:E,"")</f>
        <v>Mid-Market</v>
      </c>
      <c r="Y2854">
        <f t="shared" si="400"/>
        <v>1</v>
      </c>
      <c r="Z2854">
        <f t="shared" si="401"/>
        <v>9</v>
      </c>
      <c r="AA2854">
        <f t="shared" si="404"/>
        <v>0</v>
      </c>
    </row>
    <row r="2855" spans="1:27">
      <c r="A2855" t="s">
        <v>8517</v>
      </c>
      <c r="B2855" t="s">
        <v>319</v>
      </c>
      <c r="C2855" t="s">
        <v>1346</v>
      </c>
      <c r="D2855" t="s">
        <v>53</v>
      </c>
      <c r="E2855" t="s">
        <v>28</v>
      </c>
      <c r="F2855" t="s">
        <v>8518</v>
      </c>
      <c r="G2855" s="6">
        <f t="shared" si="396"/>
        <v>14320</v>
      </c>
      <c r="H2855" t="s">
        <v>47</v>
      </c>
      <c r="I2855" t="s">
        <v>73</v>
      </c>
      <c r="J2855" t="str">
        <f t="shared" si="397"/>
        <v>Karan Karnik</v>
      </c>
      <c r="K2855" t="s">
        <v>3981</v>
      </c>
      <c r="L2855" s="7">
        <f t="shared" si="402"/>
        <v>44752</v>
      </c>
      <c r="M2855" s="7">
        <v>44906</v>
      </c>
      <c r="N2855" s="1">
        <f t="shared" si="398"/>
        <v>44906</v>
      </c>
      <c r="P2855" s="7" t="str">
        <f t="shared" si="403"/>
        <v/>
      </c>
      <c r="R2855">
        <v>0</v>
      </c>
      <c r="S2855">
        <v>1</v>
      </c>
      <c r="U2855" t="s">
        <v>100</v>
      </c>
      <c r="W2855" t="str">
        <f t="shared" si="399"/>
        <v>Open</v>
      </c>
      <c r="X2855" t="str">
        <f>_xlfn.XLOOKUP(B2855,'Customers'!A:A,'Customers'!E:E,"")</f>
        <v>Mid-Market</v>
      </c>
      <c r="Y2855">
        <f t="shared" si="400"/>
        <v>0</v>
      </c>
      <c r="Z2855" t="str">
        <f t="shared" si="401"/>
        <v/>
      </c>
      <c r="AA2855">
        <f t="shared" si="404"/>
        <v>0</v>
      </c>
    </row>
    <row r="2856" spans="1:27">
      <c r="A2856" t="s">
        <v>8519</v>
      </c>
      <c r="B2856" t="s">
        <v>5442</v>
      </c>
      <c r="C2856" t="s">
        <v>1414</v>
      </c>
      <c r="D2856" t="s">
        <v>19</v>
      </c>
      <c r="E2856" t="s">
        <v>28</v>
      </c>
      <c r="F2856" t="s">
        <v>8520</v>
      </c>
      <c r="G2856" s="6">
        <f t="shared" si="396"/>
        <v>2481</v>
      </c>
      <c r="H2856" t="s">
        <v>151</v>
      </c>
      <c r="I2856" t="s">
        <v>31</v>
      </c>
      <c r="J2856" t="str">
        <f t="shared" si="397"/>
        <v>Ati Seshadri</v>
      </c>
      <c r="K2856" t="s">
        <v>3511</v>
      </c>
      <c r="L2856" s="7">
        <f t="shared" si="402"/>
        <v>45607</v>
      </c>
      <c r="M2856" s="7">
        <v>45672</v>
      </c>
      <c r="N2856" s="1">
        <f t="shared" si="398"/>
        <v>45672</v>
      </c>
      <c r="P2856" s="7" t="str">
        <f t="shared" si="403"/>
        <v/>
      </c>
      <c r="R2856">
        <v>0</v>
      </c>
      <c r="S2856">
        <v>1</v>
      </c>
      <c r="U2856" t="s">
        <v>58</v>
      </c>
      <c r="W2856" t="str">
        <f t="shared" si="399"/>
        <v>Open</v>
      </c>
      <c r="X2856" t="str">
        <f>_xlfn.XLOOKUP(B2856,'Customers'!A:A,'Customers'!E:E,"")</f>
        <v>Mid-Market</v>
      </c>
      <c r="Y2856">
        <f t="shared" si="400"/>
        <v>0</v>
      </c>
      <c r="Z2856" t="str">
        <f t="shared" si="401"/>
        <v/>
      </c>
      <c r="AA2856">
        <f t="shared" si="404"/>
        <v>0</v>
      </c>
    </row>
    <row r="2857" spans="1:27">
      <c r="A2857" t="s">
        <v>8521</v>
      </c>
      <c r="B2857" t="s">
        <v>5486</v>
      </c>
      <c r="C2857" t="s">
        <v>3357</v>
      </c>
      <c r="D2857" t="s">
        <v>53</v>
      </c>
      <c r="E2857" t="s">
        <v>115</v>
      </c>
      <c r="F2857" t="s">
        <v>8522</v>
      </c>
      <c r="G2857" s="6">
        <f t="shared" si="396"/>
        <v>34180</v>
      </c>
      <c r="H2857" t="s">
        <v>161</v>
      </c>
      <c r="I2857" t="s">
        <v>1500</v>
      </c>
      <c r="J2857" t="str">
        <f t="shared" si="397"/>
        <v>Mason Solanki</v>
      </c>
      <c r="K2857" t="s">
        <v>931</v>
      </c>
      <c r="L2857" s="7">
        <f t="shared" si="402"/>
        <v>45310</v>
      </c>
      <c r="M2857" s="7">
        <v>45389</v>
      </c>
      <c r="N2857" s="1">
        <f t="shared" si="398"/>
        <v>45389</v>
      </c>
      <c r="O2857" s="7">
        <v>45330</v>
      </c>
      <c r="P2857" s="7">
        <f t="shared" si="403"/>
        <v>45330</v>
      </c>
      <c r="Q2857">
        <v>20</v>
      </c>
      <c r="R2857">
        <v>0</v>
      </c>
      <c r="S2857">
        <v>1</v>
      </c>
      <c r="U2857" t="s">
        <v>42</v>
      </c>
      <c r="W2857" t="str">
        <f t="shared" si="399"/>
        <v>Lost</v>
      </c>
      <c r="X2857" t="str">
        <f>_xlfn.XLOOKUP(B2857,'Customers'!A:A,'Customers'!E:E,"")</f>
        <v>Mid-Market</v>
      </c>
      <c r="Y2857">
        <f t="shared" si="400"/>
        <v>1</v>
      </c>
      <c r="Z2857">
        <f t="shared" si="401"/>
        <v>-59</v>
      </c>
      <c r="AA2857">
        <f t="shared" si="404"/>
        <v>0</v>
      </c>
    </row>
    <row r="2858" spans="1:27">
      <c r="A2858" t="s">
        <v>8523</v>
      </c>
      <c r="B2858" t="s">
        <v>7395</v>
      </c>
      <c r="C2858" t="s">
        <v>18</v>
      </c>
      <c r="D2858" t="s">
        <v>19</v>
      </c>
      <c r="E2858" t="s">
        <v>91</v>
      </c>
      <c r="F2858" t="s">
        <v>8524</v>
      </c>
      <c r="G2858" s="6">
        <f t="shared" si="396"/>
        <v>6411</v>
      </c>
      <c r="H2858" t="s">
        <v>39</v>
      </c>
      <c r="I2858" t="s">
        <v>98</v>
      </c>
      <c r="J2858" t="str">
        <f t="shared" si="397"/>
        <v>Amruta Sinha</v>
      </c>
      <c r="K2858" t="s">
        <v>7734</v>
      </c>
      <c r="L2858" s="7">
        <f t="shared" si="402"/>
        <v>44703</v>
      </c>
      <c r="M2858" s="7">
        <v>44847</v>
      </c>
      <c r="N2858" s="1">
        <f t="shared" si="398"/>
        <v>44847</v>
      </c>
      <c r="O2858" s="7">
        <v>44741</v>
      </c>
      <c r="P2858" s="7">
        <f t="shared" si="403"/>
        <v>44741</v>
      </c>
      <c r="Q2858">
        <v>38</v>
      </c>
      <c r="R2858">
        <v>1</v>
      </c>
      <c r="S2858">
        <v>1</v>
      </c>
      <c r="T2858">
        <v>28.5</v>
      </c>
      <c r="U2858" t="s">
        <v>58</v>
      </c>
      <c r="W2858" t="str">
        <f t="shared" si="399"/>
        <v>Won</v>
      </c>
      <c r="X2858" t="str">
        <f>_xlfn.XLOOKUP(B2858,'Customers'!A:A,'Customers'!E:E,"")</f>
        <v>Mid-Market</v>
      </c>
      <c r="Y2858">
        <f t="shared" si="400"/>
        <v>1</v>
      </c>
      <c r="Z2858">
        <f t="shared" si="401"/>
        <v>-106</v>
      </c>
      <c r="AA2858">
        <f t="shared" si="404"/>
        <v>0</v>
      </c>
    </row>
    <row r="2859" spans="1:27">
      <c r="A2859" t="s">
        <v>8525</v>
      </c>
      <c r="B2859" t="s">
        <v>7234</v>
      </c>
      <c r="C2859" t="s">
        <v>803</v>
      </c>
      <c r="D2859" t="s">
        <v>53</v>
      </c>
      <c r="E2859" t="s">
        <v>177</v>
      </c>
      <c r="F2859" t="s">
        <v>8526</v>
      </c>
      <c r="G2859" s="6">
        <f t="shared" si="396"/>
        <v>16151</v>
      </c>
      <c r="H2859" t="s">
        <v>30</v>
      </c>
      <c r="I2859" t="s">
        <v>274</v>
      </c>
      <c r="J2859" t="str">
        <f t="shared" si="397"/>
        <v>Rachit Lall</v>
      </c>
      <c r="K2859" t="s">
        <v>8527</v>
      </c>
      <c r="L2859" s="7">
        <f t="shared" si="402"/>
        <v>45284</v>
      </c>
      <c r="M2859" s="7">
        <v>45306</v>
      </c>
      <c r="N2859" s="1">
        <f t="shared" si="398"/>
        <v>45306</v>
      </c>
      <c r="P2859" s="7" t="str">
        <f t="shared" si="403"/>
        <v/>
      </c>
      <c r="R2859">
        <v>0</v>
      </c>
      <c r="S2859">
        <v>1</v>
      </c>
      <c r="T2859">
        <v>28.4</v>
      </c>
      <c r="U2859" t="s">
        <v>42</v>
      </c>
      <c r="W2859" t="str">
        <f t="shared" si="399"/>
        <v>Open</v>
      </c>
      <c r="X2859" t="str">
        <f>_xlfn.XLOOKUP(B2859,'Customers'!A:A,'Customers'!E:E,"")</f>
        <v>SMB</v>
      </c>
      <c r="Y2859">
        <f t="shared" si="400"/>
        <v>0</v>
      </c>
      <c r="Z2859" t="str">
        <f t="shared" si="401"/>
        <v/>
      </c>
      <c r="AA2859">
        <f t="shared" si="404"/>
        <v>0</v>
      </c>
    </row>
    <row r="2860" spans="1:27">
      <c r="A2860" t="s">
        <v>8528</v>
      </c>
      <c r="B2860" t="s">
        <v>8529</v>
      </c>
      <c r="C2860" t="s">
        <v>4858</v>
      </c>
      <c r="D2860" t="s">
        <v>37</v>
      </c>
      <c r="E2860" t="s">
        <v>28</v>
      </c>
      <c r="F2860" t="s">
        <v>8530</v>
      </c>
      <c r="G2860" s="6">
        <f t="shared" si="396"/>
        <v>60764</v>
      </c>
      <c r="H2860" t="s">
        <v>151</v>
      </c>
      <c r="I2860" t="s">
        <v>274</v>
      </c>
      <c r="J2860" t="str">
        <f t="shared" si="397"/>
        <v>Rachit Lall</v>
      </c>
      <c r="K2860" t="s">
        <v>7523</v>
      </c>
      <c r="L2860" s="7">
        <f t="shared" si="402"/>
        <v>44652</v>
      </c>
      <c r="M2860" s="7">
        <v>44793</v>
      </c>
      <c r="N2860" s="1">
        <f t="shared" si="398"/>
        <v>44793</v>
      </c>
      <c r="P2860" s="7" t="str">
        <f t="shared" si="403"/>
        <v/>
      </c>
      <c r="R2860">
        <v>0</v>
      </c>
      <c r="S2860">
        <v>1</v>
      </c>
      <c r="T2860">
        <v>2.7</v>
      </c>
      <c r="U2860" t="s">
        <v>58</v>
      </c>
      <c r="W2860" t="str">
        <f t="shared" si="399"/>
        <v>Open</v>
      </c>
      <c r="X2860" t="str">
        <f>_xlfn.XLOOKUP(B2860,'Customers'!A:A,'Customers'!E:E,"")</f>
        <v>Mid-Market</v>
      </c>
      <c r="Y2860">
        <f t="shared" si="400"/>
        <v>0</v>
      </c>
      <c r="Z2860" t="str">
        <f t="shared" si="401"/>
        <v/>
      </c>
      <c r="AA2860">
        <f t="shared" si="404"/>
        <v>0</v>
      </c>
    </row>
    <row r="2861" spans="1:27">
      <c r="A2861" t="s">
        <v>8531</v>
      </c>
      <c r="B2861" t="s">
        <v>5353</v>
      </c>
      <c r="C2861" t="s">
        <v>18</v>
      </c>
      <c r="D2861" t="s">
        <v>53</v>
      </c>
      <c r="E2861" t="s">
        <v>91</v>
      </c>
      <c r="F2861" t="s">
        <v>8532</v>
      </c>
      <c r="G2861" s="6">
        <f t="shared" si="396"/>
        <v>10288</v>
      </c>
      <c r="H2861" t="s">
        <v>56</v>
      </c>
      <c r="I2861" t="s">
        <v>139</v>
      </c>
      <c r="J2861" t="str">
        <f t="shared" si="397"/>
        <v>Champak Rao</v>
      </c>
      <c r="K2861" t="s">
        <v>4988</v>
      </c>
      <c r="L2861" s="7">
        <f t="shared" si="402"/>
        <v>45554</v>
      </c>
      <c r="N2861" s="1" t="str">
        <f t="shared" si="398"/>
        <v/>
      </c>
      <c r="O2861" s="7">
        <v>45684</v>
      </c>
      <c r="P2861" s="7">
        <f t="shared" si="403"/>
        <v>45684</v>
      </c>
      <c r="Q2861">
        <v>130</v>
      </c>
      <c r="R2861">
        <v>1</v>
      </c>
      <c r="S2861">
        <v>3</v>
      </c>
      <c r="T2861">
        <v>17.3</v>
      </c>
      <c r="U2861" t="s">
        <v>33</v>
      </c>
      <c r="W2861" t="str">
        <f t="shared" si="399"/>
        <v>Won</v>
      </c>
      <c r="X2861" t="str">
        <f>_xlfn.XLOOKUP(B2861,'Customers'!A:A,'Customers'!E:E,"")</f>
        <v>Mid-Market</v>
      </c>
      <c r="Y2861">
        <f t="shared" si="400"/>
        <v>1</v>
      </c>
      <c r="Z2861" t="str">
        <f t="shared" si="401"/>
        <v/>
      </c>
      <c r="AA2861">
        <f t="shared" si="404"/>
        <v>1</v>
      </c>
    </row>
    <row r="2862" spans="1:27">
      <c r="A2862" t="s">
        <v>8533</v>
      </c>
      <c r="B2862" t="s">
        <v>3442</v>
      </c>
      <c r="C2862" t="s">
        <v>1477</v>
      </c>
      <c r="D2862" t="s">
        <v>53</v>
      </c>
      <c r="E2862" t="s">
        <v>115</v>
      </c>
      <c r="F2862" t="s">
        <v>8534</v>
      </c>
      <c r="G2862" s="6">
        <f t="shared" si="396"/>
        <v>14946</v>
      </c>
      <c r="H2862" t="s">
        <v>22</v>
      </c>
      <c r="I2862" t="s">
        <v>31</v>
      </c>
      <c r="J2862" t="str">
        <f t="shared" si="397"/>
        <v>Ati Seshadri</v>
      </c>
      <c r="K2862" t="s">
        <v>3487</v>
      </c>
      <c r="L2862" s="7">
        <f t="shared" si="402"/>
        <v>44887</v>
      </c>
      <c r="M2862" s="7">
        <v>45033</v>
      </c>
      <c r="N2862" s="1">
        <f t="shared" si="398"/>
        <v>45033</v>
      </c>
      <c r="O2862" s="7">
        <v>45044</v>
      </c>
      <c r="P2862" s="7">
        <f t="shared" si="403"/>
        <v>45044</v>
      </c>
      <c r="Q2862">
        <v>157</v>
      </c>
      <c r="R2862">
        <v>0</v>
      </c>
      <c r="S2862">
        <v>1</v>
      </c>
      <c r="U2862" t="s">
        <v>25</v>
      </c>
      <c r="W2862" t="str">
        <f t="shared" si="399"/>
        <v>Lost</v>
      </c>
      <c r="X2862" t="str">
        <f>_xlfn.XLOOKUP(B2862,'Customers'!A:A,'Customers'!E:E,"")</f>
        <v>Mid-Market</v>
      </c>
      <c r="Y2862">
        <f t="shared" si="400"/>
        <v>1</v>
      </c>
      <c r="Z2862">
        <f t="shared" si="401"/>
        <v>11</v>
      </c>
      <c r="AA2862">
        <f t="shared" si="404"/>
        <v>0</v>
      </c>
    </row>
    <row r="2863" spans="1:27">
      <c r="A2863" t="s">
        <v>8535</v>
      </c>
      <c r="B2863" t="s">
        <v>5672</v>
      </c>
      <c r="C2863" t="s">
        <v>3038</v>
      </c>
      <c r="D2863" t="s">
        <v>37</v>
      </c>
      <c r="E2863" t="s">
        <v>45</v>
      </c>
      <c r="F2863" t="s">
        <v>8536</v>
      </c>
      <c r="G2863" s="6">
        <f t="shared" si="396"/>
        <v>52971</v>
      </c>
      <c r="H2863" t="s">
        <v>39</v>
      </c>
      <c r="I2863" t="s">
        <v>527</v>
      </c>
      <c r="J2863" t="str">
        <f t="shared" si="397"/>
        <v>Jasmit Gour</v>
      </c>
      <c r="K2863" t="s">
        <v>2443</v>
      </c>
      <c r="L2863" s="7">
        <f t="shared" si="402"/>
        <v>45097</v>
      </c>
      <c r="M2863" s="7">
        <v>45184</v>
      </c>
      <c r="N2863" s="1">
        <f t="shared" si="398"/>
        <v>45184</v>
      </c>
      <c r="P2863" s="7" t="str">
        <f t="shared" si="403"/>
        <v/>
      </c>
      <c r="R2863">
        <v>0</v>
      </c>
      <c r="S2863">
        <v>1</v>
      </c>
      <c r="T2863">
        <v>18.2</v>
      </c>
      <c r="U2863" t="s">
        <v>33</v>
      </c>
      <c r="W2863" t="str">
        <f t="shared" si="399"/>
        <v>Open</v>
      </c>
      <c r="X2863" t="str">
        <f>_xlfn.XLOOKUP(B2863,'Customers'!A:A,'Customers'!E:E,"")</f>
        <v>SMB</v>
      </c>
      <c r="Y2863">
        <f t="shared" si="400"/>
        <v>0</v>
      </c>
      <c r="Z2863" t="str">
        <f t="shared" si="401"/>
        <v/>
      </c>
      <c r="AA2863">
        <f t="shared" si="404"/>
        <v>0</v>
      </c>
    </row>
    <row r="2864" spans="1:27">
      <c r="A2864" t="s">
        <v>8537</v>
      </c>
      <c r="B2864" t="s">
        <v>1177</v>
      </c>
      <c r="C2864" t="s">
        <v>18</v>
      </c>
      <c r="D2864" t="s">
        <v>183</v>
      </c>
      <c r="E2864" t="s">
        <v>20</v>
      </c>
      <c r="F2864" t="s">
        <v>8482</v>
      </c>
      <c r="G2864" s="6">
        <f t="shared" si="396"/>
        <v>10604</v>
      </c>
      <c r="H2864" t="s">
        <v>56</v>
      </c>
      <c r="I2864" t="s">
        <v>105</v>
      </c>
      <c r="J2864" t="str">
        <f t="shared" si="397"/>
        <v>Hemangini Bahri</v>
      </c>
      <c r="K2864" t="s">
        <v>7993</v>
      </c>
      <c r="L2864" s="7">
        <f t="shared" si="402"/>
        <v>44769</v>
      </c>
      <c r="M2864" s="7">
        <v>44855</v>
      </c>
      <c r="N2864" s="1">
        <f t="shared" si="398"/>
        <v>44855</v>
      </c>
      <c r="P2864" s="7" t="str">
        <f t="shared" si="403"/>
        <v/>
      </c>
      <c r="R2864">
        <v>0</v>
      </c>
      <c r="S2864">
        <v>1</v>
      </c>
      <c r="T2864">
        <v>9.8000000000000007</v>
      </c>
      <c r="U2864" t="s">
        <v>100</v>
      </c>
      <c r="W2864" t="str">
        <f t="shared" si="399"/>
        <v>Open</v>
      </c>
      <c r="X2864" t="str">
        <f>_xlfn.XLOOKUP(B2864,'Customers'!A:A,'Customers'!E:E,"")</f>
        <v>Enterprise</v>
      </c>
      <c r="Y2864">
        <f t="shared" si="400"/>
        <v>0</v>
      </c>
      <c r="Z2864" t="str">
        <f t="shared" si="401"/>
        <v/>
      </c>
      <c r="AA2864">
        <f t="shared" si="404"/>
        <v>0</v>
      </c>
    </row>
    <row r="2865" spans="1:27">
      <c r="A2865" t="s">
        <v>8538</v>
      </c>
      <c r="B2865" t="s">
        <v>5522</v>
      </c>
      <c r="C2865" t="s">
        <v>1353</v>
      </c>
      <c r="D2865" t="s">
        <v>183</v>
      </c>
      <c r="E2865" t="s">
        <v>20</v>
      </c>
      <c r="F2865" t="s">
        <v>8539</v>
      </c>
      <c r="G2865" s="6">
        <f t="shared" si="396"/>
        <v>6645</v>
      </c>
      <c r="H2865" t="s">
        <v>172</v>
      </c>
      <c r="I2865" t="s">
        <v>1508</v>
      </c>
      <c r="J2865" t="str">
        <f t="shared" si="397"/>
        <v>Owen Mane</v>
      </c>
      <c r="K2865" t="s">
        <v>2180</v>
      </c>
      <c r="L2865" s="7">
        <f t="shared" si="402"/>
        <v>44883</v>
      </c>
      <c r="M2865" s="7">
        <v>45050</v>
      </c>
      <c r="N2865" s="1">
        <f t="shared" si="398"/>
        <v>45050</v>
      </c>
      <c r="P2865" s="7" t="str">
        <f t="shared" si="403"/>
        <v/>
      </c>
      <c r="R2865">
        <v>0</v>
      </c>
      <c r="S2865">
        <v>1</v>
      </c>
      <c r="T2865">
        <v>22.3</v>
      </c>
      <c r="U2865" t="s">
        <v>58</v>
      </c>
      <c r="W2865" t="str">
        <f t="shared" si="399"/>
        <v>Open</v>
      </c>
      <c r="X2865" t="str">
        <f>_xlfn.XLOOKUP(B2865,'Customers'!A:A,'Customers'!E:E,"")</f>
        <v>SMB</v>
      </c>
      <c r="Y2865">
        <f t="shared" si="400"/>
        <v>0</v>
      </c>
      <c r="Z2865" t="str">
        <f t="shared" si="401"/>
        <v/>
      </c>
      <c r="AA2865">
        <f t="shared" si="404"/>
        <v>0</v>
      </c>
    </row>
    <row r="2866" spans="1:27">
      <c r="A2866" t="s">
        <v>8540</v>
      </c>
      <c r="B2866" t="s">
        <v>5362</v>
      </c>
      <c r="C2866" t="s">
        <v>2484</v>
      </c>
      <c r="D2866" t="s">
        <v>66</v>
      </c>
      <c r="E2866" t="s">
        <v>177</v>
      </c>
      <c r="F2866" t="s">
        <v>8541</v>
      </c>
      <c r="G2866" s="6">
        <f t="shared" si="396"/>
        <v>10471</v>
      </c>
      <c r="H2866" t="s">
        <v>30</v>
      </c>
      <c r="I2866" t="s">
        <v>274</v>
      </c>
      <c r="J2866" t="str">
        <f t="shared" si="397"/>
        <v>Rachit Lall</v>
      </c>
      <c r="K2866" t="s">
        <v>870</v>
      </c>
      <c r="L2866" s="7">
        <f t="shared" si="402"/>
        <v>45140</v>
      </c>
      <c r="M2866" s="7">
        <v>45183</v>
      </c>
      <c r="N2866" s="1">
        <f t="shared" si="398"/>
        <v>45183</v>
      </c>
      <c r="P2866" s="7" t="str">
        <f t="shared" si="403"/>
        <v/>
      </c>
      <c r="R2866">
        <v>0</v>
      </c>
      <c r="S2866">
        <v>1</v>
      </c>
      <c r="T2866">
        <v>20.100000000000001</v>
      </c>
      <c r="U2866" t="s">
        <v>33</v>
      </c>
      <c r="W2866" t="str">
        <f t="shared" si="399"/>
        <v>Open</v>
      </c>
      <c r="X2866" t="str">
        <f>_xlfn.XLOOKUP(B2866,'Customers'!A:A,'Customers'!E:E,"")</f>
        <v>SMB</v>
      </c>
      <c r="Y2866">
        <f t="shared" si="400"/>
        <v>0</v>
      </c>
      <c r="Z2866" t="str">
        <f t="shared" si="401"/>
        <v/>
      </c>
      <c r="AA2866">
        <f t="shared" si="404"/>
        <v>0</v>
      </c>
    </row>
    <row r="2867" spans="1:27">
      <c r="A2867" t="s">
        <v>8542</v>
      </c>
      <c r="B2867" t="s">
        <v>2154</v>
      </c>
      <c r="C2867" t="s">
        <v>18</v>
      </c>
      <c r="D2867" t="s">
        <v>53</v>
      </c>
      <c r="E2867" t="s">
        <v>54</v>
      </c>
      <c r="F2867" t="s">
        <v>8543</v>
      </c>
      <c r="G2867" s="6">
        <f t="shared" si="396"/>
        <v>16248</v>
      </c>
      <c r="H2867" t="s">
        <v>22</v>
      </c>
      <c r="I2867" t="s">
        <v>98</v>
      </c>
      <c r="J2867" t="str">
        <f t="shared" si="397"/>
        <v>Amruta Sinha</v>
      </c>
      <c r="K2867" t="s">
        <v>3700</v>
      </c>
      <c r="L2867" s="7">
        <f t="shared" si="402"/>
        <v>45407</v>
      </c>
      <c r="M2867" s="7">
        <v>45433</v>
      </c>
      <c r="N2867" s="1">
        <f t="shared" si="398"/>
        <v>45433</v>
      </c>
      <c r="P2867" s="7" t="str">
        <f t="shared" si="403"/>
        <v/>
      </c>
      <c r="R2867">
        <v>0</v>
      </c>
      <c r="S2867">
        <v>1</v>
      </c>
      <c r="T2867">
        <v>13</v>
      </c>
      <c r="U2867" t="s">
        <v>100</v>
      </c>
      <c r="W2867" t="str">
        <f t="shared" si="399"/>
        <v>Open</v>
      </c>
      <c r="X2867" t="str">
        <f>_xlfn.XLOOKUP(B2867,'Customers'!A:A,'Customers'!E:E,"")</f>
        <v>Mid-Market</v>
      </c>
      <c r="Y2867">
        <f t="shared" si="400"/>
        <v>0</v>
      </c>
      <c r="Z2867" t="str">
        <f t="shared" si="401"/>
        <v/>
      </c>
      <c r="AA2867">
        <f t="shared" si="404"/>
        <v>0</v>
      </c>
    </row>
    <row r="2868" spans="1:27">
      <c r="A2868" t="s">
        <v>8544</v>
      </c>
      <c r="B2868" t="s">
        <v>4713</v>
      </c>
      <c r="C2868" t="s">
        <v>18</v>
      </c>
      <c r="D2868" t="s">
        <v>66</v>
      </c>
      <c r="E2868" t="s">
        <v>54</v>
      </c>
      <c r="F2868" t="s">
        <v>592</v>
      </c>
      <c r="G2868" s="6">
        <f t="shared" si="396"/>
        <v>10000</v>
      </c>
      <c r="H2868" t="s">
        <v>30</v>
      </c>
      <c r="I2868" t="s">
        <v>62</v>
      </c>
      <c r="J2868" t="str">
        <f t="shared" si="397"/>
        <v>Jairaj Panchal</v>
      </c>
      <c r="K2868" t="s">
        <v>7220</v>
      </c>
      <c r="L2868" s="7">
        <f t="shared" si="402"/>
        <v>45396</v>
      </c>
      <c r="N2868" s="1" t="str">
        <f t="shared" si="398"/>
        <v/>
      </c>
      <c r="P2868" s="7" t="str">
        <f t="shared" si="403"/>
        <v/>
      </c>
      <c r="R2868">
        <v>0</v>
      </c>
      <c r="S2868">
        <v>1</v>
      </c>
      <c r="T2868">
        <v>0.7</v>
      </c>
      <c r="U2868" t="s">
        <v>25</v>
      </c>
      <c r="W2868" t="str">
        <f t="shared" si="399"/>
        <v>Open</v>
      </c>
      <c r="X2868" t="str">
        <f>_xlfn.XLOOKUP(B2868,'Customers'!A:A,'Customers'!E:E,"")</f>
        <v>Mid-Market</v>
      </c>
      <c r="Y2868">
        <f t="shared" si="400"/>
        <v>0</v>
      </c>
      <c r="Z2868" t="str">
        <f t="shared" si="401"/>
        <v/>
      </c>
      <c r="AA2868">
        <f t="shared" si="404"/>
        <v>0</v>
      </c>
    </row>
    <row r="2869" spans="1:27">
      <c r="A2869" t="s">
        <v>8545</v>
      </c>
      <c r="B2869" t="s">
        <v>3390</v>
      </c>
      <c r="C2869" t="s">
        <v>18</v>
      </c>
      <c r="D2869" t="s">
        <v>183</v>
      </c>
      <c r="E2869" t="s">
        <v>115</v>
      </c>
      <c r="F2869" t="s">
        <v>8546</v>
      </c>
      <c r="G2869" s="6">
        <f t="shared" si="396"/>
        <v>11505</v>
      </c>
      <c r="H2869" t="s">
        <v>30</v>
      </c>
      <c r="I2869" t="s">
        <v>268</v>
      </c>
      <c r="J2869" t="str">
        <f t="shared" si="397"/>
        <v>Panini Kade</v>
      </c>
      <c r="K2869" t="s">
        <v>1132</v>
      </c>
      <c r="L2869" s="7">
        <f t="shared" si="402"/>
        <v>45292</v>
      </c>
      <c r="M2869" s="7">
        <v>45452</v>
      </c>
      <c r="N2869" s="1">
        <f t="shared" si="398"/>
        <v>45452</v>
      </c>
      <c r="O2869" s="7">
        <v>45389</v>
      </c>
      <c r="P2869" s="7">
        <f t="shared" si="403"/>
        <v>45389</v>
      </c>
      <c r="Q2869">
        <v>97</v>
      </c>
      <c r="R2869">
        <v>0</v>
      </c>
      <c r="S2869">
        <v>1</v>
      </c>
      <c r="T2869">
        <v>4</v>
      </c>
      <c r="U2869" t="s">
        <v>25</v>
      </c>
      <c r="W2869" t="str">
        <f t="shared" si="399"/>
        <v>Lost</v>
      </c>
      <c r="X2869" t="str">
        <f>_xlfn.XLOOKUP(B2869,'Customers'!A:A,'Customers'!E:E,"")</f>
        <v>Mid-Market</v>
      </c>
      <c r="Y2869">
        <f t="shared" si="400"/>
        <v>1</v>
      </c>
      <c r="Z2869">
        <f t="shared" si="401"/>
        <v>-63</v>
      </c>
      <c r="AA2869">
        <f t="shared" si="404"/>
        <v>0</v>
      </c>
    </row>
    <row r="2870" spans="1:27">
      <c r="A2870" t="s">
        <v>8547</v>
      </c>
      <c r="B2870" t="s">
        <v>4047</v>
      </c>
      <c r="C2870" t="s">
        <v>18</v>
      </c>
      <c r="D2870" t="s">
        <v>183</v>
      </c>
      <c r="E2870" t="s">
        <v>54</v>
      </c>
      <c r="F2870" t="s">
        <v>8548</v>
      </c>
      <c r="G2870" s="6">
        <f t="shared" si="396"/>
        <v>10265</v>
      </c>
      <c r="H2870" t="s">
        <v>47</v>
      </c>
      <c r="I2870" t="s">
        <v>80</v>
      </c>
      <c r="J2870" t="str">
        <f t="shared" si="397"/>
        <v>Shivani Natt</v>
      </c>
      <c r="K2870" t="s">
        <v>4626</v>
      </c>
      <c r="L2870" s="7">
        <f t="shared" si="402"/>
        <v>44676</v>
      </c>
      <c r="M2870" s="7">
        <v>44790</v>
      </c>
      <c r="N2870" s="1">
        <f t="shared" si="398"/>
        <v>44790</v>
      </c>
      <c r="P2870" s="7" t="str">
        <f t="shared" si="403"/>
        <v/>
      </c>
      <c r="R2870">
        <v>0</v>
      </c>
      <c r="S2870">
        <v>1</v>
      </c>
      <c r="T2870">
        <v>14.1</v>
      </c>
      <c r="U2870" t="s">
        <v>100</v>
      </c>
      <c r="W2870" t="str">
        <f t="shared" si="399"/>
        <v>Open</v>
      </c>
      <c r="X2870" t="str">
        <f>_xlfn.XLOOKUP(B2870,'Customers'!A:A,'Customers'!E:E,"")</f>
        <v>Enterprise</v>
      </c>
      <c r="Y2870">
        <f t="shared" si="400"/>
        <v>0</v>
      </c>
      <c r="Z2870" t="str">
        <f t="shared" si="401"/>
        <v/>
      </c>
      <c r="AA2870">
        <f t="shared" si="404"/>
        <v>0</v>
      </c>
    </row>
    <row r="2871" spans="1:27">
      <c r="A2871" t="s">
        <v>8549</v>
      </c>
      <c r="B2871" t="s">
        <v>4425</v>
      </c>
      <c r="C2871" t="s">
        <v>567</v>
      </c>
      <c r="D2871" t="s">
        <v>19</v>
      </c>
      <c r="E2871" t="s">
        <v>91</v>
      </c>
      <c r="F2871" t="s">
        <v>8550</v>
      </c>
      <c r="G2871" s="6">
        <f t="shared" si="396"/>
        <v>1313</v>
      </c>
      <c r="H2871" t="s">
        <v>47</v>
      </c>
      <c r="I2871" t="s">
        <v>156</v>
      </c>
      <c r="J2871" t="str">
        <f t="shared" si="397"/>
        <v>Lakshmi Hayre</v>
      </c>
      <c r="K2871" t="s">
        <v>3518</v>
      </c>
      <c r="L2871" s="7">
        <f t="shared" si="402"/>
        <v>44587</v>
      </c>
      <c r="M2871" s="7">
        <v>44612</v>
      </c>
      <c r="N2871" s="1">
        <f t="shared" si="398"/>
        <v>44612</v>
      </c>
      <c r="O2871" s="7">
        <v>44615</v>
      </c>
      <c r="P2871" s="7">
        <f t="shared" si="403"/>
        <v>44615</v>
      </c>
      <c r="Q2871">
        <v>28</v>
      </c>
      <c r="R2871">
        <v>0</v>
      </c>
      <c r="S2871">
        <v>1</v>
      </c>
      <c r="T2871">
        <v>4</v>
      </c>
      <c r="U2871" t="s">
        <v>25</v>
      </c>
      <c r="W2871" t="str">
        <f t="shared" si="399"/>
        <v>Won</v>
      </c>
      <c r="X2871" t="str">
        <f>_xlfn.XLOOKUP(B2871,'Customers'!A:A,'Customers'!E:E,"")</f>
        <v>Mid-Market</v>
      </c>
      <c r="Y2871">
        <f t="shared" si="400"/>
        <v>1</v>
      </c>
      <c r="Z2871">
        <f t="shared" si="401"/>
        <v>3</v>
      </c>
      <c r="AA2871">
        <f t="shared" si="404"/>
        <v>0</v>
      </c>
    </row>
    <row r="2872" spans="1:27">
      <c r="A2872" t="s">
        <v>8551</v>
      </c>
      <c r="B2872" t="s">
        <v>416</v>
      </c>
      <c r="C2872" t="s">
        <v>3954</v>
      </c>
      <c r="D2872" t="s">
        <v>53</v>
      </c>
      <c r="E2872" t="s">
        <v>54</v>
      </c>
      <c r="F2872" t="s">
        <v>8552</v>
      </c>
      <c r="G2872" s="6">
        <f t="shared" si="396"/>
        <v>44278</v>
      </c>
      <c r="H2872" t="s">
        <v>30</v>
      </c>
      <c r="I2872" t="s">
        <v>93</v>
      </c>
      <c r="J2872" t="str">
        <f t="shared" si="397"/>
        <v>Owen Mane</v>
      </c>
      <c r="K2872" t="s">
        <v>5971</v>
      </c>
      <c r="L2872" s="7">
        <f t="shared" si="402"/>
        <v>45289</v>
      </c>
      <c r="M2872" s="7">
        <v>45415</v>
      </c>
      <c r="N2872" s="1">
        <f t="shared" si="398"/>
        <v>45415</v>
      </c>
      <c r="P2872" s="7" t="str">
        <f t="shared" si="403"/>
        <v/>
      </c>
      <c r="R2872">
        <v>0</v>
      </c>
      <c r="S2872">
        <v>1</v>
      </c>
      <c r="T2872">
        <v>10.7</v>
      </c>
      <c r="U2872" t="s">
        <v>25</v>
      </c>
      <c r="W2872" t="str">
        <f t="shared" si="399"/>
        <v>Open</v>
      </c>
      <c r="X2872" t="str">
        <f>_xlfn.XLOOKUP(B2872,'Customers'!A:A,'Customers'!E:E,"")</f>
        <v>SMB</v>
      </c>
      <c r="Y2872">
        <f t="shared" si="400"/>
        <v>0</v>
      </c>
      <c r="Z2872" t="str">
        <f t="shared" si="401"/>
        <v/>
      </c>
      <c r="AA2872">
        <f t="shared" si="404"/>
        <v>0</v>
      </c>
    </row>
    <row r="2873" spans="1:27">
      <c r="A2873" t="s">
        <v>8553</v>
      </c>
      <c r="B2873" t="s">
        <v>1790</v>
      </c>
      <c r="C2873" t="s">
        <v>18</v>
      </c>
      <c r="D2873" t="s">
        <v>53</v>
      </c>
      <c r="E2873" t="s">
        <v>20</v>
      </c>
      <c r="F2873" t="s">
        <v>8554</v>
      </c>
      <c r="G2873" s="6">
        <f t="shared" si="396"/>
        <v>42718</v>
      </c>
      <c r="H2873" t="s">
        <v>47</v>
      </c>
      <c r="I2873" t="s">
        <v>133</v>
      </c>
      <c r="J2873" t="str">
        <f t="shared" si="397"/>
        <v>Aachal Soni</v>
      </c>
      <c r="K2873" t="s">
        <v>3569</v>
      </c>
      <c r="L2873" s="7">
        <f t="shared" si="402"/>
        <v>44802</v>
      </c>
      <c r="N2873" s="1" t="str">
        <f t="shared" si="398"/>
        <v/>
      </c>
      <c r="P2873" s="7" t="str">
        <f t="shared" si="403"/>
        <v/>
      </c>
      <c r="R2873">
        <v>0</v>
      </c>
      <c r="S2873">
        <v>1</v>
      </c>
      <c r="T2873">
        <v>26</v>
      </c>
      <c r="U2873" t="s">
        <v>33</v>
      </c>
      <c r="W2873" t="str">
        <f t="shared" si="399"/>
        <v>Open</v>
      </c>
      <c r="X2873" t="str">
        <f>_xlfn.XLOOKUP(B2873,'Customers'!A:A,'Customers'!E:E,"")</f>
        <v>Mid-Market</v>
      </c>
      <c r="Y2873">
        <f t="shared" si="400"/>
        <v>0</v>
      </c>
      <c r="Z2873" t="str">
        <f t="shared" si="401"/>
        <v/>
      </c>
      <c r="AA2873">
        <f t="shared" si="404"/>
        <v>0</v>
      </c>
    </row>
    <row r="2874" spans="1:27">
      <c r="A2874" t="s">
        <v>8555</v>
      </c>
      <c r="B2874" t="s">
        <v>4628</v>
      </c>
      <c r="C2874" t="s">
        <v>2666</v>
      </c>
      <c r="D2874" t="s">
        <v>53</v>
      </c>
      <c r="E2874" t="s">
        <v>91</v>
      </c>
      <c r="F2874" t="s">
        <v>8556</v>
      </c>
      <c r="G2874" s="6">
        <f t="shared" si="396"/>
        <v>18979</v>
      </c>
      <c r="H2874" t="s">
        <v>151</v>
      </c>
      <c r="I2874" t="s">
        <v>274</v>
      </c>
      <c r="J2874" t="str">
        <f t="shared" si="397"/>
        <v>Rachit Lall</v>
      </c>
      <c r="K2874" t="s">
        <v>8557</v>
      </c>
      <c r="L2874" s="7">
        <f t="shared" si="402"/>
        <v>44924</v>
      </c>
      <c r="M2874" s="7">
        <v>44966</v>
      </c>
      <c r="N2874" s="1">
        <f t="shared" si="398"/>
        <v>44966</v>
      </c>
      <c r="O2874" s="7">
        <v>44978</v>
      </c>
      <c r="P2874" s="7">
        <f t="shared" si="403"/>
        <v>44978</v>
      </c>
      <c r="Q2874">
        <v>54</v>
      </c>
      <c r="R2874">
        <v>0</v>
      </c>
      <c r="S2874">
        <v>1</v>
      </c>
      <c r="T2874">
        <v>1.2</v>
      </c>
      <c r="U2874" t="s">
        <v>100</v>
      </c>
      <c r="W2874" t="str">
        <f t="shared" si="399"/>
        <v>Won</v>
      </c>
      <c r="X2874" t="str">
        <f>_xlfn.XLOOKUP(B2874,'Customers'!A:A,'Customers'!E:E,"")</f>
        <v>SMB</v>
      </c>
      <c r="Y2874">
        <f t="shared" si="400"/>
        <v>1</v>
      </c>
      <c r="Z2874">
        <f t="shared" si="401"/>
        <v>12</v>
      </c>
      <c r="AA2874">
        <f t="shared" si="404"/>
        <v>0</v>
      </c>
    </row>
    <row r="2875" spans="1:27">
      <c r="A2875" t="s">
        <v>8558</v>
      </c>
      <c r="B2875" t="s">
        <v>1564</v>
      </c>
      <c r="C2875" t="s">
        <v>534</v>
      </c>
      <c r="D2875" t="s">
        <v>37</v>
      </c>
      <c r="E2875" t="s">
        <v>177</v>
      </c>
      <c r="F2875" t="s">
        <v>8559</v>
      </c>
      <c r="G2875" s="6">
        <f t="shared" si="396"/>
        <v>88945</v>
      </c>
      <c r="H2875" t="s">
        <v>47</v>
      </c>
      <c r="I2875" t="s">
        <v>258</v>
      </c>
      <c r="J2875" t="str">
        <f t="shared" si="397"/>
        <v>Jasmit Gour</v>
      </c>
      <c r="K2875" t="s">
        <v>5004</v>
      </c>
      <c r="L2875" s="7">
        <f t="shared" si="402"/>
        <v>44614</v>
      </c>
      <c r="M2875" s="7">
        <v>44697</v>
      </c>
      <c r="N2875" s="1">
        <f t="shared" si="398"/>
        <v>44697</v>
      </c>
      <c r="P2875" s="7" t="str">
        <f t="shared" si="403"/>
        <v/>
      </c>
      <c r="R2875">
        <v>0</v>
      </c>
      <c r="S2875">
        <v>1</v>
      </c>
      <c r="T2875">
        <v>22.9</v>
      </c>
      <c r="U2875" t="s">
        <v>33</v>
      </c>
      <c r="W2875" t="str">
        <f t="shared" si="399"/>
        <v>Open</v>
      </c>
      <c r="X2875" t="str">
        <f>_xlfn.XLOOKUP(B2875,'Customers'!A:A,'Customers'!E:E,"")</f>
        <v>Enterprise</v>
      </c>
      <c r="Y2875">
        <f t="shared" si="400"/>
        <v>0</v>
      </c>
      <c r="Z2875" t="str">
        <f t="shared" si="401"/>
        <v/>
      </c>
      <c r="AA2875">
        <f t="shared" si="404"/>
        <v>0</v>
      </c>
    </row>
    <row r="2876" spans="1:27">
      <c r="A2876" t="s">
        <v>8560</v>
      </c>
      <c r="B2876" t="s">
        <v>1855</v>
      </c>
      <c r="C2876" t="s">
        <v>36</v>
      </c>
      <c r="D2876" t="s">
        <v>19</v>
      </c>
      <c r="E2876" t="s">
        <v>115</v>
      </c>
      <c r="F2876" t="s">
        <v>8561</v>
      </c>
      <c r="G2876" s="6">
        <f t="shared" si="396"/>
        <v>1945</v>
      </c>
      <c r="H2876" t="s">
        <v>161</v>
      </c>
      <c r="I2876" t="s">
        <v>133</v>
      </c>
      <c r="J2876" t="str">
        <f t="shared" si="397"/>
        <v>Aachal Soni</v>
      </c>
      <c r="K2876" t="s">
        <v>7060</v>
      </c>
      <c r="L2876" s="7">
        <f t="shared" si="402"/>
        <v>44974</v>
      </c>
      <c r="M2876" s="7">
        <v>45094</v>
      </c>
      <c r="N2876" s="1">
        <f t="shared" si="398"/>
        <v>45094</v>
      </c>
      <c r="O2876" s="7">
        <v>45099</v>
      </c>
      <c r="P2876" s="7">
        <f t="shared" si="403"/>
        <v>45099</v>
      </c>
      <c r="Q2876">
        <v>125</v>
      </c>
      <c r="R2876">
        <v>0</v>
      </c>
      <c r="S2876">
        <v>1</v>
      </c>
      <c r="T2876">
        <v>23.9</v>
      </c>
      <c r="U2876" t="s">
        <v>25</v>
      </c>
      <c r="W2876" t="str">
        <f t="shared" si="399"/>
        <v>Lost</v>
      </c>
      <c r="X2876" t="str">
        <f>_xlfn.XLOOKUP(B2876,'Customers'!A:A,'Customers'!E:E,"")</f>
        <v>SMB</v>
      </c>
      <c r="Y2876">
        <f t="shared" si="400"/>
        <v>1</v>
      </c>
      <c r="Z2876">
        <f t="shared" si="401"/>
        <v>5</v>
      </c>
      <c r="AA2876">
        <f t="shared" si="404"/>
        <v>0</v>
      </c>
    </row>
    <row r="2877" spans="1:27">
      <c r="A2877" t="s">
        <v>8562</v>
      </c>
      <c r="B2877" t="s">
        <v>8563</v>
      </c>
      <c r="C2877" t="s">
        <v>216</v>
      </c>
      <c r="D2877" t="s">
        <v>53</v>
      </c>
      <c r="E2877" t="s">
        <v>115</v>
      </c>
      <c r="F2877" t="s">
        <v>8564</v>
      </c>
      <c r="G2877" s="6">
        <f t="shared" si="396"/>
        <v>29710</v>
      </c>
      <c r="H2877" t="s">
        <v>22</v>
      </c>
      <c r="I2877" t="s">
        <v>237</v>
      </c>
      <c r="J2877" t="str">
        <f t="shared" si="397"/>
        <v>Vidhi Mital</v>
      </c>
      <c r="K2877" t="s">
        <v>1887</v>
      </c>
      <c r="L2877" s="7">
        <f t="shared" si="402"/>
        <v>45002</v>
      </c>
      <c r="M2877" s="7">
        <v>45087</v>
      </c>
      <c r="N2877" s="1">
        <f t="shared" si="398"/>
        <v>45087</v>
      </c>
      <c r="O2877" s="7">
        <v>45076</v>
      </c>
      <c r="P2877" s="7">
        <f t="shared" si="403"/>
        <v>45076</v>
      </c>
      <c r="Q2877">
        <v>74</v>
      </c>
      <c r="R2877">
        <v>0</v>
      </c>
      <c r="S2877">
        <v>1</v>
      </c>
      <c r="T2877">
        <v>23.6</v>
      </c>
      <c r="U2877" t="s">
        <v>42</v>
      </c>
      <c r="W2877" t="str">
        <f t="shared" si="399"/>
        <v>Lost</v>
      </c>
      <c r="X2877" t="str">
        <f>_xlfn.XLOOKUP(B2877,'Customers'!A:A,'Customers'!E:E,"")</f>
        <v>SMB</v>
      </c>
      <c r="Y2877">
        <f t="shared" si="400"/>
        <v>1</v>
      </c>
      <c r="Z2877">
        <f t="shared" si="401"/>
        <v>-11</v>
      </c>
      <c r="AA2877">
        <f t="shared" si="404"/>
        <v>0</v>
      </c>
    </row>
    <row r="2878" spans="1:27">
      <c r="A2878" t="s">
        <v>8565</v>
      </c>
      <c r="B2878" t="s">
        <v>3937</v>
      </c>
      <c r="C2878" t="s">
        <v>1149</v>
      </c>
      <c r="D2878" t="s">
        <v>37</v>
      </c>
      <c r="E2878" t="s">
        <v>91</v>
      </c>
      <c r="F2878" t="s">
        <v>8566</v>
      </c>
      <c r="G2878" s="6">
        <f t="shared" si="396"/>
        <v>165963</v>
      </c>
      <c r="H2878" t="s">
        <v>39</v>
      </c>
      <c r="I2878" t="s">
        <v>62</v>
      </c>
      <c r="J2878" t="str">
        <f t="shared" si="397"/>
        <v>Jairaj Panchal</v>
      </c>
      <c r="K2878" t="s">
        <v>4984</v>
      </c>
      <c r="L2878" s="7">
        <f t="shared" si="402"/>
        <v>44709</v>
      </c>
      <c r="M2878" s="7">
        <v>44741</v>
      </c>
      <c r="N2878" s="1">
        <f t="shared" si="398"/>
        <v>44741</v>
      </c>
      <c r="O2878" s="7">
        <v>44889</v>
      </c>
      <c r="P2878" s="7">
        <f t="shared" si="403"/>
        <v>44889</v>
      </c>
      <c r="Q2878">
        <v>180</v>
      </c>
      <c r="R2878">
        <v>1</v>
      </c>
      <c r="S2878">
        <v>1</v>
      </c>
      <c r="T2878">
        <v>28.3</v>
      </c>
      <c r="U2878" t="s">
        <v>58</v>
      </c>
      <c r="W2878" t="str">
        <f t="shared" si="399"/>
        <v>Won</v>
      </c>
      <c r="X2878" t="str">
        <f>_xlfn.XLOOKUP(B2878,'Customers'!A:A,'Customers'!E:E,"")</f>
        <v>Mid-Market</v>
      </c>
      <c r="Y2878">
        <f t="shared" si="400"/>
        <v>1</v>
      </c>
      <c r="Z2878">
        <f t="shared" si="401"/>
        <v>148</v>
      </c>
      <c r="AA2878">
        <f t="shared" si="404"/>
        <v>1</v>
      </c>
    </row>
    <row r="2879" spans="1:27">
      <c r="A2879" t="s">
        <v>8567</v>
      </c>
      <c r="B2879" t="s">
        <v>7068</v>
      </c>
      <c r="C2879" t="s">
        <v>18</v>
      </c>
      <c r="D2879" t="s">
        <v>66</v>
      </c>
      <c r="E2879" t="s">
        <v>177</v>
      </c>
      <c r="F2879" t="s">
        <v>8568</v>
      </c>
      <c r="G2879" s="6">
        <f t="shared" si="396"/>
        <v>11849</v>
      </c>
      <c r="H2879" t="s">
        <v>47</v>
      </c>
      <c r="I2879" t="s">
        <v>23</v>
      </c>
      <c r="J2879" t="str">
        <f t="shared" si="397"/>
        <v>Nihal Bhasin</v>
      </c>
      <c r="K2879" t="s">
        <v>2486</v>
      </c>
      <c r="L2879" s="7">
        <f t="shared" si="402"/>
        <v>45250</v>
      </c>
      <c r="M2879" s="7">
        <v>45427</v>
      </c>
      <c r="N2879" s="1">
        <f t="shared" si="398"/>
        <v>45427</v>
      </c>
      <c r="P2879" s="7" t="str">
        <f t="shared" si="403"/>
        <v/>
      </c>
      <c r="R2879">
        <v>0</v>
      </c>
      <c r="S2879">
        <v>1</v>
      </c>
      <c r="T2879">
        <v>28.6</v>
      </c>
      <c r="U2879" t="s">
        <v>42</v>
      </c>
      <c r="W2879" t="str">
        <f t="shared" si="399"/>
        <v>Open</v>
      </c>
      <c r="X2879" t="str">
        <f>_xlfn.XLOOKUP(B2879,'Customers'!A:A,'Customers'!E:E,"")</f>
        <v>Enterprise</v>
      </c>
      <c r="Y2879">
        <f t="shared" si="400"/>
        <v>0</v>
      </c>
      <c r="Z2879" t="str">
        <f t="shared" si="401"/>
        <v/>
      </c>
      <c r="AA2879">
        <f t="shared" si="404"/>
        <v>0</v>
      </c>
    </row>
    <row r="2880" spans="1:27">
      <c r="A2880" t="s">
        <v>8569</v>
      </c>
      <c r="B2880" t="s">
        <v>8570</v>
      </c>
      <c r="C2880" t="s">
        <v>18</v>
      </c>
      <c r="D2880" t="s">
        <v>37</v>
      </c>
      <c r="E2880" t="s">
        <v>115</v>
      </c>
      <c r="F2880" t="s">
        <v>8571</v>
      </c>
      <c r="G2880" s="6">
        <f t="shared" si="396"/>
        <v>84008</v>
      </c>
      <c r="H2880" t="s">
        <v>79</v>
      </c>
      <c r="I2880" t="s">
        <v>86</v>
      </c>
      <c r="J2880" t="str">
        <f t="shared" si="397"/>
        <v>Mason Solanki</v>
      </c>
      <c r="K2880" t="s">
        <v>8572</v>
      </c>
      <c r="L2880" s="7">
        <f t="shared" si="402"/>
        <v>45147</v>
      </c>
      <c r="M2880" s="7">
        <v>45285</v>
      </c>
      <c r="N2880" s="1">
        <f t="shared" si="398"/>
        <v>45285</v>
      </c>
      <c r="O2880" s="7">
        <v>45252</v>
      </c>
      <c r="P2880" s="7">
        <f t="shared" si="403"/>
        <v>45252</v>
      </c>
      <c r="Q2880">
        <v>105</v>
      </c>
      <c r="R2880">
        <v>0</v>
      </c>
      <c r="S2880">
        <v>1</v>
      </c>
      <c r="T2880">
        <v>34.799999999999997</v>
      </c>
      <c r="U2880" t="s">
        <v>100</v>
      </c>
      <c r="W2880" t="str">
        <f t="shared" si="399"/>
        <v>Lost</v>
      </c>
      <c r="X2880" t="str">
        <f>_xlfn.XLOOKUP(B2880,'Customers'!A:A,'Customers'!E:E,"")</f>
        <v>Mid-Market</v>
      </c>
      <c r="Y2880">
        <f t="shared" si="400"/>
        <v>1</v>
      </c>
      <c r="Z2880">
        <f t="shared" si="401"/>
        <v>-33</v>
      </c>
      <c r="AA2880">
        <f t="shared" si="404"/>
        <v>0</v>
      </c>
    </row>
    <row r="2881" spans="1:27">
      <c r="A2881" t="s">
        <v>8573</v>
      </c>
      <c r="B2881" t="s">
        <v>4885</v>
      </c>
      <c r="C2881" t="s">
        <v>2680</v>
      </c>
      <c r="D2881" t="s">
        <v>66</v>
      </c>
      <c r="E2881" t="s">
        <v>91</v>
      </c>
      <c r="F2881" t="s">
        <v>8574</v>
      </c>
      <c r="G2881" s="6">
        <f t="shared" si="396"/>
        <v>10776</v>
      </c>
      <c r="H2881" t="s">
        <v>22</v>
      </c>
      <c r="I2881" t="s">
        <v>80</v>
      </c>
      <c r="J2881" t="str">
        <f t="shared" si="397"/>
        <v>Shivani Natt</v>
      </c>
      <c r="K2881" t="s">
        <v>218</v>
      </c>
      <c r="L2881" s="7">
        <f t="shared" si="402"/>
        <v>45311</v>
      </c>
      <c r="M2881" s="7">
        <v>45396</v>
      </c>
      <c r="N2881" s="1">
        <f t="shared" si="398"/>
        <v>45396</v>
      </c>
      <c r="O2881" s="7">
        <v>45379</v>
      </c>
      <c r="P2881" s="7">
        <f t="shared" si="403"/>
        <v>45379</v>
      </c>
      <c r="Q2881">
        <v>68</v>
      </c>
      <c r="R2881">
        <v>1</v>
      </c>
      <c r="S2881">
        <v>4</v>
      </c>
      <c r="T2881">
        <v>9.1999999999999993</v>
      </c>
      <c r="U2881" t="s">
        <v>25</v>
      </c>
      <c r="W2881" t="str">
        <f t="shared" si="399"/>
        <v>Won</v>
      </c>
      <c r="X2881" t="str">
        <f>_xlfn.XLOOKUP(B2881,'Customers'!A:A,'Customers'!E:E,"")</f>
        <v>Enterprise</v>
      </c>
      <c r="Y2881">
        <f t="shared" si="400"/>
        <v>1</v>
      </c>
      <c r="Z2881">
        <f t="shared" si="401"/>
        <v>-17</v>
      </c>
      <c r="AA2881">
        <f t="shared" si="404"/>
        <v>0</v>
      </c>
    </row>
    <row r="2882" spans="1:27">
      <c r="A2882" t="s">
        <v>8575</v>
      </c>
      <c r="B2882" t="s">
        <v>6025</v>
      </c>
      <c r="C2882" t="s">
        <v>1472</v>
      </c>
      <c r="D2882" t="s">
        <v>19</v>
      </c>
      <c r="E2882" t="s">
        <v>177</v>
      </c>
      <c r="F2882" t="s">
        <v>8576</v>
      </c>
      <c r="G2882" s="6">
        <f t="shared" ref="G2882:G2945" si="405">IF(F2882="","",IF(RIGHT(UPPER(SUBSTITUTE(SUBSTITUTE(SUBSTITUTE(TRIM(F2882),"$",""),",","")," ","")),1)="K",VALUE(LEFT(UPPER(SUBSTITUTE(SUBSTITUTE(SUBSTITUTE(TRIM(F2882),"$",""),",","")," ","")),LEN(UPPER(SUBSTITUTE(SUBSTITUTE(SUBSTITUTE(TRIM(F2882),"$",""),",","")," ","")))-1))*1000,IF(RIGHT(UPPER(SUBSTITUTE(SUBSTITUTE(SUBSTITUTE(TRIM(F2882),"$",""),",","")," ","")),1)="M",VALUE(LEFT(UPPER(SUBSTITUTE(SUBSTITUTE(SUBSTITUTE(TRIM(F2882),"$",""),",","")," ","")),LEN(UPPER(SUBSTITUTE(SUBSTITUTE(SUBSTITUTE(TRIM(F2882),"$",""),",","")," ","")))-1))*1000000,VALUE(SUBSTITUTE(SUBSTITUTE(SUBSTITUTE(TRIM(F2882),"$",""),",","")," ","")))))</f>
        <v>1665</v>
      </c>
      <c r="H2882" t="s">
        <v>151</v>
      </c>
      <c r="I2882" t="s">
        <v>156</v>
      </c>
      <c r="J2882" t="str">
        <f t="shared" ref="J2882:J2945" si="406">PROPER(TRIM(I2882))</f>
        <v>Lakshmi Hayre</v>
      </c>
      <c r="K2882" t="s">
        <v>8577</v>
      </c>
      <c r="L2882" s="7">
        <f t="shared" si="402"/>
        <v>45199</v>
      </c>
      <c r="M2882" s="7">
        <v>45305</v>
      </c>
      <c r="N2882" s="1">
        <f t="shared" ref="N2882:N2945" si="407">IF(M2882="","",IF(ISNUMBER(M2882),M2882,IF(ISNUMBER(SEARCH("/",M2882)),DATE(VALUE(RIGHT(M2882,4)),VALUE(MID(M2882,4,2)),VALUE(LEFT(M2882,2))),DATE(VALUE(LEFT(M2882,4)),VALUE(MID(M2882,6,2)),VALUE(RIGHT(M2882,2))))))</f>
        <v>45305</v>
      </c>
      <c r="P2882" s="7" t="str">
        <f t="shared" si="403"/>
        <v/>
      </c>
      <c r="R2882">
        <v>0</v>
      </c>
      <c r="S2882">
        <v>1</v>
      </c>
      <c r="T2882">
        <v>11.2</v>
      </c>
      <c r="U2882" t="s">
        <v>100</v>
      </c>
      <c r="W2882" t="str">
        <f t="shared" ref="W2882:W2945" si="408">IF(E2882="","",IF(E2882="Closed Won","Won",IF(E2882="Closed Lost","Lost","Open")))</f>
        <v>Open</v>
      </c>
      <c r="X2882" t="str">
        <f>_xlfn.XLOOKUP(B2882,'Customers'!A:A,'Customers'!E:E,"")</f>
        <v>Mid-Market</v>
      </c>
      <c r="Y2882">
        <f t="shared" ref="Y2882:Y2945" si="409">IF(OR(W2882="Won",W2882="Lost"),1,0)</f>
        <v>0</v>
      </c>
      <c r="Z2882" t="str">
        <f t="shared" ref="Z2882:Z2945" si="410">IF(OR(N2882="",P2882=""),"",P2882-N2882)</f>
        <v/>
      </c>
      <c r="AA2882">
        <f t="shared" si="404"/>
        <v>0</v>
      </c>
    </row>
    <row r="2883" spans="1:27">
      <c r="A2883" t="s">
        <v>8578</v>
      </c>
      <c r="B2883" t="s">
        <v>5882</v>
      </c>
      <c r="C2883" t="s">
        <v>1565</v>
      </c>
      <c r="D2883" t="s">
        <v>53</v>
      </c>
      <c r="E2883" t="s">
        <v>28</v>
      </c>
      <c r="F2883" t="s">
        <v>8579</v>
      </c>
      <c r="G2883" s="6">
        <f t="shared" si="405"/>
        <v>25167</v>
      </c>
      <c r="H2883" t="s">
        <v>22</v>
      </c>
      <c r="I2883" t="s">
        <v>127</v>
      </c>
      <c r="J2883" t="str">
        <f t="shared" si="406"/>
        <v>Kashish Patla</v>
      </c>
      <c r="K2883" t="s">
        <v>3030</v>
      </c>
      <c r="L2883" s="7">
        <f t="shared" ref="L2883:L2946" si="411">IF(K2883="","",IF(ISNUMBER(K2883),K2883,IF(ISNUMBER(SEARCH("/",K2883)),DATE(VALUE(RIGHT(K2883,4)),VALUE(MID(K2883,4,2)),VALUE(LEFT(K2883,2))),DATE(VALUE(LEFT(K2883,4)),VALUE(MID(K2883,6,2)),VALUE(RIGHT(K2883,2))))))</f>
        <v>44831</v>
      </c>
      <c r="N2883" s="1" t="str">
        <f t="shared" si="407"/>
        <v/>
      </c>
      <c r="P2883" s="7" t="str">
        <f t="shared" ref="P2883:P2946" si="412">IF(O2883="","",IF(ISNUMBER(O2883),O2883,DATE(VALUE(LEFT(O2883,4)),VALUE(MID(O2883,6,2)),VALUE(RIGHT(O2883,2)))))</f>
        <v/>
      </c>
      <c r="R2883">
        <v>0</v>
      </c>
      <c r="S2883">
        <v>1</v>
      </c>
      <c r="T2883">
        <v>22.9</v>
      </c>
      <c r="U2883" t="s">
        <v>58</v>
      </c>
      <c r="W2883" t="str">
        <f t="shared" si="408"/>
        <v>Open</v>
      </c>
      <c r="X2883" t="str">
        <f>_xlfn.XLOOKUP(B2883,'Customers'!A:A,'Customers'!E:E,"")</f>
        <v>Mid-Market</v>
      </c>
      <c r="Y2883">
        <f t="shared" si="409"/>
        <v>0</v>
      </c>
      <c r="Z2883" t="str">
        <f t="shared" si="410"/>
        <v/>
      </c>
      <c r="AA2883">
        <f t="shared" ref="AA2883:AA2946" si="413">IF(AND(Y2883=1,Z2883&gt;30),1,0)</f>
        <v>0</v>
      </c>
    </row>
    <row r="2884" spans="1:27">
      <c r="A2884" t="s">
        <v>8580</v>
      </c>
      <c r="B2884" t="s">
        <v>2322</v>
      </c>
      <c r="C2884" t="s">
        <v>18</v>
      </c>
      <c r="D2884" t="s">
        <v>66</v>
      </c>
      <c r="E2884" t="s">
        <v>91</v>
      </c>
      <c r="F2884" t="s">
        <v>689</v>
      </c>
      <c r="G2884" s="6">
        <f t="shared" si="405"/>
        <v>6000</v>
      </c>
      <c r="H2884" t="s">
        <v>22</v>
      </c>
      <c r="I2884" t="s">
        <v>117</v>
      </c>
      <c r="J2884" t="str">
        <f t="shared" si="406"/>
        <v>Ekta Uppal</v>
      </c>
      <c r="K2884" t="s">
        <v>1726</v>
      </c>
      <c r="L2884" s="7">
        <f t="shared" si="411"/>
        <v>45449</v>
      </c>
      <c r="M2884" s="7">
        <v>45502</v>
      </c>
      <c r="N2884" s="1">
        <f t="shared" si="407"/>
        <v>45502</v>
      </c>
      <c r="O2884" s="7">
        <v>45490</v>
      </c>
      <c r="P2884" s="7">
        <f t="shared" si="412"/>
        <v>45490</v>
      </c>
      <c r="Q2884">
        <v>41</v>
      </c>
      <c r="R2884">
        <v>1</v>
      </c>
      <c r="S2884">
        <v>4</v>
      </c>
      <c r="T2884">
        <v>24.3</v>
      </c>
      <c r="U2884" t="s">
        <v>100</v>
      </c>
      <c r="W2884" t="str">
        <f t="shared" si="408"/>
        <v>Won</v>
      </c>
      <c r="X2884" t="str">
        <f>_xlfn.XLOOKUP(B2884,'Customers'!A:A,'Customers'!E:E,"")</f>
        <v>Enterprise</v>
      </c>
      <c r="Y2884">
        <f t="shared" si="409"/>
        <v>1</v>
      </c>
      <c r="Z2884">
        <f t="shared" si="410"/>
        <v>-12</v>
      </c>
      <c r="AA2884">
        <f t="shared" si="413"/>
        <v>0</v>
      </c>
    </row>
    <row r="2885" spans="1:27">
      <c r="A2885" t="s">
        <v>8581</v>
      </c>
      <c r="B2885" t="s">
        <v>6846</v>
      </c>
      <c r="C2885" t="s">
        <v>4315</v>
      </c>
      <c r="D2885" t="s">
        <v>19</v>
      </c>
      <c r="E2885" t="s">
        <v>115</v>
      </c>
      <c r="F2885" t="s">
        <v>8582</v>
      </c>
      <c r="G2885" s="6">
        <f t="shared" si="405"/>
        <v>8935</v>
      </c>
      <c r="H2885" t="s">
        <v>56</v>
      </c>
      <c r="I2885" t="s">
        <v>2606</v>
      </c>
      <c r="J2885" t="str">
        <f t="shared" si="406"/>
        <v>Ati Seshadri</v>
      </c>
      <c r="K2885" t="s">
        <v>1496</v>
      </c>
      <c r="L2885" s="7">
        <f t="shared" si="411"/>
        <v>45158</v>
      </c>
      <c r="M2885" s="7">
        <v>45286</v>
      </c>
      <c r="N2885" s="1">
        <f t="shared" si="407"/>
        <v>45286</v>
      </c>
      <c r="O2885" s="7">
        <v>45315</v>
      </c>
      <c r="P2885" s="7">
        <f t="shared" si="412"/>
        <v>45315</v>
      </c>
      <c r="Q2885">
        <v>157</v>
      </c>
      <c r="R2885">
        <v>0</v>
      </c>
      <c r="S2885">
        <v>1</v>
      </c>
      <c r="T2885">
        <v>3.3</v>
      </c>
      <c r="U2885" t="s">
        <v>42</v>
      </c>
      <c r="W2885" t="str">
        <f t="shared" si="408"/>
        <v>Lost</v>
      </c>
      <c r="X2885" t="str">
        <f>_xlfn.XLOOKUP(B2885,'Customers'!A:A,'Customers'!E:E,"")</f>
        <v>Mid-Market</v>
      </c>
      <c r="Y2885">
        <f t="shared" si="409"/>
        <v>1</v>
      </c>
      <c r="Z2885">
        <f t="shared" si="410"/>
        <v>29</v>
      </c>
      <c r="AA2885">
        <f t="shared" si="413"/>
        <v>0</v>
      </c>
    </row>
    <row r="2886" spans="1:27">
      <c r="A2886" t="s">
        <v>8583</v>
      </c>
      <c r="B2886" t="s">
        <v>4739</v>
      </c>
      <c r="C2886" t="s">
        <v>5498</v>
      </c>
      <c r="D2886" t="s">
        <v>37</v>
      </c>
      <c r="E2886" t="s">
        <v>28</v>
      </c>
      <c r="F2886" t="s">
        <v>8584</v>
      </c>
      <c r="G2886" s="6">
        <f t="shared" si="405"/>
        <v>70652</v>
      </c>
      <c r="H2886" t="s">
        <v>22</v>
      </c>
      <c r="I2886" t="s">
        <v>361</v>
      </c>
      <c r="J2886" t="str">
        <f t="shared" si="406"/>
        <v>Jalsa Parsa</v>
      </c>
      <c r="K2886" t="s">
        <v>1818</v>
      </c>
      <c r="L2886" s="7">
        <f t="shared" si="411"/>
        <v>45205</v>
      </c>
      <c r="M2886" s="7">
        <v>45294</v>
      </c>
      <c r="N2886" s="1">
        <f t="shared" si="407"/>
        <v>45294</v>
      </c>
      <c r="P2886" s="7" t="str">
        <f t="shared" si="412"/>
        <v/>
      </c>
      <c r="R2886">
        <v>0</v>
      </c>
      <c r="S2886">
        <v>1</v>
      </c>
      <c r="T2886">
        <v>32.4</v>
      </c>
      <c r="U2886" t="s">
        <v>25</v>
      </c>
      <c r="W2886" t="str">
        <f t="shared" si="408"/>
        <v>Open</v>
      </c>
      <c r="X2886" t="str">
        <f>_xlfn.XLOOKUP(B2886,'Customers'!A:A,'Customers'!E:E,"")</f>
        <v>SMB</v>
      </c>
      <c r="Y2886">
        <f t="shared" si="409"/>
        <v>0</v>
      </c>
      <c r="Z2886" t="str">
        <f t="shared" si="410"/>
        <v/>
      </c>
      <c r="AA2886">
        <f t="shared" si="413"/>
        <v>0</v>
      </c>
    </row>
    <row r="2887" spans="1:27">
      <c r="A2887" t="s">
        <v>8585</v>
      </c>
      <c r="B2887" t="s">
        <v>1911</v>
      </c>
      <c r="C2887" t="s">
        <v>3072</v>
      </c>
      <c r="D2887" t="s">
        <v>183</v>
      </c>
      <c r="E2887" t="s">
        <v>45</v>
      </c>
      <c r="F2887" t="s">
        <v>8586</v>
      </c>
      <c r="G2887" s="6">
        <f t="shared" si="405"/>
        <v>7806</v>
      </c>
      <c r="H2887" t="s">
        <v>161</v>
      </c>
      <c r="I2887" t="s">
        <v>117</v>
      </c>
      <c r="J2887" t="str">
        <f t="shared" si="406"/>
        <v>Ekta Uppal</v>
      </c>
      <c r="K2887" t="s">
        <v>4278</v>
      </c>
      <c r="L2887" s="7">
        <f t="shared" si="411"/>
        <v>44866</v>
      </c>
      <c r="M2887" s="7">
        <v>44922</v>
      </c>
      <c r="N2887" s="1">
        <f t="shared" si="407"/>
        <v>44922</v>
      </c>
      <c r="P2887" s="7" t="str">
        <f t="shared" si="412"/>
        <v/>
      </c>
      <c r="R2887">
        <v>0</v>
      </c>
      <c r="S2887">
        <v>1</v>
      </c>
      <c r="T2887">
        <v>1.7</v>
      </c>
      <c r="U2887" t="s">
        <v>58</v>
      </c>
      <c r="W2887" t="str">
        <f t="shared" si="408"/>
        <v>Open</v>
      </c>
      <c r="X2887" t="str">
        <f>_xlfn.XLOOKUP(B2887,'Customers'!A:A,'Customers'!E:E,"")</f>
        <v>Enterprise</v>
      </c>
      <c r="Y2887">
        <f t="shared" si="409"/>
        <v>0</v>
      </c>
      <c r="Z2887" t="str">
        <f t="shared" si="410"/>
        <v/>
      </c>
      <c r="AA2887">
        <f t="shared" si="413"/>
        <v>0</v>
      </c>
    </row>
    <row r="2888" spans="1:27">
      <c r="A2888" t="s">
        <v>8587</v>
      </c>
      <c r="B2888" t="s">
        <v>5126</v>
      </c>
      <c r="C2888" t="s">
        <v>18</v>
      </c>
      <c r="D2888" t="s">
        <v>53</v>
      </c>
      <c r="E2888" t="s">
        <v>28</v>
      </c>
      <c r="F2888" t="s">
        <v>8588</v>
      </c>
      <c r="G2888" s="6">
        <f t="shared" si="405"/>
        <v>36916</v>
      </c>
      <c r="H2888" t="s">
        <v>22</v>
      </c>
      <c r="I2888" t="s">
        <v>268</v>
      </c>
      <c r="J2888" t="str">
        <f t="shared" si="406"/>
        <v>Panini Kade</v>
      </c>
      <c r="K2888" t="s">
        <v>6606</v>
      </c>
      <c r="L2888" s="7">
        <f t="shared" si="411"/>
        <v>45155</v>
      </c>
      <c r="M2888" s="7">
        <v>45290</v>
      </c>
      <c r="N2888" s="1">
        <f t="shared" si="407"/>
        <v>45290</v>
      </c>
      <c r="P2888" s="7" t="str">
        <f t="shared" si="412"/>
        <v/>
      </c>
      <c r="R2888">
        <v>0</v>
      </c>
      <c r="S2888">
        <v>1</v>
      </c>
      <c r="U2888" t="s">
        <v>42</v>
      </c>
      <c r="W2888" t="str">
        <f t="shared" si="408"/>
        <v>Open</v>
      </c>
      <c r="X2888" t="str">
        <f>_xlfn.XLOOKUP(B2888,'Customers'!A:A,'Customers'!E:E,"")</f>
        <v>Mid-Market</v>
      </c>
      <c r="Y2888">
        <f t="shared" si="409"/>
        <v>0</v>
      </c>
      <c r="Z2888" t="str">
        <f t="shared" si="410"/>
        <v/>
      </c>
      <c r="AA2888">
        <f t="shared" si="413"/>
        <v>0</v>
      </c>
    </row>
    <row r="2889" spans="1:27">
      <c r="A2889" t="s">
        <v>8589</v>
      </c>
      <c r="B2889" t="s">
        <v>5344</v>
      </c>
      <c r="C2889" t="s">
        <v>1060</v>
      </c>
      <c r="D2889" t="s">
        <v>19</v>
      </c>
      <c r="E2889" t="s">
        <v>28</v>
      </c>
      <c r="F2889" t="s">
        <v>8590</v>
      </c>
      <c r="G2889" s="6">
        <f t="shared" si="405"/>
        <v>4696</v>
      </c>
      <c r="H2889" t="s">
        <v>56</v>
      </c>
      <c r="I2889" t="s">
        <v>105</v>
      </c>
      <c r="J2889" t="str">
        <f t="shared" si="406"/>
        <v>Hemangini Bahri</v>
      </c>
      <c r="K2889" t="s">
        <v>7670</v>
      </c>
      <c r="L2889" s="7">
        <f t="shared" si="411"/>
        <v>44725</v>
      </c>
      <c r="M2889" s="7">
        <v>44771</v>
      </c>
      <c r="N2889" s="1">
        <f t="shared" si="407"/>
        <v>44771</v>
      </c>
      <c r="P2889" s="7" t="str">
        <f t="shared" si="412"/>
        <v/>
      </c>
      <c r="R2889">
        <v>0</v>
      </c>
      <c r="S2889">
        <v>1</v>
      </c>
      <c r="T2889">
        <v>20.3</v>
      </c>
      <c r="U2889" t="s">
        <v>42</v>
      </c>
      <c r="W2889" t="str">
        <f t="shared" si="408"/>
        <v>Open</v>
      </c>
      <c r="X2889" t="str">
        <f>_xlfn.XLOOKUP(B2889,'Customers'!A:A,'Customers'!E:E,"")</f>
        <v>Mid-Market</v>
      </c>
      <c r="Y2889">
        <f t="shared" si="409"/>
        <v>0</v>
      </c>
      <c r="Z2889" t="str">
        <f t="shared" si="410"/>
        <v/>
      </c>
      <c r="AA2889">
        <f t="shared" si="413"/>
        <v>0</v>
      </c>
    </row>
    <row r="2890" spans="1:27">
      <c r="A2890" t="s">
        <v>8591</v>
      </c>
      <c r="B2890" t="s">
        <v>7795</v>
      </c>
      <c r="C2890" t="s">
        <v>4910</v>
      </c>
      <c r="D2890" t="s">
        <v>183</v>
      </c>
      <c r="E2890" t="s">
        <v>20</v>
      </c>
      <c r="F2890" t="s">
        <v>8592</v>
      </c>
      <c r="G2890" s="6">
        <f t="shared" si="405"/>
        <v>7016</v>
      </c>
      <c r="H2890" t="s">
        <v>47</v>
      </c>
      <c r="I2890" t="s">
        <v>139</v>
      </c>
      <c r="J2890" t="str">
        <f t="shared" si="406"/>
        <v>Champak Rao</v>
      </c>
      <c r="K2890" t="s">
        <v>4602</v>
      </c>
      <c r="L2890" s="7">
        <f t="shared" si="411"/>
        <v>45386</v>
      </c>
      <c r="M2890" s="7">
        <v>45504</v>
      </c>
      <c r="N2890" s="1">
        <f t="shared" si="407"/>
        <v>45504</v>
      </c>
      <c r="P2890" s="7" t="str">
        <f t="shared" si="412"/>
        <v/>
      </c>
      <c r="R2890">
        <v>0</v>
      </c>
      <c r="S2890">
        <v>1</v>
      </c>
      <c r="T2890">
        <v>11.8</v>
      </c>
      <c r="U2890" t="s">
        <v>100</v>
      </c>
      <c r="W2890" t="str">
        <f t="shared" si="408"/>
        <v>Open</v>
      </c>
      <c r="X2890" t="str">
        <f>_xlfn.XLOOKUP(B2890,'Customers'!A:A,'Customers'!E:E,"")</f>
        <v>Mid-Market</v>
      </c>
      <c r="Y2890">
        <f t="shared" si="409"/>
        <v>0</v>
      </c>
      <c r="Z2890" t="str">
        <f t="shared" si="410"/>
        <v/>
      </c>
      <c r="AA2890">
        <f t="shared" si="413"/>
        <v>0</v>
      </c>
    </row>
    <row r="2891" spans="1:27">
      <c r="A2891" t="s">
        <v>8593</v>
      </c>
      <c r="B2891" t="s">
        <v>2182</v>
      </c>
      <c r="C2891" t="s">
        <v>1422</v>
      </c>
      <c r="D2891" t="s">
        <v>37</v>
      </c>
      <c r="E2891" t="s">
        <v>177</v>
      </c>
      <c r="F2891" t="s">
        <v>8594</v>
      </c>
      <c r="G2891" s="6">
        <f t="shared" si="405"/>
        <v>133871</v>
      </c>
      <c r="H2891" t="s">
        <v>30</v>
      </c>
      <c r="I2891" t="s">
        <v>86</v>
      </c>
      <c r="J2891" t="str">
        <f t="shared" si="406"/>
        <v>Mason Solanki</v>
      </c>
      <c r="K2891" t="s">
        <v>5198</v>
      </c>
      <c r="L2891" s="7">
        <f t="shared" si="411"/>
        <v>45600</v>
      </c>
      <c r="M2891" s="7">
        <v>45705</v>
      </c>
      <c r="N2891" s="1">
        <f t="shared" si="407"/>
        <v>45705</v>
      </c>
      <c r="P2891" s="7" t="str">
        <f t="shared" si="412"/>
        <v/>
      </c>
      <c r="R2891">
        <v>0</v>
      </c>
      <c r="S2891">
        <v>1</v>
      </c>
      <c r="T2891">
        <v>14.8</v>
      </c>
      <c r="U2891" t="s">
        <v>58</v>
      </c>
      <c r="W2891" t="str">
        <f t="shared" si="408"/>
        <v>Open</v>
      </c>
      <c r="X2891" t="str">
        <f>_xlfn.XLOOKUP(B2891,'Customers'!A:A,'Customers'!E:E,"")</f>
        <v>Mid-Market</v>
      </c>
      <c r="Y2891">
        <f t="shared" si="409"/>
        <v>0</v>
      </c>
      <c r="Z2891" t="str">
        <f t="shared" si="410"/>
        <v/>
      </c>
      <c r="AA2891">
        <f t="shared" si="413"/>
        <v>0</v>
      </c>
    </row>
    <row r="2892" spans="1:27">
      <c r="A2892" t="s">
        <v>8595</v>
      </c>
      <c r="B2892" t="s">
        <v>4272</v>
      </c>
      <c r="C2892" t="s">
        <v>2235</v>
      </c>
      <c r="D2892" t="s">
        <v>53</v>
      </c>
      <c r="E2892" t="s">
        <v>28</v>
      </c>
      <c r="F2892" t="s">
        <v>8596</v>
      </c>
      <c r="G2892" s="6">
        <f t="shared" si="405"/>
        <v>22774</v>
      </c>
      <c r="H2892" t="s">
        <v>39</v>
      </c>
      <c r="I2892" t="s">
        <v>139</v>
      </c>
      <c r="J2892" t="str">
        <f t="shared" si="406"/>
        <v>Champak Rao</v>
      </c>
      <c r="K2892" t="s">
        <v>8597</v>
      </c>
      <c r="L2892" s="7">
        <f t="shared" si="411"/>
        <v>44784</v>
      </c>
      <c r="M2892" s="7">
        <v>44868</v>
      </c>
      <c r="N2892" s="1">
        <f t="shared" si="407"/>
        <v>44868</v>
      </c>
      <c r="P2892" s="7" t="str">
        <f t="shared" si="412"/>
        <v/>
      </c>
      <c r="R2892">
        <v>0</v>
      </c>
      <c r="S2892">
        <v>1</v>
      </c>
      <c r="T2892">
        <v>16.3</v>
      </c>
      <c r="U2892" t="s">
        <v>58</v>
      </c>
      <c r="W2892" t="str">
        <f t="shared" si="408"/>
        <v>Open</v>
      </c>
      <c r="X2892" t="str">
        <f>_xlfn.XLOOKUP(B2892,'Customers'!A:A,'Customers'!E:E,"")</f>
        <v>Mid-Market</v>
      </c>
      <c r="Y2892">
        <f t="shared" si="409"/>
        <v>0</v>
      </c>
      <c r="Z2892" t="str">
        <f t="shared" si="410"/>
        <v/>
      </c>
      <c r="AA2892">
        <f t="shared" si="413"/>
        <v>0</v>
      </c>
    </row>
    <row r="2893" spans="1:27">
      <c r="A2893" t="s">
        <v>8598</v>
      </c>
      <c r="B2893" t="s">
        <v>3286</v>
      </c>
      <c r="C2893" t="s">
        <v>18</v>
      </c>
      <c r="D2893" t="s">
        <v>66</v>
      </c>
      <c r="E2893" t="s">
        <v>115</v>
      </c>
      <c r="F2893" t="s">
        <v>8599</v>
      </c>
      <c r="G2893" s="6">
        <f t="shared" si="405"/>
        <v>7978</v>
      </c>
      <c r="H2893" t="s">
        <v>172</v>
      </c>
      <c r="I2893" t="s">
        <v>2149</v>
      </c>
      <c r="J2893" t="str">
        <f t="shared" si="406"/>
        <v>Champak Rao</v>
      </c>
      <c r="K2893" t="s">
        <v>738</v>
      </c>
      <c r="L2893" s="7">
        <f t="shared" si="411"/>
        <v>45362</v>
      </c>
      <c r="M2893" s="7">
        <v>45511</v>
      </c>
      <c r="N2893" s="1">
        <f t="shared" si="407"/>
        <v>45511</v>
      </c>
      <c r="O2893" s="7">
        <v>45488</v>
      </c>
      <c r="P2893" s="7">
        <f t="shared" si="412"/>
        <v>45488</v>
      </c>
      <c r="Q2893">
        <v>126</v>
      </c>
      <c r="R2893">
        <v>0</v>
      </c>
      <c r="S2893">
        <v>1</v>
      </c>
      <c r="T2893">
        <v>26.1</v>
      </c>
      <c r="U2893" t="s">
        <v>25</v>
      </c>
      <c r="W2893" t="str">
        <f t="shared" si="408"/>
        <v>Lost</v>
      </c>
      <c r="X2893" t="str">
        <f>_xlfn.XLOOKUP(B2893,'Customers'!A:A,'Customers'!E:E,"")</f>
        <v>SMB</v>
      </c>
      <c r="Y2893">
        <f t="shared" si="409"/>
        <v>1</v>
      </c>
      <c r="Z2893">
        <f t="shared" si="410"/>
        <v>-23</v>
      </c>
      <c r="AA2893">
        <f t="shared" si="413"/>
        <v>0</v>
      </c>
    </row>
    <row r="2894" spans="1:27">
      <c r="A2894" t="s">
        <v>8600</v>
      </c>
      <c r="B2894" t="s">
        <v>757</v>
      </c>
      <c r="C2894" t="s">
        <v>3807</v>
      </c>
      <c r="D2894" t="s">
        <v>66</v>
      </c>
      <c r="E2894" t="s">
        <v>115</v>
      </c>
      <c r="F2894" t="s">
        <v>8601</v>
      </c>
      <c r="G2894" s="6">
        <f t="shared" si="405"/>
        <v>7329</v>
      </c>
      <c r="H2894" t="s">
        <v>172</v>
      </c>
      <c r="I2894" t="s">
        <v>31</v>
      </c>
      <c r="J2894" t="str">
        <f t="shared" si="406"/>
        <v>Ati Seshadri</v>
      </c>
      <c r="K2894" t="s">
        <v>8602</v>
      </c>
      <c r="L2894" s="7">
        <f t="shared" si="411"/>
        <v>45184</v>
      </c>
      <c r="M2894" s="7">
        <v>45246</v>
      </c>
      <c r="N2894" s="1">
        <f t="shared" si="407"/>
        <v>45246</v>
      </c>
      <c r="O2894" s="7">
        <v>45337</v>
      </c>
      <c r="P2894" s="7">
        <f t="shared" si="412"/>
        <v>45337</v>
      </c>
      <c r="Q2894">
        <v>153</v>
      </c>
      <c r="R2894">
        <v>0</v>
      </c>
      <c r="S2894">
        <v>1</v>
      </c>
      <c r="U2894" t="s">
        <v>25</v>
      </c>
      <c r="W2894" t="str">
        <f t="shared" si="408"/>
        <v>Lost</v>
      </c>
      <c r="X2894" t="str">
        <f>_xlfn.XLOOKUP(B2894,'Customers'!A:A,'Customers'!E:E,"")</f>
        <v>Mid-Market</v>
      </c>
      <c r="Y2894">
        <f t="shared" si="409"/>
        <v>1</v>
      </c>
      <c r="Z2894">
        <f t="shared" si="410"/>
        <v>91</v>
      </c>
      <c r="AA2894">
        <f t="shared" si="413"/>
        <v>1</v>
      </c>
    </row>
    <row r="2895" spans="1:27">
      <c r="A2895" t="s">
        <v>8603</v>
      </c>
      <c r="B2895" t="s">
        <v>3324</v>
      </c>
      <c r="C2895" t="s">
        <v>1898</v>
      </c>
      <c r="D2895" t="s">
        <v>183</v>
      </c>
      <c r="E2895" t="s">
        <v>177</v>
      </c>
      <c r="F2895" t="s">
        <v>72</v>
      </c>
      <c r="G2895" s="6">
        <f t="shared" si="405"/>
        <v>4000</v>
      </c>
      <c r="H2895" t="s">
        <v>30</v>
      </c>
      <c r="I2895" t="s">
        <v>232</v>
      </c>
      <c r="J2895" t="str">
        <f t="shared" si="406"/>
        <v>Patrick Sama</v>
      </c>
      <c r="K2895" t="s">
        <v>1509</v>
      </c>
      <c r="L2895" s="7">
        <f t="shared" si="411"/>
        <v>44938</v>
      </c>
      <c r="M2895" s="7">
        <v>44955</v>
      </c>
      <c r="N2895" s="1">
        <f t="shared" si="407"/>
        <v>44955</v>
      </c>
      <c r="P2895" s="7" t="str">
        <f t="shared" si="412"/>
        <v/>
      </c>
      <c r="R2895">
        <v>0</v>
      </c>
      <c r="S2895">
        <v>1</v>
      </c>
      <c r="T2895">
        <v>9.6</v>
      </c>
      <c r="U2895" t="s">
        <v>33</v>
      </c>
      <c r="W2895" t="str">
        <f t="shared" si="408"/>
        <v>Open</v>
      </c>
      <c r="X2895" t="str">
        <f>_xlfn.XLOOKUP(B2895,'Customers'!A:A,'Customers'!E:E,"")</f>
        <v>SMB</v>
      </c>
      <c r="Y2895">
        <f t="shared" si="409"/>
        <v>0</v>
      </c>
      <c r="Z2895" t="str">
        <f t="shared" si="410"/>
        <v/>
      </c>
      <c r="AA2895">
        <f t="shared" si="413"/>
        <v>0</v>
      </c>
    </row>
    <row r="2896" spans="1:27">
      <c r="A2896" t="s">
        <v>8604</v>
      </c>
      <c r="B2896" t="s">
        <v>8288</v>
      </c>
      <c r="C2896" t="s">
        <v>2710</v>
      </c>
      <c r="D2896" t="s">
        <v>37</v>
      </c>
      <c r="E2896" t="s">
        <v>28</v>
      </c>
      <c r="F2896" t="s">
        <v>8605</v>
      </c>
      <c r="G2896" s="6">
        <f t="shared" si="405"/>
        <v>124400</v>
      </c>
      <c r="H2896" t="s">
        <v>30</v>
      </c>
      <c r="I2896" t="s">
        <v>258</v>
      </c>
      <c r="J2896" t="str">
        <f t="shared" si="406"/>
        <v>Jasmit Gour</v>
      </c>
      <c r="K2896" t="s">
        <v>49</v>
      </c>
      <c r="L2896" s="7">
        <f t="shared" si="411"/>
        <v>45328</v>
      </c>
      <c r="M2896" s="7">
        <v>45390</v>
      </c>
      <c r="N2896" s="1">
        <f t="shared" si="407"/>
        <v>45390</v>
      </c>
      <c r="P2896" s="7" t="str">
        <f t="shared" si="412"/>
        <v/>
      </c>
      <c r="R2896">
        <v>0</v>
      </c>
      <c r="S2896">
        <v>1</v>
      </c>
      <c r="U2896" t="s">
        <v>33</v>
      </c>
      <c r="W2896" t="str">
        <f t="shared" si="408"/>
        <v>Open</v>
      </c>
      <c r="X2896" t="str">
        <f>_xlfn.XLOOKUP(B2896,'Customers'!A:A,'Customers'!E:E,"")</f>
        <v>SMB</v>
      </c>
      <c r="Y2896">
        <f t="shared" si="409"/>
        <v>0</v>
      </c>
      <c r="Z2896" t="str">
        <f t="shared" si="410"/>
        <v/>
      </c>
      <c r="AA2896">
        <f t="shared" si="413"/>
        <v>0</v>
      </c>
    </row>
    <row r="2897" spans="1:27">
      <c r="A2897" t="s">
        <v>8606</v>
      </c>
      <c r="B2897" t="s">
        <v>2292</v>
      </c>
      <c r="C2897" t="s">
        <v>1826</v>
      </c>
      <c r="D2897" t="s">
        <v>37</v>
      </c>
      <c r="E2897" t="s">
        <v>115</v>
      </c>
      <c r="F2897" t="s">
        <v>8607</v>
      </c>
      <c r="G2897" s="6">
        <f t="shared" si="405"/>
        <v>86808</v>
      </c>
      <c r="H2897" t="s">
        <v>47</v>
      </c>
      <c r="I2897" t="s">
        <v>5094</v>
      </c>
      <c r="J2897" t="str">
        <f t="shared" si="406"/>
        <v>Mason Solanki</v>
      </c>
      <c r="K2897" t="s">
        <v>8608</v>
      </c>
      <c r="L2897" s="7">
        <f t="shared" si="411"/>
        <v>44959</v>
      </c>
      <c r="M2897" s="7">
        <v>45014</v>
      </c>
      <c r="N2897" s="1">
        <f t="shared" si="407"/>
        <v>45014</v>
      </c>
      <c r="O2897" s="7">
        <v>45111</v>
      </c>
      <c r="P2897" s="7">
        <f t="shared" si="412"/>
        <v>45111</v>
      </c>
      <c r="Q2897">
        <v>152</v>
      </c>
      <c r="R2897">
        <v>0</v>
      </c>
      <c r="S2897">
        <v>1</v>
      </c>
      <c r="T2897">
        <v>22</v>
      </c>
      <c r="U2897" t="s">
        <v>100</v>
      </c>
      <c r="W2897" t="str">
        <f t="shared" si="408"/>
        <v>Lost</v>
      </c>
      <c r="X2897" t="str">
        <f>_xlfn.XLOOKUP(B2897,'Customers'!A:A,'Customers'!E:E,"")</f>
        <v>SMB</v>
      </c>
      <c r="Y2897">
        <f t="shared" si="409"/>
        <v>1</v>
      </c>
      <c r="Z2897">
        <f t="shared" si="410"/>
        <v>97</v>
      </c>
      <c r="AA2897">
        <f t="shared" si="413"/>
        <v>1</v>
      </c>
    </row>
    <row r="2898" spans="1:27">
      <c r="A2898" t="s">
        <v>8609</v>
      </c>
      <c r="B2898" t="s">
        <v>3918</v>
      </c>
      <c r="C2898" t="s">
        <v>1605</v>
      </c>
      <c r="D2898" t="s">
        <v>66</v>
      </c>
      <c r="E2898" t="s">
        <v>54</v>
      </c>
      <c r="F2898" t="s">
        <v>8610</v>
      </c>
      <c r="G2898" s="6">
        <f t="shared" si="405"/>
        <v>20938</v>
      </c>
      <c r="H2898" t="s">
        <v>151</v>
      </c>
      <c r="I2898" t="s">
        <v>23</v>
      </c>
      <c r="J2898" t="str">
        <f t="shared" si="406"/>
        <v>Nihal Bhasin</v>
      </c>
      <c r="K2898" t="s">
        <v>1039</v>
      </c>
      <c r="L2898" s="7">
        <f t="shared" si="411"/>
        <v>45631</v>
      </c>
      <c r="M2898" s="7">
        <v>45728</v>
      </c>
      <c r="N2898" s="1">
        <f t="shared" si="407"/>
        <v>45728</v>
      </c>
      <c r="P2898" s="7" t="str">
        <f t="shared" si="412"/>
        <v/>
      </c>
      <c r="R2898">
        <v>0</v>
      </c>
      <c r="S2898">
        <v>1</v>
      </c>
      <c r="T2898">
        <v>6.8</v>
      </c>
      <c r="U2898" t="s">
        <v>25</v>
      </c>
      <c r="W2898" t="str">
        <f t="shared" si="408"/>
        <v>Open</v>
      </c>
      <c r="X2898" t="str">
        <f>_xlfn.XLOOKUP(B2898,'Customers'!A:A,'Customers'!E:E,"")</f>
        <v>Mid-Market</v>
      </c>
      <c r="Y2898">
        <f t="shared" si="409"/>
        <v>0</v>
      </c>
      <c r="Z2898" t="str">
        <f t="shared" si="410"/>
        <v/>
      </c>
      <c r="AA2898">
        <f t="shared" si="413"/>
        <v>0</v>
      </c>
    </row>
    <row r="2899" spans="1:27">
      <c r="A2899" t="s">
        <v>8611</v>
      </c>
      <c r="B2899" t="s">
        <v>8612</v>
      </c>
      <c r="C2899" t="s">
        <v>1477</v>
      </c>
      <c r="D2899" t="s">
        <v>19</v>
      </c>
      <c r="E2899" t="s">
        <v>91</v>
      </c>
      <c r="F2899" t="s">
        <v>8613</v>
      </c>
      <c r="G2899" s="6">
        <f t="shared" si="405"/>
        <v>4504</v>
      </c>
      <c r="H2899" t="s">
        <v>151</v>
      </c>
      <c r="I2899" t="s">
        <v>86</v>
      </c>
      <c r="J2899" t="str">
        <f t="shared" si="406"/>
        <v>Mason Solanki</v>
      </c>
      <c r="K2899" t="s">
        <v>6382</v>
      </c>
      <c r="L2899" s="7">
        <f t="shared" si="411"/>
        <v>45094</v>
      </c>
      <c r="M2899" s="7">
        <v>45260</v>
      </c>
      <c r="N2899" s="1">
        <f t="shared" si="407"/>
        <v>45260</v>
      </c>
      <c r="O2899" s="7">
        <v>45165</v>
      </c>
      <c r="P2899" s="7">
        <f t="shared" si="412"/>
        <v>45165</v>
      </c>
      <c r="Q2899">
        <v>71</v>
      </c>
      <c r="R2899">
        <v>1</v>
      </c>
      <c r="S2899">
        <v>3</v>
      </c>
      <c r="T2899">
        <v>16.7</v>
      </c>
      <c r="U2899" t="s">
        <v>25</v>
      </c>
      <c r="W2899" t="str">
        <f t="shared" si="408"/>
        <v>Won</v>
      </c>
      <c r="X2899" t="str">
        <f>_xlfn.XLOOKUP(B2899,'Customers'!A:A,'Customers'!E:E,"")</f>
        <v>SMB</v>
      </c>
      <c r="Y2899">
        <f t="shared" si="409"/>
        <v>1</v>
      </c>
      <c r="Z2899">
        <f t="shared" si="410"/>
        <v>-95</v>
      </c>
      <c r="AA2899">
        <f t="shared" si="413"/>
        <v>0</v>
      </c>
    </row>
    <row r="2900" spans="1:27">
      <c r="A2900" t="s">
        <v>8614</v>
      </c>
      <c r="B2900" t="s">
        <v>4943</v>
      </c>
      <c r="C2900" t="s">
        <v>2370</v>
      </c>
      <c r="D2900" t="s">
        <v>66</v>
      </c>
      <c r="E2900" t="s">
        <v>20</v>
      </c>
      <c r="F2900" t="s">
        <v>8615</v>
      </c>
      <c r="G2900" s="6">
        <f t="shared" si="405"/>
        <v>23441</v>
      </c>
      <c r="H2900" t="s">
        <v>79</v>
      </c>
      <c r="I2900" t="s">
        <v>274</v>
      </c>
      <c r="J2900" t="str">
        <f t="shared" si="406"/>
        <v>Rachit Lall</v>
      </c>
      <c r="K2900" t="s">
        <v>1679</v>
      </c>
      <c r="L2900" s="7">
        <f t="shared" si="411"/>
        <v>45513</v>
      </c>
      <c r="M2900" s="7">
        <v>45643</v>
      </c>
      <c r="N2900" s="1">
        <f t="shared" si="407"/>
        <v>45643</v>
      </c>
      <c r="P2900" s="7" t="str">
        <f t="shared" si="412"/>
        <v/>
      </c>
      <c r="R2900">
        <v>0</v>
      </c>
      <c r="S2900">
        <v>1</v>
      </c>
      <c r="T2900">
        <v>0.8</v>
      </c>
      <c r="U2900" t="s">
        <v>58</v>
      </c>
      <c r="W2900" t="str">
        <f t="shared" si="408"/>
        <v>Open</v>
      </c>
      <c r="X2900" t="str">
        <f>_xlfn.XLOOKUP(B2900,'Customers'!A:A,'Customers'!E:E,"")</f>
        <v>Mid-Market</v>
      </c>
      <c r="Y2900">
        <f t="shared" si="409"/>
        <v>0</v>
      </c>
      <c r="Z2900" t="str">
        <f t="shared" si="410"/>
        <v/>
      </c>
      <c r="AA2900">
        <f t="shared" si="413"/>
        <v>0</v>
      </c>
    </row>
    <row r="2901" spans="1:27">
      <c r="A2901" t="s">
        <v>8616</v>
      </c>
      <c r="B2901" t="s">
        <v>7211</v>
      </c>
      <c r="C2901" t="s">
        <v>4029</v>
      </c>
      <c r="D2901" t="s">
        <v>37</v>
      </c>
      <c r="E2901" t="s">
        <v>91</v>
      </c>
      <c r="F2901" t="s">
        <v>8617</v>
      </c>
      <c r="G2901" s="6">
        <f t="shared" si="405"/>
        <v>87639</v>
      </c>
      <c r="H2901" t="s">
        <v>79</v>
      </c>
      <c r="I2901" t="s">
        <v>98</v>
      </c>
      <c r="J2901" t="str">
        <f t="shared" si="406"/>
        <v>Amruta Sinha</v>
      </c>
      <c r="K2901" t="s">
        <v>5717</v>
      </c>
      <c r="L2901" s="7">
        <f t="shared" si="411"/>
        <v>45533</v>
      </c>
      <c r="M2901" s="7">
        <v>45682</v>
      </c>
      <c r="N2901" s="1">
        <f t="shared" si="407"/>
        <v>45682</v>
      </c>
      <c r="O2901" s="7">
        <v>45640</v>
      </c>
      <c r="P2901" s="7">
        <f t="shared" si="412"/>
        <v>45640</v>
      </c>
      <c r="Q2901">
        <v>107</v>
      </c>
      <c r="R2901">
        <v>1</v>
      </c>
      <c r="S2901">
        <v>3</v>
      </c>
      <c r="U2901" t="s">
        <v>58</v>
      </c>
      <c r="W2901" t="str">
        <f t="shared" si="408"/>
        <v>Won</v>
      </c>
      <c r="X2901" t="str">
        <f>_xlfn.XLOOKUP(B2901,'Customers'!A:A,'Customers'!E:E,"")</f>
        <v>Mid-Market</v>
      </c>
      <c r="Y2901">
        <f t="shared" si="409"/>
        <v>1</v>
      </c>
      <c r="Z2901">
        <f t="shared" si="410"/>
        <v>-42</v>
      </c>
      <c r="AA2901">
        <f t="shared" si="413"/>
        <v>0</v>
      </c>
    </row>
    <row r="2902" spans="1:27">
      <c r="A2902" t="s">
        <v>8618</v>
      </c>
      <c r="B2902" t="s">
        <v>4789</v>
      </c>
      <c r="C2902" t="s">
        <v>514</v>
      </c>
      <c r="D2902" t="s">
        <v>19</v>
      </c>
      <c r="E2902" t="s">
        <v>91</v>
      </c>
      <c r="F2902" t="s">
        <v>29</v>
      </c>
      <c r="G2902" s="6">
        <f t="shared" si="405"/>
        <v>3000</v>
      </c>
      <c r="H2902" t="s">
        <v>151</v>
      </c>
      <c r="I2902" t="s">
        <v>80</v>
      </c>
      <c r="J2902" t="str">
        <f t="shared" si="406"/>
        <v>Shivani Natt</v>
      </c>
      <c r="K2902" t="s">
        <v>6927</v>
      </c>
      <c r="L2902" s="7">
        <f t="shared" si="411"/>
        <v>45229</v>
      </c>
      <c r="M2902" s="7">
        <v>45325</v>
      </c>
      <c r="N2902" s="1">
        <f t="shared" si="407"/>
        <v>45325</v>
      </c>
      <c r="O2902" s="7">
        <v>45269</v>
      </c>
      <c r="P2902" s="7">
        <f t="shared" si="412"/>
        <v>45269</v>
      </c>
      <c r="Q2902">
        <v>40</v>
      </c>
      <c r="R2902">
        <v>0</v>
      </c>
      <c r="S2902">
        <v>1</v>
      </c>
      <c r="T2902">
        <v>3.9</v>
      </c>
      <c r="U2902" t="s">
        <v>25</v>
      </c>
      <c r="W2902" t="str">
        <f t="shared" si="408"/>
        <v>Won</v>
      </c>
      <c r="X2902" t="str">
        <f>_xlfn.XLOOKUP(B2902,'Customers'!A:A,'Customers'!E:E,"")</f>
        <v>Mid-Market</v>
      </c>
      <c r="Y2902">
        <f t="shared" si="409"/>
        <v>1</v>
      </c>
      <c r="Z2902">
        <f t="shared" si="410"/>
        <v>-56</v>
      </c>
      <c r="AA2902">
        <f t="shared" si="413"/>
        <v>0</v>
      </c>
    </row>
    <row r="2903" spans="1:27">
      <c r="A2903" t="s">
        <v>8619</v>
      </c>
      <c r="B2903" t="s">
        <v>720</v>
      </c>
      <c r="C2903" t="s">
        <v>479</v>
      </c>
      <c r="D2903" t="s">
        <v>53</v>
      </c>
      <c r="E2903" t="s">
        <v>177</v>
      </c>
      <c r="F2903" t="s">
        <v>8620</v>
      </c>
      <c r="G2903" s="6">
        <f t="shared" si="405"/>
        <v>47101</v>
      </c>
      <c r="H2903" t="s">
        <v>22</v>
      </c>
      <c r="I2903" t="s">
        <v>133</v>
      </c>
      <c r="J2903" t="str">
        <f t="shared" si="406"/>
        <v>Aachal Soni</v>
      </c>
      <c r="K2903" t="s">
        <v>3269</v>
      </c>
      <c r="L2903" s="7">
        <f t="shared" si="411"/>
        <v>45458</v>
      </c>
      <c r="M2903" s="7">
        <v>45484</v>
      </c>
      <c r="N2903" s="1">
        <f t="shared" si="407"/>
        <v>45484</v>
      </c>
      <c r="P2903" s="7" t="str">
        <f t="shared" si="412"/>
        <v/>
      </c>
      <c r="R2903">
        <v>0</v>
      </c>
      <c r="S2903">
        <v>1</v>
      </c>
      <c r="T2903">
        <v>16.399999999999999</v>
      </c>
      <c r="U2903" t="s">
        <v>25</v>
      </c>
      <c r="W2903" t="str">
        <f t="shared" si="408"/>
        <v>Open</v>
      </c>
      <c r="X2903" t="str">
        <f>_xlfn.XLOOKUP(B2903,'Customers'!A:A,'Customers'!E:E,"")</f>
        <v>Mid-Market</v>
      </c>
      <c r="Y2903">
        <f t="shared" si="409"/>
        <v>0</v>
      </c>
      <c r="Z2903" t="str">
        <f t="shared" si="410"/>
        <v/>
      </c>
      <c r="AA2903">
        <f t="shared" si="413"/>
        <v>0</v>
      </c>
    </row>
    <row r="2904" spans="1:27">
      <c r="A2904" t="s">
        <v>8621</v>
      </c>
      <c r="B2904" t="s">
        <v>5469</v>
      </c>
      <c r="C2904" t="s">
        <v>1805</v>
      </c>
      <c r="D2904" t="s">
        <v>183</v>
      </c>
      <c r="E2904" t="s">
        <v>45</v>
      </c>
      <c r="F2904" t="s">
        <v>8622</v>
      </c>
      <c r="G2904" s="6">
        <f t="shared" si="405"/>
        <v>12076</v>
      </c>
      <c r="H2904" t="s">
        <v>22</v>
      </c>
      <c r="I2904" t="s">
        <v>62</v>
      </c>
      <c r="J2904" t="str">
        <f t="shared" si="406"/>
        <v>Jairaj Panchal</v>
      </c>
      <c r="K2904" t="s">
        <v>4919</v>
      </c>
      <c r="L2904" s="7">
        <f t="shared" si="411"/>
        <v>45632</v>
      </c>
      <c r="M2904" s="7">
        <v>45733</v>
      </c>
      <c r="N2904" s="1">
        <f t="shared" si="407"/>
        <v>45733</v>
      </c>
      <c r="P2904" s="7" t="str">
        <f t="shared" si="412"/>
        <v/>
      </c>
      <c r="R2904">
        <v>0</v>
      </c>
      <c r="S2904">
        <v>1</v>
      </c>
      <c r="T2904">
        <v>31.2</v>
      </c>
      <c r="U2904" t="s">
        <v>42</v>
      </c>
      <c r="W2904" t="str">
        <f t="shared" si="408"/>
        <v>Open</v>
      </c>
      <c r="X2904" t="str">
        <f>_xlfn.XLOOKUP(B2904,'Customers'!A:A,'Customers'!E:E,"")</f>
        <v>Mid-Market</v>
      </c>
      <c r="Y2904">
        <f t="shared" si="409"/>
        <v>0</v>
      </c>
      <c r="Z2904" t="str">
        <f t="shared" si="410"/>
        <v/>
      </c>
      <c r="AA2904">
        <f t="shared" si="413"/>
        <v>0</v>
      </c>
    </row>
    <row r="2905" spans="1:27">
      <c r="A2905" t="s">
        <v>8623</v>
      </c>
      <c r="B2905" t="s">
        <v>1855</v>
      </c>
      <c r="C2905" t="s">
        <v>4729</v>
      </c>
      <c r="D2905" t="s">
        <v>66</v>
      </c>
      <c r="E2905" t="s">
        <v>45</v>
      </c>
      <c r="F2905" t="s">
        <v>8624</v>
      </c>
      <c r="G2905" s="6">
        <f t="shared" si="405"/>
        <v>11669</v>
      </c>
      <c r="H2905" t="s">
        <v>79</v>
      </c>
      <c r="I2905" t="s">
        <v>232</v>
      </c>
      <c r="J2905" t="str">
        <f t="shared" si="406"/>
        <v>Patrick Sama</v>
      </c>
      <c r="K2905" t="s">
        <v>496</v>
      </c>
      <c r="L2905" s="7">
        <f t="shared" si="411"/>
        <v>44902</v>
      </c>
      <c r="M2905" s="7">
        <v>44998</v>
      </c>
      <c r="N2905" s="1">
        <f t="shared" si="407"/>
        <v>44998</v>
      </c>
      <c r="P2905" s="7" t="str">
        <f t="shared" si="412"/>
        <v/>
      </c>
      <c r="R2905">
        <v>0</v>
      </c>
      <c r="S2905">
        <v>1</v>
      </c>
      <c r="T2905">
        <v>29.3</v>
      </c>
      <c r="U2905" t="s">
        <v>42</v>
      </c>
      <c r="W2905" t="str">
        <f t="shared" si="408"/>
        <v>Open</v>
      </c>
      <c r="X2905" t="str">
        <f>_xlfn.XLOOKUP(B2905,'Customers'!A:A,'Customers'!E:E,"")</f>
        <v>SMB</v>
      </c>
      <c r="Y2905">
        <f t="shared" si="409"/>
        <v>0</v>
      </c>
      <c r="Z2905" t="str">
        <f t="shared" si="410"/>
        <v/>
      </c>
      <c r="AA2905">
        <f t="shared" si="413"/>
        <v>0</v>
      </c>
    </row>
    <row r="2906" spans="1:27">
      <c r="A2906" t="s">
        <v>8625</v>
      </c>
      <c r="B2906" t="s">
        <v>744</v>
      </c>
      <c r="C2906" t="s">
        <v>18</v>
      </c>
      <c r="D2906" t="s">
        <v>53</v>
      </c>
      <c r="E2906" t="s">
        <v>91</v>
      </c>
      <c r="F2906" t="s">
        <v>5499</v>
      </c>
      <c r="G2906" s="6">
        <f t="shared" si="405"/>
        <v>38000</v>
      </c>
      <c r="H2906" t="s">
        <v>151</v>
      </c>
      <c r="I2906" t="s">
        <v>23</v>
      </c>
      <c r="J2906" t="str">
        <f t="shared" si="406"/>
        <v>Nihal Bhasin</v>
      </c>
      <c r="K2906" t="s">
        <v>1859</v>
      </c>
      <c r="L2906" s="7">
        <f t="shared" si="411"/>
        <v>44593</v>
      </c>
      <c r="M2906" s="7">
        <v>44673</v>
      </c>
      <c r="N2906" s="1">
        <f t="shared" si="407"/>
        <v>44673</v>
      </c>
      <c r="O2906" s="7">
        <v>44733</v>
      </c>
      <c r="P2906" s="7">
        <f t="shared" si="412"/>
        <v>44733</v>
      </c>
      <c r="Q2906">
        <v>140</v>
      </c>
      <c r="R2906">
        <v>0</v>
      </c>
      <c r="S2906">
        <v>1</v>
      </c>
      <c r="T2906">
        <v>15.3</v>
      </c>
      <c r="U2906" t="s">
        <v>100</v>
      </c>
      <c r="W2906" t="str">
        <f t="shared" si="408"/>
        <v>Won</v>
      </c>
      <c r="X2906" t="str">
        <f>_xlfn.XLOOKUP(B2906,'Customers'!A:A,'Customers'!E:E,"")</f>
        <v>Enterprise</v>
      </c>
      <c r="Y2906">
        <f t="shared" si="409"/>
        <v>1</v>
      </c>
      <c r="Z2906">
        <f t="shared" si="410"/>
        <v>60</v>
      </c>
      <c r="AA2906">
        <f t="shared" si="413"/>
        <v>1</v>
      </c>
    </row>
    <row r="2907" spans="1:27">
      <c r="A2907" t="s">
        <v>8626</v>
      </c>
      <c r="B2907" t="s">
        <v>2284</v>
      </c>
      <c r="C2907" t="s">
        <v>2609</v>
      </c>
      <c r="D2907" t="s">
        <v>37</v>
      </c>
      <c r="E2907" t="s">
        <v>115</v>
      </c>
      <c r="F2907" t="s">
        <v>8627</v>
      </c>
      <c r="G2907" s="6">
        <f t="shared" si="405"/>
        <v>99797</v>
      </c>
      <c r="H2907" t="s">
        <v>56</v>
      </c>
      <c r="I2907" t="s">
        <v>68</v>
      </c>
      <c r="J2907" t="str">
        <f t="shared" si="406"/>
        <v>Anamika Keer</v>
      </c>
      <c r="K2907" t="s">
        <v>8628</v>
      </c>
      <c r="L2907" s="7">
        <f t="shared" si="411"/>
        <v>45215</v>
      </c>
      <c r="M2907" s="7">
        <v>45231</v>
      </c>
      <c r="N2907" s="1">
        <f t="shared" si="407"/>
        <v>45231</v>
      </c>
      <c r="O2907" s="7">
        <v>45238</v>
      </c>
      <c r="P2907" s="7">
        <f t="shared" si="412"/>
        <v>45238</v>
      </c>
      <c r="Q2907">
        <v>23</v>
      </c>
      <c r="R2907">
        <v>0</v>
      </c>
      <c r="S2907">
        <v>1</v>
      </c>
      <c r="T2907">
        <v>23.3</v>
      </c>
      <c r="U2907" t="s">
        <v>33</v>
      </c>
      <c r="W2907" t="str">
        <f t="shared" si="408"/>
        <v>Lost</v>
      </c>
      <c r="X2907" t="str">
        <f>_xlfn.XLOOKUP(B2907,'Customers'!A:A,'Customers'!E:E,"")</f>
        <v>Mid-Market</v>
      </c>
      <c r="Y2907">
        <f t="shared" si="409"/>
        <v>1</v>
      </c>
      <c r="Z2907">
        <f t="shared" si="410"/>
        <v>7</v>
      </c>
      <c r="AA2907">
        <f t="shared" si="413"/>
        <v>0</v>
      </c>
    </row>
    <row r="2908" spans="1:27">
      <c r="A2908" t="s">
        <v>8629</v>
      </c>
      <c r="B2908" t="s">
        <v>8630</v>
      </c>
      <c r="C2908" t="s">
        <v>4858</v>
      </c>
      <c r="D2908" t="s">
        <v>183</v>
      </c>
      <c r="E2908" t="s">
        <v>115</v>
      </c>
      <c r="F2908" t="s">
        <v>8631</v>
      </c>
      <c r="G2908" s="6">
        <f t="shared" si="405"/>
        <v>5570</v>
      </c>
      <c r="H2908" t="s">
        <v>161</v>
      </c>
      <c r="I2908" t="s">
        <v>62</v>
      </c>
      <c r="J2908" t="str">
        <f t="shared" si="406"/>
        <v>Jairaj Panchal</v>
      </c>
      <c r="K2908" t="s">
        <v>5565</v>
      </c>
      <c r="L2908" s="7">
        <f t="shared" si="411"/>
        <v>45531</v>
      </c>
      <c r="M2908" s="7">
        <v>45605</v>
      </c>
      <c r="N2908" s="1">
        <f t="shared" si="407"/>
        <v>45605</v>
      </c>
      <c r="O2908" s="7">
        <v>45719</v>
      </c>
      <c r="P2908" s="7">
        <f t="shared" si="412"/>
        <v>45719</v>
      </c>
      <c r="Q2908">
        <v>188</v>
      </c>
      <c r="R2908">
        <v>0</v>
      </c>
      <c r="S2908">
        <v>1</v>
      </c>
      <c r="T2908">
        <v>4.3</v>
      </c>
      <c r="U2908" t="s">
        <v>25</v>
      </c>
      <c r="W2908" t="str">
        <f t="shared" si="408"/>
        <v>Lost</v>
      </c>
      <c r="X2908" t="str">
        <f>_xlfn.XLOOKUP(B2908,'Customers'!A:A,'Customers'!E:E,"")</f>
        <v>Mid-Market</v>
      </c>
      <c r="Y2908">
        <f t="shared" si="409"/>
        <v>1</v>
      </c>
      <c r="Z2908">
        <f t="shared" si="410"/>
        <v>114</v>
      </c>
      <c r="AA2908">
        <f t="shared" si="413"/>
        <v>1</v>
      </c>
    </row>
    <row r="2909" spans="1:27">
      <c r="A2909" t="s">
        <v>8632</v>
      </c>
      <c r="B2909" t="s">
        <v>4243</v>
      </c>
      <c r="C2909" t="s">
        <v>18</v>
      </c>
      <c r="D2909" t="s">
        <v>183</v>
      </c>
      <c r="E2909" t="s">
        <v>45</v>
      </c>
      <c r="F2909" t="s">
        <v>8633</v>
      </c>
      <c r="G2909" s="6">
        <f t="shared" si="405"/>
        <v>6893</v>
      </c>
      <c r="H2909" t="s">
        <v>47</v>
      </c>
      <c r="I2909" t="s">
        <v>232</v>
      </c>
      <c r="J2909" t="str">
        <f t="shared" si="406"/>
        <v>Patrick Sama</v>
      </c>
      <c r="K2909" t="s">
        <v>4828</v>
      </c>
      <c r="L2909" s="7">
        <f t="shared" si="411"/>
        <v>45611</v>
      </c>
      <c r="M2909" s="7">
        <v>45778</v>
      </c>
      <c r="N2909" s="1">
        <f t="shared" si="407"/>
        <v>45778</v>
      </c>
      <c r="P2909" s="7" t="str">
        <f t="shared" si="412"/>
        <v/>
      </c>
      <c r="R2909">
        <v>0</v>
      </c>
      <c r="S2909">
        <v>1</v>
      </c>
      <c r="U2909" t="s">
        <v>100</v>
      </c>
      <c r="W2909" t="str">
        <f t="shared" si="408"/>
        <v>Open</v>
      </c>
      <c r="X2909" t="str">
        <f>_xlfn.XLOOKUP(B2909,'Customers'!A:A,'Customers'!E:E,"")</f>
        <v>SMB</v>
      </c>
      <c r="Y2909">
        <f t="shared" si="409"/>
        <v>0</v>
      </c>
      <c r="Z2909" t="str">
        <f t="shared" si="410"/>
        <v/>
      </c>
      <c r="AA2909">
        <f t="shared" si="413"/>
        <v>0</v>
      </c>
    </row>
    <row r="2910" spans="1:27">
      <c r="A2910" t="s">
        <v>8634</v>
      </c>
      <c r="B2910" t="s">
        <v>5567</v>
      </c>
      <c r="C2910" t="s">
        <v>18</v>
      </c>
      <c r="D2910" t="s">
        <v>53</v>
      </c>
      <c r="E2910" t="s">
        <v>177</v>
      </c>
      <c r="F2910" t="s">
        <v>8635</v>
      </c>
      <c r="G2910" s="6">
        <f t="shared" si="405"/>
        <v>20393</v>
      </c>
      <c r="H2910" t="s">
        <v>39</v>
      </c>
      <c r="I2910" t="s">
        <v>237</v>
      </c>
      <c r="J2910" t="str">
        <f t="shared" si="406"/>
        <v>Vidhi Mital</v>
      </c>
      <c r="K2910" t="s">
        <v>8636</v>
      </c>
      <c r="L2910" s="7">
        <f t="shared" si="411"/>
        <v>45589</v>
      </c>
      <c r="M2910" s="7">
        <v>45634</v>
      </c>
      <c r="N2910" s="1">
        <f t="shared" si="407"/>
        <v>45634</v>
      </c>
      <c r="P2910" s="7" t="str">
        <f t="shared" si="412"/>
        <v/>
      </c>
      <c r="R2910">
        <v>0</v>
      </c>
      <c r="S2910">
        <v>1</v>
      </c>
      <c r="T2910">
        <v>27</v>
      </c>
      <c r="U2910" t="s">
        <v>25</v>
      </c>
      <c r="W2910" t="str">
        <f t="shared" si="408"/>
        <v>Open</v>
      </c>
      <c r="X2910" t="str">
        <f>_xlfn.XLOOKUP(B2910,'Customers'!A:A,'Customers'!E:E,"")</f>
        <v>Mid-Market</v>
      </c>
      <c r="Y2910">
        <f t="shared" si="409"/>
        <v>0</v>
      </c>
      <c r="Z2910" t="str">
        <f t="shared" si="410"/>
        <v/>
      </c>
      <c r="AA2910">
        <f t="shared" si="413"/>
        <v>0</v>
      </c>
    </row>
    <row r="2911" spans="1:27">
      <c r="A2911" t="s">
        <v>8637</v>
      </c>
      <c r="B2911" t="s">
        <v>7033</v>
      </c>
      <c r="C2911" t="s">
        <v>1033</v>
      </c>
      <c r="D2911" t="s">
        <v>19</v>
      </c>
      <c r="E2911" t="s">
        <v>91</v>
      </c>
      <c r="F2911" t="s">
        <v>8638</v>
      </c>
      <c r="G2911" s="6">
        <f t="shared" si="405"/>
        <v>6285</v>
      </c>
      <c r="H2911" t="s">
        <v>56</v>
      </c>
      <c r="I2911" t="s">
        <v>31</v>
      </c>
      <c r="J2911" t="str">
        <f t="shared" si="406"/>
        <v>Ati Seshadri</v>
      </c>
      <c r="K2911" t="s">
        <v>5116</v>
      </c>
      <c r="L2911" s="7">
        <f t="shared" si="411"/>
        <v>45026</v>
      </c>
      <c r="N2911" s="1" t="str">
        <f t="shared" si="407"/>
        <v/>
      </c>
      <c r="O2911" s="7">
        <v>45130</v>
      </c>
      <c r="P2911" s="7">
        <f t="shared" si="412"/>
        <v>45130</v>
      </c>
      <c r="Q2911">
        <v>104</v>
      </c>
      <c r="R2911">
        <v>1</v>
      </c>
      <c r="S2911">
        <v>2</v>
      </c>
      <c r="T2911">
        <v>1.2</v>
      </c>
      <c r="U2911" t="s">
        <v>33</v>
      </c>
      <c r="W2911" t="str">
        <f t="shared" si="408"/>
        <v>Won</v>
      </c>
      <c r="X2911" t="str">
        <f>_xlfn.XLOOKUP(B2911,'Customers'!A:A,'Customers'!E:E,"")</f>
        <v>Enterprise</v>
      </c>
      <c r="Y2911">
        <f t="shared" si="409"/>
        <v>1</v>
      </c>
      <c r="Z2911" t="str">
        <f t="shared" si="410"/>
        <v/>
      </c>
      <c r="AA2911">
        <f t="shared" si="413"/>
        <v>1</v>
      </c>
    </row>
    <row r="2912" spans="1:27">
      <c r="A2912" t="s">
        <v>8639</v>
      </c>
      <c r="B2912" t="s">
        <v>1177</v>
      </c>
      <c r="C2912" t="s">
        <v>726</v>
      </c>
      <c r="D2912" t="s">
        <v>183</v>
      </c>
      <c r="E2912" t="s">
        <v>45</v>
      </c>
      <c r="F2912" t="s">
        <v>4682</v>
      </c>
      <c r="G2912" s="6">
        <f t="shared" si="405"/>
        <v>6463</v>
      </c>
      <c r="H2912" t="s">
        <v>47</v>
      </c>
      <c r="I2912" t="s">
        <v>361</v>
      </c>
      <c r="J2912" t="str">
        <f t="shared" si="406"/>
        <v>Jalsa Parsa</v>
      </c>
      <c r="K2912" t="s">
        <v>8640</v>
      </c>
      <c r="L2912" s="7">
        <f t="shared" si="411"/>
        <v>45001</v>
      </c>
      <c r="M2912" s="7">
        <v>45118</v>
      </c>
      <c r="N2912" s="1">
        <f t="shared" si="407"/>
        <v>45118</v>
      </c>
      <c r="P2912" s="7" t="str">
        <f t="shared" si="412"/>
        <v/>
      </c>
      <c r="R2912">
        <v>0</v>
      </c>
      <c r="S2912">
        <v>1</v>
      </c>
      <c r="T2912">
        <v>17</v>
      </c>
      <c r="U2912" t="s">
        <v>33</v>
      </c>
      <c r="W2912" t="str">
        <f t="shared" si="408"/>
        <v>Open</v>
      </c>
      <c r="X2912" t="str">
        <f>_xlfn.XLOOKUP(B2912,'Customers'!A:A,'Customers'!E:E,"")</f>
        <v>Enterprise</v>
      </c>
      <c r="Y2912">
        <f t="shared" si="409"/>
        <v>0</v>
      </c>
      <c r="Z2912" t="str">
        <f t="shared" si="410"/>
        <v/>
      </c>
      <c r="AA2912">
        <f t="shared" si="413"/>
        <v>0</v>
      </c>
    </row>
    <row r="2913" spans="1:27">
      <c r="A2913" t="s">
        <v>8641</v>
      </c>
      <c r="B2913" t="s">
        <v>2761</v>
      </c>
      <c r="C2913" t="s">
        <v>18</v>
      </c>
      <c r="D2913" t="s">
        <v>19</v>
      </c>
      <c r="E2913" t="s">
        <v>45</v>
      </c>
      <c r="F2913" t="s">
        <v>67</v>
      </c>
      <c r="G2913" s="6">
        <f t="shared" si="405"/>
        <v>7000</v>
      </c>
      <c r="H2913" t="s">
        <v>79</v>
      </c>
      <c r="I2913" t="s">
        <v>361</v>
      </c>
      <c r="J2913" t="str">
        <f t="shared" si="406"/>
        <v>Jalsa Parsa</v>
      </c>
      <c r="K2913" t="s">
        <v>5683</v>
      </c>
      <c r="L2913" s="7">
        <f t="shared" si="411"/>
        <v>45419</v>
      </c>
      <c r="M2913" s="7">
        <v>45437</v>
      </c>
      <c r="N2913" s="1">
        <f t="shared" si="407"/>
        <v>45437</v>
      </c>
      <c r="P2913" s="7" t="str">
        <f t="shared" si="412"/>
        <v/>
      </c>
      <c r="R2913">
        <v>0</v>
      </c>
      <c r="S2913">
        <v>1</v>
      </c>
      <c r="T2913">
        <v>2.1</v>
      </c>
      <c r="U2913" t="s">
        <v>33</v>
      </c>
      <c r="W2913" t="str">
        <f t="shared" si="408"/>
        <v>Open</v>
      </c>
      <c r="X2913" t="str">
        <f>_xlfn.XLOOKUP(B2913,'Customers'!A:A,'Customers'!E:E,"")</f>
        <v>Mid-Market</v>
      </c>
      <c r="Y2913">
        <f t="shared" si="409"/>
        <v>0</v>
      </c>
      <c r="Z2913" t="str">
        <f t="shared" si="410"/>
        <v/>
      </c>
      <c r="AA2913">
        <f t="shared" si="413"/>
        <v>0</v>
      </c>
    </row>
    <row r="2914" spans="1:27">
      <c r="A2914" t="s">
        <v>8642</v>
      </c>
      <c r="B2914" t="s">
        <v>4441</v>
      </c>
      <c r="C2914" t="s">
        <v>18</v>
      </c>
      <c r="D2914" t="s">
        <v>19</v>
      </c>
      <c r="E2914" t="s">
        <v>54</v>
      </c>
      <c r="F2914" t="s">
        <v>8643</v>
      </c>
      <c r="G2914" s="6">
        <f t="shared" si="405"/>
        <v>6528</v>
      </c>
      <c r="H2914" t="s">
        <v>161</v>
      </c>
      <c r="I2914" t="s">
        <v>920</v>
      </c>
      <c r="J2914" t="str">
        <f t="shared" si="406"/>
        <v>Mason Solanki</v>
      </c>
      <c r="K2914" t="s">
        <v>6382</v>
      </c>
      <c r="L2914" s="7">
        <f t="shared" si="411"/>
        <v>45094</v>
      </c>
      <c r="M2914" s="7">
        <v>45111</v>
      </c>
      <c r="N2914" s="1">
        <f t="shared" si="407"/>
        <v>45111</v>
      </c>
      <c r="P2914" s="7" t="str">
        <f t="shared" si="412"/>
        <v/>
      </c>
      <c r="R2914">
        <v>0</v>
      </c>
      <c r="S2914">
        <v>1</v>
      </c>
      <c r="T2914">
        <v>30.2</v>
      </c>
      <c r="U2914" t="s">
        <v>100</v>
      </c>
      <c r="W2914" t="str">
        <f t="shared" si="408"/>
        <v>Open</v>
      </c>
      <c r="X2914" t="str">
        <f>_xlfn.XLOOKUP(B2914,'Customers'!A:A,'Customers'!E:E,"")</f>
        <v>SMB</v>
      </c>
      <c r="Y2914">
        <f t="shared" si="409"/>
        <v>0</v>
      </c>
      <c r="Z2914" t="str">
        <f t="shared" si="410"/>
        <v/>
      </c>
      <c r="AA2914">
        <f t="shared" si="413"/>
        <v>0</v>
      </c>
    </row>
    <row r="2915" spans="1:27">
      <c r="A2915" t="s">
        <v>8644</v>
      </c>
      <c r="B2915" t="s">
        <v>8645</v>
      </c>
      <c r="C2915" t="s">
        <v>1634</v>
      </c>
      <c r="D2915" t="s">
        <v>19</v>
      </c>
      <c r="E2915" t="s">
        <v>45</v>
      </c>
      <c r="F2915" t="s">
        <v>8646</v>
      </c>
      <c r="G2915" s="6">
        <f t="shared" si="405"/>
        <v>8569</v>
      </c>
      <c r="H2915" t="s">
        <v>161</v>
      </c>
      <c r="I2915" t="s">
        <v>80</v>
      </c>
      <c r="J2915" t="str">
        <f t="shared" si="406"/>
        <v>Shivani Natt</v>
      </c>
      <c r="K2915" t="s">
        <v>8647</v>
      </c>
      <c r="L2915" s="7">
        <f t="shared" si="411"/>
        <v>44664</v>
      </c>
      <c r="M2915" s="7">
        <v>44738</v>
      </c>
      <c r="N2915" s="1">
        <f t="shared" si="407"/>
        <v>44738</v>
      </c>
      <c r="P2915" s="7" t="str">
        <f t="shared" si="412"/>
        <v/>
      </c>
      <c r="R2915">
        <v>0</v>
      </c>
      <c r="S2915">
        <v>1</v>
      </c>
      <c r="T2915">
        <v>13</v>
      </c>
      <c r="U2915" t="s">
        <v>58</v>
      </c>
      <c r="W2915" t="str">
        <f t="shared" si="408"/>
        <v>Open</v>
      </c>
      <c r="X2915" t="str">
        <f>_xlfn.XLOOKUP(B2915,'Customers'!A:A,'Customers'!E:E,"")</f>
        <v>Enterprise</v>
      </c>
      <c r="Y2915">
        <f t="shared" si="409"/>
        <v>0</v>
      </c>
      <c r="Z2915" t="str">
        <f t="shared" si="410"/>
        <v/>
      </c>
      <c r="AA2915">
        <f t="shared" si="413"/>
        <v>0</v>
      </c>
    </row>
    <row r="2916" spans="1:27">
      <c r="A2916" t="s">
        <v>8648</v>
      </c>
      <c r="B2916" t="s">
        <v>2252</v>
      </c>
      <c r="C2916" t="s">
        <v>3600</v>
      </c>
      <c r="D2916" t="s">
        <v>53</v>
      </c>
      <c r="E2916" t="s">
        <v>177</v>
      </c>
      <c r="F2916" t="s">
        <v>8649</v>
      </c>
      <c r="G2916" s="6">
        <f t="shared" si="405"/>
        <v>18307</v>
      </c>
      <c r="H2916" t="s">
        <v>161</v>
      </c>
      <c r="I2916" t="s">
        <v>73</v>
      </c>
      <c r="J2916" t="str">
        <f t="shared" si="406"/>
        <v>Karan Karnik</v>
      </c>
      <c r="K2916" t="s">
        <v>8650</v>
      </c>
      <c r="L2916" s="7">
        <f t="shared" si="411"/>
        <v>44911</v>
      </c>
      <c r="M2916" s="7">
        <v>45030</v>
      </c>
      <c r="N2916" s="1">
        <f t="shared" si="407"/>
        <v>45030</v>
      </c>
      <c r="P2916" s="7" t="str">
        <f t="shared" si="412"/>
        <v/>
      </c>
      <c r="R2916">
        <v>0</v>
      </c>
      <c r="S2916">
        <v>1</v>
      </c>
      <c r="T2916">
        <v>14.7</v>
      </c>
      <c r="U2916" t="s">
        <v>100</v>
      </c>
      <c r="W2916" t="str">
        <f t="shared" si="408"/>
        <v>Open</v>
      </c>
      <c r="X2916" t="str">
        <f>_xlfn.XLOOKUP(B2916,'Customers'!A:A,'Customers'!E:E,"")</f>
        <v>Enterprise</v>
      </c>
      <c r="Y2916">
        <f t="shared" si="409"/>
        <v>0</v>
      </c>
      <c r="Z2916" t="str">
        <f t="shared" si="410"/>
        <v/>
      </c>
      <c r="AA2916">
        <f t="shared" si="413"/>
        <v>0</v>
      </c>
    </row>
    <row r="2917" spans="1:27">
      <c r="A2917" t="s">
        <v>8651</v>
      </c>
      <c r="B2917" t="s">
        <v>498</v>
      </c>
      <c r="C2917" t="s">
        <v>1903</v>
      </c>
      <c r="D2917" t="s">
        <v>37</v>
      </c>
      <c r="E2917" t="s">
        <v>54</v>
      </c>
      <c r="F2917" t="s">
        <v>8652</v>
      </c>
      <c r="G2917" s="6">
        <f t="shared" si="405"/>
        <v>105804</v>
      </c>
      <c r="H2917" t="s">
        <v>22</v>
      </c>
      <c r="I2917" t="s">
        <v>86</v>
      </c>
      <c r="J2917" t="str">
        <f t="shared" si="406"/>
        <v>Mason Solanki</v>
      </c>
      <c r="K2917" t="s">
        <v>8653</v>
      </c>
      <c r="L2917" s="7">
        <f t="shared" si="411"/>
        <v>45011</v>
      </c>
      <c r="M2917" s="7">
        <v>45065</v>
      </c>
      <c r="N2917" s="1">
        <f t="shared" si="407"/>
        <v>45065</v>
      </c>
      <c r="P2917" s="7" t="str">
        <f t="shared" si="412"/>
        <v/>
      </c>
      <c r="R2917">
        <v>0</v>
      </c>
      <c r="S2917">
        <v>1</v>
      </c>
      <c r="U2917" t="s">
        <v>33</v>
      </c>
      <c r="W2917" t="str">
        <f t="shared" si="408"/>
        <v>Open</v>
      </c>
      <c r="X2917" t="str">
        <f>_xlfn.XLOOKUP(B2917,'Customers'!A:A,'Customers'!E:E,"")</f>
        <v>Mid-Market</v>
      </c>
      <c r="Y2917">
        <f t="shared" si="409"/>
        <v>0</v>
      </c>
      <c r="Z2917" t="str">
        <f t="shared" si="410"/>
        <v/>
      </c>
      <c r="AA2917">
        <f t="shared" si="413"/>
        <v>0</v>
      </c>
    </row>
    <row r="2918" spans="1:27">
      <c r="A2918" t="s">
        <v>8654</v>
      </c>
      <c r="B2918" t="s">
        <v>2351</v>
      </c>
      <c r="C2918" t="s">
        <v>2549</v>
      </c>
      <c r="D2918" t="s">
        <v>37</v>
      </c>
      <c r="E2918" t="s">
        <v>115</v>
      </c>
      <c r="F2918" t="s">
        <v>8655</v>
      </c>
      <c r="G2918" s="6">
        <f t="shared" si="405"/>
        <v>107528</v>
      </c>
      <c r="H2918" t="s">
        <v>172</v>
      </c>
      <c r="I2918" t="s">
        <v>133</v>
      </c>
      <c r="J2918" t="str">
        <f t="shared" si="406"/>
        <v>Aachal Soni</v>
      </c>
      <c r="K2918" t="s">
        <v>663</v>
      </c>
      <c r="L2918" s="7">
        <f t="shared" si="411"/>
        <v>45279</v>
      </c>
      <c r="M2918" s="7">
        <v>45413</v>
      </c>
      <c r="N2918" s="1">
        <f t="shared" si="407"/>
        <v>45413</v>
      </c>
      <c r="O2918" s="7">
        <v>45478</v>
      </c>
      <c r="P2918" s="7">
        <f t="shared" si="412"/>
        <v>45478</v>
      </c>
      <c r="Q2918">
        <v>199</v>
      </c>
      <c r="R2918">
        <v>0</v>
      </c>
      <c r="S2918">
        <v>1</v>
      </c>
      <c r="T2918">
        <v>12.3</v>
      </c>
      <c r="U2918" t="s">
        <v>100</v>
      </c>
      <c r="W2918" t="str">
        <f t="shared" si="408"/>
        <v>Lost</v>
      </c>
      <c r="X2918" t="str">
        <f>_xlfn.XLOOKUP(B2918,'Customers'!A:A,'Customers'!E:E,"")</f>
        <v>Mid-Market</v>
      </c>
      <c r="Y2918">
        <f t="shared" si="409"/>
        <v>1</v>
      </c>
      <c r="Z2918">
        <f t="shared" si="410"/>
        <v>65</v>
      </c>
      <c r="AA2918">
        <f t="shared" si="413"/>
        <v>1</v>
      </c>
    </row>
    <row r="2919" spans="1:27">
      <c r="A2919" t="s">
        <v>8656</v>
      </c>
      <c r="B2919" t="s">
        <v>8657</v>
      </c>
      <c r="C2919" t="s">
        <v>1353</v>
      </c>
      <c r="D2919" t="s">
        <v>19</v>
      </c>
      <c r="E2919" t="s">
        <v>28</v>
      </c>
      <c r="F2919" t="s">
        <v>8658</v>
      </c>
      <c r="G2919" s="6">
        <f t="shared" si="405"/>
        <v>9566</v>
      </c>
      <c r="H2919" t="s">
        <v>172</v>
      </c>
      <c r="I2919" t="s">
        <v>93</v>
      </c>
      <c r="J2919" t="str">
        <f t="shared" si="406"/>
        <v>Owen Mane</v>
      </c>
      <c r="K2919" t="s">
        <v>1192</v>
      </c>
      <c r="L2919" s="7">
        <f t="shared" si="411"/>
        <v>45418</v>
      </c>
      <c r="M2919" s="7">
        <v>45490</v>
      </c>
      <c r="N2919" s="1">
        <f t="shared" si="407"/>
        <v>45490</v>
      </c>
      <c r="P2919" s="7" t="str">
        <f t="shared" si="412"/>
        <v/>
      </c>
      <c r="R2919">
        <v>0</v>
      </c>
      <c r="S2919">
        <v>1</v>
      </c>
      <c r="T2919">
        <v>31.3</v>
      </c>
      <c r="U2919" t="s">
        <v>100</v>
      </c>
      <c r="W2919" t="str">
        <f t="shared" si="408"/>
        <v>Open</v>
      </c>
      <c r="X2919" t="str">
        <f>_xlfn.XLOOKUP(B2919,'Customers'!A:A,'Customers'!E:E,"")</f>
        <v>Mid-Market</v>
      </c>
      <c r="Y2919">
        <f t="shared" si="409"/>
        <v>0</v>
      </c>
      <c r="Z2919" t="str">
        <f t="shared" si="410"/>
        <v/>
      </c>
      <c r="AA2919">
        <f t="shared" si="413"/>
        <v>0</v>
      </c>
    </row>
    <row r="2920" spans="1:27">
      <c r="A2920" t="s">
        <v>8659</v>
      </c>
      <c r="B2920" t="s">
        <v>1229</v>
      </c>
      <c r="C2920" t="s">
        <v>18</v>
      </c>
      <c r="D2920" t="s">
        <v>183</v>
      </c>
      <c r="E2920" t="s">
        <v>177</v>
      </c>
      <c r="F2920" t="s">
        <v>8660</v>
      </c>
      <c r="G2920" s="6">
        <f t="shared" si="405"/>
        <v>8884</v>
      </c>
      <c r="H2920" t="s">
        <v>30</v>
      </c>
      <c r="I2920" t="s">
        <v>98</v>
      </c>
      <c r="J2920" t="str">
        <f t="shared" si="406"/>
        <v>Amruta Sinha</v>
      </c>
      <c r="K2920" t="s">
        <v>2764</v>
      </c>
      <c r="L2920" s="7">
        <f t="shared" si="411"/>
        <v>45181</v>
      </c>
      <c r="M2920" s="7">
        <v>45226</v>
      </c>
      <c r="N2920" s="1">
        <f t="shared" si="407"/>
        <v>45226</v>
      </c>
      <c r="P2920" s="7" t="str">
        <f t="shared" si="412"/>
        <v/>
      </c>
      <c r="R2920">
        <v>0</v>
      </c>
      <c r="S2920">
        <v>1</v>
      </c>
      <c r="T2920">
        <v>9.1</v>
      </c>
      <c r="U2920" t="s">
        <v>100</v>
      </c>
      <c r="W2920" t="str">
        <f t="shared" si="408"/>
        <v>Open</v>
      </c>
      <c r="X2920" t="str">
        <f>_xlfn.XLOOKUP(B2920,'Customers'!A:A,'Customers'!E:E,"")</f>
        <v>Mid-Market</v>
      </c>
      <c r="Y2920">
        <f t="shared" si="409"/>
        <v>0</v>
      </c>
      <c r="Z2920" t="str">
        <f t="shared" si="410"/>
        <v/>
      </c>
      <c r="AA2920">
        <f t="shared" si="413"/>
        <v>0</v>
      </c>
    </row>
    <row r="2921" spans="1:27">
      <c r="A2921" t="s">
        <v>8661</v>
      </c>
      <c r="B2921" t="s">
        <v>240</v>
      </c>
      <c r="C2921" t="s">
        <v>3357</v>
      </c>
      <c r="D2921" t="s">
        <v>53</v>
      </c>
      <c r="E2921" t="s">
        <v>177</v>
      </c>
      <c r="F2921" t="s">
        <v>8662</v>
      </c>
      <c r="G2921" s="6">
        <f t="shared" si="405"/>
        <v>31673</v>
      </c>
      <c r="H2921" t="s">
        <v>56</v>
      </c>
      <c r="I2921" t="s">
        <v>80</v>
      </c>
      <c r="J2921" t="str">
        <f t="shared" si="406"/>
        <v>Shivani Natt</v>
      </c>
      <c r="K2921" t="s">
        <v>423</v>
      </c>
      <c r="L2921" s="7">
        <f t="shared" si="411"/>
        <v>45153</v>
      </c>
      <c r="M2921" s="7">
        <v>45250</v>
      </c>
      <c r="N2921" s="1">
        <f t="shared" si="407"/>
        <v>45250</v>
      </c>
      <c r="P2921" s="7" t="str">
        <f t="shared" si="412"/>
        <v/>
      </c>
      <c r="R2921">
        <v>0</v>
      </c>
      <c r="S2921">
        <v>1</v>
      </c>
      <c r="T2921">
        <v>24.2</v>
      </c>
      <c r="U2921" t="s">
        <v>42</v>
      </c>
      <c r="W2921" t="str">
        <f t="shared" si="408"/>
        <v>Open</v>
      </c>
      <c r="X2921" t="str">
        <f>_xlfn.XLOOKUP(B2921,'Customers'!A:A,'Customers'!E:E,"")</f>
        <v>Mid-Market</v>
      </c>
      <c r="Y2921">
        <f t="shared" si="409"/>
        <v>0</v>
      </c>
      <c r="Z2921" t="str">
        <f t="shared" si="410"/>
        <v/>
      </c>
      <c r="AA2921">
        <f t="shared" si="413"/>
        <v>0</v>
      </c>
    </row>
    <row r="2922" spans="1:27">
      <c r="A2922" t="s">
        <v>8663</v>
      </c>
      <c r="B2922" t="s">
        <v>7141</v>
      </c>
      <c r="C2922" t="s">
        <v>525</v>
      </c>
      <c r="D2922" t="s">
        <v>19</v>
      </c>
      <c r="E2922" t="s">
        <v>115</v>
      </c>
      <c r="F2922" t="s">
        <v>8664</v>
      </c>
      <c r="G2922" s="6">
        <f t="shared" si="405"/>
        <v>8236</v>
      </c>
      <c r="H2922" t="s">
        <v>22</v>
      </c>
      <c r="I2922" t="s">
        <v>23</v>
      </c>
      <c r="J2922" t="str">
        <f t="shared" si="406"/>
        <v>Nihal Bhasin</v>
      </c>
      <c r="K2922" t="s">
        <v>5385</v>
      </c>
      <c r="L2922" s="7">
        <f t="shared" si="411"/>
        <v>45242</v>
      </c>
      <c r="M2922" s="7">
        <v>45283</v>
      </c>
      <c r="N2922" s="1">
        <f t="shared" si="407"/>
        <v>45283</v>
      </c>
      <c r="O2922" s="7">
        <v>45325</v>
      </c>
      <c r="P2922" s="7">
        <f t="shared" si="412"/>
        <v>45325</v>
      </c>
      <c r="Q2922">
        <v>83</v>
      </c>
      <c r="R2922">
        <v>0</v>
      </c>
      <c r="S2922">
        <v>1</v>
      </c>
      <c r="T2922">
        <v>22.7</v>
      </c>
      <c r="U2922" t="s">
        <v>58</v>
      </c>
      <c r="W2922" t="str">
        <f t="shared" si="408"/>
        <v>Lost</v>
      </c>
      <c r="X2922" t="str">
        <f>_xlfn.XLOOKUP(B2922,'Customers'!A:A,'Customers'!E:E,"")</f>
        <v>Enterprise</v>
      </c>
      <c r="Y2922">
        <f t="shared" si="409"/>
        <v>1</v>
      </c>
      <c r="Z2922">
        <f t="shared" si="410"/>
        <v>42</v>
      </c>
      <c r="AA2922">
        <f t="shared" si="413"/>
        <v>1</v>
      </c>
    </row>
    <row r="2923" spans="1:27">
      <c r="A2923" t="s">
        <v>8665</v>
      </c>
      <c r="B2923" t="s">
        <v>2562</v>
      </c>
      <c r="C2923" t="s">
        <v>5746</v>
      </c>
      <c r="D2923" t="s">
        <v>53</v>
      </c>
      <c r="E2923" t="s">
        <v>115</v>
      </c>
      <c r="F2923" t="s">
        <v>8666</v>
      </c>
      <c r="G2923" s="6">
        <f t="shared" si="405"/>
        <v>26371</v>
      </c>
      <c r="H2923" t="s">
        <v>47</v>
      </c>
      <c r="I2923" t="s">
        <v>117</v>
      </c>
      <c r="J2923" t="str">
        <f t="shared" si="406"/>
        <v>Ekta Uppal</v>
      </c>
      <c r="K2923" t="s">
        <v>5655</v>
      </c>
      <c r="L2923" s="7">
        <f t="shared" si="411"/>
        <v>44603</v>
      </c>
      <c r="M2923" s="7">
        <v>44680</v>
      </c>
      <c r="N2923" s="1">
        <f t="shared" si="407"/>
        <v>44680</v>
      </c>
      <c r="O2923" s="7">
        <v>44751</v>
      </c>
      <c r="P2923" s="7">
        <f t="shared" si="412"/>
        <v>44751</v>
      </c>
      <c r="Q2923">
        <v>148</v>
      </c>
      <c r="R2923">
        <v>0</v>
      </c>
      <c r="S2923">
        <v>1</v>
      </c>
      <c r="U2923" t="s">
        <v>58</v>
      </c>
      <c r="W2923" t="str">
        <f t="shared" si="408"/>
        <v>Lost</v>
      </c>
      <c r="X2923" t="str">
        <f>_xlfn.XLOOKUP(B2923,'Customers'!A:A,'Customers'!E:E,"")</f>
        <v>Mid-Market</v>
      </c>
      <c r="Y2923">
        <f t="shared" si="409"/>
        <v>1</v>
      </c>
      <c r="Z2923">
        <f t="shared" si="410"/>
        <v>71</v>
      </c>
      <c r="AA2923">
        <f t="shared" si="413"/>
        <v>1</v>
      </c>
    </row>
    <row r="2924" spans="1:27">
      <c r="A2924" t="s">
        <v>8667</v>
      </c>
      <c r="B2924" t="s">
        <v>4710</v>
      </c>
      <c r="C2924" t="s">
        <v>1634</v>
      </c>
      <c r="D2924" t="s">
        <v>19</v>
      </c>
      <c r="E2924" t="s">
        <v>177</v>
      </c>
      <c r="F2924" t="s">
        <v>8668</v>
      </c>
      <c r="G2924" s="6">
        <f t="shared" si="405"/>
        <v>3852</v>
      </c>
      <c r="H2924" t="s">
        <v>39</v>
      </c>
      <c r="I2924" t="s">
        <v>127</v>
      </c>
      <c r="J2924" t="str">
        <f t="shared" si="406"/>
        <v>Kashish Patla</v>
      </c>
      <c r="K2924" t="s">
        <v>8669</v>
      </c>
      <c r="L2924" s="7">
        <f t="shared" si="411"/>
        <v>45643</v>
      </c>
      <c r="M2924" s="7">
        <v>45764</v>
      </c>
      <c r="N2924" s="1">
        <f t="shared" si="407"/>
        <v>45764</v>
      </c>
      <c r="P2924" s="7" t="str">
        <f t="shared" si="412"/>
        <v/>
      </c>
      <c r="R2924">
        <v>0</v>
      </c>
      <c r="S2924">
        <v>1</v>
      </c>
      <c r="T2924">
        <v>25.6</v>
      </c>
      <c r="U2924" t="s">
        <v>58</v>
      </c>
      <c r="W2924" t="str">
        <f t="shared" si="408"/>
        <v>Open</v>
      </c>
      <c r="X2924" t="str">
        <f>_xlfn.XLOOKUP(B2924,'Customers'!A:A,'Customers'!E:E,"")</f>
        <v>SMB</v>
      </c>
      <c r="Y2924">
        <f t="shared" si="409"/>
        <v>0</v>
      </c>
      <c r="Z2924" t="str">
        <f t="shared" si="410"/>
        <v/>
      </c>
      <c r="AA2924">
        <f t="shared" si="413"/>
        <v>0</v>
      </c>
    </row>
    <row r="2925" spans="1:27">
      <c r="A2925" t="s">
        <v>8670</v>
      </c>
      <c r="B2925" t="s">
        <v>1950</v>
      </c>
      <c r="C2925" t="s">
        <v>2183</v>
      </c>
      <c r="D2925" t="s">
        <v>183</v>
      </c>
      <c r="E2925" t="s">
        <v>91</v>
      </c>
      <c r="F2925" t="s">
        <v>8671</v>
      </c>
      <c r="G2925" s="6">
        <f t="shared" si="405"/>
        <v>5065</v>
      </c>
      <c r="H2925" t="s">
        <v>161</v>
      </c>
      <c r="I2925" t="s">
        <v>237</v>
      </c>
      <c r="J2925" t="str">
        <f t="shared" si="406"/>
        <v>Vidhi Mital</v>
      </c>
      <c r="K2925" t="s">
        <v>7753</v>
      </c>
      <c r="L2925" s="7">
        <f t="shared" si="411"/>
        <v>45079</v>
      </c>
      <c r="M2925" s="7">
        <v>45141</v>
      </c>
      <c r="N2925" s="1">
        <f t="shared" si="407"/>
        <v>45141</v>
      </c>
      <c r="O2925" s="7">
        <v>45123</v>
      </c>
      <c r="P2925" s="7">
        <f t="shared" si="412"/>
        <v>45123</v>
      </c>
      <c r="Q2925">
        <v>44</v>
      </c>
      <c r="R2925">
        <v>1</v>
      </c>
      <c r="S2925">
        <v>2</v>
      </c>
      <c r="T2925">
        <v>21.2</v>
      </c>
      <c r="U2925" t="s">
        <v>33</v>
      </c>
      <c r="W2925" t="str">
        <f t="shared" si="408"/>
        <v>Won</v>
      </c>
      <c r="X2925" t="str">
        <f>_xlfn.XLOOKUP(B2925,'Customers'!A:A,'Customers'!E:E,"")</f>
        <v>Mid-Market</v>
      </c>
      <c r="Y2925">
        <f t="shared" si="409"/>
        <v>1</v>
      </c>
      <c r="Z2925">
        <f t="shared" si="410"/>
        <v>-18</v>
      </c>
      <c r="AA2925">
        <f t="shared" si="413"/>
        <v>0</v>
      </c>
    </row>
    <row r="2926" spans="1:27">
      <c r="A2926" t="s">
        <v>8672</v>
      </c>
      <c r="B2926" t="s">
        <v>8673</v>
      </c>
      <c r="C2926" t="s">
        <v>3038</v>
      </c>
      <c r="D2926" t="s">
        <v>66</v>
      </c>
      <c r="E2926" t="s">
        <v>91</v>
      </c>
      <c r="F2926" t="s">
        <v>8674</v>
      </c>
      <c r="G2926" s="6">
        <f t="shared" si="405"/>
        <v>6993</v>
      </c>
      <c r="H2926" t="s">
        <v>56</v>
      </c>
      <c r="I2926" t="s">
        <v>156</v>
      </c>
      <c r="J2926" t="str">
        <f t="shared" si="406"/>
        <v>Lakshmi Hayre</v>
      </c>
      <c r="K2926" t="s">
        <v>1969</v>
      </c>
      <c r="L2926" s="7">
        <f t="shared" si="411"/>
        <v>45440</v>
      </c>
      <c r="M2926" s="7">
        <v>45568</v>
      </c>
      <c r="N2926" s="1">
        <f t="shared" si="407"/>
        <v>45568</v>
      </c>
      <c r="O2926" s="7">
        <v>45612</v>
      </c>
      <c r="P2926" s="7">
        <f t="shared" si="412"/>
        <v>45612</v>
      </c>
      <c r="Q2926">
        <v>172</v>
      </c>
      <c r="R2926">
        <v>0</v>
      </c>
      <c r="S2926">
        <v>1</v>
      </c>
      <c r="U2926" t="s">
        <v>33</v>
      </c>
      <c r="W2926" t="str">
        <f t="shared" si="408"/>
        <v>Won</v>
      </c>
      <c r="X2926" t="str">
        <f>_xlfn.XLOOKUP(B2926,'Customers'!A:A,'Customers'!E:E,"")</f>
        <v>Mid-Market</v>
      </c>
      <c r="Y2926">
        <f t="shared" si="409"/>
        <v>1</v>
      </c>
      <c r="Z2926">
        <f t="shared" si="410"/>
        <v>44</v>
      </c>
      <c r="AA2926">
        <f t="shared" si="413"/>
        <v>1</v>
      </c>
    </row>
    <row r="2927" spans="1:27">
      <c r="A2927" t="s">
        <v>8675</v>
      </c>
      <c r="B2927" t="s">
        <v>1206</v>
      </c>
      <c r="C2927" t="s">
        <v>137</v>
      </c>
      <c r="D2927" t="s">
        <v>53</v>
      </c>
      <c r="E2927" t="s">
        <v>45</v>
      </c>
      <c r="F2927" t="s">
        <v>8676</v>
      </c>
      <c r="G2927" s="6">
        <f t="shared" si="405"/>
        <v>29760</v>
      </c>
      <c r="H2927" t="s">
        <v>47</v>
      </c>
      <c r="I2927" t="s">
        <v>127</v>
      </c>
      <c r="J2927" t="str">
        <f t="shared" si="406"/>
        <v>Kashish Patla</v>
      </c>
      <c r="K2927" t="s">
        <v>8677</v>
      </c>
      <c r="L2927" s="7">
        <f t="shared" si="411"/>
        <v>45149</v>
      </c>
      <c r="M2927" s="7">
        <v>45167</v>
      </c>
      <c r="N2927" s="1">
        <f t="shared" si="407"/>
        <v>45167</v>
      </c>
      <c r="P2927" s="7" t="str">
        <f t="shared" si="412"/>
        <v/>
      </c>
      <c r="R2927">
        <v>0</v>
      </c>
      <c r="S2927">
        <v>1</v>
      </c>
      <c r="T2927">
        <v>5.8</v>
      </c>
      <c r="U2927" t="s">
        <v>42</v>
      </c>
      <c r="W2927" t="str">
        <f t="shared" si="408"/>
        <v>Open</v>
      </c>
      <c r="X2927" t="str">
        <f>_xlfn.XLOOKUP(B2927,'Customers'!A:A,'Customers'!E:E,"")</f>
        <v>Mid-Market</v>
      </c>
      <c r="Y2927">
        <f t="shared" si="409"/>
        <v>0</v>
      </c>
      <c r="Z2927" t="str">
        <f t="shared" si="410"/>
        <v/>
      </c>
      <c r="AA2927">
        <f t="shared" si="413"/>
        <v>0</v>
      </c>
    </row>
    <row r="2928" spans="1:27">
      <c r="A2928" t="s">
        <v>8678</v>
      </c>
      <c r="B2928" t="s">
        <v>8679</v>
      </c>
      <c r="C2928" t="s">
        <v>18</v>
      </c>
      <c r="D2928" t="s">
        <v>183</v>
      </c>
      <c r="E2928" t="s">
        <v>20</v>
      </c>
      <c r="F2928" t="s">
        <v>8680</v>
      </c>
      <c r="G2928" s="6">
        <f t="shared" si="405"/>
        <v>8210</v>
      </c>
      <c r="H2928" t="s">
        <v>47</v>
      </c>
      <c r="I2928" t="s">
        <v>2149</v>
      </c>
      <c r="J2928" t="str">
        <f t="shared" si="406"/>
        <v>Champak Rao</v>
      </c>
      <c r="K2928" t="s">
        <v>2964</v>
      </c>
      <c r="L2928" s="7">
        <f t="shared" si="411"/>
        <v>44860</v>
      </c>
      <c r="M2928" s="7">
        <v>44955</v>
      </c>
      <c r="N2928" s="1">
        <f t="shared" si="407"/>
        <v>44955</v>
      </c>
      <c r="P2928" s="7" t="str">
        <f t="shared" si="412"/>
        <v/>
      </c>
      <c r="R2928">
        <v>0</v>
      </c>
      <c r="S2928">
        <v>1</v>
      </c>
      <c r="U2928" t="s">
        <v>42</v>
      </c>
      <c r="W2928" t="str">
        <f t="shared" si="408"/>
        <v>Open</v>
      </c>
      <c r="X2928" t="str">
        <f>_xlfn.XLOOKUP(B2928,'Customers'!A:A,'Customers'!E:E,"")</f>
        <v>SMB</v>
      </c>
      <c r="Y2928">
        <f t="shared" si="409"/>
        <v>0</v>
      </c>
      <c r="Z2928" t="str">
        <f t="shared" si="410"/>
        <v/>
      </c>
      <c r="AA2928">
        <f t="shared" si="413"/>
        <v>0</v>
      </c>
    </row>
    <row r="2929" spans="1:27">
      <c r="A2929" t="s">
        <v>8681</v>
      </c>
      <c r="B2929" t="s">
        <v>4413</v>
      </c>
      <c r="C2929" t="s">
        <v>18</v>
      </c>
      <c r="D2929" t="s">
        <v>183</v>
      </c>
      <c r="E2929" t="s">
        <v>54</v>
      </c>
      <c r="F2929" t="s">
        <v>8682</v>
      </c>
      <c r="G2929" s="6">
        <f t="shared" si="405"/>
        <v>11238</v>
      </c>
      <c r="H2929" t="s">
        <v>22</v>
      </c>
      <c r="I2929" t="s">
        <v>844</v>
      </c>
      <c r="J2929" t="str">
        <f t="shared" si="406"/>
        <v>Lakshmi Hayre</v>
      </c>
      <c r="K2929" t="s">
        <v>8683</v>
      </c>
      <c r="L2929" s="7">
        <f t="shared" si="411"/>
        <v>44710</v>
      </c>
      <c r="M2929" s="7">
        <v>44725</v>
      </c>
      <c r="N2929" s="1">
        <f t="shared" si="407"/>
        <v>44725</v>
      </c>
      <c r="P2929" s="7" t="str">
        <f t="shared" si="412"/>
        <v/>
      </c>
      <c r="R2929">
        <v>0</v>
      </c>
      <c r="S2929">
        <v>1</v>
      </c>
      <c r="T2929">
        <v>19.600000000000001</v>
      </c>
      <c r="U2929" t="s">
        <v>100</v>
      </c>
      <c r="W2929" t="str">
        <f t="shared" si="408"/>
        <v>Open</v>
      </c>
      <c r="X2929" t="str">
        <f>_xlfn.XLOOKUP(B2929,'Customers'!A:A,'Customers'!E:E,"")</f>
        <v>SMB</v>
      </c>
      <c r="Y2929">
        <f t="shared" si="409"/>
        <v>0</v>
      </c>
      <c r="Z2929" t="str">
        <f t="shared" si="410"/>
        <v/>
      </c>
      <c r="AA2929">
        <f t="shared" si="413"/>
        <v>0</v>
      </c>
    </row>
    <row r="2930" spans="1:27">
      <c r="A2930" t="s">
        <v>8684</v>
      </c>
      <c r="B2930" t="s">
        <v>7371</v>
      </c>
      <c r="C2930" t="s">
        <v>1661</v>
      </c>
      <c r="D2930" t="s">
        <v>66</v>
      </c>
      <c r="E2930" t="s">
        <v>177</v>
      </c>
      <c r="F2930" t="s">
        <v>184</v>
      </c>
      <c r="G2930" s="6">
        <f t="shared" si="405"/>
        <v>8000</v>
      </c>
      <c r="H2930" t="s">
        <v>79</v>
      </c>
      <c r="I2930" t="s">
        <v>73</v>
      </c>
      <c r="J2930" t="str">
        <f t="shared" si="406"/>
        <v>Karan Karnik</v>
      </c>
      <c r="K2930" t="s">
        <v>3876</v>
      </c>
      <c r="L2930" s="7">
        <f t="shared" si="411"/>
        <v>45431</v>
      </c>
      <c r="M2930" s="7">
        <v>45457</v>
      </c>
      <c r="N2930" s="1">
        <f t="shared" si="407"/>
        <v>45457</v>
      </c>
      <c r="P2930" s="7" t="str">
        <f t="shared" si="412"/>
        <v/>
      </c>
      <c r="R2930">
        <v>0</v>
      </c>
      <c r="S2930">
        <v>1</v>
      </c>
      <c r="T2930">
        <v>20</v>
      </c>
      <c r="U2930" t="s">
        <v>100</v>
      </c>
      <c r="W2930" t="str">
        <f t="shared" si="408"/>
        <v>Open</v>
      </c>
      <c r="X2930" t="str">
        <f>_xlfn.XLOOKUP(B2930,'Customers'!A:A,'Customers'!E:E,"")</f>
        <v>Mid-Market</v>
      </c>
      <c r="Y2930">
        <f t="shared" si="409"/>
        <v>0</v>
      </c>
      <c r="Z2930" t="str">
        <f t="shared" si="410"/>
        <v/>
      </c>
      <c r="AA2930">
        <f t="shared" si="413"/>
        <v>0</v>
      </c>
    </row>
    <row r="2931" spans="1:27">
      <c r="A2931" t="s">
        <v>8685</v>
      </c>
      <c r="B2931" t="s">
        <v>261</v>
      </c>
      <c r="C2931" t="s">
        <v>3357</v>
      </c>
      <c r="D2931" t="s">
        <v>183</v>
      </c>
      <c r="E2931" t="s">
        <v>91</v>
      </c>
      <c r="F2931" t="s">
        <v>184</v>
      </c>
      <c r="G2931" s="6">
        <f t="shared" si="405"/>
        <v>8000</v>
      </c>
      <c r="H2931" t="s">
        <v>79</v>
      </c>
      <c r="I2931" t="s">
        <v>86</v>
      </c>
      <c r="J2931" t="str">
        <f t="shared" si="406"/>
        <v>Mason Solanki</v>
      </c>
      <c r="K2931" t="s">
        <v>926</v>
      </c>
      <c r="L2931" s="7">
        <f t="shared" si="411"/>
        <v>44754</v>
      </c>
      <c r="M2931" s="7">
        <v>44828</v>
      </c>
      <c r="N2931" s="1">
        <f t="shared" si="407"/>
        <v>44828</v>
      </c>
      <c r="O2931" s="7">
        <v>44777</v>
      </c>
      <c r="P2931" s="7">
        <f t="shared" si="412"/>
        <v>44777</v>
      </c>
      <c r="Q2931">
        <v>23</v>
      </c>
      <c r="R2931">
        <v>0</v>
      </c>
      <c r="S2931">
        <v>1</v>
      </c>
      <c r="T2931">
        <v>18.399999999999999</v>
      </c>
      <c r="U2931" t="s">
        <v>33</v>
      </c>
      <c r="W2931" t="str">
        <f t="shared" si="408"/>
        <v>Won</v>
      </c>
      <c r="X2931" t="str">
        <f>_xlfn.XLOOKUP(B2931,'Customers'!A:A,'Customers'!E:E,"")</f>
        <v>Mid-Market</v>
      </c>
      <c r="Y2931">
        <f t="shared" si="409"/>
        <v>1</v>
      </c>
      <c r="Z2931">
        <f t="shared" si="410"/>
        <v>-51</v>
      </c>
      <c r="AA2931">
        <f t="shared" si="413"/>
        <v>0</v>
      </c>
    </row>
    <row r="2932" spans="1:27">
      <c r="A2932" t="s">
        <v>8686</v>
      </c>
      <c r="B2932" t="s">
        <v>6748</v>
      </c>
      <c r="C2932" t="s">
        <v>18</v>
      </c>
      <c r="D2932" t="s">
        <v>37</v>
      </c>
      <c r="E2932" t="s">
        <v>54</v>
      </c>
      <c r="F2932" t="s">
        <v>8687</v>
      </c>
      <c r="G2932" s="6">
        <f t="shared" si="405"/>
        <v>71790</v>
      </c>
      <c r="H2932" t="s">
        <v>151</v>
      </c>
      <c r="I2932" t="s">
        <v>133</v>
      </c>
      <c r="J2932" t="str">
        <f t="shared" si="406"/>
        <v>Aachal Soni</v>
      </c>
      <c r="K2932" t="s">
        <v>3941</v>
      </c>
      <c r="L2932" s="7">
        <f t="shared" si="411"/>
        <v>45616</v>
      </c>
      <c r="M2932" s="7">
        <v>45681</v>
      </c>
      <c r="N2932" s="1">
        <f t="shared" si="407"/>
        <v>45681</v>
      </c>
      <c r="P2932" s="7" t="str">
        <f t="shared" si="412"/>
        <v/>
      </c>
      <c r="R2932">
        <v>0</v>
      </c>
      <c r="S2932">
        <v>1</v>
      </c>
      <c r="T2932">
        <v>33.9</v>
      </c>
      <c r="U2932" t="s">
        <v>58</v>
      </c>
      <c r="W2932" t="str">
        <f t="shared" si="408"/>
        <v>Open</v>
      </c>
      <c r="X2932" t="str">
        <f>_xlfn.XLOOKUP(B2932,'Customers'!A:A,'Customers'!E:E,"")</f>
        <v>SMB</v>
      </c>
      <c r="Y2932">
        <f t="shared" si="409"/>
        <v>0</v>
      </c>
      <c r="Z2932" t="str">
        <f t="shared" si="410"/>
        <v/>
      </c>
      <c r="AA2932">
        <f t="shared" si="413"/>
        <v>0</v>
      </c>
    </row>
    <row r="2933" spans="1:27">
      <c r="A2933" t="s">
        <v>8688</v>
      </c>
      <c r="B2933" t="s">
        <v>2077</v>
      </c>
      <c r="C2933" t="s">
        <v>646</v>
      </c>
      <c r="D2933" t="s">
        <v>37</v>
      </c>
      <c r="E2933" t="s">
        <v>28</v>
      </c>
      <c r="F2933" t="s">
        <v>8689</v>
      </c>
      <c r="G2933" s="6">
        <f t="shared" si="405"/>
        <v>187609</v>
      </c>
      <c r="H2933" t="s">
        <v>47</v>
      </c>
      <c r="I2933" t="s">
        <v>133</v>
      </c>
      <c r="J2933" t="str">
        <f t="shared" si="406"/>
        <v>Aachal Soni</v>
      </c>
      <c r="K2933" t="s">
        <v>2139</v>
      </c>
      <c r="L2933" s="7">
        <f t="shared" si="411"/>
        <v>45447</v>
      </c>
      <c r="M2933" s="7">
        <v>45617</v>
      </c>
      <c r="N2933" s="1">
        <f t="shared" si="407"/>
        <v>45617</v>
      </c>
      <c r="P2933" s="7" t="str">
        <f t="shared" si="412"/>
        <v/>
      </c>
      <c r="R2933">
        <v>0</v>
      </c>
      <c r="S2933">
        <v>1</v>
      </c>
      <c r="T2933">
        <v>10.6</v>
      </c>
      <c r="U2933" t="s">
        <v>58</v>
      </c>
      <c r="W2933" t="str">
        <f t="shared" si="408"/>
        <v>Open</v>
      </c>
      <c r="X2933" t="str">
        <f>_xlfn.XLOOKUP(B2933,'Customers'!A:A,'Customers'!E:E,"")</f>
        <v>Enterprise</v>
      </c>
      <c r="Y2933">
        <f t="shared" si="409"/>
        <v>0</v>
      </c>
      <c r="Z2933" t="str">
        <f t="shared" si="410"/>
        <v/>
      </c>
      <c r="AA2933">
        <f t="shared" si="413"/>
        <v>0</v>
      </c>
    </row>
    <row r="2934" spans="1:27">
      <c r="A2934" t="s">
        <v>8690</v>
      </c>
      <c r="B2934" t="s">
        <v>8691</v>
      </c>
      <c r="C2934" t="s">
        <v>1988</v>
      </c>
      <c r="D2934" t="s">
        <v>183</v>
      </c>
      <c r="E2934" t="s">
        <v>91</v>
      </c>
      <c r="F2934" t="s">
        <v>8692</v>
      </c>
      <c r="G2934" s="6">
        <f t="shared" si="405"/>
        <v>9402</v>
      </c>
      <c r="H2934" t="s">
        <v>172</v>
      </c>
      <c r="I2934" t="s">
        <v>62</v>
      </c>
      <c r="J2934" t="str">
        <f t="shared" si="406"/>
        <v>Jairaj Panchal</v>
      </c>
      <c r="K2934" t="s">
        <v>6842</v>
      </c>
      <c r="L2934" s="7">
        <f t="shared" si="411"/>
        <v>45558</v>
      </c>
      <c r="M2934" s="7">
        <v>45721</v>
      </c>
      <c r="N2934" s="1">
        <f t="shared" si="407"/>
        <v>45721</v>
      </c>
      <c r="O2934" s="7">
        <v>45653</v>
      </c>
      <c r="P2934" s="7">
        <f t="shared" si="412"/>
        <v>45653</v>
      </c>
      <c r="Q2934">
        <v>95</v>
      </c>
      <c r="R2934">
        <v>0</v>
      </c>
      <c r="S2934">
        <v>1</v>
      </c>
      <c r="T2934">
        <v>32.799999999999997</v>
      </c>
      <c r="U2934" t="s">
        <v>42</v>
      </c>
      <c r="W2934" t="str">
        <f t="shared" si="408"/>
        <v>Won</v>
      </c>
      <c r="X2934" t="str">
        <f>_xlfn.XLOOKUP(B2934,'Customers'!A:A,'Customers'!E:E,"")</f>
        <v>Enterprise</v>
      </c>
      <c r="Y2934">
        <f t="shared" si="409"/>
        <v>1</v>
      </c>
      <c r="Z2934">
        <f t="shared" si="410"/>
        <v>-68</v>
      </c>
      <c r="AA2934">
        <f t="shared" si="413"/>
        <v>0</v>
      </c>
    </row>
    <row r="2935" spans="1:27">
      <c r="A2935" t="s">
        <v>8693</v>
      </c>
      <c r="B2935" t="s">
        <v>3918</v>
      </c>
      <c r="C2935" t="s">
        <v>5322</v>
      </c>
      <c r="D2935" t="s">
        <v>53</v>
      </c>
      <c r="E2935" t="s">
        <v>91</v>
      </c>
      <c r="F2935" t="s">
        <v>8694</v>
      </c>
      <c r="G2935" s="6">
        <f t="shared" si="405"/>
        <v>32394</v>
      </c>
      <c r="H2935" t="s">
        <v>161</v>
      </c>
      <c r="I2935" t="s">
        <v>5576</v>
      </c>
      <c r="J2935" t="str">
        <f t="shared" si="406"/>
        <v>Kashish Patla</v>
      </c>
      <c r="K2935" t="s">
        <v>8695</v>
      </c>
      <c r="L2935" s="7">
        <f t="shared" si="411"/>
        <v>45499</v>
      </c>
      <c r="M2935" s="7">
        <v>45594</v>
      </c>
      <c r="N2935" s="1">
        <f t="shared" si="407"/>
        <v>45594</v>
      </c>
      <c r="O2935" s="7">
        <v>45654</v>
      </c>
      <c r="P2935" s="7">
        <f t="shared" si="412"/>
        <v>45654</v>
      </c>
      <c r="Q2935">
        <v>155</v>
      </c>
      <c r="R2935">
        <v>1</v>
      </c>
      <c r="S2935">
        <v>1</v>
      </c>
      <c r="T2935">
        <v>1.2</v>
      </c>
      <c r="U2935" t="s">
        <v>25</v>
      </c>
      <c r="W2935" t="str">
        <f t="shared" si="408"/>
        <v>Won</v>
      </c>
      <c r="X2935" t="str">
        <f>_xlfn.XLOOKUP(B2935,'Customers'!A:A,'Customers'!E:E,"")</f>
        <v>Mid-Market</v>
      </c>
      <c r="Y2935">
        <f t="shared" si="409"/>
        <v>1</v>
      </c>
      <c r="Z2935">
        <f t="shared" si="410"/>
        <v>60</v>
      </c>
      <c r="AA2935">
        <f t="shared" si="413"/>
        <v>1</v>
      </c>
    </row>
    <row r="2936" spans="1:27">
      <c r="A2936" t="s">
        <v>8696</v>
      </c>
      <c r="B2936" t="s">
        <v>824</v>
      </c>
      <c r="C2936" t="s">
        <v>5243</v>
      </c>
      <c r="D2936" t="s">
        <v>37</v>
      </c>
      <c r="E2936" t="s">
        <v>28</v>
      </c>
      <c r="F2936" t="s">
        <v>8697</v>
      </c>
      <c r="G2936" s="6">
        <f t="shared" si="405"/>
        <v>166270</v>
      </c>
      <c r="H2936" t="s">
        <v>47</v>
      </c>
      <c r="I2936" t="s">
        <v>117</v>
      </c>
      <c r="J2936" t="str">
        <f t="shared" si="406"/>
        <v>Ekta Uppal</v>
      </c>
      <c r="K2936" t="s">
        <v>6223</v>
      </c>
      <c r="L2936" s="7">
        <f t="shared" si="411"/>
        <v>44639</v>
      </c>
      <c r="M2936" s="7">
        <v>44655</v>
      </c>
      <c r="N2936" s="1">
        <f t="shared" si="407"/>
        <v>44655</v>
      </c>
      <c r="P2936" s="7" t="str">
        <f t="shared" si="412"/>
        <v/>
      </c>
      <c r="R2936">
        <v>0</v>
      </c>
      <c r="S2936">
        <v>1</v>
      </c>
      <c r="T2936">
        <v>7.8</v>
      </c>
      <c r="U2936" t="s">
        <v>58</v>
      </c>
      <c r="W2936" t="str">
        <f t="shared" si="408"/>
        <v>Open</v>
      </c>
      <c r="X2936" t="str">
        <f>_xlfn.XLOOKUP(B2936,'Customers'!A:A,'Customers'!E:E,"")</f>
        <v>SMB</v>
      </c>
      <c r="Y2936">
        <f t="shared" si="409"/>
        <v>0</v>
      </c>
      <c r="Z2936" t="str">
        <f t="shared" si="410"/>
        <v/>
      </c>
      <c r="AA2936">
        <f t="shared" si="413"/>
        <v>0</v>
      </c>
    </row>
    <row r="2937" spans="1:27">
      <c r="A2937" t="s">
        <v>8698</v>
      </c>
      <c r="B2937" t="s">
        <v>435</v>
      </c>
      <c r="C2937" t="s">
        <v>4581</v>
      </c>
      <c r="D2937" t="s">
        <v>66</v>
      </c>
      <c r="E2937" t="s">
        <v>91</v>
      </c>
      <c r="F2937" t="s">
        <v>8699</v>
      </c>
      <c r="G2937" s="6">
        <f t="shared" si="405"/>
        <v>17125</v>
      </c>
      <c r="H2937" t="s">
        <v>22</v>
      </c>
      <c r="I2937" t="s">
        <v>133</v>
      </c>
      <c r="J2937" t="str">
        <f t="shared" si="406"/>
        <v>Aachal Soni</v>
      </c>
      <c r="K2937" t="s">
        <v>1513</v>
      </c>
      <c r="L2937" s="7">
        <f t="shared" si="411"/>
        <v>44869</v>
      </c>
      <c r="M2937" s="7">
        <v>44979</v>
      </c>
      <c r="N2937" s="1">
        <f t="shared" si="407"/>
        <v>44979</v>
      </c>
      <c r="O2937" s="7">
        <v>45042</v>
      </c>
      <c r="P2937" s="7">
        <f t="shared" si="412"/>
        <v>45042</v>
      </c>
      <c r="Q2937">
        <v>173</v>
      </c>
      <c r="R2937">
        <v>0</v>
      </c>
      <c r="S2937">
        <v>1</v>
      </c>
      <c r="T2937">
        <v>27.5</v>
      </c>
      <c r="U2937" t="s">
        <v>33</v>
      </c>
      <c r="W2937" t="str">
        <f t="shared" si="408"/>
        <v>Won</v>
      </c>
      <c r="X2937" t="str">
        <f>_xlfn.XLOOKUP(B2937,'Customers'!A:A,'Customers'!E:E,"")</f>
        <v>SMB</v>
      </c>
      <c r="Y2937">
        <f t="shared" si="409"/>
        <v>1</v>
      </c>
      <c r="Z2937">
        <f t="shared" si="410"/>
        <v>63</v>
      </c>
      <c r="AA2937">
        <f t="shared" si="413"/>
        <v>1</v>
      </c>
    </row>
    <row r="2938" spans="1:27">
      <c r="A2938" t="s">
        <v>8700</v>
      </c>
      <c r="B2938" t="s">
        <v>4885</v>
      </c>
      <c r="C2938" t="s">
        <v>2676</v>
      </c>
      <c r="D2938" t="s">
        <v>53</v>
      </c>
      <c r="E2938" t="s">
        <v>177</v>
      </c>
      <c r="F2938" t="s">
        <v>456</v>
      </c>
      <c r="G2938" s="6">
        <f t="shared" si="405"/>
        <v>15000</v>
      </c>
      <c r="H2938" t="s">
        <v>30</v>
      </c>
      <c r="I2938" t="s">
        <v>237</v>
      </c>
      <c r="J2938" t="str">
        <f t="shared" si="406"/>
        <v>Vidhi Mital</v>
      </c>
      <c r="K2938" t="s">
        <v>5966</v>
      </c>
      <c r="L2938" s="7">
        <f t="shared" si="411"/>
        <v>45148</v>
      </c>
      <c r="M2938" s="7">
        <v>45298</v>
      </c>
      <c r="N2938" s="1">
        <f t="shared" si="407"/>
        <v>45298</v>
      </c>
      <c r="P2938" s="7" t="str">
        <f t="shared" si="412"/>
        <v/>
      </c>
      <c r="R2938">
        <v>0</v>
      </c>
      <c r="S2938">
        <v>1</v>
      </c>
      <c r="T2938">
        <v>33.4</v>
      </c>
      <c r="U2938" t="s">
        <v>58</v>
      </c>
      <c r="W2938" t="str">
        <f t="shared" si="408"/>
        <v>Open</v>
      </c>
      <c r="X2938" t="str">
        <f>_xlfn.XLOOKUP(B2938,'Customers'!A:A,'Customers'!E:E,"")</f>
        <v>Enterprise</v>
      </c>
      <c r="Y2938">
        <f t="shared" si="409"/>
        <v>0</v>
      </c>
      <c r="Z2938" t="str">
        <f t="shared" si="410"/>
        <v/>
      </c>
      <c r="AA2938">
        <f t="shared" si="413"/>
        <v>0</v>
      </c>
    </row>
    <row r="2939" spans="1:27">
      <c r="A2939" t="s">
        <v>8701</v>
      </c>
      <c r="B2939" t="s">
        <v>6474</v>
      </c>
      <c r="C2939" t="s">
        <v>455</v>
      </c>
      <c r="D2939" t="s">
        <v>53</v>
      </c>
      <c r="E2939" t="s">
        <v>54</v>
      </c>
      <c r="F2939" t="s">
        <v>8702</v>
      </c>
      <c r="G2939" s="6">
        <f t="shared" si="405"/>
        <v>12619</v>
      </c>
      <c r="H2939" t="s">
        <v>56</v>
      </c>
      <c r="I2939" t="s">
        <v>432</v>
      </c>
      <c r="J2939" t="str">
        <f t="shared" si="406"/>
        <v>Owen Mane</v>
      </c>
      <c r="K2939" t="s">
        <v>8703</v>
      </c>
      <c r="L2939" s="7">
        <f t="shared" si="411"/>
        <v>45418</v>
      </c>
      <c r="M2939" s="7">
        <v>45517</v>
      </c>
      <c r="N2939" s="1">
        <f t="shared" si="407"/>
        <v>45517</v>
      </c>
      <c r="P2939" s="7" t="str">
        <f t="shared" si="412"/>
        <v/>
      </c>
      <c r="R2939">
        <v>0</v>
      </c>
      <c r="S2939">
        <v>1</v>
      </c>
      <c r="T2939">
        <v>24.6</v>
      </c>
      <c r="U2939" t="s">
        <v>33</v>
      </c>
      <c r="W2939" t="str">
        <f t="shared" si="408"/>
        <v>Open</v>
      </c>
      <c r="X2939" t="str">
        <f>_xlfn.XLOOKUP(B2939,'Customers'!A:A,'Customers'!E:E,"")</f>
        <v>Enterprise</v>
      </c>
      <c r="Y2939">
        <f t="shared" si="409"/>
        <v>0</v>
      </c>
      <c r="Z2939" t="str">
        <f t="shared" si="410"/>
        <v/>
      </c>
      <c r="AA2939">
        <f t="shared" si="413"/>
        <v>0</v>
      </c>
    </row>
    <row r="2940" spans="1:27">
      <c r="A2940" t="s">
        <v>8704</v>
      </c>
      <c r="B2940" t="s">
        <v>1582</v>
      </c>
      <c r="C2940" t="s">
        <v>789</v>
      </c>
      <c r="D2940" t="s">
        <v>53</v>
      </c>
      <c r="E2940" t="s">
        <v>20</v>
      </c>
      <c r="F2940" t="s">
        <v>8705</v>
      </c>
      <c r="G2940" s="6">
        <f t="shared" si="405"/>
        <v>27678</v>
      </c>
      <c r="H2940" t="s">
        <v>79</v>
      </c>
      <c r="I2940" t="s">
        <v>361</v>
      </c>
      <c r="J2940" t="str">
        <f t="shared" si="406"/>
        <v>Jalsa Parsa</v>
      </c>
      <c r="K2940" t="s">
        <v>7624</v>
      </c>
      <c r="L2940" s="7">
        <f t="shared" si="411"/>
        <v>45368</v>
      </c>
      <c r="M2940" s="7">
        <v>45533</v>
      </c>
      <c r="N2940" s="1">
        <f t="shared" si="407"/>
        <v>45533</v>
      </c>
      <c r="P2940" s="7" t="str">
        <f t="shared" si="412"/>
        <v/>
      </c>
      <c r="R2940">
        <v>0</v>
      </c>
      <c r="S2940">
        <v>1</v>
      </c>
      <c r="T2940">
        <v>1.7</v>
      </c>
      <c r="U2940" t="s">
        <v>58</v>
      </c>
      <c r="W2940" t="str">
        <f t="shared" si="408"/>
        <v>Open</v>
      </c>
      <c r="X2940" t="str">
        <f>_xlfn.XLOOKUP(B2940,'Customers'!A:A,'Customers'!E:E,"")</f>
        <v>Mid-Market</v>
      </c>
      <c r="Y2940">
        <f t="shared" si="409"/>
        <v>0</v>
      </c>
      <c r="Z2940" t="str">
        <f t="shared" si="410"/>
        <v/>
      </c>
      <c r="AA2940">
        <f t="shared" si="413"/>
        <v>0</v>
      </c>
    </row>
    <row r="2941" spans="1:27">
      <c r="A2941" t="s">
        <v>8706</v>
      </c>
      <c r="B2941" t="s">
        <v>4948</v>
      </c>
      <c r="C2941" t="s">
        <v>4581</v>
      </c>
      <c r="D2941" t="s">
        <v>53</v>
      </c>
      <c r="E2941" t="s">
        <v>28</v>
      </c>
      <c r="F2941" t="s">
        <v>8707</v>
      </c>
      <c r="G2941" s="6">
        <f t="shared" si="405"/>
        <v>40255</v>
      </c>
      <c r="H2941" t="s">
        <v>151</v>
      </c>
      <c r="I2941" t="s">
        <v>73</v>
      </c>
      <c r="J2941" t="str">
        <f t="shared" si="406"/>
        <v>Karan Karnik</v>
      </c>
      <c r="K2941" t="s">
        <v>658</v>
      </c>
      <c r="L2941" s="7">
        <f t="shared" si="411"/>
        <v>45540</v>
      </c>
      <c r="M2941" s="7">
        <v>45576</v>
      </c>
      <c r="N2941" s="1">
        <f t="shared" si="407"/>
        <v>45576</v>
      </c>
      <c r="P2941" s="7" t="str">
        <f t="shared" si="412"/>
        <v/>
      </c>
      <c r="R2941">
        <v>0</v>
      </c>
      <c r="S2941">
        <v>1</v>
      </c>
      <c r="T2941">
        <v>3.9</v>
      </c>
      <c r="U2941" t="s">
        <v>42</v>
      </c>
      <c r="W2941" t="str">
        <f t="shared" si="408"/>
        <v>Open</v>
      </c>
      <c r="X2941" t="str">
        <f>_xlfn.XLOOKUP(B2941,'Customers'!A:A,'Customers'!E:E,"")</f>
        <v>Mid-Market</v>
      </c>
      <c r="Y2941">
        <f t="shared" si="409"/>
        <v>0</v>
      </c>
      <c r="Z2941" t="str">
        <f t="shared" si="410"/>
        <v/>
      </c>
      <c r="AA2941">
        <f t="shared" si="413"/>
        <v>0</v>
      </c>
    </row>
    <row r="2942" spans="1:27">
      <c r="A2942" t="s">
        <v>8708</v>
      </c>
      <c r="B2942" t="s">
        <v>5898</v>
      </c>
      <c r="C2942" t="s">
        <v>825</v>
      </c>
      <c r="D2942" t="s">
        <v>37</v>
      </c>
      <c r="E2942" t="s">
        <v>115</v>
      </c>
      <c r="F2942" t="s">
        <v>8709</v>
      </c>
      <c r="G2942" s="6">
        <f t="shared" si="405"/>
        <v>150174</v>
      </c>
      <c r="H2942" t="s">
        <v>161</v>
      </c>
      <c r="I2942" t="s">
        <v>98</v>
      </c>
      <c r="J2942" t="str">
        <f t="shared" si="406"/>
        <v>Amruta Sinha</v>
      </c>
      <c r="K2942" t="s">
        <v>1254</v>
      </c>
      <c r="L2942" s="7">
        <f t="shared" si="411"/>
        <v>45259</v>
      </c>
      <c r="M2942" s="7">
        <v>45421</v>
      </c>
      <c r="N2942" s="1">
        <f t="shared" si="407"/>
        <v>45421</v>
      </c>
      <c r="O2942" s="7">
        <v>45372</v>
      </c>
      <c r="P2942" s="7">
        <f t="shared" si="412"/>
        <v>45372</v>
      </c>
      <c r="Q2942">
        <v>113</v>
      </c>
      <c r="R2942">
        <v>0</v>
      </c>
      <c r="S2942">
        <v>1</v>
      </c>
      <c r="T2942">
        <v>3</v>
      </c>
      <c r="U2942" t="s">
        <v>58</v>
      </c>
      <c r="W2942" t="str">
        <f t="shared" si="408"/>
        <v>Lost</v>
      </c>
      <c r="X2942" t="str">
        <f>_xlfn.XLOOKUP(B2942,'Customers'!A:A,'Customers'!E:E,"")</f>
        <v>SMB</v>
      </c>
      <c r="Y2942">
        <f t="shared" si="409"/>
        <v>1</v>
      </c>
      <c r="Z2942">
        <f t="shared" si="410"/>
        <v>-49</v>
      </c>
      <c r="AA2942">
        <f t="shared" si="413"/>
        <v>0</v>
      </c>
    </row>
    <row r="2943" spans="1:27">
      <c r="A2943" t="s">
        <v>8710</v>
      </c>
      <c r="B2943" t="s">
        <v>1534</v>
      </c>
      <c r="C2943" t="s">
        <v>1826</v>
      </c>
      <c r="D2943" t="s">
        <v>19</v>
      </c>
      <c r="E2943" t="s">
        <v>28</v>
      </c>
      <c r="F2943" t="s">
        <v>8711</v>
      </c>
      <c r="G2943" s="6">
        <f t="shared" si="405"/>
        <v>9405</v>
      </c>
      <c r="H2943" t="s">
        <v>79</v>
      </c>
      <c r="I2943" t="s">
        <v>274</v>
      </c>
      <c r="J2943" t="str">
        <f t="shared" si="406"/>
        <v>Rachit Lall</v>
      </c>
      <c r="K2943" t="s">
        <v>3650</v>
      </c>
      <c r="L2943" s="7">
        <f t="shared" si="411"/>
        <v>44855</v>
      </c>
      <c r="M2943" s="7">
        <v>44952</v>
      </c>
      <c r="N2943" s="1">
        <f t="shared" si="407"/>
        <v>44952</v>
      </c>
      <c r="P2943" s="7" t="str">
        <f t="shared" si="412"/>
        <v/>
      </c>
      <c r="R2943">
        <v>0</v>
      </c>
      <c r="S2943">
        <v>1</v>
      </c>
      <c r="T2943">
        <v>21.1</v>
      </c>
      <c r="U2943" t="s">
        <v>58</v>
      </c>
      <c r="W2943" t="str">
        <f t="shared" si="408"/>
        <v>Open</v>
      </c>
      <c r="X2943" t="str">
        <f>_xlfn.XLOOKUP(B2943,'Customers'!A:A,'Customers'!E:E,"")</f>
        <v>Mid-Market</v>
      </c>
      <c r="Y2943">
        <f t="shared" si="409"/>
        <v>0</v>
      </c>
      <c r="Z2943" t="str">
        <f t="shared" si="410"/>
        <v/>
      </c>
      <c r="AA2943">
        <f t="shared" si="413"/>
        <v>0</v>
      </c>
    </row>
    <row r="2944" spans="1:27">
      <c r="A2944" t="s">
        <v>8712</v>
      </c>
      <c r="B2944" t="s">
        <v>421</v>
      </c>
      <c r="C2944" t="s">
        <v>567</v>
      </c>
      <c r="D2944" t="s">
        <v>37</v>
      </c>
      <c r="E2944" t="s">
        <v>91</v>
      </c>
      <c r="F2944" t="s">
        <v>8713</v>
      </c>
      <c r="G2944" s="6">
        <f t="shared" si="405"/>
        <v>48376</v>
      </c>
      <c r="H2944" t="s">
        <v>151</v>
      </c>
      <c r="I2944" t="s">
        <v>274</v>
      </c>
      <c r="J2944" t="str">
        <f t="shared" si="406"/>
        <v>Rachit Lall</v>
      </c>
      <c r="K2944" t="s">
        <v>647</v>
      </c>
      <c r="L2944" s="7">
        <f t="shared" si="411"/>
        <v>44848</v>
      </c>
      <c r="M2944" s="7">
        <v>44899</v>
      </c>
      <c r="N2944" s="1">
        <f t="shared" si="407"/>
        <v>44899</v>
      </c>
      <c r="O2944" s="7">
        <v>45013</v>
      </c>
      <c r="P2944" s="7">
        <f t="shared" si="412"/>
        <v>45013</v>
      </c>
      <c r="Q2944">
        <v>165</v>
      </c>
      <c r="R2944">
        <v>0</v>
      </c>
      <c r="S2944">
        <v>1</v>
      </c>
      <c r="T2944">
        <v>8.6</v>
      </c>
      <c r="U2944" t="s">
        <v>42</v>
      </c>
      <c r="W2944" t="str">
        <f t="shared" si="408"/>
        <v>Won</v>
      </c>
      <c r="X2944" t="str">
        <f>_xlfn.XLOOKUP(B2944,'Customers'!A:A,'Customers'!E:E,"")</f>
        <v>Enterprise</v>
      </c>
      <c r="Y2944">
        <f t="shared" si="409"/>
        <v>1</v>
      </c>
      <c r="Z2944">
        <f t="shared" si="410"/>
        <v>114</v>
      </c>
      <c r="AA2944">
        <f t="shared" si="413"/>
        <v>1</v>
      </c>
    </row>
    <row r="2945" spans="1:27">
      <c r="A2945" t="s">
        <v>8714</v>
      </c>
      <c r="B2945" t="s">
        <v>5978</v>
      </c>
      <c r="C2945" t="s">
        <v>1810</v>
      </c>
      <c r="D2945" t="s">
        <v>19</v>
      </c>
      <c r="E2945" t="s">
        <v>54</v>
      </c>
      <c r="F2945" t="s">
        <v>8715</v>
      </c>
      <c r="G2945" s="6">
        <f t="shared" si="405"/>
        <v>3081</v>
      </c>
      <c r="H2945" t="s">
        <v>151</v>
      </c>
      <c r="I2945" t="s">
        <v>268</v>
      </c>
      <c r="J2945" t="str">
        <f t="shared" si="406"/>
        <v>Panini Kade</v>
      </c>
      <c r="K2945" t="s">
        <v>3322</v>
      </c>
      <c r="L2945" s="7">
        <f t="shared" si="411"/>
        <v>44570</v>
      </c>
      <c r="M2945" s="7">
        <v>44625</v>
      </c>
      <c r="N2945" s="1">
        <f t="shared" si="407"/>
        <v>44625</v>
      </c>
      <c r="P2945" s="7" t="str">
        <f t="shared" si="412"/>
        <v/>
      </c>
      <c r="R2945">
        <v>0</v>
      </c>
      <c r="S2945">
        <v>1</v>
      </c>
      <c r="T2945">
        <v>24.8</v>
      </c>
      <c r="U2945" t="s">
        <v>25</v>
      </c>
      <c r="W2945" t="str">
        <f t="shared" si="408"/>
        <v>Open</v>
      </c>
      <c r="X2945" t="str">
        <f>_xlfn.XLOOKUP(B2945,'Customers'!A:A,'Customers'!E:E,"")</f>
        <v>Mid-Market</v>
      </c>
      <c r="Y2945">
        <f t="shared" si="409"/>
        <v>0</v>
      </c>
      <c r="Z2945" t="str">
        <f t="shared" si="410"/>
        <v/>
      </c>
      <c r="AA2945">
        <f t="shared" si="413"/>
        <v>0</v>
      </c>
    </row>
    <row r="2946" spans="1:27">
      <c r="A2946" t="s">
        <v>8716</v>
      </c>
      <c r="B2946" t="s">
        <v>4140</v>
      </c>
      <c r="C2946" t="s">
        <v>18</v>
      </c>
      <c r="D2946" t="s">
        <v>37</v>
      </c>
      <c r="E2946" t="s">
        <v>54</v>
      </c>
      <c r="F2946" t="s">
        <v>8717</v>
      </c>
      <c r="G2946" s="6">
        <f t="shared" ref="G2946:G3009" si="414">IF(F2946="","",IF(RIGHT(UPPER(SUBSTITUTE(SUBSTITUTE(SUBSTITUTE(TRIM(F2946),"$",""),",","")," ","")),1)="K",VALUE(LEFT(UPPER(SUBSTITUTE(SUBSTITUTE(SUBSTITUTE(TRIM(F2946),"$",""),",","")," ","")),LEN(UPPER(SUBSTITUTE(SUBSTITUTE(SUBSTITUTE(TRIM(F2946),"$",""),",","")," ","")))-1))*1000,IF(RIGHT(UPPER(SUBSTITUTE(SUBSTITUTE(SUBSTITUTE(TRIM(F2946),"$",""),",","")," ","")),1)="M",VALUE(LEFT(UPPER(SUBSTITUTE(SUBSTITUTE(SUBSTITUTE(TRIM(F2946),"$",""),",","")," ","")),LEN(UPPER(SUBSTITUTE(SUBSTITUTE(SUBSTITUTE(TRIM(F2946),"$",""),",","")," ","")))-1))*1000000,VALUE(SUBSTITUTE(SUBSTITUTE(SUBSTITUTE(TRIM(F2946),"$",""),",","")," ","")))))</f>
        <v>61573</v>
      </c>
      <c r="H2946" t="s">
        <v>30</v>
      </c>
      <c r="I2946" t="s">
        <v>237</v>
      </c>
      <c r="J2946" t="str">
        <f t="shared" ref="J2946:J3009" si="415">PROPER(TRIM(I2946))</f>
        <v>Vidhi Mital</v>
      </c>
      <c r="K2946" t="s">
        <v>6482</v>
      </c>
      <c r="L2946" s="7">
        <f t="shared" si="411"/>
        <v>44914</v>
      </c>
      <c r="M2946" s="7">
        <v>45059</v>
      </c>
      <c r="N2946" s="1">
        <f t="shared" ref="N2946:N3009" si="416">IF(M2946="","",IF(ISNUMBER(M2946),M2946,IF(ISNUMBER(SEARCH("/",M2946)),DATE(VALUE(RIGHT(M2946,4)),VALUE(MID(M2946,4,2)),VALUE(LEFT(M2946,2))),DATE(VALUE(LEFT(M2946,4)),VALUE(MID(M2946,6,2)),VALUE(RIGHT(M2946,2))))))</f>
        <v>45059</v>
      </c>
      <c r="P2946" s="7" t="str">
        <f t="shared" si="412"/>
        <v/>
      </c>
      <c r="R2946">
        <v>0</v>
      </c>
      <c r="S2946">
        <v>1</v>
      </c>
      <c r="T2946">
        <v>11</v>
      </c>
      <c r="U2946" t="s">
        <v>33</v>
      </c>
      <c r="W2946" t="str">
        <f t="shared" ref="W2946:W3009" si="417">IF(E2946="","",IF(E2946="Closed Won","Won",IF(E2946="Closed Lost","Lost","Open")))</f>
        <v>Open</v>
      </c>
      <c r="X2946" t="str">
        <f>_xlfn.XLOOKUP(B2946,'Customers'!A:A,'Customers'!E:E,"")</f>
        <v>Mid-Market</v>
      </c>
      <c r="Y2946">
        <f t="shared" ref="Y2946:Y3009" si="418">IF(OR(W2946="Won",W2946="Lost"),1,0)</f>
        <v>0</v>
      </c>
      <c r="Z2946" t="str">
        <f t="shared" ref="Z2946:Z3009" si="419">IF(OR(N2946="",P2946=""),"",P2946-N2946)</f>
        <v/>
      </c>
      <c r="AA2946">
        <f t="shared" si="413"/>
        <v>0</v>
      </c>
    </row>
    <row r="2947" spans="1:27">
      <c r="A2947" t="s">
        <v>8718</v>
      </c>
      <c r="B2947" t="s">
        <v>2522</v>
      </c>
      <c r="C2947" t="s">
        <v>18</v>
      </c>
      <c r="D2947" t="s">
        <v>183</v>
      </c>
      <c r="E2947" t="s">
        <v>177</v>
      </c>
      <c r="F2947" t="s">
        <v>592</v>
      </c>
      <c r="G2947" s="6">
        <f t="shared" si="414"/>
        <v>10000</v>
      </c>
      <c r="H2947" t="s">
        <v>172</v>
      </c>
      <c r="I2947" t="s">
        <v>156</v>
      </c>
      <c r="J2947" t="str">
        <f t="shared" si="415"/>
        <v>Lakshmi Hayre</v>
      </c>
      <c r="K2947" t="s">
        <v>3099</v>
      </c>
      <c r="L2947" s="7">
        <f t="shared" ref="L2947:L3010" si="420">IF(K2947="","",IF(ISNUMBER(K2947),K2947,IF(ISNUMBER(SEARCH("/",K2947)),DATE(VALUE(RIGHT(K2947,4)),VALUE(MID(K2947,4,2)),VALUE(LEFT(K2947,2))),DATE(VALUE(LEFT(K2947,4)),VALUE(MID(K2947,6,2)),VALUE(RIGHT(K2947,2))))))</f>
        <v>44663</v>
      </c>
      <c r="M2947" s="7">
        <v>44691</v>
      </c>
      <c r="N2947" s="1">
        <f t="shared" si="416"/>
        <v>44691</v>
      </c>
      <c r="P2947" s="7" t="str">
        <f t="shared" ref="P2947:P3010" si="421">IF(O2947="","",IF(ISNUMBER(O2947),O2947,DATE(VALUE(LEFT(O2947,4)),VALUE(MID(O2947,6,2)),VALUE(RIGHT(O2947,2)))))</f>
        <v/>
      </c>
      <c r="R2947">
        <v>0</v>
      </c>
      <c r="S2947">
        <v>1</v>
      </c>
      <c r="T2947">
        <v>20.399999999999999</v>
      </c>
      <c r="U2947" t="s">
        <v>58</v>
      </c>
      <c r="W2947" t="str">
        <f t="shared" si="417"/>
        <v>Open</v>
      </c>
      <c r="X2947" t="str">
        <f>_xlfn.XLOOKUP(B2947,'Customers'!A:A,'Customers'!E:E,"")</f>
        <v>SMB</v>
      </c>
      <c r="Y2947">
        <f t="shared" si="418"/>
        <v>0</v>
      </c>
      <c r="Z2947" t="str">
        <f t="shared" si="419"/>
        <v/>
      </c>
      <c r="AA2947">
        <f t="shared" ref="AA2947:AA3010" si="422">IF(AND(Y2947=1,Z2947&gt;30),1,0)</f>
        <v>0</v>
      </c>
    </row>
    <row r="2948" spans="1:27">
      <c r="A2948" t="s">
        <v>8719</v>
      </c>
      <c r="B2948" t="s">
        <v>8720</v>
      </c>
      <c r="C2948" t="s">
        <v>2987</v>
      </c>
      <c r="D2948" t="s">
        <v>183</v>
      </c>
      <c r="E2948" t="s">
        <v>45</v>
      </c>
      <c r="F2948" t="s">
        <v>8721</v>
      </c>
      <c r="G2948" s="6">
        <f t="shared" si="414"/>
        <v>4800</v>
      </c>
      <c r="H2948" t="s">
        <v>151</v>
      </c>
      <c r="I2948" t="s">
        <v>80</v>
      </c>
      <c r="J2948" t="str">
        <f t="shared" si="415"/>
        <v>Shivani Natt</v>
      </c>
      <c r="K2948" t="s">
        <v>134</v>
      </c>
      <c r="L2948" s="7">
        <f t="shared" si="420"/>
        <v>45320</v>
      </c>
      <c r="M2948" s="7">
        <v>45482</v>
      </c>
      <c r="N2948" s="1">
        <f t="shared" si="416"/>
        <v>45482</v>
      </c>
      <c r="P2948" s="7" t="str">
        <f t="shared" si="421"/>
        <v/>
      </c>
      <c r="R2948">
        <v>0</v>
      </c>
      <c r="S2948">
        <v>1</v>
      </c>
      <c r="T2948">
        <v>18.600000000000001</v>
      </c>
      <c r="U2948" t="s">
        <v>33</v>
      </c>
      <c r="W2948" t="str">
        <f t="shared" si="417"/>
        <v>Open</v>
      </c>
      <c r="X2948" t="str">
        <f>_xlfn.XLOOKUP(B2948,'Customers'!A:A,'Customers'!E:E,"")</f>
        <v>SMB</v>
      </c>
      <c r="Y2948">
        <f t="shared" si="418"/>
        <v>0</v>
      </c>
      <c r="Z2948" t="str">
        <f t="shared" si="419"/>
        <v/>
      </c>
      <c r="AA2948">
        <f t="shared" si="422"/>
        <v>0</v>
      </c>
    </row>
    <row r="2949" spans="1:27">
      <c r="A2949" t="s">
        <v>8722</v>
      </c>
      <c r="B2949" t="s">
        <v>4749</v>
      </c>
      <c r="C2949" t="s">
        <v>929</v>
      </c>
      <c r="D2949" t="s">
        <v>19</v>
      </c>
      <c r="E2949" t="s">
        <v>91</v>
      </c>
      <c r="F2949" t="s">
        <v>8723</v>
      </c>
      <c r="G2949" s="6">
        <f t="shared" si="414"/>
        <v>6571</v>
      </c>
      <c r="H2949" t="s">
        <v>30</v>
      </c>
      <c r="I2949" t="s">
        <v>361</v>
      </c>
      <c r="J2949" t="str">
        <f t="shared" si="415"/>
        <v>Jalsa Parsa</v>
      </c>
      <c r="K2949" t="s">
        <v>3326</v>
      </c>
      <c r="L2949" s="7">
        <f t="shared" si="420"/>
        <v>45125</v>
      </c>
      <c r="M2949" s="7">
        <v>45160</v>
      </c>
      <c r="N2949" s="1">
        <f t="shared" si="416"/>
        <v>45160</v>
      </c>
      <c r="O2949" s="7">
        <v>45188</v>
      </c>
      <c r="P2949" s="7">
        <f t="shared" si="421"/>
        <v>45188</v>
      </c>
      <c r="Q2949">
        <v>63</v>
      </c>
      <c r="R2949">
        <v>0</v>
      </c>
      <c r="S2949">
        <v>1</v>
      </c>
      <c r="T2949">
        <v>23.9</v>
      </c>
      <c r="U2949" t="s">
        <v>42</v>
      </c>
      <c r="W2949" t="str">
        <f t="shared" si="417"/>
        <v>Won</v>
      </c>
      <c r="X2949" t="str">
        <f>_xlfn.XLOOKUP(B2949,'Customers'!A:A,'Customers'!E:E,"")</f>
        <v>Mid-Market</v>
      </c>
      <c r="Y2949">
        <f t="shared" si="418"/>
        <v>1</v>
      </c>
      <c r="Z2949">
        <f t="shared" si="419"/>
        <v>28</v>
      </c>
      <c r="AA2949">
        <f t="shared" si="422"/>
        <v>0</v>
      </c>
    </row>
    <row r="2950" spans="1:27">
      <c r="A2950" t="s">
        <v>8724</v>
      </c>
      <c r="B2950" t="s">
        <v>2842</v>
      </c>
      <c r="C2950" t="s">
        <v>2507</v>
      </c>
      <c r="D2950" t="s">
        <v>183</v>
      </c>
      <c r="E2950" t="s">
        <v>177</v>
      </c>
      <c r="F2950" t="s">
        <v>8725</v>
      </c>
      <c r="G2950" s="6">
        <f t="shared" si="414"/>
        <v>5616</v>
      </c>
      <c r="H2950" t="s">
        <v>161</v>
      </c>
      <c r="I2950" t="s">
        <v>23</v>
      </c>
      <c r="J2950" t="str">
        <f t="shared" si="415"/>
        <v>Nihal Bhasin</v>
      </c>
      <c r="K2950" t="s">
        <v>1580</v>
      </c>
      <c r="L2950" s="7">
        <f t="shared" si="420"/>
        <v>44940</v>
      </c>
      <c r="M2950" s="7">
        <v>45057</v>
      </c>
      <c r="N2950" s="1">
        <f t="shared" si="416"/>
        <v>45057</v>
      </c>
      <c r="P2950" s="7" t="str">
        <f t="shared" si="421"/>
        <v/>
      </c>
      <c r="R2950">
        <v>0</v>
      </c>
      <c r="S2950">
        <v>1</v>
      </c>
      <c r="T2950">
        <v>21.2</v>
      </c>
      <c r="U2950" t="s">
        <v>42</v>
      </c>
      <c r="W2950" t="str">
        <f t="shared" si="417"/>
        <v>Open</v>
      </c>
      <c r="X2950" t="str">
        <f>_xlfn.XLOOKUP(B2950,'Customers'!A:A,'Customers'!E:E,"")</f>
        <v>Mid-Market</v>
      </c>
      <c r="Y2950">
        <f t="shared" si="418"/>
        <v>0</v>
      </c>
      <c r="Z2950" t="str">
        <f t="shared" si="419"/>
        <v/>
      </c>
      <c r="AA2950">
        <f t="shared" si="422"/>
        <v>0</v>
      </c>
    </row>
    <row r="2951" spans="1:27">
      <c r="A2951" t="s">
        <v>8726</v>
      </c>
      <c r="B2951" t="s">
        <v>5882</v>
      </c>
      <c r="C2951" t="s">
        <v>2484</v>
      </c>
      <c r="D2951" t="s">
        <v>66</v>
      </c>
      <c r="E2951" t="s">
        <v>20</v>
      </c>
      <c r="F2951" t="s">
        <v>8727</v>
      </c>
      <c r="G2951" s="6">
        <f t="shared" si="414"/>
        <v>18093</v>
      </c>
      <c r="H2951" t="s">
        <v>39</v>
      </c>
      <c r="I2951" t="s">
        <v>2468</v>
      </c>
      <c r="J2951" t="str">
        <f t="shared" si="415"/>
        <v>Shivani Natt</v>
      </c>
      <c r="K2951" t="s">
        <v>1580</v>
      </c>
      <c r="L2951" s="7">
        <f t="shared" si="420"/>
        <v>44940</v>
      </c>
      <c r="M2951" s="7">
        <v>45111</v>
      </c>
      <c r="N2951" s="1">
        <f t="shared" si="416"/>
        <v>45111</v>
      </c>
      <c r="P2951" s="7" t="str">
        <f t="shared" si="421"/>
        <v/>
      </c>
      <c r="R2951">
        <v>0</v>
      </c>
      <c r="S2951">
        <v>1</v>
      </c>
      <c r="T2951">
        <v>1.9</v>
      </c>
      <c r="U2951" t="s">
        <v>33</v>
      </c>
      <c r="W2951" t="str">
        <f t="shared" si="417"/>
        <v>Open</v>
      </c>
      <c r="X2951" t="str">
        <f>_xlfn.XLOOKUP(B2951,'Customers'!A:A,'Customers'!E:E,"")</f>
        <v>Mid-Market</v>
      </c>
      <c r="Y2951">
        <f t="shared" si="418"/>
        <v>0</v>
      </c>
      <c r="Z2951" t="str">
        <f t="shared" si="419"/>
        <v/>
      </c>
      <c r="AA2951">
        <f t="shared" si="422"/>
        <v>0</v>
      </c>
    </row>
    <row r="2952" spans="1:27">
      <c r="A2952" t="s">
        <v>8728</v>
      </c>
      <c r="B2952" t="s">
        <v>5681</v>
      </c>
      <c r="C2952" t="s">
        <v>18</v>
      </c>
      <c r="D2952" t="s">
        <v>37</v>
      </c>
      <c r="E2952" t="s">
        <v>54</v>
      </c>
      <c r="F2952" t="s">
        <v>8729</v>
      </c>
      <c r="G2952" s="6">
        <f t="shared" si="414"/>
        <v>73969</v>
      </c>
      <c r="H2952" t="s">
        <v>172</v>
      </c>
      <c r="I2952" t="s">
        <v>31</v>
      </c>
      <c r="J2952" t="str">
        <f t="shared" si="415"/>
        <v>Ati Seshadri</v>
      </c>
      <c r="K2952" t="s">
        <v>3150</v>
      </c>
      <c r="L2952" s="7">
        <f t="shared" si="420"/>
        <v>44954</v>
      </c>
      <c r="M2952" s="7">
        <v>45009</v>
      </c>
      <c r="N2952" s="1">
        <f t="shared" si="416"/>
        <v>45009</v>
      </c>
      <c r="P2952" s="7" t="str">
        <f t="shared" si="421"/>
        <v/>
      </c>
      <c r="R2952">
        <v>0</v>
      </c>
      <c r="S2952">
        <v>1</v>
      </c>
      <c r="T2952">
        <v>27.7</v>
      </c>
      <c r="U2952" t="s">
        <v>100</v>
      </c>
      <c r="W2952" t="str">
        <f t="shared" si="417"/>
        <v>Open</v>
      </c>
      <c r="X2952" t="str">
        <f>_xlfn.XLOOKUP(B2952,'Customers'!A:A,'Customers'!E:E,"")</f>
        <v>SMB</v>
      </c>
      <c r="Y2952">
        <f t="shared" si="418"/>
        <v>0</v>
      </c>
      <c r="Z2952" t="str">
        <f t="shared" si="419"/>
        <v/>
      </c>
      <c r="AA2952">
        <f t="shared" si="422"/>
        <v>0</v>
      </c>
    </row>
    <row r="2953" spans="1:27">
      <c r="A2953" t="s">
        <v>8730</v>
      </c>
      <c r="B2953" t="s">
        <v>8731</v>
      </c>
      <c r="C2953" t="s">
        <v>18</v>
      </c>
      <c r="D2953" t="s">
        <v>53</v>
      </c>
      <c r="E2953" t="s">
        <v>20</v>
      </c>
      <c r="F2953" t="s">
        <v>8732</v>
      </c>
      <c r="G2953" s="6">
        <f t="shared" si="414"/>
        <v>26037</v>
      </c>
      <c r="H2953" t="s">
        <v>30</v>
      </c>
      <c r="I2953" t="s">
        <v>3052</v>
      </c>
      <c r="J2953" t="str">
        <f t="shared" si="415"/>
        <v>Panini Kade</v>
      </c>
      <c r="K2953" t="s">
        <v>6810</v>
      </c>
      <c r="L2953" s="7">
        <f t="shared" si="420"/>
        <v>45369</v>
      </c>
      <c r="M2953" s="7">
        <v>45417</v>
      </c>
      <c r="N2953" s="1">
        <f t="shared" si="416"/>
        <v>45417</v>
      </c>
      <c r="P2953" s="7" t="str">
        <f t="shared" si="421"/>
        <v/>
      </c>
      <c r="R2953">
        <v>0</v>
      </c>
      <c r="S2953">
        <v>1</v>
      </c>
      <c r="T2953">
        <v>8</v>
      </c>
      <c r="U2953" t="s">
        <v>33</v>
      </c>
      <c r="W2953" t="str">
        <f t="shared" si="417"/>
        <v>Open</v>
      </c>
      <c r="X2953" t="str">
        <f>_xlfn.XLOOKUP(B2953,'Customers'!A:A,'Customers'!E:E,"")</f>
        <v>Mid-Market</v>
      </c>
      <c r="Y2953">
        <f t="shared" si="418"/>
        <v>0</v>
      </c>
      <c r="Z2953" t="str">
        <f t="shared" si="419"/>
        <v/>
      </c>
      <c r="AA2953">
        <f t="shared" si="422"/>
        <v>0</v>
      </c>
    </row>
    <row r="2954" spans="1:27">
      <c r="A2954" t="s">
        <v>8733</v>
      </c>
      <c r="B2954" t="s">
        <v>8734</v>
      </c>
      <c r="C2954" t="s">
        <v>18</v>
      </c>
      <c r="D2954" t="s">
        <v>37</v>
      </c>
      <c r="E2954" t="s">
        <v>115</v>
      </c>
      <c r="F2954" t="s">
        <v>8735</v>
      </c>
      <c r="G2954" s="6">
        <f t="shared" si="414"/>
        <v>118177</v>
      </c>
      <c r="H2954" t="s">
        <v>151</v>
      </c>
      <c r="I2954" t="s">
        <v>117</v>
      </c>
      <c r="J2954" t="str">
        <f t="shared" si="415"/>
        <v>Ekta Uppal</v>
      </c>
      <c r="K2954" t="s">
        <v>8736</v>
      </c>
      <c r="L2954" s="7">
        <f t="shared" si="420"/>
        <v>45545</v>
      </c>
      <c r="M2954" s="7">
        <v>45717</v>
      </c>
      <c r="N2954" s="1">
        <f t="shared" si="416"/>
        <v>45717</v>
      </c>
      <c r="O2954" s="7">
        <v>45616</v>
      </c>
      <c r="P2954" s="7">
        <f t="shared" si="421"/>
        <v>45616</v>
      </c>
      <c r="Q2954">
        <v>71</v>
      </c>
      <c r="R2954">
        <v>0</v>
      </c>
      <c r="S2954">
        <v>1</v>
      </c>
      <c r="T2954">
        <v>32.1</v>
      </c>
      <c r="U2954" t="s">
        <v>42</v>
      </c>
      <c r="W2954" t="str">
        <f t="shared" si="417"/>
        <v>Lost</v>
      </c>
      <c r="X2954" t="str">
        <f>_xlfn.XLOOKUP(B2954,'Customers'!A:A,'Customers'!E:E,"")</f>
        <v>SMB</v>
      </c>
      <c r="Y2954">
        <f t="shared" si="418"/>
        <v>1</v>
      </c>
      <c r="Z2954">
        <f t="shared" si="419"/>
        <v>-101</v>
      </c>
      <c r="AA2954">
        <f t="shared" si="422"/>
        <v>0</v>
      </c>
    </row>
    <row r="2955" spans="1:27">
      <c r="A2955" t="s">
        <v>8737</v>
      </c>
      <c r="B2955" t="s">
        <v>83</v>
      </c>
      <c r="C2955" t="s">
        <v>3233</v>
      </c>
      <c r="D2955" t="s">
        <v>183</v>
      </c>
      <c r="E2955" t="s">
        <v>91</v>
      </c>
      <c r="F2955" t="s">
        <v>8738</v>
      </c>
      <c r="G2955" s="6">
        <f t="shared" si="414"/>
        <v>12015</v>
      </c>
      <c r="H2955" t="s">
        <v>79</v>
      </c>
      <c r="I2955" t="s">
        <v>625</v>
      </c>
      <c r="J2955" t="str">
        <f t="shared" si="415"/>
        <v>Kashish Patla</v>
      </c>
      <c r="K2955" t="s">
        <v>6368</v>
      </c>
      <c r="L2955" s="7">
        <f t="shared" si="420"/>
        <v>45429</v>
      </c>
      <c r="M2955" s="7">
        <v>45570</v>
      </c>
      <c r="N2955" s="1">
        <f t="shared" si="416"/>
        <v>45570</v>
      </c>
      <c r="O2955" s="7">
        <v>45556</v>
      </c>
      <c r="P2955" s="7">
        <f t="shared" si="421"/>
        <v>45556</v>
      </c>
      <c r="Q2955">
        <v>127</v>
      </c>
      <c r="R2955">
        <v>1</v>
      </c>
      <c r="S2955">
        <v>3</v>
      </c>
      <c r="T2955">
        <v>8.6999999999999993</v>
      </c>
      <c r="U2955" t="s">
        <v>33</v>
      </c>
      <c r="W2955" t="str">
        <f t="shared" si="417"/>
        <v>Won</v>
      </c>
      <c r="X2955" t="str">
        <f>_xlfn.XLOOKUP(B2955,'Customers'!A:A,'Customers'!E:E,"")</f>
        <v>Enterprise</v>
      </c>
      <c r="Y2955">
        <f t="shared" si="418"/>
        <v>1</v>
      </c>
      <c r="Z2955">
        <f t="shared" si="419"/>
        <v>-14</v>
      </c>
      <c r="AA2955">
        <f t="shared" si="422"/>
        <v>0</v>
      </c>
    </row>
    <row r="2956" spans="1:27">
      <c r="A2956" t="s">
        <v>8739</v>
      </c>
      <c r="B2956" t="s">
        <v>4606</v>
      </c>
      <c r="C2956" t="s">
        <v>1060</v>
      </c>
      <c r="D2956" t="s">
        <v>19</v>
      </c>
      <c r="E2956" t="s">
        <v>54</v>
      </c>
      <c r="F2956" t="s">
        <v>67</v>
      </c>
      <c r="G2956" s="6">
        <f t="shared" si="414"/>
        <v>7000</v>
      </c>
      <c r="H2956" t="s">
        <v>161</v>
      </c>
      <c r="I2956" t="s">
        <v>156</v>
      </c>
      <c r="J2956" t="str">
        <f t="shared" si="415"/>
        <v>Lakshmi Hayre</v>
      </c>
      <c r="K2956" t="s">
        <v>1465</v>
      </c>
      <c r="L2956" s="7">
        <f t="shared" si="420"/>
        <v>44588</v>
      </c>
      <c r="M2956" s="7">
        <v>44613</v>
      </c>
      <c r="N2956" s="1">
        <f t="shared" si="416"/>
        <v>44613</v>
      </c>
      <c r="P2956" s="7" t="str">
        <f t="shared" si="421"/>
        <v/>
      </c>
      <c r="R2956">
        <v>0</v>
      </c>
      <c r="S2956">
        <v>1</v>
      </c>
      <c r="T2956">
        <v>28.7</v>
      </c>
      <c r="U2956" t="s">
        <v>33</v>
      </c>
      <c r="W2956" t="str">
        <f t="shared" si="417"/>
        <v>Open</v>
      </c>
      <c r="X2956" t="str">
        <f>_xlfn.XLOOKUP(B2956,'Customers'!A:A,'Customers'!E:E,"")</f>
        <v>SMB</v>
      </c>
      <c r="Y2956">
        <f t="shared" si="418"/>
        <v>0</v>
      </c>
      <c r="Z2956" t="str">
        <f t="shared" si="419"/>
        <v/>
      </c>
      <c r="AA2956">
        <f t="shared" si="422"/>
        <v>0</v>
      </c>
    </row>
    <row r="2957" spans="1:27">
      <c r="A2957" t="s">
        <v>8740</v>
      </c>
      <c r="B2957" t="s">
        <v>6175</v>
      </c>
      <c r="C2957" t="s">
        <v>18</v>
      </c>
      <c r="D2957" t="s">
        <v>53</v>
      </c>
      <c r="E2957" t="s">
        <v>177</v>
      </c>
      <c r="F2957" t="s">
        <v>8741</v>
      </c>
      <c r="G2957" s="6">
        <f t="shared" si="414"/>
        <v>41831</v>
      </c>
      <c r="H2957" t="s">
        <v>30</v>
      </c>
      <c r="I2957" t="s">
        <v>593</v>
      </c>
      <c r="J2957" t="str">
        <f t="shared" si="415"/>
        <v>Lakshmi Hayre</v>
      </c>
      <c r="K2957" t="s">
        <v>3692</v>
      </c>
      <c r="L2957" s="7">
        <f t="shared" si="420"/>
        <v>45628</v>
      </c>
      <c r="M2957" s="7">
        <v>45647</v>
      </c>
      <c r="N2957" s="1">
        <f t="shared" si="416"/>
        <v>45647</v>
      </c>
      <c r="P2957" s="7" t="str">
        <f t="shared" si="421"/>
        <v/>
      </c>
      <c r="R2957">
        <v>0</v>
      </c>
      <c r="S2957">
        <v>1</v>
      </c>
      <c r="T2957">
        <v>17.399999999999999</v>
      </c>
      <c r="U2957" t="s">
        <v>58</v>
      </c>
      <c r="W2957" t="str">
        <f t="shared" si="417"/>
        <v>Open</v>
      </c>
      <c r="X2957" t="str">
        <f>_xlfn.XLOOKUP(B2957,'Customers'!A:A,'Customers'!E:E,"")</f>
        <v>Mid-Market</v>
      </c>
      <c r="Y2957">
        <f t="shared" si="418"/>
        <v>0</v>
      </c>
      <c r="Z2957" t="str">
        <f t="shared" si="419"/>
        <v/>
      </c>
      <c r="AA2957">
        <f t="shared" si="422"/>
        <v>0</v>
      </c>
    </row>
    <row r="2958" spans="1:27">
      <c r="A2958" t="s">
        <v>8742</v>
      </c>
      <c r="B2958" t="s">
        <v>3452</v>
      </c>
      <c r="C2958" t="s">
        <v>256</v>
      </c>
      <c r="D2958" t="s">
        <v>53</v>
      </c>
      <c r="E2958" t="s">
        <v>54</v>
      </c>
      <c r="F2958" t="s">
        <v>8743</v>
      </c>
      <c r="G2958" s="6">
        <f t="shared" si="414"/>
        <v>31465</v>
      </c>
      <c r="H2958" t="s">
        <v>30</v>
      </c>
      <c r="I2958" t="s">
        <v>80</v>
      </c>
      <c r="J2958" t="str">
        <f t="shared" si="415"/>
        <v>Shivani Natt</v>
      </c>
      <c r="K2958" t="s">
        <v>6815</v>
      </c>
      <c r="L2958" s="7">
        <f t="shared" si="420"/>
        <v>44849</v>
      </c>
      <c r="M2958" s="7">
        <v>44917</v>
      </c>
      <c r="N2958" s="1">
        <f t="shared" si="416"/>
        <v>44917</v>
      </c>
      <c r="P2958" s="7" t="str">
        <f t="shared" si="421"/>
        <v/>
      </c>
      <c r="R2958">
        <v>0</v>
      </c>
      <c r="S2958">
        <v>1</v>
      </c>
      <c r="T2958">
        <v>16.7</v>
      </c>
      <c r="U2958" t="s">
        <v>33</v>
      </c>
      <c r="W2958" t="str">
        <f t="shared" si="417"/>
        <v>Open</v>
      </c>
      <c r="X2958" t="str">
        <f>_xlfn.XLOOKUP(B2958,'Customers'!A:A,'Customers'!E:E,"")</f>
        <v>Mid-Market</v>
      </c>
      <c r="Y2958">
        <f t="shared" si="418"/>
        <v>0</v>
      </c>
      <c r="Z2958" t="str">
        <f t="shared" si="419"/>
        <v/>
      </c>
      <c r="AA2958">
        <f t="shared" si="422"/>
        <v>0</v>
      </c>
    </row>
    <row r="2959" spans="1:27">
      <c r="A2959" t="s">
        <v>8744</v>
      </c>
      <c r="B2959" t="s">
        <v>8745</v>
      </c>
      <c r="C2959" t="s">
        <v>2549</v>
      </c>
      <c r="D2959" t="s">
        <v>19</v>
      </c>
      <c r="E2959" t="s">
        <v>115</v>
      </c>
      <c r="F2959" t="s">
        <v>8746</v>
      </c>
      <c r="G2959" s="6">
        <f t="shared" si="414"/>
        <v>9087</v>
      </c>
      <c r="H2959" t="s">
        <v>39</v>
      </c>
      <c r="I2959" t="s">
        <v>506</v>
      </c>
      <c r="J2959" t="str">
        <f t="shared" si="415"/>
        <v>Patrick Sama</v>
      </c>
      <c r="K2959" t="s">
        <v>950</v>
      </c>
      <c r="L2959" s="7">
        <f t="shared" si="420"/>
        <v>45090</v>
      </c>
      <c r="M2959" s="7">
        <v>45236</v>
      </c>
      <c r="N2959" s="1">
        <f t="shared" si="416"/>
        <v>45236</v>
      </c>
      <c r="O2959" s="7">
        <v>45194</v>
      </c>
      <c r="P2959" s="7">
        <f t="shared" si="421"/>
        <v>45194</v>
      </c>
      <c r="Q2959">
        <v>104</v>
      </c>
      <c r="R2959">
        <v>0</v>
      </c>
      <c r="S2959">
        <v>1</v>
      </c>
      <c r="T2959">
        <v>25.9</v>
      </c>
      <c r="U2959" t="s">
        <v>42</v>
      </c>
      <c r="W2959" t="str">
        <f t="shared" si="417"/>
        <v>Lost</v>
      </c>
      <c r="X2959" t="str">
        <f>_xlfn.XLOOKUP(B2959,'Customers'!A:A,'Customers'!E:E,"")</f>
        <v>SMB</v>
      </c>
      <c r="Y2959">
        <f t="shared" si="418"/>
        <v>1</v>
      </c>
      <c r="Z2959">
        <f t="shared" si="419"/>
        <v>-42</v>
      </c>
      <c r="AA2959">
        <f t="shared" si="422"/>
        <v>0</v>
      </c>
    </row>
    <row r="2960" spans="1:27">
      <c r="A2960" t="s">
        <v>8747</v>
      </c>
      <c r="B2960" t="s">
        <v>3062</v>
      </c>
      <c r="C2960" t="s">
        <v>2370</v>
      </c>
      <c r="D2960" t="s">
        <v>66</v>
      </c>
      <c r="E2960" t="s">
        <v>20</v>
      </c>
      <c r="F2960" t="s">
        <v>8748</v>
      </c>
      <c r="G2960" s="6">
        <f t="shared" si="414"/>
        <v>11570</v>
      </c>
      <c r="H2960" t="s">
        <v>161</v>
      </c>
      <c r="I2960" t="s">
        <v>2358</v>
      </c>
      <c r="J2960" t="str">
        <f t="shared" si="415"/>
        <v>Shivani Natt</v>
      </c>
      <c r="K2960" t="s">
        <v>5931</v>
      </c>
      <c r="L2960" s="7">
        <f t="shared" si="420"/>
        <v>45486</v>
      </c>
      <c r="M2960" s="7">
        <v>45576</v>
      </c>
      <c r="N2960" s="1">
        <f t="shared" si="416"/>
        <v>45576</v>
      </c>
      <c r="P2960" s="7" t="str">
        <f t="shared" si="421"/>
        <v/>
      </c>
      <c r="R2960">
        <v>0</v>
      </c>
      <c r="S2960">
        <v>1</v>
      </c>
      <c r="T2960">
        <v>7</v>
      </c>
      <c r="U2960" t="s">
        <v>58</v>
      </c>
      <c r="W2960" t="str">
        <f t="shared" si="417"/>
        <v>Open</v>
      </c>
      <c r="X2960" t="str">
        <f>_xlfn.XLOOKUP(B2960,'Customers'!A:A,'Customers'!E:E,"")</f>
        <v>Enterprise</v>
      </c>
      <c r="Y2960">
        <f t="shared" si="418"/>
        <v>0</v>
      </c>
      <c r="Z2960" t="str">
        <f t="shared" si="419"/>
        <v/>
      </c>
      <c r="AA2960">
        <f t="shared" si="422"/>
        <v>0</v>
      </c>
    </row>
    <row r="2961" spans="1:27">
      <c r="A2961" t="s">
        <v>8749</v>
      </c>
      <c r="B2961" t="s">
        <v>1265</v>
      </c>
      <c r="C2961" t="s">
        <v>1881</v>
      </c>
      <c r="D2961" t="s">
        <v>37</v>
      </c>
      <c r="E2961" t="s">
        <v>115</v>
      </c>
      <c r="F2961" t="s">
        <v>8750</v>
      </c>
      <c r="G2961" s="6">
        <f t="shared" si="414"/>
        <v>155000</v>
      </c>
      <c r="H2961" t="s">
        <v>56</v>
      </c>
      <c r="I2961" t="s">
        <v>23</v>
      </c>
      <c r="J2961" t="str">
        <f t="shared" si="415"/>
        <v>Nihal Bhasin</v>
      </c>
      <c r="K2961" t="s">
        <v>7258</v>
      </c>
      <c r="L2961" s="7">
        <f t="shared" si="420"/>
        <v>45089</v>
      </c>
      <c r="M2961" s="7">
        <v>45184</v>
      </c>
      <c r="N2961" s="1">
        <f t="shared" si="416"/>
        <v>45184</v>
      </c>
      <c r="O2961" s="7">
        <v>45276</v>
      </c>
      <c r="P2961" s="7">
        <f t="shared" si="421"/>
        <v>45276</v>
      </c>
      <c r="Q2961">
        <v>187</v>
      </c>
      <c r="R2961">
        <v>0</v>
      </c>
      <c r="S2961">
        <v>1</v>
      </c>
      <c r="T2961">
        <v>31.6</v>
      </c>
      <c r="U2961" t="s">
        <v>25</v>
      </c>
      <c r="W2961" t="str">
        <f t="shared" si="417"/>
        <v>Lost</v>
      </c>
      <c r="X2961" t="str">
        <f>_xlfn.XLOOKUP(B2961,'Customers'!A:A,'Customers'!E:E,"")</f>
        <v>Mid-Market</v>
      </c>
      <c r="Y2961">
        <f t="shared" si="418"/>
        <v>1</v>
      </c>
      <c r="Z2961">
        <f t="shared" si="419"/>
        <v>92</v>
      </c>
      <c r="AA2961">
        <f t="shared" si="422"/>
        <v>1</v>
      </c>
    </row>
    <row r="2962" spans="1:27">
      <c r="A2962" t="s">
        <v>8751</v>
      </c>
      <c r="B2962" t="s">
        <v>3418</v>
      </c>
      <c r="C2962" t="s">
        <v>18</v>
      </c>
      <c r="D2962" t="s">
        <v>53</v>
      </c>
      <c r="E2962" t="s">
        <v>115</v>
      </c>
      <c r="F2962" t="s">
        <v>8752</v>
      </c>
      <c r="G2962" s="6">
        <f t="shared" si="414"/>
        <v>42775</v>
      </c>
      <c r="H2962" t="s">
        <v>56</v>
      </c>
      <c r="I2962" t="s">
        <v>232</v>
      </c>
      <c r="J2962" t="str">
        <f t="shared" si="415"/>
        <v>Patrick Sama</v>
      </c>
      <c r="K2962" t="s">
        <v>831</v>
      </c>
      <c r="L2962" s="7">
        <f t="shared" si="420"/>
        <v>45156</v>
      </c>
      <c r="M2962" s="7">
        <v>45303</v>
      </c>
      <c r="N2962" s="1">
        <f t="shared" si="416"/>
        <v>45303</v>
      </c>
      <c r="O2962" s="7">
        <v>45217</v>
      </c>
      <c r="P2962" s="7">
        <f t="shared" si="421"/>
        <v>45217</v>
      </c>
      <c r="Q2962">
        <v>61</v>
      </c>
      <c r="R2962">
        <v>0</v>
      </c>
      <c r="S2962">
        <v>1</v>
      </c>
      <c r="T2962">
        <v>11.3</v>
      </c>
      <c r="U2962" t="s">
        <v>33</v>
      </c>
      <c r="W2962" t="str">
        <f t="shared" si="417"/>
        <v>Lost</v>
      </c>
      <c r="X2962" t="str">
        <f>_xlfn.XLOOKUP(B2962,'Customers'!A:A,'Customers'!E:E,"")</f>
        <v>Enterprise</v>
      </c>
      <c r="Y2962">
        <f t="shared" si="418"/>
        <v>1</v>
      </c>
      <c r="Z2962">
        <f t="shared" si="419"/>
        <v>-86</v>
      </c>
      <c r="AA2962">
        <f t="shared" si="422"/>
        <v>0</v>
      </c>
    </row>
    <row r="2963" spans="1:27">
      <c r="A2963" t="s">
        <v>8753</v>
      </c>
      <c r="B2963" t="s">
        <v>2347</v>
      </c>
      <c r="C2963" t="s">
        <v>18</v>
      </c>
      <c r="D2963" t="s">
        <v>19</v>
      </c>
      <c r="E2963" t="s">
        <v>91</v>
      </c>
      <c r="F2963" t="s">
        <v>8754</v>
      </c>
      <c r="G2963" s="6">
        <f t="shared" si="414"/>
        <v>8008</v>
      </c>
      <c r="H2963" t="s">
        <v>39</v>
      </c>
      <c r="I2963" t="s">
        <v>237</v>
      </c>
      <c r="J2963" t="str">
        <f t="shared" si="415"/>
        <v>Vidhi Mital</v>
      </c>
      <c r="K2963" t="s">
        <v>1797</v>
      </c>
      <c r="L2963" s="7">
        <f t="shared" si="420"/>
        <v>45394</v>
      </c>
      <c r="M2963" s="7">
        <v>45505</v>
      </c>
      <c r="N2963" s="1">
        <f t="shared" si="416"/>
        <v>45505</v>
      </c>
      <c r="O2963" s="7">
        <v>45457</v>
      </c>
      <c r="P2963" s="7">
        <f t="shared" si="421"/>
        <v>45457</v>
      </c>
      <c r="Q2963">
        <v>63</v>
      </c>
      <c r="R2963">
        <v>0</v>
      </c>
      <c r="S2963">
        <v>1</v>
      </c>
      <c r="T2963">
        <v>33.1</v>
      </c>
      <c r="U2963" t="s">
        <v>42</v>
      </c>
      <c r="W2963" t="str">
        <f t="shared" si="417"/>
        <v>Won</v>
      </c>
      <c r="X2963" t="str">
        <f>_xlfn.XLOOKUP(B2963,'Customers'!A:A,'Customers'!E:E,"")</f>
        <v>Mid-Market</v>
      </c>
      <c r="Y2963">
        <f t="shared" si="418"/>
        <v>1</v>
      </c>
      <c r="Z2963">
        <f t="shared" si="419"/>
        <v>-48</v>
      </c>
      <c r="AA2963">
        <f t="shared" si="422"/>
        <v>0</v>
      </c>
    </row>
    <row r="2964" spans="1:27">
      <c r="A2964" t="s">
        <v>8755</v>
      </c>
      <c r="B2964" t="s">
        <v>5798</v>
      </c>
      <c r="C2964" t="s">
        <v>1144</v>
      </c>
      <c r="D2964" t="s">
        <v>19</v>
      </c>
      <c r="E2964" t="s">
        <v>45</v>
      </c>
      <c r="F2964" t="s">
        <v>4012</v>
      </c>
      <c r="G2964" s="6">
        <f t="shared" si="414"/>
        <v>7913</v>
      </c>
      <c r="H2964" t="s">
        <v>56</v>
      </c>
      <c r="I2964" t="s">
        <v>501</v>
      </c>
      <c r="J2964" t="str">
        <f t="shared" si="415"/>
        <v>Champak Rao</v>
      </c>
      <c r="K2964" t="s">
        <v>233</v>
      </c>
      <c r="L2964" s="7">
        <f t="shared" si="420"/>
        <v>45025</v>
      </c>
      <c r="N2964" s="1" t="str">
        <f t="shared" si="416"/>
        <v/>
      </c>
      <c r="P2964" s="7" t="str">
        <f t="shared" si="421"/>
        <v/>
      </c>
      <c r="R2964">
        <v>0</v>
      </c>
      <c r="S2964">
        <v>1</v>
      </c>
      <c r="T2964">
        <v>24.5</v>
      </c>
      <c r="U2964" t="s">
        <v>25</v>
      </c>
      <c r="W2964" t="str">
        <f t="shared" si="417"/>
        <v>Open</v>
      </c>
      <c r="X2964" t="str">
        <f>_xlfn.XLOOKUP(B2964,'Customers'!A:A,'Customers'!E:E,"")</f>
        <v>Mid-Market</v>
      </c>
      <c r="Y2964">
        <f t="shared" si="418"/>
        <v>0</v>
      </c>
      <c r="Z2964" t="str">
        <f t="shared" si="419"/>
        <v/>
      </c>
      <c r="AA2964">
        <f t="shared" si="422"/>
        <v>0</v>
      </c>
    </row>
    <row r="2965" spans="1:27">
      <c r="A2965" t="s">
        <v>8756</v>
      </c>
      <c r="B2965" t="s">
        <v>3263</v>
      </c>
      <c r="C2965" t="s">
        <v>18</v>
      </c>
      <c r="D2965" t="s">
        <v>19</v>
      </c>
      <c r="E2965" t="s">
        <v>54</v>
      </c>
      <c r="F2965" t="s">
        <v>8757</v>
      </c>
      <c r="G2965" s="6">
        <f t="shared" si="414"/>
        <v>1838</v>
      </c>
      <c r="H2965" t="s">
        <v>22</v>
      </c>
      <c r="I2965" t="s">
        <v>156</v>
      </c>
      <c r="J2965" t="str">
        <f t="shared" si="415"/>
        <v>Lakshmi Hayre</v>
      </c>
      <c r="K2965" t="s">
        <v>1192</v>
      </c>
      <c r="L2965" s="7">
        <f t="shared" si="420"/>
        <v>45418</v>
      </c>
      <c r="M2965" s="7">
        <v>45438</v>
      </c>
      <c r="N2965" s="1">
        <f t="shared" si="416"/>
        <v>45438</v>
      </c>
      <c r="P2965" s="7" t="str">
        <f t="shared" si="421"/>
        <v/>
      </c>
      <c r="R2965">
        <v>0</v>
      </c>
      <c r="S2965">
        <v>1</v>
      </c>
      <c r="T2965">
        <v>4.4000000000000004</v>
      </c>
      <c r="U2965" t="s">
        <v>25</v>
      </c>
      <c r="W2965" t="str">
        <f t="shared" si="417"/>
        <v>Open</v>
      </c>
      <c r="X2965" t="str">
        <f>_xlfn.XLOOKUP(B2965,'Customers'!A:A,'Customers'!E:E,"")</f>
        <v>SMB</v>
      </c>
      <c r="Y2965">
        <f t="shared" si="418"/>
        <v>0</v>
      </c>
      <c r="Z2965" t="str">
        <f t="shared" si="419"/>
        <v/>
      </c>
      <c r="AA2965">
        <f t="shared" si="422"/>
        <v>0</v>
      </c>
    </row>
    <row r="2966" spans="1:27">
      <c r="A2966" t="s">
        <v>8758</v>
      </c>
      <c r="B2966" t="s">
        <v>1877</v>
      </c>
      <c r="C2966" t="s">
        <v>1270</v>
      </c>
      <c r="D2966" t="s">
        <v>37</v>
      </c>
      <c r="E2966" t="s">
        <v>91</v>
      </c>
      <c r="F2966" t="s">
        <v>5956</v>
      </c>
      <c r="G2966" s="6">
        <f t="shared" si="414"/>
        <v>161000</v>
      </c>
      <c r="H2966" t="s">
        <v>22</v>
      </c>
      <c r="I2966" t="s">
        <v>850</v>
      </c>
      <c r="J2966" t="str">
        <f t="shared" si="415"/>
        <v>Owen Mane</v>
      </c>
      <c r="K2966" t="s">
        <v>4417</v>
      </c>
      <c r="L2966" s="7">
        <f t="shared" si="420"/>
        <v>44785</v>
      </c>
      <c r="N2966" s="1" t="str">
        <f t="shared" si="416"/>
        <v/>
      </c>
      <c r="O2966" s="7">
        <v>44882</v>
      </c>
      <c r="P2966" s="7">
        <f t="shared" si="421"/>
        <v>44882</v>
      </c>
      <c r="Q2966">
        <v>97</v>
      </c>
      <c r="R2966">
        <v>0</v>
      </c>
      <c r="S2966">
        <v>1</v>
      </c>
      <c r="T2966">
        <v>25.7</v>
      </c>
      <c r="U2966" t="s">
        <v>25</v>
      </c>
      <c r="W2966" t="str">
        <f t="shared" si="417"/>
        <v>Won</v>
      </c>
      <c r="X2966" t="str">
        <f>_xlfn.XLOOKUP(B2966,'Customers'!A:A,'Customers'!E:E,"")</f>
        <v>Enterprise</v>
      </c>
      <c r="Y2966">
        <f t="shared" si="418"/>
        <v>1</v>
      </c>
      <c r="Z2966" t="str">
        <f t="shared" si="419"/>
        <v/>
      </c>
      <c r="AA2966">
        <f t="shared" si="422"/>
        <v>1</v>
      </c>
    </row>
    <row r="2967" spans="1:27">
      <c r="A2967" t="s">
        <v>8759</v>
      </c>
      <c r="B2967" t="s">
        <v>2814</v>
      </c>
      <c r="C2967" t="s">
        <v>1838</v>
      </c>
      <c r="D2967" t="s">
        <v>19</v>
      </c>
      <c r="E2967" t="s">
        <v>20</v>
      </c>
      <c r="F2967" t="s">
        <v>8760</v>
      </c>
      <c r="G2967" s="6">
        <f t="shared" si="414"/>
        <v>7082</v>
      </c>
      <c r="H2967" t="s">
        <v>172</v>
      </c>
      <c r="I2967" t="s">
        <v>3288</v>
      </c>
      <c r="J2967" t="str">
        <f t="shared" si="415"/>
        <v>Panini Kade</v>
      </c>
      <c r="K2967" t="s">
        <v>167</v>
      </c>
      <c r="L2967" s="7">
        <f t="shared" si="420"/>
        <v>45374</v>
      </c>
      <c r="M2967" s="7">
        <v>45480</v>
      </c>
      <c r="N2967" s="1">
        <f t="shared" si="416"/>
        <v>45480</v>
      </c>
      <c r="P2967" s="7" t="str">
        <f t="shared" si="421"/>
        <v/>
      </c>
      <c r="R2967">
        <v>0</v>
      </c>
      <c r="S2967">
        <v>1</v>
      </c>
      <c r="T2967">
        <v>17.2</v>
      </c>
      <c r="U2967" t="s">
        <v>25</v>
      </c>
      <c r="W2967" t="str">
        <f t="shared" si="417"/>
        <v>Open</v>
      </c>
      <c r="X2967" t="str">
        <f>_xlfn.XLOOKUP(B2967,'Customers'!A:A,'Customers'!E:E,"")</f>
        <v>Mid-Market</v>
      </c>
      <c r="Y2967">
        <f t="shared" si="418"/>
        <v>0</v>
      </c>
      <c r="Z2967" t="str">
        <f t="shared" si="419"/>
        <v/>
      </c>
      <c r="AA2967">
        <f t="shared" si="422"/>
        <v>0</v>
      </c>
    </row>
    <row r="2968" spans="1:27">
      <c r="A2968" t="s">
        <v>8761</v>
      </c>
      <c r="B2968" t="s">
        <v>5290</v>
      </c>
      <c r="C2968" t="s">
        <v>18</v>
      </c>
      <c r="D2968" t="s">
        <v>37</v>
      </c>
      <c r="E2968" t="s">
        <v>91</v>
      </c>
      <c r="F2968" t="s">
        <v>8762</v>
      </c>
      <c r="G2968" s="6">
        <f t="shared" si="414"/>
        <v>205077</v>
      </c>
      <c r="H2968" t="s">
        <v>30</v>
      </c>
      <c r="I2968" t="s">
        <v>86</v>
      </c>
      <c r="J2968" t="str">
        <f t="shared" si="415"/>
        <v>Mason Solanki</v>
      </c>
      <c r="K2968" t="s">
        <v>1058</v>
      </c>
      <c r="L2968" s="7">
        <f t="shared" si="420"/>
        <v>45209</v>
      </c>
      <c r="M2968" s="7">
        <v>45315</v>
      </c>
      <c r="N2968" s="1">
        <f t="shared" si="416"/>
        <v>45315</v>
      </c>
      <c r="O2968" s="7">
        <v>45263</v>
      </c>
      <c r="P2968" s="7">
        <f t="shared" si="421"/>
        <v>45263</v>
      </c>
      <c r="Q2968">
        <v>54</v>
      </c>
      <c r="R2968">
        <v>1</v>
      </c>
      <c r="S2968">
        <v>3</v>
      </c>
      <c r="T2968">
        <v>1.5</v>
      </c>
      <c r="U2968" t="s">
        <v>33</v>
      </c>
      <c r="W2968" t="str">
        <f t="shared" si="417"/>
        <v>Won</v>
      </c>
      <c r="X2968" t="str">
        <f>_xlfn.XLOOKUP(B2968,'Customers'!A:A,'Customers'!E:E,"")</f>
        <v>Enterprise</v>
      </c>
      <c r="Y2968">
        <f t="shared" si="418"/>
        <v>1</v>
      </c>
      <c r="Z2968">
        <f t="shared" si="419"/>
        <v>-52</v>
      </c>
      <c r="AA2968">
        <f t="shared" si="422"/>
        <v>0</v>
      </c>
    </row>
    <row r="2969" spans="1:27">
      <c r="A2969" t="s">
        <v>8763</v>
      </c>
      <c r="B2969" t="s">
        <v>459</v>
      </c>
      <c r="C2969" t="s">
        <v>251</v>
      </c>
      <c r="D2969" t="s">
        <v>66</v>
      </c>
      <c r="E2969" t="s">
        <v>28</v>
      </c>
      <c r="F2969" t="s">
        <v>8764</v>
      </c>
      <c r="G2969" s="6">
        <f t="shared" si="414"/>
        <v>15412</v>
      </c>
      <c r="H2969" t="s">
        <v>47</v>
      </c>
      <c r="I2969" t="s">
        <v>133</v>
      </c>
      <c r="J2969" t="str">
        <f t="shared" si="415"/>
        <v>Aachal Soni</v>
      </c>
      <c r="K2969" t="s">
        <v>5915</v>
      </c>
      <c r="L2969" s="7">
        <f t="shared" si="420"/>
        <v>44833</v>
      </c>
      <c r="M2969" s="7">
        <v>44911</v>
      </c>
      <c r="N2969" s="1">
        <f t="shared" si="416"/>
        <v>44911</v>
      </c>
      <c r="P2969" s="7" t="str">
        <f t="shared" si="421"/>
        <v/>
      </c>
      <c r="R2969">
        <v>0</v>
      </c>
      <c r="S2969">
        <v>1</v>
      </c>
      <c r="T2969">
        <v>11.9</v>
      </c>
      <c r="U2969" t="s">
        <v>100</v>
      </c>
      <c r="W2969" t="str">
        <f t="shared" si="417"/>
        <v>Open</v>
      </c>
      <c r="X2969" t="str">
        <f>_xlfn.XLOOKUP(B2969,'Customers'!A:A,'Customers'!E:E,"")</f>
        <v>Mid-Market</v>
      </c>
      <c r="Y2969">
        <f t="shared" si="418"/>
        <v>0</v>
      </c>
      <c r="Z2969" t="str">
        <f t="shared" si="419"/>
        <v/>
      </c>
      <c r="AA2969">
        <f t="shared" si="422"/>
        <v>0</v>
      </c>
    </row>
    <row r="2970" spans="1:27">
      <c r="A2970" t="s">
        <v>8765</v>
      </c>
      <c r="B2970" t="s">
        <v>1600</v>
      </c>
      <c r="C2970" t="s">
        <v>2104</v>
      </c>
      <c r="D2970" t="s">
        <v>53</v>
      </c>
      <c r="E2970" t="s">
        <v>45</v>
      </c>
      <c r="F2970" t="s">
        <v>8766</v>
      </c>
      <c r="G2970" s="6">
        <f t="shared" si="414"/>
        <v>15907</v>
      </c>
      <c r="H2970" t="s">
        <v>56</v>
      </c>
      <c r="I2970" t="s">
        <v>237</v>
      </c>
      <c r="J2970" t="str">
        <f t="shared" si="415"/>
        <v>Vidhi Mital</v>
      </c>
      <c r="K2970" t="s">
        <v>2815</v>
      </c>
      <c r="L2970" s="7">
        <f t="shared" si="420"/>
        <v>45381</v>
      </c>
      <c r="M2970" s="7">
        <v>45481</v>
      </c>
      <c r="N2970" s="1">
        <f t="shared" si="416"/>
        <v>45481</v>
      </c>
      <c r="P2970" s="7" t="str">
        <f t="shared" si="421"/>
        <v/>
      </c>
      <c r="R2970">
        <v>0</v>
      </c>
      <c r="S2970">
        <v>1</v>
      </c>
      <c r="T2970">
        <v>34.4</v>
      </c>
      <c r="U2970" t="s">
        <v>33</v>
      </c>
      <c r="W2970" t="str">
        <f t="shared" si="417"/>
        <v>Open</v>
      </c>
      <c r="X2970" t="str">
        <f>_xlfn.XLOOKUP(B2970,'Customers'!A:A,'Customers'!E:E,"")</f>
        <v>Mid-Market</v>
      </c>
      <c r="Y2970">
        <f t="shared" si="418"/>
        <v>0</v>
      </c>
      <c r="Z2970" t="str">
        <f t="shared" si="419"/>
        <v/>
      </c>
      <c r="AA2970">
        <f t="shared" si="422"/>
        <v>0</v>
      </c>
    </row>
    <row r="2971" spans="1:27">
      <c r="A2971" t="s">
        <v>8767</v>
      </c>
      <c r="B2971" t="s">
        <v>3958</v>
      </c>
      <c r="C2971" t="s">
        <v>1321</v>
      </c>
      <c r="D2971" t="s">
        <v>19</v>
      </c>
      <c r="E2971" t="s">
        <v>28</v>
      </c>
      <c r="F2971" t="s">
        <v>8768</v>
      </c>
      <c r="G2971" s="6">
        <f t="shared" si="414"/>
        <v>9481</v>
      </c>
      <c r="H2971" t="s">
        <v>56</v>
      </c>
      <c r="I2971" t="s">
        <v>117</v>
      </c>
      <c r="J2971" t="str">
        <f t="shared" si="415"/>
        <v>Ekta Uppal</v>
      </c>
      <c r="K2971" t="s">
        <v>1166</v>
      </c>
      <c r="L2971" s="7">
        <f t="shared" si="420"/>
        <v>45073</v>
      </c>
      <c r="M2971" s="7">
        <v>45121</v>
      </c>
      <c r="N2971" s="1">
        <f t="shared" si="416"/>
        <v>45121</v>
      </c>
      <c r="P2971" s="7" t="str">
        <f t="shared" si="421"/>
        <v/>
      </c>
      <c r="R2971">
        <v>0</v>
      </c>
      <c r="S2971">
        <v>1</v>
      </c>
      <c r="T2971">
        <v>33.799999999999997</v>
      </c>
      <c r="U2971" t="s">
        <v>25</v>
      </c>
      <c r="W2971" t="str">
        <f t="shared" si="417"/>
        <v>Open</v>
      </c>
      <c r="X2971" t="str">
        <f>_xlfn.XLOOKUP(B2971,'Customers'!A:A,'Customers'!E:E,"")</f>
        <v>Enterprise</v>
      </c>
      <c r="Y2971">
        <f t="shared" si="418"/>
        <v>0</v>
      </c>
      <c r="Z2971" t="str">
        <f t="shared" si="419"/>
        <v/>
      </c>
      <c r="AA2971">
        <f t="shared" si="422"/>
        <v>0</v>
      </c>
    </row>
    <row r="2972" spans="1:27">
      <c r="A2972" t="s">
        <v>8769</v>
      </c>
      <c r="B2972" t="s">
        <v>8770</v>
      </c>
      <c r="C2972" t="s">
        <v>18</v>
      </c>
      <c r="D2972" t="s">
        <v>53</v>
      </c>
      <c r="E2972" t="s">
        <v>91</v>
      </c>
      <c r="F2972" t="s">
        <v>8771</v>
      </c>
      <c r="G2972" s="6">
        <f t="shared" si="414"/>
        <v>27878</v>
      </c>
      <c r="H2972" t="s">
        <v>47</v>
      </c>
      <c r="I2972" t="s">
        <v>258</v>
      </c>
      <c r="J2972" t="str">
        <f t="shared" si="415"/>
        <v>Jasmit Gour</v>
      </c>
      <c r="K2972" t="s">
        <v>1676</v>
      </c>
      <c r="L2972" s="7">
        <f t="shared" si="420"/>
        <v>45077</v>
      </c>
      <c r="M2972" s="7">
        <v>45233</v>
      </c>
      <c r="N2972" s="1">
        <f t="shared" si="416"/>
        <v>45233</v>
      </c>
      <c r="O2972" s="7">
        <v>45259</v>
      </c>
      <c r="P2972" s="7">
        <f t="shared" si="421"/>
        <v>45259</v>
      </c>
      <c r="Q2972">
        <v>182</v>
      </c>
      <c r="R2972">
        <v>0</v>
      </c>
      <c r="S2972">
        <v>1</v>
      </c>
      <c r="T2972">
        <v>15.5</v>
      </c>
      <c r="U2972" t="s">
        <v>33</v>
      </c>
      <c r="W2972" t="str">
        <f t="shared" si="417"/>
        <v>Won</v>
      </c>
      <c r="X2972" t="str">
        <f>_xlfn.XLOOKUP(B2972,'Customers'!A:A,'Customers'!E:E,"")</f>
        <v>SMB</v>
      </c>
      <c r="Y2972">
        <f t="shared" si="418"/>
        <v>1</v>
      </c>
      <c r="Z2972">
        <f t="shared" si="419"/>
        <v>26</v>
      </c>
      <c r="AA2972">
        <f t="shared" si="422"/>
        <v>0</v>
      </c>
    </row>
    <row r="2973" spans="1:27">
      <c r="A2973" t="s">
        <v>8772</v>
      </c>
      <c r="B2973" t="s">
        <v>2231</v>
      </c>
      <c r="C2973" t="s">
        <v>417</v>
      </c>
      <c r="D2973" t="s">
        <v>53</v>
      </c>
      <c r="E2973" t="s">
        <v>115</v>
      </c>
      <c r="F2973" t="s">
        <v>404</v>
      </c>
      <c r="G2973" s="6">
        <f t="shared" si="414"/>
        <v>11000</v>
      </c>
      <c r="H2973" t="s">
        <v>39</v>
      </c>
      <c r="I2973" t="s">
        <v>86</v>
      </c>
      <c r="J2973" t="str">
        <f t="shared" si="415"/>
        <v>Mason Solanki</v>
      </c>
      <c r="K2973" t="s">
        <v>6342</v>
      </c>
      <c r="L2973" s="7">
        <f t="shared" si="420"/>
        <v>45225</v>
      </c>
      <c r="M2973" s="7">
        <v>45356</v>
      </c>
      <c r="N2973" s="1">
        <f t="shared" si="416"/>
        <v>45356</v>
      </c>
      <c r="O2973" s="7">
        <v>45246</v>
      </c>
      <c r="P2973" s="7">
        <f t="shared" si="421"/>
        <v>45246</v>
      </c>
      <c r="Q2973">
        <v>21</v>
      </c>
      <c r="R2973">
        <v>0</v>
      </c>
      <c r="S2973">
        <v>1</v>
      </c>
      <c r="T2973">
        <v>13.9</v>
      </c>
      <c r="U2973" t="s">
        <v>58</v>
      </c>
      <c r="W2973" t="str">
        <f t="shared" si="417"/>
        <v>Lost</v>
      </c>
      <c r="X2973" t="str">
        <f>_xlfn.XLOOKUP(B2973,'Customers'!A:A,'Customers'!E:E,"")</f>
        <v>SMB</v>
      </c>
      <c r="Y2973">
        <f t="shared" si="418"/>
        <v>1</v>
      </c>
      <c r="Z2973">
        <f t="shared" si="419"/>
        <v>-110</v>
      </c>
      <c r="AA2973">
        <f t="shared" si="422"/>
        <v>0</v>
      </c>
    </row>
    <row r="2974" spans="1:27">
      <c r="A2974" t="s">
        <v>8773</v>
      </c>
      <c r="B2974" t="s">
        <v>3176</v>
      </c>
      <c r="C2974" t="s">
        <v>2987</v>
      </c>
      <c r="D2974" t="s">
        <v>19</v>
      </c>
      <c r="E2974" t="s">
        <v>177</v>
      </c>
      <c r="F2974" t="s">
        <v>7327</v>
      </c>
      <c r="G2974" s="6">
        <f t="shared" si="414"/>
        <v>4261</v>
      </c>
      <c r="H2974" t="s">
        <v>161</v>
      </c>
      <c r="I2974" t="s">
        <v>274</v>
      </c>
      <c r="J2974" t="str">
        <f t="shared" si="415"/>
        <v>Rachit Lall</v>
      </c>
      <c r="K2974" t="s">
        <v>1879</v>
      </c>
      <c r="L2974" s="7">
        <f t="shared" si="420"/>
        <v>45223</v>
      </c>
      <c r="M2974" s="7">
        <v>45309</v>
      </c>
      <c r="N2974" s="1">
        <f t="shared" si="416"/>
        <v>45309</v>
      </c>
      <c r="P2974" s="7" t="str">
        <f t="shared" si="421"/>
        <v/>
      </c>
      <c r="R2974">
        <v>0</v>
      </c>
      <c r="S2974">
        <v>1</v>
      </c>
      <c r="T2974">
        <v>17.8</v>
      </c>
      <c r="U2974" t="s">
        <v>33</v>
      </c>
      <c r="W2974" t="str">
        <f t="shared" si="417"/>
        <v>Open</v>
      </c>
      <c r="X2974" t="str">
        <f>_xlfn.XLOOKUP(B2974,'Customers'!A:A,'Customers'!E:E,"")</f>
        <v>Enterprise</v>
      </c>
      <c r="Y2974">
        <f t="shared" si="418"/>
        <v>0</v>
      </c>
      <c r="Z2974" t="str">
        <f t="shared" si="419"/>
        <v/>
      </c>
      <c r="AA2974">
        <f t="shared" si="422"/>
        <v>0</v>
      </c>
    </row>
    <row r="2975" spans="1:27">
      <c r="A2975" t="s">
        <v>8774</v>
      </c>
      <c r="B2975" t="s">
        <v>4123</v>
      </c>
      <c r="C2975" t="s">
        <v>436</v>
      </c>
      <c r="D2975" t="s">
        <v>53</v>
      </c>
      <c r="E2975" t="s">
        <v>28</v>
      </c>
      <c r="F2975" t="s">
        <v>526</v>
      </c>
      <c r="G2975" s="6">
        <f t="shared" si="414"/>
        <v>19000</v>
      </c>
      <c r="H2975" t="s">
        <v>56</v>
      </c>
      <c r="I2975" t="s">
        <v>145</v>
      </c>
      <c r="J2975" t="str">
        <f t="shared" si="415"/>
        <v>Krish Varughese</v>
      </c>
      <c r="K2975" t="s">
        <v>7972</v>
      </c>
      <c r="L2975" s="7">
        <f t="shared" si="420"/>
        <v>45450</v>
      </c>
      <c r="M2975" s="7">
        <v>45553</v>
      </c>
      <c r="N2975" s="1">
        <f t="shared" si="416"/>
        <v>45553</v>
      </c>
      <c r="P2975" s="7" t="str">
        <f t="shared" si="421"/>
        <v/>
      </c>
      <c r="R2975">
        <v>0</v>
      </c>
      <c r="S2975">
        <v>1</v>
      </c>
      <c r="T2975">
        <v>27.5</v>
      </c>
      <c r="U2975" t="s">
        <v>100</v>
      </c>
      <c r="W2975" t="str">
        <f t="shared" si="417"/>
        <v>Open</v>
      </c>
      <c r="X2975" t="str">
        <f>_xlfn.XLOOKUP(B2975,'Customers'!A:A,'Customers'!E:E,"")</f>
        <v>SMB</v>
      </c>
      <c r="Y2975">
        <f t="shared" si="418"/>
        <v>0</v>
      </c>
      <c r="Z2975" t="str">
        <f t="shared" si="419"/>
        <v/>
      </c>
      <c r="AA2975">
        <f t="shared" si="422"/>
        <v>0</v>
      </c>
    </row>
    <row r="2976" spans="1:27">
      <c r="A2976" t="s">
        <v>8775</v>
      </c>
      <c r="B2976" t="s">
        <v>2635</v>
      </c>
      <c r="C2976" t="s">
        <v>2990</v>
      </c>
      <c r="D2976" t="s">
        <v>19</v>
      </c>
      <c r="E2976" t="s">
        <v>28</v>
      </c>
      <c r="F2976" t="s">
        <v>8776</v>
      </c>
      <c r="G2976" s="6">
        <f t="shared" si="414"/>
        <v>3575</v>
      </c>
      <c r="H2976" t="s">
        <v>47</v>
      </c>
      <c r="I2976" t="s">
        <v>156</v>
      </c>
      <c r="J2976" t="str">
        <f t="shared" si="415"/>
        <v>Lakshmi Hayre</v>
      </c>
      <c r="K2976" t="s">
        <v>8777</v>
      </c>
      <c r="L2976" s="7">
        <f t="shared" si="420"/>
        <v>45561</v>
      </c>
      <c r="M2976" s="7">
        <v>45720</v>
      </c>
      <c r="N2976" s="1">
        <f t="shared" si="416"/>
        <v>45720</v>
      </c>
      <c r="P2976" s="7" t="str">
        <f t="shared" si="421"/>
        <v/>
      </c>
      <c r="R2976">
        <v>0</v>
      </c>
      <c r="S2976">
        <v>1</v>
      </c>
      <c r="T2976">
        <v>4.2</v>
      </c>
      <c r="U2976" t="s">
        <v>42</v>
      </c>
      <c r="W2976" t="str">
        <f t="shared" si="417"/>
        <v>Open</v>
      </c>
      <c r="X2976" t="str">
        <f>_xlfn.XLOOKUP(B2976,'Customers'!A:A,'Customers'!E:E,"")</f>
        <v>Mid-Market</v>
      </c>
      <c r="Y2976">
        <f t="shared" si="418"/>
        <v>0</v>
      </c>
      <c r="Z2976" t="str">
        <f t="shared" si="419"/>
        <v/>
      </c>
      <c r="AA2976">
        <f t="shared" si="422"/>
        <v>0</v>
      </c>
    </row>
    <row r="2977" spans="1:27">
      <c r="A2977" t="s">
        <v>8778</v>
      </c>
      <c r="B2977" t="s">
        <v>4591</v>
      </c>
      <c r="C2977" t="s">
        <v>18</v>
      </c>
      <c r="D2977" t="s">
        <v>19</v>
      </c>
      <c r="E2977" t="s">
        <v>177</v>
      </c>
      <c r="F2977" t="s">
        <v>8779</v>
      </c>
      <c r="G2977" s="6">
        <f t="shared" si="414"/>
        <v>1216</v>
      </c>
      <c r="H2977" t="s">
        <v>56</v>
      </c>
      <c r="I2977" t="s">
        <v>145</v>
      </c>
      <c r="J2977" t="str">
        <f t="shared" si="415"/>
        <v>Krish Varughese</v>
      </c>
      <c r="K2977" t="s">
        <v>6065</v>
      </c>
      <c r="L2977" s="7">
        <f t="shared" si="420"/>
        <v>44779</v>
      </c>
      <c r="N2977" s="1" t="str">
        <f t="shared" si="416"/>
        <v/>
      </c>
      <c r="P2977" s="7" t="str">
        <f t="shared" si="421"/>
        <v/>
      </c>
      <c r="R2977">
        <v>0</v>
      </c>
      <c r="S2977">
        <v>1</v>
      </c>
      <c r="T2977">
        <v>32.4</v>
      </c>
      <c r="U2977" t="s">
        <v>25</v>
      </c>
      <c r="W2977" t="str">
        <f t="shared" si="417"/>
        <v>Open</v>
      </c>
      <c r="X2977" t="str">
        <f>_xlfn.XLOOKUP(B2977,'Customers'!A:A,'Customers'!E:E,"")</f>
        <v>Enterprise</v>
      </c>
      <c r="Y2977">
        <f t="shared" si="418"/>
        <v>0</v>
      </c>
      <c r="Z2977" t="str">
        <f t="shared" si="419"/>
        <v/>
      </c>
      <c r="AA2977">
        <f t="shared" si="422"/>
        <v>0</v>
      </c>
    </row>
    <row r="2978" spans="1:27">
      <c r="A2978" t="s">
        <v>8780</v>
      </c>
      <c r="B2978" t="s">
        <v>1652</v>
      </c>
      <c r="C2978" t="s">
        <v>1261</v>
      </c>
      <c r="D2978" t="s">
        <v>53</v>
      </c>
      <c r="E2978" t="s">
        <v>45</v>
      </c>
      <c r="F2978" t="s">
        <v>8781</v>
      </c>
      <c r="G2978" s="6">
        <f t="shared" si="414"/>
        <v>38666</v>
      </c>
      <c r="H2978" t="s">
        <v>47</v>
      </c>
      <c r="I2978" t="s">
        <v>93</v>
      </c>
      <c r="J2978" t="str">
        <f t="shared" si="415"/>
        <v>Owen Mane</v>
      </c>
      <c r="K2978" t="s">
        <v>5312</v>
      </c>
      <c r="L2978" s="7">
        <f t="shared" si="420"/>
        <v>45127</v>
      </c>
      <c r="M2978" s="7">
        <v>45163</v>
      </c>
      <c r="N2978" s="1">
        <f t="shared" si="416"/>
        <v>45163</v>
      </c>
      <c r="P2978" s="7" t="str">
        <f t="shared" si="421"/>
        <v/>
      </c>
      <c r="R2978">
        <v>0</v>
      </c>
      <c r="S2978">
        <v>1</v>
      </c>
      <c r="T2978">
        <v>18.8</v>
      </c>
      <c r="U2978" t="s">
        <v>25</v>
      </c>
      <c r="W2978" t="str">
        <f t="shared" si="417"/>
        <v>Open</v>
      </c>
      <c r="X2978" t="str">
        <f>_xlfn.XLOOKUP(B2978,'Customers'!A:A,'Customers'!E:E,"")</f>
        <v>Mid-Market</v>
      </c>
      <c r="Y2978">
        <f t="shared" si="418"/>
        <v>0</v>
      </c>
      <c r="Z2978" t="str">
        <f t="shared" si="419"/>
        <v/>
      </c>
      <c r="AA2978">
        <f t="shared" si="422"/>
        <v>0</v>
      </c>
    </row>
    <row r="2979" spans="1:27">
      <c r="A2979" t="s">
        <v>8782</v>
      </c>
      <c r="B2979" t="s">
        <v>8783</v>
      </c>
      <c r="C2979" t="s">
        <v>4503</v>
      </c>
      <c r="D2979" t="s">
        <v>19</v>
      </c>
      <c r="E2979" t="s">
        <v>45</v>
      </c>
      <c r="F2979" t="s">
        <v>8784</v>
      </c>
      <c r="G2979" s="6">
        <f t="shared" si="414"/>
        <v>5013</v>
      </c>
      <c r="H2979" t="s">
        <v>172</v>
      </c>
      <c r="I2979" t="s">
        <v>98</v>
      </c>
      <c r="J2979" t="str">
        <f t="shared" si="415"/>
        <v>Amruta Sinha</v>
      </c>
      <c r="K2979" t="s">
        <v>4381</v>
      </c>
      <c r="L2979" s="7">
        <f t="shared" si="420"/>
        <v>44948</v>
      </c>
      <c r="M2979" s="7">
        <v>45007</v>
      </c>
      <c r="N2979" s="1">
        <f t="shared" si="416"/>
        <v>45007</v>
      </c>
      <c r="P2979" s="7" t="str">
        <f t="shared" si="421"/>
        <v/>
      </c>
      <c r="R2979">
        <v>0</v>
      </c>
      <c r="S2979">
        <v>1</v>
      </c>
      <c r="T2979">
        <v>0.6</v>
      </c>
      <c r="U2979" t="s">
        <v>42</v>
      </c>
      <c r="W2979" t="str">
        <f t="shared" si="417"/>
        <v>Open</v>
      </c>
      <c r="X2979" t="str">
        <f>_xlfn.XLOOKUP(B2979,'Customers'!A:A,'Customers'!E:E,"")</f>
        <v>SMB</v>
      </c>
      <c r="Y2979">
        <f t="shared" si="418"/>
        <v>0</v>
      </c>
      <c r="Z2979" t="str">
        <f t="shared" si="419"/>
        <v/>
      </c>
      <c r="AA2979">
        <f t="shared" si="422"/>
        <v>0</v>
      </c>
    </row>
    <row r="2980" spans="1:27">
      <c r="A2980" t="s">
        <v>8785</v>
      </c>
      <c r="B2980" t="s">
        <v>5785</v>
      </c>
      <c r="C2980" t="s">
        <v>3026</v>
      </c>
      <c r="D2980" t="s">
        <v>66</v>
      </c>
      <c r="E2980" t="s">
        <v>54</v>
      </c>
      <c r="F2980" t="s">
        <v>8786</v>
      </c>
      <c r="G2980" s="6">
        <f t="shared" si="414"/>
        <v>11414</v>
      </c>
      <c r="H2980" t="s">
        <v>172</v>
      </c>
      <c r="I2980" t="s">
        <v>105</v>
      </c>
      <c r="J2980" t="str">
        <f t="shared" si="415"/>
        <v>Hemangini Bahri</v>
      </c>
      <c r="K2980" t="s">
        <v>812</v>
      </c>
      <c r="L2980" s="7">
        <f t="shared" si="420"/>
        <v>44622</v>
      </c>
      <c r="M2980" s="7">
        <v>44712</v>
      </c>
      <c r="N2980" s="1">
        <f t="shared" si="416"/>
        <v>44712</v>
      </c>
      <c r="P2980" s="7" t="str">
        <f t="shared" si="421"/>
        <v/>
      </c>
      <c r="R2980">
        <v>0</v>
      </c>
      <c r="S2980">
        <v>1</v>
      </c>
      <c r="T2980">
        <v>16</v>
      </c>
      <c r="U2980" t="s">
        <v>33</v>
      </c>
      <c r="W2980" t="str">
        <f t="shared" si="417"/>
        <v>Open</v>
      </c>
      <c r="X2980" t="str">
        <f>_xlfn.XLOOKUP(B2980,'Customers'!A:A,'Customers'!E:E,"")</f>
        <v>Mid-Market</v>
      </c>
      <c r="Y2980">
        <f t="shared" si="418"/>
        <v>0</v>
      </c>
      <c r="Z2980" t="str">
        <f t="shared" si="419"/>
        <v/>
      </c>
      <c r="AA2980">
        <f t="shared" si="422"/>
        <v>0</v>
      </c>
    </row>
    <row r="2981" spans="1:27">
      <c r="A2981" t="s">
        <v>8787</v>
      </c>
      <c r="B2981" t="s">
        <v>4151</v>
      </c>
      <c r="C2981" t="s">
        <v>612</v>
      </c>
      <c r="D2981" t="s">
        <v>37</v>
      </c>
      <c r="E2981" t="s">
        <v>115</v>
      </c>
      <c r="F2981" t="s">
        <v>8788</v>
      </c>
      <c r="G2981" s="6">
        <f t="shared" si="414"/>
        <v>184144</v>
      </c>
      <c r="H2981" t="s">
        <v>39</v>
      </c>
      <c r="I2981" t="s">
        <v>326</v>
      </c>
      <c r="J2981" t="str">
        <f t="shared" si="415"/>
        <v>Krish Varughese</v>
      </c>
      <c r="K2981" t="s">
        <v>4146</v>
      </c>
      <c r="L2981" s="7">
        <f t="shared" si="420"/>
        <v>44949</v>
      </c>
      <c r="M2981" s="7">
        <v>45098</v>
      </c>
      <c r="N2981" s="1">
        <f t="shared" si="416"/>
        <v>45098</v>
      </c>
      <c r="O2981" s="7">
        <v>44971</v>
      </c>
      <c r="P2981" s="7">
        <f t="shared" si="421"/>
        <v>44971</v>
      </c>
      <c r="Q2981">
        <v>22</v>
      </c>
      <c r="R2981">
        <v>0</v>
      </c>
      <c r="S2981">
        <v>1</v>
      </c>
      <c r="T2981">
        <v>6.1</v>
      </c>
      <c r="U2981" t="s">
        <v>58</v>
      </c>
      <c r="W2981" t="str">
        <f t="shared" si="417"/>
        <v>Lost</v>
      </c>
      <c r="X2981" t="str">
        <f>_xlfn.XLOOKUP(B2981,'Customers'!A:A,'Customers'!E:E,"")</f>
        <v>Mid-Market</v>
      </c>
      <c r="Y2981">
        <f t="shared" si="418"/>
        <v>1</v>
      </c>
      <c r="Z2981">
        <f t="shared" si="419"/>
        <v>-127</v>
      </c>
      <c r="AA2981">
        <f t="shared" si="422"/>
        <v>0</v>
      </c>
    </row>
    <row r="2982" spans="1:27">
      <c r="A2982" t="s">
        <v>8789</v>
      </c>
      <c r="B2982" t="s">
        <v>8790</v>
      </c>
      <c r="C2982" t="s">
        <v>18</v>
      </c>
      <c r="D2982" t="s">
        <v>66</v>
      </c>
      <c r="E2982" t="s">
        <v>54</v>
      </c>
      <c r="F2982" t="s">
        <v>8791</v>
      </c>
      <c r="G2982" s="6">
        <f t="shared" si="414"/>
        <v>23127</v>
      </c>
      <c r="H2982" t="s">
        <v>79</v>
      </c>
      <c r="I2982" t="s">
        <v>189</v>
      </c>
      <c r="J2982" t="str">
        <f t="shared" si="415"/>
        <v>Champak Rao</v>
      </c>
      <c r="K2982" t="s">
        <v>423</v>
      </c>
      <c r="L2982" s="7">
        <f t="shared" si="420"/>
        <v>45153</v>
      </c>
      <c r="M2982" s="7">
        <v>45261</v>
      </c>
      <c r="N2982" s="1">
        <f t="shared" si="416"/>
        <v>45261</v>
      </c>
      <c r="P2982" s="7" t="str">
        <f t="shared" si="421"/>
        <v/>
      </c>
      <c r="R2982">
        <v>0</v>
      </c>
      <c r="S2982">
        <v>1</v>
      </c>
      <c r="T2982">
        <v>15.5</v>
      </c>
      <c r="U2982" t="s">
        <v>33</v>
      </c>
      <c r="W2982" t="str">
        <f t="shared" si="417"/>
        <v>Open</v>
      </c>
      <c r="X2982" t="str">
        <f>_xlfn.XLOOKUP(B2982,'Customers'!A:A,'Customers'!E:E,"")</f>
        <v>SMB</v>
      </c>
      <c r="Y2982">
        <f t="shared" si="418"/>
        <v>0</v>
      </c>
      <c r="Z2982" t="str">
        <f t="shared" si="419"/>
        <v/>
      </c>
      <c r="AA2982">
        <f t="shared" si="422"/>
        <v>0</v>
      </c>
    </row>
    <row r="2983" spans="1:27">
      <c r="A2983" t="s">
        <v>8792</v>
      </c>
      <c r="B2983" t="s">
        <v>4019</v>
      </c>
      <c r="C2983" t="s">
        <v>1187</v>
      </c>
      <c r="D2983" t="s">
        <v>37</v>
      </c>
      <c r="E2983" t="s">
        <v>45</v>
      </c>
      <c r="F2983" t="s">
        <v>8793</v>
      </c>
      <c r="G2983" s="6">
        <f t="shared" si="414"/>
        <v>138179</v>
      </c>
      <c r="H2983" t="s">
        <v>39</v>
      </c>
      <c r="I2983" t="s">
        <v>68</v>
      </c>
      <c r="J2983" t="str">
        <f t="shared" si="415"/>
        <v>Anamika Keer</v>
      </c>
      <c r="K2983" t="s">
        <v>2878</v>
      </c>
      <c r="L2983" s="7">
        <f t="shared" si="420"/>
        <v>45129</v>
      </c>
      <c r="M2983" s="7">
        <v>45285</v>
      </c>
      <c r="N2983" s="1">
        <f t="shared" si="416"/>
        <v>45285</v>
      </c>
      <c r="P2983" s="7" t="str">
        <f t="shared" si="421"/>
        <v/>
      </c>
      <c r="R2983">
        <v>0</v>
      </c>
      <c r="S2983">
        <v>1</v>
      </c>
      <c r="T2983">
        <v>11.3</v>
      </c>
      <c r="U2983" t="s">
        <v>42</v>
      </c>
      <c r="W2983" t="str">
        <f t="shared" si="417"/>
        <v>Open</v>
      </c>
      <c r="X2983" t="str">
        <f>_xlfn.XLOOKUP(B2983,'Customers'!A:A,'Customers'!E:E,"")</f>
        <v>Mid-Market</v>
      </c>
      <c r="Y2983">
        <f t="shared" si="418"/>
        <v>0</v>
      </c>
      <c r="Z2983" t="str">
        <f t="shared" si="419"/>
        <v/>
      </c>
      <c r="AA2983">
        <f t="shared" si="422"/>
        <v>0</v>
      </c>
    </row>
    <row r="2984" spans="1:27">
      <c r="A2984" t="s">
        <v>8794</v>
      </c>
      <c r="B2984" t="s">
        <v>679</v>
      </c>
      <c r="C2984" t="s">
        <v>721</v>
      </c>
      <c r="D2984" t="s">
        <v>66</v>
      </c>
      <c r="E2984" t="s">
        <v>91</v>
      </c>
      <c r="F2984" t="s">
        <v>8795</v>
      </c>
      <c r="G2984" s="6">
        <f t="shared" si="414"/>
        <v>22250</v>
      </c>
      <c r="H2984" t="s">
        <v>79</v>
      </c>
      <c r="I2984" t="s">
        <v>80</v>
      </c>
      <c r="J2984" t="str">
        <f t="shared" si="415"/>
        <v>Shivani Natt</v>
      </c>
      <c r="K2984" t="s">
        <v>1014</v>
      </c>
      <c r="L2984" s="7">
        <f t="shared" si="420"/>
        <v>44596</v>
      </c>
      <c r="M2984" s="7">
        <v>44763</v>
      </c>
      <c r="N2984" s="1">
        <f t="shared" si="416"/>
        <v>44763</v>
      </c>
      <c r="O2984" s="7">
        <v>44646</v>
      </c>
      <c r="P2984" s="7">
        <f t="shared" si="421"/>
        <v>44646</v>
      </c>
      <c r="Q2984">
        <v>50</v>
      </c>
      <c r="R2984">
        <v>0</v>
      </c>
      <c r="S2984">
        <v>1</v>
      </c>
      <c r="T2984">
        <v>9.1</v>
      </c>
      <c r="U2984" t="s">
        <v>58</v>
      </c>
      <c r="W2984" t="str">
        <f t="shared" si="417"/>
        <v>Won</v>
      </c>
      <c r="X2984" t="str">
        <f>_xlfn.XLOOKUP(B2984,'Customers'!A:A,'Customers'!E:E,"")</f>
        <v>SMB</v>
      </c>
      <c r="Y2984">
        <f t="shared" si="418"/>
        <v>1</v>
      </c>
      <c r="Z2984">
        <f t="shared" si="419"/>
        <v>-117</v>
      </c>
      <c r="AA2984">
        <f t="shared" si="422"/>
        <v>0</v>
      </c>
    </row>
    <row r="2985" spans="1:27">
      <c r="A2985" t="s">
        <v>8796</v>
      </c>
      <c r="B2985" t="s">
        <v>7013</v>
      </c>
      <c r="C2985" t="s">
        <v>18</v>
      </c>
      <c r="D2985" t="s">
        <v>53</v>
      </c>
      <c r="E2985" t="s">
        <v>54</v>
      </c>
      <c r="F2985" t="s">
        <v>8797</v>
      </c>
      <c r="G2985" s="6">
        <f t="shared" si="414"/>
        <v>14371</v>
      </c>
      <c r="H2985" t="s">
        <v>22</v>
      </c>
      <c r="I2985" t="s">
        <v>86</v>
      </c>
      <c r="J2985" t="str">
        <f t="shared" si="415"/>
        <v>Mason Solanki</v>
      </c>
      <c r="K2985" t="s">
        <v>4847</v>
      </c>
      <c r="L2985" s="7">
        <f t="shared" si="420"/>
        <v>44607</v>
      </c>
      <c r="M2985" s="7">
        <v>44771</v>
      </c>
      <c r="N2985" s="1">
        <f t="shared" si="416"/>
        <v>44771</v>
      </c>
      <c r="P2985" s="7" t="str">
        <f t="shared" si="421"/>
        <v/>
      </c>
      <c r="R2985">
        <v>0</v>
      </c>
      <c r="S2985">
        <v>1</v>
      </c>
      <c r="U2985" t="s">
        <v>42</v>
      </c>
      <c r="W2985" t="str">
        <f t="shared" si="417"/>
        <v>Open</v>
      </c>
      <c r="X2985" t="str">
        <f>_xlfn.XLOOKUP(B2985,'Customers'!A:A,'Customers'!E:E,"")</f>
        <v>Mid-Market</v>
      </c>
      <c r="Y2985">
        <f t="shared" si="418"/>
        <v>0</v>
      </c>
      <c r="Z2985" t="str">
        <f t="shared" si="419"/>
        <v/>
      </c>
      <c r="AA2985">
        <f t="shared" si="422"/>
        <v>0</v>
      </c>
    </row>
    <row r="2986" spans="1:27">
      <c r="A2986" t="s">
        <v>8798</v>
      </c>
      <c r="B2986" t="s">
        <v>1092</v>
      </c>
      <c r="C2986" t="s">
        <v>18</v>
      </c>
      <c r="D2986" t="s">
        <v>19</v>
      </c>
      <c r="E2986" t="s">
        <v>45</v>
      </c>
      <c r="F2986" t="s">
        <v>689</v>
      </c>
      <c r="G2986" s="6">
        <f t="shared" si="414"/>
        <v>6000</v>
      </c>
      <c r="H2986" t="s">
        <v>22</v>
      </c>
      <c r="I2986" t="s">
        <v>62</v>
      </c>
      <c r="J2986" t="str">
        <f t="shared" si="415"/>
        <v>Jairaj Panchal</v>
      </c>
      <c r="K2986" t="s">
        <v>4687</v>
      </c>
      <c r="L2986" s="7">
        <f t="shared" si="420"/>
        <v>45119</v>
      </c>
      <c r="N2986" s="1" t="str">
        <f t="shared" si="416"/>
        <v/>
      </c>
      <c r="P2986" s="7" t="str">
        <f t="shared" si="421"/>
        <v/>
      </c>
      <c r="R2986">
        <v>0</v>
      </c>
      <c r="S2986">
        <v>1</v>
      </c>
      <c r="U2986" t="s">
        <v>42</v>
      </c>
      <c r="W2986" t="str">
        <f t="shared" si="417"/>
        <v>Open</v>
      </c>
      <c r="X2986" t="str">
        <f>_xlfn.XLOOKUP(B2986,'Customers'!A:A,'Customers'!E:E,"")</f>
        <v>Enterprise</v>
      </c>
      <c r="Y2986">
        <f t="shared" si="418"/>
        <v>0</v>
      </c>
      <c r="Z2986" t="str">
        <f t="shared" si="419"/>
        <v/>
      </c>
      <c r="AA2986">
        <f t="shared" si="422"/>
        <v>0</v>
      </c>
    </row>
    <row r="2987" spans="1:27">
      <c r="A2987" t="s">
        <v>8799</v>
      </c>
      <c r="B2987" t="s">
        <v>633</v>
      </c>
      <c r="C2987" t="s">
        <v>18</v>
      </c>
      <c r="D2987" t="s">
        <v>66</v>
      </c>
      <c r="E2987" t="s">
        <v>115</v>
      </c>
      <c r="F2987" t="s">
        <v>8800</v>
      </c>
      <c r="G2987" s="6">
        <f t="shared" si="414"/>
        <v>10013</v>
      </c>
      <c r="H2987" t="s">
        <v>47</v>
      </c>
      <c r="I2987" t="s">
        <v>2606</v>
      </c>
      <c r="J2987" t="str">
        <f t="shared" si="415"/>
        <v>Ati Seshadri</v>
      </c>
      <c r="K2987" t="s">
        <v>6382</v>
      </c>
      <c r="L2987" s="7">
        <f t="shared" si="420"/>
        <v>45094</v>
      </c>
      <c r="M2987" s="7">
        <v>45248</v>
      </c>
      <c r="N2987" s="1">
        <f t="shared" si="416"/>
        <v>45248</v>
      </c>
      <c r="O2987" s="7">
        <v>45275</v>
      </c>
      <c r="P2987" s="7">
        <f t="shared" si="421"/>
        <v>45275</v>
      </c>
      <c r="Q2987">
        <v>181</v>
      </c>
      <c r="R2987">
        <v>0</v>
      </c>
      <c r="S2987">
        <v>1</v>
      </c>
      <c r="T2987">
        <v>17.600000000000001</v>
      </c>
      <c r="U2987" t="s">
        <v>25</v>
      </c>
      <c r="W2987" t="str">
        <f t="shared" si="417"/>
        <v>Lost</v>
      </c>
      <c r="X2987" t="str">
        <f>_xlfn.XLOOKUP(B2987,'Customers'!A:A,'Customers'!E:E,"")</f>
        <v>Enterprise</v>
      </c>
      <c r="Y2987">
        <f t="shared" si="418"/>
        <v>1</v>
      </c>
      <c r="Z2987">
        <f t="shared" si="419"/>
        <v>27</v>
      </c>
      <c r="AA2987">
        <f t="shared" si="422"/>
        <v>0</v>
      </c>
    </row>
    <row r="2988" spans="1:27">
      <c r="A2988" t="s">
        <v>8801</v>
      </c>
      <c r="B2988" t="s">
        <v>4019</v>
      </c>
      <c r="C2988" t="s">
        <v>18</v>
      </c>
      <c r="D2988" t="s">
        <v>66</v>
      </c>
      <c r="E2988" t="s">
        <v>54</v>
      </c>
      <c r="F2988" t="s">
        <v>8802</v>
      </c>
      <c r="G2988" s="6">
        <f t="shared" si="414"/>
        <v>6636</v>
      </c>
      <c r="H2988" t="s">
        <v>56</v>
      </c>
      <c r="I2988" t="s">
        <v>62</v>
      </c>
      <c r="J2988" t="str">
        <f t="shared" si="415"/>
        <v>Jairaj Panchal</v>
      </c>
      <c r="K2988" t="s">
        <v>580</v>
      </c>
      <c r="L2988" s="7">
        <f t="shared" si="420"/>
        <v>44931</v>
      </c>
      <c r="M2988" s="7">
        <v>45097</v>
      </c>
      <c r="N2988" s="1">
        <f t="shared" si="416"/>
        <v>45097</v>
      </c>
      <c r="P2988" s="7" t="str">
        <f t="shared" si="421"/>
        <v/>
      </c>
      <c r="R2988">
        <v>0</v>
      </c>
      <c r="S2988">
        <v>1</v>
      </c>
      <c r="U2988" t="s">
        <v>25</v>
      </c>
      <c r="W2988" t="str">
        <f t="shared" si="417"/>
        <v>Open</v>
      </c>
      <c r="X2988" t="str">
        <f>_xlfn.XLOOKUP(B2988,'Customers'!A:A,'Customers'!E:E,"")</f>
        <v>Mid-Market</v>
      </c>
      <c r="Y2988">
        <f t="shared" si="418"/>
        <v>0</v>
      </c>
      <c r="Z2988" t="str">
        <f t="shared" si="419"/>
        <v/>
      </c>
      <c r="AA2988">
        <f t="shared" si="422"/>
        <v>0</v>
      </c>
    </row>
    <row r="2989" spans="1:27">
      <c r="A2989" t="s">
        <v>8803</v>
      </c>
      <c r="B2989" t="s">
        <v>8804</v>
      </c>
      <c r="C2989" t="s">
        <v>1203</v>
      </c>
      <c r="D2989" t="s">
        <v>53</v>
      </c>
      <c r="E2989" t="s">
        <v>115</v>
      </c>
      <c r="F2989" t="s">
        <v>8805</v>
      </c>
      <c r="G2989" s="6">
        <f t="shared" si="414"/>
        <v>42010</v>
      </c>
      <c r="H2989" t="s">
        <v>56</v>
      </c>
      <c r="I2989" t="s">
        <v>68</v>
      </c>
      <c r="J2989" t="str">
        <f t="shared" si="415"/>
        <v>Anamika Keer</v>
      </c>
      <c r="K2989" t="s">
        <v>8806</v>
      </c>
      <c r="L2989" s="7">
        <f t="shared" si="420"/>
        <v>44702</v>
      </c>
      <c r="M2989" s="7">
        <v>44815</v>
      </c>
      <c r="N2989" s="1">
        <f t="shared" si="416"/>
        <v>44815</v>
      </c>
      <c r="O2989" s="7">
        <v>44884</v>
      </c>
      <c r="P2989" s="7">
        <f t="shared" si="421"/>
        <v>44884</v>
      </c>
      <c r="Q2989">
        <v>182</v>
      </c>
      <c r="R2989">
        <v>0</v>
      </c>
      <c r="S2989">
        <v>1</v>
      </c>
      <c r="T2989">
        <v>18</v>
      </c>
      <c r="U2989" t="s">
        <v>33</v>
      </c>
      <c r="W2989" t="str">
        <f t="shared" si="417"/>
        <v>Lost</v>
      </c>
      <c r="X2989" t="str">
        <f>_xlfn.XLOOKUP(B2989,'Customers'!A:A,'Customers'!E:E,"")</f>
        <v>SMB</v>
      </c>
      <c r="Y2989">
        <f t="shared" si="418"/>
        <v>1</v>
      </c>
      <c r="Z2989">
        <f t="shared" si="419"/>
        <v>69</v>
      </c>
      <c r="AA2989">
        <f t="shared" si="422"/>
        <v>1</v>
      </c>
    </row>
    <row r="2990" spans="1:27">
      <c r="A2990" t="s">
        <v>8807</v>
      </c>
      <c r="B2990" t="s">
        <v>1041</v>
      </c>
      <c r="C2990" t="s">
        <v>2699</v>
      </c>
      <c r="D2990" t="s">
        <v>19</v>
      </c>
      <c r="E2990" t="s">
        <v>45</v>
      </c>
      <c r="F2990" t="s">
        <v>8808</v>
      </c>
      <c r="G2990" s="6">
        <f t="shared" si="414"/>
        <v>2358</v>
      </c>
      <c r="H2990" t="s">
        <v>79</v>
      </c>
      <c r="I2990" t="s">
        <v>73</v>
      </c>
      <c r="J2990" t="str">
        <f t="shared" si="415"/>
        <v>Karan Karnik</v>
      </c>
      <c r="K2990" t="s">
        <v>1075</v>
      </c>
      <c r="L2990" s="7">
        <f t="shared" si="420"/>
        <v>45356</v>
      </c>
      <c r="M2990" s="7">
        <v>45510</v>
      </c>
      <c r="N2990" s="1">
        <f t="shared" si="416"/>
        <v>45510</v>
      </c>
      <c r="P2990" s="7" t="str">
        <f t="shared" si="421"/>
        <v/>
      </c>
      <c r="R2990">
        <v>0</v>
      </c>
      <c r="S2990">
        <v>1</v>
      </c>
      <c r="T2990">
        <v>12.5</v>
      </c>
      <c r="U2990" t="s">
        <v>100</v>
      </c>
      <c r="W2990" t="str">
        <f t="shared" si="417"/>
        <v>Open</v>
      </c>
      <c r="X2990" t="str">
        <f>_xlfn.XLOOKUP(B2990,'Customers'!A:A,'Customers'!E:E,"")</f>
        <v>SMB</v>
      </c>
      <c r="Y2990">
        <f t="shared" si="418"/>
        <v>0</v>
      </c>
      <c r="Z2990" t="str">
        <f t="shared" si="419"/>
        <v/>
      </c>
      <c r="AA2990">
        <f t="shared" si="422"/>
        <v>0</v>
      </c>
    </row>
    <row r="2991" spans="1:27">
      <c r="A2991" t="s">
        <v>8809</v>
      </c>
      <c r="B2991" t="s">
        <v>5802</v>
      </c>
      <c r="C2991" t="s">
        <v>18</v>
      </c>
      <c r="D2991" t="s">
        <v>37</v>
      </c>
      <c r="E2991" t="s">
        <v>54</v>
      </c>
      <c r="F2991" t="s">
        <v>8810</v>
      </c>
      <c r="G2991" s="6">
        <f t="shared" si="414"/>
        <v>113844</v>
      </c>
      <c r="H2991" t="s">
        <v>79</v>
      </c>
      <c r="I2991" t="s">
        <v>237</v>
      </c>
      <c r="J2991" t="str">
        <f t="shared" si="415"/>
        <v>Vidhi Mital</v>
      </c>
      <c r="K2991" t="s">
        <v>5378</v>
      </c>
      <c r="L2991" s="7">
        <f t="shared" si="420"/>
        <v>45249</v>
      </c>
      <c r="M2991" s="7">
        <v>45389</v>
      </c>
      <c r="N2991" s="1">
        <f t="shared" si="416"/>
        <v>45389</v>
      </c>
      <c r="P2991" s="7" t="str">
        <f t="shared" si="421"/>
        <v/>
      </c>
      <c r="R2991">
        <v>0</v>
      </c>
      <c r="S2991">
        <v>1</v>
      </c>
      <c r="T2991">
        <v>32.4</v>
      </c>
      <c r="U2991" t="s">
        <v>42</v>
      </c>
      <c r="W2991" t="str">
        <f t="shared" si="417"/>
        <v>Open</v>
      </c>
      <c r="X2991" t="str">
        <f>_xlfn.XLOOKUP(B2991,'Customers'!A:A,'Customers'!E:E,"")</f>
        <v>SMB</v>
      </c>
      <c r="Y2991">
        <f t="shared" si="418"/>
        <v>0</v>
      </c>
      <c r="Z2991" t="str">
        <f t="shared" si="419"/>
        <v/>
      </c>
      <c r="AA2991">
        <f t="shared" si="422"/>
        <v>0</v>
      </c>
    </row>
    <row r="2992" spans="1:27">
      <c r="A2992" t="s">
        <v>8811</v>
      </c>
      <c r="B2992" t="s">
        <v>5648</v>
      </c>
      <c r="C2992" t="s">
        <v>165</v>
      </c>
      <c r="D2992" t="s">
        <v>66</v>
      </c>
      <c r="E2992" t="s">
        <v>91</v>
      </c>
      <c r="F2992" t="s">
        <v>8812</v>
      </c>
      <c r="G2992" s="6">
        <f t="shared" si="414"/>
        <v>6569</v>
      </c>
      <c r="H2992" t="s">
        <v>39</v>
      </c>
      <c r="I2992" t="s">
        <v>145</v>
      </c>
      <c r="J2992" t="str">
        <f t="shared" si="415"/>
        <v>Krish Varughese</v>
      </c>
      <c r="K2992" t="s">
        <v>253</v>
      </c>
      <c r="L2992" s="7">
        <f t="shared" si="420"/>
        <v>44667</v>
      </c>
      <c r="M2992" s="7">
        <v>44759</v>
      </c>
      <c r="N2992" s="1">
        <f t="shared" si="416"/>
        <v>44759</v>
      </c>
      <c r="O2992" s="7">
        <v>44763</v>
      </c>
      <c r="P2992" s="7">
        <f t="shared" si="421"/>
        <v>44763</v>
      </c>
      <c r="Q2992">
        <v>96</v>
      </c>
      <c r="R2992">
        <v>0</v>
      </c>
      <c r="S2992">
        <v>1</v>
      </c>
      <c r="U2992" t="s">
        <v>58</v>
      </c>
      <c r="W2992" t="str">
        <f t="shared" si="417"/>
        <v>Won</v>
      </c>
      <c r="X2992" t="str">
        <f>_xlfn.XLOOKUP(B2992,'Customers'!A:A,'Customers'!E:E,"")</f>
        <v>Mid-Market</v>
      </c>
      <c r="Y2992">
        <f t="shared" si="418"/>
        <v>1</v>
      </c>
      <c r="Z2992">
        <f t="shared" si="419"/>
        <v>4</v>
      </c>
      <c r="AA2992">
        <f t="shared" si="422"/>
        <v>0</v>
      </c>
    </row>
    <row r="2993" spans="1:27">
      <c r="A2993" t="s">
        <v>8813</v>
      </c>
      <c r="B2993" t="s">
        <v>265</v>
      </c>
      <c r="C2993" t="s">
        <v>646</v>
      </c>
      <c r="D2993" t="s">
        <v>37</v>
      </c>
      <c r="E2993" t="s">
        <v>54</v>
      </c>
      <c r="F2993" t="s">
        <v>8814</v>
      </c>
      <c r="G2993" s="6">
        <f t="shared" si="414"/>
        <v>197737</v>
      </c>
      <c r="H2993" t="s">
        <v>161</v>
      </c>
      <c r="I2993" t="s">
        <v>258</v>
      </c>
      <c r="J2993" t="str">
        <f t="shared" si="415"/>
        <v>Jasmit Gour</v>
      </c>
      <c r="K2993" t="s">
        <v>5451</v>
      </c>
      <c r="L2993" s="7">
        <f t="shared" si="420"/>
        <v>45096</v>
      </c>
      <c r="M2993" s="7">
        <v>45272</v>
      </c>
      <c r="N2993" s="1">
        <f t="shared" si="416"/>
        <v>45272</v>
      </c>
      <c r="P2993" s="7" t="str">
        <f t="shared" si="421"/>
        <v/>
      </c>
      <c r="R2993">
        <v>0</v>
      </c>
      <c r="S2993">
        <v>1</v>
      </c>
      <c r="T2993">
        <v>20.3</v>
      </c>
      <c r="U2993" t="s">
        <v>58</v>
      </c>
      <c r="W2993" t="str">
        <f t="shared" si="417"/>
        <v>Open</v>
      </c>
      <c r="X2993" t="str">
        <f>_xlfn.XLOOKUP(B2993,'Customers'!A:A,'Customers'!E:E,"")</f>
        <v>Enterprise</v>
      </c>
      <c r="Y2993">
        <f t="shared" si="418"/>
        <v>0</v>
      </c>
      <c r="Z2993" t="str">
        <f t="shared" si="419"/>
        <v/>
      </c>
      <c r="AA2993">
        <f t="shared" si="422"/>
        <v>0</v>
      </c>
    </row>
    <row r="2994" spans="1:27">
      <c r="A2994" t="s">
        <v>8815</v>
      </c>
      <c r="B2994" t="s">
        <v>7181</v>
      </c>
      <c r="C2994" t="s">
        <v>1549</v>
      </c>
      <c r="D2994" t="s">
        <v>19</v>
      </c>
      <c r="E2994" t="s">
        <v>28</v>
      </c>
      <c r="F2994" t="s">
        <v>8816</v>
      </c>
      <c r="G2994" s="6">
        <f t="shared" si="414"/>
        <v>6320</v>
      </c>
      <c r="H2994" t="s">
        <v>172</v>
      </c>
      <c r="I2994" t="s">
        <v>145</v>
      </c>
      <c r="J2994" t="str">
        <f t="shared" si="415"/>
        <v>Krish Varughese</v>
      </c>
      <c r="K2994" t="s">
        <v>1137</v>
      </c>
      <c r="L2994" s="7">
        <f t="shared" si="420"/>
        <v>45224</v>
      </c>
      <c r="M2994" s="7">
        <v>45392</v>
      </c>
      <c r="N2994" s="1">
        <f t="shared" si="416"/>
        <v>45392</v>
      </c>
      <c r="P2994" s="7" t="str">
        <f t="shared" si="421"/>
        <v/>
      </c>
      <c r="R2994">
        <v>0</v>
      </c>
      <c r="S2994">
        <v>1</v>
      </c>
      <c r="T2994">
        <v>21.6</v>
      </c>
      <c r="U2994" t="s">
        <v>58</v>
      </c>
      <c r="W2994" t="str">
        <f t="shared" si="417"/>
        <v>Open</v>
      </c>
      <c r="X2994" t="str">
        <f>_xlfn.XLOOKUP(B2994,'Customers'!A:A,'Customers'!E:E,"")</f>
        <v>SMB</v>
      </c>
      <c r="Y2994">
        <f t="shared" si="418"/>
        <v>0</v>
      </c>
      <c r="Z2994" t="str">
        <f t="shared" si="419"/>
        <v/>
      </c>
      <c r="AA2994">
        <f t="shared" si="422"/>
        <v>0</v>
      </c>
    </row>
    <row r="2995" spans="1:27">
      <c r="A2995" t="s">
        <v>8817</v>
      </c>
      <c r="B2995" t="s">
        <v>8818</v>
      </c>
      <c r="C2995" t="s">
        <v>2540</v>
      </c>
      <c r="D2995" t="s">
        <v>183</v>
      </c>
      <c r="E2995" t="s">
        <v>115</v>
      </c>
      <c r="F2995" t="s">
        <v>8819</v>
      </c>
      <c r="G2995" s="6">
        <f t="shared" si="414"/>
        <v>5539</v>
      </c>
      <c r="H2995" t="s">
        <v>39</v>
      </c>
      <c r="I2995" t="s">
        <v>98</v>
      </c>
      <c r="J2995" t="str">
        <f t="shared" si="415"/>
        <v>Amruta Sinha</v>
      </c>
      <c r="K2995" t="s">
        <v>1053</v>
      </c>
      <c r="L2995" s="7">
        <f t="shared" si="420"/>
        <v>45044</v>
      </c>
      <c r="M2995" s="7">
        <v>45193</v>
      </c>
      <c r="N2995" s="1">
        <f t="shared" si="416"/>
        <v>45193</v>
      </c>
      <c r="O2995" s="7">
        <v>45168</v>
      </c>
      <c r="P2995" s="7">
        <f t="shared" si="421"/>
        <v>45168</v>
      </c>
      <c r="Q2995">
        <v>124</v>
      </c>
      <c r="R2995">
        <v>0</v>
      </c>
      <c r="S2995">
        <v>1</v>
      </c>
      <c r="T2995">
        <v>9.6</v>
      </c>
      <c r="U2995" t="s">
        <v>25</v>
      </c>
      <c r="W2995" t="str">
        <f t="shared" si="417"/>
        <v>Lost</v>
      </c>
      <c r="X2995" t="str">
        <f>_xlfn.XLOOKUP(B2995,'Customers'!A:A,'Customers'!E:E,"")</f>
        <v>SMB</v>
      </c>
      <c r="Y2995">
        <f t="shared" si="418"/>
        <v>1</v>
      </c>
      <c r="Z2995">
        <f t="shared" si="419"/>
        <v>-25</v>
      </c>
      <c r="AA2995">
        <f t="shared" si="422"/>
        <v>0</v>
      </c>
    </row>
    <row r="2996" spans="1:27">
      <c r="A2996" t="s">
        <v>8820</v>
      </c>
      <c r="B2996" t="s">
        <v>8821</v>
      </c>
      <c r="C2996" t="s">
        <v>18</v>
      </c>
      <c r="D2996" t="s">
        <v>19</v>
      </c>
      <c r="E2996" t="s">
        <v>28</v>
      </c>
      <c r="F2996" t="s">
        <v>8822</v>
      </c>
      <c r="G2996" s="6">
        <f t="shared" si="414"/>
        <v>9443</v>
      </c>
      <c r="H2996" t="s">
        <v>151</v>
      </c>
      <c r="I2996" t="s">
        <v>1377</v>
      </c>
      <c r="J2996" t="str">
        <f t="shared" si="415"/>
        <v>Patrick Sama</v>
      </c>
      <c r="K2996" t="s">
        <v>8823</v>
      </c>
      <c r="L2996" s="7">
        <f t="shared" si="420"/>
        <v>45231</v>
      </c>
      <c r="N2996" s="1" t="str">
        <f t="shared" si="416"/>
        <v/>
      </c>
      <c r="P2996" s="7" t="str">
        <f t="shared" si="421"/>
        <v/>
      </c>
      <c r="R2996">
        <v>0</v>
      </c>
      <c r="S2996">
        <v>1</v>
      </c>
      <c r="T2996">
        <v>23</v>
      </c>
      <c r="U2996" t="s">
        <v>58</v>
      </c>
      <c r="W2996" t="str">
        <f t="shared" si="417"/>
        <v>Open</v>
      </c>
      <c r="X2996" t="str">
        <f>_xlfn.XLOOKUP(B2996,'Customers'!A:A,'Customers'!E:E,"")</f>
        <v>Enterprise</v>
      </c>
      <c r="Y2996">
        <f t="shared" si="418"/>
        <v>0</v>
      </c>
      <c r="Z2996" t="str">
        <f t="shared" si="419"/>
        <v/>
      </c>
      <c r="AA2996">
        <f t="shared" si="422"/>
        <v>0</v>
      </c>
    </row>
    <row r="2997" spans="1:27">
      <c r="A2997" t="s">
        <v>8824</v>
      </c>
      <c r="B2997" t="s">
        <v>4502</v>
      </c>
      <c r="C2997" t="s">
        <v>661</v>
      </c>
      <c r="D2997" t="s">
        <v>19</v>
      </c>
      <c r="E2997" t="s">
        <v>20</v>
      </c>
      <c r="F2997" t="s">
        <v>8825</v>
      </c>
      <c r="G2997" s="6">
        <f t="shared" si="414"/>
        <v>9258</v>
      </c>
      <c r="H2997" t="s">
        <v>39</v>
      </c>
      <c r="I2997" t="s">
        <v>778</v>
      </c>
      <c r="J2997" t="str">
        <f t="shared" si="415"/>
        <v>Nihal Bhasin</v>
      </c>
      <c r="K2997" t="s">
        <v>5022</v>
      </c>
      <c r="L2997" s="7">
        <f t="shared" si="420"/>
        <v>45178</v>
      </c>
      <c r="M2997" s="7">
        <v>45201</v>
      </c>
      <c r="N2997" s="1">
        <f t="shared" si="416"/>
        <v>45201</v>
      </c>
      <c r="P2997" s="7" t="str">
        <f t="shared" si="421"/>
        <v/>
      </c>
      <c r="R2997">
        <v>0</v>
      </c>
      <c r="S2997">
        <v>1</v>
      </c>
      <c r="T2997">
        <v>13.8</v>
      </c>
      <c r="U2997" t="s">
        <v>25</v>
      </c>
      <c r="W2997" t="str">
        <f t="shared" si="417"/>
        <v>Open</v>
      </c>
      <c r="X2997" t="str">
        <f>_xlfn.XLOOKUP(B2997,'Customers'!A:A,'Customers'!E:E,"")</f>
        <v>SMB</v>
      </c>
      <c r="Y2997">
        <f t="shared" si="418"/>
        <v>0</v>
      </c>
      <c r="Z2997" t="str">
        <f t="shared" si="419"/>
        <v/>
      </c>
      <c r="AA2997">
        <f t="shared" si="422"/>
        <v>0</v>
      </c>
    </row>
    <row r="2998" spans="1:27">
      <c r="A2998" t="s">
        <v>8826</v>
      </c>
      <c r="B2998" t="s">
        <v>2491</v>
      </c>
      <c r="C2998" t="s">
        <v>3233</v>
      </c>
      <c r="D2998" t="s">
        <v>37</v>
      </c>
      <c r="E2998" t="s">
        <v>45</v>
      </c>
      <c r="F2998" t="s">
        <v>8827</v>
      </c>
      <c r="G2998" s="6">
        <f t="shared" si="414"/>
        <v>206324</v>
      </c>
      <c r="H2998" t="s">
        <v>47</v>
      </c>
      <c r="I2998" t="s">
        <v>156</v>
      </c>
      <c r="J2998" t="str">
        <f t="shared" si="415"/>
        <v>Lakshmi Hayre</v>
      </c>
      <c r="K2998" t="s">
        <v>941</v>
      </c>
      <c r="L2998" s="7">
        <f t="shared" si="420"/>
        <v>45059</v>
      </c>
      <c r="M2998" s="7">
        <v>45129</v>
      </c>
      <c r="N2998" s="1">
        <f t="shared" si="416"/>
        <v>45129</v>
      </c>
      <c r="P2998" s="7" t="str">
        <f t="shared" si="421"/>
        <v/>
      </c>
      <c r="R2998">
        <v>0</v>
      </c>
      <c r="S2998">
        <v>1</v>
      </c>
      <c r="T2998">
        <v>11.2</v>
      </c>
      <c r="U2998" t="s">
        <v>25</v>
      </c>
      <c r="W2998" t="str">
        <f t="shared" si="417"/>
        <v>Open</v>
      </c>
      <c r="X2998" t="str">
        <f>_xlfn.XLOOKUP(B2998,'Customers'!A:A,'Customers'!E:E,"")</f>
        <v>Mid-Market</v>
      </c>
      <c r="Y2998">
        <f t="shared" si="418"/>
        <v>0</v>
      </c>
      <c r="Z2998" t="str">
        <f t="shared" si="419"/>
        <v/>
      </c>
      <c r="AA2998">
        <f t="shared" si="422"/>
        <v>0</v>
      </c>
    </row>
    <row r="2999" spans="1:27">
      <c r="A2999" t="s">
        <v>8828</v>
      </c>
      <c r="B2999" t="s">
        <v>1394</v>
      </c>
      <c r="C2999" t="s">
        <v>2007</v>
      </c>
      <c r="D2999" t="s">
        <v>183</v>
      </c>
      <c r="E2999" t="s">
        <v>45</v>
      </c>
      <c r="F2999" t="s">
        <v>8829</v>
      </c>
      <c r="G2999" s="6">
        <f t="shared" si="414"/>
        <v>5947</v>
      </c>
      <c r="H2999" t="s">
        <v>30</v>
      </c>
      <c r="I2999" t="s">
        <v>145</v>
      </c>
      <c r="J2999" t="str">
        <f t="shared" si="415"/>
        <v>Krish Varughese</v>
      </c>
      <c r="K2999" t="s">
        <v>7753</v>
      </c>
      <c r="L2999" s="7">
        <f t="shared" si="420"/>
        <v>45079</v>
      </c>
      <c r="M2999" s="7">
        <v>45143</v>
      </c>
      <c r="N2999" s="1">
        <f t="shared" si="416"/>
        <v>45143</v>
      </c>
      <c r="P2999" s="7" t="str">
        <f t="shared" si="421"/>
        <v/>
      </c>
      <c r="R2999">
        <v>0</v>
      </c>
      <c r="S2999">
        <v>1</v>
      </c>
      <c r="T2999">
        <v>18.8</v>
      </c>
      <c r="U2999" t="s">
        <v>33</v>
      </c>
      <c r="W2999" t="str">
        <f t="shared" si="417"/>
        <v>Open</v>
      </c>
      <c r="X2999" t="str">
        <f>_xlfn.XLOOKUP(B2999,'Customers'!A:A,'Customers'!E:E,"")</f>
        <v>Mid-Market</v>
      </c>
      <c r="Y2999">
        <f t="shared" si="418"/>
        <v>0</v>
      </c>
      <c r="Z2999" t="str">
        <f t="shared" si="419"/>
        <v/>
      </c>
      <c r="AA2999">
        <f t="shared" si="422"/>
        <v>0</v>
      </c>
    </row>
    <row r="3000" spans="1:27">
      <c r="A3000" t="s">
        <v>8830</v>
      </c>
      <c r="B3000" t="s">
        <v>2054</v>
      </c>
      <c r="C3000" t="s">
        <v>5341</v>
      </c>
      <c r="D3000" t="s">
        <v>19</v>
      </c>
      <c r="E3000" t="s">
        <v>91</v>
      </c>
      <c r="F3000" t="s">
        <v>8831</v>
      </c>
      <c r="G3000" s="6">
        <f t="shared" si="414"/>
        <v>4897</v>
      </c>
      <c r="H3000" t="s">
        <v>22</v>
      </c>
      <c r="I3000" t="s">
        <v>2211</v>
      </c>
      <c r="J3000" t="str">
        <f t="shared" si="415"/>
        <v>Nihal Bhasin</v>
      </c>
      <c r="K3000" t="s">
        <v>1440</v>
      </c>
      <c r="L3000" s="7">
        <f t="shared" si="420"/>
        <v>44935</v>
      </c>
      <c r="M3000" s="7">
        <v>44983</v>
      </c>
      <c r="N3000" s="1">
        <f t="shared" si="416"/>
        <v>44983</v>
      </c>
      <c r="O3000" s="7">
        <v>44974</v>
      </c>
      <c r="P3000" s="7">
        <f t="shared" si="421"/>
        <v>44974</v>
      </c>
      <c r="Q3000">
        <v>39</v>
      </c>
      <c r="R3000">
        <v>1</v>
      </c>
      <c r="S3000">
        <v>1</v>
      </c>
      <c r="T3000">
        <v>33.200000000000003</v>
      </c>
      <c r="U3000" t="s">
        <v>100</v>
      </c>
      <c r="W3000" t="str">
        <f t="shared" si="417"/>
        <v>Won</v>
      </c>
      <c r="X3000" t="str">
        <f>_xlfn.XLOOKUP(B3000,'Customers'!A:A,'Customers'!E:E,"")</f>
        <v>Enterprise</v>
      </c>
      <c r="Y3000">
        <f t="shared" si="418"/>
        <v>1</v>
      </c>
      <c r="Z3000">
        <f t="shared" si="419"/>
        <v>-9</v>
      </c>
      <c r="AA3000">
        <f t="shared" si="422"/>
        <v>0</v>
      </c>
    </row>
    <row r="3001" spans="1:27">
      <c r="A3001" t="s">
        <v>8832</v>
      </c>
      <c r="B3001" t="s">
        <v>1260</v>
      </c>
      <c r="C3001" t="s">
        <v>1691</v>
      </c>
      <c r="D3001" t="s">
        <v>53</v>
      </c>
      <c r="E3001" t="s">
        <v>20</v>
      </c>
      <c r="F3001" t="s">
        <v>1483</v>
      </c>
      <c r="G3001" s="6">
        <f t="shared" si="414"/>
        <v>17000</v>
      </c>
      <c r="H3001" t="s">
        <v>56</v>
      </c>
      <c r="I3001" t="s">
        <v>920</v>
      </c>
      <c r="J3001" t="str">
        <f t="shared" si="415"/>
        <v>Mason Solanki</v>
      </c>
      <c r="K3001" t="s">
        <v>8833</v>
      </c>
      <c r="L3001" s="7">
        <f t="shared" si="420"/>
        <v>45058</v>
      </c>
      <c r="M3001" s="7">
        <v>45126</v>
      </c>
      <c r="N3001" s="1">
        <f t="shared" si="416"/>
        <v>45126</v>
      </c>
      <c r="P3001" s="7" t="str">
        <f t="shared" si="421"/>
        <v/>
      </c>
      <c r="R3001">
        <v>0</v>
      </c>
      <c r="S3001">
        <v>1</v>
      </c>
      <c r="T3001">
        <v>6.6</v>
      </c>
      <c r="U3001" t="s">
        <v>33</v>
      </c>
      <c r="W3001" t="str">
        <f t="shared" si="417"/>
        <v>Open</v>
      </c>
      <c r="X3001" t="str">
        <f>_xlfn.XLOOKUP(B3001,'Customers'!A:A,'Customers'!E:E,"")</f>
        <v>Mid-Market</v>
      </c>
      <c r="Y3001">
        <f t="shared" si="418"/>
        <v>0</v>
      </c>
      <c r="Z3001" t="str">
        <f t="shared" si="419"/>
        <v/>
      </c>
      <c r="AA3001">
        <f t="shared" si="422"/>
        <v>0</v>
      </c>
    </row>
    <row r="3002" spans="1:27">
      <c r="A3002" t="s">
        <v>8834</v>
      </c>
      <c r="B3002" t="s">
        <v>1998</v>
      </c>
      <c r="C3002" t="s">
        <v>121</v>
      </c>
      <c r="D3002" t="s">
        <v>66</v>
      </c>
      <c r="E3002" t="s">
        <v>28</v>
      </c>
      <c r="F3002" t="s">
        <v>8835</v>
      </c>
      <c r="G3002" s="6">
        <f t="shared" si="414"/>
        <v>22746</v>
      </c>
      <c r="H3002" t="s">
        <v>22</v>
      </c>
      <c r="I3002" t="s">
        <v>145</v>
      </c>
      <c r="J3002" t="str">
        <f t="shared" si="415"/>
        <v>Krish Varughese</v>
      </c>
      <c r="K3002" t="s">
        <v>4013</v>
      </c>
      <c r="L3002" s="7">
        <f t="shared" si="420"/>
        <v>44746</v>
      </c>
      <c r="M3002" s="7">
        <v>44874</v>
      </c>
      <c r="N3002" s="1">
        <f t="shared" si="416"/>
        <v>44874</v>
      </c>
      <c r="P3002" s="7" t="str">
        <f t="shared" si="421"/>
        <v/>
      </c>
      <c r="R3002">
        <v>0</v>
      </c>
      <c r="S3002">
        <v>1</v>
      </c>
      <c r="T3002">
        <v>18.3</v>
      </c>
      <c r="U3002" t="s">
        <v>42</v>
      </c>
      <c r="W3002" t="str">
        <f t="shared" si="417"/>
        <v>Open</v>
      </c>
      <c r="X3002" t="str">
        <f>_xlfn.XLOOKUP(B3002,'Customers'!A:A,'Customers'!E:E,"")</f>
        <v>SMB</v>
      </c>
      <c r="Y3002">
        <f t="shared" si="418"/>
        <v>0</v>
      </c>
      <c r="Z3002" t="str">
        <f t="shared" si="419"/>
        <v/>
      </c>
      <c r="AA3002">
        <f t="shared" si="422"/>
        <v>0</v>
      </c>
    </row>
    <row r="3003" spans="1:27">
      <c r="A3003" t="s">
        <v>8836</v>
      </c>
      <c r="B3003" t="s">
        <v>6502</v>
      </c>
      <c r="C3003" t="s">
        <v>18</v>
      </c>
      <c r="D3003" t="s">
        <v>19</v>
      </c>
      <c r="E3003" t="s">
        <v>54</v>
      </c>
      <c r="F3003" t="s">
        <v>8837</v>
      </c>
      <c r="G3003" s="6">
        <f t="shared" si="414"/>
        <v>1825</v>
      </c>
      <c r="H3003" t="s">
        <v>56</v>
      </c>
      <c r="I3003" t="s">
        <v>62</v>
      </c>
      <c r="J3003" t="str">
        <f t="shared" si="415"/>
        <v>Jairaj Panchal</v>
      </c>
      <c r="K3003" t="s">
        <v>1039</v>
      </c>
      <c r="L3003" s="7">
        <f t="shared" si="420"/>
        <v>45631</v>
      </c>
      <c r="M3003" s="7">
        <v>45808</v>
      </c>
      <c r="N3003" s="1">
        <f t="shared" si="416"/>
        <v>45808</v>
      </c>
      <c r="P3003" s="7" t="str">
        <f t="shared" si="421"/>
        <v/>
      </c>
      <c r="R3003">
        <v>0</v>
      </c>
      <c r="S3003">
        <v>1</v>
      </c>
      <c r="T3003">
        <v>6.5</v>
      </c>
      <c r="U3003" t="s">
        <v>25</v>
      </c>
      <c r="W3003" t="str">
        <f t="shared" si="417"/>
        <v>Open</v>
      </c>
      <c r="X3003" t="str">
        <f>_xlfn.XLOOKUP(B3003,'Customers'!A:A,'Customers'!E:E,"")</f>
        <v>SMB</v>
      </c>
      <c r="Y3003">
        <f t="shared" si="418"/>
        <v>0</v>
      </c>
      <c r="Z3003" t="str">
        <f t="shared" si="419"/>
        <v/>
      </c>
      <c r="AA3003">
        <f t="shared" si="422"/>
        <v>0</v>
      </c>
    </row>
    <row r="3004" spans="1:27">
      <c r="A3004" t="s">
        <v>8838</v>
      </c>
      <c r="B3004" t="s">
        <v>2619</v>
      </c>
      <c r="C3004" t="s">
        <v>1422</v>
      </c>
      <c r="D3004" t="s">
        <v>37</v>
      </c>
      <c r="E3004" t="s">
        <v>45</v>
      </c>
      <c r="F3004" t="s">
        <v>8839</v>
      </c>
      <c r="G3004" s="6">
        <f t="shared" si="414"/>
        <v>211440</v>
      </c>
      <c r="H3004" t="s">
        <v>79</v>
      </c>
      <c r="I3004" t="s">
        <v>73</v>
      </c>
      <c r="J3004" t="str">
        <f t="shared" si="415"/>
        <v>Karan Karnik</v>
      </c>
      <c r="K3004" t="s">
        <v>8840</v>
      </c>
      <c r="L3004" s="7">
        <f t="shared" si="420"/>
        <v>44802</v>
      </c>
      <c r="M3004" s="7">
        <v>44956</v>
      </c>
      <c r="N3004" s="1">
        <f t="shared" si="416"/>
        <v>44956</v>
      </c>
      <c r="P3004" s="7" t="str">
        <f t="shared" si="421"/>
        <v/>
      </c>
      <c r="R3004">
        <v>0</v>
      </c>
      <c r="S3004">
        <v>1</v>
      </c>
      <c r="T3004">
        <v>25.6</v>
      </c>
      <c r="U3004" t="s">
        <v>100</v>
      </c>
      <c r="W3004" t="str">
        <f t="shared" si="417"/>
        <v>Open</v>
      </c>
      <c r="X3004" t="str">
        <f>_xlfn.XLOOKUP(B3004,'Customers'!A:A,'Customers'!E:E,"")</f>
        <v>SMB</v>
      </c>
      <c r="Y3004">
        <f t="shared" si="418"/>
        <v>0</v>
      </c>
      <c r="Z3004" t="str">
        <f t="shared" si="419"/>
        <v/>
      </c>
      <c r="AA3004">
        <f t="shared" si="422"/>
        <v>0</v>
      </c>
    </row>
    <row r="3005" spans="1:27">
      <c r="A3005" t="s">
        <v>8841</v>
      </c>
      <c r="B3005" t="s">
        <v>1841</v>
      </c>
      <c r="C3005" t="s">
        <v>18</v>
      </c>
      <c r="D3005" t="s">
        <v>37</v>
      </c>
      <c r="E3005" t="s">
        <v>115</v>
      </c>
      <c r="F3005" t="s">
        <v>8842</v>
      </c>
      <c r="G3005" s="6">
        <f t="shared" si="414"/>
        <v>83162</v>
      </c>
      <c r="H3005" t="s">
        <v>47</v>
      </c>
      <c r="I3005" t="s">
        <v>98</v>
      </c>
      <c r="J3005" t="str">
        <f t="shared" si="415"/>
        <v>Amruta Sinha</v>
      </c>
      <c r="K3005" t="s">
        <v>2286</v>
      </c>
      <c r="L3005" s="7">
        <f t="shared" si="420"/>
        <v>45070</v>
      </c>
      <c r="M3005" s="7">
        <v>45167</v>
      </c>
      <c r="N3005" s="1">
        <f t="shared" si="416"/>
        <v>45167</v>
      </c>
      <c r="O3005" s="7">
        <v>45181</v>
      </c>
      <c r="P3005" s="7">
        <f t="shared" si="421"/>
        <v>45181</v>
      </c>
      <c r="Q3005">
        <v>111</v>
      </c>
      <c r="R3005">
        <v>0</v>
      </c>
      <c r="S3005">
        <v>1</v>
      </c>
      <c r="T3005">
        <v>22.9</v>
      </c>
      <c r="U3005" t="s">
        <v>25</v>
      </c>
      <c r="W3005" t="str">
        <f t="shared" si="417"/>
        <v>Lost</v>
      </c>
      <c r="X3005" t="str">
        <f>_xlfn.XLOOKUP(B3005,'Customers'!A:A,'Customers'!E:E,"")</f>
        <v>Enterprise</v>
      </c>
      <c r="Y3005">
        <f t="shared" si="418"/>
        <v>1</v>
      </c>
      <c r="Z3005">
        <f t="shared" si="419"/>
        <v>14</v>
      </c>
      <c r="AA3005">
        <f t="shared" si="422"/>
        <v>0</v>
      </c>
    </row>
    <row r="3006" spans="1:27">
      <c r="A3006" t="s">
        <v>8843</v>
      </c>
      <c r="B3006" t="s">
        <v>4666</v>
      </c>
      <c r="C3006" t="s">
        <v>1135</v>
      </c>
      <c r="D3006" t="s">
        <v>66</v>
      </c>
      <c r="E3006" t="s">
        <v>177</v>
      </c>
      <c r="F3006" t="s">
        <v>8844</v>
      </c>
      <c r="G3006" s="6">
        <f t="shared" si="414"/>
        <v>10338</v>
      </c>
      <c r="H3006" t="s">
        <v>151</v>
      </c>
      <c r="I3006" t="s">
        <v>23</v>
      </c>
      <c r="J3006" t="str">
        <f t="shared" si="415"/>
        <v>Nihal Bhasin</v>
      </c>
      <c r="K3006" t="s">
        <v>1474</v>
      </c>
      <c r="L3006" s="7">
        <f t="shared" si="420"/>
        <v>44612</v>
      </c>
      <c r="M3006" s="7">
        <v>44767</v>
      </c>
      <c r="N3006" s="1">
        <f t="shared" si="416"/>
        <v>44767</v>
      </c>
      <c r="P3006" s="7" t="str">
        <f t="shared" si="421"/>
        <v/>
      </c>
      <c r="R3006">
        <v>0</v>
      </c>
      <c r="S3006">
        <v>1</v>
      </c>
      <c r="T3006">
        <v>24.3</v>
      </c>
      <c r="U3006" t="s">
        <v>58</v>
      </c>
      <c r="W3006" t="str">
        <f t="shared" si="417"/>
        <v>Open</v>
      </c>
      <c r="X3006" t="str">
        <f>_xlfn.XLOOKUP(B3006,'Customers'!A:A,'Customers'!E:E,"")</f>
        <v>SMB</v>
      </c>
      <c r="Y3006">
        <f t="shared" si="418"/>
        <v>0</v>
      </c>
      <c r="Z3006" t="str">
        <f t="shared" si="419"/>
        <v/>
      </c>
      <c r="AA3006">
        <f t="shared" si="422"/>
        <v>0</v>
      </c>
    </row>
    <row r="3007" spans="1:27">
      <c r="A3007" t="s">
        <v>8845</v>
      </c>
      <c r="B3007" t="s">
        <v>7068</v>
      </c>
      <c r="C3007" t="s">
        <v>1903</v>
      </c>
      <c r="D3007" t="s">
        <v>19</v>
      </c>
      <c r="E3007" t="s">
        <v>54</v>
      </c>
      <c r="F3007" t="s">
        <v>8846</v>
      </c>
      <c r="G3007" s="6">
        <f t="shared" si="414"/>
        <v>4326</v>
      </c>
      <c r="H3007" t="s">
        <v>47</v>
      </c>
      <c r="I3007" t="s">
        <v>31</v>
      </c>
      <c r="J3007" t="str">
        <f t="shared" si="415"/>
        <v>Ati Seshadri</v>
      </c>
      <c r="K3007" t="s">
        <v>1157</v>
      </c>
      <c r="L3007" s="7">
        <f t="shared" si="420"/>
        <v>45062</v>
      </c>
      <c r="M3007" s="7">
        <v>45088</v>
      </c>
      <c r="N3007" s="1">
        <f t="shared" si="416"/>
        <v>45088</v>
      </c>
      <c r="P3007" s="7" t="str">
        <f t="shared" si="421"/>
        <v/>
      </c>
      <c r="R3007">
        <v>0</v>
      </c>
      <c r="S3007">
        <v>1</v>
      </c>
      <c r="U3007" t="s">
        <v>33</v>
      </c>
      <c r="W3007" t="str">
        <f t="shared" si="417"/>
        <v>Open</v>
      </c>
      <c r="X3007" t="str">
        <f>_xlfn.XLOOKUP(B3007,'Customers'!A:A,'Customers'!E:E,"")</f>
        <v>Enterprise</v>
      </c>
      <c r="Y3007">
        <f t="shared" si="418"/>
        <v>0</v>
      </c>
      <c r="Z3007" t="str">
        <f t="shared" si="419"/>
        <v/>
      </c>
      <c r="AA3007">
        <f t="shared" si="422"/>
        <v>0</v>
      </c>
    </row>
    <row r="3008" spans="1:27">
      <c r="A3008" t="s">
        <v>8847</v>
      </c>
      <c r="B3008" t="s">
        <v>1645</v>
      </c>
      <c r="C3008" t="s">
        <v>18</v>
      </c>
      <c r="D3008" t="s">
        <v>66</v>
      </c>
      <c r="E3008" t="s">
        <v>54</v>
      </c>
      <c r="F3008" t="s">
        <v>8848</v>
      </c>
      <c r="G3008" s="6">
        <f t="shared" si="414"/>
        <v>12146</v>
      </c>
      <c r="H3008" t="s">
        <v>161</v>
      </c>
      <c r="I3008" t="s">
        <v>920</v>
      </c>
      <c r="J3008" t="str">
        <f t="shared" si="415"/>
        <v>Mason Solanki</v>
      </c>
      <c r="K3008" t="s">
        <v>1757</v>
      </c>
      <c r="L3008" s="7">
        <f t="shared" si="420"/>
        <v>45179</v>
      </c>
      <c r="M3008" s="7">
        <v>45288</v>
      </c>
      <c r="N3008" s="1">
        <f t="shared" si="416"/>
        <v>45288</v>
      </c>
      <c r="P3008" s="7" t="str">
        <f t="shared" si="421"/>
        <v/>
      </c>
      <c r="R3008">
        <v>0</v>
      </c>
      <c r="S3008">
        <v>1</v>
      </c>
      <c r="T3008">
        <v>6.8</v>
      </c>
      <c r="U3008" t="s">
        <v>100</v>
      </c>
      <c r="W3008" t="str">
        <f t="shared" si="417"/>
        <v>Open</v>
      </c>
      <c r="X3008" t="str">
        <f>_xlfn.XLOOKUP(B3008,'Customers'!A:A,'Customers'!E:E,"")</f>
        <v>SMB</v>
      </c>
      <c r="Y3008">
        <f t="shared" si="418"/>
        <v>0</v>
      </c>
      <c r="Z3008" t="str">
        <f t="shared" si="419"/>
        <v/>
      </c>
      <c r="AA3008">
        <f t="shared" si="422"/>
        <v>0</v>
      </c>
    </row>
    <row r="3009" spans="1:27">
      <c r="A3009" t="s">
        <v>8849</v>
      </c>
      <c r="B3009" t="s">
        <v>4121</v>
      </c>
      <c r="C3009" t="s">
        <v>199</v>
      </c>
      <c r="D3009" t="s">
        <v>37</v>
      </c>
      <c r="E3009" t="s">
        <v>45</v>
      </c>
      <c r="F3009" t="s">
        <v>8850</v>
      </c>
      <c r="G3009" s="6">
        <f t="shared" si="414"/>
        <v>77000</v>
      </c>
      <c r="H3009" t="s">
        <v>151</v>
      </c>
      <c r="I3009" t="s">
        <v>274</v>
      </c>
      <c r="J3009" t="str">
        <f t="shared" si="415"/>
        <v>Rachit Lall</v>
      </c>
      <c r="K3009" t="s">
        <v>111</v>
      </c>
      <c r="L3009" s="7">
        <f t="shared" si="420"/>
        <v>44759</v>
      </c>
      <c r="M3009" s="7">
        <v>44924</v>
      </c>
      <c r="N3009" s="1">
        <f t="shared" si="416"/>
        <v>44924</v>
      </c>
      <c r="P3009" s="7" t="str">
        <f t="shared" si="421"/>
        <v/>
      </c>
      <c r="R3009">
        <v>0</v>
      </c>
      <c r="S3009">
        <v>1</v>
      </c>
      <c r="T3009">
        <v>5.8</v>
      </c>
      <c r="U3009" t="s">
        <v>33</v>
      </c>
      <c r="W3009" t="str">
        <f t="shared" si="417"/>
        <v>Open</v>
      </c>
      <c r="X3009" t="str">
        <f>_xlfn.XLOOKUP(B3009,'Customers'!A:A,'Customers'!E:E,"")</f>
        <v>SMB</v>
      </c>
      <c r="Y3009">
        <f t="shared" si="418"/>
        <v>0</v>
      </c>
      <c r="Z3009" t="str">
        <f t="shared" si="419"/>
        <v/>
      </c>
      <c r="AA3009">
        <f t="shared" si="422"/>
        <v>0</v>
      </c>
    </row>
    <row r="3010" spans="1:27">
      <c r="A3010" t="s">
        <v>8851</v>
      </c>
      <c r="B3010" t="s">
        <v>1503</v>
      </c>
      <c r="C3010" t="s">
        <v>1218</v>
      </c>
      <c r="D3010" t="s">
        <v>19</v>
      </c>
      <c r="E3010" t="s">
        <v>28</v>
      </c>
      <c r="F3010" t="s">
        <v>8852</v>
      </c>
      <c r="G3010" s="6">
        <f t="shared" ref="G3010:G3073" si="423">IF(F3010="","",IF(RIGHT(UPPER(SUBSTITUTE(SUBSTITUTE(SUBSTITUTE(TRIM(F3010),"$",""),",","")," ","")),1)="K",VALUE(LEFT(UPPER(SUBSTITUTE(SUBSTITUTE(SUBSTITUTE(TRIM(F3010),"$",""),",","")," ","")),LEN(UPPER(SUBSTITUTE(SUBSTITUTE(SUBSTITUTE(TRIM(F3010),"$",""),",","")," ","")))-1))*1000,IF(RIGHT(UPPER(SUBSTITUTE(SUBSTITUTE(SUBSTITUTE(TRIM(F3010),"$",""),",","")," ","")),1)="M",VALUE(LEFT(UPPER(SUBSTITUTE(SUBSTITUTE(SUBSTITUTE(TRIM(F3010),"$",""),",","")," ","")),LEN(UPPER(SUBSTITUTE(SUBSTITUTE(SUBSTITUTE(TRIM(F3010),"$",""),",","")," ","")))-1))*1000000,VALUE(SUBSTITUTE(SUBSTITUTE(SUBSTITUTE(TRIM(F3010),"$",""),",","")," ","")))))</f>
        <v>8976</v>
      </c>
      <c r="H3010" t="s">
        <v>22</v>
      </c>
      <c r="I3010" t="s">
        <v>145</v>
      </c>
      <c r="J3010" t="str">
        <f t="shared" ref="J3010:J3073" si="424">PROPER(TRIM(I3010))</f>
        <v>Krish Varughese</v>
      </c>
      <c r="K3010" t="s">
        <v>471</v>
      </c>
      <c r="L3010" s="7">
        <f t="shared" si="420"/>
        <v>45150</v>
      </c>
      <c r="M3010" s="7">
        <v>45300</v>
      </c>
      <c r="N3010" s="1">
        <f t="shared" ref="N3010:N3073" si="425">IF(M3010="","",IF(ISNUMBER(M3010),M3010,IF(ISNUMBER(SEARCH("/",M3010)),DATE(VALUE(RIGHT(M3010,4)),VALUE(MID(M3010,4,2)),VALUE(LEFT(M3010,2))),DATE(VALUE(LEFT(M3010,4)),VALUE(MID(M3010,6,2)),VALUE(RIGHT(M3010,2))))))</f>
        <v>45300</v>
      </c>
      <c r="P3010" s="7" t="str">
        <f t="shared" si="421"/>
        <v/>
      </c>
      <c r="R3010">
        <v>0</v>
      </c>
      <c r="S3010">
        <v>1</v>
      </c>
      <c r="T3010">
        <v>11.1</v>
      </c>
      <c r="U3010" t="s">
        <v>25</v>
      </c>
      <c r="W3010" t="str">
        <f t="shared" ref="W3010:W3073" si="426">IF(E3010="","",IF(E3010="Closed Won","Won",IF(E3010="Closed Lost","Lost","Open")))</f>
        <v>Open</v>
      </c>
      <c r="X3010" t="str">
        <f>_xlfn.XLOOKUP(B3010,'Customers'!A:A,'Customers'!E:E,"")</f>
        <v>SMB</v>
      </c>
      <c r="Y3010">
        <f t="shared" ref="Y3010:Y3073" si="427">IF(OR(W3010="Won",W3010="Lost"),1,0)</f>
        <v>0</v>
      </c>
      <c r="Z3010" t="str">
        <f t="shared" ref="Z3010:Z3073" si="428">IF(OR(N3010="",P3010=""),"",P3010-N3010)</f>
        <v/>
      </c>
      <c r="AA3010">
        <f t="shared" si="422"/>
        <v>0</v>
      </c>
    </row>
    <row r="3011" spans="1:27">
      <c r="A3011" t="s">
        <v>8853</v>
      </c>
      <c r="B3011" t="s">
        <v>8854</v>
      </c>
      <c r="C3011" t="s">
        <v>854</v>
      </c>
      <c r="D3011" t="s">
        <v>53</v>
      </c>
      <c r="E3011" t="s">
        <v>177</v>
      </c>
      <c r="F3011" t="s">
        <v>8855</v>
      </c>
      <c r="G3011" s="6">
        <f t="shared" si="423"/>
        <v>13646</v>
      </c>
      <c r="H3011" t="s">
        <v>151</v>
      </c>
      <c r="I3011" t="s">
        <v>68</v>
      </c>
      <c r="J3011" t="str">
        <f t="shared" si="424"/>
        <v>Anamika Keer</v>
      </c>
      <c r="K3011" t="s">
        <v>8856</v>
      </c>
      <c r="L3011" s="7">
        <f t="shared" ref="L3011:L3074" si="429">IF(K3011="","",IF(ISNUMBER(K3011),K3011,IF(ISNUMBER(SEARCH("/",K3011)),DATE(VALUE(RIGHT(K3011,4)),VALUE(MID(K3011,4,2)),VALUE(LEFT(K3011,2))),DATE(VALUE(LEFT(K3011,4)),VALUE(MID(K3011,6,2)),VALUE(RIGHT(K3011,2))))))</f>
        <v>44602</v>
      </c>
      <c r="N3011" s="1" t="str">
        <f t="shared" si="425"/>
        <v/>
      </c>
      <c r="P3011" s="7" t="str">
        <f t="shared" ref="P3011:P3074" si="430">IF(O3011="","",IF(ISNUMBER(O3011),O3011,DATE(VALUE(LEFT(O3011,4)),VALUE(MID(O3011,6,2)),VALUE(RIGHT(O3011,2)))))</f>
        <v/>
      </c>
      <c r="R3011">
        <v>0</v>
      </c>
      <c r="S3011">
        <v>1</v>
      </c>
      <c r="U3011" t="s">
        <v>25</v>
      </c>
      <c r="W3011" t="str">
        <f t="shared" si="426"/>
        <v>Open</v>
      </c>
      <c r="X3011" t="str">
        <f>_xlfn.XLOOKUP(B3011,'Customers'!A:A,'Customers'!E:E,"")</f>
        <v>Mid-Market</v>
      </c>
      <c r="Y3011">
        <f t="shared" si="427"/>
        <v>0</v>
      </c>
      <c r="Z3011" t="str">
        <f t="shared" si="428"/>
        <v/>
      </c>
      <c r="AA3011">
        <f t="shared" ref="AA3011:AA3074" si="431">IF(AND(Y3011=1,Z3011&gt;30),1,0)</f>
        <v>0</v>
      </c>
    </row>
    <row r="3012" spans="1:27">
      <c r="A3012" t="s">
        <v>8857</v>
      </c>
      <c r="B3012" t="s">
        <v>3438</v>
      </c>
      <c r="C3012" t="s">
        <v>2205</v>
      </c>
      <c r="D3012" t="s">
        <v>19</v>
      </c>
      <c r="E3012" t="s">
        <v>20</v>
      </c>
      <c r="F3012" t="s">
        <v>8858</v>
      </c>
      <c r="G3012" s="6">
        <f t="shared" si="423"/>
        <v>8472</v>
      </c>
      <c r="H3012" t="s">
        <v>161</v>
      </c>
      <c r="I3012" t="s">
        <v>117</v>
      </c>
      <c r="J3012" t="str">
        <f t="shared" si="424"/>
        <v>Ekta Uppal</v>
      </c>
      <c r="K3012" t="s">
        <v>5679</v>
      </c>
      <c r="L3012" s="7">
        <f t="shared" si="429"/>
        <v>44733</v>
      </c>
      <c r="M3012" s="7">
        <v>44842</v>
      </c>
      <c r="N3012" s="1">
        <f t="shared" si="425"/>
        <v>44842</v>
      </c>
      <c r="P3012" s="7" t="str">
        <f t="shared" si="430"/>
        <v/>
      </c>
      <c r="R3012">
        <v>0</v>
      </c>
      <c r="S3012">
        <v>1</v>
      </c>
      <c r="T3012">
        <v>1.5</v>
      </c>
      <c r="U3012" t="s">
        <v>100</v>
      </c>
      <c r="W3012" t="str">
        <f t="shared" si="426"/>
        <v>Open</v>
      </c>
      <c r="X3012" t="str">
        <f>_xlfn.XLOOKUP(B3012,'Customers'!A:A,'Customers'!E:E,"")</f>
        <v>SMB</v>
      </c>
      <c r="Y3012">
        <f t="shared" si="427"/>
        <v>0</v>
      </c>
      <c r="Z3012" t="str">
        <f t="shared" si="428"/>
        <v/>
      </c>
      <c r="AA3012">
        <f t="shared" si="431"/>
        <v>0</v>
      </c>
    </row>
    <row r="3013" spans="1:27">
      <c r="A3013" t="s">
        <v>8859</v>
      </c>
      <c r="B3013" t="s">
        <v>4047</v>
      </c>
      <c r="C3013" t="s">
        <v>3303</v>
      </c>
      <c r="D3013" t="s">
        <v>183</v>
      </c>
      <c r="E3013" t="s">
        <v>54</v>
      </c>
      <c r="F3013" t="s">
        <v>8860</v>
      </c>
      <c r="G3013" s="6">
        <f t="shared" si="423"/>
        <v>10930</v>
      </c>
      <c r="H3013" t="s">
        <v>161</v>
      </c>
      <c r="I3013" t="s">
        <v>62</v>
      </c>
      <c r="J3013" t="str">
        <f t="shared" si="424"/>
        <v>Jairaj Panchal</v>
      </c>
      <c r="K3013" t="s">
        <v>926</v>
      </c>
      <c r="L3013" s="7">
        <f t="shared" si="429"/>
        <v>44754</v>
      </c>
      <c r="M3013" s="7">
        <v>44775</v>
      </c>
      <c r="N3013" s="1">
        <f t="shared" si="425"/>
        <v>44775</v>
      </c>
      <c r="P3013" s="7" t="str">
        <f t="shared" si="430"/>
        <v/>
      </c>
      <c r="R3013">
        <v>0</v>
      </c>
      <c r="S3013">
        <v>1</v>
      </c>
      <c r="T3013">
        <v>3.4</v>
      </c>
      <c r="U3013" t="s">
        <v>100</v>
      </c>
      <c r="W3013" t="str">
        <f t="shared" si="426"/>
        <v>Open</v>
      </c>
      <c r="X3013" t="str">
        <f>_xlfn.XLOOKUP(B3013,'Customers'!A:A,'Customers'!E:E,"")</f>
        <v>Enterprise</v>
      </c>
      <c r="Y3013">
        <f t="shared" si="427"/>
        <v>0</v>
      </c>
      <c r="Z3013" t="str">
        <f t="shared" si="428"/>
        <v/>
      </c>
      <c r="AA3013">
        <f t="shared" si="431"/>
        <v>0</v>
      </c>
    </row>
    <row r="3014" spans="1:27">
      <c r="A3014" t="s">
        <v>8861</v>
      </c>
      <c r="B3014" t="s">
        <v>2758</v>
      </c>
      <c r="C3014" t="s">
        <v>1959</v>
      </c>
      <c r="D3014" t="s">
        <v>66</v>
      </c>
      <c r="E3014" t="s">
        <v>20</v>
      </c>
      <c r="F3014" t="s">
        <v>8862</v>
      </c>
      <c r="G3014" s="6">
        <f t="shared" si="423"/>
        <v>8730</v>
      </c>
      <c r="H3014" t="s">
        <v>22</v>
      </c>
      <c r="I3014" t="s">
        <v>133</v>
      </c>
      <c r="J3014" t="str">
        <f t="shared" si="424"/>
        <v>Aachal Soni</v>
      </c>
      <c r="K3014" t="s">
        <v>1909</v>
      </c>
      <c r="L3014" s="7">
        <f t="shared" si="429"/>
        <v>45546</v>
      </c>
      <c r="M3014" s="7">
        <v>45646</v>
      </c>
      <c r="N3014" s="1">
        <f t="shared" si="425"/>
        <v>45646</v>
      </c>
      <c r="P3014" s="7" t="str">
        <f t="shared" si="430"/>
        <v/>
      </c>
      <c r="R3014">
        <v>0</v>
      </c>
      <c r="S3014">
        <v>1</v>
      </c>
      <c r="T3014">
        <v>10.4</v>
      </c>
      <c r="U3014" t="s">
        <v>100</v>
      </c>
      <c r="W3014" t="str">
        <f t="shared" si="426"/>
        <v>Open</v>
      </c>
      <c r="X3014" t="str">
        <f>_xlfn.XLOOKUP(B3014,'Customers'!A:A,'Customers'!E:E,"")</f>
        <v>SMB</v>
      </c>
      <c r="Y3014">
        <f t="shared" si="427"/>
        <v>0</v>
      </c>
      <c r="Z3014" t="str">
        <f t="shared" si="428"/>
        <v/>
      </c>
      <c r="AA3014">
        <f t="shared" si="431"/>
        <v>0</v>
      </c>
    </row>
    <row r="3015" spans="1:27">
      <c r="A3015" t="s">
        <v>8863</v>
      </c>
      <c r="B3015" t="s">
        <v>60</v>
      </c>
      <c r="C3015" t="s">
        <v>7873</v>
      </c>
      <c r="D3015" t="s">
        <v>53</v>
      </c>
      <c r="E3015" t="s">
        <v>28</v>
      </c>
      <c r="F3015" t="s">
        <v>8864</v>
      </c>
      <c r="G3015" s="6">
        <f t="shared" si="423"/>
        <v>31444</v>
      </c>
      <c r="H3015" t="s">
        <v>39</v>
      </c>
      <c r="I3015" t="s">
        <v>351</v>
      </c>
      <c r="J3015" t="str">
        <f t="shared" si="424"/>
        <v>Rachit Lall</v>
      </c>
      <c r="K3015" t="s">
        <v>6488</v>
      </c>
      <c r="L3015" s="7">
        <f t="shared" si="429"/>
        <v>45371</v>
      </c>
      <c r="M3015" s="7">
        <v>45493</v>
      </c>
      <c r="N3015" s="1">
        <f t="shared" si="425"/>
        <v>45493</v>
      </c>
      <c r="P3015" s="7" t="str">
        <f t="shared" si="430"/>
        <v/>
      </c>
      <c r="R3015">
        <v>0</v>
      </c>
      <c r="S3015">
        <v>1</v>
      </c>
      <c r="U3015" t="s">
        <v>100</v>
      </c>
      <c r="W3015" t="str">
        <f t="shared" si="426"/>
        <v>Open</v>
      </c>
      <c r="X3015" t="str">
        <f>_xlfn.XLOOKUP(B3015,'Customers'!A:A,'Customers'!E:E,"")</f>
        <v>Enterprise</v>
      </c>
      <c r="Y3015">
        <f t="shared" si="427"/>
        <v>0</v>
      </c>
      <c r="Z3015" t="str">
        <f t="shared" si="428"/>
        <v/>
      </c>
      <c r="AA3015">
        <f t="shared" si="431"/>
        <v>0</v>
      </c>
    </row>
    <row r="3016" spans="1:27">
      <c r="A3016" t="s">
        <v>8865</v>
      </c>
      <c r="B3016" t="s">
        <v>5362</v>
      </c>
      <c r="C3016" t="s">
        <v>612</v>
      </c>
      <c r="D3016" t="s">
        <v>53</v>
      </c>
      <c r="E3016" t="s">
        <v>91</v>
      </c>
      <c r="F3016" t="s">
        <v>8866</v>
      </c>
      <c r="G3016" s="6">
        <f t="shared" si="423"/>
        <v>26632</v>
      </c>
      <c r="H3016" t="s">
        <v>161</v>
      </c>
      <c r="I3016" t="s">
        <v>86</v>
      </c>
      <c r="J3016" t="str">
        <f t="shared" si="424"/>
        <v>Mason Solanki</v>
      </c>
      <c r="K3016" t="s">
        <v>1726</v>
      </c>
      <c r="L3016" s="7">
        <f t="shared" si="429"/>
        <v>45449</v>
      </c>
      <c r="M3016" s="7">
        <v>45549</v>
      </c>
      <c r="N3016" s="1">
        <f t="shared" si="425"/>
        <v>45549</v>
      </c>
      <c r="O3016" s="7">
        <v>45539</v>
      </c>
      <c r="P3016" s="7">
        <f t="shared" si="430"/>
        <v>45539</v>
      </c>
      <c r="Q3016">
        <v>90</v>
      </c>
      <c r="R3016">
        <v>1</v>
      </c>
      <c r="S3016">
        <v>4</v>
      </c>
      <c r="T3016">
        <v>16.3</v>
      </c>
      <c r="U3016" t="s">
        <v>100</v>
      </c>
      <c r="W3016" t="str">
        <f t="shared" si="426"/>
        <v>Won</v>
      </c>
      <c r="X3016" t="str">
        <f>_xlfn.XLOOKUP(B3016,'Customers'!A:A,'Customers'!E:E,"")</f>
        <v>SMB</v>
      </c>
      <c r="Y3016">
        <f t="shared" si="427"/>
        <v>1</v>
      </c>
      <c r="Z3016">
        <f t="shared" si="428"/>
        <v>-10</v>
      </c>
      <c r="AA3016">
        <f t="shared" si="431"/>
        <v>0</v>
      </c>
    </row>
    <row r="3017" spans="1:27">
      <c r="A3017" t="s">
        <v>8867</v>
      </c>
      <c r="B3017" t="s">
        <v>1871</v>
      </c>
      <c r="C3017" t="s">
        <v>18</v>
      </c>
      <c r="D3017" t="s">
        <v>19</v>
      </c>
      <c r="E3017" t="s">
        <v>28</v>
      </c>
      <c r="F3017" t="s">
        <v>8043</v>
      </c>
      <c r="G3017" s="6">
        <f t="shared" si="423"/>
        <v>9434</v>
      </c>
      <c r="H3017" t="s">
        <v>39</v>
      </c>
      <c r="I3017" t="s">
        <v>68</v>
      </c>
      <c r="J3017" t="str">
        <f t="shared" si="424"/>
        <v>Anamika Keer</v>
      </c>
      <c r="K3017" t="s">
        <v>3703</v>
      </c>
      <c r="L3017" s="7">
        <f t="shared" si="429"/>
        <v>44990</v>
      </c>
      <c r="M3017" s="7">
        <v>45142</v>
      </c>
      <c r="N3017" s="1">
        <f t="shared" si="425"/>
        <v>45142</v>
      </c>
      <c r="P3017" s="7" t="str">
        <f t="shared" si="430"/>
        <v/>
      </c>
      <c r="R3017">
        <v>0</v>
      </c>
      <c r="S3017">
        <v>1</v>
      </c>
      <c r="U3017" t="s">
        <v>42</v>
      </c>
      <c r="W3017" t="str">
        <f t="shared" si="426"/>
        <v>Open</v>
      </c>
      <c r="X3017" t="str">
        <f>_xlfn.XLOOKUP(B3017,'Customers'!A:A,'Customers'!E:E,"")</f>
        <v>Mid-Market</v>
      </c>
      <c r="Y3017">
        <f t="shared" si="427"/>
        <v>0</v>
      </c>
      <c r="Z3017" t="str">
        <f t="shared" si="428"/>
        <v/>
      </c>
      <c r="AA3017">
        <f t="shared" si="431"/>
        <v>0</v>
      </c>
    </row>
    <row r="3018" spans="1:27">
      <c r="A3018" t="s">
        <v>8868</v>
      </c>
      <c r="B3018" t="s">
        <v>8869</v>
      </c>
      <c r="C3018" t="s">
        <v>18</v>
      </c>
      <c r="D3018" t="s">
        <v>19</v>
      </c>
      <c r="E3018" t="s">
        <v>54</v>
      </c>
      <c r="F3018" t="s">
        <v>8870</v>
      </c>
      <c r="G3018" s="6">
        <f t="shared" si="423"/>
        <v>4792</v>
      </c>
      <c r="H3018" t="s">
        <v>39</v>
      </c>
      <c r="I3018" t="s">
        <v>62</v>
      </c>
      <c r="J3018" t="str">
        <f t="shared" si="424"/>
        <v>Jairaj Panchal</v>
      </c>
      <c r="K3018" t="s">
        <v>8871</v>
      </c>
      <c r="L3018" s="7">
        <f t="shared" si="429"/>
        <v>45257</v>
      </c>
      <c r="M3018" s="7">
        <v>45357</v>
      </c>
      <c r="N3018" s="1">
        <f t="shared" si="425"/>
        <v>45357</v>
      </c>
      <c r="P3018" s="7" t="str">
        <f t="shared" si="430"/>
        <v/>
      </c>
      <c r="R3018">
        <v>0</v>
      </c>
      <c r="S3018">
        <v>1</v>
      </c>
      <c r="T3018">
        <v>19.7</v>
      </c>
      <c r="U3018" t="s">
        <v>58</v>
      </c>
      <c r="W3018" t="str">
        <f t="shared" si="426"/>
        <v>Open</v>
      </c>
      <c r="X3018" t="str">
        <f>_xlfn.XLOOKUP(B3018,'Customers'!A:A,'Customers'!E:E,"")</f>
        <v>Enterprise</v>
      </c>
      <c r="Y3018">
        <f t="shared" si="427"/>
        <v>0</v>
      </c>
      <c r="Z3018" t="str">
        <f t="shared" si="428"/>
        <v/>
      </c>
      <c r="AA3018">
        <f t="shared" si="431"/>
        <v>0</v>
      </c>
    </row>
    <row r="3019" spans="1:27">
      <c r="A3019" t="s">
        <v>8872</v>
      </c>
      <c r="B3019" t="s">
        <v>1669</v>
      </c>
      <c r="C3019" t="s">
        <v>392</v>
      </c>
      <c r="D3019" t="s">
        <v>183</v>
      </c>
      <c r="E3019" t="s">
        <v>54</v>
      </c>
      <c r="F3019" t="s">
        <v>8873</v>
      </c>
      <c r="G3019" s="6">
        <f t="shared" si="423"/>
        <v>4289</v>
      </c>
      <c r="H3019" t="s">
        <v>39</v>
      </c>
      <c r="I3019" t="s">
        <v>73</v>
      </c>
      <c r="J3019" t="str">
        <f t="shared" si="424"/>
        <v>Karan Karnik</v>
      </c>
      <c r="K3019" t="s">
        <v>6998</v>
      </c>
      <c r="L3019" s="7">
        <f t="shared" si="429"/>
        <v>44656</v>
      </c>
      <c r="M3019" s="7">
        <v>44834</v>
      </c>
      <c r="N3019" s="1">
        <f t="shared" si="425"/>
        <v>44834</v>
      </c>
      <c r="P3019" s="7" t="str">
        <f t="shared" si="430"/>
        <v/>
      </c>
      <c r="R3019">
        <v>0</v>
      </c>
      <c r="S3019">
        <v>1</v>
      </c>
      <c r="T3019">
        <v>28.2</v>
      </c>
      <c r="U3019" t="s">
        <v>100</v>
      </c>
      <c r="W3019" t="str">
        <f t="shared" si="426"/>
        <v>Open</v>
      </c>
      <c r="X3019" t="str">
        <f>_xlfn.XLOOKUP(B3019,'Customers'!A:A,'Customers'!E:E,"")</f>
        <v>SMB</v>
      </c>
      <c r="Y3019">
        <f t="shared" si="427"/>
        <v>0</v>
      </c>
      <c r="Z3019" t="str">
        <f t="shared" si="428"/>
        <v/>
      </c>
      <c r="AA3019">
        <f t="shared" si="431"/>
        <v>0</v>
      </c>
    </row>
    <row r="3020" spans="1:27">
      <c r="A3020" t="s">
        <v>8874</v>
      </c>
      <c r="B3020" t="s">
        <v>8875</v>
      </c>
      <c r="C3020" t="s">
        <v>18</v>
      </c>
      <c r="D3020" t="s">
        <v>66</v>
      </c>
      <c r="E3020" t="s">
        <v>115</v>
      </c>
      <c r="F3020" t="s">
        <v>8876</v>
      </c>
      <c r="G3020" s="6">
        <f t="shared" si="423"/>
        <v>18202</v>
      </c>
      <c r="H3020" t="s">
        <v>22</v>
      </c>
      <c r="I3020" t="s">
        <v>48</v>
      </c>
      <c r="J3020" t="str">
        <f t="shared" si="424"/>
        <v>Rachit Lall</v>
      </c>
      <c r="K3020" t="s">
        <v>6750</v>
      </c>
      <c r="L3020" s="7">
        <f t="shared" si="429"/>
        <v>45584</v>
      </c>
      <c r="M3020" s="7">
        <v>45735</v>
      </c>
      <c r="N3020" s="1">
        <f t="shared" si="425"/>
        <v>45735</v>
      </c>
      <c r="O3020" s="7">
        <v>45663</v>
      </c>
      <c r="P3020" s="7">
        <f t="shared" si="430"/>
        <v>45663</v>
      </c>
      <c r="Q3020">
        <v>79</v>
      </c>
      <c r="R3020">
        <v>0</v>
      </c>
      <c r="S3020">
        <v>1</v>
      </c>
      <c r="T3020">
        <v>29.3</v>
      </c>
      <c r="U3020" t="s">
        <v>33</v>
      </c>
      <c r="W3020" t="str">
        <f t="shared" si="426"/>
        <v>Lost</v>
      </c>
      <c r="X3020" t="str">
        <f>_xlfn.XLOOKUP(B3020,'Customers'!A:A,'Customers'!E:E,"")</f>
        <v>Mid-Market</v>
      </c>
      <c r="Y3020">
        <f t="shared" si="427"/>
        <v>1</v>
      </c>
      <c r="Z3020">
        <f t="shared" si="428"/>
        <v>-72</v>
      </c>
      <c r="AA3020">
        <f t="shared" si="431"/>
        <v>0</v>
      </c>
    </row>
    <row r="3021" spans="1:27">
      <c r="A3021" t="s">
        <v>8877</v>
      </c>
      <c r="B3021" t="s">
        <v>314</v>
      </c>
      <c r="C3021" t="s">
        <v>4029</v>
      </c>
      <c r="D3021" t="s">
        <v>66</v>
      </c>
      <c r="E3021" t="s">
        <v>54</v>
      </c>
      <c r="F3021" t="s">
        <v>8878</v>
      </c>
      <c r="G3021" s="6">
        <f t="shared" si="423"/>
        <v>3984</v>
      </c>
      <c r="H3021" t="s">
        <v>172</v>
      </c>
      <c r="I3021" t="s">
        <v>361</v>
      </c>
      <c r="J3021" t="str">
        <f t="shared" si="424"/>
        <v>Jalsa Parsa</v>
      </c>
      <c r="K3021" t="s">
        <v>8879</v>
      </c>
      <c r="L3021" s="7">
        <f t="shared" si="429"/>
        <v>44939</v>
      </c>
      <c r="M3021" s="7">
        <v>45050</v>
      </c>
      <c r="N3021" s="1">
        <f t="shared" si="425"/>
        <v>45050</v>
      </c>
      <c r="P3021" s="7" t="str">
        <f t="shared" si="430"/>
        <v/>
      </c>
      <c r="R3021">
        <v>0</v>
      </c>
      <c r="S3021">
        <v>1</v>
      </c>
      <c r="T3021">
        <v>28.2</v>
      </c>
      <c r="U3021" t="s">
        <v>42</v>
      </c>
      <c r="W3021" t="str">
        <f t="shared" si="426"/>
        <v>Open</v>
      </c>
      <c r="X3021" t="str">
        <f>_xlfn.XLOOKUP(B3021,'Customers'!A:A,'Customers'!E:E,"")</f>
        <v>Mid-Market</v>
      </c>
      <c r="Y3021">
        <f t="shared" si="427"/>
        <v>0</v>
      </c>
      <c r="Z3021" t="str">
        <f t="shared" si="428"/>
        <v/>
      </c>
      <c r="AA3021">
        <f t="shared" si="431"/>
        <v>0</v>
      </c>
    </row>
    <row r="3022" spans="1:27">
      <c r="A3022" t="s">
        <v>8880</v>
      </c>
      <c r="B3022" t="s">
        <v>8497</v>
      </c>
      <c r="C3022" t="s">
        <v>4315</v>
      </c>
      <c r="D3022" t="s">
        <v>183</v>
      </c>
      <c r="E3022" t="s">
        <v>115</v>
      </c>
      <c r="F3022" t="s">
        <v>8881</v>
      </c>
      <c r="G3022" s="6">
        <f t="shared" si="423"/>
        <v>14368</v>
      </c>
      <c r="H3022" t="s">
        <v>47</v>
      </c>
      <c r="I3022" t="s">
        <v>80</v>
      </c>
      <c r="J3022" t="str">
        <f t="shared" si="424"/>
        <v>Shivani Natt</v>
      </c>
      <c r="K3022" t="s">
        <v>1075</v>
      </c>
      <c r="L3022" s="7">
        <f t="shared" si="429"/>
        <v>45356</v>
      </c>
      <c r="M3022" s="7">
        <v>45526</v>
      </c>
      <c r="N3022" s="1">
        <f t="shared" si="425"/>
        <v>45526</v>
      </c>
      <c r="O3022" s="7">
        <v>45489</v>
      </c>
      <c r="P3022" s="7">
        <f t="shared" si="430"/>
        <v>45489</v>
      </c>
      <c r="Q3022">
        <v>133</v>
      </c>
      <c r="R3022">
        <v>0</v>
      </c>
      <c r="S3022">
        <v>1</v>
      </c>
      <c r="T3022">
        <v>8.5</v>
      </c>
      <c r="U3022" t="s">
        <v>42</v>
      </c>
      <c r="W3022" t="str">
        <f t="shared" si="426"/>
        <v>Lost</v>
      </c>
      <c r="X3022" t="str">
        <f>_xlfn.XLOOKUP(B3022,'Customers'!A:A,'Customers'!E:E,"")</f>
        <v>SMB</v>
      </c>
      <c r="Y3022">
        <f t="shared" si="427"/>
        <v>1</v>
      </c>
      <c r="Z3022">
        <f t="shared" si="428"/>
        <v>-37</v>
      </c>
      <c r="AA3022">
        <f t="shared" si="431"/>
        <v>0</v>
      </c>
    </row>
    <row r="3023" spans="1:27">
      <c r="A3023" t="s">
        <v>8882</v>
      </c>
      <c r="B3023" t="s">
        <v>3084</v>
      </c>
      <c r="C3023" t="s">
        <v>939</v>
      </c>
      <c r="D3023" t="s">
        <v>183</v>
      </c>
      <c r="E3023" t="s">
        <v>177</v>
      </c>
      <c r="F3023" t="s">
        <v>8883</v>
      </c>
      <c r="G3023" s="6">
        <f t="shared" si="423"/>
        <v>7403</v>
      </c>
      <c r="H3023" t="s">
        <v>79</v>
      </c>
      <c r="I3023" t="s">
        <v>274</v>
      </c>
      <c r="J3023" t="str">
        <f t="shared" si="424"/>
        <v>Rachit Lall</v>
      </c>
      <c r="K3023" t="s">
        <v>4222</v>
      </c>
      <c r="L3023" s="7">
        <f t="shared" si="429"/>
        <v>45635</v>
      </c>
      <c r="M3023" s="7">
        <v>45785</v>
      </c>
      <c r="N3023" s="1">
        <f t="shared" si="425"/>
        <v>45785</v>
      </c>
      <c r="P3023" s="7" t="str">
        <f t="shared" si="430"/>
        <v/>
      </c>
      <c r="R3023">
        <v>0</v>
      </c>
      <c r="S3023">
        <v>1</v>
      </c>
      <c r="T3023">
        <v>5.2</v>
      </c>
      <c r="U3023" t="s">
        <v>42</v>
      </c>
      <c r="W3023" t="str">
        <f t="shared" si="426"/>
        <v>Open</v>
      </c>
      <c r="X3023" t="str">
        <f>_xlfn.XLOOKUP(B3023,'Customers'!A:A,'Customers'!E:E,"")</f>
        <v>Mid-Market</v>
      </c>
      <c r="Y3023">
        <f t="shared" si="427"/>
        <v>0</v>
      </c>
      <c r="Z3023" t="str">
        <f t="shared" si="428"/>
        <v/>
      </c>
      <c r="AA3023">
        <f t="shared" si="431"/>
        <v>0</v>
      </c>
    </row>
    <row r="3024" spans="1:27">
      <c r="A3024" t="s">
        <v>8884</v>
      </c>
      <c r="B3024" t="s">
        <v>2516</v>
      </c>
      <c r="C3024" t="s">
        <v>4681</v>
      </c>
      <c r="D3024" t="s">
        <v>66</v>
      </c>
      <c r="E3024" t="s">
        <v>115</v>
      </c>
      <c r="F3024" t="s">
        <v>8885</v>
      </c>
      <c r="G3024" s="6">
        <f t="shared" si="423"/>
        <v>20285</v>
      </c>
      <c r="H3024" t="s">
        <v>39</v>
      </c>
      <c r="I3024" t="s">
        <v>133</v>
      </c>
      <c r="J3024" t="str">
        <f t="shared" si="424"/>
        <v>Aachal Soni</v>
      </c>
      <c r="K3024" t="s">
        <v>6914</v>
      </c>
      <c r="L3024" s="7">
        <f t="shared" si="429"/>
        <v>44776</v>
      </c>
      <c r="M3024" s="7">
        <v>44950</v>
      </c>
      <c r="N3024" s="1">
        <f t="shared" si="425"/>
        <v>44950</v>
      </c>
      <c r="O3024" s="7">
        <v>44899</v>
      </c>
      <c r="P3024" s="7">
        <f t="shared" si="430"/>
        <v>44899</v>
      </c>
      <c r="Q3024">
        <v>123</v>
      </c>
      <c r="R3024">
        <v>0</v>
      </c>
      <c r="S3024">
        <v>1</v>
      </c>
      <c r="U3024" t="s">
        <v>42</v>
      </c>
      <c r="W3024" t="str">
        <f t="shared" si="426"/>
        <v>Lost</v>
      </c>
      <c r="X3024" t="str">
        <f>_xlfn.XLOOKUP(B3024,'Customers'!A:A,'Customers'!E:E,"")</f>
        <v>Mid-Market</v>
      </c>
      <c r="Y3024">
        <f t="shared" si="427"/>
        <v>1</v>
      </c>
      <c r="Z3024">
        <f t="shared" si="428"/>
        <v>-51</v>
      </c>
      <c r="AA3024">
        <f t="shared" si="431"/>
        <v>0</v>
      </c>
    </row>
    <row r="3025" spans="1:27">
      <c r="A3025" t="s">
        <v>8886</v>
      </c>
      <c r="B3025" t="s">
        <v>8887</v>
      </c>
      <c r="C3025" t="s">
        <v>3566</v>
      </c>
      <c r="D3025" t="s">
        <v>53</v>
      </c>
      <c r="E3025" t="s">
        <v>54</v>
      </c>
      <c r="F3025" t="s">
        <v>8888</v>
      </c>
      <c r="G3025" s="6">
        <f t="shared" si="423"/>
        <v>44223</v>
      </c>
      <c r="H3025" t="s">
        <v>172</v>
      </c>
      <c r="I3025" t="s">
        <v>237</v>
      </c>
      <c r="J3025" t="str">
        <f t="shared" si="424"/>
        <v>Vidhi Mital</v>
      </c>
      <c r="K3025" t="s">
        <v>2852</v>
      </c>
      <c r="L3025" s="7">
        <f t="shared" si="429"/>
        <v>44811</v>
      </c>
      <c r="M3025" s="7">
        <v>44857</v>
      </c>
      <c r="N3025" s="1">
        <f t="shared" si="425"/>
        <v>44857</v>
      </c>
      <c r="P3025" s="7" t="str">
        <f t="shared" si="430"/>
        <v/>
      </c>
      <c r="R3025">
        <v>0</v>
      </c>
      <c r="S3025">
        <v>1</v>
      </c>
      <c r="T3025">
        <v>16.5</v>
      </c>
      <c r="U3025" t="s">
        <v>42</v>
      </c>
      <c r="W3025" t="str">
        <f t="shared" si="426"/>
        <v>Open</v>
      </c>
      <c r="X3025" t="str">
        <f>_xlfn.XLOOKUP(B3025,'Customers'!A:A,'Customers'!E:E,"")</f>
        <v>Mid-Market</v>
      </c>
      <c r="Y3025">
        <f t="shared" si="427"/>
        <v>0</v>
      </c>
      <c r="Z3025" t="str">
        <f t="shared" si="428"/>
        <v/>
      </c>
      <c r="AA3025">
        <f t="shared" si="431"/>
        <v>0</v>
      </c>
    </row>
    <row r="3026" spans="1:27">
      <c r="A3026" t="s">
        <v>8889</v>
      </c>
      <c r="B3026" t="s">
        <v>7454</v>
      </c>
      <c r="C3026" t="s">
        <v>2742</v>
      </c>
      <c r="D3026" t="s">
        <v>66</v>
      </c>
      <c r="E3026" t="s">
        <v>115</v>
      </c>
      <c r="F3026" t="s">
        <v>8890</v>
      </c>
      <c r="G3026" s="6">
        <f t="shared" si="423"/>
        <v>22083</v>
      </c>
      <c r="H3026" t="s">
        <v>30</v>
      </c>
      <c r="I3026" t="s">
        <v>145</v>
      </c>
      <c r="J3026" t="str">
        <f t="shared" si="424"/>
        <v>Krish Varughese</v>
      </c>
      <c r="K3026" t="s">
        <v>2486</v>
      </c>
      <c r="L3026" s="7">
        <f t="shared" si="429"/>
        <v>45250</v>
      </c>
      <c r="M3026" s="7">
        <v>45357</v>
      </c>
      <c r="N3026" s="1">
        <f t="shared" si="425"/>
        <v>45357</v>
      </c>
      <c r="O3026" s="7">
        <v>45399</v>
      </c>
      <c r="P3026" s="7">
        <f t="shared" si="430"/>
        <v>45399</v>
      </c>
      <c r="Q3026">
        <v>149</v>
      </c>
      <c r="R3026">
        <v>0</v>
      </c>
      <c r="S3026">
        <v>1</v>
      </c>
      <c r="T3026">
        <v>8</v>
      </c>
      <c r="U3026" t="s">
        <v>100</v>
      </c>
      <c r="W3026" t="str">
        <f t="shared" si="426"/>
        <v>Lost</v>
      </c>
      <c r="X3026" t="str">
        <f>_xlfn.XLOOKUP(B3026,'Customers'!A:A,'Customers'!E:E,"")</f>
        <v>Mid-Market</v>
      </c>
      <c r="Y3026">
        <f t="shared" si="427"/>
        <v>1</v>
      </c>
      <c r="Z3026">
        <f t="shared" si="428"/>
        <v>42</v>
      </c>
      <c r="AA3026">
        <f t="shared" si="431"/>
        <v>1</v>
      </c>
    </row>
    <row r="3027" spans="1:27">
      <c r="A3027" t="s">
        <v>8891</v>
      </c>
      <c r="B3027" t="s">
        <v>4240</v>
      </c>
      <c r="C3027" t="s">
        <v>634</v>
      </c>
      <c r="D3027" t="s">
        <v>53</v>
      </c>
      <c r="E3027" t="s">
        <v>45</v>
      </c>
      <c r="F3027" t="s">
        <v>8892</v>
      </c>
      <c r="G3027" s="6">
        <f t="shared" si="423"/>
        <v>11394</v>
      </c>
      <c r="H3027" t="s">
        <v>56</v>
      </c>
      <c r="I3027" t="s">
        <v>268</v>
      </c>
      <c r="J3027" t="str">
        <f t="shared" si="424"/>
        <v>Panini Kade</v>
      </c>
      <c r="K3027" t="s">
        <v>8893</v>
      </c>
      <c r="L3027" s="7">
        <f t="shared" si="429"/>
        <v>45071</v>
      </c>
      <c r="M3027" s="7">
        <v>45183</v>
      </c>
      <c r="N3027" s="1">
        <f t="shared" si="425"/>
        <v>45183</v>
      </c>
      <c r="P3027" s="7" t="str">
        <f t="shared" si="430"/>
        <v/>
      </c>
      <c r="R3027">
        <v>0</v>
      </c>
      <c r="S3027">
        <v>1</v>
      </c>
      <c r="T3027">
        <v>12.9</v>
      </c>
      <c r="U3027" t="s">
        <v>100</v>
      </c>
      <c r="W3027" t="str">
        <f t="shared" si="426"/>
        <v>Open</v>
      </c>
      <c r="X3027" t="str">
        <f>_xlfn.XLOOKUP(B3027,'Customers'!A:A,'Customers'!E:E,"")</f>
        <v>SMB</v>
      </c>
      <c r="Y3027">
        <f t="shared" si="427"/>
        <v>0</v>
      </c>
      <c r="Z3027" t="str">
        <f t="shared" si="428"/>
        <v/>
      </c>
      <c r="AA3027">
        <f t="shared" si="431"/>
        <v>0</v>
      </c>
    </row>
    <row r="3028" spans="1:27">
      <c r="A3028" t="s">
        <v>8894</v>
      </c>
      <c r="B3028" t="s">
        <v>8895</v>
      </c>
      <c r="C3028" t="s">
        <v>1088</v>
      </c>
      <c r="D3028" t="s">
        <v>19</v>
      </c>
      <c r="E3028" t="s">
        <v>20</v>
      </c>
      <c r="F3028" t="s">
        <v>8896</v>
      </c>
      <c r="G3028" s="6">
        <f t="shared" si="423"/>
        <v>6441</v>
      </c>
      <c r="H3028" t="s">
        <v>47</v>
      </c>
      <c r="I3028" t="s">
        <v>86</v>
      </c>
      <c r="J3028" t="str">
        <f t="shared" si="424"/>
        <v>Mason Solanki</v>
      </c>
      <c r="K3028" t="s">
        <v>4097</v>
      </c>
      <c r="L3028" s="7">
        <f t="shared" si="429"/>
        <v>45434</v>
      </c>
      <c r="M3028" s="7">
        <v>45554</v>
      </c>
      <c r="N3028" s="1">
        <f t="shared" si="425"/>
        <v>45554</v>
      </c>
      <c r="P3028" s="7" t="str">
        <f t="shared" si="430"/>
        <v/>
      </c>
      <c r="R3028">
        <v>0</v>
      </c>
      <c r="S3028">
        <v>1</v>
      </c>
      <c r="T3028">
        <v>32</v>
      </c>
      <c r="U3028" t="s">
        <v>25</v>
      </c>
      <c r="W3028" t="str">
        <f t="shared" si="426"/>
        <v>Open</v>
      </c>
      <c r="X3028" t="str">
        <f>_xlfn.XLOOKUP(B3028,'Customers'!A:A,'Customers'!E:E,"")</f>
        <v>SMB</v>
      </c>
      <c r="Y3028">
        <f t="shared" si="427"/>
        <v>0</v>
      </c>
      <c r="Z3028" t="str">
        <f t="shared" si="428"/>
        <v/>
      </c>
      <c r="AA3028">
        <f t="shared" si="431"/>
        <v>0</v>
      </c>
    </row>
    <row r="3029" spans="1:27">
      <c r="A3029" t="s">
        <v>8897</v>
      </c>
      <c r="B3029" t="s">
        <v>6148</v>
      </c>
      <c r="C3029" t="s">
        <v>1999</v>
      </c>
      <c r="D3029" t="s">
        <v>37</v>
      </c>
      <c r="E3029" t="s">
        <v>91</v>
      </c>
      <c r="F3029" t="s">
        <v>8898</v>
      </c>
      <c r="G3029" s="6">
        <f t="shared" si="423"/>
        <v>157980</v>
      </c>
      <c r="H3029" t="s">
        <v>151</v>
      </c>
      <c r="I3029" t="s">
        <v>62</v>
      </c>
      <c r="J3029" t="str">
        <f t="shared" si="424"/>
        <v>Jairaj Panchal</v>
      </c>
      <c r="K3029" t="s">
        <v>288</v>
      </c>
      <c r="L3029" s="7">
        <f t="shared" si="429"/>
        <v>45066</v>
      </c>
      <c r="M3029" s="7">
        <v>45225</v>
      </c>
      <c r="N3029" s="1">
        <f t="shared" si="425"/>
        <v>45225</v>
      </c>
      <c r="O3029" s="7">
        <v>45206</v>
      </c>
      <c r="P3029" s="7">
        <f t="shared" si="430"/>
        <v>45206</v>
      </c>
      <c r="Q3029">
        <v>140</v>
      </c>
      <c r="R3029">
        <v>1</v>
      </c>
      <c r="S3029">
        <v>3</v>
      </c>
      <c r="U3029" t="s">
        <v>58</v>
      </c>
      <c r="W3029" t="str">
        <f t="shared" si="426"/>
        <v>Won</v>
      </c>
      <c r="X3029" t="str">
        <f>_xlfn.XLOOKUP(B3029,'Customers'!A:A,'Customers'!E:E,"")</f>
        <v>Enterprise</v>
      </c>
      <c r="Y3029">
        <f t="shared" si="427"/>
        <v>1</v>
      </c>
      <c r="Z3029">
        <f t="shared" si="428"/>
        <v>-19</v>
      </c>
      <c r="AA3029">
        <f t="shared" si="431"/>
        <v>0</v>
      </c>
    </row>
    <row r="3030" spans="1:27">
      <c r="A3030" t="s">
        <v>8899</v>
      </c>
      <c r="B3030" t="s">
        <v>5239</v>
      </c>
      <c r="C3030" t="s">
        <v>3426</v>
      </c>
      <c r="D3030" t="s">
        <v>19</v>
      </c>
      <c r="E3030" t="s">
        <v>45</v>
      </c>
      <c r="F3030" t="s">
        <v>8900</v>
      </c>
      <c r="G3030" s="6">
        <f t="shared" si="423"/>
        <v>3780</v>
      </c>
      <c r="H3030" t="s">
        <v>39</v>
      </c>
      <c r="I3030" t="s">
        <v>98</v>
      </c>
      <c r="J3030" t="str">
        <f t="shared" si="424"/>
        <v>Amruta Sinha</v>
      </c>
      <c r="K3030" t="s">
        <v>5878</v>
      </c>
      <c r="L3030" s="7">
        <f t="shared" si="429"/>
        <v>45625</v>
      </c>
      <c r="M3030" s="7">
        <v>45699</v>
      </c>
      <c r="N3030" s="1">
        <f t="shared" si="425"/>
        <v>45699</v>
      </c>
      <c r="P3030" s="7" t="str">
        <f t="shared" si="430"/>
        <v/>
      </c>
      <c r="R3030">
        <v>0</v>
      </c>
      <c r="S3030">
        <v>1</v>
      </c>
      <c r="U3030" t="s">
        <v>100</v>
      </c>
      <c r="W3030" t="str">
        <f t="shared" si="426"/>
        <v>Open</v>
      </c>
      <c r="X3030" t="str">
        <f>_xlfn.XLOOKUP(B3030,'Customers'!A:A,'Customers'!E:E,"")</f>
        <v>Enterprise</v>
      </c>
      <c r="Y3030">
        <f t="shared" si="427"/>
        <v>0</v>
      </c>
      <c r="Z3030" t="str">
        <f t="shared" si="428"/>
        <v/>
      </c>
      <c r="AA3030">
        <f t="shared" si="431"/>
        <v>0</v>
      </c>
    </row>
    <row r="3031" spans="1:27">
      <c r="A3031" t="s">
        <v>8901</v>
      </c>
      <c r="B3031" t="s">
        <v>5721</v>
      </c>
      <c r="C3031" t="s">
        <v>3807</v>
      </c>
      <c r="D3031" t="s">
        <v>66</v>
      </c>
      <c r="E3031" t="s">
        <v>115</v>
      </c>
      <c r="F3031" t="s">
        <v>8902</v>
      </c>
      <c r="G3031" s="6">
        <f t="shared" si="423"/>
        <v>15935</v>
      </c>
      <c r="H3031" t="s">
        <v>56</v>
      </c>
      <c r="I3031" t="s">
        <v>86</v>
      </c>
      <c r="J3031" t="str">
        <f t="shared" si="424"/>
        <v>Mason Solanki</v>
      </c>
      <c r="K3031" t="s">
        <v>8903</v>
      </c>
      <c r="L3031" s="7">
        <f t="shared" si="429"/>
        <v>45367</v>
      </c>
      <c r="M3031" s="7">
        <v>45520</v>
      </c>
      <c r="N3031" s="1">
        <f t="shared" si="425"/>
        <v>45520</v>
      </c>
      <c r="O3031" s="7">
        <v>45405</v>
      </c>
      <c r="P3031" s="7">
        <f t="shared" si="430"/>
        <v>45405</v>
      </c>
      <c r="Q3031">
        <v>38</v>
      </c>
      <c r="R3031">
        <v>0</v>
      </c>
      <c r="S3031">
        <v>1</v>
      </c>
      <c r="T3031">
        <v>7</v>
      </c>
      <c r="U3031" t="s">
        <v>42</v>
      </c>
      <c r="W3031" t="str">
        <f t="shared" si="426"/>
        <v>Lost</v>
      </c>
      <c r="X3031" t="str">
        <f>_xlfn.XLOOKUP(B3031,'Customers'!A:A,'Customers'!E:E,"")</f>
        <v>SMB</v>
      </c>
      <c r="Y3031">
        <f t="shared" si="427"/>
        <v>1</v>
      </c>
      <c r="Z3031">
        <f t="shared" si="428"/>
        <v>-115</v>
      </c>
      <c r="AA3031">
        <f t="shared" si="431"/>
        <v>0</v>
      </c>
    </row>
    <row r="3032" spans="1:27">
      <c r="A3032" t="s">
        <v>8904</v>
      </c>
      <c r="B3032" t="s">
        <v>207</v>
      </c>
      <c r="C3032" t="s">
        <v>18</v>
      </c>
      <c r="D3032" t="s">
        <v>53</v>
      </c>
      <c r="E3032" t="s">
        <v>91</v>
      </c>
      <c r="F3032" t="s">
        <v>8905</v>
      </c>
      <c r="G3032" s="6">
        <f t="shared" si="423"/>
        <v>15355</v>
      </c>
      <c r="H3032" t="s">
        <v>22</v>
      </c>
      <c r="I3032" t="s">
        <v>593</v>
      </c>
      <c r="J3032" t="str">
        <f t="shared" si="424"/>
        <v>Lakshmi Hayre</v>
      </c>
      <c r="K3032" t="s">
        <v>8906</v>
      </c>
      <c r="L3032" s="7">
        <f t="shared" si="429"/>
        <v>45599</v>
      </c>
      <c r="M3032" s="7">
        <v>45628</v>
      </c>
      <c r="N3032" s="1">
        <f t="shared" si="425"/>
        <v>45628</v>
      </c>
      <c r="O3032" s="7">
        <v>45630</v>
      </c>
      <c r="P3032" s="7">
        <f t="shared" si="430"/>
        <v>45630</v>
      </c>
      <c r="Q3032">
        <v>31</v>
      </c>
      <c r="R3032">
        <v>0</v>
      </c>
      <c r="S3032">
        <v>1</v>
      </c>
      <c r="T3032">
        <v>18.5</v>
      </c>
      <c r="U3032" t="s">
        <v>100</v>
      </c>
      <c r="W3032" t="str">
        <f t="shared" si="426"/>
        <v>Won</v>
      </c>
      <c r="X3032" t="str">
        <f>_xlfn.XLOOKUP(B3032,'Customers'!A:A,'Customers'!E:E,"")</f>
        <v>Mid-Market</v>
      </c>
      <c r="Y3032">
        <f t="shared" si="427"/>
        <v>1</v>
      </c>
      <c r="Z3032">
        <f t="shared" si="428"/>
        <v>2</v>
      </c>
      <c r="AA3032">
        <f t="shared" si="431"/>
        <v>0</v>
      </c>
    </row>
    <row r="3033" spans="1:27">
      <c r="A3033" t="s">
        <v>8907</v>
      </c>
      <c r="B3033" t="s">
        <v>6078</v>
      </c>
      <c r="C3033" t="s">
        <v>18</v>
      </c>
      <c r="D3033" t="s">
        <v>37</v>
      </c>
      <c r="E3033" t="s">
        <v>91</v>
      </c>
      <c r="F3033" t="s">
        <v>8908</v>
      </c>
      <c r="G3033" s="6">
        <f t="shared" si="423"/>
        <v>195512</v>
      </c>
      <c r="H3033" t="s">
        <v>39</v>
      </c>
      <c r="I3033" t="s">
        <v>3247</v>
      </c>
      <c r="J3033" t="str">
        <f t="shared" si="424"/>
        <v>Aachal Soni</v>
      </c>
      <c r="K3033" t="s">
        <v>8909</v>
      </c>
      <c r="L3033" s="7">
        <f t="shared" si="429"/>
        <v>45264</v>
      </c>
      <c r="N3033" s="1" t="str">
        <f t="shared" si="425"/>
        <v/>
      </c>
      <c r="O3033" s="7">
        <v>45292</v>
      </c>
      <c r="P3033" s="7">
        <f t="shared" si="430"/>
        <v>45292</v>
      </c>
      <c r="Q3033">
        <v>28</v>
      </c>
      <c r="R3033">
        <v>0</v>
      </c>
      <c r="S3033">
        <v>1</v>
      </c>
      <c r="T3033">
        <v>18.7</v>
      </c>
      <c r="U3033" t="s">
        <v>33</v>
      </c>
      <c r="W3033" t="str">
        <f t="shared" si="426"/>
        <v>Won</v>
      </c>
      <c r="X3033" t="str">
        <f>_xlfn.XLOOKUP(B3033,'Customers'!A:A,'Customers'!E:E,"")</f>
        <v>Mid-Market</v>
      </c>
      <c r="Y3033">
        <f t="shared" si="427"/>
        <v>1</v>
      </c>
      <c r="Z3033" t="str">
        <f t="shared" si="428"/>
        <v/>
      </c>
      <c r="AA3033">
        <f t="shared" si="431"/>
        <v>1</v>
      </c>
    </row>
    <row r="3034" spans="1:27">
      <c r="A3034" t="s">
        <v>8910</v>
      </c>
      <c r="B3034" t="s">
        <v>8911</v>
      </c>
      <c r="C3034" t="s">
        <v>18</v>
      </c>
      <c r="D3034" t="s">
        <v>183</v>
      </c>
      <c r="E3034" t="s">
        <v>177</v>
      </c>
      <c r="F3034" t="s">
        <v>1292</v>
      </c>
      <c r="G3034" s="6">
        <f t="shared" si="423"/>
        <v>12000</v>
      </c>
      <c r="H3034" t="s">
        <v>22</v>
      </c>
      <c r="I3034" t="s">
        <v>2020</v>
      </c>
      <c r="J3034" t="str">
        <f t="shared" si="424"/>
        <v>Panini Kade</v>
      </c>
      <c r="K3034" t="s">
        <v>1784</v>
      </c>
      <c r="L3034" s="7">
        <f t="shared" si="429"/>
        <v>45347</v>
      </c>
      <c r="M3034" s="7">
        <v>45363</v>
      </c>
      <c r="N3034" s="1">
        <f t="shared" si="425"/>
        <v>45363</v>
      </c>
      <c r="P3034" s="7" t="str">
        <f t="shared" si="430"/>
        <v/>
      </c>
      <c r="R3034">
        <v>0</v>
      </c>
      <c r="S3034">
        <v>1</v>
      </c>
      <c r="T3034">
        <v>21.2</v>
      </c>
      <c r="U3034" t="s">
        <v>33</v>
      </c>
      <c r="W3034" t="str">
        <f t="shared" si="426"/>
        <v>Open</v>
      </c>
      <c r="X3034" t="str">
        <f>_xlfn.XLOOKUP(B3034,'Customers'!A:A,'Customers'!E:E,"")</f>
        <v>Mid-Market</v>
      </c>
      <c r="Y3034">
        <f t="shared" si="427"/>
        <v>0</v>
      </c>
      <c r="Z3034" t="str">
        <f t="shared" si="428"/>
        <v/>
      </c>
      <c r="AA3034">
        <f t="shared" si="431"/>
        <v>0</v>
      </c>
    </row>
    <row r="3035" spans="1:27">
      <c r="A3035" t="s">
        <v>8912</v>
      </c>
      <c r="B3035" t="s">
        <v>2092</v>
      </c>
      <c r="C3035" t="s">
        <v>18</v>
      </c>
      <c r="D3035" t="s">
        <v>183</v>
      </c>
      <c r="E3035" t="s">
        <v>177</v>
      </c>
      <c r="F3035" t="s">
        <v>8913</v>
      </c>
      <c r="G3035" s="6">
        <f t="shared" si="423"/>
        <v>11691</v>
      </c>
      <c r="H3035" t="s">
        <v>79</v>
      </c>
      <c r="I3035" t="s">
        <v>145</v>
      </c>
      <c r="J3035" t="str">
        <f t="shared" si="424"/>
        <v>Krish Varughese</v>
      </c>
      <c r="K3035" t="s">
        <v>2753</v>
      </c>
      <c r="L3035" s="7">
        <f t="shared" si="429"/>
        <v>45105</v>
      </c>
      <c r="M3035" s="7">
        <v>45271</v>
      </c>
      <c r="N3035" s="1">
        <f t="shared" si="425"/>
        <v>45271</v>
      </c>
      <c r="P3035" s="7" t="str">
        <f t="shared" si="430"/>
        <v/>
      </c>
      <c r="R3035">
        <v>0</v>
      </c>
      <c r="S3035">
        <v>1</v>
      </c>
      <c r="T3035">
        <v>28.1</v>
      </c>
      <c r="U3035" t="s">
        <v>58</v>
      </c>
      <c r="W3035" t="str">
        <f t="shared" si="426"/>
        <v>Open</v>
      </c>
      <c r="X3035" t="str">
        <f>_xlfn.XLOOKUP(B3035,'Customers'!A:A,'Customers'!E:E,"")</f>
        <v>Enterprise</v>
      </c>
      <c r="Y3035">
        <f t="shared" si="427"/>
        <v>0</v>
      </c>
      <c r="Z3035" t="str">
        <f t="shared" si="428"/>
        <v/>
      </c>
      <c r="AA3035">
        <f t="shared" si="431"/>
        <v>0</v>
      </c>
    </row>
    <row r="3036" spans="1:27">
      <c r="A3036" t="s">
        <v>8914</v>
      </c>
      <c r="B3036" t="s">
        <v>1055</v>
      </c>
      <c r="C3036" t="s">
        <v>4227</v>
      </c>
      <c r="D3036" t="s">
        <v>66</v>
      </c>
      <c r="E3036" t="s">
        <v>20</v>
      </c>
      <c r="F3036" t="s">
        <v>8915</v>
      </c>
      <c r="G3036" s="6">
        <f t="shared" si="423"/>
        <v>21990</v>
      </c>
      <c r="H3036" t="s">
        <v>161</v>
      </c>
      <c r="I3036" t="s">
        <v>625</v>
      </c>
      <c r="J3036" t="str">
        <f t="shared" si="424"/>
        <v>Kashish Patla</v>
      </c>
      <c r="K3036" t="s">
        <v>3586</v>
      </c>
      <c r="L3036" s="7">
        <f t="shared" si="429"/>
        <v>45408</v>
      </c>
      <c r="M3036" s="7">
        <v>45486</v>
      </c>
      <c r="N3036" s="1">
        <f t="shared" si="425"/>
        <v>45486</v>
      </c>
      <c r="P3036" s="7" t="str">
        <f t="shared" si="430"/>
        <v/>
      </c>
      <c r="R3036">
        <v>0</v>
      </c>
      <c r="S3036">
        <v>1</v>
      </c>
      <c r="T3036">
        <v>7.6</v>
      </c>
      <c r="U3036" t="s">
        <v>100</v>
      </c>
      <c r="W3036" t="str">
        <f t="shared" si="426"/>
        <v>Open</v>
      </c>
      <c r="X3036" t="str">
        <f>_xlfn.XLOOKUP(B3036,'Customers'!A:A,'Customers'!E:E,"")</f>
        <v>Mid-Market</v>
      </c>
      <c r="Y3036">
        <f t="shared" si="427"/>
        <v>0</v>
      </c>
      <c r="Z3036" t="str">
        <f t="shared" si="428"/>
        <v/>
      </c>
      <c r="AA3036">
        <f t="shared" si="431"/>
        <v>0</v>
      </c>
    </row>
    <row r="3037" spans="1:27">
      <c r="A3037" t="s">
        <v>8916</v>
      </c>
      <c r="B3037" t="s">
        <v>6484</v>
      </c>
      <c r="C3037" t="s">
        <v>1608</v>
      </c>
      <c r="D3037" t="s">
        <v>183</v>
      </c>
      <c r="E3037" t="s">
        <v>45</v>
      </c>
      <c r="F3037" t="s">
        <v>8917</v>
      </c>
      <c r="G3037" s="6">
        <f t="shared" si="423"/>
        <v>13381</v>
      </c>
      <c r="H3037" t="s">
        <v>161</v>
      </c>
      <c r="I3037" t="s">
        <v>23</v>
      </c>
      <c r="J3037" t="str">
        <f t="shared" si="424"/>
        <v>Nihal Bhasin</v>
      </c>
      <c r="K3037" t="s">
        <v>1631</v>
      </c>
      <c r="L3037" s="7">
        <f t="shared" si="429"/>
        <v>45425</v>
      </c>
      <c r="M3037" s="7">
        <v>45469</v>
      </c>
      <c r="N3037" s="1">
        <f t="shared" si="425"/>
        <v>45469</v>
      </c>
      <c r="P3037" s="7" t="str">
        <f t="shared" si="430"/>
        <v/>
      </c>
      <c r="R3037">
        <v>0</v>
      </c>
      <c r="S3037">
        <v>1</v>
      </c>
      <c r="T3037">
        <v>11.4</v>
      </c>
      <c r="U3037" t="s">
        <v>100</v>
      </c>
      <c r="W3037" t="str">
        <f t="shared" si="426"/>
        <v>Open</v>
      </c>
      <c r="X3037" t="str">
        <f>_xlfn.XLOOKUP(B3037,'Customers'!A:A,'Customers'!E:E,"")</f>
        <v>Enterprise</v>
      </c>
      <c r="Y3037">
        <f t="shared" si="427"/>
        <v>0</v>
      </c>
      <c r="Z3037" t="str">
        <f t="shared" si="428"/>
        <v/>
      </c>
      <c r="AA3037">
        <f t="shared" si="431"/>
        <v>0</v>
      </c>
    </row>
    <row r="3038" spans="1:27">
      <c r="A3038" t="s">
        <v>8918</v>
      </c>
      <c r="B3038" t="s">
        <v>1511</v>
      </c>
      <c r="C3038" t="s">
        <v>2307</v>
      </c>
      <c r="D3038" t="s">
        <v>37</v>
      </c>
      <c r="E3038" t="s">
        <v>28</v>
      </c>
      <c r="F3038" t="s">
        <v>8919</v>
      </c>
      <c r="G3038" s="6">
        <f t="shared" si="423"/>
        <v>209885</v>
      </c>
      <c r="H3038" t="s">
        <v>22</v>
      </c>
      <c r="I3038" t="s">
        <v>139</v>
      </c>
      <c r="J3038" t="str">
        <f t="shared" si="424"/>
        <v>Champak Rao</v>
      </c>
      <c r="K3038" t="s">
        <v>3060</v>
      </c>
      <c r="L3038" s="7">
        <f t="shared" si="429"/>
        <v>45424</v>
      </c>
      <c r="M3038" s="7">
        <v>45521</v>
      </c>
      <c r="N3038" s="1">
        <f t="shared" si="425"/>
        <v>45521</v>
      </c>
      <c r="P3038" s="7" t="str">
        <f t="shared" si="430"/>
        <v/>
      </c>
      <c r="R3038">
        <v>0</v>
      </c>
      <c r="S3038">
        <v>1</v>
      </c>
      <c r="T3038">
        <v>34.5</v>
      </c>
      <c r="U3038" t="s">
        <v>58</v>
      </c>
      <c r="W3038" t="str">
        <f t="shared" si="426"/>
        <v>Open</v>
      </c>
      <c r="X3038" t="str">
        <f>_xlfn.XLOOKUP(B3038,'Customers'!A:A,'Customers'!E:E,"")</f>
        <v>SMB</v>
      </c>
      <c r="Y3038">
        <f t="shared" si="427"/>
        <v>0</v>
      </c>
      <c r="Z3038" t="str">
        <f t="shared" si="428"/>
        <v/>
      </c>
      <c r="AA3038">
        <f t="shared" si="431"/>
        <v>0</v>
      </c>
    </row>
    <row r="3039" spans="1:27">
      <c r="A3039" t="s">
        <v>8920</v>
      </c>
      <c r="B3039" t="s">
        <v>2827</v>
      </c>
      <c r="C3039" t="s">
        <v>2003</v>
      </c>
      <c r="D3039" t="s">
        <v>19</v>
      </c>
      <c r="E3039" t="s">
        <v>115</v>
      </c>
      <c r="F3039" t="s">
        <v>8921</v>
      </c>
      <c r="G3039" s="6">
        <f t="shared" si="423"/>
        <v>6533</v>
      </c>
      <c r="H3039" t="s">
        <v>161</v>
      </c>
      <c r="I3039" t="s">
        <v>1009</v>
      </c>
      <c r="J3039" t="str">
        <f t="shared" si="424"/>
        <v>Ekta Uppal</v>
      </c>
      <c r="K3039" t="s">
        <v>4111</v>
      </c>
      <c r="L3039" s="7">
        <f t="shared" si="429"/>
        <v>44738</v>
      </c>
      <c r="N3039" s="1" t="str">
        <f t="shared" si="425"/>
        <v/>
      </c>
      <c r="O3039" s="7">
        <v>44830</v>
      </c>
      <c r="P3039" s="7">
        <f t="shared" si="430"/>
        <v>44830</v>
      </c>
      <c r="Q3039">
        <v>92</v>
      </c>
      <c r="R3039">
        <v>0</v>
      </c>
      <c r="S3039">
        <v>1</v>
      </c>
      <c r="T3039">
        <v>23.6</v>
      </c>
      <c r="U3039" t="s">
        <v>33</v>
      </c>
      <c r="W3039" t="str">
        <f t="shared" si="426"/>
        <v>Lost</v>
      </c>
      <c r="X3039" t="str">
        <f>_xlfn.XLOOKUP(B3039,'Customers'!A:A,'Customers'!E:E,"")</f>
        <v>Enterprise</v>
      </c>
      <c r="Y3039">
        <f t="shared" si="427"/>
        <v>1</v>
      </c>
      <c r="Z3039" t="str">
        <f t="shared" si="428"/>
        <v/>
      </c>
      <c r="AA3039">
        <f t="shared" si="431"/>
        <v>1</v>
      </c>
    </row>
    <row r="3040" spans="1:27">
      <c r="A3040" t="s">
        <v>8922</v>
      </c>
      <c r="B3040" t="s">
        <v>2639</v>
      </c>
      <c r="C3040" t="s">
        <v>18</v>
      </c>
      <c r="D3040" t="s">
        <v>19</v>
      </c>
      <c r="E3040" t="s">
        <v>45</v>
      </c>
      <c r="F3040" t="s">
        <v>689</v>
      </c>
      <c r="G3040" s="6">
        <f t="shared" si="423"/>
        <v>6000</v>
      </c>
      <c r="H3040" t="s">
        <v>30</v>
      </c>
      <c r="I3040" t="s">
        <v>80</v>
      </c>
      <c r="J3040" t="str">
        <f t="shared" si="424"/>
        <v>Shivani Natt</v>
      </c>
      <c r="K3040" t="s">
        <v>3494</v>
      </c>
      <c r="L3040" s="7">
        <f t="shared" si="429"/>
        <v>45630</v>
      </c>
      <c r="M3040" s="7">
        <v>45729</v>
      </c>
      <c r="N3040" s="1">
        <f t="shared" si="425"/>
        <v>45729</v>
      </c>
      <c r="P3040" s="7" t="str">
        <f t="shared" si="430"/>
        <v/>
      </c>
      <c r="R3040">
        <v>0</v>
      </c>
      <c r="S3040">
        <v>1</v>
      </c>
      <c r="U3040" t="s">
        <v>100</v>
      </c>
      <c r="W3040" t="str">
        <f t="shared" si="426"/>
        <v>Open</v>
      </c>
      <c r="X3040" t="str">
        <f>_xlfn.XLOOKUP(B3040,'Customers'!A:A,'Customers'!E:E,"")</f>
        <v>Enterprise</v>
      </c>
      <c r="Y3040">
        <f t="shared" si="427"/>
        <v>0</v>
      </c>
      <c r="Z3040" t="str">
        <f t="shared" si="428"/>
        <v/>
      </c>
      <c r="AA3040">
        <f t="shared" si="431"/>
        <v>0</v>
      </c>
    </row>
    <row r="3041" spans="1:27">
      <c r="A3041" t="s">
        <v>8923</v>
      </c>
      <c r="B3041" t="s">
        <v>529</v>
      </c>
      <c r="C3041" t="s">
        <v>18</v>
      </c>
      <c r="D3041" t="s">
        <v>37</v>
      </c>
      <c r="E3041" t="s">
        <v>91</v>
      </c>
      <c r="F3041" t="s">
        <v>8924</v>
      </c>
      <c r="G3041" s="6">
        <f t="shared" si="423"/>
        <v>87816</v>
      </c>
      <c r="H3041" t="s">
        <v>79</v>
      </c>
      <c r="I3041" t="s">
        <v>31</v>
      </c>
      <c r="J3041" t="str">
        <f t="shared" si="424"/>
        <v>Ati Seshadri</v>
      </c>
      <c r="K3041" t="s">
        <v>1807</v>
      </c>
      <c r="L3041" s="7">
        <f t="shared" si="429"/>
        <v>45301</v>
      </c>
      <c r="M3041" s="7">
        <v>45392</v>
      </c>
      <c r="N3041" s="1">
        <f t="shared" si="425"/>
        <v>45392</v>
      </c>
      <c r="O3041" s="7">
        <v>45420</v>
      </c>
      <c r="P3041" s="7">
        <f t="shared" si="430"/>
        <v>45420</v>
      </c>
      <c r="Q3041">
        <v>119</v>
      </c>
      <c r="R3041">
        <v>1</v>
      </c>
      <c r="S3041">
        <v>3</v>
      </c>
      <c r="T3041">
        <v>22.8</v>
      </c>
      <c r="U3041" t="s">
        <v>58</v>
      </c>
      <c r="W3041" t="str">
        <f t="shared" si="426"/>
        <v>Won</v>
      </c>
      <c r="X3041" t="str">
        <f>_xlfn.XLOOKUP(B3041,'Customers'!A:A,'Customers'!E:E,"")</f>
        <v>SMB</v>
      </c>
      <c r="Y3041">
        <f t="shared" si="427"/>
        <v>1</v>
      </c>
      <c r="Z3041">
        <f t="shared" si="428"/>
        <v>28</v>
      </c>
      <c r="AA3041">
        <f t="shared" si="431"/>
        <v>0</v>
      </c>
    </row>
    <row r="3042" spans="1:27">
      <c r="A3042" t="s">
        <v>8925</v>
      </c>
      <c r="B3042" t="s">
        <v>7795</v>
      </c>
      <c r="C3042" t="s">
        <v>1988</v>
      </c>
      <c r="D3042" t="s">
        <v>37</v>
      </c>
      <c r="E3042" t="s">
        <v>28</v>
      </c>
      <c r="F3042" t="s">
        <v>8926</v>
      </c>
      <c r="G3042" s="6">
        <f t="shared" si="423"/>
        <v>181914</v>
      </c>
      <c r="H3042" t="s">
        <v>30</v>
      </c>
      <c r="I3042" t="s">
        <v>93</v>
      </c>
      <c r="J3042" t="str">
        <f t="shared" si="424"/>
        <v>Owen Mane</v>
      </c>
      <c r="K3042" t="s">
        <v>7272</v>
      </c>
      <c r="L3042" s="7">
        <f t="shared" si="429"/>
        <v>45246</v>
      </c>
      <c r="M3042" s="7">
        <v>45409</v>
      </c>
      <c r="N3042" s="1">
        <f t="shared" si="425"/>
        <v>45409</v>
      </c>
      <c r="P3042" s="7" t="str">
        <f t="shared" si="430"/>
        <v/>
      </c>
      <c r="R3042">
        <v>0</v>
      </c>
      <c r="S3042">
        <v>1</v>
      </c>
      <c r="T3042">
        <v>22.5</v>
      </c>
      <c r="U3042" t="s">
        <v>100</v>
      </c>
      <c r="W3042" t="str">
        <f t="shared" si="426"/>
        <v>Open</v>
      </c>
      <c r="X3042" t="str">
        <f>_xlfn.XLOOKUP(B3042,'Customers'!A:A,'Customers'!E:E,"")</f>
        <v>Mid-Market</v>
      </c>
      <c r="Y3042">
        <f t="shared" si="427"/>
        <v>0</v>
      </c>
      <c r="Z3042" t="str">
        <f t="shared" si="428"/>
        <v/>
      </c>
      <c r="AA3042">
        <f t="shared" si="431"/>
        <v>0</v>
      </c>
    </row>
    <row r="3043" spans="1:27">
      <c r="A3043" t="s">
        <v>8927</v>
      </c>
      <c r="B3043" t="s">
        <v>3328</v>
      </c>
      <c r="C3043" t="s">
        <v>1634</v>
      </c>
      <c r="D3043" t="s">
        <v>183</v>
      </c>
      <c r="E3043" t="s">
        <v>115</v>
      </c>
      <c r="F3043" t="s">
        <v>2206</v>
      </c>
      <c r="G3043" s="6">
        <f t="shared" si="423"/>
        <v>5000</v>
      </c>
      <c r="H3043" t="s">
        <v>30</v>
      </c>
      <c r="I3043" t="s">
        <v>117</v>
      </c>
      <c r="J3043" t="str">
        <f t="shared" si="424"/>
        <v>Ekta Uppal</v>
      </c>
      <c r="K3043" t="s">
        <v>4635</v>
      </c>
      <c r="L3043" s="7">
        <f t="shared" si="429"/>
        <v>45587</v>
      </c>
      <c r="M3043" s="7">
        <v>45763</v>
      </c>
      <c r="N3043" s="1">
        <f t="shared" si="425"/>
        <v>45763</v>
      </c>
      <c r="O3043" s="7">
        <v>45669</v>
      </c>
      <c r="P3043" s="7">
        <f t="shared" si="430"/>
        <v>45669</v>
      </c>
      <c r="Q3043">
        <v>82</v>
      </c>
      <c r="R3043">
        <v>0</v>
      </c>
      <c r="S3043">
        <v>1</v>
      </c>
      <c r="T3043">
        <v>10.6</v>
      </c>
      <c r="U3043" t="s">
        <v>33</v>
      </c>
      <c r="W3043" t="str">
        <f t="shared" si="426"/>
        <v>Lost</v>
      </c>
      <c r="X3043" t="str">
        <f>_xlfn.XLOOKUP(B3043,'Customers'!A:A,'Customers'!E:E,"")</f>
        <v>Mid-Market</v>
      </c>
      <c r="Y3043">
        <f t="shared" si="427"/>
        <v>1</v>
      </c>
      <c r="Z3043">
        <f t="shared" si="428"/>
        <v>-94</v>
      </c>
      <c r="AA3043">
        <f t="shared" si="431"/>
        <v>0</v>
      </c>
    </row>
    <row r="3044" spans="1:27">
      <c r="A3044" t="s">
        <v>8928</v>
      </c>
      <c r="B3044" t="s">
        <v>8929</v>
      </c>
      <c r="C3044" t="s">
        <v>18</v>
      </c>
      <c r="D3044" t="s">
        <v>66</v>
      </c>
      <c r="E3044" t="s">
        <v>28</v>
      </c>
      <c r="F3044" t="s">
        <v>8930</v>
      </c>
      <c r="G3044" s="6">
        <f t="shared" si="423"/>
        <v>3848</v>
      </c>
      <c r="H3044" t="s">
        <v>39</v>
      </c>
      <c r="I3044" t="s">
        <v>86</v>
      </c>
      <c r="J3044" t="str">
        <f t="shared" si="424"/>
        <v>Mason Solanki</v>
      </c>
      <c r="K3044" t="s">
        <v>2829</v>
      </c>
      <c r="L3044" s="7">
        <f t="shared" si="429"/>
        <v>45556</v>
      </c>
      <c r="M3044" s="7">
        <v>45652</v>
      </c>
      <c r="N3044" s="1">
        <f t="shared" si="425"/>
        <v>45652</v>
      </c>
      <c r="P3044" s="7" t="str">
        <f t="shared" si="430"/>
        <v/>
      </c>
      <c r="R3044">
        <v>0</v>
      </c>
      <c r="S3044">
        <v>1</v>
      </c>
      <c r="T3044">
        <v>6.7</v>
      </c>
      <c r="U3044" t="s">
        <v>25</v>
      </c>
      <c r="W3044" t="str">
        <f t="shared" si="426"/>
        <v>Open</v>
      </c>
      <c r="X3044" t="str">
        <f>_xlfn.XLOOKUP(B3044,'Customers'!A:A,'Customers'!E:E,"")</f>
        <v>Enterprise</v>
      </c>
      <c r="Y3044">
        <f t="shared" si="427"/>
        <v>0</v>
      </c>
      <c r="Z3044" t="str">
        <f t="shared" si="428"/>
        <v/>
      </c>
      <c r="AA3044">
        <f t="shared" si="431"/>
        <v>0</v>
      </c>
    </row>
    <row r="3045" spans="1:27">
      <c r="A3045" t="s">
        <v>8931</v>
      </c>
      <c r="B3045" t="s">
        <v>5554</v>
      </c>
      <c r="C3045" t="s">
        <v>4873</v>
      </c>
      <c r="D3045" t="s">
        <v>183</v>
      </c>
      <c r="E3045" t="s">
        <v>45</v>
      </c>
      <c r="F3045" t="s">
        <v>8932</v>
      </c>
      <c r="G3045" s="6">
        <f t="shared" si="423"/>
        <v>13221</v>
      </c>
      <c r="H3045" t="s">
        <v>172</v>
      </c>
      <c r="I3045" t="s">
        <v>105</v>
      </c>
      <c r="J3045" t="str">
        <f t="shared" si="424"/>
        <v>Hemangini Bahri</v>
      </c>
      <c r="K3045" t="s">
        <v>2579</v>
      </c>
      <c r="L3045" s="7">
        <f t="shared" si="429"/>
        <v>45187</v>
      </c>
      <c r="M3045" s="7">
        <v>45238</v>
      </c>
      <c r="N3045" s="1">
        <f t="shared" si="425"/>
        <v>45238</v>
      </c>
      <c r="P3045" s="7" t="str">
        <f t="shared" si="430"/>
        <v/>
      </c>
      <c r="R3045">
        <v>0</v>
      </c>
      <c r="S3045">
        <v>1</v>
      </c>
      <c r="T3045">
        <v>18.5</v>
      </c>
      <c r="U3045" t="s">
        <v>100</v>
      </c>
      <c r="W3045" t="str">
        <f t="shared" si="426"/>
        <v>Open</v>
      </c>
      <c r="X3045" t="str">
        <f>_xlfn.XLOOKUP(B3045,'Customers'!A:A,'Customers'!E:E,"")</f>
        <v>Mid-Market</v>
      </c>
      <c r="Y3045">
        <f t="shared" si="427"/>
        <v>0</v>
      </c>
      <c r="Z3045" t="str">
        <f t="shared" si="428"/>
        <v/>
      </c>
      <c r="AA3045">
        <f t="shared" si="431"/>
        <v>0</v>
      </c>
    </row>
    <row r="3046" spans="1:27">
      <c r="A3046" t="s">
        <v>8933</v>
      </c>
      <c r="B3046" t="s">
        <v>5236</v>
      </c>
      <c r="C3046" t="s">
        <v>726</v>
      </c>
      <c r="D3046" t="s">
        <v>66</v>
      </c>
      <c r="E3046" t="s">
        <v>115</v>
      </c>
      <c r="F3046" t="s">
        <v>8934</v>
      </c>
      <c r="G3046" s="6">
        <f t="shared" si="423"/>
        <v>6087</v>
      </c>
      <c r="H3046" t="s">
        <v>47</v>
      </c>
      <c r="I3046" t="s">
        <v>1567</v>
      </c>
      <c r="J3046" t="str">
        <f t="shared" si="424"/>
        <v>Hemangini Bahri</v>
      </c>
      <c r="K3046" t="s">
        <v>6637</v>
      </c>
      <c r="L3046" s="7">
        <f t="shared" si="429"/>
        <v>45291</v>
      </c>
      <c r="M3046" s="7">
        <v>45384</v>
      </c>
      <c r="N3046" s="1">
        <f t="shared" si="425"/>
        <v>45384</v>
      </c>
      <c r="O3046" s="7">
        <v>45351</v>
      </c>
      <c r="P3046" s="7">
        <f t="shared" si="430"/>
        <v>45351</v>
      </c>
      <c r="Q3046">
        <v>60</v>
      </c>
      <c r="R3046">
        <v>0</v>
      </c>
      <c r="S3046">
        <v>1</v>
      </c>
      <c r="T3046">
        <v>20.3</v>
      </c>
      <c r="U3046" t="s">
        <v>100</v>
      </c>
      <c r="W3046" t="str">
        <f t="shared" si="426"/>
        <v>Lost</v>
      </c>
      <c r="X3046" t="str">
        <f>_xlfn.XLOOKUP(B3046,'Customers'!A:A,'Customers'!E:E,"")</f>
        <v>Mid-Market</v>
      </c>
      <c r="Y3046">
        <f t="shared" si="427"/>
        <v>1</v>
      </c>
      <c r="Z3046">
        <f t="shared" si="428"/>
        <v>-33</v>
      </c>
      <c r="AA3046">
        <f t="shared" si="431"/>
        <v>0</v>
      </c>
    </row>
    <row r="3047" spans="1:27">
      <c r="A3047" t="s">
        <v>8935</v>
      </c>
      <c r="B3047" t="s">
        <v>6778</v>
      </c>
      <c r="C3047" t="s">
        <v>18</v>
      </c>
      <c r="D3047" t="s">
        <v>53</v>
      </c>
      <c r="E3047" t="s">
        <v>177</v>
      </c>
      <c r="F3047" t="s">
        <v>8936</v>
      </c>
      <c r="G3047" s="6">
        <f t="shared" si="423"/>
        <v>15361</v>
      </c>
      <c r="H3047" t="s">
        <v>172</v>
      </c>
      <c r="I3047" t="s">
        <v>133</v>
      </c>
      <c r="J3047" t="str">
        <f t="shared" si="424"/>
        <v>Aachal Soni</v>
      </c>
      <c r="K3047" t="s">
        <v>710</v>
      </c>
      <c r="L3047" s="7">
        <f t="shared" si="429"/>
        <v>45330</v>
      </c>
      <c r="M3047" s="7">
        <v>45473</v>
      </c>
      <c r="N3047" s="1">
        <f t="shared" si="425"/>
        <v>45473</v>
      </c>
      <c r="P3047" s="7" t="str">
        <f t="shared" si="430"/>
        <v/>
      </c>
      <c r="R3047">
        <v>0</v>
      </c>
      <c r="S3047">
        <v>1</v>
      </c>
      <c r="T3047">
        <v>22.6</v>
      </c>
      <c r="U3047" t="s">
        <v>25</v>
      </c>
      <c r="W3047" t="str">
        <f t="shared" si="426"/>
        <v>Open</v>
      </c>
      <c r="X3047" t="str">
        <f>_xlfn.XLOOKUP(B3047,'Customers'!A:A,'Customers'!E:E,"")</f>
        <v>SMB</v>
      </c>
      <c r="Y3047">
        <f t="shared" si="427"/>
        <v>0</v>
      </c>
      <c r="Z3047" t="str">
        <f t="shared" si="428"/>
        <v/>
      </c>
      <c r="AA3047">
        <f t="shared" si="431"/>
        <v>0</v>
      </c>
    </row>
    <row r="3048" spans="1:27">
      <c r="A3048" t="s">
        <v>8937</v>
      </c>
      <c r="B3048" t="s">
        <v>1117</v>
      </c>
      <c r="C3048" t="s">
        <v>838</v>
      </c>
      <c r="D3048" t="s">
        <v>37</v>
      </c>
      <c r="E3048" t="s">
        <v>28</v>
      </c>
      <c r="F3048" t="s">
        <v>8938</v>
      </c>
      <c r="G3048" s="6">
        <f t="shared" si="423"/>
        <v>52996</v>
      </c>
      <c r="H3048" t="s">
        <v>47</v>
      </c>
      <c r="I3048" t="s">
        <v>68</v>
      </c>
      <c r="J3048" t="str">
        <f t="shared" si="424"/>
        <v>Anamika Keer</v>
      </c>
      <c r="K3048" t="s">
        <v>3311</v>
      </c>
      <c r="L3048" s="7">
        <f t="shared" si="429"/>
        <v>45639</v>
      </c>
      <c r="M3048" s="7">
        <v>45771</v>
      </c>
      <c r="N3048" s="1">
        <f t="shared" si="425"/>
        <v>45771</v>
      </c>
      <c r="P3048" s="7" t="str">
        <f t="shared" si="430"/>
        <v/>
      </c>
      <c r="R3048">
        <v>0</v>
      </c>
      <c r="S3048">
        <v>1</v>
      </c>
      <c r="T3048">
        <v>3.4</v>
      </c>
      <c r="U3048" t="s">
        <v>58</v>
      </c>
      <c r="W3048" t="str">
        <f t="shared" si="426"/>
        <v>Open</v>
      </c>
      <c r="X3048" t="str">
        <f>_xlfn.XLOOKUP(B3048,'Customers'!A:A,'Customers'!E:E,"")</f>
        <v>Mid-Market</v>
      </c>
      <c r="Y3048">
        <f t="shared" si="427"/>
        <v>0</v>
      </c>
      <c r="Z3048" t="str">
        <f t="shared" si="428"/>
        <v/>
      </c>
      <c r="AA3048">
        <f t="shared" si="431"/>
        <v>0</v>
      </c>
    </row>
    <row r="3049" spans="1:27">
      <c r="A3049" t="s">
        <v>8939</v>
      </c>
      <c r="B3049" t="s">
        <v>4287</v>
      </c>
      <c r="C3049" t="s">
        <v>1571</v>
      </c>
      <c r="D3049" t="s">
        <v>183</v>
      </c>
      <c r="E3049" t="s">
        <v>91</v>
      </c>
      <c r="F3049" t="s">
        <v>8940</v>
      </c>
      <c r="G3049" s="6">
        <f t="shared" si="423"/>
        <v>2414</v>
      </c>
      <c r="H3049" t="s">
        <v>151</v>
      </c>
      <c r="I3049" t="s">
        <v>850</v>
      </c>
      <c r="J3049" t="str">
        <f t="shared" si="424"/>
        <v>Owen Mane</v>
      </c>
      <c r="K3049" t="s">
        <v>840</v>
      </c>
      <c r="L3049" s="7">
        <f t="shared" si="429"/>
        <v>44968</v>
      </c>
      <c r="M3049" s="7">
        <v>45070</v>
      </c>
      <c r="N3049" s="1">
        <f t="shared" si="425"/>
        <v>45070</v>
      </c>
      <c r="O3049" s="7">
        <v>45156</v>
      </c>
      <c r="P3049" s="7">
        <f t="shared" si="430"/>
        <v>45156</v>
      </c>
      <c r="Q3049">
        <v>188</v>
      </c>
      <c r="R3049">
        <v>0</v>
      </c>
      <c r="S3049">
        <v>1</v>
      </c>
      <c r="T3049">
        <v>34</v>
      </c>
      <c r="U3049" t="s">
        <v>33</v>
      </c>
      <c r="W3049" t="str">
        <f t="shared" si="426"/>
        <v>Won</v>
      </c>
      <c r="X3049" t="str">
        <f>_xlfn.XLOOKUP(B3049,'Customers'!A:A,'Customers'!E:E,"")</f>
        <v>SMB</v>
      </c>
      <c r="Y3049">
        <f t="shared" si="427"/>
        <v>1</v>
      </c>
      <c r="Z3049">
        <f t="shared" si="428"/>
        <v>86</v>
      </c>
      <c r="AA3049">
        <f t="shared" si="431"/>
        <v>1</v>
      </c>
    </row>
    <row r="3050" spans="1:27">
      <c r="A3050" t="s">
        <v>8941</v>
      </c>
      <c r="B3050" t="s">
        <v>4422</v>
      </c>
      <c r="C3050" t="s">
        <v>2176</v>
      </c>
      <c r="D3050" t="s">
        <v>37</v>
      </c>
      <c r="E3050" t="s">
        <v>91</v>
      </c>
      <c r="F3050" t="s">
        <v>8942</v>
      </c>
      <c r="G3050" s="6">
        <f t="shared" si="423"/>
        <v>119258</v>
      </c>
      <c r="H3050" t="s">
        <v>172</v>
      </c>
      <c r="I3050" t="s">
        <v>133</v>
      </c>
      <c r="J3050" t="str">
        <f t="shared" si="424"/>
        <v>Aachal Soni</v>
      </c>
      <c r="K3050" t="s">
        <v>5461</v>
      </c>
      <c r="L3050" s="7">
        <f t="shared" si="429"/>
        <v>45052</v>
      </c>
      <c r="M3050" s="7">
        <v>45076</v>
      </c>
      <c r="N3050" s="1">
        <f t="shared" si="425"/>
        <v>45076</v>
      </c>
      <c r="O3050" s="7">
        <v>45082</v>
      </c>
      <c r="P3050" s="7">
        <f t="shared" si="430"/>
        <v>45082</v>
      </c>
      <c r="Q3050">
        <v>30</v>
      </c>
      <c r="R3050">
        <v>0</v>
      </c>
      <c r="S3050">
        <v>1</v>
      </c>
      <c r="T3050">
        <v>21.3</v>
      </c>
      <c r="U3050" t="s">
        <v>25</v>
      </c>
      <c r="W3050" t="str">
        <f t="shared" si="426"/>
        <v>Won</v>
      </c>
      <c r="X3050" t="str">
        <f>_xlfn.XLOOKUP(B3050,'Customers'!A:A,'Customers'!E:E,"")</f>
        <v>SMB</v>
      </c>
      <c r="Y3050">
        <f t="shared" si="427"/>
        <v>1</v>
      </c>
      <c r="Z3050">
        <f t="shared" si="428"/>
        <v>6</v>
      </c>
      <c r="AA3050">
        <f t="shared" si="431"/>
        <v>0</v>
      </c>
    </row>
    <row r="3051" spans="1:27">
      <c r="A3051" t="s">
        <v>8943</v>
      </c>
      <c r="B3051" t="s">
        <v>771</v>
      </c>
      <c r="C3051" t="s">
        <v>18</v>
      </c>
      <c r="D3051" t="s">
        <v>66</v>
      </c>
      <c r="E3051" t="s">
        <v>45</v>
      </c>
      <c r="F3051" t="s">
        <v>72</v>
      </c>
      <c r="G3051" s="6">
        <f t="shared" si="423"/>
        <v>4000</v>
      </c>
      <c r="H3051" t="s">
        <v>39</v>
      </c>
      <c r="I3051" t="s">
        <v>93</v>
      </c>
      <c r="J3051" t="str">
        <f t="shared" si="424"/>
        <v>Owen Mane</v>
      </c>
      <c r="K3051" t="s">
        <v>2165</v>
      </c>
      <c r="L3051" s="7">
        <f t="shared" si="429"/>
        <v>45523</v>
      </c>
      <c r="M3051" s="7">
        <v>45567</v>
      </c>
      <c r="N3051" s="1">
        <f t="shared" si="425"/>
        <v>45567</v>
      </c>
      <c r="P3051" s="7" t="str">
        <f t="shared" si="430"/>
        <v/>
      </c>
      <c r="R3051">
        <v>0</v>
      </c>
      <c r="S3051">
        <v>1</v>
      </c>
      <c r="T3051">
        <v>19.5</v>
      </c>
      <c r="U3051" t="s">
        <v>33</v>
      </c>
      <c r="W3051" t="str">
        <f t="shared" si="426"/>
        <v>Open</v>
      </c>
      <c r="X3051" t="str">
        <f>_xlfn.XLOOKUP(B3051,'Customers'!A:A,'Customers'!E:E,"")</f>
        <v>SMB</v>
      </c>
      <c r="Y3051">
        <f t="shared" si="427"/>
        <v>0</v>
      </c>
      <c r="Z3051" t="str">
        <f t="shared" si="428"/>
        <v/>
      </c>
      <c r="AA3051">
        <f t="shared" si="431"/>
        <v>0</v>
      </c>
    </row>
    <row r="3052" spans="1:27">
      <c r="A3052" t="s">
        <v>8944</v>
      </c>
      <c r="B3052" t="s">
        <v>8945</v>
      </c>
      <c r="C3052" t="s">
        <v>1946</v>
      </c>
      <c r="D3052" t="s">
        <v>183</v>
      </c>
      <c r="E3052" t="s">
        <v>45</v>
      </c>
      <c r="F3052" t="s">
        <v>8946</v>
      </c>
      <c r="G3052" s="6">
        <f t="shared" si="423"/>
        <v>11771</v>
      </c>
      <c r="H3052" t="s">
        <v>39</v>
      </c>
      <c r="I3052" t="s">
        <v>139</v>
      </c>
      <c r="J3052" t="str">
        <f t="shared" si="424"/>
        <v>Champak Rao</v>
      </c>
      <c r="K3052" t="s">
        <v>8947</v>
      </c>
      <c r="L3052" s="7">
        <f t="shared" si="429"/>
        <v>45121</v>
      </c>
      <c r="M3052" s="7">
        <v>45285</v>
      </c>
      <c r="N3052" s="1">
        <f t="shared" si="425"/>
        <v>45285</v>
      </c>
      <c r="P3052" s="7" t="str">
        <f t="shared" si="430"/>
        <v/>
      </c>
      <c r="R3052">
        <v>0</v>
      </c>
      <c r="S3052">
        <v>1</v>
      </c>
      <c r="T3052">
        <v>8.5</v>
      </c>
      <c r="U3052" t="s">
        <v>33</v>
      </c>
      <c r="W3052" t="str">
        <f t="shared" si="426"/>
        <v>Open</v>
      </c>
      <c r="X3052" t="str">
        <f>_xlfn.XLOOKUP(B3052,'Customers'!A:A,'Customers'!E:E,"")</f>
        <v>Mid-Market</v>
      </c>
      <c r="Y3052">
        <f t="shared" si="427"/>
        <v>0</v>
      </c>
      <c r="Z3052" t="str">
        <f t="shared" si="428"/>
        <v/>
      </c>
      <c r="AA3052">
        <f t="shared" si="431"/>
        <v>0</v>
      </c>
    </row>
    <row r="3053" spans="1:27">
      <c r="A3053" t="s">
        <v>8948</v>
      </c>
      <c r="B3053" t="s">
        <v>7454</v>
      </c>
      <c r="C3053" t="s">
        <v>36</v>
      </c>
      <c r="D3053" t="s">
        <v>37</v>
      </c>
      <c r="E3053" t="s">
        <v>115</v>
      </c>
      <c r="F3053" t="s">
        <v>8949</v>
      </c>
      <c r="G3053" s="6">
        <f t="shared" si="423"/>
        <v>104427</v>
      </c>
      <c r="H3053" t="s">
        <v>172</v>
      </c>
      <c r="I3053" t="s">
        <v>274</v>
      </c>
      <c r="J3053" t="str">
        <f t="shared" si="424"/>
        <v>Rachit Lall</v>
      </c>
      <c r="K3053" t="s">
        <v>5225</v>
      </c>
      <c r="L3053" s="7">
        <f t="shared" si="429"/>
        <v>45006</v>
      </c>
      <c r="M3053" s="7">
        <v>45114</v>
      </c>
      <c r="N3053" s="1">
        <f t="shared" si="425"/>
        <v>45114</v>
      </c>
      <c r="O3053" s="7">
        <v>45080</v>
      </c>
      <c r="P3053" s="7">
        <f t="shared" si="430"/>
        <v>45080</v>
      </c>
      <c r="Q3053">
        <v>74</v>
      </c>
      <c r="R3053">
        <v>0</v>
      </c>
      <c r="S3053">
        <v>1</v>
      </c>
      <c r="T3053">
        <v>30</v>
      </c>
      <c r="U3053" t="s">
        <v>25</v>
      </c>
      <c r="W3053" t="str">
        <f t="shared" si="426"/>
        <v>Lost</v>
      </c>
      <c r="X3053" t="str">
        <f>_xlfn.XLOOKUP(B3053,'Customers'!A:A,'Customers'!E:E,"")</f>
        <v>Mid-Market</v>
      </c>
      <c r="Y3053">
        <f t="shared" si="427"/>
        <v>1</v>
      </c>
      <c r="Z3053">
        <f t="shared" si="428"/>
        <v>-34</v>
      </c>
      <c r="AA3053">
        <f t="shared" si="431"/>
        <v>0</v>
      </c>
    </row>
    <row r="3054" spans="1:27">
      <c r="A3054" t="s">
        <v>8950</v>
      </c>
      <c r="B3054" t="s">
        <v>720</v>
      </c>
      <c r="C3054" t="s">
        <v>915</v>
      </c>
      <c r="D3054" t="s">
        <v>37</v>
      </c>
      <c r="E3054" t="s">
        <v>177</v>
      </c>
      <c r="F3054" t="s">
        <v>8951</v>
      </c>
      <c r="G3054" s="6">
        <f t="shared" si="423"/>
        <v>57000</v>
      </c>
      <c r="H3054" t="s">
        <v>151</v>
      </c>
      <c r="I3054" t="s">
        <v>1377</v>
      </c>
      <c r="J3054" t="str">
        <f t="shared" si="424"/>
        <v>Patrick Sama</v>
      </c>
      <c r="K3054" t="s">
        <v>5966</v>
      </c>
      <c r="L3054" s="7">
        <f t="shared" si="429"/>
        <v>45148</v>
      </c>
      <c r="M3054" s="7">
        <v>45164</v>
      </c>
      <c r="N3054" s="1">
        <f t="shared" si="425"/>
        <v>45164</v>
      </c>
      <c r="P3054" s="7" t="str">
        <f t="shared" si="430"/>
        <v/>
      </c>
      <c r="R3054">
        <v>0</v>
      </c>
      <c r="S3054">
        <v>1</v>
      </c>
      <c r="T3054">
        <v>19.600000000000001</v>
      </c>
      <c r="U3054" t="s">
        <v>58</v>
      </c>
      <c r="W3054" t="str">
        <f t="shared" si="426"/>
        <v>Open</v>
      </c>
      <c r="X3054" t="str">
        <f>_xlfn.XLOOKUP(B3054,'Customers'!A:A,'Customers'!E:E,"")</f>
        <v>Mid-Market</v>
      </c>
      <c r="Y3054">
        <f t="shared" si="427"/>
        <v>0</v>
      </c>
      <c r="Z3054" t="str">
        <f t="shared" si="428"/>
        <v/>
      </c>
      <c r="AA3054">
        <f t="shared" si="431"/>
        <v>0</v>
      </c>
    </row>
    <row r="3055" spans="1:27">
      <c r="A3055" t="s">
        <v>8952</v>
      </c>
      <c r="B3055" t="s">
        <v>2952</v>
      </c>
      <c r="C3055" t="s">
        <v>403</v>
      </c>
      <c r="D3055" t="s">
        <v>53</v>
      </c>
      <c r="E3055" t="s">
        <v>54</v>
      </c>
      <c r="F3055" t="s">
        <v>8953</v>
      </c>
      <c r="G3055" s="6">
        <f t="shared" si="423"/>
        <v>25954</v>
      </c>
      <c r="H3055" t="s">
        <v>30</v>
      </c>
      <c r="I3055" t="s">
        <v>93</v>
      </c>
      <c r="J3055" t="str">
        <f t="shared" si="424"/>
        <v>Owen Mane</v>
      </c>
      <c r="K3055" t="s">
        <v>5410</v>
      </c>
      <c r="L3055" s="7">
        <f t="shared" si="429"/>
        <v>44893</v>
      </c>
      <c r="M3055" s="7">
        <v>44929</v>
      </c>
      <c r="N3055" s="1">
        <f t="shared" si="425"/>
        <v>44929</v>
      </c>
      <c r="P3055" s="7" t="str">
        <f t="shared" si="430"/>
        <v/>
      </c>
      <c r="R3055">
        <v>0</v>
      </c>
      <c r="S3055">
        <v>1</v>
      </c>
      <c r="T3055">
        <v>8.9</v>
      </c>
      <c r="U3055" t="s">
        <v>33</v>
      </c>
      <c r="W3055" t="str">
        <f t="shared" si="426"/>
        <v>Open</v>
      </c>
      <c r="X3055" t="str">
        <f>_xlfn.XLOOKUP(B3055,'Customers'!A:A,'Customers'!E:E,"")</f>
        <v>Mid-Market</v>
      </c>
      <c r="Y3055">
        <f t="shared" si="427"/>
        <v>0</v>
      </c>
      <c r="Z3055" t="str">
        <f t="shared" si="428"/>
        <v/>
      </c>
      <c r="AA3055">
        <f t="shared" si="431"/>
        <v>0</v>
      </c>
    </row>
    <row r="3056" spans="1:27">
      <c r="A3056" t="s">
        <v>8954</v>
      </c>
      <c r="B3056" t="s">
        <v>744</v>
      </c>
      <c r="C3056" t="s">
        <v>3595</v>
      </c>
      <c r="D3056" t="s">
        <v>183</v>
      </c>
      <c r="E3056" t="s">
        <v>45</v>
      </c>
      <c r="F3056" t="s">
        <v>592</v>
      </c>
      <c r="G3056" s="6">
        <f t="shared" si="423"/>
        <v>10000</v>
      </c>
      <c r="H3056" t="s">
        <v>30</v>
      </c>
      <c r="I3056" t="s">
        <v>258</v>
      </c>
      <c r="J3056" t="str">
        <f t="shared" si="424"/>
        <v>Jasmit Gour</v>
      </c>
      <c r="K3056" t="s">
        <v>584</v>
      </c>
      <c r="L3056" s="7">
        <f t="shared" si="429"/>
        <v>45004</v>
      </c>
      <c r="M3056" s="7">
        <v>45062</v>
      </c>
      <c r="N3056" s="1">
        <f t="shared" si="425"/>
        <v>45062</v>
      </c>
      <c r="P3056" s="7" t="str">
        <f t="shared" si="430"/>
        <v/>
      </c>
      <c r="R3056">
        <v>0</v>
      </c>
      <c r="S3056">
        <v>1</v>
      </c>
      <c r="T3056">
        <v>32.6</v>
      </c>
      <c r="U3056" t="s">
        <v>25</v>
      </c>
      <c r="W3056" t="str">
        <f t="shared" si="426"/>
        <v>Open</v>
      </c>
      <c r="X3056" t="str">
        <f>_xlfn.XLOOKUP(B3056,'Customers'!A:A,'Customers'!E:E,"")</f>
        <v>Enterprise</v>
      </c>
      <c r="Y3056">
        <f t="shared" si="427"/>
        <v>0</v>
      </c>
      <c r="Z3056" t="str">
        <f t="shared" si="428"/>
        <v/>
      </c>
      <c r="AA3056">
        <f t="shared" si="431"/>
        <v>0</v>
      </c>
    </row>
    <row r="3057" spans="1:27">
      <c r="A3057" t="s">
        <v>8955</v>
      </c>
      <c r="B3057" t="s">
        <v>4220</v>
      </c>
      <c r="C3057" t="s">
        <v>3839</v>
      </c>
      <c r="D3057" t="s">
        <v>37</v>
      </c>
      <c r="E3057" t="s">
        <v>54</v>
      </c>
      <c r="F3057" t="s">
        <v>8956</v>
      </c>
      <c r="G3057" s="6">
        <f t="shared" si="423"/>
        <v>184557</v>
      </c>
      <c r="H3057" t="s">
        <v>30</v>
      </c>
      <c r="I3057" t="s">
        <v>127</v>
      </c>
      <c r="J3057" t="str">
        <f t="shared" si="424"/>
        <v>Kashish Patla</v>
      </c>
      <c r="K3057" t="s">
        <v>118</v>
      </c>
      <c r="L3057" s="7">
        <f t="shared" si="429"/>
        <v>45485</v>
      </c>
      <c r="M3057" s="7">
        <v>45501</v>
      </c>
      <c r="N3057" s="1">
        <f t="shared" si="425"/>
        <v>45501</v>
      </c>
      <c r="P3057" s="7" t="str">
        <f t="shared" si="430"/>
        <v/>
      </c>
      <c r="R3057">
        <v>0</v>
      </c>
      <c r="S3057">
        <v>1</v>
      </c>
      <c r="T3057">
        <v>32.5</v>
      </c>
      <c r="U3057" t="s">
        <v>33</v>
      </c>
      <c r="W3057" t="str">
        <f t="shared" si="426"/>
        <v>Open</v>
      </c>
      <c r="X3057" t="str">
        <f>_xlfn.XLOOKUP(B3057,'Customers'!A:A,'Customers'!E:E,"")</f>
        <v>SMB</v>
      </c>
      <c r="Y3057">
        <f t="shared" si="427"/>
        <v>0</v>
      </c>
      <c r="Z3057" t="str">
        <f t="shared" si="428"/>
        <v/>
      </c>
      <c r="AA3057">
        <f t="shared" si="431"/>
        <v>0</v>
      </c>
    </row>
    <row r="3058" spans="1:27">
      <c r="A3058" t="s">
        <v>8957</v>
      </c>
      <c r="B3058" t="s">
        <v>8958</v>
      </c>
      <c r="C3058" t="s">
        <v>18</v>
      </c>
      <c r="D3058" t="s">
        <v>19</v>
      </c>
      <c r="E3058" t="s">
        <v>28</v>
      </c>
      <c r="F3058" t="s">
        <v>8959</v>
      </c>
      <c r="G3058" s="6">
        <f t="shared" si="423"/>
        <v>7248</v>
      </c>
      <c r="H3058" t="s">
        <v>22</v>
      </c>
      <c r="I3058" t="s">
        <v>68</v>
      </c>
      <c r="J3058" t="str">
        <f t="shared" si="424"/>
        <v>Anamika Keer</v>
      </c>
      <c r="K3058" t="s">
        <v>5358</v>
      </c>
      <c r="L3058" s="7">
        <f t="shared" si="429"/>
        <v>44881</v>
      </c>
      <c r="M3058" s="7">
        <v>44918</v>
      </c>
      <c r="N3058" s="1">
        <f t="shared" si="425"/>
        <v>44918</v>
      </c>
      <c r="P3058" s="7" t="str">
        <f t="shared" si="430"/>
        <v/>
      </c>
      <c r="R3058">
        <v>0</v>
      </c>
      <c r="S3058">
        <v>1</v>
      </c>
      <c r="T3058">
        <v>21.7</v>
      </c>
      <c r="U3058" t="s">
        <v>42</v>
      </c>
      <c r="W3058" t="str">
        <f t="shared" si="426"/>
        <v>Open</v>
      </c>
      <c r="X3058" t="str">
        <f>_xlfn.XLOOKUP(B3058,'Customers'!A:A,'Customers'!E:E,"")</f>
        <v>Enterprise</v>
      </c>
      <c r="Y3058">
        <f t="shared" si="427"/>
        <v>0</v>
      </c>
      <c r="Z3058" t="str">
        <f t="shared" si="428"/>
        <v/>
      </c>
      <c r="AA3058">
        <f t="shared" si="431"/>
        <v>0</v>
      </c>
    </row>
    <row r="3059" spans="1:27">
      <c r="A3059" t="s">
        <v>8960</v>
      </c>
      <c r="B3059" t="s">
        <v>6359</v>
      </c>
      <c r="C3059" t="s">
        <v>5350</v>
      </c>
      <c r="D3059" t="s">
        <v>37</v>
      </c>
      <c r="E3059" t="s">
        <v>177</v>
      </c>
      <c r="F3059" t="s">
        <v>8961</v>
      </c>
      <c r="G3059" s="6">
        <f t="shared" si="423"/>
        <v>107379</v>
      </c>
      <c r="H3059" t="s">
        <v>56</v>
      </c>
      <c r="I3059" t="s">
        <v>258</v>
      </c>
      <c r="J3059" t="str">
        <f t="shared" si="424"/>
        <v>Jasmit Gour</v>
      </c>
      <c r="K3059" t="s">
        <v>6815</v>
      </c>
      <c r="L3059" s="7">
        <f t="shared" si="429"/>
        <v>44849</v>
      </c>
      <c r="M3059" s="7">
        <v>44995</v>
      </c>
      <c r="N3059" s="1">
        <f t="shared" si="425"/>
        <v>44995</v>
      </c>
      <c r="P3059" s="7" t="str">
        <f t="shared" si="430"/>
        <v/>
      </c>
      <c r="R3059">
        <v>0</v>
      </c>
      <c r="S3059">
        <v>1</v>
      </c>
      <c r="T3059">
        <v>31.2</v>
      </c>
      <c r="U3059" t="s">
        <v>25</v>
      </c>
      <c r="W3059" t="str">
        <f t="shared" si="426"/>
        <v>Open</v>
      </c>
      <c r="X3059" t="str">
        <f>_xlfn.XLOOKUP(B3059,'Customers'!A:A,'Customers'!E:E,"")</f>
        <v>SMB</v>
      </c>
      <c r="Y3059">
        <f t="shared" si="427"/>
        <v>0</v>
      </c>
      <c r="Z3059" t="str">
        <f t="shared" si="428"/>
        <v/>
      </c>
      <c r="AA3059">
        <f t="shared" si="431"/>
        <v>0</v>
      </c>
    </row>
    <row r="3060" spans="1:27">
      <c r="A3060" t="s">
        <v>8962</v>
      </c>
      <c r="B3060" t="s">
        <v>130</v>
      </c>
      <c r="C3060" t="s">
        <v>2024</v>
      </c>
      <c r="D3060" t="s">
        <v>37</v>
      </c>
      <c r="E3060" t="s">
        <v>45</v>
      </c>
      <c r="F3060" t="s">
        <v>8963</v>
      </c>
      <c r="G3060" s="6">
        <f t="shared" si="423"/>
        <v>104488</v>
      </c>
      <c r="H3060" t="s">
        <v>47</v>
      </c>
      <c r="I3060" t="s">
        <v>232</v>
      </c>
      <c r="J3060" t="str">
        <f t="shared" si="424"/>
        <v>Patrick Sama</v>
      </c>
      <c r="K3060" t="s">
        <v>8964</v>
      </c>
      <c r="L3060" s="7">
        <f t="shared" si="429"/>
        <v>44823</v>
      </c>
      <c r="M3060" s="7">
        <v>45000</v>
      </c>
      <c r="N3060" s="1">
        <f t="shared" si="425"/>
        <v>45000</v>
      </c>
      <c r="P3060" s="7" t="str">
        <f t="shared" si="430"/>
        <v/>
      </c>
      <c r="R3060">
        <v>0</v>
      </c>
      <c r="S3060">
        <v>1</v>
      </c>
      <c r="T3060">
        <v>0.3</v>
      </c>
      <c r="U3060" t="s">
        <v>58</v>
      </c>
      <c r="W3060" t="str">
        <f t="shared" si="426"/>
        <v>Open</v>
      </c>
      <c r="X3060" t="str">
        <f>_xlfn.XLOOKUP(B3060,'Customers'!A:A,'Customers'!E:E,"")</f>
        <v>SMB</v>
      </c>
      <c r="Y3060">
        <f t="shared" si="427"/>
        <v>0</v>
      </c>
      <c r="Z3060" t="str">
        <f t="shared" si="428"/>
        <v/>
      </c>
      <c r="AA3060">
        <f t="shared" si="431"/>
        <v>0</v>
      </c>
    </row>
    <row r="3061" spans="1:27">
      <c r="A3061" t="s">
        <v>8965</v>
      </c>
      <c r="B3061" t="s">
        <v>4480</v>
      </c>
      <c r="C3061" t="s">
        <v>2256</v>
      </c>
      <c r="D3061" t="s">
        <v>66</v>
      </c>
      <c r="E3061" t="s">
        <v>115</v>
      </c>
      <c r="F3061" t="s">
        <v>8966</v>
      </c>
      <c r="G3061" s="6">
        <f t="shared" si="423"/>
        <v>22310</v>
      </c>
      <c r="H3061" t="s">
        <v>47</v>
      </c>
      <c r="I3061" t="s">
        <v>145</v>
      </c>
      <c r="J3061" t="str">
        <f t="shared" si="424"/>
        <v>Krish Varughese</v>
      </c>
      <c r="K3061" t="s">
        <v>8967</v>
      </c>
      <c r="L3061" s="7">
        <f t="shared" si="429"/>
        <v>45428</v>
      </c>
      <c r="M3061" s="7">
        <v>45498</v>
      </c>
      <c r="N3061" s="1">
        <f t="shared" si="425"/>
        <v>45498</v>
      </c>
      <c r="O3061" s="7">
        <v>45491</v>
      </c>
      <c r="P3061" s="7">
        <f t="shared" si="430"/>
        <v>45491</v>
      </c>
      <c r="Q3061">
        <v>63</v>
      </c>
      <c r="R3061">
        <v>0</v>
      </c>
      <c r="S3061">
        <v>1</v>
      </c>
      <c r="T3061">
        <v>11.9</v>
      </c>
      <c r="U3061" t="s">
        <v>100</v>
      </c>
      <c r="W3061" t="str">
        <f t="shared" si="426"/>
        <v>Lost</v>
      </c>
      <c r="X3061" t="str">
        <f>_xlfn.XLOOKUP(B3061,'Customers'!A:A,'Customers'!E:E,"")</f>
        <v>Mid-Market</v>
      </c>
      <c r="Y3061">
        <f t="shared" si="427"/>
        <v>1</v>
      </c>
      <c r="Z3061">
        <f t="shared" si="428"/>
        <v>-7</v>
      </c>
      <c r="AA3061">
        <f t="shared" si="431"/>
        <v>0</v>
      </c>
    </row>
    <row r="3062" spans="1:27">
      <c r="A3062" t="s">
        <v>8968</v>
      </c>
      <c r="B3062" t="s">
        <v>3665</v>
      </c>
      <c r="C3062" t="s">
        <v>2307</v>
      </c>
      <c r="D3062" t="s">
        <v>53</v>
      </c>
      <c r="E3062" t="s">
        <v>28</v>
      </c>
      <c r="F3062" t="s">
        <v>8969</v>
      </c>
      <c r="G3062" s="6">
        <f t="shared" si="423"/>
        <v>39352</v>
      </c>
      <c r="H3062" t="s">
        <v>30</v>
      </c>
      <c r="I3062" t="s">
        <v>105</v>
      </c>
      <c r="J3062" t="str">
        <f t="shared" si="424"/>
        <v>Hemangini Bahri</v>
      </c>
      <c r="K3062" t="s">
        <v>2202</v>
      </c>
      <c r="L3062" s="7">
        <f t="shared" si="429"/>
        <v>45154</v>
      </c>
      <c r="M3062" s="7">
        <v>45251</v>
      </c>
      <c r="N3062" s="1">
        <f t="shared" si="425"/>
        <v>45251</v>
      </c>
      <c r="P3062" s="7" t="str">
        <f t="shared" si="430"/>
        <v/>
      </c>
      <c r="R3062">
        <v>0</v>
      </c>
      <c r="S3062">
        <v>1</v>
      </c>
      <c r="T3062">
        <v>14.8</v>
      </c>
      <c r="U3062" t="s">
        <v>33</v>
      </c>
      <c r="W3062" t="str">
        <f t="shared" si="426"/>
        <v>Open</v>
      </c>
      <c r="X3062" t="str">
        <f>_xlfn.XLOOKUP(B3062,'Customers'!A:A,'Customers'!E:E,"")</f>
        <v>SMB</v>
      </c>
      <c r="Y3062">
        <f t="shared" si="427"/>
        <v>0</v>
      </c>
      <c r="Z3062" t="str">
        <f t="shared" si="428"/>
        <v/>
      </c>
      <c r="AA3062">
        <f t="shared" si="431"/>
        <v>0</v>
      </c>
    </row>
    <row r="3063" spans="1:27">
      <c r="A3063" t="s">
        <v>8970</v>
      </c>
      <c r="B3063" t="s">
        <v>1291</v>
      </c>
      <c r="C3063" t="s">
        <v>5243</v>
      </c>
      <c r="D3063" t="s">
        <v>53</v>
      </c>
      <c r="E3063" t="s">
        <v>45</v>
      </c>
      <c r="F3063" t="s">
        <v>3996</v>
      </c>
      <c r="G3063" s="6">
        <f t="shared" si="423"/>
        <v>36000</v>
      </c>
      <c r="H3063" t="s">
        <v>172</v>
      </c>
      <c r="I3063" t="s">
        <v>361</v>
      </c>
      <c r="J3063" t="str">
        <f t="shared" si="424"/>
        <v>Jalsa Parsa</v>
      </c>
      <c r="K3063" t="s">
        <v>2233</v>
      </c>
      <c r="L3063" s="7">
        <f t="shared" si="429"/>
        <v>44668</v>
      </c>
      <c r="M3063" s="7">
        <v>44793</v>
      </c>
      <c r="N3063" s="1">
        <f t="shared" si="425"/>
        <v>44793</v>
      </c>
      <c r="P3063" s="7" t="str">
        <f t="shared" si="430"/>
        <v/>
      </c>
      <c r="R3063">
        <v>0</v>
      </c>
      <c r="S3063">
        <v>1</v>
      </c>
      <c r="T3063">
        <v>34.700000000000003</v>
      </c>
      <c r="U3063" t="s">
        <v>42</v>
      </c>
      <c r="W3063" t="str">
        <f t="shared" si="426"/>
        <v>Open</v>
      </c>
      <c r="X3063" t="str">
        <f>_xlfn.XLOOKUP(B3063,'Customers'!A:A,'Customers'!E:E,"")</f>
        <v>Mid-Market</v>
      </c>
      <c r="Y3063">
        <f t="shared" si="427"/>
        <v>0</v>
      </c>
      <c r="Z3063" t="str">
        <f t="shared" si="428"/>
        <v/>
      </c>
      <c r="AA3063">
        <f t="shared" si="431"/>
        <v>0</v>
      </c>
    </row>
    <row r="3064" spans="1:27">
      <c r="A3064" t="s">
        <v>8971</v>
      </c>
      <c r="B3064" t="s">
        <v>5844</v>
      </c>
      <c r="C3064" t="s">
        <v>1959</v>
      </c>
      <c r="D3064" t="s">
        <v>37</v>
      </c>
      <c r="E3064" t="s">
        <v>177</v>
      </c>
      <c r="F3064" t="s">
        <v>8972</v>
      </c>
      <c r="G3064" s="6">
        <f t="shared" si="423"/>
        <v>185647</v>
      </c>
      <c r="H3064" t="s">
        <v>172</v>
      </c>
      <c r="I3064" t="s">
        <v>258</v>
      </c>
      <c r="J3064" t="str">
        <f t="shared" si="424"/>
        <v>Jasmit Gour</v>
      </c>
      <c r="K3064" t="s">
        <v>3300</v>
      </c>
      <c r="L3064" s="7">
        <f t="shared" si="429"/>
        <v>45287</v>
      </c>
      <c r="M3064" s="7">
        <v>45460</v>
      </c>
      <c r="N3064" s="1">
        <f t="shared" si="425"/>
        <v>45460</v>
      </c>
      <c r="P3064" s="7" t="str">
        <f t="shared" si="430"/>
        <v/>
      </c>
      <c r="R3064">
        <v>0</v>
      </c>
      <c r="S3064">
        <v>1</v>
      </c>
      <c r="T3064">
        <v>23</v>
      </c>
      <c r="U3064" t="s">
        <v>100</v>
      </c>
      <c r="W3064" t="str">
        <f t="shared" si="426"/>
        <v>Open</v>
      </c>
      <c r="X3064" t="str">
        <f>_xlfn.XLOOKUP(B3064,'Customers'!A:A,'Customers'!E:E,"")</f>
        <v>SMB</v>
      </c>
      <c r="Y3064">
        <f t="shared" si="427"/>
        <v>0</v>
      </c>
      <c r="Z3064" t="str">
        <f t="shared" si="428"/>
        <v/>
      </c>
      <c r="AA3064">
        <f t="shared" si="431"/>
        <v>0</v>
      </c>
    </row>
    <row r="3065" spans="1:27">
      <c r="A3065" t="s">
        <v>8973</v>
      </c>
      <c r="B3065" t="s">
        <v>2548</v>
      </c>
      <c r="C3065" t="s">
        <v>18</v>
      </c>
      <c r="D3065" t="s">
        <v>53</v>
      </c>
      <c r="E3065" t="s">
        <v>28</v>
      </c>
      <c r="F3065" t="s">
        <v>8974</v>
      </c>
      <c r="G3065" s="6">
        <f t="shared" si="423"/>
        <v>43921</v>
      </c>
      <c r="H3065" t="s">
        <v>161</v>
      </c>
      <c r="I3065" t="s">
        <v>326</v>
      </c>
      <c r="J3065" t="str">
        <f t="shared" si="424"/>
        <v>Krish Varughese</v>
      </c>
      <c r="K3065" t="s">
        <v>1200</v>
      </c>
      <c r="L3065" s="7">
        <f t="shared" si="429"/>
        <v>45063</v>
      </c>
      <c r="M3065" s="7">
        <v>45190</v>
      </c>
      <c r="N3065" s="1">
        <f t="shared" si="425"/>
        <v>45190</v>
      </c>
      <c r="P3065" s="7" t="str">
        <f t="shared" si="430"/>
        <v/>
      </c>
      <c r="R3065">
        <v>0</v>
      </c>
      <c r="S3065">
        <v>1</v>
      </c>
      <c r="T3065">
        <v>17.7</v>
      </c>
      <c r="U3065" t="s">
        <v>58</v>
      </c>
      <c r="W3065" t="str">
        <f t="shared" si="426"/>
        <v>Open</v>
      </c>
      <c r="X3065" t="str">
        <f>_xlfn.XLOOKUP(B3065,'Customers'!A:A,'Customers'!E:E,"")</f>
        <v>SMB</v>
      </c>
      <c r="Y3065">
        <f t="shared" si="427"/>
        <v>0</v>
      </c>
      <c r="Z3065" t="str">
        <f t="shared" si="428"/>
        <v/>
      </c>
      <c r="AA3065">
        <f t="shared" si="431"/>
        <v>0</v>
      </c>
    </row>
    <row r="3066" spans="1:27">
      <c r="A3066" t="s">
        <v>8975</v>
      </c>
      <c r="B3066" t="s">
        <v>1519</v>
      </c>
      <c r="C3066" t="s">
        <v>18</v>
      </c>
      <c r="D3066" t="s">
        <v>183</v>
      </c>
      <c r="E3066" t="s">
        <v>91</v>
      </c>
      <c r="F3066" t="s">
        <v>8976</v>
      </c>
      <c r="G3066" s="6">
        <f t="shared" si="423"/>
        <v>3469</v>
      </c>
      <c r="H3066" t="s">
        <v>30</v>
      </c>
      <c r="I3066" t="s">
        <v>2867</v>
      </c>
      <c r="J3066" t="str">
        <f t="shared" si="424"/>
        <v>Aachal Soni</v>
      </c>
      <c r="K3066" t="s">
        <v>2852</v>
      </c>
      <c r="L3066" s="7">
        <f t="shared" si="429"/>
        <v>44811</v>
      </c>
      <c r="M3066" s="7">
        <v>44932</v>
      </c>
      <c r="N3066" s="1">
        <f t="shared" si="425"/>
        <v>44932</v>
      </c>
      <c r="O3066" s="7">
        <v>44992</v>
      </c>
      <c r="P3066" s="7">
        <f t="shared" si="430"/>
        <v>44992</v>
      </c>
      <c r="Q3066">
        <v>181</v>
      </c>
      <c r="R3066">
        <v>1</v>
      </c>
      <c r="S3066">
        <v>1</v>
      </c>
      <c r="T3066">
        <v>0.9</v>
      </c>
      <c r="U3066" t="s">
        <v>25</v>
      </c>
      <c r="W3066" t="str">
        <f t="shared" si="426"/>
        <v>Won</v>
      </c>
      <c r="X3066" t="str">
        <f>_xlfn.XLOOKUP(B3066,'Customers'!A:A,'Customers'!E:E,"")</f>
        <v>Enterprise</v>
      </c>
      <c r="Y3066">
        <f t="shared" si="427"/>
        <v>1</v>
      </c>
      <c r="Z3066">
        <f t="shared" si="428"/>
        <v>60</v>
      </c>
      <c r="AA3066">
        <f t="shared" si="431"/>
        <v>1</v>
      </c>
    </row>
    <row r="3067" spans="1:27">
      <c r="A3067" t="s">
        <v>8977</v>
      </c>
      <c r="B3067" t="s">
        <v>3383</v>
      </c>
      <c r="C3067" t="s">
        <v>1098</v>
      </c>
      <c r="D3067" t="s">
        <v>66</v>
      </c>
      <c r="E3067" t="s">
        <v>20</v>
      </c>
      <c r="F3067" t="s">
        <v>8978</v>
      </c>
      <c r="G3067" s="6">
        <f t="shared" si="423"/>
        <v>5667</v>
      </c>
      <c r="H3067" t="s">
        <v>56</v>
      </c>
      <c r="I3067" t="s">
        <v>62</v>
      </c>
      <c r="J3067" t="str">
        <f t="shared" si="424"/>
        <v>Jairaj Panchal</v>
      </c>
      <c r="K3067" t="s">
        <v>2999</v>
      </c>
      <c r="L3067" s="7">
        <f t="shared" si="429"/>
        <v>45622</v>
      </c>
      <c r="M3067" s="7">
        <v>45641</v>
      </c>
      <c r="N3067" s="1">
        <f t="shared" si="425"/>
        <v>45641</v>
      </c>
      <c r="P3067" s="7" t="str">
        <f t="shared" si="430"/>
        <v/>
      </c>
      <c r="R3067">
        <v>0</v>
      </c>
      <c r="S3067">
        <v>1</v>
      </c>
      <c r="T3067">
        <v>10</v>
      </c>
      <c r="U3067" t="s">
        <v>25</v>
      </c>
      <c r="W3067" t="str">
        <f t="shared" si="426"/>
        <v>Open</v>
      </c>
      <c r="X3067" t="str">
        <f>_xlfn.XLOOKUP(B3067,'Customers'!A:A,'Customers'!E:E,"")</f>
        <v>Mid-Market</v>
      </c>
      <c r="Y3067">
        <f t="shared" si="427"/>
        <v>0</v>
      </c>
      <c r="Z3067" t="str">
        <f t="shared" si="428"/>
        <v/>
      </c>
      <c r="AA3067">
        <f t="shared" si="431"/>
        <v>0</v>
      </c>
    </row>
    <row r="3068" spans="1:27">
      <c r="A3068" t="s">
        <v>8979</v>
      </c>
      <c r="B3068" t="s">
        <v>3934</v>
      </c>
      <c r="C3068" t="s">
        <v>1838</v>
      </c>
      <c r="D3068" t="s">
        <v>19</v>
      </c>
      <c r="E3068" t="s">
        <v>91</v>
      </c>
      <c r="F3068" t="s">
        <v>8980</v>
      </c>
      <c r="G3068" s="6">
        <f t="shared" si="423"/>
        <v>6712</v>
      </c>
      <c r="H3068" t="s">
        <v>22</v>
      </c>
      <c r="I3068" t="s">
        <v>274</v>
      </c>
      <c r="J3068" t="str">
        <f t="shared" si="424"/>
        <v>Rachit Lall</v>
      </c>
      <c r="K3068" t="s">
        <v>5796</v>
      </c>
      <c r="L3068" s="7">
        <f t="shared" si="429"/>
        <v>45469</v>
      </c>
      <c r="M3068" s="7">
        <v>45535</v>
      </c>
      <c r="N3068" s="1">
        <f t="shared" si="425"/>
        <v>45535</v>
      </c>
      <c r="O3068" s="7">
        <v>45559</v>
      </c>
      <c r="P3068" s="7">
        <f t="shared" si="430"/>
        <v>45559</v>
      </c>
      <c r="Q3068">
        <v>90</v>
      </c>
      <c r="R3068">
        <v>1</v>
      </c>
      <c r="S3068">
        <v>1</v>
      </c>
      <c r="T3068">
        <v>32.5</v>
      </c>
      <c r="U3068" t="s">
        <v>42</v>
      </c>
      <c r="W3068" t="str">
        <f t="shared" si="426"/>
        <v>Won</v>
      </c>
      <c r="X3068" t="str">
        <f>_xlfn.XLOOKUP(B3068,'Customers'!A:A,'Customers'!E:E,"")</f>
        <v>SMB</v>
      </c>
      <c r="Y3068">
        <f t="shared" si="427"/>
        <v>1</v>
      </c>
      <c r="Z3068">
        <f t="shared" si="428"/>
        <v>24</v>
      </c>
      <c r="AA3068">
        <f t="shared" si="431"/>
        <v>0</v>
      </c>
    </row>
    <row r="3069" spans="1:27">
      <c r="A3069" t="s">
        <v>8981</v>
      </c>
      <c r="B3069" t="s">
        <v>4205</v>
      </c>
      <c r="C3069" t="s">
        <v>18</v>
      </c>
      <c r="D3069" t="s">
        <v>66</v>
      </c>
      <c r="E3069" t="s">
        <v>177</v>
      </c>
      <c r="F3069" t="s">
        <v>5088</v>
      </c>
      <c r="G3069" s="6">
        <f t="shared" si="423"/>
        <v>10553</v>
      </c>
      <c r="H3069" t="s">
        <v>151</v>
      </c>
      <c r="I3069" t="s">
        <v>139</v>
      </c>
      <c r="J3069" t="str">
        <f t="shared" si="424"/>
        <v>Champak Rao</v>
      </c>
      <c r="K3069" t="s">
        <v>128</v>
      </c>
      <c r="L3069" s="7">
        <f t="shared" si="429"/>
        <v>45024</v>
      </c>
      <c r="M3069" s="7">
        <v>45197</v>
      </c>
      <c r="N3069" s="1">
        <f t="shared" si="425"/>
        <v>45197</v>
      </c>
      <c r="P3069" s="7" t="str">
        <f t="shared" si="430"/>
        <v/>
      </c>
      <c r="R3069">
        <v>0</v>
      </c>
      <c r="S3069">
        <v>1</v>
      </c>
      <c r="T3069">
        <v>4.3</v>
      </c>
      <c r="U3069" t="s">
        <v>58</v>
      </c>
      <c r="W3069" t="str">
        <f t="shared" si="426"/>
        <v>Open</v>
      </c>
      <c r="X3069" t="str">
        <f>_xlfn.XLOOKUP(B3069,'Customers'!A:A,'Customers'!E:E,"")</f>
        <v>Mid-Market</v>
      </c>
      <c r="Y3069">
        <f t="shared" si="427"/>
        <v>0</v>
      </c>
      <c r="Z3069" t="str">
        <f t="shared" si="428"/>
        <v/>
      </c>
      <c r="AA3069">
        <f t="shared" si="431"/>
        <v>0</v>
      </c>
    </row>
    <row r="3070" spans="1:27">
      <c r="A3070" t="s">
        <v>8982</v>
      </c>
      <c r="B3070" t="s">
        <v>2224</v>
      </c>
      <c r="C3070" t="s">
        <v>5395</v>
      </c>
      <c r="D3070" t="s">
        <v>19</v>
      </c>
      <c r="E3070" t="s">
        <v>115</v>
      </c>
      <c r="F3070" t="s">
        <v>8983</v>
      </c>
      <c r="G3070" s="6">
        <f t="shared" si="423"/>
        <v>4220</v>
      </c>
      <c r="H3070" t="s">
        <v>22</v>
      </c>
      <c r="I3070" t="s">
        <v>237</v>
      </c>
      <c r="J3070" t="str">
        <f t="shared" si="424"/>
        <v>Vidhi Mital</v>
      </c>
      <c r="K3070" t="s">
        <v>791</v>
      </c>
      <c r="L3070" s="7">
        <f t="shared" si="429"/>
        <v>45085</v>
      </c>
      <c r="M3070" s="7">
        <v>45221</v>
      </c>
      <c r="N3070" s="1">
        <f t="shared" si="425"/>
        <v>45221</v>
      </c>
      <c r="O3070" s="7">
        <v>45278</v>
      </c>
      <c r="P3070" s="7">
        <f t="shared" si="430"/>
        <v>45278</v>
      </c>
      <c r="Q3070">
        <v>193</v>
      </c>
      <c r="R3070">
        <v>0</v>
      </c>
      <c r="S3070">
        <v>1</v>
      </c>
      <c r="T3070">
        <v>1.1000000000000001</v>
      </c>
      <c r="U3070" t="s">
        <v>42</v>
      </c>
      <c r="W3070" t="str">
        <f t="shared" si="426"/>
        <v>Lost</v>
      </c>
      <c r="X3070" t="str">
        <f>_xlfn.XLOOKUP(B3070,'Customers'!A:A,'Customers'!E:E,"")</f>
        <v>Enterprise</v>
      </c>
      <c r="Y3070">
        <f t="shared" si="427"/>
        <v>1</v>
      </c>
      <c r="Z3070">
        <f t="shared" si="428"/>
        <v>57</v>
      </c>
      <c r="AA3070">
        <f t="shared" si="431"/>
        <v>1</v>
      </c>
    </row>
    <row r="3071" spans="1:27">
      <c r="A3071" t="s">
        <v>8984</v>
      </c>
      <c r="B3071" t="s">
        <v>4612</v>
      </c>
      <c r="C3071" t="s">
        <v>484</v>
      </c>
      <c r="D3071" t="s">
        <v>37</v>
      </c>
      <c r="E3071" t="s">
        <v>115</v>
      </c>
      <c r="F3071" t="s">
        <v>8985</v>
      </c>
      <c r="G3071" s="6">
        <f t="shared" si="423"/>
        <v>190912</v>
      </c>
      <c r="H3071" t="s">
        <v>39</v>
      </c>
      <c r="I3071" t="s">
        <v>268</v>
      </c>
      <c r="J3071" t="str">
        <f t="shared" si="424"/>
        <v>Panini Kade</v>
      </c>
      <c r="K3071" t="s">
        <v>8986</v>
      </c>
      <c r="L3071" s="7">
        <f t="shared" si="429"/>
        <v>44973</v>
      </c>
      <c r="M3071" s="7">
        <v>44992</v>
      </c>
      <c r="N3071" s="1">
        <f t="shared" si="425"/>
        <v>44992</v>
      </c>
      <c r="O3071" s="7">
        <v>45134</v>
      </c>
      <c r="P3071" s="7">
        <f t="shared" si="430"/>
        <v>45134</v>
      </c>
      <c r="Q3071">
        <v>161</v>
      </c>
      <c r="R3071">
        <v>0</v>
      </c>
      <c r="S3071">
        <v>1</v>
      </c>
      <c r="T3071">
        <v>32.4</v>
      </c>
      <c r="U3071" t="s">
        <v>33</v>
      </c>
      <c r="W3071" t="str">
        <f t="shared" si="426"/>
        <v>Lost</v>
      </c>
      <c r="X3071" t="str">
        <f>_xlfn.XLOOKUP(B3071,'Customers'!A:A,'Customers'!E:E,"")</f>
        <v>SMB</v>
      </c>
      <c r="Y3071">
        <f t="shared" si="427"/>
        <v>1</v>
      </c>
      <c r="Z3071">
        <f t="shared" si="428"/>
        <v>142</v>
      </c>
      <c r="AA3071">
        <f t="shared" si="431"/>
        <v>1</v>
      </c>
    </row>
    <row r="3072" spans="1:27">
      <c r="A3072" t="s">
        <v>8987</v>
      </c>
      <c r="B3072" t="s">
        <v>2483</v>
      </c>
      <c r="C3072" t="s">
        <v>612</v>
      </c>
      <c r="D3072" t="s">
        <v>53</v>
      </c>
      <c r="E3072" t="s">
        <v>54</v>
      </c>
      <c r="F3072" t="s">
        <v>8988</v>
      </c>
      <c r="G3072" s="6">
        <f t="shared" si="423"/>
        <v>23426</v>
      </c>
      <c r="H3072" t="s">
        <v>79</v>
      </c>
      <c r="I3072" t="s">
        <v>237</v>
      </c>
      <c r="J3072" t="str">
        <f t="shared" si="424"/>
        <v>Vidhi Mital</v>
      </c>
      <c r="K3072" t="s">
        <v>6624</v>
      </c>
      <c r="L3072" s="7">
        <f t="shared" si="429"/>
        <v>44650</v>
      </c>
      <c r="M3072" s="7">
        <v>44792</v>
      </c>
      <c r="N3072" s="1">
        <f t="shared" si="425"/>
        <v>44792</v>
      </c>
      <c r="P3072" s="7" t="str">
        <f t="shared" si="430"/>
        <v/>
      </c>
      <c r="R3072">
        <v>0</v>
      </c>
      <c r="S3072">
        <v>1</v>
      </c>
      <c r="T3072">
        <v>23.9</v>
      </c>
      <c r="U3072" t="s">
        <v>33</v>
      </c>
      <c r="W3072" t="str">
        <f t="shared" si="426"/>
        <v>Open</v>
      </c>
      <c r="X3072" t="str">
        <f>_xlfn.XLOOKUP(B3072,'Customers'!A:A,'Customers'!E:E,"")</f>
        <v>Mid-Market</v>
      </c>
      <c r="Y3072">
        <f t="shared" si="427"/>
        <v>0</v>
      </c>
      <c r="Z3072" t="str">
        <f t="shared" si="428"/>
        <v/>
      </c>
      <c r="AA3072">
        <f t="shared" si="431"/>
        <v>0</v>
      </c>
    </row>
    <row r="3073" spans="1:27">
      <c r="A3073" t="s">
        <v>8989</v>
      </c>
      <c r="B3073" t="s">
        <v>3817</v>
      </c>
      <c r="C3073" t="s">
        <v>3001</v>
      </c>
      <c r="D3073" t="s">
        <v>183</v>
      </c>
      <c r="E3073" t="s">
        <v>28</v>
      </c>
      <c r="F3073" t="s">
        <v>8990</v>
      </c>
      <c r="G3073" s="6">
        <f t="shared" si="423"/>
        <v>5961</v>
      </c>
      <c r="H3073" t="s">
        <v>151</v>
      </c>
      <c r="I3073" t="s">
        <v>268</v>
      </c>
      <c r="J3073" t="str">
        <f t="shared" si="424"/>
        <v>Panini Kade</v>
      </c>
      <c r="K3073" t="s">
        <v>835</v>
      </c>
      <c r="L3073" s="7">
        <f t="shared" si="429"/>
        <v>45565</v>
      </c>
      <c r="M3073" s="7">
        <v>45738</v>
      </c>
      <c r="N3073" s="1">
        <f t="shared" si="425"/>
        <v>45738</v>
      </c>
      <c r="P3073" s="7" t="str">
        <f t="shared" si="430"/>
        <v/>
      </c>
      <c r="R3073">
        <v>0</v>
      </c>
      <c r="S3073">
        <v>1</v>
      </c>
      <c r="T3073">
        <v>18</v>
      </c>
      <c r="U3073" t="s">
        <v>100</v>
      </c>
      <c r="W3073" t="str">
        <f t="shared" si="426"/>
        <v>Open</v>
      </c>
      <c r="X3073" t="str">
        <f>_xlfn.XLOOKUP(B3073,'Customers'!A:A,'Customers'!E:E,"")</f>
        <v>Enterprise</v>
      </c>
      <c r="Y3073">
        <f t="shared" si="427"/>
        <v>0</v>
      </c>
      <c r="Z3073" t="str">
        <f t="shared" si="428"/>
        <v/>
      </c>
      <c r="AA3073">
        <f t="shared" si="431"/>
        <v>0</v>
      </c>
    </row>
    <row r="3074" spans="1:27">
      <c r="A3074" t="s">
        <v>8991</v>
      </c>
      <c r="B3074" t="s">
        <v>3764</v>
      </c>
      <c r="C3074" t="s">
        <v>441</v>
      </c>
      <c r="D3074" t="s">
        <v>66</v>
      </c>
      <c r="E3074" t="s">
        <v>45</v>
      </c>
      <c r="F3074" t="s">
        <v>8992</v>
      </c>
      <c r="G3074" s="6">
        <f t="shared" ref="G3074:G3137" si="432">IF(F3074="","",IF(RIGHT(UPPER(SUBSTITUTE(SUBSTITUTE(SUBSTITUTE(TRIM(F3074),"$",""),",","")," ","")),1)="K",VALUE(LEFT(UPPER(SUBSTITUTE(SUBSTITUTE(SUBSTITUTE(TRIM(F3074),"$",""),",","")," ","")),LEN(UPPER(SUBSTITUTE(SUBSTITUTE(SUBSTITUTE(TRIM(F3074),"$",""),",","")," ","")))-1))*1000,IF(RIGHT(UPPER(SUBSTITUTE(SUBSTITUTE(SUBSTITUTE(TRIM(F3074),"$",""),",","")," ","")),1)="M",VALUE(LEFT(UPPER(SUBSTITUTE(SUBSTITUTE(SUBSTITUTE(TRIM(F3074),"$",""),",","")," ","")),LEN(UPPER(SUBSTITUTE(SUBSTITUTE(SUBSTITUTE(TRIM(F3074),"$",""),",","")," ","")))-1))*1000000,VALUE(SUBSTITUTE(SUBSTITUTE(SUBSTITUTE(TRIM(F3074),"$",""),",","")," ","")))))</f>
        <v>8881</v>
      </c>
      <c r="H3074" t="s">
        <v>39</v>
      </c>
      <c r="I3074" t="s">
        <v>237</v>
      </c>
      <c r="J3074" t="str">
        <f t="shared" ref="J3074:J3137" si="433">PROPER(TRIM(I3074))</f>
        <v>Vidhi Mital</v>
      </c>
      <c r="K3074" t="s">
        <v>1757</v>
      </c>
      <c r="L3074" s="7">
        <f t="shared" si="429"/>
        <v>45179</v>
      </c>
      <c r="M3074" s="7">
        <v>45251</v>
      </c>
      <c r="N3074" s="1">
        <f t="shared" ref="N3074:N3137" si="434">IF(M3074="","",IF(ISNUMBER(M3074),M3074,IF(ISNUMBER(SEARCH("/",M3074)),DATE(VALUE(RIGHT(M3074,4)),VALUE(MID(M3074,4,2)),VALUE(LEFT(M3074,2))),DATE(VALUE(LEFT(M3074,4)),VALUE(MID(M3074,6,2)),VALUE(RIGHT(M3074,2))))))</f>
        <v>45251</v>
      </c>
      <c r="P3074" s="7" t="str">
        <f t="shared" si="430"/>
        <v/>
      </c>
      <c r="R3074">
        <v>0</v>
      </c>
      <c r="S3074">
        <v>1</v>
      </c>
      <c r="T3074">
        <v>6.9</v>
      </c>
      <c r="U3074" t="s">
        <v>100</v>
      </c>
      <c r="W3074" t="str">
        <f t="shared" ref="W3074:W3137" si="435">IF(E3074="","",IF(E3074="Closed Won","Won",IF(E3074="Closed Lost","Lost","Open")))</f>
        <v>Open</v>
      </c>
      <c r="X3074" t="str">
        <f>_xlfn.XLOOKUP(B3074,'Customers'!A:A,'Customers'!E:E,"")</f>
        <v>Mid-Market</v>
      </c>
      <c r="Y3074">
        <f t="shared" ref="Y3074:Y3137" si="436">IF(OR(W3074="Won",W3074="Lost"),1,0)</f>
        <v>0</v>
      </c>
      <c r="Z3074" t="str">
        <f t="shared" ref="Z3074:Z3137" si="437">IF(OR(N3074="",P3074=""),"",P3074-N3074)</f>
        <v/>
      </c>
      <c r="AA3074">
        <f t="shared" si="431"/>
        <v>0</v>
      </c>
    </row>
    <row r="3075" spans="1:27">
      <c r="A3075" t="s">
        <v>8993</v>
      </c>
      <c r="B3075" t="s">
        <v>4502</v>
      </c>
      <c r="C3075" t="s">
        <v>18</v>
      </c>
      <c r="D3075" t="s">
        <v>53</v>
      </c>
      <c r="E3075" t="s">
        <v>28</v>
      </c>
      <c r="F3075" t="s">
        <v>8994</v>
      </c>
      <c r="G3075" s="6">
        <f t="shared" si="432"/>
        <v>21903</v>
      </c>
      <c r="H3075" t="s">
        <v>30</v>
      </c>
      <c r="I3075" t="s">
        <v>117</v>
      </c>
      <c r="J3075" t="str">
        <f t="shared" si="433"/>
        <v>Ekta Uppal</v>
      </c>
      <c r="K3075" t="s">
        <v>4968</v>
      </c>
      <c r="L3075" s="7">
        <f t="shared" ref="L3075:L3138" si="438">IF(K3075="","",IF(ISNUMBER(K3075),K3075,IF(ISNUMBER(SEARCH("/",K3075)),DATE(VALUE(RIGHT(K3075,4)),VALUE(MID(K3075,4,2)),VALUE(LEFT(K3075,2))),DATE(VALUE(LEFT(K3075,4)),VALUE(MID(K3075,6,2)),VALUE(RIGHT(K3075,2))))))</f>
        <v>45340</v>
      </c>
      <c r="M3075" s="7">
        <v>45493</v>
      </c>
      <c r="N3075" s="1">
        <f t="shared" si="434"/>
        <v>45493</v>
      </c>
      <c r="P3075" s="7" t="str">
        <f t="shared" ref="P3075:P3138" si="439">IF(O3075="","",IF(ISNUMBER(O3075),O3075,DATE(VALUE(LEFT(O3075,4)),VALUE(MID(O3075,6,2)),VALUE(RIGHT(O3075,2)))))</f>
        <v/>
      </c>
      <c r="R3075">
        <v>0</v>
      </c>
      <c r="S3075">
        <v>1</v>
      </c>
      <c r="T3075">
        <v>16.899999999999999</v>
      </c>
      <c r="U3075" t="s">
        <v>25</v>
      </c>
      <c r="W3075" t="str">
        <f t="shared" si="435"/>
        <v>Open</v>
      </c>
      <c r="X3075" t="str">
        <f>_xlfn.XLOOKUP(B3075,'Customers'!A:A,'Customers'!E:E,"")</f>
        <v>SMB</v>
      </c>
      <c r="Y3075">
        <f t="shared" si="436"/>
        <v>0</v>
      </c>
      <c r="Z3075" t="str">
        <f t="shared" si="437"/>
        <v/>
      </c>
      <c r="AA3075">
        <f t="shared" ref="AA3075:AA3138" si="440">IF(AND(Y3075=1,Z3075&gt;30),1,0)</f>
        <v>0</v>
      </c>
    </row>
    <row r="3076" spans="1:27">
      <c r="A3076" t="s">
        <v>8995</v>
      </c>
      <c r="B3076" t="s">
        <v>6168</v>
      </c>
      <c r="C3076" t="s">
        <v>1889</v>
      </c>
      <c r="D3076" t="s">
        <v>66</v>
      </c>
      <c r="E3076" t="s">
        <v>177</v>
      </c>
      <c r="F3076" t="s">
        <v>592</v>
      </c>
      <c r="G3076" s="6">
        <f t="shared" si="432"/>
        <v>10000</v>
      </c>
      <c r="H3076" t="s">
        <v>79</v>
      </c>
      <c r="I3076" t="s">
        <v>31</v>
      </c>
      <c r="J3076" t="str">
        <f t="shared" si="433"/>
        <v>Ati Seshadri</v>
      </c>
      <c r="K3076" t="s">
        <v>2868</v>
      </c>
      <c r="L3076" s="7">
        <f t="shared" si="438"/>
        <v>44598</v>
      </c>
      <c r="N3076" s="1" t="str">
        <f t="shared" si="434"/>
        <v/>
      </c>
      <c r="P3076" s="7" t="str">
        <f t="shared" si="439"/>
        <v/>
      </c>
      <c r="R3076">
        <v>0</v>
      </c>
      <c r="S3076">
        <v>1</v>
      </c>
      <c r="T3076">
        <v>0.7</v>
      </c>
      <c r="U3076" t="s">
        <v>42</v>
      </c>
      <c r="W3076" t="str">
        <f t="shared" si="435"/>
        <v>Open</v>
      </c>
      <c r="X3076" t="str">
        <f>_xlfn.XLOOKUP(B3076,'Customers'!A:A,'Customers'!E:E,"")</f>
        <v>Enterprise</v>
      </c>
      <c r="Y3076">
        <f t="shared" si="436"/>
        <v>0</v>
      </c>
      <c r="Z3076" t="str">
        <f t="shared" si="437"/>
        <v/>
      </c>
      <c r="AA3076">
        <f t="shared" si="440"/>
        <v>0</v>
      </c>
    </row>
    <row r="3077" spans="1:27">
      <c r="A3077" t="s">
        <v>8996</v>
      </c>
      <c r="B3077" t="s">
        <v>702</v>
      </c>
      <c r="C3077" t="s">
        <v>4870</v>
      </c>
      <c r="D3077" t="s">
        <v>19</v>
      </c>
      <c r="E3077" t="s">
        <v>28</v>
      </c>
      <c r="F3077" t="s">
        <v>110</v>
      </c>
      <c r="G3077" s="6">
        <f t="shared" si="432"/>
        <v>1000</v>
      </c>
      <c r="H3077" t="s">
        <v>30</v>
      </c>
      <c r="I3077" t="s">
        <v>361</v>
      </c>
      <c r="J3077" t="str">
        <f t="shared" si="433"/>
        <v>Jalsa Parsa</v>
      </c>
      <c r="K3077" t="s">
        <v>6718</v>
      </c>
      <c r="L3077" s="7">
        <f t="shared" si="438"/>
        <v>44669</v>
      </c>
      <c r="M3077" s="7">
        <v>44804</v>
      </c>
      <c r="N3077" s="1">
        <f t="shared" si="434"/>
        <v>44804</v>
      </c>
      <c r="P3077" s="7" t="str">
        <f t="shared" si="439"/>
        <v/>
      </c>
      <c r="R3077">
        <v>0</v>
      </c>
      <c r="S3077">
        <v>1</v>
      </c>
      <c r="T3077">
        <v>18.2</v>
      </c>
      <c r="U3077" t="s">
        <v>25</v>
      </c>
      <c r="W3077" t="str">
        <f t="shared" si="435"/>
        <v>Open</v>
      </c>
      <c r="X3077" t="str">
        <f>_xlfn.XLOOKUP(B3077,'Customers'!A:A,'Customers'!E:E,"")</f>
        <v>SMB</v>
      </c>
      <c r="Y3077">
        <f t="shared" si="436"/>
        <v>0</v>
      </c>
      <c r="Z3077" t="str">
        <f t="shared" si="437"/>
        <v/>
      </c>
      <c r="AA3077">
        <f t="shared" si="440"/>
        <v>0</v>
      </c>
    </row>
    <row r="3078" spans="1:27">
      <c r="A3078" t="s">
        <v>8997</v>
      </c>
      <c r="B3078" t="s">
        <v>3625</v>
      </c>
      <c r="C3078" t="s">
        <v>18</v>
      </c>
      <c r="D3078" t="s">
        <v>183</v>
      </c>
      <c r="E3078" t="s">
        <v>20</v>
      </c>
      <c r="F3078" t="s">
        <v>8998</v>
      </c>
      <c r="G3078" s="6">
        <f t="shared" si="432"/>
        <v>12004</v>
      </c>
      <c r="H3078" t="s">
        <v>30</v>
      </c>
      <c r="I3078" t="s">
        <v>258</v>
      </c>
      <c r="J3078" t="str">
        <f t="shared" si="433"/>
        <v>Jasmit Gour</v>
      </c>
      <c r="K3078" t="s">
        <v>1592</v>
      </c>
      <c r="L3078" s="7">
        <f t="shared" si="438"/>
        <v>44716</v>
      </c>
      <c r="M3078" s="7">
        <v>44790</v>
      </c>
      <c r="N3078" s="1">
        <f t="shared" si="434"/>
        <v>44790</v>
      </c>
      <c r="P3078" s="7" t="str">
        <f t="shared" si="439"/>
        <v/>
      </c>
      <c r="R3078">
        <v>0</v>
      </c>
      <c r="S3078">
        <v>1</v>
      </c>
      <c r="T3078">
        <v>33.4</v>
      </c>
      <c r="U3078" t="s">
        <v>42</v>
      </c>
      <c r="W3078" t="str">
        <f t="shared" si="435"/>
        <v>Open</v>
      </c>
      <c r="X3078" t="str">
        <f>_xlfn.XLOOKUP(B3078,'Customers'!A:A,'Customers'!E:E,"")</f>
        <v>SMB</v>
      </c>
      <c r="Y3078">
        <f t="shared" si="436"/>
        <v>0</v>
      </c>
      <c r="Z3078" t="str">
        <f t="shared" si="437"/>
        <v/>
      </c>
      <c r="AA3078">
        <f t="shared" si="440"/>
        <v>0</v>
      </c>
    </row>
    <row r="3079" spans="1:27">
      <c r="A3079" t="s">
        <v>8999</v>
      </c>
      <c r="B3079" t="s">
        <v>513</v>
      </c>
      <c r="C3079" t="s">
        <v>18</v>
      </c>
      <c r="D3079" t="s">
        <v>66</v>
      </c>
      <c r="E3079" t="s">
        <v>45</v>
      </c>
      <c r="F3079" t="s">
        <v>9000</v>
      </c>
      <c r="G3079" s="6">
        <f t="shared" si="432"/>
        <v>14529</v>
      </c>
      <c r="H3079" t="s">
        <v>39</v>
      </c>
      <c r="I3079" t="s">
        <v>268</v>
      </c>
      <c r="J3079" t="str">
        <f t="shared" si="433"/>
        <v>Panini Kade</v>
      </c>
      <c r="K3079" t="s">
        <v>4131</v>
      </c>
      <c r="L3079" s="7">
        <f t="shared" si="438"/>
        <v>45399</v>
      </c>
      <c r="M3079" s="7">
        <v>45563</v>
      </c>
      <c r="N3079" s="1">
        <f t="shared" si="434"/>
        <v>45563</v>
      </c>
      <c r="P3079" s="7" t="str">
        <f t="shared" si="439"/>
        <v/>
      </c>
      <c r="R3079">
        <v>0</v>
      </c>
      <c r="S3079">
        <v>1</v>
      </c>
      <c r="T3079">
        <v>6.6</v>
      </c>
      <c r="U3079" t="s">
        <v>25</v>
      </c>
      <c r="W3079" t="str">
        <f t="shared" si="435"/>
        <v>Open</v>
      </c>
      <c r="X3079" t="str">
        <f>_xlfn.XLOOKUP(B3079,'Customers'!A:A,'Customers'!E:E,"")</f>
        <v>Mid-Market</v>
      </c>
      <c r="Y3079">
        <f t="shared" si="436"/>
        <v>0</v>
      </c>
      <c r="Z3079" t="str">
        <f t="shared" si="437"/>
        <v/>
      </c>
      <c r="AA3079">
        <f t="shared" si="440"/>
        <v>0</v>
      </c>
    </row>
    <row r="3080" spans="1:27">
      <c r="A3080" t="s">
        <v>9001</v>
      </c>
      <c r="B3080" t="s">
        <v>1915</v>
      </c>
      <c r="C3080" t="s">
        <v>3600</v>
      </c>
      <c r="D3080" t="s">
        <v>66</v>
      </c>
      <c r="E3080" t="s">
        <v>115</v>
      </c>
      <c r="F3080" t="s">
        <v>9002</v>
      </c>
      <c r="G3080" s="6">
        <f t="shared" si="432"/>
        <v>4175</v>
      </c>
      <c r="H3080" t="s">
        <v>56</v>
      </c>
      <c r="I3080" t="s">
        <v>351</v>
      </c>
      <c r="J3080" t="str">
        <f t="shared" si="433"/>
        <v>Rachit Lall</v>
      </c>
      <c r="K3080" t="s">
        <v>8608</v>
      </c>
      <c r="L3080" s="7">
        <f t="shared" si="438"/>
        <v>44959</v>
      </c>
      <c r="M3080" s="7">
        <v>45053</v>
      </c>
      <c r="N3080" s="1">
        <f t="shared" si="434"/>
        <v>45053</v>
      </c>
      <c r="O3080" s="7">
        <v>45061</v>
      </c>
      <c r="P3080" s="7">
        <f t="shared" si="439"/>
        <v>45061</v>
      </c>
      <c r="Q3080">
        <v>102</v>
      </c>
      <c r="R3080">
        <v>0</v>
      </c>
      <c r="S3080">
        <v>1</v>
      </c>
      <c r="T3080">
        <v>19.399999999999999</v>
      </c>
      <c r="U3080" t="s">
        <v>42</v>
      </c>
      <c r="W3080" t="str">
        <f t="shared" si="435"/>
        <v>Lost</v>
      </c>
      <c r="X3080" t="str">
        <f>_xlfn.XLOOKUP(B3080,'Customers'!A:A,'Customers'!E:E,"")</f>
        <v>Mid-Market</v>
      </c>
      <c r="Y3080">
        <f t="shared" si="436"/>
        <v>1</v>
      </c>
      <c r="Z3080">
        <f t="shared" si="437"/>
        <v>8</v>
      </c>
      <c r="AA3080">
        <f t="shared" si="440"/>
        <v>0</v>
      </c>
    </row>
    <row r="3081" spans="1:27">
      <c r="A3081" t="s">
        <v>9003</v>
      </c>
      <c r="B3081" t="s">
        <v>225</v>
      </c>
      <c r="C3081" t="s">
        <v>4622</v>
      </c>
      <c r="D3081" t="s">
        <v>53</v>
      </c>
      <c r="E3081" t="s">
        <v>20</v>
      </c>
      <c r="F3081" t="s">
        <v>9004</v>
      </c>
      <c r="G3081" s="6">
        <f t="shared" si="432"/>
        <v>47877</v>
      </c>
      <c r="H3081" t="s">
        <v>172</v>
      </c>
      <c r="I3081" t="s">
        <v>23</v>
      </c>
      <c r="J3081" t="str">
        <f t="shared" si="433"/>
        <v>Nihal Bhasin</v>
      </c>
      <c r="K3081" t="s">
        <v>1683</v>
      </c>
      <c r="L3081" s="7">
        <f t="shared" si="438"/>
        <v>44955</v>
      </c>
      <c r="M3081" s="7">
        <v>45109</v>
      </c>
      <c r="N3081" s="1">
        <f t="shared" si="434"/>
        <v>45109</v>
      </c>
      <c r="P3081" s="7" t="str">
        <f t="shared" si="439"/>
        <v/>
      </c>
      <c r="R3081">
        <v>0</v>
      </c>
      <c r="S3081">
        <v>1</v>
      </c>
      <c r="T3081">
        <v>22.9</v>
      </c>
      <c r="U3081" t="s">
        <v>33</v>
      </c>
      <c r="W3081" t="str">
        <f t="shared" si="435"/>
        <v>Open</v>
      </c>
      <c r="X3081" t="str">
        <f>_xlfn.XLOOKUP(B3081,'Customers'!A:A,'Customers'!E:E,"")</f>
        <v>Mid-Market</v>
      </c>
      <c r="Y3081">
        <f t="shared" si="436"/>
        <v>0</v>
      </c>
      <c r="Z3081" t="str">
        <f t="shared" si="437"/>
        <v/>
      </c>
      <c r="AA3081">
        <f t="shared" si="440"/>
        <v>0</v>
      </c>
    </row>
    <row r="3082" spans="1:27">
      <c r="A3082" t="s">
        <v>9005</v>
      </c>
      <c r="B3082" t="s">
        <v>5978</v>
      </c>
      <c r="C3082" t="s">
        <v>745</v>
      </c>
      <c r="D3082" t="s">
        <v>37</v>
      </c>
      <c r="E3082" t="s">
        <v>91</v>
      </c>
      <c r="F3082" t="s">
        <v>9006</v>
      </c>
      <c r="G3082" s="6">
        <f t="shared" si="432"/>
        <v>165930</v>
      </c>
      <c r="H3082" t="s">
        <v>56</v>
      </c>
      <c r="I3082" t="s">
        <v>432</v>
      </c>
      <c r="J3082" t="str">
        <f t="shared" si="433"/>
        <v>Owen Mane</v>
      </c>
      <c r="K3082" t="s">
        <v>3703</v>
      </c>
      <c r="L3082" s="7">
        <f t="shared" si="438"/>
        <v>44990</v>
      </c>
      <c r="M3082" s="7">
        <v>45101</v>
      </c>
      <c r="N3082" s="1">
        <f t="shared" si="434"/>
        <v>45101</v>
      </c>
      <c r="O3082" s="7">
        <v>45046</v>
      </c>
      <c r="P3082" s="7">
        <f t="shared" si="439"/>
        <v>45046</v>
      </c>
      <c r="Q3082">
        <v>56</v>
      </c>
      <c r="R3082">
        <v>0</v>
      </c>
      <c r="S3082">
        <v>1</v>
      </c>
      <c r="T3082">
        <v>20.6</v>
      </c>
      <c r="U3082" t="s">
        <v>58</v>
      </c>
      <c r="W3082" t="str">
        <f t="shared" si="435"/>
        <v>Won</v>
      </c>
      <c r="X3082" t="str">
        <f>_xlfn.XLOOKUP(B3082,'Customers'!A:A,'Customers'!E:E,"")</f>
        <v>Mid-Market</v>
      </c>
      <c r="Y3082">
        <f t="shared" si="436"/>
        <v>1</v>
      </c>
      <c r="Z3082">
        <f t="shared" si="437"/>
        <v>-55</v>
      </c>
      <c r="AA3082">
        <f t="shared" si="440"/>
        <v>0</v>
      </c>
    </row>
    <row r="3083" spans="1:27">
      <c r="A3083" t="s">
        <v>9007</v>
      </c>
      <c r="B3083" t="s">
        <v>2319</v>
      </c>
      <c r="C3083" t="s">
        <v>1270</v>
      </c>
      <c r="D3083" t="s">
        <v>19</v>
      </c>
      <c r="E3083" t="s">
        <v>115</v>
      </c>
      <c r="F3083" t="s">
        <v>9008</v>
      </c>
      <c r="G3083" s="6">
        <f t="shared" si="432"/>
        <v>4804</v>
      </c>
      <c r="H3083" t="s">
        <v>172</v>
      </c>
      <c r="I3083" t="s">
        <v>2020</v>
      </c>
      <c r="J3083" t="str">
        <f t="shared" si="433"/>
        <v>Panini Kade</v>
      </c>
      <c r="K3083" t="s">
        <v>1166</v>
      </c>
      <c r="L3083" s="7">
        <f t="shared" si="438"/>
        <v>45073</v>
      </c>
      <c r="M3083" s="7">
        <v>45228</v>
      </c>
      <c r="N3083" s="1">
        <f t="shared" si="434"/>
        <v>45228</v>
      </c>
      <c r="O3083" s="7">
        <v>45187</v>
      </c>
      <c r="P3083" s="7">
        <f t="shared" si="439"/>
        <v>45187</v>
      </c>
      <c r="Q3083">
        <v>114</v>
      </c>
      <c r="R3083">
        <v>0</v>
      </c>
      <c r="S3083">
        <v>1</v>
      </c>
      <c r="T3083">
        <v>16.7</v>
      </c>
      <c r="U3083" t="s">
        <v>100</v>
      </c>
      <c r="W3083" t="str">
        <f t="shared" si="435"/>
        <v>Lost</v>
      </c>
      <c r="X3083" t="str">
        <f>_xlfn.XLOOKUP(B3083,'Customers'!A:A,'Customers'!E:E,"")</f>
        <v>Enterprise</v>
      </c>
      <c r="Y3083">
        <f t="shared" si="436"/>
        <v>1</v>
      </c>
      <c r="Z3083">
        <f t="shared" si="437"/>
        <v>-41</v>
      </c>
      <c r="AA3083">
        <f t="shared" si="440"/>
        <v>0</v>
      </c>
    </row>
    <row r="3084" spans="1:27">
      <c r="A3084" t="s">
        <v>9009</v>
      </c>
      <c r="B3084" t="s">
        <v>3633</v>
      </c>
      <c r="C3084" t="s">
        <v>2592</v>
      </c>
      <c r="D3084" t="s">
        <v>183</v>
      </c>
      <c r="E3084" t="s">
        <v>45</v>
      </c>
      <c r="F3084" t="s">
        <v>9010</v>
      </c>
      <c r="G3084" s="6">
        <f t="shared" si="432"/>
        <v>4387</v>
      </c>
      <c r="H3084" t="s">
        <v>39</v>
      </c>
      <c r="I3084" t="s">
        <v>145</v>
      </c>
      <c r="J3084" t="str">
        <f t="shared" si="433"/>
        <v>Krish Varughese</v>
      </c>
      <c r="K3084" t="s">
        <v>522</v>
      </c>
      <c r="L3084" s="7">
        <f t="shared" si="438"/>
        <v>44581</v>
      </c>
      <c r="M3084" s="7">
        <v>44703</v>
      </c>
      <c r="N3084" s="1">
        <f t="shared" si="434"/>
        <v>44703</v>
      </c>
      <c r="P3084" s="7" t="str">
        <f t="shared" si="439"/>
        <v/>
      </c>
      <c r="R3084">
        <v>0</v>
      </c>
      <c r="S3084">
        <v>1</v>
      </c>
      <c r="T3084">
        <v>1.6</v>
      </c>
      <c r="U3084" t="s">
        <v>33</v>
      </c>
      <c r="W3084" t="str">
        <f t="shared" si="435"/>
        <v>Open</v>
      </c>
      <c r="X3084" t="str">
        <f>_xlfn.XLOOKUP(B3084,'Customers'!A:A,'Customers'!E:E,"")</f>
        <v>SMB</v>
      </c>
      <c r="Y3084">
        <f t="shared" si="436"/>
        <v>0</v>
      </c>
      <c r="Z3084" t="str">
        <f t="shared" si="437"/>
        <v/>
      </c>
      <c r="AA3084">
        <f t="shared" si="440"/>
        <v>0</v>
      </c>
    </row>
    <row r="3085" spans="1:27">
      <c r="A3085" t="s">
        <v>9011</v>
      </c>
      <c r="B3085" t="s">
        <v>2343</v>
      </c>
      <c r="C3085" t="s">
        <v>525</v>
      </c>
      <c r="D3085" t="s">
        <v>66</v>
      </c>
      <c r="E3085" t="s">
        <v>91</v>
      </c>
      <c r="F3085" t="s">
        <v>9012</v>
      </c>
      <c r="G3085" s="6">
        <f t="shared" si="432"/>
        <v>7748</v>
      </c>
      <c r="H3085" t="s">
        <v>39</v>
      </c>
      <c r="I3085" t="s">
        <v>409</v>
      </c>
      <c r="J3085" t="str">
        <f t="shared" si="433"/>
        <v>Vidhi Mital</v>
      </c>
      <c r="K3085" t="s">
        <v>228</v>
      </c>
      <c r="L3085" s="7">
        <f t="shared" si="438"/>
        <v>44701</v>
      </c>
      <c r="M3085" s="7">
        <v>44733</v>
      </c>
      <c r="N3085" s="1">
        <f t="shared" si="434"/>
        <v>44733</v>
      </c>
      <c r="O3085" s="7">
        <v>44860</v>
      </c>
      <c r="P3085" s="7">
        <f t="shared" si="439"/>
        <v>44860</v>
      </c>
      <c r="Q3085">
        <v>159</v>
      </c>
      <c r="R3085">
        <v>0</v>
      </c>
      <c r="S3085">
        <v>1</v>
      </c>
      <c r="T3085">
        <v>25.2</v>
      </c>
      <c r="U3085" t="s">
        <v>25</v>
      </c>
      <c r="W3085" t="str">
        <f t="shared" si="435"/>
        <v>Won</v>
      </c>
      <c r="X3085" t="str">
        <f>_xlfn.XLOOKUP(B3085,'Customers'!A:A,'Customers'!E:E,"")</f>
        <v>Mid-Market</v>
      </c>
      <c r="Y3085">
        <f t="shared" si="436"/>
        <v>1</v>
      </c>
      <c r="Z3085">
        <f t="shared" si="437"/>
        <v>127</v>
      </c>
      <c r="AA3085">
        <f t="shared" si="440"/>
        <v>1</v>
      </c>
    </row>
    <row r="3086" spans="1:27">
      <c r="A3086" t="s">
        <v>9013</v>
      </c>
      <c r="B3086" t="s">
        <v>2200</v>
      </c>
      <c r="C3086" t="s">
        <v>18</v>
      </c>
      <c r="D3086" t="s">
        <v>183</v>
      </c>
      <c r="E3086" t="s">
        <v>177</v>
      </c>
      <c r="F3086" t="s">
        <v>9014</v>
      </c>
      <c r="G3086" s="6">
        <f t="shared" si="432"/>
        <v>12508</v>
      </c>
      <c r="H3086" t="s">
        <v>161</v>
      </c>
      <c r="I3086" t="s">
        <v>98</v>
      </c>
      <c r="J3086" t="str">
        <f t="shared" si="433"/>
        <v>Amruta Sinha</v>
      </c>
      <c r="K3086" t="s">
        <v>7022</v>
      </c>
      <c r="L3086" s="7">
        <f t="shared" si="438"/>
        <v>44582</v>
      </c>
      <c r="N3086" s="1" t="str">
        <f t="shared" si="434"/>
        <v/>
      </c>
      <c r="P3086" s="7" t="str">
        <f t="shared" si="439"/>
        <v/>
      </c>
      <c r="R3086">
        <v>0</v>
      </c>
      <c r="S3086">
        <v>1</v>
      </c>
      <c r="T3086">
        <v>20.7</v>
      </c>
      <c r="U3086" t="s">
        <v>42</v>
      </c>
      <c r="W3086" t="str">
        <f t="shared" si="435"/>
        <v>Open</v>
      </c>
      <c r="X3086" t="str">
        <f>_xlfn.XLOOKUP(B3086,'Customers'!A:A,'Customers'!E:E,"")</f>
        <v>Mid-Market</v>
      </c>
      <c r="Y3086">
        <f t="shared" si="436"/>
        <v>0</v>
      </c>
      <c r="Z3086" t="str">
        <f t="shared" si="437"/>
        <v/>
      </c>
      <c r="AA3086">
        <f t="shared" si="440"/>
        <v>0</v>
      </c>
    </row>
    <row r="3087" spans="1:27">
      <c r="A3087" t="s">
        <v>9015</v>
      </c>
      <c r="B3087" t="s">
        <v>793</v>
      </c>
      <c r="C3087" t="s">
        <v>2356</v>
      </c>
      <c r="D3087" t="s">
        <v>66</v>
      </c>
      <c r="E3087" t="s">
        <v>177</v>
      </c>
      <c r="F3087" t="s">
        <v>9016</v>
      </c>
      <c r="G3087" s="6">
        <f t="shared" si="432"/>
        <v>13133</v>
      </c>
      <c r="H3087" t="s">
        <v>22</v>
      </c>
      <c r="I3087" t="s">
        <v>361</v>
      </c>
      <c r="J3087" t="str">
        <f t="shared" si="433"/>
        <v>Jalsa Parsa</v>
      </c>
      <c r="K3087" t="s">
        <v>461</v>
      </c>
      <c r="L3087" s="7">
        <f t="shared" si="438"/>
        <v>45420</v>
      </c>
      <c r="M3087" s="7">
        <v>45451</v>
      </c>
      <c r="N3087" s="1">
        <f t="shared" si="434"/>
        <v>45451</v>
      </c>
      <c r="P3087" s="7" t="str">
        <f t="shared" si="439"/>
        <v/>
      </c>
      <c r="R3087">
        <v>0</v>
      </c>
      <c r="S3087">
        <v>1</v>
      </c>
      <c r="U3087" t="s">
        <v>25</v>
      </c>
      <c r="W3087" t="str">
        <f t="shared" si="435"/>
        <v>Open</v>
      </c>
      <c r="X3087" t="str">
        <f>_xlfn.XLOOKUP(B3087,'Customers'!A:A,'Customers'!E:E,"")</f>
        <v>SMB</v>
      </c>
      <c r="Y3087">
        <f t="shared" si="436"/>
        <v>0</v>
      </c>
      <c r="Z3087" t="str">
        <f t="shared" si="437"/>
        <v/>
      </c>
      <c r="AA3087">
        <f t="shared" si="440"/>
        <v>0</v>
      </c>
    </row>
    <row r="3088" spans="1:27">
      <c r="A3088" t="s">
        <v>9017</v>
      </c>
      <c r="B3088" t="s">
        <v>3400</v>
      </c>
      <c r="C3088" t="s">
        <v>251</v>
      </c>
      <c r="D3088" t="s">
        <v>183</v>
      </c>
      <c r="E3088" t="s">
        <v>177</v>
      </c>
      <c r="F3088" t="s">
        <v>9018</v>
      </c>
      <c r="G3088" s="6">
        <f t="shared" si="432"/>
        <v>9779</v>
      </c>
      <c r="H3088" t="s">
        <v>30</v>
      </c>
      <c r="I3088" t="s">
        <v>98</v>
      </c>
      <c r="J3088" t="str">
        <f t="shared" si="433"/>
        <v>Amruta Sinha</v>
      </c>
      <c r="K3088" t="s">
        <v>5400</v>
      </c>
      <c r="L3088" s="7">
        <f t="shared" si="438"/>
        <v>44583</v>
      </c>
      <c r="M3088" s="7">
        <v>44690</v>
      </c>
      <c r="N3088" s="1">
        <f t="shared" si="434"/>
        <v>44690</v>
      </c>
      <c r="P3088" s="7" t="str">
        <f t="shared" si="439"/>
        <v/>
      </c>
      <c r="R3088">
        <v>0</v>
      </c>
      <c r="S3088">
        <v>1</v>
      </c>
      <c r="T3088">
        <v>2.6</v>
      </c>
      <c r="U3088" t="s">
        <v>100</v>
      </c>
      <c r="W3088" t="str">
        <f t="shared" si="435"/>
        <v>Open</v>
      </c>
      <c r="X3088" t="str">
        <f>_xlfn.XLOOKUP(B3088,'Customers'!A:A,'Customers'!E:E,"")</f>
        <v>SMB</v>
      </c>
      <c r="Y3088">
        <f t="shared" si="436"/>
        <v>0</v>
      </c>
      <c r="Z3088" t="str">
        <f t="shared" si="437"/>
        <v/>
      </c>
      <c r="AA3088">
        <f t="shared" si="440"/>
        <v>0</v>
      </c>
    </row>
    <row r="3089" spans="1:27">
      <c r="A3089" t="s">
        <v>9019</v>
      </c>
      <c r="B3089" t="s">
        <v>5598</v>
      </c>
      <c r="C3089" t="s">
        <v>499</v>
      </c>
      <c r="D3089" t="s">
        <v>53</v>
      </c>
      <c r="E3089" t="s">
        <v>45</v>
      </c>
      <c r="F3089" t="s">
        <v>9020</v>
      </c>
      <c r="G3089" s="6">
        <f t="shared" si="432"/>
        <v>18764</v>
      </c>
      <c r="H3089" t="s">
        <v>39</v>
      </c>
      <c r="I3089" t="s">
        <v>361</v>
      </c>
      <c r="J3089" t="str">
        <f t="shared" si="433"/>
        <v>Jalsa Parsa</v>
      </c>
      <c r="K3089" t="s">
        <v>1722</v>
      </c>
      <c r="L3089" s="7">
        <f t="shared" si="438"/>
        <v>45124</v>
      </c>
      <c r="M3089" s="7">
        <v>45207</v>
      </c>
      <c r="N3089" s="1">
        <f t="shared" si="434"/>
        <v>45207</v>
      </c>
      <c r="P3089" s="7" t="str">
        <f t="shared" si="439"/>
        <v/>
      </c>
      <c r="R3089">
        <v>0</v>
      </c>
      <c r="S3089">
        <v>1</v>
      </c>
      <c r="T3089">
        <v>13</v>
      </c>
      <c r="U3089" t="s">
        <v>33</v>
      </c>
      <c r="W3089" t="str">
        <f t="shared" si="435"/>
        <v>Open</v>
      </c>
      <c r="X3089" t="str">
        <f>_xlfn.XLOOKUP(B3089,'Customers'!A:A,'Customers'!E:E,"")</f>
        <v>Mid-Market</v>
      </c>
      <c r="Y3089">
        <f t="shared" si="436"/>
        <v>0</v>
      </c>
      <c r="Z3089" t="str">
        <f t="shared" si="437"/>
        <v/>
      </c>
      <c r="AA3089">
        <f t="shared" si="440"/>
        <v>0</v>
      </c>
    </row>
    <row r="3090" spans="1:27">
      <c r="A3090" t="s">
        <v>9021</v>
      </c>
      <c r="B3090" t="s">
        <v>3599</v>
      </c>
      <c r="C3090" t="s">
        <v>199</v>
      </c>
      <c r="D3090" t="s">
        <v>53</v>
      </c>
      <c r="E3090" t="s">
        <v>115</v>
      </c>
      <c r="F3090" t="s">
        <v>9022</v>
      </c>
      <c r="G3090" s="6">
        <f t="shared" si="432"/>
        <v>23532</v>
      </c>
      <c r="H3090" t="s">
        <v>151</v>
      </c>
      <c r="I3090" t="s">
        <v>258</v>
      </c>
      <c r="J3090" t="str">
        <f t="shared" si="433"/>
        <v>Jasmit Gour</v>
      </c>
      <c r="K3090" t="s">
        <v>375</v>
      </c>
      <c r="L3090" s="7">
        <f t="shared" si="438"/>
        <v>44778</v>
      </c>
      <c r="M3090" s="7">
        <v>44918</v>
      </c>
      <c r="N3090" s="1">
        <f t="shared" si="434"/>
        <v>44918</v>
      </c>
      <c r="O3090" s="7">
        <v>44838</v>
      </c>
      <c r="P3090" s="7">
        <f t="shared" si="439"/>
        <v>44838</v>
      </c>
      <c r="Q3090">
        <v>60</v>
      </c>
      <c r="R3090">
        <v>0</v>
      </c>
      <c r="S3090">
        <v>1</v>
      </c>
      <c r="T3090">
        <v>8.5</v>
      </c>
      <c r="U3090" t="s">
        <v>42</v>
      </c>
      <c r="W3090" t="str">
        <f t="shared" si="435"/>
        <v>Lost</v>
      </c>
      <c r="X3090" t="str">
        <f>_xlfn.XLOOKUP(B3090,'Customers'!A:A,'Customers'!E:E,"")</f>
        <v>Enterprise</v>
      </c>
      <c r="Y3090">
        <f t="shared" si="436"/>
        <v>1</v>
      </c>
      <c r="Z3090">
        <f t="shared" si="437"/>
        <v>-80</v>
      </c>
      <c r="AA3090">
        <f t="shared" si="440"/>
        <v>0</v>
      </c>
    </row>
    <row r="3091" spans="1:27">
      <c r="A3091" t="s">
        <v>9023</v>
      </c>
      <c r="B3091" t="s">
        <v>9024</v>
      </c>
      <c r="C3091" t="s">
        <v>1270</v>
      </c>
      <c r="D3091" t="s">
        <v>66</v>
      </c>
      <c r="E3091" t="s">
        <v>20</v>
      </c>
      <c r="F3091" t="s">
        <v>9025</v>
      </c>
      <c r="G3091" s="6">
        <f t="shared" si="432"/>
        <v>8503</v>
      </c>
      <c r="H3091" t="s">
        <v>79</v>
      </c>
      <c r="I3091" t="s">
        <v>93</v>
      </c>
      <c r="J3091" t="str">
        <f t="shared" si="433"/>
        <v>Owen Mane</v>
      </c>
      <c r="K3091" t="s">
        <v>817</v>
      </c>
      <c r="L3091" s="7">
        <f t="shared" si="438"/>
        <v>45007</v>
      </c>
      <c r="M3091" s="7">
        <v>45120</v>
      </c>
      <c r="N3091" s="1">
        <f t="shared" si="434"/>
        <v>45120</v>
      </c>
      <c r="P3091" s="7" t="str">
        <f t="shared" si="439"/>
        <v/>
      </c>
      <c r="R3091">
        <v>0</v>
      </c>
      <c r="S3091">
        <v>1</v>
      </c>
      <c r="T3091">
        <v>24.4</v>
      </c>
      <c r="U3091" t="s">
        <v>33</v>
      </c>
      <c r="W3091" t="str">
        <f t="shared" si="435"/>
        <v>Open</v>
      </c>
      <c r="X3091" t="str">
        <f>_xlfn.XLOOKUP(B3091,'Customers'!A:A,'Customers'!E:E,"")</f>
        <v>Mid-Market</v>
      </c>
      <c r="Y3091">
        <f t="shared" si="436"/>
        <v>0</v>
      </c>
      <c r="Z3091" t="str">
        <f t="shared" si="437"/>
        <v/>
      </c>
      <c r="AA3091">
        <f t="shared" si="440"/>
        <v>0</v>
      </c>
    </row>
    <row r="3092" spans="1:27">
      <c r="A3092" t="s">
        <v>9026</v>
      </c>
      <c r="B3092" t="s">
        <v>1320</v>
      </c>
      <c r="C3092" t="s">
        <v>1557</v>
      </c>
      <c r="D3092" t="s">
        <v>37</v>
      </c>
      <c r="E3092" t="s">
        <v>45</v>
      </c>
      <c r="F3092" t="s">
        <v>9027</v>
      </c>
      <c r="G3092" s="6">
        <f t="shared" si="432"/>
        <v>106000</v>
      </c>
      <c r="H3092" t="s">
        <v>39</v>
      </c>
      <c r="I3092" t="s">
        <v>98</v>
      </c>
      <c r="J3092" t="str">
        <f t="shared" si="433"/>
        <v>Amruta Sinha</v>
      </c>
      <c r="K3092" t="s">
        <v>7442</v>
      </c>
      <c r="L3092" s="7">
        <f t="shared" si="438"/>
        <v>45588</v>
      </c>
      <c r="M3092" s="7">
        <v>45654</v>
      </c>
      <c r="N3092" s="1">
        <f t="shared" si="434"/>
        <v>45654</v>
      </c>
      <c r="P3092" s="7" t="str">
        <f t="shared" si="439"/>
        <v/>
      </c>
      <c r="R3092">
        <v>0</v>
      </c>
      <c r="S3092">
        <v>1</v>
      </c>
      <c r="T3092">
        <v>26.3</v>
      </c>
      <c r="U3092" t="s">
        <v>33</v>
      </c>
      <c r="W3092" t="str">
        <f t="shared" si="435"/>
        <v>Open</v>
      </c>
      <c r="X3092" t="str">
        <f>_xlfn.XLOOKUP(B3092,'Customers'!A:A,'Customers'!E:E,"")</f>
        <v>Mid-Market</v>
      </c>
      <c r="Y3092">
        <f t="shared" si="436"/>
        <v>0</v>
      </c>
      <c r="Z3092" t="str">
        <f t="shared" si="437"/>
        <v/>
      </c>
      <c r="AA3092">
        <f t="shared" si="440"/>
        <v>0</v>
      </c>
    </row>
    <row r="3093" spans="1:27">
      <c r="A3093" t="s">
        <v>9028</v>
      </c>
      <c r="B3093" t="s">
        <v>76</v>
      </c>
      <c r="C3093" t="s">
        <v>18</v>
      </c>
      <c r="D3093" t="s">
        <v>66</v>
      </c>
      <c r="E3093" t="s">
        <v>20</v>
      </c>
      <c r="F3093" t="s">
        <v>9029</v>
      </c>
      <c r="G3093" s="6">
        <f t="shared" si="432"/>
        <v>21971</v>
      </c>
      <c r="H3093" t="s">
        <v>22</v>
      </c>
      <c r="I3093" t="s">
        <v>62</v>
      </c>
      <c r="J3093" t="str">
        <f t="shared" si="433"/>
        <v>Jairaj Panchal</v>
      </c>
      <c r="K3093" t="s">
        <v>3783</v>
      </c>
      <c r="L3093" s="7">
        <f t="shared" si="438"/>
        <v>45555</v>
      </c>
      <c r="M3093" s="7">
        <v>45635</v>
      </c>
      <c r="N3093" s="1">
        <f t="shared" si="434"/>
        <v>45635</v>
      </c>
      <c r="P3093" s="7" t="str">
        <f t="shared" si="439"/>
        <v/>
      </c>
      <c r="R3093">
        <v>0</v>
      </c>
      <c r="S3093">
        <v>1</v>
      </c>
      <c r="T3093">
        <v>8.6999999999999993</v>
      </c>
      <c r="U3093" t="s">
        <v>33</v>
      </c>
      <c r="W3093" t="str">
        <f t="shared" si="435"/>
        <v>Open</v>
      </c>
      <c r="X3093" t="str">
        <f>_xlfn.XLOOKUP(B3093,'Customers'!A:A,'Customers'!E:E,"")</f>
        <v>SMB</v>
      </c>
      <c r="Y3093">
        <f t="shared" si="436"/>
        <v>0</v>
      </c>
      <c r="Z3093" t="str">
        <f t="shared" si="437"/>
        <v/>
      </c>
      <c r="AA3093">
        <f t="shared" si="440"/>
        <v>0</v>
      </c>
    </row>
    <row r="3094" spans="1:27">
      <c r="A3094" t="s">
        <v>9030</v>
      </c>
      <c r="B3094" t="s">
        <v>9031</v>
      </c>
      <c r="C3094" t="s">
        <v>18</v>
      </c>
      <c r="D3094" t="s">
        <v>183</v>
      </c>
      <c r="E3094" t="s">
        <v>45</v>
      </c>
      <c r="F3094" t="s">
        <v>67</v>
      </c>
      <c r="G3094" s="6">
        <f t="shared" si="432"/>
        <v>7000</v>
      </c>
      <c r="H3094" t="s">
        <v>56</v>
      </c>
      <c r="I3094" t="s">
        <v>23</v>
      </c>
      <c r="J3094" t="str">
        <f t="shared" si="433"/>
        <v>Nihal Bhasin</v>
      </c>
      <c r="K3094" t="s">
        <v>5549</v>
      </c>
      <c r="L3094" s="7">
        <f t="shared" si="438"/>
        <v>44688</v>
      </c>
      <c r="M3094" s="7">
        <v>44824</v>
      </c>
      <c r="N3094" s="1">
        <f t="shared" si="434"/>
        <v>44824</v>
      </c>
      <c r="P3094" s="7" t="str">
        <f t="shared" si="439"/>
        <v/>
      </c>
      <c r="R3094">
        <v>0</v>
      </c>
      <c r="S3094">
        <v>1</v>
      </c>
      <c r="T3094">
        <v>25.5</v>
      </c>
      <c r="U3094" t="s">
        <v>42</v>
      </c>
      <c r="W3094" t="str">
        <f t="shared" si="435"/>
        <v>Open</v>
      </c>
      <c r="X3094" t="str">
        <f>_xlfn.XLOOKUP(B3094,'Customers'!A:A,'Customers'!E:E,"")</f>
        <v>SMB</v>
      </c>
      <c r="Y3094">
        <f t="shared" si="436"/>
        <v>0</v>
      </c>
      <c r="Z3094" t="str">
        <f t="shared" si="437"/>
        <v/>
      </c>
      <c r="AA3094">
        <f t="shared" si="440"/>
        <v>0</v>
      </c>
    </row>
    <row r="3095" spans="1:27">
      <c r="A3095" t="s">
        <v>9032</v>
      </c>
      <c r="B3095" t="s">
        <v>2943</v>
      </c>
      <c r="C3095" t="s">
        <v>763</v>
      </c>
      <c r="D3095" t="s">
        <v>183</v>
      </c>
      <c r="E3095" t="s">
        <v>115</v>
      </c>
      <c r="F3095" t="s">
        <v>9033</v>
      </c>
      <c r="G3095" s="6">
        <f t="shared" si="432"/>
        <v>6982</v>
      </c>
      <c r="H3095" t="s">
        <v>56</v>
      </c>
      <c r="I3095" t="s">
        <v>844</v>
      </c>
      <c r="J3095" t="str">
        <f t="shared" si="433"/>
        <v>Lakshmi Hayre</v>
      </c>
      <c r="K3095" t="s">
        <v>1254</v>
      </c>
      <c r="L3095" s="7">
        <f t="shared" si="438"/>
        <v>45259</v>
      </c>
      <c r="M3095" s="7">
        <v>45316</v>
      </c>
      <c r="N3095" s="1">
        <f t="shared" si="434"/>
        <v>45316</v>
      </c>
      <c r="O3095" s="7">
        <v>45394</v>
      </c>
      <c r="P3095" s="7">
        <f t="shared" si="439"/>
        <v>45394</v>
      </c>
      <c r="Q3095">
        <v>135</v>
      </c>
      <c r="R3095">
        <v>0</v>
      </c>
      <c r="S3095">
        <v>1</v>
      </c>
      <c r="T3095">
        <v>28.4</v>
      </c>
      <c r="U3095" t="s">
        <v>100</v>
      </c>
      <c r="W3095" t="str">
        <f t="shared" si="435"/>
        <v>Lost</v>
      </c>
      <c r="X3095" t="str">
        <f>_xlfn.XLOOKUP(B3095,'Customers'!A:A,'Customers'!E:E,"")</f>
        <v>Mid-Market</v>
      </c>
      <c r="Y3095">
        <f t="shared" si="436"/>
        <v>1</v>
      </c>
      <c r="Z3095">
        <f t="shared" si="437"/>
        <v>78</v>
      </c>
      <c r="AA3095">
        <f t="shared" si="440"/>
        <v>1</v>
      </c>
    </row>
    <row r="3096" spans="1:27">
      <c r="A3096" t="s">
        <v>9034</v>
      </c>
      <c r="B3096" t="s">
        <v>5002</v>
      </c>
      <c r="C3096" t="s">
        <v>4873</v>
      </c>
      <c r="D3096" t="s">
        <v>183</v>
      </c>
      <c r="E3096" t="s">
        <v>45</v>
      </c>
      <c r="F3096" t="s">
        <v>9035</v>
      </c>
      <c r="G3096" s="6">
        <f t="shared" si="432"/>
        <v>12529</v>
      </c>
      <c r="H3096" t="s">
        <v>47</v>
      </c>
      <c r="I3096" t="s">
        <v>1009</v>
      </c>
      <c r="J3096" t="str">
        <f t="shared" si="433"/>
        <v>Ekta Uppal</v>
      </c>
      <c r="K3096" t="s">
        <v>8250</v>
      </c>
      <c r="L3096" s="7">
        <f t="shared" si="438"/>
        <v>45461</v>
      </c>
      <c r="M3096" s="7">
        <v>45578</v>
      </c>
      <c r="N3096" s="1">
        <f t="shared" si="434"/>
        <v>45578</v>
      </c>
      <c r="P3096" s="7" t="str">
        <f t="shared" si="439"/>
        <v/>
      </c>
      <c r="R3096">
        <v>0</v>
      </c>
      <c r="S3096">
        <v>1</v>
      </c>
      <c r="T3096">
        <v>19.5</v>
      </c>
      <c r="U3096" t="s">
        <v>58</v>
      </c>
      <c r="W3096" t="str">
        <f t="shared" si="435"/>
        <v>Open</v>
      </c>
      <c r="X3096" t="str">
        <f>_xlfn.XLOOKUP(B3096,'Customers'!A:A,'Customers'!E:E,"")</f>
        <v>Mid-Market</v>
      </c>
      <c r="Y3096">
        <f t="shared" si="436"/>
        <v>0</v>
      </c>
      <c r="Z3096" t="str">
        <f t="shared" si="437"/>
        <v/>
      </c>
      <c r="AA3096">
        <f t="shared" si="440"/>
        <v>0</v>
      </c>
    </row>
    <row r="3097" spans="1:27">
      <c r="A3097" t="s">
        <v>9036</v>
      </c>
      <c r="B3097" t="s">
        <v>4818</v>
      </c>
      <c r="C3097" t="s">
        <v>1653</v>
      </c>
      <c r="D3097" t="s">
        <v>183</v>
      </c>
      <c r="E3097" t="s">
        <v>54</v>
      </c>
      <c r="F3097" t="s">
        <v>9037</v>
      </c>
      <c r="G3097" s="6">
        <f t="shared" si="432"/>
        <v>6177</v>
      </c>
      <c r="H3097" t="s">
        <v>172</v>
      </c>
      <c r="I3097" t="s">
        <v>105</v>
      </c>
      <c r="J3097" t="str">
        <f t="shared" si="433"/>
        <v>Hemangini Bahri</v>
      </c>
      <c r="K3097" t="s">
        <v>9038</v>
      </c>
      <c r="L3097" s="7">
        <f t="shared" si="438"/>
        <v>45506</v>
      </c>
      <c r="M3097" s="7">
        <v>45523</v>
      </c>
      <c r="N3097" s="1">
        <f t="shared" si="434"/>
        <v>45523</v>
      </c>
      <c r="P3097" s="7" t="str">
        <f t="shared" si="439"/>
        <v/>
      </c>
      <c r="R3097">
        <v>0</v>
      </c>
      <c r="S3097">
        <v>1</v>
      </c>
      <c r="T3097">
        <v>18</v>
      </c>
      <c r="U3097" t="s">
        <v>58</v>
      </c>
      <c r="W3097" t="str">
        <f t="shared" si="435"/>
        <v>Open</v>
      </c>
      <c r="X3097" t="str">
        <f>_xlfn.XLOOKUP(B3097,'Customers'!A:A,'Customers'!E:E,"")</f>
        <v>Mid-Market</v>
      </c>
      <c r="Y3097">
        <f t="shared" si="436"/>
        <v>0</v>
      </c>
      <c r="Z3097" t="str">
        <f t="shared" si="437"/>
        <v/>
      </c>
      <c r="AA3097">
        <f t="shared" si="440"/>
        <v>0</v>
      </c>
    </row>
    <row r="3098" spans="1:27">
      <c r="A3098" t="s">
        <v>9039</v>
      </c>
      <c r="B3098" t="s">
        <v>533</v>
      </c>
      <c r="C3098" t="s">
        <v>18</v>
      </c>
      <c r="D3098" t="s">
        <v>37</v>
      </c>
      <c r="E3098" t="s">
        <v>45</v>
      </c>
      <c r="F3098" t="s">
        <v>9040</v>
      </c>
      <c r="G3098" s="6">
        <f t="shared" si="432"/>
        <v>55607</v>
      </c>
      <c r="H3098" t="s">
        <v>172</v>
      </c>
      <c r="I3098" t="s">
        <v>361</v>
      </c>
      <c r="J3098" t="str">
        <f t="shared" si="433"/>
        <v>Jalsa Parsa</v>
      </c>
      <c r="K3098" t="s">
        <v>6810</v>
      </c>
      <c r="L3098" s="7">
        <f t="shared" si="438"/>
        <v>45369</v>
      </c>
      <c r="M3098" s="7">
        <v>45447</v>
      </c>
      <c r="N3098" s="1">
        <f t="shared" si="434"/>
        <v>45447</v>
      </c>
      <c r="P3098" s="7" t="str">
        <f t="shared" si="439"/>
        <v/>
      </c>
      <c r="R3098">
        <v>0</v>
      </c>
      <c r="S3098">
        <v>1</v>
      </c>
      <c r="T3098">
        <v>10.199999999999999</v>
      </c>
      <c r="U3098" t="s">
        <v>58</v>
      </c>
      <c r="W3098" t="str">
        <f t="shared" si="435"/>
        <v>Open</v>
      </c>
      <c r="X3098" t="str">
        <f>_xlfn.XLOOKUP(B3098,'Customers'!A:A,'Customers'!E:E,"")</f>
        <v>Enterprise</v>
      </c>
      <c r="Y3098">
        <f t="shared" si="436"/>
        <v>0</v>
      </c>
      <c r="Z3098" t="str">
        <f t="shared" si="437"/>
        <v/>
      </c>
      <c r="AA3098">
        <f t="shared" si="440"/>
        <v>0</v>
      </c>
    </row>
    <row r="3099" spans="1:27">
      <c r="A3099" t="s">
        <v>9041</v>
      </c>
      <c r="B3099" t="s">
        <v>1739</v>
      </c>
      <c r="C3099" t="s">
        <v>1826</v>
      </c>
      <c r="D3099" t="s">
        <v>19</v>
      </c>
      <c r="E3099" t="s">
        <v>177</v>
      </c>
      <c r="F3099" t="s">
        <v>9042</v>
      </c>
      <c r="G3099" s="6">
        <f t="shared" si="432"/>
        <v>2450</v>
      </c>
      <c r="H3099" t="s">
        <v>30</v>
      </c>
      <c r="I3099" t="s">
        <v>258</v>
      </c>
      <c r="J3099" t="str">
        <f t="shared" si="433"/>
        <v>Jasmit Gour</v>
      </c>
      <c r="K3099" t="s">
        <v>1547</v>
      </c>
      <c r="L3099" s="7">
        <f t="shared" si="438"/>
        <v>44847</v>
      </c>
      <c r="M3099" s="7">
        <v>45018</v>
      </c>
      <c r="N3099" s="1">
        <f t="shared" si="434"/>
        <v>45018</v>
      </c>
      <c r="P3099" s="7" t="str">
        <f t="shared" si="439"/>
        <v/>
      </c>
      <c r="R3099">
        <v>0</v>
      </c>
      <c r="S3099">
        <v>1</v>
      </c>
      <c r="T3099">
        <v>16.100000000000001</v>
      </c>
      <c r="U3099" t="s">
        <v>42</v>
      </c>
      <c r="W3099" t="str">
        <f t="shared" si="435"/>
        <v>Open</v>
      </c>
      <c r="X3099" t="str">
        <f>_xlfn.XLOOKUP(B3099,'Customers'!A:A,'Customers'!E:E,"")</f>
        <v>Mid-Market</v>
      </c>
      <c r="Y3099">
        <f t="shared" si="436"/>
        <v>0</v>
      </c>
      <c r="Z3099" t="str">
        <f t="shared" si="437"/>
        <v/>
      </c>
      <c r="AA3099">
        <f t="shared" si="440"/>
        <v>0</v>
      </c>
    </row>
    <row r="3100" spans="1:27">
      <c r="A3100" t="s">
        <v>9043</v>
      </c>
      <c r="B3100" t="s">
        <v>5826</v>
      </c>
      <c r="C3100" t="s">
        <v>18</v>
      </c>
      <c r="D3100" t="s">
        <v>53</v>
      </c>
      <c r="E3100" t="s">
        <v>177</v>
      </c>
      <c r="F3100" t="s">
        <v>9044</v>
      </c>
      <c r="G3100" s="6">
        <f t="shared" si="432"/>
        <v>15471</v>
      </c>
      <c r="H3100" t="s">
        <v>56</v>
      </c>
      <c r="I3100" t="s">
        <v>614</v>
      </c>
      <c r="J3100" t="str">
        <f t="shared" si="433"/>
        <v>Anamika Keer</v>
      </c>
      <c r="K3100" t="s">
        <v>4285</v>
      </c>
      <c r="L3100" s="7">
        <f t="shared" si="438"/>
        <v>44586</v>
      </c>
      <c r="M3100" s="7">
        <v>44739</v>
      </c>
      <c r="N3100" s="1">
        <f t="shared" si="434"/>
        <v>44739</v>
      </c>
      <c r="P3100" s="7" t="str">
        <f t="shared" si="439"/>
        <v/>
      </c>
      <c r="R3100">
        <v>0</v>
      </c>
      <c r="S3100">
        <v>1</v>
      </c>
      <c r="T3100">
        <v>5.7</v>
      </c>
      <c r="U3100" t="s">
        <v>33</v>
      </c>
      <c r="W3100" t="str">
        <f t="shared" si="435"/>
        <v>Open</v>
      </c>
      <c r="X3100" t="str">
        <f>_xlfn.XLOOKUP(B3100,'Customers'!A:A,'Customers'!E:E,"")</f>
        <v>Mid-Market</v>
      </c>
      <c r="Y3100">
        <f t="shared" si="436"/>
        <v>0</v>
      </c>
      <c r="Z3100" t="str">
        <f t="shared" si="437"/>
        <v/>
      </c>
      <c r="AA3100">
        <f t="shared" si="440"/>
        <v>0</v>
      </c>
    </row>
    <row r="3101" spans="1:27">
      <c r="A3101" t="s">
        <v>9045</v>
      </c>
      <c r="B3101" t="s">
        <v>1978</v>
      </c>
      <c r="C3101" t="s">
        <v>18</v>
      </c>
      <c r="D3101" t="s">
        <v>183</v>
      </c>
      <c r="E3101" t="s">
        <v>115</v>
      </c>
      <c r="F3101" t="s">
        <v>9046</v>
      </c>
      <c r="G3101" s="6">
        <f t="shared" si="432"/>
        <v>5626</v>
      </c>
      <c r="H3101" t="s">
        <v>172</v>
      </c>
      <c r="I3101" t="s">
        <v>374</v>
      </c>
      <c r="J3101" t="str">
        <f t="shared" si="433"/>
        <v>Vidhi Mital</v>
      </c>
      <c r="K3101" t="s">
        <v>4517</v>
      </c>
      <c r="L3101" s="7">
        <f t="shared" si="438"/>
        <v>45383</v>
      </c>
      <c r="M3101" s="7">
        <v>45529</v>
      </c>
      <c r="N3101" s="1">
        <f t="shared" si="434"/>
        <v>45529</v>
      </c>
      <c r="O3101" s="7">
        <v>45443</v>
      </c>
      <c r="P3101" s="7">
        <f t="shared" si="439"/>
        <v>45443</v>
      </c>
      <c r="Q3101">
        <v>60</v>
      </c>
      <c r="R3101">
        <v>0</v>
      </c>
      <c r="S3101">
        <v>1</v>
      </c>
      <c r="T3101">
        <v>8.8000000000000007</v>
      </c>
      <c r="U3101" t="s">
        <v>33</v>
      </c>
      <c r="W3101" t="str">
        <f t="shared" si="435"/>
        <v>Lost</v>
      </c>
      <c r="X3101" t="str">
        <f>_xlfn.XLOOKUP(B3101,'Customers'!A:A,'Customers'!E:E,"")</f>
        <v>Mid-Market</v>
      </c>
      <c r="Y3101">
        <f t="shared" si="436"/>
        <v>1</v>
      </c>
      <c r="Z3101">
        <f t="shared" si="437"/>
        <v>-86</v>
      </c>
      <c r="AA3101">
        <f t="shared" si="440"/>
        <v>0</v>
      </c>
    </row>
    <row r="3102" spans="1:27">
      <c r="A3102" t="s">
        <v>9047</v>
      </c>
      <c r="B3102" t="s">
        <v>933</v>
      </c>
      <c r="C3102" t="s">
        <v>18</v>
      </c>
      <c r="D3102" t="s">
        <v>53</v>
      </c>
      <c r="E3102" t="s">
        <v>28</v>
      </c>
      <c r="F3102" t="s">
        <v>592</v>
      </c>
      <c r="G3102" s="6">
        <f t="shared" si="432"/>
        <v>10000</v>
      </c>
      <c r="H3102" t="s">
        <v>151</v>
      </c>
      <c r="I3102" t="s">
        <v>844</v>
      </c>
      <c r="J3102" t="str">
        <f t="shared" si="433"/>
        <v>Lakshmi Hayre</v>
      </c>
      <c r="K3102" t="s">
        <v>609</v>
      </c>
      <c r="L3102" s="7">
        <f t="shared" si="438"/>
        <v>44943</v>
      </c>
      <c r="M3102" s="7">
        <v>45001</v>
      </c>
      <c r="N3102" s="1">
        <f t="shared" si="434"/>
        <v>45001</v>
      </c>
      <c r="P3102" s="7" t="str">
        <f t="shared" si="439"/>
        <v/>
      </c>
      <c r="R3102">
        <v>0</v>
      </c>
      <c r="S3102">
        <v>1</v>
      </c>
      <c r="T3102">
        <v>26.8</v>
      </c>
      <c r="U3102" t="s">
        <v>100</v>
      </c>
      <c r="W3102" t="str">
        <f t="shared" si="435"/>
        <v>Open</v>
      </c>
      <c r="X3102" t="str">
        <f>_xlfn.XLOOKUP(B3102,'Customers'!A:A,'Customers'!E:E,"")</f>
        <v>Mid-Market</v>
      </c>
      <c r="Y3102">
        <f t="shared" si="436"/>
        <v>0</v>
      </c>
      <c r="Z3102" t="str">
        <f t="shared" si="437"/>
        <v/>
      </c>
      <c r="AA3102">
        <f t="shared" si="440"/>
        <v>0</v>
      </c>
    </row>
    <row r="3103" spans="1:27">
      <c r="A3103" t="s">
        <v>9048</v>
      </c>
      <c r="B3103" t="s">
        <v>9049</v>
      </c>
      <c r="C3103" t="s">
        <v>1605</v>
      </c>
      <c r="D3103" t="s">
        <v>66</v>
      </c>
      <c r="E3103" t="s">
        <v>28</v>
      </c>
      <c r="F3103" t="s">
        <v>9050</v>
      </c>
      <c r="G3103" s="6">
        <f t="shared" si="432"/>
        <v>10053</v>
      </c>
      <c r="H3103" t="s">
        <v>161</v>
      </c>
      <c r="I3103" t="s">
        <v>73</v>
      </c>
      <c r="J3103" t="str">
        <f t="shared" si="433"/>
        <v>Karan Karnik</v>
      </c>
      <c r="K3103" t="s">
        <v>6606</v>
      </c>
      <c r="L3103" s="7">
        <f t="shared" si="438"/>
        <v>45155</v>
      </c>
      <c r="M3103" s="7">
        <v>45183</v>
      </c>
      <c r="N3103" s="1">
        <f t="shared" si="434"/>
        <v>45183</v>
      </c>
      <c r="P3103" s="7" t="str">
        <f t="shared" si="439"/>
        <v/>
      </c>
      <c r="R3103">
        <v>0</v>
      </c>
      <c r="S3103">
        <v>1</v>
      </c>
      <c r="T3103">
        <v>6.5</v>
      </c>
      <c r="U3103" t="s">
        <v>100</v>
      </c>
      <c r="W3103" t="str">
        <f t="shared" si="435"/>
        <v>Open</v>
      </c>
      <c r="X3103" t="str">
        <f>_xlfn.XLOOKUP(B3103,'Customers'!A:A,'Customers'!E:E,"")</f>
        <v>Mid-Market</v>
      </c>
      <c r="Y3103">
        <f t="shared" si="436"/>
        <v>0</v>
      </c>
      <c r="Z3103" t="str">
        <f t="shared" si="437"/>
        <v/>
      </c>
      <c r="AA3103">
        <f t="shared" si="440"/>
        <v>0</v>
      </c>
    </row>
    <row r="3104" spans="1:27">
      <c r="A3104" t="s">
        <v>9051</v>
      </c>
      <c r="B3104" t="s">
        <v>9052</v>
      </c>
      <c r="C3104" t="s">
        <v>114</v>
      </c>
      <c r="D3104" t="s">
        <v>53</v>
      </c>
      <c r="E3104" t="s">
        <v>177</v>
      </c>
      <c r="F3104" t="s">
        <v>9053</v>
      </c>
      <c r="G3104" s="6">
        <f t="shared" si="432"/>
        <v>14118</v>
      </c>
      <c r="H3104" t="s">
        <v>151</v>
      </c>
      <c r="I3104" t="s">
        <v>139</v>
      </c>
      <c r="J3104" t="str">
        <f t="shared" si="433"/>
        <v>Champak Rao</v>
      </c>
      <c r="K3104" t="s">
        <v>9054</v>
      </c>
      <c r="L3104" s="7">
        <f t="shared" si="438"/>
        <v>45026</v>
      </c>
      <c r="M3104" s="7">
        <v>45173</v>
      </c>
      <c r="N3104" s="1">
        <f t="shared" si="434"/>
        <v>45173</v>
      </c>
      <c r="P3104" s="7" t="str">
        <f t="shared" si="439"/>
        <v/>
      </c>
      <c r="R3104">
        <v>0</v>
      </c>
      <c r="S3104">
        <v>1</v>
      </c>
      <c r="T3104">
        <v>26.9</v>
      </c>
      <c r="U3104" t="s">
        <v>100</v>
      </c>
      <c r="W3104" t="str">
        <f t="shared" si="435"/>
        <v>Open</v>
      </c>
      <c r="X3104" t="str">
        <f>_xlfn.XLOOKUP(B3104,'Customers'!A:A,'Customers'!E:E,"")</f>
        <v>SMB</v>
      </c>
      <c r="Y3104">
        <f t="shared" si="436"/>
        <v>0</v>
      </c>
      <c r="Z3104" t="str">
        <f t="shared" si="437"/>
        <v/>
      </c>
      <c r="AA3104">
        <f t="shared" si="440"/>
        <v>0</v>
      </c>
    </row>
    <row r="3105" spans="1:27">
      <c r="A3105" t="s">
        <v>9055</v>
      </c>
      <c r="B3105" t="s">
        <v>2627</v>
      </c>
      <c r="C3105" t="s">
        <v>3553</v>
      </c>
      <c r="D3105" t="s">
        <v>37</v>
      </c>
      <c r="E3105" t="s">
        <v>115</v>
      </c>
      <c r="F3105" t="s">
        <v>9056</v>
      </c>
      <c r="G3105" s="6">
        <f t="shared" si="432"/>
        <v>93773</v>
      </c>
      <c r="H3105" t="s">
        <v>79</v>
      </c>
      <c r="I3105" t="s">
        <v>232</v>
      </c>
      <c r="J3105" t="str">
        <f t="shared" si="433"/>
        <v>Patrick Sama</v>
      </c>
      <c r="K3105" t="s">
        <v>395</v>
      </c>
      <c r="L3105" s="7">
        <f t="shared" si="438"/>
        <v>45235</v>
      </c>
      <c r="M3105" s="7">
        <v>45284</v>
      </c>
      <c r="N3105" s="1">
        <f t="shared" si="434"/>
        <v>45284</v>
      </c>
      <c r="O3105" s="7">
        <v>45352</v>
      </c>
      <c r="P3105" s="7">
        <f t="shared" si="439"/>
        <v>45352</v>
      </c>
      <c r="Q3105">
        <v>117</v>
      </c>
      <c r="R3105">
        <v>0</v>
      </c>
      <c r="S3105">
        <v>1</v>
      </c>
      <c r="U3105" t="s">
        <v>33</v>
      </c>
      <c r="W3105" t="str">
        <f t="shared" si="435"/>
        <v>Lost</v>
      </c>
      <c r="X3105" t="str">
        <f>_xlfn.XLOOKUP(B3105,'Customers'!A:A,'Customers'!E:E,"")</f>
        <v>Mid-Market</v>
      </c>
      <c r="Y3105">
        <f t="shared" si="436"/>
        <v>1</v>
      </c>
      <c r="Z3105">
        <f t="shared" si="437"/>
        <v>68</v>
      </c>
      <c r="AA3105">
        <f t="shared" si="440"/>
        <v>1</v>
      </c>
    </row>
    <row r="3106" spans="1:27">
      <c r="A3106" t="s">
        <v>9057</v>
      </c>
      <c r="B3106" t="s">
        <v>910</v>
      </c>
      <c r="C3106" t="s">
        <v>436</v>
      </c>
      <c r="D3106" t="s">
        <v>66</v>
      </c>
      <c r="E3106" t="s">
        <v>45</v>
      </c>
      <c r="F3106" t="s">
        <v>9058</v>
      </c>
      <c r="G3106" s="6">
        <f t="shared" si="432"/>
        <v>16148</v>
      </c>
      <c r="H3106" t="s">
        <v>47</v>
      </c>
      <c r="I3106" t="s">
        <v>73</v>
      </c>
      <c r="J3106" t="str">
        <f t="shared" si="433"/>
        <v>Karan Karnik</v>
      </c>
      <c r="K3106" t="s">
        <v>2844</v>
      </c>
      <c r="L3106" s="7">
        <f t="shared" si="438"/>
        <v>45098</v>
      </c>
      <c r="M3106" s="7">
        <v>45116</v>
      </c>
      <c r="N3106" s="1">
        <f t="shared" si="434"/>
        <v>45116</v>
      </c>
      <c r="P3106" s="7" t="str">
        <f t="shared" si="439"/>
        <v/>
      </c>
      <c r="R3106">
        <v>0</v>
      </c>
      <c r="S3106">
        <v>1</v>
      </c>
      <c r="T3106">
        <v>27.2</v>
      </c>
      <c r="U3106" t="s">
        <v>25</v>
      </c>
      <c r="W3106" t="str">
        <f t="shared" si="435"/>
        <v>Open</v>
      </c>
      <c r="X3106" t="str">
        <f>_xlfn.XLOOKUP(B3106,'Customers'!A:A,'Customers'!E:E,"")</f>
        <v>SMB</v>
      </c>
      <c r="Y3106">
        <f t="shared" si="436"/>
        <v>0</v>
      </c>
      <c r="Z3106" t="str">
        <f t="shared" si="437"/>
        <v/>
      </c>
      <c r="AA3106">
        <f t="shared" si="440"/>
        <v>0</v>
      </c>
    </row>
    <row r="3107" spans="1:27">
      <c r="A3107" t="s">
        <v>9059</v>
      </c>
      <c r="B3107" t="s">
        <v>2322</v>
      </c>
      <c r="C3107" t="s">
        <v>251</v>
      </c>
      <c r="D3107" t="s">
        <v>183</v>
      </c>
      <c r="E3107" t="s">
        <v>177</v>
      </c>
      <c r="F3107" t="s">
        <v>2206</v>
      </c>
      <c r="G3107" s="6">
        <f t="shared" si="432"/>
        <v>5000</v>
      </c>
      <c r="H3107" t="s">
        <v>172</v>
      </c>
      <c r="I3107" t="s">
        <v>62</v>
      </c>
      <c r="J3107" t="str">
        <f t="shared" si="433"/>
        <v>Jairaj Panchal</v>
      </c>
      <c r="K3107" t="s">
        <v>2641</v>
      </c>
      <c r="L3107" s="7">
        <f t="shared" si="438"/>
        <v>44794</v>
      </c>
      <c r="M3107" s="7">
        <v>44949</v>
      </c>
      <c r="N3107" s="1">
        <f t="shared" si="434"/>
        <v>44949</v>
      </c>
      <c r="P3107" s="7" t="str">
        <f t="shared" si="439"/>
        <v/>
      </c>
      <c r="R3107">
        <v>0</v>
      </c>
      <c r="S3107">
        <v>1</v>
      </c>
      <c r="T3107">
        <v>24.6</v>
      </c>
      <c r="U3107" t="s">
        <v>25</v>
      </c>
      <c r="W3107" t="str">
        <f t="shared" si="435"/>
        <v>Open</v>
      </c>
      <c r="X3107" t="str">
        <f>_xlfn.XLOOKUP(B3107,'Customers'!A:A,'Customers'!E:E,"")</f>
        <v>Enterprise</v>
      </c>
      <c r="Y3107">
        <f t="shared" si="436"/>
        <v>0</v>
      </c>
      <c r="Z3107" t="str">
        <f t="shared" si="437"/>
        <v/>
      </c>
      <c r="AA3107">
        <f t="shared" si="440"/>
        <v>0</v>
      </c>
    </row>
    <row r="3108" spans="1:27">
      <c r="A3108" t="s">
        <v>9060</v>
      </c>
      <c r="B3108" t="s">
        <v>9061</v>
      </c>
      <c r="C3108" t="s">
        <v>1395</v>
      </c>
      <c r="D3108" t="s">
        <v>19</v>
      </c>
      <c r="E3108" t="s">
        <v>91</v>
      </c>
      <c r="F3108" t="s">
        <v>9062</v>
      </c>
      <c r="G3108" s="6">
        <f t="shared" si="432"/>
        <v>8572</v>
      </c>
      <c r="H3108" t="s">
        <v>30</v>
      </c>
      <c r="I3108" t="s">
        <v>625</v>
      </c>
      <c r="J3108" t="str">
        <f t="shared" si="433"/>
        <v>Kashish Patla</v>
      </c>
      <c r="K3108" t="s">
        <v>3641</v>
      </c>
      <c r="L3108" s="7">
        <f t="shared" si="438"/>
        <v>44886</v>
      </c>
      <c r="M3108" s="7">
        <v>45017</v>
      </c>
      <c r="N3108" s="1">
        <f t="shared" si="434"/>
        <v>45017</v>
      </c>
      <c r="O3108" s="7">
        <v>45048</v>
      </c>
      <c r="P3108" s="7">
        <f t="shared" si="439"/>
        <v>45048</v>
      </c>
      <c r="Q3108">
        <v>162</v>
      </c>
      <c r="R3108">
        <v>0</v>
      </c>
      <c r="S3108">
        <v>1</v>
      </c>
      <c r="U3108" t="s">
        <v>58</v>
      </c>
      <c r="W3108" t="str">
        <f t="shared" si="435"/>
        <v>Won</v>
      </c>
      <c r="X3108" t="str">
        <f>_xlfn.XLOOKUP(B3108,'Customers'!A:A,'Customers'!E:E,"")</f>
        <v>Mid-Market</v>
      </c>
      <c r="Y3108">
        <f t="shared" si="436"/>
        <v>1</v>
      </c>
      <c r="Z3108">
        <f t="shared" si="437"/>
        <v>31</v>
      </c>
      <c r="AA3108">
        <f t="shared" si="440"/>
        <v>1</v>
      </c>
    </row>
    <row r="3109" spans="1:27">
      <c r="A3109" t="s">
        <v>9063</v>
      </c>
      <c r="B3109" t="s">
        <v>1429</v>
      </c>
      <c r="C3109" t="s">
        <v>18</v>
      </c>
      <c r="D3109" t="s">
        <v>19</v>
      </c>
      <c r="E3109" t="s">
        <v>91</v>
      </c>
      <c r="F3109" t="s">
        <v>9064</v>
      </c>
      <c r="G3109" s="6">
        <f t="shared" si="432"/>
        <v>8382</v>
      </c>
      <c r="H3109" t="s">
        <v>47</v>
      </c>
      <c r="I3109" t="s">
        <v>73</v>
      </c>
      <c r="J3109" t="str">
        <f t="shared" si="433"/>
        <v>Karan Karnik</v>
      </c>
      <c r="K3109" t="s">
        <v>5878</v>
      </c>
      <c r="L3109" s="7">
        <f t="shared" si="438"/>
        <v>45625</v>
      </c>
      <c r="M3109" s="7">
        <v>45655</v>
      </c>
      <c r="N3109" s="1">
        <f t="shared" si="434"/>
        <v>45655</v>
      </c>
      <c r="O3109" s="7">
        <v>45816</v>
      </c>
      <c r="P3109" s="7">
        <f t="shared" si="439"/>
        <v>45816</v>
      </c>
      <c r="Q3109">
        <v>191</v>
      </c>
      <c r="R3109">
        <v>1</v>
      </c>
      <c r="S3109">
        <v>1</v>
      </c>
      <c r="U3109" t="s">
        <v>100</v>
      </c>
      <c r="W3109" t="str">
        <f t="shared" si="435"/>
        <v>Won</v>
      </c>
      <c r="X3109" t="str">
        <f>_xlfn.XLOOKUP(B3109,'Customers'!A:A,'Customers'!E:E,"")</f>
        <v>SMB</v>
      </c>
      <c r="Y3109">
        <f t="shared" si="436"/>
        <v>1</v>
      </c>
      <c r="Z3109">
        <f t="shared" si="437"/>
        <v>161</v>
      </c>
      <c r="AA3109">
        <f t="shared" si="440"/>
        <v>1</v>
      </c>
    </row>
    <row r="3110" spans="1:27">
      <c r="A3110" t="s">
        <v>9065</v>
      </c>
      <c r="B3110" t="s">
        <v>4441</v>
      </c>
      <c r="C3110" t="s">
        <v>193</v>
      </c>
      <c r="D3110" t="s">
        <v>53</v>
      </c>
      <c r="E3110" t="s">
        <v>45</v>
      </c>
      <c r="F3110" t="s">
        <v>9066</v>
      </c>
      <c r="G3110" s="6">
        <f t="shared" si="432"/>
        <v>29249</v>
      </c>
      <c r="H3110" t="s">
        <v>151</v>
      </c>
      <c r="I3110" t="s">
        <v>73</v>
      </c>
      <c r="J3110" t="str">
        <f t="shared" si="433"/>
        <v>Karan Karnik</v>
      </c>
      <c r="K3110" t="s">
        <v>1917</v>
      </c>
      <c r="L3110" s="7">
        <f t="shared" si="438"/>
        <v>45547</v>
      </c>
      <c r="M3110" s="7">
        <v>45636</v>
      </c>
      <c r="N3110" s="1">
        <f t="shared" si="434"/>
        <v>45636</v>
      </c>
      <c r="P3110" s="7" t="str">
        <f t="shared" si="439"/>
        <v/>
      </c>
      <c r="R3110">
        <v>0</v>
      </c>
      <c r="S3110">
        <v>1</v>
      </c>
      <c r="T3110">
        <v>17.600000000000001</v>
      </c>
      <c r="U3110" t="s">
        <v>58</v>
      </c>
      <c r="W3110" t="str">
        <f t="shared" si="435"/>
        <v>Open</v>
      </c>
      <c r="X3110" t="str">
        <f>_xlfn.XLOOKUP(B3110,'Customers'!A:A,'Customers'!E:E,"")</f>
        <v>SMB</v>
      </c>
      <c r="Y3110">
        <f t="shared" si="436"/>
        <v>0</v>
      </c>
      <c r="Z3110" t="str">
        <f t="shared" si="437"/>
        <v/>
      </c>
      <c r="AA3110">
        <f t="shared" si="440"/>
        <v>0</v>
      </c>
    </row>
    <row r="3111" spans="1:27">
      <c r="A3111" t="s">
        <v>9067</v>
      </c>
      <c r="B3111" t="s">
        <v>1186</v>
      </c>
      <c r="C3111" t="s">
        <v>2356</v>
      </c>
      <c r="D3111" t="s">
        <v>53</v>
      </c>
      <c r="E3111" t="s">
        <v>91</v>
      </c>
      <c r="F3111" t="s">
        <v>9068</v>
      </c>
      <c r="G3111" s="6">
        <f t="shared" si="432"/>
        <v>29189</v>
      </c>
      <c r="H3111" t="s">
        <v>30</v>
      </c>
      <c r="I3111" t="s">
        <v>62</v>
      </c>
      <c r="J3111" t="str">
        <f t="shared" si="433"/>
        <v>Jairaj Panchal</v>
      </c>
      <c r="K3111" t="s">
        <v>5750</v>
      </c>
      <c r="L3111" s="7">
        <f t="shared" si="438"/>
        <v>45016</v>
      </c>
      <c r="M3111" s="7">
        <v>45153</v>
      </c>
      <c r="N3111" s="1">
        <f t="shared" si="434"/>
        <v>45153</v>
      </c>
      <c r="O3111" s="7">
        <v>45058</v>
      </c>
      <c r="P3111" s="7">
        <f t="shared" si="439"/>
        <v>45058</v>
      </c>
      <c r="Q3111">
        <v>42</v>
      </c>
      <c r="R3111">
        <v>1</v>
      </c>
      <c r="S3111">
        <v>3</v>
      </c>
      <c r="T3111">
        <v>5.6</v>
      </c>
      <c r="U3111" t="s">
        <v>58</v>
      </c>
      <c r="W3111" t="str">
        <f t="shared" si="435"/>
        <v>Won</v>
      </c>
      <c r="X3111" t="str">
        <f>_xlfn.XLOOKUP(B3111,'Customers'!A:A,'Customers'!E:E,"")</f>
        <v>Mid-Market</v>
      </c>
      <c r="Y3111">
        <f t="shared" si="436"/>
        <v>1</v>
      </c>
      <c r="Z3111">
        <f t="shared" si="437"/>
        <v>-95</v>
      </c>
      <c r="AA3111">
        <f t="shared" si="440"/>
        <v>0</v>
      </c>
    </row>
    <row r="3112" spans="1:27">
      <c r="A3112" t="s">
        <v>9069</v>
      </c>
      <c r="B3112" t="s">
        <v>980</v>
      </c>
      <c r="C3112" t="s">
        <v>4029</v>
      </c>
      <c r="D3112" t="s">
        <v>53</v>
      </c>
      <c r="E3112" t="s">
        <v>115</v>
      </c>
      <c r="F3112" t="s">
        <v>9070</v>
      </c>
      <c r="G3112" s="6">
        <f t="shared" si="432"/>
        <v>22248</v>
      </c>
      <c r="H3112" t="s">
        <v>172</v>
      </c>
      <c r="I3112" t="s">
        <v>68</v>
      </c>
      <c r="J3112" t="str">
        <f t="shared" si="433"/>
        <v>Anamika Keer</v>
      </c>
      <c r="K3112" t="s">
        <v>6929</v>
      </c>
      <c r="L3112" s="7">
        <f t="shared" si="438"/>
        <v>45549</v>
      </c>
      <c r="M3112" s="7">
        <v>45720</v>
      </c>
      <c r="N3112" s="1">
        <f t="shared" si="434"/>
        <v>45720</v>
      </c>
      <c r="O3112" s="7">
        <v>45615</v>
      </c>
      <c r="P3112" s="7">
        <f t="shared" si="439"/>
        <v>45615</v>
      </c>
      <c r="Q3112">
        <v>66</v>
      </c>
      <c r="R3112">
        <v>0</v>
      </c>
      <c r="S3112">
        <v>1</v>
      </c>
      <c r="T3112">
        <v>9.3000000000000007</v>
      </c>
      <c r="U3112" t="s">
        <v>42</v>
      </c>
      <c r="W3112" t="str">
        <f t="shared" si="435"/>
        <v>Lost</v>
      </c>
      <c r="X3112" t="str">
        <f>_xlfn.XLOOKUP(B3112,'Customers'!A:A,'Customers'!E:E,"")</f>
        <v>Enterprise</v>
      </c>
      <c r="Y3112">
        <f t="shared" si="436"/>
        <v>1</v>
      </c>
      <c r="Z3112">
        <f t="shared" si="437"/>
        <v>-105</v>
      </c>
      <c r="AA3112">
        <f t="shared" si="440"/>
        <v>0</v>
      </c>
    </row>
    <row r="3113" spans="1:27">
      <c r="A3113" t="s">
        <v>9071</v>
      </c>
      <c r="B3113" t="s">
        <v>2204</v>
      </c>
      <c r="C3113" t="s">
        <v>1472</v>
      </c>
      <c r="D3113" t="s">
        <v>183</v>
      </c>
      <c r="E3113" t="s">
        <v>177</v>
      </c>
      <c r="F3113" t="s">
        <v>9072</v>
      </c>
      <c r="G3113" s="6">
        <f t="shared" si="432"/>
        <v>2574</v>
      </c>
      <c r="H3113" t="s">
        <v>79</v>
      </c>
      <c r="I3113" t="s">
        <v>2358</v>
      </c>
      <c r="J3113" t="str">
        <f t="shared" si="433"/>
        <v>Shivani Natt</v>
      </c>
      <c r="K3113" t="s">
        <v>1844</v>
      </c>
      <c r="L3113" s="7">
        <f t="shared" si="438"/>
        <v>44609</v>
      </c>
      <c r="M3113" s="7">
        <v>44681</v>
      </c>
      <c r="N3113" s="1">
        <f t="shared" si="434"/>
        <v>44681</v>
      </c>
      <c r="P3113" s="7" t="str">
        <f t="shared" si="439"/>
        <v/>
      </c>
      <c r="R3113">
        <v>0</v>
      </c>
      <c r="S3113">
        <v>1</v>
      </c>
      <c r="U3113" t="s">
        <v>58</v>
      </c>
      <c r="W3113" t="str">
        <f t="shared" si="435"/>
        <v>Open</v>
      </c>
      <c r="X3113" t="str">
        <f>_xlfn.XLOOKUP(B3113,'Customers'!A:A,'Customers'!E:E,"")</f>
        <v>Mid-Market</v>
      </c>
      <c r="Y3113">
        <f t="shared" si="436"/>
        <v>0</v>
      </c>
      <c r="Z3113" t="str">
        <f t="shared" si="437"/>
        <v/>
      </c>
      <c r="AA3113">
        <f t="shared" si="440"/>
        <v>0</v>
      </c>
    </row>
    <row r="3114" spans="1:27">
      <c r="A3114" t="s">
        <v>9073</v>
      </c>
      <c r="B3114" t="s">
        <v>1107</v>
      </c>
      <c r="C3114" t="s">
        <v>18</v>
      </c>
      <c r="D3114" t="s">
        <v>19</v>
      </c>
      <c r="E3114" t="s">
        <v>91</v>
      </c>
      <c r="F3114" t="s">
        <v>9074</v>
      </c>
      <c r="G3114" s="6">
        <f t="shared" si="432"/>
        <v>1293</v>
      </c>
      <c r="H3114" t="s">
        <v>47</v>
      </c>
      <c r="I3114" t="s">
        <v>850</v>
      </c>
      <c r="J3114" t="str">
        <f t="shared" si="433"/>
        <v>Owen Mane</v>
      </c>
      <c r="K3114" t="s">
        <v>1157</v>
      </c>
      <c r="L3114" s="7">
        <f t="shared" si="438"/>
        <v>45062</v>
      </c>
      <c r="M3114" s="7">
        <v>45234</v>
      </c>
      <c r="N3114" s="1">
        <f t="shared" si="434"/>
        <v>45234</v>
      </c>
      <c r="O3114" s="7">
        <v>45171</v>
      </c>
      <c r="P3114" s="7">
        <f t="shared" si="439"/>
        <v>45171</v>
      </c>
      <c r="Q3114">
        <v>109</v>
      </c>
      <c r="R3114">
        <v>1</v>
      </c>
      <c r="S3114">
        <v>1</v>
      </c>
      <c r="T3114">
        <v>13</v>
      </c>
      <c r="U3114" t="s">
        <v>25</v>
      </c>
      <c r="W3114" t="str">
        <f t="shared" si="435"/>
        <v>Won</v>
      </c>
      <c r="X3114" t="str">
        <f>_xlfn.XLOOKUP(B3114,'Customers'!A:A,'Customers'!E:E,"")</f>
        <v>Enterprise</v>
      </c>
      <c r="Y3114">
        <f t="shared" si="436"/>
        <v>1</v>
      </c>
      <c r="Z3114">
        <f t="shared" si="437"/>
        <v>-63</v>
      </c>
      <c r="AA3114">
        <f t="shared" si="440"/>
        <v>0</v>
      </c>
    </row>
    <row r="3115" spans="1:27">
      <c r="A3115" t="s">
        <v>9075</v>
      </c>
      <c r="B3115" t="s">
        <v>2656</v>
      </c>
      <c r="C3115" t="s">
        <v>282</v>
      </c>
      <c r="D3115" t="s">
        <v>37</v>
      </c>
      <c r="E3115" t="s">
        <v>177</v>
      </c>
      <c r="F3115" t="s">
        <v>9076</v>
      </c>
      <c r="G3115" s="6">
        <f t="shared" si="432"/>
        <v>163000</v>
      </c>
      <c r="H3115" t="s">
        <v>172</v>
      </c>
      <c r="I3115" t="s">
        <v>268</v>
      </c>
      <c r="J3115" t="str">
        <f t="shared" si="433"/>
        <v>Panini Kade</v>
      </c>
      <c r="K3115" t="s">
        <v>9077</v>
      </c>
      <c r="L3115" s="7">
        <f t="shared" si="438"/>
        <v>44924</v>
      </c>
      <c r="M3115" s="7">
        <v>44967</v>
      </c>
      <c r="N3115" s="1">
        <f t="shared" si="434"/>
        <v>44967</v>
      </c>
      <c r="P3115" s="7" t="str">
        <f t="shared" si="439"/>
        <v/>
      </c>
      <c r="R3115">
        <v>0</v>
      </c>
      <c r="S3115">
        <v>1</v>
      </c>
      <c r="T3115">
        <v>23</v>
      </c>
      <c r="U3115" t="s">
        <v>100</v>
      </c>
      <c r="W3115" t="str">
        <f t="shared" si="435"/>
        <v>Open</v>
      </c>
      <c r="X3115" t="str">
        <f>_xlfn.XLOOKUP(B3115,'Customers'!A:A,'Customers'!E:E,"")</f>
        <v>Mid-Market</v>
      </c>
      <c r="Y3115">
        <f t="shared" si="436"/>
        <v>0</v>
      </c>
      <c r="Z3115" t="str">
        <f t="shared" si="437"/>
        <v/>
      </c>
      <c r="AA3115">
        <f t="shared" si="440"/>
        <v>0</v>
      </c>
    </row>
    <row r="3116" spans="1:27">
      <c r="A3116" t="s">
        <v>9078</v>
      </c>
      <c r="B3116" t="s">
        <v>2154</v>
      </c>
      <c r="C3116" t="s">
        <v>18</v>
      </c>
      <c r="D3116" t="s">
        <v>183</v>
      </c>
      <c r="E3116" t="s">
        <v>20</v>
      </c>
      <c r="F3116" t="s">
        <v>4504</v>
      </c>
      <c r="G3116" s="6">
        <f t="shared" si="432"/>
        <v>7043</v>
      </c>
      <c r="H3116" t="s">
        <v>22</v>
      </c>
      <c r="I3116" t="s">
        <v>145</v>
      </c>
      <c r="J3116" t="str">
        <f t="shared" si="433"/>
        <v>Krish Varughese</v>
      </c>
      <c r="K3116" t="s">
        <v>7914</v>
      </c>
      <c r="L3116" s="7">
        <f t="shared" si="438"/>
        <v>45551</v>
      </c>
      <c r="M3116" s="7">
        <v>45591</v>
      </c>
      <c r="N3116" s="1">
        <f t="shared" si="434"/>
        <v>45591</v>
      </c>
      <c r="P3116" s="7" t="str">
        <f t="shared" si="439"/>
        <v/>
      </c>
      <c r="R3116">
        <v>0</v>
      </c>
      <c r="S3116">
        <v>1</v>
      </c>
      <c r="T3116">
        <v>3.6</v>
      </c>
      <c r="U3116" t="s">
        <v>58</v>
      </c>
      <c r="W3116" t="str">
        <f t="shared" si="435"/>
        <v>Open</v>
      </c>
      <c r="X3116" t="str">
        <f>_xlfn.XLOOKUP(B3116,'Customers'!A:A,'Customers'!E:E,"")</f>
        <v>Mid-Market</v>
      </c>
      <c r="Y3116">
        <f t="shared" si="436"/>
        <v>0</v>
      </c>
      <c r="Z3116" t="str">
        <f t="shared" si="437"/>
        <v/>
      </c>
      <c r="AA3116">
        <f t="shared" si="440"/>
        <v>0</v>
      </c>
    </row>
    <row r="3117" spans="1:27">
      <c r="A3117" t="s">
        <v>9079</v>
      </c>
      <c r="B3117" t="s">
        <v>923</v>
      </c>
      <c r="C3117" t="s">
        <v>417</v>
      </c>
      <c r="D3117" t="s">
        <v>183</v>
      </c>
      <c r="E3117" t="s">
        <v>177</v>
      </c>
      <c r="F3117" t="s">
        <v>404</v>
      </c>
      <c r="G3117" s="6">
        <f t="shared" si="432"/>
        <v>11000</v>
      </c>
      <c r="H3117" t="s">
        <v>56</v>
      </c>
      <c r="I3117" t="s">
        <v>93</v>
      </c>
      <c r="J3117" t="str">
        <f t="shared" si="433"/>
        <v>Owen Mane</v>
      </c>
      <c r="K3117" t="s">
        <v>106</v>
      </c>
      <c r="L3117" s="7">
        <f t="shared" si="438"/>
        <v>44969</v>
      </c>
      <c r="M3117" s="7">
        <v>45128</v>
      </c>
      <c r="N3117" s="1">
        <f t="shared" si="434"/>
        <v>45128</v>
      </c>
      <c r="P3117" s="7" t="str">
        <f t="shared" si="439"/>
        <v/>
      </c>
      <c r="R3117">
        <v>0</v>
      </c>
      <c r="S3117">
        <v>1</v>
      </c>
      <c r="T3117">
        <v>20.7</v>
      </c>
      <c r="U3117" t="s">
        <v>58</v>
      </c>
      <c r="W3117" t="str">
        <f t="shared" si="435"/>
        <v>Open</v>
      </c>
      <c r="X3117" t="str">
        <f>_xlfn.XLOOKUP(B3117,'Customers'!A:A,'Customers'!E:E,"")</f>
        <v>Mid-Market</v>
      </c>
      <c r="Y3117">
        <f t="shared" si="436"/>
        <v>0</v>
      </c>
      <c r="Z3117" t="str">
        <f t="shared" si="437"/>
        <v/>
      </c>
      <c r="AA3117">
        <f t="shared" si="440"/>
        <v>0</v>
      </c>
    </row>
    <row r="3118" spans="1:27">
      <c r="A3118" t="s">
        <v>9080</v>
      </c>
      <c r="B3118" t="s">
        <v>1462</v>
      </c>
      <c r="C3118" t="s">
        <v>2953</v>
      </c>
      <c r="D3118" t="s">
        <v>37</v>
      </c>
      <c r="E3118" t="s">
        <v>91</v>
      </c>
      <c r="F3118" t="s">
        <v>9081</v>
      </c>
      <c r="G3118" s="6">
        <f t="shared" si="432"/>
        <v>49653</v>
      </c>
      <c r="H3118" t="s">
        <v>39</v>
      </c>
      <c r="I3118" t="s">
        <v>68</v>
      </c>
      <c r="J3118" t="str">
        <f t="shared" si="433"/>
        <v>Anamika Keer</v>
      </c>
      <c r="K3118" t="s">
        <v>9082</v>
      </c>
      <c r="L3118" s="7">
        <f t="shared" si="438"/>
        <v>44604</v>
      </c>
      <c r="M3118" s="7">
        <v>44719</v>
      </c>
      <c r="N3118" s="1">
        <f t="shared" si="434"/>
        <v>44719</v>
      </c>
      <c r="O3118" s="7">
        <v>44659</v>
      </c>
      <c r="P3118" s="7">
        <f t="shared" si="439"/>
        <v>44659</v>
      </c>
      <c r="Q3118">
        <v>55</v>
      </c>
      <c r="R3118">
        <v>0</v>
      </c>
      <c r="S3118">
        <v>1</v>
      </c>
      <c r="U3118" t="s">
        <v>25</v>
      </c>
      <c r="W3118" t="str">
        <f t="shared" si="435"/>
        <v>Won</v>
      </c>
      <c r="X3118" t="str">
        <f>_xlfn.XLOOKUP(B3118,'Customers'!A:A,'Customers'!E:E,"")</f>
        <v>Mid-Market</v>
      </c>
      <c r="Y3118">
        <f t="shared" si="436"/>
        <v>1</v>
      </c>
      <c r="Z3118">
        <f t="shared" si="437"/>
        <v>-60</v>
      </c>
      <c r="AA3118">
        <f t="shared" si="440"/>
        <v>0</v>
      </c>
    </row>
    <row r="3119" spans="1:27">
      <c r="A3119" t="s">
        <v>9083</v>
      </c>
      <c r="B3119" t="s">
        <v>6938</v>
      </c>
      <c r="C3119" t="s">
        <v>392</v>
      </c>
      <c r="D3119" t="s">
        <v>183</v>
      </c>
      <c r="E3119" t="s">
        <v>115</v>
      </c>
      <c r="F3119" t="s">
        <v>9084</v>
      </c>
      <c r="G3119" s="6">
        <f t="shared" si="432"/>
        <v>10612</v>
      </c>
      <c r="H3119" t="s">
        <v>47</v>
      </c>
      <c r="I3119" t="s">
        <v>133</v>
      </c>
      <c r="J3119" t="str">
        <f t="shared" si="433"/>
        <v>Aachal Soni</v>
      </c>
      <c r="K3119" t="s">
        <v>5168</v>
      </c>
      <c r="L3119" s="7">
        <f t="shared" si="438"/>
        <v>45351</v>
      </c>
      <c r="M3119" s="7">
        <v>45471</v>
      </c>
      <c r="N3119" s="1">
        <f t="shared" si="434"/>
        <v>45471</v>
      </c>
      <c r="O3119" s="7">
        <v>45445</v>
      </c>
      <c r="P3119" s="7">
        <f t="shared" si="439"/>
        <v>45445</v>
      </c>
      <c r="Q3119">
        <v>94</v>
      </c>
      <c r="R3119">
        <v>0</v>
      </c>
      <c r="S3119">
        <v>1</v>
      </c>
      <c r="T3119">
        <v>7.6</v>
      </c>
      <c r="U3119" t="s">
        <v>100</v>
      </c>
      <c r="W3119" t="str">
        <f t="shared" si="435"/>
        <v>Lost</v>
      </c>
      <c r="X3119" t="str">
        <f>_xlfn.XLOOKUP(B3119,'Customers'!A:A,'Customers'!E:E,"")</f>
        <v>Enterprise</v>
      </c>
      <c r="Y3119">
        <f t="shared" si="436"/>
        <v>1</v>
      </c>
      <c r="Z3119">
        <f t="shared" si="437"/>
        <v>-26</v>
      </c>
      <c r="AA3119">
        <f t="shared" si="440"/>
        <v>0</v>
      </c>
    </row>
    <row r="3120" spans="1:27">
      <c r="A3120" t="s">
        <v>9085</v>
      </c>
      <c r="B3120" t="s">
        <v>89</v>
      </c>
      <c r="C3120" t="s">
        <v>6722</v>
      </c>
      <c r="D3120" t="s">
        <v>37</v>
      </c>
      <c r="E3120" t="s">
        <v>91</v>
      </c>
      <c r="F3120" t="s">
        <v>9086</v>
      </c>
      <c r="G3120" s="6">
        <f t="shared" si="432"/>
        <v>164166</v>
      </c>
      <c r="H3120" t="s">
        <v>30</v>
      </c>
      <c r="I3120" t="s">
        <v>232</v>
      </c>
      <c r="J3120" t="str">
        <f t="shared" si="433"/>
        <v>Patrick Sama</v>
      </c>
      <c r="K3120" t="s">
        <v>2917</v>
      </c>
      <c r="L3120" s="7">
        <f t="shared" si="438"/>
        <v>45377</v>
      </c>
      <c r="M3120" s="7">
        <v>45482</v>
      </c>
      <c r="N3120" s="1">
        <f t="shared" si="434"/>
        <v>45482</v>
      </c>
      <c r="O3120" s="7">
        <v>45479</v>
      </c>
      <c r="P3120" s="7">
        <f t="shared" si="439"/>
        <v>45479</v>
      </c>
      <c r="Q3120">
        <v>102</v>
      </c>
      <c r="R3120">
        <v>0</v>
      </c>
      <c r="S3120">
        <v>1</v>
      </c>
      <c r="T3120">
        <v>1</v>
      </c>
      <c r="U3120" t="s">
        <v>33</v>
      </c>
      <c r="W3120" t="str">
        <f t="shared" si="435"/>
        <v>Won</v>
      </c>
      <c r="X3120" t="str">
        <f>_xlfn.XLOOKUP(B3120,'Customers'!A:A,'Customers'!E:E,"")</f>
        <v>Mid-Market</v>
      </c>
      <c r="Y3120">
        <f t="shared" si="436"/>
        <v>1</v>
      </c>
      <c r="Z3120">
        <f t="shared" si="437"/>
        <v>-3</v>
      </c>
      <c r="AA3120">
        <f t="shared" si="440"/>
        <v>0</v>
      </c>
    </row>
    <row r="3121" spans="1:27">
      <c r="A3121" t="s">
        <v>9087</v>
      </c>
      <c r="B3121" t="s">
        <v>5156</v>
      </c>
      <c r="C3121" t="s">
        <v>2987</v>
      </c>
      <c r="D3121" t="s">
        <v>53</v>
      </c>
      <c r="E3121" t="s">
        <v>45</v>
      </c>
      <c r="F3121" t="s">
        <v>9088</v>
      </c>
      <c r="G3121" s="6">
        <f t="shared" si="432"/>
        <v>22425</v>
      </c>
      <c r="H3121" t="s">
        <v>56</v>
      </c>
      <c r="I3121" t="s">
        <v>258</v>
      </c>
      <c r="J3121" t="str">
        <f t="shared" si="433"/>
        <v>Jasmit Gour</v>
      </c>
      <c r="K3121" t="s">
        <v>9089</v>
      </c>
      <c r="L3121" s="7">
        <f t="shared" si="438"/>
        <v>45598</v>
      </c>
      <c r="M3121" s="7">
        <v>45699</v>
      </c>
      <c r="N3121" s="1">
        <f t="shared" si="434"/>
        <v>45699</v>
      </c>
      <c r="P3121" s="7" t="str">
        <f t="shared" si="439"/>
        <v/>
      </c>
      <c r="R3121">
        <v>0</v>
      </c>
      <c r="S3121">
        <v>1</v>
      </c>
      <c r="T3121">
        <v>9.4</v>
      </c>
      <c r="U3121" t="s">
        <v>33</v>
      </c>
      <c r="W3121" t="str">
        <f t="shared" si="435"/>
        <v>Open</v>
      </c>
      <c r="X3121" t="str">
        <f>_xlfn.XLOOKUP(B3121,'Customers'!A:A,'Customers'!E:E,"")</f>
        <v>Mid-Market</v>
      </c>
      <c r="Y3121">
        <f t="shared" si="436"/>
        <v>0</v>
      </c>
      <c r="Z3121" t="str">
        <f t="shared" si="437"/>
        <v/>
      </c>
      <c r="AA3121">
        <f t="shared" si="440"/>
        <v>0</v>
      </c>
    </row>
    <row r="3122" spans="1:27">
      <c r="A3122" t="s">
        <v>9090</v>
      </c>
      <c r="B3122" t="s">
        <v>5541</v>
      </c>
      <c r="C3122" t="s">
        <v>3575</v>
      </c>
      <c r="D3122" t="s">
        <v>183</v>
      </c>
      <c r="E3122" t="s">
        <v>177</v>
      </c>
      <c r="F3122" t="s">
        <v>9091</v>
      </c>
      <c r="G3122" s="6">
        <f t="shared" si="432"/>
        <v>6019</v>
      </c>
      <c r="H3122" t="s">
        <v>47</v>
      </c>
      <c r="I3122" t="s">
        <v>68</v>
      </c>
      <c r="J3122" t="str">
        <f t="shared" si="433"/>
        <v>Anamika Keer</v>
      </c>
      <c r="K3122" t="s">
        <v>7183</v>
      </c>
      <c r="L3122" s="7">
        <f t="shared" si="438"/>
        <v>45314</v>
      </c>
      <c r="M3122" s="7">
        <v>45460</v>
      </c>
      <c r="N3122" s="1">
        <f t="shared" si="434"/>
        <v>45460</v>
      </c>
      <c r="P3122" s="7" t="str">
        <f t="shared" si="439"/>
        <v/>
      </c>
      <c r="R3122">
        <v>0</v>
      </c>
      <c r="S3122">
        <v>1</v>
      </c>
      <c r="U3122" t="s">
        <v>25</v>
      </c>
      <c r="W3122" t="str">
        <f t="shared" si="435"/>
        <v>Open</v>
      </c>
      <c r="X3122" t="str">
        <f>_xlfn.XLOOKUP(B3122,'Customers'!A:A,'Customers'!E:E,"")</f>
        <v>Enterprise</v>
      </c>
      <c r="Y3122">
        <f t="shared" si="436"/>
        <v>0</v>
      </c>
      <c r="Z3122" t="str">
        <f t="shared" si="437"/>
        <v/>
      </c>
      <c r="AA3122">
        <f t="shared" si="440"/>
        <v>0</v>
      </c>
    </row>
    <row r="3123" spans="1:27">
      <c r="A3123" t="s">
        <v>9092</v>
      </c>
      <c r="B3123" t="s">
        <v>561</v>
      </c>
      <c r="C3123" t="s">
        <v>18</v>
      </c>
      <c r="D3123" t="s">
        <v>19</v>
      </c>
      <c r="E3123" t="s">
        <v>177</v>
      </c>
      <c r="F3123" t="s">
        <v>9093</v>
      </c>
      <c r="G3123" s="6">
        <f t="shared" si="432"/>
        <v>6801</v>
      </c>
      <c r="H3123" t="s">
        <v>151</v>
      </c>
      <c r="I3123" t="s">
        <v>336</v>
      </c>
      <c r="J3123" t="str">
        <f t="shared" si="433"/>
        <v>Jalsa Parsa</v>
      </c>
      <c r="K3123" t="s">
        <v>9094</v>
      </c>
      <c r="L3123" s="7">
        <f t="shared" si="438"/>
        <v>45171</v>
      </c>
      <c r="M3123" s="7">
        <v>45276</v>
      </c>
      <c r="N3123" s="1">
        <f t="shared" si="434"/>
        <v>45276</v>
      </c>
      <c r="P3123" s="7" t="str">
        <f t="shared" si="439"/>
        <v/>
      </c>
      <c r="R3123">
        <v>0</v>
      </c>
      <c r="S3123">
        <v>1</v>
      </c>
      <c r="T3123">
        <v>29.4</v>
      </c>
      <c r="U3123" t="s">
        <v>25</v>
      </c>
      <c r="W3123" t="str">
        <f t="shared" si="435"/>
        <v>Open</v>
      </c>
      <c r="X3123" t="str">
        <f>_xlfn.XLOOKUP(B3123,'Customers'!A:A,'Customers'!E:E,"")</f>
        <v>Mid-Market</v>
      </c>
      <c r="Y3123">
        <f t="shared" si="436"/>
        <v>0</v>
      </c>
      <c r="Z3123" t="str">
        <f t="shared" si="437"/>
        <v/>
      </c>
      <c r="AA3123">
        <f t="shared" si="440"/>
        <v>0</v>
      </c>
    </row>
    <row r="3124" spans="1:27">
      <c r="A3124" t="s">
        <v>9095</v>
      </c>
      <c r="B3124" t="s">
        <v>6140</v>
      </c>
      <c r="C3124" t="s">
        <v>2567</v>
      </c>
      <c r="D3124" t="s">
        <v>37</v>
      </c>
      <c r="E3124" t="s">
        <v>54</v>
      </c>
      <c r="F3124" t="s">
        <v>9096</v>
      </c>
      <c r="G3124" s="6">
        <f t="shared" si="432"/>
        <v>192911</v>
      </c>
      <c r="H3124" t="s">
        <v>22</v>
      </c>
      <c r="I3124" t="s">
        <v>98</v>
      </c>
      <c r="J3124" t="str">
        <f t="shared" si="433"/>
        <v>Amruta Sinha</v>
      </c>
      <c r="K3124" t="s">
        <v>2868</v>
      </c>
      <c r="L3124" s="7">
        <f t="shared" si="438"/>
        <v>44598</v>
      </c>
      <c r="M3124" s="7">
        <v>44715</v>
      </c>
      <c r="N3124" s="1">
        <f t="shared" si="434"/>
        <v>44715</v>
      </c>
      <c r="P3124" s="7" t="str">
        <f t="shared" si="439"/>
        <v/>
      </c>
      <c r="R3124">
        <v>0</v>
      </c>
      <c r="S3124">
        <v>1</v>
      </c>
      <c r="T3124">
        <v>12.1</v>
      </c>
      <c r="U3124" t="s">
        <v>42</v>
      </c>
      <c r="W3124" t="str">
        <f t="shared" si="435"/>
        <v>Open</v>
      </c>
      <c r="X3124" t="str">
        <f>_xlfn.XLOOKUP(B3124,'Customers'!A:A,'Customers'!E:E,"")</f>
        <v>Mid-Market</v>
      </c>
      <c r="Y3124">
        <f t="shared" si="436"/>
        <v>0</v>
      </c>
      <c r="Z3124" t="str">
        <f t="shared" si="437"/>
        <v/>
      </c>
      <c r="AA3124">
        <f t="shared" si="440"/>
        <v>0</v>
      </c>
    </row>
    <row r="3125" spans="1:27">
      <c r="A3125" t="s">
        <v>9097</v>
      </c>
      <c r="B3125" t="s">
        <v>3529</v>
      </c>
      <c r="C3125" t="s">
        <v>2374</v>
      </c>
      <c r="D3125" t="s">
        <v>53</v>
      </c>
      <c r="E3125" t="s">
        <v>20</v>
      </c>
      <c r="F3125" t="s">
        <v>9098</v>
      </c>
      <c r="G3125" s="6">
        <f t="shared" si="432"/>
        <v>34145</v>
      </c>
      <c r="H3125" t="s">
        <v>22</v>
      </c>
      <c r="I3125" t="s">
        <v>73</v>
      </c>
      <c r="J3125" t="str">
        <f t="shared" si="433"/>
        <v>Karan Karnik</v>
      </c>
      <c r="K3125" t="s">
        <v>414</v>
      </c>
      <c r="L3125" s="7">
        <f t="shared" si="438"/>
        <v>45194</v>
      </c>
      <c r="M3125" s="7">
        <v>45325</v>
      </c>
      <c r="N3125" s="1">
        <f t="shared" si="434"/>
        <v>45325</v>
      </c>
      <c r="P3125" s="7" t="str">
        <f t="shared" si="439"/>
        <v/>
      </c>
      <c r="R3125">
        <v>0</v>
      </c>
      <c r="S3125">
        <v>1</v>
      </c>
      <c r="T3125">
        <v>2.1</v>
      </c>
      <c r="U3125" t="s">
        <v>58</v>
      </c>
      <c r="W3125" t="str">
        <f t="shared" si="435"/>
        <v>Open</v>
      </c>
      <c r="X3125" t="str">
        <f>_xlfn.XLOOKUP(B3125,'Customers'!A:A,'Customers'!E:E,"")</f>
        <v>Enterprise</v>
      </c>
      <c r="Y3125">
        <f t="shared" si="436"/>
        <v>0</v>
      </c>
      <c r="Z3125" t="str">
        <f t="shared" si="437"/>
        <v/>
      </c>
      <c r="AA3125">
        <f t="shared" si="440"/>
        <v>0</v>
      </c>
    </row>
    <row r="3126" spans="1:27">
      <c r="A3126" t="s">
        <v>9099</v>
      </c>
      <c r="B3126" t="s">
        <v>7961</v>
      </c>
      <c r="C3126" t="s">
        <v>934</v>
      </c>
      <c r="D3126" t="s">
        <v>66</v>
      </c>
      <c r="E3126" t="s">
        <v>91</v>
      </c>
      <c r="F3126" t="s">
        <v>9100</v>
      </c>
      <c r="G3126" s="6">
        <f t="shared" si="432"/>
        <v>15515</v>
      </c>
      <c r="H3126" t="s">
        <v>47</v>
      </c>
      <c r="I3126" t="s">
        <v>1094</v>
      </c>
      <c r="J3126" t="str">
        <f t="shared" si="433"/>
        <v>Jairaj Panchal</v>
      </c>
      <c r="K3126" t="s">
        <v>3047</v>
      </c>
      <c r="L3126" s="7">
        <f t="shared" si="438"/>
        <v>45281</v>
      </c>
      <c r="M3126" s="7">
        <v>45382</v>
      </c>
      <c r="N3126" s="1">
        <f t="shared" si="434"/>
        <v>45382</v>
      </c>
      <c r="O3126" s="7">
        <v>45316</v>
      </c>
      <c r="P3126" s="7">
        <f t="shared" si="439"/>
        <v>45316</v>
      </c>
      <c r="Q3126">
        <v>35</v>
      </c>
      <c r="R3126">
        <v>0</v>
      </c>
      <c r="S3126">
        <v>1</v>
      </c>
      <c r="T3126">
        <v>22.2</v>
      </c>
      <c r="U3126" t="s">
        <v>100</v>
      </c>
      <c r="W3126" t="str">
        <f t="shared" si="435"/>
        <v>Won</v>
      </c>
      <c r="X3126" t="str">
        <f>_xlfn.XLOOKUP(B3126,'Customers'!A:A,'Customers'!E:E,"")</f>
        <v>Mid-Market</v>
      </c>
      <c r="Y3126">
        <f t="shared" si="436"/>
        <v>1</v>
      </c>
      <c r="Z3126">
        <f t="shared" si="437"/>
        <v>-66</v>
      </c>
      <c r="AA3126">
        <f t="shared" si="440"/>
        <v>0</v>
      </c>
    </row>
    <row r="3127" spans="1:27">
      <c r="A3127" t="s">
        <v>9101</v>
      </c>
      <c r="B3127" t="s">
        <v>1450</v>
      </c>
      <c r="C3127" t="s">
        <v>18</v>
      </c>
      <c r="D3127" t="s">
        <v>37</v>
      </c>
      <c r="E3127" t="s">
        <v>177</v>
      </c>
      <c r="F3127" t="s">
        <v>9102</v>
      </c>
      <c r="G3127" s="6">
        <f t="shared" si="432"/>
        <v>65091</v>
      </c>
      <c r="H3127" t="s">
        <v>79</v>
      </c>
      <c r="I3127" t="s">
        <v>31</v>
      </c>
      <c r="J3127" t="str">
        <f t="shared" si="433"/>
        <v>Ati Seshadri</v>
      </c>
      <c r="K3127" t="s">
        <v>2093</v>
      </c>
      <c r="L3127" s="7">
        <f t="shared" si="438"/>
        <v>44624</v>
      </c>
      <c r="M3127" s="7">
        <v>44665</v>
      </c>
      <c r="N3127" s="1">
        <f t="shared" si="434"/>
        <v>44665</v>
      </c>
      <c r="P3127" s="7" t="str">
        <f t="shared" si="439"/>
        <v/>
      </c>
      <c r="R3127">
        <v>0</v>
      </c>
      <c r="S3127">
        <v>1</v>
      </c>
      <c r="T3127">
        <v>31.2</v>
      </c>
      <c r="U3127" t="s">
        <v>33</v>
      </c>
      <c r="W3127" t="str">
        <f t="shared" si="435"/>
        <v>Open</v>
      </c>
      <c r="X3127" t="str">
        <f>_xlfn.XLOOKUP(B3127,'Customers'!A:A,'Customers'!E:E,"")</f>
        <v>SMB</v>
      </c>
      <c r="Y3127">
        <f t="shared" si="436"/>
        <v>0</v>
      </c>
      <c r="Z3127" t="str">
        <f t="shared" si="437"/>
        <v/>
      </c>
      <c r="AA3127">
        <f t="shared" si="440"/>
        <v>0</v>
      </c>
    </row>
    <row r="3128" spans="1:27">
      <c r="A3128" t="s">
        <v>9103</v>
      </c>
      <c r="B3128" t="s">
        <v>1855</v>
      </c>
      <c r="C3128" t="s">
        <v>3349</v>
      </c>
      <c r="D3128" t="s">
        <v>53</v>
      </c>
      <c r="E3128" t="s">
        <v>177</v>
      </c>
      <c r="F3128" t="s">
        <v>9104</v>
      </c>
      <c r="G3128" s="6">
        <f t="shared" si="432"/>
        <v>35493</v>
      </c>
      <c r="H3128" t="s">
        <v>151</v>
      </c>
      <c r="I3128" t="s">
        <v>879</v>
      </c>
      <c r="J3128" t="str">
        <f t="shared" si="433"/>
        <v>Anamika Keer</v>
      </c>
      <c r="K3128" t="s">
        <v>7678</v>
      </c>
      <c r="L3128" s="7">
        <f t="shared" si="438"/>
        <v>45192</v>
      </c>
      <c r="M3128" s="7">
        <v>45250</v>
      </c>
      <c r="N3128" s="1">
        <f t="shared" si="434"/>
        <v>45250</v>
      </c>
      <c r="P3128" s="7" t="str">
        <f t="shared" si="439"/>
        <v/>
      </c>
      <c r="R3128">
        <v>0</v>
      </c>
      <c r="S3128">
        <v>1</v>
      </c>
      <c r="T3128">
        <v>1.5</v>
      </c>
      <c r="U3128" t="s">
        <v>100</v>
      </c>
      <c r="W3128" t="str">
        <f t="shared" si="435"/>
        <v>Open</v>
      </c>
      <c r="X3128" t="str">
        <f>_xlfn.XLOOKUP(B3128,'Customers'!A:A,'Customers'!E:E,"")</f>
        <v>SMB</v>
      </c>
      <c r="Y3128">
        <f t="shared" si="436"/>
        <v>0</v>
      </c>
      <c r="Z3128" t="str">
        <f t="shared" si="437"/>
        <v/>
      </c>
      <c r="AA3128">
        <f t="shared" si="440"/>
        <v>0</v>
      </c>
    </row>
    <row r="3129" spans="1:27">
      <c r="A3129" t="s">
        <v>9105</v>
      </c>
      <c r="B3129" t="s">
        <v>9106</v>
      </c>
      <c r="C3129" t="s">
        <v>18</v>
      </c>
      <c r="D3129" t="s">
        <v>66</v>
      </c>
      <c r="E3129" t="s">
        <v>20</v>
      </c>
      <c r="F3129" t="s">
        <v>9107</v>
      </c>
      <c r="G3129" s="6">
        <f t="shared" si="432"/>
        <v>15684</v>
      </c>
      <c r="H3129" t="s">
        <v>172</v>
      </c>
      <c r="I3129" t="s">
        <v>879</v>
      </c>
      <c r="J3129" t="str">
        <f t="shared" si="433"/>
        <v>Anamika Keer</v>
      </c>
      <c r="K3129" t="s">
        <v>2202</v>
      </c>
      <c r="L3129" s="7">
        <f t="shared" si="438"/>
        <v>45154</v>
      </c>
      <c r="M3129" s="7">
        <v>45299</v>
      </c>
      <c r="N3129" s="1">
        <f t="shared" si="434"/>
        <v>45299</v>
      </c>
      <c r="P3129" s="7" t="str">
        <f t="shared" si="439"/>
        <v/>
      </c>
      <c r="R3129">
        <v>0</v>
      </c>
      <c r="S3129">
        <v>1</v>
      </c>
      <c r="T3129">
        <v>14.3</v>
      </c>
      <c r="U3129" t="s">
        <v>33</v>
      </c>
      <c r="W3129" t="str">
        <f t="shared" si="435"/>
        <v>Open</v>
      </c>
      <c r="X3129" t="str">
        <f>_xlfn.XLOOKUP(B3129,'Customers'!A:A,'Customers'!E:E,"")</f>
        <v>SMB</v>
      </c>
      <c r="Y3129">
        <f t="shared" si="436"/>
        <v>0</v>
      </c>
      <c r="Z3129" t="str">
        <f t="shared" si="437"/>
        <v/>
      </c>
      <c r="AA3129">
        <f t="shared" si="440"/>
        <v>0</v>
      </c>
    </row>
    <row r="3130" spans="1:27">
      <c r="A3130" t="s">
        <v>9108</v>
      </c>
      <c r="B3130" t="s">
        <v>4402</v>
      </c>
      <c r="C3130" t="s">
        <v>2235</v>
      </c>
      <c r="D3130" t="s">
        <v>19</v>
      </c>
      <c r="E3130" t="s">
        <v>28</v>
      </c>
      <c r="F3130" t="s">
        <v>9109</v>
      </c>
      <c r="G3130" s="6">
        <f t="shared" si="432"/>
        <v>2261</v>
      </c>
      <c r="H3130" t="s">
        <v>151</v>
      </c>
      <c r="I3130" t="s">
        <v>237</v>
      </c>
      <c r="J3130" t="str">
        <f t="shared" si="433"/>
        <v>Vidhi Mital</v>
      </c>
      <c r="K3130" t="s">
        <v>7678</v>
      </c>
      <c r="L3130" s="7">
        <f t="shared" si="438"/>
        <v>45192</v>
      </c>
      <c r="M3130" s="7">
        <v>45207</v>
      </c>
      <c r="N3130" s="1">
        <f t="shared" si="434"/>
        <v>45207</v>
      </c>
      <c r="P3130" s="7" t="str">
        <f t="shared" si="439"/>
        <v/>
      </c>
      <c r="R3130">
        <v>0</v>
      </c>
      <c r="S3130">
        <v>1</v>
      </c>
      <c r="T3130">
        <v>0.5</v>
      </c>
      <c r="U3130" t="s">
        <v>58</v>
      </c>
      <c r="W3130" t="str">
        <f t="shared" si="435"/>
        <v>Open</v>
      </c>
      <c r="X3130" t="str">
        <f>_xlfn.XLOOKUP(B3130,'Customers'!A:A,'Customers'!E:E,"")</f>
        <v>Enterprise</v>
      </c>
      <c r="Y3130">
        <f t="shared" si="436"/>
        <v>0</v>
      </c>
      <c r="Z3130" t="str">
        <f t="shared" si="437"/>
        <v/>
      </c>
      <c r="AA3130">
        <f t="shared" si="440"/>
        <v>0</v>
      </c>
    </row>
    <row r="3131" spans="1:27">
      <c r="A3131" t="s">
        <v>9110</v>
      </c>
      <c r="B3131" t="s">
        <v>4224</v>
      </c>
      <c r="C3131" t="s">
        <v>18</v>
      </c>
      <c r="D3131" t="s">
        <v>37</v>
      </c>
      <c r="E3131" t="s">
        <v>54</v>
      </c>
      <c r="F3131" t="s">
        <v>9111</v>
      </c>
      <c r="G3131" s="6">
        <f t="shared" si="432"/>
        <v>66509</v>
      </c>
      <c r="H3131" t="s">
        <v>161</v>
      </c>
      <c r="I3131" t="s">
        <v>62</v>
      </c>
      <c r="J3131" t="str">
        <f t="shared" si="433"/>
        <v>Jairaj Panchal</v>
      </c>
      <c r="K3131" t="s">
        <v>546</v>
      </c>
      <c r="L3131" s="7">
        <f t="shared" si="438"/>
        <v>44770</v>
      </c>
      <c r="M3131" s="7">
        <v>44870</v>
      </c>
      <c r="N3131" s="1">
        <f t="shared" si="434"/>
        <v>44870</v>
      </c>
      <c r="P3131" s="7" t="str">
        <f t="shared" si="439"/>
        <v/>
      </c>
      <c r="R3131">
        <v>0</v>
      </c>
      <c r="S3131">
        <v>1</v>
      </c>
      <c r="T3131">
        <v>30.6</v>
      </c>
      <c r="U3131" t="s">
        <v>25</v>
      </c>
      <c r="W3131" t="str">
        <f t="shared" si="435"/>
        <v>Open</v>
      </c>
      <c r="X3131" t="str">
        <f>_xlfn.XLOOKUP(B3131,'Customers'!A:A,'Customers'!E:E,"")</f>
        <v>Mid-Market</v>
      </c>
      <c r="Y3131">
        <f t="shared" si="436"/>
        <v>0</v>
      </c>
      <c r="Z3131" t="str">
        <f t="shared" si="437"/>
        <v/>
      </c>
      <c r="AA3131">
        <f t="shared" si="440"/>
        <v>0</v>
      </c>
    </row>
    <row r="3132" spans="1:27">
      <c r="A3132" t="s">
        <v>9112</v>
      </c>
      <c r="B3132" t="s">
        <v>7096</v>
      </c>
      <c r="C3132" t="s">
        <v>1565</v>
      </c>
      <c r="D3132" t="s">
        <v>53</v>
      </c>
      <c r="E3132" t="s">
        <v>54</v>
      </c>
      <c r="F3132" t="s">
        <v>9113</v>
      </c>
      <c r="G3132" s="6">
        <f t="shared" si="432"/>
        <v>32511</v>
      </c>
      <c r="H3132" t="s">
        <v>30</v>
      </c>
      <c r="I3132" t="s">
        <v>232</v>
      </c>
      <c r="J3132" t="str">
        <f t="shared" si="433"/>
        <v>Patrick Sama</v>
      </c>
      <c r="K3132" t="s">
        <v>6500</v>
      </c>
      <c r="L3132" s="7">
        <f t="shared" si="438"/>
        <v>44907</v>
      </c>
      <c r="M3132" s="7">
        <v>44964</v>
      </c>
      <c r="N3132" s="1">
        <f t="shared" si="434"/>
        <v>44964</v>
      </c>
      <c r="P3132" s="7" t="str">
        <f t="shared" si="439"/>
        <v/>
      </c>
      <c r="R3132">
        <v>0</v>
      </c>
      <c r="S3132">
        <v>1</v>
      </c>
      <c r="T3132">
        <v>6.5</v>
      </c>
      <c r="U3132" t="s">
        <v>25</v>
      </c>
      <c r="W3132" t="str">
        <f t="shared" si="435"/>
        <v>Open</v>
      </c>
      <c r="X3132" t="str">
        <f>_xlfn.XLOOKUP(B3132,'Customers'!A:A,'Customers'!E:E,"")</f>
        <v>SMB</v>
      </c>
      <c r="Y3132">
        <f t="shared" si="436"/>
        <v>0</v>
      </c>
      <c r="Z3132" t="str">
        <f t="shared" si="437"/>
        <v/>
      </c>
      <c r="AA3132">
        <f t="shared" si="440"/>
        <v>0</v>
      </c>
    </row>
    <row r="3133" spans="1:27">
      <c r="A3133" t="s">
        <v>9114</v>
      </c>
      <c r="B3133" t="s">
        <v>4480</v>
      </c>
      <c r="C3133" t="s">
        <v>1203</v>
      </c>
      <c r="D3133" t="s">
        <v>19</v>
      </c>
      <c r="E3133" t="s">
        <v>20</v>
      </c>
      <c r="F3133" t="s">
        <v>9115</v>
      </c>
      <c r="G3133" s="6">
        <f t="shared" si="432"/>
        <v>6012</v>
      </c>
      <c r="H3133" t="s">
        <v>79</v>
      </c>
      <c r="I3133" t="s">
        <v>68</v>
      </c>
      <c r="J3133" t="str">
        <f t="shared" si="433"/>
        <v>Anamika Keer</v>
      </c>
      <c r="K3133" t="s">
        <v>5900</v>
      </c>
      <c r="L3133" s="7">
        <f t="shared" si="438"/>
        <v>45415</v>
      </c>
      <c r="M3133" s="7">
        <v>45444</v>
      </c>
      <c r="N3133" s="1">
        <f t="shared" si="434"/>
        <v>45444</v>
      </c>
      <c r="P3133" s="7" t="str">
        <f t="shared" si="439"/>
        <v/>
      </c>
      <c r="R3133">
        <v>0</v>
      </c>
      <c r="S3133">
        <v>1</v>
      </c>
      <c r="T3133">
        <v>13.7</v>
      </c>
      <c r="U3133" t="s">
        <v>33</v>
      </c>
      <c r="W3133" t="str">
        <f t="shared" si="435"/>
        <v>Open</v>
      </c>
      <c r="X3133" t="str">
        <f>_xlfn.XLOOKUP(B3133,'Customers'!A:A,'Customers'!E:E,"")</f>
        <v>Mid-Market</v>
      </c>
      <c r="Y3133">
        <f t="shared" si="436"/>
        <v>0</v>
      </c>
      <c r="Z3133" t="str">
        <f t="shared" si="437"/>
        <v/>
      </c>
      <c r="AA3133">
        <f t="shared" si="440"/>
        <v>0</v>
      </c>
    </row>
    <row r="3134" spans="1:27">
      <c r="A3134" t="s">
        <v>9116</v>
      </c>
      <c r="B3134" t="s">
        <v>71</v>
      </c>
      <c r="C3134" t="s">
        <v>2609</v>
      </c>
      <c r="D3134" t="s">
        <v>66</v>
      </c>
      <c r="E3134" t="s">
        <v>45</v>
      </c>
      <c r="F3134" t="s">
        <v>9117</v>
      </c>
      <c r="G3134" s="6">
        <f t="shared" si="432"/>
        <v>11443</v>
      </c>
      <c r="H3134" t="s">
        <v>172</v>
      </c>
      <c r="I3134" t="s">
        <v>117</v>
      </c>
      <c r="J3134" t="str">
        <f t="shared" si="433"/>
        <v>Ekta Uppal</v>
      </c>
      <c r="K3134" t="s">
        <v>751</v>
      </c>
      <c r="L3134" s="7">
        <f t="shared" si="438"/>
        <v>45482</v>
      </c>
      <c r="M3134" s="7">
        <v>45565</v>
      </c>
      <c r="N3134" s="1">
        <f t="shared" si="434"/>
        <v>45565</v>
      </c>
      <c r="P3134" s="7" t="str">
        <f t="shared" si="439"/>
        <v/>
      </c>
      <c r="R3134">
        <v>0</v>
      </c>
      <c r="S3134">
        <v>1</v>
      </c>
      <c r="T3134">
        <v>4.5999999999999996</v>
      </c>
      <c r="U3134" t="s">
        <v>25</v>
      </c>
      <c r="W3134" t="str">
        <f t="shared" si="435"/>
        <v>Open</v>
      </c>
      <c r="X3134" t="str">
        <f>_xlfn.XLOOKUP(B3134,'Customers'!A:A,'Customers'!E:E,"")</f>
        <v>Mid-Market</v>
      </c>
      <c r="Y3134">
        <f t="shared" si="436"/>
        <v>0</v>
      </c>
      <c r="Z3134" t="str">
        <f t="shared" si="437"/>
        <v/>
      </c>
      <c r="AA3134">
        <f t="shared" si="440"/>
        <v>0</v>
      </c>
    </row>
    <row r="3135" spans="1:27">
      <c r="A3135" t="s">
        <v>9118</v>
      </c>
      <c r="B3135" t="s">
        <v>8529</v>
      </c>
      <c r="C3135" t="s">
        <v>4124</v>
      </c>
      <c r="D3135" t="s">
        <v>37</v>
      </c>
      <c r="E3135" t="s">
        <v>28</v>
      </c>
      <c r="F3135" t="s">
        <v>9119</v>
      </c>
      <c r="G3135" s="6">
        <f t="shared" si="432"/>
        <v>171619</v>
      </c>
      <c r="H3135" t="s">
        <v>79</v>
      </c>
      <c r="I3135" t="s">
        <v>2606</v>
      </c>
      <c r="J3135" t="str">
        <f t="shared" si="433"/>
        <v>Ati Seshadri</v>
      </c>
      <c r="K3135" t="s">
        <v>6116</v>
      </c>
      <c r="L3135" s="7">
        <f t="shared" si="438"/>
        <v>44727</v>
      </c>
      <c r="M3135" s="7">
        <v>44833</v>
      </c>
      <c r="N3135" s="1">
        <f t="shared" si="434"/>
        <v>44833</v>
      </c>
      <c r="P3135" s="7" t="str">
        <f t="shared" si="439"/>
        <v/>
      </c>
      <c r="R3135">
        <v>0</v>
      </c>
      <c r="S3135">
        <v>1</v>
      </c>
      <c r="T3135">
        <v>3.4</v>
      </c>
      <c r="U3135" t="s">
        <v>58</v>
      </c>
      <c r="W3135" t="str">
        <f t="shared" si="435"/>
        <v>Open</v>
      </c>
      <c r="X3135" t="str">
        <f>_xlfn.XLOOKUP(B3135,'Customers'!A:A,'Customers'!E:E,"")</f>
        <v>Mid-Market</v>
      </c>
      <c r="Y3135">
        <f t="shared" si="436"/>
        <v>0</v>
      </c>
      <c r="Z3135" t="str">
        <f t="shared" si="437"/>
        <v/>
      </c>
      <c r="AA3135">
        <f t="shared" si="440"/>
        <v>0</v>
      </c>
    </row>
    <row r="3136" spans="1:27">
      <c r="A3136" t="s">
        <v>9120</v>
      </c>
      <c r="B3136" t="s">
        <v>6031</v>
      </c>
      <c r="C3136" t="s">
        <v>3915</v>
      </c>
      <c r="D3136" t="s">
        <v>19</v>
      </c>
      <c r="E3136" t="s">
        <v>177</v>
      </c>
      <c r="F3136" t="s">
        <v>9121</v>
      </c>
      <c r="G3136" s="6">
        <f t="shared" si="432"/>
        <v>9294</v>
      </c>
      <c r="H3136" t="s">
        <v>79</v>
      </c>
      <c r="I3136" t="s">
        <v>127</v>
      </c>
      <c r="J3136" t="str">
        <f t="shared" si="433"/>
        <v>Kashish Patla</v>
      </c>
      <c r="K3136" t="s">
        <v>4013</v>
      </c>
      <c r="L3136" s="7">
        <f t="shared" si="438"/>
        <v>44746</v>
      </c>
      <c r="M3136" s="7">
        <v>44805</v>
      </c>
      <c r="N3136" s="1">
        <f t="shared" si="434"/>
        <v>44805</v>
      </c>
      <c r="P3136" s="7" t="str">
        <f t="shared" si="439"/>
        <v/>
      </c>
      <c r="R3136">
        <v>0</v>
      </c>
      <c r="S3136">
        <v>1</v>
      </c>
      <c r="T3136">
        <v>26.8</v>
      </c>
      <c r="U3136" t="s">
        <v>33</v>
      </c>
      <c r="W3136" t="str">
        <f t="shared" si="435"/>
        <v>Open</v>
      </c>
      <c r="X3136" t="str">
        <f>_xlfn.XLOOKUP(B3136,'Customers'!A:A,'Customers'!E:E,"")</f>
        <v>SMB</v>
      </c>
      <c r="Y3136">
        <f t="shared" si="436"/>
        <v>0</v>
      </c>
      <c r="Z3136" t="str">
        <f t="shared" si="437"/>
        <v/>
      </c>
      <c r="AA3136">
        <f t="shared" si="440"/>
        <v>0</v>
      </c>
    </row>
    <row r="3137" spans="1:27">
      <c r="A3137" t="s">
        <v>9122</v>
      </c>
      <c r="B3137" t="s">
        <v>9123</v>
      </c>
      <c r="C3137" t="s">
        <v>417</v>
      </c>
      <c r="D3137" t="s">
        <v>183</v>
      </c>
      <c r="E3137" t="s">
        <v>28</v>
      </c>
      <c r="F3137" t="s">
        <v>9124</v>
      </c>
      <c r="G3137" s="6">
        <f t="shared" si="432"/>
        <v>9607</v>
      </c>
      <c r="H3137" t="s">
        <v>47</v>
      </c>
      <c r="I3137" t="s">
        <v>237</v>
      </c>
      <c r="J3137" t="str">
        <f t="shared" si="433"/>
        <v>Vidhi Mital</v>
      </c>
      <c r="K3137" t="s">
        <v>6917</v>
      </c>
      <c r="L3137" s="7">
        <f t="shared" si="438"/>
        <v>45294</v>
      </c>
      <c r="M3137" s="7">
        <v>45381</v>
      </c>
      <c r="N3137" s="1">
        <f t="shared" si="434"/>
        <v>45381</v>
      </c>
      <c r="P3137" s="7" t="str">
        <f t="shared" si="439"/>
        <v/>
      </c>
      <c r="R3137">
        <v>0</v>
      </c>
      <c r="S3137">
        <v>1</v>
      </c>
      <c r="U3137" t="s">
        <v>100</v>
      </c>
      <c r="W3137" t="str">
        <f t="shared" si="435"/>
        <v>Open</v>
      </c>
      <c r="X3137" t="str">
        <f>_xlfn.XLOOKUP(B3137,'Customers'!A:A,'Customers'!E:E,"")</f>
        <v>Enterprise</v>
      </c>
      <c r="Y3137">
        <f t="shared" si="436"/>
        <v>0</v>
      </c>
      <c r="Z3137" t="str">
        <f t="shared" si="437"/>
        <v/>
      </c>
      <c r="AA3137">
        <f t="shared" si="440"/>
        <v>0</v>
      </c>
    </row>
    <row r="3138" spans="1:27">
      <c r="A3138" t="s">
        <v>9125</v>
      </c>
      <c r="B3138" t="s">
        <v>9126</v>
      </c>
      <c r="C3138" t="s">
        <v>2183</v>
      </c>
      <c r="D3138" t="s">
        <v>183</v>
      </c>
      <c r="E3138" t="s">
        <v>54</v>
      </c>
      <c r="F3138" t="s">
        <v>1292</v>
      </c>
      <c r="G3138" s="6">
        <f t="shared" ref="G3138:G3201" si="441">IF(F3138="","",IF(RIGHT(UPPER(SUBSTITUTE(SUBSTITUTE(SUBSTITUTE(TRIM(F3138),"$",""),",","")," ","")),1)="K",VALUE(LEFT(UPPER(SUBSTITUTE(SUBSTITUTE(SUBSTITUTE(TRIM(F3138),"$",""),",","")," ","")),LEN(UPPER(SUBSTITUTE(SUBSTITUTE(SUBSTITUTE(TRIM(F3138),"$",""),",","")," ","")))-1))*1000,IF(RIGHT(UPPER(SUBSTITUTE(SUBSTITUTE(SUBSTITUTE(TRIM(F3138),"$",""),",","")," ","")),1)="M",VALUE(LEFT(UPPER(SUBSTITUTE(SUBSTITUTE(SUBSTITUTE(TRIM(F3138),"$",""),",","")," ","")),LEN(UPPER(SUBSTITUTE(SUBSTITUTE(SUBSTITUTE(TRIM(F3138),"$",""),",","")," ","")))-1))*1000000,VALUE(SUBSTITUTE(SUBSTITUTE(SUBSTITUTE(TRIM(F3138),"$",""),",","")," ","")))))</f>
        <v>12000</v>
      </c>
      <c r="H3138" t="s">
        <v>172</v>
      </c>
      <c r="I3138" t="s">
        <v>1508</v>
      </c>
      <c r="J3138" t="str">
        <f t="shared" ref="J3138:J3201" si="442">PROPER(TRIM(I3138))</f>
        <v>Owen Mane</v>
      </c>
      <c r="K3138" t="s">
        <v>5717</v>
      </c>
      <c r="L3138" s="7">
        <f t="shared" si="438"/>
        <v>45533</v>
      </c>
      <c r="M3138" s="7">
        <v>45676</v>
      </c>
      <c r="N3138" s="1">
        <f t="shared" ref="N3138:N3201" si="443">IF(M3138="","",IF(ISNUMBER(M3138),M3138,IF(ISNUMBER(SEARCH("/",M3138)),DATE(VALUE(RIGHT(M3138,4)),VALUE(MID(M3138,4,2)),VALUE(LEFT(M3138,2))),DATE(VALUE(LEFT(M3138,4)),VALUE(MID(M3138,6,2)),VALUE(RIGHT(M3138,2))))))</f>
        <v>45676</v>
      </c>
      <c r="P3138" s="7" t="str">
        <f t="shared" si="439"/>
        <v/>
      </c>
      <c r="R3138">
        <v>0</v>
      </c>
      <c r="S3138">
        <v>1</v>
      </c>
      <c r="T3138">
        <v>5.0999999999999996</v>
      </c>
      <c r="U3138" t="s">
        <v>58</v>
      </c>
      <c r="W3138" t="str">
        <f t="shared" ref="W3138:W3201" si="444">IF(E3138="","",IF(E3138="Closed Won","Won",IF(E3138="Closed Lost","Lost","Open")))</f>
        <v>Open</v>
      </c>
      <c r="X3138" t="str">
        <f>_xlfn.XLOOKUP(B3138,'Customers'!A:A,'Customers'!E:E,"")</f>
        <v>Mid-Market</v>
      </c>
      <c r="Y3138">
        <f t="shared" ref="Y3138:Y3201" si="445">IF(OR(W3138="Won",W3138="Lost"),1,0)</f>
        <v>0</v>
      </c>
      <c r="Z3138" t="str">
        <f t="shared" ref="Z3138:Z3201" si="446">IF(OR(N3138="",P3138=""),"",P3138-N3138)</f>
        <v/>
      </c>
      <c r="AA3138">
        <f t="shared" si="440"/>
        <v>0</v>
      </c>
    </row>
    <row r="3139" spans="1:27">
      <c r="A3139" t="s">
        <v>9127</v>
      </c>
      <c r="B3139" t="s">
        <v>3752</v>
      </c>
      <c r="C3139" t="s">
        <v>18</v>
      </c>
      <c r="D3139" t="s">
        <v>53</v>
      </c>
      <c r="E3139" t="s">
        <v>177</v>
      </c>
      <c r="F3139" t="s">
        <v>9128</v>
      </c>
      <c r="G3139" s="6">
        <f t="shared" si="441"/>
        <v>16123</v>
      </c>
      <c r="H3139" t="s">
        <v>161</v>
      </c>
      <c r="I3139" t="s">
        <v>258</v>
      </c>
      <c r="J3139" t="str">
        <f t="shared" si="442"/>
        <v>Jasmit Gour</v>
      </c>
      <c r="K3139" t="s">
        <v>3354</v>
      </c>
      <c r="L3139" s="7">
        <f t="shared" ref="L3139:L3202" si="447">IF(K3139="","",IF(ISNUMBER(K3139),K3139,IF(ISNUMBER(SEARCH("/",K3139)),DATE(VALUE(RIGHT(K3139,4)),VALUE(MID(K3139,4,2)),VALUE(LEFT(K3139,2))),DATE(VALUE(LEFT(K3139,4)),VALUE(MID(K3139,6,2)),VALUE(RIGHT(K3139,2))))))</f>
        <v>45421</v>
      </c>
      <c r="M3139" s="7">
        <v>45513</v>
      </c>
      <c r="N3139" s="1">
        <f t="shared" si="443"/>
        <v>45513</v>
      </c>
      <c r="P3139" s="7" t="str">
        <f t="shared" ref="P3139:P3202" si="448">IF(O3139="","",IF(ISNUMBER(O3139),O3139,DATE(VALUE(LEFT(O3139,4)),VALUE(MID(O3139,6,2)),VALUE(RIGHT(O3139,2)))))</f>
        <v/>
      </c>
      <c r="R3139">
        <v>0</v>
      </c>
      <c r="S3139">
        <v>1</v>
      </c>
      <c r="T3139">
        <v>13</v>
      </c>
      <c r="U3139" t="s">
        <v>25</v>
      </c>
      <c r="W3139" t="str">
        <f t="shared" si="444"/>
        <v>Open</v>
      </c>
      <c r="X3139" t="str">
        <f>_xlfn.XLOOKUP(B3139,'Customers'!A:A,'Customers'!E:E,"")</f>
        <v>SMB</v>
      </c>
      <c r="Y3139">
        <f t="shared" si="445"/>
        <v>0</v>
      </c>
      <c r="Z3139" t="str">
        <f t="shared" si="446"/>
        <v/>
      </c>
      <c r="AA3139">
        <f t="shared" ref="AA3139:AA3202" si="449">IF(AND(Y3139=1,Z3139&gt;30),1,0)</f>
        <v>0</v>
      </c>
    </row>
    <row r="3140" spans="1:27">
      <c r="A3140" t="s">
        <v>9129</v>
      </c>
      <c r="B3140" t="s">
        <v>9130</v>
      </c>
      <c r="C3140" t="s">
        <v>5322</v>
      </c>
      <c r="D3140" t="s">
        <v>53</v>
      </c>
      <c r="E3140" t="s">
        <v>28</v>
      </c>
      <c r="F3140" t="s">
        <v>9131</v>
      </c>
      <c r="G3140" s="6">
        <f t="shared" si="441"/>
        <v>34575</v>
      </c>
      <c r="H3140" t="s">
        <v>161</v>
      </c>
      <c r="I3140" t="s">
        <v>73</v>
      </c>
      <c r="J3140" t="str">
        <f t="shared" si="442"/>
        <v>Karan Karnik</v>
      </c>
      <c r="K3140" t="s">
        <v>8856</v>
      </c>
      <c r="L3140" s="7">
        <f t="shared" si="447"/>
        <v>44602</v>
      </c>
      <c r="M3140" s="7">
        <v>44621</v>
      </c>
      <c r="N3140" s="1">
        <f t="shared" si="443"/>
        <v>44621</v>
      </c>
      <c r="P3140" s="7" t="str">
        <f t="shared" si="448"/>
        <v/>
      </c>
      <c r="R3140">
        <v>0</v>
      </c>
      <c r="S3140">
        <v>1</v>
      </c>
      <c r="T3140">
        <v>34.700000000000003</v>
      </c>
      <c r="U3140" t="s">
        <v>25</v>
      </c>
      <c r="W3140" t="str">
        <f t="shared" si="444"/>
        <v>Open</v>
      </c>
      <c r="X3140" t="str">
        <f>_xlfn.XLOOKUP(B3140,'Customers'!A:A,'Customers'!E:E,"")</f>
        <v>SMB</v>
      </c>
      <c r="Y3140">
        <f t="shared" si="445"/>
        <v>0</v>
      </c>
      <c r="Z3140" t="str">
        <f t="shared" si="446"/>
        <v/>
      </c>
      <c r="AA3140">
        <f t="shared" si="449"/>
        <v>0</v>
      </c>
    </row>
    <row r="3141" spans="1:27">
      <c r="A3141" t="s">
        <v>9132</v>
      </c>
      <c r="B3141" t="s">
        <v>7564</v>
      </c>
      <c r="C3141" t="s">
        <v>1927</v>
      </c>
      <c r="D3141" t="s">
        <v>53</v>
      </c>
      <c r="E3141" t="s">
        <v>177</v>
      </c>
      <c r="F3141" t="s">
        <v>4975</v>
      </c>
      <c r="G3141" s="6">
        <f t="shared" si="441"/>
        <v>27000</v>
      </c>
      <c r="H3141" t="s">
        <v>30</v>
      </c>
      <c r="I3141" t="s">
        <v>232</v>
      </c>
      <c r="J3141" t="str">
        <f t="shared" si="442"/>
        <v>Patrick Sama</v>
      </c>
      <c r="K3141" t="s">
        <v>5258</v>
      </c>
      <c r="L3141" s="7">
        <f t="shared" si="447"/>
        <v>44933</v>
      </c>
      <c r="M3141" s="7">
        <v>45098</v>
      </c>
      <c r="N3141" s="1">
        <f t="shared" si="443"/>
        <v>45098</v>
      </c>
      <c r="P3141" s="7" t="str">
        <f t="shared" si="448"/>
        <v/>
      </c>
      <c r="R3141">
        <v>0</v>
      </c>
      <c r="S3141">
        <v>1</v>
      </c>
      <c r="T3141">
        <v>10.3</v>
      </c>
      <c r="U3141" t="s">
        <v>33</v>
      </c>
      <c r="W3141" t="str">
        <f t="shared" si="444"/>
        <v>Open</v>
      </c>
      <c r="X3141" t="str">
        <f>_xlfn.XLOOKUP(B3141,'Customers'!A:A,'Customers'!E:E,"")</f>
        <v>Mid-Market</v>
      </c>
      <c r="Y3141">
        <f t="shared" si="445"/>
        <v>0</v>
      </c>
      <c r="Z3141" t="str">
        <f t="shared" si="446"/>
        <v/>
      </c>
      <c r="AA3141">
        <f t="shared" si="449"/>
        <v>0</v>
      </c>
    </row>
    <row r="3142" spans="1:27">
      <c r="A3142" t="s">
        <v>9133</v>
      </c>
      <c r="B3142" t="s">
        <v>4074</v>
      </c>
      <c r="C3142" t="s">
        <v>3457</v>
      </c>
      <c r="D3142" t="s">
        <v>37</v>
      </c>
      <c r="E3142" t="s">
        <v>91</v>
      </c>
      <c r="F3142" t="s">
        <v>9134</v>
      </c>
      <c r="G3142" s="6">
        <f t="shared" si="441"/>
        <v>67439</v>
      </c>
      <c r="H3142" t="s">
        <v>79</v>
      </c>
      <c r="I3142" t="s">
        <v>133</v>
      </c>
      <c r="J3142" t="str">
        <f t="shared" si="442"/>
        <v>Aachal Soni</v>
      </c>
      <c r="K3142" t="s">
        <v>5358</v>
      </c>
      <c r="L3142" s="7">
        <f t="shared" si="447"/>
        <v>44881</v>
      </c>
      <c r="M3142" s="7">
        <v>45048</v>
      </c>
      <c r="N3142" s="1">
        <f t="shared" si="443"/>
        <v>45048</v>
      </c>
      <c r="O3142" s="7">
        <v>45073</v>
      </c>
      <c r="P3142" s="7">
        <f t="shared" si="448"/>
        <v>45073</v>
      </c>
      <c r="Q3142">
        <v>192</v>
      </c>
      <c r="R3142">
        <v>0</v>
      </c>
      <c r="S3142">
        <v>1</v>
      </c>
      <c r="T3142">
        <v>24.3</v>
      </c>
      <c r="U3142" t="s">
        <v>58</v>
      </c>
      <c r="W3142" t="str">
        <f t="shared" si="444"/>
        <v>Won</v>
      </c>
      <c r="X3142" t="str">
        <f>_xlfn.XLOOKUP(B3142,'Customers'!A:A,'Customers'!E:E,"")</f>
        <v>SMB</v>
      </c>
      <c r="Y3142">
        <f t="shared" si="445"/>
        <v>1</v>
      </c>
      <c r="Z3142">
        <f t="shared" si="446"/>
        <v>25</v>
      </c>
      <c r="AA3142">
        <f t="shared" si="449"/>
        <v>0</v>
      </c>
    </row>
    <row r="3143" spans="1:27">
      <c r="A3143" t="s">
        <v>9135</v>
      </c>
      <c r="B3143" t="s">
        <v>4276</v>
      </c>
      <c r="C3143" t="s">
        <v>2567</v>
      </c>
      <c r="D3143" t="s">
        <v>19</v>
      </c>
      <c r="E3143" t="s">
        <v>20</v>
      </c>
      <c r="F3143" t="s">
        <v>9136</v>
      </c>
      <c r="G3143" s="6">
        <f t="shared" si="441"/>
        <v>6416</v>
      </c>
      <c r="H3143" t="s">
        <v>47</v>
      </c>
      <c r="I3143" t="s">
        <v>86</v>
      </c>
      <c r="J3143" t="str">
        <f t="shared" si="442"/>
        <v>Mason Solanki</v>
      </c>
      <c r="K3143" t="s">
        <v>1044</v>
      </c>
      <c r="L3143" s="7">
        <f t="shared" si="447"/>
        <v>45300</v>
      </c>
      <c r="M3143" s="7">
        <v>45315</v>
      </c>
      <c r="N3143" s="1">
        <f t="shared" si="443"/>
        <v>45315</v>
      </c>
      <c r="P3143" s="7" t="str">
        <f t="shared" si="448"/>
        <v/>
      </c>
      <c r="R3143">
        <v>0</v>
      </c>
      <c r="S3143">
        <v>1</v>
      </c>
      <c r="T3143">
        <v>21.9</v>
      </c>
      <c r="U3143" t="s">
        <v>33</v>
      </c>
      <c r="W3143" t="str">
        <f t="shared" si="444"/>
        <v>Open</v>
      </c>
      <c r="X3143" t="str">
        <f>_xlfn.XLOOKUP(B3143,'Customers'!A:A,'Customers'!E:E,"")</f>
        <v>Mid-Market</v>
      </c>
      <c r="Y3143">
        <f t="shared" si="445"/>
        <v>0</v>
      </c>
      <c r="Z3143" t="str">
        <f t="shared" si="446"/>
        <v/>
      </c>
      <c r="AA3143">
        <f t="shared" si="449"/>
        <v>0</v>
      </c>
    </row>
    <row r="3144" spans="1:27">
      <c r="A3144" t="s">
        <v>9137</v>
      </c>
      <c r="B3144" t="s">
        <v>5726</v>
      </c>
      <c r="C3144" t="s">
        <v>1098</v>
      </c>
      <c r="D3144" t="s">
        <v>53</v>
      </c>
      <c r="E3144" t="s">
        <v>54</v>
      </c>
      <c r="F3144" t="s">
        <v>9138</v>
      </c>
      <c r="G3144" s="6">
        <f t="shared" si="441"/>
        <v>35119</v>
      </c>
      <c r="H3144" t="s">
        <v>22</v>
      </c>
      <c r="I3144" t="s">
        <v>48</v>
      </c>
      <c r="J3144" t="str">
        <f t="shared" si="442"/>
        <v>Rachit Lall</v>
      </c>
      <c r="K3144" t="s">
        <v>2701</v>
      </c>
      <c r="L3144" s="7">
        <f t="shared" si="447"/>
        <v>44971</v>
      </c>
      <c r="M3144" s="7">
        <v>45119</v>
      </c>
      <c r="N3144" s="1">
        <f t="shared" si="443"/>
        <v>45119</v>
      </c>
      <c r="P3144" s="7" t="str">
        <f t="shared" si="448"/>
        <v/>
      </c>
      <c r="R3144">
        <v>0</v>
      </c>
      <c r="S3144">
        <v>1</v>
      </c>
      <c r="T3144">
        <v>18</v>
      </c>
      <c r="U3144" t="s">
        <v>25</v>
      </c>
      <c r="W3144" t="str">
        <f t="shared" si="444"/>
        <v>Open</v>
      </c>
      <c r="X3144" t="str">
        <f>_xlfn.XLOOKUP(B3144,'Customers'!A:A,'Customers'!E:E,"")</f>
        <v>SMB</v>
      </c>
      <c r="Y3144">
        <f t="shared" si="445"/>
        <v>0</v>
      </c>
      <c r="Z3144" t="str">
        <f t="shared" si="446"/>
        <v/>
      </c>
      <c r="AA3144">
        <f t="shared" si="449"/>
        <v>0</v>
      </c>
    </row>
    <row r="3145" spans="1:27">
      <c r="A3145" t="s">
        <v>9139</v>
      </c>
      <c r="B3145" t="s">
        <v>4502</v>
      </c>
      <c r="C3145" t="s">
        <v>18</v>
      </c>
      <c r="D3145" t="s">
        <v>183</v>
      </c>
      <c r="E3145" t="s">
        <v>20</v>
      </c>
      <c r="F3145" t="s">
        <v>404</v>
      </c>
      <c r="G3145" s="6">
        <f t="shared" si="441"/>
        <v>11000</v>
      </c>
      <c r="H3145" t="s">
        <v>39</v>
      </c>
      <c r="I3145" t="s">
        <v>237</v>
      </c>
      <c r="J3145" t="str">
        <f t="shared" si="442"/>
        <v>Vidhi Mital</v>
      </c>
      <c r="K3145" t="s">
        <v>1992</v>
      </c>
      <c r="L3145" s="7">
        <f t="shared" si="447"/>
        <v>44699</v>
      </c>
      <c r="M3145" s="7">
        <v>44724</v>
      </c>
      <c r="N3145" s="1">
        <f t="shared" si="443"/>
        <v>44724</v>
      </c>
      <c r="P3145" s="7" t="str">
        <f t="shared" si="448"/>
        <v/>
      </c>
      <c r="R3145">
        <v>0</v>
      </c>
      <c r="S3145">
        <v>1</v>
      </c>
      <c r="U3145" t="s">
        <v>33</v>
      </c>
      <c r="W3145" t="str">
        <f t="shared" si="444"/>
        <v>Open</v>
      </c>
      <c r="X3145" t="str">
        <f>_xlfn.XLOOKUP(B3145,'Customers'!A:A,'Customers'!E:E,"")</f>
        <v>SMB</v>
      </c>
      <c r="Y3145">
        <f t="shared" si="445"/>
        <v>0</v>
      </c>
      <c r="Z3145" t="str">
        <f t="shared" si="446"/>
        <v/>
      </c>
      <c r="AA3145">
        <f t="shared" si="449"/>
        <v>0</v>
      </c>
    </row>
    <row r="3146" spans="1:27">
      <c r="A3146" t="s">
        <v>9140</v>
      </c>
      <c r="B3146" t="s">
        <v>3746</v>
      </c>
      <c r="C3146" t="s">
        <v>3513</v>
      </c>
      <c r="D3146" t="s">
        <v>66</v>
      </c>
      <c r="E3146" t="s">
        <v>115</v>
      </c>
      <c r="F3146" t="s">
        <v>9141</v>
      </c>
      <c r="G3146" s="6">
        <f t="shared" si="441"/>
        <v>9264</v>
      </c>
      <c r="H3146" t="s">
        <v>161</v>
      </c>
      <c r="I3146" t="s">
        <v>268</v>
      </c>
      <c r="J3146" t="str">
        <f t="shared" si="442"/>
        <v>Panini Kade</v>
      </c>
      <c r="K3146" t="s">
        <v>1026</v>
      </c>
      <c r="L3146" s="7">
        <f t="shared" si="447"/>
        <v>44981</v>
      </c>
      <c r="N3146" s="1" t="str">
        <f t="shared" si="443"/>
        <v/>
      </c>
      <c r="O3146" s="7">
        <v>45175</v>
      </c>
      <c r="P3146" s="7">
        <f t="shared" si="448"/>
        <v>45175</v>
      </c>
      <c r="Q3146">
        <v>194</v>
      </c>
      <c r="R3146">
        <v>0</v>
      </c>
      <c r="S3146">
        <v>1</v>
      </c>
      <c r="T3146">
        <v>30.9</v>
      </c>
      <c r="U3146" t="s">
        <v>25</v>
      </c>
      <c r="W3146" t="str">
        <f t="shared" si="444"/>
        <v>Lost</v>
      </c>
      <c r="X3146" t="str">
        <f>_xlfn.XLOOKUP(B3146,'Customers'!A:A,'Customers'!E:E,"")</f>
        <v>Mid-Market</v>
      </c>
      <c r="Y3146">
        <f t="shared" si="445"/>
        <v>1</v>
      </c>
      <c r="Z3146" t="str">
        <f t="shared" si="446"/>
        <v/>
      </c>
      <c r="AA3146">
        <f t="shared" si="449"/>
        <v>1</v>
      </c>
    </row>
    <row r="3147" spans="1:27">
      <c r="A3147" t="s">
        <v>9142</v>
      </c>
      <c r="B3147" t="s">
        <v>473</v>
      </c>
      <c r="C3147" t="s">
        <v>18</v>
      </c>
      <c r="D3147" t="s">
        <v>183</v>
      </c>
      <c r="E3147" t="s">
        <v>20</v>
      </c>
      <c r="F3147" t="s">
        <v>9143</v>
      </c>
      <c r="G3147" s="6">
        <f t="shared" si="441"/>
        <v>8355</v>
      </c>
      <c r="H3147" t="s">
        <v>161</v>
      </c>
      <c r="I3147" t="s">
        <v>1435</v>
      </c>
      <c r="J3147" t="str">
        <f t="shared" si="442"/>
        <v>Vidhi Mital</v>
      </c>
      <c r="K3147" t="s">
        <v>835</v>
      </c>
      <c r="L3147" s="7">
        <f t="shared" si="447"/>
        <v>45565</v>
      </c>
      <c r="M3147" s="7">
        <v>45726</v>
      </c>
      <c r="N3147" s="1">
        <f t="shared" si="443"/>
        <v>45726</v>
      </c>
      <c r="P3147" s="7" t="str">
        <f t="shared" si="448"/>
        <v/>
      </c>
      <c r="R3147">
        <v>0</v>
      </c>
      <c r="S3147">
        <v>1</v>
      </c>
      <c r="U3147" t="s">
        <v>100</v>
      </c>
      <c r="W3147" t="str">
        <f t="shared" si="444"/>
        <v>Open</v>
      </c>
      <c r="X3147" t="str">
        <f>_xlfn.XLOOKUP(B3147,'Customers'!A:A,'Customers'!E:E,"")</f>
        <v>Mid-Market</v>
      </c>
      <c r="Y3147">
        <f t="shared" si="445"/>
        <v>0</v>
      </c>
      <c r="Z3147" t="str">
        <f t="shared" si="446"/>
        <v/>
      </c>
      <c r="AA3147">
        <f t="shared" si="449"/>
        <v>0</v>
      </c>
    </row>
    <row r="3148" spans="1:27">
      <c r="A3148" t="s">
        <v>9144</v>
      </c>
      <c r="B3148" t="s">
        <v>9145</v>
      </c>
      <c r="C3148" t="s">
        <v>5502</v>
      </c>
      <c r="D3148" t="s">
        <v>66</v>
      </c>
      <c r="E3148" t="s">
        <v>28</v>
      </c>
      <c r="F3148" t="s">
        <v>3540</v>
      </c>
      <c r="G3148" s="6">
        <f t="shared" si="441"/>
        <v>4910</v>
      </c>
      <c r="H3148" t="s">
        <v>22</v>
      </c>
      <c r="I3148" t="s">
        <v>105</v>
      </c>
      <c r="J3148" t="str">
        <f t="shared" si="442"/>
        <v>Hemangini Bahri</v>
      </c>
      <c r="K3148" t="s">
        <v>3680</v>
      </c>
      <c r="L3148" s="7">
        <f t="shared" si="447"/>
        <v>44945</v>
      </c>
      <c r="M3148" s="7">
        <v>44974</v>
      </c>
      <c r="N3148" s="1">
        <f t="shared" si="443"/>
        <v>44974</v>
      </c>
      <c r="P3148" s="7" t="str">
        <f t="shared" si="448"/>
        <v/>
      </c>
      <c r="R3148">
        <v>0</v>
      </c>
      <c r="S3148">
        <v>1</v>
      </c>
      <c r="T3148">
        <v>20.3</v>
      </c>
      <c r="U3148" t="s">
        <v>58</v>
      </c>
      <c r="W3148" t="str">
        <f t="shared" si="444"/>
        <v>Open</v>
      </c>
      <c r="X3148" t="str">
        <f>_xlfn.XLOOKUP(B3148,'Customers'!A:A,'Customers'!E:E,"")</f>
        <v>Mid-Market</v>
      </c>
      <c r="Y3148">
        <f t="shared" si="445"/>
        <v>0</v>
      </c>
      <c r="Z3148" t="str">
        <f t="shared" si="446"/>
        <v/>
      </c>
      <c r="AA3148">
        <f t="shared" si="449"/>
        <v>0</v>
      </c>
    </row>
    <row r="3149" spans="1:27">
      <c r="A3149" t="s">
        <v>9146</v>
      </c>
      <c r="B3149" t="s">
        <v>6438</v>
      </c>
      <c r="C3149" t="s">
        <v>499</v>
      </c>
      <c r="D3149" t="s">
        <v>183</v>
      </c>
      <c r="E3149" t="s">
        <v>20</v>
      </c>
      <c r="F3149" t="s">
        <v>9147</v>
      </c>
      <c r="G3149" s="6">
        <f t="shared" si="441"/>
        <v>9551</v>
      </c>
      <c r="H3149" t="s">
        <v>47</v>
      </c>
      <c r="I3149" t="s">
        <v>117</v>
      </c>
      <c r="J3149" t="str">
        <f t="shared" si="442"/>
        <v>Ekta Uppal</v>
      </c>
      <c r="K3149" t="s">
        <v>4308</v>
      </c>
      <c r="L3149" s="7">
        <f t="shared" si="447"/>
        <v>45363</v>
      </c>
      <c r="M3149" s="7">
        <v>45435</v>
      </c>
      <c r="N3149" s="1">
        <f t="shared" si="443"/>
        <v>45435</v>
      </c>
      <c r="P3149" s="7" t="str">
        <f t="shared" si="448"/>
        <v/>
      </c>
      <c r="R3149">
        <v>0</v>
      </c>
      <c r="S3149">
        <v>1</v>
      </c>
      <c r="T3149">
        <v>25.6</v>
      </c>
      <c r="U3149" t="s">
        <v>25</v>
      </c>
      <c r="W3149" t="str">
        <f t="shared" si="444"/>
        <v>Open</v>
      </c>
      <c r="X3149" t="str">
        <f>_xlfn.XLOOKUP(B3149,'Customers'!A:A,'Customers'!E:E,"")</f>
        <v>Enterprise</v>
      </c>
      <c r="Y3149">
        <f t="shared" si="445"/>
        <v>0</v>
      </c>
      <c r="Z3149" t="str">
        <f t="shared" si="446"/>
        <v/>
      </c>
      <c r="AA3149">
        <f t="shared" si="449"/>
        <v>0</v>
      </c>
    </row>
    <row r="3150" spans="1:27">
      <c r="A3150" t="s">
        <v>9148</v>
      </c>
      <c r="B3150" t="s">
        <v>5574</v>
      </c>
      <c r="C3150" t="s">
        <v>4141</v>
      </c>
      <c r="D3150" t="s">
        <v>19</v>
      </c>
      <c r="E3150" t="s">
        <v>54</v>
      </c>
      <c r="F3150" t="s">
        <v>9149</v>
      </c>
      <c r="G3150" s="6">
        <f t="shared" si="441"/>
        <v>7251</v>
      </c>
      <c r="H3150" t="s">
        <v>79</v>
      </c>
      <c r="I3150" t="s">
        <v>232</v>
      </c>
      <c r="J3150" t="str">
        <f t="shared" si="442"/>
        <v>Patrick Sama</v>
      </c>
      <c r="K3150" t="s">
        <v>3984</v>
      </c>
      <c r="L3150" s="7">
        <f t="shared" si="447"/>
        <v>45146</v>
      </c>
      <c r="M3150" s="7">
        <v>45182</v>
      </c>
      <c r="N3150" s="1">
        <f t="shared" si="443"/>
        <v>45182</v>
      </c>
      <c r="P3150" s="7" t="str">
        <f t="shared" si="448"/>
        <v/>
      </c>
      <c r="R3150">
        <v>0</v>
      </c>
      <c r="S3150">
        <v>1</v>
      </c>
      <c r="T3150">
        <v>14.6</v>
      </c>
      <c r="U3150" t="s">
        <v>100</v>
      </c>
      <c r="W3150" t="str">
        <f t="shared" si="444"/>
        <v>Open</v>
      </c>
      <c r="X3150" t="str">
        <f>_xlfn.XLOOKUP(B3150,'Customers'!A:A,'Customers'!E:E,"")</f>
        <v>Mid-Market</v>
      </c>
      <c r="Y3150">
        <f t="shared" si="445"/>
        <v>0</v>
      </c>
      <c r="Z3150" t="str">
        <f t="shared" si="446"/>
        <v/>
      </c>
      <c r="AA3150">
        <f t="shared" si="449"/>
        <v>0</v>
      </c>
    </row>
    <row r="3151" spans="1:27">
      <c r="A3151" t="s">
        <v>9150</v>
      </c>
      <c r="B3151" t="s">
        <v>51</v>
      </c>
      <c r="C3151" t="s">
        <v>18</v>
      </c>
      <c r="D3151" t="s">
        <v>37</v>
      </c>
      <c r="E3151" t="s">
        <v>45</v>
      </c>
      <c r="F3151" t="s">
        <v>9151</v>
      </c>
      <c r="G3151" s="6">
        <f t="shared" si="441"/>
        <v>145198</v>
      </c>
      <c r="H3151" t="s">
        <v>39</v>
      </c>
      <c r="I3151" t="s">
        <v>117</v>
      </c>
      <c r="J3151" t="str">
        <f t="shared" si="442"/>
        <v>Ekta Uppal</v>
      </c>
      <c r="K3151" t="s">
        <v>1547</v>
      </c>
      <c r="L3151" s="7">
        <f t="shared" si="447"/>
        <v>44847</v>
      </c>
      <c r="M3151" s="7">
        <v>44972</v>
      </c>
      <c r="N3151" s="1">
        <f t="shared" si="443"/>
        <v>44972</v>
      </c>
      <c r="P3151" s="7" t="str">
        <f t="shared" si="448"/>
        <v/>
      </c>
      <c r="R3151">
        <v>0</v>
      </c>
      <c r="S3151">
        <v>1</v>
      </c>
      <c r="T3151">
        <v>31.8</v>
      </c>
      <c r="U3151" t="s">
        <v>33</v>
      </c>
      <c r="W3151" t="str">
        <f t="shared" si="444"/>
        <v>Open</v>
      </c>
      <c r="X3151" t="str">
        <f>_xlfn.XLOOKUP(B3151,'Customers'!A:A,'Customers'!E:E,"")</f>
        <v>Mid-Market</v>
      </c>
      <c r="Y3151">
        <f t="shared" si="445"/>
        <v>0</v>
      </c>
      <c r="Z3151" t="str">
        <f t="shared" si="446"/>
        <v/>
      </c>
      <c r="AA3151">
        <f t="shared" si="449"/>
        <v>0</v>
      </c>
    </row>
    <row r="3152" spans="1:27">
      <c r="A3152" t="s">
        <v>9152</v>
      </c>
      <c r="B3152" t="s">
        <v>230</v>
      </c>
      <c r="C3152" t="s">
        <v>2393</v>
      </c>
      <c r="D3152" t="s">
        <v>19</v>
      </c>
      <c r="E3152" t="s">
        <v>45</v>
      </c>
      <c r="F3152" t="s">
        <v>9153</v>
      </c>
      <c r="G3152" s="6">
        <f t="shared" si="441"/>
        <v>8233</v>
      </c>
      <c r="H3152" t="s">
        <v>172</v>
      </c>
      <c r="I3152" t="s">
        <v>232</v>
      </c>
      <c r="J3152" t="str">
        <f t="shared" si="442"/>
        <v>Patrick Sama</v>
      </c>
      <c r="K3152" t="s">
        <v>2938</v>
      </c>
      <c r="L3152" s="7">
        <f t="shared" si="447"/>
        <v>44807</v>
      </c>
      <c r="M3152" s="7">
        <v>44904</v>
      </c>
      <c r="N3152" s="1">
        <f t="shared" si="443"/>
        <v>44904</v>
      </c>
      <c r="P3152" s="7" t="str">
        <f t="shared" si="448"/>
        <v/>
      </c>
      <c r="R3152">
        <v>0</v>
      </c>
      <c r="S3152">
        <v>1</v>
      </c>
      <c r="T3152">
        <v>3.7</v>
      </c>
      <c r="U3152" t="s">
        <v>33</v>
      </c>
      <c r="W3152" t="str">
        <f t="shared" si="444"/>
        <v>Open</v>
      </c>
      <c r="X3152" t="str">
        <f>_xlfn.XLOOKUP(B3152,'Customers'!A:A,'Customers'!E:E,"")</f>
        <v>Mid-Market</v>
      </c>
      <c r="Y3152">
        <f t="shared" si="445"/>
        <v>0</v>
      </c>
      <c r="Z3152" t="str">
        <f t="shared" si="446"/>
        <v/>
      </c>
      <c r="AA3152">
        <f t="shared" si="449"/>
        <v>0</v>
      </c>
    </row>
    <row r="3153" spans="1:27">
      <c r="A3153" t="s">
        <v>9154</v>
      </c>
      <c r="B3153" t="s">
        <v>2109</v>
      </c>
      <c r="C3153" t="s">
        <v>1927</v>
      </c>
      <c r="D3153" t="s">
        <v>19</v>
      </c>
      <c r="E3153" t="s">
        <v>28</v>
      </c>
      <c r="F3153" t="s">
        <v>9155</v>
      </c>
      <c r="G3153" s="6">
        <f t="shared" si="441"/>
        <v>4812</v>
      </c>
      <c r="H3153" t="s">
        <v>47</v>
      </c>
      <c r="I3153" t="s">
        <v>521</v>
      </c>
      <c r="J3153" t="str">
        <f t="shared" si="442"/>
        <v>Kashish Patla</v>
      </c>
      <c r="K3153" t="s">
        <v>1917</v>
      </c>
      <c r="L3153" s="7">
        <f t="shared" si="447"/>
        <v>45547</v>
      </c>
      <c r="M3153" s="7">
        <v>45594</v>
      </c>
      <c r="N3153" s="1">
        <f t="shared" si="443"/>
        <v>45594</v>
      </c>
      <c r="P3153" s="7" t="str">
        <f t="shared" si="448"/>
        <v/>
      </c>
      <c r="R3153">
        <v>0</v>
      </c>
      <c r="S3153">
        <v>1</v>
      </c>
      <c r="U3153" t="s">
        <v>33</v>
      </c>
      <c r="W3153" t="str">
        <f t="shared" si="444"/>
        <v>Open</v>
      </c>
      <c r="X3153" t="str">
        <f>_xlfn.XLOOKUP(B3153,'Customers'!A:A,'Customers'!E:E,"")</f>
        <v>Enterprise</v>
      </c>
      <c r="Y3153">
        <f t="shared" si="445"/>
        <v>0</v>
      </c>
      <c r="Z3153" t="str">
        <f t="shared" si="446"/>
        <v/>
      </c>
      <c r="AA3153">
        <f t="shared" si="449"/>
        <v>0</v>
      </c>
    </row>
    <row r="3154" spans="1:27">
      <c r="A3154" t="s">
        <v>9156</v>
      </c>
      <c r="B3154" t="s">
        <v>2260</v>
      </c>
      <c r="C3154" t="s">
        <v>5688</v>
      </c>
      <c r="D3154" t="s">
        <v>19</v>
      </c>
      <c r="E3154" t="s">
        <v>91</v>
      </c>
      <c r="F3154" t="s">
        <v>689</v>
      </c>
      <c r="G3154" s="6">
        <f t="shared" si="441"/>
        <v>6000</v>
      </c>
      <c r="H3154" t="s">
        <v>30</v>
      </c>
      <c r="I3154" t="s">
        <v>133</v>
      </c>
      <c r="J3154" t="str">
        <f t="shared" si="442"/>
        <v>Aachal Soni</v>
      </c>
      <c r="K3154" t="s">
        <v>4104</v>
      </c>
      <c r="L3154" s="7">
        <f t="shared" si="447"/>
        <v>45163</v>
      </c>
      <c r="M3154" s="7">
        <v>45339</v>
      </c>
      <c r="N3154" s="1">
        <f t="shared" si="443"/>
        <v>45339</v>
      </c>
      <c r="O3154" s="7">
        <v>45213</v>
      </c>
      <c r="P3154" s="7">
        <f t="shared" si="448"/>
        <v>45213</v>
      </c>
      <c r="Q3154">
        <v>50</v>
      </c>
      <c r="R3154">
        <v>0</v>
      </c>
      <c r="S3154">
        <v>1</v>
      </c>
      <c r="T3154">
        <v>21.6</v>
      </c>
      <c r="U3154" t="s">
        <v>33</v>
      </c>
      <c r="W3154" t="str">
        <f t="shared" si="444"/>
        <v>Won</v>
      </c>
      <c r="X3154" t="str">
        <f>_xlfn.XLOOKUP(B3154,'Customers'!A:A,'Customers'!E:E,"")</f>
        <v>SMB</v>
      </c>
      <c r="Y3154">
        <f t="shared" si="445"/>
        <v>1</v>
      </c>
      <c r="Z3154">
        <f t="shared" si="446"/>
        <v>-126</v>
      </c>
      <c r="AA3154">
        <f t="shared" si="449"/>
        <v>0</v>
      </c>
    </row>
    <row r="3155" spans="1:27">
      <c r="A3155" t="s">
        <v>9157</v>
      </c>
      <c r="B3155" t="s">
        <v>3571</v>
      </c>
      <c r="C3155" t="s">
        <v>18</v>
      </c>
      <c r="D3155" t="s">
        <v>53</v>
      </c>
      <c r="E3155" t="s">
        <v>91</v>
      </c>
      <c r="F3155" t="s">
        <v>9158</v>
      </c>
      <c r="G3155" s="6">
        <f t="shared" si="441"/>
        <v>47743</v>
      </c>
      <c r="H3155" t="s">
        <v>39</v>
      </c>
      <c r="I3155" t="s">
        <v>23</v>
      </c>
      <c r="J3155" t="str">
        <f t="shared" si="442"/>
        <v>Nihal Bhasin</v>
      </c>
      <c r="K3155" t="s">
        <v>4366</v>
      </c>
      <c r="L3155" s="7">
        <f t="shared" si="447"/>
        <v>45401</v>
      </c>
      <c r="M3155" s="7">
        <v>45458</v>
      </c>
      <c r="N3155" s="1">
        <f t="shared" si="443"/>
        <v>45458</v>
      </c>
      <c r="O3155" s="7">
        <v>45466</v>
      </c>
      <c r="P3155" s="7">
        <f t="shared" si="448"/>
        <v>45466</v>
      </c>
      <c r="Q3155">
        <v>65</v>
      </c>
      <c r="R3155">
        <v>0</v>
      </c>
      <c r="S3155">
        <v>1</v>
      </c>
      <c r="T3155">
        <v>26.4</v>
      </c>
      <c r="U3155" t="s">
        <v>25</v>
      </c>
      <c r="W3155" t="str">
        <f t="shared" si="444"/>
        <v>Won</v>
      </c>
      <c r="X3155" t="str">
        <f>_xlfn.XLOOKUP(B3155,'Customers'!A:A,'Customers'!E:E,"")</f>
        <v>Mid-Market</v>
      </c>
      <c r="Y3155">
        <f t="shared" si="445"/>
        <v>1</v>
      </c>
      <c r="Z3155">
        <f t="shared" si="446"/>
        <v>8</v>
      </c>
      <c r="AA3155">
        <f t="shared" si="449"/>
        <v>0</v>
      </c>
    </row>
    <row r="3156" spans="1:27">
      <c r="A3156" t="s">
        <v>9159</v>
      </c>
      <c r="B3156" t="s">
        <v>2406</v>
      </c>
      <c r="C3156" t="s">
        <v>4870</v>
      </c>
      <c r="D3156" t="s">
        <v>37</v>
      </c>
      <c r="E3156" t="s">
        <v>91</v>
      </c>
      <c r="F3156" t="s">
        <v>9160</v>
      </c>
      <c r="G3156" s="6">
        <f t="shared" si="441"/>
        <v>130586</v>
      </c>
      <c r="H3156" t="s">
        <v>56</v>
      </c>
      <c r="I3156" t="s">
        <v>156</v>
      </c>
      <c r="J3156" t="str">
        <f t="shared" si="442"/>
        <v>Lakshmi Hayre</v>
      </c>
      <c r="K3156" t="s">
        <v>3494</v>
      </c>
      <c r="L3156" s="7">
        <f t="shared" si="447"/>
        <v>45630</v>
      </c>
      <c r="M3156" s="7">
        <v>45800</v>
      </c>
      <c r="N3156" s="1">
        <f t="shared" si="443"/>
        <v>45800</v>
      </c>
      <c r="O3156" s="7">
        <v>45757</v>
      </c>
      <c r="P3156" s="7">
        <f t="shared" si="448"/>
        <v>45757</v>
      </c>
      <c r="Q3156">
        <v>127</v>
      </c>
      <c r="R3156">
        <v>0</v>
      </c>
      <c r="S3156">
        <v>1</v>
      </c>
      <c r="T3156">
        <v>26.8</v>
      </c>
      <c r="U3156" t="s">
        <v>58</v>
      </c>
      <c r="W3156" t="str">
        <f t="shared" si="444"/>
        <v>Won</v>
      </c>
      <c r="X3156" t="str">
        <f>_xlfn.XLOOKUP(B3156,'Customers'!A:A,'Customers'!E:E,"")</f>
        <v>Mid-Market</v>
      </c>
      <c r="Y3156">
        <f t="shared" si="445"/>
        <v>1</v>
      </c>
      <c r="Z3156">
        <f t="shared" si="446"/>
        <v>-43</v>
      </c>
      <c r="AA3156">
        <f t="shared" si="449"/>
        <v>0</v>
      </c>
    </row>
    <row r="3157" spans="1:27">
      <c r="A3157" t="s">
        <v>9161</v>
      </c>
      <c r="B3157" t="s">
        <v>4182</v>
      </c>
      <c r="C3157" t="s">
        <v>18</v>
      </c>
      <c r="D3157" t="s">
        <v>37</v>
      </c>
      <c r="E3157" t="s">
        <v>54</v>
      </c>
      <c r="F3157" t="s">
        <v>9162</v>
      </c>
      <c r="G3157" s="6">
        <f t="shared" si="441"/>
        <v>174883</v>
      </c>
      <c r="H3157" t="s">
        <v>56</v>
      </c>
      <c r="I3157" t="s">
        <v>86</v>
      </c>
      <c r="J3157" t="str">
        <f t="shared" si="442"/>
        <v>Mason Solanki</v>
      </c>
      <c r="K3157" t="s">
        <v>9163</v>
      </c>
      <c r="L3157" s="7">
        <f t="shared" si="447"/>
        <v>45175</v>
      </c>
      <c r="M3157" s="7">
        <v>45240</v>
      </c>
      <c r="N3157" s="1">
        <f t="shared" si="443"/>
        <v>45240</v>
      </c>
      <c r="P3157" s="7" t="str">
        <f t="shared" si="448"/>
        <v/>
      </c>
      <c r="R3157">
        <v>0</v>
      </c>
      <c r="S3157">
        <v>1</v>
      </c>
      <c r="T3157">
        <v>7.6</v>
      </c>
      <c r="U3157" t="s">
        <v>58</v>
      </c>
      <c r="W3157" t="str">
        <f t="shared" si="444"/>
        <v>Open</v>
      </c>
      <c r="X3157" t="str">
        <f>_xlfn.XLOOKUP(B3157,'Customers'!A:A,'Customers'!E:E,"")</f>
        <v>Mid-Market</v>
      </c>
      <c r="Y3157">
        <f t="shared" si="445"/>
        <v>0</v>
      </c>
      <c r="Z3157" t="str">
        <f t="shared" si="446"/>
        <v/>
      </c>
      <c r="AA3157">
        <f t="shared" si="449"/>
        <v>0</v>
      </c>
    </row>
    <row r="3158" spans="1:27">
      <c r="A3158" t="s">
        <v>9164</v>
      </c>
      <c r="B3158" t="s">
        <v>6956</v>
      </c>
      <c r="C3158" t="s">
        <v>18</v>
      </c>
      <c r="D3158" t="s">
        <v>19</v>
      </c>
      <c r="E3158" t="s">
        <v>115</v>
      </c>
      <c r="F3158" t="s">
        <v>9165</v>
      </c>
      <c r="G3158" s="6">
        <f t="shared" si="441"/>
        <v>7647</v>
      </c>
      <c r="H3158" t="s">
        <v>22</v>
      </c>
      <c r="I3158" t="s">
        <v>86</v>
      </c>
      <c r="J3158" t="str">
        <f t="shared" si="442"/>
        <v>Mason Solanki</v>
      </c>
      <c r="K3158" t="s">
        <v>2964</v>
      </c>
      <c r="L3158" s="7">
        <f t="shared" si="447"/>
        <v>44860</v>
      </c>
      <c r="M3158" s="7">
        <v>44941</v>
      </c>
      <c r="N3158" s="1">
        <f t="shared" si="443"/>
        <v>44941</v>
      </c>
      <c r="O3158" s="7">
        <v>44897</v>
      </c>
      <c r="P3158" s="7">
        <f t="shared" si="448"/>
        <v>44897</v>
      </c>
      <c r="Q3158">
        <v>37</v>
      </c>
      <c r="R3158">
        <v>0</v>
      </c>
      <c r="S3158">
        <v>1</v>
      </c>
      <c r="T3158">
        <v>11.7</v>
      </c>
      <c r="U3158" t="s">
        <v>42</v>
      </c>
      <c r="W3158" t="str">
        <f t="shared" si="444"/>
        <v>Lost</v>
      </c>
      <c r="X3158" t="str">
        <f>_xlfn.XLOOKUP(B3158,'Customers'!A:A,'Customers'!E:E,"")</f>
        <v>Enterprise</v>
      </c>
      <c r="Y3158">
        <f t="shared" si="445"/>
        <v>1</v>
      </c>
      <c r="Z3158">
        <f t="shared" si="446"/>
        <v>-44</v>
      </c>
      <c r="AA3158">
        <f t="shared" si="449"/>
        <v>0</v>
      </c>
    </row>
    <row r="3159" spans="1:27">
      <c r="A3159" t="s">
        <v>9166</v>
      </c>
      <c r="B3159" t="s">
        <v>211</v>
      </c>
      <c r="C3159" t="s">
        <v>256</v>
      </c>
      <c r="D3159" t="s">
        <v>183</v>
      </c>
      <c r="E3159" t="s">
        <v>115</v>
      </c>
      <c r="F3159" t="s">
        <v>9167</v>
      </c>
      <c r="G3159" s="6">
        <f t="shared" si="441"/>
        <v>14144</v>
      </c>
      <c r="H3159" t="s">
        <v>30</v>
      </c>
      <c r="I3159" t="s">
        <v>2149</v>
      </c>
      <c r="J3159" t="str">
        <f t="shared" si="442"/>
        <v>Champak Rao</v>
      </c>
      <c r="K3159" t="s">
        <v>2714</v>
      </c>
      <c r="L3159" s="7">
        <f t="shared" si="447"/>
        <v>45323</v>
      </c>
      <c r="M3159" s="7">
        <v>45484</v>
      </c>
      <c r="N3159" s="1">
        <f t="shared" si="443"/>
        <v>45484</v>
      </c>
      <c r="O3159" s="7">
        <v>45460</v>
      </c>
      <c r="P3159" s="7">
        <f t="shared" si="448"/>
        <v>45460</v>
      </c>
      <c r="Q3159">
        <v>137</v>
      </c>
      <c r="R3159">
        <v>0</v>
      </c>
      <c r="S3159">
        <v>1</v>
      </c>
      <c r="T3159">
        <v>0.1</v>
      </c>
      <c r="U3159" t="s">
        <v>100</v>
      </c>
      <c r="W3159" t="str">
        <f t="shared" si="444"/>
        <v>Lost</v>
      </c>
      <c r="X3159" t="str">
        <f>_xlfn.XLOOKUP(B3159,'Customers'!A:A,'Customers'!E:E,"")</f>
        <v>SMB</v>
      </c>
      <c r="Y3159">
        <f t="shared" si="445"/>
        <v>1</v>
      </c>
      <c r="Z3159">
        <f t="shared" si="446"/>
        <v>-24</v>
      </c>
      <c r="AA3159">
        <f t="shared" si="449"/>
        <v>0</v>
      </c>
    </row>
    <row r="3160" spans="1:27">
      <c r="A3160" t="s">
        <v>9168</v>
      </c>
      <c r="B3160" t="s">
        <v>2842</v>
      </c>
      <c r="C3160" t="s">
        <v>18</v>
      </c>
      <c r="D3160" t="s">
        <v>19</v>
      </c>
      <c r="E3160" t="s">
        <v>28</v>
      </c>
      <c r="F3160" t="s">
        <v>9169</v>
      </c>
      <c r="G3160" s="6">
        <f t="shared" si="441"/>
        <v>5257</v>
      </c>
      <c r="H3160" t="s">
        <v>47</v>
      </c>
      <c r="I3160" t="s">
        <v>68</v>
      </c>
      <c r="J3160" t="str">
        <f t="shared" si="442"/>
        <v>Anamika Keer</v>
      </c>
      <c r="K3160" t="s">
        <v>5198</v>
      </c>
      <c r="L3160" s="7">
        <f t="shared" si="447"/>
        <v>45600</v>
      </c>
      <c r="M3160" s="7">
        <v>45778</v>
      </c>
      <c r="N3160" s="1">
        <f t="shared" si="443"/>
        <v>45778</v>
      </c>
      <c r="P3160" s="7" t="str">
        <f t="shared" si="448"/>
        <v/>
      </c>
      <c r="R3160">
        <v>0</v>
      </c>
      <c r="S3160">
        <v>1</v>
      </c>
      <c r="T3160">
        <v>23.7</v>
      </c>
      <c r="U3160" t="s">
        <v>25</v>
      </c>
      <c r="W3160" t="str">
        <f t="shared" si="444"/>
        <v>Open</v>
      </c>
      <c r="X3160" t="str">
        <f>_xlfn.XLOOKUP(B3160,'Customers'!A:A,'Customers'!E:E,"")</f>
        <v>Mid-Market</v>
      </c>
      <c r="Y3160">
        <f t="shared" si="445"/>
        <v>0</v>
      </c>
      <c r="Z3160" t="str">
        <f t="shared" si="446"/>
        <v/>
      </c>
      <c r="AA3160">
        <f t="shared" si="449"/>
        <v>0</v>
      </c>
    </row>
    <row r="3161" spans="1:27">
      <c r="A3161" t="s">
        <v>9170</v>
      </c>
      <c r="B3161" t="s">
        <v>4795</v>
      </c>
      <c r="C3161" t="s">
        <v>9171</v>
      </c>
      <c r="D3161" t="s">
        <v>66</v>
      </c>
      <c r="E3161" t="s">
        <v>45</v>
      </c>
      <c r="F3161" t="s">
        <v>9172</v>
      </c>
      <c r="G3161" s="6">
        <f t="shared" si="441"/>
        <v>5600</v>
      </c>
      <c r="H3161" t="s">
        <v>22</v>
      </c>
      <c r="I3161" t="s">
        <v>73</v>
      </c>
      <c r="J3161" t="str">
        <f t="shared" si="442"/>
        <v>Karan Karnik</v>
      </c>
      <c r="K3161" t="s">
        <v>4508</v>
      </c>
      <c r="L3161" s="7">
        <f t="shared" si="447"/>
        <v>45583</v>
      </c>
      <c r="M3161" s="7">
        <v>45604</v>
      </c>
      <c r="N3161" s="1">
        <f t="shared" si="443"/>
        <v>45604</v>
      </c>
      <c r="P3161" s="7" t="str">
        <f t="shared" si="448"/>
        <v/>
      </c>
      <c r="R3161">
        <v>0</v>
      </c>
      <c r="S3161">
        <v>1</v>
      </c>
      <c r="T3161">
        <v>29.6</v>
      </c>
      <c r="U3161" t="s">
        <v>58</v>
      </c>
      <c r="W3161" t="str">
        <f t="shared" si="444"/>
        <v>Open</v>
      </c>
      <c r="X3161" t="str">
        <f>_xlfn.XLOOKUP(B3161,'Customers'!A:A,'Customers'!E:E,"")</f>
        <v>Mid-Market</v>
      </c>
      <c r="Y3161">
        <f t="shared" si="445"/>
        <v>0</v>
      </c>
      <c r="Z3161" t="str">
        <f t="shared" si="446"/>
        <v/>
      </c>
      <c r="AA3161">
        <f t="shared" si="449"/>
        <v>0</v>
      </c>
    </row>
    <row r="3162" spans="1:27">
      <c r="A3162" t="s">
        <v>9173</v>
      </c>
      <c r="B3162" t="s">
        <v>814</v>
      </c>
      <c r="C3162" t="s">
        <v>18</v>
      </c>
      <c r="D3162" t="s">
        <v>53</v>
      </c>
      <c r="E3162" t="s">
        <v>54</v>
      </c>
      <c r="F3162" t="s">
        <v>9174</v>
      </c>
      <c r="G3162" s="6">
        <f t="shared" si="441"/>
        <v>38574</v>
      </c>
      <c r="H3162" t="s">
        <v>161</v>
      </c>
      <c r="I3162" t="s">
        <v>258</v>
      </c>
      <c r="J3162" t="str">
        <f t="shared" si="442"/>
        <v>Jasmit Gour</v>
      </c>
      <c r="K3162" t="s">
        <v>5182</v>
      </c>
      <c r="L3162" s="7">
        <f t="shared" si="447"/>
        <v>45595</v>
      </c>
      <c r="M3162" s="7">
        <v>45766</v>
      </c>
      <c r="N3162" s="1">
        <f t="shared" si="443"/>
        <v>45766</v>
      </c>
      <c r="P3162" s="7" t="str">
        <f t="shared" si="448"/>
        <v/>
      </c>
      <c r="R3162">
        <v>0</v>
      </c>
      <c r="S3162">
        <v>1</v>
      </c>
      <c r="T3162">
        <v>15.5</v>
      </c>
      <c r="U3162" t="s">
        <v>42</v>
      </c>
      <c r="W3162" t="str">
        <f t="shared" si="444"/>
        <v>Open</v>
      </c>
      <c r="X3162" t="str">
        <f>_xlfn.XLOOKUP(B3162,'Customers'!A:A,'Customers'!E:E,"")</f>
        <v>SMB</v>
      </c>
      <c r="Y3162">
        <f t="shared" si="445"/>
        <v>0</v>
      </c>
      <c r="Z3162" t="str">
        <f t="shared" si="446"/>
        <v/>
      </c>
      <c r="AA3162">
        <f t="shared" si="449"/>
        <v>0</v>
      </c>
    </row>
    <row r="3163" spans="1:27">
      <c r="A3163" t="s">
        <v>9175</v>
      </c>
      <c r="B3163" t="s">
        <v>9176</v>
      </c>
      <c r="C3163" t="s">
        <v>1088</v>
      </c>
      <c r="D3163" t="s">
        <v>66</v>
      </c>
      <c r="E3163" t="s">
        <v>28</v>
      </c>
      <c r="F3163" t="s">
        <v>72</v>
      </c>
      <c r="G3163" s="6">
        <f t="shared" si="441"/>
        <v>4000</v>
      </c>
      <c r="H3163" t="s">
        <v>22</v>
      </c>
      <c r="I3163" t="s">
        <v>3288</v>
      </c>
      <c r="J3163" t="str">
        <f t="shared" si="442"/>
        <v>Panini Kade</v>
      </c>
      <c r="K3163" t="s">
        <v>845</v>
      </c>
      <c r="L3163" s="7">
        <f t="shared" si="447"/>
        <v>45656</v>
      </c>
      <c r="M3163" s="7">
        <v>45775</v>
      </c>
      <c r="N3163" s="1">
        <f t="shared" si="443"/>
        <v>45775</v>
      </c>
      <c r="P3163" s="7" t="str">
        <f t="shared" si="448"/>
        <v/>
      </c>
      <c r="R3163">
        <v>0</v>
      </c>
      <c r="S3163">
        <v>1</v>
      </c>
      <c r="U3163" t="s">
        <v>100</v>
      </c>
      <c r="W3163" t="str">
        <f t="shared" si="444"/>
        <v>Open</v>
      </c>
      <c r="X3163" t="str">
        <f>_xlfn.XLOOKUP(B3163,'Customers'!A:A,'Customers'!E:E,"")</f>
        <v>Mid-Market</v>
      </c>
      <c r="Y3163">
        <f t="shared" si="445"/>
        <v>0</v>
      </c>
      <c r="Z3163" t="str">
        <f t="shared" si="446"/>
        <v/>
      </c>
      <c r="AA3163">
        <f t="shared" si="449"/>
        <v>0</v>
      </c>
    </row>
    <row r="3164" spans="1:27">
      <c r="A3164" t="s">
        <v>9177</v>
      </c>
      <c r="B3164" t="s">
        <v>1490</v>
      </c>
      <c r="C3164" t="s">
        <v>1482</v>
      </c>
      <c r="D3164" t="s">
        <v>66</v>
      </c>
      <c r="E3164" t="s">
        <v>115</v>
      </c>
      <c r="F3164" t="s">
        <v>9178</v>
      </c>
      <c r="G3164" s="6">
        <f t="shared" si="441"/>
        <v>8448</v>
      </c>
      <c r="H3164" t="s">
        <v>22</v>
      </c>
      <c r="I3164" t="s">
        <v>127</v>
      </c>
      <c r="J3164" t="str">
        <f t="shared" si="442"/>
        <v>Kashish Patla</v>
      </c>
      <c r="K3164" t="s">
        <v>1184</v>
      </c>
      <c r="L3164" s="7">
        <f t="shared" si="447"/>
        <v>45107</v>
      </c>
      <c r="M3164" s="7">
        <v>45130</v>
      </c>
      <c r="N3164" s="1">
        <f t="shared" si="443"/>
        <v>45130</v>
      </c>
      <c r="O3164" s="7">
        <v>45150</v>
      </c>
      <c r="P3164" s="7">
        <f t="shared" si="448"/>
        <v>45150</v>
      </c>
      <c r="Q3164">
        <v>43</v>
      </c>
      <c r="R3164">
        <v>0</v>
      </c>
      <c r="S3164">
        <v>1</v>
      </c>
      <c r="T3164">
        <v>11.9</v>
      </c>
      <c r="U3164" t="s">
        <v>33</v>
      </c>
      <c r="W3164" t="str">
        <f t="shared" si="444"/>
        <v>Lost</v>
      </c>
      <c r="X3164" t="str">
        <f>_xlfn.XLOOKUP(B3164,'Customers'!A:A,'Customers'!E:E,"")</f>
        <v>Mid-Market</v>
      </c>
      <c r="Y3164">
        <f t="shared" si="445"/>
        <v>1</v>
      </c>
      <c r="Z3164">
        <f t="shared" si="446"/>
        <v>20</v>
      </c>
      <c r="AA3164">
        <f t="shared" si="449"/>
        <v>0</v>
      </c>
    </row>
    <row r="3165" spans="1:27">
      <c r="A3165" t="s">
        <v>9179</v>
      </c>
      <c r="B3165" t="s">
        <v>6386</v>
      </c>
      <c r="C3165" t="s">
        <v>1619</v>
      </c>
      <c r="D3165" t="s">
        <v>66</v>
      </c>
      <c r="E3165" t="s">
        <v>115</v>
      </c>
      <c r="F3165" t="s">
        <v>9180</v>
      </c>
      <c r="G3165" s="6">
        <f t="shared" si="441"/>
        <v>3942</v>
      </c>
      <c r="H3165" t="s">
        <v>151</v>
      </c>
      <c r="I3165" t="s">
        <v>98</v>
      </c>
      <c r="J3165" t="str">
        <f t="shared" si="442"/>
        <v>Amruta Sinha</v>
      </c>
      <c r="K3165" t="s">
        <v>2025</v>
      </c>
      <c r="L3165" s="7">
        <f t="shared" si="447"/>
        <v>44978</v>
      </c>
      <c r="M3165" s="7">
        <v>45027</v>
      </c>
      <c r="N3165" s="1">
        <f t="shared" si="443"/>
        <v>45027</v>
      </c>
      <c r="O3165" s="7">
        <v>45112</v>
      </c>
      <c r="P3165" s="7">
        <f t="shared" si="448"/>
        <v>45112</v>
      </c>
      <c r="Q3165">
        <v>134</v>
      </c>
      <c r="R3165">
        <v>0</v>
      </c>
      <c r="S3165">
        <v>1</v>
      </c>
      <c r="T3165">
        <v>34.5</v>
      </c>
      <c r="U3165" t="s">
        <v>100</v>
      </c>
      <c r="W3165" t="str">
        <f t="shared" si="444"/>
        <v>Lost</v>
      </c>
      <c r="X3165" t="str">
        <f>_xlfn.XLOOKUP(B3165,'Customers'!A:A,'Customers'!E:E,"")</f>
        <v>SMB</v>
      </c>
      <c r="Y3165">
        <f t="shared" si="445"/>
        <v>1</v>
      </c>
      <c r="Z3165">
        <f t="shared" si="446"/>
        <v>85</v>
      </c>
      <c r="AA3165">
        <f t="shared" si="449"/>
        <v>1</v>
      </c>
    </row>
    <row r="3166" spans="1:27">
      <c r="A3166" t="s">
        <v>9181</v>
      </c>
      <c r="B3166" t="s">
        <v>7082</v>
      </c>
      <c r="C3166" t="s">
        <v>2710</v>
      </c>
      <c r="D3166" t="s">
        <v>19</v>
      </c>
      <c r="E3166" t="s">
        <v>28</v>
      </c>
      <c r="F3166" t="s">
        <v>9182</v>
      </c>
      <c r="G3166" s="6">
        <f t="shared" si="441"/>
        <v>8680</v>
      </c>
      <c r="H3166" t="s">
        <v>39</v>
      </c>
      <c r="I3166" t="s">
        <v>31</v>
      </c>
      <c r="J3166" t="str">
        <f t="shared" si="442"/>
        <v>Ati Seshadri</v>
      </c>
      <c r="K3166" t="s">
        <v>2964</v>
      </c>
      <c r="L3166" s="7">
        <f t="shared" si="447"/>
        <v>44860</v>
      </c>
      <c r="M3166" s="7">
        <v>44953</v>
      </c>
      <c r="N3166" s="1">
        <f t="shared" si="443"/>
        <v>44953</v>
      </c>
      <c r="P3166" s="7" t="str">
        <f t="shared" si="448"/>
        <v/>
      </c>
      <c r="R3166">
        <v>0</v>
      </c>
      <c r="S3166">
        <v>1</v>
      </c>
      <c r="T3166">
        <v>16.399999999999999</v>
      </c>
      <c r="U3166" t="s">
        <v>42</v>
      </c>
      <c r="W3166" t="str">
        <f t="shared" si="444"/>
        <v>Open</v>
      </c>
      <c r="X3166" t="str">
        <f>_xlfn.XLOOKUP(B3166,'Customers'!A:A,'Customers'!E:E,"")</f>
        <v>Mid-Market</v>
      </c>
      <c r="Y3166">
        <f t="shared" si="445"/>
        <v>0</v>
      </c>
      <c r="Z3166" t="str">
        <f t="shared" si="446"/>
        <v/>
      </c>
      <c r="AA3166">
        <f t="shared" si="449"/>
        <v>0</v>
      </c>
    </row>
    <row r="3167" spans="1:27">
      <c r="A3167" t="s">
        <v>9183</v>
      </c>
      <c r="B3167" t="s">
        <v>2865</v>
      </c>
      <c r="C3167" t="s">
        <v>1805</v>
      </c>
      <c r="D3167" t="s">
        <v>19</v>
      </c>
      <c r="E3167" t="s">
        <v>91</v>
      </c>
      <c r="F3167" t="s">
        <v>2206</v>
      </c>
      <c r="G3167" s="6">
        <f t="shared" si="441"/>
        <v>5000</v>
      </c>
      <c r="H3167" t="s">
        <v>30</v>
      </c>
      <c r="I3167" t="s">
        <v>336</v>
      </c>
      <c r="J3167" t="str">
        <f t="shared" si="442"/>
        <v>Jalsa Parsa</v>
      </c>
      <c r="K3167" t="s">
        <v>9184</v>
      </c>
      <c r="L3167" s="7">
        <f t="shared" si="447"/>
        <v>44804</v>
      </c>
      <c r="M3167" s="7">
        <v>44961</v>
      </c>
      <c r="N3167" s="1">
        <f t="shared" si="443"/>
        <v>44961</v>
      </c>
      <c r="O3167" s="7">
        <v>44879</v>
      </c>
      <c r="P3167" s="7">
        <f t="shared" si="448"/>
        <v>44879</v>
      </c>
      <c r="Q3167">
        <v>75</v>
      </c>
      <c r="R3167">
        <v>1</v>
      </c>
      <c r="S3167">
        <v>2</v>
      </c>
      <c r="U3167" t="s">
        <v>42</v>
      </c>
      <c r="W3167" t="str">
        <f t="shared" si="444"/>
        <v>Won</v>
      </c>
      <c r="X3167" t="str">
        <f>_xlfn.XLOOKUP(B3167,'Customers'!A:A,'Customers'!E:E,"")</f>
        <v>Mid-Market</v>
      </c>
      <c r="Y3167">
        <f t="shared" si="445"/>
        <v>1</v>
      </c>
      <c r="Z3167">
        <f t="shared" si="446"/>
        <v>-82</v>
      </c>
      <c r="AA3167">
        <f t="shared" si="449"/>
        <v>0</v>
      </c>
    </row>
    <row r="3168" spans="1:27">
      <c r="A3168" t="s">
        <v>9185</v>
      </c>
      <c r="B3168" t="s">
        <v>4462</v>
      </c>
      <c r="C3168" t="s">
        <v>18</v>
      </c>
      <c r="D3168" t="s">
        <v>66</v>
      </c>
      <c r="E3168" t="s">
        <v>91</v>
      </c>
      <c r="F3168" t="s">
        <v>9186</v>
      </c>
      <c r="G3168" s="6">
        <f t="shared" si="441"/>
        <v>19465</v>
      </c>
      <c r="H3168" t="s">
        <v>161</v>
      </c>
      <c r="I3168" t="s">
        <v>98</v>
      </c>
      <c r="J3168" t="str">
        <f t="shared" si="442"/>
        <v>Amruta Sinha</v>
      </c>
      <c r="K3168" t="s">
        <v>8250</v>
      </c>
      <c r="L3168" s="7">
        <f t="shared" si="447"/>
        <v>45461</v>
      </c>
      <c r="M3168" s="7">
        <v>45583</v>
      </c>
      <c r="N3168" s="1">
        <f t="shared" si="443"/>
        <v>45583</v>
      </c>
      <c r="O3168" s="7">
        <v>45639</v>
      </c>
      <c r="P3168" s="7">
        <f t="shared" si="448"/>
        <v>45639</v>
      </c>
      <c r="Q3168">
        <v>178</v>
      </c>
      <c r="R3168">
        <v>0</v>
      </c>
      <c r="S3168">
        <v>1</v>
      </c>
      <c r="U3168" t="s">
        <v>42</v>
      </c>
      <c r="W3168" t="str">
        <f t="shared" si="444"/>
        <v>Won</v>
      </c>
      <c r="X3168" t="str">
        <f>_xlfn.XLOOKUP(B3168,'Customers'!A:A,'Customers'!E:E,"")</f>
        <v>Enterprise</v>
      </c>
      <c r="Y3168">
        <f t="shared" si="445"/>
        <v>1</v>
      </c>
      <c r="Z3168">
        <f t="shared" si="446"/>
        <v>56</v>
      </c>
      <c r="AA3168">
        <f t="shared" si="449"/>
        <v>1</v>
      </c>
    </row>
    <row r="3169" spans="1:27">
      <c r="A3169" t="s">
        <v>9187</v>
      </c>
      <c r="B3169" t="s">
        <v>6474</v>
      </c>
      <c r="C3169" t="s">
        <v>18</v>
      </c>
      <c r="D3169" t="s">
        <v>53</v>
      </c>
      <c r="E3169" t="s">
        <v>91</v>
      </c>
      <c r="F3169" t="s">
        <v>9188</v>
      </c>
      <c r="G3169" s="6">
        <f t="shared" si="441"/>
        <v>45133</v>
      </c>
      <c r="H3169" t="s">
        <v>151</v>
      </c>
      <c r="I3169" t="s">
        <v>737</v>
      </c>
      <c r="J3169" t="str">
        <f t="shared" si="442"/>
        <v>Ekta Uppal</v>
      </c>
      <c r="K3169" t="s">
        <v>4404</v>
      </c>
      <c r="L3169" s="7">
        <f t="shared" si="447"/>
        <v>45154</v>
      </c>
      <c r="M3169" s="7">
        <v>45316</v>
      </c>
      <c r="N3169" s="1">
        <f t="shared" si="443"/>
        <v>45316</v>
      </c>
      <c r="O3169" s="7">
        <v>45343</v>
      </c>
      <c r="P3169" s="7">
        <f t="shared" si="448"/>
        <v>45343</v>
      </c>
      <c r="Q3169">
        <v>189</v>
      </c>
      <c r="R3169">
        <v>1</v>
      </c>
      <c r="S3169">
        <v>1</v>
      </c>
      <c r="U3169" t="s">
        <v>100</v>
      </c>
      <c r="W3169" t="str">
        <f t="shared" si="444"/>
        <v>Won</v>
      </c>
      <c r="X3169" t="str">
        <f>_xlfn.XLOOKUP(B3169,'Customers'!A:A,'Customers'!E:E,"")</f>
        <v>Enterprise</v>
      </c>
      <c r="Y3169">
        <f t="shared" si="445"/>
        <v>1</v>
      </c>
      <c r="Z3169">
        <f t="shared" si="446"/>
        <v>27</v>
      </c>
      <c r="AA3169">
        <f t="shared" si="449"/>
        <v>0</v>
      </c>
    </row>
    <row r="3170" spans="1:27">
      <c r="A3170" t="s">
        <v>9189</v>
      </c>
      <c r="B3170" t="s">
        <v>4716</v>
      </c>
      <c r="C3170" t="s">
        <v>18</v>
      </c>
      <c r="D3170" t="s">
        <v>37</v>
      </c>
      <c r="E3170" t="s">
        <v>28</v>
      </c>
      <c r="F3170" t="s">
        <v>9190</v>
      </c>
      <c r="G3170" s="6">
        <f t="shared" si="441"/>
        <v>176528</v>
      </c>
      <c r="H3170" t="s">
        <v>22</v>
      </c>
      <c r="I3170" t="s">
        <v>48</v>
      </c>
      <c r="J3170" t="str">
        <f t="shared" si="442"/>
        <v>Rachit Lall</v>
      </c>
      <c r="K3170" t="s">
        <v>6898</v>
      </c>
      <c r="L3170" s="7">
        <f t="shared" si="447"/>
        <v>45509</v>
      </c>
      <c r="M3170" s="7">
        <v>45608</v>
      </c>
      <c r="N3170" s="1">
        <f t="shared" si="443"/>
        <v>45608</v>
      </c>
      <c r="P3170" s="7" t="str">
        <f t="shared" si="448"/>
        <v/>
      </c>
      <c r="R3170">
        <v>0</v>
      </c>
      <c r="S3170">
        <v>1</v>
      </c>
      <c r="T3170">
        <v>27.9</v>
      </c>
      <c r="U3170" t="s">
        <v>58</v>
      </c>
      <c r="W3170" t="str">
        <f t="shared" si="444"/>
        <v>Open</v>
      </c>
      <c r="X3170" t="str">
        <f>_xlfn.XLOOKUP(B3170,'Customers'!A:A,'Customers'!E:E,"")</f>
        <v>SMB</v>
      </c>
      <c r="Y3170">
        <f t="shared" si="445"/>
        <v>0</v>
      </c>
      <c r="Z3170" t="str">
        <f t="shared" si="446"/>
        <v/>
      </c>
      <c r="AA3170">
        <f t="shared" si="449"/>
        <v>0</v>
      </c>
    </row>
    <row r="3171" spans="1:27">
      <c r="A3171" t="s">
        <v>9191</v>
      </c>
      <c r="B3171" t="s">
        <v>27</v>
      </c>
      <c r="C3171" t="s">
        <v>939</v>
      </c>
      <c r="D3171" t="s">
        <v>66</v>
      </c>
      <c r="E3171" t="s">
        <v>91</v>
      </c>
      <c r="F3171" t="s">
        <v>9192</v>
      </c>
      <c r="G3171" s="6">
        <f t="shared" si="441"/>
        <v>15050</v>
      </c>
      <c r="H3171" t="s">
        <v>56</v>
      </c>
      <c r="I3171" t="s">
        <v>237</v>
      </c>
      <c r="J3171" t="str">
        <f t="shared" si="442"/>
        <v>Vidhi Mital</v>
      </c>
      <c r="K3171" t="s">
        <v>663</v>
      </c>
      <c r="L3171" s="7">
        <f t="shared" si="447"/>
        <v>45279</v>
      </c>
      <c r="M3171" s="7">
        <v>45331</v>
      </c>
      <c r="N3171" s="1">
        <f t="shared" si="443"/>
        <v>45331</v>
      </c>
      <c r="O3171" s="7">
        <v>45375</v>
      </c>
      <c r="P3171" s="7">
        <f t="shared" si="448"/>
        <v>45375</v>
      </c>
      <c r="Q3171">
        <v>96</v>
      </c>
      <c r="R3171">
        <v>0</v>
      </c>
      <c r="S3171">
        <v>1</v>
      </c>
      <c r="T3171">
        <v>5.3</v>
      </c>
      <c r="U3171" t="s">
        <v>100</v>
      </c>
      <c r="W3171" t="str">
        <f t="shared" si="444"/>
        <v>Won</v>
      </c>
      <c r="X3171" t="str">
        <f>_xlfn.XLOOKUP(B3171,'Customers'!A:A,'Customers'!E:E,"")</f>
        <v>Enterprise</v>
      </c>
      <c r="Y3171">
        <f t="shared" si="445"/>
        <v>1</v>
      </c>
      <c r="Z3171">
        <f t="shared" si="446"/>
        <v>44</v>
      </c>
      <c r="AA3171">
        <f t="shared" si="449"/>
        <v>1</v>
      </c>
    </row>
    <row r="3172" spans="1:27">
      <c r="A3172" t="s">
        <v>9193</v>
      </c>
      <c r="B3172" t="s">
        <v>3372</v>
      </c>
      <c r="C3172" t="s">
        <v>251</v>
      </c>
      <c r="D3172" t="s">
        <v>53</v>
      </c>
      <c r="E3172" t="s">
        <v>20</v>
      </c>
      <c r="F3172" t="s">
        <v>9194</v>
      </c>
      <c r="G3172" s="6">
        <f t="shared" si="441"/>
        <v>39625</v>
      </c>
      <c r="H3172" t="s">
        <v>56</v>
      </c>
      <c r="I3172" t="s">
        <v>237</v>
      </c>
      <c r="J3172" t="str">
        <f t="shared" si="442"/>
        <v>Vidhi Mital</v>
      </c>
      <c r="K3172" t="s">
        <v>2367</v>
      </c>
      <c r="L3172" s="7">
        <f t="shared" si="447"/>
        <v>44777</v>
      </c>
      <c r="M3172" s="7">
        <v>44878</v>
      </c>
      <c r="N3172" s="1">
        <f t="shared" si="443"/>
        <v>44878</v>
      </c>
      <c r="P3172" s="7" t="str">
        <f t="shared" si="448"/>
        <v/>
      </c>
      <c r="R3172">
        <v>0</v>
      </c>
      <c r="S3172">
        <v>1</v>
      </c>
      <c r="T3172">
        <v>5</v>
      </c>
      <c r="U3172" t="s">
        <v>25</v>
      </c>
      <c r="W3172" t="str">
        <f t="shared" si="444"/>
        <v>Open</v>
      </c>
      <c r="X3172" t="str">
        <f>_xlfn.XLOOKUP(B3172,'Customers'!A:A,'Customers'!E:E,"")</f>
        <v>Enterprise</v>
      </c>
      <c r="Y3172">
        <f t="shared" si="445"/>
        <v>0</v>
      </c>
      <c r="Z3172" t="str">
        <f t="shared" si="446"/>
        <v/>
      </c>
      <c r="AA3172">
        <f t="shared" si="449"/>
        <v>0</v>
      </c>
    </row>
    <row r="3173" spans="1:27">
      <c r="A3173" t="s">
        <v>9195</v>
      </c>
      <c r="B3173" t="s">
        <v>4093</v>
      </c>
      <c r="C3173" t="s">
        <v>758</v>
      </c>
      <c r="D3173" t="s">
        <v>53</v>
      </c>
      <c r="E3173" t="s">
        <v>54</v>
      </c>
      <c r="F3173" t="s">
        <v>9196</v>
      </c>
      <c r="G3173" s="6">
        <f t="shared" si="441"/>
        <v>29774</v>
      </c>
      <c r="H3173" t="s">
        <v>39</v>
      </c>
      <c r="I3173" t="s">
        <v>80</v>
      </c>
      <c r="J3173" t="str">
        <f t="shared" si="442"/>
        <v>Shivani Natt</v>
      </c>
      <c r="K3173" t="s">
        <v>253</v>
      </c>
      <c r="L3173" s="7">
        <f t="shared" si="447"/>
        <v>44667</v>
      </c>
      <c r="M3173" s="7">
        <v>44734</v>
      </c>
      <c r="N3173" s="1">
        <f t="shared" si="443"/>
        <v>44734</v>
      </c>
      <c r="P3173" s="7" t="str">
        <f t="shared" si="448"/>
        <v/>
      </c>
      <c r="R3173">
        <v>0</v>
      </c>
      <c r="S3173">
        <v>1</v>
      </c>
      <c r="T3173">
        <v>29.4</v>
      </c>
      <c r="U3173" t="s">
        <v>100</v>
      </c>
      <c r="W3173" t="str">
        <f t="shared" si="444"/>
        <v>Open</v>
      </c>
      <c r="X3173" t="str">
        <f>_xlfn.XLOOKUP(B3173,'Customers'!A:A,'Customers'!E:E,"")</f>
        <v>Enterprise</v>
      </c>
      <c r="Y3173">
        <f t="shared" si="445"/>
        <v>0</v>
      </c>
      <c r="Z3173" t="str">
        <f t="shared" si="446"/>
        <v/>
      </c>
      <c r="AA3173">
        <f t="shared" si="449"/>
        <v>0</v>
      </c>
    </row>
    <row r="3174" spans="1:27">
      <c r="A3174" t="s">
        <v>9197</v>
      </c>
      <c r="B3174" t="s">
        <v>1251</v>
      </c>
      <c r="C3174" t="s">
        <v>18</v>
      </c>
      <c r="D3174" t="s">
        <v>66</v>
      </c>
      <c r="E3174" t="s">
        <v>177</v>
      </c>
      <c r="F3174" t="s">
        <v>9198</v>
      </c>
      <c r="G3174" s="6">
        <f t="shared" si="441"/>
        <v>23873</v>
      </c>
      <c r="H3174" t="s">
        <v>161</v>
      </c>
      <c r="I3174" t="s">
        <v>86</v>
      </c>
      <c r="J3174" t="str">
        <f t="shared" si="442"/>
        <v>Mason Solanki</v>
      </c>
      <c r="K3174" t="s">
        <v>6482</v>
      </c>
      <c r="L3174" s="7">
        <f t="shared" si="447"/>
        <v>44914</v>
      </c>
      <c r="M3174" s="7">
        <v>44953</v>
      </c>
      <c r="N3174" s="1">
        <f t="shared" si="443"/>
        <v>44953</v>
      </c>
      <c r="P3174" s="7" t="str">
        <f t="shared" si="448"/>
        <v/>
      </c>
      <c r="R3174">
        <v>0</v>
      </c>
      <c r="S3174">
        <v>1</v>
      </c>
      <c r="T3174">
        <v>2.9</v>
      </c>
      <c r="U3174" t="s">
        <v>42</v>
      </c>
      <c r="W3174" t="str">
        <f t="shared" si="444"/>
        <v>Open</v>
      </c>
      <c r="X3174" t="str">
        <f>_xlfn.XLOOKUP(B3174,'Customers'!A:A,'Customers'!E:E,"")</f>
        <v>SMB</v>
      </c>
      <c r="Y3174">
        <f t="shared" si="445"/>
        <v>0</v>
      </c>
      <c r="Z3174" t="str">
        <f t="shared" si="446"/>
        <v/>
      </c>
      <c r="AA3174">
        <f t="shared" si="449"/>
        <v>0</v>
      </c>
    </row>
    <row r="3175" spans="1:27">
      <c r="A3175" t="s">
        <v>9199</v>
      </c>
      <c r="B3175" t="s">
        <v>187</v>
      </c>
      <c r="C3175" t="s">
        <v>18</v>
      </c>
      <c r="D3175" t="s">
        <v>66</v>
      </c>
      <c r="E3175" t="s">
        <v>115</v>
      </c>
      <c r="F3175" t="s">
        <v>9200</v>
      </c>
      <c r="G3175" s="6">
        <f t="shared" si="441"/>
        <v>4297</v>
      </c>
      <c r="H3175" t="s">
        <v>151</v>
      </c>
      <c r="I3175" t="s">
        <v>139</v>
      </c>
      <c r="J3175" t="str">
        <f t="shared" si="442"/>
        <v>Champak Rao</v>
      </c>
      <c r="K3175" t="s">
        <v>5397</v>
      </c>
      <c r="L3175" s="7">
        <f t="shared" si="447"/>
        <v>45437</v>
      </c>
      <c r="M3175" s="7">
        <v>45465</v>
      </c>
      <c r="N3175" s="1">
        <f t="shared" si="443"/>
        <v>45465</v>
      </c>
      <c r="O3175" s="7">
        <v>45473</v>
      </c>
      <c r="P3175" s="7">
        <f t="shared" si="448"/>
        <v>45473</v>
      </c>
      <c r="Q3175">
        <v>36</v>
      </c>
      <c r="R3175">
        <v>0</v>
      </c>
      <c r="S3175">
        <v>1</v>
      </c>
      <c r="T3175">
        <v>5.9</v>
      </c>
      <c r="U3175" t="s">
        <v>100</v>
      </c>
      <c r="W3175" t="str">
        <f t="shared" si="444"/>
        <v>Lost</v>
      </c>
      <c r="X3175" t="str">
        <f>_xlfn.XLOOKUP(B3175,'Customers'!A:A,'Customers'!E:E,"")</f>
        <v>Enterprise</v>
      </c>
      <c r="Y3175">
        <f t="shared" si="445"/>
        <v>1</v>
      </c>
      <c r="Z3175">
        <f t="shared" si="446"/>
        <v>8</v>
      </c>
      <c r="AA3175">
        <f t="shared" si="449"/>
        <v>0</v>
      </c>
    </row>
    <row r="3176" spans="1:27">
      <c r="A3176" t="s">
        <v>9201</v>
      </c>
      <c r="B3176" t="s">
        <v>9202</v>
      </c>
      <c r="C3176" t="s">
        <v>597</v>
      </c>
      <c r="D3176" t="s">
        <v>183</v>
      </c>
      <c r="E3176" t="s">
        <v>91</v>
      </c>
      <c r="F3176" t="s">
        <v>8476</v>
      </c>
      <c r="G3176" s="6">
        <f t="shared" si="441"/>
        <v>8476</v>
      </c>
      <c r="H3176" t="s">
        <v>56</v>
      </c>
      <c r="I3176" t="s">
        <v>80</v>
      </c>
      <c r="J3176" t="str">
        <f t="shared" si="442"/>
        <v>Shivani Natt</v>
      </c>
      <c r="K3176" t="s">
        <v>3984</v>
      </c>
      <c r="L3176" s="7">
        <f t="shared" si="447"/>
        <v>45146</v>
      </c>
      <c r="M3176" s="7">
        <v>45219</v>
      </c>
      <c r="N3176" s="1">
        <f t="shared" si="443"/>
        <v>45219</v>
      </c>
      <c r="O3176" s="7">
        <v>45270</v>
      </c>
      <c r="P3176" s="7">
        <f t="shared" si="448"/>
        <v>45270</v>
      </c>
      <c r="Q3176">
        <v>124</v>
      </c>
      <c r="R3176">
        <v>0</v>
      </c>
      <c r="S3176">
        <v>1</v>
      </c>
      <c r="T3176">
        <v>17.7</v>
      </c>
      <c r="U3176" t="s">
        <v>58</v>
      </c>
      <c r="W3176" t="str">
        <f t="shared" si="444"/>
        <v>Won</v>
      </c>
      <c r="X3176" t="str">
        <f>_xlfn.XLOOKUP(B3176,'Customers'!A:A,'Customers'!E:E,"")</f>
        <v>SMB</v>
      </c>
      <c r="Y3176">
        <f t="shared" si="445"/>
        <v>1</v>
      </c>
      <c r="Z3176">
        <f t="shared" si="446"/>
        <v>51</v>
      </c>
      <c r="AA3176">
        <f t="shared" si="449"/>
        <v>1</v>
      </c>
    </row>
    <row r="3177" spans="1:27">
      <c r="A3177" t="s">
        <v>9203</v>
      </c>
      <c r="B3177" t="s">
        <v>3974</v>
      </c>
      <c r="C3177" t="s">
        <v>1069</v>
      </c>
      <c r="D3177" t="s">
        <v>37</v>
      </c>
      <c r="E3177" t="s">
        <v>20</v>
      </c>
      <c r="F3177" t="s">
        <v>9204</v>
      </c>
      <c r="G3177" s="6">
        <f t="shared" si="441"/>
        <v>78514</v>
      </c>
      <c r="H3177" t="s">
        <v>47</v>
      </c>
      <c r="I3177" t="s">
        <v>117</v>
      </c>
      <c r="J3177" t="str">
        <f t="shared" si="442"/>
        <v>Ekta Uppal</v>
      </c>
      <c r="K3177" t="s">
        <v>2946</v>
      </c>
      <c r="L3177" s="7">
        <f t="shared" si="447"/>
        <v>45109</v>
      </c>
      <c r="M3177" s="7">
        <v>45201</v>
      </c>
      <c r="N3177" s="1">
        <f t="shared" si="443"/>
        <v>45201</v>
      </c>
      <c r="P3177" s="7" t="str">
        <f t="shared" si="448"/>
        <v/>
      </c>
      <c r="R3177">
        <v>0</v>
      </c>
      <c r="S3177">
        <v>1</v>
      </c>
      <c r="T3177">
        <v>11.1</v>
      </c>
      <c r="U3177" t="s">
        <v>33</v>
      </c>
      <c r="W3177" t="str">
        <f t="shared" si="444"/>
        <v>Open</v>
      </c>
      <c r="X3177" t="str">
        <f>_xlfn.XLOOKUP(B3177,'Customers'!A:A,'Customers'!E:E,"")</f>
        <v>SMB</v>
      </c>
      <c r="Y3177">
        <f t="shared" si="445"/>
        <v>0</v>
      </c>
      <c r="Z3177" t="str">
        <f t="shared" si="446"/>
        <v/>
      </c>
      <c r="AA3177">
        <f t="shared" si="449"/>
        <v>0</v>
      </c>
    </row>
    <row r="3178" spans="1:27">
      <c r="A3178" t="s">
        <v>9205</v>
      </c>
      <c r="B3178" t="s">
        <v>3529</v>
      </c>
      <c r="C3178" t="s">
        <v>5017</v>
      </c>
      <c r="D3178" t="s">
        <v>37</v>
      </c>
      <c r="E3178" t="s">
        <v>54</v>
      </c>
      <c r="F3178" t="s">
        <v>9206</v>
      </c>
      <c r="G3178" s="6">
        <f t="shared" si="441"/>
        <v>66549</v>
      </c>
      <c r="H3178" t="s">
        <v>151</v>
      </c>
      <c r="I3178" t="s">
        <v>232</v>
      </c>
      <c r="J3178" t="str">
        <f t="shared" si="442"/>
        <v>Patrick Sama</v>
      </c>
      <c r="K3178" t="s">
        <v>9207</v>
      </c>
      <c r="L3178" s="7">
        <f t="shared" si="447"/>
        <v>44806</v>
      </c>
      <c r="M3178" s="7">
        <v>44895</v>
      </c>
      <c r="N3178" s="1">
        <f t="shared" si="443"/>
        <v>44895</v>
      </c>
      <c r="P3178" s="7" t="str">
        <f t="shared" si="448"/>
        <v/>
      </c>
      <c r="R3178">
        <v>0</v>
      </c>
      <c r="S3178">
        <v>1</v>
      </c>
      <c r="T3178">
        <v>17</v>
      </c>
      <c r="U3178" t="s">
        <v>58</v>
      </c>
      <c r="W3178" t="str">
        <f t="shared" si="444"/>
        <v>Open</v>
      </c>
      <c r="X3178" t="str">
        <f>_xlfn.XLOOKUP(B3178,'Customers'!A:A,'Customers'!E:E,"")</f>
        <v>Enterprise</v>
      </c>
      <c r="Y3178">
        <f t="shared" si="445"/>
        <v>0</v>
      </c>
      <c r="Z3178" t="str">
        <f t="shared" si="446"/>
        <v/>
      </c>
      <c r="AA3178">
        <f t="shared" si="449"/>
        <v>0</v>
      </c>
    </row>
    <row r="3179" spans="1:27">
      <c r="A3179" t="s">
        <v>9208</v>
      </c>
      <c r="B3179" t="s">
        <v>1331</v>
      </c>
      <c r="C3179" t="s">
        <v>137</v>
      </c>
      <c r="D3179" t="s">
        <v>66</v>
      </c>
      <c r="E3179" t="s">
        <v>91</v>
      </c>
      <c r="F3179" t="s">
        <v>9209</v>
      </c>
      <c r="G3179" s="6">
        <f t="shared" si="441"/>
        <v>5213</v>
      </c>
      <c r="H3179" t="s">
        <v>56</v>
      </c>
      <c r="I3179" t="s">
        <v>1500</v>
      </c>
      <c r="J3179" t="str">
        <f t="shared" si="442"/>
        <v>Mason Solanki</v>
      </c>
      <c r="K3179" t="s">
        <v>6335</v>
      </c>
      <c r="L3179" s="7">
        <f t="shared" si="447"/>
        <v>44689</v>
      </c>
      <c r="M3179" s="7">
        <v>44810</v>
      </c>
      <c r="N3179" s="1">
        <f t="shared" si="443"/>
        <v>44810</v>
      </c>
      <c r="O3179" s="7">
        <v>44734</v>
      </c>
      <c r="P3179" s="7">
        <f t="shared" si="448"/>
        <v>44734</v>
      </c>
      <c r="Q3179">
        <v>45</v>
      </c>
      <c r="R3179">
        <v>0</v>
      </c>
      <c r="S3179">
        <v>1</v>
      </c>
      <c r="T3179">
        <v>10.7</v>
      </c>
      <c r="U3179" t="s">
        <v>25</v>
      </c>
      <c r="W3179" t="str">
        <f t="shared" si="444"/>
        <v>Won</v>
      </c>
      <c r="X3179" t="str">
        <f>_xlfn.XLOOKUP(B3179,'Customers'!A:A,'Customers'!E:E,"")</f>
        <v>Mid-Market</v>
      </c>
      <c r="Y3179">
        <f t="shared" si="445"/>
        <v>1</v>
      </c>
      <c r="Z3179">
        <f t="shared" si="446"/>
        <v>-76</v>
      </c>
      <c r="AA3179">
        <f t="shared" si="449"/>
        <v>0</v>
      </c>
    </row>
    <row r="3180" spans="1:27">
      <c r="A3180" t="s">
        <v>9210</v>
      </c>
      <c r="B3180" t="s">
        <v>2623</v>
      </c>
      <c r="C3180" t="s">
        <v>5243</v>
      </c>
      <c r="D3180" t="s">
        <v>37</v>
      </c>
      <c r="E3180" t="s">
        <v>177</v>
      </c>
      <c r="F3180" t="s">
        <v>9211</v>
      </c>
      <c r="G3180" s="6">
        <f t="shared" si="441"/>
        <v>109325</v>
      </c>
      <c r="H3180" t="s">
        <v>161</v>
      </c>
      <c r="I3180" t="s">
        <v>145</v>
      </c>
      <c r="J3180" t="str">
        <f t="shared" si="442"/>
        <v>Krish Varughese</v>
      </c>
      <c r="K3180" t="s">
        <v>3744</v>
      </c>
      <c r="L3180" s="7">
        <f t="shared" si="447"/>
        <v>45208</v>
      </c>
      <c r="M3180" s="7">
        <v>45316</v>
      </c>
      <c r="N3180" s="1">
        <f t="shared" si="443"/>
        <v>45316</v>
      </c>
      <c r="P3180" s="7" t="str">
        <f t="shared" si="448"/>
        <v/>
      </c>
      <c r="R3180">
        <v>0</v>
      </c>
      <c r="S3180">
        <v>1</v>
      </c>
      <c r="U3180" t="s">
        <v>58</v>
      </c>
      <c r="W3180" t="str">
        <f t="shared" si="444"/>
        <v>Open</v>
      </c>
      <c r="X3180" t="str">
        <f>_xlfn.XLOOKUP(B3180,'Customers'!A:A,'Customers'!E:E,"")</f>
        <v>SMB</v>
      </c>
      <c r="Y3180">
        <f t="shared" si="445"/>
        <v>0</v>
      </c>
      <c r="Z3180" t="str">
        <f t="shared" si="446"/>
        <v/>
      </c>
      <c r="AA3180">
        <f t="shared" si="449"/>
        <v>0</v>
      </c>
    </row>
    <row r="3181" spans="1:27">
      <c r="A3181" t="s">
        <v>9212</v>
      </c>
      <c r="B3181" t="s">
        <v>6648</v>
      </c>
      <c r="C3181" t="s">
        <v>2609</v>
      </c>
      <c r="D3181" t="s">
        <v>66</v>
      </c>
      <c r="E3181" t="s">
        <v>28</v>
      </c>
      <c r="F3181" t="s">
        <v>9213</v>
      </c>
      <c r="G3181" s="6">
        <f t="shared" si="441"/>
        <v>7025</v>
      </c>
      <c r="H3181" t="s">
        <v>30</v>
      </c>
      <c r="I3181" t="s">
        <v>62</v>
      </c>
      <c r="J3181" t="str">
        <f t="shared" si="442"/>
        <v>Jairaj Panchal</v>
      </c>
      <c r="K3181" t="s">
        <v>9214</v>
      </c>
      <c r="L3181" s="7">
        <f t="shared" si="447"/>
        <v>45378</v>
      </c>
      <c r="M3181" s="7">
        <v>45486</v>
      </c>
      <c r="N3181" s="1">
        <f t="shared" si="443"/>
        <v>45486</v>
      </c>
      <c r="P3181" s="7" t="str">
        <f t="shared" si="448"/>
        <v/>
      </c>
      <c r="R3181">
        <v>0</v>
      </c>
      <c r="S3181">
        <v>1</v>
      </c>
      <c r="T3181">
        <v>10.3</v>
      </c>
      <c r="U3181" t="s">
        <v>100</v>
      </c>
      <c r="W3181" t="str">
        <f t="shared" si="444"/>
        <v>Open</v>
      </c>
      <c r="X3181" t="str">
        <f>_xlfn.XLOOKUP(B3181,'Customers'!A:A,'Customers'!E:E,"")</f>
        <v>SMB</v>
      </c>
      <c r="Y3181">
        <f t="shared" si="445"/>
        <v>0</v>
      </c>
      <c r="Z3181" t="str">
        <f t="shared" si="446"/>
        <v/>
      </c>
      <c r="AA3181">
        <f t="shared" si="449"/>
        <v>0</v>
      </c>
    </row>
    <row r="3182" spans="1:27">
      <c r="A3182" t="s">
        <v>9215</v>
      </c>
      <c r="B3182" t="s">
        <v>9216</v>
      </c>
      <c r="C3182" t="s">
        <v>2597</v>
      </c>
      <c r="D3182" t="s">
        <v>53</v>
      </c>
      <c r="E3182" t="s">
        <v>28</v>
      </c>
      <c r="F3182" t="s">
        <v>9117</v>
      </c>
      <c r="G3182" s="6">
        <f t="shared" si="441"/>
        <v>11443</v>
      </c>
      <c r="H3182" t="s">
        <v>79</v>
      </c>
      <c r="I3182" t="s">
        <v>80</v>
      </c>
      <c r="J3182" t="str">
        <f t="shared" si="442"/>
        <v>Shivani Natt</v>
      </c>
      <c r="K3182" t="s">
        <v>4751</v>
      </c>
      <c r="L3182" s="7">
        <f t="shared" si="447"/>
        <v>44578</v>
      </c>
      <c r="M3182" s="7">
        <v>44600</v>
      </c>
      <c r="N3182" s="1">
        <f t="shared" si="443"/>
        <v>44600</v>
      </c>
      <c r="P3182" s="7" t="str">
        <f t="shared" si="448"/>
        <v/>
      </c>
      <c r="R3182">
        <v>0</v>
      </c>
      <c r="S3182">
        <v>1</v>
      </c>
      <c r="T3182">
        <v>22.8</v>
      </c>
      <c r="U3182" t="s">
        <v>42</v>
      </c>
      <c r="W3182" t="str">
        <f t="shared" si="444"/>
        <v>Open</v>
      </c>
      <c r="X3182" t="str">
        <f>_xlfn.XLOOKUP(B3182,'Customers'!A:A,'Customers'!E:E,"")</f>
        <v>Mid-Market</v>
      </c>
      <c r="Y3182">
        <f t="shared" si="445"/>
        <v>0</v>
      </c>
      <c r="Z3182" t="str">
        <f t="shared" si="446"/>
        <v/>
      </c>
      <c r="AA3182">
        <f t="shared" si="449"/>
        <v>0</v>
      </c>
    </row>
    <row r="3183" spans="1:27">
      <c r="A3183" t="s">
        <v>9217</v>
      </c>
      <c r="B3183" t="s">
        <v>7468</v>
      </c>
      <c r="C3183" t="s">
        <v>18</v>
      </c>
      <c r="D3183" t="s">
        <v>66</v>
      </c>
      <c r="E3183" t="s">
        <v>54</v>
      </c>
      <c r="F3183" t="s">
        <v>9218</v>
      </c>
      <c r="G3183" s="6">
        <f t="shared" si="441"/>
        <v>9087</v>
      </c>
      <c r="H3183" t="s">
        <v>22</v>
      </c>
      <c r="I3183" t="s">
        <v>105</v>
      </c>
      <c r="J3183" t="str">
        <f t="shared" si="442"/>
        <v>Hemangini Bahri</v>
      </c>
      <c r="K3183" t="s">
        <v>1474</v>
      </c>
      <c r="L3183" s="7">
        <f t="shared" si="447"/>
        <v>44612</v>
      </c>
      <c r="M3183" s="7">
        <v>44640</v>
      </c>
      <c r="N3183" s="1">
        <f t="shared" si="443"/>
        <v>44640</v>
      </c>
      <c r="P3183" s="7" t="str">
        <f t="shared" si="448"/>
        <v/>
      </c>
      <c r="R3183">
        <v>0</v>
      </c>
      <c r="S3183">
        <v>1</v>
      </c>
      <c r="T3183">
        <v>10.7</v>
      </c>
      <c r="U3183" t="s">
        <v>33</v>
      </c>
      <c r="W3183" t="str">
        <f t="shared" si="444"/>
        <v>Open</v>
      </c>
      <c r="X3183" t="str">
        <f>_xlfn.XLOOKUP(B3183,'Customers'!A:A,'Customers'!E:E,"")</f>
        <v>SMB</v>
      </c>
      <c r="Y3183">
        <f t="shared" si="445"/>
        <v>0</v>
      </c>
      <c r="Z3183" t="str">
        <f t="shared" si="446"/>
        <v/>
      </c>
      <c r="AA3183">
        <f t="shared" si="449"/>
        <v>0</v>
      </c>
    </row>
    <row r="3184" spans="1:27">
      <c r="A3184" t="s">
        <v>9219</v>
      </c>
      <c r="B3184" t="s">
        <v>1861</v>
      </c>
      <c r="C3184" t="s">
        <v>820</v>
      </c>
      <c r="D3184" t="s">
        <v>19</v>
      </c>
      <c r="E3184" t="s">
        <v>45</v>
      </c>
      <c r="F3184" t="s">
        <v>9220</v>
      </c>
      <c r="G3184" s="6">
        <f t="shared" si="441"/>
        <v>9158</v>
      </c>
      <c r="H3184" t="s">
        <v>56</v>
      </c>
      <c r="I3184" t="s">
        <v>98</v>
      </c>
      <c r="J3184" t="str">
        <f t="shared" si="442"/>
        <v>Amruta Sinha</v>
      </c>
      <c r="K3184" t="s">
        <v>1853</v>
      </c>
      <c r="L3184" s="7">
        <f t="shared" si="447"/>
        <v>45358</v>
      </c>
      <c r="M3184" s="7">
        <v>45510</v>
      </c>
      <c r="N3184" s="1">
        <f t="shared" si="443"/>
        <v>45510</v>
      </c>
      <c r="P3184" s="7" t="str">
        <f t="shared" si="448"/>
        <v/>
      </c>
      <c r="R3184">
        <v>0</v>
      </c>
      <c r="S3184">
        <v>1</v>
      </c>
      <c r="T3184">
        <v>18</v>
      </c>
      <c r="U3184" t="s">
        <v>42</v>
      </c>
      <c r="W3184" t="str">
        <f t="shared" si="444"/>
        <v>Open</v>
      </c>
      <c r="X3184" t="str">
        <f>_xlfn.XLOOKUP(B3184,'Customers'!A:A,'Customers'!E:E,"")</f>
        <v>SMB</v>
      </c>
      <c r="Y3184">
        <f t="shared" si="445"/>
        <v>0</v>
      </c>
      <c r="Z3184" t="str">
        <f t="shared" si="446"/>
        <v/>
      </c>
      <c r="AA3184">
        <f t="shared" si="449"/>
        <v>0</v>
      </c>
    </row>
    <row r="3185" spans="1:27">
      <c r="A3185" t="s">
        <v>9221</v>
      </c>
      <c r="B3185" t="s">
        <v>7374</v>
      </c>
      <c r="C3185" t="s">
        <v>1007</v>
      </c>
      <c r="D3185" t="s">
        <v>66</v>
      </c>
      <c r="E3185" t="s">
        <v>177</v>
      </c>
      <c r="F3185" t="s">
        <v>9222</v>
      </c>
      <c r="G3185" s="6">
        <f t="shared" si="441"/>
        <v>7330</v>
      </c>
      <c r="H3185" t="s">
        <v>161</v>
      </c>
      <c r="I3185" t="s">
        <v>117</v>
      </c>
      <c r="J3185" t="str">
        <f t="shared" si="442"/>
        <v>Ekta Uppal</v>
      </c>
      <c r="K3185" t="s">
        <v>9223</v>
      </c>
      <c r="L3185" s="7">
        <f t="shared" si="447"/>
        <v>44738</v>
      </c>
      <c r="M3185" s="7">
        <v>44773</v>
      </c>
      <c r="N3185" s="1">
        <f t="shared" si="443"/>
        <v>44773</v>
      </c>
      <c r="P3185" s="7" t="str">
        <f t="shared" si="448"/>
        <v/>
      </c>
      <c r="R3185">
        <v>0</v>
      </c>
      <c r="S3185">
        <v>1</v>
      </c>
      <c r="T3185">
        <v>8.9</v>
      </c>
      <c r="U3185" t="s">
        <v>42</v>
      </c>
      <c r="W3185" t="str">
        <f t="shared" si="444"/>
        <v>Open</v>
      </c>
      <c r="X3185" t="str">
        <f>_xlfn.XLOOKUP(B3185,'Customers'!A:A,'Customers'!E:E,"")</f>
        <v>SMB</v>
      </c>
      <c r="Y3185">
        <f t="shared" si="445"/>
        <v>0</v>
      </c>
      <c r="Z3185" t="str">
        <f t="shared" si="446"/>
        <v/>
      </c>
      <c r="AA3185">
        <f t="shared" si="449"/>
        <v>0</v>
      </c>
    </row>
    <row r="3186" spans="1:27">
      <c r="A3186" t="s">
        <v>9224</v>
      </c>
      <c r="B3186" t="s">
        <v>5509</v>
      </c>
      <c r="C3186" t="s">
        <v>1060</v>
      </c>
      <c r="D3186" t="s">
        <v>183</v>
      </c>
      <c r="E3186" t="s">
        <v>20</v>
      </c>
      <c r="F3186" t="s">
        <v>9225</v>
      </c>
      <c r="G3186" s="6">
        <f t="shared" si="441"/>
        <v>5487</v>
      </c>
      <c r="H3186" t="s">
        <v>79</v>
      </c>
      <c r="I3186" t="s">
        <v>68</v>
      </c>
      <c r="J3186" t="str">
        <f t="shared" si="442"/>
        <v>Anamika Keer</v>
      </c>
      <c r="K3186" t="s">
        <v>32</v>
      </c>
      <c r="L3186" s="7">
        <f t="shared" si="447"/>
        <v>45083</v>
      </c>
      <c r="M3186" s="7">
        <v>45195</v>
      </c>
      <c r="N3186" s="1">
        <f t="shared" si="443"/>
        <v>45195</v>
      </c>
      <c r="P3186" s="7" t="str">
        <f t="shared" si="448"/>
        <v/>
      </c>
      <c r="R3186">
        <v>0</v>
      </c>
      <c r="S3186">
        <v>1</v>
      </c>
      <c r="T3186">
        <v>9.1</v>
      </c>
      <c r="U3186" t="s">
        <v>58</v>
      </c>
      <c r="W3186" t="str">
        <f t="shared" si="444"/>
        <v>Open</v>
      </c>
      <c r="X3186" t="str">
        <f>_xlfn.XLOOKUP(B3186,'Customers'!A:A,'Customers'!E:E,"")</f>
        <v>Mid-Market</v>
      </c>
      <c r="Y3186">
        <f t="shared" si="445"/>
        <v>0</v>
      </c>
      <c r="Z3186" t="str">
        <f t="shared" si="446"/>
        <v/>
      </c>
      <c r="AA3186">
        <f t="shared" si="449"/>
        <v>0</v>
      </c>
    </row>
    <row r="3187" spans="1:27">
      <c r="A3187" t="s">
        <v>9226</v>
      </c>
      <c r="B3187" t="s">
        <v>9227</v>
      </c>
      <c r="C3187" t="s">
        <v>18</v>
      </c>
      <c r="D3187" t="s">
        <v>66</v>
      </c>
      <c r="E3187" t="s">
        <v>20</v>
      </c>
      <c r="F3187" t="s">
        <v>9228</v>
      </c>
      <c r="G3187" s="6">
        <f t="shared" si="441"/>
        <v>19398</v>
      </c>
      <c r="H3187" t="s">
        <v>151</v>
      </c>
      <c r="I3187" t="s">
        <v>145</v>
      </c>
      <c r="J3187" t="str">
        <f t="shared" si="442"/>
        <v>Krish Varughese</v>
      </c>
      <c r="K3187" t="s">
        <v>9229</v>
      </c>
      <c r="L3187" s="7">
        <f t="shared" si="447"/>
        <v>45401</v>
      </c>
      <c r="M3187" s="7">
        <v>45438</v>
      </c>
      <c r="N3187" s="1">
        <f t="shared" si="443"/>
        <v>45438</v>
      </c>
      <c r="P3187" s="7" t="str">
        <f t="shared" si="448"/>
        <v/>
      </c>
      <c r="R3187">
        <v>0</v>
      </c>
      <c r="S3187">
        <v>1</v>
      </c>
      <c r="T3187">
        <v>3.3</v>
      </c>
      <c r="U3187" t="s">
        <v>25</v>
      </c>
      <c r="W3187" t="str">
        <f t="shared" si="444"/>
        <v>Open</v>
      </c>
      <c r="X3187" t="str">
        <f>_xlfn.XLOOKUP(B3187,'Customers'!A:A,'Customers'!E:E,"")</f>
        <v>Mid-Market</v>
      </c>
      <c r="Y3187">
        <f t="shared" si="445"/>
        <v>0</v>
      </c>
      <c r="Z3187" t="str">
        <f t="shared" si="446"/>
        <v/>
      </c>
      <c r="AA3187">
        <f t="shared" si="449"/>
        <v>0</v>
      </c>
    </row>
    <row r="3188" spans="1:27">
      <c r="A3188" t="s">
        <v>9230</v>
      </c>
      <c r="B3188" t="s">
        <v>3887</v>
      </c>
      <c r="C3188" t="s">
        <v>2003</v>
      </c>
      <c r="D3188" t="s">
        <v>37</v>
      </c>
      <c r="E3188" t="s">
        <v>115</v>
      </c>
      <c r="F3188" t="s">
        <v>9231</v>
      </c>
      <c r="G3188" s="6">
        <f t="shared" si="441"/>
        <v>134915</v>
      </c>
      <c r="H3188" t="s">
        <v>79</v>
      </c>
      <c r="I3188" t="s">
        <v>237</v>
      </c>
      <c r="J3188" t="str">
        <f t="shared" si="442"/>
        <v>Vidhi Mital</v>
      </c>
      <c r="K3188" t="s">
        <v>3128</v>
      </c>
      <c r="L3188" s="7">
        <f t="shared" si="447"/>
        <v>44850</v>
      </c>
      <c r="M3188" s="7">
        <v>44881</v>
      </c>
      <c r="N3188" s="1">
        <f t="shared" si="443"/>
        <v>44881</v>
      </c>
      <c r="O3188" s="7">
        <v>44935</v>
      </c>
      <c r="P3188" s="7">
        <f t="shared" si="448"/>
        <v>44935</v>
      </c>
      <c r="Q3188">
        <v>85</v>
      </c>
      <c r="R3188">
        <v>0</v>
      </c>
      <c r="S3188">
        <v>1</v>
      </c>
      <c r="T3188">
        <v>25.8</v>
      </c>
      <c r="U3188" t="s">
        <v>25</v>
      </c>
      <c r="W3188" t="str">
        <f t="shared" si="444"/>
        <v>Lost</v>
      </c>
      <c r="X3188" t="str">
        <f>_xlfn.XLOOKUP(B3188,'Customers'!A:A,'Customers'!E:E,"")</f>
        <v>SMB</v>
      </c>
      <c r="Y3188">
        <f t="shared" si="445"/>
        <v>1</v>
      </c>
      <c r="Z3188">
        <f t="shared" si="446"/>
        <v>54</v>
      </c>
      <c r="AA3188">
        <f t="shared" si="449"/>
        <v>1</v>
      </c>
    </row>
    <row r="3189" spans="1:27">
      <c r="A3189" t="s">
        <v>9232</v>
      </c>
      <c r="B3189" t="s">
        <v>3893</v>
      </c>
      <c r="C3189" t="s">
        <v>18</v>
      </c>
      <c r="D3189" t="s">
        <v>53</v>
      </c>
      <c r="E3189" t="s">
        <v>54</v>
      </c>
      <c r="F3189" t="s">
        <v>741</v>
      </c>
      <c r="G3189" s="6">
        <f t="shared" si="441"/>
        <v>14000</v>
      </c>
      <c r="H3189" t="s">
        <v>151</v>
      </c>
      <c r="I3189" t="s">
        <v>232</v>
      </c>
      <c r="J3189" t="str">
        <f t="shared" si="442"/>
        <v>Patrick Sama</v>
      </c>
      <c r="K3189" t="s">
        <v>1602</v>
      </c>
      <c r="L3189" s="7">
        <f t="shared" si="447"/>
        <v>45060</v>
      </c>
      <c r="M3189" s="7">
        <v>45115</v>
      </c>
      <c r="N3189" s="1">
        <f t="shared" si="443"/>
        <v>45115</v>
      </c>
      <c r="P3189" s="7" t="str">
        <f t="shared" si="448"/>
        <v/>
      </c>
      <c r="R3189">
        <v>0</v>
      </c>
      <c r="S3189">
        <v>1</v>
      </c>
      <c r="T3189">
        <v>15.5</v>
      </c>
      <c r="U3189" t="s">
        <v>100</v>
      </c>
      <c r="W3189" t="str">
        <f t="shared" si="444"/>
        <v>Open</v>
      </c>
      <c r="X3189" t="str">
        <f>_xlfn.XLOOKUP(B3189,'Customers'!A:A,'Customers'!E:E,"")</f>
        <v>Mid-Market</v>
      </c>
      <c r="Y3189">
        <f t="shared" si="445"/>
        <v>0</v>
      </c>
      <c r="Z3189" t="str">
        <f t="shared" si="446"/>
        <v/>
      </c>
      <c r="AA3189">
        <f t="shared" si="449"/>
        <v>0</v>
      </c>
    </row>
    <row r="3190" spans="1:27">
      <c r="A3190" t="s">
        <v>9233</v>
      </c>
      <c r="B3190" t="s">
        <v>3799</v>
      </c>
      <c r="C3190" t="s">
        <v>18</v>
      </c>
      <c r="D3190" t="s">
        <v>19</v>
      </c>
      <c r="E3190" t="s">
        <v>54</v>
      </c>
      <c r="F3190" t="s">
        <v>9234</v>
      </c>
      <c r="G3190" s="6">
        <f t="shared" si="441"/>
        <v>9304</v>
      </c>
      <c r="H3190" t="s">
        <v>151</v>
      </c>
      <c r="I3190" t="s">
        <v>117</v>
      </c>
      <c r="J3190" t="str">
        <f t="shared" si="442"/>
        <v>Ekta Uppal</v>
      </c>
      <c r="K3190" t="s">
        <v>9235</v>
      </c>
      <c r="L3190" s="7">
        <f t="shared" si="447"/>
        <v>45415</v>
      </c>
      <c r="M3190" s="7">
        <v>45503</v>
      </c>
      <c r="N3190" s="1">
        <f t="shared" si="443"/>
        <v>45503</v>
      </c>
      <c r="P3190" s="7" t="str">
        <f t="shared" si="448"/>
        <v/>
      </c>
      <c r="R3190">
        <v>0</v>
      </c>
      <c r="S3190">
        <v>1</v>
      </c>
      <c r="T3190">
        <v>32.4</v>
      </c>
      <c r="U3190" t="s">
        <v>42</v>
      </c>
      <c r="W3190" t="str">
        <f t="shared" si="444"/>
        <v>Open</v>
      </c>
      <c r="X3190" t="str">
        <f>_xlfn.XLOOKUP(B3190,'Customers'!A:A,'Customers'!E:E,"")</f>
        <v>Enterprise</v>
      </c>
      <c r="Y3190">
        <f t="shared" si="445"/>
        <v>0</v>
      </c>
      <c r="Z3190" t="str">
        <f t="shared" si="446"/>
        <v/>
      </c>
      <c r="AA3190">
        <f t="shared" si="449"/>
        <v>0</v>
      </c>
    </row>
    <row r="3191" spans="1:27">
      <c r="A3191" t="s">
        <v>9236</v>
      </c>
      <c r="B3191" t="s">
        <v>5902</v>
      </c>
      <c r="C3191" t="s">
        <v>2248</v>
      </c>
      <c r="D3191" t="s">
        <v>66</v>
      </c>
      <c r="E3191" t="s">
        <v>45</v>
      </c>
      <c r="F3191" t="s">
        <v>9237</v>
      </c>
      <c r="G3191" s="6">
        <f t="shared" si="441"/>
        <v>19464</v>
      </c>
      <c r="H3191" t="s">
        <v>56</v>
      </c>
      <c r="I3191" t="s">
        <v>98</v>
      </c>
      <c r="J3191" t="str">
        <f t="shared" si="442"/>
        <v>Amruta Sinha</v>
      </c>
      <c r="K3191" t="s">
        <v>6917</v>
      </c>
      <c r="L3191" s="7">
        <f t="shared" si="447"/>
        <v>45294</v>
      </c>
      <c r="M3191" s="7">
        <v>45439</v>
      </c>
      <c r="N3191" s="1">
        <f t="shared" si="443"/>
        <v>45439</v>
      </c>
      <c r="P3191" s="7" t="str">
        <f t="shared" si="448"/>
        <v/>
      </c>
      <c r="R3191">
        <v>0</v>
      </c>
      <c r="S3191">
        <v>1</v>
      </c>
      <c r="U3191" t="s">
        <v>58</v>
      </c>
      <c r="W3191" t="str">
        <f t="shared" si="444"/>
        <v>Open</v>
      </c>
      <c r="X3191" t="str">
        <f>_xlfn.XLOOKUP(B3191,'Customers'!A:A,'Customers'!E:E,"")</f>
        <v>Mid-Market</v>
      </c>
      <c r="Y3191">
        <f t="shared" si="445"/>
        <v>0</v>
      </c>
      <c r="Z3191" t="str">
        <f t="shared" si="446"/>
        <v/>
      </c>
      <c r="AA3191">
        <f t="shared" si="449"/>
        <v>0</v>
      </c>
    </row>
    <row r="3192" spans="1:27">
      <c r="A3192" t="s">
        <v>9238</v>
      </c>
      <c r="B3192" t="s">
        <v>1747</v>
      </c>
      <c r="C3192" t="s">
        <v>403</v>
      </c>
      <c r="D3192" t="s">
        <v>66</v>
      </c>
      <c r="E3192" t="s">
        <v>91</v>
      </c>
      <c r="F3192" t="s">
        <v>7604</v>
      </c>
      <c r="G3192" s="6">
        <f t="shared" si="441"/>
        <v>8796</v>
      </c>
      <c r="H3192" t="s">
        <v>79</v>
      </c>
      <c r="I3192" t="s">
        <v>105</v>
      </c>
      <c r="J3192" t="str">
        <f t="shared" si="442"/>
        <v>Hemangini Bahri</v>
      </c>
      <c r="K3192" t="s">
        <v>1385</v>
      </c>
      <c r="L3192" s="7">
        <f t="shared" si="447"/>
        <v>44985</v>
      </c>
      <c r="N3192" s="1" t="str">
        <f t="shared" si="443"/>
        <v/>
      </c>
      <c r="O3192" s="7">
        <v>45035</v>
      </c>
      <c r="P3192" s="7">
        <f t="shared" si="448"/>
        <v>45035</v>
      </c>
      <c r="Q3192">
        <v>50</v>
      </c>
      <c r="R3192">
        <v>0</v>
      </c>
      <c r="S3192">
        <v>1</v>
      </c>
      <c r="T3192">
        <v>19.899999999999999</v>
      </c>
      <c r="U3192" t="s">
        <v>25</v>
      </c>
      <c r="W3192" t="str">
        <f t="shared" si="444"/>
        <v>Won</v>
      </c>
      <c r="X3192" t="str">
        <f>_xlfn.XLOOKUP(B3192,'Customers'!A:A,'Customers'!E:E,"")</f>
        <v>Mid-Market</v>
      </c>
      <c r="Y3192">
        <f t="shared" si="445"/>
        <v>1</v>
      </c>
      <c r="Z3192" t="str">
        <f t="shared" si="446"/>
        <v/>
      </c>
      <c r="AA3192">
        <f t="shared" si="449"/>
        <v>1</v>
      </c>
    </row>
    <row r="3193" spans="1:27">
      <c r="A3193" t="s">
        <v>9239</v>
      </c>
      <c r="B3193" t="s">
        <v>5561</v>
      </c>
      <c r="C3193" t="s">
        <v>882</v>
      </c>
      <c r="D3193" t="s">
        <v>19</v>
      </c>
      <c r="E3193" t="s">
        <v>28</v>
      </c>
      <c r="F3193" t="s">
        <v>9240</v>
      </c>
      <c r="G3193" s="6">
        <f t="shared" si="441"/>
        <v>2755</v>
      </c>
      <c r="H3193" t="s">
        <v>151</v>
      </c>
      <c r="I3193" t="s">
        <v>23</v>
      </c>
      <c r="J3193" t="str">
        <f t="shared" si="442"/>
        <v>Nihal Bhasin</v>
      </c>
      <c r="K3193" t="s">
        <v>4289</v>
      </c>
      <c r="L3193" s="7">
        <f t="shared" si="447"/>
        <v>44575</v>
      </c>
      <c r="M3193" s="7">
        <v>44749</v>
      </c>
      <c r="N3193" s="1">
        <f t="shared" si="443"/>
        <v>44749</v>
      </c>
      <c r="P3193" s="7" t="str">
        <f t="shared" si="448"/>
        <v/>
      </c>
      <c r="R3193">
        <v>0</v>
      </c>
      <c r="S3193">
        <v>1</v>
      </c>
      <c r="T3193">
        <v>4.5</v>
      </c>
      <c r="U3193" t="s">
        <v>33</v>
      </c>
      <c r="W3193" t="str">
        <f t="shared" si="444"/>
        <v>Open</v>
      </c>
      <c r="X3193" t="str">
        <f>_xlfn.XLOOKUP(B3193,'Customers'!A:A,'Customers'!E:E,"")</f>
        <v>Mid-Market</v>
      </c>
      <c r="Y3193">
        <f t="shared" si="445"/>
        <v>0</v>
      </c>
      <c r="Z3193" t="str">
        <f t="shared" si="446"/>
        <v/>
      </c>
      <c r="AA3193">
        <f t="shared" si="449"/>
        <v>0</v>
      </c>
    </row>
    <row r="3194" spans="1:27">
      <c r="A3194" t="s">
        <v>9241</v>
      </c>
      <c r="B3194" t="s">
        <v>7190</v>
      </c>
      <c r="C3194" t="s">
        <v>1898</v>
      </c>
      <c r="D3194" t="s">
        <v>37</v>
      </c>
      <c r="E3194" t="s">
        <v>91</v>
      </c>
      <c r="F3194" t="s">
        <v>9242</v>
      </c>
      <c r="G3194" s="6">
        <f t="shared" si="441"/>
        <v>132423</v>
      </c>
      <c r="H3194" t="s">
        <v>47</v>
      </c>
      <c r="I3194" t="s">
        <v>361</v>
      </c>
      <c r="J3194" t="str">
        <f t="shared" si="442"/>
        <v>Jalsa Parsa</v>
      </c>
      <c r="K3194" t="s">
        <v>3092</v>
      </c>
      <c r="L3194" s="7">
        <f t="shared" si="447"/>
        <v>44825</v>
      </c>
      <c r="M3194" s="7">
        <v>44944</v>
      </c>
      <c r="N3194" s="1">
        <f t="shared" si="443"/>
        <v>44944</v>
      </c>
      <c r="O3194" s="7">
        <v>45021</v>
      </c>
      <c r="P3194" s="7">
        <f t="shared" si="448"/>
        <v>45021</v>
      </c>
      <c r="Q3194">
        <v>196</v>
      </c>
      <c r="R3194">
        <v>0</v>
      </c>
      <c r="S3194">
        <v>1</v>
      </c>
      <c r="T3194">
        <v>14.8</v>
      </c>
      <c r="U3194" t="s">
        <v>25</v>
      </c>
      <c r="W3194" t="str">
        <f t="shared" si="444"/>
        <v>Won</v>
      </c>
      <c r="X3194" t="str">
        <f>_xlfn.XLOOKUP(B3194,'Customers'!A:A,'Customers'!E:E,"")</f>
        <v>Mid-Market</v>
      </c>
      <c r="Y3194">
        <f t="shared" si="445"/>
        <v>1</v>
      </c>
      <c r="Z3194">
        <f t="shared" si="446"/>
        <v>77</v>
      </c>
      <c r="AA3194">
        <f t="shared" si="449"/>
        <v>1</v>
      </c>
    </row>
    <row r="3195" spans="1:27">
      <c r="A3195" t="s">
        <v>9243</v>
      </c>
      <c r="B3195" t="s">
        <v>4302</v>
      </c>
      <c r="C3195" t="s">
        <v>1865</v>
      </c>
      <c r="D3195" t="s">
        <v>37</v>
      </c>
      <c r="E3195" t="s">
        <v>28</v>
      </c>
      <c r="F3195" t="s">
        <v>9244</v>
      </c>
      <c r="G3195" s="6">
        <f t="shared" si="441"/>
        <v>199234</v>
      </c>
      <c r="H3195" t="s">
        <v>39</v>
      </c>
      <c r="I3195" t="s">
        <v>133</v>
      </c>
      <c r="J3195" t="str">
        <f t="shared" si="442"/>
        <v>Aachal Soni</v>
      </c>
      <c r="K3195" t="s">
        <v>9245</v>
      </c>
      <c r="L3195" s="7">
        <f t="shared" si="447"/>
        <v>45220</v>
      </c>
      <c r="M3195" s="7">
        <v>45266</v>
      </c>
      <c r="N3195" s="1">
        <f t="shared" si="443"/>
        <v>45266</v>
      </c>
      <c r="P3195" s="7" t="str">
        <f t="shared" si="448"/>
        <v/>
      </c>
      <c r="R3195">
        <v>0</v>
      </c>
      <c r="S3195">
        <v>1</v>
      </c>
      <c r="T3195">
        <v>14.8</v>
      </c>
      <c r="U3195" t="s">
        <v>58</v>
      </c>
      <c r="W3195" t="str">
        <f t="shared" si="444"/>
        <v>Open</v>
      </c>
      <c r="X3195" t="str">
        <f>_xlfn.XLOOKUP(B3195,'Customers'!A:A,'Customers'!E:E,"")</f>
        <v>Mid-Market</v>
      </c>
      <c r="Y3195">
        <f t="shared" si="445"/>
        <v>0</v>
      </c>
      <c r="Z3195" t="str">
        <f t="shared" si="446"/>
        <v/>
      </c>
      <c r="AA3195">
        <f t="shared" si="449"/>
        <v>0</v>
      </c>
    </row>
    <row r="3196" spans="1:27">
      <c r="A3196" t="s">
        <v>9246</v>
      </c>
      <c r="B3196" t="s">
        <v>182</v>
      </c>
      <c r="C3196" t="s">
        <v>820</v>
      </c>
      <c r="D3196" t="s">
        <v>53</v>
      </c>
      <c r="E3196" t="s">
        <v>54</v>
      </c>
      <c r="F3196" t="s">
        <v>369</v>
      </c>
      <c r="G3196" s="6">
        <f t="shared" si="441"/>
        <v>35000</v>
      </c>
      <c r="H3196" t="s">
        <v>161</v>
      </c>
      <c r="I3196" t="s">
        <v>127</v>
      </c>
      <c r="J3196" t="str">
        <f t="shared" si="442"/>
        <v>Kashish Patla</v>
      </c>
      <c r="K3196" t="s">
        <v>6738</v>
      </c>
      <c r="L3196" s="7">
        <f t="shared" si="447"/>
        <v>45404</v>
      </c>
      <c r="M3196" s="7">
        <v>45529</v>
      </c>
      <c r="N3196" s="1">
        <f t="shared" si="443"/>
        <v>45529</v>
      </c>
      <c r="P3196" s="7" t="str">
        <f t="shared" si="448"/>
        <v/>
      </c>
      <c r="R3196">
        <v>0</v>
      </c>
      <c r="S3196">
        <v>1</v>
      </c>
      <c r="T3196">
        <v>31.5</v>
      </c>
      <c r="U3196" t="s">
        <v>100</v>
      </c>
      <c r="W3196" t="str">
        <f t="shared" si="444"/>
        <v>Open</v>
      </c>
      <c r="X3196" t="str">
        <f>_xlfn.XLOOKUP(B3196,'Customers'!A:A,'Customers'!E:E,"")</f>
        <v>SMB</v>
      </c>
      <c r="Y3196">
        <f t="shared" si="445"/>
        <v>0</v>
      </c>
      <c r="Z3196" t="str">
        <f t="shared" si="446"/>
        <v/>
      </c>
      <c r="AA3196">
        <f t="shared" si="449"/>
        <v>0</v>
      </c>
    </row>
    <row r="3197" spans="1:27">
      <c r="A3197" t="s">
        <v>9247</v>
      </c>
      <c r="B3197" t="s">
        <v>3449</v>
      </c>
      <c r="C3197" t="s">
        <v>5263</v>
      </c>
      <c r="D3197" t="s">
        <v>183</v>
      </c>
      <c r="E3197" t="s">
        <v>28</v>
      </c>
      <c r="F3197" t="s">
        <v>5914</v>
      </c>
      <c r="G3197" s="6">
        <f t="shared" si="441"/>
        <v>8353</v>
      </c>
      <c r="H3197" t="s">
        <v>172</v>
      </c>
      <c r="I3197" t="s">
        <v>268</v>
      </c>
      <c r="J3197" t="str">
        <f t="shared" si="442"/>
        <v>Panini Kade</v>
      </c>
      <c r="K3197" t="s">
        <v>9248</v>
      </c>
      <c r="L3197" s="7">
        <f t="shared" si="447"/>
        <v>45061</v>
      </c>
      <c r="M3197" s="7">
        <v>45240</v>
      </c>
      <c r="N3197" s="1">
        <f t="shared" si="443"/>
        <v>45240</v>
      </c>
      <c r="P3197" s="7" t="str">
        <f t="shared" si="448"/>
        <v/>
      </c>
      <c r="R3197">
        <v>0</v>
      </c>
      <c r="S3197">
        <v>1</v>
      </c>
      <c r="T3197">
        <v>23.5</v>
      </c>
      <c r="U3197" t="s">
        <v>42</v>
      </c>
      <c r="W3197" t="str">
        <f t="shared" si="444"/>
        <v>Open</v>
      </c>
      <c r="X3197" t="str">
        <f>_xlfn.XLOOKUP(B3197,'Customers'!A:A,'Customers'!E:E,"")</f>
        <v>Mid-Market</v>
      </c>
      <c r="Y3197">
        <f t="shared" si="445"/>
        <v>0</v>
      </c>
      <c r="Z3197" t="str">
        <f t="shared" si="446"/>
        <v/>
      </c>
      <c r="AA3197">
        <f t="shared" si="449"/>
        <v>0</v>
      </c>
    </row>
    <row r="3198" spans="1:27">
      <c r="A3198" t="s">
        <v>9249</v>
      </c>
      <c r="B3198" t="s">
        <v>4697</v>
      </c>
      <c r="C3198" t="s">
        <v>1108</v>
      </c>
      <c r="D3198" t="s">
        <v>53</v>
      </c>
      <c r="E3198" t="s">
        <v>54</v>
      </c>
      <c r="F3198" t="s">
        <v>9250</v>
      </c>
      <c r="G3198" s="6">
        <f t="shared" si="441"/>
        <v>12390</v>
      </c>
      <c r="H3198" t="s">
        <v>151</v>
      </c>
      <c r="I3198" t="s">
        <v>879</v>
      </c>
      <c r="J3198" t="str">
        <f t="shared" si="442"/>
        <v>Anamika Keer</v>
      </c>
      <c r="K3198" t="s">
        <v>8058</v>
      </c>
      <c r="L3198" s="7">
        <f t="shared" si="447"/>
        <v>44768</v>
      </c>
      <c r="M3198" s="7">
        <v>44946</v>
      </c>
      <c r="N3198" s="1">
        <f t="shared" si="443"/>
        <v>44946</v>
      </c>
      <c r="P3198" s="7" t="str">
        <f t="shared" si="448"/>
        <v/>
      </c>
      <c r="R3198">
        <v>0</v>
      </c>
      <c r="S3198">
        <v>1</v>
      </c>
      <c r="T3198">
        <v>1.9</v>
      </c>
      <c r="U3198" t="s">
        <v>42</v>
      </c>
      <c r="W3198" t="str">
        <f t="shared" si="444"/>
        <v>Open</v>
      </c>
      <c r="X3198" t="str">
        <f>_xlfn.XLOOKUP(B3198,'Customers'!A:A,'Customers'!E:E,"")</f>
        <v>Enterprise</v>
      </c>
      <c r="Y3198">
        <f t="shared" si="445"/>
        <v>0</v>
      </c>
      <c r="Z3198" t="str">
        <f t="shared" si="446"/>
        <v/>
      </c>
      <c r="AA3198">
        <f t="shared" si="449"/>
        <v>0</v>
      </c>
    </row>
    <row r="3199" spans="1:27">
      <c r="A3199" t="s">
        <v>9251</v>
      </c>
      <c r="B3199" t="s">
        <v>9252</v>
      </c>
      <c r="C3199" t="s">
        <v>18</v>
      </c>
      <c r="D3199" t="s">
        <v>19</v>
      </c>
      <c r="E3199" t="s">
        <v>28</v>
      </c>
      <c r="F3199" t="s">
        <v>9253</v>
      </c>
      <c r="G3199" s="6">
        <f t="shared" si="441"/>
        <v>8930</v>
      </c>
      <c r="H3199" t="s">
        <v>79</v>
      </c>
      <c r="I3199" t="s">
        <v>145</v>
      </c>
      <c r="J3199" t="str">
        <f t="shared" si="442"/>
        <v>Krish Varughese</v>
      </c>
      <c r="K3199" t="s">
        <v>6606</v>
      </c>
      <c r="L3199" s="7">
        <f t="shared" si="447"/>
        <v>45155</v>
      </c>
      <c r="M3199" s="7">
        <v>45176</v>
      </c>
      <c r="N3199" s="1">
        <f t="shared" si="443"/>
        <v>45176</v>
      </c>
      <c r="P3199" s="7" t="str">
        <f t="shared" si="448"/>
        <v/>
      </c>
      <c r="R3199">
        <v>0</v>
      </c>
      <c r="S3199">
        <v>1</v>
      </c>
      <c r="U3199" t="s">
        <v>33</v>
      </c>
      <c r="W3199" t="str">
        <f t="shared" si="444"/>
        <v>Open</v>
      </c>
      <c r="X3199" t="str">
        <f>_xlfn.XLOOKUP(B3199,'Customers'!A:A,'Customers'!E:E,"")</f>
        <v>SMB</v>
      </c>
      <c r="Y3199">
        <f t="shared" si="445"/>
        <v>0</v>
      </c>
      <c r="Z3199" t="str">
        <f t="shared" si="446"/>
        <v/>
      </c>
      <c r="AA3199">
        <f t="shared" si="449"/>
        <v>0</v>
      </c>
    </row>
    <row r="3200" spans="1:27">
      <c r="A3200" t="s">
        <v>9254</v>
      </c>
      <c r="B3200" t="s">
        <v>4943</v>
      </c>
      <c r="C3200" t="s">
        <v>3260</v>
      </c>
      <c r="D3200" t="s">
        <v>19</v>
      </c>
      <c r="E3200" t="s">
        <v>177</v>
      </c>
      <c r="F3200" t="s">
        <v>2206</v>
      </c>
      <c r="G3200" s="6">
        <f t="shared" si="441"/>
        <v>5000</v>
      </c>
      <c r="H3200" t="s">
        <v>47</v>
      </c>
      <c r="I3200" t="s">
        <v>258</v>
      </c>
      <c r="J3200" t="str">
        <f t="shared" si="442"/>
        <v>Jasmit Gour</v>
      </c>
      <c r="K3200" t="s">
        <v>1676</v>
      </c>
      <c r="L3200" s="7">
        <f t="shared" si="447"/>
        <v>45077</v>
      </c>
      <c r="M3200" s="7">
        <v>45233</v>
      </c>
      <c r="N3200" s="1">
        <f t="shared" si="443"/>
        <v>45233</v>
      </c>
      <c r="P3200" s="7" t="str">
        <f t="shared" si="448"/>
        <v/>
      </c>
      <c r="R3200">
        <v>0</v>
      </c>
      <c r="S3200">
        <v>1</v>
      </c>
      <c r="T3200">
        <v>27.9</v>
      </c>
      <c r="U3200" t="s">
        <v>25</v>
      </c>
      <c r="W3200" t="str">
        <f t="shared" si="444"/>
        <v>Open</v>
      </c>
      <c r="X3200" t="str">
        <f>_xlfn.XLOOKUP(B3200,'Customers'!A:A,'Customers'!E:E,"")</f>
        <v>Mid-Market</v>
      </c>
      <c r="Y3200">
        <f t="shared" si="445"/>
        <v>0</v>
      </c>
      <c r="Z3200" t="str">
        <f t="shared" si="446"/>
        <v/>
      </c>
      <c r="AA3200">
        <f t="shared" si="449"/>
        <v>0</v>
      </c>
    </row>
    <row r="3201" spans="1:27">
      <c r="A3201" t="s">
        <v>9255</v>
      </c>
      <c r="B3201" t="s">
        <v>2623</v>
      </c>
      <c r="C3201" t="s">
        <v>18</v>
      </c>
      <c r="D3201" t="s">
        <v>183</v>
      </c>
      <c r="E3201" t="s">
        <v>177</v>
      </c>
      <c r="F3201" t="s">
        <v>9256</v>
      </c>
      <c r="G3201" s="6">
        <f t="shared" si="441"/>
        <v>2977</v>
      </c>
      <c r="H3201" t="s">
        <v>161</v>
      </c>
      <c r="I3201" t="s">
        <v>258</v>
      </c>
      <c r="J3201" t="str">
        <f t="shared" si="442"/>
        <v>Jasmit Gour</v>
      </c>
      <c r="K3201" t="s">
        <v>4968</v>
      </c>
      <c r="L3201" s="7">
        <f t="shared" si="447"/>
        <v>45340</v>
      </c>
      <c r="M3201" s="7">
        <v>45370</v>
      </c>
      <c r="N3201" s="1">
        <f t="shared" si="443"/>
        <v>45370</v>
      </c>
      <c r="P3201" s="7" t="str">
        <f t="shared" si="448"/>
        <v/>
      </c>
      <c r="R3201">
        <v>0</v>
      </c>
      <c r="S3201">
        <v>1</v>
      </c>
      <c r="T3201">
        <v>34.700000000000003</v>
      </c>
      <c r="U3201" t="s">
        <v>25</v>
      </c>
      <c r="W3201" t="str">
        <f t="shared" si="444"/>
        <v>Open</v>
      </c>
      <c r="X3201" t="str">
        <f>_xlfn.XLOOKUP(B3201,'Customers'!A:A,'Customers'!E:E,"")</f>
        <v>SMB</v>
      </c>
      <c r="Y3201">
        <f t="shared" si="445"/>
        <v>0</v>
      </c>
      <c r="Z3201" t="str">
        <f t="shared" si="446"/>
        <v/>
      </c>
      <c r="AA3201">
        <f t="shared" si="449"/>
        <v>0</v>
      </c>
    </row>
    <row r="3202" spans="1:27">
      <c r="A3202" t="s">
        <v>9257</v>
      </c>
      <c r="B3202" t="s">
        <v>2727</v>
      </c>
      <c r="C3202" t="s">
        <v>18</v>
      </c>
      <c r="D3202" t="s">
        <v>183</v>
      </c>
      <c r="E3202" t="s">
        <v>20</v>
      </c>
      <c r="F3202" t="s">
        <v>9258</v>
      </c>
      <c r="G3202" s="6">
        <f t="shared" ref="G3202:G3265" si="450">IF(F3202="","",IF(RIGHT(UPPER(SUBSTITUTE(SUBSTITUTE(SUBSTITUTE(TRIM(F3202),"$",""),",","")," ","")),1)="K",VALUE(LEFT(UPPER(SUBSTITUTE(SUBSTITUTE(SUBSTITUTE(TRIM(F3202),"$",""),",","")," ","")),LEN(UPPER(SUBSTITUTE(SUBSTITUTE(SUBSTITUTE(TRIM(F3202),"$",""),",","")," ","")))-1))*1000,IF(RIGHT(UPPER(SUBSTITUTE(SUBSTITUTE(SUBSTITUTE(TRIM(F3202),"$",""),",","")," ","")),1)="M",VALUE(LEFT(UPPER(SUBSTITUTE(SUBSTITUTE(SUBSTITUTE(TRIM(F3202),"$",""),",","")," ","")),LEN(UPPER(SUBSTITUTE(SUBSTITUTE(SUBSTITUTE(TRIM(F3202),"$",""),",","")," ","")))-1))*1000000,VALUE(SUBSTITUTE(SUBSTITUTE(SUBSTITUTE(TRIM(F3202),"$",""),",","")," ","")))))</f>
        <v>3686</v>
      </c>
      <c r="H3202" t="s">
        <v>172</v>
      </c>
      <c r="I3202" t="s">
        <v>68</v>
      </c>
      <c r="J3202" t="str">
        <f t="shared" ref="J3202:J3265" si="451">PROPER(TRIM(I3202))</f>
        <v>Anamika Keer</v>
      </c>
      <c r="K3202" t="s">
        <v>4190</v>
      </c>
      <c r="L3202" s="7">
        <f t="shared" si="447"/>
        <v>45260</v>
      </c>
      <c r="M3202" s="7">
        <v>45400</v>
      </c>
      <c r="N3202" s="1">
        <f t="shared" ref="N3202:N3265" si="452">IF(M3202="","",IF(ISNUMBER(M3202),M3202,IF(ISNUMBER(SEARCH("/",M3202)),DATE(VALUE(RIGHT(M3202,4)),VALUE(MID(M3202,4,2)),VALUE(LEFT(M3202,2))),DATE(VALUE(LEFT(M3202,4)),VALUE(MID(M3202,6,2)),VALUE(RIGHT(M3202,2))))))</f>
        <v>45400</v>
      </c>
      <c r="P3202" s="7" t="str">
        <f t="shared" si="448"/>
        <v/>
      </c>
      <c r="R3202">
        <v>0</v>
      </c>
      <c r="S3202">
        <v>1</v>
      </c>
      <c r="U3202" t="s">
        <v>42</v>
      </c>
      <c r="W3202" t="str">
        <f t="shared" ref="W3202:W3265" si="453">IF(E3202="","",IF(E3202="Closed Won","Won",IF(E3202="Closed Lost","Lost","Open")))</f>
        <v>Open</v>
      </c>
      <c r="X3202" t="str">
        <f>_xlfn.XLOOKUP(B3202,'Customers'!A:A,'Customers'!E:E,"")</f>
        <v>Enterprise</v>
      </c>
      <c r="Y3202">
        <f t="shared" ref="Y3202:Y3265" si="454">IF(OR(W3202="Won",W3202="Lost"),1,0)</f>
        <v>0</v>
      </c>
      <c r="Z3202" t="str">
        <f t="shared" ref="Z3202:Z3265" si="455">IF(OR(N3202="",P3202=""),"",P3202-N3202)</f>
        <v/>
      </c>
      <c r="AA3202">
        <f t="shared" si="449"/>
        <v>0</v>
      </c>
    </row>
    <row r="3203" spans="1:27">
      <c r="A3203" t="s">
        <v>9259</v>
      </c>
      <c r="B3203" t="s">
        <v>2635</v>
      </c>
      <c r="C3203" t="s">
        <v>3295</v>
      </c>
      <c r="D3203" t="s">
        <v>53</v>
      </c>
      <c r="E3203" t="s">
        <v>54</v>
      </c>
      <c r="F3203" t="s">
        <v>9260</v>
      </c>
      <c r="G3203" s="6">
        <f t="shared" si="450"/>
        <v>33851</v>
      </c>
      <c r="H3203" t="s">
        <v>39</v>
      </c>
      <c r="I3203" t="s">
        <v>68</v>
      </c>
      <c r="J3203" t="str">
        <f t="shared" si="451"/>
        <v>Anamika Keer</v>
      </c>
      <c r="K3203" t="s">
        <v>9261</v>
      </c>
      <c r="L3203" s="7">
        <f t="shared" ref="L3203:L3266" si="456">IF(K3203="","",IF(ISNUMBER(K3203),K3203,IF(ISNUMBER(SEARCH("/",K3203)),DATE(VALUE(RIGHT(K3203,4)),VALUE(MID(K3203,4,2)),VALUE(LEFT(K3203,2))),DATE(VALUE(LEFT(K3203,4)),VALUE(MID(K3203,6,2)),VALUE(RIGHT(K3203,2))))))</f>
        <v>45626</v>
      </c>
      <c r="M3203" s="7">
        <v>45664</v>
      </c>
      <c r="N3203" s="1">
        <f t="shared" si="452"/>
        <v>45664</v>
      </c>
      <c r="P3203" s="7" t="str">
        <f t="shared" ref="P3203:P3266" si="457">IF(O3203="","",IF(ISNUMBER(O3203),O3203,DATE(VALUE(LEFT(O3203,4)),VALUE(MID(O3203,6,2)),VALUE(RIGHT(O3203,2)))))</f>
        <v/>
      </c>
      <c r="R3203">
        <v>0</v>
      </c>
      <c r="S3203">
        <v>1</v>
      </c>
      <c r="T3203">
        <v>21.5</v>
      </c>
      <c r="U3203" t="s">
        <v>33</v>
      </c>
      <c r="W3203" t="str">
        <f t="shared" si="453"/>
        <v>Open</v>
      </c>
      <c r="X3203" t="str">
        <f>_xlfn.XLOOKUP(B3203,'Customers'!A:A,'Customers'!E:E,"")</f>
        <v>Mid-Market</v>
      </c>
      <c r="Y3203">
        <f t="shared" si="454"/>
        <v>0</v>
      </c>
      <c r="Z3203" t="str">
        <f t="shared" si="455"/>
        <v/>
      </c>
      <c r="AA3203">
        <f t="shared" ref="AA3203:AA3266" si="458">IF(AND(Y3203=1,Z3203&gt;30),1,0)</f>
        <v>0</v>
      </c>
    </row>
    <row r="3204" spans="1:27">
      <c r="A3204" t="s">
        <v>9262</v>
      </c>
      <c r="B3204" t="s">
        <v>8570</v>
      </c>
      <c r="C3204" t="s">
        <v>5625</v>
      </c>
      <c r="D3204" t="s">
        <v>53</v>
      </c>
      <c r="E3204" t="s">
        <v>177</v>
      </c>
      <c r="F3204" t="s">
        <v>9263</v>
      </c>
      <c r="G3204" s="6">
        <f t="shared" si="450"/>
        <v>21821</v>
      </c>
      <c r="H3204" t="s">
        <v>161</v>
      </c>
      <c r="I3204" t="s">
        <v>62</v>
      </c>
      <c r="J3204" t="str">
        <f t="shared" si="451"/>
        <v>Jairaj Panchal</v>
      </c>
      <c r="K3204" t="s">
        <v>2844</v>
      </c>
      <c r="L3204" s="7">
        <f t="shared" si="456"/>
        <v>45098</v>
      </c>
      <c r="M3204" s="7">
        <v>45132</v>
      </c>
      <c r="N3204" s="1">
        <f t="shared" si="452"/>
        <v>45132</v>
      </c>
      <c r="P3204" s="7" t="str">
        <f t="shared" si="457"/>
        <v/>
      </c>
      <c r="R3204">
        <v>0</v>
      </c>
      <c r="S3204">
        <v>1</v>
      </c>
      <c r="T3204">
        <v>34.4</v>
      </c>
      <c r="U3204" t="s">
        <v>58</v>
      </c>
      <c r="W3204" t="str">
        <f t="shared" si="453"/>
        <v>Open</v>
      </c>
      <c r="X3204" t="str">
        <f>_xlfn.XLOOKUP(B3204,'Customers'!A:A,'Customers'!E:E,"")</f>
        <v>Mid-Market</v>
      </c>
      <c r="Y3204">
        <f t="shared" si="454"/>
        <v>0</v>
      </c>
      <c r="Z3204" t="str">
        <f t="shared" si="455"/>
        <v/>
      </c>
      <c r="AA3204">
        <f t="shared" si="458"/>
        <v>0</v>
      </c>
    </row>
    <row r="3205" spans="1:27">
      <c r="A3205" t="s">
        <v>9264</v>
      </c>
      <c r="B3205" t="s">
        <v>4616</v>
      </c>
      <c r="C3205" t="s">
        <v>1346</v>
      </c>
      <c r="D3205" t="s">
        <v>53</v>
      </c>
      <c r="E3205" t="s">
        <v>177</v>
      </c>
      <c r="F3205" t="s">
        <v>9265</v>
      </c>
      <c r="G3205" s="6">
        <f t="shared" si="450"/>
        <v>40958</v>
      </c>
      <c r="H3205" t="s">
        <v>30</v>
      </c>
      <c r="I3205" t="s">
        <v>62</v>
      </c>
      <c r="J3205" t="str">
        <f t="shared" si="451"/>
        <v>Jairaj Panchal</v>
      </c>
      <c r="K3205" t="s">
        <v>6339</v>
      </c>
      <c r="L3205" s="7">
        <f t="shared" si="456"/>
        <v>45031</v>
      </c>
      <c r="M3205" s="7">
        <v>45203</v>
      </c>
      <c r="N3205" s="1">
        <f t="shared" si="452"/>
        <v>45203</v>
      </c>
      <c r="P3205" s="7" t="str">
        <f t="shared" si="457"/>
        <v/>
      </c>
      <c r="R3205">
        <v>0</v>
      </c>
      <c r="S3205">
        <v>1</v>
      </c>
      <c r="U3205" t="s">
        <v>25</v>
      </c>
      <c r="W3205" t="str">
        <f t="shared" si="453"/>
        <v>Open</v>
      </c>
      <c r="X3205" t="str">
        <f>_xlfn.XLOOKUP(B3205,'Customers'!A:A,'Customers'!E:E,"")</f>
        <v>Mid-Market</v>
      </c>
      <c r="Y3205">
        <f t="shared" si="454"/>
        <v>0</v>
      </c>
      <c r="Z3205" t="str">
        <f t="shared" si="455"/>
        <v/>
      </c>
      <c r="AA3205">
        <f t="shared" si="458"/>
        <v>0</v>
      </c>
    </row>
    <row r="3206" spans="1:27">
      <c r="A3206" t="s">
        <v>9266</v>
      </c>
      <c r="B3206" t="s">
        <v>6306</v>
      </c>
      <c r="C3206" t="s">
        <v>1037</v>
      </c>
      <c r="D3206" t="s">
        <v>37</v>
      </c>
      <c r="E3206" t="s">
        <v>177</v>
      </c>
      <c r="F3206" t="s">
        <v>9267</v>
      </c>
      <c r="G3206" s="6">
        <f t="shared" si="450"/>
        <v>110855</v>
      </c>
      <c r="H3206" t="s">
        <v>47</v>
      </c>
      <c r="I3206" t="s">
        <v>117</v>
      </c>
      <c r="J3206" t="str">
        <f t="shared" si="451"/>
        <v>Ekta Uppal</v>
      </c>
      <c r="K3206" t="s">
        <v>7442</v>
      </c>
      <c r="L3206" s="7">
        <f t="shared" si="456"/>
        <v>45588</v>
      </c>
      <c r="M3206" s="7">
        <v>45705</v>
      </c>
      <c r="N3206" s="1">
        <f t="shared" si="452"/>
        <v>45705</v>
      </c>
      <c r="P3206" s="7" t="str">
        <f t="shared" si="457"/>
        <v/>
      </c>
      <c r="R3206">
        <v>0</v>
      </c>
      <c r="S3206">
        <v>1</v>
      </c>
      <c r="T3206">
        <v>30.7</v>
      </c>
      <c r="U3206" t="s">
        <v>42</v>
      </c>
      <c r="W3206" t="str">
        <f t="shared" si="453"/>
        <v>Open</v>
      </c>
      <c r="X3206" t="str">
        <f>_xlfn.XLOOKUP(B3206,'Customers'!A:A,'Customers'!E:E,"")</f>
        <v>Mid-Market</v>
      </c>
      <c r="Y3206">
        <f t="shared" si="454"/>
        <v>0</v>
      </c>
      <c r="Z3206" t="str">
        <f t="shared" si="455"/>
        <v/>
      </c>
      <c r="AA3206">
        <f t="shared" si="458"/>
        <v>0</v>
      </c>
    </row>
    <row r="3207" spans="1:27">
      <c r="A3207" t="s">
        <v>9268</v>
      </c>
      <c r="B3207" t="s">
        <v>3465</v>
      </c>
      <c r="C3207" t="s">
        <v>2096</v>
      </c>
      <c r="D3207" t="s">
        <v>66</v>
      </c>
      <c r="E3207" t="s">
        <v>91</v>
      </c>
      <c r="F3207" t="s">
        <v>9269</v>
      </c>
      <c r="G3207" s="6">
        <f t="shared" si="450"/>
        <v>21753</v>
      </c>
      <c r="H3207" t="s">
        <v>22</v>
      </c>
      <c r="I3207" t="s">
        <v>1508</v>
      </c>
      <c r="J3207" t="str">
        <f t="shared" si="451"/>
        <v>Owen Mane</v>
      </c>
      <c r="K3207" t="s">
        <v>2384</v>
      </c>
      <c r="L3207" s="7">
        <f t="shared" si="456"/>
        <v>45579</v>
      </c>
      <c r="M3207" s="7">
        <v>45686</v>
      </c>
      <c r="N3207" s="1">
        <f t="shared" si="452"/>
        <v>45686</v>
      </c>
      <c r="O3207" s="7">
        <v>45779</v>
      </c>
      <c r="P3207" s="7">
        <f t="shared" si="457"/>
        <v>45779</v>
      </c>
      <c r="Q3207">
        <v>200</v>
      </c>
      <c r="R3207">
        <v>0</v>
      </c>
      <c r="S3207">
        <v>1</v>
      </c>
      <c r="T3207">
        <v>0.3</v>
      </c>
      <c r="U3207" t="s">
        <v>100</v>
      </c>
      <c r="W3207" t="str">
        <f t="shared" si="453"/>
        <v>Won</v>
      </c>
      <c r="X3207" t="str">
        <f>_xlfn.XLOOKUP(B3207,'Customers'!A:A,'Customers'!E:E,"")</f>
        <v>Mid-Market</v>
      </c>
      <c r="Y3207">
        <f t="shared" si="454"/>
        <v>1</v>
      </c>
      <c r="Z3207">
        <f t="shared" si="455"/>
        <v>93</v>
      </c>
      <c r="AA3207">
        <f t="shared" si="458"/>
        <v>1</v>
      </c>
    </row>
    <row r="3208" spans="1:27">
      <c r="A3208" t="s">
        <v>9270</v>
      </c>
      <c r="B3208" t="s">
        <v>71</v>
      </c>
      <c r="C3208" t="s">
        <v>2710</v>
      </c>
      <c r="D3208" t="s">
        <v>19</v>
      </c>
      <c r="E3208" t="s">
        <v>115</v>
      </c>
      <c r="F3208" t="s">
        <v>9271</v>
      </c>
      <c r="G3208" s="6">
        <f t="shared" si="450"/>
        <v>1270</v>
      </c>
      <c r="H3208" t="s">
        <v>39</v>
      </c>
      <c r="I3208" t="s">
        <v>1377</v>
      </c>
      <c r="J3208" t="str">
        <f t="shared" si="451"/>
        <v>Patrick Sama</v>
      </c>
      <c r="K3208" t="s">
        <v>1580</v>
      </c>
      <c r="L3208" s="7">
        <f t="shared" si="456"/>
        <v>44940</v>
      </c>
      <c r="M3208" s="7">
        <v>45047</v>
      </c>
      <c r="N3208" s="1">
        <f t="shared" si="452"/>
        <v>45047</v>
      </c>
      <c r="O3208" s="7">
        <v>45114</v>
      </c>
      <c r="P3208" s="7">
        <f t="shared" si="457"/>
        <v>45114</v>
      </c>
      <c r="Q3208">
        <v>174</v>
      </c>
      <c r="R3208">
        <v>0</v>
      </c>
      <c r="S3208">
        <v>1</v>
      </c>
      <c r="T3208">
        <v>3.7</v>
      </c>
      <c r="U3208" t="s">
        <v>25</v>
      </c>
      <c r="W3208" t="str">
        <f t="shared" si="453"/>
        <v>Lost</v>
      </c>
      <c r="X3208" t="str">
        <f>_xlfn.XLOOKUP(B3208,'Customers'!A:A,'Customers'!E:E,"")</f>
        <v>Mid-Market</v>
      </c>
      <c r="Y3208">
        <f t="shared" si="454"/>
        <v>1</v>
      </c>
      <c r="Z3208">
        <f t="shared" si="455"/>
        <v>67</v>
      </c>
      <c r="AA3208">
        <f t="shared" si="458"/>
        <v>1</v>
      </c>
    </row>
    <row r="3209" spans="1:27">
      <c r="A3209" t="s">
        <v>9272</v>
      </c>
      <c r="B3209" t="s">
        <v>463</v>
      </c>
      <c r="C3209" t="s">
        <v>84</v>
      </c>
      <c r="D3209" t="s">
        <v>183</v>
      </c>
      <c r="E3209" t="s">
        <v>28</v>
      </c>
      <c r="F3209" t="s">
        <v>9273</v>
      </c>
      <c r="G3209" s="6">
        <f t="shared" si="450"/>
        <v>6204</v>
      </c>
      <c r="H3209" t="s">
        <v>30</v>
      </c>
      <c r="I3209" t="s">
        <v>268</v>
      </c>
      <c r="J3209" t="str">
        <f t="shared" si="451"/>
        <v>Panini Kade</v>
      </c>
      <c r="K3209" t="s">
        <v>3885</v>
      </c>
      <c r="L3209" s="7">
        <f t="shared" si="456"/>
        <v>45646</v>
      </c>
      <c r="M3209" s="7">
        <v>45725</v>
      </c>
      <c r="N3209" s="1">
        <f t="shared" si="452"/>
        <v>45725</v>
      </c>
      <c r="P3209" s="7" t="str">
        <f t="shared" si="457"/>
        <v/>
      </c>
      <c r="R3209">
        <v>0</v>
      </c>
      <c r="S3209">
        <v>1</v>
      </c>
      <c r="U3209" t="s">
        <v>100</v>
      </c>
      <c r="W3209" t="str">
        <f t="shared" si="453"/>
        <v>Open</v>
      </c>
      <c r="X3209" t="str">
        <f>_xlfn.XLOOKUP(B3209,'Customers'!A:A,'Customers'!E:E,"")</f>
        <v>SMB</v>
      </c>
      <c r="Y3209">
        <f t="shared" si="454"/>
        <v>0</v>
      </c>
      <c r="Z3209" t="str">
        <f t="shared" si="455"/>
        <v/>
      </c>
      <c r="AA3209">
        <f t="shared" si="458"/>
        <v>0</v>
      </c>
    </row>
    <row r="3210" spans="1:27">
      <c r="A3210" t="s">
        <v>9274</v>
      </c>
      <c r="B3210" t="s">
        <v>4396</v>
      </c>
      <c r="C3210" t="s">
        <v>18</v>
      </c>
      <c r="D3210" t="s">
        <v>183</v>
      </c>
      <c r="E3210" t="s">
        <v>115</v>
      </c>
      <c r="F3210" t="s">
        <v>9275</v>
      </c>
      <c r="G3210" s="6">
        <f t="shared" si="450"/>
        <v>6652</v>
      </c>
      <c r="H3210" t="s">
        <v>39</v>
      </c>
      <c r="I3210" t="s">
        <v>73</v>
      </c>
      <c r="J3210" t="str">
        <f t="shared" si="451"/>
        <v>Karan Karnik</v>
      </c>
      <c r="K3210" t="s">
        <v>162</v>
      </c>
      <c r="L3210" s="7">
        <f t="shared" si="456"/>
        <v>44780</v>
      </c>
      <c r="M3210" s="7">
        <v>44862</v>
      </c>
      <c r="N3210" s="1">
        <f t="shared" si="452"/>
        <v>44862</v>
      </c>
      <c r="O3210" s="7">
        <v>44805</v>
      </c>
      <c r="P3210" s="7">
        <f t="shared" si="457"/>
        <v>44805</v>
      </c>
      <c r="Q3210">
        <v>25</v>
      </c>
      <c r="R3210">
        <v>0</v>
      </c>
      <c r="S3210">
        <v>1</v>
      </c>
      <c r="T3210">
        <v>19</v>
      </c>
      <c r="U3210" t="s">
        <v>58</v>
      </c>
      <c r="W3210" t="str">
        <f t="shared" si="453"/>
        <v>Lost</v>
      </c>
      <c r="X3210" t="str">
        <f>_xlfn.XLOOKUP(B3210,'Customers'!A:A,'Customers'!E:E,"")</f>
        <v>Mid-Market</v>
      </c>
      <c r="Y3210">
        <f t="shared" si="454"/>
        <v>1</v>
      </c>
      <c r="Z3210">
        <f t="shared" si="455"/>
        <v>-57</v>
      </c>
      <c r="AA3210">
        <f t="shared" si="458"/>
        <v>0</v>
      </c>
    </row>
    <row r="3211" spans="1:27">
      <c r="A3211" t="s">
        <v>9276</v>
      </c>
      <c r="B3211" t="s">
        <v>2292</v>
      </c>
      <c r="C3211" t="s">
        <v>4806</v>
      </c>
      <c r="D3211" t="s">
        <v>19</v>
      </c>
      <c r="E3211" t="s">
        <v>54</v>
      </c>
      <c r="F3211" t="s">
        <v>9277</v>
      </c>
      <c r="G3211" s="6">
        <f t="shared" si="450"/>
        <v>2117</v>
      </c>
      <c r="H3211" t="s">
        <v>161</v>
      </c>
      <c r="I3211" t="s">
        <v>86</v>
      </c>
      <c r="J3211" t="str">
        <f t="shared" si="451"/>
        <v>Mason Solanki</v>
      </c>
      <c r="K3211" t="s">
        <v>2387</v>
      </c>
      <c r="L3211" s="7">
        <f t="shared" si="456"/>
        <v>45515</v>
      </c>
      <c r="M3211" s="7">
        <v>45674</v>
      </c>
      <c r="N3211" s="1">
        <f t="shared" si="452"/>
        <v>45674</v>
      </c>
      <c r="P3211" s="7" t="str">
        <f t="shared" si="457"/>
        <v/>
      </c>
      <c r="R3211">
        <v>0</v>
      </c>
      <c r="S3211">
        <v>1</v>
      </c>
      <c r="T3211">
        <v>22.5</v>
      </c>
      <c r="U3211" t="s">
        <v>100</v>
      </c>
      <c r="W3211" t="str">
        <f t="shared" si="453"/>
        <v>Open</v>
      </c>
      <c r="X3211" t="str">
        <f>_xlfn.XLOOKUP(B3211,'Customers'!A:A,'Customers'!E:E,"")</f>
        <v>SMB</v>
      </c>
      <c r="Y3211">
        <f t="shared" si="454"/>
        <v>0</v>
      </c>
      <c r="Z3211" t="str">
        <f t="shared" si="455"/>
        <v/>
      </c>
      <c r="AA3211">
        <f t="shared" si="458"/>
        <v>0</v>
      </c>
    </row>
    <row r="3212" spans="1:27">
      <c r="A3212" t="s">
        <v>9278</v>
      </c>
      <c r="B3212" t="s">
        <v>5721</v>
      </c>
      <c r="C3212" t="s">
        <v>3050</v>
      </c>
      <c r="D3212" t="s">
        <v>53</v>
      </c>
      <c r="E3212" t="s">
        <v>28</v>
      </c>
      <c r="F3212" t="s">
        <v>9279</v>
      </c>
      <c r="G3212" s="6">
        <f t="shared" si="450"/>
        <v>28382</v>
      </c>
      <c r="H3212" t="s">
        <v>47</v>
      </c>
      <c r="I3212" t="s">
        <v>258</v>
      </c>
      <c r="J3212" t="str">
        <f t="shared" si="451"/>
        <v>Jasmit Gour</v>
      </c>
      <c r="K3212" t="s">
        <v>4158</v>
      </c>
      <c r="L3212" s="7">
        <f t="shared" si="456"/>
        <v>44872</v>
      </c>
      <c r="M3212" s="7">
        <v>44908</v>
      </c>
      <c r="N3212" s="1">
        <f t="shared" si="452"/>
        <v>44908</v>
      </c>
      <c r="P3212" s="7" t="str">
        <f t="shared" si="457"/>
        <v/>
      </c>
      <c r="R3212">
        <v>0</v>
      </c>
      <c r="S3212">
        <v>1</v>
      </c>
      <c r="T3212">
        <v>18.899999999999999</v>
      </c>
      <c r="U3212" t="s">
        <v>33</v>
      </c>
      <c r="W3212" t="str">
        <f t="shared" si="453"/>
        <v>Open</v>
      </c>
      <c r="X3212" t="str">
        <f>_xlfn.XLOOKUP(B3212,'Customers'!A:A,'Customers'!E:E,"")</f>
        <v>SMB</v>
      </c>
      <c r="Y3212">
        <f t="shared" si="454"/>
        <v>0</v>
      </c>
      <c r="Z3212" t="str">
        <f t="shared" si="455"/>
        <v/>
      </c>
      <c r="AA3212">
        <f t="shared" si="458"/>
        <v>0</v>
      </c>
    </row>
    <row r="3213" spans="1:27">
      <c r="A3213" t="s">
        <v>9280</v>
      </c>
      <c r="B3213" t="s">
        <v>3668</v>
      </c>
      <c r="C3213" t="s">
        <v>1463</v>
      </c>
      <c r="D3213" t="s">
        <v>37</v>
      </c>
      <c r="E3213" t="s">
        <v>54</v>
      </c>
      <c r="F3213" t="s">
        <v>9281</v>
      </c>
      <c r="G3213" s="6">
        <f t="shared" si="450"/>
        <v>105595</v>
      </c>
      <c r="H3213" t="s">
        <v>47</v>
      </c>
      <c r="I3213" t="s">
        <v>374</v>
      </c>
      <c r="J3213" t="str">
        <f t="shared" si="451"/>
        <v>Vidhi Mital</v>
      </c>
      <c r="K3213" t="s">
        <v>5222</v>
      </c>
      <c r="L3213" s="7">
        <f t="shared" si="456"/>
        <v>45290</v>
      </c>
      <c r="M3213" s="7">
        <v>45306</v>
      </c>
      <c r="N3213" s="1">
        <f t="shared" si="452"/>
        <v>45306</v>
      </c>
      <c r="P3213" s="7" t="str">
        <f t="shared" si="457"/>
        <v/>
      </c>
      <c r="R3213">
        <v>0</v>
      </c>
      <c r="S3213">
        <v>1</v>
      </c>
      <c r="T3213">
        <v>5.4</v>
      </c>
      <c r="U3213" t="s">
        <v>58</v>
      </c>
      <c r="W3213" t="str">
        <f t="shared" si="453"/>
        <v>Open</v>
      </c>
      <c r="X3213" t="str">
        <f>_xlfn.XLOOKUP(B3213,'Customers'!A:A,'Customers'!E:E,"")</f>
        <v>Mid-Market</v>
      </c>
      <c r="Y3213">
        <f t="shared" si="454"/>
        <v>0</v>
      </c>
      <c r="Z3213" t="str">
        <f t="shared" si="455"/>
        <v/>
      </c>
      <c r="AA3213">
        <f t="shared" si="458"/>
        <v>0</v>
      </c>
    </row>
    <row r="3214" spans="1:27">
      <c r="A3214" t="s">
        <v>9282</v>
      </c>
      <c r="B3214" t="s">
        <v>9283</v>
      </c>
      <c r="C3214" t="s">
        <v>1135</v>
      </c>
      <c r="D3214" t="s">
        <v>19</v>
      </c>
      <c r="E3214" t="s">
        <v>45</v>
      </c>
      <c r="F3214" t="s">
        <v>9284</v>
      </c>
      <c r="G3214" s="6">
        <f t="shared" si="450"/>
        <v>7744</v>
      </c>
      <c r="H3214" t="s">
        <v>30</v>
      </c>
      <c r="I3214" t="s">
        <v>1280</v>
      </c>
      <c r="J3214" t="str">
        <f t="shared" si="451"/>
        <v>Jalsa Parsa</v>
      </c>
      <c r="K3214" t="s">
        <v>2395</v>
      </c>
      <c r="L3214" s="7">
        <f t="shared" si="456"/>
        <v>45267</v>
      </c>
      <c r="M3214" s="7">
        <v>45369</v>
      </c>
      <c r="N3214" s="1">
        <f t="shared" si="452"/>
        <v>45369</v>
      </c>
      <c r="P3214" s="7" t="str">
        <f t="shared" si="457"/>
        <v/>
      </c>
      <c r="R3214">
        <v>0</v>
      </c>
      <c r="S3214">
        <v>1</v>
      </c>
      <c r="T3214">
        <v>15.8</v>
      </c>
      <c r="U3214" t="s">
        <v>100</v>
      </c>
      <c r="W3214" t="str">
        <f t="shared" si="453"/>
        <v>Open</v>
      </c>
      <c r="X3214" t="str">
        <f>_xlfn.XLOOKUP(B3214,'Customers'!A:A,'Customers'!E:E,"")</f>
        <v>SMB</v>
      </c>
      <c r="Y3214">
        <f t="shared" si="454"/>
        <v>0</v>
      </c>
      <c r="Z3214" t="str">
        <f t="shared" si="455"/>
        <v/>
      </c>
      <c r="AA3214">
        <f t="shared" si="458"/>
        <v>0</v>
      </c>
    </row>
    <row r="3215" spans="1:27">
      <c r="A3215" t="s">
        <v>9285</v>
      </c>
      <c r="B3215" t="s">
        <v>4818</v>
      </c>
      <c r="C3215" t="s">
        <v>3375</v>
      </c>
      <c r="D3215" t="s">
        <v>19</v>
      </c>
      <c r="E3215" t="s">
        <v>45</v>
      </c>
      <c r="F3215" t="s">
        <v>9286</v>
      </c>
      <c r="G3215" s="6">
        <f t="shared" si="450"/>
        <v>2362</v>
      </c>
      <c r="H3215" t="s">
        <v>172</v>
      </c>
      <c r="I3215" t="s">
        <v>105</v>
      </c>
      <c r="J3215" t="str">
        <f t="shared" si="451"/>
        <v>Hemangini Bahri</v>
      </c>
      <c r="K3215" t="s">
        <v>3473</v>
      </c>
      <c r="L3215" s="7">
        <f t="shared" si="456"/>
        <v>45316</v>
      </c>
      <c r="M3215" s="7">
        <v>45432</v>
      </c>
      <c r="N3215" s="1">
        <f t="shared" si="452"/>
        <v>45432</v>
      </c>
      <c r="P3215" s="7" t="str">
        <f t="shared" si="457"/>
        <v/>
      </c>
      <c r="R3215">
        <v>0</v>
      </c>
      <c r="S3215">
        <v>1</v>
      </c>
      <c r="T3215">
        <v>0.7</v>
      </c>
      <c r="U3215" t="s">
        <v>42</v>
      </c>
      <c r="W3215" t="str">
        <f t="shared" si="453"/>
        <v>Open</v>
      </c>
      <c r="X3215" t="str">
        <f>_xlfn.XLOOKUP(B3215,'Customers'!A:A,'Customers'!E:E,"")</f>
        <v>Mid-Market</v>
      </c>
      <c r="Y3215">
        <f t="shared" si="454"/>
        <v>0</v>
      </c>
      <c r="Z3215" t="str">
        <f t="shared" si="455"/>
        <v/>
      </c>
      <c r="AA3215">
        <f t="shared" si="458"/>
        <v>0</v>
      </c>
    </row>
    <row r="3216" spans="1:27">
      <c r="A3216" t="s">
        <v>9287</v>
      </c>
      <c r="B3216" t="s">
        <v>368</v>
      </c>
      <c r="C3216" t="s">
        <v>121</v>
      </c>
      <c r="D3216" t="s">
        <v>53</v>
      </c>
      <c r="E3216" t="s">
        <v>115</v>
      </c>
      <c r="F3216" t="s">
        <v>9288</v>
      </c>
      <c r="G3216" s="6">
        <f t="shared" si="450"/>
        <v>22429</v>
      </c>
      <c r="H3216" t="s">
        <v>151</v>
      </c>
      <c r="I3216" t="s">
        <v>98</v>
      </c>
      <c r="J3216" t="str">
        <f t="shared" si="451"/>
        <v>Amruta Sinha</v>
      </c>
      <c r="K3216" t="s">
        <v>7734</v>
      </c>
      <c r="L3216" s="7">
        <f t="shared" si="456"/>
        <v>44703</v>
      </c>
      <c r="M3216" s="7">
        <v>44845</v>
      </c>
      <c r="N3216" s="1">
        <f t="shared" si="452"/>
        <v>44845</v>
      </c>
      <c r="O3216" s="7">
        <v>44723</v>
      </c>
      <c r="P3216" s="7">
        <f t="shared" si="457"/>
        <v>44723</v>
      </c>
      <c r="Q3216">
        <v>20</v>
      </c>
      <c r="R3216">
        <v>0</v>
      </c>
      <c r="S3216">
        <v>1</v>
      </c>
      <c r="T3216">
        <v>26.8</v>
      </c>
      <c r="U3216" t="s">
        <v>42</v>
      </c>
      <c r="W3216" t="str">
        <f t="shared" si="453"/>
        <v>Lost</v>
      </c>
      <c r="X3216" t="str">
        <f>_xlfn.XLOOKUP(B3216,'Customers'!A:A,'Customers'!E:E,"")</f>
        <v>SMB</v>
      </c>
      <c r="Y3216">
        <f t="shared" si="454"/>
        <v>1</v>
      </c>
      <c r="Z3216">
        <f t="shared" si="455"/>
        <v>-122</v>
      </c>
      <c r="AA3216">
        <f t="shared" si="458"/>
        <v>0</v>
      </c>
    </row>
    <row r="3217" spans="1:27">
      <c r="A3217" t="s">
        <v>9289</v>
      </c>
      <c r="B3217" t="s">
        <v>3309</v>
      </c>
      <c r="C3217" t="s">
        <v>18</v>
      </c>
      <c r="D3217" t="s">
        <v>66</v>
      </c>
      <c r="E3217" t="s">
        <v>115</v>
      </c>
      <c r="F3217" t="s">
        <v>9290</v>
      </c>
      <c r="G3217" s="6">
        <f t="shared" si="450"/>
        <v>13984</v>
      </c>
      <c r="H3217" t="s">
        <v>30</v>
      </c>
      <c r="I3217" t="s">
        <v>1377</v>
      </c>
      <c r="J3217" t="str">
        <f t="shared" si="451"/>
        <v>Patrick Sama</v>
      </c>
      <c r="K3217" t="s">
        <v>1157</v>
      </c>
      <c r="L3217" s="7">
        <f t="shared" si="456"/>
        <v>45062</v>
      </c>
      <c r="M3217" s="7">
        <v>45125</v>
      </c>
      <c r="N3217" s="1">
        <f t="shared" si="452"/>
        <v>45125</v>
      </c>
      <c r="O3217" s="7">
        <v>45132</v>
      </c>
      <c r="P3217" s="7">
        <f t="shared" si="457"/>
        <v>45132</v>
      </c>
      <c r="Q3217">
        <v>70</v>
      </c>
      <c r="R3217">
        <v>0</v>
      </c>
      <c r="S3217">
        <v>1</v>
      </c>
      <c r="T3217">
        <v>11.1</v>
      </c>
      <c r="U3217" t="s">
        <v>58</v>
      </c>
      <c r="W3217" t="str">
        <f t="shared" si="453"/>
        <v>Lost</v>
      </c>
      <c r="X3217" t="str">
        <f>_xlfn.XLOOKUP(B3217,'Customers'!A:A,'Customers'!E:E,"")</f>
        <v>Enterprise</v>
      </c>
      <c r="Y3217">
        <f t="shared" si="454"/>
        <v>1</v>
      </c>
      <c r="Z3217">
        <f t="shared" si="455"/>
        <v>7</v>
      </c>
      <c r="AA3217">
        <f t="shared" si="458"/>
        <v>0</v>
      </c>
    </row>
    <row r="3218" spans="1:27">
      <c r="A3218" t="s">
        <v>9291</v>
      </c>
      <c r="B3218" t="s">
        <v>4789</v>
      </c>
      <c r="C3218" t="s">
        <v>18</v>
      </c>
      <c r="D3218" t="s">
        <v>66</v>
      </c>
      <c r="E3218" t="s">
        <v>54</v>
      </c>
      <c r="F3218" t="s">
        <v>9292</v>
      </c>
      <c r="G3218" s="6">
        <f t="shared" si="450"/>
        <v>21085</v>
      </c>
      <c r="H3218" t="s">
        <v>79</v>
      </c>
      <c r="I3218" t="s">
        <v>139</v>
      </c>
      <c r="J3218" t="str">
        <f t="shared" si="451"/>
        <v>Champak Rao</v>
      </c>
      <c r="K3218" t="s">
        <v>6164</v>
      </c>
      <c r="L3218" s="7">
        <f t="shared" si="456"/>
        <v>45110</v>
      </c>
      <c r="M3218" s="7">
        <v>45211</v>
      </c>
      <c r="N3218" s="1">
        <f t="shared" si="452"/>
        <v>45211</v>
      </c>
      <c r="P3218" s="7" t="str">
        <f t="shared" si="457"/>
        <v/>
      </c>
      <c r="R3218">
        <v>0</v>
      </c>
      <c r="S3218">
        <v>1</v>
      </c>
      <c r="T3218">
        <v>17.5</v>
      </c>
      <c r="U3218" t="s">
        <v>33</v>
      </c>
      <c r="W3218" t="str">
        <f t="shared" si="453"/>
        <v>Open</v>
      </c>
      <c r="X3218" t="str">
        <f>_xlfn.XLOOKUP(B3218,'Customers'!A:A,'Customers'!E:E,"")</f>
        <v>Mid-Market</v>
      </c>
      <c r="Y3218">
        <f t="shared" si="454"/>
        <v>0</v>
      </c>
      <c r="Z3218" t="str">
        <f t="shared" si="455"/>
        <v/>
      </c>
      <c r="AA3218">
        <f t="shared" si="458"/>
        <v>0</v>
      </c>
    </row>
    <row r="3219" spans="1:27">
      <c r="A3219" t="s">
        <v>9293</v>
      </c>
      <c r="B3219" t="s">
        <v>3452</v>
      </c>
      <c r="C3219" t="s">
        <v>6286</v>
      </c>
      <c r="D3219" t="s">
        <v>66</v>
      </c>
      <c r="E3219" t="s">
        <v>115</v>
      </c>
      <c r="F3219" t="s">
        <v>9294</v>
      </c>
      <c r="G3219" s="6">
        <f t="shared" si="450"/>
        <v>17148</v>
      </c>
      <c r="H3219" t="s">
        <v>22</v>
      </c>
      <c r="I3219" t="s">
        <v>2020</v>
      </c>
      <c r="J3219" t="str">
        <f t="shared" si="451"/>
        <v>Panini Kade</v>
      </c>
      <c r="K3219" t="s">
        <v>5210</v>
      </c>
      <c r="L3219" s="7">
        <f t="shared" si="456"/>
        <v>44889</v>
      </c>
      <c r="N3219" s="1" t="str">
        <f t="shared" si="452"/>
        <v/>
      </c>
      <c r="O3219" s="7">
        <v>44979</v>
      </c>
      <c r="P3219" s="7">
        <f t="shared" si="457"/>
        <v>44979</v>
      </c>
      <c r="Q3219">
        <v>90</v>
      </c>
      <c r="R3219">
        <v>0</v>
      </c>
      <c r="S3219">
        <v>1</v>
      </c>
      <c r="T3219">
        <v>7.5</v>
      </c>
      <c r="U3219" t="s">
        <v>42</v>
      </c>
      <c r="W3219" t="str">
        <f t="shared" si="453"/>
        <v>Lost</v>
      </c>
      <c r="X3219" t="str">
        <f>_xlfn.XLOOKUP(B3219,'Customers'!A:A,'Customers'!E:E,"")</f>
        <v>Mid-Market</v>
      </c>
      <c r="Y3219">
        <f t="shared" si="454"/>
        <v>1</v>
      </c>
      <c r="Z3219" t="str">
        <f t="shared" si="455"/>
        <v/>
      </c>
      <c r="AA3219">
        <f t="shared" si="458"/>
        <v>1</v>
      </c>
    </row>
    <row r="3220" spans="1:27">
      <c r="A3220" t="s">
        <v>9295</v>
      </c>
      <c r="B3220" t="s">
        <v>7122</v>
      </c>
      <c r="C3220" t="s">
        <v>1999</v>
      </c>
      <c r="D3220" t="s">
        <v>19</v>
      </c>
      <c r="E3220" t="s">
        <v>177</v>
      </c>
      <c r="F3220" t="s">
        <v>9296</v>
      </c>
      <c r="G3220" s="6">
        <f t="shared" si="450"/>
        <v>8594</v>
      </c>
      <c r="H3220" t="s">
        <v>30</v>
      </c>
      <c r="I3220" t="s">
        <v>258</v>
      </c>
      <c r="J3220" t="str">
        <f t="shared" si="451"/>
        <v>Jasmit Gour</v>
      </c>
      <c r="K3220" t="s">
        <v>4901</v>
      </c>
      <c r="L3220" s="7">
        <f t="shared" si="456"/>
        <v>45211</v>
      </c>
      <c r="M3220" s="7">
        <v>45342</v>
      </c>
      <c r="N3220" s="1">
        <f t="shared" si="452"/>
        <v>45342</v>
      </c>
      <c r="P3220" s="7" t="str">
        <f t="shared" si="457"/>
        <v/>
      </c>
      <c r="R3220">
        <v>0</v>
      </c>
      <c r="S3220">
        <v>1</v>
      </c>
      <c r="T3220">
        <v>6.6</v>
      </c>
      <c r="U3220" t="s">
        <v>33</v>
      </c>
      <c r="W3220" t="str">
        <f t="shared" si="453"/>
        <v>Open</v>
      </c>
      <c r="X3220" t="str">
        <f>_xlfn.XLOOKUP(B3220,'Customers'!A:A,'Customers'!E:E,"")</f>
        <v>SMB</v>
      </c>
      <c r="Y3220">
        <f t="shared" si="454"/>
        <v>0</v>
      </c>
      <c r="Z3220" t="str">
        <f t="shared" si="455"/>
        <v/>
      </c>
      <c r="AA3220">
        <f t="shared" si="458"/>
        <v>0</v>
      </c>
    </row>
    <row r="3221" spans="1:27">
      <c r="A3221" t="s">
        <v>9297</v>
      </c>
      <c r="B3221" t="s">
        <v>498</v>
      </c>
      <c r="C3221" t="s">
        <v>18</v>
      </c>
      <c r="D3221" t="s">
        <v>66</v>
      </c>
      <c r="E3221" t="s">
        <v>115</v>
      </c>
      <c r="F3221" t="s">
        <v>9298</v>
      </c>
      <c r="G3221" s="6">
        <f t="shared" si="450"/>
        <v>8395</v>
      </c>
      <c r="H3221" t="s">
        <v>47</v>
      </c>
      <c r="I3221" t="s">
        <v>139</v>
      </c>
      <c r="J3221" t="str">
        <f t="shared" si="451"/>
        <v>Champak Rao</v>
      </c>
      <c r="K3221" t="s">
        <v>3963</v>
      </c>
      <c r="L3221" s="7">
        <f t="shared" si="456"/>
        <v>45563</v>
      </c>
      <c r="M3221" s="7">
        <v>45584</v>
      </c>
      <c r="N3221" s="1">
        <f t="shared" si="452"/>
        <v>45584</v>
      </c>
      <c r="O3221" s="7">
        <v>45704</v>
      </c>
      <c r="P3221" s="7">
        <f t="shared" si="457"/>
        <v>45704</v>
      </c>
      <c r="Q3221">
        <v>141</v>
      </c>
      <c r="R3221">
        <v>0</v>
      </c>
      <c r="S3221">
        <v>1</v>
      </c>
      <c r="T3221">
        <v>26.3</v>
      </c>
      <c r="U3221" t="s">
        <v>33</v>
      </c>
      <c r="W3221" t="str">
        <f t="shared" si="453"/>
        <v>Lost</v>
      </c>
      <c r="X3221" t="str">
        <f>_xlfn.XLOOKUP(B3221,'Customers'!A:A,'Customers'!E:E,"")</f>
        <v>Mid-Market</v>
      </c>
      <c r="Y3221">
        <f t="shared" si="454"/>
        <v>1</v>
      </c>
      <c r="Z3221">
        <f t="shared" si="455"/>
        <v>120</v>
      </c>
      <c r="AA3221">
        <f t="shared" si="458"/>
        <v>1</v>
      </c>
    </row>
    <row r="3222" spans="1:27">
      <c r="A3222" t="s">
        <v>9299</v>
      </c>
      <c r="B3222" t="s">
        <v>9300</v>
      </c>
      <c r="C3222" t="s">
        <v>18</v>
      </c>
      <c r="D3222" t="s">
        <v>66</v>
      </c>
      <c r="E3222" t="s">
        <v>177</v>
      </c>
      <c r="F3222" t="s">
        <v>9301</v>
      </c>
      <c r="G3222" s="6">
        <f t="shared" si="450"/>
        <v>11686</v>
      </c>
      <c r="H3222" t="s">
        <v>151</v>
      </c>
      <c r="I3222" t="s">
        <v>145</v>
      </c>
      <c r="J3222" t="str">
        <f t="shared" si="451"/>
        <v>Krish Varughese</v>
      </c>
      <c r="K3222" t="s">
        <v>3607</v>
      </c>
      <c r="L3222" s="7">
        <f t="shared" si="456"/>
        <v>45009</v>
      </c>
      <c r="M3222" s="7">
        <v>45067</v>
      </c>
      <c r="N3222" s="1">
        <f t="shared" si="452"/>
        <v>45067</v>
      </c>
      <c r="P3222" s="7" t="str">
        <f t="shared" si="457"/>
        <v/>
      </c>
      <c r="R3222">
        <v>0</v>
      </c>
      <c r="S3222">
        <v>1</v>
      </c>
      <c r="T3222">
        <v>2.2999999999999998</v>
      </c>
      <c r="U3222" t="s">
        <v>25</v>
      </c>
      <c r="W3222" t="str">
        <f t="shared" si="453"/>
        <v>Open</v>
      </c>
      <c r="X3222" t="str">
        <f>_xlfn.XLOOKUP(B3222,'Customers'!A:A,'Customers'!E:E,"")</f>
        <v>Mid-Market</v>
      </c>
      <c r="Y3222">
        <f t="shared" si="454"/>
        <v>0</v>
      </c>
      <c r="Z3222" t="str">
        <f t="shared" si="455"/>
        <v/>
      </c>
      <c r="AA3222">
        <f t="shared" si="458"/>
        <v>0</v>
      </c>
    </row>
    <row r="3223" spans="1:27">
      <c r="A3223" t="s">
        <v>9302</v>
      </c>
      <c r="B3223" t="s">
        <v>3176</v>
      </c>
      <c r="C3223" t="s">
        <v>3566</v>
      </c>
      <c r="D3223" t="s">
        <v>53</v>
      </c>
      <c r="E3223" t="s">
        <v>54</v>
      </c>
      <c r="F3223" t="s">
        <v>9303</v>
      </c>
      <c r="G3223" s="6">
        <f t="shared" si="450"/>
        <v>47693</v>
      </c>
      <c r="H3223" t="s">
        <v>47</v>
      </c>
      <c r="I3223" t="s">
        <v>156</v>
      </c>
      <c r="J3223" t="str">
        <f t="shared" si="451"/>
        <v>Lakshmi Hayre</v>
      </c>
      <c r="K3223" t="s">
        <v>9304</v>
      </c>
      <c r="L3223" s="7">
        <f t="shared" si="456"/>
        <v>45146</v>
      </c>
      <c r="M3223" s="7">
        <v>45194</v>
      </c>
      <c r="N3223" s="1">
        <f t="shared" si="452"/>
        <v>45194</v>
      </c>
      <c r="P3223" s="7" t="str">
        <f t="shared" si="457"/>
        <v/>
      </c>
      <c r="R3223">
        <v>0</v>
      </c>
      <c r="S3223">
        <v>1</v>
      </c>
      <c r="T3223">
        <v>19.3</v>
      </c>
      <c r="U3223" t="s">
        <v>33</v>
      </c>
      <c r="W3223" t="str">
        <f t="shared" si="453"/>
        <v>Open</v>
      </c>
      <c r="X3223" t="str">
        <f>_xlfn.XLOOKUP(B3223,'Customers'!A:A,'Customers'!E:E,"")</f>
        <v>Enterprise</v>
      </c>
      <c r="Y3223">
        <f t="shared" si="454"/>
        <v>0</v>
      </c>
      <c r="Z3223" t="str">
        <f t="shared" si="455"/>
        <v/>
      </c>
      <c r="AA3223">
        <f t="shared" si="458"/>
        <v>0</v>
      </c>
    </row>
    <row r="3224" spans="1:27">
      <c r="A3224" t="s">
        <v>9305</v>
      </c>
      <c r="B3224" t="s">
        <v>9306</v>
      </c>
      <c r="C3224" t="s">
        <v>4681</v>
      </c>
      <c r="D3224" t="s">
        <v>183</v>
      </c>
      <c r="E3224" t="s">
        <v>177</v>
      </c>
      <c r="F3224" t="s">
        <v>9307</v>
      </c>
      <c r="G3224" s="6">
        <f t="shared" si="450"/>
        <v>2545</v>
      </c>
      <c r="H3224" t="s">
        <v>30</v>
      </c>
      <c r="I3224" t="s">
        <v>3940</v>
      </c>
      <c r="J3224" t="str">
        <f t="shared" si="451"/>
        <v>Rachit Lall</v>
      </c>
      <c r="K3224" t="s">
        <v>1474</v>
      </c>
      <c r="L3224" s="7">
        <f t="shared" si="456"/>
        <v>44612</v>
      </c>
      <c r="M3224" s="7">
        <v>44703</v>
      </c>
      <c r="N3224" s="1">
        <f t="shared" si="452"/>
        <v>44703</v>
      </c>
      <c r="P3224" s="7" t="str">
        <f t="shared" si="457"/>
        <v/>
      </c>
      <c r="R3224">
        <v>0</v>
      </c>
      <c r="S3224">
        <v>1</v>
      </c>
      <c r="T3224">
        <v>13.8</v>
      </c>
      <c r="U3224" t="s">
        <v>100</v>
      </c>
      <c r="W3224" t="str">
        <f t="shared" si="453"/>
        <v>Open</v>
      </c>
      <c r="X3224" t="str">
        <f>_xlfn.XLOOKUP(B3224,'Customers'!A:A,'Customers'!E:E,"")</f>
        <v>SMB</v>
      </c>
      <c r="Y3224">
        <f t="shared" si="454"/>
        <v>0</v>
      </c>
      <c r="Z3224" t="str">
        <f t="shared" si="455"/>
        <v/>
      </c>
      <c r="AA3224">
        <f t="shared" si="458"/>
        <v>0</v>
      </c>
    </row>
    <row r="3225" spans="1:27">
      <c r="A3225" t="s">
        <v>9308</v>
      </c>
      <c r="B3225" t="s">
        <v>7928</v>
      </c>
      <c r="C3225" t="s">
        <v>703</v>
      </c>
      <c r="D3225" t="s">
        <v>19</v>
      </c>
      <c r="E3225" t="s">
        <v>28</v>
      </c>
      <c r="F3225" t="s">
        <v>9309</v>
      </c>
      <c r="G3225" s="6">
        <f t="shared" si="450"/>
        <v>2606</v>
      </c>
      <c r="H3225" t="s">
        <v>47</v>
      </c>
      <c r="I3225" t="s">
        <v>31</v>
      </c>
      <c r="J3225" t="str">
        <f t="shared" si="451"/>
        <v>Ati Seshadri</v>
      </c>
      <c r="K3225" t="s">
        <v>1779</v>
      </c>
      <c r="L3225" s="7">
        <f t="shared" si="456"/>
        <v>45479</v>
      </c>
      <c r="M3225" s="7">
        <v>45630</v>
      </c>
      <c r="N3225" s="1">
        <f t="shared" si="452"/>
        <v>45630</v>
      </c>
      <c r="P3225" s="7" t="str">
        <f t="shared" si="457"/>
        <v/>
      </c>
      <c r="R3225">
        <v>0</v>
      </c>
      <c r="S3225">
        <v>1</v>
      </c>
      <c r="T3225">
        <v>9.1999999999999993</v>
      </c>
      <c r="U3225" t="s">
        <v>33</v>
      </c>
      <c r="W3225" t="str">
        <f t="shared" si="453"/>
        <v>Open</v>
      </c>
      <c r="X3225" t="str">
        <f>_xlfn.XLOOKUP(B3225,'Customers'!A:A,'Customers'!E:E,"")</f>
        <v>Enterprise</v>
      </c>
      <c r="Y3225">
        <f t="shared" si="454"/>
        <v>0</v>
      </c>
      <c r="Z3225" t="str">
        <f t="shared" si="455"/>
        <v/>
      </c>
      <c r="AA3225">
        <f t="shared" si="458"/>
        <v>0</v>
      </c>
    </row>
    <row r="3226" spans="1:27">
      <c r="A3226" t="s">
        <v>9310</v>
      </c>
      <c r="B3226" t="s">
        <v>2423</v>
      </c>
      <c r="C3226" t="s">
        <v>2007</v>
      </c>
      <c r="D3226" t="s">
        <v>37</v>
      </c>
      <c r="E3226" t="s">
        <v>20</v>
      </c>
      <c r="F3226" t="s">
        <v>9311</v>
      </c>
      <c r="G3226" s="6">
        <f t="shared" si="450"/>
        <v>106691</v>
      </c>
      <c r="H3226" t="s">
        <v>79</v>
      </c>
      <c r="I3226" t="s">
        <v>361</v>
      </c>
      <c r="J3226" t="str">
        <f t="shared" si="451"/>
        <v>Jalsa Parsa</v>
      </c>
      <c r="K3226" t="s">
        <v>7976</v>
      </c>
      <c r="L3226" s="7">
        <f t="shared" si="456"/>
        <v>45578</v>
      </c>
      <c r="M3226" s="7">
        <v>45687</v>
      </c>
      <c r="N3226" s="1">
        <f t="shared" si="452"/>
        <v>45687</v>
      </c>
      <c r="P3226" s="7" t="str">
        <f t="shared" si="457"/>
        <v/>
      </c>
      <c r="R3226">
        <v>0</v>
      </c>
      <c r="S3226">
        <v>1</v>
      </c>
      <c r="T3226">
        <v>17.2</v>
      </c>
      <c r="U3226" t="s">
        <v>100</v>
      </c>
      <c r="W3226" t="str">
        <f t="shared" si="453"/>
        <v>Open</v>
      </c>
      <c r="X3226" t="str">
        <f>_xlfn.XLOOKUP(B3226,'Customers'!A:A,'Customers'!E:E,"")</f>
        <v>SMB</v>
      </c>
      <c r="Y3226">
        <f t="shared" si="454"/>
        <v>0</v>
      </c>
      <c r="Z3226" t="str">
        <f t="shared" si="455"/>
        <v/>
      </c>
      <c r="AA3226">
        <f t="shared" si="458"/>
        <v>0</v>
      </c>
    </row>
    <row r="3227" spans="1:27">
      <c r="A3227" t="s">
        <v>9312</v>
      </c>
      <c r="B3227" t="s">
        <v>6081</v>
      </c>
      <c r="C3227" t="s">
        <v>18</v>
      </c>
      <c r="D3227" t="s">
        <v>53</v>
      </c>
      <c r="E3227" t="s">
        <v>115</v>
      </c>
      <c r="F3227" t="s">
        <v>9313</v>
      </c>
      <c r="G3227" s="6">
        <f t="shared" si="450"/>
        <v>11639</v>
      </c>
      <c r="H3227" t="s">
        <v>151</v>
      </c>
      <c r="I3227" t="s">
        <v>80</v>
      </c>
      <c r="J3227" t="str">
        <f t="shared" si="451"/>
        <v>Shivani Natt</v>
      </c>
      <c r="K3227" t="s">
        <v>1389</v>
      </c>
      <c r="L3227" s="7">
        <f t="shared" si="456"/>
        <v>44753</v>
      </c>
      <c r="M3227" s="7">
        <v>44853</v>
      </c>
      <c r="N3227" s="1">
        <f t="shared" si="452"/>
        <v>44853</v>
      </c>
      <c r="O3227" s="7">
        <v>44938</v>
      </c>
      <c r="P3227" s="7">
        <f t="shared" si="457"/>
        <v>44938</v>
      </c>
      <c r="Q3227">
        <v>185</v>
      </c>
      <c r="R3227">
        <v>0</v>
      </c>
      <c r="S3227">
        <v>1</v>
      </c>
      <c r="T3227">
        <v>3.8</v>
      </c>
      <c r="U3227" t="s">
        <v>33</v>
      </c>
      <c r="W3227" t="str">
        <f t="shared" si="453"/>
        <v>Lost</v>
      </c>
      <c r="X3227" t="str">
        <f>_xlfn.XLOOKUP(B3227,'Customers'!A:A,'Customers'!E:E,"")</f>
        <v>SMB</v>
      </c>
      <c r="Y3227">
        <f t="shared" si="454"/>
        <v>1</v>
      </c>
      <c r="Z3227">
        <f t="shared" si="455"/>
        <v>85</v>
      </c>
      <c r="AA3227">
        <f t="shared" si="458"/>
        <v>1</v>
      </c>
    </row>
    <row r="3228" spans="1:27">
      <c r="A3228" t="s">
        <v>9314</v>
      </c>
      <c r="B3228" t="s">
        <v>3878</v>
      </c>
      <c r="C3228" t="s">
        <v>4806</v>
      </c>
      <c r="D3228" t="s">
        <v>37</v>
      </c>
      <c r="E3228" t="s">
        <v>91</v>
      </c>
      <c r="F3228" t="s">
        <v>9315</v>
      </c>
      <c r="G3228" s="6">
        <f t="shared" si="450"/>
        <v>160813</v>
      </c>
      <c r="H3228" t="s">
        <v>39</v>
      </c>
      <c r="I3228" t="s">
        <v>117</v>
      </c>
      <c r="J3228" t="str">
        <f t="shared" si="451"/>
        <v>Ekta Uppal</v>
      </c>
      <c r="K3228" t="s">
        <v>9316</v>
      </c>
      <c r="L3228" s="7">
        <f t="shared" si="456"/>
        <v>45347</v>
      </c>
      <c r="M3228" s="7">
        <v>45464</v>
      </c>
      <c r="N3228" s="1">
        <f t="shared" si="452"/>
        <v>45464</v>
      </c>
      <c r="O3228" s="7">
        <v>45369</v>
      </c>
      <c r="P3228" s="7">
        <f t="shared" si="457"/>
        <v>45369</v>
      </c>
      <c r="Q3228">
        <v>22</v>
      </c>
      <c r="R3228">
        <v>1</v>
      </c>
      <c r="S3228">
        <v>1</v>
      </c>
      <c r="T3228">
        <v>17.3</v>
      </c>
      <c r="U3228" t="s">
        <v>25</v>
      </c>
      <c r="W3228" t="str">
        <f t="shared" si="453"/>
        <v>Won</v>
      </c>
      <c r="X3228" t="str">
        <f>_xlfn.XLOOKUP(B3228,'Customers'!A:A,'Customers'!E:E,"")</f>
        <v>SMB</v>
      </c>
      <c r="Y3228">
        <f t="shared" si="454"/>
        <v>1</v>
      </c>
      <c r="Z3228">
        <f t="shared" si="455"/>
        <v>-95</v>
      </c>
      <c r="AA3228">
        <f t="shared" si="458"/>
        <v>0</v>
      </c>
    </row>
    <row r="3229" spans="1:27">
      <c r="A3229" t="s">
        <v>9317</v>
      </c>
      <c r="B3229" t="s">
        <v>1578</v>
      </c>
      <c r="C3229" t="s">
        <v>3839</v>
      </c>
      <c r="D3229" t="s">
        <v>19</v>
      </c>
      <c r="E3229" t="s">
        <v>20</v>
      </c>
      <c r="F3229" t="s">
        <v>9318</v>
      </c>
      <c r="G3229" s="6">
        <f t="shared" si="450"/>
        <v>8127</v>
      </c>
      <c r="H3229" t="s">
        <v>22</v>
      </c>
      <c r="I3229" t="s">
        <v>127</v>
      </c>
      <c r="J3229" t="str">
        <f t="shared" si="451"/>
        <v>Kashish Patla</v>
      </c>
      <c r="K3229" t="s">
        <v>5907</v>
      </c>
      <c r="L3229" s="7">
        <f t="shared" si="456"/>
        <v>45244</v>
      </c>
      <c r="M3229" s="7">
        <v>45338</v>
      </c>
      <c r="N3229" s="1">
        <f t="shared" si="452"/>
        <v>45338</v>
      </c>
      <c r="P3229" s="7" t="str">
        <f t="shared" si="457"/>
        <v/>
      </c>
      <c r="R3229">
        <v>0</v>
      </c>
      <c r="S3229">
        <v>1</v>
      </c>
      <c r="T3229">
        <v>10.4</v>
      </c>
      <c r="U3229" t="s">
        <v>33</v>
      </c>
      <c r="W3229" t="str">
        <f t="shared" si="453"/>
        <v>Open</v>
      </c>
      <c r="X3229" t="str">
        <f>_xlfn.XLOOKUP(B3229,'Customers'!A:A,'Customers'!E:E,"")</f>
        <v>Mid-Market</v>
      </c>
      <c r="Y3229">
        <f t="shared" si="454"/>
        <v>0</v>
      </c>
      <c r="Z3229" t="str">
        <f t="shared" si="455"/>
        <v/>
      </c>
      <c r="AA3229">
        <f t="shared" si="458"/>
        <v>0</v>
      </c>
    </row>
    <row r="3230" spans="1:27">
      <c r="A3230" t="s">
        <v>9319</v>
      </c>
      <c r="B3230" t="s">
        <v>5551</v>
      </c>
      <c r="C3230" t="s">
        <v>1135</v>
      </c>
      <c r="D3230" t="s">
        <v>37</v>
      </c>
      <c r="E3230" t="s">
        <v>20</v>
      </c>
      <c r="F3230" t="s">
        <v>9320</v>
      </c>
      <c r="G3230" s="6">
        <f t="shared" si="450"/>
        <v>195438</v>
      </c>
      <c r="H3230" t="s">
        <v>161</v>
      </c>
      <c r="I3230" t="s">
        <v>614</v>
      </c>
      <c r="J3230" t="str">
        <f t="shared" si="451"/>
        <v>Anamika Keer</v>
      </c>
      <c r="K3230" t="s">
        <v>5348</v>
      </c>
      <c r="L3230" s="7">
        <f t="shared" si="456"/>
        <v>45527</v>
      </c>
      <c r="M3230" s="7">
        <v>45700</v>
      </c>
      <c r="N3230" s="1">
        <f t="shared" si="452"/>
        <v>45700</v>
      </c>
      <c r="P3230" s="7" t="str">
        <f t="shared" si="457"/>
        <v/>
      </c>
      <c r="R3230">
        <v>0</v>
      </c>
      <c r="S3230">
        <v>1</v>
      </c>
      <c r="T3230">
        <v>11.6</v>
      </c>
      <c r="U3230" t="s">
        <v>25</v>
      </c>
      <c r="W3230" t="str">
        <f t="shared" si="453"/>
        <v>Open</v>
      </c>
      <c r="X3230" t="str">
        <f>_xlfn.XLOOKUP(B3230,'Customers'!A:A,'Customers'!E:E,"")</f>
        <v>Enterprise</v>
      </c>
      <c r="Y3230">
        <f t="shared" si="454"/>
        <v>0</v>
      </c>
      <c r="Z3230" t="str">
        <f t="shared" si="455"/>
        <v/>
      </c>
      <c r="AA3230">
        <f t="shared" si="458"/>
        <v>0</v>
      </c>
    </row>
    <row r="3231" spans="1:27">
      <c r="A3231" t="s">
        <v>9321</v>
      </c>
      <c r="B3231" t="s">
        <v>76</v>
      </c>
      <c r="C3231" t="s">
        <v>2427</v>
      </c>
      <c r="D3231" t="s">
        <v>53</v>
      </c>
      <c r="E3231" t="s">
        <v>177</v>
      </c>
      <c r="F3231" t="s">
        <v>9322</v>
      </c>
      <c r="G3231" s="6">
        <f t="shared" si="450"/>
        <v>45612</v>
      </c>
      <c r="H3231" t="s">
        <v>161</v>
      </c>
      <c r="I3231" t="s">
        <v>258</v>
      </c>
      <c r="J3231" t="str">
        <f t="shared" si="451"/>
        <v>Jasmit Gour</v>
      </c>
      <c r="K3231" t="s">
        <v>2981</v>
      </c>
      <c r="L3231" s="7">
        <f t="shared" si="456"/>
        <v>45460</v>
      </c>
      <c r="M3231" s="7">
        <v>45494</v>
      </c>
      <c r="N3231" s="1">
        <f t="shared" si="452"/>
        <v>45494</v>
      </c>
      <c r="P3231" s="7" t="str">
        <f t="shared" si="457"/>
        <v/>
      </c>
      <c r="R3231">
        <v>0</v>
      </c>
      <c r="S3231">
        <v>1</v>
      </c>
      <c r="U3231" t="s">
        <v>58</v>
      </c>
      <c r="W3231" t="str">
        <f t="shared" si="453"/>
        <v>Open</v>
      </c>
      <c r="X3231" t="str">
        <f>_xlfn.XLOOKUP(B3231,'Customers'!A:A,'Customers'!E:E,"")</f>
        <v>SMB</v>
      </c>
      <c r="Y3231">
        <f t="shared" si="454"/>
        <v>0</v>
      </c>
      <c r="Z3231" t="str">
        <f t="shared" si="455"/>
        <v/>
      </c>
      <c r="AA3231">
        <f t="shared" si="458"/>
        <v>0</v>
      </c>
    </row>
    <row r="3232" spans="1:27">
      <c r="A3232" t="s">
        <v>9323</v>
      </c>
      <c r="B3232" t="s">
        <v>3599</v>
      </c>
      <c r="C3232" t="s">
        <v>18</v>
      </c>
      <c r="D3232" t="s">
        <v>66</v>
      </c>
      <c r="E3232" t="s">
        <v>28</v>
      </c>
      <c r="F3232" t="s">
        <v>9324</v>
      </c>
      <c r="G3232" s="6">
        <f t="shared" si="450"/>
        <v>9765</v>
      </c>
      <c r="H3232" t="s">
        <v>22</v>
      </c>
      <c r="I3232" t="s">
        <v>145</v>
      </c>
      <c r="J3232" t="str">
        <f t="shared" si="451"/>
        <v>Krish Varughese</v>
      </c>
      <c r="K3232" t="s">
        <v>1151</v>
      </c>
      <c r="L3232" s="7">
        <f t="shared" si="456"/>
        <v>44684</v>
      </c>
      <c r="M3232" s="7">
        <v>44808</v>
      </c>
      <c r="N3232" s="1">
        <f t="shared" si="452"/>
        <v>44808</v>
      </c>
      <c r="P3232" s="7" t="str">
        <f t="shared" si="457"/>
        <v/>
      </c>
      <c r="R3232">
        <v>0</v>
      </c>
      <c r="S3232">
        <v>1</v>
      </c>
      <c r="U3232" t="s">
        <v>33</v>
      </c>
      <c r="W3232" t="str">
        <f t="shared" si="453"/>
        <v>Open</v>
      </c>
      <c r="X3232" t="str">
        <f>_xlfn.XLOOKUP(B3232,'Customers'!A:A,'Customers'!E:E,"")</f>
        <v>Enterprise</v>
      </c>
      <c r="Y3232">
        <f t="shared" si="454"/>
        <v>0</v>
      </c>
      <c r="Z3232" t="str">
        <f t="shared" si="455"/>
        <v/>
      </c>
      <c r="AA3232">
        <f t="shared" si="458"/>
        <v>0</v>
      </c>
    </row>
    <row r="3233" spans="1:27">
      <c r="A3233" t="s">
        <v>9325</v>
      </c>
      <c r="B3233" t="s">
        <v>2817</v>
      </c>
      <c r="C3233" t="s">
        <v>4729</v>
      </c>
      <c r="D3233" t="s">
        <v>66</v>
      </c>
      <c r="E3233" t="s">
        <v>177</v>
      </c>
      <c r="F3233" t="s">
        <v>9326</v>
      </c>
      <c r="G3233" s="6">
        <f t="shared" si="450"/>
        <v>9928</v>
      </c>
      <c r="H3233" t="s">
        <v>79</v>
      </c>
      <c r="I3233" t="s">
        <v>384</v>
      </c>
      <c r="J3233" t="str">
        <f t="shared" si="451"/>
        <v>Hemangini Bahri</v>
      </c>
      <c r="K3233" t="s">
        <v>1828</v>
      </c>
      <c r="L3233" s="7">
        <f t="shared" si="456"/>
        <v>45048</v>
      </c>
      <c r="M3233" s="7">
        <v>45190</v>
      </c>
      <c r="N3233" s="1">
        <f t="shared" si="452"/>
        <v>45190</v>
      </c>
      <c r="P3233" s="7" t="str">
        <f t="shared" si="457"/>
        <v/>
      </c>
      <c r="R3233">
        <v>0</v>
      </c>
      <c r="S3233">
        <v>1</v>
      </c>
      <c r="T3233">
        <v>21.1</v>
      </c>
      <c r="U3233" t="s">
        <v>33</v>
      </c>
      <c r="W3233" t="str">
        <f t="shared" si="453"/>
        <v>Open</v>
      </c>
      <c r="X3233" t="str">
        <f>_xlfn.XLOOKUP(B3233,'Customers'!A:A,'Customers'!E:E,"")</f>
        <v>SMB</v>
      </c>
      <c r="Y3233">
        <f t="shared" si="454"/>
        <v>0</v>
      </c>
      <c r="Z3233" t="str">
        <f t="shared" si="455"/>
        <v/>
      </c>
      <c r="AA3233">
        <f t="shared" si="458"/>
        <v>0</v>
      </c>
    </row>
    <row r="3234" spans="1:27">
      <c r="A3234" t="s">
        <v>9327</v>
      </c>
      <c r="B3234" t="s">
        <v>7502</v>
      </c>
      <c r="C3234" t="s">
        <v>1653</v>
      </c>
      <c r="D3234" t="s">
        <v>37</v>
      </c>
      <c r="E3234" t="s">
        <v>54</v>
      </c>
      <c r="F3234" t="s">
        <v>9328</v>
      </c>
      <c r="G3234" s="6">
        <f t="shared" si="450"/>
        <v>172256</v>
      </c>
      <c r="H3234" t="s">
        <v>161</v>
      </c>
      <c r="I3234" t="s">
        <v>237</v>
      </c>
      <c r="J3234" t="str">
        <f t="shared" si="451"/>
        <v>Vidhi Mital</v>
      </c>
      <c r="K3234" t="s">
        <v>5120</v>
      </c>
      <c r="L3234" s="7">
        <f t="shared" si="456"/>
        <v>45041</v>
      </c>
      <c r="M3234" s="7">
        <v>45209</v>
      </c>
      <c r="N3234" s="1">
        <f t="shared" si="452"/>
        <v>45209</v>
      </c>
      <c r="P3234" s="7" t="str">
        <f t="shared" si="457"/>
        <v/>
      </c>
      <c r="R3234">
        <v>0</v>
      </c>
      <c r="S3234">
        <v>1</v>
      </c>
      <c r="T3234">
        <v>31.9</v>
      </c>
      <c r="U3234" t="s">
        <v>33</v>
      </c>
      <c r="W3234" t="str">
        <f t="shared" si="453"/>
        <v>Open</v>
      </c>
      <c r="X3234" t="str">
        <f>_xlfn.XLOOKUP(B3234,'Customers'!A:A,'Customers'!E:E,"")</f>
        <v>Mid-Market</v>
      </c>
      <c r="Y3234">
        <f t="shared" si="454"/>
        <v>0</v>
      </c>
      <c r="Z3234" t="str">
        <f t="shared" si="455"/>
        <v/>
      </c>
      <c r="AA3234">
        <f t="shared" si="458"/>
        <v>0</v>
      </c>
    </row>
    <row r="3235" spans="1:27">
      <c r="A3235" t="s">
        <v>9329</v>
      </c>
      <c r="B3235" t="s">
        <v>9330</v>
      </c>
      <c r="C3235" t="s">
        <v>315</v>
      </c>
      <c r="D3235" t="s">
        <v>19</v>
      </c>
      <c r="E3235" t="s">
        <v>45</v>
      </c>
      <c r="F3235" t="s">
        <v>72</v>
      </c>
      <c r="G3235" s="6">
        <f t="shared" si="450"/>
        <v>4000</v>
      </c>
      <c r="H3235" t="s">
        <v>151</v>
      </c>
      <c r="I3235" t="s">
        <v>86</v>
      </c>
      <c r="J3235" t="str">
        <f t="shared" si="451"/>
        <v>Mason Solanki</v>
      </c>
      <c r="K3235" t="s">
        <v>690</v>
      </c>
      <c r="L3235" s="7">
        <f t="shared" si="456"/>
        <v>45574</v>
      </c>
      <c r="M3235" s="7">
        <v>45711</v>
      </c>
      <c r="N3235" s="1">
        <f t="shared" si="452"/>
        <v>45711</v>
      </c>
      <c r="P3235" s="7" t="str">
        <f t="shared" si="457"/>
        <v/>
      </c>
      <c r="R3235">
        <v>0</v>
      </c>
      <c r="S3235">
        <v>1</v>
      </c>
      <c r="T3235">
        <v>6.4</v>
      </c>
      <c r="U3235" t="s">
        <v>100</v>
      </c>
      <c r="W3235" t="str">
        <f t="shared" si="453"/>
        <v>Open</v>
      </c>
      <c r="X3235" t="str">
        <f>_xlfn.XLOOKUP(B3235,'Customers'!A:A,'Customers'!E:E,"")</f>
        <v>SMB</v>
      </c>
      <c r="Y3235">
        <f t="shared" si="454"/>
        <v>0</v>
      </c>
      <c r="Z3235" t="str">
        <f t="shared" si="455"/>
        <v/>
      </c>
      <c r="AA3235">
        <f t="shared" si="458"/>
        <v>0</v>
      </c>
    </row>
    <row r="3236" spans="1:27">
      <c r="A3236" t="s">
        <v>9331</v>
      </c>
      <c r="B3236" t="s">
        <v>3411</v>
      </c>
      <c r="C3236" t="s">
        <v>4348</v>
      </c>
      <c r="D3236" t="s">
        <v>37</v>
      </c>
      <c r="E3236" t="s">
        <v>28</v>
      </c>
      <c r="F3236" t="s">
        <v>9332</v>
      </c>
      <c r="G3236" s="6">
        <f t="shared" si="450"/>
        <v>127000</v>
      </c>
      <c r="H3236" t="s">
        <v>151</v>
      </c>
      <c r="I3236" t="s">
        <v>545</v>
      </c>
      <c r="J3236" t="str">
        <f t="shared" si="451"/>
        <v>Krish Varughese</v>
      </c>
      <c r="K3236" t="s">
        <v>5974</v>
      </c>
      <c r="L3236" s="7">
        <f t="shared" si="456"/>
        <v>45221</v>
      </c>
      <c r="M3236" s="7">
        <v>45383</v>
      </c>
      <c r="N3236" s="1">
        <f t="shared" si="452"/>
        <v>45383</v>
      </c>
      <c r="P3236" s="7" t="str">
        <f t="shared" si="457"/>
        <v/>
      </c>
      <c r="R3236">
        <v>0</v>
      </c>
      <c r="S3236">
        <v>1</v>
      </c>
      <c r="T3236">
        <v>24.9</v>
      </c>
      <c r="U3236" t="s">
        <v>58</v>
      </c>
      <c r="W3236" t="str">
        <f t="shared" si="453"/>
        <v>Open</v>
      </c>
      <c r="X3236" t="str">
        <f>_xlfn.XLOOKUP(B3236,'Customers'!A:A,'Customers'!E:E,"")</f>
        <v>Mid-Market</v>
      </c>
      <c r="Y3236">
        <f t="shared" si="454"/>
        <v>0</v>
      </c>
      <c r="Z3236" t="str">
        <f t="shared" si="455"/>
        <v/>
      </c>
      <c r="AA3236">
        <f t="shared" si="458"/>
        <v>0</v>
      </c>
    </row>
    <row r="3237" spans="1:27">
      <c r="A3237" t="s">
        <v>9333</v>
      </c>
      <c r="B3237" t="s">
        <v>1177</v>
      </c>
      <c r="C3237" t="s">
        <v>4581</v>
      </c>
      <c r="D3237" t="s">
        <v>19</v>
      </c>
      <c r="E3237" t="s">
        <v>20</v>
      </c>
      <c r="F3237" t="s">
        <v>1411</v>
      </c>
      <c r="G3237" s="6">
        <f t="shared" si="450"/>
        <v>9000</v>
      </c>
      <c r="H3237" t="s">
        <v>151</v>
      </c>
      <c r="I3237" t="s">
        <v>145</v>
      </c>
      <c r="J3237" t="str">
        <f t="shared" si="451"/>
        <v>Krish Varughese</v>
      </c>
      <c r="K3237" t="s">
        <v>7035</v>
      </c>
      <c r="L3237" s="7">
        <f t="shared" si="456"/>
        <v>45295</v>
      </c>
      <c r="M3237" s="7">
        <v>45330</v>
      </c>
      <c r="N3237" s="1">
        <f t="shared" si="452"/>
        <v>45330</v>
      </c>
      <c r="P3237" s="7" t="str">
        <f t="shared" si="457"/>
        <v/>
      </c>
      <c r="R3237">
        <v>0</v>
      </c>
      <c r="S3237">
        <v>1</v>
      </c>
      <c r="T3237">
        <v>18.7</v>
      </c>
      <c r="U3237" t="s">
        <v>25</v>
      </c>
      <c r="W3237" t="str">
        <f t="shared" si="453"/>
        <v>Open</v>
      </c>
      <c r="X3237" t="str">
        <f>_xlfn.XLOOKUP(B3237,'Customers'!A:A,'Customers'!E:E,"")</f>
        <v>Enterprise</v>
      </c>
      <c r="Y3237">
        <f t="shared" si="454"/>
        <v>0</v>
      </c>
      <c r="Z3237" t="str">
        <f t="shared" si="455"/>
        <v/>
      </c>
      <c r="AA3237">
        <f t="shared" si="458"/>
        <v>0</v>
      </c>
    </row>
    <row r="3238" spans="1:27">
      <c r="A3238" t="s">
        <v>9334</v>
      </c>
      <c r="B3238" t="s">
        <v>2088</v>
      </c>
      <c r="C3238" t="s">
        <v>18</v>
      </c>
      <c r="D3238" t="s">
        <v>19</v>
      </c>
      <c r="E3238" t="s">
        <v>28</v>
      </c>
      <c r="F3238" t="s">
        <v>9335</v>
      </c>
      <c r="G3238" s="6">
        <f t="shared" si="450"/>
        <v>3309</v>
      </c>
      <c r="H3238" t="s">
        <v>172</v>
      </c>
      <c r="I3238" t="s">
        <v>521</v>
      </c>
      <c r="J3238" t="str">
        <f t="shared" si="451"/>
        <v>Kashish Patla</v>
      </c>
      <c r="K3238" t="s">
        <v>2788</v>
      </c>
      <c r="L3238" s="7">
        <f t="shared" si="456"/>
        <v>45213</v>
      </c>
      <c r="M3238" s="7">
        <v>45234</v>
      </c>
      <c r="N3238" s="1">
        <f t="shared" si="452"/>
        <v>45234</v>
      </c>
      <c r="P3238" s="7" t="str">
        <f t="shared" si="457"/>
        <v/>
      </c>
      <c r="R3238">
        <v>0</v>
      </c>
      <c r="S3238">
        <v>1</v>
      </c>
      <c r="T3238">
        <v>9.6999999999999993</v>
      </c>
      <c r="U3238" t="s">
        <v>33</v>
      </c>
      <c r="W3238" t="str">
        <f t="shared" si="453"/>
        <v>Open</v>
      </c>
      <c r="X3238" t="str">
        <f>_xlfn.XLOOKUP(B3238,'Customers'!A:A,'Customers'!E:E,"")</f>
        <v>SMB</v>
      </c>
      <c r="Y3238">
        <f t="shared" si="454"/>
        <v>0</v>
      </c>
      <c r="Z3238" t="str">
        <f t="shared" si="455"/>
        <v/>
      </c>
      <c r="AA3238">
        <f t="shared" si="458"/>
        <v>0</v>
      </c>
    </row>
    <row r="3239" spans="1:27">
      <c r="A3239" t="s">
        <v>9336</v>
      </c>
      <c r="B3239" t="s">
        <v>3240</v>
      </c>
      <c r="C3239" t="s">
        <v>18</v>
      </c>
      <c r="D3239" t="s">
        <v>37</v>
      </c>
      <c r="E3239" t="s">
        <v>20</v>
      </c>
      <c r="F3239" t="s">
        <v>9337</v>
      </c>
      <c r="G3239" s="6">
        <f t="shared" si="450"/>
        <v>138999</v>
      </c>
      <c r="H3239" t="s">
        <v>30</v>
      </c>
      <c r="I3239" t="s">
        <v>23</v>
      </c>
      <c r="J3239" t="str">
        <f t="shared" si="451"/>
        <v>Nihal Bhasin</v>
      </c>
      <c r="K3239" t="s">
        <v>3800</v>
      </c>
      <c r="L3239" s="7">
        <f t="shared" si="456"/>
        <v>45193</v>
      </c>
      <c r="M3239" s="7">
        <v>45213</v>
      </c>
      <c r="N3239" s="1">
        <f t="shared" si="452"/>
        <v>45213</v>
      </c>
      <c r="P3239" s="7" t="str">
        <f t="shared" si="457"/>
        <v/>
      </c>
      <c r="R3239">
        <v>0</v>
      </c>
      <c r="S3239">
        <v>1</v>
      </c>
      <c r="T3239">
        <v>33</v>
      </c>
      <c r="U3239" t="s">
        <v>25</v>
      </c>
      <c r="W3239" t="str">
        <f t="shared" si="453"/>
        <v>Open</v>
      </c>
      <c r="X3239" t="str">
        <f>_xlfn.XLOOKUP(B3239,'Customers'!A:A,'Customers'!E:E,"")</f>
        <v>Mid-Market</v>
      </c>
      <c r="Y3239">
        <f t="shared" si="454"/>
        <v>0</v>
      </c>
      <c r="Z3239" t="str">
        <f t="shared" si="455"/>
        <v/>
      </c>
      <c r="AA3239">
        <f t="shared" si="458"/>
        <v>0</v>
      </c>
    </row>
    <row r="3240" spans="1:27">
      <c r="A3240" t="s">
        <v>9338</v>
      </c>
      <c r="B3240" t="s">
        <v>3434</v>
      </c>
      <c r="C3240" t="s">
        <v>18</v>
      </c>
      <c r="D3240" t="s">
        <v>37</v>
      </c>
      <c r="E3240" t="s">
        <v>115</v>
      </c>
      <c r="F3240" t="s">
        <v>9339</v>
      </c>
      <c r="G3240" s="6">
        <f t="shared" si="450"/>
        <v>69699</v>
      </c>
      <c r="H3240" t="s">
        <v>151</v>
      </c>
      <c r="I3240" t="s">
        <v>145</v>
      </c>
      <c r="J3240" t="str">
        <f t="shared" si="451"/>
        <v>Krish Varughese</v>
      </c>
      <c r="K3240" t="s">
        <v>8300</v>
      </c>
      <c r="L3240" s="7">
        <f t="shared" si="456"/>
        <v>45445</v>
      </c>
      <c r="N3240" s="1" t="str">
        <f t="shared" si="452"/>
        <v/>
      </c>
      <c r="O3240" s="7">
        <v>45465</v>
      </c>
      <c r="P3240" s="7">
        <f t="shared" si="457"/>
        <v>45465</v>
      </c>
      <c r="Q3240">
        <v>20</v>
      </c>
      <c r="R3240">
        <v>0</v>
      </c>
      <c r="S3240">
        <v>1</v>
      </c>
      <c r="U3240" t="s">
        <v>33</v>
      </c>
      <c r="W3240" t="str">
        <f t="shared" si="453"/>
        <v>Lost</v>
      </c>
      <c r="X3240" t="str">
        <f>_xlfn.XLOOKUP(B3240,'Customers'!A:A,'Customers'!E:E,"")</f>
        <v>Enterprise</v>
      </c>
      <c r="Y3240">
        <f t="shared" si="454"/>
        <v>1</v>
      </c>
      <c r="Z3240" t="str">
        <f t="shared" si="455"/>
        <v/>
      </c>
      <c r="AA3240">
        <f t="shared" si="458"/>
        <v>1</v>
      </c>
    </row>
    <row r="3241" spans="1:27">
      <c r="A3241" t="s">
        <v>9340</v>
      </c>
      <c r="B3241" t="s">
        <v>793</v>
      </c>
      <c r="C3241" t="s">
        <v>4348</v>
      </c>
      <c r="D3241" t="s">
        <v>66</v>
      </c>
      <c r="E3241" t="s">
        <v>115</v>
      </c>
      <c r="F3241" t="s">
        <v>592</v>
      </c>
      <c r="G3241" s="6">
        <f t="shared" si="450"/>
        <v>10000</v>
      </c>
      <c r="H3241" t="s">
        <v>151</v>
      </c>
      <c r="I3241" t="s">
        <v>86</v>
      </c>
      <c r="J3241" t="str">
        <f t="shared" si="451"/>
        <v>Mason Solanki</v>
      </c>
      <c r="K3241" t="s">
        <v>1267</v>
      </c>
      <c r="L3241" s="7">
        <f t="shared" si="456"/>
        <v>44892</v>
      </c>
      <c r="M3241" s="7">
        <v>44914</v>
      </c>
      <c r="N3241" s="1">
        <f t="shared" si="452"/>
        <v>44914</v>
      </c>
      <c r="O3241" s="7">
        <v>45069</v>
      </c>
      <c r="P3241" s="7">
        <f t="shared" si="457"/>
        <v>45069</v>
      </c>
      <c r="Q3241">
        <v>177</v>
      </c>
      <c r="R3241">
        <v>0</v>
      </c>
      <c r="S3241">
        <v>1</v>
      </c>
      <c r="T3241">
        <v>19</v>
      </c>
      <c r="U3241" t="s">
        <v>42</v>
      </c>
      <c r="W3241" t="str">
        <f t="shared" si="453"/>
        <v>Lost</v>
      </c>
      <c r="X3241" t="str">
        <f>_xlfn.XLOOKUP(B3241,'Customers'!A:A,'Customers'!E:E,"")</f>
        <v>SMB</v>
      </c>
      <c r="Y3241">
        <f t="shared" si="454"/>
        <v>1</v>
      </c>
      <c r="Z3241">
        <f t="shared" si="455"/>
        <v>155</v>
      </c>
      <c r="AA3241">
        <f t="shared" si="458"/>
        <v>1</v>
      </c>
    </row>
    <row r="3242" spans="1:27">
      <c r="A3242" t="s">
        <v>9341</v>
      </c>
      <c r="B3242" t="s">
        <v>5029</v>
      </c>
      <c r="C3242" t="s">
        <v>1653</v>
      </c>
      <c r="D3242" t="s">
        <v>53</v>
      </c>
      <c r="E3242" t="s">
        <v>28</v>
      </c>
      <c r="F3242" t="s">
        <v>9342</v>
      </c>
      <c r="G3242" s="6">
        <f t="shared" si="450"/>
        <v>31892</v>
      </c>
      <c r="H3242" t="s">
        <v>30</v>
      </c>
      <c r="I3242" t="s">
        <v>237</v>
      </c>
      <c r="J3242" t="str">
        <f t="shared" si="451"/>
        <v>Vidhi Mital</v>
      </c>
      <c r="K3242" t="s">
        <v>3292</v>
      </c>
      <c r="L3242" s="7">
        <f t="shared" si="456"/>
        <v>45463</v>
      </c>
      <c r="M3242" s="7">
        <v>45479</v>
      </c>
      <c r="N3242" s="1">
        <f t="shared" si="452"/>
        <v>45479</v>
      </c>
      <c r="P3242" s="7" t="str">
        <f t="shared" si="457"/>
        <v/>
      </c>
      <c r="R3242">
        <v>0</v>
      </c>
      <c r="S3242">
        <v>1</v>
      </c>
      <c r="U3242" t="s">
        <v>58</v>
      </c>
      <c r="W3242" t="str">
        <f t="shared" si="453"/>
        <v>Open</v>
      </c>
      <c r="X3242" t="str">
        <f>_xlfn.XLOOKUP(B3242,'Customers'!A:A,'Customers'!E:E,"")</f>
        <v>SMB</v>
      </c>
      <c r="Y3242">
        <f t="shared" si="454"/>
        <v>0</v>
      </c>
      <c r="Z3242" t="str">
        <f t="shared" si="455"/>
        <v/>
      </c>
      <c r="AA3242">
        <f t="shared" si="458"/>
        <v>0</v>
      </c>
    </row>
    <row r="3243" spans="1:27">
      <c r="A3243" t="s">
        <v>9343</v>
      </c>
      <c r="B3243" t="s">
        <v>4080</v>
      </c>
      <c r="C3243" t="s">
        <v>6722</v>
      </c>
      <c r="D3243" t="s">
        <v>19</v>
      </c>
      <c r="E3243" t="s">
        <v>28</v>
      </c>
      <c r="F3243" t="s">
        <v>9344</v>
      </c>
      <c r="G3243" s="6">
        <f t="shared" si="450"/>
        <v>8450</v>
      </c>
      <c r="H3243" t="s">
        <v>79</v>
      </c>
      <c r="I3243" t="s">
        <v>105</v>
      </c>
      <c r="J3243" t="str">
        <f t="shared" si="451"/>
        <v>Hemangini Bahri</v>
      </c>
      <c r="K3243" t="s">
        <v>2569</v>
      </c>
      <c r="L3243" s="7">
        <f t="shared" si="456"/>
        <v>44641</v>
      </c>
      <c r="M3243" s="7">
        <v>44710</v>
      </c>
      <c r="N3243" s="1">
        <f t="shared" si="452"/>
        <v>44710</v>
      </c>
      <c r="P3243" s="7" t="str">
        <f t="shared" si="457"/>
        <v/>
      </c>
      <c r="R3243">
        <v>0</v>
      </c>
      <c r="S3243">
        <v>1</v>
      </c>
      <c r="T3243">
        <v>31.2</v>
      </c>
      <c r="U3243" t="s">
        <v>100</v>
      </c>
      <c r="W3243" t="str">
        <f t="shared" si="453"/>
        <v>Open</v>
      </c>
      <c r="X3243" t="str">
        <f>_xlfn.XLOOKUP(B3243,'Customers'!A:A,'Customers'!E:E,"")</f>
        <v>Mid-Market</v>
      </c>
      <c r="Y3243">
        <f t="shared" si="454"/>
        <v>0</v>
      </c>
      <c r="Z3243" t="str">
        <f t="shared" si="455"/>
        <v/>
      </c>
      <c r="AA3243">
        <f t="shared" si="458"/>
        <v>0</v>
      </c>
    </row>
    <row r="3244" spans="1:27">
      <c r="A3244" t="s">
        <v>9345</v>
      </c>
      <c r="B3244" t="s">
        <v>4951</v>
      </c>
      <c r="C3244" t="s">
        <v>2899</v>
      </c>
      <c r="D3244" t="s">
        <v>53</v>
      </c>
      <c r="E3244" t="s">
        <v>54</v>
      </c>
      <c r="F3244" t="s">
        <v>834</v>
      </c>
      <c r="G3244" s="6">
        <f t="shared" si="450"/>
        <v>29000</v>
      </c>
      <c r="H3244" t="s">
        <v>161</v>
      </c>
      <c r="I3244" t="s">
        <v>133</v>
      </c>
      <c r="J3244" t="str">
        <f t="shared" si="451"/>
        <v>Aachal Soni</v>
      </c>
      <c r="K3244" t="s">
        <v>516</v>
      </c>
      <c r="L3244" s="7">
        <f t="shared" si="456"/>
        <v>45468</v>
      </c>
      <c r="M3244" s="7">
        <v>45599</v>
      </c>
      <c r="N3244" s="1">
        <f t="shared" si="452"/>
        <v>45599</v>
      </c>
      <c r="P3244" s="7" t="str">
        <f t="shared" si="457"/>
        <v/>
      </c>
      <c r="R3244">
        <v>0</v>
      </c>
      <c r="S3244">
        <v>1</v>
      </c>
      <c r="T3244">
        <v>13.5</v>
      </c>
      <c r="U3244" t="s">
        <v>58</v>
      </c>
      <c r="W3244" t="str">
        <f t="shared" si="453"/>
        <v>Open</v>
      </c>
      <c r="X3244" t="str">
        <f>_xlfn.XLOOKUP(B3244,'Customers'!A:A,'Customers'!E:E,"")</f>
        <v>Enterprise</v>
      </c>
      <c r="Y3244">
        <f t="shared" si="454"/>
        <v>0</v>
      </c>
      <c r="Z3244" t="str">
        <f t="shared" si="455"/>
        <v/>
      </c>
      <c r="AA3244">
        <f t="shared" si="458"/>
        <v>0</v>
      </c>
    </row>
    <row r="3245" spans="1:27">
      <c r="A3245" t="s">
        <v>9346</v>
      </c>
      <c r="B3245" t="s">
        <v>319</v>
      </c>
      <c r="C3245" t="s">
        <v>36</v>
      </c>
      <c r="D3245" t="s">
        <v>19</v>
      </c>
      <c r="E3245" t="s">
        <v>28</v>
      </c>
      <c r="F3245" t="s">
        <v>9347</v>
      </c>
      <c r="G3245" s="6">
        <f t="shared" si="450"/>
        <v>4814</v>
      </c>
      <c r="H3245" t="s">
        <v>79</v>
      </c>
      <c r="I3245" t="s">
        <v>237</v>
      </c>
      <c r="J3245" t="str">
        <f t="shared" si="451"/>
        <v>Vidhi Mital</v>
      </c>
      <c r="K3245" t="s">
        <v>7832</v>
      </c>
      <c r="L3245" s="7">
        <f t="shared" si="456"/>
        <v>45453</v>
      </c>
      <c r="M3245" s="7">
        <v>45488</v>
      </c>
      <c r="N3245" s="1">
        <f t="shared" si="452"/>
        <v>45488</v>
      </c>
      <c r="P3245" s="7" t="str">
        <f t="shared" si="457"/>
        <v/>
      </c>
      <c r="R3245">
        <v>0</v>
      </c>
      <c r="S3245">
        <v>1</v>
      </c>
      <c r="T3245">
        <v>4.7</v>
      </c>
      <c r="U3245" t="s">
        <v>42</v>
      </c>
      <c r="W3245" t="str">
        <f t="shared" si="453"/>
        <v>Open</v>
      </c>
      <c r="X3245" t="str">
        <f>_xlfn.XLOOKUP(B3245,'Customers'!A:A,'Customers'!E:E,"")</f>
        <v>Mid-Market</v>
      </c>
      <c r="Y3245">
        <f t="shared" si="454"/>
        <v>0</v>
      </c>
      <c r="Z3245" t="str">
        <f t="shared" si="455"/>
        <v/>
      </c>
      <c r="AA3245">
        <f t="shared" si="458"/>
        <v>0</v>
      </c>
    </row>
    <row r="3246" spans="1:27">
      <c r="A3246" t="s">
        <v>9348</v>
      </c>
      <c r="B3246" t="s">
        <v>2314</v>
      </c>
      <c r="C3246" t="s">
        <v>5827</v>
      </c>
      <c r="D3246" t="s">
        <v>53</v>
      </c>
      <c r="E3246" t="s">
        <v>54</v>
      </c>
      <c r="F3246" t="s">
        <v>9349</v>
      </c>
      <c r="G3246" s="6">
        <f t="shared" si="450"/>
        <v>43700</v>
      </c>
      <c r="H3246" t="s">
        <v>172</v>
      </c>
      <c r="I3246" t="s">
        <v>93</v>
      </c>
      <c r="J3246" t="str">
        <f t="shared" si="451"/>
        <v>Owen Mane</v>
      </c>
      <c r="K3246" t="s">
        <v>4055</v>
      </c>
      <c r="L3246" s="7">
        <f t="shared" si="456"/>
        <v>45443</v>
      </c>
      <c r="M3246" s="7">
        <v>45567</v>
      </c>
      <c r="N3246" s="1">
        <f t="shared" si="452"/>
        <v>45567</v>
      </c>
      <c r="P3246" s="7" t="str">
        <f t="shared" si="457"/>
        <v/>
      </c>
      <c r="R3246">
        <v>0</v>
      </c>
      <c r="S3246">
        <v>1</v>
      </c>
      <c r="T3246">
        <v>15.4</v>
      </c>
      <c r="U3246" t="s">
        <v>25</v>
      </c>
      <c r="W3246" t="str">
        <f t="shared" si="453"/>
        <v>Open</v>
      </c>
      <c r="X3246" t="str">
        <f>_xlfn.XLOOKUP(B3246,'Customers'!A:A,'Customers'!E:E,"")</f>
        <v>Enterprise</v>
      </c>
      <c r="Y3246">
        <f t="shared" si="454"/>
        <v>0</v>
      </c>
      <c r="Z3246" t="str">
        <f t="shared" si="455"/>
        <v/>
      </c>
      <c r="AA3246">
        <f t="shared" si="458"/>
        <v>0</v>
      </c>
    </row>
    <row r="3247" spans="1:27">
      <c r="A3247" t="s">
        <v>9350</v>
      </c>
      <c r="B3247" t="s">
        <v>6948</v>
      </c>
      <c r="C3247" t="s">
        <v>5937</v>
      </c>
      <c r="D3247" t="s">
        <v>19</v>
      </c>
      <c r="E3247" t="s">
        <v>91</v>
      </c>
      <c r="F3247" t="s">
        <v>9351</v>
      </c>
      <c r="G3247" s="6">
        <f t="shared" si="450"/>
        <v>8562</v>
      </c>
      <c r="H3247" t="s">
        <v>79</v>
      </c>
      <c r="I3247" t="s">
        <v>268</v>
      </c>
      <c r="J3247" t="str">
        <f t="shared" si="451"/>
        <v>Panini Kade</v>
      </c>
      <c r="K3247" t="s">
        <v>6652</v>
      </c>
      <c r="L3247" s="7">
        <f t="shared" si="456"/>
        <v>44808</v>
      </c>
      <c r="M3247" s="7">
        <v>44901</v>
      </c>
      <c r="N3247" s="1">
        <f t="shared" si="452"/>
        <v>44901</v>
      </c>
      <c r="O3247" s="7">
        <v>44995</v>
      </c>
      <c r="P3247" s="7">
        <f t="shared" si="457"/>
        <v>44995</v>
      </c>
      <c r="Q3247">
        <v>187</v>
      </c>
      <c r="R3247">
        <v>1</v>
      </c>
      <c r="S3247">
        <v>1</v>
      </c>
      <c r="T3247">
        <v>30.3</v>
      </c>
      <c r="U3247" t="s">
        <v>25</v>
      </c>
      <c r="W3247" t="str">
        <f t="shared" si="453"/>
        <v>Won</v>
      </c>
      <c r="X3247" t="str">
        <f>_xlfn.XLOOKUP(B3247,'Customers'!A:A,'Customers'!E:E,"")</f>
        <v>Mid-Market</v>
      </c>
      <c r="Y3247">
        <f t="shared" si="454"/>
        <v>1</v>
      </c>
      <c r="Z3247">
        <f t="shared" si="455"/>
        <v>94</v>
      </c>
      <c r="AA3247">
        <f t="shared" si="458"/>
        <v>1</v>
      </c>
    </row>
    <row r="3248" spans="1:27">
      <c r="A3248" t="s">
        <v>9352</v>
      </c>
      <c r="B3248" t="s">
        <v>9353</v>
      </c>
      <c r="C3248" t="s">
        <v>1422</v>
      </c>
      <c r="D3248" t="s">
        <v>53</v>
      </c>
      <c r="E3248" t="s">
        <v>28</v>
      </c>
      <c r="F3248" t="s">
        <v>9354</v>
      </c>
      <c r="G3248" s="6">
        <f t="shared" si="450"/>
        <v>47769</v>
      </c>
      <c r="H3248" t="s">
        <v>79</v>
      </c>
      <c r="I3248" t="s">
        <v>258</v>
      </c>
      <c r="J3248" t="str">
        <f t="shared" si="451"/>
        <v>Jasmit Gour</v>
      </c>
      <c r="K3248" t="s">
        <v>5358</v>
      </c>
      <c r="L3248" s="7">
        <f t="shared" si="456"/>
        <v>44881</v>
      </c>
      <c r="M3248" s="7">
        <v>44980</v>
      </c>
      <c r="N3248" s="1">
        <f t="shared" si="452"/>
        <v>44980</v>
      </c>
      <c r="P3248" s="7" t="str">
        <f t="shared" si="457"/>
        <v/>
      </c>
      <c r="R3248">
        <v>0</v>
      </c>
      <c r="S3248">
        <v>1</v>
      </c>
      <c r="U3248" t="s">
        <v>58</v>
      </c>
      <c r="W3248" t="str">
        <f t="shared" si="453"/>
        <v>Open</v>
      </c>
      <c r="X3248" t="str">
        <f>_xlfn.XLOOKUP(B3248,'Customers'!A:A,'Customers'!E:E,"")</f>
        <v>Mid-Market</v>
      </c>
      <c r="Y3248">
        <f t="shared" si="454"/>
        <v>0</v>
      </c>
      <c r="Z3248" t="str">
        <f t="shared" si="455"/>
        <v/>
      </c>
      <c r="AA3248">
        <f t="shared" si="458"/>
        <v>0</v>
      </c>
    </row>
    <row r="3249" spans="1:27">
      <c r="A3249" t="s">
        <v>9355</v>
      </c>
      <c r="B3249" t="s">
        <v>2260</v>
      </c>
      <c r="C3249" t="s">
        <v>1252</v>
      </c>
      <c r="D3249" t="s">
        <v>53</v>
      </c>
      <c r="E3249" t="s">
        <v>54</v>
      </c>
      <c r="F3249" t="s">
        <v>9356</v>
      </c>
      <c r="G3249" s="6">
        <f t="shared" si="450"/>
        <v>47840</v>
      </c>
      <c r="H3249" t="s">
        <v>39</v>
      </c>
      <c r="I3249" t="s">
        <v>268</v>
      </c>
      <c r="J3249" t="str">
        <f t="shared" si="451"/>
        <v>Panini Kade</v>
      </c>
      <c r="K3249" t="s">
        <v>3593</v>
      </c>
      <c r="L3249" s="7">
        <f t="shared" si="456"/>
        <v>45413</v>
      </c>
      <c r="M3249" s="7">
        <v>45561</v>
      </c>
      <c r="N3249" s="1">
        <f t="shared" si="452"/>
        <v>45561</v>
      </c>
      <c r="P3249" s="7" t="str">
        <f t="shared" si="457"/>
        <v/>
      </c>
      <c r="R3249">
        <v>0</v>
      </c>
      <c r="S3249">
        <v>1</v>
      </c>
      <c r="T3249">
        <v>31</v>
      </c>
      <c r="U3249" t="s">
        <v>25</v>
      </c>
      <c r="W3249" t="str">
        <f t="shared" si="453"/>
        <v>Open</v>
      </c>
      <c r="X3249" t="str">
        <f>_xlfn.XLOOKUP(B3249,'Customers'!A:A,'Customers'!E:E,"")</f>
        <v>SMB</v>
      </c>
      <c r="Y3249">
        <f t="shared" si="454"/>
        <v>0</v>
      </c>
      <c r="Z3249" t="str">
        <f t="shared" si="455"/>
        <v/>
      </c>
      <c r="AA3249">
        <f t="shared" si="458"/>
        <v>0</v>
      </c>
    </row>
    <row r="3250" spans="1:27">
      <c r="A3250" t="s">
        <v>9357</v>
      </c>
      <c r="B3250" t="s">
        <v>4205</v>
      </c>
      <c r="C3250" t="s">
        <v>1670</v>
      </c>
      <c r="D3250" t="s">
        <v>53</v>
      </c>
      <c r="E3250" t="s">
        <v>91</v>
      </c>
      <c r="F3250" t="s">
        <v>9358</v>
      </c>
      <c r="G3250" s="6">
        <f t="shared" si="450"/>
        <v>38090</v>
      </c>
      <c r="H3250" t="s">
        <v>22</v>
      </c>
      <c r="I3250" t="s">
        <v>625</v>
      </c>
      <c r="J3250" t="str">
        <f t="shared" si="451"/>
        <v>Kashish Patla</v>
      </c>
      <c r="K3250" t="s">
        <v>9054</v>
      </c>
      <c r="L3250" s="7">
        <f t="shared" si="456"/>
        <v>45026</v>
      </c>
      <c r="M3250" s="7">
        <v>45164</v>
      </c>
      <c r="N3250" s="1">
        <f t="shared" si="452"/>
        <v>45164</v>
      </c>
      <c r="O3250" s="7">
        <v>45147</v>
      </c>
      <c r="P3250" s="7">
        <f t="shared" si="457"/>
        <v>45147</v>
      </c>
      <c r="Q3250">
        <v>121</v>
      </c>
      <c r="R3250">
        <v>0</v>
      </c>
      <c r="S3250">
        <v>1</v>
      </c>
      <c r="T3250">
        <v>12.9</v>
      </c>
      <c r="U3250" t="s">
        <v>33</v>
      </c>
      <c r="W3250" t="str">
        <f t="shared" si="453"/>
        <v>Won</v>
      </c>
      <c r="X3250" t="str">
        <f>_xlfn.XLOOKUP(B3250,'Customers'!A:A,'Customers'!E:E,"")</f>
        <v>Mid-Market</v>
      </c>
      <c r="Y3250">
        <f t="shared" si="454"/>
        <v>1</v>
      </c>
      <c r="Z3250">
        <f t="shared" si="455"/>
        <v>-17</v>
      </c>
      <c r="AA3250">
        <f t="shared" si="458"/>
        <v>0</v>
      </c>
    </row>
    <row r="3251" spans="1:27">
      <c r="A3251" t="s">
        <v>9359</v>
      </c>
      <c r="B3251" t="s">
        <v>5607</v>
      </c>
      <c r="C3251" t="s">
        <v>929</v>
      </c>
      <c r="D3251" t="s">
        <v>183</v>
      </c>
      <c r="E3251" t="s">
        <v>115</v>
      </c>
      <c r="F3251" t="s">
        <v>9360</v>
      </c>
      <c r="G3251" s="6">
        <f t="shared" si="450"/>
        <v>3750</v>
      </c>
      <c r="H3251" t="s">
        <v>172</v>
      </c>
      <c r="I3251" t="s">
        <v>351</v>
      </c>
      <c r="J3251" t="str">
        <f t="shared" si="451"/>
        <v>Rachit Lall</v>
      </c>
      <c r="K3251" t="s">
        <v>4635</v>
      </c>
      <c r="L3251" s="7">
        <f t="shared" si="456"/>
        <v>45587</v>
      </c>
      <c r="M3251" s="7">
        <v>45746</v>
      </c>
      <c r="N3251" s="1">
        <f t="shared" si="452"/>
        <v>45746</v>
      </c>
      <c r="O3251" s="7">
        <v>45661</v>
      </c>
      <c r="P3251" s="7">
        <f t="shared" si="457"/>
        <v>45661</v>
      </c>
      <c r="Q3251">
        <v>74</v>
      </c>
      <c r="R3251">
        <v>0</v>
      </c>
      <c r="S3251">
        <v>1</v>
      </c>
      <c r="T3251">
        <v>21.2</v>
      </c>
      <c r="U3251" t="s">
        <v>58</v>
      </c>
      <c r="W3251" t="str">
        <f t="shared" si="453"/>
        <v>Lost</v>
      </c>
      <c r="X3251" t="str">
        <f>_xlfn.XLOOKUP(B3251,'Customers'!A:A,'Customers'!E:E,"")</f>
        <v>Mid-Market</v>
      </c>
      <c r="Y3251">
        <f t="shared" si="454"/>
        <v>1</v>
      </c>
      <c r="Z3251">
        <f t="shared" si="455"/>
        <v>-85</v>
      </c>
      <c r="AA3251">
        <f t="shared" si="458"/>
        <v>0</v>
      </c>
    </row>
    <row r="3252" spans="1:27">
      <c r="A3252" t="s">
        <v>9361</v>
      </c>
      <c r="B3252" t="s">
        <v>9362</v>
      </c>
      <c r="C3252" t="s">
        <v>18</v>
      </c>
      <c r="D3252" t="s">
        <v>19</v>
      </c>
      <c r="E3252" t="s">
        <v>177</v>
      </c>
      <c r="F3252" t="s">
        <v>9363</v>
      </c>
      <c r="G3252" s="6">
        <f t="shared" si="450"/>
        <v>7890</v>
      </c>
      <c r="H3252" t="s">
        <v>22</v>
      </c>
      <c r="I3252" t="s">
        <v>86</v>
      </c>
      <c r="J3252" t="str">
        <f t="shared" si="451"/>
        <v>Mason Solanki</v>
      </c>
      <c r="K3252" t="s">
        <v>3900</v>
      </c>
      <c r="L3252" s="7">
        <f t="shared" si="456"/>
        <v>44674</v>
      </c>
      <c r="M3252" s="7">
        <v>44737</v>
      </c>
      <c r="N3252" s="1">
        <f t="shared" si="452"/>
        <v>44737</v>
      </c>
      <c r="P3252" s="7" t="str">
        <f t="shared" si="457"/>
        <v/>
      </c>
      <c r="R3252">
        <v>0</v>
      </c>
      <c r="S3252">
        <v>1</v>
      </c>
      <c r="T3252">
        <v>3.5</v>
      </c>
      <c r="U3252" t="s">
        <v>58</v>
      </c>
      <c r="W3252" t="str">
        <f t="shared" si="453"/>
        <v>Open</v>
      </c>
      <c r="X3252" t="str">
        <f>_xlfn.XLOOKUP(B3252,'Customers'!A:A,'Customers'!E:E,"")</f>
        <v>Mid-Market</v>
      </c>
      <c r="Y3252">
        <f t="shared" si="454"/>
        <v>0</v>
      </c>
      <c r="Z3252" t="str">
        <f t="shared" si="455"/>
        <v/>
      </c>
      <c r="AA3252">
        <f t="shared" si="458"/>
        <v>0</v>
      </c>
    </row>
    <row r="3253" spans="1:27">
      <c r="A3253" t="s">
        <v>9364</v>
      </c>
      <c r="B3253" t="s">
        <v>6449</v>
      </c>
      <c r="C3253" t="s">
        <v>1838</v>
      </c>
      <c r="D3253" t="s">
        <v>66</v>
      </c>
      <c r="E3253" t="s">
        <v>28</v>
      </c>
      <c r="F3253" t="s">
        <v>9365</v>
      </c>
      <c r="G3253" s="6">
        <f t="shared" si="450"/>
        <v>9157</v>
      </c>
      <c r="H3253" t="s">
        <v>161</v>
      </c>
      <c r="I3253" t="s">
        <v>105</v>
      </c>
      <c r="J3253" t="str">
        <f t="shared" si="451"/>
        <v>Hemangini Bahri</v>
      </c>
      <c r="K3253" t="s">
        <v>3845</v>
      </c>
      <c r="L3253" s="7">
        <f t="shared" si="456"/>
        <v>45608</v>
      </c>
      <c r="M3253" s="7">
        <v>45660</v>
      </c>
      <c r="N3253" s="1">
        <f t="shared" si="452"/>
        <v>45660</v>
      </c>
      <c r="P3253" s="7" t="str">
        <f t="shared" si="457"/>
        <v/>
      </c>
      <c r="R3253">
        <v>0</v>
      </c>
      <c r="S3253">
        <v>1</v>
      </c>
      <c r="T3253">
        <v>3.2</v>
      </c>
      <c r="U3253" t="s">
        <v>25</v>
      </c>
      <c r="W3253" t="str">
        <f t="shared" si="453"/>
        <v>Open</v>
      </c>
      <c r="X3253" t="str">
        <f>_xlfn.XLOOKUP(B3253,'Customers'!A:A,'Customers'!E:E,"")</f>
        <v>SMB</v>
      </c>
      <c r="Y3253">
        <f t="shared" si="454"/>
        <v>0</v>
      </c>
      <c r="Z3253" t="str">
        <f t="shared" si="455"/>
        <v/>
      </c>
      <c r="AA3253">
        <f t="shared" si="458"/>
        <v>0</v>
      </c>
    </row>
    <row r="3254" spans="1:27">
      <c r="A3254" t="s">
        <v>9366</v>
      </c>
      <c r="B3254" t="s">
        <v>3813</v>
      </c>
      <c r="C3254" t="s">
        <v>1946</v>
      </c>
      <c r="D3254" t="s">
        <v>19</v>
      </c>
      <c r="E3254" t="s">
        <v>28</v>
      </c>
      <c r="F3254" t="s">
        <v>9367</v>
      </c>
      <c r="G3254" s="6">
        <f t="shared" si="450"/>
        <v>3136</v>
      </c>
      <c r="H3254" t="s">
        <v>47</v>
      </c>
      <c r="I3254" t="s">
        <v>127</v>
      </c>
      <c r="J3254" t="str">
        <f t="shared" si="451"/>
        <v>Kashish Patla</v>
      </c>
      <c r="K3254" t="s">
        <v>3319</v>
      </c>
      <c r="L3254" s="7">
        <f t="shared" si="456"/>
        <v>44958</v>
      </c>
      <c r="M3254" s="7">
        <v>45061</v>
      </c>
      <c r="N3254" s="1">
        <f t="shared" si="452"/>
        <v>45061</v>
      </c>
      <c r="P3254" s="7" t="str">
        <f t="shared" si="457"/>
        <v/>
      </c>
      <c r="R3254">
        <v>0</v>
      </c>
      <c r="S3254">
        <v>1</v>
      </c>
      <c r="T3254">
        <v>2.5</v>
      </c>
      <c r="U3254" t="s">
        <v>58</v>
      </c>
      <c r="W3254" t="str">
        <f t="shared" si="453"/>
        <v>Open</v>
      </c>
      <c r="X3254" t="str">
        <f>_xlfn.XLOOKUP(B3254,'Customers'!A:A,'Customers'!E:E,"")</f>
        <v>Mid-Market</v>
      </c>
      <c r="Y3254">
        <f t="shared" si="454"/>
        <v>0</v>
      </c>
      <c r="Z3254" t="str">
        <f t="shared" si="455"/>
        <v/>
      </c>
      <c r="AA3254">
        <f t="shared" si="458"/>
        <v>0</v>
      </c>
    </row>
    <row r="3255" spans="1:27">
      <c r="A3255" t="s">
        <v>9368</v>
      </c>
      <c r="B3255" t="s">
        <v>3372</v>
      </c>
      <c r="C3255" t="s">
        <v>1113</v>
      </c>
      <c r="D3255" t="s">
        <v>66</v>
      </c>
      <c r="E3255" t="s">
        <v>91</v>
      </c>
      <c r="F3255" t="s">
        <v>9369</v>
      </c>
      <c r="G3255" s="6">
        <f t="shared" si="450"/>
        <v>14821</v>
      </c>
      <c r="H3255" t="s">
        <v>161</v>
      </c>
      <c r="I3255" t="s">
        <v>86</v>
      </c>
      <c r="J3255" t="str">
        <f t="shared" si="451"/>
        <v>Mason Solanki</v>
      </c>
      <c r="K3255" t="s">
        <v>4760</v>
      </c>
      <c r="L3255" s="7">
        <f t="shared" si="456"/>
        <v>45500</v>
      </c>
      <c r="M3255" s="7">
        <v>45656</v>
      </c>
      <c r="N3255" s="1">
        <f t="shared" si="452"/>
        <v>45656</v>
      </c>
      <c r="O3255" s="7">
        <v>45607</v>
      </c>
      <c r="P3255" s="7">
        <f t="shared" si="457"/>
        <v>45607</v>
      </c>
      <c r="Q3255">
        <v>107</v>
      </c>
      <c r="R3255">
        <v>0</v>
      </c>
      <c r="S3255">
        <v>1</v>
      </c>
      <c r="T3255">
        <v>8.3000000000000007</v>
      </c>
      <c r="U3255" t="s">
        <v>25</v>
      </c>
      <c r="W3255" t="str">
        <f t="shared" si="453"/>
        <v>Won</v>
      </c>
      <c r="X3255" t="str">
        <f>_xlfn.XLOOKUP(B3255,'Customers'!A:A,'Customers'!E:E,"")</f>
        <v>Enterprise</v>
      </c>
      <c r="Y3255">
        <f t="shared" si="454"/>
        <v>1</v>
      </c>
      <c r="Z3255">
        <f t="shared" si="455"/>
        <v>-49</v>
      </c>
      <c r="AA3255">
        <f t="shared" si="458"/>
        <v>0</v>
      </c>
    </row>
    <row r="3256" spans="1:27">
      <c r="A3256" t="s">
        <v>9370</v>
      </c>
      <c r="B3256" t="s">
        <v>9371</v>
      </c>
      <c r="C3256" t="s">
        <v>2676</v>
      </c>
      <c r="D3256" t="s">
        <v>37</v>
      </c>
      <c r="E3256" t="s">
        <v>45</v>
      </c>
      <c r="F3256" t="s">
        <v>9372</v>
      </c>
      <c r="G3256" s="6">
        <f t="shared" si="450"/>
        <v>168931</v>
      </c>
      <c r="H3256" t="s">
        <v>30</v>
      </c>
      <c r="I3256" t="s">
        <v>73</v>
      </c>
      <c r="J3256" t="str">
        <f t="shared" si="451"/>
        <v>Karan Karnik</v>
      </c>
      <c r="K3256" t="s">
        <v>4025</v>
      </c>
      <c r="L3256" s="7">
        <f t="shared" si="456"/>
        <v>44672</v>
      </c>
      <c r="M3256" s="7">
        <v>44805</v>
      </c>
      <c r="N3256" s="1">
        <f t="shared" si="452"/>
        <v>44805</v>
      </c>
      <c r="P3256" s="7" t="str">
        <f t="shared" si="457"/>
        <v/>
      </c>
      <c r="R3256">
        <v>0</v>
      </c>
      <c r="S3256">
        <v>1</v>
      </c>
      <c r="T3256">
        <v>9.8000000000000007</v>
      </c>
      <c r="U3256" t="s">
        <v>100</v>
      </c>
      <c r="W3256" t="str">
        <f t="shared" si="453"/>
        <v>Open</v>
      </c>
      <c r="X3256" t="str">
        <f>_xlfn.XLOOKUP(B3256,'Customers'!A:A,'Customers'!E:E,"")</f>
        <v>SMB</v>
      </c>
      <c r="Y3256">
        <f t="shared" si="454"/>
        <v>0</v>
      </c>
      <c r="Z3256" t="str">
        <f t="shared" si="455"/>
        <v/>
      </c>
      <c r="AA3256">
        <f t="shared" si="458"/>
        <v>0</v>
      </c>
    </row>
    <row r="3257" spans="1:27">
      <c r="A3257" t="s">
        <v>9373</v>
      </c>
      <c r="B3257" t="s">
        <v>2343</v>
      </c>
      <c r="C3257" t="s">
        <v>3005</v>
      </c>
      <c r="D3257" t="s">
        <v>53</v>
      </c>
      <c r="E3257" t="s">
        <v>28</v>
      </c>
      <c r="F3257" t="s">
        <v>9374</v>
      </c>
      <c r="G3257" s="6">
        <f t="shared" si="450"/>
        <v>27885</v>
      </c>
      <c r="H3257" t="s">
        <v>151</v>
      </c>
      <c r="I3257" t="s">
        <v>232</v>
      </c>
      <c r="J3257" t="str">
        <f t="shared" si="451"/>
        <v>Patrick Sama</v>
      </c>
      <c r="K3257" t="s">
        <v>7802</v>
      </c>
      <c r="L3257" s="7">
        <f t="shared" si="456"/>
        <v>44732</v>
      </c>
      <c r="M3257" s="7">
        <v>44780</v>
      </c>
      <c r="N3257" s="1">
        <f t="shared" si="452"/>
        <v>44780</v>
      </c>
      <c r="P3257" s="7" t="str">
        <f t="shared" si="457"/>
        <v/>
      </c>
      <c r="R3257">
        <v>0</v>
      </c>
      <c r="S3257">
        <v>1</v>
      </c>
      <c r="T3257">
        <v>31.7</v>
      </c>
      <c r="U3257" t="s">
        <v>42</v>
      </c>
      <c r="W3257" t="str">
        <f t="shared" si="453"/>
        <v>Open</v>
      </c>
      <c r="X3257" t="str">
        <f>_xlfn.XLOOKUP(B3257,'Customers'!A:A,'Customers'!E:E,"")</f>
        <v>Mid-Market</v>
      </c>
      <c r="Y3257">
        <f t="shared" si="454"/>
        <v>0</v>
      </c>
      <c r="Z3257" t="str">
        <f t="shared" si="455"/>
        <v/>
      </c>
      <c r="AA3257">
        <f t="shared" si="458"/>
        <v>0</v>
      </c>
    </row>
    <row r="3258" spans="1:27">
      <c r="A3258" t="s">
        <v>9375</v>
      </c>
      <c r="B3258" t="s">
        <v>5020</v>
      </c>
      <c r="C3258" t="s">
        <v>634</v>
      </c>
      <c r="D3258" t="s">
        <v>183</v>
      </c>
      <c r="E3258" t="s">
        <v>91</v>
      </c>
      <c r="F3258" t="s">
        <v>29</v>
      </c>
      <c r="G3258" s="6">
        <f t="shared" si="450"/>
        <v>3000</v>
      </c>
      <c r="H3258" t="s">
        <v>172</v>
      </c>
      <c r="I3258" t="s">
        <v>23</v>
      </c>
      <c r="J3258" t="str">
        <f t="shared" si="451"/>
        <v>Nihal Bhasin</v>
      </c>
      <c r="K3258" t="s">
        <v>569</v>
      </c>
      <c r="L3258" s="7">
        <f t="shared" si="456"/>
        <v>44580</v>
      </c>
      <c r="M3258" s="7">
        <v>44615</v>
      </c>
      <c r="N3258" s="1">
        <f t="shared" si="452"/>
        <v>44615</v>
      </c>
      <c r="O3258" s="7">
        <v>44653</v>
      </c>
      <c r="P3258" s="7">
        <f t="shared" si="457"/>
        <v>44653</v>
      </c>
      <c r="Q3258">
        <v>73</v>
      </c>
      <c r="R3258">
        <v>1</v>
      </c>
      <c r="S3258">
        <v>3</v>
      </c>
      <c r="T3258">
        <v>18</v>
      </c>
      <c r="U3258" t="s">
        <v>33</v>
      </c>
      <c r="W3258" t="str">
        <f t="shared" si="453"/>
        <v>Won</v>
      </c>
      <c r="X3258" t="str">
        <f>_xlfn.XLOOKUP(B3258,'Customers'!A:A,'Customers'!E:E,"")</f>
        <v>Mid-Market</v>
      </c>
      <c r="Y3258">
        <f t="shared" si="454"/>
        <v>1</v>
      </c>
      <c r="Z3258">
        <f t="shared" si="455"/>
        <v>38</v>
      </c>
      <c r="AA3258">
        <f t="shared" si="458"/>
        <v>1</v>
      </c>
    </row>
    <row r="3259" spans="1:27">
      <c r="A3259" t="s">
        <v>9376</v>
      </c>
      <c r="B3259" t="s">
        <v>5681</v>
      </c>
      <c r="C3259" t="s">
        <v>3102</v>
      </c>
      <c r="D3259" t="s">
        <v>183</v>
      </c>
      <c r="E3259" t="s">
        <v>28</v>
      </c>
      <c r="F3259" t="s">
        <v>9377</v>
      </c>
      <c r="G3259" s="6">
        <f t="shared" si="450"/>
        <v>2465</v>
      </c>
      <c r="H3259" t="s">
        <v>172</v>
      </c>
      <c r="I3259" t="s">
        <v>73</v>
      </c>
      <c r="J3259" t="str">
        <f t="shared" si="451"/>
        <v>Karan Karnik</v>
      </c>
      <c r="K3259" t="s">
        <v>4887</v>
      </c>
      <c r="L3259" s="7">
        <f t="shared" si="456"/>
        <v>44966</v>
      </c>
      <c r="M3259" s="7">
        <v>45067</v>
      </c>
      <c r="N3259" s="1">
        <f t="shared" si="452"/>
        <v>45067</v>
      </c>
      <c r="P3259" s="7" t="str">
        <f t="shared" si="457"/>
        <v/>
      </c>
      <c r="R3259">
        <v>0</v>
      </c>
      <c r="S3259">
        <v>1</v>
      </c>
      <c r="T3259">
        <v>6.5</v>
      </c>
      <c r="U3259" t="s">
        <v>33</v>
      </c>
      <c r="W3259" t="str">
        <f t="shared" si="453"/>
        <v>Open</v>
      </c>
      <c r="X3259" t="str">
        <f>_xlfn.XLOOKUP(B3259,'Customers'!A:A,'Customers'!E:E,"")</f>
        <v>SMB</v>
      </c>
      <c r="Y3259">
        <f t="shared" si="454"/>
        <v>0</v>
      </c>
      <c r="Z3259" t="str">
        <f t="shared" si="455"/>
        <v/>
      </c>
      <c r="AA3259">
        <f t="shared" si="458"/>
        <v>0</v>
      </c>
    </row>
    <row r="3260" spans="1:27">
      <c r="A3260" t="s">
        <v>9378</v>
      </c>
      <c r="B3260" t="s">
        <v>4755</v>
      </c>
      <c r="C3260" t="s">
        <v>6722</v>
      </c>
      <c r="D3260" t="s">
        <v>66</v>
      </c>
      <c r="E3260" t="s">
        <v>91</v>
      </c>
      <c r="F3260" t="s">
        <v>9379</v>
      </c>
      <c r="G3260" s="6">
        <f t="shared" si="450"/>
        <v>4457</v>
      </c>
      <c r="H3260" t="s">
        <v>22</v>
      </c>
      <c r="I3260" t="s">
        <v>98</v>
      </c>
      <c r="J3260" t="str">
        <f t="shared" si="451"/>
        <v>Amruta Sinha</v>
      </c>
      <c r="K3260" t="s">
        <v>9380</v>
      </c>
      <c r="L3260" s="7">
        <f t="shared" si="456"/>
        <v>45248</v>
      </c>
      <c r="M3260" s="7">
        <v>45408</v>
      </c>
      <c r="N3260" s="1">
        <f t="shared" si="452"/>
        <v>45408</v>
      </c>
      <c r="O3260" s="7">
        <v>45300</v>
      </c>
      <c r="P3260" s="7">
        <f t="shared" si="457"/>
        <v>45300</v>
      </c>
      <c r="Q3260">
        <v>52</v>
      </c>
      <c r="R3260">
        <v>1</v>
      </c>
      <c r="S3260">
        <v>1</v>
      </c>
      <c r="T3260">
        <v>1.7</v>
      </c>
      <c r="U3260" t="s">
        <v>100</v>
      </c>
      <c r="W3260" t="str">
        <f t="shared" si="453"/>
        <v>Won</v>
      </c>
      <c r="X3260" t="str">
        <f>_xlfn.XLOOKUP(B3260,'Customers'!A:A,'Customers'!E:E,"")</f>
        <v>SMB</v>
      </c>
      <c r="Y3260">
        <f t="shared" si="454"/>
        <v>1</v>
      </c>
      <c r="Z3260">
        <f t="shared" si="455"/>
        <v>-108</v>
      </c>
      <c r="AA3260">
        <f t="shared" si="458"/>
        <v>0</v>
      </c>
    </row>
    <row r="3261" spans="1:27">
      <c r="A3261" t="s">
        <v>9381</v>
      </c>
      <c r="B3261" t="s">
        <v>716</v>
      </c>
      <c r="C3261" t="s">
        <v>18</v>
      </c>
      <c r="D3261" t="s">
        <v>66</v>
      </c>
      <c r="E3261" t="s">
        <v>28</v>
      </c>
      <c r="F3261" t="s">
        <v>9382</v>
      </c>
      <c r="G3261" s="6">
        <f t="shared" si="450"/>
        <v>5668</v>
      </c>
      <c r="H3261" t="s">
        <v>151</v>
      </c>
      <c r="I3261" t="s">
        <v>98</v>
      </c>
      <c r="J3261" t="str">
        <f t="shared" si="451"/>
        <v>Amruta Sinha</v>
      </c>
      <c r="K3261" t="s">
        <v>5458</v>
      </c>
      <c r="L3261" s="7">
        <f t="shared" si="456"/>
        <v>44767</v>
      </c>
      <c r="M3261" s="7">
        <v>44814</v>
      </c>
      <c r="N3261" s="1">
        <f t="shared" si="452"/>
        <v>44814</v>
      </c>
      <c r="P3261" s="7" t="str">
        <f t="shared" si="457"/>
        <v/>
      </c>
      <c r="R3261">
        <v>0</v>
      </c>
      <c r="S3261">
        <v>1</v>
      </c>
      <c r="U3261" t="s">
        <v>33</v>
      </c>
      <c r="W3261" t="str">
        <f t="shared" si="453"/>
        <v>Open</v>
      </c>
      <c r="X3261" t="str">
        <f>_xlfn.XLOOKUP(B3261,'Customers'!A:A,'Customers'!E:E,"")</f>
        <v>SMB</v>
      </c>
      <c r="Y3261">
        <f t="shared" si="454"/>
        <v>0</v>
      </c>
      <c r="Z3261" t="str">
        <f t="shared" si="455"/>
        <v/>
      </c>
      <c r="AA3261">
        <f t="shared" si="458"/>
        <v>0</v>
      </c>
    </row>
    <row r="3262" spans="1:27">
      <c r="A3262" t="s">
        <v>9383</v>
      </c>
      <c r="B3262" t="s">
        <v>1051</v>
      </c>
      <c r="C3262" t="s">
        <v>291</v>
      </c>
      <c r="D3262" t="s">
        <v>183</v>
      </c>
      <c r="E3262" t="s">
        <v>91</v>
      </c>
      <c r="F3262" t="s">
        <v>9384</v>
      </c>
      <c r="G3262" s="6">
        <f t="shared" si="450"/>
        <v>11895</v>
      </c>
      <c r="H3262" t="s">
        <v>30</v>
      </c>
      <c r="I3262" t="s">
        <v>409</v>
      </c>
      <c r="J3262" t="str">
        <f t="shared" si="451"/>
        <v>Vidhi Mital</v>
      </c>
      <c r="K3262" t="s">
        <v>9385</v>
      </c>
      <c r="L3262" s="7">
        <f t="shared" si="456"/>
        <v>44832</v>
      </c>
      <c r="M3262" s="7">
        <v>44967</v>
      </c>
      <c r="N3262" s="1">
        <f t="shared" si="452"/>
        <v>44967</v>
      </c>
      <c r="O3262" s="7">
        <v>45029</v>
      </c>
      <c r="P3262" s="7">
        <f t="shared" si="457"/>
        <v>45029</v>
      </c>
      <c r="Q3262">
        <v>197</v>
      </c>
      <c r="R3262">
        <v>1</v>
      </c>
      <c r="S3262">
        <v>3</v>
      </c>
      <c r="T3262">
        <v>27.7</v>
      </c>
      <c r="U3262" t="s">
        <v>100</v>
      </c>
      <c r="W3262" t="str">
        <f t="shared" si="453"/>
        <v>Won</v>
      </c>
      <c r="X3262" t="str">
        <f>_xlfn.XLOOKUP(B3262,'Customers'!A:A,'Customers'!E:E,"")</f>
        <v>Mid-Market</v>
      </c>
      <c r="Y3262">
        <f t="shared" si="454"/>
        <v>1</v>
      </c>
      <c r="Z3262">
        <f t="shared" si="455"/>
        <v>62</v>
      </c>
      <c r="AA3262">
        <f t="shared" si="458"/>
        <v>1</v>
      </c>
    </row>
    <row r="3263" spans="1:27">
      <c r="A3263" t="s">
        <v>9386</v>
      </c>
      <c r="B3263" t="s">
        <v>4074</v>
      </c>
      <c r="C3263" t="s">
        <v>2979</v>
      </c>
      <c r="D3263" t="s">
        <v>53</v>
      </c>
      <c r="E3263" t="s">
        <v>45</v>
      </c>
      <c r="F3263" t="s">
        <v>9387</v>
      </c>
      <c r="G3263" s="6">
        <f t="shared" si="450"/>
        <v>45046</v>
      </c>
      <c r="H3263" t="s">
        <v>56</v>
      </c>
      <c r="I3263" t="s">
        <v>23</v>
      </c>
      <c r="J3263" t="str">
        <f t="shared" si="451"/>
        <v>Nihal Bhasin</v>
      </c>
      <c r="K3263" t="s">
        <v>5182</v>
      </c>
      <c r="L3263" s="7">
        <f t="shared" si="456"/>
        <v>45595</v>
      </c>
      <c r="M3263" s="7">
        <v>45678</v>
      </c>
      <c r="N3263" s="1">
        <f t="shared" si="452"/>
        <v>45678</v>
      </c>
      <c r="P3263" s="7" t="str">
        <f t="shared" si="457"/>
        <v/>
      </c>
      <c r="R3263">
        <v>0</v>
      </c>
      <c r="S3263">
        <v>1</v>
      </c>
      <c r="T3263">
        <v>0.1</v>
      </c>
      <c r="U3263" t="s">
        <v>100</v>
      </c>
      <c r="W3263" t="str">
        <f t="shared" si="453"/>
        <v>Open</v>
      </c>
      <c r="X3263" t="str">
        <f>_xlfn.XLOOKUP(B3263,'Customers'!A:A,'Customers'!E:E,"")</f>
        <v>SMB</v>
      </c>
      <c r="Y3263">
        <f t="shared" si="454"/>
        <v>0</v>
      </c>
      <c r="Z3263" t="str">
        <f t="shared" si="455"/>
        <v/>
      </c>
      <c r="AA3263">
        <f t="shared" si="458"/>
        <v>0</v>
      </c>
    </row>
    <row r="3264" spans="1:27">
      <c r="A3264" t="s">
        <v>9388</v>
      </c>
      <c r="B3264" t="s">
        <v>2903</v>
      </c>
      <c r="C3264" t="s">
        <v>2334</v>
      </c>
      <c r="D3264" t="s">
        <v>53</v>
      </c>
      <c r="E3264" t="s">
        <v>177</v>
      </c>
      <c r="F3264" t="s">
        <v>9389</v>
      </c>
      <c r="G3264" s="6">
        <f t="shared" si="450"/>
        <v>39936</v>
      </c>
      <c r="H3264" t="s">
        <v>30</v>
      </c>
      <c r="I3264" t="s">
        <v>98</v>
      </c>
      <c r="J3264" t="str">
        <f t="shared" si="451"/>
        <v>Amruta Sinha</v>
      </c>
      <c r="K3264" t="s">
        <v>3988</v>
      </c>
      <c r="L3264" s="7">
        <f t="shared" si="456"/>
        <v>44673</v>
      </c>
      <c r="M3264" s="7">
        <v>44835</v>
      </c>
      <c r="N3264" s="1">
        <f t="shared" si="452"/>
        <v>44835</v>
      </c>
      <c r="P3264" s="7" t="str">
        <f t="shared" si="457"/>
        <v/>
      </c>
      <c r="R3264">
        <v>0</v>
      </c>
      <c r="S3264">
        <v>1</v>
      </c>
      <c r="T3264">
        <v>17.2</v>
      </c>
      <c r="U3264" t="s">
        <v>58</v>
      </c>
      <c r="W3264" t="str">
        <f t="shared" si="453"/>
        <v>Open</v>
      </c>
      <c r="X3264" t="str">
        <f>_xlfn.XLOOKUP(B3264,'Customers'!A:A,'Customers'!E:E,"")</f>
        <v>SMB</v>
      </c>
      <c r="Y3264">
        <f t="shared" si="454"/>
        <v>0</v>
      </c>
      <c r="Z3264" t="str">
        <f t="shared" si="455"/>
        <v/>
      </c>
      <c r="AA3264">
        <f t="shared" si="458"/>
        <v>0</v>
      </c>
    </row>
    <row r="3265" spans="1:27">
      <c r="A3265" t="s">
        <v>9390</v>
      </c>
      <c r="B3265" t="s">
        <v>3379</v>
      </c>
      <c r="C3265" t="s">
        <v>1946</v>
      </c>
      <c r="D3265" t="s">
        <v>53</v>
      </c>
      <c r="E3265" t="s">
        <v>45</v>
      </c>
      <c r="F3265" t="s">
        <v>9391</v>
      </c>
      <c r="G3265" s="6">
        <f t="shared" si="450"/>
        <v>43572</v>
      </c>
      <c r="H3265" t="s">
        <v>22</v>
      </c>
      <c r="I3265" t="s">
        <v>2763</v>
      </c>
      <c r="J3265" t="str">
        <f t="shared" si="451"/>
        <v>Jasmit Gour</v>
      </c>
      <c r="K3265" t="s">
        <v>3656</v>
      </c>
      <c r="L3265" s="7">
        <f t="shared" si="456"/>
        <v>45268</v>
      </c>
      <c r="M3265" s="7">
        <v>45301</v>
      </c>
      <c r="N3265" s="1">
        <f t="shared" si="452"/>
        <v>45301</v>
      </c>
      <c r="P3265" s="7" t="str">
        <f t="shared" si="457"/>
        <v/>
      </c>
      <c r="R3265">
        <v>0</v>
      </c>
      <c r="S3265">
        <v>1</v>
      </c>
      <c r="T3265">
        <v>11</v>
      </c>
      <c r="U3265" t="s">
        <v>25</v>
      </c>
      <c r="W3265" t="str">
        <f t="shared" si="453"/>
        <v>Open</v>
      </c>
      <c r="X3265" t="str">
        <f>_xlfn.XLOOKUP(B3265,'Customers'!A:A,'Customers'!E:E,"")</f>
        <v>SMB</v>
      </c>
      <c r="Y3265">
        <f t="shared" si="454"/>
        <v>0</v>
      </c>
      <c r="Z3265" t="str">
        <f t="shared" si="455"/>
        <v/>
      </c>
      <c r="AA3265">
        <f t="shared" si="458"/>
        <v>0</v>
      </c>
    </row>
    <row r="3266" spans="1:27">
      <c r="A3266" t="s">
        <v>9392</v>
      </c>
      <c r="B3266" t="s">
        <v>2095</v>
      </c>
      <c r="C3266" t="s">
        <v>2183</v>
      </c>
      <c r="D3266" t="s">
        <v>53</v>
      </c>
      <c r="E3266" t="s">
        <v>28</v>
      </c>
      <c r="F3266" t="s">
        <v>9393</v>
      </c>
      <c r="G3266" s="6">
        <f t="shared" ref="G3266:G3329" si="459">IF(F3266="","",IF(RIGHT(UPPER(SUBSTITUTE(SUBSTITUTE(SUBSTITUTE(TRIM(F3266),"$",""),",","")," ","")),1)="K",VALUE(LEFT(UPPER(SUBSTITUTE(SUBSTITUTE(SUBSTITUTE(TRIM(F3266),"$",""),",","")," ","")),LEN(UPPER(SUBSTITUTE(SUBSTITUTE(SUBSTITUTE(TRIM(F3266),"$",""),",","")," ","")))-1))*1000,IF(RIGHT(UPPER(SUBSTITUTE(SUBSTITUTE(SUBSTITUTE(TRIM(F3266),"$",""),",","")," ","")),1)="M",VALUE(LEFT(UPPER(SUBSTITUTE(SUBSTITUTE(SUBSTITUTE(TRIM(F3266),"$",""),",","")," ","")),LEN(UPPER(SUBSTITUTE(SUBSTITUTE(SUBSTITUTE(TRIM(F3266),"$",""),",","")," ","")))-1))*1000000,VALUE(SUBSTITUTE(SUBSTITUTE(SUBSTITUTE(TRIM(F3266),"$",""),",","")," ","")))))</f>
        <v>34003</v>
      </c>
      <c r="H3266" t="s">
        <v>56</v>
      </c>
      <c r="I3266" t="s">
        <v>133</v>
      </c>
      <c r="J3266" t="str">
        <f t="shared" ref="J3266:J3329" si="460">PROPER(TRIM(I3266))</f>
        <v>Aachal Soni</v>
      </c>
      <c r="K3266" t="s">
        <v>1573</v>
      </c>
      <c r="L3266" s="7">
        <f t="shared" si="456"/>
        <v>44818</v>
      </c>
      <c r="M3266" s="7">
        <v>44912</v>
      </c>
      <c r="N3266" s="1">
        <f t="shared" ref="N3266:N3329" si="461">IF(M3266="","",IF(ISNUMBER(M3266),M3266,IF(ISNUMBER(SEARCH("/",M3266)),DATE(VALUE(RIGHT(M3266,4)),VALUE(MID(M3266,4,2)),VALUE(LEFT(M3266,2))),DATE(VALUE(LEFT(M3266,4)),VALUE(MID(M3266,6,2)),VALUE(RIGHT(M3266,2))))))</f>
        <v>44912</v>
      </c>
      <c r="P3266" s="7" t="str">
        <f t="shared" si="457"/>
        <v/>
      </c>
      <c r="R3266">
        <v>0</v>
      </c>
      <c r="S3266">
        <v>1</v>
      </c>
      <c r="T3266">
        <v>19.899999999999999</v>
      </c>
      <c r="U3266" t="s">
        <v>100</v>
      </c>
      <c r="W3266" t="str">
        <f t="shared" ref="W3266:W3329" si="462">IF(E3266="","",IF(E3266="Closed Won","Won",IF(E3266="Closed Lost","Lost","Open")))</f>
        <v>Open</v>
      </c>
      <c r="X3266" t="str">
        <f>_xlfn.XLOOKUP(B3266,'Customers'!A:A,'Customers'!E:E,"")</f>
        <v>Enterprise</v>
      </c>
      <c r="Y3266">
        <f t="shared" ref="Y3266:Y3329" si="463">IF(OR(W3266="Won",W3266="Lost"),1,0)</f>
        <v>0</v>
      </c>
      <c r="Z3266" t="str">
        <f t="shared" ref="Z3266:Z3329" si="464">IF(OR(N3266="",P3266=""),"",P3266-N3266)</f>
        <v/>
      </c>
      <c r="AA3266">
        <f t="shared" si="458"/>
        <v>0</v>
      </c>
    </row>
    <row r="3267" spans="1:27">
      <c r="A3267" t="s">
        <v>9394</v>
      </c>
      <c r="B3267" t="s">
        <v>744</v>
      </c>
      <c r="C3267" t="s">
        <v>18</v>
      </c>
      <c r="D3267" t="s">
        <v>66</v>
      </c>
      <c r="E3267" t="s">
        <v>54</v>
      </c>
      <c r="F3267" t="s">
        <v>9395</v>
      </c>
      <c r="G3267" s="6">
        <f t="shared" si="459"/>
        <v>23604</v>
      </c>
      <c r="H3267" t="s">
        <v>39</v>
      </c>
      <c r="I3267" t="s">
        <v>232</v>
      </c>
      <c r="J3267" t="str">
        <f t="shared" si="460"/>
        <v>Patrick Sama</v>
      </c>
      <c r="K3267" t="s">
        <v>3292</v>
      </c>
      <c r="L3267" s="7">
        <f t="shared" ref="L3267:L3330" si="465">IF(K3267="","",IF(ISNUMBER(K3267),K3267,IF(ISNUMBER(SEARCH("/",K3267)),DATE(VALUE(RIGHT(K3267,4)),VALUE(MID(K3267,4,2)),VALUE(LEFT(K3267,2))),DATE(VALUE(LEFT(K3267,4)),VALUE(MID(K3267,6,2)),VALUE(RIGHT(K3267,2))))))</f>
        <v>45463</v>
      </c>
      <c r="M3267" s="7">
        <v>45619</v>
      </c>
      <c r="N3267" s="1">
        <f t="shared" si="461"/>
        <v>45619</v>
      </c>
      <c r="P3267" s="7" t="str">
        <f t="shared" ref="P3267:P3330" si="466">IF(O3267="","",IF(ISNUMBER(O3267),O3267,DATE(VALUE(LEFT(O3267,4)),VALUE(MID(O3267,6,2)),VALUE(RIGHT(O3267,2)))))</f>
        <v/>
      </c>
      <c r="R3267">
        <v>0</v>
      </c>
      <c r="S3267">
        <v>1</v>
      </c>
      <c r="U3267" t="s">
        <v>33</v>
      </c>
      <c r="W3267" t="str">
        <f t="shared" si="462"/>
        <v>Open</v>
      </c>
      <c r="X3267" t="str">
        <f>_xlfn.XLOOKUP(B3267,'Customers'!A:A,'Customers'!E:E,"")</f>
        <v>Enterprise</v>
      </c>
      <c r="Y3267">
        <f t="shared" si="463"/>
        <v>0</v>
      </c>
      <c r="Z3267" t="str">
        <f t="shared" si="464"/>
        <v/>
      </c>
      <c r="AA3267">
        <f t="shared" ref="AA3267:AA3330" si="467">IF(AND(Y3267=1,Z3267&gt;30),1,0)</f>
        <v>0</v>
      </c>
    </row>
    <row r="3268" spans="1:27">
      <c r="A3268" t="s">
        <v>9396</v>
      </c>
      <c r="B3268" t="s">
        <v>3148</v>
      </c>
      <c r="C3268" t="s">
        <v>18</v>
      </c>
      <c r="D3268" t="s">
        <v>53</v>
      </c>
      <c r="E3268" t="s">
        <v>54</v>
      </c>
      <c r="F3268" t="s">
        <v>9397</v>
      </c>
      <c r="G3268" s="6">
        <f t="shared" si="459"/>
        <v>41658</v>
      </c>
      <c r="H3268" t="s">
        <v>39</v>
      </c>
      <c r="I3268" t="s">
        <v>127</v>
      </c>
      <c r="J3268" t="str">
        <f t="shared" si="460"/>
        <v>Kashish Patla</v>
      </c>
      <c r="K3268" t="s">
        <v>4907</v>
      </c>
      <c r="L3268" s="7">
        <f t="shared" si="465"/>
        <v>45218</v>
      </c>
      <c r="M3268" s="7">
        <v>45263</v>
      </c>
      <c r="N3268" s="1">
        <f t="shared" si="461"/>
        <v>45263</v>
      </c>
      <c r="P3268" s="7" t="str">
        <f t="shared" si="466"/>
        <v/>
      </c>
      <c r="R3268">
        <v>0</v>
      </c>
      <c r="S3268">
        <v>1</v>
      </c>
      <c r="T3268">
        <v>19.8</v>
      </c>
      <c r="U3268" t="s">
        <v>58</v>
      </c>
      <c r="W3268" t="str">
        <f t="shared" si="462"/>
        <v>Open</v>
      </c>
      <c r="X3268" t="str">
        <f>_xlfn.XLOOKUP(B3268,'Customers'!A:A,'Customers'!E:E,"")</f>
        <v>Mid-Market</v>
      </c>
      <c r="Y3268">
        <f t="shared" si="463"/>
        <v>0</v>
      </c>
      <c r="Z3268" t="str">
        <f t="shared" si="464"/>
        <v/>
      </c>
      <c r="AA3268">
        <f t="shared" si="467"/>
        <v>0</v>
      </c>
    </row>
    <row r="3269" spans="1:27">
      <c r="A3269" t="s">
        <v>9398</v>
      </c>
      <c r="B3269" t="s">
        <v>7141</v>
      </c>
      <c r="C3269" t="s">
        <v>825</v>
      </c>
      <c r="D3269" t="s">
        <v>19</v>
      </c>
      <c r="E3269" t="s">
        <v>54</v>
      </c>
      <c r="F3269" t="s">
        <v>9399</v>
      </c>
      <c r="G3269" s="6">
        <f t="shared" si="459"/>
        <v>7739</v>
      </c>
      <c r="H3269" t="s">
        <v>47</v>
      </c>
      <c r="I3269" t="s">
        <v>506</v>
      </c>
      <c r="J3269" t="str">
        <f t="shared" si="460"/>
        <v>Patrick Sama</v>
      </c>
      <c r="K3269" t="s">
        <v>732</v>
      </c>
      <c r="L3269" s="7">
        <f t="shared" si="465"/>
        <v>45206</v>
      </c>
      <c r="M3269" s="7">
        <v>45311</v>
      </c>
      <c r="N3269" s="1">
        <f t="shared" si="461"/>
        <v>45311</v>
      </c>
      <c r="P3269" s="7" t="str">
        <f t="shared" si="466"/>
        <v/>
      </c>
      <c r="R3269">
        <v>0</v>
      </c>
      <c r="S3269">
        <v>1</v>
      </c>
      <c r="U3269" t="s">
        <v>58</v>
      </c>
      <c r="W3269" t="str">
        <f t="shared" si="462"/>
        <v>Open</v>
      </c>
      <c r="X3269" t="str">
        <f>_xlfn.XLOOKUP(B3269,'Customers'!A:A,'Customers'!E:E,"")</f>
        <v>Enterprise</v>
      </c>
      <c r="Y3269">
        <f t="shared" si="463"/>
        <v>0</v>
      </c>
      <c r="Z3269" t="str">
        <f t="shared" si="464"/>
        <v/>
      </c>
      <c r="AA3269">
        <f t="shared" si="467"/>
        <v>0</v>
      </c>
    </row>
    <row r="3270" spans="1:27">
      <c r="A3270" t="s">
        <v>9400</v>
      </c>
      <c r="B3270" t="s">
        <v>8150</v>
      </c>
      <c r="C3270" t="s">
        <v>2953</v>
      </c>
      <c r="D3270" t="s">
        <v>183</v>
      </c>
      <c r="E3270" t="s">
        <v>28</v>
      </c>
      <c r="F3270" t="s">
        <v>7006</v>
      </c>
      <c r="G3270" s="6">
        <f t="shared" si="459"/>
        <v>5766</v>
      </c>
      <c r="H3270" t="s">
        <v>22</v>
      </c>
      <c r="I3270" t="s">
        <v>117</v>
      </c>
      <c r="J3270" t="str">
        <f t="shared" si="460"/>
        <v>Ekta Uppal</v>
      </c>
      <c r="K3270" t="s">
        <v>7748</v>
      </c>
      <c r="L3270" s="7">
        <f t="shared" si="465"/>
        <v>44578</v>
      </c>
      <c r="M3270" s="7">
        <v>44729</v>
      </c>
      <c r="N3270" s="1">
        <f t="shared" si="461"/>
        <v>44729</v>
      </c>
      <c r="P3270" s="7" t="str">
        <f t="shared" si="466"/>
        <v/>
      </c>
      <c r="R3270">
        <v>0</v>
      </c>
      <c r="S3270">
        <v>1</v>
      </c>
      <c r="T3270">
        <v>8.9</v>
      </c>
      <c r="U3270" t="s">
        <v>25</v>
      </c>
      <c r="W3270" t="str">
        <f t="shared" si="462"/>
        <v>Open</v>
      </c>
      <c r="X3270" t="str">
        <f>_xlfn.XLOOKUP(B3270,'Customers'!A:A,'Customers'!E:E,"")</f>
        <v>SMB</v>
      </c>
      <c r="Y3270">
        <f t="shared" si="463"/>
        <v>0</v>
      </c>
      <c r="Z3270" t="str">
        <f t="shared" si="464"/>
        <v/>
      </c>
      <c r="AA3270">
        <f t="shared" si="467"/>
        <v>0</v>
      </c>
    </row>
    <row r="3271" spans="1:27">
      <c r="A3271" t="s">
        <v>9401</v>
      </c>
      <c r="B3271" t="s">
        <v>8804</v>
      </c>
      <c r="C3271" t="s">
        <v>18</v>
      </c>
      <c r="D3271" t="s">
        <v>37</v>
      </c>
      <c r="E3271" t="s">
        <v>177</v>
      </c>
      <c r="F3271" t="s">
        <v>9402</v>
      </c>
      <c r="G3271" s="6">
        <f t="shared" si="459"/>
        <v>89861</v>
      </c>
      <c r="H3271" t="s">
        <v>47</v>
      </c>
      <c r="I3271" t="s">
        <v>62</v>
      </c>
      <c r="J3271" t="str">
        <f t="shared" si="460"/>
        <v>Jairaj Panchal</v>
      </c>
      <c r="K3271" t="s">
        <v>8341</v>
      </c>
      <c r="L3271" s="7">
        <f t="shared" si="465"/>
        <v>45403</v>
      </c>
      <c r="M3271" s="7">
        <v>45471</v>
      </c>
      <c r="N3271" s="1">
        <f t="shared" si="461"/>
        <v>45471</v>
      </c>
      <c r="P3271" s="7" t="str">
        <f t="shared" si="466"/>
        <v/>
      </c>
      <c r="R3271">
        <v>0</v>
      </c>
      <c r="S3271">
        <v>1</v>
      </c>
      <c r="T3271">
        <v>7.1</v>
      </c>
      <c r="U3271" t="s">
        <v>33</v>
      </c>
      <c r="W3271" t="str">
        <f t="shared" si="462"/>
        <v>Open</v>
      </c>
      <c r="X3271" t="str">
        <f>_xlfn.XLOOKUP(B3271,'Customers'!A:A,'Customers'!E:E,"")</f>
        <v>SMB</v>
      </c>
      <c r="Y3271">
        <f t="shared" si="463"/>
        <v>0</v>
      </c>
      <c r="Z3271" t="str">
        <f t="shared" si="464"/>
        <v/>
      </c>
      <c r="AA3271">
        <f t="shared" si="467"/>
        <v>0</v>
      </c>
    </row>
    <row r="3272" spans="1:27">
      <c r="A3272" t="s">
        <v>9403</v>
      </c>
      <c r="B3272" t="s">
        <v>6471</v>
      </c>
      <c r="C3272" t="s">
        <v>2104</v>
      </c>
      <c r="D3272" t="s">
        <v>19</v>
      </c>
      <c r="E3272" t="s">
        <v>115</v>
      </c>
      <c r="F3272" t="s">
        <v>9404</v>
      </c>
      <c r="G3272" s="6">
        <f t="shared" si="459"/>
        <v>7471</v>
      </c>
      <c r="H3272" t="s">
        <v>79</v>
      </c>
      <c r="I3272" t="s">
        <v>274</v>
      </c>
      <c r="J3272" t="str">
        <f t="shared" si="460"/>
        <v>Rachit Lall</v>
      </c>
      <c r="K3272" t="s">
        <v>3092</v>
      </c>
      <c r="L3272" s="7">
        <f t="shared" si="465"/>
        <v>44825</v>
      </c>
      <c r="M3272" s="7">
        <v>44878</v>
      </c>
      <c r="N3272" s="1">
        <f t="shared" si="461"/>
        <v>44878</v>
      </c>
      <c r="O3272" s="7">
        <v>44948</v>
      </c>
      <c r="P3272" s="7">
        <f t="shared" si="466"/>
        <v>44948</v>
      </c>
      <c r="Q3272">
        <v>123</v>
      </c>
      <c r="R3272">
        <v>0</v>
      </c>
      <c r="S3272">
        <v>1</v>
      </c>
      <c r="T3272">
        <v>4.3</v>
      </c>
      <c r="U3272" t="s">
        <v>33</v>
      </c>
      <c r="W3272" t="str">
        <f t="shared" si="462"/>
        <v>Lost</v>
      </c>
      <c r="X3272" t="str">
        <f>_xlfn.XLOOKUP(B3272,'Customers'!A:A,'Customers'!E:E,"")</f>
        <v>Mid-Market</v>
      </c>
      <c r="Y3272">
        <f t="shared" si="463"/>
        <v>1</v>
      </c>
      <c r="Z3272">
        <f t="shared" si="464"/>
        <v>70</v>
      </c>
      <c r="AA3272">
        <f t="shared" si="467"/>
        <v>1</v>
      </c>
    </row>
    <row r="3273" spans="1:27">
      <c r="A3273" t="s">
        <v>9405</v>
      </c>
      <c r="B3273" t="s">
        <v>3332</v>
      </c>
      <c r="C3273" t="s">
        <v>417</v>
      </c>
      <c r="D3273" t="s">
        <v>66</v>
      </c>
      <c r="E3273" t="s">
        <v>91</v>
      </c>
      <c r="F3273" t="s">
        <v>9406</v>
      </c>
      <c r="G3273" s="6">
        <f t="shared" si="459"/>
        <v>7407</v>
      </c>
      <c r="H3273" t="s">
        <v>22</v>
      </c>
      <c r="I3273" t="s">
        <v>23</v>
      </c>
      <c r="J3273" t="str">
        <f t="shared" si="460"/>
        <v>Nihal Bhasin</v>
      </c>
      <c r="K3273" t="s">
        <v>4490</v>
      </c>
      <c r="L3273" s="7">
        <f t="shared" si="465"/>
        <v>45593</v>
      </c>
      <c r="M3273" s="7">
        <v>45758</v>
      </c>
      <c r="N3273" s="1">
        <f t="shared" si="461"/>
        <v>45758</v>
      </c>
      <c r="O3273" s="7">
        <v>45651</v>
      </c>
      <c r="P3273" s="7">
        <f t="shared" si="466"/>
        <v>45651</v>
      </c>
      <c r="Q3273">
        <v>58</v>
      </c>
      <c r="R3273">
        <v>0</v>
      </c>
      <c r="S3273">
        <v>1</v>
      </c>
      <c r="T3273">
        <v>17.5</v>
      </c>
      <c r="U3273" t="s">
        <v>42</v>
      </c>
      <c r="W3273" t="str">
        <f t="shared" si="462"/>
        <v>Won</v>
      </c>
      <c r="X3273" t="str">
        <f>_xlfn.XLOOKUP(B3273,'Customers'!A:A,'Customers'!E:E,"")</f>
        <v>Mid-Market</v>
      </c>
      <c r="Y3273">
        <f t="shared" si="463"/>
        <v>1</v>
      </c>
      <c r="Z3273">
        <f t="shared" si="464"/>
        <v>-107</v>
      </c>
      <c r="AA3273">
        <f t="shared" si="467"/>
        <v>0</v>
      </c>
    </row>
    <row r="3274" spans="1:27">
      <c r="A3274" t="s">
        <v>9407</v>
      </c>
      <c r="B3274" t="s">
        <v>1028</v>
      </c>
      <c r="C3274" t="s">
        <v>3486</v>
      </c>
      <c r="D3274" t="s">
        <v>53</v>
      </c>
      <c r="E3274" t="s">
        <v>115</v>
      </c>
      <c r="F3274" t="s">
        <v>9408</v>
      </c>
      <c r="G3274" s="6">
        <f t="shared" si="459"/>
        <v>25643</v>
      </c>
      <c r="H3274" t="s">
        <v>47</v>
      </c>
      <c r="I3274" t="s">
        <v>258</v>
      </c>
      <c r="J3274" t="str">
        <f t="shared" si="460"/>
        <v>Jasmit Gour</v>
      </c>
      <c r="K3274" t="s">
        <v>6842</v>
      </c>
      <c r="L3274" s="7">
        <f t="shared" si="465"/>
        <v>45558</v>
      </c>
      <c r="M3274" s="7">
        <v>45697</v>
      </c>
      <c r="N3274" s="1">
        <f t="shared" si="461"/>
        <v>45697</v>
      </c>
      <c r="O3274" s="7">
        <v>45649</v>
      </c>
      <c r="P3274" s="7">
        <f t="shared" si="466"/>
        <v>45649</v>
      </c>
      <c r="Q3274">
        <v>91</v>
      </c>
      <c r="R3274">
        <v>0</v>
      </c>
      <c r="S3274">
        <v>1</v>
      </c>
      <c r="U3274" t="s">
        <v>42</v>
      </c>
      <c r="W3274" t="str">
        <f t="shared" si="462"/>
        <v>Lost</v>
      </c>
      <c r="X3274" t="str">
        <f>_xlfn.XLOOKUP(B3274,'Customers'!A:A,'Customers'!E:E,"")</f>
        <v>SMB</v>
      </c>
      <c r="Y3274">
        <f t="shared" si="463"/>
        <v>1</v>
      </c>
      <c r="Z3274">
        <f t="shared" si="464"/>
        <v>-48</v>
      </c>
      <c r="AA3274">
        <f t="shared" si="467"/>
        <v>0</v>
      </c>
    </row>
    <row r="3275" spans="1:27">
      <c r="A3275" t="s">
        <v>9409</v>
      </c>
      <c r="B3275" t="s">
        <v>2231</v>
      </c>
      <c r="C3275" t="s">
        <v>246</v>
      </c>
      <c r="D3275" t="s">
        <v>53</v>
      </c>
      <c r="E3275" t="s">
        <v>177</v>
      </c>
      <c r="F3275" t="s">
        <v>9410</v>
      </c>
      <c r="G3275" s="6">
        <f t="shared" si="459"/>
        <v>18153</v>
      </c>
      <c r="H3275" t="s">
        <v>172</v>
      </c>
      <c r="I3275" t="s">
        <v>31</v>
      </c>
      <c r="J3275" t="str">
        <f t="shared" si="460"/>
        <v>Ati Seshadri</v>
      </c>
      <c r="K3275" t="s">
        <v>1284</v>
      </c>
      <c r="L3275" s="7">
        <f t="shared" si="465"/>
        <v>45492</v>
      </c>
      <c r="M3275" s="7">
        <v>45634</v>
      </c>
      <c r="N3275" s="1">
        <f t="shared" si="461"/>
        <v>45634</v>
      </c>
      <c r="P3275" s="7" t="str">
        <f t="shared" si="466"/>
        <v/>
      </c>
      <c r="R3275">
        <v>0</v>
      </c>
      <c r="S3275">
        <v>1</v>
      </c>
      <c r="U3275" t="s">
        <v>58</v>
      </c>
      <c r="W3275" t="str">
        <f t="shared" si="462"/>
        <v>Open</v>
      </c>
      <c r="X3275" t="str">
        <f>_xlfn.XLOOKUP(B3275,'Customers'!A:A,'Customers'!E:E,"")</f>
        <v>SMB</v>
      </c>
      <c r="Y3275">
        <f t="shared" si="463"/>
        <v>0</v>
      </c>
      <c r="Z3275" t="str">
        <f t="shared" si="464"/>
        <v/>
      </c>
      <c r="AA3275">
        <f t="shared" si="467"/>
        <v>0</v>
      </c>
    </row>
    <row r="3276" spans="1:27">
      <c r="A3276" t="s">
        <v>9411</v>
      </c>
      <c r="B3276" t="s">
        <v>4099</v>
      </c>
      <c r="C3276" t="s">
        <v>18</v>
      </c>
      <c r="D3276" t="s">
        <v>37</v>
      </c>
      <c r="E3276" t="s">
        <v>28</v>
      </c>
      <c r="F3276" t="s">
        <v>9412</v>
      </c>
      <c r="G3276" s="6">
        <f t="shared" si="459"/>
        <v>103516</v>
      </c>
      <c r="H3276" t="s">
        <v>161</v>
      </c>
      <c r="I3276" t="s">
        <v>374</v>
      </c>
      <c r="J3276" t="str">
        <f t="shared" si="460"/>
        <v>Vidhi Mital</v>
      </c>
      <c r="K3276" t="s">
        <v>9413</v>
      </c>
      <c r="L3276" s="7">
        <f t="shared" si="465"/>
        <v>44783</v>
      </c>
      <c r="M3276" s="7">
        <v>44892</v>
      </c>
      <c r="N3276" s="1">
        <f t="shared" si="461"/>
        <v>44892</v>
      </c>
      <c r="P3276" s="7" t="str">
        <f t="shared" si="466"/>
        <v/>
      </c>
      <c r="R3276">
        <v>0</v>
      </c>
      <c r="S3276">
        <v>1</v>
      </c>
      <c r="T3276">
        <v>3.7</v>
      </c>
      <c r="U3276" t="s">
        <v>25</v>
      </c>
      <c r="W3276" t="str">
        <f t="shared" si="462"/>
        <v>Open</v>
      </c>
      <c r="X3276" t="str">
        <f>_xlfn.XLOOKUP(B3276,'Customers'!A:A,'Customers'!E:E,"")</f>
        <v>Mid-Market</v>
      </c>
      <c r="Y3276">
        <f t="shared" si="463"/>
        <v>0</v>
      </c>
      <c r="Z3276" t="str">
        <f t="shared" si="464"/>
        <v/>
      </c>
      <c r="AA3276">
        <f t="shared" si="467"/>
        <v>0</v>
      </c>
    </row>
    <row r="3277" spans="1:27">
      <c r="A3277" t="s">
        <v>9414</v>
      </c>
      <c r="B3277" t="s">
        <v>4441</v>
      </c>
      <c r="C3277" t="s">
        <v>18</v>
      </c>
      <c r="D3277" t="s">
        <v>53</v>
      </c>
      <c r="E3277" t="s">
        <v>177</v>
      </c>
      <c r="F3277" t="s">
        <v>9415</v>
      </c>
      <c r="G3277" s="6">
        <f t="shared" si="459"/>
        <v>47730</v>
      </c>
      <c r="H3277" t="s">
        <v>30</v>
      </c>
      <c r="I3277" t="s">
        <v>361</v>
      </c>
      <c r="J3277" t="str">
        <f t="shared" si="460"/>
        <v>Jalsa Parsa</v>
      </c>
      <c r="K3277" t="s">
        <v>2142</v>
      </c>
      <c r="L3277" s="7">
        <f t="shared" si="465"/>
        <v>45427</v>
      </c>
      <c r="M3277" s="7">
        <v>45505</v>
      </c>
      <c r="N3277" s="1">
        <f t="shared" si="461"/>
        <v>45505</v>
      </c>
      <c r="P3277" s="7" t="str">
        <f t="shared" si="466"/>
        <v/>
      </c>
      <c r="R3277">
        <v>0</v>
      </c>
      <c r="S3277">
        <v>1</v>
      </c>
      <c r="T3277">
        <v>29.8</v>
      </c>
      <c r="U3277" t="s">
        <v>58</v>
      </c>
      <c r="W3277" t="str">
        <f t="shared" si="462"/>
        <v>Open</v>
      </c>
      <c r="X3277" t="str">
        <f>_xlfn.XLOOKUP(B3277,'Customers'!A:A,'Customers'!E:E,"")</f>
        <v>SMB</v>
      </c>
      <c r="Y3277">
        <f t="shared" si="463"/>
        <v>0</v>
      </c>
      <c r="Z3277" t="str">
        <f t="shared" si="464"/>
        <v/>
      </c>
      <c r="AA3277">
        <f t="shared" si="467"/>
        <v>0</v>
      </c>
    </row>
    <row r="3278" spans="1:27">
      <c r="A3278" t="s">
        <v>9416</v>
      </c>
      <c r="B3278" t="s">
        <v>2566</v>
      </c>
      <c r="C3278" t="s">
        <v>1520</v>
      </c>
      <c r="D3278" t="s">
        <v>53</v>
      </c>
      <c r="E3278" t="s">
        <v>91</v>
      </c>
      <c r="F3278" t="s">
        <v>383</v>
      </c>
      <c r="G3278" s="6">
        <f t="shared" si="459"/>
        <v>16000</v>
      </c>
      <c r="H3278" t="s">
        <v>39</v>
      </c>
      <c r="I3278" t="s">
        <v>361</v>
      </c>
      <c r="J3278" t="str">
        <f t="shared" si="460"/>
        <v>Jalsa Parsa</v>
      </c>
      <c r="K3278" t="s">
        <v>3607</v>
      </c>
      <c r="L3278" s="7">
        <f t="shared" si="465"/>
        <v>45009</v>
      </c>
      <c r="M3278" s="7">
        <v>45167</v>
      </c>
      <c r="N3278" s="1">
        <f t="shared" si="461"/>
        <v>45167</v>
      </c>
      <c r="O3278" s="7">
        <v>45128</v>
      </c>
      <c r="P3278" s="7">
        <f t="shared" si="466"/>
        <v>45128</v>
      </c>
      <c r="Q3278">
        <v>119</v>
      </c>
      <c r="R3278">
        <v>1</v>
      </c>
      <c r="S3278">
        <v>2</v>
      </c>
      <c r="T3278">
        <v>30.4</v>
      </c>
      <c r="U3278" t="s">
        <v>25</v>
      </c>
      <c r="W3278" t="str">
        <f t="shared" si="462"/>
        <v>Won</v>
      </c>
      <c r="X3278" t="str">
        <f>_xlfn.XLOOKUP(B3278,'Customers'!A:A,'Customers'!E:E,"")</f>
        <v>Enterprise</v>
      </c>
      <c r="Y3278">
        <f t="shared" si="463"/>
        <v>1</v>
      </c>
      <c r="Z3278">
        <f t="shared" si="464"/>
        <v>-39</v>
      </c>
      <c r="AA3278">
        <f t="shared" si="467"/>
        <v>0</v>
      </c>
    </row>
    <row r="3279" spans="1:27">
      <c r="A3279" t="s">
        <v>9417</v>
      </c>
      <c r="B3279" t="s">
        <v>9418</v>
      </c>
      <c r="C3279" t="s">
        <v>149</v>
      </c>
      <c r="D3279" t="s">
        <v>53</v>
      </c>
      <c r="E3279" t="s">
        <v>54</v>
      </c>
      <c r="F3279" t="s">
        <v>9419</v>
      </c>
      <c r="G3279" s="6">
        <f t="shared" si="459"/>
        <v>32480</v>
      </c>
      <c r="H3279" t="s">
        <v>56</v>
      </c>
      <c r="I3279" t="s">
        <v>521</v>
      </c>
      <c r="J3279" t="str">
        <f t="shared" si="460"/>
        <v>Kashish Patla</v>
      </c>
      <c r="K3279" t="s">
        <v>9420</v>
      </c>
      <c r="L3279" s="7">
        <f t="shared" si="465"/>
        <v>44765</v>
      </c>
      <c r="M3279" s="7">
        <v>44938</v>
      </c>
      <c r="N3279" s="1">
        <f t="shared" si="461"/>
        <v>44938</v>
      </c>
      <c r="P3279" s="7" t="str">
        <f t="shared" si="466"/>
        <v/>
      </c>
      <c r="R3279">
        <v>0</v>
      </c>
      <c r="S3279">
        <v>1</v>
      </c>
      <c r="T3279">
        <v>2.6</v>
      </c>
      <c r="U3279" t="s">
        <v>42</v>
      </c>
      <c r="W3279" t="str">
        <f t="shared" si="462"/>
        <v>Open</v>
      </c>
      <c r="X3279" t="str">
        <f>_xlfn.XLOOKUP(B3279,'Customers'!A:A,'Customers'!E:E,"")</f>
        <v>Mid-Market</v>
      </c>
      <c r="Y3279">
        <f t="shared" si="463"/>
        <v>0</v>
      </c>
      <c r="Z3279" t="str">
        <f t="shared" si="464"/>
        <v/>
      </c>
      <c r="AA3279">
        <f t="shared" si="467"/>
        <v>0</v>
      </c>
    </row>
    <row r="3280" spans="1:27">
      <c r="A3280" t="s">
        <v>9421</v>
      </c>
      <c r="B3280" t="s">
        <v>5233</v>
      </c>
      <c r="C3280" t="s">
        <v>18</v>
      </c>
      <c r="D3280" t="s">
        <v>66</v>
      </c>
      <c r="E3280" t="s">
        <v>20</v>
      </c>
      <c r="F3280" t="s">
        <v>9422</v>
      </c>
      <c r="G3280" s="6">
        <f t="shared" si="459"/>
        <v>22440</v>
      </c>
      <c r="H3280" t="s">
        <v>161</v>
      </c>
      <c r="I3280" t="s">
        <v>98</v>
      </c>
      <c r="J3280" t="str">
        <f t="shared" si="460"/>
        <v>Amruta Sinha</v>
      </c>
      <c r="K3280" t="s">
        <v>7642</v>
      </c>
      <c r="L3280" s="7">
        <f t="shared" si="465"/>
        <v>44820</v>
      </c>
      <c r="M3280" s="7">
        <v>44838</v>
      </c>
      <c r="N3280" s="1">
        <f t="shared" si="461"/>
        <v>44838</v>
      </c>
      <c r="P3280" s="7" t="str">
        <f t="shared" si="466"/>
        <v/>
      </c>
      <c r="R3280">
        <v>0</v>
      </c>
      <c r="S3280">
        <v>1</v>
      </c>
      <c r="T3280">
        <v>14.6</v>
      </c>
      <c r="U3280" t="s">
        <v>25</v>
      </c>
      <c r="W3280" t="str">
        <f t="shared" si="462"/>
        <v>Open</v>
      </c>
      <c r="X3280" t="str">
        <f>_xlfn.XLOOKUP(B3280,'Customers'!A:A,'Customers'!E:E,"")</f>
        <v>SMB</v>
      </c>
      <c r="Y3280">
        <f t="shared" si="463"/>
        <v>0</v>
      </c>
      <c r="Z3280" t="str">
        <f t="shared" si="464"/>
        <v/>
      </c>
      <c r="AA3280">
        <f t="shared" si="467"/>
        <v>0</v>
      </c>
    </row>
    <row r="3281" spans="1:27">
      <c r="A3281" t="s">
        <v>9423</v>
      </c>
      <c r="B3281" t="s">
        <v>4869</v>
      </c>
      <c r="C3281" t="s">
        <v>1927</v>
      </c>
      <c r="D3281" t="s">
        <v>183</v>
      </c>
      <c r="E3281" t="s">
        <v>28</v>
      </c>
      <c r="F3281" t="s">
        <v>9424</v>
      </c>
      <c r="G3281" s="6">
        <f t="shared" si="459"/>
        <v>6342</v>
      </c>
      <c r="H3281" t="s">
        <v>161</v>
      </c>
      <c r="I3281" t="s">
        <v>105</v>
      </c>
      <c r="J3281" t="str">
        <f t="shared" si="460"/>
        <v>Hemangini Bahri</v>
      </c>
      <c r="K3281" t="s">
        <v>1992</v>
      </c>
      <c r="L3281" s="7">
        <f t="shared" si="465"/>
        <v>44699</v>
      </c>
      <c r="M3281" s="7">
        <v>44751</v>
      </c>
      <c r="N3281" s="1">
        <f t="shared" si="461"/>
        <v>44751</v>
      </c>
      <c r="P3281" s="7" t="str">
        <f t="shared" si="466"/>
        <v/>
      </c>
      <c r="R3281">
        <v>0</v>
      </c>
      <c r="S3281">
        <v>1</v>
      </c>
      <c r="T3281">
        <v>21.4</v>
      </c>
      <c r="U3281" t="s">
        <v>25</v>
      </c>
      <c r="W3281" t="str">
        <f t="shared" si="462"/>
        <v>Open</v>
      </c>
      <c r="X3281" t="str">
        <f>_xlfn.XLOOKUP(B3281,'Customers'!A:A,'Customers'!E:E,"")</f>
        <v>SMB</v>
      </c>
      <c r="Y3281">
        <f t="shared" si="463"/>
        <v>0</v>
      </c>
      <c r="Z3281" t="str">
        <f t="shared" si="464"/>
        <v/>
      </c>
      <c r="AA3281">
        <f t="shared" si="467"/>
        <v>0</v>
      </c>
    </row>
    <row r="3282" spans="1:27">
      <c r="A3282" t="s">
        <v>9425</v>
      </c>
      <c r="B3282" t="s">
        <v>7798</v>
      </c>
      <c r="C3282" t="s">
        <v>1007</v>
      </c>
      <c r="D3282" t="s">
        <v>66</v>
      </c>
      <c r="E3282" t="s">
        <v>115</v>
      </c>
      <c r="F3282" t="s">
        <v>9426</v>
      </c>
      <c r="G3282" s="6">
        <f t="shared" si="459"/>
        <v>22472</v>
      </c>
      <c r="H3282" t="s">
        <v>47</v>
      </c>
      <c r="I3282" t="s">
        <v>737</v>
      </c>
      <c r="J3282" t="str">
        <f t="shared" si="460"/>
        <v>Ekta Uppal</v>
      </c>
      <c r="K3282" t="s">
        <v>4574</v>
      </c>
      <c r="L3282" s="7">
        <f t="shared" si="465"/>
        <v>45465</v>
      </c>
      <c r="M3282" s="7">
        <v>45551</v>
      </c>
      <c r="N3282" s="1">
        <f t="shared" si="461"/>
        <v>45551</v>
      </c>
      <c r="O3282" s="7">
        <v>45591</v>
      </c>
      <c r="P3282" s="7">
        <f t="shared" si="466"/>
        <v>45591</v>
      </c>
      <c r="Q3282">
        <v>126</v>
      </c>
      <c r="R3282">
        <v>0</v>
      </c>
      <c r="S3282">
        <v>1</v>
      </c>
      <c r="T3282">
        <v>2.1</v>
      </c>
      <c r="U3282" t="s">
        <v>25</v>
      </c>
      <c r="W3282" t="str">
        <f t="shared" si="462"/>
        <v>Lost</v>
      </c>
      <c r="X3282" t="str">
        <f>_xlfn.XLOOKUP(B3282,'Customers'!A:A,'Customers'!E:E,"")</f>
        <v>SMB</v>
      </c>
      <c r="Y3282">
        <f t="shared" si="463"/>
        <v>1</v>
      </c>
      <c r="Z3282">
        <f t="shared" si="464"/>
        <v>40</v>
      </c>
      <c r="AA3282">
        <f t="shared" si="467"/>
        <v>1</v>
      </c>
    </row>
    <row r="3283" spans="1:27">
      <c r="A3283" t="s">
        <v>9427</v>
      </c>
      <c r="B3283" t="s">
        <v>775</v>
      </c>
      <c r="C3283" t="s">
        <v>1740</v>
      </c>
      <c r="D3283" t="s">
        <v>183</v>
      </c>
      <c r="E3283" t="s">
        <v>91</v>
      </c>
      <c r="F3283" t="s">
        <v>9428</v>
      </c>
      <c r="G3283" s="6">
        <f t="shared" si="459"/>
        <v>4331</v>
      </c>
      <c r="H3283" t="s">
        <v>30</v>
      </c>
      <c r="I3283" t="s">
        <v>86</v>
      </c>
      <c r="J3283" t="str">
        <f t="shared" si="460"/>
        <v>Mason Solanki</v>
      </c>
      <c r="K3283" t="s">
        <v>5301</v>
      </c>
      <c r="L3283" s="7">
        <f t="shared" si="465"/>
        <v>45238</v>
      </c>
      <c r="M3283" s="7">
        <v>45259</v>
      </c>
      <c r="N3283" s="1">
        <f t="shared" si="461"/>
        <v>45259</v>
      </c>
      <c r="O3283" s="7">
        <v>45402</v>
      </c>
      <c r="P3283" s="7">
        <f t="shared" si="466"/>
        <v>45402</v>
      </c>
      <c r="Q3283">
        <v>164</v>
      </c>
      <c r="R3283">
        <v>0</v>
      </c>
      <c r="S3283">
        <v>1</v>
      </c>
      <c r="U3283" t="s">
        <v>58</v>
      </c>
      <c r="W3283" t="str">
        <f t="shared" si="462"/>
        <v>Won</v>
      </c>
      <c r="X3283" t="str">
        <f>_xlfn.XLOOKUP(B3283,'Customers'!A:A,'Customers'!E:E,"")</f>
        <v>SMB</v>
      </c>
      <c r="Y3283">
        <f t="shared" si="463"/>
        <v>1</v>
      </c>
      <c r="Z3283">
        <f t="shared" si="464"/>
        <v>143</v>
      </c>
      <c r="AA3283">
        <f t="shared" si="467"/>
        <v>1</v>
      </c>
    </row>
    <row r="3284" spans="1:27">
      <c r="A3284" t="s">
        <v>9429</v>
      </c>
      <c r="B3284" t="s">
        <v>8745</v>
      </c>
      <c r="C3284" t="s">
        <v>18</v>
      </c>
      <c r="D3284" t="s">
        <v>53</v>
      </c>
      <c r="E3284" t="s">
        <v>54</v>
      </c>
      <c r="F3284" t="s">
        <v>9430</v>
      </c>
      <c r="G3284" s="6">
        <f t="shared" si="459"/>
        <v>42213</v>
      </c>
      <c r="H3284" t="s">
        <v>172</v>
      </c>
      <c r="I3284" t="s">
        <v>62</v>
      </c>
      <c r="J3284" t="str">
        <f t="shared" si="460"/>
        <v>Jairaj Panchal</v>
      </c>
      <c r="K3284" t="s">
        <v>6761</v>
      </c>
      <c r="L3284" s="7">
        <f t="shared" si="465"/>
        <v>44740</v>
      </c>
      <c r="M3284" s="7">
        <v>44762</v>
      </c>
      <c r="N3284" s="1">
        <f t="shared" si="461"/>
        <v>44762</v>
      </c>
      <c r="P3284" s="7" t="str">
        <f t="shared" si="466"/>
        <v/>
      </c>
      <c r="R3284">
        <v>0</v>
      </c>
      <c r="S3284">
        <v>1</v>
      </c>
      <c r="T3284">
        <v>3</v>
      </c>
      <c r="U3284" t="s">
        <v>42</v>
      </c>
      <c r="W3284" t="str">
        <f t="shared" si="462"/>
        <v>Open</v>
      </c>
      <c r="X3284" t="str">
        <f>_xlfn.XLOOKUP(B3284,'Customers'!A:A,'Customers'!E:E,"")</f>
        <v>SMB</v>
      </c>
      <c r="Y3284">
        <f t="shared" si="463"/>
        <v>0</v>
      </c>
      <c r="Z3284" t="str">
        <f t="shared" si="464"/>
        <v/>
      </c>
      <c r="AA3284">
        <f t="shared" si="467"/>
        <v>0</v>
      </c>
    </row>
    <row r="3285" spans="1:27">
      <c r="A3285" t="s">
        <v>9431</v>
      </c>
      <c r="B3285" t="s">
        <v>1720</v>
      </c>
      <c r="C3285" t="s">
        <v>221</v>
      </c>
      <c r="D3285" t="s">
        <v>53</v>
      </c>
      <c r="E3285" t="s">
        <v>177</v>
      </c>
      <c r="F3285" t="s">
        <v>9432</v>
      </c>
      <c r="G3285" s="6">
        <f t="shared" si="459"/>
        <v>21866</v>
      </c>
      <c r="H3285" t="s">
        <v>47</v>
      </c>
      <c r="I3285" t="s">
        <v>274</v>
      </c>
      <c r="J3285" t="str">
        <f t="shared" si="460"/>
        <v>Rachit Lall</v>
      </c>
      <c r="K3285" t="s">
        <v>3545</v>
      </c>
      <c r="L3285" s="7">
        <f t="shared" si="465"/>
        <v>44961</v>
      </c>
      <c r="M3285" s="7">
        <v>45036</v>
      </c>
      <c r="N3285" s="1">
        <f t="shared" si="461"/>
        <v>45036</v>
      </c>
      <c r="P3285" s="7" t="str">
        <f t="shared" si="466"/>
        <v/>
      </c>
      <c r="R3285">
        <v>0</v>
      </c>
      <c r="S3285">
        <v>1</v>
      </c>
      <c r="T3285">
        <v>16.5</v>
      </c>
      <c r="U3285" t="s">
        <v>100</v>
      </c>
      <c r="W3285" t="str">
        <f t="shared" si="462"/>
        <v>Open</v>
      </c>
      <c r="X3285" t="str">
        <f>_xlfn.XLOOKUP(B3285,'Customers'!A:A,'Customers'!E:E,"")</f>
        <v>Mid-Market</v>
      </c>
      <c r="Y3285">
        <f t="shared" si="463"/>
        <v>0</v>
      </c>
      <c r="Z3285" t="str">
        <f t="shared" si="464"/>
        <v/>
      </c>
      <c r="AA3285">
        <f t="shared" si="467"/>
        <v>0</v>
      </c>
    </row>
    <row r="3286" spans="1:27">
      <c r="A3286" t="s">
        <v>9433</v>
      </c>
      <c r="B3286" t="s">
        <v>3781</v>
      </c>
      <c r="C3286" t="s">
        <v>3102</v>
      </c>
      <c r="D3286" t="s">
        <v>66</v>
      </c>
      <c r="E3286" t="s">
        <v>91</v>
      </c>
      <c r="F3286" t="s">
        <v>9434</v>
      </c>
      <c r="G3286" s="6">
        <f t="shared" si="459"/>
        <v>10692</v>
      </c>
      <c r="H3286" t="s">
        <v>47</v>
      </c>
      <c r="I3286" t="s">
        <v>232</v>
      </c>
      <c r="J3286" t="str">
        <f t="shared" si="460"/>
        <v>Patrick Sama</v>
      </c>
      <c r="K3286" t="s">
        <v>5348</v>
      </c>
      <c r="L3286" s="7">
        <f t="shared" si="465"/>
        <v>45527</v>
      </c>
      <c r="M3286" s="7">
        <v>45645</v>
      </c>
      <c r="N3286" s="1">
        <f t="shared" si="461"/>
        <v>45645</v>
      </c>
      <c r="O3286" s="7">
        <v>45659</v>
      </c>
      <c r="P3286" s="7">
        <f t="shared" si="466"/>
        <v>45659</v>
      </c>
      <c r="Q3286">
        <v>132</v>
      </c>
      <c r="R3286">
        <v>0</v>
      </c>
      <c r="S3286">
        <v>1</v>
      </c>
      <c r="T3286">
        <v>23.8</v>
      </c>
      <c r="U3286" t="s">
        <v>25</v>
      </c>
      <c r="W3286" t="str">
        <f t="shared" si="462"/>
        <v>Won</v>
      </c>
      <c r="X3286" t="str">
        <f>_xlfn.XLOOKUP(B3286,'Customers'!A:A,'Customers'!E:E,"")</f>
        <v>SMB</v>
      </c>
      <c r="Y3286">
        <f t="shared" si="463"/>
        <v>1</v>
      </c>
      <c r="Z3286">
        <f t="shared" si="464"/>
        <v>14</v>
      </c>
      <c r="AA3286">
        <f t="shared" si="467"/>
        <v>0</v>
      </c>
    </row>
    <row r="3287" spans="1:27">
      <c r="A3287" t="s">
        <v>9435</v>
      </c>
      <c r="B3287" t="s">
        <v>9436</v>
      </c>
      <c r="C3287" t="s">
        <v>3566</v>
      </c>
      <c r="D3287" t="s">
        <v>53</v>
      </c>
      <c r="E3287" t="s">
        <v>45</v>
      </c>
      <c r="F3287" t="s">
        <v>9437</v>
      </c>
      <c r="G3287" s="6">
        <f t="shared" si="459"/>
        <v>25554</v>
      </c>
      <c r="H3287" t="s">
        <v>47</v>
      </c>
      <c r="I3287" t="s">
        <v>258</v>
      </c>
      <c r="J3287" t="str">
        <f t="shared" si="460"/>
        <v>Jasmit Gour</v>
      </c>
      <c r="K3287" t="s">
        <v>1517</v>
      </c>
      <c r="L3287" s="7">
        <f t="shared" si="465"/>
        <v>44805</v>
      </c>
      <c r="M3287" s="7">
        <v>44974</v>
      </c>
      <c r="N3287" s="1">
        <f t="shared" si="461"/>
        <v>44974</v>
      </c>
      <c r="P3287" s="7" t="str">
        <f t="shared" si="466"/>
        <v/>
      </c>
      <c r="R3287">
        <v>0</v>
      </c>
      <c r="S3287">
        <v>1</v>
      </c>
      <c r="T3287">
        <v>11.7</v>
      </c>
      <c r="U3287" t="s">
        <v>42</v>
      </c>
      <c r="W3287" t="str">
        <f t="shared" si="462"/>
        <v>Open</v>
      </c>
      <c r="X3287" t="str">
        <f>_xlfn.XLOOKUP(B3287,'Customers'!A:A,'Customers'!E:E,"")</f>
        <v>Enterprise</v>
      </c>
      <c r="Y3287">
        <f t="shared" si="463"/>
        <v>0</v>
      </c>
      <c r="Z3287" t="str">
        <f t="shared" si="464"/>
        <v/>
      </c>
      <c r="AA3287">
        <f t="shared" si="467"/>
        <v>0</v>
      </c>
    </row>
    <row r="3288" spans="1:27">
      <c r="A3288" t="s">
        <v>9438</v>
      </c>
      <c r="B3288" t="s">
        <v>9439</v>
      </c>
      <c r="C3288" t="s">
        <v>18</v>
      </c>
      <c r="D3288" t="s">
        <v>66</v>
      </c>
      <c r="E3288" t="s">
        <v>54</v>
      </c>
      <c r="F3288" t="s">
        <v>9440</v>
      </c>
      <c r="G3288" s="6">
        <f t="shared" si="459"/>
        <v>21281</v>
      </c>
      <c r="H3288" t="s">
        <v>161</v>
      </c>
      <c r="I3288" t="s">
        <v>1094</v>
      </c>
      <c r="J3288" t="str">
        <f t="shared" si="460"/>
        <v>Jairaj Panchal</v>
      </c>
      <c r="K3288" t="s">
        <v>1130</v>
      </c>
      <c r="L3288" s="7">
        <f t="shared" si="465"/>
        <v>44994</v>
      </c>
      <c r="M3288" s="7">
        <v>45173</v>
      </c>
      <c r="N3288" s="1">
        <f t="shared" si="461"/>
        <v>45173</v>
      </c>
      <c r="P3288" s="7" t="str">
        <f t="shared" si="466"/>
        <v/>
      </c>
      <c r="R3288">
        <v>0</v>
      </c>
      <c r="S3288">
        <v>1</v>
      </c>
      <c r="T3288">
        <v>28.4</v>
      </c>
      <c r="U3288" t="s">
        <v>100</v>
      </c>
      <c r="W3288" t="str">
        <f t="shared" si="462"/>
        <v>Open</v>
      </c>
      <c r="X3288" t="str">
        <f>_xlfn.XLOOKUP(B3288,'Customers'!A:A,'Customers'!E:E,"")</f>
        <v>Mid-Market</v>
      </c>
      <c r="Y3288">
        <f t="shared" si="463"/>
        <v>0</v>
      </c>
      <c r="Z3288" t="str">
        <f t="shared" si="464"/>
        <v/>
      </c>
      <c r="AA3288">
        <f t="shared" si="467"/>
        <v>0</v>
      </c>
    </row>
    <row r="3289" spans="1:27">
      <c r="A3289" t="s">
        <v>9441</v>
      </c>
      <c r="B3289" t="s">
        <v>8673</v>
      </c>
      <c r="C3289" t="s">
        <v>1881</v>
      </c>
      <c r="D3289" t="s">
        <v>19</v>
      </c>
      <c r="E3289" t="s">
        <v>91</v>
      </c>
      <c r="F3289" t="s">
        <v>9442</v>
      </c>
      <c r="G3289" s="6">
        <f t="shared" si="459"/>
        <v>8970</v>
      </c>
      <c r="H3289" t="s">
        <v>79</v>
      </c>
      <c r="I3289" t="s">
        <v>268</v>
      </c>
      <c r="J3289" t="str">
        <f t="shared" si="460"/>
        <v>Panini Kade</v>
      </c>
      <c r="K3289" t="s">
        <v>845</v>
      </c>
      <c r="L3289" s="7">
        <f t="shared" si="465"/>
        <v>45656</v>
      </c>
      <c r="M3289" s="7">
        <v>45713</v>
      </c>
      <c r="N3289" s="1">
        <f t="shared" si="461"/>
        <v>45713</v>
      </c>
      <c r="O3289" s="7">
        <v>45850</v>
      </c>
      <c r="P3289" s="7">
        <f t="shared" si="466"/>
        <v>45850</v>
      </c>
      <c r="Q3289">
        <v>194</v>
      </c>
      <c r="R3289">
        <v>1</v>
      </c>
      <c r="S3289">
        <v>3</v>
      </c>
      <c r="T3289">
        <v>15.7</v>
      </c>
      <c r="U3289" t="s">
        <v>42</v>
      </c>
      <c r="W3289" t="str">
        <f t="shared" si="462"/>
        <v>Won</v>
      </c>
      <c r="X3289" t="str">
        <f>_xlfn.XLOOKUP(B3289,'Customers'!A:A,'Customers'!E:E,"")</f>
        <v>Mid-Market</v>
      </c>
      <c r="Y3289">
        <f t="shared" si="463"/>
        <v>1</v>
      </c>
      <c r="Z3289">
        <f t="shared" si="464"/>
        <v>137</v>
      </c>
      <c r="AA3289">
        <f t="shared" si="467"/>
        <v>1</v>
      </c>
    </row>
    <row r="3290" spans="1:27">
      <c r="A3290" t="s">
        <v>9443</v>
      </c>
      <c r="B3290" t="s">
        <v>513</v>
      </c>
      <c r="C3290" t="s">
        <v>2680</v>
      </c>
      <c r="D3290" t="s">
        <v>183</v>
      </c>
      <c r="E3290" t="s">
        <v>115</v>
      </c>
      <c r="F3290" t="s">
        <v>9444</v>
      </c>
      <c r="G3290" s="6">
        <f t="shared" si="459"/>
        <v>4804</v>
      </c>
      <c r="H3290" t="s">
        <v>161</v>
      </c>
      <c r="I3290" t="s">
        <v>117</v>
      </c>
      <c r="J3290" t="str">
        <f t="shared" si="460"/>
        <v>Ekta Uppal</v>
      </c>
      <c r="K3290" t="s">
        <v>551</v>
      </c>
      <c r="L3290" s="7">
        <f t="shared" si="465"/>
        <v>45647</v>
      </c>
      <c r="M3290" s="7">
        <v>45663</v>
      </c>
      <c r="N3290" s="1">
        <f t="shared" si="461"/>
        <v>45663</v>
      </c>
      <c r="O3290" s="7">
        <v>45735</v>
      </c>
      <c r="P3290" s="7">
        <f t="shared" si="466"/>
        <v>45735</v>
      </c>
      <c r="Q3290">
        <v>88</v>
      </c>
      <c r="R3290">
        <v>0</v>
      </c>
      <c r="S3290">
        <v>1</v>
      </c>
      <c r="T3290">
        <v>17.3</v>
      </c>
      <c r="U3290" t="s">
        <v>33</v>
      </c>
      <c r="W3290" t="str">
        <f t="shared" si="462"/>
        <v>Lost</v>
      </c>
      <c r="X3290" t="str">
        <f>_xlfn.XLOOKUP(B3290,'Customers'!A:A,'Customers'!E:E,"")</f>
        <v>Mid-Market</v>
      </c>
      <c r="Y3290">
        <f t="shared" si="463"/>
        <v>1</v>
      </c>
      <c r="Z3290">
        <f t="shared" si="464"/>
        <v>72</v>
      </c>
      <c r="AA3290">
        <f t="shared" si="467"/>
        <v>1</v>
      </c>
    </row>
    <row r="3291" spans="1:27">
      <c r="A3291" t="s">
        <v>9445</v>
      </c>
      <c r="B3291" t="s">
        <v>6875</v>
      </c>
      <c r="C3291" t="s">
        <v>3225</v>
      </c>
      <c r="D3291" t="s">
        <v>37</v>
      </c>
      <c r="E3291" t="s">
        <v>91</v>
      </c>
      <c r="F3291" t="s">
        <v>9446</v>
      </c>
      <c r="G3291" s="6">
        <f t="shared" si="459"/>
        <v>118465</v>
      </c>
      <c r="H3291" t="s">
        <v>47</v>
      </c>
      <c r="I3291" t="s">
        <v>98</v>
      </c>
      <c r="J3291" t="str">
        <f t="shared" si="460"/>
        <v>Amruta Sinha</v>
      </c>
      <c r="K3291" t="s">
        <v>690</v>
      </c>
      <c r="L3291" s="7">
        <f t="shared" si="465"/>
        <v>45574</v>
      </c>
      <c r="M3291" s="7">
        <v>45603</v>
      </c>
      <c r="N3291" s="1">
        <f t="shared" si="461"/>
        <v>45603</v>
      </c>
      <c r="O3291" s="7">
        <v>45730</v>
      </c>
      <c r="P3291" s="7">
        <f t="shared" si="466"/>
        <v>45730</v>
      </c>
      <c r="Q3291">
        <v>156</v>
      </c>
      <c r="R3291">
        <v>0</v>
      </c>
      <c r="S3291">
        <v>1</v>
      </c>
      <c r="U3291" t="s">
        <v>33</v>
      </c>
      <c r="W3291" t="str">
        <f t="shared" si="462"/>
        <v>Won</v>
      </c>
      <c r="X3291" t="str">
        <f>_xlfn.XLOOKUP(B3291,'Customers'!A:A,'Customers'!E:E,"")</f>
        <v>Enterprise</v>
      </c>
      <c r="Y3291">
        <f t="shared" si="463"/>
        <v>1</v>
      </c>
      <c r="Z3291">
        <f t="shared" si="464"/>
        <v>127</v>
      </c>
      <c r="AA3291">
        <f t="shared" si="467"/>
        <v>1</v>
      </c>
    </row>
    <row r="3292" spans="1:27">
      <c r="A3292" t="s">
        <v>9447</v>
      </c>
      <c r="B3292" t="s">
        <v>5530</v>
      </c>
      <c r="C3292" t="s">
        <v>5937</v>
      </c>
      <c r="D3292" t="s">
        <v>66</v>
      </c>
      <c r="E3292" t="s">
        <v>54</v>
      </c>
      <c r="F3292" t="s">
        <v>9448</v>
      </c>
      <c r="G3292" s="6">
        <f t="shared" si="459"/>
        <v>17605</v>
      </c>
      <c r="H3292" t="s">
        <v>79</v>
      </c>
      <c r="I3292" t="s">
        <v>133</v>
      </c>
      <c r="J3292" t="str">
        <f t="shared" si="460"/>
        <v>Aachal Soni</v>
      </c>
      <c r="K3292" t="s">
        <v>5168</v>
      </c>
      <c r="L3292" s="7">
        <f t="shared" si="465"/>
        <v>45351</v>
      </c>
      <c r="M3292" s="7">
        <v>45504</v>
      </c>
      <c r="N3292" s="1">
        <f t="shared" si="461"/>
        <v>45504</v>
      </c>
      <c r="P3292" s="7" t="str">
        <f t="shared" si="466"/>
        <v/>
      </c>
      <c r="R3292">
        <v>0</v>
      </c>
      <c r="S3292">
        <v>1</v>
      </c>
      <c r="T3292">
        <v>5.8</v>
      </c>
      <c r="U3292" t="s">
        <v>33</v>
      </c>
      <c r="W3292" t="str">
        <f t="shared" si="462"/>
        <v>Open</v>
      </c>
      <c r="X3292" t="str">
        <f>_xlfn.XLOOKUP(B3292,'Customers'!A:A,'Customers'!E:E,"")</f>
        <v>SMB</v>
      </c>
      <c r="Y3292">
        <f t="shared" si="463"/>
        <v>0</v>
      </c>
      <c r="Z3292" t="str">
        <f t="shared" si="464"/>
        <v/>
      </c>
      <c r="AA3292">
        <f t="shared" si="467"/>
        <v>0</v>
      </c>
    </row>
    <row r="3293" spans="1:27">
      <c r="A3293" t="s">
        <v>9449</v>
      </c>
      <c r="B3293" t="s">
        <v>2448</v>
      </c>
      <c r="C3293" t="s">
        <v>18</v>
      </c>
      <c r="D3293" t="s">
        <v>183</v>
      </c>
      <c r="E3293" t="s">
        <v>91</v>
      </c>
      <c r="F3293" t="s">
        <v>9450</v>
      </c>
      <c r="G3293" s="6">
        <f t="shared" si="459"/>
        <v>6130</v>
      </c>
      <c r="H3293" t="s">
        <v>30</v>
      </c>
      <c r="I3293" t="s">
        <v>23</v>
      </c>
      <c r="J3293" t="str">
        <f t="shared" si="460"/>
        <v>Nihal Bhasin</v>
      </c>
      <c r="K3293" t="s">
        <v>6433</v>
      </c>
      <c r="L3293" s="7">
        <f t="shared" si="465"/>
        <v>45336</v>
      </c>
      <c r="M3293" s="7">
        <v>45362</v>
      </c>
      <c r="N3293" s="1">
        <f t="shared" si="461"/>
        <v>45362</v>
      </c>
      <c r="O3293" s="7">
        <v>45470</v>
      </c>
      <c r="P3293" s="7">
        <f t="shared" si="466"/>
        <v>45470</v>
      </c>
      <c r="Q3293">
        <v>134</v>
      </c>
      <c r="R3293">
        <v>1</v>
      </c>
      <c r="S3293">
        <v>3</v>
      </c>
      <c r="T3293">
        <v>20</v>
      </c>
      <c r="U3293" t="s">
        <v>33</v>
      </c>
      <c r="W3293" t="str">
        <f t="shared" si="462"/>
        <v>Won</v>
      </c>
      <c r="X3293" t="str">
        <f>_xlfn.XLOOKUP(B3293,'Customers'!A:A,'Customers'!E:E,"")</f>
        <v>Mid-Market</v>
      </c>
      <c r="Y3293">
        <f t="shared" si="463"/>
        <v>1</v>
      </c>
      <c r="Z3293">
        <f t="shared" si="464"/>
        <v>108</v>
      </c>
      <c r="AA3293">
        <f t="shared" si="467"/>
        <v>1</v>
      </c>
    </row>
    <row r="3294" spans="1:27">
      <c r="A3294" t="s">
        <v>9451</v>
      </c>
      <c r="B3294" t="s">
        <v>2423</v>
      </c>
      <c r="C3294" t="s">
        <v>2990</v>
      </c>
      <c r="D3294" t="s">
        <v>183</v>
      </c>
      <c r="E3294" t="s">
        <v>91</v>
      </c>
      <c r="F3294" t="s">
        <v>9452</v>
      </c>
      <c r="G3294" s="6">
        <f t="shared" si="459"/>
        <v>11304</v>
      </c>
      <c r="H3294" t="s">
        <v>161</v>
      </c>
      <c r="I3294" t="s">
        <v>93</v>
      </c>
      <c r="J3294" t="str">
        <f t="shared" si="460"/>
        <v>Owen Mane</v>
      </c>
      <c r="K3294" t="s">
        <v>4731</v>
      </c>
      <c r="L3294" s="7">
        <f t="shared" si="465"/>
        <v>44854</v>
      </c>
      <c r="M3294" s="7">
        <v>44876</v>
      </c>
      <c r="N3294" s="1">
        <f t="shared" si="461"/>
        <v>44876</v>
      </c>
      <c r="O3294" s="7">
        <v>45026</v>
      </c>
      <c r="P3294" s="7">
        <f t="shared" si="466"/>
        <v>45026</v>
      </c>
      <c r="Q3294">
        <v>172</v>
      </c>
      <c r="R3294">
        <v>0</v>
      </c>
      <c r="S3294">
        <v>1</v>
      </c>
      <c r="T3294">
        <v>9.3000000000000007</v>
      </c>
      <c r="U3294" t="s">
        <v>58</v>
      </c>
      <c r="W3294" t="str">
        <f t="shared" si="462"/>
        <v>Won</v>
      </c>
      <c r="X3294" t="str">
        <f>_xlfn.XLOOKUP(B3294,'Customers'!A:A,'Customers'!E:E,"")</f>
        <v>SMB</v>
      </c>
      <c r="Y3294">
        <f t="shared" si="463"/>
        <v>1</v>
      </c>
      <c r="Z3294">
        <f t="shared" si="464"/>
        <v>150</v>
      </c>
      <c r="AA3294">
        <f t="shared" si="467"/>
        <v>1</v>
      </c>
    </row>
    <row r="3295" spans="1:27">
      <c r="A3295" t="s">
        <v>9453</v>
      </c>
      <c r="B3295" t="s">
        <v>1429</v>
      </c>
      <c r="C3295" t="s">
        <v>1619</v>
      </c>
      <c r="D3295" t="s">
        <v>37</v>
      </c>
      <c r="E3295" t="s">
        <v>54</v>
      </c>
      <c r="F3295" t="s">
        <v>9454</v>
      </c>
      <c r="G3295" s="6">
        <f t="shared" si="459"/>
        <v>49431</v>
      </c>
      <c r="H3295" t="s">
        <v>161</v>
      </c>
      <c r="I3295" t="s">
        <v>156</v>
      </c>
      <c r="J3295" t="str">
        <f t="shared" si="460"/>
        <v>Lakshmi Hayre</v>
      </c>
      <c r="K3295" t="s">
        <v>7494</v>
      </c>
      <c r="L3295" s="7">
        <f t="shared" si="465"/>
        <v>45457</v>
      </c>
      <c r="M3295" s="7">
        <v>45623</v>
      </c>
      <c r="N3295" s="1">
        <f t="shared" si="461"/>
        <v>45623</v>
      </c>
      <c r="P3295" s="7" t="str">
        <f t="shared" si="466"/>
        <v/>
      </c>
      <c r="R3295">
        <v>0</v>
      </c>
      <c r="S3295">
        <v>1</v>
      </c>
      <c r="T3295">
        <v>27.2</v>
      </c>
      <c r="U3295" t="s">
        <v>100</v>
      </c>
      <c r="W3295" t="str">
        <f t="shared" si="462"/>
        <v>Open</v>
      </c>
      <c r="X3295" t="str">
        <f>_xlfn.XLOOKUP(B3295,'Customers'!A:A,'Customers'!E:E,"")</f>
        <v>SMB</v>
      </c>
      <c r="Y3295">
        <f t="shared" si="463"/>
        <v>0</v>
      </c>
      <c r="Z3295" t="str">
        <f t="shared" si="464"/>
        <v/>
      </c>
      <c r="AA3295">
        <f t="shared" si="467"/>
        <v>0</v>
      </c>
    </row>
    <row r="3296" spans="1:27">
      <c r="A3296" t="s">
        <v>9455</v>
      </c>
      <c r="B3296" t="s">
        <v>7403</v>
      </c>
      <c r="C3296" t="s">
        <v>403</v>
      </c>
      <c r="D3296" t="s">
        <v>53</v>
      </c>
      <c r="E3296" t="s">
        <v>115</v>
      </c>
      <c r="F3296" t="s">
        <v>9456</v>
      </c>
      <c r="G3296" s="6">
        <f t="shared" si="459"/>
        <v>12632</v>
      </c>
      <c r="H3296" t="s">
        <v>161</v>
      </c>
      <c r="I3296" t="s">
        <v>127</v>
      </c>
      <c r="J3296" t="str">
        <f t="shared" si="460"/>
        <v>Kashish Patla</v>
      </c>
      <c r="K3296" t="s">
        <v>3960</v>
      </c>
      <c r="L3296" s="7">
        <f t="shared" si="465"/>
        <v>45373</v>
      </c>
      <c r="N3296" s="1" t="str">
        <f t="shared" si="461"/>
        <v/>
      </c>
      <c r="O3296" s="7">
        <v>45523</v>
      </c>
      <c r="P3296" s="7">
        <f t="shared" si="466"/>
        <v>45523</v>
      </c>
      <c r="Q3296">
        <v>150</v>
      </c>
      <c r="R3296">
        <v>0</v>
      </c>
      <c r="S3296">
        <v>1</v>
      </c>
      <c r="T3296">
        <v>18.3</v>
      </c>
      <c r="U3296" t="s">
        <v>58</v>
      </c>
      <c r="W3296" t="str">
        <f t="shared" si="462"/>
        <v>Lost</v>
      </c>
      <c r="X3296" t="str">
        <f>_xlfn.XLOOKUP(B3296,'Customers'!A:A,'Customers'!E:E,"")</f>
        <v>SMB</v>
      </c>
      <c r="Y3296">
        <f t="shared" si="463"/>
        <v>1</v>
      </c>
      <c r="Z3296" t="str">
        <f t="shared" si="464"/>
        <v/>
      </c>
      <c r="AA3296">
        <f t="shared" si="467"/>
        <v>1</v>
      </c>
    </row>
    <row r="3297" spans="1:27">
      <c r="A3297" t="s">
        <v>9457</v>
      </c>
      <c r="B3297" t="s">
        <v>1379</v>
      </c>
      <c r="C3297" t="s">
        <v>5060</v>
      </c>
      <c r="D3297" t="s">
        <v>183</v>
      </c>
      <c r="E3297" t="s">
        <v>177</v>
      </c>
      <c r="F3297" t="s">
        <v>9458</v>
      </c>
      <c r="G3297" s="6">
        <f t="shared" si="459"/>
        <v>8205</v>
      </c>
      <c r="H3297" t="s">
        <v>151</v>
      </c>
      <c r="I3297" t="s">
        <v>117</v>
      </c>
      <c r="J3297" t="str">
        <f t="shared" si="460"/>
        <v>Ekta Uppal</v>
      </c>
      <c r="K3297" t="s">
        <v>1823</v>
      </c>
      <c r="L3297" s="7">
        <f t="shared" si="465"/>
        <v>45191</v>
      </c>
      <c r="M3297" s="7">
        <v>45258</v>
      </c>
      <c r="N3297" s="1">
        <f t="shared" si="461"/>
        <v>45258</v>
      </c>
      <c r="P3297" s="7" t="str">
        <f t="shared" si="466"/>
        <v/>
      </c>
      <c r="R3297">
        <v>0</v>
      </c>
      <c r="S3297">
        <v>1</v>
      </c>
      <c r="T3297">
        <v>26.6</v>
      </c>
      <c r="U3297" t="s">
        <v>25</v>
      </c>
      <c r="W3297" t="str">
        <f t="shared" si="462"/>
        <v>Open</v>
      </c>
      <c r="X3297" t="str">
        <f>_xlfn.XLOOKUP(B3297,'Customers'!A:A,'Customers'!E:E,"")</f>
        <v>Mid-Market</v>
      </c>
      <c r="Y3297">
        <f t="shared" si="463"/>
        <v>0</v>
      </c>
      <c r="Z3297" t="str">
        <f t="shared" si="464"/>
        <v/>
      </c>
      <c r="AA3297">
        <f t="shared" si="467"/>
        <v>0</v>
      </c>
    </row>
    <row r="3298" spans="1:27">
      <c r="A3298" t="s">
        <v>9459</v>
      </c>
      <c r="B3298" t="s">
        <v>1168</v>
      </c>
      <c r="C3298" t="s">
        <v>3600</v>
      </c>
      <c r="D3298" t="s">
        <v>37</v>
      </c>
      <c r="E3298" t="s">
        <v>177</v>
      </c>
      <c r="F3298" t="s">
        <v>9460</v>
      </c>
      <c r="G3298" s="6">
        <f t="shared" si="459"/>
        <v>118592</v>
      </c>
      <c r="H3298" t="s">
        <v>172</v>
      </c>
      <c r="I3298" t="s">
        <v>105</v>
      </c>
      <c r="J3298" t="str">
        <f t="shared" si="460"/>
        <v>Hemangini Bahri</v>
      </c>
      <c r="K3298" t="s">
        <v>8341</v>
      </c>
      <c r="L3298" s="7">
        <f t="shared" si="465"/>
        <v>45403</v>
      </c>
      <c r="M3298" s="7">
        <v>45427</v>
      </c>
      <c r="N3298" s="1">
        <f t="shared" si="461"/>
        <v>45427</v>
      </c>
      <c r="P3298" s="7" t="str">
        <f t="shared" si="466"/>
        <v/>
      </c>
      <c r="R3298">
        <v>0</v>
      </c>
      <c r="S3298">
        <v>1</v>
      </c>
      <c r="U3298" t="s">
        <v>58</v>
      </c>
      <c r="W3298" t="str">
        <f t="shared" si="462"/>
        <v>Open</v>
      </c>
      <c r="X3298" t="str">
        <f>_xlfn.XLOOKUP(B3298,'Customers'!A:A,'Customers'!E:E,"")</f>
        <v>Mid-Market</v>
      </c>
      <c r="Y3298">
        <f t="shared" si="463"/>
        <v>0</v>
      </c>
      <c r="Z3298" t="str">
        <f t="shared" si="464"/>
        <v/>
      </c>
      <c r="AA3298">
        <f t="shared" si="467"/>
        <v>0</v>
      </c>
    </row>
    <row r="3299" spans="1:27">
      <c r="A3299" t="s">
        <v>9461</v>
      </c>
      <c r="B3299" t="s">
        <v>5387</v>
      </c>
      <c r="C3299" t="s">
        <v>4544</v>
      </c>
      <c r="D3299" t="s">
        <v>19</v>
      </c>
      <c r="E3299" t="s">
        <v>28</v>
      </c>
      <c r="F3299" t="s">
        <v>9462</v>
      </c>
      <c r="G3299" s="6">
        <f t="shared" si="459"/>
        <v>1446</v>
      </c>
      <c r="H3299" t="s">
        <v>161</v>
      </c>
      <c r="I3299" t="s">
        <v>133</v>
      </c>
      <c r="J3299" t="str">
        <f t="shared" si="460"/>
        <v>Aachal Soni</v>
      </c>
      <c r="K3299" t="s">
        <v>5192</v>
      </c>
      <c r="L3299" s="7">
        <f t="shared" si="465"/>
        <v>45591</v>
      </c>
      <c r="M3299" s="7">
        <v>45736</v>
      </c>
      <c r="N3299" s="1">
        <f t="shared" si="461"/>
        <v>45736</v>
      </c>
      <c r="P3299" s="7" t="str">
        <f t="shared" si="466"/>
        <v/>
      </c>
      <c r="R3299">
        <v>0</v>
      </c>
      <c r="S3299">
        <v>1</v>
      </c>
      <c r="T3299">
        <v>11.2</v>
      </c>
      <c r="U3299" t="s">
        <v>25</v>
      </c>
      <c r="W3299" t="str">
        <f t="shared" si="462"/>
        <v>Open</v>
      </c>
      <c r="X3299" t="str">
        <f>_xlfn.XLOOKUP(B3299,'Customers'!A:A,'Customers'!E:E,"")</f>
        <v>Mid-Market</v>
      </c>
      <c r="Y3299">
        <f t="shared" si="463"/>
        <v>0</v>
      </c>
      <c r="Z3299" t="str">
        <f t="shared" si="464"/>
        <v/>
      </c>
      <c r="AA3299">
        <f t="shared" si="467"/>
        <v>0</v>
      </c>
    </row>
    <row r="3300" spans="1:27">
      <c r="A3300" t="s">
        <v>9463</v>
      </c>
      <c r="B3300" t="s">
        <v>5290</v>
      </c>
      <c r="C3300" t="s">
        <v>5502</v>
      </c>
      <c r="D3300" t="s">
        <v>66</v>
      </c>
      <c r="E3300" t="s">
        <v>54</v>
      </c>
      <c r="F3300" t="s">
        <v>9464</v>
      </c>
      <c r="G3300" s="6">
        <f t="shared" si="459"/>
        <v>6203</v>
      </c>
      <c r="H3300" t="s">
        <v>161</v>
      </c>
      <c r="I3300" t="s">
        <v>258</v>
      </c>
      <c r="J3300" t="str">
        <f t="shared" si="460"/>
        <v>Jasmit Gour</v>
      </c>
      <c r="K3300" t="s">
        <v>356</v>
      </c>
      <c r="L3300" s="7">
        <f t="shared" si="465"/>
        <v>45605</v>
      </c>
      <c r="M3300" s="7">
        <v>45683</v>
      </c>
      <c r="N3300" s="1">
        <f t="shared" si="461"/>
        <v>45683</v>
      </c>
      <c r="P3300" s="7" t="str">
        <f t="shared" si="466"/>
        <v/>
      </c>
      <c r="R3300">
        <v>0</v>
      </c>
      <c r="S3300">
        <v>1</v>
      </c>
      <c r="T3300">
        <v>4.2</v>
      </c>
      <c r="U3300" t="s">
        <v>33</v>
      </c>
      <c r="W3300" t="str">
        <f t="shared" si="462"/>
        <v>Open</v>
      </c>
      <c r="X3300" t="str">
        <f>_xlfn.XLOOKUP(B3300,'Customers'!A:A,'Customers'!E:E,"")</f>
        <v>Enterprise</v>
      </c>
      <c r="Y3300">
        <f t="shared" si="463"/>
        <v>0</v>
      </c>
      <c r="Z3300" t="str">
        <f t="shared" si="464"/>
        <v/>
      </c>
      <c r="AA3300">
        <f t="shared" si="467"/>
        <v>0</v>
      </c>
    </row>
    <row r="3301" spans="1:27">
      <c r="A3301" t="s">
        <v>9465</v>
      </c>
      <c r="B3301" t="s">
        <v>9466</v>
      </c>
      <c r="C3301" t="s">
        <v>165</v>
      </c>
      <c r="D3301" t="s">
        <v>66</v>
      </c>
      <c r="E3301" t="s">
        <v>115</v>
      </c>
      <c r="F3301" t="s">
        <v>383</v>
      </c>
      <c r="G3301" s="6">
        <f t="shared" si="459"/>
        <v>16000</v>
      </c>
      <c r="H3301" t="s">
        <v>151</v>
      </c>
      <c r="I3301" t="s">
        <v>351</v>
      </c>
      <c r="J3301" t="str">
        <f t="shared" si="460"/>
        <v>Rachit Lall</v>
      </c>
      <c r="K3301" t="s">
        <v>6914</v>
      </c>
      <c r="L3301" s="7">
        <f t="shared" si="465"/>
        <v>44776</v>
      </c>
      <c r="M3301" s="7">
        <v>44867</v>
      </c>
      <c r="N3301" s="1">
        <f t="shared" si="461"/>
        <v>44867</v>
      </c>
      <c r="O3301" s="7">
        <v>44929</v>
      </c>
      <c r="P3301" s="7">
        <f t="shared" si="466"/>
        <v>44929</v>
      </c>
      <c r="Q3301">
        <v>153</v>
      </c>
      <c r="R3301">
        <v>0</v>
      </c>
      <c r="S3301">
        <v>1</v>
      </c>
      <c r="T3301">
        <v>22.3</v>
      </c>
      <c r="U3301" t="s">
        <v>58</v>
      </c>
      <c r="W3301" t="str">
        <f t="shared" si="462"/>
        <v>Lost</v>
      </c>
      <c r="X3301" t="str">
        <f>_xlfn.XLOOKUP(B3301,'Customers'!A:A,'Customers'!E:E,"")</f>
        <v>Mid-Market</v>
      </c>
      <c r="Y3301">
        <f t="shared" si="463"/>
        <v>1</v>
      </c>
      <c r="Z3301">
        <f t="shared" si="464"/>
        <v>62</v>
      </c>
      <c r="AA3301">
        <f t="shared" si="467"/>
        <v>1</v>
      </c>
    </row>
    <row r="3302" spans="1:27">
      <c r="A3302" t="s">
        <v>9467</v>
      </c>
      <c r="B3302" t="s">
        <v>4144</v>
      </c>
      <c r="C3302" t="s">
        <v>5688</v>
      </c>
      <c r="D3302" t="s">
        <v>183</v>
      </c>
      <c r="E3302" t="s">
        <v>28</v>
      </c>
      <c r="F3302" t="s">
        <v>9468</v>
      </c>
      <c r="G3302" s="6">
        <f t="shared" si="459"/>
        <v>13986</v>
      </c>
      <c r="H3302" t="s">
        <v>161</v>
      </c>
      <c r="I3302" t="s">
        <v>23</v>
      </c>
      <c r="J3302" t="str">
        <f t="shared" si="460"/>
        <v>Nihal Bhasin</v>
      </c>
      <c r="K3302" t="s">
        <v>99</v>
      </c>
      <c r="L3302" s="7">
        <f t="shared" si="465"/>
        <v>44792</v>
      </c>
      <c r="M3302" s="7">
        <v>44851</v>
      </c>
      <c r="N3302" s="1">
        <f t="shared" si="461"/>
        <v>44851</v>
      </c>
      <c r="P3302" s="7" t="str">
        <f t="shared" si="466"/>
        <v/>
      </c>
      <c r="R3302">
        <v>0</v>
      </c>
      <c r="S3302">
        <v>1</v>
      </c>
      <c r="T3302">
        <v>21.1</v>
      </c>
      <c r="U3302" t="s">
        <v>100</v>
      </c>
      <c r="W3302" t="str">
        <f t="shared" si="462"/>
        <v>Open</v>
      </c>
      <c r="X3302" t="str">
        <f>_xlfn.XLOOKUP(B3302,'Customers'!A:A,'Customers'!E:E,"")</f>
        <v>SMB</v>
      </c>
      <c r="Y3302">
        <f t="shared" si="463"/>
        <v>0</v>
      </c>
      <c r="Z3302" t="str">
        <f t="shared" si="464"/>
        <v/>
      </c>
      <c r="AA3302">
        <f t="shared" si="467"/>
        <v>0</v>
      </c>
    </row>
    <row r="3303" spans="1:27">
      <c r="A3303" t="s">
        <v>9469</v>
      </c>
      <c r="B3303" t="s">
        <v>1383</v>
      </c>
      <c r="C3303" t="s">
        <v>7873</v>
      </c>
      <c r="D3303" t="s">
        <v>37</v>
      </c>
      <c r="E3303" t="s">
        <v>91</v>
      </c>
      <c r="F3303" t="s">
        <v>9470</v>
      </c>
      <c r="G3303" s="6">
        <f t="shared" si="459"/>
        <v>72997</v>
      </c>
      <c r="H3303" t="s">
        <v>39</v>
      </c>
      <c r="I3303" t="s">
        <v>258</v>
      </c>
      <c r="J3303" t="str">
        <f t="shared" si="460"/>
        <v>Jasmit Gour</v>
      </c>
      <c r="K3303" t="s">
        <v>3511</v>
      </c>
      <c r="L3303" s="7">
        <f t="shared" si="465"/>
        <v>45607</v>
      </c>
      <c r="M3303" s="7">
        <v>45750</v>
      </c>
      <c r="N3303" s="1">
        <f t="shared" si="461"/>
        <v>45750</v>
      </c>
      <c r="O3303" s="7">
        <v>45701</v>
      </c>
      <c r="P3303" s="7">
        <f t="shared" si="466"/>
        <v>45701</v>
      </c>
      <c r="Q3303">
        <v>94</v>
      </c>
      <c r="R3303">
        <v>1</v>
      </c>
      <c r="S3303">
        <v>4</v>
      </c>
      <c r="T3303">
        <v>30</v>
      </c>
      <c r="U3303" t="s">
        <v>58</v>
      </c>
      <c r="W3303" t="str">
        <f t="shared" si="462"/>
        <v>Won</v>
      </c>
      <c r="X3303" t="str">
        <f>_xlfn.XLOOKUP(B3303,'Customers'!A:A,'Customers'!E:E,"")</f>
        <v>Mid-Market</v>
      </c>
      <c r="Y3303">
        <f t="shared" si="463"/>
        <v>1</v>
      </c>
      <c r="Z3303">
        <f t="shared" si="464"/>
        <v>-49</v>
      </c>
      <c r="AA3303">
        <f t="shared" si="467"/>
        <v>0</v>
      </c>
    </row>
    <row r="3304" spans="1:27">
      <c r="A3304" t="s">
        <v>9471</v>
      </c>
      <c r="B3304" t="s">
        <v>730</v>
      </c>
      <c r="C3304" t="s">
        <v>3005</v>
      </c>
      <c r="D3304" t="s">
        <v>37</v>
      </c>
      <c r="E3304" t="s">
        <v>115</v>
      </c>
      <c r="F3304" t="s">
        <v>9472</v>
      </c>
      <c r="G3304" s="6">
        <f t="shared" si="459"/>
        <v>75813</v>
      </c>
      <c r="H3304" t="s">
        <v>47</v>
      </c>
      <c r="I3304" t="s">
        <v>506</v>
      </c>
      <c r="J3304" t="str">
        <f t="shared" si="460"/>
        <v>Patrick Sama</v>
      </c>
      <c r="K3304" t="s">
        <v>1610</v>
      </c>
      <c r="L3304" s="7">
        <f t="shared" si="465"/>
        <v>45542</v>
      </c>
      <c r="M3304" s="7">
        <v>45561</v>
      </c>
      <c r="N3304" s="1">
        <f t="shared" si="461"/>
        <v>45561</v>
      </c>
      <c r="O3304" s="7">
        <v>45665</v>
      </c>
      <c r="P3304" s="7">
        <f t="shared" si="466"/>
        <v>45665</v>
      </c>
      <c r="Q3304">
        <v>123</v>
      </c>
      <c r="R3304">
        <v>0</v>
      </c>
      <c r="S3304">
        <v>1</v>
      </c>
      <c r="T3304">
        <v>27.6</v>
      </c>
      <c r="U3304" t="s">
        <v>58</v>
      </c>
      <c r="W3304" t="str">
        <f t="shared" si="462"/>
        <v>Lost</v>
      </c>
      <c r="X3304" t="str">
        <f>_xlfn.XLOOKUP(B3304,'Customers'!A:A,'Customers'!E:E,"")</f>
        <v>Mid-Market</v>
      </c>
      <c r="Y3304">
        <f t="shared" si="463"/>
        <v>1</v>
      </c>
      <c r="Z3304">
        <f t="shared" si="464"/>
        <v>104</v>
      </c>
      <c r="AA3304">
        <f t="shared" si="467"/>
        <v>1</v>
      </c>
    </row>
    <row r="3305" spans="1:27">
      <c r="A3305" t="s">
        <v>9473</v>
      </c>
      <c r="B3305" t="s">
        <v>9474</v>
      </c>
      <c r="C3305" t="s">
        <v>924</v>
      </c>
      <c r="D3305" t="s">
        <v>53</v>
      </c>
      <c r="E3305" t="s">
        <v>115</v>
      </c>
      <c r="F3305" t="s">
        <v>3975</v>
      </c>
      <c r="G3305" s="6">
        <f t="shared" si="459"/>
        <v>42000</v>
      </c>
      <c r="H3305" t="s">
        <v>30</v>
      </c>
      <c r="I3305" t="s">
        <v>1377</v>
      </c>
      <c r="J3305" t="str">
        <f t="shared" si="460"/>
        <v>Patrick Sama</v>
      </c>
      <c r="K3305" t="s">
        <v>4816</v>
      </c>
      <c r="L3305" s="7">
        <f t="shared" si="465"/>
        <v>45412</v>
      </c>
      <c r="M3305" s="7">
        <v>45592</v>
      </c>
      <c r="N3305" s="1">
        <f t="shared" si="461"/>
        <v>45592</v>
      </c>
      <c r="O3305" s="7">
        <v>45477</v>
      </c>
      <c r="P3305" s="7">
        <f t="shared" si="466"/>
        <v>45477</v>
      </c>
      <c r="Q3305">
        <v>65</v>
      </c>
      <c r="R3305">
        <v>0</v>
      </c>
      <c r="S3305">
        <v>1</v>
      </c>
      <c r="T3305">
        <v>2.2000000000000002</v>
      </c>
      <c r="U3305" t="s">
        <v>25</v>
      </c>
      <c r="W3305" t="str">
        <f t="shared" si="462"/>
        <v>Lost</v>
      </c>
      <c r="X3305" t="str">
        <f>_xlfn.XLOOKUP(B3305,'Customers'!A:A,'Customers'!E:E,"")</f>
        <v>Mid-Market</v>
      </c>
      <c r="Y3305">
        <f t="shared" si="463"/>
        <v>1</v>
      </c>
      <c r="Z3305">
        <f t="shared" si="464"/>
        <v>-115</v>
      </c>
      <c r="AA3305">
        <f t="shared" si="467"/>
        <v>0</v>
      </c>
    </row>
    <row r="3306" spans="1:27">
      <c r="A3306" t="s">
        <v>9475</v>
      </c>
      <c r="B3306" t="s">
        <v>9476</v>
      </c>
      <c r="C3306" t="s">
        <v>469</v>
      </c>
      <c r="D3306" t="s">
        <v>183</v>
      </c>
      <c r="E3306" t="s">
        <v>91</v>
      </c>
      <c r="F3306" t="s">
        <v>9477</v>
      </c>
      <c r="G3306" s="6">
        <f t="shared" si="459"/>
        <v>13817</v>
      </c>
      <c r="H3306" t="s">
        <v>172</v>
      </c>
      <c r="I3306" t="s">
        <v>93</v>
      </c>
      <c r="J3306" t="str">
        <f t="shared" si="460"/>
        <v>Owen Mane</v>
      </c>
      <c r="K3306" t="s">
        <v>9478</v>
      </c>
      <c r="L3306" s="7">
        <f t="shared" si="465"/>
        <v>45400</v>
      </c>
      <c r="M3306" s="7">
        <v>45416</v>
      </c>
      <c r="N3306" s="1">
        <f t="shared" si="461"/>
        <v>45416</v>
      </c>
      <c r="O3306" s="7">
        <v>45440</v>
      </c>
      <c r="P3306" s="7">
        <f t="shared" si="466"/>
        <v>45440</v>
      </c>
      <c r="Q3306">
        <v>40</v>
      </c>
      <c r="R3306">
        <v>0</v>
      </c>
      <c r="S3306">
        <v>1</v>
      </c>
      <c r="T3306">
        <v>12.7</v>
      </c>
      <c r="U3306" t="s">
        <v>25</v>
      </c>
      <c r="W3306" t="str">
        <f t="shared" si="462"/>
        <v>Won</v>
      </c>
      <c r="X3306" t="str">
        <f>_xlfn.XLOOKUP(B3306,'Customers'!A:A,'Customers'!E:E,"")</f>
        <v>SMB</v>
      </c>
      <c r="Y3306">
        <f t="shared" si="463"/>
        <v>1</v>
      </c>
      <c r="Z3306">
        <f t="shared" si="464"/>
        <v>24</v>
      </c>
      <c r="AA3306">
        <f t="shared" si="467"/>
        <v>0</v>
      </c>
    </row>
    <row r="3307" spans="1:27">
      <c r="A3307" t="s">
        <v>9479</v>
      </c>
      <c r="B3307" t="s">
        <v>2491</v>
      </c>
      <c r="C3307" t="s">
        <v>5937</v>
      </c>
      <c r="D3307" t="s">
        <v>19</v>
      </c>
      <c r="E3307" t="s">
        <v>28</v>
      </c>
      <c r="F3307" t="s">
        <v>1411</v>
      </c>
      <c r="G3307" s="6">
        <f t="shared" si="459"/>
        <v>9000</v>
      </c>
      <c r="H3307" t="s">
        <v>22</v>
      </c>
      <c r="I3307" t="s">
        <v>117</v>
      </c>
      <c r="J3307" t="str">
        <f t="shared" si="460"/>
        <v>Ekta Uppal</v>
      </c>
      <c r="K3307" t="s">
        <v>4919</v>
      </c>
      <c r="L3307" s="7">
        <f t="shared" si="465"/>
        <v>45632</v>
      </c>
      <c r="M3307" s="7">
        <v>45762</v>
      </c>
      <c r="N3307" s="1">
        <f t="shared" si="461"/>
        <v>45762</v>
      </c>
      <c r="P3307" s="7" t="str">
        <f t="shared" si="466"/>
        <v/>
      </c>
      <c r="R3307">
        <v>0</v>
      </c>
      <c r="S3307">
        <v>1</v>
      </c>
      <c r="T3307">
        <v>30.4</v>
      </c>
      <c r="U3307" t="s">
        <v>42</v>
      </c>
      <c r="W3307" t="str">
        <f t="shared" si="462"/>
        <v>Open</v>
      </c>
      <c r="X3307" t="str">
        <f>_xlfn.XLOOKUP(B3307,'Customers'!A:A,'Customers'!E:E,"")</f>
        <v>Mid-Market</v>
      </c>
      <c r="Y3307">
        <f t="shared" si="463"/>
        <v>0</v>
      </c>
      <c r="Z3307" t="str">
        <f t="shared" si="464"/>
        <v/>
      </c>
      <c r="AA3307">
        <f t="shared" si="467"/>
        <v>0</v>
      </c>
    </row>
    <row r="3308" spans="1:27">
      <c r="A3308" t="s">
        <v>9480</v>
      </c>
      <c r="B3308" t="s">
        <v>8222</v>
      </c>
      <c r="C3308" t="s">
        <v>18</v>
      </c>
      <c r="D3308" t="s">
        <v>66</v>
      </c>
      <c r="E3308" t="s">
        <v>28</v>
      </c>
      <c r="F3308" t="s">
        <v>9481</v>
      </c>
      <c r="G3308" s="6">
        <f t="shared" si="459"/>
        <v>6065</v>
      </c>
      <c r="H3308" t="s">
        <v>56</v>
      </c>
      <c r="I3308" t="s">
        <v>62</v>
      </c>
      <c r="J3308" t="str">
        <f t="shared" si="460"/>
        <v>Jairaj Panchal</v>
      </c>
      <c r="K3308" t="s">
        <v>3791</v>
      </c>
      <c r="L3308" s="7">
        <f t="shared" si="465"/>
        <v>44859</v>
      </c>
      <c r="M3308" s="7">
        <v>44875</v>
      </c>
      <c r="N3308" s="1">
        <f t="shared" si="461"/>
        <v>44875</v>
      </c>
      <c r="P3308" s="7" t="str">
        <f t="shared" si="466"/>
        <v/>
      </c>
      <c r="R3308">
        <v>0</v>
      </c>
      <c r="S3308">
        <v>1</v>
      </c>
      <c r="T3308">
        <v>30.1</v>
      </c>
      <c r="U3308" t="s">
        <v>100</v>
      </c>
      <c r="W3308" t="str">
        <f t="shared" si="462"/>
        <v>Open</v>
      </c>
      <c r="X3308" t="str">
        <f>_xlfn.XLOOKUP(B3308,'Customers'!A:A,'Customers'!E:E,"")</f>
        <v>Enterprise</v>
      </c>
      <c r="Y3308">
        <f t="shared" si="463"/>
        <v>0</v>
      </c>
      <c r="Z3308" t="str">
        <f t="shared" si="464"/>
        <v/>
      </c>
      <c r="AA3308">
        <f t="shared" si="467"/>
        <v>0</v>
      </c>
    </row>
    <row r="3309" spans="1:27">
      <c r="A3309" t="s">
        <v>9482</v>
      </c>
      <c r="B3309" t="s">
        <v>230</v>
      </c>
      <c r="C3309" t="s">
        <v>2427</v>
      </c>
      <c r="D3309" t="s">
        <v>183</v>
      </c>
      <c r="E3309" t="s">
        <v>91</v>
      </c>
      <c r="F3309" t="s">
        <v>9483</v>
      </c>
      <c r="G3309" s="6">
        <f t="shared" si="459"/>
        <v>14360</v>
      </c>
      <c r="H3309" t="s">
        <v>22</v>
      </c>
      <c r="I3309" t="s">
        <v>105</v>
      </c>
      <c r="J3309" t="str">
        <f t="shared" si="460"/>
        <v>Hemangini Bahri</v>
      </c>
      <c r="K3309" t="s">
        <v>9484</v>
      </c>
      <c r="L3309" s="7">
        <f t="shared" si="465"/>
        <v>45478</v>
      </c>
      <c r="M3309" s="7">
        <v>45646</v>
      </c>
      <c r="N3309" s="1">
        <f t="shared" si="461"/>
        <v>45646</v>
      </c>
      <c r="O3309" s="7">
        <v>45588</v>
      </c>
      <c r="P3309" s="7">
        <f t="shared" si="466"/>
        <v>45588</v>
      </c>
      <c r="Q3309">
        <v>110</v>
      </c>
      <c r="R3309">
        <v>1</v>
      </c>
      <c r="S3309">
        <v>3</v>
      </c>
      <c r="T3309">
        <v>3.8</v>
      </c>
      <c r="U3309" t="s">
        <v>33</v>
      </c>
      <c r="W3309" t="str">
        <f t="shared" si="462"/>
        <v>Won</v>
      </c>
      <c r="X3309" t="str">
        <f>_xlfn.XLOOKUP(B3309,'Customers'!A:A,'Customers'!E:E,"")</f>
        <v>Mid-Market</v>
      </c>
      <c r="Y3309">
        <f t="shared" si="463"/>
        <v>1</v>
      </c>
      <c r="Z3309">
        <f t="shared" si="464"/>
        <v>-58</v>
      </c>
      <c r="AA3309">
        <f t="shared" si="467"/>
        <v>0</v>
      </c>
    </row>
    <row r="3310" spans="1:27">
      <c r="A3310" t="s">
        <v>9485</v>
      </c>
      <c r="B3310" t="s">
        <v>1674</v>
      </c>
      <c r="C3310" t="s">
        <v>782</v>
      </c>
      <c r="D3310" t="s">
        <v>19</v>
      </c>
      <c r="E3310" t="s">
        <v>115</v>
      </c>
      <c r="F3310" t="s">
        <v>9486</v>
      </c>
      <c r="G3310" s="6">
        <f t="shared" si="459"/>
        <v>5000</v>
      </c>
      <c r="H3310" t="s">
        <v>22</v>
      </c>
      <c r="I3310" t="s">
        <v>86</v>
      </c>
      <c r="J3310" t="str">
        <f t="shared" si="460"/>
        <v>Mason Solanki</v>
      </c>
      <c r="K3310" t="s">
        <v>2025</v>
      </c>
      <c r="L3310" s="7">
        <f t="shared" si="465"/>
        <v>44978</v>
      </c>
      <c r="M3310" s="7">
        <v>45128</v>
      </c>
      <c r="N3310" s="1">
        <f t="shared" si="461"/>
        <v>45128</v>
      </c>
      <c r="O3310" s="7">
        <v>45069</v>
      </c>
      <c r="P3310" s="7">
        <f t="shared" si="466"/>
        <v>45069</v>
      </c>
      <c r="Q3310">
        <v>91</v>
      </c>
      <c r="R3310">
        <v>0</v>
      </c>
      <c r="S3310">
        <v>1</v>
      </c>
      <c r="T3310">
        <v>13.1</v>
      </c>
      <c r="U3310" t="s">
        <v>42</v>
      </c>
      <c r="W3310" t="str">
        <f t="shared" si="462"/>
        <v>Lost</v>
      </c>
      <c r="X3310" t="str">
        <f>_xlfn.XLOOKUP(B3310,'Customers'!A:A,'Customers'!E:E,"")</f>
        <v>Mid-Market</v>
      </c>
      <c r="Y3310">
        <f t="shared" si="463"/>
        <v>1</v>
      </c>
      <c r="Z3310">
        <f t="shared" si="464"/>
        <v>-59</v>
      </c>
      <c r="AA3310">
        <f t="shared" si="467"/>
        <v>0</v>
      </c>
    </row>
    <row r="3311" spans="1:27">
      <c r="A3311" t="s">
        <v>9487</v>
      </c>
      <c r="B3311" t="s">
        <v>2895</v>
      </c>
      <c r="C3311" t="s">
        <v>4009</v>
      </c>
      <c r="D3311" t="s">
        <v>37</v>
      </c>
      <c r="E3311" t="s">
        <v>177</v>
      </c>
      <c r="F3311" t="s">
        <v>9488</v>
      </c>
      <c r="G3311" s="6">
        <f t="shared" si="459"/>
        <v>79291</v>
      </c>
      <c r="H3311" t="s">
        <v>56</v>
      </c>
      <c r="I3311" t="s">
        <v>117</v>
      </c>
      <c r="J3311" t="str">
        <f t="shared" si="460"/>
        <v>Ekta Uppal</v>
      </c>
      <c r="K3311" t="s">
        <v>9489</v>
      </c>
      <c r="L3311" s="7">
        <f t="shared" si="465"/>
        <v>44991</v>
      </c>
      <c r="M3311" s="7">
        <v>45155</v>
      </c>
      <c r="N3311" s="1">
        <f t="shared" si="461"/>
        <v>45155</v>
      </c>
      <c r="P3311" s="7" t="str">
        <f t="shared" si="466"/>
        <v/>
      </c>
      <c r="R3311">
        <v>0</v>
      </c>
      <c r="S3311">
        <v>1</v>
      </c>
      <c r="T3311">
        <v>17.2</v>
      </c>
      <c r="U3311" t="s">
        <v>58</v>
      </c>
      <c r="W3311" t="str">
        <f t="shared" si="462"/>
        <v>Open</v>
      </c>
      <c r="X3311" t="str">
        <f>_xlfn.XLOOKUP(B3311,'Customers'!A:A,'Customers'!E:E,"")</f>
        <v>Mid-Market</v>
      </c>
      <c r="Y3311">
        <f t="shared" si="463"/>
        <v>0</v>
      </c>
      <c r="Z3311" t="str">
        <f t="shared" si="464"/>
        <v/>
      </c>
      <c r="AA3311">
        <f t="shared" si="467"/>
        <v>0</v>
      </c>
    </row>
    <row r="3312" spans="1:27">
      <c r="A3312" t="s">
        <v>9490</v>
      </c>
      <c r="B3312" t="s">
        <v>2587</v>
      </c>
      <c r="C3312" t="s">
        <v>9491</v>
      </c>
      <c r="D3312" t="s">
        <v>183</v>
      </c>
      <c r="E3312" t="s">
        <v>28</v>
      </c>
      <c r="F3312" t="s">
        <v>9492</v>
      </c>
      <c r="G3312" s="6">
        <f t="shared" si="459"/>
        <v>7564</v>
      </c>
      <c r="H3312" t="s">
        <v>161</v>
      </c>
      <c r="I3312" t="s">
        <v>237</v>
      </c>
      <c r="J3312" t="str">
        <f t="shared" si="460"/>
        <v>Vidhi Mital</v>
      </c>
      <c r="K3312" t="s">
        <v>6085</v>
      </c>
      <c r="L3312" s="7">
        <f t="shared" si="465"/>
        <v>45230</v>
      </c>
      <c r="M3312" s="7">
        <v>45260</v>
      </c>
      <c r="N3312" s="1">
        <f t="shared" si="461"/>
        <v>45260</v>
      </c>
      <c r="P3312" s="7" t="str">
        <f t="shared" si="466"/>
        <v/>
      </c>
      <c r="R3312">
        <v>0</v>
      </c>
      <c r="S3312">
        <v>1</v>
      </c>
      <c r="T3312">
        <v>1.2</v>
      </c>
      <c r="U3312" t="s">
        <v>100</v>
      </c>
      <c r="W3312" t="str">
        <f t="shared" si="462"/>
        <v>Open</v>
      </c>
      <c r="X3312" t="str">
        <f>_xlfn.XLOOKUP(B3312,'Customers'!A:A,'Customers'!E:E,"")</f>
        <v>Mid-Market</v>
      </c>
      <c r="Y3312">
        <f t="shared" si="463"/>
        <v>0</v>
      </c>
      <c r="Z3312" t="str">
        <f t="shared" si="464"/>
        <v/>
      </c>
      <c r="AA3312">
        <f t="shared" si="467"/>
        <v>0</v>
      </c>
    </row>
    <row r="3313" spans="1:27">
      <c r="A3313" t="s">
        <v>9493</v>
      </c>
      <c r="B3313" t="s">
        <v>601</v>
      </c>
      <c r="C3313" t="s">
        <v>18</v>
      </c>
      <c r="D3313" t="s">
        <v>37</v>
      </c>
      <c r="E3313" t="s">
        <v>28</v>
      </c>
      <c r="F3313" t="s">
        <v>9494</v>
      </c>
      <c r="G3313" s="6">
        <f t="shared" si="459"/>
        <v>108539</v>
      </c>
      <c r="H3313" t="s">
        <v>30</v>
      </c>
      <c r="I3313" t="s">
        <v>608</v>
      </c>
      <c r="J3313" t="str">
        <f t="shared" si="460"/>
        <v>Jairaj Panchal</v>
      </c>
      <c r="K3313" t="s">
        <v>2878</v>
      </c>
      <c r="L3313" s="7">
        <f t="shared" si="465"/>
        <v>45129</v>
      </c>
      <c r="M3313" s="7">
        <v>45270</v>
      </c>
      <c r="N3313" s="1">
        <f t="shared" si="461"/>
        <v>45270</v>
      </c>
      <c r="P3313" s="7" t="str">
        <f t="shared" si="466"/>
        <v/>
      </c>
      <c r="R3313">
        <v>0</v>
      </c>
      <c r="S3313">
        <v>1</v>
      </c>
      <c r="T3313">
        <v>25.8</v>
      </c>
      <c r="U3313" t="s">
        <v>42</v>
      </c>
      <c r="W3313" t="str">
        <f t="shared" si="462"/>
        <v>Open</v>
      </c>
      <c r="X3313" t="str">
        <f>_xlfn.XLOOKUP(B3313,'Customers'!A:A,'Customers'!E:E,"")</f>
        <v>Mid-Market</v>
      </c>
      <c r="Y3313">
        <f t="shared" si="463"/>
        <v>0</v>
      </c>
      <c r="Z3313" t="str">
        <f t="shared" si="464"/>
        <v/>
      </c>
      <c r="AA3313">
        <f t="shared" si="467"/>
        <v>0</v>
      </c>
    </row>
    <row r="3314" spans="1:27">
      <c r="A3314" t="s">
        <v>9495</v>
      </c>
      <c r="B3314" t="s">
        <v>4694</v>
      </c>
      <c r="C3314" t="s">
        <v>18</v>
      </c>
      <c r="D3314" t="s">
        <v>66</v>
      </c>
      <c r="E3314" t="s">
        <v>28</v>
      </c>
      <c r="F3314" t="s">
        <v>9496</v>
      </c>
      <c r="G3314" s="6">
        <f t="shared" si="459"/>
        <v>9940</v>
      </c>
      <c r="H3314" t="s">
        <v>30</v>
      </c>
      <c r="I3314" t="s">
        <v>73</v>
      </c>
      <c r="J3314" t="str">
        <f t="shared" si="460"/>
        <v>Karan Karnik</v>
      </c>
      <c r="K3314" t="s">
        <v>9497</v>
      </c>
      <c r="L3314" s="7">
        <f t="shared" si="465"/>
        <v>45113</v>
      </c>
      <c r="M3314" s="7">
        <v>45265</v>
      </c>
      <c r="N3314" s="1">
        <f t="shared" si="461"/>
        <v>45265</v>
      </c>
      <c r="P3314" s="7" t="str">
        <f t="shared" si="466"/>
        <v/>
      </c>
      <c r="R3314">
        <v>0</v>
      </c>
      <c r="S3314">
        <v>1</v>
      </c>
      <c r="T3314">
        <v>34.1</v>
      </c>
      <c r="U3314" t="s">
        <v>42</v>
      </c>
      <c r="W3314" t="str">
        <f t="shared" si="462"/>
        <v>Open</v>
      </c>
      <c r="X3314" t="str">
        <f>_xlfn.XLOOKUP(B3314,'Customers'!A:A,'Customers'!E:E,"")</f>
        <v>Mid-Market</v>
      </c>
      <c r="Y3314">
        <f t="shared" si="463"/>
        <v>0</v>
      </c>
      <c r="Z3314" t="str">
        <f t="shared" si="464"/>
        <v/>
      </c>
      <c r="AA3314">
        <f t="shared" si="467"/>
        <v>0</v>
      </c>
    </row>
    <row r="3315" spans="1:27">
      <c r="A3315" t="s">
        <v>9498</v>
      </c>
      <c r="B3315" t="s">
        <v>9499</v>
      </c>
      <c r="C3315" t="s">
        <v>534</v>
      </c>
      <c r="D3315" t="s">
        <v>183</v>
      </c>
      <c r="E3315" t="s">
        <v>91</v>
      </c>
      <c r="F3315" t="s">
        <v>9500</v>
      </c>
      <c r="G3315" s="6">
        <f t="shared" si="459"/>
        <v>7948</v>
      </c>
      <c r="H3315" t="s">
        <v>151</v>
      </c>
      <c r="I3315" t="s">
        <v>62</v>
      </c>
      <c r="J3315" t="str">
        <f t="shared" si="460"/>
        <v>Jairaj Panchal</v>
      </c>
      <c r="K3315" t="s">
        <v>352</v>
      </c>
      <c r="L3315" s="7">
        <f t="shared" si="465"/>
        <v>45575</v>
      </c>
      <c r="M3315" s="7">
        <v>45625</v>
      </c>
      <c r="N3315" s="1">
        <f t="shared" si="461"/>
        <v>45625</v>
      </c>
      <c r="O3315" s="7">
        <v>45724</v>
      </c>
      <c r="P3315" s="7">
        <f t="shared" si="466"/>
        <v>45724</v>
      </c>
      <c r="Q3315">
        <v>149</v>
      </c>
      <c r="R3315">
        <v>0</v>
      </c>
      <c r="S3315">
        <v>1</v>
      </c>
      <c r="T3315">
        <v>1.9</v>
      </c>
      <c r="U3315" t="s">
        <v>33</v>
      </c>
      <c r="W3315" t="str">
        <f t="shared" si="462"/>
        <v>Won</v>
      </c>
      <c r="X3315" t="str">
        <f>_xlfn.XLOOKUP(B3315,'Customers'!A:A,'Customers'!E:E,"")</f>
        <v>SMB</v>
      </c>
      <c r="Y3315">
        <f t="shared" si="463"/>
        <v>1</v>
      </c>
      <c r="Z3315">
        <f t="shared" si="464"/>
        <v>99</v>
      </c>
      <c r="AA3315">
        <f t="shared" si="467"/>
        <v>1</v>
      </c>
    </row>
    <row r="3316" spans="1:27">
      <c r="A3316" t="s">
        <v>9501</v>
      </c>
      <c r="B3316" t="s">
        <v>561</v>
      </c>
      <c r="C3316" t="s">
        <v>18</v>
      </c>
      <c r="D3316" t="s">
        <v>66</v>
      </c>
      <c r="E3316" t="s">
        <v>177</v>
      </c>
      <c r="F3316" t="s">
        <v>9502</v>
      </c>
      <c r="G3316" s="6">
        <f t="shared" si="459"/>
        <v>6447</v>
      </c>
      <c r="H3316" t="s">
        <v>79</v>
      </c>
      <c r="I3316" t="s">
        <v>361</v>
      </c>
      <c r="J3316" t="str">
        <f t="shared" si="460"/>
        <v>Jalsa Parsa</v>
      </c>
      <c r="K3316" t="s">
        <v>5549</v>
      </c>
      <c r="L3316" s="7">
        <f t="shared" si="465"/>
        <v>44688</v>
      </c>
      <c r="M3316" s="7">
        <v>44806</v>
      </c>
      <c r="N3316" s="1">
        <f t="shared" si="461"/>
        <v>44806</v>
      </c>
      <c r="P3316" s="7" t="str">
        <f t="shared" si="466"/>
        <v/>
      </c>
      <c r="R3316">
        <v>0</v>
      </c>
      <c r="S3316">
        <v>1</v>
      </c>
      <c r="T3316">
        <v>24.3</v>
      </c>
      <c r="U3316" t="s">
        <v>42</v>
      </c>
      <c r="W3316" t="str">
        <f t="shared" si="462"/>
        <v>Open</v>
      </c>
      <c r="X3316" t="str">
        <f>_xlfn.XLOOKUP(B3316,'Customers'!A:A,'Customers'!E:E,"")</f>
        <v>Mid-Market</v>
      </c>
      <c r="Y3316">
        <f t="shared" si="463"/>
        <v>0</v>
      </c>
      <c r="Z3316" t="str">
        <f t="shared" si="464"/>
        <v/>
      </c>
      <c r="AA3316">
        <f t="shared" si="467"/>
        <v>0</v>
      </c>
    </row>
    <row r="3317" spans="1:27">
      <c r="A3317" t="s">
        <v>9503</v>
      </c>
      <c r="B3317" t="s">
        <v>9130</v>
      </c>
      <c r="C3317" t="s">
        <v>1565</v>
      </c>
      <c r="D3317" t="s">
        <v>19</v>
      </c>
      <c r="E3317" t="s">
        <v>28</v>
      </c>
      <c r="F3317" t="s">
        <v>9504</v>
      </c>
      <c r="G3317" s="6">
        <f t="shared" si="459"/>
        <v>6954</v>
      </c>
      <c r="H3317" t="s">
        <v>39</v>
      </c>
      <c r="I3317" t="s">
        <v>139</v>
      </c>
      <c r="J3317" t="str">
        <f t="shared" si="460"/>
        <v>Champak Rao</v>
      </c>
      <c r="K3317" t="s">
        <v>9505</v>
      </c>
      <c r="L3317" s="7">
        <f t="shared" si="465"/>
        <v>45222</v>
      </c>
      <c r="M3317" s="7">
        <v>45373</v>
      </c>
      <c r="N3317" s="1">
        <f t="shared" si="461"/>
        <v>45373</v>
      </c>
      <c r="P3317" s="7" t="str">
        <f t="shared" si="466"/>
        <v/>
      </c>
      <c r="R3317">
        <v>0</v>
      </c>
      <c r="S3317">
        <v>1</v>
      </c>
      <c r="T3317">
        <v>12.9</v>
      </c>
      <c r="U3317" t="s">
        <v>25</v>
      </c>
      <c r="W3317" t="str">
        <f t="shared" si="462"/>
        <v>Open</v>
      </c>
      <c r="X3317" t="str">
        <f>_xlfn.XLOOKUP(B3317,'Customers'!A:A,'Customers'!E:E,"")</f>
        <v>SMB</v>
      </c>
      <c r="Y3317">
        <f t="shared" si="463"/>
        <v>0</v>
      </c>
      <c r="Z3317" t="str">
        <f t="shared" si="464"/>
        <v/>
      </c>
      <c r="AA3317">
        <f t="shared" si="467"/>
        <v>0</v>
      </c>
    </row>
    <row r="3318" spans="1:27">
      <c r="A3318" t="s">
        <v>9506</v>
      </c>
      <c r="B3318" t="s">
        <v>3434</v>
      </c>
      <c r="C3318" t="s">
        <v>3915</v>
      </c>
      <c r="D3318" t="s">
        <v>37</v>
      </c>
      <c r="E3318" t="s">
        <v>177</v>
      </c>
      <c r="F3318" t="s">
        <v>9507</v>
      </c>
      <c r="G3318" s="6">
        <f t="shared" si="459"/>
        <v>202205</v>
      </c>
      <c r="H3318" t="s">
        <v>172</v>
      </c>
      <c r="I3318" t="s">
        <v>145</v>
      </c>
      <c r="J3318" t="str">
        <f t="shared" si="460"/>
        <v>Krish Varughese</v>
      </c>
      <c r="K3318" t="s">
        <v>3219</v>
      </c>
      <c r="L3318" s="7">
        <f t="shared" si="465"/>
        <v>44719</v>
      </c>
      <c r="M3318" s="7">
        <v>44828</v>
      </c>
      <c r="N3318" s="1">
        <f t="shared" si="461"/>
        <v>44828</v>
      </c>
      <c r="P3318" s="7" t="str">
        <f t="shared" si="466"/>
        <v/>
      </c>
      <c r="R3318">
        <v>0</v>
      </c>
      <c r="S3318">
        <v>1</v>
      </c>
      <c r="T3318">
        <v>25.1</v>
      </c>
      <c r="U3318" t="s">
        <v>33</v>
      </c>
      <c r="W3318" t="str">
        <f t="shared" si="462"/>
        <v>Open</v>
      </c>
      <c r="X3318" t="str">
        <f>_xlfn.XLOOKUP(B3318,'Customers'!A:A,'Customers'!E:E,"")</f>
        <v>Enterprise</v>
      </c>
      <c r="Y3318">
        <f t="shared" si="463"/>
        <v>0</v>
      </c>
      <c r="Z3318" t="str">
        <f t="shared" si="464"/>
        <v/>
      </c>
      <c r="AA3318">
        <f t="shared" si="467"/>
        <v>0</v>
      </c>
    </row>
    <row r="3319" spans="1:27">
      <c r="A3319" t="s">
        <v>9508</v>
      </c>
      <c r="B3319" t="s">
        <v>622</v>
      </c>
      <c r="C3319" t="s">
        <v>543</v>
      </c>
      <c r="D3319" t="s">
        <v>37</v>
      </c>
      <c r="E3319" t="s">
        <v>45</v>
      </c>
      <c r="F3319" t="s">
        <v>9509</v>
      </c>
      <c r="G3319" s="6">
        <f t="shared" si="459"/>
        <v>111145</v>
      </c>
      <c r="H3319" t="s">
        <v>30</v>
      </c>
      <c r="I3319" t="s">
        <v>86</v>
      </c>
      <c r="J3319" t="str">
        <f t="shared" si="460"/>
        <v>Mason Solanki</v>
      </c>
      <c r="K3319" t="s">
        <v>4033</v>
      </c>
      <c r="L3319" s="7">
        <f t="shared" si="465"/>
        <v>44996</v>
      </c>
      <c r="M3319" s="7">
        <v>45100</v>
      </c>
      <c r="N3319" s="1">
        <f t="shared" si="461"/>
        <v>45100</v>
      </c>
      <c r="P3319" s="7" t="str">
        <f t="shared" si="466"/>
        <v/>
      </c>
      <c r="R3319">
        <v>0</v>
      </c>
      <c r="S3319">
        <v>1</v>
      </c>
      <c r="T3319">
        <v>25.1</v>
      </c>
      <c r="U3319" t="s">
        <v>58</v>
      </c>
      <c r="W3319" t="str">
        <f t="shared" si="462"/>
        <v>Open</v>
      </c>
      <c r="X3319" t="str">
        <f>_xlfn.XLOOKUP(B3319,'Customers'!A:A,'Customers'!E:E,"")</f>
        <v>Enterprise</v>
      </c>
      <c r="Y3319">
        <f t="shared" si="463"/>
        <v>0</v>
      </c>
      <c r="Z3319" t="str">
        <f t="shared" si="464"/>
        <v/>
      </c>
      <c r="AA3319">
        <f t="shared" si="467"/>
        <v>0</v>
      </c>
    </row>
    <row r="3320" spans="1:27">
      <c r="A3320" t="s">
        <v>9510</v>
      </c>
      <c r="B3320" t="s">
        <v>712</v>
      </c>
      <c r="C3320" t="s">
        <v>639</v>
      </c>
      <c r="D3320" t="s">
        <v>183</v>
      </c>
      <c r="E3320" t="s">
        <v>177</v>
      </c>
      <c r="F3320" t="s">
        <v>9511</v>
      </c>
      <c r="G3320" s="6">
        <f t="shared" si="459"/>
        <v>3171</v>
      </c>
      <c r="H3320" t="s">
        <v>47</v>
      </c>
      <c r="I3320" t="s">
        <v>73</v>
      </c>
      <c r="J3320" t="str">
        <f t="shared" si="460"/>
        <v>Karan Karnik</v>
      </c>
      <c r="K3320" t="s">
        <v>5451</v>
      </c>
      <c r="L3320" s="7">
        <f t="shared" si="465"/>
        <v>45096</v>
      </c>
      <c r="M3320" s="7">
        <v>45212</v>
      </c>
      <c r="N3320" s="1">
        <f t="shared" si="461"/>
        <v>45212</v>
      </c>
      <c r="P3320" s="7" t="str">
        <f t="shared" si="466"/>
        <v/>
      </c>
      <c r="R3320">
        <v>0</v>
      </c>
      <c r="S3320">
        <v>1</v>
      </c>
      <c r="T3320">
        <v>25.6</v>
      </c>
      <c r="U3320" t="s">
        <v>100</v>
      </c>
      <c r="W3320" t="str">
        <f t="shared" si="462"/>
        <v>Open</v>
      </c>
      <c r="X3320" t="str">
        <f>_xlfn.XLOOKUP(B3320,'Customers'!A:A,'Customers'!E:E,"")</f>
        <v>Mid-Market</v>
      </c>
      <c r="Y3320">
        <f t="shared" si="463"/>
        <v>0</v>
      </c>
      <c r="Z3320" t="str">
        <f t="shared" si="464"/>
        <v/>
      </c>
      <c r="AA3320">
        <f t="shared" si="467"/>
        <v>0</v>
      </c>
    </row>
    <row r="3321" spans="1:27">
      <c r="A3321" t="s">
        <v>9512</v>
      </c>
      <c r="B3321" t="s">
        <v>5431</v>
      </c>
      <c r="C3321" t="s">
        <v>18</v>
      </c>
      <c r="D3321" t="s">
        <v>53</v>
      </c>
      <c r="E3321" t="s">
        <v>45</v>
      </c>
      <c r="F3321" t="s">
        <v>9513</v>
      </c>
      <c r="G3321" s="6">
        <f t="shared" si="459"/>
        <v>28178</v>
      </c>
      <c r="H3321" t="s">
        <v>56</v>
      </c>
      <c r="I3321" t="s">
        <v>127</v>
      </c>
      <c r="J3321" t="str">
        <f t="shared" si="460"/>
        <v>Kashish Patla</v>
      </c>
      <c r="K3321" t="s">
        <v>3762</v>
      </c>
      <c r="L3321" s="7">
        <f t="shared" si="465"/>
        <v>44960</v>
      </c>
      <c r="M3321" s="7">
        <v>45080</v>
      </c>
      <c r="N3321" s="1">
        <f t="shared" si="461"/>
        <v>45080</v>
      </c>
      <c r="P3321" s="7" t="str">
        <f t="shared" si="466"/>
        <v/>
      </c>
      <c r="R3321">
        <v>0</v>
      </c>
      <c r="S3321">
        <v>1</v>
      </c>
      <c r="T3321">
        <v>25.2</v>
      </c>
      <c r="U3321" t="s">
        <v>33</v>
      </c>
      <c r="W3321" t="str">
        <f t="shared" si="462"/>
        <v>Open</v>
      </c>
      <c r="X3321" t="str">
        <f>_xlfn.XLOOKUP(B3321,'Customers'!A:A,'Customers'!E:E,"")</f>
        <v>Enterprise</v>
      </c>
      <c r="Y3321">
        <f t="shared" si="463"/>
        <v>0</v>
      </c>
      <c r="Z3321" t="str">
        <f t="shared" si="464"/>
        <v/>
      </c>
      <c r="AA3321">
        <f t="shared" si="467"/>
        <v>0</v>
      </c>
    </row>
    <row r="3322" spans="1:27">
      <c r="A3322" t="s">
        <v>9514</v>
      </c>
      <c r="B3322" t="s">
        <v>5153</v>
      </c>
      <c r="C3322" t="s">
        <v>4931</v>
      </c>
      <c r="D3322" t="s">
        <v>183</v>
      </c>
      <c r="E3322" t="s">
        <v>28</v>
      </c>
      <c r="F3322" t="s">
        <v>2206</v>
      </c>
      <c r="G3322" s="6">
        <f t="shared" si="459"/>
        <v>5000</v>
      </c>
      <c r="H3322" t="s">
        <v>47</v>
      </c>
      <c r="I3322" t="s">
        <v>268</v>
      </c>
      <c r="J3322" t="str">
        <f t="shared" si="460"/>
        <v>Panini Kade</v>
      </c>
      <c r="K3322" t="s">
        <v>2848</v>
      </c>
      <c r="L3322" s="7">
        <f t="shared" si="465"/>
        <v>45002</v>
      </c>
      <c r="M3322" s="7">
        <v>45041</v>
      </c>
      <c r="N3322" s="1">
        <f t="shared" si="461"/>
        <v>45041</v>
      </c>
      <c r="P3322" s="7" t="str">
        <f t="shared" si="466"/>
        <v/>
      </c>
      <c r="R3322">
        <v>0</v>
      </c>
      <c r="S3322">
        <v>1</v>
      </c>
      <c r="T3322">
        <v>34</v>
      </c>
      <c r="U3322" t="s">
        <v>42</v>
      </c>
      <c r="W3322" t="str">
        <f t="shared" si="462"/>
        <v>Open</v>
      </c>
      <c r="X3322" t="str">
        <f>_xlfn.XLOOKUP(B3322,'Customers'!A:A,'Customers'!E:E,"")</f>
        <v>Mid-Market</v>
      </c>
      <c r="Y3322">
        <f t="shared" si="463"/>
        <v>0</v>
      </c>
      <c r="Z3322" t="str">
        <f t="shared" si="464"/>
        <v/>
      </c>
      <c r="AA3322">
        <f t="shared" si="467"/>
        <v>0</v>
      </c>
    </row>
    <row r="3323" spans="1:27">
      <c r="A3323" t="s">
        <v>9515</v>
      </c>
      <c r="B3323" t="s">
        <v>8497</v>
      </c>
      <c r="C3323" t="s">
        <v>4569</v>
      </c>
      <c r="D3323" t="s">
        <v>19</v>
      </c>
      <c r="E3323" t="s">
        <v>177</v>
      </c>
      <c r="F3323" t="s">
        <v>9516</v>
      </c>
      <c r="G3323" s="6">
        <f t="shared" si="459"/>
        <v>8943</v>
      </c>
      <c r="H3323" t="s">
        <v>56</v>
      </c>
      <c r="I3323" t="s">
        <v>521</v>
      </c>
      <c r="J3323" t="str">
        <f t="shared" si="460"/>
        <v>Kashish Patla</v>
      </c>
      <c r="K3323" t="s">
        <v>3963</v>
      </c>
      <c r="L3323" s="7">
        <f t="shared" si="465"/>
        <v>45563</v>
      </c>
      <c r="M3323" s="7">
        <v>45685</v>
      </c>
      <c r="N3323" s="1">
        <f t="shared" si="461"/>
        <v>45685</v>
      </c>
      <c r="P3323" s="7" t="str">
        <f t="shared" si="466"/>
        <v/>
      </c>
      <c r="R3323">
        <v>0</v>
      </c>
      <c r="S3323">
        <v>1</v>
      </c>
      <c r="T3323">
        <v>13.1</v>
      </c>
      <c r="U3323" t="s">
        <v>58</v>
      </c>
      <c r="W3323" t="str">
        <f t="shared" si="462"/>
        <v>Open</v>
      </c>
      <c r="X3323" t="str">
        <f>_xlfn.XLOOKUP(B3323,'Customers'!A:A,'Customers'!E:E,"")</f>
        <v>SMB</v>
      </c>
      <c r="Y3323">
        <f t="shared" si="463"/>
        <v>0</v>
      </c>
      <c r="Z3323" t="str">
        <f t="shared" si="464"/>
        <v/>
      </c>
      <c r="AA3323">
        <f t="shared" si="467"/>
        <v>0</v>
      </c>
    </row>
    <row r="3324" spans="1:27">
      <c r="A3324" t="s">
        <v>9517</v>
      </c>
      <c r="B3324" t="s">
        <v>2117</v>
      </c>
      <c r="C3324" t="s">
        <v>654</v>
      </c>
      <c r="D3324" t="s">
        <v>19</v>
      </c>
      <c r="E3324" t="s">
        <v>45</v>
      </c>
      <c r="F3324" t="s">
        <v>9518</v>
      </c>
      <c r="G3324" s="6">
        <f t="shared" si="459"/>
        <v>4595</v>
      </c>
      <c r="H3324" t="s">
        <v>22</v>
      </c>
      <c r="I3324" t="s">
        <v>62</v>
      </c>
      <c r="J3324" t="str">
        <f t="shared" si="460"/>
        <v>Jairaj Panchal</v>
      </c>
      <c r="K3324" t="s">
        <v>978</v>
      </c>
      <c r="L3324" s="7">
        <f t="shared" si="465"/>
        <v>44720</v>
      </c>
      <c r="M3324" s="7">
        <v>44804</v>
      </c>
      <c r="N3324" s="1">
        <f t="shared" si="461"/>
        <v>44804</v>
      </c>
      <c r="P3324" s="7" t="str">
        <f t="shared" si="466"/>
        <v/>
      </c>
      <c r="R3324">
        <v>0</v>
      </c>
      <c r="S3324">
        <v>1</v>
      </c>
      <c r="T3324">
        <v>16</v>
      </c>
      <c r="U3324" t="s">
        <v>25</v>
      </c>
      <c r="W3324" t="str">
        <f t="shared" si="462"/>
        <v>Open</v>
      </c>
      <c r="X3324" t="str">
        <f>_xlfn.XLOOKUP(B3324,'Customers'!A:A,'Customers'!E:E,"")</f>
        <v>SMB</v>
      </c>
      <c r="Y3324">
        <f t="shared" si="463"/>
        <v>0</v>
      </c>
      <c r="Z3324" t="str">
        <f t="shared" si="464"/>
        <v/>
      </c>
      <c r="AA3324">
        <f t="shared" si="467"/>
        <v>0</v>
      </c>
    </row>
    <row r="3325" spans="1:27">
      <c r="A3325" t="s">
        <v>9519</v>
      </c>
      <c r="B3325" t="s">
        <v>4719</v>
      </c>
      <c r="C3325" t="s">
        <v>18</v>
      </c>
      <c r="D3325" t="s">
        <v>53</v>
      </c>
      <c r="E3325" t="s">
        <v>177</v>
      </c>
      <c r="F3325" t="s">
        <v>9520</v>
      </c>
      <c r="G3325" s="6">
        <f t="shared" si="459"/>
        <v>35818</v>
      </c>
      <c r="H3325" t="s">
        <v>22</v>
      </c>
      <c r="I3325" t="s">
        <v>23</v>
      </c>
      <c r="J3325" t="str">
        <f t="shared" si="460"/>
        <v>Nihal Bhasin</v>
      </c>
      <c r="K3325" t="s">
        <v>1757</v>
      </c>
      <c r="L3325" s="7">
        <f t="shared" si="465"/>
        <v>45179</v>
      </c>
      <c r="M3325" s="7">
        <v>45261</v>
      </c>
      <c r="N3325" s="1">
        <f t="shared" si="461"/>
        <v>45261</v>
      </c>
      <c r="P3325" s="7" t="str">
        <f t="shared" si="466"/>
        <v/>
      </c>
      <c r="R3325">
        <v>0</v>
      </c>
      <c r="S3325">
        <v>1</v>
      </c>
      <c r="U3325" t="s">
        <v>25</v>
      </c>
      <c r="W3325" t="str">
        <f t="shared" si="462"/>
        <v>Open</v>
      </c>
      <c r="X3325" t="str">
        <f>_xlfn.XLOOKUP(B3325,'Customers'!A:A,'Customers'!E:E,"")</f>
        <v>Enterprise</v>
      </c>
      <c r="Y3325">
        <f t="shared" si="463"/>
        <v>0</v>
      </c>
      <c r="Z3325" t="str">
        <f t="shared" si="464"/>
        <v/>
      </c>
      <c r="AA3325">
        <f t="shared" si="467"/>
        <v>0</v>
      </c>
    </row>
    <row r="3326" spans="1:27">
      <c r="A3326" t="s">
        <v>9521</v>
      </c>
      <c r="B3326" t="s">
        <v>5889</v>
      </c>
      <c r="C3326" t="s">
        <v>1037</v>
      </c>
      <c r="D3326" t="s">
        <v>66</v>
      </c>
      <c r="E3326" t="s">
        <v>115</v>
      </c>
      <c r="F3326" t="s">
        <v>9522</v>
      </c>
      <c r="G3326" s="6">
        <f t="shared" si="459"/>
        <v>9809</v>
      </c>
      <c r="H3326" t="s">
        <v>172</v>
      </c>
      <c r="I3326" t="s">
        <v>274</v>
      </c>
      <c r="J3326" t="str">
        <f t="shared" si="460"/>
        <v>Rachit Lall</v>
      </c>
      <c r="K3326" t="s">
        <v>723</v>
      </c>
      <c r="L3326" s="7">
        <f t="shared" si="465"/>
        <v>45526</v>
      </c>
      <c r="M3326" s="7">
        <v>45602</v>
      </c>
      <c r="N3326" s="1">
        <f t="shared" si="461"/>
        <v>45602</v>
      </c>
      <c r="O3326" s="7">
        <v>45654</v>
      </c>
      <c r="P3326" s="7">
        <f t="shared" si="466"/>
        <v>45654</v>
      </c>
      <c r="Q3326">
        <v>128</v>
      </c>
      <c r="R3326">
        <v>0</v>
      </c>
      <c r="S3326">
        <v>1</v>
      </c>
      <c r="T3326">
        <v>21.9</v>
      </c>
      <c r="U3326" t="s">
        <v>25</v>
      </c>
      <c r="W3326" t="str">
        <f t="shared" si="462"/>
        <v>Lost</v>
      </c>
      <c r="X3326" t="str">
        <f>_xlfn.XLOOKUP(B3326,'Customers'!A:A,'Customers'!E:E,"")</f>
        <v>Mid-Market</v>
      </c>
      <c r="Y3326">
        <f t="shared" si="463"/>
        <v>1</v>
      </c>
      <c r="Z3326">
        <f t="shared" si="464"/>
        <v>52</v>
      </c>
      <c r="AA3326">
        <f t="shared" si="467"/>
        <v>1</v>
      </c>
    </row>
    <row r="3327" spans="1:27">
      <c r="A3327" t="s">
        <v>9523</v>
      </c>
      <c r="B3327" t="s">
        <v>8067</v>
      </c>
      <c r="C3327" t="s">
        <v>9524</v>
      </c>
      <c r="D3327" t="s">
        <v>66</v>
      </c>
      <c r="E3327" t="s">
        <v>54</v>
      </c>
      <c r="F3327" t="s">
        <v>9525</v>
      </c>
      <c r="G3327" s="6">
        <f t="shared" si="459"/>
        <v>10045</v>
      </c>
      <c r="H3327" t="s">
        <v>79</v>
      </c>
      <c r="I3327" t="s">
        <v>23</v>
      </c>
      <c r="J3327" t="str">
        <f t="shared" si="460"/>
        <v>Nihal Bhasin</v>
      </c>
      <c r="K3327" t="s">
        <v>6310</v>
      </c>
      <c r="L3327" s="7">
        <f t="shared" si="465"/>
        <v>45430</v>
      </c>
      <c r="M3327" s="7">
        <v>45539</v>
      </c>
      <c r="N3327" s="1">
        <f t="shared" si="461"/>
        <v>45539</v>
      </c>
      <c r="P3327" s="7" t="str">
        <f t="shared" si="466"/>
        <v/>
      </c>
      <c r="R3327">
        <v>0</v>
      </c>
      <c r="S3327">
        <v>1</v>
      </c>
      <c r="T3327">
        <v>0.2</v>
      </c>
      <c r="U3327" t="s">
        <v>33</v>
      </c>
      <c r="W3327" t="str">
        <f t="shared" si="462"/>
        <v>Open</v>
      </c>
      <c r="X3327" t="str">
        <f>_xlfn.XLOOKUP(B3327,'Customers'!A:A,'Customers'!E:E,"")</f>
        <v>SMB</v>
      </c>
      <c r="Y3327">
        <f t="shared" si="463"/>
        <v>0</v>
      </c>
      <c r="Z3327" t="str">
        <f t="shared" si="464"/>
        <v/>
      </c>
      <c r="AA3327">
        <f t="shared" si="467"/>
        <v>0</v>
      </c>
    </row>
    <row r="3328" spans="1:27">
      <c r="A3328" t="s">
        <v>9526</v>
      </c>
      <c r="B3328" t="s">
        <v>44</v>
      </c>
      <c r="C3328" t="s">
        <v>426</v>
      </c>
      <c r="D3328" t="s">
        <v>53</v>
      </c>
      <c r="E3328" t="s">
        <v>54</v>
      </c>
      <c r="F3328" t="s">
        <v>9527</v>
      </c>
      <c r="G3328" s="6">
        <f t="shared" si="459"/>
        <v>25582</v>
      </c>
      <c r="H3328" t="s">
        <v>39</v>
      </c>
      <c r="I3328" t="s">
        <v>105</v>
      </c>
      <c r="J3328" t="str">
        <f t="shared" si="460"/>
        <v>Hemangini Bahri</v>
      </c>
      <c r="K3328" t="s">
        <v>1764</v>
      </c>
      <c r="L3328" s="7">
        <f t="shared" si="465"/>
        <v>44613</v>
      </c>
      <c r="M3328" s="7">
        <v>44685</v>
      </c>
      <c r="N3328" s="1">
        <f t="shared" si="461"/>
        <v>44685</v>
      </c>
      <c r="P3328" s="7" t="str">
        <f t="shared" si="466"/>
        <v/>
      </c>
      <c r="R3328">
        <v>0</v>
      </c>
      <c r="S3328">
        <v>1</v>
      </c>
      <c r="T3328">
        <v>28.5</v>
      </c>
      <c r="U3328" t="s">
        <v>25</v>
      </c>
      <c r="W3328" t="str">
        <f t="shared" si="462"/>
        <v>Open</v>
      </c>
      <c r="X3328" t="str">
        <f>_xlfn.XLOOKUP(B3328,'Customers'!A:A,'Customers'!E:E,"")</f>
        <v>Mid-Market</v>
      </c>
      <c r="Y3328">
        <f t="shared" si="463"/>
        <v>0</v>
      </c>
      <c r="Z3328" t="str">
        <f t="shared" si="464"/>
        <v/>
      </c>
      <c r="AA3328">
        <f t="shared" si="467"/>
        <v>0</v>
      </c>
    </row>
    <row r="3329" spans="1:27">
      <c r="A3329" t="s">
        <v>9528</v>
      </c>
      <c r="B3329" t="s">
        <v>2695</v>
      </c>
      <c r="C3329" t="s">
        <v>2340</v>
      </c>
      <c r="D3329" t="s">
        <v>19</v>
      </c>
      <c r="E3329" t="s">
        <v>177</v>
      </c>
      <c r="F3329" t="s">
        <v>9529</v>
      </c>
      <c r="G3329" s="6">
        <f t="shared" si="459"/>
        <v>8433</v>
      </c>
      <c r="H3329" t="s">
        <v>161</v>
      </c>
      <c r="I3329" t="s">
        <v>608</v>
      </c>
      <c r="J3329" t="str">
        <f t="shared" si="460"/>
        <v>Jairaj Panchal</v>
      </c>
      <c r="K3329" t="s">
        <v>1663</v>
      </c>
      <c r="L3329" s="7">
        <f t="shared" si="465"/>
        <v>44654</v>
      </c>
      <c r="M3329" s="7">
        <v>44760</v>
      </c>
      <c r="N3329" s="1">
        <f t="shared" si="461"/>
        <v>44760</v>
      </c>
      <c r="P3329" s="7" t="str">
        <f t="shared" si="466"/>
        <v/>
      </c>
      <c r="R3329">
        <v>0</v>
      </c>
      <c r="S3329">
        <v>1</v>
      </c>
      <c r="T3329">
        <v>5.5</v>
      </c>
      <c r="U3329" t="s">
        <v>100</v>
      </c>
      <c r="W3329" t="str">
        <f t="shared" si="462"/>
        <v>Open</v>
      </c>
      <c r="X3329" t="str">
        <f>_xlfn.XLOOKUP(B3329,'Customers'!A:A,'Customers'!E:E,"")</f>
        <v>SMB</v>
      </c>
      <c r="Y3329">
        <f t="shared" si="463"/>
        <v>0</v>
      </c>
      <c r="Z3329" t="str">
        <f t="shared" si="464"/>
        <v/>
      </c>
      <c r="AA3329">
        <f t="shared" si="467"/>
        <v>0</v>
      </c>
    </row>
    <row r="3330" spans="1:27">
      <c r="A3330" t="s">
        <v>9530</v>
      </c>
      <c r="B3330" t="s">
        <v>1846</v>
      </c>
      <c r="C3330" t="s">
        <v>5604</v>
      </c>
      <c r="D3330" t="s">
        <v>19</v>
      </c>
      <c r="E3330" t="s">
        <v>91</v>
      </c>
      <c r="F3330" t="s">
        <v>67</v>
      </c>
      <c r="G3330" s="6">
        <f t="shared" ref="G3330:G3393" si="468">IF(F3330="","",IF(RIGHT(UPPER(SUBSTITUTE(SUBSTITUTE(SUBSTITUTE(TRIM(F3330),"$",""),",","")," ","")),1)="K",VALUE(LEFT(UPPER(SUBSTITUTE(SUBSTITUTE(SUBSTITUTE(TRIM(F3330),"$",""),",","")," ","")),LEN(UPPER(SUBSTITUTE(SUBSTITUTE(SUBSTITUTE(TRIM(F3330),"$",""),",","")," ","")))-1))*1000,IF(RIGHT(UPPER(SUBSTITUTE(SUBSTITUTE(SUBSTITUTE(TRIM(F3330),"$",""),",","")," ","")),1)="M",VALUE(LEFT(UPPER(SUBSTITUTE(SUBSTITUTE(SUBSTITUTE(TRIM(F3330),"$",""),",","")," ","")),LEN(UPPER(SUBSTITUTE(SUBSTITUTE(SUBSTITUTE(TRIM(F3330),"$",""),",","")," ","")))-1))*1000000,VALUE(SUBSTITUTE(SUBSTITUTE(SUBSTITUTE(TRIM(F3330),"$",""),",","")," ","")))))</f>
        <v>7000</v>
      </c>
      <c r="H3330" t="s">
        <v>151</v>
      </c>
      <c r="I3330" t="s">
        <v>274</v>
      </c>
      <c r="J3330" t="str">
        <f t="shared" ref="J3330:J3393" si="469">PROPER(TRIM(I3330))</f>
        <v>Rachit Lall</v>
      </c>
      <c r="K3330" t="s">
        <v>8608</v>
      </c>
      <c r="L3330" s="7">
        <f t="shared" si="465"/>
        <v>44959</v>
      </c>
      <c r="M3330" s="7">
        <v>44994</v>
      </c>
      <c r="N3330" s="1">
        <f t="shared" ref="N3330:N3393" si="470">IF(M3330="","",IF(ISNUMBER(M3330),M3330,IF(ISNUMBER(SEARCH("/",M3330)),DATE(VALUE(RIGHT(M3330,4)),VALUE(MID(M3330,4,2)),VALUE(LEFT(M3330,2))),DATE(VALUE(LEFT(M3330,4)),VALUE(MID(M3330,6,2)),VALUE(RIGHT(M3330,2))))))</f>
        <v>44994</v>
      </c>
      <c r="O3330" s="7">
        <v>45007</v>
      </c>
      <c r="P3330" s="7">
        <f t="shared" si="466"/>
        <v>45007</v>
      </c>
      <c r="Q3330">
        <v>48</v>
      </c>
      <c r="R3330">
        <v>0</v>
      </c>
      <c r="S3330">
        <v>1</v>
      </c>
      <c r="T3330">
        <v>27.2</v>
      </c>
      <c r="U3330" t="s">
        <v>42</v>
      </c>
      <c r="W3330" t="str">
        <f t="shared" ref="W3330:W3393" si="471">IF(E3330="","",IF(E3330="Closed Won","Won",IF(E3330="Closed Lost","Lost","Open")))</f>
        <v>Won</v>
      </c>
      <c r="X3330" t="str">
        <f>_xlfn.XLOOKUP(B3330,'Customers'!A:A,'Customers'!E:E,"")</f>
        <v>SMB</v>
      </c>
      <c r="Y3330">
        <f t="shared" ref="Y3330:Y3393" si="472">IF(OR(W3330="Won",W3330="Lost"),1,0)</f>
        <v>1</v>
      </c>
      <c r="Z3330">
        <f t="shared" ref="Z3330:Z3393" si="473">IF(OR(N3330="",P3330=""),"",P3330-N3330)</f>
        <v>13</v>
      </c>
      <c r="AA3330">
        <f t="shared" si="467"/>
        <v>0</v>
      </c>
    </row>
    <row r="3331" spans="1:27">
      <c r="A3331" t="s">
        <v>9531</v>
      </c>
      <c r="B3331" t="s">
        <v>9532</v>
      </c>
      <c r="C3331" t="s">
        <v>3513</v>
      </c>
      <c r="D3331" t="s">
        <v>37</v>
      </c>
      <c r="E3331" t="s">
        <v>45</v>
      </c>
      <c r="F3331" t="s">
        <v>9533</v>
      </c>
      <c r="G3331" s="6">
        <f t="shared" si="468"/>
        <v>112588</v>
      </c>
      <c r="H3331" t="s">
        <v>172</v>
      </c>
      <c r="I3331" t="s">
        <v>127</v>
      </c>
      <c r="J3331" t="str">
        <f t="shared" si="469"/>
        <v>Kashish Patla</v>
      </c>
      <c r="K3331" t="s">
        <v>685</v>
      </c>
      <c r="L3331" s="7">
        <f t="shared" ref="L3331:L3394" si="474">IF(K3331="","",IF(ISNUMBER(K3331),K3331,IF(ISNUMBER(SEARCH("/",K3331)),DATE(VALUE(RIGHT(K3331,4)),VALUE(MID(K3331,4,2)),VALUE(LEFT(K3331,2))),DATE(VALUE(LEFT(K3331,4)),VALUE(MID(K3331,6,2)),VALUE(RIGHT(K3331,2))))))</f>
        <v>45633</v>
      </c>
      <c r="M3331" s="7">
        <v>45788</v>
      </c>
      <c r="N3331" s="1">
        <f t="shared" si="470"/>
        <v>45788</v>
      </c>
      <c r="P3331" s="7" t="str">
        <f t="shared" ref="P3331:P3394" si="475">IF(O3331="","",IF(ISNUMBER(O3331),O3331,DATE(VALUE(LEFT(O3331,4)),VALUE(MID(O3331,6,2)),VALUE(RIGHT(O3331,2)))))</f>
        <v/>
      </c>
      <c r="R3331">
        <v>0</v>
      </c>
      <c r="S3331">
        <v>1</v>
      </c>
      <c r="T3331">
        <v>18.7</v>
      </c>
      <c r="U3331" t="s">
        <v>33</v>
      </c>
      <c r="W3331" t="str">
        <f t="shared" si="471"/>
        <v>Open</v>
      </c>
      <c r="X3331" t="str">
        <f>_xlfn.XLOOKUP(B3331,'Customers'!A:A,'Customers'!E:E,"")</f>
        <v>SMB</v>
      </c>
      <c r="Y3331">
        <f t="shared" si="472"/>
        <v>0</v>
      </c>
      <c r="Z3331" t="str">
        <f t="shared" si="473"/>
        <v/>
      </c>
      <c r="AA3331">
        <f t="shared" ref="AA3331:AA3394" si="476">IF(AND(Y3331=1,Z3331&gt;30),1,0)</f>
        <v>0</v>
      </c>
    </row>
    <row r="3332" spans="1:27">
      <c r="A3332" t="s">
        <v>9534</v>
      </c>
      <c r="B3332" t="s">
        <v>407</v>
      </c>
      <c r="C3332" t="s">
        <v>3426</v>
      </c>
      <c r="D3332" t="s">
        <v>37</v>
      </c>
      <c r="E3332" t="s">
        <v>28</v>
      </c>
      <c r="F3332" t="s">
        <v>9535</v>
      </c>
      <c r="G3332" s="6">
        <f t="shared" si="468"/>
        <v>202000</v>
      </c>
      <c r="H3332" t="s">
        <v>30</v>
      </c>
      <c r="I3332" t="s">
        <v>156</v>
      </c>
      <c r="J3332" t="str">
        <f t="shared" si="469"/>
        <v>Lakshmi Hayre</v>
      </c>
      <c r="K3332" t="s">
        <v>2812</v>
      </c>
      <c r="L3332" s="7">
        <f t="shared" si="474"/>
        <v>44591</v>
      </c>
      <c r="M3332" s="7">
        <v>44716</v>
      </c>
      <c r="N3332" s="1">
        <f t="shared" si="470"/>
        <v>44716</v>
      </c>
      <c r="P3332" s="7" t="str">
        <f t="shared" si="475"/>
        <v/>
      </c>
      <c r="R3332">
        <v>0</v>
      </c>
      <c r="S3332">
        <v>1</v>
      </c>
      <c r="T3332">
        <v>29</v>
      </c>
      <c r="U3332" t="s">
        <v>33</v>
      </c>
      <c r="W3332" t="str">
        <f t="shared" si="471"/>
        <v>Open</v>
      </c>
      <c r="X3332" t="str">
        <f>_xlfn.XLOOKUP(B3332,'Customers'!A:A,'Customers'!E:E,"")</f>
        <v>SMB</v>
      </c>
      <c r="Y3332">
        <f t="shared" si="472"/>
        <v>0</v>
      </c>
      <c r="Z3332" t="str">
        <f t="shared" si="473"/>
        <v/>
      </c>
      <c r="AA3332">
        <f t="shared" si="476"/>
        <v>0</v>
      </c>
    </row>
    <row r="3333" spans="1:27">
      <c r="A3333" t="s">
        <v>9536</v>
      </c>
      <c r="B3333" t="s">
        <v>1168</v>
      </c>
      <c r="C3333" t="s">
        <v>392</v>
      </c>
      <c r="D3333" t="s">
        <v>66</v>
      </c>
      <c r="E3333" t="s">
        <v>54</v>
      </c>
      <c r="F3333" t="s">
        <v>9537</v>
      </c>
      <c r="G3333" s="6">
        <f t="shared" si="468"/>
        <v>20410</v>
      </c>
      <c r="H3333" t="s">
        <v>161</v>
      </c>
      <c r="I3333" t="s">
        <v>258</v>
      </c>
      <c r="J3333" t="str">
        <f t="shared" si="469"/>
        <v>Jasmit Gour</v>
      </c>
      <c r="K3333" t="s">
        <v>2245</v>
      </c>
      <c r="L3333" s="7">
        <f t="shared" si="474"/>
        <v>45276</v>
      </c>
      <c r="M3333" s="7">
        <v>45455</v>
      </c>
      <c r="N3333" s="1">
        <f t="shared" si="470"/>
        <v>45455</v>
      </c>
      <c r="P3333" s="7" t="str">
        <f t="shared" si="475"/>
        <v/>
      </c>
      <c r="R3333">
        <v>0</v>
      </c>
      <c r="S3333">
        <v>1</v>
      </c>
      <c r="T3333">
        <v>18.100000000000001</v>
      </c>
      <c r="U3333" t="s">
        <v>25</v>
      </c>
      <c r="W3333" t="str">
        <f t="shared" si="471"/>
        <v>Open</v>
      </c>
      <c r="X3333" t="str">
        <f>_xlfn.XLOOKUP(B3333,'Customers'!A:A,'Customers'!E:E,"")</f>
        <v>Mid-Market</v>
      </c>
      <c r="Y3333">
        <f t="shared" si="472"/>
        <v>0</v>
      </c>
      <c r="Z3333" t="str">
        <f t="shared" si="473"/>
        <v/>
      </c>
      <c r="AA3333">
        <f t="shared" si="476"/>
        <v>0</v>
      </c>
    </row>
    <row r="3334" spans="1:27">
      <c r="A3334" t="s">
        <v>9538</v>
      </c>
      <c r="B3334" t="s">
        <v>3599</v>
      </c>
      <c r="C3334" t="s">
        <v>2370</v>
      </c>
      <c r="D3334" t="s">
        <v>37</v>
      </c>
      <c r="E3334" t="s">
        <v>91</v>
      </c>
      <c r="F3334" t="s">
        <v>9539</v>
      </c>
      <c r="G3334" s="6">
        <f t="shared" si="468"/>
        <v>118376</v>
      </c>
      <c r="H3334" t="s">
        <v>151</v>
      </c>
      <c r="I3334" t="s">
        <v>394</v>
      </c>
      <c r="J3334" t="str">
        <f t="shared" si="469"/>
        <v>Ekta Uppal</v>
      </c>
      <c r="K3334" t="s">
        <v>4064</v>
      </c>
      <c r="L3334" s="7">
        <f t="shared" si="474"/>
        <v>45271</v>
      </c>
      <c r="M3334" s="7">
        <v>45311</v>
      </c>
      <c r="N3334" s="1">
        <f t="shared" si="470"/>
        <v>45311</v>
      </c>
      <c r="O3334" s="7">
        <v>45301</v>
      </c>
      <c r="P3334" s="7">
        <f t="shared" si="475"/>
        <v>45301</v>
      </c>
      <c r="Q3334">
        <v>30</v>
      </c>
      <c r="R3334">
        <v>0</v>
      </c>
      <c r="S3334">
        <v>1</v>
      </c>
      <c r="T3334">
        <v>16.5</v>
      </c>
      <c r="U3334" t="s">
        <v>25</v>
      </c>
      <c r="W3334" t="str">
        <f t="shared" si="471"/>
        <v>Won</v>
      </c>
      <c r="X3334" t="str">
        <f>_xlfn.XLOOKUP(B3334,'Customers'!A:A,'Customers'!E:E,"")</f>
        <v>Enterprise</v>
      </c>
      <c r="Y3334">
        <f t="shared" si="472"/>
        <v>1</v>
      </c>
      <c r="Z3334">
        <f t="shared" si="473"/>
        <v>-10</v>
      </c>
      <c r="AA3334">
        <f t="shared" si="476"/>
        <v>0</v>
      </c>
    </row>
    <row r="3335" spans="1:27">
      <c r="A3335" t="s">
        <v>9540</v>
      </c>
      <c r="B3335" t="s">
        <v>1342</v>
      </c>
      <c r="C3335" t="s">
        <v>18</v>
      </c>
      <c r="D3335" t="s">
        <v>53</v>
      </c>
      <c r="E3335" t="s">
        <v>177</v>
      </c>
      <c r="F3335" t="s">
        <v>9541</v>
      </c>
      <c r="G3335" s="6">
        <f t="shared" si="468"/>
        <v>41298</v>
      </c>
      <c r="H3335" t="s">
        <v>56</v>
      </c>
      <c r="I3335" t="s">
        <v>1822</v>
      </c>
      <c r="J3335" t="str">
        <f t="shared" si="469"/>
        <v>Karan Karnik</v>
      </c>
      <c r="K3335" t="s">
        <v>1658</v>
      </c>
      <c r="L3335" s="7">
        <f t="shared" si="474"/>
        <v>45585</v>
      </c>
      <c r="M3335" s="7">
        <v>45648</v>
      </c>
      <c r="N3335" s="1">
        <f t="shared" si="470"/>
        <v>45648</v>
      </c>
      <c r="P3335" s="7" t="str">
        <f t="shared" si="475"/>
        <v/>
      </c>
      <c r="R3335">
        <v>0</v>
      </c>
      <c r="S3335">
        <v>1</v>
      </c>
      <c r="U3335" t="s">
        <v>100</v>
      </c>
      <c r="W3335" t="str">
        <f t="shared" si="471"/>
        <v>Open</v>
      </c>
      <c r="X3335" t="str">
        <f>_xlfn.XLOOKUP(B3335,'Customers'!A:A,'Customers'!E:E,"")</f>
        <v>SMB</v>
      </c>
      <c r="Y3335">
        <f t="shared" si="472"/>
        <v>0</v>
      </c>
      <c r="Z3335" t="str">
        <f t="shared" si="473"/>
        <v/>
      </c>
      <c r="AA3335">
        <f t="shared" si="476"/>
        <v>0</v>
      </c>
    </row>
    <row r="3336" spans="1:27">
      <c r="A3336" t="s">
        <v>9542</v>
      </c>
      <c r="B3336" t="s">
        <v>6326</v>
      </c>
      <c r="C3336" t="s">
        <v>18</v>
      </c>
      <c r="D3336" t="s">
        <v>66</v>
      </c>
      <c r="E3336" t="s">
        <v>45</v>
      </c>
      <c r="F3336" t="s">
        <v>9543</v>
      </c>
      <c r="G3336" s="6">
        <f t="shared" si="468"/>
        <v>21507</v>
      </c>
      <c r="H3336" t="s">
        <v>79</v>
      </c>
      <c r="I3336" t="s">
        <v>593</v>
      </c>
      <c r="J3336" t="str">
        <f t="shared" si="469"/>
        <v>Lakshmi Hayre</v>
      </c>
      <c r="K3336" t="s">
        <v>7060</v>
      </c>
      <c r="L3336" s="7">
        <f t="shared" si="474"/>
        <v>44974</v>
      </c>
      <c r="M3336" s="7">
        <v>45043</v>
      </c>
      <c r="N3336" s="1">
        <f t="shared" si="470"/>
        <v>45043</v>
      </c>
      <c r="P3336" s="7" t="str">
        <f t="shared" si="475"/>
        <v/>
      </c>
      <c r="R3336">
        <v>0</v>
      </c>
      <c r="S3336">
        <v>1</v>
      </c>
      <c r="T3336">
        <v>26.7</v>
      </c>
      <c r="U3336" t="s">
        <v>25</v>
      </c>
      <c r="W3336" t="str">
        <f t="shared" si="471"/>
        <v>Open</v>
      </c>
      <c r="X3336" t="str">
        <f>_xlfn.XLOOKUP(B3336,'Customers'!A:A,'Customers'!E:E,"")</f>
        <v>Enterprise</v>
      </c>
      <c r="Y3336">
        <f t="shared" si="472"/>
        <v>0</v>
      </c>
      <c r="Z3336" t="str">
        <f t="shared" si="473"/>
        <v/>
      </c>
      <c r="AA3336">
        <f t="shared" si="476"/>
        <v>0</v>
      </c>
    </row>
    <row r="3337" spans="1:27">
      <c r="A3337" t="s">
        <v>9544</v>
      </c>
      <c r="B3337" t="s">
        <v>1407</v>
      </c>
      <c r="C3337" t="s">
        <v>3396</v>
      </c>
      <c r="D3337" t="s">
        <v>66</v>
      </c>
      <c r="E3337" t="s">
        <v>177</v>
      </c>
      <c r="F3337" t="s">
        <v>9545</v>
      </c>
      <c r="G3337" s="6">
        <f t="shared" si="468"/>
        <v>15838</v>
      </c>
      <c r="H3337" t="s">
        <v>79</v>
      </c>
      <c r="I3337" t="s">
        <v>105</v>
      </c>
      <c r="J3337" t="str">
        <f t="shared" si="469"/>
        <v>Hemangini Bahri</v>
      </c>
      <c r="K3337" t="s">
        <v>804</v>
      </c>
      <c r="L3337" s="7">
        <f t="shared" si="474"/>
        <v>45334</v>
      </c>
      <c r="M3337" s="7">
        <v>45502</v>
      </c>
      <c r="N3337" s="1">
        <f t="shared" si="470"/>
        <v>45502</v>
      </c>
      <c r="P3337" s="7" t="str">
        <f t="shared" si="475"/>
        <v/>
      </c>
      <c r="R3337">
        <v>0</v>
      </c>
      <c r="S3337">
        <v>1</v>
      </c>
      <c r="T3337">
        <v>15.9</v>
      </c>
      <c r="U3337" t="s">
        <v>58</v>
      </c>
      <c r="W3337" t="str">
        <f t="shared" si="471"/>
        <v>Open</v>
      </c>
      <c r="X3337" t="str">
        <f>_xlfn.XLOOKUP(B3337,'Customers'!A:A,'Customers'!E:E,"")</f>
        <v>Mid-Market</v>
      </c>
      <c r="Y3337">
        <f t="shared" si="472"/>
        <v>0</v>
      </c>
      <c r="Z3337" t="str">
        <f t="shared" si="473"/>
        <v/>
      </c>
      <c r="AA3337">
        <f t="shared" si="476"/>
        <v>0</v>
      </c>
    </row>
    <row r="3338" spans="1:27">
      <c r="A3338" t="s">
        <v>9546</v>
      </c>
      <c r="B3338" t="s">
        <v>1124</v>
      </c>
      <c r="C3338" t="s">
        <v>2680</v>
      </c>
      <c r="D3338" t="s">
        <v>66</v>
      </c>
      <c r="E3338" t="s">
        <v>45</v>
      </c>
      <c r="F3338" t="s">
        <v>9547</v>
      </c>
      <c r="G3338" s="6">
        <f t="shared" si="468"/>
        <v>4420</v>
      </c>
      <c r="H3338" t="s">
        <v>22</v>
      </c>
      <c r="I3338" t="s">
        <v>527</v>
      </c>
      <c r="J3338" t="str">
        <f t="shared" si="469"/>
        <v>Jasmit Gour</v>
      </c>
      <c r="K3338" t="s">
        <v>1617</v>
      </c>
      <c r="L3338" s="7">
        <f t="shared" si="474"/>
        <v>44726</v>
      </c>
      <c r="M3338" s="7">
        <v>44882</v>
      </c>
      <c r="N3338" s="1">
        <f t="shared" si="470"/>
        <v>44882</v>
      </c>
      <c r="P3338" s="7" t="str">
        <f t="shared" si="475"/>
        <v/>
      </c>
      <c r="R3338">
        <v>0</v>
      </c>
      <c r="S3338">
        <v>1</v>
      </c>
      <c r="T3338">
        <v>25.5</v>
      </c>
      <c r="U3338" t="s">
        <v>25</v>
      </c>
      <c r="W3338" t="str">
        <f t="shared" si="471"/>
        <v>Open</v>
      </c>
      <c r="X3338" t="str">
        <f>_xlfn.XLOOKUP(B3338,'Customers'!A:A,'Customers'!E:E,"")</f>
        <v>SMB</v>
      </c>
      <c r="Y3338">
        <f t="shared" si="472"/>
        <v>0</v>
      </c>
      <c r="Z3338" t="str">
        <f t="shared" si="473"/>
        <v/>
      </c>
      <c r="AA3338">
        <f t="shared" si="476"/>
        <v>0</v>
      </c>
    </row>
    <row r="3339" spans="1:27">
      <c r="A3339" t="s">
        <v>9548</v>
      </c>
      <c r="B3339" t="s">
        <v>9549</v>
      </c>
      <c r="C3339" t="s">
        <v>629</v>
      </c>
      <c r="D3339" t="s">
        <v>37</v>
      </c>
      <c r="E3339" t="s">
        <v>91</v>
      </c>
      <c r="F3339" t="s">
        <v>9550</v>
      </c>
      <c r="G3339" s="6">
        <f t="shared" si="468"/>
        <v>68732</v>
      </c>
      <c r="H3339" t="s">
        <v>30</v>
      </c>
      <c r="I3339" t="s">
        <v>156</v>
      </c>
      <c r="J3339" t="str">
        <f t="shared" si="469"/>
        <v>Lakshmi Hayre</v>
      </c>
      <c r="K3339" t="s">
        <v>4838</v>
      </c>
      <c r="L3339" s="7">
        <f t="shared" si="474"/>
        <v>45354</v>
      </c>
      <c r="M3339" s="7">
        <v>45447</v>
      </c>
      <c r="N3339" s="1">
        <f t="shared" si="470"/>
        <v>45447</v>
      </c>
      <c r="O3339" s="7">
        <v>45470</v>
      </c>
      <c r="P3339" s="7">
        <f t="shared" si="475"/>
        <v>45470</v>
      </c>
      <c r="Q3339">
        <v>116</v>
      </c>
      <c r="R3339">
        <v>1</v>
      </c>
      <c r="S3339">
        <v>1</v>
      </c>
      <c r="T3339">
        <v>15.4</v>
      </c>
      <c r="U3339" t="s">
        <v>25</v>
      </c>
      <c r="W3339" t="str">
        <f t="shared" si="471"/>
        <v>Won</v>
      </c>
      <c r="X3339" t="str">
        <f>_xlfn.XLOOKUP(B3339,'Customers'!A:A,'Customers'!E:E,"")</f>
        <v>SMB</v>
      </c>
      <c r="Y3339">
        <f t="shared" si="472"/>
        <v>1</v>
      </c>
      <c r="Z3339">
        <f t="shared" si="473"/>
        <v>23</v>
      </c>
      <c r="AA3339">
        <f t="shared" si="476"/>
        <v>0</v>
      </c>
    </row>
    <row r="3340" spans="1:27">
      <c r="A3340" t="s">
        <v>9551</v>
      </c>
      <c r="B3340" t="s">
        <v>5554</v>
      </c>
      <c r="C3340" t="s">
        <v>6722</v>
      </c>
      <c r="D3340" t="s">
        <v>66</v>
      </c>
      <c r="E3340" t="s">
        <v>45</v>
      </c>
      <c r="F3340" t="s">
        <v>9552</v>
      </c>
      <c r="G3340" s="6">
        <f t="shared" si="468"/>
        <v>9643</v>
      </c>
      <c r="H3340" t="s">
        <v>22</v>
      </c>
      <c r="I3340" t="s">
        <v>31</v>
      </c>
      <c r="J3340" t="str">
        <f t="shared" si="469"/>
        <v>Ati Seshadri</v>
      </c>
      <c r="K3340" t="s">
        <v>6207</v>
      </c>
      <c r="L3340" s="7">
        <f t="shared" si="474"/>
        <v>44572</v>
      </c>
      <c r="M3340" s="7">
        <v>44623</v>
      </c>
      <c r="N3340" s="1">
        <f t="shared" si="470"/>
        <v>44623</v>
      </c>
      <c r="P3340" s="7" t="str">
        <f t="shared" si="475"/>
        <v/>
      </c>
      <c r="R3340">
        <v>0</v>
      </c>
      <c r="S3340">
        <v>1</v>
      </c>
      <c r="T3340">
        <v>33.6</v>
      </c>
      <c r="U3340" t="s">
        <v>42</v>
      </c>
      <c r="W3340" t="str">
        <f t="shared" si="471"/>
        <v>Open</v>
      </c>
      <c r="X3340" t="str">
        <f>_xlfn.XLOOKUP(B3340,'Customers'!A:A,'Customers'!E:E,"")</f>
        <v>Mid-Market</v>
      </c>
      <c r="Y3340">
        <f t="shared" si="472"/>
        <v>0</v>
      </c>
      <c r="Z3340" t="str">
        <f t="shared" si="473"/>
        <v/>
      </c>
      <c r="AA3340">
        <f t="shared" si="476"/>
        <v>0</v>
      </c>
    </row>
    <row r="3341" spans="1:27">
      <c r="A3341" t="s">
        <v>9553</v>
      </c>
      <c r="B3341" t="s">
        <v>7096</v>
      </c>
      <c r="C3341" t="s">
        <v>364</v>
      </c>
      <c r="D3341" t="s">
        <v>66</v>
      </c>
      <c r="E3341" t="s">
        <v>28</v>
      </c>
      <c r="F3341" t="s">
        <v>404</v>
      </c>
      <c r="G3341" s="6">
        <f t="shared" si="468"/>
        <v>11000</v>
      </c>
      <c r="H3341" t="s">
        <v>47</v>
      </c>
      <c r="I3341" t="s">
        <v>1705</v>
      </c>
      <c r="J3341" t="str">
        <f t="shared" si="469"/>
        <v>Karan Karnik</v>
      </c>
      <c r="K3341" t="s">
        <v>2844</v>
      </c>
      <c r="L3341" s="7">
        <f t="shared" si="474"/>
        <v>45098</v>
      </c>
      <c r="M3341" s="7">
        <v>45203</v>
      </c>
      <c r="N3341" s="1">
        <f t="shared" si="470"/>
        <v>45203</v>
      </c>
      <c r="P3341" s="7" t="str">
        <f t="shared" si="475"/>
        <v/>
      </c>
      <c r="R3341">
        <v>0</v>
      </c>
      <c r="S3341">
        <v>1</v>
      </c>
      <c r="T3341">
        <v>33.4</v>
      </c>
      <c r="U3341" t="s">
        <v>42</v>
      </c>
      <c r="W3341" t="str">
        <f t="shared" si="471"/>
        <v>Open</v>
      </c>
      <c r="X3341" t="str">
        <f>_xlfn.XLOOKUP(B3341,'Customers'!A:A,'Customers'!E:E,"")</f>
        <v>SMB</v>
      </c>
      <c r="Y3341">
        <f t="shared" si="472"/>
        <v>0</v>
      </c>
      <c r="Z3341" t="str">
        <f t="shared" si="473"/>
        <v/>
      </c>
      <c r="AA3341">
        <f t="shared" si="476"/>
        <v>0</v>
      </c>
    </row>
    <row r="3342" spans="1:27">
      <c r="A3342" t="s">
        <v>9554</v>
      </c>
      <c r="B3342" t="s">
        <v>5469</v>
      </c>
      <c r="C3342" t="s">
        <v>3839</v>
      </c>
      <c r="D3342" t="s">
        <v>53</v>
      </c>
      <c r="E3342" t="s">
        <v>45</v>
      </c>
      <c r="F3342" t="s">
        <v>9555</v>
      </c>
      <c r="G3342" s="6">
        <f t="shared" si="468"/>
        <v>24183</v>
      </c>
      <c r="H3342" t="s">
        <v>172</v>
      </c>
      <c r="I3342" t="s">
        <v>237</v>
      </c>
      <c r="J3342" t="str">
        <f t="shared" si="469"/>
        <v>Vidhi Mital</v>
      </c>
      <c r="K3342" t="s">
        <v>9556</v>
      </c>
      <c r="L3342" s="7">
        <f t="shared" si="474"/>
        <v>44865</v>
      </c>
      <c r="M3342" s="7">
        <v>45014</v>
      </c>
      <c r="N3342" s="1">
        <f t="shared" si="470"/>
        <v>45014</v>
      </c>
      <c r="P3342" s="7" t="str">
        <f t="shared" si="475"/>
        <v/>
      </c>
      <c r="R3342">
        <v>0</v>
      </c>
      <c r="S3342">
        <v>1</v>
      </c>
      <c r="U3342" t="s">
        <v>42</v>
      </c>
      <c r="W3342" t="str">
        <f t="shared" si="471"/>
        <v>Open</v>
      </c>
      <c r="X3342" t="str">
        <f>_xlfn.XLOOKUP(B3342,'Customers'!A:A,'Customers'!E:E,"")</f>
        <v>Mid-Market</v>
      </c>
      <c r="Y3342">
        <f t="shared" si="472"/>
        <v>0</v>
      </c>
      <c r="Z3342" t="str">
        <f t="shared" si="473"/>
        <v/>
      </c>
      <c r="AA3342">
        <f t="shared" si="476"/>
        <v>0</v>
      </c>
    </row>
    <row r="3343" spans="1:27">
      <c r="A3343" t="s">
        <v>9557</v>
      </c>
      <c r="B3343" t="s">
        <v>4694</v>
      </c>
      <c r="C3343" t="s">
        <v>18</v>
      </c>
      <c r="D3343" t="s">
        <v>66</v>
      </c>
      <c r="E3343" t="s">
        <v>45</v>
      </c>
      <c r="F3343" t="s">
        <v>9558</v>
      </c>
      <c r="G3343" s="6">
        <f t="shared" si="468"/>
        <v>8330</v>
      </c>
      <c r="H3343" t="s">
        <v>22</v>
      </c>
      <c r="I3343" t="s">
        <v>133</v>
      </c>
      <c r="J3343" t="str">
        <f t="shared" si="469"/>
        <v>Aachal Soni</v>
      </c>
      <c r="K3343" t="s">
        <v>201</v>
      </c>
      <c r="L3343" s="7">
        <f t="shared" si="474"/>
        <v>45462</v>
      </c>
      <c r="M3343" s="7">
        <v>45563</v>
      </c>
      <c r="N3343" s="1">
        <f t="shared" si="470"/>
        <v>45563</v>
      </c>
      <c r="P3343" s="7" t="str">
        <f t="shared" si="475"/>
        <v/>
      </c>
      <c r="R3343">
        <v>0</v>
      </c>
      <c r="S3343">
        <v>1</v>
      </c>
      <c r="T3343">
        <v>4</v>
      </c>
      <c r="U3343" t="s">
        <v>100</v>
      </c>
      <c r="W3343" t="str">
        <f t="shared" si="471"/>
        <v>Open</v>
      </c>
      <c r="X3343" t="str">
        <f>_xlfn.XLOOKUP(B3343,'Customers'!A:A,'Customers'!E:E,"")</f>
        <v>Mid-Market</v>
      </c>
      <c r="Y3343">
        <f t="shared" si="472"/>
        <v>0</v>
      </c>
      <c r="Z3343" t="str">
        <f t="shared" si="473"/>
        <v/>
      </c>
      <c r="AA3343">
        <f t="shared" si="476"/>
        <v>0</v>
      </c>
    </row>
    <row r="3344" spans="1:27">
      <c r="A3344" t="s">
        <v>9559</v>
      </c>
      <c r="B3344" t="s">
        <v>9560</v>
      </c>
      <c r="C3344" t="s">
        <v>1252</v>
      </c>
      <c r="D3344" t="s">
        <v>66</v>
      </c>
      <c r="E3344" t="s">
        <v>177</v>
      </c>
      <c r="F3344" t="s">
        <v>9561</v>
      </c>
      <c r="G3344" s="6">
        <f t="shared" si="468"/>
        <v>8841</v>
      </c>
      <c r="H3344" t="s">
        <v>47</v>
      </c>
      <c r="I3344" t="s">
        <v>127</v>
      </c>
      <c r="J3344" t="str">
        <f t="shared" si="469"/>
        <v>Kashish Patla</v>
      </c>
      <c r="K3344" t="s">
        <v>9562</v>
      </c>
      <c r="L3344" s="7">
        <f t="shared" si="474"/>
        <v>45162</v>
      </c>
      <c r="M3344" s="7">
        <v>45336</v>
      </c>
      <c r="N3344" s="1">
        <f t="shared" si="470"/>
        <v>45336</v>
      </c>
      <c r="P3344" s="7" t="str">
        <f t="shared" si="475"/>
        <v/>
      </c>
      <c r="R3344">
        <v>0</v>
      </c>
      <c r="S3344">
        <v>1</v>
      </c>
      <c r="T3344">
        <v>31.7</v>
      </c>
      <c r="U3344" t="s">
        <v>33</v>
      </c>
      <c r="W3344" t="str">
        <f t="shared" si="471"/>
        <v>Open</v>
      </c>
      <c r="X3344" t="str">
        <f>_xlfn.XLOOKUP(B3344,'Customers'!A:A,'Customers'!E:E,"")</f>
        <v>Mid-Market</v>
      </c>
      <c r="Y3344">
        <f t="shared" si="472"/>
        <v>0</v>
      </c>
      <c r="Z3344" t="str">
        <f t="shared" si="473"/>
        <v/>
      </c>
      <c r="AA3344">
        <f t="shared" si="476"/>
        <v>0</v>
      </c>
    </row>
    <row r="3345" spans="1:27">
      <c r="A3345" t="s">
        <v>9563</v>
      </c>
      <c r="B3345" t="s">
        <v>7267</v>
      </c>
      <c r="C3345" t="s">
        <v>3753</v>
      </c>
      <c r="D3345" t="s">
        <v>53</v>
      </c>
      <c r="E3345" t="s">
        <v>20</v>
      </c>
      <c r="F3345" t="s">
        <v>9564</v>
      </c>
      <c r="G3345" s="6">
        <f t="shared" si="468"/>
        <v>19934</v>
      </c>
      <c r="H3345" t="s">
        <v>151</v>
      </c>
      <c r="I3345" t="s">
        <v>133</v>
      </c>
      <c r="J3345" t="str">
        <f t="shared" si="469"/>
        <v>Aachal Soni</v>
      </c>
      <c r="K3345" t="s">
        <v>2617</v>
      </c>
      <c r="L3345" s="7">
        <f t="shared" si="474"/>
        <v>45122</v>
      </c>
      <c r="M3345" s="7">
        <v>45152</v>
      </c>
      <c r="N3345" s="1">
        <f t="shared" si="470"/>
        <v>45152</v>
      </c>
      <c r="P3345" s="7" t="str">
        <f t="shared" si="475"/>
        <v/>
      </c>
      <c r="R3345">
        <v>0</v>
      </c>
      <c r="S3345">
        <v>1</v>
      </c>
      <c r="T3345">
        <v>3.6</v>
      </c>
      <c r="U3345" t="s">
        <v>100</v>
      </c>
      <c r="W3345" t="str">
        <f t="shared" si="471"/>
        <v>Open</v>
      </c>
      <c r="X3345" t="str">
        <f>_xlfn.XLOOKUP(B3345,'Customers'!A:A,'Customers'!E:E,"")</f>
        <v>SMB</v>
      </c>
      <c r="Y3345">
        <f t="shared" si="472"/>
        <v>0</v>
      </c>
      <c r="Z3345" t="str">
        <f t="shared" si="473"/>
        <v/>
      </c>
      <c r="AA3345">
        <f t="shared" si="476"/>
        <v>0</v>
      </c>
    </row>
    <row r="3346" spans="1:27">
      <c r="A3346" t="s">
        <v>9565</v>
      </c>
      <c r="B3346" t="s">
        <v>2413</v>
      </c>
      <c r="C3346" t="s">
        <v>18</v>
      </c>
      <c r="D3346" t="s">
        <v>37</v>
      </c>
      <c r="E3346" t="s">
        <v>54</v>
      </c>
      <c r="F3346" t="s">
        <v>9566</v>
      </c>
      <c r="G3346" s="6">
        <f t="shared" si="468"/>
        <v>172576</v>
      </c>
      <c r="H3346" t="s">
        <v>172</v>
      </c>
      <c r="I3346" t="s">
        <v>351</v>
      </c>
      <c r="J3346" t="str">
        <f t="shared" si="469"/>
        <v>Rachit Lall</v>
      </c>
      <c r="K3346" t="s">
        <v>4644</v>
      </c>
      <c r="L3346" s="7">
        <f t="shared" si="474"/>
        <v>45520</v>
      </c>
      <c r="M3346" s="7">
        <v>45574</v>
      </c>
      <c r="N3346" s="1">
        <f t="shared" si="470"/>
        <v>45574</v>
      </c>
      <c r="P3346" s="7" t="str">
        <f t="shared" si="475"/>
        <v/>
      </c>
      <c r="R3346">
        <v>0</v>
      </c>
      <c r="S3346">
        <v>1</v>
      </c>
      <c r="T3346">
        <v>22.7</v>
      </c>
      <c r="U3346" t="s">
        <v>100</v>
      </c>
      <c r="W3346" t="str">
        <f t="shared" si="471"/>
        <v>Open</v>
      </c>
      <c r="X3346" t="str">
        <f>_xlfn.XLOOKUP(B3346,'Customers'!A:A,'Customers'!E:E,"")</f>
        <v>SMB</v>
      </c>
      <c r="Y3346">
        <f t="shared" si="472"/>
        <v>0</v>
      </c>
      <c r="Z3346" t="str">
        <f t="shared" si="473"/>
        <v/>
      </c>
      <c r="AA3346">
        <f t="shared" si="476"/>
        <v>0</v>
      </c>
    </row>
    <row r="3347" spans="1:27">
      <c r="A3347" t="s">
        <v>9567</v>
      </c>
      <c r="B3347" t="s">
        <v>5260</v>
      </c>
      <c r="C3347" t="s">
        <v>543</v>
      </c>
      <c r="D3347" t="s">
        <v>53</v>
      </c>
      <c r="E3347" t="s">
        <v>91</v>
      </c>
      <c r="F3347" t="s">
        <v>9568</v>
      </c>
      <c r="G3347" s="6">
        <f t="shared" si="468"/>
        <v>29490</v>
      </c>
      <c r="H3347" t="s">
        <v>56</v>
      </c>
      <c r="I3347" t="s">
        <v>127</v>
      </c>
      <c r="J3347" t="str">
        <f t="shared" si="469"/>
        <v>Kashish Patla</v>
      </c>
      <c r="K3347" t="s">
        <v>615</v>
      </c>
      <c r="L3347" s="7">
        <f t="shared" si="474"/>
        <v>44905</v>
      </c>
      <c r="M3347" s="7">
        <v>44975</v>
      </c>
      <c r="N3347" s="1">
        <f t="shared" si="470"/>
        <v>44975</v>
      </c>
      <c r="O3347" s="7">
        <v>44937</v>
      </c>
      <c r="P3347" s="7">
        <f t="shared" si="475"/>
        <v>44937</v>
      </c>
      <c r="Q3347">
        <v>32</v>
      </c>
      <c r="R3347">
        <v>1</v>
      </c>
      <c r="S3347">
        <v>4</v>
      </c>
      <c r="T3347">
        <v>24.9</v>
      </c>
      <c r="U3347" t="s">
        <v>33</v>
      </c>
      <c r="W3347" t="str">
        <f t="shared" si="471"/>
        <v>Won</v>
      </c>
      <c r="X3347" t="str">
        <f>_xlfn.XLOOKUP(B3347,'Customers'!A:A,'Customers'!E:E,"")</f>
        <v>Enterprise</v>
      </c>
      <c r="Y3347">
        <f t="shared" si="472"/>
        <v>1</v>
      </c>
      <c r="Z3347">
        <f t="shared" si="473"/>
        <v>-38</v>
      </c>
      <c r="AA3347">
        <f t="shared" si="476"/>
        <v>0</v>
      </c>
    </row>
    <row r="3348" spans="1:27">
      <c r="A3348" t="s">
        <v>9569</v>
      </c>
      <c r="B3348" t="s">
        <v>2182</v>
      </c>
      <c r="C3348" t="s">
        <v>18</v>
      </c>
      <c r="D3348" t="s">
        <v>37</v>
      </c>
      <c r="E3348" t="s">
        <v>115</v>
      </c>
      <c r="F3348" t="s">
        <v>9570</v>
      </c>
      <c r="G3348" s="6">
        <f t="shared" si="468"/>
        <v>207161</v>
      </c>
      <c r="H3348" t="s">
        <v>151</v>
      </c>
      <c r="I3348" t="s">
        <v>105</v>
      </c>
      <c r="J3348" t="str">
        <f t="shared" si="469"/>
        <v>Hemangini Bahri</v>
      </c>
      <c r="K3348" t="s">
        <v>4557</v>
      </c>
      <c r="L3348" s="7">
        <f t="shared" si="474"/>
        <v>44743</v>
      </c>
      <c r="M3348" s="7">
        <v>44899</v>
      </c>
      <c r="N3348" s="1">
        <f t="shared" si="470"/>
        <v>44899</v>
      </c>
      <c r="O3348" s="7">
        <v>44887</v>
      </c>
      <c r="P3348" s="7">
        <f t="shared" si="475"/>
        <v>44887</v>
      </c>
      <c r="Q3348">
        <v>144</v>
      </c>
      <c r="R3348">
        <v>0</v>
      </c>
      <c r="S3348">
        <v>1</v>
      </c>
      <c r="U3348" t="s">
        <v>33</v>
      </c>
      <c r="W3348" t="str">
        <f t="shared" si="471"/>
        <v>Lost</v>
      </c>
      <c r="X3348" t="str">
        <f>_xlfn.XLOOKUP(B3348,'Customers'!A:A,'Customers'!E:E,"")</f>
        <v>Mid-Market</v>
      </c>
      <c r="Y3348">
        <f t="shared" si="472"/>
        <v>1</v>
      </c>
      <c r="Z3348">
        <f t="shared" si="473"/>
        <v>-12</v>
      </c>
      <c r="AA3348">
        <f t="shared" si="476"/>
        <v>0</v>
      </c>
    </row>
    <row r="3349" spans="1:27">
      <c r="A3349" t="s">
        <v>9571</v>
      </c>
      <c r="B3349" t="s">
        <v>1931</v>
      </c>
      <c r="C3349" t="s">
        <v>591</v>
      </c>
      <c r="D3349" t="s">
        <v>53</v>
      </c>
      <c r="E3349" t="s">
        <v>45</v>
      </c>
      <c r="F3349" t="s">
        <v>9572</v>
      </c>
      <c r="G3349" s="6">
        <f t="shared" si="468"/>
        <v>43553</v>
      </c>
      <c r="H3349" t="s">
        <v>151</v>
      </c>
      <c r="I3349" t="s">
        <v>68</v>
      </c>
      <c r="J3349" t="str">
        <f t="shared" si="469"/>
        <v>Anamika Keer</v>
      </c>
      <c r="K3349" t="s">
        <v>6798</v>
      </c>
      <c r="L3349" s="7">
        <f t="shared" si="474"/>
        <v>45317</v>
      </c>
      <c r="M3349" s="7">
        <v>45389</v>
      </c>
      <c r="N3349" s="1">
        <f t="shared" si="470"/>
        <v>45389</v>
      </c>
      <c r="P3349" s="7" t="str">
        <f t="shared" si="475"/>
        <v/>
      </c>
      <c r="R3349">
        <v>0</v>
      </c>
      <c r="S3349">
        <v>1</v>
      </c>
      <c r="T3349">
        <v>33.4</v>
      </c>
      <c r="U3349" t="s">
        <v>33</v>
      </c>
      <c r="W3349" t="str">
        <f t="shared" si="471"/>
        <v>Open</v>
      </c>
      <c r="X3349" t="str">
        <f>_xlfn.XLOOKUP(B3349,'Customers'!A:A,'Customers'!E:E,"")</f>
        <v>Mid-Market</v>
      </c>
      <c r="Y3349">
        <f t="shared" si="472"/>
        <v>0</v>
      </c>
      <c r="Z3349" t="str">
        <f t="shared" si="473"/>
        <v/>
      </c>
      <c r="AA3349">
        <f t="shared" si="476"/>
        <v>0</v>
      </c>
    </row>
    <row r="3350" spans="1:27">
      <c r="A3350" t="s">
        <v>9573</v>
      </c>
      <c r="B3350" t="s">
        <v>1413</v>
      </c>
      <c r="C3350" t="s">
        <v>3019</v>
      </c>
      <c r="D3350" t="s">
        <v>53</v>
      </c>
      <c r="E3350" t="s">
        <v>28</v>
      </c>
      <c r="F3350" t="s">
        <v>9574</v>
      </c>
      <c r="G3350" s="6">
        <f t="shared" si="468"/>
        <v>39132</v>
      </c>
      <c r="H3350" t="s">
        <v>172</v>
      </c>
      <c r="I3350" t="s">
        <v>232</v>
      </c>
      <c r="J3350" t="str">
        <f t="shared" si="469"/>
        <v>Patrick Sama</v>
      </c>
      <c r="K3350" t="s">
        <v>1788</v>
      </c>
      <c r="L3350" s="7">
        <f t="shared" si="474"/>
        <v>44569</v>
      </c>
      <c r="M3350" s="7">
        <v>44680</v>
      </c>
      <c r="N3350" s="1">
        <f t="shared" si="470"/>
        <v>44680</v>
      </c>
      <c r="P3350" s="7" t="str">
        <f t="shared" si="475"/>
        <v/>
      </c>
      <c r="R3350">
        <v>0</v>
      </c>
      <c r="S3350">
        <v>1</v>
      </c>
      <c r="T3350">
        <v>0.9</v>
      </c>
      <c r="U3350" t="s">
        <v>100</v>
      </c>
      <c r="W3350" t="str">
        <f t="shared" si="471"/>
        <v>Open</v>
      </c>
      <c r="X3350" t="str">
        <f>_xlfn.XLOOKUP(B3350,'Customers'!A:A,'Customers'!E:E,"")</f>
        <v>Enterprise</v>
      </c>
      <c r="Y3350">
        <f t="shared" si="472"/>
        <v>0</v>
      </c>
      <c r="Z3350" t="str">
        <f t="shared" si="473"/>
        <v/>
      </c>
      <c r="AA3350">
        <f t="shared" si="476"/>
        <v>0</v>
      </c>
    </row>
    <row r="3351" spans="1:27">
      <c r="A3351" t="s">
        <v>9575</v>
      </c>
      <c r="B3351" t="s">
        <v>5057</v>
      </c>
      <c r="C3351" t="s">
        <v>1128</v>
      </c>
      <c r="D3351" t="s">
        <v>183</v>
      </c>
      <c r="E3351" t="s">
        <v>20</v>
      </c>
      <c r="F3351" t="s">
        <v>9576</v>
      </c>
      <c r="G3351" s="6">
        <f t="shared" si="468"/>
        <v>2939</v>
      </c>
      <c r="H3351" t="s">
        <v>151</v>
      </c>
      <c r="I3351" t="s">
        <v>127</v>
      </c>
      <c r="J3351" t="str">
        <f t="shared" si="469"/>
        <v>Kashish Patla</v>
      </c>
      <c r="K3351" t="s">
        <v>2489</v>
      </c>
      <c r="L3351" s="7">
        <f t="shared" si="474"/>
        <v>45239</v>
      </c>
      <c r="M3351" s="7">
        <v>45258</v>
      </c>
      <c r="N3351" s="1">
        <f t="shared" si="470"/>
        <v>45258</v>
      </c>
      <c r="P3351" s="7" t="str">
        <f t="shared" si="475"/>
        <v/>
      </c>
      <c r="R3351">
        <v>0</v>
      </c>
      <c r="S3351">
        <v>1</v>
      </c>
      <c r="T3351">
        <v>11.6</v>
      </c>
      <c r="U3351" t="s">
        <v>33</v>
      </c>
      <c r="W3351" t="str">
        <f t="shared" si="471"/>
        <v>Open</v>
      </c>
      <c r="X3351" t="str">
        <f>_xlfn.XLOOKUP(B3351,'Customers'!A:A,'Customers'!E:E,"")</f>
        <v>Mid-Market</v>
      </c>
      <c r="Y3351">
        <f t="shared" si="472"/>
        <v>0</v>
      </c>
      <c r="Z3351" t="str">
        <f t="shared" si="473"/>
        <v/>
      </c>
      <c r="AA3351">
        <f t="shared" si="476"/>
        <v>0</v>
      </c>
    </row>
    <row r="3352" spans="1:27">
      <c r="A3352" t="s">
        <v>9577</v>
      </c>
      <c r="B3352" t="s">
        <v>4710</v>
      </c>
      <c r="C3352" t="s">
        <v>18</v>
      </c>
      <c r="D3352" t="s">
        <v>183</v>
      </c>
      <c r="E3352" t="s">
        <v>54</v>
      </c>
      <c r="F3352" t="s">
        <v>9578</v>
      </c>
      <c r="G3352" s="6">
        <f t="shared" si="468"/>
        <v>6149</v>
      </c>
      <c r="H3352" t="s">
        <v>30</v>
      </c>
      <c r="I3352" t="s">
        <v>268</v>
      </c>
      <c r="J3352" t="str">
        <f t="shared" si="469"/>
        <v>Panini Kade</v>
      </c>
      <c r="K3352" t="s">
        <v>1192</v>
      </c>
      <c r="L3352" s="7">
        <f t="shared" si="474"/>
        <v>45418</v>
      </c>
      <c r="M3352" s="7">
        <v>45454</v>
      </c>
      <c r="N3352" s="1">
        <f t="shared" si="470"/>
        <v>45454</v>
      </c>
      <c r="P3352" s="7" t="str">
        <f t="shared" si="475"/>
        <v/>
      </c>
      <c r="R3352">
        <v>0</v>
      </c>
      <c r="S3352">
        <v>1</v>
      </c>
      <c r="U3352" t="s">
        <v>58</v>
      </c>
      <c r="W3352" t="str">
        <f t="shared" si="471"/>
        <v>Open</v>
      </c>
      <c r="X3352" t="str">
        <f>_xlfn.XLOOKUP(B3352,'Customers'!A:A,'Customers'!E:E,"")</f>
        <v>SMB</v>
      </c>
      <c r="Y3352">
        <f t="shared" si="472"/>
        <v>0</v>
      </c>
      <c r="Z3352" t="str">
        <f t="shared" si="473"/>
        <v/>
      </c>
      <c r="AA3352">
        <f t="shared" si="476"/>
        <v>0</v>
      </c>
    </row>
    <row r="3353" spans="1:27">
      <c r="A3353" t="s">
        <v>9579</v>
      </c>
      <c r="B3353" t="s">
        <v>7812</v>
      </c>
      <c r="C3353" t="s">
        <v>1889</v>
      </c>
      <c r="D3353" t="s">
        <v>183</v>
      </c>
      <c r="E3353" t="s">
        <v>91</v>
      </c>
      <c r="F3353" t="s">
        <v>9580</v>
      </c>
      <c r="G3353" s="6">
        <f t="shared" si="468"/>
        <v>11960</v>
      </c>
      <c r="H3353" t="s">
        <v>39</v>
      </c>
      <c r="I3353" t="s">
        <v>98</v>
      </c>
      <c r="J3353" t="str">
        <f t="shared" si="469"/>
        <v>Amruta Sinha</v>
      </c>
      <c r="K3353" t="s">
        <v>4126</v>
      </c>
      <c r="L3353" s="7">
        <f t="shared" si="474"/>
        <v>45416</v>
      </c>
      <c r="M3353" s="7">
        <v>45483</v>
      </c>
      <c r="N3353" s="1">
        <f t="shared" si="470"/>
        <v>45483</v>
      </c>
      <c r="O3353" s="7">
        <v>45460</v>
      </c>
      <c r="P3353" s="7">
        <f t="shared" si="475"/>
        <v>45460</v>
      </c>
      <c r="Q3353">
        <v>44</v>
      </c>
      <c r="R3353">
        <v>0</v>
      </c>
      <c r="S3353">
        <v>1</v>
      </c>
      <c r="T3353">
        <v>18.2</v>
      </c>
      <c r="U3353" t="s">
        <v>42</v>
      </c>
      <c r="W3353" t="str">
        <f t="shared" si="471"/>
        <v>Won</v>
      </c>
      <c r="X3353" t="str">
        <f>_xlfn.XLOOKUP(B3353,'Customers'!A:A,'Customers'!E:E,"")</f>
        <v>SMB</v>
      </c>
      <c r="Y3353">
        <f t="shared" si="472"/>
        <v>1</v>
      </c>
      <c r="Z3353">
        <f t="shared" si="473"/>
        <v>-23</v>
      </c>
      <c r="AA3353">
        <f t="shared" si="476"/>
        <v>0</v>
      </c>
    </row>
    <row r="3354" spans="1:27">
      <c r="A3354" t="s">
        <v>9581</v>
      </c>
      <c r="B3354" t="s">
        <v>3853</v>
      </c>
      <c r="C3354" t="s">
        <v>2782</v>
      </c>
      <c r="D3354" t="s">
        <v>183</v>
      </c>
      <c r="E3354" t="s">
        <v>45</v>
      </c>
      <c r="F3354" t="s">
        <v>9582</v>
      </c>
      <c r="G3354" s="6">
        <f t="shared" si="468"/>
        <v>10234</v>
      </c>
      <c r="H3354" t="s">
        <v>151</v>
      </c>
      <c r="I3354" t="s">
        <v>105</v>
      </c>
      <c r="J3354" t="str">
        <f t="shared" si="469"/>
        <v>Hemangini Bahri</v>
      </c>
      <c r="K3354" t="s">
        <v>840</v>
      </c>
      <c r="L3354" s="7">
        <f t="shared" si="474"/>
        <v>44968</v>
      </c>
      <c r="M3354" s="7">
        <v>44985</v>
      </c>
      <c r="N3354" s="1">
        <f t="shared" si="470"/>
        <v>44985</v>
      </c>
      <c r="P3354" s="7" t="str">
        <f t="shared" si="475"/>
        <v/>
      </c>
      <c r="R3354">
        <v>0</v>
      </c>
      <c r="S3354">
        <v>1</v>
      </c>
      <c r="T3354">
        <v>15.9</v>
      </c>
      <c r="U3354" t="s">
        <v>42</v>
      </c>
      <c r="W3354" t="str">
        <f t="shared" si="471"/>
        <v>Open</v>
      </c>
      <c r="X3354" t="str">
        <f>_xlfn.XLOOKUP(B3354,'Customers'!A:A,'Customers'!E:E,"")</f>
        <v>SMB</v>
      </c>
      <c r="Y3354">
        <f t="shared" si="472"/>
        <v>0</v>
      </c>
      <c r="Z3354" t="str">
        <f t="shared" si="473"/>
        <v/>
      </c>
      <c r="AA3354">
        <f t="shared" si="476"/>
        <v>0</v>
      </c>
    </row>
    <row r="3355" spans="1:27">
      <c r="A3355" t="s">
        <v>9583</v>
      </c>
      <c r="B3355" t="s">
        <v>9584</v>
      </c>
      <c r="C3355" t="s">
        <v>3807</v>
      </c>
      <c r="D3355" t="s">
        <v>66</v>
      </c>
      <c r="E3355" t="s">
        <v>54</v>
      </c>
      <c r="F3355" t="s">
        <v>9585</v>
      </c>
      <c r="G3355" s="6">
        <f t="shared" si="468"/>
        <v>23885</v>
      </c>
      <c r="H3355" t="s">
        <v>30</v>
      </c>
      <c r="I3355" t="s">
        <v>361</v>
      </c>
      <c r="J3355" t="str">
        <f t="shared" si="469"/>
        <v>Jalsa Parsa</v>
      </c>
      <c r="K3355" t="s">
        <v>2607</v>
      </c>
      <c r="L3355" s="7">
        <f t="shared" si="474"/>
        <v>45393</v>
      </c>
      <c r="M3355" s="7">
        <v>45547</v>
      </c>
      <c r="N3355" s="1">
        <f t="shared" si="470"/>
        <v>45547</v>
      </c>
      <c r="P3355" s="7" t="str">
        <f t="shared" si="475"/>
        <v/>
      </c>
      <c r="R3355">
        <v>0</v>
      </c>
      <c r="S3355">
        <v>1</v>
      </c>
      <c r="T3355">
        <v>27.6</v>
      </c>
      <c r="U3355" t="s">
        <v>33</v>
      </c>
      <c r="W3355" t="str">
        <f t="shared" si="471"/>
        <v>Open</v>
      </c>
      <c r="X3355" t="str">
        <f>_xlfn.XLOOKUP(B3355,'Customers'!A:A,'Customers'!E:E,"")</f>
        <v>SMB</v>
      </c>
      <c r="Y3355">
        <f t="shared" si="472"/>
        <v>0</v>
      </c>
      <c r="Z3355" t="str">
        <f t="shared" si="473"/>
        <v/>
      </c>
      <c r="AA3355">
        <f t="shared" si="476"/>
        <v>0</v>
      </c>
    </row>
    <row r="3356" spans="1:27">
      <c r="A3356" t="s">
        <v>9586</v>
      </c>
      <c r="B3356" t="s">
        <v>687</v>
      </c>
      <c r="C3356" t="s">
        <v>176</v>
      </c>
      <c r="D3356" t="s">
        <v>183</v>
      </c>
      <c r="E3356" t="s">
        <v>28</v>
      </c>
      <c r="F3356" t="s">
        <v>9587</v>
      </c>
      <c r="G3356" s="6">
        <f t="shared" si="468"/>
        <v>13595</v>
      </c>
      <c r="H3356" t="s">
        <v>161</v>
      </c>
      <c r="I3356" t="s">
        <v>1280</v>
      </c>
      <c r="J3356" t="str">
        <f t="shared" si="469"/>
        <v>Jalsa Parsa</v>
      </c>
      <c r="K3356" t="s">
        <v>573</v>
      </c>
      <c r="L3356" s="7">
        <f t="shared" si="474"/>
        <v>44932</v>
      </c>
      <c r="M3356" s="7">
        <v>45072</v>
      </c>
      <c r="N3356" s="1">
        <f t="shared" si="470"/>
        <v>45072</v>
      </c>
      <c r="P3356" s="7" t="str">
        <f t="shared" si="475"/>
        <v/>
      </c>
      <c r="R3356">
        <v>0</v>
      </c>
      <c r="S3356">
        <v>1</v>
      </c>
      <c r="T3356">
        <v>21.4</v>
      </c>
      <c r="U3356" t="s">
        <v>100</v>
      </c>
      <c r="W3356" t="str">
        <f t="shared" si="471"/>
        <v>Open</v>
      </c>
      <c r="X3356" t="str">
        <f>_xlfn.XLOOKUP(B3356,'Customers'!A:A,'Customers'!E:E,"")</f>
        <v>SMB</v>
      </c>
      <c r="Y3356">
        <f t="shared" si="472"/>
        <v>0</v>
      </c>
      <c r="Z3356" t="str">
        <f t="shared" si="473"/>
        <v/>
      </c>
      <c r="AA3356">
        <f t="shared" si="476"/>
        <v>0</v>
      </c>
    </row>
    <row r="3357" spans="1:27">
      <c r="A3357" t="s">
        <v>9588</v>
      </c>
      <c r="B3357" t="s">
        <v>1342</v>
      </c>
      <c r="C3357" t="s">
        <v>4729</v>
      </c>
      <c r="D3357" t="s">
        <v>19</v>
      </c>
      <c r="E3357" t="s">
        <v>91</v>
      </c>
      <c r="F3357" t="s">
        <v>9589</v>
      </c>
      <c r="G3357" s="6">
        <f t="shared" si="468"/>
        <v>4026</v>
      </c>
      <c r="H3357" t="s">
        <v>172</v>
      </c>
      <c r="I3357" t="s">
        <v>62</v>
      </c>
      <c r="J3357" t="str">
        <f t="shared" si="469"/>
        <v>Jairaj Panchal</v>
      </c>
      <c r="K3357" t="s">
        <v>2833</v>
      </c>
      <c r="L3357" s="7">
        <f t="shared" si="474"/>
        <v>45620</v>
      </c>
      <c r="M3357" s="7">
        <v>45721</v>
      </c>
      <c r="N3357" s="1">
        <f t="shared" si="470"/>
        <v>45721</v>
      </c>
      <c r="O3357" s="7">
        <v>45760</v>
      </c>
      <c r="P3357" s="7">
        <f t="shared" si="475"/>
        <v>45760</v>
      </c>
      <c r="Q3357">
        <v>140</v>
      </c>
      <c r="R3357">
        <v>0</v>
      </c>
      <c r="S3357">
        <v>1</v>
      </c>
      <c r="T3357">
        <v>22.9</v>
      </c>
      <c r="U3357" t="s">
        <v>33</v>
      </c>
      <c r="W3357" t="str">
        <f t="shared" si="471"/>
        <v>Won</v>
      </c>
      <c r="X3357" t="str">
        <f>_xlfn.XLOOKUP(B3357,'Customers'!A:A,'Customers'!E:E,"")</f>
        <v>SMB</v>
      </c>
      <c r="Y3357">
        <f t="shared" si="472"/>
        <v>1</v>
      </c>
      <c r="Z3357">
        <f t="shared" si="473"/>
        <v>39</v>
      </c>
      <c r="AA3357">
        <f t="shared" si="476"/>
        <v>1</v>
      </c>
    </row>
    <row r="3358" spans="1:27">
      <c r="A3358" t="s">
        <v>9590</v>
      </c>
      <c r="B3358" t="s">
        <v>498</v>
      </c>
      <c r="C3358" t="s">
        <v>1898</v>
      </c>
      <c r="D3358" t="s">
        <v>53</v>
      </c>
      <c r="E3358" t="s">
        <v>115</v>
      </c>
      <c r="F3358" t="s">
        <v>7296</v>
      </c>
      <c r="G3358" s="6">
        <f t="shared" si="468"/>
        <v>47000</v>
      </c>
      <c r="H3358" t="s">
        <v>56</v>
      </c>
      <c r="I3358" t="s">
        <v>156</v>
      </c>
      <c r="J3358" t="str">
        <f t="shared" si="469"/>
        <v>Lakshmi Hayre</v>
      </c>
      <c r="K3358" t="s">
        <v>5613</v>
      </c>
      <c r="L3358" s="7">
        <f t="shared" si="474"/>
        <v>45003</v>
      </c>
      <c r="M3358" s="7">
        <v>45045</v>
      </c>
      <c r="N3358" s="1">
        <f t="shared" si="470"/>
        <v>45045</v>
      </c>
      <c r="O3358" s="7">
        <v>45130</v>
      </c>
      <c r="P3358" s="7">
        <f t="shared" si="475"/>
        <v>45130</v>
      </c>
      <c r="Q3358">
        <v>127</v>
      </c>
      <c r="R3358">
        <v>0</v>
      </c>
      <c r="S3358">
        <v>1</v>
      </c>
      <c r="T3358">
        <v>25.6</v>
      </c>
      <c r="U3358" t="s">
        <v>42</v>
      </c>
      <c r="W3358" t="str">
        <f t="shared" si="471"/>
        <v>Lost</v>
      </c>
      <c r="X3358" t="str">
        <f>_xlfn.XLOOKUP(B3358,'Customers'!A:A,'Customers'!E:E,"")</f>
        <v>Mid-Market</v>
      </c>
      <c r="Y3358">
        <f t="shared" si="472"/>
        <v>1</v>
      </c>
      <c r="Z3358">
        <f t="shared" si="473"/>
        <v>85</v>
      </c>
      <c r="AA3358">
        <f t="shared" si="476"/>
        <v>1</v>
      </c>
    </row>
    <row r="3359" spans="1:27">
      <c r="A3359" t="s">
        <v>9591</v>
      </c>
      <c r="B3359" t="s">
        <v>2054</v>
      </c>
      <c r="C3359" t="s">
        <v>3954</v>
      </c>
      <c r="D3359" t="s">
        <v>19</v>
      </c>
      <c r="E3359" t="s">
        <v>91</v>
      </c>
      <c r="F3359" t="s">
        <v>9592</v>
      </c>
      <c r="G3359" s="6">
        <f t="shared" si="468"/>
        <v>7491</v>
      </c>
      <c r="H3359" t="s">
        <v>56</v>
      </c>
      <c r="I3359" t="s">
        <v>133</v>
      </c>
      <c r="J3359" t="str">
        <f t="shared" si="469"/>
        <v>Aachal Soni</v>
      </c>
      <c r="K3359" t="s">
        <v>4960</v>
      </c>
      <c r="L3359" s="7">
        <f t="shared" si="474"/>
        <v>45487</v>
      </c>
      <c r="M3359" s="7">
        <v>45629</v>
      </c>
      <c r="N3359" s="1">
        <f t="shared" si="470"/>
        <v>45629</v>
      </c>
      <c r="O3359" s="7">
        <v>45626</v>
      </c>
      <c r="P3359" s="7">
        <f t="shared" si="475"/>
        <v>45626</v>
      </c>
      <c r="Q3359">
        <v>139</v>
      </c>
      <c r="R3359">
        <v>0</v>
      </c>
      <c r="S3359">
        <v>1</v>
      </c>
      <c r="T3359">
        <v>7</v>
      </c>
      <c r="U3359" t="s">
        <v>100</v>
      </c>
      <c r="W3359" t="str">
        <f t="shared" si="471"/>
        <v>Won</v>
      </c>
      <c r="X3359" t="str">
        <f>_xlfn.XLOOKUP(B3359,'Customers'!A:A,'Customers'!E:E,"")</f>
        <v>Enterprise</v>
      </c>
      <c r="Y3359">
        <f t="shared" si="472"/>
        <v>1</v>
      </c>
      <c r="Z3359">
        <f t="shared" si="473"/>
        <v>-3</v>
      </c>
      <c r="AA3359">
        <f t="shared" si="476"/>
        <v>0</v>
      </c>
    </row>
    <row r="3360" spans="1:27">
      <c r="A3360" t="s">
        <v>9593</v>
      </c>
      <c r="B3360" t="s">
        <v>3875</v>
      </c>
      <c r="C3360" t="s">
        <v>18</v>
      </c>
      <c r="D3360" t="s">
        <v>66</v>
      </c>
      <c r="E3360" t="s">
        <v>20</v>
      </c>
      <c r="F3360" t="s">
        <v>9594</v>
      </c>
      <c r="G3360" s="6">
        <f t="shared" si="468"/>
        <v>21912</v>
      </c>
      <c r="H3360" t="s">
        <v>79</v>
      </c>
      <c r="I3360" t="s">
        <v>1567</v>
      </c>
      <c r="J3360" t="str">
        <f t="shared" si="469"/>
        <v>Hemangini Bahri</v>
      </c>
      <c r="K3360" t="s">
        <v>1309</v>
      </c>
      <c r="L3360" s="7">
        <f t="shared" si="474"/>
        <v>44620</v>
      </c>
      <c r="M3360" s="7">
        <v>44769</v>
      </c>
      <c r="N3360" s="1">
        <f t="shared" si="470"/>
        <v>44769</v>
      </c>
      <c r="P3360" s="7" t="str">
        <f t="shared" si="475"/>
        <v/>
      </c>
      <c r="R3360">
        <v>0</v>
      </c>
      <c r="S3360">
        <v>1</v>
      </c>
      <c r="U3360" t="s">
        <v>25</v>
      </c>
      <c r="W3360" t="str">
        <f t="shared" si="471"/>
        <v>Open</v>
      </c>
      <c r="X3360" t="str">
        <f>_xlfn.XLOOKUP(B3360,'Customers'!A:A,'Customers'!E:E,"")</f>
        <v>Mid-Market</v>
      </c>
      <c r="Y3360">
        <f t="shared" si="472"/>
        <v>0</v>
      </c>
      <c r="Z3360" t="str">
        <f t="shared" si="473"/>
        <v/>
      </c>
      <c r="AA3360">
        <f t="shared" si="476"/>
        <v>0</v>
      </c>
    </row>
    <row r="3361" spans="1:27">
      <c r="A3361" t="s">
        <v>9595</v>
      </c>
      <c r="B3361" t="s">
        <v>5139</v>
      </c>
      <c r="C3361" t="s">
        <v>18</v>
      </c>
      <c r="D3361" t="s">
        <v>183</v>
      </c>
      <c r="E3361" t="s">
        <v>91</v>
      </c>
      <c r="F3361" t="s">
        <v>1411</v>
      </c>
      <c r="G3361" s="6">
        <f t="shared" si="468"/>
        <v>9000</v>
      </c>
      <c r="H3361" t="s">
        <v>56</v>
      </c>
      <c r="I3361" t="s">
        <v>98</v>
      </c>
      <c r="J3361" t="str">
        <f t="shared" si="469"/>
        <v>Amruta Sinha</v>
      </c>
      <c r="K3361" t="s">
        <v>4190</v>
      </c>
      <c r="L3361" s="7">
        <f t="shared" si="474"/>
        <v>45260</v>
      </c>
      <c r="M3361" s="7">
        <v>45314</v>
      </c>
      <c r="N3361" s="1">
        <f t="shared" si="470"/>
        <v>45314</v>
      </c>
      <c r="O3361" s="7">
        <v>45358</v>
      </c>
      <c r="P3361" s="7">
        <f t="shared" si="475"/>
        <v>45358</v>
      </c>
      <c r="Q3361">
        <v>98</v>
      </c>
      <c r="R3361">
        <v>1</v>
      </c>
      <c r="S3361">
        <v>2</v>
      </c>
      <c r="T3361">
        <v>8</v>
      </c>
      <c r="U3361" t="s">
        <v>33</v>
      </c>
      <c r="W3361" t="str">
        <f t="shared" si="471"/>
        <v>Won</v>
      </c>
      <c r="X3361" t="str">
        <f>_xlfn.XLOOKUP(B3361,'Customers'!A:A,'Customers'!E:E,"")</f>
        <v>SMB</v>
      </c>
      <c r="Y3361">
        <f t="shared" si="472"/>
        <v>1</v>
      </c>
      <c r="Z3361">
        <f t="shared" si="473"/>
        <v>44</v>
      </c>
      <c r="AA3361">
        <f t="shared" si="476"/>
        <v>1</v>
      </c>
    </row>
    <row r="3362" spans="1:27">
      <c r="A3362" t="s">
        <v>9596</v>
      </c>
      <c r="B3362" t="s">
        <v>7059</v>
      </c>
      <c r="C3362" t="s">
        <v>534</v>
      </c>
      <c r="D3362" t="s">
        <v>19</v>
      </c>
      <c r="E3362" t="s">
        <v>28</v>
      </c>
      <c r="F3362" t="s">
        <v>9597</v>
      </c>
      <c r="G3362" s="6">
        <f t="shared" si="468"/>
        <v>3944</v>
      </c>
      <c r="H3362" t="s">
        <v>172</v>
      </c>
      <c r="I3362" t="s">
        <v>156</v>
      </c>
      <c r="J3362" t="str">
        <f t="shared" si="469"/>
        <v>Lakshmi Hayre</v>
      </c>
      <c r="K3362" t="s">
        <v>9598</v>
      </c>
      <c r="L3362" s="7">
        <f t="shared" si="474"/>
        <v>44749</v>
      </c>
      <c r="M3362" s="7">
        <v>44820</v>
      </c>
      <c r="N3362" s="1">
        <f t="shared" si="470"/>
        <v>44820</v>
      </c>
      <c r="P3362" s="7" t="str">
        <f t="shared" si="475"/>
        <v/>
      </c>
      <c r="R3362">
        <v>0</v>
      </c>
      <c r="S3362">
        <v>1</v>
      </c>
      <c r="T3362">
        <v>28.6</v>
      </c>
      <c r="U3362" t="s">
        <v>25</v>
      </c>
      <c r="W3362" t="str">
        <f t="shared" si="471"/>
        <v>Open</v>
      </c>
      <c r="X3362" t="str">
        <f>_xlfn.XLOOKUP(B3362,'Customers'!A:A,'Customers'!E:E,"")</f>
        <v>Enterprise</v>
      </c>
      <c r="Y3362">
        <f t="shared" si="472"/>
        <v>0</v>
      </c>
      <c r="Z3362" t="str">
        <f t="shared" si="473"/>
        <v/>
      </c>
      <c r="AA3362">
        <f t="shared" si="476"/>
        <v>0</v>
      </c>
    </row>
    <row r="3363" spans="1:27">
      <c r="A3363" t="s">
        <v>9599</v>
      </c>
      <c r="B3363" t="s">
        <v>402</v>
      </c>
      <c r="C3363" t="s">
        <v>18</v>
      </c>
      <c r="D3363" t="s">
        <v>19</v>
      </c>
      <c r="E3363" t="s">
        <v>91</v>
      </c>
      <c r="F3363" t="s">
        <v>9600</v>
      </c>
      <c r="G3363" s="6">
        <f t="shared" si="468"/>
        <v>2456</v>
      </c>
      <c r="H3363" t="s">
        <v>22</v>
      </c>
      <c r="I3363" t="s">
        <v>73</v>
      </c>
      <c r="J3363" t="str">
        <f t="shared" si="469"/>
        <v>Karan Karnik</v>
      </c>
      <c r="K3363" t="s">
        <v>2376</v>
      </c>
      <c r="L3363" s="7">
        <f t="shared" si="474"/>
        <v>45196</v>
      </c>
      <c r="M3363" s="7">
        <v>45358</v>
      </c>
      <c r="N3363" s="1">
        <f t="shared" si="470"/>
        <v>45358</v>
      </c>
      <c r="O3363" s="7">
        <v>45240</v>
      </c>
      <c r="P3363" s="7">
        <f t="shared" si="475"/>
        <v>45240</v>
      </c>
      <c r="Q3363">
        <v>44</v>
      </c>
      <c r="R3363">
        <v>0</v>
      </c>
      <c r="S3363">
        <v>1</v>
      </c>
      <c r="T3363">
        <v>26.1</v>
      </c>
      <c r="U3363" t="s">
        <v>42</v>
      </c>
      <c r="W3363" t="str">
        <f t="shared" si="471"/>
        <v>Won</v>
      </c>
      <c r="X3363" t="str">
        <f>_xlfn.XLOOKUP(B3363,'Customers'!A:A,'Customers'!E:E,"")</f>
        <v>Mid-Market</v>
      </c>
      <c r="Y3363">
        <f t="shared" si="472"/>
        <v>1</v>
      </c>
      <c r="Z3363">
        <f t="shared" si="473"/>
        <v>-118</v>
      </c>
      <c r="AA3363">
        <f t="shared" si="476"/>
        <v>0</v>
      </c>
    </row>
    <row r="3364" spans="1:27">
      <c r="A3364" t="s">
        <v>9601</v>
      </c>
      <c r="B3364" t="s">
        <v>9602</v>
      </c>
      <c r="C3364" t="s">
        <v>4806</v>
      </c>
      <c r="D3364" t="s">
        <v>66</v>
      </c>
      <c r="E3364" t="s">
        <v>54</v>
      </c>
      <c r="F3364" t="s">
        <v>404</v>
      </c>
      <c r="G3364" s="6">
        <f t="shared" si="468"/>
        <v>11000</v>
      </c>
      <c r="H3364" t="s">
        <v>172</v>
      </c>
      <c r="I3364" t="s">
        <v>86</v>
      </c>
      <c r="J3364" t="str">
        <f t="shared" si="469"/>
        <v>Mason Solanki</v>
      </c>
      <c r="K3364" t="s">
        <v>4153</v>
      </c>
      <c r="L3364" s="7">
        <f t="shared" si="474"/>
        <v>45299</v>
      </c>
      <c r="M3364" s="7">
        <v>45315</v>
      </c>
      <c r="N3364" s="1">
        <f t="shared" si="470"/>
        <v>45315</v>
      </c>
      <c r="P3364" s="7" t="str">
        <f t="shared" si="475"/>
        <v/>
      </c>
      <c r="R3364">
        <v>0</v>
      </c>
      <c r="S3364">
        <v>1</v>
      </c>
      <c r="T3364">
        <v>6.8</v>
      </c>
      <c r="U3364" t="s">
        <v>58</v>
      </c>
      <c r="W3364" t="str">
        <f t="shared" si="471"/>
        <v>Open</v>
      </c>
      <c r="X3364" t="str">
        <f>_xlfn.XLOOKUP(B3364,'Customers'!A:A,'Customers'!E:E,"")</f>
        <v>Mid-Market</v>
      </c>
      <c r="Y3364">
        <f t="shared" si="472"/>
        <v>0</v>
      </c>
      <c r="Z3364" t="str">
        <f t="shared" si="473"/>
        <v/>
      </c>
      <c r="AA3364">
        <f t="shared" si="476"/>
        <v>0</v>
      </c>
    </row>
    <row r="3365" spans="1:27">
      <c r="A3365" t="s">
        <v>9603</v>
      </c>
      <c r="B3365" t="s">
        <v>6457</v>
      </c>
      <c r="C3365" t="s">
        <v>18</v>
      </c>
      <c r="D3365" t="s">
        <v>37</v>
      </c>
      <c r="E3365" t="s">
        <v>177</v>
      </c>
      <c r="F3365" t="s">
        <v>9604</v>
      </c>
      <c r="G3365" s="6">
        <f t="shared" si="468"/>
        <v>127750</v>
      </c>
      <c r="H3365" t="s">
        <v>47</v>
      </c>
      <c r="I3365" t="s">
        <v>105</v>
      </c>
      <c r="J3365" t="str">
        <f t="shared" si="469"/>
        <v>Hemangini Bahri</v>
      </c>
      <c r="K3365" t="s">
        <v>2784</v>
      </c>
      <c r="L3365" s="7">
        <f t="shared" si="474"/>
        <v>44878</v>
      </c>
      <c r="M3365" s="7">
        <v>45042</v>
      </c>
      <c r="N3365" s="1">
        <f t="shared" si="470"/>
        <v>45042</v>
      </c>
      <c r="P3365" s="7" t="str">
        <f t="shared" si="475"/>
        <v/>
      </c>
      <c r="R3365">
        <v>0</v>
      </c>
      <c r="S3365">
        <v>1</v>
      </c>
      <c r="U3365" t="s">
        <v>42</v>
      </c>
      <c r="W3365" t="str">
        <f t="shared" si="471"/>
        <v>Open</v>
      </c>
      <c r="X3365" t="str">
        <f>_xlfn.XLOOKUP(B3365,'Customers'!A:A,'Customers'!E:E,"")</f>
        <v>Mid-Market</v>
      </c>
      <c r="Y3365">
        <f t="shared" si="472"/>
        <v>0</v>
      </c>
      <c r="Z3365" t="str">
        <f t="shared" si="473"/>
        <v/>
      </c>
      <c r="AA3365">
        <f t="shared" si="476"/>
        <v>0</v>
      </c>
    </row>
    <row r="3366" spans="1:27">
      <c r="A3366" t="s">
        <v>9605</v>
      </c>
      <c r="B3366" t="s">
        <v>6889</v>
      </c>
      <c r="C3366" t="s">
        <v>806</v>
      </c>
      <c r="D3366" t="s">
        <v>53</v>
      </c>
      <c r="E3366" t="s">
        <v>177</v>
      </c>
      <c r="F3366" t="s">
        <v>9606</v>
      </c>
      <c r="G3366" s="6">
        <f t="shared" si="468"/>
        <v>10587</v>
      </c>
      <c r="H3366" t="s">
        <v>47</v>
      </c>
      <c r="I3366" t="s">
        <v>274</v>
      </c>
      <c r="J3366" t="str">
        <f t="shared" si="469"/>
        <v>Rachit Lall</v>
      </c>
      <c r="K3366" t="s">
        <v>594</v>
      </c>
      <c r="L3366" s="7">
        <f t="shared" si="474"/>
        <v>45278</v>
      </c>
      <c r="M3366" s="7">
        <v>45365</v>
      </c>
      <c r="N3366" s="1">
        <f t="shared" si="470"/>
        <v>45365</v>
      </c>
      <c r="P3366" s="7" t="str">
        <f t="shared" si="475"/>
        <v/>
      </c>
      <c r="R3366">
        <v>0</v>
      </c>
      <c r="S3366">
        <v>1</v>
      </c>
      <c r="T3366">
        <v>27</v>
      </c>
      <c r="U3366" t="s">
        <v>42</v>
      </c>
      <c r="W3366" t="str">
        <f t="shared" si="471"/>
        <v>Open</v>
      </c>
      <c r="X3366" t="str">
        <f>_xlfn.XLOOKUP(B3366,'Customers'!A:A,'Customers'!E:E,"")</f>
        <v>Mid-Market</v>
      </c>
      <c r="Y3366">
        <f t="shared" si="472"/>
        <v>0</v>
      </c>
      <c r="Z3366" t="str">
        <f t="shared" si="473"/>
        <v/>
      </c>
      <c r="AA3366">
        <f t="shared" si="476"/>
        <v>0</v>
      </c>
    </row>
    <row r="3367" spans="1:27">
      <c r="A3367" t="s">
        <v>9607</v>
      </c>
      <c r="B3367" t="s">
        <v>9608</v>
      </c>
      <c r="C3367" t="s">
        <v>693</v>
      </c>
      <c r="D3367" t="s">
        <v>66</v>
      </c>
      <c r="E3367" t="s">
        <v>91</v>
      </c>
      <c r="F3367" t="s">
        <v>9609</v>
      </c>
      <c r="G3367" s="6">
        <f t="shared" si="468"/>
        <v>17618</v>
      </c>
      <c r="H3367" t="s">
        <v>47</v>
      </c>
      <c r="I3367" t="s">
        <v>361</v>
      </c>
      <c r="J3367" t="str">
        <f t="shared" si="469"/>
        <v>Jalsa Parsa</v>
      </c>
      <c r="K3367" t="s">
        <v>1909</v>
      </c>
      <c r="L3367" s="7">
        <f t="shared" si="474"/>
        <v>45546</v>
      </c>
      <c r="M3367" s="7">
        <v>45668</v>
      </c>
      <c r="N3367" s="1">
        <f t="shared" si="470"/>
        <v>45668</v>
      </c>
      <c r="O3367" s="7">
        <v>45579</v>
      </c>
      <c r="P3367" s="7">
        <f t="shared" si="475"/>
        <v>45579</v>
      </c>
      <c r="Q3367">
        <v>33</v>
      </c>
      <c r="R3367">
        <v>0</v>
      </c>
      <c r="S3367">
        <v>1</v>
      </c>
      <c r="T3367">
        <v>26</v>
      </c>
      <c r="U3367" t="s">
        <v>25</v>
      </c>
      <c r="W3367" t="str">
        <f t="shared" si="471"/>
        <v>Won</v>
      </c>
      <c r="X3367" t="str">
        <f>_xlfn.XLOOKUP(B3367,'Customers'!A:A,'Customers'!E:E,"")</f>
        <v>Enterprise</v>
      </c>
      <c r="Y3367">
        <f t="shared" si="472"/>
        <v>1</v>
      </c>
      <c r="Z3367">
        <f t="shared" si="473"/>
        <v>-89</v>
      </c>
      <c r="AA3367">
        <f t="shared" si="476"/>
        <v>0</v>
      </c>
    </row>
    <row r="3368" spans="1:27">
      <c r="A3368" t="s">
        <v>9610</v>
      </c>
      <c r="B3368" t="s">
        <v>4293</v>
      </c>
      <c r="C3368" t="s">
        <v>1472</v>
      </c>
      <c r="D3368" t="s">
        <v>183</v>
      </c>
      <c r="E3368" t="s">
        <v>91</v>
      </c>
      <c r="F3368" t="s">
        <v>9611</v>
      </c>
      <c r="G3368" s="6">
        <f t="shared" si="468"/>
        <v>3811</v>
      </c>
      <c r="H3368" t="s">
        <v>47</v>
      </c>
      <c r="I3368" t="s">
        <v>133</v>
      </c>
      <c r="J3368" t="str">
        <f t="shared" si="469"/>
        <v>Aachal Soni</v>
      </c>
      <c r="K3368" t="s">
        <v>931</v>
      </c>
      <c r="L3368" s="7">
        <f t="shared" si="474"/>
        <v>45310</v>
      </c>
      <c r="M3368" s="7">
        <v>45347</v>
      </c>
      <c r="N3368" s="1">
        <f t="shared" si="470"/>
        <v>45347</v>
      </c>
      <c r="O3368" s="7">
        <v>45496</v>
      </c>
      <c r="P3368" s="7">
        <f t="shared" si="475"/>
        <v>45496</v>
      </c>
      <c r="Q3368">
        <v>186</v>
      </c>
      <c r="R3368">
        <v>0</v>
      </c>
      <c r="S3368">
        <v>1</v>
      </c>
      <c r="T3368">
        <v>16.899999999999999</v>
      </c>
      <c r="U3368" t="s">
        <v>42</v>
      </c>
      <c r="W3368" t="str">
        <f t="shared" si="471"/>
        <v>Won</v>
      </c>
      <c r="X3368" t="str">
        <f>_xlfn.XLOOKUP(B3368,'Customers'!A:A,'Customers'!E:E,"")</f>
        <v>Enterprise</v>
      </c>
      <c r="Y3368">
        <f t="shared" si="472"/>
        <v>1</v>
      </c>
      <c r="Z3368">
        <f t="shared" si="473"/>
        <v>149</v>
      </c>
      <c r="AA3368">
        <f t="shared" si="476"/>
        <v>1</v>
      </c>
    </row>
    <row r="3369" spans="1:27">
      <c r="A3369" t="s">
        <v>9612</v>
      </c>
      <c r="B3369" t="s">
        <v>3533</v>
      </c>
      <c r="C3369" t="s">
        <v>2990</v>
      </c>
      <c r="D3369" t="s">
        <v>183</v>
      </c>
      <c r="E3369" t="s">
        <v>54</v>
      </c>
      <c r="F3369" t="s">
        <v>9613</v>
      </c>
      <c r="G3369" s="6">
        <f t="shared" si="468"/>
        <v>2912</v>
      </c>
      <c r="H3369" t="s">
        <v>56</v>
      </c>
      <c r="I3369" t="s">
        <v>258</v>
      </c>
      <c r="J3369" t="str">
        <f t="shared" si="469"/>
        <v>Jasmit Gour</v>
      </c>
      <c r="K3369" t="s">
        <v>8736</v>
      </c>
      <c r="L3369" s="7">
        <f t="shared" si="474"/>
        <v>45545</v>
      </c>
      <c r="M3369" s="7">
        <v>45705</v>
      </c>
      <c r="N3369" s="1">
        <f t="shared" si="470"/>
        <v>45705</v>
      </c>
      <c r="P3369" s="7" t="str">
        <f t="shared" si="475"/>
        <v/>
      </c>
      <c r="R3369">
        <v>0</v>
      </c>
      <c r="S3369">
        <v>1</v>
      </c>
      <c r="T3369">
        <v>25.3</v>
      </c>
      <c r="U3369" t="s">
        <v>58</v>
      </c>
      <c r="W3369" t="str">
        <f t="shared" si="471"/>
        <v>Open</v>
      </c>
      <c r="X3369" t="str">
        <f>_xlfn.XLOOKUP(B3369,'Customers'!A:A,'Customers'!E:E,"")</f>
        <v>Enterprise</v>
      </c>
      <c r="Y3369">
        <f t="shared" si="472"/>
        <v>0</v>
      </c>
      <c r="Z3369" t="str">
        <f t="shared" si="473"/>
        <v/>
      </c>
      <c r="AA3369">
        <f t="shared" si="476"/>
        <v>0</v>
      </c>
    </row>
    <row r="3370" spans="1:27">
      <c r="A3370" t="s">
        <v>9614</v>
      </c>
      <c r="B3370" t="s">
        <v>1325</v>
      </c>
      <c r="C3370" t="s">
        <v>2248</v>
      </c>
      <c r="D3370" t="s">
        <v>66</v>
      </c>
      <c r="E3370" t="s">
        <v>20</v>
      </c>
      <c r="F3370" t="s">
        <v>490</v>
      </c>
      <c r="G3370" s="6">
        <f t="shared" si="468"/>
        <v>20000</v>
      </c>
      <c r="H3370" t="s">
        <v>39</v>
      </c>
      <c r="I3370" t="s">
        <v>127</v>
      </c>
      <c r="J3370" t="str">
        <f t="shared" si="469"/>
        <v>Kashish Patla</v>
      </c>
      <c r="K3370" t="s">
        <v>3235</v>
      </c>
      <c r="L3370" s="7">
        <f t="shared" si="474"/>
        <v>45402</v>
      </c>
      <c r="M3370" s="7">
        <v>45419</v>
      </c>
      <c r="N3370" s="1">
        <f t="shared" si="470"/>
        <v>45419</v>
      </c>
      <c r="P3370" s="7" t="str">
        <f t="shared" si="475"/>
        <v/>
      </c>
      <c r="R3370">
        <v>0</v>
      </c>
      <c r="S3370">
        <v>1</v>
      </c>
      <c r="T3370">
        <v>32.9</v>
      </c>
      <c r="U3370" t="s">
        <v>25</v>
      </c>
      <c r="W3370" t="str">
        <f t="shared" si="471"/>
        <v>Open</v>
      </c>
      <c r="X3370" t="str">
        <f>_xlfn.XLOOKUP(B3370,'Customers'!A:A,'Customers'!E:E,"")</f>
        <v>SMB</v>
      </c>
      <c r="Y3370">
        <f t="shared" si="472"/>
        <v>0</v>
      </c>
      <c r="Z3370" t="str">
        <f t="shared" si="473"/>
        <v/>
      </c>
      <c r="AA3370">
        <f t="shared" si="476"/>
        <v>0</v>
      </c>
    </row>
    <row r="3371" spans="1:27">
      <c r="A3371" t="s">
        <v>9615</v>
      </c>
      <c r="B3371" t="s">
        <v>9616</v>
      </c>
      <c r="C3371" t="s">
        <v>1113</v>
      </c>
      <c r="D3371" t="s">
        <v>19</v>
      </c>
      <c r="E3371" t="s">
        <v>91</v>
      </c>
      <c r="F3371" t="s">
        <v>9617</v>
      </c>
      <c r="G3371" s="6">
        <f t="shared" si="468"/>
        <v>2474</v>
      </c>
      <c r="H3371" t="s">
        <v>47</v>
      </c>
      <c r="I3371" t="s">
        <v>232</v>
      </c>
      <c r="J3371" t="str">
        <f t="shared" si="469"/>
        <v>Patrick Sama</v>
      </c>
      <c r="K3371" t="s">
        <v>9618</v>
      </c>
      <c r="L3371" s="7">
        <f t="shared" si="474"/>
        <v>45642</v>
      </c>
      <c r="N3371" s="1" t="str">
        <f t="shared" si="470"/>
        <v/>
      </c>
      <c r="O3371" s="7">
        <v>45754</v>
      </c>
      <c r="P3371" s="7">
        <f t="shared" si="475"/>
        <v>45754</v>
      </c>
      <c r="Q3371">
        <v>112</v>
      </c>
      <c r="R3371">
        <v>0</v>
      </c>
      <c r="S3371">
        <v>1</v>
      </c>
      <c r="T3371">
        <v>10.7</v>
      </c>
      <c r="U3371" t="s">
        <v>42</v>
      </c>
      <c r="W3371" t="str">
        <f t="shared" si="471"/>
        <v>Won</v>
      </c>
      <c r="X3371" t="str">
        <f>_xlfn.XLOOKUP(B3371,'Customers'!A:A,'Customers'!E:E,"")</f>
        <v>SMB</v>
      </c>
      <c r="Y3371">
        <f t="shared" si="472"/>
        <v>1</v>
      </c>
      <c r="Z3371" t="str">
        <f t="shared" si="473"/>
        <v/>
      </c>
      <c r="AA3371">
        <f t="shared" si="476"/>
        <v>1</v>
      </c>
    </row>
    <row r="3372" spans="1:27">
      <c r="A3372" t="s">
        <v>9619</v>
      </c>
      <c r="B3372" t="s">
        <v>7798</v>
      </c>
      <c r="C3372" t="s">
        <v>18</v>
      </c>
      <c r="D3372" t="s">
        <v>19</v>
      </c>
      <c r="E3372" t="s">
        <v>28</v>
      </c>
      <c r="F3372" t="s">
        <v>1411</v>
      </c>
      <c r="G3372" s="6">
        <f t="shared" si="468"/>
        <v>9000</v>
      </c>
      <c r="H3372" t="s">
        <v>161</v>
      </c>
      <c r="I3372" t="s">
        <v>156</v>
      </c>
      <c r="J3372" t="str">
        <f t="shared" si="469"/>
        <v>Lakshmi Hayre</v>
      </c>
      <c r="K3372" t="s">
        <v>1981</v>
      </c>
      <c r="L3372" s="7">
        <f t="shared" si="474"/>
        <v>45175</v>
      </c>
      <c r="M3372" s="7">
        <v>45312</v>
      </c>
      <c r="N3372" s="1">
        <f t="shared" si="470"/>
        <v>45312</v>
      </c>
      <c r="P3372" s="7" t="str">
        <f t="shared" si="475"/>
        <v/>
      </c>
      <c r="R3372">
        <v>0</v>
      </c>
      <c r="S3372">
        <v>1</v>
      </c>
      <c r="T3372">
        <v>26.7</v>
      </c>
      <c r="U3372" t="s">
        <v>100</v>
      </c>
      <c r="W3372" t="str">
        <f t="shared" si="471"/>
        <v>Open</v>
      </c>
      <c r="X3372" t="str">
        <f>_xlfn.XLOOKUP(B3372,'Customers'!A:A,'Customers'!E:E,"")</f>
        <v>SMB</v>
      </c>
      <c r="Y3372">
        <f t="shared" si="472"/>
        <v>0</v>
      </c>
      <c r="Z3372" t="str">
        <f t="shared" si="473"/>
        <v/>
      </c>
      <c r="AA3372">
        <f t="shared" si="476"/>
        <v>0</v>
      </c>
    </row>
    <row r="3373" spans="1:27">
      <c r="A3373" t="s">
        <v>9620</v>
      </c>
      <c r="B3373" t="s">
        <v>4783</v>
      </c>
      <c r="C3373" t="s">
        <v>1203</v>
      </c>
      <c r="D3373" t="s">
        <v>183</v>
      </c>
      <c r="E3373" t="s">
        <v>28</v>
      </c>
      <c r="F3373" t="s">
        <v>9621</v>
      </c>
      <c r="G3373" s="6">
        <f t="shared" si="468"/>
        <v>12480</v>
      </c>
      <c r="H3373" t="s">
        <v>56</v>
      </c>
      <c r="I3373" t="s">
        <v>80</v>
      </c>
      <c r="J3373" t="str">
        <f t="shared" si="469"/>
        <v>Shivani Natt</v>
      </c>
      <c r="K3373" t="s">
        <v>4149</v>
      </c>
      <c r="L3373" s="7">
        <f t="shared" si="474"/>
        <v>45115</v>
      </c>
      <c r="M3373" s="7">
        <v>45278</v>
      </c>
      <c r="N3373" s="1">
        <f t="shared" si="470"/>
        <v>45278</v>
      </c>
      <c r="P3373" s="7" t="str">
        <f t="shared" si="475"/>
        <v/>
      </c>
      <c r="R3373">
        <v>0</v>
      </c>
      <c r="S3373">
        <v>1</v>
      </c>
      <c r="T3373">
        <v>26</v>
      </c>
      <c r="U3373" t="s">
        <v>33</v>
      </c>
      <c r="W3373" t="str">
        <f t="shared" si="471"/>
        <v>Open</v>
      </c>
      <c r="X3373" t="str">
        <f>_xlfn.XLOOKUP(B3373,'Customers'!A:A,'Customers'!E:E,"")</f>
        <v>Mid-Market</v>
      </c>
      <c r="Y3373">
        <f t="shared" si="472"/>
        <v>0</v>
      </c>
      <c r="Z3373" t="str">
        <f t="shared" si="473"/>
        <v/>
      </c>
      <c r="AA3373">
        <f t="shared" si="476"/>
        <v>0</v>
      </c>
    </row>
    <row r="3374" spans="1:27">
      <c r="A3374" t="s">
        <v>9622</v>
      </c>
      <c r="B3374" t="s">
        <v>1542</v>
      </c>
      <c r="C3374" t="s">
        <v>703</v>
      </c>
      <c r="D3374" t="s">
        <v>37</v>
      </c>
      <c r="E3374" t="s">
        <v>28</v>
      </c>
      <c r="F3374" t="s">
        <v>9623</v>
      </c>
      <c r="G3374" s="6">
        <f t="shared" si="468"/>
        <v>182931</v>
      </c>
      <c r="H3374" t="s">
        <v>39</v>
      </c>
      <c r="I3374" t="s">
        <v>68</v>
      </c>
      <c r="J3374" t="str">
        <f t="shared" si="469"/>
        <v>Anamika Keer</v>
      </c>
      <c r="K3374" t="s">
        <v>9624</v>
      </c>
      <c r="L3374" s="7">
        <f t="shared" si="474"/>
        <v>44743</v>
      </c>
      <c r="M3374" s="7">
        <v>44865</v>
      </c>
      <c r="N3374" s="1">
        <f t="shared" si="470"/>
        <v>44865</v>
      </c>
      <c r="P3374" s="7" t="str">
        <f t="shared" si="475"/>
        <v/>
      </c>
      <c r="R3374">
        <v>0</v>
      </c>
      <c r="S3374">
        <v>1</v>
      </c>
      <c r="T3374">
        <v>14.2</v>
      </c>
      <c r="U3374" t="s">
        <v>100</v>
      </c>
      <c r="W3374" t="str">
        <f t="shared" si="471"/>
        <v>Open</v>
      </c>
      <c r="X3374" t="str">
        <f>_xlfn.XLOOKUP(B3374,'Customers'!A:A,'Customers'!E:E,"")</f>
        <v>Enterprise</v>
      </c>
      <c r="Y3374">
        <f t="shared" si="472"/>
        <v>0</v>
      </c>
      <c r="Z3374" t="str">
        <f t="shared" si="473"/>
        <v/>
      </c>
      <c r="AA3374">
        <f t="shared" si="476"/>
        <v>0</v>
      </c>
    </row>
    <row r="3375" spans="1:27">
      <c r="A3375" t="s">
        <v>9625</v>
      </c>
      <c r="B3375" t="s">
        <v>601</v>
      </c>
      <c r="C3375" t="s">
        <v>4569</v>
      </c>
      <c r="D3375" t="s">
        <v>183</v>
      </c>
      <c r="E3375" t="s">
        <v>91</v>
      </c>
      <c r="F3375" t="s">
        <v>9626</v>
      </c>
      <c r="G3375" s="6">
        <f t="shared" si="468"/>
        <v>4397</v>
      </c>
      <c r="H3375" t="s">
        <v>39</v>
      </c>
      <c r="I3375" t="s">
        <v>139</v>
      </c>
      <c r="J3375" t="str">
        <f t="shared" si="469"/>
        <v>Champak Rao</v>
      </c>
      <c r="K3375" t="s">
        <v>9627</v>
      </c>
      <c r="L3375" s="7">
        <f t="shared" si="474"/>
        <v>44610</v>
      </c>
      <c r="M3375" s="7">
        <v>44653</v>
      </c>
      <c r="N3375" s="1">
        <f t="shared" si="470"/>
        <v>44653</v>
      </c>
      <c r="O3375" s="7">
        <v>44784</v>
      </c>
      <c r="P3375" s="7">
        <f t="shared" si="475"/>
        <v>44784</v>
      </c>
      <c r="Q3375">
        <v>174</v>
      </c>
      <c r="R3375">
        <v>1</v>
      </c>
      <c r="S3375">
        <v>1</v>
      </c>
      <c r="U3375" t="s">
        <v>25</v>
      </c>
      <c r="W3375" t="str">
        <f t="shared" si="471"/>
        <v>Won</v>
      </c>
      <c r="X3375" t="str">
        <f>_xlfn.XLOOKUP(B3375,'Customers'!A:A,'Customers'!E:E,"")</f>
        <v>Mid-Market</v>
      </c>
      <c r="Y3375">
        <f t="shared" si="472"/>
        <v>1</v>
      </c>
      <c r="Z3375">
        <f t="shared" si="473"/>
        <v>131</v>
      </c>
      <c r="AA3375">
        <f t="shared" si="476"/>
        <v>1</v>
      </c>
    </row>
    <row r="3376" spans="1:27">
      <c r="A3376" t="s">
        <v>9628</v>
      </c>
      <c r="B3376" t="s">
        <v>2937</v>
      </c>
      <c r="C3376" t="s">
        <v>1346</v>
      </c>
      <c r="D3376" t="s">
        <v>53</v>
      </c>
      <c r="E3376" t="s">
        <v>54</v>
      </c>
      <c r="F3376" t="s">
        <v>9629</v>
      </c>
      <c r="G3376" s="6">
        <f t="shared" si="468"/>
        <v>33303</v>
      </c>
      <c r="H3376" t="s">
        <v>79</v>
      </c>
      <c r="I3376" t="s">
        <v>1500</v>
      </c>
      <c r="J3376" t="str">
        <f t="shared" si="469"/>
        <v>Mason Solanki</v>
      </c>
      <c r="K3376" t="s">
        <v>6192</v>
      </c>
      <c r="L3376" s="7">
        <f t="shared" si="474"/>
        <v>44616</v>
      </c>
      <c r="M3376" s="7">
        <v>44663</v>
      </c>
      <c r="N3376" s="1">
        <f t="shared" si="470"/>
        <v>44663</v>
      </c>
      <c r="P3376" s="7" t="str">
        <f t="shared" si="475"/>
        <v/>
      </c>
      <c r="R3376">
        <v>0</v>
      </c>
      <c r="S3376">
        <v>1</v>
      </c>
      <c r="T3376">
        <v>10.6</v>
      </c>
      <c r="U3376" t="s">
        <v>33</v>
      </c>
      <c r="W3376" t="str">
        <f t="shared" si="471"/>
        <v>Open</v>
      </c>
      <c r="X3376" t="str">
        <f>_xlfn.XLOOKUP(B3376,'Customers'!A:A,'Customers'!E:E,"")</f>
        <v>Enterprise</v>
      </c>
      <c r="Y3376">
        <f t="shared" si="472"/>
        <v>0</v>
      </c>
      <c r="Z3376" t="str">
        <f t="shared" si="473"/>
        <v/>
      </c>
      <c r="AA3376">
        <f t="shared" si="476"/>
        <v>0</v>
      </c>
    </row>
    <row r="3377" spans="1:27">
      <c r="A3377" t="s">
        <v>9630</v>
      </c>
      <c r="B3377" t="s">
        <v>2117</v>
      </c>
      <c r="C3377" t="s">
        <v>36</v>
      </c>
      <c r="D3377" t="s">
        <v>66</v>
      </c>
      <c r="E3377" t="s">
        <v>28</v>
      </c>
      <c r="F3377" t="s">
        <v>9631</v>
      </c>
      <c r="G3377" s="6">
        <f t="shared" si="468"/>
        <v>20122</v>
      </c>
      <c r="H3377" t="s">
        <v>151</v>
      </c>
      <c r="I3377" t="s">
        <v>506</v>
      </c>
      <c r="J3377" t="str">
        <f t="shared" si="469"/>
        <v>Patrick Sama</v>
      </c>
      <c r="K3377" t="s">
        <v>7481</v>
      </c>
      <c r="L3377" s="7">
        <f t="shared" si="474"/>
        <v>44853</v>
      </c>
      <c r="M3377" s="7">
        <v>44875</v>
      </c>
      <c r="N3377" s="1">
        <f t="shared" si="470"/>
        <v>44875</v>
      </c>
      <c r="P3377" s="7" t="str">
        <f t="shared" si="475"/>
        <v/>
      </c>
      <c r="R3377">
        <v>0</v>
      </c>
      <c r="S3377">
        <v>1</v>
      </c>
      <c r="T3377">
        <v>19.899999999999999</v>
      </c>
      <c r="U3377" t="s">
        <v>33</v>
      </c>
      <c r="W3377" t="str">
        <f t="shared" si="471"/>
        <v>Open</v>
      </c>
      <c r="X3377" t="str">
        <f>_xlfn.XLOOKUP(B3377,'Customers'!A:A,'Customers'!E:E,"")</f>
        <v>SMB</v>
      </c>
      <c r="Y3377">
        <f t="shared" si="472"/>
        <v>0</v>
      </c>
      <c r="Z3377" t="str">
        <f t="shared" si="473"/>
        <v/>
      </c>
      <c r="AA3377">
        <f t="shared" si="476"/>
        <v>0</v>
      </c>
    </row>
    <row r="3378" spans="1:27">
      <c r="A3378" t="s">
        <v>9632</v>
      </c>
      <c r="B3378" t="s">
        <v>7352</v>
      </c>
      <c r="C3378" t="s">
        <v>854</v>
      </c>
      <c r="D3378" t="s">
        <v>37</v>
      </c>
      <c r="E3378" t="s">
        <v>54</v>
      </c>
      <c r="F3378" t="s">
        <v>9633</v>
      </c>
      <c r="G3378" s="6">
        <f t="shared" si="468"/>
        <v>67300</v>
      </c>
      <c r="H3378" t="s">
        <v>79</v>
      </c>
      <c r="I3378" t="s">
        <v>195</v>
      </c>
      <c r="J3378" t="str">
        <f t="shared" si="469"/>
        <v>Ati Seshadri</v>
      </c>
      <c r="K3378" t="s">
        <v>1965</v>
      </c>
      <c r="L3378" s="7">
        <f t="shared" si="474"/>
        <v>45652</v>
      </c>
      <c r="M3378" s="7">
        <v>45761</v>
      </c>
      <c r="N3378" s="1">
        <f t="shared" si="470"/>
        <v>45761</v>
      </c>
      <c r="P3378" s="7" t="str">
        <f t="shared" si="475"/>
        <v/>
      </c>
      <c r="R3378">
        <v>0</v>
      </c>
      <c r="S3378">
        <v>1</v>
      </c>
      <c r="U3378" t="s">
        <v>58</v>
      </c>
      <c r="W3378" t="str">
        <f t="shared" si="471"/>
        <v>Open</v>
      </c>
      <c r="X3378" t="str">
        <f>_xlfn.XLOOKUP(B3378,'Customers'!A:A,'Customers'!E:E,"")</f>
        <v>SMB</v>
      </c>
      <c r="Y3378">
        <f t="shared" si="472"/>
        <v>0</v>
      </c>
      <c r="Z3378" t="str">
        <f t="shared" si="473"/>
        <v/>
      </c>
      <c r="AA3378">
        <f t="shared" si="476"/>
        <v>0</v>
      </c>
    </row>
    <row r="3379" spans="1:27">
      <c r="A3379" t="s">
        <v>9634</v>
      </c>
      <c r="B3379" t="s">
        <v>8911</v>
      </c>
      <c r="C3379" t="s">
        <v>2128</v>
      </c>
      <c r="D3379" t="s">
        <v>66</v>
      </c>
      <c r="E3379" t="s">
        <v>45</v>
      </c>
      <c r="F3379" t="s">
        <v>9635</v>
      </c>
      <c r="G3379" s="6">
        <f t="shared" si="468"/>
        <v>10841</v>
      </c>
      <c r="H3379" t="s">
        <v>79</v>
      </c>
      <c r="I3379" t="s">
        <v>23</v>
      </c>
      <c r="J3379" t="str">
        <f t="shared" si="469"/>
        <v>Nihal Bhasin</v>
      </c>
      <c r="K3379" t="s">
        <v>4218</v>
      </c>
      <c r="L3379" s="7">
        <f t="shared" si="474"/>
        <v>44651</v>
      </c>
      <c r="M3379" s="7">
        <v>44799</v>
      </c>
      <c r="N3379" s="1">
        <f t="shared" si="470"/>
        <v>44799</v>
      </c>
      <c r="P3379" s="7" t="str">
        <f t="shared" si="475"/>
        <v/>
      </c>
      <c r="R3379">
        <v>0</v>
      </c>
      <c r="S3379">
        <v>1</v>
      </c>
      <c r="T3379">
        <v>31.7</v>
      </c>
      <c r="U3379" t="s">
        <v>58</v>
      </c>
      <c r="W3379" t="str">
        <f t="shared" si="471"/>
        <v>Open</v>
      </c>
      <c r="X3379" t="str">
        <f>_xlfn.XLOOKUP(B3379,'Customers'!A:A,'Customers'!E:E,"")</f>
        <v>Mid-Market</v>
      </c>
      <c r="Y3379">
        <f t="shared" si="472"/>
        <v>0</v>
      </c>
      <c r="Z3379" t="str">
        <f t="shared" si="473"/>
        <v/>
      </c>
      <c r="AA3379">
        <f t="shared" si="476"/>
        <v>0</v>
      </c>
    </row>
    <row r="3380" spans="1:27">
      <c r="A3380" t="s">
        <v>9636</v>
      </c>
      <c r="B3380" t="s">
        <v>9126</v>
      </c>
      <c r="C3380" t="s">
        <v>1838</v>
      </c>
      <c r="D3380" t="s">
        <v>53</v>
      </c>
      <c r="E3380" t="s">
        <v>115</v>
      </c>
      <c r="F3380" t="s">
        <v>9637</v>
      </c>
      <c r="G3380" s="6">
        <f t="shared" si="468"/>
        <v>20216</v>
      </c>
      <c r="H3380" t="s">
        <v>30</v>
      </c>
      <c r="I3380" t="s">
        <v>232</v>
      </c>
      <c r="J3380" t="str">
        <f t="shared" si="469"/>
        <v>Patrick Sama</v>
      </c>
      <c r="K3380" t="s">
        <v>8683</v>
      </c>
      <c r="L3380" s="7">
        <f t="shared" si="474"/>
        <v>44710</v>
      </c>
      <c r="M3380" s="7">
        <v>44869</v>
      </c>
      <c r="N3380" s="1">
        <f t="shared" si="470"/>
        <v>44869</v>
      </c>
      <c r="O3380" s="7">
        <v>44833</v>
      </c>
      <c r="P3380" s="7">
        <f t="shared" si="475"/>
        <v>44833</v>
      </c>
      <c r="Q3380">
        <v>123</v>
      </c>
      <c r="R3380">
        <v>0</v>
      </c>
      <c r="S3380">
        <v>1</v>
      </c>
      <c r="T3380">
        <v>12.2</v>
      </c>
      <c r="U3380" t="s">
        <v>33</v>
      </c>
      <c r="W3380" t="str">
        <f t="shared" si="471"/>
        <v>Lost</v>
      </c>
      <c r="X3380" t="str">
        <f>_xlfn.XLOOKUP(B3380,'Customers'!A:A,'Customers'!E:E,"")</f>
        <v>Mid-Market</v>
      </c>
      <c r="Y3380">
        <f t="shared" si="472"/>
        <v>1</v>
      </c>
      <c r="Z3380">
        <f t="shared" si="473"/>
        <v>-36</v>
      </c>
      <c r="AA3380">
        <f t="shared" si="476"/>
        <v>0</v>
      </c>
    </row>
    <row r="3381" spans="1:27">
      <c r="A3381" t="s">
        <v>9638</v>
      </c>
      <c r="B3381" t="s">
        <v>6554</v>
      </c>
      <c r="C3381" t="s">
        <v>1113</v>
      </c>
      <c r="D3381" t="s">
        <v>19</v>
      </c>
      <c r="E3381" t="s">
        <v>54</v>
      </c>
      <c r="F3381" t="s">
        <v>9639</v>
      </c>
      <c r="G3381" s="6">
        <f t="shared" si="468"/>
        <v>5192</v>
      </c>
      <c r="H3381" t="s">
        <v>30</v>
      </c>
      <c r="I3381" t="s">
        <v>105</v>
      </c>
      <c r="J3381" t="str">
        <f t="shared" si="469"/>
        <v>Hemangini Bahri</v>
      </c>
      <c r="K3381" t="s">
        <v>6738</v>
      </c>
      <c r="L3381" s="7">
        <f t="shared" si="474"/>
        <v>45404</v>
      </c>
      <c r="M3381" s="7">
        <v>45573</v>
      </c>
      <c r="N3381" s="1">
        <f t="shared" si="470"/>
        <v>45573</v>
      </c>
      <c r="P3381" s="7" t="str">
        <f t="shared" si="475"/>
        <v/>
      </c>
      <c r="R3381">
        <v>0</v>
      </c>
      <c r="S3381">
        <v>1</v>
      </c>
      <c r="T3381">
        <v>6.1</v>
      </c>
      <c r="U3381" t="s">
        <v>33</v>
      </c>
      <c r="W3381" t="str">
        <f t="shared" si="471"/>
        <v>Open</v>
      </c>
      <c r="X3381" t="str">
        <f>_xlfn.XLOOKUP(B3381,'Customers'!A:A,'Customers'!E:E,"")</f>
        <v>Mid-Market</v>
      </c>
      <c r="Y3381">
        <f t="shared" si="472"/>
        <v>0</v>
      </c>
      <c r="Z3381" t="str">
        <f t="shared" si="473"/>
        <v/>
      </c>
      <c r="AA3381">
        <f t="shared" si="476"/>
        <v>0</v>
      </c>
    </row>
    <row r="3382" spans="1:27">
      <c r="A3382" t="s">
        <v>9640</v>
      </c>
      <c r="B3382" t="s">
        <v>5518</v>
      </c>
      <c r="C3382" t="s">
        <v>4544</v>
      </c>
      <c r="D3382" t="s">
        <v>183</v>
      </c>
      <c r="E3382" t="s">
        <v>28</v>
      </c>
      <c r="F3382" t="s">
        <v>184</v>
      </c>
      <c r="G3382" s="6">
        <f t="shared" si="468"/>
        <v>8000</v>
      </c>
      <c r="H3382" t="s">
        <v>151</v>
      </c>
      <c r="I3382" t="s">
        <v>361</v>
      </c>
      <c r="J3382" t="str">
        <f t="shared" si="469"/>
        <v>Jalsa Parsa</v>
      </c>
      <c r="K3382" t="s">
        <v>5417</v>
      </c>
      <c r="L3382" s="7">
        <f t="shared" si="474"/>
        <v>44613</v>
      </c>
      <c r="M3382" s="7">
        <v>44753</v>
      </c>
      <c r="N3382" s="1">
        <f t="shared" si="470"/>
        <v>44753</v>
      </c>
      <c r="P3382" s="7" t="str">
        <f t="shared" si="475"/>
        <v/>
      </c>
      <c r="R3382">
        <v>0</v>
      </c>
      <c r="S3382">
        <v>1</v>
      </c>
      <c r="T3382">
        <v>1.9</v>
      </c>
      <c r="U3382" t="s">
        <v>42</v>
      </c>
      <c r="W3382" t="str">
        <f t="shared" si="471"/>
        <v>Open</v>
      </c>
      <c r="X3382" t="str">
        <f>_xlfn.XLOOKUP(B3382,'Customers'!A:A,'Customers'!E:E,"")</f>
        <v>SMB</v>
      </c>
      <c r="Y3382">
        <f t="shared" si="472"/>
        <v>0</v>
      </c>
      <c r="Z3382" t="str">
        <f t="shared" si="473"/>
        <v/>
      </c>
      <c r="AA3382">
        <f t="shared" si="476"/>
        <v>0</v>
      </c>
    </row>
    <row r="3383" spans="1:27">
      <c r="A3383" t="s">
        <v>9641</v>
      </c>
      <c r="B3383" t="s">
        <v>5802</v>
      </c>
      <c r="C3383" t="s">
        <v>3486</v>
      </c>
      <c r="D3383" t="s">
        <v>19</v>
      </c>
      <c r="E3383" t="s">
        <v>28</v>
      </c>
      <c r="F3383" t="s">
        <v>9642</v>
      </c>
      <c r="G3383" s="6">
        <f t="shared" si="468"/>
        <v>7886</v>
      </c>
      <c r="H3383" t="s">
        <v>56</v>
      </c>
      <c r="I3383" t="s">
        <v>62</v>
      </c>
      <c r="J3383" t="str">
        <f t="shared" si="469"/>
        <v>Jairaj Panchal</v>
      </c>
      <c r="K3383" t="s">
        <v>1676</v>
      </c>
      <c r="L3383" s="7">
        <f t="shared" si="474"/>
        <v>45077</v>
      </c>
      <c r="M3383" s="7">
        <v>45119</v>
      </c>
      <c r="N3383" s="1">
        <f t="shared" si="470"/>
        <v>45119</v>
      </c>
      <c r="P3383" s="7" t="str">
        <f t="shared" si="475"/>
        <v/>
      </c>
      <c r="R3383">
        <v>0</v>
      </c>
      <c r="S3383">
        <v>1</v>
      </c>
      <c r="T3383">
        <v>22.1</v>
      </c>
      <c r="U3383" t="s">
        <v>100</v>
      </c>
      <c r="W3383" t="str">
        <f t="shared" si="471"/>
        <v>Open</v>
      </c>
      <c r="X3383" t="str">
        <f>_xlfn.XLOOKUP(B3383,'Customers'!A:A,'Customers'!E:E,"")</f>
        <v>SMB</v>
      </c>
      <c r="Y3383">
        <f t="shared" si="472"/>
        <v>0</v>
      </c>
      <c r="Z3383" t="str">
        <f t="shared" si="473"/>
        <v/>
      </c>
      <c r="AA3383">
        <f t="shared" si="476"/>
        <v>0</v>
      </c>
    </row>
    <row r="3384" spans="1:27">
      <c r="A3384" t="s">
        <v>9643</v>
      </c>
      <c r="B3384" t="s">
        <v>1073</v>
      </c>
      <c r="C3384" t="s">
        <v>7873</v>
      </c>
      <c r="D3384" t="s">
        <v>19</v>
      </c>
      <c r="E3384" t="s">
        <v>20</v>
      </c>
      <c r="F3384" t="s">
        <v>9644</v>
      </c>
      <c r="G3384" s="6">
        <f t="shared" si="468"/>
        <v>3586</v>
      </c>
      <c r="H3384" t="s">
        <v>56</v>
      </c>
      <c r="I3384" t="s">
        <v>237</v>
      </c>
      <c r="J3384" t="str">
        <f t="shared" si="469"/>
        <v>Vidhi Mital</v>
      </c>
      <c r="K3384" t="s">
        <v>8335</v>
      </c>
      <c r="L3384" s="7">
        <f t="shared" si="474"/>
        <v>44601</v>
      </c>
      <c r="M3384" s="7">
        <v>44710</v>
      </c>
      <c r="N3384" s="1">
        <f t="shared" si="470"/>
        <v>44710</v>
      </c>
      <c r="P3384" s="7" t="str">
        <f t="shared" si="475"/>
        <v/>
      </c>
      <c r="R3384">
        <v>0</v>
      </c>
      <c r="S3384">
        <v>1</v>
      </c>
      <c r="T3384">
        <v>14.8</v>
      </c>
      <c r="U3384" t="s">
        <v>42</v>
      </c>
      <c r="W3384" t="str">
        <f t="shared" si="471"/>
        <v>Open</v>
      </c>
      <c r="X3384" t="str">
        <f>_xlfn.XLOOKUP(B3384,'Customers'!A:A,'Customers'!E:E,"")</f>
        <v>SMB</v>
      </c>
      <c r="Y3384">
        <f t="shared" si="472"/>
        <v>0</v>
      </c>
      <c r="Z3384" t="str">
        <f t="shared" si="473"/>
        <v/>
      </c>
      <c r="AA3384">
        <f t="shared" si="476"/>
        <v>0</v>
      </c>
    </row>
    <row r="3385" spans="1:27">
      <c r="A3385" t="s">
        <v>9645</v>
      </c>
      <c r="B3385" t="s">
        <v>9646</v>
      </c>
      <c r="C3385" t="s">
        <v>18</v>
      </c>
      <c r="D3385" t="s">
        <v>53</v>
      </c>
      <c r="E3385" t="s">
        <v>20</v>
      </c>
      <c r="F3385" t="s">
        <v>9647</v>
      </c>
      <c r="G3385" s="6">
        <f t="shared" si="468"/>
        <v>38655</v>
      </c>
      <c r="H3385" t="s">
        <v>22</v>
      </c>
      <c r="I3385" t="s">
        <v>62</v>
      </c>
      <c r="J3385" t="str">
        <f t="shared" si="469"/>
        <v>Jairaj Panchal</v>
      </c>
      <c r="K3385" t="s">
        <v>370</v>
      </c>
      <c r="L3385" s="7">
        <f t="shared" si="474"/>
        <v>44723</v>
      </c>
      <c r="M3385" s="7">
        <v>44877</v>
      </c>
      <c r="N3385" s="1">
        <f t="shared" si="470"/>
        <v>44877</v>
      </c>
      <c r="P3385" s="7" t="str">
        <f t="shared" si="475"/>
        <v/>
      </c>
      <c r="R3385">
        <v>0</v>
      </c>
      <c r="S3385">
        <v>1</v>
      </c>
      <c r="T3385">
        <v>11.2</v>
      </c>
      <c r="U3385" t="s">
        <v>100</v>
      </c>
      <c r="W3385" t="str">
        <f t="shared" si="471"/>
        <v>Open</v>
      </c>
      <c r="X3385" t="str">
        <f>_xlfn.XLOOKUP(B3385,'Customers'!A:A,'Customers'!E:E,"")</f>
        <v>SMB</v>
      </c>
      <c r="Y3385">
        <f t="shared" si="472"/>
        <v>0</v>
      </c>
      <c r="Z3385" t="str">
        <f t="shared" si="473"/>
        <v/>
      </c>
      <c r="AA3385">
        <f t="shared" si="476"/>
        <v>0</v>
      </c>
    </row>
    <row r="3386" spans="1:27">
      <c r="A3386" t="s">
        <v>9648</v>
      </c>
      <c r="B3386" t="s">
        <v>802</v>
      </c>
      <c r="C3386" t="s">
        <v>1002</v>
      </c>
      <c r="D3386" t="s">
        <v>53</v>
      </c>
      <c r="E3386" t="s">
        <v>115</v>
      </c>
      <c r="F3386" t="s">
        <v>6973</v>
      </c>
      <c r="G3386" s="6">
        <f t="shared" si="468"/>
        <v>43000</v>
      </c>
      <c r="H3386" t="s">
        <v>22</v>
      </c>
      <c r="I3386" t="s">
        <v>31</v>
      </c>
      <c r="J3386" t="str">
        <f t="shared" si="469"/>
        <v>Ati Seshadri</v>
      </c>
      <c r="K3386" t="s">
        <v>3053</v>
      </c>
      <c r="L3386" s="7">
        <f t="shared" si="474"/>
        <v>44875</v>
      </c>
      <c r="M3386" s="7">
        <v>44958</v>
      </c>
      <c r="N3386" s="1">
        <f t="shared" si="470"/>
        <v>44958</v>
      </c>
      <c r="O3386" s="7">
        <v>45015</v>
      </c>
      <c r="P3386" s="7">
        <f t="shared" si="475"/>
        <v>45015</v>
      </c>
      <c r="Q3386">
        <v>140</v>
      </c>
      <c r="R3386">
        <v>0</v>
      </c>
      <c r="S3386">
        <v>1</v>
      </c>
      <c r="U3386" t="s">
        <v>58</v>
      </c>
      <c r="W3386" t="str">
        <f t="shared" si="471"/>
        <v>Lost</v>
      </c>
      <c r="X3386" t="str">
        <f>_xlfn.XLOOKUP(B3386,'Customers'!A:A,'Customers'!E:E,"")</f>
        <v>Mid-Market</v>
      </c>
      <c r="Y3386">
        <f t="shared" si="472"/>
        <v>1</v>
      </c>
      <c r="Z3386">
        <f t="shared" si="473"/>
        <v>57</v>
      </c>
      <c r="AA3386">
        <f t="shared" si="476"/>
        <v>1</v>
      </c>
    </row>
    <row r="3387" spans="1:27">
      <c r="A3387" t="s">
        <v>9649</v>
      </c>
      <c r="B3387" t="s">
        <v>6875</v>
      </c>
      <c r="C3387" t="s">
        <v>634</v>
      </c>
      <c r="D3387" t="s">
        <v>37</v>
      </c>
      <c r="E3387" t="s">
        <v>45</v>
      </c>
      <c r="F3387" t="s">
        <v>9650</v>
      </c>
      <c r="G3387" s="6">
        <f t="shared" si="468"/>
        <v>48152</v>
      </c>
      <c r="H3387" t="s">
        <v>56</v>
      </c>
      <c r="I3387" t="s">
        <v>232</v>
      </c>
      <c r="J3387" t="str">
        <f t="shared" si="469"/>
        <v>Patrick Sama</v>
      </c>
      <c r="K3387" t="s">
        <v>6223</v>
      </c>
      <c r="L3387" s="7">
        <f t="shared" si="474"/>
        <v>44639</v>
      </c>
      <c r="M3387" s="7">
        <v>44759</v>
      </c>
      <c r="N3387" s="1">
        <f t="shared" si="470"/>
        <v>44759</v>
      </c>
      <c r="P3387" s="7" t="str">
        <f t="shared" si="475"/>
        <v/>
      </c>
      <c r="R3387">
        <v>0</v>
      </c>
      <c r="S3387">
        <v>1</v>
      </c>
      <c r="T3387">
        <v>12.7</v>
      </c>
      <c r="U3387" t="s">
        <v>33</v>
      </c>
      <c r="W3387" t="str">
        <f t="shared" si="471"/>
        <v>Open</v>
      </c>
      <c r="X3387" t="str">
        <f>_xlfn.XLOOKUP(B3387,'Customers'!A:A,'Customers'!E:E,"")</f>
        <v>Enterprise</v>
      </c>
      <c r="Y3387">
        <f t="shared" si="472"/>
        <v>0</v>
      </c>
      <c r="Z3387" t="str">
        <f t="shared" si="473"/>
        <v/>
      </c>
      <c r="AA3387">
        <f t="shared" si="476"/>
        <v>0</v>
      </c>
    </row>
    <row r="3388" spans="1:27">
      <c r="A3388" t="s">
        <v>9651</v>
      </c>
      <c r="B3388" t="s">
        <v>412</v>
      </c>
      <c r="C3388" t="s">
        <v>18</v>
      </c>
      <c r="D3388" t="s">
        <v>19</v>
      </c>
      <c r="E3388" t="s">
        <v>115</v>
      </c>
      <c r="F3388" t="s">
        <v>9652</v>
      </c>
      <c r="G3388" s="6">
        <f t="shared" si="468"/>
        <v>7118</v>
      </c>
      <c r="H3388" t="s">
        <v>161</v>
      </c>
      <c r="I3388" t="s">
        <v>274</v>
      </c>
      <c r="J3388" t="str">
        <f t="shared" si="469"/>
        <v>Rachit Lall</v>
      </c>
      <c r="K3388" t="s">
        <v>1981</v>
      </c>
      <c r="L3388" s="7">
        <f t="shared" si="474"/>
        <v>45175</v>
      </c>
      <c r="M3388" s="7">
        <v>45342</v>
      </c>
      <c r="N3388" s="1">
        <f t="shared" si="470"/>
        <v>45342</v>
      </c>
      <c r="O3388" s="7">
        <v>45278</v>
      </c>
      <c r="P3388" s="7">
        <f t="shared" si="475"/>
        <v>45278</v>
      </c>
      <c r="Q3388">
        <v>103</v>
      </c>
      <c r="R3388">
        <v>0</v>
      </c>
      <c r="S3388">
        <v>1</v>
      </c>
      <c r="T3388">
        <v>14.3</v>
      </c>
      <c r="U3388" t="s">
        <v>33</v>
      </c>
      <c r="W3388" t="str">
        <f t="shared" si="471"/>
        <v>Lost</v>
      </c>
      <c r="X3388" t="str">
        <f>_xlfn.XLOOKUP(B3388,'Customers'!A:A,'Customers'!E:E,"")</f>
        <v>SMB</v>
      </c>
      <c r="Y3388">
        <f t="shared" si="472"/>
        <v>1</v>
      </c>
      <c r="Z3388">
        <f t="shared" si="473"/>
        <v>-64</v>
      </c>
      <c r="AA3388">
        <f t="shared" si="476"/>
        <v>0</v>
      </c>
    </row>
    <row r="3389" spans="1:27">
      <c r="A3389" t="s">
        <v>9653</v>
      </c>
      <c r="B3389" t="s">
        <v>5387</v>
      </c>
      <c r="C3389" t="s">
        <v>646</v>
      </c>
      <c r="D3389" t="s">
        <v>37</v>
      </c>
      <c r="E3389" t="s">
        <v>20</v>
      </c>
      <c r="F3389" t="s">
        <v>9654</v>
      </c>
      <c r="G3389" s="6">
        <f t="shared" si="468"/>
        <v>135512</v>
      </c>
      <c r="H3389" t="s">
        <v>172</v>
      </c>
      <c r="I3389" t="s">
        <v>139</v>
      </c>
      <c r="J3389" t="str">
        <f t="shared" si="469"/>
        <v>Champak Rao</v>
      </c>
      <c r="K3389" t="s">
        <v>5966</v>
      </c>
      <c r="L3389" s="7">
        <f t="shared" si="474"/>
        <v>45148</v>
      </c>
      <c r="M3389" s="7">
        <v>45292</v>
      </c>
      <c r="N3389" s="1">
        <f t="shared" si="470"/>
        <v>45292</v>
      </c>
      <c r="P3389" s="7" t="str">
        <f t="shared" si="475"/>
        <v/>
      </c>
      <c r="R3389">
        <v>0</v>
      </c>
      <c r="S3389">
        <v>1</v>
      </c>
      <c r="T3389">
        <v>12.6</v>
      </c>
      <c r="U3389" t="s">
        <v>33</v>
      </c>
      <c r="W3389" t="str">
        <f t="shared" si="471"/>
        <v>Open</v>
      </c>
      <c r="X3389" t="str">
        <f>_xlfn.XLOOKUP(B3389,'Customers'!A:A,'Customers'!E:E,"")</f>
        <v>Mid-Market</v>
      </c>
      <c r="Y3389">
        <f t="shared" si="472"/>
        <v>0</v>
      </c>
      <c r="Z3389" t="str">
        <f t="shared" si="473"/>
        <v/>
      </c>
      <c r="AA3389">
        <f t="shared" si="476"/>
        <v>0</v>
      </c>
    </row>
    <row r="3390" spans="1:27">
      <c r="A3390" t="s">
        <v>9655</v>
      </c>
      <c r="B3390" t="s">
        <v>1233</v>
      </c>
      <c r="C3390" t="s">
        <v>18</v>
      </c>
      <c r="D3390" t="s">
        <v>37</v>
      </c>
      <c r="E3390" t="s">
        <v>20</v>
      </c>
      <c r="F3390" t="s">
        <v>9656</v>
      </c>
      <c r="G3390" s="6">
        <f t="shared" si="468"/>
        <v>156135</v>
      </c>
      <c r="H3390" t="s">
        <v>56</v>
      </c>
      <c r="I3390" t="s">
        <v>127</v>
      </c>
      <c r="J3390" t="str">
        <f t="shared" si="469"/>
        <v>Kashish Patla</v>
      </c>
      <c r="K3390" t="s">
        <v>5198</v>
      </c>
      <c r="L3390" s="7">
        <f t="shared" si="474"/>
        <v>45600</v>
      </c>
      <c r="M3390" s="7">
        <v>45774</v>
      </c>
      <c r="N3390" s="1">
        <f t="shared" si="470"/>
        <v>45774</v>
      </c>
      <c r="P3390" s="7" t="str">
        <f t="shared" si="475"/>
        <v/>
      </c>
      <c r="R3390">
        <v>0</v>
      </c>
      <c r="S3390">
        <v>1</v>
      </c>
      <c r="U3390" t="s">
        <v>58</v>
      </c>
      <c r="W3390" t="str">
        <f t="shared" si="471"/>
        <v>Open</v>
      </c>
      <c r="X3390" t="str">
        <f>_xlfn.XLOOKUP(B3390,'Customers'!A:A,'Customers'!E:E,"")</f>
        <v>SMB</v>
      </c>
      <c r="Y3390">
        <f t="shared" si="472"/>
        <v>0</v>
      </c>
      <c r="Z3390" t="str">
        <f t="shared" si="473"/>
        <v/>
      </c>
      <c r="AA3390">
        <f t="shared" si="476"/>
        <v>0</v>
      </c>
    </row>
    <row r="3391" spans="1:27">
      <c r="A3391" t="s">
        <v>9657</v>
      </c>
      <c r="B3391" t="s">
        <v>9658</v>
      </c>
      <c r="C3391" t="s">
        <v>18</v>
      </c>
      <c r="D3391" t="s">
        <v>37</v>
      </c>
      <c r="E3391" t="s">
        <v>91</v>
      </c>
      <c r="F3391" t="s">
        <v>9659</v>
      </c>
      <c r="G3391" s="6">
        <f t="shared" si="468"/>
        <v>148370</v>
      </c>
      <c r="H3391" t="s">
        <v>151</v>
      </c>
      <c r="I3391" t="s">
        <v>48</v>
      </c>
      <c r="J3391" t="str">
        <f t="shared" si="469"/>
        <v>Rachit Lall</v>
      </c>
      <c r="K3391" t="s">
        <v>1614</v>
      </c>
      <c r="L3391" s="7">
        <f t="shared" si="474"/>
        <v>45532</v>
      </c>
      <c r="M3391" s="7">
        <v>45571</v>
      </c>
      <c r="N3391" s="1">
        <f t="shared" si="470"/>
        <v>45571</v>
      </c>
      <c r="O3391" s="7">
        <v>45570</v>
      </c>
      <c r="P3391" s="7">
        <f t="shared" si="475"/>
        <v>45570</v>
      </c>
      <c r="Q3391">
        <v>38</v>
      </c>
      <c r="R3391">
        <v>0</v>
      </c>
      <c r="S3391">
        <v>1</v>
      </c>
      <c r="T3391">
        <v>5.3</v>
      </c>
      <c r="U3391" t="s">
        <v>58</v>
      </c>
      <c r="W3391" t="str">
        <f t="shared" si="471"/>
        <v>Won</v>
      </c>
      <c r="X3391" t="str">
        <f>_xlfn.XLOOKUP(B3391,'Customers'!A:A,'Customers'!E:E,"")</f>
        <v>Mid-Market</v>
      </c>
      <c r="Y3391">
        <f t="shared" si="472"/>
        <v>1</v>
      </c>
      <c r="Z3391">
        <f t="shared" si="473"/>
        <v>-1</v>
      </c>
      <c r="AA3391">
        <f t="shared" si="476"/>
        <v>0</v>
      </c>
    </row>
    <row r="3392" spans="1:27">
      <c r="A3392" t="s">
        <v>9660</v>
      </c>
      <c r="B3392" t="s">
        <v>5685</v>
      </c>
      <c r="C3392" t="s">
        <v>735</v>
      </c>
      <c r="D3392" t="s">
        <v>53</v>
      </c>
      <c r="E3392" t="s">
        <v>91</v>
      </c>
      <c r="F3392" t="s">
        <v>9661</v>
      </c>
      <c r="G3392" s="6">
        <f t="shared" si="468"/>
        <v>43183</v>
      </c>
      <c r="H3392" t="s">
        <v>30</v>
      </c>
      <c r="I3392" t="s">
        <v>98</v>
      </c>
      <c r="J3392" t="str">
        <f t="shared" si="469"/>
        <v>Amruta Sinha</v>
      </c>
      <c r="K3392" t="s">
        <v>2207</v>
      </c>
      <c r="L3392" s="7">
        <f t="shared" si="474"/>
        <v>44799</v>
      </c>
      <c r="M3392" s="7">
        <v>44815</v>
      </c>
      <c r="N3392" s="1">
        <f t="shared" si="470"/>
        <v>44815</v>
      </c>
      <c r="O3392" s="7">
        <v>44878</v>
      </c>
      <c r="P3392" s="7">
        <f t="shared" si="475"/>
        <v>44878</v>
      </c>
      <c r="Q3392">
        <v>79</v>
      </c>
      <c r="R3392">
        <v>0</v>
      </c>
      <c r="S3392">
        <v>1</v>
      </c>
      <c r="T3392">
        <v>22.9</v>
      </c>
      <c r="U3392" t="s">
        <v>100</v>
      </c>
      <c r="W3392" t="str">
        <f t="shared" si="471"/>
        <v>Won</v>
      </c>
      <c r="X3392" t="str">
        <f>_xlfn.XLOOKUP(B3392,'Customers'!A:A,'Customers'!E:E,"")</f>
        <v>Enterprise</v>
      </c>
      <c r="Y3392">
        <f t="shared" si="472"/>
        <v>1</v>
      </c>
      <c r="Z3392">
        <f t="shared" si="473"/>
        <v>63</v>
      </c>
      <c r="AA3392">
        <f t="shared" si="476"/>
        <v>1</v>
      </c>
    </row>
    <row r="3393" spans="1:27">
      <c r="A3393" t="s">
        <v>9662</v>
      </c>
      <c r="B3393" t="s">
        <v>8417</v>
      </c>
      <c r="C3393" t="s">
        <v>864</v>
      </c>
      <c r="D3393" t="s">
        <v>37</v>
      </c>
      <c r="E3393" t="s">
        <v>20</v>
      </c>
      <c r="F3393" t="s">
        <v>9663</v>
      </c>
      <c r="G3393" s="6">
        <f t="shared" si="468"/>
        <v>117340</v>
      </c>
      <c r="H3393" t="s">
        <v>30</v>
      </c>
      <c r="I3393" t="s">
        <v>3288</v>
      </c>
      <c r="J3393" t="str">
        <f t="shared" si="469"/>
        <v>Panini Kade</v>
      </c>
      <c r="K3393" t="s">
        <v>395</v>
      </c>
      <c r="L3393" s="7">
        <f t="shared" si="474"/>
        <v>45235</v>
      </c>
      <c r="M3393" s="7">
        <v>45275</v>
      </c>
      <c r="N3393" s="1">
        <f t="shared" si="470"/>
        <v>45275</v>
      </c>
      <c r="P3393" s="7" t="str">
        <f t="shared" si="475"/>
        <v/>
      </c>
      <c r="R3393">
        <v>0</v>
      </c>
      <c r="S3393">
        <v>1</v>
      </c>
      <c r="T3393">
        <v>22.2</v>
      </c>
      <c r="U3393" t="s">
        <v>33</v>
      </c>
      <c r="W3393" t="str">
        <f t="shared" si="471"/>
        <v>Open</v>
      </c>
      <c r="X3393" t="str">
        <f>_xlfn.XLOOKUP(B3393,'Customers'!A:A,'Customers'!E:E,"")</f>
        <v>Mid-Market</v>
      </c>
      <c r="Y3393">
        <f t="shared" si="472"/>
        <v>0</v>
      </c>
      <c r="Z3393" t="str">
        <f t="shared" si="473"/>
        <v/>
      </c>
      <c r="AA3393">
        <f t="shared" si="476"/>
        <v>0</v>
      </c>
    </row>
    <row r="3394" spans="1:27">
      <c r="A3394" t="s">
        <v>9664</v>
      </c>
      <c r="B3394" t="s">
        <v>8108</v>
      </c>
      <c r="C3394" t="s">
        <v>18</v>
      </c>
      <c r="D3394" t="s">
        <v>183</v>
      </c>
      <c r="E3394" t="s">
        <v>20</v>
      </c>
      <c r="F3394" t="s">
        <v>9665</v>
      </c>
      <c r="G3394" s="6">
        <f t="shared" ref="G3394:G3457" si="477">IF(F3394="","",IF(RIGHT(UPPER(SUBSTITUTE(SUBSTITUTE(SUBSTITUTE(TRIM(F3394),"$",""),",","")," ","")),1)="K",VALUE(LEFT(UPPER(SUBSTITUTE(SUBSTITUTE(SUBSTITUTE(TRIM(F3394),"$",""),",","")," ","")),LEN(UPPER(SUBSTITUTE(SUBSTITUTE(SUBSTITUTE(TRIM(F3394),"$",""),",","")," ","")))-1))*1000,IF(RIGHT(UPPER(SUBSTITUTE(SUBSTITUTE(SUBSTITUTE(TRIM(F3394),"$",""),",","")," ","")),1)="M",VALUE(LEFT(UPPER(SUBSTITUTE(SUBSTITUTE(SUBSTITUTE(TRIM(F3394),"$",""),",","")," ","")),LEN(UPPER(SUBSTITUTE(SUBSTITUTE(SUBSTITUTE(TRIM(F3394),"$",""),",","")," ","")))-1))*1000000,VALUE(SUBSTITUTE(SUBSTITUTE(SUBSTITUTE(TRIM(F3394),"$",""),",","")," ","")))))</f>
        <v>5666</v>
      </c>
      <c r="H3394" t="s">
        <v>47</v>
      </c>
      <c r="I3394" t="s">
        <v>361</v>
      </c>
      <c r="J3394" t="str">
        <f t="shared" ref="J3394:J3457" si="478">PROPER(TRIM(I3394))</f>
        <v>Jalsa Parsa</v>
      </c>
      <c r="K3394" t="s">
        <v>6606</v>
      </c>
      <c r="L3394" s="7">
        <f t="shared" si="474"/>
        <v>45155</v>
      </c>
      <c r="M3394" s="7">
        <v>45265</v>
      </c>
      <c r="N3394" s="1">
        <f t="shared" ref="N3394:N3457" si="479">IF(M3394="","",IF(ISNUMBER(M3394),M3394,IF(ISNUMBER(SEARCH("/",M3394)),DATE(VALUE(RIGHT(M3394,4)),VALUE(MID(M3394,4,2)),VALUE(LEFT(M3394,2))),DATE(VALUE(LEFT(M3394,4)),VALUE(MID(M3394,6,2)),VALUE(RIGHT(M3394,2))))))</f>
        <v>45265</v>
      </c>
      <c r="P3394" s="7" t="str">
        <f t="shared" si="475"/>
        <v/>
      </c>
      <c r="R3394">
        <v>0</v>
      </c>
      <c r="S3394">
        <v>1</v>
      </c>
      <c r="T3394">
        <v>4.5999999999999996</v>
      </c>
      <c r="U3394" t="s">
        <v>42</v>
      </c>
      <c r="W3394" t="str">
        <f t="shared" ref="W3394:W3457" si="480">IF(E3394="","",IF(E3394="Closed Won","Won",IF(E3394="Closed Lost","Lost","Open")))</f>
        <v>Open</v>
      </c>
      <c r="X3394" t="str">
        <f>_xlfn.XLOOKUP(B3394,'Customers'!A:A,'Customers'!E:E,"")</f>
        <v>Mid-Market</v>
      </c>
      <c r="Y3394">
        <f t="shared" ref="Y3394:Y3457" si="481">IF(OR(W3394="Won",W3394="Lost"),1,0)</f>
        <v>0</v>
      </c>
      <c r="Z3394" t="str">
        <f t="shared" ref="Z3394:Z3457" si="482">IF(OR(N3394="",P3394=""),"",P3394-N3394)</f>
        <v/>
      </c>
      <c r="AA3394">
        <f t="shared" si="476"/>
        <v>0</v>
      </c>
    </row>
    <row r="3395" spans="1:27">
      <c r="A3395" t="s">
        <v>9666</v>
      </c>
      <c r="B3395" t="s">
        <v>6909</v>
      </c>
      <c r="C3395" t="s">
        <v>18</v>
      </c>
      <c r="D3395" t="s">
        <v>37</v>
      </c>
      <c r="E3395" t="s">
        <v>45</v>
      </c>
      <c r="F3395" t="s">
        <v>9667</v>
      </c>
      <c r="G3395" s="6">
        <f t="shared" si="477"/>
        <v>83522</v>
      </c>
      <c r="H3395" t="s">
        <v>151</v>
      </c>
      <c r="I3395" t="s">
        <v>3247</v>
      </c>
      <c r="J3395" t="str">
        <f t="shared" si="478"/>
        <v>Aachal Soni</v>
      </c>
      <c r="K3395" t="s">
        <v>1936</v>
      </c>
      <c r="L3395" s="7">
        <f t="shared" ref="L3395:L3458" si="483">IF(K3395="","",IF(ISNUMBER(K3395),K3395,IF(ISNUMBER(SEARCH("/",K3395)),DATE(VALUE(RIGHT(K3395,4)),VALUE(MID(K3395,4,2)),VALUE(LEFT(K3395,2))),DATE(VALUE(LEFT(K3395,4)),VALUE(MID(K3395,6,2)),VALUE(RIGHT(K3395,2))))))</f>
        <v>45180</v>
      </c>
      <c r="M3395" s="7">
        <v>45333</v>
      </c>
      <c r="N3395" s="1">
        <f t="shared" si="479"/>
        <v>45333</v>
      </c>
      <c r="P3395" s="7" t="str">
        <f t="shared" ref="P3395:P3458" si="484">IF(O3395="","",IF(ISNUMBER(O3395),O3395,DATE(VALUE(LEFT(O3395,4)),VALUE(MID(O3395,6,2)),VALUE(RIGHT(O3395,2)))))</f>
        <v/>
      </c>
      <c r="R3395">
        <v>0</v>
      </c>
      <c r="S3395">
        <v>1</v>
      </c>
      <c r="T3395">
        <v>2.9</v>
      </c>
      <c r="U3395" t="s">
        <v>25</v>
      </c>
      <c r="W3395" t="str">
        <f t="shared" si="480"/>
        <v>Open</v>
      </c>
      <c r="X3395" t="str">
        <f>_xlfn.XLOOKUP(B3395,'Customers'!A:A,'Customers'!E:E,"")</f>
        <v>SMB</v>
      </c>
      <c r="Y3395">
        <f t="shared" si="481"/>
        <v>0</v>
      </c>
      <c r="Z3395" t="str">
        <f t="shared" si="482"/>
        <v/>
      </c>
      <c r="AA3395">
        <f t="shared" ref="AA3395:AA3458" si="485">IF(AND(Y3395=1,Z3395&gt;30),1,0)</f>
        <v>0</v>
      </c>
    </row>
    <row r="3396" spans="1:27">
      <c r="A3396" t="s">
        <v>9668</v>
      </c>
      <c r="B3396" t="s">
        <v>9669</v>
      </c>
      <c r="C3396" t="s">
        <v>18</v>
      </c>
      <c r="D3396" t="s">
        <v>183</v>
      </c>
      <c r="E3396" t="s">
        <v>91</v>
      </c>
      <c r="F3396" t="s">
        <v>9670</v>
      </c>
      <c r="G3396" s="6">
        <f t="shared" si="477"/>
        <v>3881</v>
      </c>
      <c r="H3396" t="s">
        <v>30</v>
      </c>
      <c r="I3396" t="s">
        <v>86</v>
      </c>
      <c r="J3396" t="str">
        <f t="shared" si="478"/>
        <v>Mason Solanki</v>
      </c>
      <c r="K3396" t="s">
        <v>6877</v>
      </c>
      <c r="L3396" s="7">
        <f t="shared" si="483"/>
        <v>44615</v>
      </c>
      <c r="M3396" s="7">
        <v>44795</v>
      </c>
      <c r="N3396" s="1">
        <f t="shared" si="479"/>
        <v>44795</v>
      </c>
      <c r="O3396" s="7">
        <v>44681</v>
      </c>
      <c r="P3396" s="7">
        <f t="shared" si="484"/>
        <v>44681</v>
      </c>
      <c r="Q3396">
        <v>66</v>
      </c>
      <c r="R3396">
        <v>0</v>
      </c>
      <c r="S3396">
        <v>1</v>
      </c>
      <c r="U3396" t="s">
        <v>25</v>
      </c>
      <c r="W3396" t="str">
        <f t="shared" si="480"/>
        <v>Won</v>
      </c>
      <c r="X3396" t="str">
        <f>_xlfn.XLOOKUP(B3396,'Customers'!A:A,'Customers'!E:E,"")</f>
        <v>Mid-Market</v>
      </c>
      <c r="Y3396">
        <f t="shared" si="481"/>
        <v>1</v>
      </c>
      <c r="Z3396">
        <f t="shared" si="482"/>
        <v>-114</v>
      </c>
      <c r="AA3396">
        <f t="shared" si="485"/>
        <v>0</v>
      </c>
    </row>
    <row r="3397" spans="1:27">
      <c r="A3397" t="s">
        <v>9671</v>
      </c>
      <c r="B3397" t="s">
        <v>5587</v>
      </c>
      <c r="C3397" t="s">
        <v>1826</v>
      </c>
      <c r="D3397" t="s">
        <v>183</v>
      </c>
      <c r="E3397" t="s">
        <v>177</v>
      </c>
      <c r="F3397" t="s">
        <v>689</v>
      </c>
      <c r="G3397" s="6">
        <f t="shared" si="477"/>
        <v>6000</v>
      </c>
      <c r="H3397" t="s">
        <v>161</v>
      </c>
      <c r="I3397" t="s">
        <v>139</v>
      </c>
      <c r="J3397" t="str">
        <f t="shared" si="478"/>
        <v>Champak Rao</v>
      </c>
      <c r="K3397" t="s">
        <v>49</v>
      </c>
      <c r="L3397" s="7">
        <f t="shared" si="483"/>
        <v>45328</v>
      </c>
      <c r="N3397" s="1" t="str">
        <f t="shared" si="479"/>
        <v/>
      </c>
      <c r="P3397" s="7" t="str">
        <f t="shared" si="484"/>
        <v/>
      </c>
      <c r="R3397">
        <v>0</v>
      </c>
      <c r="S3397">
        <v>1</v>
      </c>
      <c r="T3397">
        <v>28.7</v>
      </c>
      <c r="U3397" t="s">
        <v>42</v>
      </c>
      <c r="W3397" t="str">
        <f t="shared" si="480"/>
        <v>Open</v>
      </c>
      <c r="X3397" t="str">
        <f>_xlfn.XLOOKUP(B3397,'Customers'!A:A,'Customers'!E:E,"")</f>
        <v>Mid-Market</v>
      </c>
      <c r="Y3397">
        <f t="shared" si="481"/>
        <v>0</v>
      </c>
      <c r="Z3397" t="str">
        <f t="shared" si="482"/>
        <v/>
      </c>
      <c r="AA3397">
        <f t="shared" si="485"/>
        <v>0</v>
      </c>
    </row>
    <row r="3398" spans="1:27">
      <c r="A3398" t="s">
        <v>9672</v>
      </c>
      <c r="B3398" t="s">
        <v>4140</v>
      </c>
      <c r="C3398" t="s">
        <v>18</v>
      </c>
      <c r="D3398" t="s">
        <v>183</v>
      </c>
      <c r="E3398" t="s">
        <v>115</v>
      </c>
      <c r="F3398" t="s">
        <v>9673</v>
      </c>
      <c r="G3398" s="6">
        <f t="shared" si="477"/>
        <v>12511</v>
      </c>
      <c r="H3398" t="s">
        <v>172</v>
      </c>
      <c r="I3398" t="s">
        <v>73</v>
      </c>
      <c r="J3398" t="str">
        <f t="shared" si="478"/>
        <v>Karan Karnik</v>
      </c>
      <c r="K3398" t="s">
        <v>5915</v>
      </c>
      <c r="L3398" s="7">
        <f t="shared" si="483"/>
        <v>44833</v>
      </c>
      <c r="M3398" s="7">
        <v>44897</v>
      </c>
      <c r="N3398" s="1">
        <f t="shared" si="479"/>
        <v>44897</v>
      </c>
      <c r="O3398" s="7">
        <v>44861</v>
      </c>
      <c r="P3398" s="7">
        <f t="shared" si="484"/>
        <v>44861</v>
      </c>
      <c r="Q3398">
        <v>28</v>
      </c>
      <c r="R3398">
        <v>0</v>
      </c>
      <c r="S3398">
        <v>1</v>
      </c>
      <c r="U3398" t="s">
        <v>42</v>
      </c>
      <c r="W3398" t="str">
        <f t="shared" si="480"/>
        <v>Lost</v>
      </c>
      <c r="X3398" t="str">
        <f>_xlfn.XLOOKUP(B3398,'Customers'!A:A,'Customers'!E:E,"")</f>
        <v>Mid-Market</v>
      </c>
      <c r="Y3398">
        <f t="shared" si="481"/>
        <v>1</v>
      </c>
      <c r="Z3398">
        <f t="shared" si="482"/>
        <v>-36</v>
      </c>
      <c r="AA3398">
        <f t="shared" si="485"/>
        <v>0</v>
      </c>
    </row>
    <row r="3399" spans="1:27">
      <c r="A3399" t="s">
        <v>9674</v>
      </c>
      <c r="B3399" t="s">
        <v>6508</v>
      </c>
      <c r="C3399" t="s">
        <v>968</v>
      </c>
      <c r="D3399" t="s">
        <v>19</v>
      </c>
      <c r="E3399" t="s">
        <v>177</v>
      </c>
      <c r="F3399" t="s">
        <v>9675</v>
      </c>
      <c r="G3399" s="6">
        <f t="shared" si="477"/>
        <v>1969</v>
      </c>
      <c r="H3399" t="s">
        <v>172</v>
      </c>
      <c r="I3399" t="s">
        <v>258</v>
      </c>
      <c r="J3399" t="str">
        <f t="shared" si="478"/>
        <v>Jasmit Gour</v>
      </c>
      <c r="K3399" t="s">
        <v>9478</v>
      </c>
      <c r="L3399" s="7">
        <f t="shared" si="483"/>
        <v>45400</v>
      </c>
      <c r="M3399" s="7">
        <v>45481</v>
      </c>
      <c r="N3399" s="1">
        <f t="shared" si="479"/>
        <v>45481</v>
      </c>
      <c r="P3399" s="7" t="str">
        <f t="shared" si="484"/>
        <v/>
      </c>
      <c r="R3399">
        <v>0</v>
      </c>
      <c r="S3399">
        <v>1</v>
      </c>
      <c r="T3399">
        <v>33.1</v>
      </c>
      <c r="U3399" t="s">
        <v>25</v>
      </c>
      <c r="W3399" t="str">
        <f t="shared" si="480"/>
        <v>Open</v>
      </c>
      <c r="X3399" t="str">
        <f>_xlfn.XLOOKUP(B3399,'Customers'!A:A,'Customers'!E:E,"")</f>
        <v>SMB</v>
      </c>
      <c r="Y3399">
        <f t="shared" si="481"/>
        <v>0</v>
      </c>
      <c r="Z3399" t="str">
        <f t="shared" si="482"/>
        <v/>
      </c>
      <c r="AA3399">
        <f t="shared" si="485"/>
        <v>0</v>
      </c>
    </row>
    <row r="3400" spans="1:27">
      <c r="A3400" t="s">
        <v>9676</v>
      </c>
      <c r="B3400" t="s">
        <v>6808</v>
      </c>
      <c r="C3400" t="s">
        <v>1098</v>
      </c>
      <c r="D3400" t="s">
        <v>66</v>
      </c>
      <c r="E3400" t="s">
        <v>28</v>
      </c>
      <c r="F3400" t="s">
        <v>9677</v>
      </c>
      <c r="G3400" s="6">
        <f t="shared" si="477"/>
        <v>4477</v>
      </c>
      <c r="H3400" t="s">
        <v>172</v>
      </c>
      <c r="I3400" t="s">
        <v>31</v>
      </c>
      <c r="J3400" t="str">
        <f t="shared" si="478"/>
        <v>Ati Seshadri</v>
      </c>
      <c r="K3400" t="s">
        <v>3124</v>
      </c>
      <c r="L3400" s="7">
        <f t="shared" si="483"/>
        <v>45550</v>
      </c>
      <c r="M3400" s="7">
        <v>45637</v>
      </c>
      <c r="N3400" s="1">
        <f t="shared" si="479"/>
        <v>45637</v>
      </c>
      <c r="P3400" s="7" t="str">
        <f t="shared" si="484"/>
        <v/>
      </c>
      <c r="R3400">
        <v>0</v>
      </c>
      <c r="S3400">
        <v>1</v>
      </c>
      <c r="T3400">
        <v>34.4</v>
      </c>
      <c r="U3400" t="s">
        <v>100</v>
      </c>
      <c r="W3400" t="str">
        <f t="shared" si="480"/>
        <v>Open</v>
      </c>
      <c r="X3400" t="str">
        <f>_xlfn.XLOOKUP(B3400,'Customers'!A:A,'Customers'!E:E,"")</f>
        <v>SMB</v>
      </c>
      <c r="Y3400">
        <f t="shared" si="481"/>
        <v>0</v>
      </c>
      <c r="Z3400" t="str">
        <f t="shared" si="482"/>
        <v/>
      </c>
      <c r="AA3400">
        <f t="shared" si="485"/>
        <v>0</v>
      </c>
    </row>
    <row r="3401" spans="1:27">
      <c r="A3401" t="s">
        <v>9678</v>
      </c>
      <c r="B3401" t="s">
        <v>2842</v>
      </c>
      <c r="C3401" t="s">
        <v>1838</v>
      </c>
      <c r="D3401" t="s">
        <v>183</v>
      </c>
      <c r="E3401" t="s">
        <v>177</v>
      </c>
      <c r="F3401" t="s">
        <v>9679</v>
      </c>
      <c r="G3401" s="6">
        <f t="shared" si="477"/>
        <v>8524</v>
      </c>
      <c r="H3401" t="s">
        <v>151</v>
      </c>
      <c r="I3401" t="s">
        <v>232</v>
      </c>
      <c r="J3401" t="str">
        <f t="shared" si="478"/>
        <v>Patrick Sama</v>
      </c>
      <c r="K3401" t="s">
        <v>7497</v>
      </c>
      <c r="L3401" s="7">
        <f t="shared" si="483"/>
        <v>44848</v>
      </c>
      <c r="M3401" s="7">
        <v>44865</v>
      </c>
      <c r="N3401" s="1">
        <f t="shared" si="479"/>
        <v>44865</v>
      </c>
      <c r="P3401" s="7" t="str">
        <f t="shared" si="484"/>
        <v/>
      </c>
      <c r="R3401">
        <v>0</v>
      </c>
      <c r="S3401">
        <v>1</v>
      </c>
      <c r="T3401">
        <v>34.9</v>
      </c>
      <c r="U3401" t="s">
        <v>100</v>
      </c>
      <c r="W3401" t="str">
        <f t="shared" si="480"/>
        <v>Open</v>
      </c>
      <c r="X3401" t="str">
        <f>_xlfn.XLOOKUP(B3401,'Customers'!A:A,'Customers'!E:E,"")</f>
        <v>Mid-Market</v>
      </c>
      <c r="Y3401">
        <f t="shared" si="481"/>
        <v>0</v>
      </c>
      <c r="Z3401" t="str">
        <f t="shared" si="482"/>
        <v/>
      </c>
      <c r="AA3401">
        <f t="shared" si="485"/>
        <v>0</v>
      </c>
    </row>
    <row r="3402" spans="1:27">
      <c r="A3402" t="s">
        <v>9680</v>
      </c>
      <c r="B3402" t="s">
        <v>9681</v>
      </c>
      <c r="C3402" t="s">
        <v>4569</v>
      </c>
      <c r="D3402" t="s">
        <v>66</v>
      </c>
      <c r="E3402" t="s">
        <v>115</v>
      </c>
      <c r="F3402" t="s">
        <v>9682</v>
      </c>
      <c r="G3402" s="6">
        <f t="shared" si="477"/>
        <v>19522</v>
      </c>
      <c r="H3402" t="s">
        <v>39</v>
      </c>
      <c r="I3402" t="s">
        <v>127</v>
      </c>
      <c r="J3402" t="str">
        <f t="shared" si="478"/>
        <v>Kashish Patla</v>
      </c>
      <c r="K3402" t="s">
        <v>243</v>
      </c>
      <c r="L3402" s="7">
        <f t="shared" si="483"/>
        <v>45544</v>
      </c>
      <c r="M3402" s="7">
        <v>45594</v>
      </c>
      <c r="N3402" s="1">
        <f t="shared" si="479"/>
        <v>45594</v>
      </c>
      <c r="O3402" s="7">
        <v>45629</v>
      </c>
      <c r="P3402" s="7">
        <f t="shared" si="484"/>
        <v>45629</v>
      </c>
      <c r="Q3402">
        <v>85</v>
      </c>
      <c r="R3402">
        <v>0</v>
      </c>
      <c r="S3402">
        <v>1</v>
      </c>
      <c r="T3402">
        <v>34</v>
      </c>
      <c r="U3402" t="s">
        <v>100</v>
      </c>
      <c r="W3402" t="str">
        <f t="shared" si="480"/>
        <v>Lost</v>
      </c>
      <c r="X3402" t="str">
        <f>_xlfn.XLOOKUP(B3402,'Customers'!A:A,'Customers'!E:E,"")</f>
        <v>Mid-Market</v>
      </c>
      <c r="Y3402">
        <f t="shared" si="481"/>
        <v>1</v>
      </c>
      <c r="Z3402">
        <f t="shared" si="482"/>
        <v>35</v>
      </c>
      <c r="AA3402">
        <f t="shared" si="485"/>
        <v>1</v>
      </c>
    </row>
    <row r="3403" spans="1:27">
      <c r="A3403" t="s">
        <v>9683</v>
      </c>
      <c r="B3403" t="s">
        <v>611</v>
      </c>
      <c r="C3403" t="s">
        <v>18</v>
      </c>
      <c r="D3403" t="s">
        <v>66</v>
      </c>
      <c r="E3403" t="s">
        <v>91</v>
      </c>
      <c r="F3403" t="s">
        <v>2312</v>
      </c>
      <c r="G3403" s="6">
        <f t="shared" si="477"/>
        <v>21000</v>
      </c>
      <c r="H3403" t="s">
        <v>56</v>
      </c>
      <c r="I3403" t="s">
        <v>268</v>
      </c>
      <c r="J3403" t="str">
        <f t="shared" si="478"/>
        <v>Panini Kade</v>
      </c>
      <c r="K3403" t="s">
        <v>7294</v>
      </c>
      <c r="L3403" s="7">
        <f t="shared" si="483"/>
        <v>45501</v>
      </c>
      <c r="M3403" s="7">
        <v>45540</v>
      </c>
      <c r="N3403" s="1">
        <f t="shared" si="479"/>
        <v>45540</v>
      </c>
      <c r="O3403" s="7">
        <v>45536</v>
      </c>
      <c r="P3403" s="7">
        <f t="shared" si="484"/>
        <v>45536</v>
      </c>
      <c r="Q3403">
        <v>35</v>
      </c>
      <c r="R3403">
        <v>0</v>
      </c>
      <c r="S3403">
        <v>1</v>
      </c>
      <c r="T3403">
        <v>12.3</v>
      </c>
      <c r="U3403" t="s">
        <v>58</v>
      </c>
      <c r="W3403" t="str">
        <f t="shared" si="480"/>
        <v>Won</v>
      </c>
      <c r="X3403" t="str">
        <f>_xlfn.XLOOKUP(B3403,'Customers'!A:A,'Customers'!E:E,"")</f>
        <v>Enterprise</v>
      </c>
      <c r="Y3403">
        <f t="shared" si="481"/>
        <v>1</v>
      </c>
      <c r="Z3403">
        <f t="shared" si="482"/>
        <v>-4</v>
      </c>
      <c r="AA3403">
        <f t="shared" si="485"/>
        <v>0</v>
      </c>
    </row>
    <row r="3404" spans="1:27">
      <c r="A3404" t="s">
        <v>9684</v>
      </c>
      <c r="B3404" t="s">
        <v>6948</v>
      </c>
      <c r="C3404" t="s">
        <v>5625</v>
      </c>
      <c r="D3404" t="s">
        <v>66</v>
      </c>
      <c r="E3404" t="s">
        <v>54</v>
      </c>
      <c r="F3404" t="s">
        <v>9685</v>
      </c>
      <c r="G3404" s="6">
        <f t="shared" si="477"/>
        <v>12888</v>
      </c>
      <c r="H3404" t="s">
        <v>79</v>
      </c>
      <c r="I3404" t="s">
        <v>237</v>
      </c>
      <c r="J3404" t="str">
        <f t="shared" si="478"/>
        <v>Vidhi Mital</v>
      </c>
      <c r="K3404" t="s">
        <v>2950</v>
      </c>
      <c r="L3404" s="7">
        <f t="shared" si="483"/>
        <v>45145</v>
      </c>
      <c r="M3404" s="7">
        <v>45218</v>
      </c>
      <c r="N3404" s="1">
        <f t="shared" si="479"/>
        <v>45218</v>
      </c>
      <c r="P3404" s="7" t="str">
        <f t="shared" si="484"/>
        <v/>
      </c>
      <c r="R3404">
        <v>0</v>
      </c>
      <c r="S3404">
        <v>1</v>
      </c>
      <c r="T3404">
        <v>34.299999999999997</v>
      </c>
      <c r="U3404" t="s">
        <v>42</v>
      </c>
      <c r="W3404" t="str">
        <f t="shared" si="480"/>
        <v>Open</v>
      </c>
      <c r="X3404" t="str">
        <f>_xlfn.XLOOKUP(B3404,'Customers'!A:A,'Customers'!E:E,"")</f>
        <v>Mid-Market</v>
      </c>
      <c r="Y3404">
        <f t="shared" si="481"/>
        <v>0</v>
      </c>
      <c r="Z3404" t="str">
        <f t="shared" si="482"/>
        <v/>
      </c>
      <c r="AA3404">
        <f t="shared" si="485"/>
        <v>0</v>
      </c>
    </row>
    <row r="3405" spans="1:27">
      <c r="A3405" t="s">
        <v>9686</v>
      </c>
      <c r="B3405" t="s">
        <v>2672</v>
      </c>
      <c r="C3405" t="s">
        <v>2176</v>
      </c>
      <c r="D3405" t="s">
        <v>53</v>
      </c>
      <c r="E3405" t="s">
        <v>177</v>
      </c>
      <c r="F3405" t="s">
        <v>9687</v>
      </c>
      <c r="G3405" s="6">
        <f t="shared" si="477"/>
        <v>41838</v>
      </c>
      <c r="H3405" t="s">
        <v>151</v>
      </c>
      <c r="I3405" t="s">
        <v>232</v>
      </c>
      <c r="J3405" t="str">
        <f t="shared" si="478"/>
        <v>Patrick Sama</v>
      </c>
      <c r="K3405" t="s">
        <v>3319</v>
      </c>
      <c r="L3405" s="7">
        <f t="shared" si="483"/>
        <v>44958</v>
      </c>
      <c r="M3405" s="7">
        <v>45024</v>
      </c>
      <c r="N3405" s="1">
        <f t="shared" si="479"/>
        <v>45024</v>
      </c>
      <c r="P3405" s="7" t="str">
        <f t="shared" si="484"/>
        <v/>
      </c>
      <c r="R3405">
        <v>0</v>
      </c>
      <c r="S3405">
        <v>1</v>
      </c>
      <c r="T3405">
        <v>9.9</v>
      </c>
      <c r="U3405" t="s">
        <v>25</v>
      </c>
      <c r="W3405" t="str">
        <f t="shared" si="480"/>
        <v>Open</v>
      </c>
      <c r="X3405" t="str">
        <f>_xlfn.XLOOKUP(B3405,'Customers'!A:A,'Customers'!E:E,"")</f>
        <v>Mid-Market</v>
      </c>
      <c r="Y3405">
        <f t="shared" si="481"/>
        <v>0</v>
      </c>
      <c r="Z3405" t="str">
        <f t="shared" si="482"/>
        <v/>
      </c>
      <c r="AA3405">
        <f t="shared" si="485"/>
        <v>0</v>
      </c>
    </row>
    <row r="3406" spans="1:27">
      <c r="A3406" t="s">
        <v>9688</v>
      </c>
      <c r="B3406" t="s">
        <v>5057</v>
      </c>
      <c r="C3406" t="s">
        <v>2315</v>
      </c>
      <c r="D3406" t="s">
        <v>183</v>
      </c>
      <c r="E3406" t="s">
        <v>45</v>
      </c>
      <c r="F3406" t="s">
        <v>9689</v>
      </c>
      <c r="G3406" s="6">
        <f t="shared" si="477"/>
        <v>10813</v>
      </c>
      <c r="H3406" t="s">
        <v>22</v>
      </c>
      <c r="I3406" t="s">
        <v>232</v>
      </c>
      <c r="J3406" t="str">
        <f t="shared" si="478"/>
        <v>Patrick Sama</v>
      </c>
      <c r="K3406" t="s">
        <v>4119</v>
      </c>
      <c r="L3406" s="7">
        <f t="shared" si="483"/>
        <v>45023</v>
      </c>
      <c r="M3406" s="7">
        <v>45091</v>
      </c>
      <c r="N3406" s="1">
        <f t="shared" si="479"/>
        <v>45091</v>
      </c>
      <c r="P3406" s="7" t="str">
        <f t="shared" si="484"/>
        <v/>
      </c>
      <c r="R3406">
        <v>0</v>
      </c>
      <c r="S3406">
        <v>1</v>
      </c>
      <c r="T3406">
        <v>33.799999999999997</v>
      </c>
      <c r="U3406" t="s">
        <v>42</v>
      </c>
      <c r="W3406" t="str">
        <f t="shared" si="480"/>
        <v>Open</v>
      </c>
      <c r="X3406" t="str">
        <f>_xlfn.XLOOKUP(B3406,'Customers'!A:A,'Customers'!E:E,"")</f>
        <v>Mid-Market</v>
      </c>
      <c r="Y3406">
        <f t="shared" si="481"/>
        <v>0</v>
      </c>
      <c r="Z3406" t="str">
        <f t="shared" si="482"/>
        <v/>
      </c>
      <c r="AA3406">
        <f t="shared" si="485"/>
        <v>0</v>
      </c>
    </row>
    <row r="3407" spans="1:27">
      <c r="A3407" t="s">
        <v>9690</v>
      </c>
      <c r="B3407" t="s">
        <v>4555</v>
      </c>
      <c r="C3407" t="s">
        <v>18</v>
      </c>
      <c r="D3407" t="s">
        <v>183</v>
      </c>
      <c r="E3407" t="s">
        <v>45</v>
      </c>
      <c r="F3407" t="s">
        <v>9691</v>
      </c>
      <c r="G3407" s="6">
        <f t="shared" si="477"/>
        <v>4074</v>
      </c>
      <c r="H3407" t="s">
        <v>161</v>
      </c>
      <c r="I3407" t="s">
        <v>1272</v>
      </c>
      <c r="J3407" t="str">
        <f t="shared" si="478"/>
        <v>Amruta Sinha</v>
      </c>
      <c r="K3407" t="s">
        <v>4639</v>
      </c>
      <c r="L3407" s="7">
        <f t="shared" si="483"/>
        <v>45131</v>
      </c>
      <c r="M3407" s="7">
        <v>45310</v>
      </c>
      <c r="N3407" s="1">
        <f t="shared" si="479"/>
        <v>45310</v>
      </c>
      <c r="P3407" s="7" t="str">
        <f t="shared" si="484"/>
        <v/>
      </c>
      <c r="R3407">
        <v>0</v>
      </c>
      <c r="S3407">
        <v>1</v>
      </c>
      <c r="T3407">
        <v>29</v>
      </c>
      <c r="U3407" t="s">
        <v>25</v>
      </c>
      <c r="W3407" t="str">
        <f t="shared" si="480"/>
        <v>Open</v>
      </c>
      <c r="X3407" t="str">
        <f>_xlfn.XLOOKUP(B3407,'Customers'!A:A,'Customers'!E:E,"")</f>
        <v>Mid-Market</v>
      </c>
      <c r="Y3407">
        <f t="shared" si="481"/>
        <v>0</v>
      </c>
      <c r="Z3407" t="str">
        <f t="shared" si="482"/>
        <v/>
      </c>
      <c r="AA3407">
        <f t="shared" si="485"/>
        <v>0</v>
      </c>
    </row>
    <row r="3408" spans="1:27">
      <c r="A3408" t="s">
        <v>9692</v>
      </c>
      <c r="B3408" t="s">
        <v>2922</v>
      </c>
      <c r="C3408" t="s">
        <v>1634</v>
      </c>
      <c r="D3408" t="s">
        <v>19</v>
      </c>
      <c r="E3408" t="s">
        <v>91</v>
      </c>
      <c r="F3408" t="s">
        <v>9693</v>
      </c>
      <c r="G3408" s="6">
        <f t="shared" si="477"/>
        <v>7093</v>
      </c>
      <c r="H3408" t="s">
        <v>56</v>
      </c>
      <c r="I3408" t="s">
        <v>139</v>
      </c>
      <c r="J3408" t="str">
        <f t="shared" si="478"/>
        <v>Champak Rao</v>
      </c>
      <c r="K3408" t="s">
        <v>6301</v>
      </c>
      <c r="L3408" s="7">
        <f t="shared" si="483"/>
        <v>45120</v>
      </c>
      <c r="M3408" s="7">
        <v>45253</v>
      </c>
      <c r="N3408" s="1">
        <f t="shared" si="479"/>
        <v>45253</v>
      </c>
      <c r="O3408" s="7">
        <v>45289</v>
      </c>
      <c r="P3408" s="7">
        <f t="shared" si="484"/>
        <v>45289</v>
      </c>
      <c r="Q3408">
        <v>169</v>
      </c>
      <c r="R3408">
        <v>0</v>
      </c>
      <c r="S3408">
        <v>1</v>
      </c>
      <c r="T3408">
        <v>14.4</v>
      </c>
      <c r="U3408" t="s">
        <v>100</v>
      </c>
      <c r="W3408" t="str">
        <f t="shared" si="480"/>
        <v>Won</v>
      </c>
      <c r="X3408" t="str">
        <f>_xlfn.XLOOKUP(B3408,'Customers'!A:A,'Customers'!E:E,"")</f>
        <v>Mid-Market</v>
      </c>
      <c r="Y3408">
        <f t="shared" si="481"/>
        <v>1</v>
      </c>
      <c r="Z3408">
        <f t="shared" si="482"/>
        <v>36</v>
      </c>
      <c r="AA3408">
        <f t="shared" si="485"/>
        <v>1</v>
      </c>
    </row>
    <row r="3409" spans="1:27">
      <c r="A3409" t="s">
        <v>9694</v>
      </c>
      <c r="B3409" t="s">
        <v>5964</v>
      </c>
      <c r="C3409" t="s">
        <v>18</v>
      </c>
      <c r="D3409" t="s">
        <v>19</v>
      </c>
      <c r="E3409" t="s">
        <v>177</v>
      </c>
      <c r="F3409" t="s">
        <v>9695</v>
      </c>
      <c r="G3409" s="6">
        <f t="shared" si="477"/>
        <v>8869</v>
      </c>
      <c r="H3409" t="s">
        <v>22</v>
      </c>
      <c r="I3409" t="s">
        <v>237</v>
      </c>
      <c r="J3409" t="str">
        <f t="shared" si="478"/>
        <v>Vidhi Mital</v>
      </c>
      <c r="K3409" t="s">
        <v>588</v>
      </c>
      <c r="L3409" s="7">
        <f t="shared" si="483"/>
        <v>44793</v>
      </c>
      <c r="M3409" s="7">
        <v>44933</v>
      </c>
      <c r="N3409" s="1">
        <f t="shared" si="479"/>
        <v>44933</v>
      </c>
      <c r="P3409" s="7" t="str">
        <f t="shared" si="484"/>
        <v/>
      </c>
      <c r="R3409">
        <v>0</v>
      </c>
      <c r="S3409">
        <v>1</v>
      </c>
      <c r="T3409">
        <v>19.100000000000001</v>
      </c>
      <c r="U3409" t="s">
        <v>100</v>
      </c>
      <c r="W3409" t="str">
        <f t="shared" si="480"/>
        <v>Open</v>
      </c>
      <c r="X3409" t="str">
        <f>_xlfn.XLOOKUP(B3409,'Customers'!A:A,'Customers'!E:E,"")</f>
        <v>Mid-Market</v>
      </c>
      <c r="Y3409">
        <f t="shared" si="481"/>
        <v>0</v>
      </c>
      <c r="Z3409" t="str">
        <f t="shared" si="482"/>
        <v/>
      </c>
      <c r="AA3409">
        <f t="shared" si="485"/>
        <v>0</v>
      </c>
    </row>
    <row r="3410" spans="1:27">
      <c r="A3410" t="s">
        <v>9696</v>
      </c>
      <c r="B3410" t="s">
        <v>3574</v>
      </c>
      <c r="C3410" t="s">
        <v>2024</v>
      </c>
      <c r="D3410" t="s">
        <v>183</v>
      </c>
      <c r="E3410" t="s">
        <v>20</v>
      </c>
      <c r="F3410" t="s">
        <v>9697</v>
      </c>
      <c r="G3410" s="6">
        <f t="shared" si="477"/>
        <v>7893</v>
      </c>
      <c r="H3410" t="s">
        <v>56</v>
      </c>
      <c r="I3410" t="s">
        <v>268</v>
      </c>
      <c r="J3410" t="str">
        <f t="shared" si="478"/>
        <v>Panini Kade</v>
      </c>
      <c r="K3410" t="s">
        <v>2999</v>
      </c>
      <c r="L3410" s="7">
        <f t="shared" si="483"/>
        <v>45622</v>
      </c>
      <c r="M3410" s="7">
        <v>45800</v>
      </c>
      <c r="N3410" s="1">
        <f t="shared" si="479"/>
        <v>45800</v>
      </c>
      <c r="P3410" s="7" t="str">
        <f t="shared" si="484"/>
        <v/>
      </c>
      <c r="R3410">
        <v>0</v>
      </c>
      <c r="S3410">
        <v>1</v>
      </c>
      <c r="T3410">
        <v>18.100000000000001</v>
      </c>
      <c r="U3410" t="s">
        <v>33</v>
      </c>
      <c r="W3410" t="str">
        <f t="shared" si="480"/>
        <v>Open</v>
      </c>
      <c r="X3410" t="str">
        <f>_xlfn.XLOOKUP(B3410,'Customers'!A:A,'Customers'!E:E,"")</f>
        <v>Mid-Market</v>
      </c>
      <c r="Y3410">
        <f t="shared" si="481"/>
        <v>0</v>
      </c>
      <c r="Z3410" t="str">
        <f t="shared" si="482"/>
        <v/>
      </c>
      <c r="AA3410">
        <f t="shared" si="485"/>
        <v>0</v>
      </c>
    </row>
    <row r="3411" spans="1:27">
      <c r="A3411" t="s">
        <v>9698</v>
      </c>
      <c r="B3411" t="s">
        <v>2295</v>
      </c>
      <c r="C3411" t="s">
        <v>654</v>
      </c>
      <c r="D3411" t="s">
        <v>37</v>
      </c>
      <c r="E3411" t="s">
        <v>91</v>
      </c>
      <c r="F3411" t="s">
        <v>9699</v>
      </c>
      <c r="G3411" s="6">
        <f t="shared" si="477"/>
        <v>113985</v>
      </c>
      <c r="H3411" t="s">
        <v>39</v>
      </c>
      <c r="I3411" t="s">
        <v>3288</v>
      </c>
      <c r="J3411" t="str">
        <f t="shared" si="478"/>
        <v>Panini Kade</v>
      </c>
      <c r="K3411" t="s">
        <v>3741</v>
      </c>
      <c r="L3411" s="7">
        <f t="shared" si="483"/>
        <v>44841</v>
      </c>
      <c r="N3411" s="1" t="str">
        <f t="shared" si="479"/>
        <v/>
      </c>
      <c r="O3411" s="7">
        <v>44870</v>
      </c>
      <c r="P3411" s="7">
        <f t="shared" si="484"/>
        <v>44870</v>
      </c>
      <c r="Q3411">
        <v>29</v>
      </c>
      <c r="R3411">
        <v>0</v>
      </c>
      <c r="S3411">
        <v>1</v>
      </c>
      <c r="T3411">
        <v>31.6</v>
      </c>
      <c r="U3411" t="s">
        <v>33</v>
      </c>
      <c r="W3411" t="str">
        <f t="shared" si="480"/>
        <v>Won</v>
      </c>
      <c r="X3411" t="str">
        <f>_xlfn.XLOOKUP(B3411,'Customers'!A:A,'Customers'!E:E,"")</f>
        <v>SMB</v>
      </c>
      <c r="Y3411">
        <f t="shared" si="481"/>
        <v>1</v>
      </c>
      <c r="Z3411" t="str">
        <f t="shared" si="482"/>
        <v/>
      </c>
      <c r="AA3411">
        <f t="shared" si="485"/>
        <v>1</v>
      </c>
    </row>
    <row r="3412" spans="1:27">
      <c r="A3412" t="s">
        <v>9700</v>
      </c>
      <c r="B3412" t="s">
        <v>8911</v>
      </c>
      <c r="C3412" t="s">
        <v>90</v>
      </c>
      <c r="D3412" t="s">
        <v>19</v>
      </c>
      <c r="E3412" t="s">
        <v>20</v>
      </c>
      <c r="F3412" t="s">
        <v>9701</v>
      </c>
      <c r="G3412" s="6">
        <f t="shared" si="477"/>
        <v>9131</v>
      </c>
      <c r="H3412" t="s">
        <v>79</v>
      </c>
      <c r="I3412" t="s">
        <v>237</v>
      </c>
      <c r="J3412" t="str">
        <f t="shared" si="478"/>
        <v>Vidhi Mital</v>
      </c>
      <c r="K3412" t="s">
        <v>9235</v>
      </c>
      <c r="L3412" s="7">
        <f t="shared" si="483"/>
        <v>45415</v>
      </c>
      <c r="M3412" s="7">
        <v>45578</v>
      </c>
      <c r="N3412" s="1">
        <f t="shared" si="479"/>
        <v>45578</v>
      </c>
      <c r="P3412" s="7" t="str">
        <f t="shared" si="484"/>
        <v/>
      </c>
      <c r="R3412">
        <v>0</v>
      </c>
      <c r="S3412">
        <v>1</v>
      </c>
      <c r="T3412">
        <v>14.8</v>
      </c>
      <c r="U3412" t="s">
        <v>100</v>
      </c>
      <c r="W3412" t="str">
        <f t="shared" si="480"/>
        <v>Open</v>
      </c>
      <c r="X3412" t="str">
        <f>_xlfn.XLOOKUP(B3412,'Customers'!A:A,'Customers'!E:E,"")</f>
        <v>Mid-Market</v>
      </c>
      <c r="Y3412">
        <f t="shared" si="481"/>
        <v>0</v>
      </c>
      <c r="Z3412" t="str">
        <f t="shared" si="482"/>
        <v/>
      </c>
      <c r="AA3412">
        <f t="shared" si="485"/>
        <v>0</v>
      </c>
    </row>
    <row r="3413" spans="1:27">
      <c r="A3413" t="s">
        <v>9702</v>
      </c>
      <c r="B3413" t="s">
        <v>7856</v>
      </c>
      <c r="C3413" t="s">
        <v>199</v>
      </c>
      <c r="D3413" t="s">
        <v>19</v>
      </c>
      <c r="E3413" t="s">
        <v>177</v>
      </c>
      <c r="F3413" t="s">
        <v>9703</v>
      </c>
      <c r="G3413" s="6">
        <f t="shared" si="477"/>
        <v>1729</v>
      </c>
      <c r="H3413" t="s">
        <v>151</v>
      </c>
      <c r="I3413" t="s">
        <v>361</v>
      </c>
      <c r="J3413" t="str">
        <f t="shared" si="478"/>
        <v>Jalsa Parsa</v>
      </c>
      <c r="K3413" t="s">
        <v>8272</v>
      </c>
      <c r="L3413" s="7">
        <f t="shared" si="483"/>
        <v>44821</v>
      </c>
      <c r="M3413" s="7">
        <v>44887</v>
      </c>
      <c r="N3413" s="1">
        <f t="shared" si="479"/>
        <v>44887</v>
      </c>
      <c r="P3413" s="7" t="str">
        <f t="shared" si="484"/>
        <v/>
      </c>
      <c r="R3413">
        <v>0</v>
      </c>
      <c r="S3413">
        <v>1</v>
      </c>
      <c r="T3413">
        <v>0.4</v>
      </c>
      <c r="U3413" t="s">
        <v>42</v>
      </c>
      <c r="W3413" t="str">
        <f t="shared" si="480"/>
        <v>Open</v>
      </c>
      <c r="X3413" t="str">
        <f>_xlfn.XLOOKUP(B3413,'Customers'!A:A,'Customers'!E:E,"")</f>
        <v>SMB</v>
      </c>
      <c r="Y3413">
        <f t="shared" si="481"/>
        <v>0</v>
      </c>
      <c r="Z3413" t="str">
        <f t="shared" si="482"/>
        <v/>
      </c>
      <c r="AA3413">
        <f t="shared" si="485"/>
        <v>0</v>
      </c>
    </row>
    <row r="3414" spans="1:27">
      <c r="A3414" t="s">
        <v>9704</v>
      </c>
      <c r="B3414" t="s">
        <v>4716</v>
      </c>
      <c r="C3414" t="s">
        <v>4113</v>
      </c>
      <c r="D3414" t="s">
        <v>183</v>
      </c>
      <c r="E3414" t="s">
        <v>54</v>
      </c>
      <c r="F3414" t="s">
        <v>2206</v>
      </c>
      <c r="G3414" s="6">
        <f t="shared" si="477"/>
        <v>5000</v>
      </c>
      <c r="H3414" t="s">
        <v>47</v>
      </c>
      <c r="I3414" t="s">
        <v>93</v>
      </c>
      <c r="J3414" t="str">
        <f t="shared" si="478"/>
        <v>Owen Mane</v>
      </c>
      <c r="K3414" t="s">
        <v>983</v>
      </c>
      <c r="L3414" s="7">
        <f t="shared" si="483"/>
        <v>45088</v>
      </c>
      <c r="M3414" s="7">
        <v>45186</v>
      </c>
      <c r="N3414" s="1">
        <f t="shared" si="479"/>
        <v>45186</v>
      </c>
      <c r="P3414" s="7" t="str">
        <f t="shared" si="484"/>
        <v/>
      </c>
      <c r="R3414">
        <v>0</v>
      </c>
      <c r="S3414">
        <v>1</v>
      </c>
      <c r="T3414">
        <v>34.299999999999997</v>
      </c>
      <c r="U3414" t="s">
        <v>58</v>
      </c>
      <c r="W3414" t="str">
        <f t="shared" si="480"/>
        <v>Open</v>
      </c>
      <c r="X3414" t="str">
        <f>_xlfn.XLOOKUP(B3414,'Customers'!A:A,'Customers'!E:E,"")</f>
        <v>SMB</v>
      </c>
      <c r="Y3414">
        <f t="shared" si="481"/>
        <v>0</v>
      </c>
      <c r="Z3414" t="str">
        <f t="shared" si="482"/>
        <v/>
      </c>
      <c r="AA3414">
        <f t="shared" si="485"/>
        <v>0</v>
      </c>
    </row>
    <row r="3415" spans="1:27">
      <c r="A3415" t="s">
        <v>9705</v>
      </c>
      <c r="B3415" t="s">
        <v>2268</v>
      </c>
      <c r="C3415" t="s">
        <v>740</v>
      </c>
      <c r="D3415" t="s">
        <v>37</v>
      </c>
      <c r="E3415" t="s">
        <v>28</v>
      </c>
      <c r="F3415" t="s">
        <v>9706</v>
      </c>
      <c r="G3415" s="6">
        <f t="shared" si="477"/>
        <v>160653</v>
      </c>
      <c r="H3415" t="s">
        <v>161</v>
      </c>
      <c r="I3415" t="s">
        <v>237</v>
      </c>
      <c r="J3415" t="str">
        <f t="shared" si="478"/>
        <v>Vidhi Mital</v>
      </c>
      <c r="K3415" t="s">
        <v>9707</v>
      </c>
      <c r="L3415" s="7">
        <f t="shared" si="483"/>
        <v>44857</v>
      </c>
      <c r="M3415" s="7">
        <v>45031</v>
      </c>
      <c r="N3415" s="1">
        <f t="shared" si="479"/>
        <v>45031</v>
      </c>
      <c r="P3415" s="7" t="str">
        <f t="shared" si="484"/>
        <v/>
      </c>
      <c r="R3415">
        <v>0</v>
      </c>
      <c r="S3415">
        <v>1</v>
      </c>
      <c r="T3415">
        <v>17.600000000000001</v>
      </c>
      <c r="U3415" t="s">
        <v>100</v>
      </c>
      <c r="W3415" t="str">
        <f t="shared" si="480"/>
        <v>Open</v>
      </c>
      <c r="X3415" t="str">
        <f>_xlfn.XLOOKUP(B3415,'Customers'!A:A,'Customers'!E:E,"")</f>
        <v>Mid-Market</v>
      </c>
      <c r="Y3415">
        <f t="shared" si="481"/>
        <v>0</v>
      </c>
      <c r="Z3415" t="str">
        <f t="shared" si="482"/>
        <v/>
      </c>
      <c r="AA3415">
        <f t="shared" si="485"/>
        <v>0</v>
      </c>
    </row>
    <row r="3416" spans="1:27">
      <c r="A3416" t="s">
        <v>9708</v>
      </c>
      <c r="B3416" t="s">
        <v>7234</v>
      </c>
      <c r="C3416" t="s">
        <v>1353</v>
      </c>
      <c r="D3416" t="s">
        <v>19</v>
      </c>
      <c r="E3416" t="s">
        <v>54</v>
      </c>
      <c r="F3416" t="s">
        <v>9709</v>
      </c>
      <c r="G3416" s="6">
        <f t="shared" si="477"/>
        <v>3637</v>
      </c>
      <c r="H3416" t="s">
        <v>161</v>
      </c>
      <c r="I3416" t="s">
        <v>80</v>
      </c>
      <c r="J3416" t="str">
        <f t="shared" si="478"/>
        <v>Shivani Natt</v>
      </c>
      <c r="K3416" t="s">
        <v>1300</v>
      </c>
      <c r="L3416" s="7">
        <f t="shared" si="483"/>
        <v>45136</v>
      </c>
      <c r="N3416" s="1" t="str">
        <f t="shared" si="479"/>
        <v/>
      </c>
      <c r="P3416" s="7" t="str">
        <f t="shared" si="484"/>
        <v/>
      </c>
      <c r="R3416">
        <v>0</v>
      </c>
      <c r="S3416">
        <v>1</v>
      </c>
      <c r="T3416">
        <v>6.3</v>
      </c>
      <c r="U3416" t="s">
        <v>25</v>
      </c>
      <c r="W3416" t="str">
        <f t="shared" si="480"/>
        <v>Open</v>
      </c>
      <c r="X3416" t="str">
        <f>_xlfn.XLOOKUP(B3416,'Customers'!A:A,'Customers'!E:E,"")</f>
        <v>SMB</v>
      </c>
      <c r="Y3416">
        <f t="shared" si="481"/>
        <v>0</v>
      </c>
      <c r="Z3416" t="str">
        <f t="shared" si="482"/>
        <v/>
      </c>
      <c r="AA3416">
        <f t="shared" si="485"/>
        <v>0</v>
      </c>
    </row>
    <row r="3417" spans="1:27">
      <c r="A3417" t="s">
        <v>9710</v>
      </c>
      <c r="B3417" t="s">
        <v>148</v>
      </c>
      <c r="C3417" t="s">
        <v>3038</v>
      </c>
      <c r="D3417" t="s">
        <v>66</v>
      </c>
      <c r="E3417" t="s">
        <v>115</v>
      </c>
      <c r="F3417" t="s">
        <v>9711</v>
      </c>
      <c r="G3417" s="6">
        <f t="shared" si="477"/>
        <v>8910</v>
      </c>
      <c r="H3417" t="s">
        <v>161</v>
      </c>
      <c r="I3417" t="s">
        <v>274</v>
      </c>
      <c r="J3417" t="str">
        <f t="shared" si="478"/>
        <v>Rachit Lall</v>
      </c>
      <c r="K3417" t="s">
        <v>7486</v>
      </c>
      <c r="L3417" s="7">
        <f t="shared" si="483"/>
        <v>44851</v>
      </c>
      <c r="M3417" s="7">
        <v>45014</v>
      </c>
      <c r="N3417" s="1">
        <f t="shared" si="479"/>
        <v>45014</v>
      </c>
      <c r="O3417" s="7">
        <v>44886</v>
      </c>
      <c r="P3417" s="7">
        <f t="shared" si="484"/>
        <v>44886</v>
      </c>
      <c r="Q3417">
        <v>35</v>
      </c>
      <c r="R3417">
        <v>0</v>
      </c>
      <c r="S3417">
        <v>1</v>
      </c>
      <c r="T3417">
        <v>0.3</v>
      </c>
      <c r="U3417" t="s">
        <v>25</v>
      </c>
      <c r="W3417" t="str">
        <f t="shared" si="480"/>
        <v>Lost</v>
      </c>
      <c r="X3417" t="str">
        <f>_xlfn.XLOOKUP(B3417,'Customers'!A:A,'Customers'!E:E,"")</f>
        <v>Mid-Market</v>
      </c>
      <c r="Y3417">
        <f t="shared" si="481"/>
        <v>1</v>
      </c>
      <c r="Z3417">
        <f t="shared" si="482"/>
        <v>-128</v>
      </c>
      <c r="AA3417">
        <f t="shared" si="485"/>
        <v>0</v>
      </c>
    </row>
    <row r="3418" spans="1:27">
      <c r="A3418" t="s">
        <v>9712</v>
      </c>
      <c r="B3418" t="s">
        <v>3613</v>
      </c>
      <c r="C3418" t="s">
        <v>2269</v>
      </c>
      <c r="D3418" t="s">
        <v>66</v>
      </c>
      <c r="E3418" t="s">
        <v>91</v>
      </c>
      <c r="F3418" t="s">
        <v>9713</v>
      </c>
      <c r="G3418" s="6">
        <f t="shared" si="477"/>
        <v>21637</v>
      </c>
      <c r="H3418" t="s">
        <v>56</v>
      </c>
      <c r="I3418" t="s">
        <v>2606</v>
      </c>
      <c r="J3418" t="str">
        <f t="shared" si="478"/>
        <v>Ati Seshadri</v>
      </c>
      <c r="K3418" t="s">
        <v>3326</v>
      </c>
      <c r="L3418" s="7">
        <f t="shared" si="483"/>
        <v>45125</v>
      </c>
      <c r="M3418" s="7">
        <v>45213</v>
      </c>
      <c r="N3418" s="1">
        <f t="shared" si="479"/>
        <v>45213</v>
      </c>
      <c r="O3418" s="7">
        <v>45234</v>
      </c>
      <c r="P3418" s="7">
        <f t="shared" si="484"/>
        <v>45234</v>
      </c>
      <c r="Q3418">
        <v>109</v>
      </c>
      <c r="R3418">
        <v>1</v>
      </c>
      <c r="S3418">
        <v>1</v>
      </c>
      <c r="T3418">
        <v>4.3</v>
      </c>
      <c r="U3418" t="s">
        <v>100</v>
      </c>
      <c r="W3418" t="str">
        <f t="shared" si="480"/>
        <v>Won</v>
      </c>
      <c r="X3418" t="str">
        <f>_xlfn.XLOOKUP(B3418,'Customers'!A:A,'Customers'!E:E,"")</f>
        <v>SMB</v>
      </c>
      <c r="Y3418">
        <f t="shared" si="481"/>
        <v>1</v>
      </c>
      <c r="Z3418">
        <f t="shared" si="482"/>
        <v>21</v>
      </c>
      <c r="AA3418">
        <f t="shared" si="485"/>
        <v>0</v>
      </c>
    </row>
    <row r="3419" spans="1:27">
      <c r="A3419" t="s">
        <v>9714</v>
      </c>
      <c r="B3419" t="s">
        <v>3249</v>
      </c>
      <c r="C3419" t="s">
        <v>4544</v>
      </c>
      <c r="D3419" t="s">
        <v>53</v>
      </c>
      <c r="E3419" t="s">
        <v>91</v>
      </c>
      <c r="F3419" t="s">
        <v>9715</v>
      </c>
      <c r="G3419" s="6">
        <f t="shared" si="477"/>
        <v>30369</v>
      </c>
      <c r="H3419" t="s">
        <v>161</v>
      </c>
      <c r="I3419" t="s">
        <v>133</v>
      </c>
      <c r="J3419" t="str">
        <f t="shared" si="478"/>
        <v>Aachal Soni</v>
      </c>
      <c r="K3419" t="s">
        <v>6627</v>
      </c>
      <c r="L3419" s="7">
        <f t="shared" si="483"/>
        <v>44895</v>
      </c>
      <c r="M3419" s="7">
        <v>45010</v>
      </c>
      <c r="N3419" s="1">
        <f t="shared" si="479"/>
        <v>45010</v>
      </c>
      <c r="O3419" s="7">
        <v>44990</v>
      </c>
      <c r="P3419" s="7">
        <f t="shared" si="484"/>
        <v>44990</v>
      </c>
      <c r="Q3419">
        <v>95</v>
      </c>
      <c r="R3419">
        <v>0</v>
      </c>
      <c r="S3419">
        <v>1</v>
      </c>
      <c r="T3419">
        <v>10.3</v>
      </c>
      <c r="U3419" t="s">
        <v>42</v>
      </c>
      <c r="W3419" t="str">
        <f t="shared" si="480"/>
        <v>Won</v>
      </c>
      <c r="X3419" t="str">
        <f>_xlfn.XLOOKUP(B3419,'Customers'!A:A,'Customers'!E:E,"")</f>
        <v>SMB</v>
      </c>
      <c r="Y3419">
        <f t="shared" si="481"/>
        <v>1</v>
      </c>
      <c r="Z3419">
        <f t="shared" si="482"/>
        <v>-20</v>
      </c>
      <c r="AA3419">
        <f t="shared" si="485"/>
        <v>0</v>
      </c>
    </row>
    <row r="3420" spans="1:27">
      <c r="A3420" t="s">
        <v>9716</v>
      </c>
      <c r="B3420" t="s">
        <v>7755</v>
      </c>
      <c r="C3420" t="s">
        <v>199</v>
      </c>
      <c r="D3420" t="s">
        <v>66</v>
      </c>
      <c r="E3420" t="s">
        <v>115</v>
      </c>
      <c r="F3420" t="s">
        <v>1787</v>
      </c>
      <c r="G3420" s="6">
        <f t="shared" si="477"/>
        <v>18000</v>
      </c>
      <c r="H3420" t="s">
        <v>47</v>
      </c>
      <c r="I3420" t="s">
        <v>2408</v>
      </c>
      <c r="J3420" t="str">
        <f t="shared" si="478"/>
        <v>Lakshmi Hayre</v>
      </c>
      <c r="K3420" t="s">
        <v>9717</v>
      </c>
      <c r="L3420" s="7">
        <f t="shared" si="483"/>
        <v>44713</v>
      </c>
      <c r="M3420" s="7">
        <v>44768</v>
      </c>
      <c r="N3420" s="1">
        <f t="shared" si="479"/>
        <v>44768</v>
      </c>
      <c r="O3420" s="7">
        <v>44888</v>
      </c>
      <c r="P3420" s="7">
        <f t="shared" si="484"/>
        <v>44888</v>
      </c>
      <c r="Q3420">
        <v>175</v>
      </c>
      <c r="R3420">
        <v>0</v>
      </c>
      <c r="S3420">
        <v>1</v>
      </c>
      <c r="T3420">
        <v>28.5</v>
      </c>
      <c r="U3420" t="s">
        <v>42</v>
      </c>
      <c r="W3420" t="str">
        <f t="shared" si="480"/>
        <v>Lost</v>
      </c>
      <c r="X3420" t="str">
        <f>_xlfn.XLOOKUP(B3420,'Customers'!A:A,'Customers'!E:E,"")</f>
        <v>SMB</v>
      </c>
      <c r="Y3420">
        <f t="shared" si="481"/>
        <v>1</v>
      </c>
      <c r="Z3420">
        <f t="shared" si="482"/>
        <v>120</v>
      </c>
      <c r="AA3420">
        <f t="shared" si="485"/>
        <v>1</v>
      </c>
    </row>
    <row r="3421" spans="1:27">
      <c r="A3421" t="s">
        <v>9718</v>
      </c>
      <c r="B3421" t="s">
        <v>3117</v>
      </c>
      <c r="C3421" t="s">
        <v>18</v>
      </c>
      <c r="D3421" t="s">
        <v>19</v>
      </c>
      <c r="E3421" t="s">
        <v>115</v>
      </c>
      <c r="F3421" t="s">
        <v>9719</v>
      </c>
      <c r="G3421" s="6">
        <f t="shared" si="477"/>
        <v>9417</v>
      </c>
      <c r="H3421" t="s">
        <v>39</v>
      </c>
      <c r="I3421" t="s">
        <v>139</v>
      </c>
      <c r="J3421" t="str">
        <f t="shared" si="478"/>
        <v>Champak Rao</v>
      </c>
      <c r="K3421" t="s">
        <v>1044</v>
      </c>
      <c r="L3421" s="7">
        <f t="shared" si="483"/>
        <v>45300</v>
      </c>
      <c r="M3421" s="7">
        <v>45387</v>
      </c>
      <c r="N3421" s="1">
        <f t="shared" si="479"/>
        <v>45387</v>
      </c>
      <c r="O3421" s="7">
        <v>45429</v>
      </c>
      <c r="P3421" s="7">
        <f t="shared" si="484"/>
        <v>45429</v>
      </c>
      <c r="Q3421">
        <v>129</v>
      </c>
      <c r="R3421">
        <v>0</v>
      </c>
      <c r="S3421">
        <v>1</v>
      </c>
      <c r="T3421">
        <v>28.6</v>
      </c>
      <c r="U3421" t="s">
        <v>58</v>
      </c>
      <c r="W3421" t="str">
        <f t="shared" si="480"/>
        <v>Lost</v>
      </c>
      <c r="X3421" t="str">
        <f>_xlfn.XLOOKUP(B3421,'Customers'!A:A,'Customers'!E:E,"")</f>
        <v>Enterprise</v>
      </c>
      <c r="Y3421">
        <f t="shared" si="481"/>
        <v>1</v>
      </c>
      <c r="Z3421">
        <f t="shared" si="482"/>
        <v>42</v>
      </c>
      <c r="AA3421">
        <f t="shared" si="485"/>
        <v>1</v>
      </c>
    </row>
    <row r="3422" spans="1:27">
      <c r="A3422" t="s">
        <v>9720</v>
      </c>
      <c r="B3422" t="s">
        <v>6673</v>
      </c>
      <c r="C3422" t="s">
        <v>3486</v>
      </c>
      <c r="D3422" t="s">
        <v>19</v>
      </c>
      <c r="E3422" t="s">
        <v>20</v>
      </c>
      <c r="F3422" t="s">
        <v>9721</v>
      </c>
      <c r="G3422" s="6">
        <f t="shared" si="477"/>
        <v>2773</v>
      </c>
      <c r="H3422" t="s">
        <v>56</v>
      </c>
      <c r="I3422" t="s">
        <v>237</v>
      </c>
      <c r="J3422" t="str">
        <f t="shared" si="478"/>
        <v>Vidhi Mital</v>
      </c>
      <c r="K3422" t="s">
        <v>3413</v>
      </c>
      <c r="L3422" s="7">
        <f t="shared" si="483"/>
        <v>45582</v>
      </c>
      <c r="M3422" s="7">
        <v>45702</v>
      </c>
      <c r="N3422" s="1">
        <f t="shared" si="479"/>
        <v>45702</v>
      </c>
      <c r="P3422" s="7" t="str">
        <f t="shared" si="484"/>
        <v/>
      </c>
      <c r="R3422">
        <v>0</v>
      </c>
      <c r="S3422">
        <v>1</v>
      </c>
      <c r="T3422">
        <v>29.7</v>
      </c>
      <c r="U3422" t="s">
        <v>100</v>
      </c>
      <c r="W3422" t="str">
        <f t="shared" si="480"/>
        <v>Open</v>
      </c>
      <c r="X3422" t="str">
        <f>_xlfn.XLOOKUP(B3422,'Customers'!A:A,'Customers'!E:E,"")</f>
        <v>Mid-Market</v>
      </c>
      <c r="Y3422">
        <f t="shared" si="481"/>
        <v>0</v>
      </c>
      <c r="Z3422" t="str">
        <f t="shared" si="482"/>
        <v/>
      </c>
      <c r="AA3422">
        <f t="shared" si="485"/>
        <v>0</v>
      </c>
    </row>
    <row r="3423" spans="1:27">
      <c r="A3423" t="s">
        <v>9722</v>
      </c>
      <c r="B3423" t="s">
        <v>998</v>
      </c>
      <c r="C3423" t="s">
        <v>972</v>
      </c>
      <c r="D3423" t="s">
        <v>37</v>
      </c>
      <c r="E3423" t="s">
        <v>54</v>
      </c>
      <c r="F3423" t="s">
        <v>9723</v>
      </c>
      <c r="G3423" s="6">
        <f t="shared" si="477"/>
        <v>200545</v>
      </c>
      <c r="H3423" t="s">
        <v>79</v>
      </c>
      <c r="I3423" t="s">
        <v>127</v>
      </c>
      <c r="J3423" t="str">
        <f t="shared" si="478"/>
        <v>Kashish Patla</v>
      </c>
      <c r="K3423" t="s">
        <v>9724</v>
      </c>
      <c r="L3423" s="7">
        <f t="shared" si="483"/>
        <v>44909</v>
      </c>
      <c r="N3423" s="1" t="str">
        <f t="shared" si="479"/>
        <v/>
      </c>
      <c r="P3423" s="7" t="str">
        <f t="shared" si="484"/>
        <v/>
      </c>
      <c r="R3423">
        <v>0</v>
      </c>
      <c r="S3423">
        <v>1</v>
      </c>
      <c r="T3423">
        <v>19.5</v>
      </c>
      <c r="U3423" t="s">
        <v>42</v>
      </c>
      <c r="W3423" t="str">
        <f t="shared" si="480"/>
        <v>Open</v>
      </c>
      <c r="X3423" t="str">
        <f>_xlfn.XLOOKUP(B3423,'Customers'!A:A,'Customers'!E:E,"")</f>
        <v>Mid-Market</v>
      </c>
      <c r="Y3423">
        <f t="shared" si="481"/>
        <v>0</v>
      </c>
      <c r="Z3423" t="str">
        <f t="shared" si="482"/>
        <v/>
      </c>
      <c r="AA3423">
        <f t="shared" si="485"/>
        <v>0</v>
      </c>
    </row>
    <row r="3424" spans="1:27">
      <c r="A3424" t="s">
        <v>9725</v>
      </c>
      <c r="B3424" t="s">
        <v>2506</v>
      </c>
      <c r="C3424" t="s">
        <v>820</v>
      </c>
      <c r="D3424" t="s">
        <v>53</v>
      </c>
      <c r="E3424" t="s">
        <v>115</v>
      </c>
      <c r="F3424" t="s">
        <v>9726</v>
      </c>
      <c r="G3424" s="6">
        <f t="shared" si="477"/>
        <v>35263</v>
      </c>
      <c r="H3424" t="s">
        <v>79</v>
      </c>
      <c r="I3424" t="s">
        <v>86</v>
      </c>
      <c r="J3424" t="str">
        <f t="shared" si="478"/>
        <v>Mason Solanki</v>
      </c>
      <c r="K3424" t="s">
        <v>8636</v>
      </c>
      <c r="L3424" s="7">
        <f t="shared" si="483"/>
        <v>45589</v>
      </c>
      <c r="M3424" s="7">
        <v>45693</v>
      </c>
      <c r="N3424" s="1">
        <f t="shared" si="479"/>
        <v>45693</v>
      </c>
      <c r="O3424" s="7">
        <v>45718</v>
      </c>
      <c r="P3424" s="7">
        <f t="shared" si="484"/>
        <v>45718</v>
      </c>
      <c r="Q3424">
        <v>129</v>
      </c>
      <c r="R3424">
        <v>0</v>
      </c>
      <c r="S3424">
        <v>1</v>
      </c>
      <c r="U3424" t="s">
        <v>25</v>
      </c>
      <c r="W3424" t="str">
        <f t="shared" si="480"/>
        <v>Lost</v>
      </c>
      <c r="X3424" t="str">
        <f>_xlfn.XLOOKUP(B3424,'Customers'!A:A,'Customers'!E:E,"")</f>
        <v>SMB</v>
      </c>
      <c r="Y3424">
        <f t="shared" si="481"/>
        <v>1</v>
      </c>
      <c r="Z3424">
        <f t="shared" si="482"/>
        <v>25</v>
      </c>
      <c r="AA3424">
        <f t="shared" si="485"/>
        <v>0</v>
      </c>
    </row>
    <row r="3425" spans="1:27">
      <c r="A3425" t="s">
        <v>9727</v>
      </c>
      <c r="B3425" t="s">
        <v>7072</v>
      </c>
      <c r="C3425" t="s">
        <v>3295</v>
      </c>
      <c r="D3425" t="s">
        <v>37</v>
      </c>
      <c r="E3425" t="s">
        <v>91</v>
      </c>
      <c r="F3425" t="s">
        <v>9728</v>
      </c>
      <c r="G3425" s="6">
        <f t="shared" si="477"/>
        <v>213743</v>
      </c>
      <c r="H3425" t="s">
        <v>39</v>
      </c>
      <c r="I3425" t="s">
        <v>232</v>
      </c>
      <c r="J3425" t="str">
        <f t="shared" si="478"/>
        <v>Patrick Sama</v>
      </c>
      <c r="K3425" t="s">
        <v>2233</v>
      </c>
      <c r="L3425" s="7">
        <f t="shared" si="483"/>
        <v>44668</v>
      </c>
      <c r="M3425" s="7">
        <v>44785</v>
      </c>
      <c r="N3425" s="1">
        <f t="shared" si="479"/>
        <v>44785</v>
      </c>
      <c r="O3425" s="7">
        <v>44787</v>
      </c>
      <c r="P3425" s="7">
        <f t="shared" si="484"/>
        <v>44787</v>
      </c>
      <c r="Q3425">
        <v>119</v>
      </c>
      <c r="R3425">
        <v>0</v>
      </c>
      <c r="S3425">
        <v>1</v>
      </c>
      <c r="T3425">
        <v>13.8</v>
      </c>
      <c r="U3425" t="s">
        <v>58</v>
      </c>
      <c r="W3425" t="str">
        <f t="shared" si="480"/>
        <v>Won</v>
      </c>
      <c r="X3425" t="str">
        <f>_xlfn.XLOOKUP(B3425,'Customers'!A:A,'Customers'!E:E,"")</f>
        <v>Mid-Market</v>
      </c>
      <c r="Y3425">
        <f t="shared" si="481"/>
        <v>1</v>
      </c>
      <c r="Z3425">
        <f t="shared" si="482"/>
        <v>2</v>
      </c>
      <c r="AA3425">
        <f t="shared" si="485"/>
        <v>0</v>
      </c>
    </row>
    <row r="3426" spans="1:27">
      <c r="A3426" t="s">
        <v>9729</v>
      </c>
      <c r="B3426" t="s">
        <v>2596</v>
      </c>
      <c r="C3426" t="s">
        <v>5498</v>
      </c>
      <c r="D3426" t="s">
        <v>53</v>
      </c>
      <c r="E3426" t="s">
        <v>115</v>
      </c>
      <c r="F3426" t="s">
        <v>9730</v>
      </c>
      <c r="G3426" s="6">
        <f t="shared" si="477"/>
        <v>27577</v>
      </c>
      <c r="H3426" t="s">
        <v>47</v>
      </c>
      <c r="I3426" t="s">
        <v>145</v>
      </c>
      <c r="J3426" t="str">
        <f t="shared" si="478"/>
        <v>Krish Varughese</v>
      </c>
      <c r="K3426" t="s">
        <v>7294</v>
      </c>
      <c r="L3426" s="7">
        <f t="shared" si="483"/>
        <v>45501</v>
      </c>
      <c r="M3426" s="7">
        <v>45613</v>
      </c>
      <c r="N3426" s="1">
        <f t="shared" si="479"/>
        <v>45613</v>
      </c>
      <c r="O3426" s="7">
        <v>45533</v>
      </c>
      <c r="P3426" s="7">
        <f t="shared" si="484"/>
        <v>45533</v>
      </c>
      <c r="Q3426">
        <v>32</v>
      </c>
      <c r="R3426">
        <v>0</v>
      </c>
      <c r="S3426">
        <v>1</v>
      </c>
      <c r="T3426">
        <v>27.1</v>
      </c>
      <c r="U3426" t="s">
        <v>58</v>
      </c>
      <c r="W3426" t="str">
        <f t="shared" si="480"/>
        <v>Lost</v>
      </c>
      <c r="X3426" t="str">
        <f>_xlfn.XLOOKUP(B3426,'Customers'!A:A,'Customers'!E:E,"")</f>
        <v>Mid-Market</v>
      </c>
      <c r="Y3426">
        <f t="shared" si="481"/>
        <v>1</v>
      </c>
      <c r="Z3426">
        <f t="shared" si="482"/>
        <v>-80</v>
      </c>
      <c r="AA3426">
        <f t="shared" si="485"/>
        <v>0</v>
      </c>
    </row>
    <row r="3427" spans="1:27">
      <c r="A3427" t="s">
        <v>9731</v>
      </c>
      <c r="B3427" t="s">
        <v>5068</v>
      </c>
      <c r="C3427" t="s">
        <v>18</v>
      </c>
      <c r="D3427" t="s">
        <v>19</v>
      </c>
      <c r="E3427" t="s">
        <v>177</v>
      </c>
      <c r="F3427" t="s">
        <v>9732</v>
      </c>
      <c r="G3427" s="6">
        <f t="shared" si="477"/>
        <v>3826</v>
      </c>
      <c r="H3427" t="s">
        <v>30</v>
      </c>
      <c r="I3427" t="s">
        <v>139</v>
      </c>
      <c r="J3427" t="str">
        <f t="shared" si="478"/>
        <v>Champak Rao</v>
      </c>
      <c r="K3427" t="s">
        <v>6342</v>
      </c>
      <c r="L3427" s="7">
        <f t="shared" si="483"/>
        <v>45225</v>
      </c>
      <c r="M3427" s="7">
        <v>45398</v>
      </c>
      <c r="N3427" s="1">
        <f t="shared" si="479"/>
        <v>45398</v>
      </c>
      <c r="P3427" s="7" t="str">
        <f t="shared" si="484"/>
        <v/>
      </c>
      <c r="R3427">
        <v>0</v>
      </c>
      <c r="S3427">
        <v>1</v>
      </c>
      <c r="T3427">
        <v>30.7</v>
      </c>
      <c r="U3427" t="s">
        <v>58</v>
      </c>
      <c r="W3427" t="str">
        <f t="shared" si="480"/>
        <v>Open</v>
      </c>
      <c r="X3427" t="str">
        <f>_xlfn.XLOOKUP(B3427,'Customers'!A:A,'Customers'!E:E,"")</f>
        <v>Mid-Market</v>
      </c>
      <c r="Y3427">
        <f t="shared" si="481"/>
        <v>0</v>
      </c>
      <c r="Z3427" t="str">
        <f t="shared" si="482"/>
        <v/>
      </c>
      <c r="AA3427">
        <f t="shared" si="485"/>
        <v>0</v>
      </c>
    </row>
    <row r="3428" spans="1:27">
      <c r="A3428" t="s">
        <v>9733</v>
      </c>
      <c r="B3428" t="s">
        <v>1315</v>
      </c>
      <c r="C3428" t="s">
        <v>18</v>
      </c>
      <c r="D3428" t="s">
        <v>19</v>
      </c>
      <c r="E3428" t="s">
        <v>177</v>
      </c>
      <c r="F3428" t="s">
        <v>2206</v>
      </c>
      <c r="G3428" s="6">
        <f t="shared" si="477"/>
        <v>5000</v>
      </c>
      <c r="H3428" t="s">
        <v>151</v>
      </c>
      <c r="I3428" t="s">
        <v>237</v>
      </c>
      <c r="J3428" t="str">
        <f t="shared" si="478"/>
        <v>Vidhi Mital</v>
      </c>
      <c r="K3428" t="s">
        <v>8250</v>
      </c>
      <c r="L3428" s="7">
        <f t="shared" si="483"/>
        <v>45461</v>
      </c>
      <c r="M3428" s="7">
        <v>45541</v>
      </c>
      <c r="N3428" s="1">
        <f t="shared" si="479"/>
        <v>45541</v>
      </c>
      <c r="P3428" s="7" t="str">
        <f t="shared" si="484"/>
        <v/>
      </c>
      <c r="R3428">
        <v>0</v>
      </c>
      <c r="S3428">
        <v>1</v>
      </c>
      <c r="T3428">
        <v>23.1</v>
      </c>
      <c r="U3428" t="s">
        <v>58</v>
      </c>
      <c r="W3428" t="str">
        <f t="shared" si="480"/>
        <v>Open</v>
      </c>
      <c r="X3428" t="str">
        <f>_xlfn.XLOOKUP(B3428,'Customers'!A:A,'Customers'!E:E,"")</f>
        <v>Mid-Market</v>
      </c>
      <c r="Y3428">
        <f t="shared" si="481"/>
        <v>0</v>
      </c>
      <c r="Z3428" t="str">
        <f t="shared" si="482"/>
        <v/>
      </c>
      <c r="AA3428">
        <f t="shared" si="485"/>
        <v>0</v>
      </c>
    </row>
    <row r="3429" spans="1:27">
      <c r="A3429" t="s">
        <v>9734</v>
      </c>
      <c r="B3429" t="s">
        <v>1225</v>
      </c>
      <c r="C3429" t="s">
        <v>18</v>
      </c>
      <c r="D3429" t="s">
        <v>53</v>
      </c>
      <c r="E3429" t="s">
        <v>45</v>
      </c>
      <c r="F3429" t="s">
        <v>9735</v>
      </c>
      <c r="G3429" s="6">
        <f t="shared" si="477"/>
        <v>13668</v>
      </c>
      <c r="H3429" t="s">
        <v>30</v>
      </c>
      <c r="I3429" t="s">
        <v>133</v>
      </c>
      <c r="J3429" t="str">
        <f t="shared" si="478"/>
        <v>Aachal Soni</v>
      </c>
      <c r="K3429" t="s">
        <v>7330</v>
      </c>
      <c r="L3429" s="7">
        <f t="shared" si="483"/>
        <v>44919</v>
      </c>
      <c r="M3429" s="7">
        <v>45043</v>
      </c>
      <c r="N3429" s="1">
        <f t="shared" si="479"/>
        <v>45043</v>
      </c>
      <c r="P3429" s="7" t="str">
        <f t="shared" si="484"/>
        <v/>
      </c>
      <c r="R3429">
        <v>0</v>
      </c>
      <c r="S3429">
        <v>1</v>
      </c>
      <c r="T3429">
        <v>16.8</v>
      </c>
      <c r="U3429" t="s">
        <v>58</v>
      </c>
      <c r="W3429" t="str">
        <f t="shared" si="480"/>
        <v>Open</v>
      </c>
      <c r="X3429" t="str">
        <f>_xlfn.XLOOKUP(B3429,'Customers'!A:A,'Customers'!E:E,"")</f>
        <v>Mid-Market</v>
      </c>
      <c r="Y3429">
        <f t="shared" si="481"/>
        <v>0</v>
      </c>
      <c r="Z3429" t="str">
        <f t="shared" si="482"/>
        <v/>
      </c>
      <c r="AA3429">
        <f t="shared" si="485"/>
        <v>0</v>
      </c>
    </row>
    <row r="3430" spans="1:27">
      <c r="A3430" t="s">
        <v>9736</v>
      </c>
      <c r="B3430" t="s">
        <v>933</v>
      </c>
      <c r="C3430" t="s">
        <v>18</v>
      </c>
      <c r="D3430" t="s">
        <v>66</v>
      </c>
      <c r="E3430" t="s">
        <v>91</v>
      </c>
      <c r="F3430" t="s">
        <v>9737</v>
      </c>
      <c r="G3430" s="6">
        <f t="shared" si="477"/>
        <v>6204</v>
      </c>
      <c r="H3430" t="s">
        <v>79</v>
      </c>
      <c r="I3430" t="s">
        <v>23</v>
      </c>
      <c r="J3430" t="str">
        <f t="shared" si="478"/>
        <v>Nihal Bhasin</v>
      </c>
      <c r="K3430" t="s">
        <v>3900</v>
      </c>
      <c r="L3430" s="7">
        <f t="shared" si="483"/>
        <v>44674</v>
      </c>
      <c r="M3430" s="7">
        <v>44724</v>
      </c>
      <c r="N3430" s="1">
        <f t="shared" si="479"/>
        <v>44724</v>
      </c>
      <c r="O3430" s="7">
        <v>44833</v>
      </c>
      <c r="P3430" s="7">
        <f t="shared" si="484"/>
        <v>44833</v>
      </c>
      <c r="Q3430">
        <v>159</v>
      </c>
      <c r="R3430">
        <v>1</v>
      </c>
      <c r="S3430">
        <v>4</v>
      </c>
      <c r="T3430">
        <v>18.399999999999999</v>
      </c>
      <c r="U3430" t="s">
        <v>100</v>
      </c>
      <c r="W3430" t="str">
        <f t="shared" si="480"/>
        <v>Won</v>
      </c>
      <c r="X3430" t="str">
        <f>_xlfn.XLOOKUP(B3430,'Customers'!A:A,'Customers'!E:E,"")</f>
        <v>Mid-Market</v>
      </c>
      <c r="Y3430">
        <f t="shared" si="481"/>
        <v>1</v>
      </c>
      <c r="Z3430">
        <f t="shared" si="482"/>
        <v>109</v>
      </c>
      <c r="AA3430">
        <f t="shared" si="485"/>
        <v>1</v>
      </c>
    </row>
    <row r="3431" spans="1:27">
      <c r="A3431" t="s">
        <v>9738</v>
      </c>
      <c r="B3431" t="s">
        <v>4612</v>
      </c>
      <c r="C3431" t="s">
        <v>103</v>
      </c>
      <c r="D3431" t="s">
        <v>19</v>
      </c>
      <c r="E3431" t="s">
        <v>20</v>
      </c>
      <c r="F3431" t="s">
        <v>500</v>
      </c>
      <c r="G3431" s="6">
        <f t="shared" si="477"/>
        <v>2000</v>
      </c>
      <c r="H3431" t="s">
        <v>151</v>
      </c>
      <c r="I3431" t="s">
        <v>850</v>
      </c>
      <c r="J3431" t="str">
        <f t="shared" si="478"/>
        <v>Owen Mane</v>
      </c>
      <c r="K3431" t="s">
        <v>7837</v>
      </c>
      <c r="L3431" s="7">
        <f t="shared" si="483"/>
        <v>45268</v>
      </c>
      <c r="M3431" s="7">
        <v>45396</v>
      </c>
      <c r="N3431" s="1">
        <f t="shared" si="479"/>
        <v>45396</v>
      </c>
      <c r="P3431" s="7" t="str">
        <f t="shared" si="484"/>
        <v/>
      </c>
      <c r="R3431">
        <v>0</v>
      </c>
      <c r="S3431">
        <v>1</v>
      </c>
      <c r="U3431" t="s">
        <v>42</v>
      </c>
      <c r="W3431" t="str">
        <f t="shared" si="480"/>
        <v>Open</v>
      </c>
      <c r="X3431" t="str">
        <f>_xlfn.XLOOKUP(B3431,'Customers'!A:A,'Customers'!E:E,"")</f>
        <v>SMB</v>
      </c>
      <c r="Y3431">
        <f t="shared" si="481"/>
        <v>0</v>
      </c>
      <c r="Z3431" t="str">
        <f t="shared" si="482"/>
        <v/>
      </c>
      <c r="AA3431">
        <f t="shared" si="485"/>
        <v>0</v>
      </c>
    </row>
    <row r="3432" spans="1:27">
      <c r="A3432" t="s">
        <v>9739</v>
      </c>
      <c r="B3432" t="s">
        <v>2656</v>
      </c>
      <c r="C3432" t="s">
        <v>2588</v>
      </c>
      <c r="D3432" t="s">
        <v>53</v>
      </c>
      <c r="E3432" t="s">
        <v>28</v>
      </c>
      <c r="F3432" t="s">
        <v>2605</v>
      </c>
      <c r="G3432" s="6">
        <f t="shared" si="477"/>
        <v>10488</v>
      </c>
      <c r="H3432" t="s">
        <v>151</v>
      </c>
      <c r="I3432" t="s">
        <v>268</v>
      </c>
      <c r="J3432" t="str">
        <f t="shared" si="478"/>
        <v>Panini Kade</v>
      </c>
      <c r="K3432" t="s">
        <v>1972</v>
      </c>
      <c r="L3432" s="7">
        <f t="shared" si="483"/>
        <v>44761</v>
      </c>
      <c r="M3432" s="7">
        <v>44865</v>
      </c>
      <c r="N3432" s="1">
        <f t="shared" si="479"/>
        <v>44865</v>
      </c>
      <c r="P3432" s="7" t="str">
        <f t="shared" si="484"/>
        <v/>
      </c>
      <c r="R3432">
        <v>0</v>
      </c>
      <c r="S3432">
        <v>1</v>
      </c>
      <c r="T3432">
        <v>5.9</v>
      </c>
      <c r="U3432" t="s">
        <v>58</v>
      </c>
      <c r="W3432" t="str">
        <f t="shared" si="480"/>
        <v>Open</v>
      </c>
      <c r="X3432" t="str">
        <f>_xlfn.XLOOKUP(B3432,'Customers'!A:A,'Customers'!E:E,"")</f>
        <v>Mid-Market</v>
      </c>
      <c r="Y3432">
        <f t="shared" si="481"/>
        <v>0</v>
      </c>
      <c r="Z3432" t="str">
        <f t="shared" si="482"/>
        <v/>
      </c>
      <c r="AA3432">
        <f t="shared" si="485"/>
        <v>0</v>
      </c>
    </row>
    <row r="3433" spans="1:27">
      <c r="A3433" t="s">
        <v>9740</v>
      </c>
      <c r="B3433" t="s">
        <v>142</v>
      </c>
      <c r="C3433" t="s">
        <v>6518</v>
      </c>
      <c r="D3433" t="s">
        <v>19</v>
      </c>
      <c r="E3433" t="s">
        <v>45</v>
      </c>
      <c r="F3433" t="s">
        <v>9741</v>
      </c>
      <c r="G3433" s="6">
        <f t="shared" si="477"/>
        <v>9311</v>
      </c>
      <c r="H3433" t="s">
        <v>56</v>
      </c>
      <c r="I3433" t="s">
        <v>117</v>
      </c>
      <c r="J3433" t="str">
        <f t="shared" si="478"/>
        <v>Ekta Uppal</v>
      </c>
      <c r="K3433" t="s">
        <v>7160</v>
      </c>
      <c r="L3433" s="7">
        <f t="shared" si="483"/>
        <v>45475</v>
      </c>
      <c r="M3433" s="7">
        <v>45645</v>
      </c>
      <c r="N3433" s="1">
        <f t="shared" si="479"/>
        <v>45645</v>
      </c>
      <c r="P3433" s="7" t="str">
        <f t="shared" si="484"/>
        <v/>
      </c>
      <c r="R3433">
        <v>0</v>
      </c>
      <c r="S3433">
        <v>1</v>
      </c>
      <c r="T3433">
        <v>3.8</v>
      </c>
      <c r="U3433" t="s">
        <v>42</v>
      </c>
      <c r="W3433" t="str">
        <f t="shared" si="480"/>
        <v>Open</v>
      </c>
      <c r="X3433" t="str">
        <f>_xlfn.XLOOKUP(B3433,'Customers'!A:A,'Customers'!E:E,"")</f>
        <v>Mid-Market</v>
      </c>
      <c r="Y3433">
        <f t="shared" si="481"/>
        <v>0</v>
      </c>
      <c r="Z3433" t="str">
        <f t="shared" si="482"/>
        <v/>
      </c>
      <c r="AA3433">
        <f t="shared" si="485"/>
        <v>0</v>
      </c>
    </row>
    <row r="3434" spans="1:27">
      <c r="A3434" t="s">
        <v>9742</v>
      </c>
      <c r="B3434" t="s">
        <v>3875</v>
      </c>
      <c r="C3434" t="s">
        <v>7873</v>
      </c>
      <c r="D3434" t="s">
        <v>66</v>
      </c>
      <c r="E3434" t="s">
        <v>45</v>
      </c>
      <c r="F3434" t="s">
        <v>9743</v>
      </c>
      <c r="G3434" s="6">
        <f t="shared" si="477"/>
        <v>12780</v>
      </c>
      <c r="H3434" t="s">
        <v>39</v>
      </c>
      <c r="I3434" t="s">
        <v>361</v>
      </c>
      <c r="J3434" t="str">
        <f t="shared" si="478"/>
        <v>Jalsa Parsa</v>
      </c>
      <c r="K3434" t="s">
        <v>7544</v>
      </c>
      <c r="L3434" s="7">
        <f t="shared" si="483"/>
        <v>45384</v>
      </c>
      <c r="M3434" s="7">
        <v>45462</v>
      </c>
      <c r="N3434" s="1">
        <f t="shared" si="479"/>
        <v>45462</v>
      </c>
      <c r="P3434" s="7" t="str">
        <f t="shared" si="484"/>
        <v/>
      </c>
      <c r="R3434">
        <v>0</v>
      </c>
      <c r="S3434">
        <v>1</v>
      </c>
      <c r="T3434">
        <v>34.1</v>
      </c>
      <c r="U3434" t="s">
        <v>100</v>
      </c>
      <c r="W3434" t="str">
        <f t="shared" si="480"/>
        <v>Open</v>
      </c>
      <c r="X3434" t="str">
        <f>_xlfn.XLOOKUP(B3434,'Customers'!A:A,'Customers'!E:E,"")</f>
        <v>Mid-Market</v>
      </c>
      <c r="Y3434">
        <f t="shared" si="481"/>
        <v>0</v>
      </c>
      <c r="Z3434" t="str">
        <f t="shared" si="482"/>
        <v/>
      </c>
      <c r="AA3434">
        <f t="shared" si="485"/>
        <v>0</v>
      </c>
    </row>
    <row r="3435" spans="1:27">
      <c r="A3435" t="s">
        <v>9744</v>
      </c>
      <c r="B3435" t="s">
        <v>5465</v>
      </c>
      <c r="C3435" t="s">
        <v>3050</v>
      </c>
      <c r="D3435" t="s">
        <v>183</v>
      </c>
      <c r="E3435" t="s">
        <v>45</v>
      </c>
      <c r="F3435" t="s">
        <v>9745</v>
      </c>
      <c r="G3435" s="6">
        <f t="shared" si="477"/>
        <v>8911</v>
      </c>
      <c r="H3435" t="s">
        <v>30</v>
      </c>
      <c r="I3435" t="s">
        <v>98</v>
      </c>
      <c r="J3435" t="str">
        <f t="shared" si="478"/>
        <v>Amruta Sinha</v>
      </c>
      <c r="K3435" t="s">
        <v>5577</v>
      </c>
      <c r="L3435" s="7">
        <f t="shared" si="483"/>
        <v>44816</v>
      </c>
      <c r="M3435" s="7">
        <v>44946</v>
      </c>
      <c r="N3435" s="1">
        <f t="shared" si="479"/>
        <v>44946</v>
      </c>
      <c r="P3435" s="7" t="str">
        <f t="shared" si="484"/>
        <v/>
      </c>
      <c r="R3435">
        <v>0</v>
      </c>
      <c r="S3435">
        <v>1</v>
      </c>
      <c r="T3435">
        <v>2.7</v>
      </c>
      <c r="U3435" t="s">
        <v>42</v>
      </c>
      <c r="W3435" t="str">
        <f t="shared" si="480"/>
        <v>Open</v>
      </c>
      <c r="X3435" t="str">
        <f>_xlfn.XLOOKUP(B3435,'Customers'!A:A,'Customers'!E:E,"")</f>
        <v>Enterprise</v>
      </c>
      <c r="Y3435">
        <f t="shared" si="481"/>
        <v>0</v>
      </c>
      <c r="Z3435" t="str">
        <f t="shared" si="482"/>
        <v/>
      </c>
      <c r="AA3435">
        <f t="shared" si="485"/>
        <v>0</v>
      </c>
    </row>
    <row r="3436" spans="1:27">
      <c r="A3436" t="s">
        <v>9746</v>
      </c>
      <c r="B3436" t="s">
        <v>1649</v>
      </c>
      <c r="C3436" t="s">
        <v>4348</v>
      </c>
      <c r="D3436" t="s">
        <v>183</v>
      </c>
      <c r="E3436" t="s">
        <v>115</v>
      </c>
      <c r="F3436" t="s">
        <v>9747</v>
      </c>
      <c r="G3436" s="6">
        <f t="shared" si="477"/>
        <v>3485</v>
      </c>
      <c r="H3436" t="s">
        <v>39</v>
      </c>
      <c r="I3436" t="s">
        <v>68</v>
      </c>
      <c r="J3436" t="str">
        <f t="shared" si="478"/>
        <v>Anamika Keer</v>
      </c>
      <c r="K3436" t="s">
        <v>9748</v>
      </c>
      <c r="L3436" s="7">
        <f t="shared" si="483"/>
        <v>45473</v>
      </c>
      <c r="M3436" s="7">
        <v>45577</v>
      </c>
      <c r="N3436" s="1">
        <f t="shared" si="479"/>
        <v>45577</v>
      </c>
      <c r="O3436" s="7">
        <v>45510</v>
      </c>
      <c r="P3436" s="7">
        <f t="shared" si="484"/>
        <v>45510</v>
      </c>
      <c r="Q3436">
        <v>37</v>
      </c>
      <c r="R3436">
        <v>0</v>
      </c>
      <c r="S3436">
        <v>1</v>
      </c>
      <c r="T3436">
        <v>30.4</v>
      </c>
      <c r="U3436" t="s">
        <v>42</v>
      </c>
      <c r="W3436" t="str">
        <f t="shared" si="480"/>
        <v>Lost</v>
      </c>
      <c r="X3436" t="str">
        <f>_xlfn.XLOOKUP(B3436,'Customers'!A:A,'Customers'!E:E,"")</f>
        <v>Enterprise</v>
      </c>
      <c r="Y3436">
        <f t="shared" si="481"/>
        <v>1</v>
      </c>
      <c r="Z3436">
        <f t="shared" si="482"/>
        <v>-67</v>
      </c>
      <c r="AA3436">
        <f t="shared" si="485"/>
        <v>0</v>
      </c>
    </row>
    <row r="3437" spans="1:27">
      <c r="A3437" t="s">
        <v>9749</v>
      </c>
      <c r="B3437" t="s">
        <v>4272</v>
      </c>
      <c r="C3437" t="s">
        <v>2235</v>
      </c>
      <c r="D3437" t="s">
        <v>53</v>
      </c>
      <c r="E3437" t="s">
        <v>91</v>
      </c>
      <c r="F3437" t="s">
        <v>9750</v>
      </c>
      <c r="G3437" s="6">
        <f t="shared" si="477"/>
        <v>48000</v>
      </c>
      <c r="H3437" t="s">
        <v>172</v>
      </c>
      <c r="I3437" t="s">
        <v>258</v>
      </c>
      <c r="J3437" t="str">
        <f t="shared" si="478"/>
        <v>Jasmit Gour</v>
      </c>
      <c r="K3437" t="s">
        <v>3150</v>
      </c>
      <c r="L3437" s="7">
        <f t="shared" si="483"/>
        <v>44954</v>
      </c>
      <c r="M3437" s="7">
        <v>45004</v>
      </c>
      <c r="N3437" s="1">
        <f t="shared" si="479"/>
        <v>45004</v>
      </c>
      <c r="O3437" s="7">
        <v>45000</v>
      </c>
      <c r="P3437" s="7">
        <f t="shared" si="484"/>
        <v>45000</v>
      </c>
      <c r="Q3437">
        <v>46</v>
      </c>
      <c r="R3437">
        <v>0</v>
      </c>
      <c r="S3437">
        <v>1</v>
      </c>
      <c r="T3437">
        <v>24.3</v>
      </c>
      <c r="U3437" t="s">
        <v>25</v>
      </c>
      <c r="W3437" t="str">
        <f t="shared" si="480"/>
        <v>Won</v>
      </c>
      <c r="X3437" t="str">
        <f>_xlfn.XLOOKUP(B3437,'Customers'!A:A,'Customers'!E:E,"")</f>
        <v>Mid-Market</v>
      </c>
      <c r="Y3437">
        <f t="shared" si="481"/>
        <v>1</v>
      </c>
      <c r="Z3437">
        <f t="shared" si="482"/>
        <v>-4</v>
      </c>
      <c r="AA3437">
        <f t="shared" si="485"/>
        <v>0</v>
      </c>
    </row>
    <row r="3438" spans="1:27">
      <c r="A3438" t="s">
        <v>9751</v>
      </c>
      <c r="B3438" t="s">
        <v>3647</v>
      </c>
      <c r="C3438" t="s">
        <v>1316</v>
      </c>
      <c r="D3438" t="s">
        <v>53</v>
      </c>
      <c r="E3438" t="s">
        <v>91</v>
      </c>
      <c r="F3438" t="s">
        <v>9752</v>
      </c>
      <c r="G3438" s="6">
        <f t="shared" si="477"/>
        <v>45845</v>
      </c>
      <c r="H3438" t="s">
        <v>161</v>
      </c>
      <c r="I3438" t="s">
        <v>80</v>
      </c>
      <c r="J3438" t="str">
        <f t="shared" si="478"/>
        <v>Shivani Natt</v>
      </c>
      <c r="K3438" t="s">
        <v>8636</v>
      </c>
      <c r="L3438" s="7">
        <f t="shared" si="483"/>
        <v>45589</v>
      </c>
      <c r="M3438" s="7">
        <v>45736</v>
      </c>
      <c r="N3438" s="1">
        <f t="shared" si="479"/>
        <v>45736</v>
      </c>
      <c r="O3438" s="7">
        <v>45736</v>
      </c>
      <c r="P3438" s="7">
        <f t="shared" si="484"/>
        <v>45736</v>
      </c>
      <c r="Q3438">
        <v>147</v>
      </c>
      <c r="R3438">
        <v>0</v>
      </c>
      <c r="S3438">
        <v>1</v>
      </c>
      <c r="U3438" t="s">
        <v>25</v>
      </c>
      <c r="W3438" t="str">
        <f t="shared" si="480"/>
        <v>Won</v>
      </c>
      <c r="X3438" t="str">
        <f>_xlfn.XLOOKUP(B3438,'Customers'!A:A,'Customers'!E:E,"")</f>
        <v>Mid-Market</v>
      </c>
      <c r="Y3438">
        <f t="shared" si="481"/>
        <v>1</v>
      </c>
      <c r="Z3438">
        <f t="shared" si="482"/>
        <v>0</v>
      </c>
      <c r="AA3438">
        <f t="shared" si="485"/>
        <v>0</v>
      </c>
    </row>
    <row r="3439" spans="1:27">
      <c r="A3439" t="s">
        <v>9753</v>
      </c>
      <c r="B3439" t="s">
        <v>1633</v>
      </c>
      <c r="C3439" t="s">
        <v>18</v>
      </c>
      <c r="D3439" t="s">
        <v>183</v>
      </c>
      <c r="E3439" t="s">
        <v>177</v>
      </c>
      <c r="F3439" t="s">
        <v>3103</v>
      </c>
      <c r="G3439" s="6">
        <f t="shared" si="477"/>
        <v>13000</v>
      </c>
      <c r="H3439" t="s">
        <v>79</v>
      </c>
      <c r="I3439" t="s">
        <v>80</v>
      </c>
      <c r="J3439" t="str">
        <f t="shared" si="478"/>
        <v>Shivani Natt</v>
      </c>
      <c r="K3439" t="s">
        <v>3119</v>
      </c>
      <c r="L3439" s="7">
        <f t="shared" si="483"/>
        <v>44671</v>
      </c>
      <c r="M3439" s="7">
        <v>44806</v>
      </c>
      <c r="N3439" s="1">
        <f t="shared" si="479"/>
        <v>44806</v>
      </c>
      <c r="P3439" s="7" t="str">
        <f t="shared" si="484"/>
        <v/>
      </c>
      <c r="R3439">
        <v>0</v>
      </c>
      <c r="S3439">
        <v>1</v>
      </c>
      <c r="T3439">
        <v>2.2999999999999998</v>
      </c>
      <c r="U3439" t="s">
        <v>100</v>
      </c>
      <c r="W3439" t="str">
        <f t="shared" si="480"/>
        <v>Open</v>
      </c>
      <c r="X3439" t="str">
        <f>_xlfn.XLOOKUP(B3439,'Customers'!A:A,'Customers'!E:E,"")</f>
        <v>Mid-Market</v>
      </c>
      <c r="Y3439">
        <f t="shared" si="481"/>
        <v>0</v>
      </c>
      <c r="Z3439" t="str">
        <f t="shared" si="482"/>
        <v/>
      </c>
      <c r="AA3439">
        <f t="shared" si="485"/>
        <v>0</v>
      </c>
    </row>
    <row r="3440" spans="1:27">
      <c r="A3440" t="s">
        <v>9754</v>
      </c>
      <c r="B3440" t="s">
        <v>2373</v>
      </c>
      <c r="C3440" t="s">
        <v>5827</v>
      </c>
      <c r="D3440" t="s">
        <v>19</v>
      </c>
      <c r="E3440" t="s">
        <v>115</v>
      </c>
      <c r="F3440" t="s">
        <v>1241</v>
      </c>
      <c r="G3440" s="6">
        <f t="shared" si="477"/>
        <v>7772</v>
      </c>
      <c r="H3440" t="s">
        <v>47</v>
      </c>
      <c r="I3440" t="s">
        <v>62</v>
      </c>
      <c r="J3440" t="str">
        <f t="shared" si="478"/>
        <v>Jairaj Panchal</v>
      </c>
      <c r="K3440" t="s">
        <v>4833</v>
      </c>
      <c r="L3440" s="7">
        <f t="shared" si="483"/>
        <v>45576</v>
      </c>
      <c r="M3440" s="7">
        <v>45641</v>
      </c>
      <c r="N3440" s="1">
        <f t="shared" si="479"/>
        <v>45641</v>
      </c>
      <c r="O3440" s="7">
        <v>45628</v>
      </c>
      <c r="P3440" s="7">
        <f t="shared" si="484"/>
        <v>45628</v>
      </c>
      <c r="Q3440">
        <v>52</v>
      </c>
      <c r="R3440">
        <v>0</v>
      </c>
      <c r="S3440">
        <v>1</v>
      </c>
      <c r="T3440">
        <v>10.8</v>
      </c>
      <c r="U3440" t="s">
        <v>42</v>
      </c>
      <c r="W3440" t="str">
        <f t="shared" si="480"/>
        <v>Lost</v>
      </c>
      <c r="X3440" t="str">
        <f>_xlfn.XLOOKUP(B3440,'Customers'!A:A,'Customers'!E:E,"")</f>
        <v>Mid-Market</v>
      </c>
      <c r="Y3440">
        <f t="shared" si="481"/>
        <v>1</v>
      </c>
      <c r="Z3440">
        <f t="shared" si="482"/>
        <v>-13</v>
      </c>
      <c r="AA3440">
        <f t="shared" si="485"/>
        <v>0</v>
      </c>
    </row>
    <row r="3441" spans="1:27">
      <c r="A3441" t="s">
        <v>9755</v>
      </c>
      <c r="B3441" t="s">
        <v>3263</v>
      </c>
      <c r="C3441" t="s">
        <v>3233</v>
      </c>
      <c r="D3441" t="s">
        <v>53</v>
      </c>
      <c r="E3441" t="s">
        <v>177</v>
      </c>
      <c r="F3441" t="s">
        <v>9756</v>
      </c>
      <c r="G3441" s="6">
        <f t="shared" si="477"/>
        <v>35774</v>
      </c>
      <c r="H3441" t="s">
        <v>161</v>
      </c>
      <c r="I3441" t="s">
        <v>189</v>
      </c>
      <c r="J3441" t="str">
        <f t="shared" si="478"/>
        <v>Champak Rao</v>
      </c>
      <c r="K3441" t="s">
        <v>5594</v>
      </c>
      <c r="L3441" s="7">
        <f t="shared" si="483"/>
        <v>45609</v>
      </c>
      <c r="M3441" s="7">
        <v>45737</v>
      </c>
      <c r="N3441" s="1">
        <f t="shared" si="479"/>
        <v>45737</v>
      </c>
      <c r="P3441" s="7" t="str">
        <f t="shared" si="484"/>
        <v/>
      </c>
      <c r="R3441">
        <v>0</v>
      </c>
      <c r="S3441">
        <v>1</v>
      </c>
      <c r="T3441">
        <v>28.8</v>
      </c>
      <c r="U3441" t="s">
        <v>58</v>
      </c>
      <c r="W3441" t="str">
        <f t="shared" si="480"/>
        <v>Open</v>
      </c>
      <c r="X3441" t="str">
        <f>_xlfn.XLOOKUP(B3441,'Customers'!A:A,'Customers'!E:E,"")</f>
        <v>SMB</v>
      </c>
      <c r="Y3441">
        <f t="shared" si="481"/>
        <v>0</v>
      </c>
      <c r="Z3441" t="str">
        <f t="shared" si="482"/>
        <v/>
      </c>
      <c r="AA3441">
        <f t="shared" si="485"/>
        <v>0</v>
      </c>
    </row>
    <row r="3442" spans="1:27">
      <c r="A3442" t="s">
        <v>9757</v>
      </c>
      <c r="B3442" t="s">
        <v>4753</v>
      </c>
      <c r="C3442" t="s">
        <v>4029</v>
      </c>
      <c r="D3442" t="s">
        <v>37</v>
      </c>
      <c r="E3442" t="s">
        <v>28</v>
      </c>
      <c r="F3442" t="s">
        <v>9758</v>
      </c>
      <c r="G3442" s="6">
        <f t="shared" si="477"/>
        <v>123557</v>
      </c>
      <c r="H3442" t="s">
        <v>161</v>
      </c>
      <c r="I3442" t="s">
        <v>68</v>
      </c>
      <c r="J3442" t="str">
        <f t="shared" si="478"/>
        <v>Anamika Keer</v>
      </c>
      <c r="K3442" t="s">
        <v>7653</v>
      </c>
      <c r="L3442" s="7">
        <f t="shared" si="483"/>
        <v>45494</v>
      </c>
      <c r="M3442" s="7">
        <v>45539</v>
      </c>
      <c r="N3442" s="1">
        <f t="shared" si="479"/>
        <v>45539</v>
      </c>
      <c r="P3442" s="7" t="str">
        <f t="shared" si="484"/>
        <v/>
      </c>
      <c r="R3442">
        <v>0</v>
      </c>
      <c r="S3442">
        <v>1</v>
      </c>
      <c r="T3442">
        <v>3.7</v>
      </c>
      <c r="U3442" t="s">
        <v>42</v>
      </c>
      <c r="W3442" t="str">
        <f t="shared" si="480"/>
        <v>Open</v>
      </c>
      <c r="X3442" t="str">
        <f>_xlfn.XLOOKUP(B3442,'Customers'!A:A,'Customers'!E:E,"")</f>
        <v>Mid-Market</v>
      </c>
      <c r="Y3442">
        <f t="shared" si="481"/>
        <v>0</v>
      </c>
      <c r="Z3442" t="str">
        <f t="shared" si="482"/>
        <v/>
      </c>
      <c r="AA3442">
        <f t="shared" si="485"/>
        <v>0</v>
      </c>
    </row>
    <row r="3443" spans="1:27">
      <c r="A3443" t="s">
        <v>9759</v>
      </c>
      <c r="B3443" t="s">
        <v>9760</v>
      </c>
      <c r="C3443" t="s">
        <v>1218</v>
      </c>
      <c r="D3443" t="s">
        <v>37</v>
      </c>
      <c r="E3443" t="s">
        <v>28</v>
      </c>
      <c r="F3443" t="s">
        <v>9761</v>
      </c>
      <c r="G3443" s="6">
        <f t="shared" si="477"/>
        <v>79748</v>
      </c>
      <c r="H3443" t="s">
        <v>47</v>
      </c>
      <c r="I3443" t="s">
        <v>86</v>
      </c>
      <c r="J3443" t="str">
        <f t="shared" si="478"/>
        <v>Mason Solanki</v>
      </c>
      <c r="K3443" t="s">
        <v>2050</v>
      </c>
      <c r="L3443" s="7">
        <f t="shared" si="483"/>
        <v>44828</v>
      </c>
      <c r="M3443" s="7">
        <v>44947</v>
      </c>
      <c r="N3443" s="1">
        <f t="shared" si="479"/>
        <v>44947</v>
      </c>
      <c r="P3443" s="7" t="str">
        <f t="shared" si="484"/>
        <v/>
      </c>
      <c r="R3443">
        <v>0</v>
      </c>
      <c r="S3443">
        <v>1</v>
      </c>
      <c r="T3443">
        <v>5.9</v>
      </c>
      <c r="U3443" t="s">
        <v>100</v>
      </c>
      <c r="W3443" t="str">
        <f t="shared" si="480"/>
        <v>Open</v>
      </c>
      <c r="X3443" t="str">
        <f>_xlfn.XLOOKUP(B3443,'Customers'!A:A,'Customers'!E:E,"")</f>
        <v>SMB</v>
      </c>
      <c r="Y3443">
        <f t="shared" si="481"/>
        <v>0</v>
      </c>
      <c r="Z3443" t="str">
        <f t="shared" si="482"/>
        <v/>
      </c>
      <c r="AA3443">
        <f t="shared" si="485"/>
        <v>0</v>
      </c>
    </row>
    <row r="3444" spans="1:27">
      <c r="A3444" t="s">
        <v>9762</v>
      </c>
      <c r="B3444" t="s">
        <v>3348</v>
      </c>
      <c r="C3444" t="s">
        <v>499</v>
      </c>
      <c r="D3444" t="s">
        <v>183</v>
      </c>
      <c r="E3444" t="s">
        <v>91</v>
      </c>
      <c r="F3444" t="s">
        <v>9763</v>
      </c>
      <c r="G3444" s="6">
        <f t="shared" si="477"/>
        <v>12458</v>
      </c>
      <c r="H3444" t="s">
        <v>22</v>
      </c>
      <c r="I3444" t="s">
        <v>127</v>
      </c>
      <c r="J3444" t="str">
        <f t="shared" si="478"/>
        <v>Kashish Patla</v>
      </c>
      <c r="K3444" t="s">
        <v>1151</v>
      </c>
      <c r="L3444" s="7">
        <f t="shared" si="483"/>
        <v>44684</v>
      </c>
      <c r="M3444" s="7">
        <v>44711</v>
      </c>
      <c r="N3444" s="1">
        <f t="shared" si="479"/>
        <v>44711</v>
      </c>
      <c r="O3444" s="7">
        <v>44834</v>
      </c>
      <c r="P3444" s="7">
        <f t="shared" si="484"/>
        <v>44834</v>
      </c>
      <c r="Q3444">
        <v>150</v>
      </c>
      <c r="R3444">
        <v>1</v>
      </c>
      <c r="S3444">
        <v>2</v>
      </c>
      <c r="U3444" t="s">
        <v>100</v>
      </c>
      <c r="W3444" t="str">
        <f t="shared" si="480"/>
        <v>Won</v>
      </c>
      <c r="X3444" t="str">
        <f>_xlfn.XLOOKUP(B3444,'Customers'!A:A,'Customers'!E:E,"")</f>
        <v>Mid-Market</v>
      </c>
      <c r="Y3444">
        <f t="shared" si="481"/>
        <v>1</v>
      </c>
      <c r="Z3444">
        <f t="shared" si="482"/>
        <v>123</v>
      </c>
      <c r="AA3444">
        <f t="shared" si="485"/>
        <v>1</v>
      </c>
    </row>
    <row r="3445" spans="1:27">
      <c r="A3445" t="s">
        <v>9764</v>
      </c>
      <c r="B3445" t="s">
        <v>1762</v>
      </c>
      <c r="C3445" t="s">
        <v>18</v>
      </c>
      <c r="D3445" t="s">
        <v>37</v>
      </c>
      <c r="E3445" t="s">
        <v>54</v>
      </c>
      <c r="F3445" t="s">
        <v>9765</v>
      </c>
      <c r="G3445" s="6">
        <f t="shared" si="477"/>
        <v>163101</v>
      </c>
      <c r="H3445" t="s">
        <v>47</v>
      </c>
      <c r="I3445" t="s">
        <v>93</v>
      </c>
      <c r="J3445" t="str">
        <f t="shared" si="478"/>
        <v>Owen Mane</v>
      </c>
      <c r="K3445" t="s">
        <v>2009</v>
      </c>
      <c r="L3445" s="7">
        <f t="shared" si="483"/>
        <v>45344</v>
      </c>
      <c r="M3445" s="7">
        <v>45436</v>
      </c>
      <c r="N3445" s="1">
        <f t="shared" si="479"/>
        <v>45436</v>
      </c>
      <c r="P3445" s="7" t="str">
        <f t="shared" si="484"/>
        <v/>
      </c>
      <c r="R3445">
        <v>0</v>
      </c>
      <c r="S3445">
        <v>1</v>
      </c>
      <c r="T3445">
        <v>6.2</v>
      </c>
      <c r="U3445" t="s">
        <v>100</v>
      </c>
      <c r="W3445" t="str">
        <f t="shared" si="480"/>
        <v>Open</v>
      </c>
      <c r="X3445" t="str">
        <f>_xlfn.XLOOKUP(B3445,'Customers'!A:A,'Customers'!E:E,"")</f>
        <v>Mid-Market</v>
      </c>
      <c r="Y3445">
        <f t="shared" si="481"/>
        <v>0</v>
      </c>
      <c r="Z3445" t="str">
        <f t="shared" si="482"/>
        <v/>
      </c>
      <c r="AA3445">
        <f t="shared" si="485"/>
        <v>0</v>
      </c>
    </row>
    <row r="3446" spans="1:27">
      <c r="A3446" t="s">
        <v>9766</v>
      </c>
      <c r="B3446" t="s">
        <v>3190</v>
      </c>
      <c r="C3446" t="s">
        <v>1881</v>
      </c>
      <c r="D3446" t="s">
        <v>19</v>
      </c>
      <c r="E3446" t="s">
        <v>177</v>
      </c>
      <c r="F3446" t="s">
        <v>689</v>
      </c>
      <c r="G3446" s="6">
        <f t="shared" si="477"/>
        <v>6000</v>
      </c>
      <c r="H3446" t="s">
        <v>39</v>
      </c>
      <c r="I3446" t="s">
        <v>139</v>
      </c>
      <c r="J3446" t="str">
        <f t="shared" si="478"/>
        <v>Champak Rao</v>
      </c>
      <c r="K3446" t="s">
        <v>3663</v>
      </c>
      <c r="L3446" s="7">
        <f t="shared" si="483"/>
        <v>45561</v>
      </c>
      <c r="M3446" s="7">
        <v>45640</v>
      </c>
      <c r="N3446" s="1">
        <f t="shared" si="479"/>
        <v>45640</v>
      </c>
      <c r="P3446" s="7" t="str">
        <f t="shared" si="484"/>
        <v/>
      </c>
      <c r="R3446">
        <v>0</v>
      </c>
      <c r="S3446">
        <v>1</v>
      </c>
      <c r="T3446">
        <v>29.1</v>
      </c>
      <c r="U3446" t="s">
        <v>42</v>
      </c>
      <c r="W3446" t="str">
        <f t="shared" si="480"/>
        <v>Open</v>
      </c>
      <c r="X3446" t="str">
        <f>_xlfn.XLOOKUP(B3446,'Customers'!A:A,'Customers'!E:E,"")</f>
        <v>Mid-Market</v>
      </c>
      <c r="Y3446">
        <f t="shared" si="481"/>
        <v>0</v>
      </c>
      <c r="Z3446" t="str">
        <f t="shared" si="482"/>
        <v/>
      </c>
      <c r="AA3446">
        <f t="shared" si="485"/>
        <v>0</v>
      </c>
    </row>
    <row r="3447" spans="1:27">
      <c r="A3447" t="s">
        <v>9767</v>
      </c>
      <c r="B3447" t="s">
        <v>83</v>
      </c>
      <c r="C3447" t="s">
        <v>1160</v>
      </c>
      <c r="D3447" t="s">
        <v>37</v>
      </c>
      <c r="E3447" t="s">
        <v>20</v>
      </c>
      <c r="F3447" t="s">
        <v>9768</v>
      </c>
      <c r="G3447" s="6">
        <f t="shared" si="477"/>
        <v>117686</v>
      </c>
      <c r="H3447" t="s">
        <v>172</v>
      </c>
      <c r="I3447" t="s">
        <v>127</v>
      </c>
      <c r="J3447" t="str">
        <f t="shared" si="478"/>
        <v>Kashish Patla</v>
      </c>
      <c r="K3447" t="s">
        <v>1115</v>
      </c>
      <c r="L3447" s="7">
        <f t="shared" si="483"/>
        <v>44764</v>
      </c>
      <c r="M3447" s="7">
        <v>44923</v>
      </c>
      <c r="N3447" s="1">
        <f t="shared" si="479"/>
        <v>44923</v>
      </c>
      <c r="P3447" s="7" t="str">
        <f t="shared" si="484"/>
        <v/>
      </c>
      <c r="R3447">
        <v>0</v>
      </c>
      <c r="S3447">
        <v>1</v>
      </c>
      <c r="T3447">
        <v>16.7</v>
      </c>
      <c r="U3447" t="s">
        <v>33</v>
      </c>
      <c r="W3447" t="str">
        <f t="shared" si="480"/>
        <v>Open</v>
      </c>
      <c r="X3447" t="str">
        <f>_xlfn.XLOOKUP(B3447,'Customers'!A:A,'Customers'!E:E,"")</f>
        <v>Enterprise</v>
      </c>
      <c r="Y3447">
        <f t="shared" si="481"/>
        <v>0</v>
      </c>
      <c r="Z3447" t="str">
        <f t="shared" si="482"/>
        <v/>
      </c>
      <c r="AA3447">
        <f t="shared" si="485"/>
        <v>0</v>
      </c>
    </row>
    <row r="3448" spans="1:27">
      <c r="A3448" t="s">
        <v>9769</v>
      </c>
      <c r="B3448" t="s">
        <v>1153</v>
      </c>
      <c r="C3448" t="s">
        <v>2427</v>
      </c>
      <c r="D3448" t="s">
        <v>66</v>
      </c>
      <c r="E3448" t="s">
        <v>115</v>
      </c>
      <c r="F3448" t="s">
        <v>9770</v>
      </c>
      <c r="G3448" s="6">
        <f t="shared" si="477"/>
        <v>15583</v>
      </c>
      <c r="H3448" t="s">
        <v>30</v>
      </c>
      <c r="I3448" t="s">
        <v>62</v>
      </c>
      <c r="J3448" t="str">
        <f t="shared" si="478"/>
        <v>Jairaj Panchal</v>
      </c>
      <c r="K3448" t="s">
        <v>6361</v>
      </c>
      <c r="L3448" s="7">
        <f t="shared" si="483"/>
        <v>44685</v>
      </c>
      <c r="M3448" s="7">
        <v>44727</v>
      </c>
      <c r="N3448" s="1">
        <f t="shared" si="479"/>
        <v>44727</v>
      </c>
      <c r="O3448" s="7">
        <v>44793</v>
      </c>
      <c r="P3448" s="7">
        <f t="shared" si="484"/>
        <v>44793</v>
      </c>
      <c r="Q3448">
        <v>108</v>
      </c>
      <c r="R3448">
        <v>0</v>
      </c>
      <c r="S3448">
        <v>1</v>
      </c>
      <c r="T3448">
        <v>13.2</v>
      </c>
      <c r="U3448" t="s">
        <v>25</v>
      </c>
      <c r="W3448" t="str">
        <f t="shared" si="480"/>
        <v>Lost</v>
      </c>
      <c r="X3448" t="str">
        <f>_xlfn.XLOOKUP(B3448,'Customers'!A:A,'Customers'!E:E,"")</f>
        <v>Mid-Market</v>
      </c>
      <c r="Y3448">
        <f t="shared" si="481"/>
        <v>1</v>
      </c>
      <c r="Z3448">
        <f t="shared" si="482"/>
        <v>66</v>
      </c>
      <c r="AA3448">
        <f t="shared" si="485"/>
        <v>1</v>
      </c>
    </row>
    <row r="3449" spans="1:27">
      <c r="A3449" t="s">
        <v>9771</v>
      </c>
      <c r="B3449" t="s">
        <v>4849</v>
      </c>
      <c r="C3449" t="s">
        <v>806</v>
      </c>
      <c r="D3449" t="s">
        <v>66</v>
      </c>
      <c r="E3449" t="s">
        <v>28</v>
      </c>
      <c r="F3449" t="s">
        <v>9772</v>
      </c>
      <c r="G3449" s="6">
        <f t="shared" si="477"/>
        <v>6523</v>
      </c>
      <c r="H3449" t="s">
        <v>172</v>
      </c>
      <c r="I3449" t="s">
        <v>127</v>
      </c>
      <c r="J3449" t="str">
        <f t="shared" si="478"/>
        <v>Kashish Patla</v>
      </c>
      <c r="K3449" t="s">
        <v>1000</v>
      </c>
      <c r="L3449" s="7">
        <f t="shared" si="483"/>
        <v>44683</v>
      </c>
      <c r="M3449" s="7">
        <v>44727</v>
      </c>
      <c r="N3449" s="1">
        <f t="shared" si="479"/>
        <v>44727</v>
      </c>
      <c r="P3449" s="7" t="str">
        <f t="shared" si="484"/>
        <v/>
      </c>
      <c r="R3449">
        <v>0</v>
      </c>
      <c r="S3449">
        <v>1</v>
      </c>
      <c r="T3449">
        <v>27.5</v>
      </c>
      <c r="U3449" t="s">
        <v>58</v>
      </c>
      <c r="W3449" t="str">
        <f t="shared" si="480"/>
        <v>Open</v>
      </c>
      <c r="X3449" t="str">
        <f>_xlfn.XLOOKUP(B3449,'Customers'!A:A,'Customers'!E:E,"")</f>
        <v>Mid-Market</v>
      </c>
      <c r="Y3449">
        <f t="shared" si="481"/>
        <v>0</v>
      </c>
      <c r="Z3449" t="str">
        <f t="shared" si="482"/>
        <v/>
      </c>
      <c r="AA3449">
        <f t="shared" si="485"/>
        <v>0</v>
      </c>
    </row>
    <row r="3450" spans="1:27">
      <c r="A3450" t="s">
        <v>9773</v>
      </c>
      <c r="B3450" t="s">
        <v>508</v>
      </c>
      <c r="C3450" t="s">
        <v>36</v>
      </c>
      <c r="D3450" t="s">
        <v>53</v>
      </c>
      <c r="E3450" t="s">
        <v>45</v>
      </c>
      <c r="F3450" t="s">
        <v>9774</v>
      </c>
      <c r="G3450" s="6">
        <f t="shared" si="477"/>
        <v>39417</v>
      </c>
      <c r="H3450" t="s">
        <v>56</v>
      </c>
      <c r="I3450" t="s">
        <v>268</v>
      </c>
      <c r="J3450" t="str">
        <f t="shared" si="478"/>
        <v>Panini Kade</v>
      </c>
      <c r="K3450" t="s">
        <v>3774</v>
      </c>
      <c r="L3450" s="7">
        <f t="shared" si="483"/>
        <v>45410</v>
      </c>
      <c r="M3450" s="7">
        <v>45425</v>
      </c>
      <c r="N3450" s="1">
        <f t="shared" si="479"/>
        <v>45425</v>
      </c>
      <c r="P3450" s="7" t="str">
        <f t="shared" si="484"/>
        <v/>
      </c>
      <c r="R3450">
        <v>0</v>
      </c>
      <c r="S3450">
        <v>1</v>
      </c>
      <c r="T3450">
        <v>8.4</v>
      </c>
      <c r="U3450" t="s">
        <v>42</v>
      </c>
      <c r="W3450" t="str">
        <f t="shared" si="480"/>
        <v>Open</v>
      </c>
      <c r="X3450" t="str">
        <f>_xlfn.XLOOKUP(B3450,'Customers'!A:A,'Customers'!E:E,"")</f>
        <v>SMB</v>
      </c>
      <c r="Y3450">
        <f t="shared" si="481"/>
        <v>0</v>
      </c>
      <c r="Z3450" t="str">
        <f t="shared" si="482"/>
        <v/>
      </c>
      <c r="AA3450">
        <f t="shared" si="485"/>
        <v>0</v>
      </c>
    </row>
    <row r="3451" spans="1:27">
      <c r="A3451" t="s">
        <v>9775</v>
      </c>
      <c r="B3451" t="s">
        <v>3571</v>
      </c>
      <c r="C3451" t="s">
        <v>2299</v>
      </c>
      <c r="D3451" t="s">
        <v>37</v>
      </c>
      <c r="E3451" t="s">
        <v>54</v>
      </c>
      <c r="F3451" t="s">
        <v>9776</v>
      </c>
      <c r="G3451" s="6">
        <f t="shared" si="477"/>
        <v>75889</v>
      </c>
      <c r="H3451" t="s">
        <v>161</v>
      </c>
      <c r="I3451" t="s">
        <v>3247</v>
      </c>
      <c r="J3451" t="str">
        <f t="shared" si="478"/>
        <v>Aachal Soni</v>
      </c>
      <c r="K3451" t="s">
        <v>540</v>
      </c>
      <c r="L3451" s="7">
        <f t="shared" si="483"/>
        <v>45507</v>
      </c>
      <c r="M3451" s="7">
        <v>45612</v>
      </c>
      <c r="N3451" s="1">
        <f t="shared" si="479"/>
        <v>45612</v>
      </c>
      <c r="P3451" s="7" t="str">
        <f t="shared" si="484"/>
        <v/>
      </c>
      <c r="R3451">
        <v>0</v>
      </c>
      <c r="S3451">
        <v>1</v>
      </c>
      <c r="T3451">
        <v>28.2</v>
      </c>
      <c r="U3451" t="s">
        <v>42</v>
      </c>
      <c r="W3451" t="str">
        <f t="shared" si="480"/>
        <v>Open</v>
      </c>
      <c r="X3451" t="str">
        <f>_xlfn.XLOOKUP(B3451,'Customers'!A:A,'Customers'!E:E,"")</f>
        <v>Mid-Market</v>
      </c>
      <c r="Y3451">
        <f t="shared" si="481"/>
        <v>0</v>
      </c>
      <c r="Z3451" t="str">
        <f t="shared" si="482"/>
        <v/>
      </c>
      <c r="AA3451">
        <f t="shared" si="485"/>
        <v>0</v>
      </c>
    </row>
    <row r="3452" spans="1:27">
      <c r="A3452" t="s">
        <v>9777</v>
      </c>
      <c r="B3452" t="s">
        <v>6005</v>
      </c>
      <c r="C3452" t="s">
        <v>18</v>
      </c>
      <c r="D3452" t="s">
        <v>183</v>
      </c>
      <c r="E3452" t="s">
        <v>177</v>
      </c>
      <c r="F3452" t="s">
        <v>9778</v>
      </c>
      <c r="G3452" s="6">
        <f t="shared" si="477"/>
        <v>10331</v>
      </c>
      <c r="H3452" t="s">
        <v>39</v>
      </c>
      <c r="I3452" t="s">
        <v>156</v>
      </c>
      <c r="J3452" t="str">
        <f t="shared" si="478"/>
        <v>Lakshmi Hayre</v>
      </c>
      <c r="K3452" t="s">
        <v>677</v>
      </c>
      <c r="L3452" s="7">
        <f t="shared" si="483"/>
        <v>45138</v>
      </c>
      <c r="N3452" s="1" t="str">
        <f t="shared" si="479"/>
        <v/>
      </c>
      <c r="P3452" s="7" t="str">
        <f t="shared" si="484"/>
        <v/>
      </c>
      <c r="R3452">
        <v>0</v>
      </c>
      <c r="S3452">
        <v>1</v>
      </c>
      <c r="T3452">
        <v>23</v>
      </c>
      <c r="U3452" t="s">
        <v>58</v>
      </c>
      <c r="W3452" t="str">
        <f t="shared" si="480"/>
        <v>Open</v>
      </c>
      <c r="X3452" t="str">
        <f>_xlfn.XLOOKUP(B3452,'Customers'!A:A,'Customers'!E:E,"")</f>
        <v>Mid-Market</v>
      </c>
      <c r="Y3452">
        <f t="shared" si="481"/>
        <v>0</v>
      </c>
      <c r="Z3452" t="str">
        <f t="shared" si="482"/>
        <v/>
      </c>
      <c r="AA3452">
        <f t="shared" si="485"/>
        <v>0</v>
      </c>
    </row>
    <row r="3453" spans="1:27">
      <c r="A3453" t="s">
        <v>9779</v>
      </c>
      <c r="B3453" t="s">
        <v>9780</v>
      </c>
      <c r="C3453" t="s">
        <v>18</v>
      </c>
      <c r="D3453" t="s">
        <v>183</v>
      </c>
      <c r="E3453" t="s">
        <v>20</v>
      </c>
      <c r="F3453" t="s">
        <v>9781</v>
      </c>
      <c r="G3453" s="6">
        <f t="shared" si="477"/>
        <v>2449</v>
      </c>
      <c r="H3453" t="s">
        <v>56</v>
      </c>
      <c r="I3453" t="s">
        <v>409</v>
      </c>
      <c r="J3453" t="str">
        <f t="shared" si="478"/>
        <v>Vidhi Mital</v>
      </c>
      <c r="K3453" t="s">
        <v>6565</v>
      </c>
      <c r="L3453" s="7">
        <f t="shared" si="483"/>
        <v>44835</v>
      </c>
      <c r="M3453" s="7">
        <v>45003</v>
      </c>
      <c r="N3453" s="1">
        <f t="shared" si="479"/>
        <v>45003</v>
      </c>
      <c r="P3453" s="7" t="str">
        <f t="shared" si="484"/>
        <v/>
      </c>
      <c r="R3453">
        <v>0</v>
      </c>
      <c r="S3453">
        <v>1</v>
      </c>
      <c r="T3453">
        <v>6.9</v>
      </c>
      <c r="U3453" t="s">
        <v>25</v>
      </c>
      <c r="W3453" t="str">
        <f t="shared" si="480"/>
        <v>Open</v>
      </c>
      <c r="X3453" t="str">
        <f>_xlfn.XLOOKUP(B3453,'Customers'!A:A,'Customers'!E:E,"")</f>
        <v>Mid-Market</v>
      </c>
      <c r="Y3453">
        <f t="shared" si="481"/>
        <v>0</v>
      </c>
      <c r="Z3453" t="str">
        <f t="shared" si="482"/>
        <v/>
      </c>
      <c r="AA3453">
        <f t="shared" si="485"/>
        <v>0</v>
      </c>
    </row>
    <row r="3454" spans="1:27">
      <c r="A3454" t="s">
        <v>9782</v>
      </c>
      <c r="B3454" t="s">
        <v>914</v>
      </c>
      <c r="C3454" t="s">
        <v>2990</v>
      </c>
      <c r="D3454" t="s">
        <v>37</v>
      </c>
      <c r="E3454" t="s">
        <v>177</v>
      </c>
      <c r="F3454" t="s">
        <v>9783</v>
      </c>
      <c r="G3454" s="6">
        <f t="shared" si="477"/>
        <v>104324</v>
      </c>
      <c r="H3454" t="s">
        <v>151</v>
      </c>
      <c r="I3454" t="s">
        <v>127</v>
      </c>
      <c r="J3454" t="str">
        <f t="shared" si="478"/>
        <v>Kashish Patla</v>
      </c>
      <c r="K3454" t="s">
        <v>9784</v>
      </c>
      <c r="L3454" s="7">
        <f t="shared" si="483"/>
        <v>45005</v>
      </c>
      <c r="M3454" s="7">
        <v>45083</v>
      </c>
      <c r="N3454" s="1">
        <f t="shared" si="479"/>
        <v>45083</v>
      </c>
      <c r="P3454" s="7" t="str">
        <f t="shared" si="484"/>
        <v/>
      </c>
      <c r="R3454">
        <v>0</v>
      </c>
      <c r="S3454">
        <v>1</v>
      </c>
      <c r="T3454">
        <v>18.600000000000001</v>
      </c>
      <c r="U3454" t="s">
        <v>42</v>
      </c>
      <c r="W3454" t="str">
        <f t="shared" si="480"/>
        <v>Open</v>
      </c>
      <c r="X3454" t="str">
        <f>_xlfn.XLOOKUP(B3454,'Customers'!A:A,'Customers'!E:E,"")</f>
        <v>SMB</v>
      </c>
      <c r="Y3454">
        <f t="shared" si="481"/>
        <v>0</v>
      </c>
      <c r="Z3454" t="str">
        <f t="shared" si="482"/>
        <v/>
      </c>
      <c r="AA3454">
        <f t="shared" si="485"/>
        <v>0</v>
      </c>
    </row>
    <row r="3455" spans="1:27">
      <c r="A3455" t="s">
        <v>9785</v>
      </c>
      <c r="B3455" t="s">
        <v>1041</v>
      </c>
      <c r="C3455" t="s">
        <v>1486</v>
      </c>
      <c r="D3455" t="s">
        <v>183</v>
      </c>
      <c r="E3455" t="s">
        <v>20</v>
      </c>
      <c r="F3455" t="s">
        <v>9786</v>
      </c>
      <c r="G3455" s="6">
        <f t="shared" si="477"/>
        <v>13398</v>
      </c>
      <c r="H3455" t="s">
        <v>56</v>
      </c>
      <c r="I3455" t="s">
        <v>98</v>
      </c>
      <c r="J3455" t="str">
        <f t="shared" si="478"/>
        <v>Amruta Sinha</v>
      </c>
      <c r="K3455" t="s">
        <v>5878</v>
      </c>
      <c r="L3455" s="7">
        <f t="shared" si="483"/>
        <v>45625</v>
      </c>
      <c r="N3455" s="1" t="str">
        <f t="shared" si="479"/>
        <v/>
      </c>
      <c r="P3455" s="7" t="str">
        <f t="shared" si="484"/>
        <v/>
      </c>
      <c r="R3455">
        <v>0</v>
      </c>
      <c r="S3455">
        <v>1</v>
      </c>
      <c r="U3455" t="s">
        <v>100</v>
      </c>
      <c r="W3455" t="str">
        <f t="shared" si="480"/>
        <v>Open</v>
      </c>
      <c r="X3455" t="str">
        <f>_xlfn.XLOOKUP(B3455,'Customers'!A:A,'Customers'!E:E,"")</f>
        <v>SMB</v>
      </c>
      <c r="Y3455">
        <f t="shared" si="481"/>
        <v>0</v>
      </c>
      <c r="Z3455" t="str">
        <f t="shared" si="482"/>
        <v/>
      </c>
      <c r="AA3455">
        <f t="shared" si="485"/>
        <v>0</v>
      </c>
    </row>
    <row r="3456" spans="1:27">
      <c r="A3456" t="s">
        <v>9787</v>
      </c>
      <c r="B3456" t="s">
        <v>556</v>
      </c>
      <c r="C3456" t="s">
        <v>654</v>
      </c>
      <c r="D3456" t="s">
        <v>37</v>
      </c>
      <c r="E3456" t="s">
        <v>91</v>
      </c>
      <c r="F3456" t="s">
        <v>9788</v>
      </c>
      <c r="G3456" s="6">
        <f t="shared" si="477"/>
        <v>172411</v>
      </c>
      <c r="H3456" t="s">
        <v>22</v>
      </c>
      <c r="I3456" t="s">
        <v>93</v>
      </c>
      <c r="J3456" t="str">
        <f t="shared" si="478"/>
        <v>Owen Mane</v>
      </c>
      <c r="K3456" t="s">
        <v>2872</v>
      </c>
      <c r="L3456" s="7">
        <f t="shared" si="483"/>
        <v>44997</v>
      </c>
      <c r="M3456" s="7">
        <v>45023</v>
      </c>
      <c r="N3456" s="1">
        <f t="shared" si="479"/>
        <v>45023</v>
      </c>
      <c r="O3456" s="7">
        <v>45165</v>
      </c>
      <c r="P3456" s="7">
        <f t="shared" si="484"/>
        <v>45165</v>
      </c>
      <c r="Q3456">
        <v>168</v>
      </c>
      <c r="R3456">
        <v>1</v>
      </c>
      <c r="S3456">
        <v>3</v>
      </c>
      <c r="T3456">
        <v>1.6</v>
      </c>
      <c r="U3456" t="s">
        <v>58</v>
      </c>
      <c r="W3456" t="str">
        <f t="shared" si="480"/>
        <v>Won</v>
      </c>
      <c r="X3456" t="str">
        <f>_xlfn.XLOOKUP(B3456,'Customers'!A:A,'Customers'!E:E,"")</f>
        <v>SMB</v>
      </c>
      <c r="Y3456">
        <f t="shared" si="481"/>
        <v>1</v>
      </c>
      <c r="Z3456">
        <f t="shared" si="482"/>
        <v>142</v>
      </c>
      <c r="AA3456">
        <f t="shared" si="485"/>
        <v>1</v>
      </c>
    </row>
    <row r="3457" spans="1:27">
      <c r="A3457" t="s">
        <v>9789</v>
      </c>
      <c r="B3457" t="s">
        <v>7761</v>
      </c>
      <c r="C3457" t="s">
        <v>1007</v>
      </c>
      <c r="D3457" t="s">
        <v>37</v>
      </c>
      <c r="E3457" t="s">
        <v>115</v>
      </c>
      <c r="F3457" t="s">
        <v>9790</v>
      </c>
      <c r="G3457" s="6">
        <f t="shared" si="477"/>
        <v>165009</v>
      </c>
      <c r="H3457" t="s">
        <v>22</v>
      </c>
      <c r="I3457" t="s">
        <v>326</v>
      </c>
      <c r="J3457" t="str">
        <f t="shared" si="478"/>
        <v>Krish Varughese</v>
      </c>
      <c r="K3457" t="s">
        <v>2129</v>
      </c>
      <c r="L3457" s="7">
        <f t="shared" si="483"/>
        <v>44873</v>
      </c>
      <c r="M3457" s="7">
        <v>44917</v>
      </c>
      <c r="N3457" s="1">
        <f t="shared" si="479"/>
        <v>44917</v>
      </c>
      <c r="O3457" s="7">
        <v>45045</v>
      </c>
      <c r="P3457" s="7">
        <f t="shared" si="484"/>
        <v>45045</v>
      </c>
      <c r="Q3457">
        <v>172</v>
      </c>
      <c r="R3457">
        <v>0</v>
      </c>
      <c r="S3457">
        <v>1</v>
      </c>
      <c r="T3457">
        <v>32.4</v>
      </c>
      <c r="U3457" t="s">
        <v>42</v>
      </c>
      <c r="W3457" t="str">
        <f t="shared" si="480"/>
        <v>Lost</v>
      </c>
      <c r="X3457" t="str">
        <f>_xlfn.XLOOKUP(B3457,'Customers'!A:A,'Customers'!E:E,"")</f>
        <v>Mid-Market</v>
      </c>
      <c r="Y3457">
        <f t="shared" si="481"/>
        <v>1</v>
      </c>
      <c r="Z3457">
        <f t="shared" si="482"/>
        <v>128</v>
      </c>
      <c r="AA3457">
        <f t="shared" si="485"/>
        <v>1</v>
      </c>
    </row>
    <row r="3458" spans="1:27">
      <c r="A3458" t="s">
        <v>9791</v>
      </c>
      <c r="B3458" t="s">
        <v>3361</v>
      </c>
      <c r="C3458" t="s">
        <v>2507</v>
      </c>
      <c r="D3458" t="s">
        <v>66</v>
      </c>
      <c r="E3458" t="s">
        <v>91</v>
      </c>
      <c r="F3458" t="s">
        <v>9792</v>
      </c>
      <c r="G3458" s="6">
        <f t="shared" ref="G3458:G3521" si="486">IF(F3458="","",IF(RIGHT(UPPER(SUBSTITUTE(SUBSTITUTE(SUBSTITUTE(TRIM(F3458),"$",""),",","")," ","")),1)="K",VALUE(LEFT(UPPER(SUBSTITUTE(SUBSTITUTE(SUBSTITUTE(TRIM(F3458),"$",""),",","")," ","")),LEN(UPPER(SUBSTITUTE(SUBSTITUTE(SUBSTITUTE(TRIM(F3458),"$",""),",","")," ","")))-1))*1000,IF(RIGHT(UPPER(SUBSTITUTE(SUBSTITUTE(SUBSTITUTE(TRIM(F3458),"$",""),",","")," ","")),1)="M",VALUE(LEFT(UPPER(SUBSTITUTE(SUBSTITUTE(SUBSTITUTE(TRIM(F3458),"$",""),",","")," ","")),LEN(UPPER(SUBSTITUTE(SUBSTITUTE(SUBSTITUTE(TRIM(F3458),"$",""),",","")," ","")))-1))*1000000,VALUE(SUBSTITUTE(SUBSTITUTE(SUBSTITUTE(TRIM(F3458),"$",""),",","")," ","")))))</f>
        <v>20130</v>
      </c>
      <c r="H3458" t="s">
        <v>161</v>
      </c>
      <c r="I3458" t="s">
        <v>86</v>
      </c>
      <c r="J3458" t="str">
        <f t="shared" ref="J3458:J3521" si="487">PROPER(TRIM(I3458))</f>
        <v>Mason Solanki</v>
      </c>
      <c r="K3458" t="s">
        <v>822</v>
      </c>
      <c r="L3458" s="7">
        <f t="shared" si="483"/>
        <v>44871</v>
      </c>
      <c r="M3458" s="7">
        <v>44962</v>
      </c>
      <c r="N3458" s="1">
        <f t="shared" ref="N3458:N3521" si="488">IF(M3458="","",IF(ISNUMBER(M3458),M3458,IF(ISNUMBER(SEARCH("/",M3458)),DATE(VALUE(RIGHT(M3458,4)),VALUE(MID(M3458,4,2)),VALUE(LEFT(M3458,2))),DATE(VALUE(LEFT(M3458,4)),VALUE(MID(M3458,6,2)),VALUE(RIGHT(M3458,2))))))</f>
        <v>44962</v>
      </c>
      <c r="O3458" s="7">
        <v>44929</v>
      </c>
      <c r="P3458" s="7">
        <f t="shared" si="484"/>
        <v>44929</v>
      </c>
      <c r="Q3458">
        <v>58</v>
      </c>
      <c r="R3458">
        <v>1</v>
      </c>
      <c r="S3458">
        <v>2</v>
      </c>
      <c r="T3458">
        <v>24</v>
      </c>
      <c r="U3458" t="s">
        <v>42</v>
      </c>
      <c r="W3458" t="str">
        <f t="shared" ref="W3458:W3521" si="489">IF(E3458="","",IF(E3458="Closed Won","Won",IF(E3458="Closed Lost","Lost","Open")))</f>
        <v>Won</v>
      </c>
      <c r="X3458" t="str">
        <f>_xlfn.XLOOKUP(B3458,'Customers'!A:A,'Customers'!E:E,"")</f>
        <v>Mid-Market</v>
      </c>
      <c r="Y3458">
        <f t="shared" ref="Y3458:Y3521" si="490">IF(OR(W3458="Won",W3458="Lost"),1,0)</f>
        <v>1</v>
      </c>
      <c r="Z3458">
        <f t="shared" ref="Z3458:Z3521" si="491">IF(OR(N3458="",P3458=""),"",P3458-N3458)</f>
        <v>-33</v>
      </c>
      <c r="AA3458">
        <f t="shared" si="485"/>
        <v>0</v>
      </c>
    </row>
    <row r="3459" spans="1:27">
      <c r="A3459" t="s">
        <v>9793</v>
      </c>
      <c r="B3459" t="s">
        <v>9794</v>
      </c>
      <c r="C3459" t="s">
        <v>18</v>
      </c>
      <c r="D3459" t="s">
        <v>53</v>
      </c>
      <c r="E3459" t="s">
        <v>20</v>
      </c>
      <c r="F3459" t="s">
        <v>2341</v>
      </c>
      <c r="G3459" s="6">
        <f t="shared" si="486"/>
        <v>39409</v>
      </c>
      <c r="H3459" t="s">
        <v>30</v>
      </c>
      <c r="I3459" t="s">
        <v>3247</v>
      </c>
      <c r="J3459" t="str">
        <f t="shared" si="487"/>
        <v>Aachal Soni</v>
      </c>
      <c r="K3459" t="s">
        <v>4043</v>
      </c>
      <c r="L3459" s="7">
        <f t="shared" ref="L3459:L3522" si="492">IF(K3459="","",IF(ISNUMBER(K3459),K3459,IF(ISNUMBER(SEARCH("/",K3459)),DATE(VALUE(RIGHT(K3459,4)),VALUE(MID(K3459,4,2)),VALUE(LEFT(K3459,2))),DATE(VALUE(LEFT(K3459,4)),VALUE(MID(K3459,6,2)),VALUE(RIGHT(K3459,2))))))</f>
        <v>45329</v>
      </c>
      <c r="M3459" s="7">
        <v>45509</v>
      </c>
      <c r="N3459" s="1">
        <f t="shared" si="488"/>
        <v>45509</v>
      </c>
      <c r="P3459" s="7" t="str">
        <f t="shared" ref="P3459:P3522" si="493">IF(O3459="","",IF(ISNUMBER(O3459),O3459,DATE(VALUE(LEFT(O3459,4)),VALUE(MID(O3459,6,2)),VALUE(RIGHT(O3459,2)))))</f>
        <v/>
      </c>
      <c r="R3459">
        <v>0</v>
      </c>
      <c r="S3459">
        <v>1</v>
      </c>
      <c r="T3459">
        <v>13.9</v>
      </c>
      <c r="U3459" t="s">
        <v>33</v>
      </c>
      <c r="W3459" t="str">
        <f t="shared" si="489"/>
        <v>Open</v>
      </c>
      <c r="X3459" t="str">
        <f>_xlfn.XLOOKUP(B3459,'Customers'!A:A,'Customers'!E:E,"")</f>
        <v>SMB</v>
      </c>
      <c r="Y3459">
        <f t="shared" si="490"/>
        <v>0</v>
      </c>
      <c r="Z3459" t="str">
        <f t="shared" si="491"/>
        <v/>
      </c>
      <c r="AA3459">
        <f t="shared" ref="AA3459:AA3522" si="494">IF(AND(Y3459=1,Z3459&gt;30),1,0)</f>
        <v>0</v>
      </c>
    </row>
    <row r="3460" spans="1:27">
      <c r="A3460" t="s">
        <v>9795</v>
      </c>
      <c r="B3460" t="s">
        <v>8818</v>
      </c>
      <c r="C3460" t="s">
        <v>4227</v>
      </c>
      <c r="D3460" t="s">
        <v>66</v>
      </c>
      <c r="E3460" t="s">
        <v>177</v>
      </c>
      <c r="F3460" t="s">
        <v>9796</v>
      </c>
      <c r="G3460" s="6">
        <f t="shared" si="486"/>
        <v>7616</v>
      </c>
      <c r="H3460" t="s">
        <v>22</v>
      </c>
      <c r="I3460" t="s">
        <v>156</v>
      </c>
      <c r="J3460" t="str">
        <f t="shared" si="487"/>
        <v>Lakshmi Hayre</v>
      </c>
      <c r="K3460" t="s">
        <v>9797</v>
      </c>
      <c r="L3460" s="7">
        <f t="shared" si="492"/>
        <v>45612</v>
      </c>
      <c r="M3460" s="7">
        <v>45758</v>
      </c>
      <c r="N3460" s="1">
        <f t="shared" si="488"/>
        <v>45758</v>
      </c>
      <c r="P3460" s="7" t="str">
        <f t="shared" si="493"/>
        <v/>
      </c>
      <c r="R3460">
        <v>0</v>
      </c>
      <c r="S3460">
        <v>1</v>
      </c>
      <c r="T3460">
        <v>15.9</v>
      </c>
      <c r="U3460" t="s">
        <v>25</v>
      </c>
      <c r="W3460" t="str">
        <f t="shared" si="489"/>
        <v>Open</v>
      </c>
      <c r="X3460" t="str">
        <f>_xlfn.XLOOKUP(B3460,'Customers'!A:A,'Customers'!E:E,"")</f>
        <v>SMB</v>
      </c>
      <c r="Y3460">
        <f t="shared" si="490"/>
        <v>0</v>
      </c>
      <c r="Z3460" t="str">
        <f t="shared" si="491"/>
        <v/>
      </c>
      <c r="AA3460">
        <f t="shared" si="494"/>
        <v>0</v>
      </c>
    </row>
    <row r="3461" spans="1:27">
      <c r="A3461" t="s">
        <v>9798</v>
      </c>
      <c r="B3461" t="s">
        <v>622</v>
      </c>
      <c r="C3461" t="s">
        <v>4954</v>
      </c>
      <c r="D3461" t="s">
        <v>66</v>
      </c>
      <c r="E3461" t="s">
        <v>177</v>
      </c>
      <c r="F3461" t="s">
        <v>2983</v>
      </c>
      <c r="G3461" s="6">
        <f t="shared" si="486"/>
        <v>5253</v>
      </c>
      <c r="H3461" t="s">
        <v>172</v>
      </c>
      <c r="I3461" t="s">
        <v>80</v>
      </c>
      <c r="J3461" t="str">
        <f t="shared" si="487"/>
        <v>Shivani Natt</v>
      </c>
      <c r="K3461" t="s">
        <v>5629</v>
      </c>
      <c r="L3461" s="7">
        <f t="shared" si="492"/>
        <v>44721</v>
      </c>
      <c r="M3461" s="7">
        <v>44779</v>
      </c>
      <c r="N3461" s="1">
        <f t="shared" si="488"/>
        <v>44779</v>
      </c>
      <c r="P3461" s="7" t="str">
        <f t="shared" si="493"/>
        <v/>
      </c>
      <c r="R3461">
        <v>0</v>
      </c>
      <c r="S3461">
        <v>1</v>
      </c>
      <c r="T3461">
        <v>0.3</v>
      </c>
      <c r="U3461" t="s">
        <v>25</v>
      </c>
      <c r="W3461" t="str">
        <f t="shared" si="489"/>
        <v>Open</v>
      </c>
      <c r="X3461" t="str">
        <f>_xlfn.XLOOKUP(B3461,'Customers'!A:A,'Customers'!E:E,"")</f>
        <v>Enterprise</v>
      </c>
      <c r="Y3461">
        <f t="shared" si="490"/>
        <v>0</v>
      </c>
      <c r="Z3461" t="str">
        <f t="shared" si="491"/>
        <v/>
      </c>
      <c r="AA3461">
        <f t="shared" si="494"/>
        <v>0</v>
      </c>
    </row>
    <row r="3462" spans="1:27">
      <c r="A3462" t="s">
        <v>9799</v>
      </c>
      <c r="B3462" t="s">
        <v>3037</v>
      </c>
      <c r="C3462" t="s">
        <v>2082</v>
      </c>
      <c r="D3462" t="s">
        <v>66</v>
      </c>
      <c r="E3462" t="s">
        <v>91</v>
      </c>
      <c r="F3462" t="s">
        <v>9800</v>
      </c>
      <c r="G3462" s="6">
        <f t="shared" si="486"/>
        <v>7100</v>
      </c>
      <c r="H3462" t="s">
        <v>56</v>
      </c>
      <c r="I3462" t="s">
        <v>86</v>
      </c>
      <c r="J3462" t="str">
        <f t="shared" si="487"/>
        <v>Mason Solanki</v>
      </c>
      <c r="K3462" t="s">
        <v>1397</v>
      </c>
      <c r="L3462" s="7">
        <f t="shared" si="492"/>
        <v>44999</v>
      </c>
      <c r="M3462" s="7">
        <v>45171</v>
      </c>
      <c r="N3462" s="1">
        <f t="shared" si="488"/>
        <v>45171</v>
      </c>
      <c r="O3462" s="7">
        <v>45142</v>
      </c>
      <c r="P3462" s="7">
        <f t="shared" si="493"/>
        <v>45142</v>
      </c>
      <c r="Q3462">
        <v>143</v>
      </c>
      <c r="R3462">
        <v>1</v>
      </c>
      <c r="S3462">
        <v>1</v>
      </c>
      <c r="T3462">
        <v>17.3</v>
      </c>
      <c r="U3462" t="s">
        <v>42</v>
      </c>
      <c r="W3462" t="str">
        <f t="shared" si="489"/>
        <v>Won</v>
      </c>
      <c r="X3462" t="str">
        <f>_xlfn.XLOOKUP(B3462,'Customers'!A:A,'Customers'!E:E,"")</f>
        <v>SMB</v>
      </c>
      <c r="Y3462">
        <f t="shared" si="490"/>
        <v>1</v>
      </c>
      <c r="Z3462">
        <f t="shared" si="491"/>
        <v>-29</v>
      </c>
      <c r="AA3462">
        <f t="shared" si="494"/>
        <v>0</v>
      </c>
    </row>
    <row r="3463" spans="1:27">
      <c r="A3463" t="s">
        <v>9801</v>
      </c>
      <c r="B3463" t="s">
        <v>6576</v>
      </c>
      <c r="C3463" t="s">
        <v>4113</v>
      </c>
      <c r="D3463" t="s">
        <v>19</v>
      </c>
      <c r="E3463" t="s">
        <v>91</v>
      </c>
      <c r="F3463" t="s">
        <v>9802</v>
      </c>
      <c r="G3463" s="6">
        <f t="shared" si="486"/>
        <v>5048</v>
      </c>
      <c r="H3463" t="s">
        <v>151</v>
      </c>
      <c r="I3463" t="s">
        <v>117</v>
      </c>
      <c r="J3463" t="str">
        <f t="shared" si="487"/>
        <v>Ekta Uppal</v>
      </c>
      <c r="K3463" t="s">
        <v>9803</v>
      </c>
      <c r="L3463" s="7">
        <f t="shared" si="492"/>
        <v>44648</v>
      </c>
      <c r="M3463" s="7">
        <v>44723</v>
      </c>
      <c r="N3463" s="1">
        <f t="shared" si="488"/>
        <v>44723</v>
      </c>
      <c r="O3463" s="7">
        <v>44797</v>
      </c>
      <c r="P3463" s="7">
        <f t="shared" si="493"/>
        <v>44797</v>
      </c>
      <c r="Q3463">
        <v>149</v>
      </c>
      <c r="R3463">
        <v>1</v>
      </c>
      <c r="S3463">
        <v>4</v>
      </c>
      <c r="T3463">
        <v>16.100000000000001</v>
      </c>
      <c r="U3463" t="s">
        <v>58</v>
      </c>
      <c r="W3463" t="str">
        <f t="shared" si="489"/>
        <v>Won</v>
      </c>
      <c r="X3463" t="str">
        <f>_xlfn.XLOOKUP(B3463,'Customers'!A:A,'Customers'!E:E,"")</f>
        <v>Mid-Market</v>
      </c>
      <c r="Y3463">
        <f t="shared" si="490"/>
        <v>1</v>
      </c>
      <c r="Z3463">
        <f t="shared" si="491"/>
        <v>74</v>
      </c>
      <c r="AA3463">
        <f t="shared" si="494"/>
        <v>1</v>
      </c>
    </row>
    <row r="3464" spans="1:27">
      <c r="A3464" t="s">
        <v>9804</v>
      </c>
      <c r="B3464" t="s">
        <v>2817</v>
      </c>
      <c r="C3464" t="s">
        <v>654</v>
      </c>
      <c r="D3464" t="s">
        <v>37</v>
      </c>
      <c r="E3464" t="s">
        <v>115</v>
      </c>
      <c r="F3464" t="s">
        <v>9805</v>
      </c>
      <c r="G3464" s="6">
        <f t="shared" si="486"/>
        <v>187858</v>
      </c>
      <c r="H3464" t="s">
        <v>56</v>
      </c>
      <c r="I3464" t="s">
        <v>98</v>
      </c>
      <c r="J3464" t="str">
        <f t="shared" si="487"/>
        <v>Amruta Sinha</v>
      </c>
      <c r="K3464" t="s">
        <v>1309</v>
      </c>
      <c r="L3464" s="7">
        <f t="shared" si="492"/>
        <v>44620</v>
      </c>
      <c r="M3464" s="7">
        <v>44678</v>
      </c>
      <c r="N3464" s="1">
        <f t="shared" si="488"/>
        <v>44678</v>
      </c>
      <c r="O3464" s="7">
        <v>44755</v>
      </c>
      <c r="P3464" s="7">
        <f t="shared" si="493"/>
        <v>44755</v>
      </c>
      <c r="Q3464">
        <v>135</v>
      </c>
      <c r="R3464">
        <v>0</v>
      </c>
      <c r="S3464">
        <v>1</v>
      </c>
      <c r="T3464">
        <v>31.7</v>
      </c>
      <c r="U3464" t="s">
        <v>100</v>
      </c>
      <c r="W3464" t="str">
        <f t="shared" si="489"/>
        <v>Lost</v>
      </c>
      <c r="X3464" t="str">
        <f>_xlfn.XLOOKUP(B3464,'Customers'!A:A,'Customers'!E:E,"")</f>
        <v>SMB</v>
      </c>
      <c r="Y3464">
        <f t="shared" si="490"/>
        <v>1</v>
      </c>
      <c r="Z3464">
        <f t="shared" si="491"/>
        <v>77</v>
      </c>
      <c r="AA3464">
        <f t="shared" si="494"/>
        <v>1</v>
      </c>
    </row>
    <row r="3465" spans="1:27">
      <c r="A3465" t="s">
        <v>9806</v>
      </c>
      <c r="B3465" t="s">
        <v>2741</v>
      </c>
      <c r="C3465" t="s">
        <v>9171</v>
      </c>
      <c r="D3465" t="s">
        <v>66</v>
      </c>
      <c r="E3465" t="s">
        <v>91</v>
      </c>
      <c r="F3465" t="s">
        <v>2605</v>
      </c>
      <c r="G3465" s="6">
        <f t="shared" si="486"/>
        <v>10488</v>
      </c>
      <c r="H3465" t="s">
        <v>79</v>
      </c>
      <c r="I3465" t="s">
        <v>139</v>
      </c>
      <c r="J3465" t="str">
        <f t="shared" si="487"/>
        <v>Champak Rao</v>
      </c>
      <c r="K3465" t="s">
        <v>1071</v>
      </c>
      <c r="L3465" s="7">
        <f t="shared" si="492"/>
        <v>44619</v>
      </c>
      <c r="M3465" s="7">
        <v>44798</v>
      </c>
      <c r="N3465" s="1">
        <f t="shared" si="488"/>
        <v>44798</v>
      </c>
      <c r="O3465" s="7">
        <v>44681</v>
      </c>
      <c r="P3465" s="7">
        <f t="shared" si="493"/>
        <v>44681</v>
      </c>
      <c r="Q3465">
        <v>62</v>
      </c>
      <c r="R3465">
        <v>0</v>
      </c>
      <c r="S3465">
        <v>1</v>
      </c>
      <c r="U3465" t="s">
        <v>33</v>
      </c>
      <c r="W3465" t="str">
        <f t="shared" si="489"/>
        <v>Won</v>
      </c>
      <c r="X3465" t="str">
        <f>_xlfn.XLOOKUP(B3465,'Customers'!A:A,'Customers'!E:E,"")</f>
        <v>SMB</v>
      </c>
      <c r="Y3465">
        <f t="shared" si="490"/>
        <v>1</v>
      </c>
      <c r="Z3465">
        <f t="shared" si="491"/>
        <v>-117</v>
      </c>
      <c r="AA3465">
        <f t="shared" si="494"/>
        <v>0</v>
      </c>
    </row>
    <row r="3466" spans="1:27">
      <c r="A3466" t="s">
        <v>9807</v>
      </c>
      <c r="B3466" t="s">
        <v>295</v>
      </c>
      <c r="C3466" t="s">
        <v>3260</v>
      </c>
      <c r="D3466" t="s">
        <v>66</v>
      </c>
      <c r="E3466" t="s">
        <v>20</v>
      </c>
      <c r="F3466" t="s">
        <v>9808</v>
      </c>
      <c r="G3466" s="6">
        <f t="shared" si="486"/>
        <v>13254</v>
      </c>
      <c r="H3466" t="s">
        <v>56</v>
      </c>
      <c r="I3466" t="s">
        <v>73</v>
      </c>
      <c r="J3466" t="str">
        <f t="shared" si="487"/>
        <v>Karan Karnik</v>
      </c>
      <c r="K3466" t="s">
        <v>1049</v>
      </c>
      <c r="L3466" s="7">
        <f t="shared" si="492"/>
        <v>44739</v>
      </c>
      <c r="M3466" s="7">
        <v>44841</v>
      </c>
      <c r="N3466" s="1">
        <f t="shared" si="488"/>
        <v>44841</v>
      </c>
      <c r="P3466" s="7" t="str">
        <f t="shared" si="493"/>
        <v/>
      </c>
      <c r="R3466">
        <v>0</v>
      </c>
      <c r="S3466">
        <v>1</v>
      </c>
      <c r="T3466">
        <v>21.8</v>
      </c>
      <c r="U3466" t="s">
        <v>42</v>
      </c>
      <c r="W3466" t="str">
        <f t="shared" si="489"/>
        <v>Open</v>
      </c>
      <c r="X3466" t="str">
        <f>_xlfn.XLOOKUP(B3466,'Customers'!A:A,'Customers'!E:E,"")</f>
        <v>SMB</v>
      </c>
      <c r="Y3466">
        <f t="shared" si="490"/>
        <v>0</v>
      </c>
      <c r="Z3466" t="str">
        <f t="shared" si="491"/>
        <v/>
      </c>
      <c r="AA3466">
        <f t="shared" si="494"/>
        <v>0</v>
      </c>
    </row>
    <row r="3467" spans="1:27">
      <c r="A3467" t="s">
        <v>9809</v>
      </c>
      <c r="B3467" t="s">
        <v>1490</v>
      </c>
      <c r="C3467" t="s">
        <v>1755</v>
      </c>
      <c r="D3467" t="s">
        <v>183</v>
      </c>
      <c r="E3467" t="s">
        <v>54</v>
      </c>
      <c r="F3467" t="s">
        <v>9810</v>
      </c>
      <c r="G3467" s="6">
        <f t="shared" si="486"/>
        <v>13024</v>
      </c>
      <c r="H3467" t="s">
        <v>151</v>
      </c>
      <c r="I3467" t="s">
        <v>62</v>
      </c>
      <c r="J3467" t="str">
        <f t="shared" si="487"/>
        <v>Jairaj Panchal</v>
      </c>
      <c r="K3467" t="s">
        <v>4174</v>
      </c>
      <c r="L3467" s="7">
        <f t="shared" si="492"/>
        <v>45286</v>
      </c>
      <c r="M3467" s="7">
        <v>45395</v>
      </c>
      <c r="N3467" s="1">
        <f t="shared" si="488"/>
        <v>45395</v>
      </c>
      <c r="P3467" s="7" t="str">
        <f t="shared" si="493"/>
        <v/>
      </c>
      <c r="R3467">
        <v>0</v>
      </c>
      <c r="S3467">
        <v>1</v>
      </c>
      <c r="T3467">
        <v>30.9</v>
      </c>
      <c r="U3467" t="s">
        <v>33</v>
      </c>
      <c r="W3467" t="str">
        <f t="shared" si="489"/>
        <v>Open</v>
      </c>
      <c r="X3467" t="str">
        <f>_xlfn.XLOOKUP(B3467,'Customers'!A:A,'Customers'!E:E,"")</f>
        <v>Mid-Market</v>
      </c>
      <c r="Y3467">
        <f t="shared" si="490"/>
        <v>0</v>
      </c>
      <c r="Z3467" t="str">
        <f t="shared" si="491"/>
        <v/>
      </c>
      <c r="AA3467">
        <f t="shared" si="494"/>
        <v>0</v>
      </c>
    </row>
    <row r="3468" spans="1:27">
      <c r="A3468" t="s">
        <v>9811</v>
      </c>
      <c r="B3468" t="s">
        <v>3831</v>
      </c>
      <c r="C3468" t="s">
        <v>18</v>
      </c>
      <c r="D3468" t="s">
        <v>37</v>
      </c>
      <c r="E3468" t="s">
        <v>45</v>
      </c>
      <c r="F3468" t="s">
        <v>9812</v>
      </c>
      <c r="G3468" s="6">
        <f t="shared" si="486"/>
        <v>138027</v>
      </c>
      <c r="H3468" t="s">
        <v>151</v>
      </c>
      <c r="I3468" t="s">
        <v>117</v>
      </c>
      <c r="J3468" t="str">
        <f t="shared" si="487"/>
        <v>Ekta Uppal</v>
      </c>
      <c r="K3468" t="s">
        <v>9813</v>
      </c>
      <c r="L3468" s="7">
        <f t="shared" si="492"/>
        <v>45274</v>
      </c>
      <c r="M3468" s="7">
        <v>45359</v>
      </c>
      <c r="N3468" s="1">
        <f t="shared" si="488"/>
        <v>45359</v>
      </c>
      <c r="P3468" s="7" t="str">
        <f t="shared" si="493"/>
        <v/>
      </c>
      <c r="R3468">
        <v>0</v>
      </c>
      <c r="S3468">
        <v>1</v>
      </c>
      <c r="T3468">
        <v>33.200000000000003</v>
      </c>
      <c r="U3468" t="s">
        <v>25</v>
      </c>
      <c r="W3468" t="str">
        <f t="shared" si="489"/>
        <v>Open</v>
      </c>
      <c r="X3468" t="str">
        <f>_xlfn.XLOOKUP(B3468,'Customers'!A:A,'Customers'!E:E,"")</f>
        <v>Mid-Market</v>
      </c>
      <c r="Y3468">
        <f t="shared" si="490"/>
        <v>0</v>
      </c>
      <c r="Z3468" t="str">
        <f t="shared" si="491"/>
        <v/>
      </c>
      <c r="AA3468">
        <f t="shared" si="494"/>
        <v>0</v>
      </c>
    </row>
    <row r="3469" spans="1:27">
      <c r="A3469" t="s">
        <v>9814</v>
      </c>
      <c r="B3469" t="s">
        <v>198</v>
      </c>
      <c r="C3469" t="s">
        <v>3357</v>
      </c>
      <c r="D3469" t="s">
        <v>53</v>
      </c>
      <c r="E3469" t="s">
        <v>20</v>
      </c>
      <c r="F3469" t="s">
        <v>9815</v>
      </c>
      <c r="G3469" s="6">
        <f t="shared" si="486"/>
        <v>28128</v>
      </c>
      <c r="H3469" t="s">
        <v>151</v>
      </c>
      <c r="I3469" t="s">
        <v>127</v>
      </c>
      <c r="J3469" t="str">
        <f t="shared" si="487"/>
        <v>Kashish Patla</v>
      </c>
      <c r="K3469" t="s">
        <v>4111</v>
      </c>
      <c r="L3469" s="7">
        <f t="shared" si="492"/>
        <v>44738</v>
      </c>
      <c r="M3469" s="7">
        <v>44856</v>
      </c>
      <c r="N3469" s="1">
        <f t="shared" si="488"/>
        <v>44856</v>
      </c>
      <c r="P3469" s="7" t="str">
        <f t="shared" si="493"/>
        <v/>
      </c>
      <c r="R3469">
        <v>0</v>
      </c>
      <c r="S3469">
        <v>1</v>
      </c>
      <c r="T3469">
        <v>23.3</v>
      </c>
      <c r="U3469" t="s">
        <v>42</v>
      </c>
      <c r="W3469" t="str">
        <f t="shared" si="489"/>
        <v>Open</v>
      </c>
      <c r="X3469" t="str">
        <f>_xlfn.XLOOKUP(B3469,'Customers'!A:A,'Customers'!E:E,"")</f>
        <v>Mid-Market</v>
      </c>
      <c r="Y3469">
        <f t="shared" si="490"/>
        <v>0</v>
      </c>
      <c r="Z3469" t="str">
        <f t="shared" si="491"/>
        <v/>
      </c>
      <c r="AA3469">
        <f t="shared" si="494"/>
        <v>0</v>
      </c>
    </row>
    <row r="3470" spans="1:27">
      <c r="A3470" t="s">
        <v>9816</v>
      </c>
      <c r="B3470" t="s">
        <v>518</v>
      </c>
      <c r="C3470" t="s">
        <v>1303</v>
      </c>
      <c r="D3470" t="s">
        <v>53</v>
      </c>
      <c r="E3470" t="s">
        <v>115</v>
      </c>
      <c r="F3470" t="s">
        <v>9817</v>
      </c>
      <c r="G3470" s="6">
        <f t="shared" si="486"/>
        <v>33409</v>
      </c>
      <c r="H3470" t="s">
        <v>47</v>
      </c>
      <c r="I3470" t="s">
        <v>145</v>
      </c>
      <c r="J3470" t="str">
        <f t="shared" si="487"/>
        <v>Krish Varughese</v>
      </c>
      <c r="K3470" t="s">
        <v>5288</v>
      </c>
      <c r="L3470" s="7">
        <f t="shared" si="492"/>
        <v>44782</v>
      </c>
      <c r="M3470" s="7">
        <v>44861</v>
      </c>
      <c r="N3470" s="1">
        <f t="shared" si="488"/>
        <v>44861</v>
      </c>
      <c r="O3470" s="7">
        <v>44868</v>
      </c>
      <c r="P3470" s="7">
        <f t="shared" si="493"/>
        <v>44868</v>
      </c>
      <c r="Q3470">
        <v>86</v>
      </c>
      <c r="R3470">
        <v>0</v>
      </c>
      <c r="S3470">
        <v>1</v>
      </c>
      <c r="T3470">
        <v>22.3</v>
      </c>
      <c r="U3470" t="s">
        <v>25</v>
      </c>
      <c r="W3470" t="str">
        <f t="shared" si="489"/>
        <v>Lost</v>
      </c>
      <c r="X3470" t="str">
        <f>_xlfn.XLOOKUP(B3470,'Customers'!A:A,'Customers'!E:E,"")</f>
        <v>Mid-Market</v>
      </c>
      <c r="Y3470">
        <f t="shared" si="490"/>
        <v>1</v>
      </c>
      <c r="Z3470">
        <f t="shared" si="491"/>
        <v>7</v>
      </c>
      <c r="AA3470">
        <f t="shared" si="494"/>
        <v>0</v>
      </c>
    </row>
    <row r="3471" spans="1:27">
      <c r="A3471" t="s">
        <v>9818</v>
      </c>
      <c r="B3471" t="s">
        <v>6889</v>
      </c>
      <c r="C3471" t="s">
        <v>5395</v>
      </c>
      <c r="D3471" t="s">
        <v>183</v>
      </c>
      <c r="E3471" t="s">
        <v>115</v>
      </c>
      <c r="F3471" t="s">
        <v>9819</v>
      </c>
      <c r="G3471" s="6">
        <f t="shared" si="486"/>
        <v>11776</v>
      </c>
      <c r="H3471" t="s">
        <v>47</v>
      </c>
      <c r="I3471" t="s">
        <v>156</v>
      </c>
      <c r="J3471" t="str">
        <f t="shared" si="487"/>
        <v>Lakshmi Hayre</v>
      </c>
      <c r="K3471" t="s">
        <v>6917</v>
      </c>
      <c r="L3471" s="7">
        <f t="shared" si="492"/>
        <v>45294</v>
      </c>
      <c r="M3471" s="7">
        <v>45453</v>
      </c>
      <c r="N3471" s="1">
        <f t="shared" si="488"/>
        <v>45453</v>
      </c>
      <c r="O3471" s="7">
        <v>45381</v>
      </c>
      <c r="P3471" s="7">
        <f t="shared" si="493"/>
        <v>45381</v>
      </c>
      <c r="Q3471">
        <v>87</v>
      </c>
      <c r="R3471">
        <v>0</v>
      </c>
      <c r="S3471">
        <v>1</v>
      </c>
      <c r="T3471">
        <v>30.8</v>
      </c>
      <c r="U3471" t="s">
        <v>58</v>
      </c>
      <c r="W3471" t="str">
        <f t="shared" si="489"/>
        <v>Lost</v>
      </c>
      <c r="X3471" t="str">
        <f>_xlfn.XLOOKUP(B3471,'Customers'!A:A,'Customers'!E:E,"")</f>
        <v>Mid-Market</v>
      </c>
      <c r="Y3471">
        <f t="shared" si="490"/>
        <v>1</v>
      </c>
      <c r="Z3471">
        <f t="shared" si="491"/>
        <v>-72</v>
      </c>
      <c r="AA3471">
        <f t="shared" si="494"/>
        <v>0</v>
      </c>
    </row>
    <row r="3472" spans="1:27">
      <c r="A3472" t="s">
        <v>9820</v>
      </c>
      <c r="B3472" t="s">
        <v>2943</v>
      </c>
      <c r="C3472" t="s">
        <v>18</v>
      </c>
      <c r="D3472" t="s">
        <v>19</v>
      </c>
      <c r="E3472" t="s">
        <v>28</v>
      </c>
      <c r="F3472" t="s">
        <v>9821</v>
      </c>
      <c r="G3472" s="6">
        <f t="shared" si="486"/>
        <v>8345</v>
      </c>
      <c r="H3472" t="s">
        <v>22</v>
      </c>
      <c r="I3472" t="s">
        <v>86</v>
      </c>
      <c r="J3472" t="str">
        <f t="shared" si="487"/>
        <v>Mason Solanki</v>
      </c>
      <c r="K3472" t="s">
        <v>6914</v>
      </c>
      <c r="L3472" s="7">
        <f t="shared" si="492"/>
        <v>44776</v>
      </c>
      <c r="M3472" s="7">
        <v>44940</v>
      </c>
      <c r="N3472" s="1">
        <f t="shared" si="488"/>
        <v>44940</v>
      </c>
      <c r="P3472" s="7" t="str">
        <f t="shared" si="493"/>
        <v/>
      </c>
      <c r="R3472">
        <v>0</v>
      </c>
      <c r="S3472">
        <v>1</v>
      </c>
      <c r="T3472">
        <v>8.9</v>
      </c>
      <c r="U3472" t="s">
        <v>58</v>
      </c>
      <c r="W3472" t="str">
        <f t="shared" si="489"/>
        <v>Open</v>
      </c>
      <c r="X3472" t="str">
        <f>_xlfn.XLOOKUP(B3472,'Customers'!A:A,'Customers'!E:E,"")</f>
        <v>Mid-Market</v>
      </c>
      <c r="Y3472">
        <f t="shared" si="490"/>
        <v>0</v>
      </c>
      <c r="Z3472" t="str">
        <f t="shared" si="491"/>
        <v/>
      </c>
      <c r="AA3472">
        <f t="shared" si="494"/>
        <v>0</v>
      </c>
    </row>
    <row r="3473" spans="1:27">
      <c r="A3473" t="s">
        <v>9822</v>
      </c>
      <c r="B3473" t="s">
        <v>9823</v>
      </c>
      <c r="C3473" t="s">
        <v>3600</v>
      </c>
      <c r="D3473" t="s">
        <v>66</v>
      </c>
      <c r="E3473" t="s">
        <v>177</v>
      </c>
      <c r="F3473" t="s">
        <v>9824</v>
      </c>
      <c r="G3473" s="6">
        <f t="shared" si="486"/>
        <v>16114</v>
      </c>
      <c r="H3473" t="s">
        <v>47</v>
      </c>
      <c r="I3473" t="s">
        <v>117</v>
      </c>
      <c r="J3473" t="str">
        <f t="shared" si="487"/>
        <v>Ekta Uppal</v>
      </c>
      <c r="K3473" t="s">
        <v>5245</v>
      </c>
      <c r="L3473" s="7">
        <f t="shared" si="492"/>
        <v>44898</v>
      </c>
      <c r="M3473" s="7">
        <v>44965</v>
      </c>
      <c r="N3473" s="1">
        <f t="shared" si="488"/>
        <v>44965</v>
      </c>
      <c r="P3473" s="7" t="str">
        <f t="shared" si="493"/>
        <v/>
      </c>
      <c r="R3473">
        <v>0</v>
      </c>
      <c r="S3473">
        <v>1</v>
      </c>
      <c r="T3473">
        <v>21.9</v>
      </c>
      <c r="U3473" t="s">
        <v>58</v>
      </c>
      <c r="W3473" t="str">
        <f t="shared" si="489"/>
        <v>Open</v>
      </c>
      <c r="X3473" t="str">
        <f>_xlfn.XLOOKUP(B3473,'Customers'!A:A,'Customers'!E:E,"")</f>
        <v>SMB</v>
      </c>
      <c r="Y3473">
        <f t="shared" si="490"/>
        <v>0</v>
      </c>
      <c r="Z3473" t="str">
        <f t="shared" si="491"/>
        <v/>
      </c>
      <c r="AA3473">
        <f t="shared" si="494"/>
        <v>0</v>
      </c>
    </row>
    <row r="3474" spans="1:27">
      <c r="A3474" t="s">
        <v>9825</v>
      </c>
      <c r="B3474" t="s">
        <v>8515</v>
      </c>
      <c r="C3474" t="s">
        <v>2269</v>
      </c>
      <c r="D3474" t="s">
        <v>53</v>
      </c>
      <c r="E3474" t="s">
        <v>20</v>
      </c>
      <c r="F3474" t="s">
        <v>9826</v>
      </c>
      <c r="G3474" s="6">
        <f t="shared" si="486"/>
        <v>38232</v>
      </c>
      <c r="H3474" t="s">
        <v>56</v>
      </c>
      <c r="I3474" t="s">
        <v>117</v>
      </c>
      <c r="J3474" t="str">
        <f t="shared" si="487"/>
        <v>Ekta Uppal</v>
      </c>
      <c r="K3474" t="s">
        <v>6335</v>
      </c>
      <c r="L3474" s="7">
        <f t="shared" si="492"/>
        <v>44689</v>
      </c>
      <c r="M3474" s="7">
        <v>44792</v>
      </c>
      <c r="N3474" s="1">
        <f t="shared" si="488"/>
        <v>44792</v>
      </c>
      <c r="P3474" s="7" t="str">
        <f t="shared" si="493"/>
        <v/>
      </c>
      <c r="R3474">
        <v>0</v>
      </c>
      <c r="S3474">
        <v>1</v>
      </c>
      <c r="T3474">
        <v>5.7</v>
      </c>
      <c r="U3474" t="s">
        <v>25</v>
      </c>
      <c r="W3474" t="str">
        <f t="shared" si="489"/>
        <v>Open</v>
      </c>
      <c r="X3474" t="str">
        <f>_xlfn.XLOOKUP(B3474,'Customers'!A:A,'Customers'!E:E,"")</f>
        <v>Mid-Market</v>
      </c>
      <c r="Y3474">
        <f t="shared" si="490"/>
        <v>0</v>
      </c>
      <c r="Z3474" t="str">
        <f t="shared" si="491"/>
        <v/>
      </c>
      <c r="AA3474">
        <f t="shared" si="494"/>
        <v>0</v>
      </c>
    </row>
    <row r="3475" spans="1:27">
      <c r="A3475" t="s">
        <v>9827</v>
      </c>
      <c r="B3475" t="s">
        <v>1399</v>
      </c>
      <c r="C3475" t="s">
        <v>4649</v>
      </c>
      <c r="D3475" t="s">
        <v>53</v>
      </c>
      <c r="E3475" t="s">
        <v>115</v>
      </c>
      <c r="F3475" t="s">
        <v>9828</v>
      </c>
      <c r="G3475" s="6">
        <f t="shared" si="486"/>
        <v>15084</v>
      </c>
      <c r="H3475" t="s">
        <v>22</v>
      </c>
      <c r="I3475" t="s">
        <v>1280</v>
      </c>
      <c r="J3475" t="str">
        <f t="shared" si="487"/>
        <v>Jalsa Parsa</v>
      </c>
      <c r="K3475" t="s">
        <v>2009</v>
      </c>
      <c r="L3475" s="7">
        <f t="shared" si="492"/>
        <v>45344</v>
      </c>
      <c r="M3475" s="7">
        <v>45480</v>
      </c>
      <c r="N3475" s="1">
        <f t="shared" si="488"/>
        <v>45480</v>
      </c>
      <c r="O3475" s="7">
        <v>45538</v>
      </c>
      <c r="P3475" s="7">
        <f t="shared" si="493"/>
        <v>45538</v>
      </c>
      <c r="Q3475">
        <v>194</v>
      </c>
      <c r="R3475">
        <v>0</v>
      </c>
      <c r="S3475">
        <v>1</v>
      </c>
      <c r="T3475">
        <v>11.1</v>
      </c>
      <c r="U3475" t="s">
        <v>33</v>
      </c>
      <c r="W3475" t="str">
        <f t="shared" si="489"/>
        <v>Lost</v>
      </c>
      <c r="X3475" t="str">
        <f>_xlfn.XLOOKUP(B3475,'Customers'!A:A,'Customers'!E:E,"")</f>
        <v>SMB</v>
      </c>
      <c r="Y3475">
        <f t="shared" si="490"/>
        <v>1</v>
      </c>
      <c r="Z3475">
        <f t="shared" si="491"/>
        <v>58</v>
      </c>
      <c r="AA3475">
        <f t="shared" si="494"/>
        <v>1</v>
      </c>
    </row>
    <row r="3476" spans="1:27">
      <c r="A3476" t="s">
        <v>9829</v>
      </c>
      <c r="B3476" t="s">
        <v>4402</v>
      </c>
      <c r="C3476" t="s">
        <v>18</v>
      </c>
      <c r="D3476" t="s">
        <v>183</v>
      </c>
      <c r="E3476" t="s">
        <v>54</v>
      </c>
      <c r="F3476" t="s">
        <v>9830</v>
      </c>
      <c r="G3476" s="6">
        <f t="shared" si="486"/>
        <v>9235</v>
      </c>
      <c r="H3476" t="s">
        <v>47</v>
      </c>
      <c r="I3476" t="s">
        <v>156</v>
      </c>
      <c r="J3476" t="str">
        <f t="shared" si="487"/>
        <v>Lakshmi Hayre</v>
      </c>
      <c r="K3476" t="s">
        <v>1132</v>
      </c>
      <c r="L3476" s="7">
        <f t="shared" si="492"/>
        <v>45292</v>
      </c>
      <c r="M3476" s="7">
        <v>45399</v>
      </c>
      <c r="N3476" s="1">
        <f t="shared" si="488"/>
        <v>45399</v>
      </c>
      <c r="P3476" s="7" t="str">
        <f t="shared" si="493"/>
        <v/>
      </c>
      <c r="R3476">
        <v>0</v>
      </c>
      <c r="S3476">
        <v>1</v>
      </c>
      <c r="T3476">
        <v>11.7</v>
      </c>
      <c r="U3476" t="s">
        <v>58</v>
      </c>
      <c r="W3476" t="str">
        <f t="shared" si="489"/>
        <v>Open</v>
      </c>
      <c r="X3476" t="str">
        <f>_xlfn.XLOOKUP(B3476,'Customers'!A:A,'Customers'!E:E,"")</f>
        <v>Enterprise</v>
      </c>
      <c r="Y3476">
        <f t="shared" si="490"/>
        <v>0</v>
      </c>
      <c r="Z3476" t="str">
        <f t="shared" si="491"/>
        <v/>
      </c>
      <c r="AA3476">
        <f t="shared" si="494"/>
        <v>0</v>
      </c>
    </row>
    <row r="3477" spans="1:27">
      <c r="A3477" t="s">
        <v>9831</v>
      </c>
      <c r="B3477" t="s">
        <v>4780</v>
      </c>
      <c r="C3477" t="s">
        <v>18</v>
      </c>
      <c r="D3477" t="s">
        <v>37</v>
      </c>
      <c r="E3477" t="s">
        <v>91</v>
      </c>
      <c r="F3477" t="s">
        <v>9832</v>
      </c>
      <c r="G3477" s="6">
        <f t="shared" si="486"/>
        <v>169136</v>
      </c>
      <c r="H3477" t="s">
        <v>151</v>
      </c>
      <c r="I3477" t="s">
        <v>268</v>
      </c>
      <c r="J3477" t="str">
        <f t="shared" si="487"/>
        <v>Panini Kade</v>
      </c>
      <c r="K3477" t="s">
        <v>3656</v>
      </c>
      <c r="L3477" s="7">
        <f t="shared" si="492"/>
        <v>45268</v>
      </c>
      <c r="M3477" s="7">
        <v>45302</v>
      </c>
      <c r="N3477" s="1">
        <f t="shared" si="488"/>
        <v>45302</v>
      </c>
      <c r="O3477" s="7">
        <v>45325</v>
      </c>
      <c r="P3477" s="7">
        <f t="shared" si="493"/>
        <v>45325</v>
      </c>
      <c r="Q3477">
        <v>57</v>
      </c>
      <c r="R3477">
        <v>0</v>
      </c>
      <c r="S3477">
        <v>1</v>
      </c>
      <c r="T3477">
        <v>16.5</v>
      </c>
      <c r="U3477" t="s">
        <v>33</v>
      </c>
      <c r="W3477" t="str">
        <f t="shared" si="489"/>
        <v>Won</v>
      </c>
      <c r="X3477" t="str">
        <f>_xlfn.XLOOKUP(B3477,'Customers'!A:A,'Customers'!E:E,"")</f>
        <v>SMB</v>
      </c>
      <c r="Y3477">
        <f t="shared" si="490"/>
        <v>1</v>
      </c>
      <c r="Z3477">
        <f t="shared" si="491"/>
        <v>23</v>
      </c>
      <c r="AA3477">
        <f t="shared" si="494"/>
        <v>0</v>
      </c>
    </row>
    <row r="3478" spans="1:27">
      <c r="A3478" t="s">
        <v>9833</v>
      </c>
      <c r="B3478" t="s">
        <v>372</v>
      </c>
      <c r="C3478" t="s">
        <v>18</v>
      </c>
      <c r="D3478" t="s">
        <v>37</v>
      </c>
      <c r="E3478" t="s">
        <v>20</v>
      </c>
      <c r="F3478" t="s">
        <v>9834</v>
      </c>
      <c r="G3478" s="6">
        <f t="shared" si="486"/>
        <v>93149</v>
      </c>
      <c r="H3478" t="s">
        <v>39</v>
      </c>
      <c r="I3478" t="s">
        <v>105</v>
      </c>
      <c r="J3478" t="str">
        <f t="shared" si="487"/>
        <v>Hemangini Bahri</v>
      </c>
      <c r="K3478" t="s">
        <v>7481</v>
      </c>
      <c r="L3478" s="7">
        <f t="shared" si="492"/>
        <v>44853</v>
      </c>
      <c r="M3478" s="7">
        <v>45026</v>
      </c>
      <c r="N3478" s="1">
        <f t="shared" si="488"/>
        <v>45026</v>
      </c>
      <c r="P3478" s="7" t="str">
        <f t="shared" si="493"/>
        <v/>
      </c>
      <c r="R3478">
        <v>0</v>
      </c>
      <c r="S3478">
        <v>1</v>
      </c>
      <c r="T3478">
        <v>25.8</v>
      </c>
      <c r="U3478" t="s">
        <v>58</v>
      </c>
      <c r="W3478" t="str">
        <f t="shared" si="489"/>
        <v>Open</v>
      </c>
      <c r="X3478" t="str">
        <f>_xlfn.XLOOKUP(B3478,'Customers'!A:A,'Customers'!E:E,"")</f>
        <v>Mid-Market</v>
      </c>
      <c r="Y3478">
        <f t="shared" si="490"/>
        <v>0</v>
      </c>
      <c r="Z3478" t="str">
        <f t="shared" si="491"/>
        <v/>
      </c>
      <c r="AA3478">
        <f t="shared" si="494"/>
        <v>0</v>
      </c>
    </row>
    <row r="3479" spans="1:27">
      <c r="A3479" t="s">
        <v>9835</v>
      </c>
      <c r="B3479" t="s">
        <v>1186</v>
      </c>
      <c r="C3479" t="s">
        <v>18</v>
      </c>
      <c r="D3479" t="s">
        <v>19</v>
      </c>
      <c r="E3479" t="s">
        <v>20</v>
      </c>
      <c r="F3479" t="s">
        <v>9836</v>
      </c>
      <c r="G3479" s="6">
        <f t="shared" si="486"/>
        <v>1978</v>
      </c>
      <c r="H3479" t="s">
        <v>39</v>
      </c>
      <c r="I3479" t="s">
        <v>105</v>
      </c>
      <c r="J3479" t="str">
        <f t="shared" si="487"/>
        <v>Hemangini Bahri</v>
      </c>
      <c r="K3479" t="s">
        <v>2090</v>
      </c>
      <c r="L3479" s="7">
        <f t="shared" si="492"/>
        <v>45303</v>
      </c>
      <c r="M3479" s="7">
        <v>45438</v>
      </c>
      <c r="N3479" s="1">
        <f t="shared" si="488"/>
        <v>45438</v>
      </c>
      <c r="P3479" s="7" t="str">
        <f t="shared" si="493"/>
        <v/>
      </c>
      <c r="R3479">
        <v>0</v>
      </c>
      <c r="S3479">
        <v>1</v>
      </c>
      <c r="T3479">
        <v>9.9</v>
      </c>
      <c r="U3479" t="s">
        <v>100</v>
      </c>
      <c r="W3479" t="str">
        <f t="shared" si="489"/>
        <v>Open</v>
      </c>
      <c r="X3479" t="str">
        <f>_xlfn.XLOOKUP(B3479,'Customers'!A:A,'Customers'!E:E,"")</f>
        <v>Mid-Market</v>
      </c>
      <c r="Y3479">
        <f t="shared" si="490"/>
        <v>0</v>
      </c>
      <c r="Z3479" t="str">
        <f t="shared" si="491"/>
        <v/>
      </c>
      <c r="AA3479">
        <f t="shared" si="494"/>
        <v>0</v>
      </c>
    </row>
    <row r="3480" spans="1:27">
      <c r="A3480" t="s">
        <v>9837</v>
      </c>
      <c r="B3480" t="s">
        <v>4958</v>
      </c>
      <c r="C3480" t="s">
        <v>18</v>
      </c>
      <c r="D3480" t="s">
        <v>183</v>
      </c>
      <c r="E3480" t="s">
        <v>54</v>
      </c>
      <c r="F3480" t="s">
        <v>9838</v>
      </c>
      <c r="G3480" s="6">
        <f t="shared" si="486"/>
        <v>8184</v>
      </c>
      <c r="H3480" t="s">
        <v>79</v>
      </c>
      <c r="I3480" t="s">
        <v>139</v>
      </c>
      <c r="J3480" t="str">
        <f t="shared" si="487"/>
        <v>Champak Rao</v>
      </c>
      <c r="K3480" t="s">
        <v>2212</v>
      </c>
      <c r="L3480" s="7">
        <f t="shared" si="492"/>
        <v>44967</v>
      </c>
      <c r="M3480" s="7">
        <v>45110</v>
      </c>
      <c r="N3480" s="1">
        <f t="shared" si="488"/>
        <v>45110</v>
      </c>
      <c r="P3480" s="7" t="str">
        <f t="shared" si="493"/>
        <v/>
      </c>
      <c r="R3480">
        <v>0</v>
      </c>
      <c r="S3480">
        <v>1</v>
      </c>
      <c r="T3480">
        <v>18.5</v>
      </c>
      <c r="U3480" t="s">
        <v>25</v>
      </c>
      <c r="W3480" t="str">
        <f t="shared" si="489"/>
        <v>Open</v>
      </c>
      <c r="X3480" t="str">
        <f>_xlfn.XLOOKUP(B3480,'Customers'!A:A,'Customers'!E:E,"")</f>
        <v>Enterprise</v>
      </c>
      <c r="Y3480">
        <f t="shared" si="490"/>
        <v>0</v>
      </c>
      <c r="Z3480" t="str">
        <f t="shared" si="491"/>
        <v/>
      </c>
      <c r="AA3480">
        <f t="shared" si="494"/>
        <v>0</v>
      </c>
    </row>
    <row r="3481" spans="1:27">
      <c r="A3481" t="s">
        <v>9839</v>
      </c>
      <c r="B3481" t="s">
        <v>3438</v>
      </c>
      <c r="C3481" t="s">
        <v>735</v>
      </c>
      <c r="D3481" t="s">
        <v>53</v>
      </c>
      <c r="E3481" t="s">
        <v>28</v>
      </c>
      <c r="F3481" t="s">
        <v>9840</v>
      </c>
      <c r="G3481" s="6">
        <f t="shared" si="486"/>
        <v>23033</v>
      </c>
      <c r="H3481" t="s">
        <v>56</v>
      </c>
      <c r="I3481" t="s">
        <v>145</v>
      </c>
      <c r="J3481" t="str">
        <f t="shared" si="487"/>
        <v>Krish Varughese</v>
      </c>
      <c r="K3481" t="s">
        <v>4235</v>
      </c>
      <c r="L3481" s="7">
        <f t="shared" si="492"/>
        <v>44692</v>
      </c>
      <c r="M3481" s="7">
        <v>44707</v>
      </c>
      <c r="N3481" s="1">
        <f t="shared" si="488"/>
        <v>44707</v>
      </c>
      <c r="P3481" s="7" t="str">
        <f t="shared" si="493"/>
        <v/>
      </c>
      <c r="R3481">
        <v>0</v>
      </c>
      <c r="S3481">
        <v>1</v>
      </c>
      <c r="T3481">
        <v>26.9</v>
      </c>
      <c r="U3481" t="s">
        <v>100</v>
      </c>
      <c r="W3481" t="str">
        <f t="shared" si="489"/>
        <v>Open</v>
      </c>
      <c r="X3481" t="str">
        <f>_xlfn.XLOOKUP(B3481,'Customers'!A:A,'Customers'!E:E,"")</f>
        <v>SMB</v>
      </c>
      <c r="Y3481">
        <f t="shared" si="490"/>
        <v>0</v>
      </c>
      <c r="Z3481" t="str">
        <f t="shared" si="491"/>
        <v/>
      </c>
      <c r="AA3481">
        <f t="shared" si="494"/>
        <v>0</v>
      </c>
    </row>
    <row r="3482" spans="1:27">
      <c r="A3482" t="s">
        <v>9841</v>
      </c>
      <c r="B3482" t="s">
        <v>4826</v>
      </c>
      <c r="C3482" t="s">
        <v>3019</v>
      </c>
      <c r="D3482" t="s">
        <v>183</v>
      </c>
      <c r="E3482" t="s">
        <v>20</v>
      </c>
      <c r="F3482" t="s">
        <v>9842</v>
      </c>
      <c r="G3482" s="6">
        <f t="shared" si="486"/>
        <v>4686</v>
      </c>
      <c r="H3482" t="s">
        <v>30</v>
      </c>
      <c r="I3482" t="s">
        <v>133</v>
      </c>
      <c r="J3482" t="str">
        <f t="shared" si="487"/>
        <v>Aachal Soni</v>
      </c>
      <c r="K3482" t="s">
        <v>1797</v>
      </c>
      <c r="L3482" s="7">
        <f t="shared" si="492"/>
        <v>45394</v>
      </c>
      <c r="M3482" s="7">
        <v>45559</v>
      </c>
      <c r="N3482" s="1">
        <f t="shared" si="488"/>
        <v>45559</v>
      </c>
      <c r="P3482" s="7" t="str">
        <f t="shared" si="493"/>
        <v/>
      </c>
      <c r="R3482">
        <v>0</v>
      </c>
      <c r="S3482">
        <v>1</v>
      </c>
      <c r="T3482">
        <v>3.9</v>
      </c>
      <c r="U3482" t="s">
        <v>33</v>
      </c>
      <c r="W3482" t="str">
        <f t="shared" si="489"/>
        <v>Open</v>
      </c>
      <c r="X3482" t="str">
        <f>_xlfn.XLOOKUP(B3482,'Customers'!A:A,'Customers'!E:E,"")</f>
        <v>Mid-Market</v>
      </c>
      <c r="Y3482">
        <f t="shared" si="490"/>
        <v>0</v>
      </c>
      <c r="Z3482" t="str">
        <f t="shared" si="491"/>
        <v/>
      </c>
      <c r="AA3482">
        <f t="shared" si="494"/>
        <v>0</v>
      </c>
    </row>
    <row r="3483" spans="1:27">
      <c r="A3483" t="s">
        <v>9843</v>
      </c>
      <c r="B3483" t="s">
        <v>4814</v>
      </c>
      <c r="C3483" t="s">
        <v>929</v>
      </c>
      <c r="D3483" t="s">
        <v>53</v>
      </c>
      <c r="E3483" t="s">
        <v>54</v>
      </c>
      <c r="F3483" t="s">
        <v>9844</v>
      </c>
      <c r="G3483" s="6">
        <f t="shared" si="486"/>
        <v>17967</v>
      </c>
      <c r="H3483" t="s">
        <v>22</v>
      </c>
      <c r="I3483" t="s">
        <v>156</v>
      </c>
      <c r="J3483" t="str">
        <f t="shared" si="487"/>
        <v>Lakshmi Hayre</v>
      </c>
      <c r="K3483" t="s">
        <v>4091</v>
      </c>
      <c r="L3483" s="7">
        <f t="shared" si="492"/>
        <v>45321</v>
      </c>
      <c r="M3483" s="7">
        <v>45467</v>
      </c>
      <c r="N3483" s="1">
        <f t="shared" si="488"/>
        <v>45467</v>
      </c>
      <c r="P3483" s="7" t="str">
        <f t="shared" si="493"/>
        <v/>
      </c>
      <c r="R3483">
        <v>0</v>
      </c>
      <c r="S3483">
        <v>1</v>
      </c>
      <c r="T3483">
        <v>32.799999999999997</v>
      </c>
      <c r="U3483" t="s">
        <v>58</v>
      </c>
      <c r="W3483" t="str">
        <f t="shared" si="489"/>
        <v>Open</v>
      </c>
      <c r="X3483" t="str">
        <f>_xlfn.XLOOKUP(B3483,'Customers'!A:A,'Customers'!E:E,"")</f>
        <v>Mid-Market</v>
      </c>
      <c r="Y3483">
        <f t="shared" si="490"/>
        <v>0</v>
      </c>
      <c r="Z3483" t="str">
        <f t="shared" si="491"/>
        <v/>
      </c>
      <c r="AA3483">
        <f t="shared" si="494"/>
        <v>0</v>
      </c>
    </row>
    <row r="3484" spans="1:27">
      <c r="A3484" t="s">
        <v>9845</v>
      </c>
      <c r="B3484" t="s">
        <v>3361</v>
      </c>
      <c r="C3484" t="s">
        <v>9524</v>
      </c>
      <c r="D3484" t="s">
        <v>19</v>
      </c>
      <c r="E3484" t="s">
        <v>115</v>
      </c>
      <c r="F3484" t="s">
        <v>29</v>
      </c>
      <c r="G3484" s="6">
        <f t="shared" si="486"/>
        <v>3000</v>
      </c>
      <c r="H3484" t="s">
        <v>30</v>
      </c>
      <c r="I3484" t="s">
        <v>105</v>
      </c>
      <c r="J3484" t="str">
        <f t="shared" si="487"/>
        <v>Hemangini Bahri</v>
      </c>
      <c r="K3484" t="s">
        <v>941</v>
      </c>
      <c r="L3484" s="7">
        <f t="shared" si="492"/>
        <v>45059</v>
      </c>
      <c r="M3484" s="7">
        <v>45228</v>
      </c>
      <c r="N3484" s="1">
        <f t="shared" si="488"/>
        <v>45228</v>
      </c>
      <c r="O3484" s="7">
        <v>45128</v>
      </c>
      <c r="P3484" s="7">
        <f t="shared" si="493"/>
        <v>45128</v>
      </c>
      <c r="Q3484">
        <v>69</v>
      </c>
      <c r="R3484">
        <v>0</v>
      </c>
      <c r="S3484">
        <v>1</v>
      </c>
      <c r="T3484">
        <v>35</v>
      </c>
      <c r="U3484" t="s">
        <v>42</v>
      </c>
      <c r="W3484" t="str">
        <f t="shared" si="489"/>
        <v>Lost</v>
      </c>
      <c r="X3484" t="str">
        <f>_xlfn.XLOOKUP(B3484,'Customers'!A:A,'Customers'!E:E,"")</f>
        <v>Mid-Market</v>
      </c>
      <c r="Y3484">
        <f t="shared" si="490"/>
        <v>1</v>
      </c>
      <c r="Z3484">
        <f t="shared" si="491"/>
        <v>-100</v>
      </c>
      <c r="AA3484">
        <f t="shared" si="494"/>
        <v>0</v>
      </c>
    </row>
    <row r="3485" spans="1:27">
      <c r="A3485" t="s">
        <v>9846</v>
      </c>
      <c r="B3485" t="s">
        <v>9847</v>
      </c>
      <c r="C3485" t="s">
        <v>3907</v>
      </c>
      <c r="D3485" t="s">
        <v>66</v>
      </c>
      <c r="E3485" t="s">
        <v>115</v>
      </c>
      <c r="F3485" t="s">
        <v>9848</v>
      </c>
      <c r="G3485" s="6">
        <f t="shared" si="486"/>
        <v>21543</v>
      </c>
      <c r="H3485" t="s">
        <v>30</v>
      </c>
      <c r="I3485" t="s">
        <v>361</v>
      </c>
      <c r="J3485" t="str">
        <f t="shared" si="487"/>
        <v>Jalsa Parsa</v>
      </c>
      <c r="K3485" t="s">
        <v>4966</v>
      </c>
      <c r="L3485" s="7">
        <f t="shared" si="492"/>
        <v>44891</v>
      </c>
      <c r="M3485" s="7">
        <v>44979</v>
      </c>
      <c r="N3485" s="1">
        <f t="shared" si="488"/>
        <v>44979</v>
      </c>
      <c r="O3485" s="7">
        <v>45002</v>
      </c>
      <c r="P3485" s="7">
        <f t="shared" si="493"/>
        <v>45002</v>
      </c>
      <c r="Q3485">
        <v>111</v>
      </c>
      <c r="R3485">
        <v>0</v>
      </c>
      <c r="S3485">
        <v>1</v>
      </c>
      <c r="T3485">
        <v>21.4</v>
      </c>
      <c r="U3485" t="s">
        <v>100</v>
      </c>
      <c r="W3485" t="str">
        <f t="shared" si="489"/>
        <v>Lost</v>
      </c>
      <c r="X3485" t="str">
        <f>_xlfn.XLOOKUP(B3485,'Customers'!A:A,'Customers'!E:E,"")</f>
        <v>Enterprise</v>
      </c>
      <c r="Y3485">
        <f t="shared" si="490"/>
        <v>1</v>
      </c>
      <c r="Z3485">
        <f t="shared" si="491"/>
        <v>23</v>
      </c>
      <c r="AA3485">
        <f t="shared" si="494"/>
        <v>0</v>
      </c>
    </row>
    <row r="3486" spans="1:27">
      <c r="A3486" t="s">
        <v>9849</v>
      </c>
      <c r="B3486" t="s">
        <v>5166</v>
      </c>
      <c r="C3486" t="s">
        <v>1810</v>
      </c>
      <c r="D3486" t="s">
        <v>19</v>
      </c>
      <c r="E3486" t="s">
        <v>177</v>
      </c>
      <c r="F3486" t="s">
        <v>9850</v>
      </c>
      <c r="G3486" s="6">
        <f t="shared" si="486"/>
        <v>1702</v>
      </c>
      <c r="H3486" t="s">
        <v>39</v>
      </c>
      <c r="I3486" t="s">
        <v>258</v>
      </c>
      <c r="J3486" t="str">
        <f t="shared" si="487"/>
        <v>Jasmit Gour</v>
      </c>
      <c r="K3486" t="s">
        <v>2625</v>
      </c>
      <c r="L3486" s="7">
        <f t="shared" si="492"/>
        <v>44625</v>
      </c>
      <c r="M3486" s="7">
        <v>44793</v>
      </c>
      <c r="N3486" s="1">
        <f t="shared" si="488"/>
        <v>44793</v>
      </c>
      <c r="P3486" s="7" t="str">
        <f t="shared" si="493"/>
        <v/>
      </c>
      <c r="R3486">
        <v>0</v>
      </c>
      <c r="S3486">
        <v>1</v>
      </c>
      <c r="T3486">
        <v>3.8</v>
      </c>
      <c r="U3486" t="s">
        <v>58</v>
      </c>
      <c r="W3486" t="str">
        <f t="shared" si="489"/>
        <v>Open</v>
      </c>
      <c r="X3486" t="str">
        <f>_xlfn.XLOOKUP(B3486,'Customers'!A:A,'Customers'!E:E,"")</f>
        <v>SMB</v>
      </c>
      <c r="Y3486">
        <f t="shared" si="490"/>
        <v>0</v>
      </c>
      <c r="Z3486" t="str">
        <f t="shared" si="491"/>
        <v/>
      </c>
      <c r="AA3486">
        <f t="shared" si="494"/>
        <v>0</v>
      </c>
    </row>
    <row r="3487" spans="1:27">
      <c r="A3487" t="s">
        <v>9851</v>
      </c>
      <c r="B3487" t="s">
        <v>2159</v>
      </c>
      <c r="C3487" t="s">
        <v>18</v>
      </c>
      <c r="D3487" t="s">
        <v>37</v>
      </c>
      <c r="E3487" t="s">
        <v>54</v>
      </c>
      <c r="F3487" t="s">
        <v>9852</v>
      </c>
      <c r="G3487" s="6">
        <f t="shared" si="486"/>
        <v>109546</v>
      </c>
      <c r="H3487" t="s">
        <v>47</v>
      </c>
      <c r="I3487" t="s">
        <v>545</v>
      </c>
      <c r="J3487" t="str">
        <f t="shared" si="487"/>
        <v>Krish Varughese</v>
      </c>
      <c r="K3487" t="s">
        <v>1082</v>
      </c>
      <c r="L3487" s="7">
        <f t="shared" si="492"/>
        <v>45559</v>
      </c>
      <c r="M3487" s="7">
        <v>45642</v>
      </c>
      <c r="N3487" s="1">
        <f t="shared" si="488"/>
        <v>45642</v>
      </c>
      <c r="P3487" s="7" t="str">
        <f t="shared" si="493"/>
        <v/>
      </c>
      <c r="R3487">
        <v>0</v>
      </c>
      <c r="S3487">
        <v>1</v>
      </c>
      <c r="T3487">
        <v>2.5</v>
      </c>
      <c r="U3487" t="s">
        <v>42</v>
      </c>
      <c r="W3487" t="str">
        <f t="shared" si="489"/>
        <v>Open</v>
      </c>
      <c r="X3487" t="str">
        <f>_xlfn.XLOOKUP(B3487,'Customers'!A:A,'Customers'!E:E,"")</f>
        <v>Enterprise</v>
      </c>
      <c r="Y3487">
        <f t="shared" si="490"/>
        <v>0</v>
      </c>
      <c r="Z3487" t="str">
        <f t="shared" si="491"/>
        <v/>
      </c>
      <c r="AA3487">
        <f t="shared" si="494"/>
        <v>0</v>
      </c>
    </row>
    <row r="3488" spans="1:27">
      <c r="A3488" t="s">
        <v>9853</v>
      </c>
      <c r="B3488" t="s">
        <v>863</v>
      </c>
      <c r="C3488" t="s">
        <v>18</v>
      </c>
      <c r="D3488" t="s">
        <v>19</v>
      </c>
      <c r="E3488" t="s">
        <v>54</v>
      </c>
      <c r="F3488" t="s">
        <v>9854</v>
      </c>
      <c r="G3488" s="6">
        <f t="shared" si="486"/>
        <v>1568</v>
      </c>
      <c r="H3488" t="s">
        <v>56</v>
      </c>
      <c r="I3488" t="s">
        <v>62</v>
      </c>
      <c r="J3488" t="str">
        <f t="shared" si="487"/>
        <v>Jairaj Panchal</v>
      </c>
      <c r="K3488" t="s">
        <v>1254</v>
      </c>
      <c r="L3488" s="7">
        <f t="shared" si="492"/>
        <v>45259</v>
      </c>
      <c r="M3488" s="7">
        <v>45384</v>
      </c>
      <c r="N3488" s="1">
        <f t="shared" si="488"/>
        <v>45384</v>
      </c>
      <c r="P3488" s="7" t="str">
        <f t="shared" si="493"/>
        <v/>
      </c>
      <c r="R3488">
        <v>0</v>
      </c>
      <c r="S3488">
        <v>1</v>
      </c>
      <c r="T3488">
        <v>10.8</v>
      </c>
      <c r="U3488" t="s">
        <v>58</v>
      </c>
      <c r="W3488" t="str">
        <f t="shared" si="489"/>
        <v>Open</v>
      </c>
      <c r="X3488" t="str">
        <f>_xlfn.XLOOKUP(B3488,'Customers'!A:A,'Customers'!E:E,"")</f>
        <v>Mid-Market</v>
      </c>
      <c r="Y3488">
        <f t="shared" si="490"/>
        <v>0</v>
      </c>
      <c r="Z3488" t="str">
        <f t="shared" si="491"/>
        <v/>
      </c>
      <c r="AA3488">
        <f t="shared" si="494"/>
        <v>0</v>
      </c>
    </row>
    <row r="3489" spans="1:27">
      <c r="A3489" t="s">
        <v>9855</v>
      </c>
      <c r="B3489" t="s">
        <v>8818</v>
      </c>
      <c r="C3489" t="s">
        <v>1903</v>
      </c>
      <c r="D3489" t="s">
        <v>183</v>
      </c>
      <c r="E3489" t="s">
        <v>115</v>
      </c>
      <c r="F3489" t="s">
        <v>404</v>
      </c>
      <c r="G3489" s="6">
        <f t="shared" si="486"/>
        <v>11000</v>
      </c>
      <c r="H3489" t="s">
        <v>39</v>
      </c>
      <c r="I3489" t="s">
        <v>860</v>
      </c>
      <c r="J3489" t="str">
        <f t="shared" si="487"/>
        <v>Hemangini Bahri</v>
      </c>
      <c r="K3489" t="s">
        <v>1812</v>
      </c>
      <c r="L3489" s="7">
        <f t="shared" si="492"/>
        <v>44963</v>
      </c>
      <c r="M3489" s="7">
        <v>45094</v>
      </c>
      <c r="N3489" s="1">
        <f t="shared" si="488"/>
        <v>45094</v>
      </c>
      <c r="O3489" s="7">
        <v>45031</v>
      </c>
      <c r="P3489" s="7">
        <f t="shared" si="493"/>
        <v>45031</v>
      </c>
      <c r="Q3489">
        <v>68</v>
      </c>
      <c r="R3489">
        <v>0</v>
      </c>
      <c r="S3489">
        <v>1</v>
      </c>
      <c r="T3489">
        <v>19.899999999999999</v>
      </c>
      <c r="U3489" t="s">
        <v>42</v>
      </c>
      <c r="W3489" t="str">
        <f t="shared" si="489"/>
        <v>Lost</v>
      </c>
      <c r="X3489" t="str">
        <f>_xlfn.XLOOKUP(B3489,'Customers'!A:A,'Customers'!E:E,"")</f>
        <v>SMB</v>
      </c>
      <c r="Y3489">
        <f t="shared" si="490"/>
        <v>1</v>
      </c>
      <c r="Z3489">
        <f t="shared" si="491"/>
        <v>-63</v>
      </c>
      <c r="AA3489">
        <f t="shared" si="494"/>
        <v>0</v>
      </c>
    </row>
    <row r="3490" spans="1:27">
      <c r="A3490" t="s">
        <v>9856</v>
      </c>
      <c r="B3490" t="s">
        <v>2295</v>
      </c>
      <c r="C3490" t="s">
        <v>963</v>
      </c>
      <c r="D3490" t="s">
        <v>19</v>
      </c>
      <c r="E3490" t="s">
        <v>91</v>
      </c>
      <c r="F3490" t="s">
        <v>9857</v>
      </c>
      <c r="G3490" s="6">
        <f t="shared" si="486"/>
        <v>8129</v>
      </c>
      <c r="H3490" t="s">
        <v>161</v>
      </c>
      <c r="I3490" t="s">
        <v>274</v>
      </c>
      <c r="J3490" t="str">
        <f t="shared" si="487"/>
        <v>Rachit Lall</v>
      </c>
      <c r="K3490" t="s">
        <v>3948</v>
      </c>
      <c r="L3490" s="7">
        <f t="shared" si="492"/>
        <v>44842</v>
      </c>
      <c r="M3490" s="7">
        <v>44905</v>
      </c>
      <c r="N3490" s="1">
        <f t="shared" si="488"/>
        <v>44905</v>
      </c>
      <c r="O3490" s="7">
        <v>44975</v>
      </c>
      <c r="P3490" s="7">
        <f t="shared" si="493"/>
        <v>44975</v>
      </c>
      <c r="Q3490">
        <v>133</v>
      </c>
      <c r="R3490">
        <v>0</v>
      </c>
      <c r="S3490">
        <v>1</v>
      </c>
      <c r="U3490" t="s">
        <v>42</v>
      </c>
      <c r="W3490" t="str">
        <f t="shared" si="489"/>
        <v>Won</v>
      </c>
      <c r="X3490" t="str">
        <f>_xlfn.XLOOKUP(B3490,'Customers'!A:A,'Customers'!E:E,"")</f>
        <v>SMB</v>
      </c>
      <c r="Y3490">
        <f t="shared" si="490"/>
        <v>1</v>
      </c>
      <c r="Z3490">
        <f t="shared" si="491"/>
        <v>70</v>
      </c>
      <c r="AA3490">
        <f t="shared" si="494"/>
        <v>1</v>
      </c>
    </row>
    <row r="3491" spans="1:27">
      <c r="A3491" t="s">
        <v>9858</v>
      </c>
      <c r="B3491" t="s">
        <v>1926</v>
      </c>
      <c r="C3491" t="s">
        <v>90</v>
      </c>
      <c r="D3491" t="s">
        <v>53</v>
      </c>
      <c r="E3491" t="s">
        <v>28</v>
      </c>
      <c r="F3491" t="s">
        <v>9859</v>
      </c>
      <c r="G3491" s="6">
        <f t="shared" si="486"/>
        <v>46573</v>
      </c>
      <c r="H3491" t="s">
        <v>161</v>
      </c>
      <c r="I3491" t="s">
        <v>117</v>
      </c>
      <c r="J3491" t="str">
        <f t="shared" si="487"/>
        <v>Ekta Uppal</v>
      </c>
      <c r="K3491" t="s">
        <v>8217</v>
      </c>
      <c r="L3491" s="7">
        <f t="shared" si="492"/>
        <v>44677</v>
      </c>
      <c r="M3491" s="7">
        <v>44744</v>
      </c>
      <c r="N3491" s="1">
        <f t="shared" si="488"/>
        <v>44744</v>
      </c>
      <c r="P3491" s="7" t="str">
        <f t="shared" si="493"/>
        <v/>
      </c>
      <c r="R3491">
        <v>0</v>
      </c>
      <c r="S3491">
        <v>1</v>
      </c>
      <c r="T3491">
        <v>12.1</v>
      </c>
      <c r="U3491" t="s">
        <v>25</v>
      </c>
      <c r="W3491" t="str">
        <f t="shared" si="489"/>
        <v>Open</v>
      </c>
      <c r="X3491" t="str">
        <f>_xlfn.XLOOKUP(B3491,'Customers'!A:A,'Customers'!E:E,"")</f>
        <v>Mid-Market</v>
      </c>
      <c r="Y3491">
        <f t="shared" si="490"/>
        <v>0</v>
      </c>
      <c r="Z3491" t="str">
        <f t="shared" si="491"/>
        <v/>
      </c>
      <c r="AA3491">
        <f t="shared" si="494"/>
        <v>0</v>
      </c>
    </row>
    <row r="3492" spans="1:27">
      <c r="A3492" t="s">
        <v>9860</v>
      </c>
      <c r="B3492" t="s">
        <v>3062</v>
      </c>
      <c r="C3492" t="s">
        <v>597</v>
      </c>
      <c r="D3492" t="s">
        <v>19</v>
      </c>
      <c r="E3492" t="s">
        <v>28</v>
      </c>
      <c r="F3492" t="s">
        <v>9861</v>
      </c>
      <c r="G3492" s="6">
        <f t="shared" si="486"/>
        <v>1631</v>
      </c>
      <c r="H3492" t="s">
        <v>30</v>
      </c>
      <c r="I3492" t="s">
        <v>68</v>
      </c>
      <c r="J3492" t="str">
        <f t="shared" si="487"/>
        <v>Anamika Keer</v>
      </c>
      <c r="K3492" t="s">
        <v>1517</v>
      </c>
      <c r="L3492" s="7">
        <f t="shared" si="492"/>
        <v>44805</v>
      </c>
      <c r="M3492" s="7">
        <v>44885</v>
      </c>
      <c r="N3492" s="1">
        <f t="shared" si="488"/>
        <v>44885</v>
      </c>
      <c r="P3492" s="7" t="str">
        <f t="shared" si="493"/>
        <v/>
      </c>
      <c r="R3492">
        <v>0</v>
      </c>
      <c r="S3492">
        <v>1</v>
      </c>
      <c r="T3492">
        <v>13</v>
      </c>
      <c r="U3492" t="s">
        <v>100</v>
      </c>
      <c r="W3492" t="str">
        <f t="shared" si="489"/>
        <v>Open</v>
      </c>
      <c r="X3492" t="str">
        <f>_xlfn.XLOOKUP(B3492,'Customers'!A:A,'Customers'!E:E,"")</f>
        <v>Enterprise</v>
      </c>
      <c r="Y3492">
        <f t="shared" si="490"/>
        <v>0</v>
      </c>
      <c r="Z3492" t="str">
        <f t="shared" si="491"/>
        <v/>
      </c>
      <c r="AA3492">
        <f t="shared" si="494"/>
        <v>0</v>
      </c>
    </row>
    <row r="3493" spans="1:27">
      <c r="A3493" t="s">
        <v>9862</v>
      </c>
      <c r="B3493" t="s">
        <v>7068</v>
      </c>
      <c r="C3493" t="s">
        <v>2710</v>
      </c>
      <c r="D3493" t="s">
        <v>66</v>
      </c>
      <c r="E3493" t="s">
        <v>177</v>
      </c>
      <c r="F3493" t="s">
        <v>456</v>
      </c>
      <c r="G3493" s="6">
        <f t="shared" si="486"/>
        <v>15000</v>
      </c>
      <c r="H3493" t="s">
        <v>22</v>
      </c>
      <c r="I3493" t="s">
        <v>86</v>
      </c>
      <c r="J3493" t="str">
        <f t="shared" si="487"/>
        <v>Mason Solanki</v>
      </c>
      <c r="K3493" t="s">
        <v>3692</v>
      </c>
      <c r="L3493" s="7">
        <f t="shared" si="492"/>
        <v>45628</v>
      </c>
      <c r="M3493" s="7">
        <v>45714</v>
      </c>
      <c r="N3493" s="1">
        <f t="shared" si="488"/>
        <v>45714</v>
      </c>
      <c r="P3493" s="7" t="str">
        <f t="shared" si="493"/>
        <v/>
      </c>
      <c r="R3493">
        <v>0</v>
      </c>
      <c r="S3493">
        <v>1</v>
      </c>
      <c r="T3493">
        <v>0.5</v>
      </c>
      <c r="U3493" t="s">
        <v>100</v>
      </c>
      <c r="W3493" t="str">
        <f t="shared" si="489"/>
        <v>Open</v>
      </c>
      <c r="X3493" t="str">
        <f>_xlfn.XLOOKUP(B3493,'Customers'!A:A,'Customers'!E:E,"")</f>
        <v>Enterprise</v>
      </c>
      <c r="Y3493">
        <f t="shared" si="490"/>
        <v>0</v>
      </c>
      <c r="Z3493" t="str">
        <f t="shared" si="491"/>
        <v/>
      </c>
      <c r="AA3493">
        <f t="shared" si="494"/>
        <v>0</v>
      </c>
    </row>
    <row r="3494" spans="1:27">
      <c r="A3494" t="s">
        <v>9863</v>
      </c>
      <c r="B3494" t="s">
        <v>2325</v>
      </c>
      <c r="C3494" t="s">
        <v>2507</v>
      </c>
      <c r="D3494" t="s">
        <v>19</v>
      </c>
      <c r="E3494" t="s">
        <v>28</v>
      </c>
      <c r="F3494" t="s">
        <v>9864</v>
      </c>
      <c r="G3494" s="6">
        <f t="shared" si="486"/>
        <v>6505</v>
      </c>
      <c r="H3494" t="s">
        <v>30</v>
      </c>
      <c r="I3494" t="s">
        <v>139</v>
      </c>
      <c r="J3494" t="str">
        <f t="shared" si="487"/>
        <v>Champak Rao</v>
      </c>
      <c r="K3494" t="s">
        <v>379</v>
      </c>
      <c r="L3494" s="7">
        <f t="shared" si="492"/>
        <v>45614</v>
      </c>
      <c r="M3494" s="7">
        <v>45743</v>
      </c>
      <c r="N3494" s="1">
        <f t="shared" si="488"/>
        <v>45743</v>
      </c>
      <c r="P3494" s="7" t="str">
        <f t="shared" si="493"/>
        <v/>
      </c>
      <c r="R3494">
        <v>0</v>
      </c>
      <c r="S3494">
        <v>1</v>
      </c>
      <c r="T3494">
        <v>17.899999999999999</v>
      </c>
      <c r="U3494" t="s">
        <v>100</v>
      </c>
      <c r="W3494" t="str">
        <f t="shared" si="489"/>
        <v>Open</v>
      </c>
      <c r="X3494" t="str">
        <f>_xlfn.XLOOKUP(B3494,'Customers'!A:A,'Customers'!E:E,"")</f>
        <v>Enterprise</v>
      </c>
      <c r="Y3494">
        <f t="shared" si="490"/>
        <v>0</v>
      </c>
      <c r="Z3494" t="str">
        <f t="shared" si="491"/>
        <v/>
      </c>
      <c r="AA3494">
        <f t="shared" si="494"/>
        <v>0</v>
      </c>
    </row>
    <row r="3495" spans="1:27">
      <c r="A3495" t="s">
        <v>9865</v>
      </c>
      <c r="B3495" t="s">
        <v>9866</v>
      </c>
      <c r="C3495" t="s">
        <v>18</v>
      </c>
      <c r="D3495" t="s">
        <v>53</v>
      </c>
      <c r="E3495" t="s">
        <v>28</v>
      </c>
      <c r="F3495" t="s">
        <v>9867</v>
      </c>
      <c r="G3495" s="6">
        <f t="shared" si="486"/>
        <v>43643</v>
      </c>
      <c r="H3495" t="s">
        <v>172</v>
      </c>
      <c r="I3495" t="s">
        <v>361</v>
      </c>
      <c r="J3495" t="str">
        <f t="shared" si="487"/>
        <v>Jalsa Parsa</v>
      </c>
      <c r="K3495" t="s">
        <v>1513</v>
      </c>
      <c r="L3495" s="7">
        <f t="shared" si="492"/>
        <v>44869</v>
      </c>
      <c r="M3495" s="7">
        <v>44967</v>
      </c>
      <c r="N3495" s="1">
        <f t="shared" si="488"/>
        <v>44967</v>
      </c>
      <c r="P3495" s="7" t="str">
        <f t="shared" si="493"/>
        <v/>
      </c>
      <c r="R3495">
        <v>0</v>
      </c>
      <c r="S3495">
        <v>1</v>
      </c>
      <c r="T3495">
        <v>23.3</v>
      </c>
      <c r="U3495" t="s">
        <v>42</v>
      </c>
      <c r="W3495" t="str">
        <f t="shared" si="489"/>
        <v>Open</v>
      </c>
      <c r="X3495" t="str">
        <f>_xlfn.XLOOKUP(B3495,'Customers'!A:A,'Customers'!E:E,"")</f>
        <v>SMB</v>
      </c>
      <c r="Y3495">
        <f t="shared" si="490"/>
        <v>0</v>
      </c>
      <c r="Z3495" t="str">
        <f t="shared" si="491"/>
        <v/>
      </c>
      <c r="AA3495">
        <f t="shared" si="494"/>
        <v>0</v>
      </c>
    </row>
    <row r="3496" spans="1:27">
      <c r="A3496" t="s">
        <v>9868</v>
      </c>
      <c r="B3496" t="s">
        <v>2688</v>
      </c>
      <c r="C3496" t="s">
        <v>18</v>
      </c>
      <c r="D3496" t="s">
        <v>66</v>
      </c>
      <c r="E3496" t="s">
        <v>45</v>
      </c>
      <c r="F3496" t="s">
        <v>9869</v>
      </c>
      <c r="G3496" s="6">
        <f t="shared" si="486"/>
        <v>16783</v>
      </c>
      <c r="H3496" t="s">
        <v>151</v>
      </c>
      <c r="I3496" t="s">
        <v>145</v>
      </c>
      <c r="J3496" t="str">
        <f t="shared" si="487"/>
        <v>Krish Varughese</v>
      </c>
      <c r="K3496" t="s">
        <v>2345</v>
      </c>
      <c r="L3496" s="7">
        <f t="shared" si="492"/>
        <v>45049</v>
      </c>
      <c r="M3496" s="7">
        <v>45228</v>
      </c>
      <c r="N3496" s="1">
        <f t="shared" si="488"/>
        <v>45228</v>
      </c>
      <c r="P3496" s="7" t="str">
        <f t="shared" si="493"/>
        <v/>
      </c>
      <c r="R3496">
        <v>0</v>
      </c>
      <c r="S3496">
        <v>1</v>
      </c>
      <c r="T3496">
        <v>19.100000000000001</v>
      </c>
      <c r="U3496" t="s">
        <v>42</v>
      </c>
      <c r="W3496" t="str">
        <f t="shared" si="489"/>
        <v>Open</v>
      </c>
      <c r="X3496" t="str">
        <f>_xlfn.XLOOKUP(B3496,'Customers'!A:A,'Customers'!E:E,"")</f>
        <v>SMB</v>
      </c>
      <c r="Y3496">
        <f t="shared" si="490"/>
        <v>0</v>
      </c>
      <c r="Z3496" t="str">
        <f t="shared" si="491"/>
        <v/>
      </c>
      <c r="AA3496">
        <f t="shared" si="494"/>
        <v>0</v>
      </c>
    </row>
    <row r="3497" spans="1:27">
      <c r="A3497" t="s">
        <v>9870</v>
      </c>
      <c r="B3497" t="s">
        <v>5691</v>
      </c>
      <c r="C3497" t="s">
        <v>740</v>
      </c>
      <c r="D3497" t="s">
        <v>53</v>
      </c>
      <c r="E3497" t="s">
        <v>28</v>
      </c>
      <c r="F3497" t="s">
        <v>9871</v>
      </c>
      <c r="G3497" s="6">
        <f t="shared" si="486"/>
        <v>37305</v>
      </c>
      <c r="H3497" t="s">
        <v>22</v>
      </c>
      <c r="I3497" t="s">
        <v>527</v>
      </c>
      <c r="J3497" t="str">
        <f t="shared" si="487"/>
        <v>Jasmit Gour</v>
      </c>
      <c r="K3497" t="s">
        <v>3545</v>
      </c>
      <c r="L3497" s="7">
        <f t="shared" si="492"/>
        <v>44961</v>
      </c>
      <c r="N3497" s="1" t="str">
        <f t="shared" si="488"/>
        <v/>
      </c>
      <c r="P3497" s="7" t="str">
        <f t="shared" si="493"/>
        <v/>
      </c>
      <c r="R3497">
        <v>0</v>
      </c>
      <c r="S3497">
        <v>1</v>
      </c>
      <c r="T3497">
        <v>30.2</v>
      </c>
      <c r="U3497" t="s">
        <v>42</v>
      </c>
      <c r="W3497" t="str">
        <f t="shared" si="489"/>
        <v>Open</v>
      </c>
      <c r="X3497" t="str">
        <f>_xlfn.XLOOKUP(B3497,'Customers'!A:A,'Customers'!E:E,"")</f>
        <v>Enterprise</v>
      </c>
      <c r="Y3497">
        <f t="shared" si="490"/>
        <v>0</v>
      </c>
      <c r="Z3497" t="str">
        <f t="shared" si="491"/>
        <v/>
      </c>
      <c r="AA3497">
        <f t="shared" si="494"/>
        <v>0</v>
      </c>
    </row>
    <row r="3498" spans="1:27">
      <c r="A3498" t="s">
        <v>9872</v>
      </c>
      <c r="B3498" t="s">
        <v>2302</v>
      </c>
      <c r="C3498" t="s">
        <v>1605</v>
      </c>
      <c r="D3498" t="s">
        <v>37</v>
      </c>
      <c r="E3498" t="s">
        <v>91</v>
      </c>
      <c r="F3498" t="s">
        <v>6515</v>
      </c>
      <c r="G3498" s="6">
        <f t="shared" si="486"/>
        <v>136000</v>
      </c>
      <c r="H3498" t="s">
        <v>161</v>
      </c>
      <c r="I3498" t="s">
        <v>268</v>
      </c>
      <c r="J3498" t="str">
        <f t="shared" si="487"/>
        <v>Panini Kade</v>
      </c>
      <c r="K3498" t="s">
        <v>8986</v>
      </c>
      <c r="L3498" s="7">
        <f t="shared" si="492"/>
        <v>44973</v>
      </c>
      <c r="M3498" s="7">
        <v>45009</v>
      </c>
      <c r="N3498" s="1">
        <f t="shared" si="488"/>
        <v>45009</v>
      </c>
      <c r="O3498" s="7">
        <v>44998</v>
      </c>
      <c r="P3498" s="7">
        <f t="shared" si="493"/>
        <v>44998</v>
      </c>
      <c r="Q3498">
        <v>25</v>
      </c>
      <c r="R3498">
        <v>1</v>
      </c>
      <c r="S3498">
        <v>4</v>
      </c>
      <c r="T3498">
        <v>31.2</v>
      </c>
      <c r="U3498" t="s">
        <v>33</v>
      </c>
      <c r="W3498" t="str">
        <f t="shared" si="489"/>
        <v>Won</v>
      </c>
      <c r="X3498" t="str">
        <f>_xlfn.XLOOKUP(B3498,'Customers'!A:A,'Customers'!E:E,"")</f>
        <v>Mid-Market</v>
      </c>
      <c r="Y3498">
        <f t="shared" si="490"/>
        <v>1</v>
      </c>
      <c r="Z3498">
        <f t="shared" si="491"/>
        <v>-11</v>
      </c>
      <c r="AA3498">
        <f t="shared" si="494"/>
        <v>0</v>
      </c>
    </row>
    <row r="3499" spans="1:27">
      <c r="A3499" t="s">
        <v>9873</v>
      </c>
      <c r="B3499" t="s">
        <v>1363</v>
      </c>
      <c r="C3499" t="s">
        <v>499</v>
      </c>
      <c r="D3499" t="s">
        <v>183</v>
      </c>
      <c r="E3499" t="s">
        <v>45</v>
      </c>
      <c r="F3499" t="s">
        <v>9874</v>
      </c>
      <c r="G3499" s="6">
        <f t="shared" si="486"/>
        <v>6636</v>
      </c>
      <c r="H3499" t="s">
        <v>30</v>
      </c>
      <c r="I3499" t="s">
        <v>127</v>
      </c>
      <c r="J3499" t="str">
        <f t="shared" si="487"/>
        <v>Kashish Patla</v>
      </c>
      <c r="K3499" t="s">
        <v>5053</v>
      </c>
      <c r="L3499" s="7">
        <f t="shared" si="492"/>
        <v>45102</v>
      </c>
      <c r="M3499" s="7">
        <v>45209</v>
      </c>
      <c r="N3499" s="1">
        <f t="shared" si="488"/>
        <v>45209</v>
      </c>
      <c r="P3499" s="7" t="str">
        <f t="shared" si="493"/>
        <v/>
      </c>
      <c r="R3499">
        <v>0</v>
      </c>
      <c r="S3499">
        <v>1</v>
      </c>
      <c r="T3499">
        <v>31.5</v>
      </c>
      <c r="U3499" t="s">
        <v>33</v>
      </c>
      <c r="W3499" t="str">
        <f t="shared" si="489"/>
        <v>Open</v>
      </c>
      <c r="X3499" t="str">
        <f>_xlfn.XLOOKUP(B3499,'Customers'!A:A,'Customers'!E:E,"")</f>
        <v>Enterprise</v>
      </c>
      <c r="Y3499">
        <f t="shared" si="490"/>
        <v>0</v>
      </c>
      <c r="Z3499" t="str">
        <f t="shared" si="491"/>
        <v/>
      </c>
      <c r="AA3499">
        <f t="shared" si="494"/>
        <v>0</v>
      </c>
    </row>
    <row r="3500" spans="1:27">
      <c r="A3500" t="s">
        <v>9875</v>
      </c>
      <c r="B3500" t="s">
        <v>5541</v>
      </c>
      <c r="C3500" t="s">
        <v>906</v>
      </c>
      <c r="D3500" t="s">
        <v>66</v>
      </c>
      <c r="E3500" t="s">
        <v>28</v>
      </c>
      <c r="F3500" t="s">
        <v>9876</v>
      </c>
      <c r="G3500" s="6">
        <f t="shared" si="486"/>
        <v>10973</v>
      </c>
      <c r="H3500" t="s">
        <v>39</v>
      </c>
      <c r="I3500" t="s">
        <v>23</v>
      </c>
      <c r="J3500" t="str">
        <f t="shared" si="487"/>
        <v>Nihal Bhasin</v>
      </c>
      <c r="K3500" t="s">
        <v>4717</v>
      </c>
      <c r="L3500" s="7">
        <f t="shared" si="492"/>
        <v>44585</v>
      </c>
      <c r="M3500" s="7">
        <v>44744</v>
      </c>
      <c r="N3500" s="1">
        <f t="shared" si="488"/>
        <v>44744</v>
      </c>
      <c r="P3500" s="7" t="str">
        <f t="shared" si="493"/>
        <v/>
      </c>
      <c r="R3500">
        <v>0</v>
      </c>
      <c r="S3500">
        <v>1</v>
      </c>
      <c r="T3500">
        <v>27.5</v>
      </c>
      <c r="U3500" t="s">
        <v>58</v>
      </c>
      <c r="W3500" t="str">
        <f t="shared" si="489"/>
        <v>Open</v>
      </c>
      <c r="X3500" t="str">
        <f>_xlfn.XLOOKUP(B3500,'Customers'!A:A,'Customers'!E:E,"")</f>
        <v>Enterprise</v>
      </c>
      <c r="Y3500">
        <f t="shared" si="490"/>
        <v>0</v>
      </c>
      <c r="Z3500" t="str">
        <f t="shared" si="491"/>
        <v/>
      </c>
      <c r="AA3500">
        <f t="shared" si="494"/>
        <v>0</v>
      </c>
    </row>
    <row r="3501" spans="1:27">
      <c r="A3501" t="s">
        <v>9877</v>
      </c>
      <c r="B3501" t="s">
        <v>1515</v>
      </c>
      <c r="C3501" t="s">
        <v>18</v>
      </c>
      <c r="D3501" t="s">
        <v>66</v>
      </c>
      <c r="E3501" t="s">
        <v>20</v>
      </c>
      <c r="F3501" t="s">
        <v>9878</v>
      </c>
      <c r="G3501" s="6">
        <f t="shared" si="486"/>
        <v>15141</v>
      </c>
      <c r="H3501" t="s">
        <v>47</v>
      </c>
      <c r="I3501" t="s">
        <v>68</v>
      </c>
      <c r="J3501" t="str">
        <f t="shared" si="487"/>
        <v>Anamika Keer</v>
      </c>
      <c r="K3501" t="s">
        <v>496</v>
      </c>
      <c r="L3501" s="7">
        <f t="shared" si="492"/>
        <v>44902</v>
      </c>
      <c r="M3501" s="7">
        <v>44993</v>
      </c>
      <c r="N3501" s="1">
        <f t="shared" si="488"/>
        <v>44993</v>
      </c>
      <c r="P3501" s="7" t="str">
        <f t="shared" si="493"/>
        <v/>
      </c>
      <c r="R3501">
        <v>0</v>
      </c>
      <c r="S3501">
        <v>1</v>
      </c>
      <c r="T3501">
        <v>6.4</v>
      </c>
      <c r="U3501" t="s">
        <v>58</v>
      </c>
      <c r="W3501" t="str">
        <f t="shared" si="489"/>
        <v>Open</v>
      </c>
      <c r="X3501" t="str">
        <f>_xlfn.XLOOKUP(B3501,'Customers'!A:A,'Customers'!E:E,"")</f>
        <v>SMB</v>
      </c>
      <c r="Y3501">
        <f t="shared" si="490"/>
        <v>0</v>
      </c>
      <c r="Z3501" t="str">
        <f t="shared" si="491"/>
        <v/>
      </c>
      <c r="AA3501">
        <f t="shared" si="494"/>
        <v>0</v>
      </c>
    </row>
    <row r="3502" spans="1:27">
      <c r="A3502" t="s">
        <v>9879</v>
      </c>
      <c r="B3502" t="s">
        <v>1306</v>
      </c>
      <c r="C3502" t="s">
        <v>330</v>
      </c>
      <c r="D3502" t="s">
        <v>53</v>
      </c>
      <c r="E3502" t="s">
        <v>115</v>
      </c>
      <c r="F3502" t="s">
        <v>9880</v>
      </c>
      <c r="G3502" s="6">
        <f t="shared" si="486"/>
        <v>45304</v>
      </c>
      <c r="H3502" t="s">
        <v>161</v>
      </c>
      <c r="I3502" t="s">
        <v>232</v>
      </c>
      <c r="J3502" t="str">
        <f t="shared" si="487"/>
        <v>Patrick Sama</v>
      </c>
      <c r="K3502" t="s">
        <v>1969</v>
      </c>
      <c r="L3502" s="7">
        <f t="shared" si="492"/>
        <v>45440</v>
      </c>
      <c r="M3502" s="7">
        <v>45615</v>
      </c>
      <c r="N3502" s="1">
        <f t="shared" si="488"/>
        <v>45615</v>
      </c>
      <c r="O3502" s="7">
        <v>45541</v>
      </c>
      <c r="P3502" s="7">
        <f t="shared" si="493"/>
        <v>45541</v>
      </c>
      <c r="Q3502">
        <v>101</v>
      </c>
      <c r="R3502">
        <v>0</v>
      </c>
      <c r="S3502">
        <v>1</v>
      </c>
      <c r="T3502">
        <v>9.9</v>
      </c>
      <c r="U3502" t="s">
        <v>33</v>
      </c>
      <c r="W3502" t="str">
        <f t="shared" si="489"/>
        <v>Lost</v>
      </c>
      <c r="X3502" t="str">
        <f>_xlfn.XLOOKUP(B3502,'Customers'!A:A,'Customers'!E:E,"")</f>
        <v>Mid-Market</v>
      </c>
      <c r="Y3502">
        <f t="shared" si="490"/>
        <v>1</v>
      </c>
      <c r="Z3502">
        <f t="shared" si="491"/>
        <v>-74</v>
      </c>
      <c r="AA3502">
        <f t="shared" si="494"/>
        <v>0</v>
      </c>
    </row>
    <row r="3503" spans="1:27">
      <c r="A3503" t="s">
        <v>9881</v>
      </c>
      <c r="B3503" t="s">
        <v>2940</v>
      </c>
      <c r="C3503" t="s">
        <v>2007</v>
      </c>
      <c r="D3503" t="s">
        <v>19</v>
      </c>
      <c r="E3503" t="s">
        <v>54</v>
      </c>
      <c r="F3503" t="s">
        <v>9882</v>
      </c>
      <c r="G3503" s="6">
        <f t="shared" si="486"/>
        <v>6668</v>
      </c>
      <c r="H3503" t="s">
        <v>22</v>
      </c>
      <c r="I3503" t="s">
        <v>268</v>
      </c>
      <c r="J3503" t="str">
        <f t="shared" si="487"/>
        <v>Panini Kade</v>
      </c>
      <c r="K3503" t="s">
        <v>8275</v>
      </c>
      <c r="L3503" s="7">
        <f t="shared" si="492"/>
        <v>45470</v>
      </c>
      <c r="M3503" s="7">
        <v>45544</v>
      </c>
      <c r="N3503" s="1">
        <f t="shared" si="488"/>
        <v>45544</v>
      </c>
      <c r="P3503" s="7" t="str">
        <f t="shared" si="493"/>
        <v/>
      </c>
      <c r="R3503">
        <v>0</v>
      </c>
      <c r="S3503">
        <v>1</v>
      </c>
      <c r="T3503">
        <v>14.8</v>
      </c>
      <c r="U3503" t="s">
        <v>100</v>
      </c>
      <c r="W3503" t="str">
        <f t="shared" si="489"/>
        <v>Open</v>
      </c>
      <c r="X3503" t="str">
        <f>_xlfn.XLOOKUP(B3503,'Customers'!A:A,'Customers'!E:E,"")</f>
        <v>Enterprise</v>
      </c>
      <c r="Y3503">
        <f t="shared" si="490"/>
        <v>0</v>
      </c>
      <c r="Z3503" t="str">
        <f t="shared" si="491"/>
        <v/>
      </c>
      <c r="AA3503">
        <f t="shared" si="494"/>
        <v>0</v>
      </c>
    </row>
    <row r="3504" spans="1:27">
      <c r="A3504" t="s">
        <v>9883</v>
      </c>
      <c r="B3504" t="s">
        <v>148</v>
      </c>
      <c r="C3504" t="s">
        <v>18</v>
      </c>
      <c r="D3504" t="s">
        <v>19</v>
      </c>
      <c r="E3504" t="s">
        <v>91</v>
      </c>
      <c r="F3504" t="s">
        <v>9884</v>
      </c>
      <c r="G3504" s="6">
        <f t="shared" si="486"/>
        <v>3930</v>
      </c>
      <c r="H3504" t="s">
        <v>39</v>
      </c>
      <c r="I3504" t="s">
        <v>80</v>
      </c>
      <c r="J3504" t="str">
        <f t="shared" si="487"/>
        <v>Shivani Natt</v>
      </c>
      <c r="K3504" t="s">
        <v>6927</v>
      </c>
      <c r="L3504" s="7">
        <f t="shared" si="492"/>
        <v>45229</v>
      </c>
      <c r="M3504" s="7">
        <v>45269</v>
      </c>
      <c r="N3504" s="1">
        <f t="shared" si="488"/>
        <v>45269</v>
      </c>
      <c r="O3504" s="7">
        <v>45292</v>
      </c>
      <c r="P3504" s="7">
        <f t="shared" si="493"/>
        <v>45292</v>
      </c>
      <c r="Q3504">
        <v>63</v>
      </c>
      <c r="R3504">
        <v>1</v>
      </c>
      <c r="S3504">
        <v>4</v>
      </c>
      <c r="T3504">
        <v>27</v>
      </c>
      <c r="U3504" t="s">
        <v>100</v>
      </c>
      <c r="W3504" t="str">
        <f t="shared" si="489"/>
        <v>Won</v>
      </c>
      <c r="X3504" t="str">
        <f>_xlfn.XLOOKUP(B3504,'Customers'!A:A,'Customers'!E:E,"")</f>
        <v>Mid-Market</v>
      </c>
      <c r="Y3504">
        <f t="shared" si="490"/>
        <v>1</v>
      </c>
      <c r="Z3504">
        <f t="shared" si="491"/>
        <v>23</v>
      </c>
      <c r="AA3504">
        <f t="shared" si="494"/>
        <v>0</v>
      </c>
    </row>
    <row r="3505" spans="1:27">
      <c r="A3505" t="s">
        <v>9885</v>
      </c>
      <c r="B3505" t="s">
        <v>2343</v>
      </c>
      <c r="C3505" t="s">
        <v>18</v>
      </c>
      <c r="D3505" t="s">
        <v>53</v>
      </c>
      <c r="E3505" t="s">
        <v>91</v>
      </c>
      <c r="F3505" t="s">
        <v>9886</v>
      </c>
      <c r="G3505" s="6">
        <f t="shared" si="486"/>
        <v>33485</v>
      </c>
      <c r="H3505" t="s">
        <v>47</v>
      </c>
      <c r="I3505" t="s">
        <v>268</v>
      </c>
      <c r="J3505" t="str">
        <f t="shared" si="487"/>
        <v>Panini Kade</v>
      </c>
      <c r="K3505" t="s">
        <v>6436</v>
      </c>
      <c r="L3505" s="7">
        <f t="shared" si="492"/>
        <v>44798</v>
      </c>
      <c r="M3505" s="7">
        <v>44922</v>
      </c>
      <c r="N3505" s="1">
        <f t="shared" si="488"/>
        <v>44922</v>
      </c>
      <c r="O3505" s="7">
        <v>44917</v>
      </c>
      <c r="P3505" s="7">
        <f t="shared" si="493"/>
        <v>44917</v>
      </c>
      <c r="Q3505">
        <v>119</v>
      </c>
      <c r="R3505">
        <v>1</v>
      </c>
      <c r="S3505">
        <v>2</v>
      </c>
      <c r="T3505">
        <v>28.9</v>
      </c>
      <c r="U3505" t="s">
        <v>58</v>
      </c>
      <c r="W3505" t="str">
        <f t="shared" si="489"/>
        <v>Won</v>
      </c>
      <c r="X3505" t="str">
        <f>_xlfn.XLOOKUP(B3505,'Customers'!A:A,'Customers'!E:E,"")</f>
        <v>Mid-Market</v>
      </c>
      <c r="Y3505">
        <f t="shared" si="490"/>
        <v>1</v>
      </c>
      <c r="Z3505">
        <f t="shared" si="491"/>
        <v>-5</v>
      </c>
      <c r="AA3505">
        <f t="shared" si="494"/>
        <v>0</v>
      </c>
    </row>
    <row r="3506" spans="1:27">
      <c r="A3506" t="s">
        <v>9887</v>
      </c>
      <c r="B3506" t="s">
        <v>2373</v>
      </c>
      <c r="C3506" t="s">
        <v>18</v>
      </c>
      <c r="D3506" t="s">
        <v>53</v>
      </c>
      <c r="E3506" t="s">
        <v>28</v>
      </c>
      <c r="F3506" t="s">
        <v>9888</v>
      </c>
      <c r="G3506" s="6">
        <f t="shared" si="486"/>
        <v>16241</v>
      </c>
      <c r="H3506" t="s">
        <v>39</v>
      </c>
      <c r="I3506" t="s">
        <v>145</v>
      </c>
      <c r="J3506" t="str">
        <f t="shared" si="487"/>
        <v>Krish Varughese</v>
      </c>
      <c r="K3506" t="s">
        <v>1624</v>
      </c>
      <c r="L3506" s="7">
        <f t="shared" si="492"/>
        <v>45306</v>
      </c>
      <c r="M3506" s="7">
        <v>45366</v>
      </c>
      <c r="N3506" s="1">
        <f t="shared" si="488"/>
        <v>45366</v>
      </c>
      <c r="P3506" s="7" t="str">
        <f t="shared" si="493"/>
        <v/>
      </c>
      <c r="R3506">
        <v>0</v>
      </c>
      <c r="S3506">
        <v>1</v>
      </c>
      <c r="T3506">
        <v>17.3</v>
      </c>
      <c r="U3506" t="s">
        <v>33</v>
      </c>
      <c r="W3506" t="str">
        <f t="shared" si="489"/>
        <v>Open</v>
      </c>
      <c r="X3506" t="str">
        <f>_xlfn.XLOOKUP(B3506,'Customers'!A:A,'Customers'!E:E,"")</f>
        <v>Mid-Market</v>
      </c>
      <c r="Y3506">
        <f t="shared" si="490"/>
        <v>0</v>
      </c>
      <c r="Z3506" t="str">
        <f t="shared" si="491"/>
        <v/>
      </c>
      <c r="AA3506">
        <f t="shared" si="494"/>
        <v>0</v>
      </c>
    </row>
    <row r="3507" spans="1:27">
      <c r="A3507" t="s">
        <v>9889</v>
      </c>
      <c r="B3507" t="s">
        <v>4406</v>
      </c>
      <c r="C3507" t="s">
        <v>854</v>
      </c>
      <c r="D3507" t="s">
        <v>66</v>
      </c>
      <c r="E3507" t="s">
        <v>54</v>
      </c>
      <c r="F3507" t="s">
        <v>9890</v>
      </c>
      <c r="G3507" s="6">
        <f t="shared" si="486"/>
        <v>4192</v>
      </c>
      <c r="H3507" t="s">
        <v>172</v>
      </c>
      <c r="I3507" t="s">
        <v>232</v>
      </c>
      <c r="J3507" t="str">
        <f t="shared" si="487"/>
        <v>Patrick Sama</v>
      </c>
      <c r="K3507" t="s">
        <v>4602</v>
      </c>
      <c r="L3507" s="7">
        <f t="shared" si="492"/>
        <v>45386</v>
      </c>
      <c r="M3507" s="7">
        <v>45533</v>
      </c>
      <c r="N3507" s="1">
        <f t="shared" si="488"/>
        <v>45533</v>
      </c>
      <c r="P3507" s="7" t="str">
        <f t="shared" si="493"/>
        <v/>
      </c>
      <c r="R3507">
        <v>0</v>
      </c>
      <c r="S3507">
        <v>1</v>
      </c>
      <c r="T3507">
        <v>30.5</v>
      </c>
      <c r="U3507" t="s">
        <v>100</v>
      </c>
      <c r="W3507" t="str">
        <f t="shared" si="489"/>
        <v>Open</v>
      </c>
      <c r="X3507" t="str">
        <f>_xlfn.XLOOKUP(B3507,'Customers'!A:A,'Customers'!E:E,"")</f>
        <v>Mid-Market</v>
      </c>
      <c r="Y3507">
        <f t="shared" si="490"/>
        <v>0</v>
      </c>
      <c r="Z3507" t="str">
        <f t="shared" si="491"/>
        <v/>
      </c>
      <c r="AA3507">
        <f t="shared" si="494"/>
        <v>0</v>
      </c>
    </row>
    <row r="3508" spans="1:27">
      <c r="A3508" t="s">
        <v>9891</v>
      </c>
      <c r="B3508" t="s">
        <v>2503</v>
      </c>
      <c r="C3508" t="s">
        <v>3295</v>
      </c>
      <c r="D3508" t="s">
        <v>19</v>
      </c>
      <c r="E3508" t="s">
        <v>115</v>
      </c>
      <c r="F3508" t="s">
        <v>9892</v>
      </c>
      <c r="G3508" s="6">
        <f t="shared" si="486"/>
        <v>3927</v>
      </c>
      <c r="H3508" t="s">
        <v>30</v>
      </c>
      <c r="I3508" t="s">
        <v>23</v>
      </c>
      <c r="J3508" t="str">
        <f t="shared" si="487"/>
        <v>Nihal Bhasin</v>
      </c>
      <c r="K3508" t="s">
        <v>3680</v>
      </c>
      <c r="L3508" s="7">
        <f t="shared" si="492"/>
        <v>44945</v>
      </c>
      <c r="M3508" s="7">
        <v>45097</v>
      </c>
      <c r="N3508" s="1">
        <f t="shared" si="488"/>
        <v>45097</v>
      </c>
      <c r="O3508" s="7">
        <v>45053</v>
      </c>
      <c r="P3508" s="7">
        <f t="shared" si="493"/>
        <v>45053</v>
      </c>
      <c r="Q3508">
        <v>108</v>
      </c>
      <c r="R3508">
        <v>0</v>
      </c>
      <c r="S3508">
        <v>1</v>
      </c>
      <c r="T3508">
        <v>34.700000000000003</v>
      </c>
      <c r="U3508" t="s">
        <v>42</v>
      </c>
      <c r="W3508" t="str">
        <f t="shared" si="489"/>
        <v>Lost</v>
      </c>
      <c r="X3508" t="str">
        <f>_xlfn.XLOOKUP(B3508,'Customers'!A:A,'Customers'!E:E,"")</f>
        <v>SMB</v>
      </c>
      <c r="Y3508">
        <f t="shared" si="490"/>
        <v>1</v>
      </c>
      <c r="Z3508">
        <f t="shared" si="491"/>
        <v>-44</v>
      </c>
      <c r="AA3508">
        <f t="shared" si="494"/>
        <v>0</v>
      </c>
    </row>
    <row r="3509" spans="1:27">
      <c r="A3509" t="s">
        <v>9893</v>
      </c>
      <c r="B3509" t="s">
        <v>863</v>
      </c>
      <c r="C3509" t="s">
        <v>18</v>
      </c>
      <c r="D3509" t="s">
        <v>37</v>
      </c>
      <c r="E3509" t="s">
        <v>20</v>
      </c>
      <c r="F3509" t="s">
        <v>9894</v>
      </c>
      <c r="G3509" s="6">
        <f t="shared" si="486"/>
        <v>204092</v>
      </c>
      <c r="H3509" t="s">
        <v>161</v>
      </c>
      <c r="I3509" t="s">
        <v>139</v>
      </c>
      <c r="J3509" t="str">
        <f t="shared" si="487"/>
        <v>Champak Rao</v>
      </c>
      <c r="K3509" t="s">
        <v>3315</v>
      </c>
      <c r="L3509" s="7">
        <f t="shared" si="492"/>
        <v>44834</v>
      </c>
      <c r="M3509" s="7">
        <v>44915</v>
      </c>
      <c r="N3509" s="1">
        <f t="shared" si="488"/>
        <v>44915</v>
      </c>
      <c r="P3509" s="7" t="str">
        <f t="shared" si="493"/>
        <v/>
      </c>
      <c r="R3509">
        <v>0</v>
      </c>
      <c r="S3509">
        <v>1</v>
      </c>
      <c r="T3509">
        <v>10.7</v>
      </c>
      <c r="U3509" t="s">
        <v>25</v>
      </c>
      <c r="W3509" t="str">
        <f t="shared" si="489"/>
        <v>Open</v>
      </c>
      <c r="X3509" t="str">
        <f>_xlfn.XLOOKUP(B3509,'Customers'!A:A,'Customers'!E:E,"")</f>
        <v>Mid-Market</v>
      </c>
      <c r="Y3509">
        <f t="shared" si="490"/>
        <v>0</v>
      </c>
      <c r="Z3509" t="str">
        <f t="shared" si="491"/>
        <v/>
      </c>
      <c r="AA3509">
        <f t="shared" si="494"/>
        <v>0</v>
      </c>
    </row>
    <row r="3510" spans="1:27">
      <c r="A3510" t="s">
        <v>9895</v>
      </c>
      <c r="B3510" t="s">
        <v>4457</v>
      </c>
      <c r="C3510" t="s">
        <v>199</v>
      </c>
      <c r="D3510" t="s">
        <v>66</v>
      </c>
      <c r="E3510" t="s">
        <v>54</v>
      </c>
      <c r="F3510" t="s">
        <v>9896</v>
      </c>
      <c r="G3510" s="6">
        <f t="shared" si="486"/>
        <v>4971</v>
      </c>
      <c r="H3510" t="s">
        <v>172</v>
      </c>
      <c r="I3510" t="s">
        <v>384</v>
      </c>
      <c r="J3510" t="str">
        <f t="shared" si="487"/>
        <v>Hemangini Bahri</v>
      </c>
      <c r="K3510" t="s">
        <v>3559</v>
      </c>
      <c r="L3510" s="7">
        <f t="shared" si="492"/>
        <v>44951</v>
      </c>
      <c r="M3510" s="7">
        <v>45030</v>
      </c>
      <c r="N3510" s="1">
        <f t="shared" si="488"/>
        <v>45030</v>
      </c>
      <c r="P3510" s="7" t="str">
        <f t="shared" si="493"/>
        <v/>
      </c>
      <c r="R3510">
        <v>0</v>
      </c>
      <c r="S3510">
        <v>1</v>
      </c>
      <c r="T3510">
        <v>29.1</v>
      </c>
      <c r="U3510" t="s">
        <v>42</v>
      </c>
      <c r="W3510" t="str">
        <f t="shared" si="489"/>
        <v>Open</v>
      </c>
      <c r="X3510" t="str">
        <f>_xlfn.XLOOKUP(B3510,'Customers'!A:A,'Customers'!E:E,"")</f>
        <v>Mid-Market</v>
      </c>
      <c r="Y3510">
        <f t="shared" si="490"/>
        <v>0</v>
      </c>
      <c r="Z3510" t="str">
        <f t="shared" si="491"/>
        <v/>
      </c>
      <c r="AA3510">
        <f t="shared" si="494"/>
        <v>0</v>
      </c>
    </row>
    <row r="3511" spans="1:27">
      <c r="A3511" t="s">
        <v>9897</v>
      </c>
      <c r="B3511" t="s">
        <v>2581</v>
      </c>
      <c r="C3511" t="s">
        <v>986</v>
      </c>
      <c r="D3511" t="s">
        <v>66</v>
      </c>
      <c r="E3511" t="s">
        <v>20</v>
      </c>
      <c r="F3511" t="s">
        <v>9898</v>
      </c>
      <c r="G3511" s="6">
        <f t="shared" si="486"/>
        <v>22786</v>
      </c>
      <c r="H3511" t="s">
        <v>22</v>
      </c>
      <c r="I3511" t="s">
        <v>105</v>
      </c>
      <c r="J3511" t="str">
        <f t="shared" si="487"/>
        <v>Hemangini Bahri</v>
      </c>
      <c r="K3511" t="s">
        <v>6332</v>
      </c>
      <c r="L3511" s="7">
        <f t="shared" si="492"/>
        <v>44944</v>
      </c>
      <c r="M3511" s="7">
        <v>45092</v>
      </c>
      <c r="N3511" s="1">
        <f t="shared" si="488"/>
        <v>45092</v>
      </c>
      <c r="P3511" s="7" t="str">
        <f t="shared" si="493"/>
        <v/>
      </c>
      <c r="R3511">
        <v>0</v>
      </c>
      <c r="S3511">
        <v>1</v>
      </c>
      <c r="T3511">
        <v>26.7</v>
      </c>
      <c r="U3511" t="s">
        <v>58</v>
      </c>
      <c r="W3511" t="str">
        <f t="shared" si="489"/>
        <v>Open</v>
      </c>
      <c r="X3511" t="str">
        <f>_xlfn.XLOOKUP(B3511,'Customers'!A:A,'Customers'!E:E,"")</f>
        <v>SMB</v>
      </c>
      <c r="Y3511">
        <f t="shared" si="490"/>
        <v>0</v>
      </c>
      <c r="Z3511" t="str">
        <f t="shared" si="491"/>
        <v/>
      </c>
      <c r="AA3511">
        <f t="shared" si="494"/>
        <v>0</v>
      </c>
    </row>
    <row r="3512" spans="1:27">
      <c r="A3512" t="s">
        <v>9899</v>
      </c>
      <c r="B3512" t="s">
        <v>6143</v>
      </c>
      <c r="C3512" t="s">
        <v>1712</v>
      </c>
      <c r="D3512" t="s">
        <v>183</v>
      </c>
      <c r="E3512" t="s">
        <v>54</v>
      </c>
      <c r="F3512" t="s">
        <v>9900</v>
      </c>
      <c r="G3512" s="6">
        <f t="shared" si="486"/>
        <v>9152</v>
      </c>
      <c r="H3512" t="s">
        <v>79</v>
      </c>
      <c r="I3512" t="s">
        <v>127</v>
      </c>
      <c r="J3512" t="str">
        <f t="shared" si="487"/>
        <v>Kashish Patla</v>
      </c>
      <c r="K3512" t="s">
        <v>9901</v>
      </c>
      <c r="L3512" s="7">
        <f t="shared" si="492"/>
        <v>44982</v>
      </c>
      <c r="M3512" s="7">
        <v>45025</v>
      </c>
      <c r="N3512" s="1">
        <f t="shared" si="488"/>
        <v>45025</v>
      </c>
      <c r="P3512" s="7" t="str">
        <f t="shared" si="493"/>
        <v/>
      </c>
      <c r="R3512">
        <v>0</v>
      </c>
      <c r="S3512">
        <v>1</v>
      </c>
      <c r="U3512" t="s">
        <v>100</v>
      </c>
      <c r="W3512" t="str">
        <f t="shared" si="489"/>
        <v>Open</v>
      </c>
      <c r="X3512" t="str">
        <f>_xlfn.XLOOKUP(B3512,'Customers'!A:A,'Customers'!E:E,"")</f>
        <v>Mid-Market</v>
      </c>
      <c r="Y3512">
        <f t="shared" si="490"/>
        <v>0</v>
      </c>
      <c r="Z3512" t="str">
        <f t="shared" si="491"/>
        <v/>
      </c>
      <c r="AA3512">
        <f t="shared" si="494"/>
        <v>0</v>
      </c>
    </row>
    <row r="3513" spans="1:27">
      <c r="A3513" t="s">
        <v>9902</v>
      </c>
      <c r="B3513" t="s">
        <v>4038</v>
      </c>
      <c r="C3513" t="s">
        <v>1139</v>
      </c>
      <c r="D3513" t="s">
        <v>183</v>
      </c>
      <c r="E3513" t="s">
        <v>177</v>
      </c>
      <c r="F3513" t="s">
        <v>9903</v>
      </c>
      <c r="G3513" s="6">
        <f t="shared" si="486"/>
        <v>4932</v>
      </c>
      <c r="H3513" t="s">
        <v>172</v>
      </c>
      <c r="I3513" t="s">
        <v>31</v>
      </c>
      <c r="J3513" t="str">
        <f t="shared" si="487"/>
        <v>Ati Seshadri</v>
      </c>
      <c r="K3513" t="s">
        <v>2501</v>
      </c>
      <c r="L3513" s="7">
        <f t="shared" si="492"/>
        <v>45037</v>
      </c>
      <c r="M3513" s="7">
        <v>45060</v>
      </c>
      <c r="N3513" s="1">
        <f t="shared" si="488"/>
        <v>45060</v>
      </c>
      <c r="P3513" s="7" t="str">
        <f t="shared" si="493"/>
        <v/>
      </c>
      <c r="R3513">
        <v>0</v>
      </c>
      <c r="S3513">
        <v>1</v>
      </c>
      <c r="T3513">
        <v>11.6</v>
      </c>
      <c r="U3513" t="s">
        <v>25</v>
      </c>
      <c r="W3513" t="str">
        <f t="shared" si="489"/>
        <v>Open</v>
      </c>
      <c r="X3513" t="str">
        <f>_xlfn.XLOOKUP(B3513,'Customers'!A:A,'Customers'!E:E,"")</f>
        <v>SMB</v>
      </c>
      <c r="Y3513">
        <f t="shared" si="490"/>
        <v>0</v>
      </c>
      <c r="Z3513" t="str">
        <f t="shared" si="491"/>
        <v/>
      </c>
      <c r="AA3513">
        <f t="shared" si="494"/>
        <v>0</v>
      </c>
    </row>
    <row r="3514" spans="1:27">
      <c r="A3514" t="s">
        <v>9904</v>
      </c>
      <c r="B3514" t="s">
        <v>1963</v>
      </c>
      <c r="C3514" t="s">
        <v>18</v>
      </c>
      <c r="D3514" t="s">
        <v>53</v>
      </c>
      <c r="E3514" t="s">
        <v>54</v>
      </c>
      <c r="F3514" t="s">
        <v>9905</v>
      </c>
      <c r="G3514" s="6">
        <f t="shared" si="486"/>
        <v>28179</v>
      </c>
      <c r="H3514" t="s">
        <v>161</v>
      </c>
      <c r="I3514" t="s">
        <v>68</v>
      </c>
      <c r="J3514" t="str">
        <f t="shared" si="487"/>
        <v>Anamika Keer</v>
      </c>
      <c r="K3514" t="s">
        <v>6310</v>
      </c>
      <c r="L3514" s="7">
        <f t="shared" si="492"/>
        <v>45430</v>
      </c>
      <c r="M3514" s="7">
        <v>45515</v>
      </c>
      <c r="N3514" s="1">
        <f t="shared" si="488"/>
        <v>45515</v>
      </c>
      <c r="P3514" s="7" t="str">
        <f t="shared" si="493"/>
        <v/>
      </c>
      <c r="R3514">
        <v>0</v>
      </c>
      <c r="S3514">
        <v>1</v>
      </c>
      <c r="T3514">
        <v>11.7</v>
      </c>
      <c r="U3514" t="s">
        <v>25</v>
      </c>
      <c r="W3514" t="str">
        <f t="shared" si="489"/>
        <v>Open</v>
      </c>
      <c r="X3514" t="str">
        <f>_xlfn.XLOOKUP(B3514,'Customers'!A:A,'Customers'!E:E,"")</f>
        <v>SMB</v>
      </c>
      <c r="Y3514">
        <f t="shared" si="490"/>
        <v>0</v>
      </c>
      <c r="Z3514" t="str">
        <f t="shared" si="491"/>
        <v/>
      </c>
      <c r="AA3514">
        <f t="shared" si="494"/>
        <v>0</v>
      </c>
    </row>
    <row r="3515" spans="1:27">
      <c r="A3515" t="s">
        <v>9906</v>
      </c>
      <c r="B3515" t="s">
        <v>6517</v>
      </c>
      <c r="C3515" t="s">
        <v>18</v>
      </c>
      <c r="D3515" t="s">
        <v>66</v>
      </c>
      <c r="E3515" t="s">
        <v>177</v>
      </c>
      <c r="F3515" t="s">
        <v>9907</v>
      </c>
      <c r="G3515" s="6">
        <f t="shared" si="486"/>
        <v>19665</v>
      </c>
      <c r="H3515" t="s">
        <v>22</v>
      </c>
      <c r="I3515" t="s">
        <v>1774</v>
      </c>
      <c r="J3515" t="str">
        <f t="shared" si="487"/>
        <v>Jasmit Gour</v>
      </c>
      <c r="K3515" t="s">
        <v>4828</v>
      </c>
      <c r="L3515" s="7">
        <f t="shared" si="492"/>
        <v>45611</v>
      </c>
      <c r="M3515" s="7">
        <v>45641</v>
      </c>
      <c r="N3515" s="1">
        <f t="shared" si="488"/>
        <v>45641</v>
      </c>
      <c r="P3515" s="7" t="str">
        <f t="shared" si="493"/>
        <v/>
      </c>
      <c r="R3515">
        <v>0</v>
      </c>
      <c r="S3515">
        <v>1</v>
      </c>
      <c r="T3515">
        <v>34.5</v>
      </c>
      <c r="U3515" t="s">
        <v>58</v>
      </c>
      <c r="W3515" t="str">
        <f t="shared" si="489"/>
        <v>Open</v>
      </c>
      <c r="X3515" t="str">
        <f>_xlfn.XLOOKUP(B3515,'Customers'!A:A,'Customers'!E:E,"")</f>
        <v>SMB</v>
      </c>
      <c r="Y3515">
        <f t="shared" si="490"/>
        <v>0</v>
      </c>
      <c r="Z3515" t="str">
        <f t="shared" si="491"/>
        <v/>
      </c>
      <c r="AA3515">
        <f t="shared" si="494"/>
        <v>0</v>
      </c>
    </row>
    <row r="3516" spans="1:27">
      <c r="A3516" t="s">
        <v>9908</v>
      </c>
      <c r="B3516" t="s">
        <v>3746</v>
      </c>
      <c r="C3516" t="s">
        <v>426</v>
      </c>
      <c r="D3516" t="s">
        <v>183</v>
      </c>
      <c r="E3516" t="s">
        <v>54</v>
      </c>
      <c r="F3516" t="s">
        <v>9909</v>
      </c>
      <c r="G3516" s="6">
        <f t="shared" si="486"/>
        <v>14139</v>
      </c>
      <c r="H3516" t="s">
        <v>47</v>
      </c>
      <c r="I3516" t="s">
        <v>73</v>
      </c>
      <c r="J3516" t="str">
        <f t="shared" si="487"/>
        <v>Karan Karnik</v>
      </c>
      <c r="K3516" t="s">
        <v>936</v>
      </c>
      <c r="L3516" s="7">
        <f t="shared" si="492"/>
        <v>45177</v>
      </c>
      <c r="M3516" s="7">
        <v>45332</v>
      </c>
      <c r="N3516" s="1">
        <f t="shared" si="488"/>
        <v>45332</v>
      </c>
      <c r="P3516" s="7" t="str">
        <f t="shared" si="493"/>
        <v/>
      </c>
      <c r="R3516">
        <v>0</v>
      </c>
      <c r="S3516">
        <v>1</v>
      </c>
      <c r="U3516" t="s">
        <v>33</v>
      </c>
      <c r="W3516" t="str">
        <f t="shared" si="489"/>
        <v>Open</v>
      </c>
      <c r="X3516" t="str">
        <f>_xlfn.XLOOKUP(B3516,'Customers'!A:A,'Customers'!E:E,"")</f>
        <v>Mid-Market</v>
      </c>
      <c r="Y3516">
        <f t="shared" si="490"/>
        <v>0</v>
      </c>
      <c r="Z3516" t="str">
        <f t="shared" si="491"/>
        <v/>
      </c>
      <c r="AA3516">
        <f t="shared" si="494"/>
        <v>0</v>
      </c>
    </row>
    <row r="3517" spans="1:27">
      <c r="A3517" t="s">
        <v>9910</v>
      </c>
      <c r="B3517" t="s">
        <v>5394</v>
      </c>
      <c r="C3517" t="s">
        <v>2356</v>
      </c>
      <c r="D3517" t="s">
        <v>37</v>
      </c>
      <c r="E3517" t="s">
        <v>115</v>
      </c>
      <c r="F3517" t="s">
        <v>9911</v>
      </c>
      <c r="G3517" s="6">
        <f t="shared" si="486"/>
        <v>80841</v>
      </c>
      <c r="H3517" t="s">
        <v>56</v>
      </c>
      <c r="I3517" t="s">
        <v>31</v>
      </c>
      <c r="J3517" t="str">
        <f t="shared" si="487"/>
        <v>Ati Seshadri</v>
      </c>
      <c r="K3517" t="s">
        <v>3611</v>
      </c>
      <c r="L3517" s="7">
        <f t="shared" si="492"/>
        <v>45346</v>
      </c>
      <c r="N3517" s="1" t="str">
        <f t="shared" si="488"/>
        <v/>
      </c>
      <c r="O3517" s="7">
        <v>45399</v>
      </c>
      <c r="P3517" s="7">
        <f t="shared" si="493"/>
        <v>45399</v>
      </c>
      <c r="Q3517">
        <v>53</v>
      </c>
      <c r="R3517">
        <v>0</v>
      </c>
      <c r="S3517">
        <v>1</v>
      </c>
      <c r="T3517">
        <v>33.5</v>
      </c>
      <c r="U3517" t="s">
        <v>42</v>
      </c>
      <c r="W3517" t="str">
        <f t="shared" si="489"/>
        <v>Lost</v>
      </c>
      <c r="X3517" t="str">
        <f>_xlfn.XLOOKUP(B3517,'Customers'!A:A,'Customers'!E:E,"")</f>
        <v>SMB</v>
      </c>
      <c r="Y3517">
        <f t="shared" si="490"/>
        <v>1</v>
      </c>
      <c r="Z3517" t="str">
        <f t="shared" si="491"/>
        <v/>
      </c>
      <c r="AA3517">
        <f t="shared" si="494"/>
        <v>1</v>
      </c>
    </row>
    <row r="3518" spans="1:27">
      <c r="A3518" t="s">
        <v>9912</v>
      </c>
      <c r="B3518" t="s">
        <v>1190</v>
      </c>
      <c r="C3518" t="s">
        <v>18</v>
      </c>
      <c r="D3518" t="s">
        <v>37</v>
      </c>
      <c r="E3518" t="s">
        <v>28</v>
      </c>
      <c r="F3518" t="s">
        <v>9913</v>
      </c>
      <c r="G3518" s="6">
        <f t="shared" si="486"/>
        <v>86446</v>
      </c>
      <c r="H3518" t="s">
        <v>161</v>
      </c>
      <c r="I3518" t="s">
        <v>127</v>
      </c>
      <c r="J3518" t="str">
        <f t="shared" si="487"/>
        <v>Kashish Patla</v>
      </c>
      <c r="K3518" t="s">
        <v>2331</v>
      </c>
      <c r="L3518" s="7">
        <f t="shared" si="492"/>
        <v>45236</v>
      </c>
      <c r="M3518" s="7">
        <v>45403</v>
      </c>
      <c r="N3518" s="1">
        <f t="shared" si="488"/>
        <v>45403</v>
      </c>
      <c r="P3518" s="7" t="str">
        <f t="shared" si="493"/>
        <v/>
      </c>
      <c r="R3518">
        <v>0</v>
      </c>
      <c r="S3518">
        <v>1</v>
      </c>
      <c r="T3518">
        <v>3.7</v>
      </c>
      <c r="U3518" t="s">
        <v>33</v>
      </c>
      <c r="W3518" t="str">
        <f t="shared" si="489"/>
        <v>Open</v>
      </c>
      <c r="X3518" t="str">
        <f>_xlfn.XLOOKUP(B3518,'Customers'!A:A,'Customers'!E:E,"")</f>
        <v>Mid-Market</v>
      </c>
      <c r="Y3518">
        <f t="shared" si="490"/>
        <v>0</v>
      </c>
      <c r="Z3518" t="str">
        <f t="shared" si="491"/>
        <v/>
      </c>
      <c r="AA3518">
        <f t="shared" si="494"/>
        <v>0</v>
      </c>
    </row>
    <row r="3519" spans="1:27">
      <c r="A3519" t="s">
        <v>9914</v>
      </c>
      <c r="B3519" t="s">
        <v>2451</v>
      </c>
      <c r="C3519" t="s">
        <v>2782</v>
      </c>
      <c r="D3519" t="s">
        <v>37</v>
      </c>
      <c r="E3519" t="s">
        <v>177</v>
      </c>
      <c r="F3519" t="s">
        <v>9915</v>
      </c>
      <c r="G3519" s="6">
        <f t="shared" si="486"/>
        <v>168113</v>
      </c>
      <c r="H3519" t="s">
        <v>161</v>
      </c>
      <c r="I3519" t="s">
        <v>80</v>
      </c>
      <c r="J3519" t="str">
        <f t="shared" si="487"/>
        <v>Shivani Natt</v>
      </c>
      <c r="K3519" t="s">
        <v>414</v>
      </c>
      <c r="L3519" s="7">
        <f t="shared" si="492"/>
        <v>45194</v>
      </c>
      <c r="M3519" s="7">
        <v>45287</v>
      </c>
      <c r="N3519" s="1">
        <f t="shared" si="488"/>
        <v>45287</v>
      </c>
      <c r="P3519" s="7" t="str">
        <f t="shared" si="493"/>
        <v/>
      </c>
      <c r="R3519">
        <v>0</v>
      </c>
      <c r="S3519">
        <v>1</v>
      </c>
      <c r="T3519">
        <v>14.1</v>
      </c>
      <c r="U3519" t="s">
        <v>58</v>
      </c>
      <c r="W3519" t="str">
        <f t="shared" si="489"/>
        <v>Open</v>
      </c>
      <c r="X3519" t="str">
        <f>_xlfn.XLOOKUP(B3519,'Customers'!A:A,'Customers'!E:E,"")</f>
        <v>SMB</v>
      </c>
      <c r="Y3519">
        <f t="shared" si="490"/>
        <v>0</v>
      </c>
      <c r="Z3519" t="str">
        <f t="shared" si="491"/>
        <v/>
      </c>
      <c r="AA3519">
        <f t="shared" si="494"/>
        <v>0</v>
      </c>
    </row>
    <row r="3520" spans="1:27">
      <c r="A3520" t="s">
        <v>9916</v>
      </c>
      <c r="B3520" t="s">
        <v>9176</v>
      </c>
      <c r="C3520" t="s">
        <v>1037</v>
      </c>
      <c r="D3520" t="s">
        <v>37</v>
      </c>
      <c r="E3520" t="s">
        <v>115</v>
      </c>
      <c r="F3520" t="s">
        <v>9917</v>
      </c>
      <c r="G3520" s="6">
        <f t="shared" si="486"/>
        <v>166734</v>
      </c>
      <c r="H3520" t="s">
        <v>47</v>
      </c>
      <c r="I3520" t="s">
        <v>133</v>
      </c>
      <c r="J3520" t="str">
        <f t="shared" si="487"/>
        <v>Aachal Soni</v>
      </c>
      <c r="K3520" t="s">
        <v>1955</v>
      </c>
      <c r="L3520" s="7">
        <f t="shared" si="492"/>
        <v>45022</v>
      </c>
      <c r="M3520" s="7">
        <v>45138</v>
      </c>
      <c r="N3520" s="1">
        <f t="shared" si="488"/>
        <v>45138</v>
      </c>
      <c r="O3520" s="7">
        <v>45062</v>
      </c>
      <c r="P3520" s="7">
        <f t="shared" si="493"/>
        <v>45062</v>
      </c>
      <c r="Q3520">
        <v>40</v>
      </c>
      <c r="R3520">
        <v>0</v>
      </c>
      <c r="S3520">
        <v>1</v>
      </c>
      <c r="T3520">
        <v>34</v>
      </c>
      <c r="U3520" t="s">
        <v>25</v>
      </c>
      <c r="W3520" t="str">
        <f t="shared" si="489"/>
        <v>Lost</v>
      </c>
      <c r="X3520" t="str">
        <f>_xlfn.XLOOKUP(B3520,'Customers'!A:A,'Customers'!E:E,"")</f>
        <v>Mid-Market</v>
      </c>
      <c r="Y3520">
        <f t="shared" si="490"/>
        <v>1</v>
      </c>
      <c r="Z3520">
        <f t="shared" si="491"/>
        <v>-76</v>
      </c>
      <c r="AA3520">
        <f t="shared" si="494"/>
        <v>0</v>
      </c>
    </row>
    <row r="3521" spans="1:27">
      <c r="A3521" t="s">
        <v>9918</v>
      </c>
      <c r="B3521" t="s">
        <v>2369</v>
      </c>
      <c r="C3521" t="s">
        <v>3005</v>
      </c>
      <c r="D3521" t="s">
        <v>183</v>
      </c>
      <c r="E3521" t="s">
        <v>115</v>
      </c>
      <c r="F3521" t="s">
        <v>9919</v>
      </c>
      <c r="G3521" s="6">
        <f t="shared" si="486"/>
        <v>12853</v>
      </c>
      <c r="H3521" t="s">
        <v>47</v>
      </c>
      <c r="I3521" t="s">
        <v>80</v>
      </c>
      <c r="J3521" t="str">
        <f t="shared" si="487"/>
        <v>Shivani Natt</v>
      </c>
      <c r="K3521" t="s">
        <v>9920</v>
      </c>
      <c r="L3521" s="7">
        <f t="shared" si="492"/>
        <v>45625</v>
      </c>
      <c r="M3521" s="7">
        <v>45737</v>
      </c>
      <c r="N3521" s="1">
        <f t="shared" si="488"/>
        <v>45737</v>
      </c>
      <c r="O3521" s="7">
        <v>45653</v>
      </c>
      <c r="P3521" s="7">
        <f t="shared" si="493"/>
        <v>45653</v>
      </c>
      <c r="Q3521">
        <v>28</v>
      </c>
      <c r="R3521">
        <v>0</v>
      </c>
      <c r="S3521">
        <v>1</v>
      </c>
      <c r="T3521">
        <v>2.4</v>
      </c>
      <c r="U3521" t="s">
        <v>58</v>
      </c>
      <c r="W3521" t="str">
        <f t="shared" si="489"/>
        <v>Lost</v>
      </c>
      <c r="X3521" t="str">
        <f>_xlfn.XLOOKUP(B3521,'Customers'!A:A,'Customers'!E:E,"")</f>
        <v>Mid-Market</v>
      </c>
      <c r="Y3521">
        <f t="shared" si="490"/>
        <v>1</v>
      </c>
      <c r="Z3521">
        <f t="shared" si="491"/>
        <v>-84</v>
      </c>
      <c r="AA3521">
        <f t="shared" si="494"/>
        <v>0</v>
      </c>
    </row>
    <row r="3522" spans="1:27">
      <c r="A3522" t="s">
        <v>9921</v>
      </c>
      <c r="B3522" t="s">
        <v>9922</v>
      </c>
      <c r="C3522" t="s">
        <v>2315</v>
      </c>
      <c r="D3522" t="s">
        <v>53</v>
      </c>
      <c r="E3522" t="s">
        <v>177</v>
      </c>
      <c r="F3522" t="s">
        <v>9923</v>
      </c>
      <c r="G3522" s="6">
        <f t="shared" ref="G3522:G3585" si="495">IF(F3522="","",IF(RIGHT(UPPER(SUBSTITUTE(SUBSTITUTE(SUBSTITUTE(TRIM(F3522),"$",""),",","")," ","")),1)="K",VALUE(LEFT(UPPER(SUBSTITUTE(SUBSTITUTE(SUBSTITUTE(TRIM(F3522),"$",""),",","")," ","")),LEN(UPPER(SUBSTITUTE(SUBSTITUTE(SUBSTITUTE(TRIM(F3522),"$",""),",","")," ","")))-1))*1000,IF(RIGHT(UPPER(SUBSTITUTE(SUBSTITUTE(SUBSTITUTE(TRIM(F3522),"$",""),",","")," ","")),1)="M",VALUE(LEFT(UPPER(SUBSTITUTE(SUBSTITUTE(SUBSTITUTE(TRIM(F3522),"$",""),",","")," ","")),LEN(UPPER(SUBSTITUTE(SUBSTITUTE(SUBSTITUTE(TRIM(F3522),"$",""),",","")," ","")))-1))*1000000,VALUE(SUBSTITUTE(SUBSTITUTE(SUBSTITUTE(TRIM(F3522),"$",""),",","")," ","")))))</f>
        <v>15184</v>
      </c>
      <c r="H3522" t="s">
        <v>172</v>
      </c>
      <c r="I3522" t="s">
        <v>258</v>
      </c>
      <c r="J3522" t="str">
        <f t="shared" ref="J3522:J3585" si="496">PROPER(TRIM(I3522))</f>
        <v>Jasmit Gour</v>
      </c>
      <c r="K3522" t="s">
        <v>1990</v>
      </c>
      <c r="L3522" s="7">
        <f t="shared" si="492"/>
        <v>45484</v>
      </c>
      <c r="M3522" s="7">
        <v>45596</v>
      </c>
      <c r="N3522" s="1">
        <f t="shared" ref="N3522:N3585" si="497">IF(M3522="","",IF(ISNUMBER(M3522),M3522,IF(ISNUMBER(SEARCH("/",M3522)),DATE(VALUE(RIGHT(M3522,4)),VALUE(MID(M3522,4,2)),VALUE(LEFT(M3522,2))),DATE(VALUE(LEFT(M3522,4)),VALUE(MID(M3522,6,2)),VALUE(RIGHT(M3522,2))))))</f>
        <v>45596</v>
      </c>
      <c r="P3522" s="7" t="str">
        <f t="shared" si="493"/>
        <v/>
      </c>
      <c r="R3522">
        <v>0</v>
      </c>
      <c r="S3522">
        <v>1</v>
      </c>
      <c r="T3522">
        <v>23</v>
      </c>
      <c r="U3522" t="s">
        <v>33</v>
      </c>
      <c r="W3522" t="str">
        <f t="shared" ref="W3522:W3585" si="498">IF(E3522="","",IF(E3522="Closed Won","Won",IF(E3522="Closed Lost","Lost","Open")))</f>
        <v>Open</v>
      </c>
      <c r="X3522" t="str">
        <f>_xlfn.XLOOKUP(B3522,'Customers'!A:A,'Customers'!E:E,"")</f>
        <v>SMB</v>
      </c>
      <c r="Y3522">
        <f t="shared" ref="Y3522:Y3585" si="499">IF(OR(W3522="Won",W3522="Lost"),1,0)</f>
        <v>0</v>
      </c>
      <c r="Z3522" t="str">
        <f t="shared" ref="Z3522:Z3585" si="500">IF(OR(N3522="",P3522=""),"",P3522-N3522)</f>
        <v/>
      </c>
      <c r="AA3522">
        <f t="shared" si="494"/>
        <v>0</v>
      </c>
    </row>
    <row r="3523" spans="1:27">
      <c r="A3523" t="s">
        <v>9924</v>
      </c>
      <c r="B3523" t="s">
        <v>9925</v>
      </c>
      <c r="C3523" t="s">
        <v>3277</v>
      </c>
      <c r="D3523" t="s">
        <v>183</v>
      </c>
      <c r="E3523" t="s">
        <v>28</v>
      </c>
      <c r="F3523" t="s">
        <v>9926</v>
      </c>
      <c r="G3523" s="6">
        <f t="shared" si="495"/>
        <v>12023</v>
      </c>
      <c r="H3523" t="s">
        <v>151</v>
      </c>
      <c r="I3523" t="s">
        <v>31</v>
      </c>
      <c r="J3523" t="str">
        <f t="shared" si="496"/>
        <v>Ati Seshadri</v>
      </c>
      <c r="K3523" t="s">
        <v>3876</v>
      </c>
      <c r="L3523" s="7">
        <f t="shared" ref="L3523:L3586" si="501">IF(K3523="","",IF(ISNUMBER(K3523),K3523,IF(ISNUMBER(SEARCH("/",K3523)),DATE(VALUE(RIGHT(K3523,4)),VALUE(MID(K3523,4,2)),VALUE(LEFT(K3523,2))),DATE(VALUE(LEFT(K3523,4)),VALUE(MID(K3523,6,2)),VALUE(RIGHT(K3523,2))))))</f>
        <v>45431</v>
      </c>
      <c r="M3523" s="7">
        <v>45594</v>
      </c>
      <c r="N3523" s="1">
        <f t="shared" si="497"/>
        <v>45594</v>
      </c>
      <c r="P3523" s="7" t="str">
        <f t="shared" ref="P3523:P3586" si="502">IF(O3523="","",IF(ISNUMBER(O3523),O3523,DATE(VALUE(LEFT(O3523,4)),VALUE(MID(O3523,6,2)),VALUE(RIGHT(O3523,2)))))</f>
        <v/>
      </c>
      <c r="R3523">
        <v>0</v>
      </c>
      <c r="S3523">
        <v>1</v>
      </c>
      <c r="T3523">
        <v>4.3</v>
      </c>
      <c r="U3523" t="s">
        <v>58</v>
      </c>
      <c r="W3523" t="str">
        <f t="shared" si="498"/>
        <v>Open</v>
      </c>
      <c r="X3523" t="str">
        <f>_xlfn.XLOOKUP(B3523,'Customers'!A:A,'Customers'!E:E,"")</f>
        <v>Mid-Market</v>
      </c>
      <c r="Y3523">
        <f t="shared" si="499"/>
        <v>0</v>
      </c>
      <c r="Z3523" t="str">
        <f t="shared" si="500"/>
        <v/>
      </c>
      <c r="AA3523">
        <f t="shared" ref="AA3523:AA3586" si="503">IF(AND(Y3523=1,Z3523&gt;30),1,0)</f>
        <v>0</v>
      </c>
    </row>
    <row r="3524" spans="1:27">
      <c r="A3524" t="s">
        <v>9927</v>
      </c>
      <c r="B3524" t="s">
        <v>154</v>
      </c>
      <c r="C3524" t="s">
        <v>18</v>
      </c>
      <c r="D3524" t="s">
        <v>37</v>
      </c>
      <c r="E3524" t="s">
        <v>54</v>
      </c>
      <c r="F3524" t="s">
        <v>9928</v>
      </c>
      <c r="G3524" s="6">
        <f t="shared" si="495"/>
        <v>192137</v>
      </c>
      <c r="H3524" t="s">
        <v>172</v>
      </c>
      <c r="I3524" t="s">
        <v>80</v>
      </c>
      <c r="J3524" t="str">
        <f t="shared" si="496"/>
        <v>Shivani Natt</v>
      </c>
      <c r="K3524" t="s">
        <v>1614</v>
      </c>
      <c r="L3524" s="7">
        <f t="shared" si="501"/>
        <v>45532</v>
      </c>
      <c r="M3524" s="7">
        <v>45677</v>
      </c>
      <c r="N3524" s="1">
        <f t="shared" si="497"/>
        <v>45677</v>
      </c>
      <c r="P3524" s="7" t="str">
        <f t="shared" si="502"/>
        <v/>
      </c>
      <c r="R3524">
        <v>0</v>
      </c>
      <c r="S3524">
        <v>1</v>
      </c>
      <c r="T3524">
        <v>8.5</v>
      </c>
      <c r="U3524" t="s">
        <v>33</v>
      </c>
      <c r="W3524" t="str">
        <f t="shared" si="498"/>
        <v>Open</v>
      </c>
      <c r="X3524" t="str">
        <f>_xlfn.XLOOKUP(B3524,'Customers'!A:A,'Customers'!E:E,"")</f>
        <v>Mid-Market</v>
      </c>
      <c r="Y3524">
        <f t="shared" si="499"/>
        <v>0</v>
      </c>
      <c r="Z3524" t="str">
        <f t="shared" si="500"/>
        <v/>
      </c>
      <c r="AA3524">
        <f t="shared" si="503"/>
        <v>0</v>
      </c>
    </row>
    <row r="3525" spans="1:27">
      <c r="A3525" t="s">
        <v>9929</v>
      </c>
      <c r="B3525" t="s">
        <v>5029</v>
      </c>
      <c r="C3525" t="s">
        <v>1590</v>
      </c>
      <c r="D3525" t="s">
        <v>66</v>
      </c>
      <c r="E3525" t="s">
        <v>45</v>
      </c>
      <c r="F3525" t="s">
        <v>9930</v>
      </c>
      <c r="G3525" s="6">
        <f t="shared" si="495"/>
        <v>16450</v>
      </c>
      <c r="H3525" t="s">
        <v>172</v>
      </c>
      <c r="I3525" t="s">
        <v>258</v>
      </c>
      <c r="J3525" t="str">
        <f t="shared" si="496"/>
        <v>Jasmit Gour</v>
      </c>
      <c r="K3525" t="s">
        <v>5577</v>
      </c>
      <c r="L3525" s="7">
        <f t="shared" si="501"/>
        <v>44816</v>
      </c>
      <c r="M3525" s="7">
        <v>44877</v>
      </c>
      <c r="N3525" s="1">
        <f t="shared" si="497"/>
        <v>44877</v>
      </c>
      <c r="P3525" s="7" t="str">
        <f t="shared" si="502"/>
        <v/>
      </c>
      <c r="R3525">
        <v>0</v>
      </c>
      <c r="S3525">
        <v>1</v>
      </c>
      <c r="U3525" t="s">
        <v>25</v>
      </c>
      <c r="W3525" t="str">
        <f t="shared" si="498"/>
        <v>Open</v>
      </c>
      <c r="X3525" t="str">
        <f>_xlfn.XLOOKUP(B3525,'Customers'!A:A,'Customers'!E:E,"")</f>
        <v>SMB</v>
      </c>
      <c r="Y3525">
        <f t="shared" si="499"/>
        <v>0</v>
      </c>
      <c r="Z3525" t="str">
        <f t="shared" si="500"/>
        <v/>
      </c>
      <c r="AA3525">
        <f t="shared" si="503"/>
        <v>0</v>
      </c>
    </row>
    <row r="3526" spans="1:27">
      <c r="A3526" t="s">
        <v>9931</v>
      </c>
      <c r="B3526" t="s">
        <v>6875</v>
      </c>
      <c r="C3526" t="s">
        <v>986</v>
      </c>
      <c r="D3526" t="s">
        <v>66</v>
      </c>
      <c r="E3526" t="s">
        <v>28</v>
      </c>
      <c r="F3526" t="s">
        <v>9932</v>
      </c>
      <c r="G3526" s="6">
        <f t="shared" si="495"/>
        <v>10454</v>
      </c>
      <c r="H3526" t="s">
        <v>161</v>
      </c>
      <c r="I3526" t="s">
        <v>93</v>
      </c>
      <c r="J3526" t="str">
        <f t="shared" si="496"/>
        <v>Owen Mane</v>
      </c>
      <c r="K3526" t="s">
        <v>898</v>
      </c>
      <c r="L3526" s="7">
        <f t="shared" si="501"/>
        <v>45372</v>
      </c>
      <c r="M3526" s="7">
        <v>45469</v>
      </c>
      <c r="N3526" s="1">
        <f t="shared" si="497"/>
        <v>45469</v>
      </c>
      <c r="P3526" s="7" t="str">
        <f t="shared" si="502"/>
        <v/>
      </c>
      <c r="R3526">
        <v>0</v>
      </c>
      <c r="S3526">
        <v>1</v>
      </c>
      <c r="U3526" t="s">
        <v>58</v>
      </c>
      <c r="W3526" t="str">
        <f t="shared" si="498"/>
        <v>Open</v>
      </c>
      <c r="X3526" t="str">
        <f>_xlfn.XLOOKUP(B3526,'Customers'!A:A,'Customers'!E:E,"")</f>
        <v>Enterprise</v>
      </c>
      <c r="Y3526">
        <f t="shared" si="499"/>
        <v>0</v>
      </c>
      <c r="Z3526" t="str">
        <f t="shared" si="500"/>
        <v/>
      </c>
      <c r="AA3526">
        <f t="shared" si="503"/>
        <v>0</v>
      </c>
    </row>
    <row r="3527" spans="1:27">
      <c r="A3527" t="s">
        <v>9933</v>
      </c>
      <c r="B3527" t="s">
        <v>9934</v>
      </c>
      <c r="C3527" t="s">
        <v>170</v>
      </c>
      <c r="D3527" t="s">
        <v>66</v>
      </c>
      <c r="E3527" t="s">
        <v>54</v>
      </c>
      <c r="F3527" t="s">
        <v>184</v>
      </c>
      <c r="G3527" s="6">
        <f t="shared" si="495"/>
        <v>8000</v>
      </c>
      <c r="H3527" t="s">
        <v>79</v>
      </c>
      <c r="I3527" t="s">
        <v>80</v>
      </c>
      <c r="J3527" t="str">
        <f t="shared" si="496"/>
        <v>Shivani Natt</v>
      </c>
      <c r="K3527" t="s">
        <v>4828</v>
      </c>
      <c r="L3527" s="7">
        <f t="shared" si="501"/>
        <v>45611</v>
      </c>
      <c r="M3527" s="7">
        <v>45634</v>
      </c>
      <c r="N3527" s="1">
        <f t="shared" si="497"/>
        <v>45634</v>
      </c>
      <c r="P3527" s="7" t="str">
        <f t="shared" si="502"/>
        <v/>
      </c>
      <c r="R3527">
        <v>0</v>
      </c>
      <c r="S3527">
        <v>1</v>
      </c>
      <c r="T3527">
        <v>0.9</v>
      </c>
      <c r="U3527" t="s">
        <v>58</v>
      </c>
      <c r="W3527" t="str">
        <f t="shared" si="498"/>
        <v>Open</v>
      </c>
      <c r="X3527" t="str">
        <f>_xlfn.XLOOKUP(B3527,'Customers'!A:A,'Customers'!E:E,"")</f>
        <v>Enterprise</v>
      </c>
      <c r="Y3527">
        <f t="shared" si="499"/>
        <v>0</v>
      </c>
      <c r="Z3527" t="str">
        <f t="shared" si="500"/>
        <v/>
      </c>
      <c r="AA3527">
        <f t="shared" si="503"/>
        <v>0</v>
      </c>
    </row>
    <row r="3528" spans="1:27">
      <c r="A3528" t="s">
        <v>9935</v>
      </c>
      <c r="B3528" t="s">
        <v>3890</v>
      </c>
      <c r="C3528" t="s">
        <v>9936</v>
      </c>
      <c r="D3528" t="s">
        <v>66</v>
      </c>
      <c r="E3528" t="s">
        <v>54</v>
      </c>
      <c r="F3528" t="s">
        <v>9937</v>
      </c>
      <c r="G3528" s="6">
        <f t="shared" si="495"/>
        <v>15927</v>
      </c>
      <c r="H3528" t="s">
        <v>161</v>
      </c>
      <c r="I3528" t="s">
        <v>31</v>
      </c>
      <c r="J3528" t="str">
        <f t="shared" si="496"/>
        <v>Ati Seshadri</v>
      </c>
      <c r="K3528" t="s">
        <v>4623</v>
      </c>
      <c r="L3528" s="7">
        <f t="shared" si="501"/>
        <v>44741</v>
      </c>
      <c r="M3528" s="7">
        <v>44894</v>
      </c>
      <c r="N3528" s="1">
        <f t="shared" si="497"/>
        <v>44894</v>
      </c>
      <c r="P3528" s="7" t="str">
        <f t="shared" si="502"/>
        <v/>
      </c>
      <c r="R3528">
        <v>0</v>
      </c>
      <c r="S3528">
        <v>1</v>
      </c>
      <c r="T3528">
        <v>18.8</v>
      </c>
      <c r="U3528" t="s">
        <v>25</v>
      </c>
      <c r="W3528" t="str">
        <f t="shared" si="498"/>
        <v>Open</v>
      </c>
      <c r="X3528" t="str">
        <f>_xlfn.XLOOKUP(B3528,'Customers'!A:A,'Customers'!E:E,"")</f>
        <v>Mid-Market</v>
      </c>
      <c r="Y3528">
        <f t="shared" si="499"/>
        <v>0</v>
      </c>
      <c r="Z3528" t="str">
        <f t="shared" si="500"/>
        <v/>
      </c>
      <c r="AA3528">
        <f t="shared" si="503"/>
        <v>0</v>
      </c>
    </row>
    <row r="3529" spans="1:27">
      <c r="A3529" t="s">
        <v>9938</v>
      </c>
      <c r="B3529" t="s">
        <v>1556</v>
      </c>
      <c r="C3529" t="s">
        <v>1847</v>
      </c>
      <c r="D3529" t="s">
        <v>66</v>
      </c>
      <c r="E3529" t="s">
        <v>91</v>
      </c>
      <c r="F3529" t="s">
        <v>9939</v>
      </c>
      <c r="G3529" s="6">
        <f t="shared" si="495"/>
        <v>14044</v>
      </c>
      <c r="H3529" t="s">
        <v>30</v>
      </c>
      <c r="I3529" t="s">
        <v>2408</v>
      </c>
      <c r="J3529" t="str">
        <f t="shared" si="496"/>
        <v>Lakshmi Hayre</v>
      </c>
      <c r="K3529" t="s">
        <v>950</v>
      </c>
      <c r="L3529" s="7">
        <f t="shared" si="501"/>
        <v>45090</v>
      </c>
      <c r="M3529" s="7">
        <v>45179</v>
      </c>
      <c r="N3529" s="1">
        <f t="shared" si="497"/>
        <v>45179</v>
      </c>
      <c r="O3529" s="7">
        <v>45169</v>
      </c>
      <c r="P3529" s="7">
        <f t="shared" si="502"/>
        <v>45169</v>
      </c>
      <c r="Q3529">
        <v>79</v>
      </c>
      <c r="R3529">
        <v>0</v>
      </c>
      <c r="S3529">
        <v>1</v>
      </c>
      <c r="T3529">
        <v>13.9</v>
      </c>
      <c r="U3529" t="s">
        <v>100</v>
      </c>
      <c r="W3529" t="str">
        <f t="shared" si="498"/>
        <v>Won</v>
      </c>
      <c r="X3529" t="str">
        <f>_xlfn.XLOOKUP(B3529,'Customers'!A:A,'Customers'!E:E,"")</f>
        <v>Enterprise</v>
      </c>
      <c r="Y3529">
        <f t="shared" si="499"/>
        <v>1</v>
      </c>
      <c r="Z3529">
        <f t="shared" si="500"/>
        <v>-10</v>
      </c>
      <c r="AA3529">
        <f t="shared" si="503"/>
        <v>0</v>
      </c>
    </row>
    <row r="3530" spans="1:27">
      <c r="A3530" t="s">
        <v>9940</v>
      </c>
      <c r="B3530" t="s">
        <v>329</v>
      </c>
      <c r="C3530" t="s">
        <v>1472</v>
      </c>
      <c r="D3530" t="s">
        <v>66</v>
      </c>
      <c r="E3530" t="s">
        <v>20</v>
      </c>
      <c r="F3530" t="s">
        <v>9941</v>
      </c>
      <c r="G3530" s="6">
        <f t="shared" si="495"/>
        <v>12658</v>
      </c>
      <c r="H3530" t="s">
        <v>79</v>
      </c>
      <c r="I3530" t="s">
        <v>23</v>
      </c>
      <c r="J3530" t="str">
        <f t="shared" si="496"/>
        <v>Nihal Bhasin</v>
      </c>
      <c r="K3530" t="s">
        <v>751</v>
      </c>
      <c r="L3530" s="7">
        <f t="shared" si="501"/>
        <v>45482</v>
      </c>
      <c r="M3530" s="7">
        <v>45556</v>
      </c>
      <c r="N3530" s="1">
        <f t="shared" si="497"/>
        <v>45556</v>
      </c>
      <c r="P3530" s="7" t="str">
        <f t="shared" si="502"/>
        <v/>
      </c>
      <c r="R3530">
        <v>0</v>
      </c>
      <c r="S3530">
        <v>1</v>
      </c>
      <c r="T3530">
        <v>12.7</v>
      </c>
      <c r="U3530" t="s">
        <v>58</v>
      </c>
      <c r="W3530" t="str">
        <f t="shared" si="498"/>
        <v>Open</v>
      </c>
      <c r="X3530" t="str">
        <f>_xlfn.XLOOKUP(B3530,'Customers'!A:A,'Customers'!E:E,"")</f>
        <v>SMB</v>
      </c>
      <c r="Y3530">
        <f t="shared" si="499"/>
        <v>0</v>
      </c>
      <c r="Z3530" t="str">
        <f t="shared" si="500"/>
        <v/>
      </c>
      <c r="AA3530">
        <f t="shared" si="503"/>
        <v>0</v>
      </c>
    </row>
    <row r="3531" spans="1:27">
      <c r="A3531" t="s">
        <v>9942</v>
      </c>
      <c r="B3531" t="s">
        <v>1073</v>
      </c>
      <c r="C3531" t="s">
        <v>3295</v>
      </c>
      <c r="D3531" t="s">
        <v>53</v>
      </c>
      <c r="E3531" t="s">
        <v>20</v>
      </c>
      <c r="F3531" t="s">
        <v>9943</v>
      </c>
      <c r="G3531" s="6">
        <f t="shared" si="495"/>
        <v>24064</v>
      </c>
      <c r="H3531" t="s">
        <v>30</v>
      </c>
      <c r="I3531" t="s">
        <v>232</v>
      </c>
      <c r="J3531" t="str">
        <f t="shared" si="496"/>
        <v>Patrick Sama</v>
      </c>
      <c r="K3531" t="s">
        <v>9944</v>
      </c>
      <c r="L3531" s="7">
        <f t="shared" si="501"/>
        <v>44894</v>
      </c>
      <c r="M3531" s="7">
        <v>45034</v>
      </c>
      <c r="N3531" s="1">
        <f t="shared" si="497"/>
        <v>45034</v>
      </c>
      <c r="P3531" s="7" t="str">
        <f t="shared" si="502"/>
        <v/>
      </c>
      <c r="R3531">
        <v>0</v>
      </c>
      <c r="S3531">
        <v>1</v>
      </c>
      <c r="T3531">
        <v>4.5999999999999996</v>
      </c>
      <c r="U3531" t="s">
        <v>25</v>
      </c>
      <c r="W3531" t="str">
        <f t="shared" si="498"/>
        <v>Open</v>
      </c>
      <c r="X3531" t="str">
        <f>_xlfn.XLOOKUP(B3531,'Customers'!A:A,'Customers'!E:E,"")</f>
        <v>SMB</v>
      </c>
      <c r="Y3531">
        <f t="shared" si="499"/>
        <v>0</v>
      </c>
      <c r="Z3531" t="str">
        <f t="shared" si="500"/>
        <v/>
      </c>
      <c r="AA3531">
        <f t="shared" si="503"/>
        <v>0</v>
      </c>
    </row>
    <row r="3532" spans="1:27">
      <c r="A3532" t="s">
        <v>9945</v>
      </c>
      <c r="B3532" t="s">
        <v>2734</v>
      </c>
      <c r="C3532" t="s">
        <v>4023</v>
      </c>
      <c r="D3532" t="s">
        <v>66</v>
      </c>
      <c r="E3532" t="s">
        <v>177</v>
      </c>
      <c r="F3532" t="s">
        <v>9946</v>
      </c>
      <c r="G3532" s="6">
        <f t="shared" si="495"/>
        <v>7101</v>
      </c>
      <c r="H3532" t="s">
        <v>79</v>
      </c>
      <c r="I3532" t="s">
        <v>232</v>
      </c>
      <c r="J3532" t="str">
        <f t="shared" si="496"/>
        <v>Patrick Sama</v>
      </c>
      <c r="K3532" t="s">
        <v>1296</v>
      </c>
      <c r="L3532" s="7">
        <f t="shared" si="501"/>
        <v>45471</v>
      </c>
      <c r="M3532" s="7">
        <v>45495</v>
      </c>
      <c r="N3532" s="1">
        <f t="shared" si="497"/>
        <v>45495</v>
      </c>
      <c r="P3532" s="7" t="str">
        <f t="shared" si="502"/>
        <v/>
      </c>
      <c r="R3532">
        <v>0</v>
      </c>
      <c r="S3532">
        <v>1</v>
      </c>
      <c r="T3532">
        <v>21.3</v>
      </c>
      <c r="U3532" t="s">
        <v>42</v>
      </c>
      <c r="W3532" t="str">
        <f t="shared" si="498"/>
        <v>Open</v>
      </c>
      <c r="X3532" t="str">
        <f>_xlfn.XLOOKUP(B3532,'Customers'!A:A,'Customers'!E:E,"")</f>
        <v>SMB</v>
      </c>
      <c r="Y3532">
        <f t="shared" si="499"/>
        <v>0</v>
      </c>
      <c r="Z3532" t="str">
        <f t="shared" si="500"/>
        <v/>
      </c>
      <c r="AA3532">
        <f t="shared" si="503"/>
        <v>0</v>
      </c>
    </row>
    <row r="3533" spans="1:27">
      <c r="A3533" t="s">
        <v>9947</v>
      </c>
      <c r="B3533" t="s">
        <v>207</v>
      </c>
      <c r="C3533" t="s">
        <v>18</v>
      </c>
      <c r="D3533" t="s">
        <v>66</v>
      </c>
      <c r="E3533" t="s">
        <v>54</v>
      </c>
      <c r="F3533" t="s">
        <v>9948</v>
      </c>
      <c r="G3533" s="6">
        <f t="shared" si="495"/>
        <v>5006</v>
      </c>
      <c r="H3533" t="s">
        <v>172</v>
      </c>
      <c r="I3533" t="s">
        <v>48</v>
      </c>
      <c r="J3533" t="str">
        <f t="shared" si="496"/>
        <v>Rachit Lall</v>
      </c>
      <c r="K3533" t="s">
        <v>4760</v>
      </c>
      <c r="L3533" s="7">
        <f t="shared" si="501"/>
        <v>45500</v>
      </c>
      <c r="M3533" s="7">
        <v>45602</v>
      </c>
      <c r="N3533" s="1">
        <f t="shared" si="497"/>
        <v>45602</v>
      </c>
      <c r="P3533" s="7" t="str">
        <f t="shared" si="502"/>
        <v/>
      </c>
      <c r="R3533">
        <v>0</v>
      </c>
      <c r="S3533">
        <v>1</v>
      </c>
      <c r="T3533">
        <v>19</v>
      </c>
      <c r="U3533" t="s">
        <v>42</v>
      </c>
      <c r="W3533" t="str">
        <f t="shared" si="498"/>
        <v>Open</v>
      </c>
      <c r="X3533" t="str">
        <f>_xlfn.XLOOKUP(B3533,'Customers'!A:A,'Customers'!E:E,"")</f>
        <v>Mid-Market</v>
      </c>
      <c r="Y3533">
        <f t="shared" si="499"/>
        <v>0</v>
      </c>
      <c r="Z3533" t="str">
        <f t="shared" si="500"/>
        <v/>
      </c>
      <c r="AA3533">
        <f t="shared" si="503"/>
        <v>0</v>
      </c>
    </row>
    <row r="3534" spans="1:27">
      <c r="A3534" t="s">
        <v>9949</v>
      </c>
      <c r="B3534" t="s">
        <v>9950</v>
      </c>
      <c r="C3534" t="s">
        <v>18</v>
      </c>
      <c r="D3534" t="s">
        <v>37</v>
      </c>
      <c r="E3534" t="s">
        <v>54</v>
      </c>
      <c r="F3534" t="s">
        <v>9951</v>
      </c>
      <c r="G3534" s="6">
        <f t="shared" si="495"/>
        <v>92073</v>
      </c>
      <c r="H3534" t="s">
        <v>161</v>
      </c>
      <c r="I3534" t="s">
        <v>145</v>
      </c>
      <c r="J3534" t="str">
        <f t="shared" si="496"/>
        <v>Krish Varughese</v>
      </c>
      <c r="K3534" t="s">
        <v>3150</v>
      </c>
      <c r="L3534" s="7">
        <f t="shared" si="501"/>
        <v>44954</v>
      </c>
      <c r="M3534" s="7">
        <v>45073</v>
      </c>
      <c r="N3534" s="1">
        <f t="shared" si="497"/>
        <v>45073</v>
      </c>
      <c r="P3534" s="7" t="str">
        <f t="shared" si="502"/>
        <v/>
      </c>
      <c r="R3534">
        <v>0</v>
      </c>
      <c r="S3534">
        <v>1</v>
      </c>
      <c r="T3534">
        <v>2</v>
      </c>
      <c r="U3534" t="s">
        <v>100</v>
      </c>
      <c r="W3534" t="str">
        <f t="shared" si="498"/>
        <v>Open</v>
      </c>
      <c r="X3534" t="str">
        <f>_xlfn.XLOOKUP(B3534,'Customers'!A:A,'Customers'!E:E,"")</f>
        <v>Mid-Market</v>
      </c>
      <c r="Y3534">
        <f t="shared" si="499"/>
        <v>0</v>
      </c>
      <c r="Z3534" t="str">
        <f t="shared" si="500"/>
        <v/>
      </c>
      <c r="AA3534">
        <f t="shared" si="503"/>
        <v>0</v>
      </c>
    </row>
    <row r="3535" spans="1:27">
      <c r="A3535" t="s">
        <v>9952</v>
      </c>
      <c r="B3535" t="s">
        <v>5992</v>
      </c>
      <c r="C3535" t="s">
        <v>2398</v>
      </c>
      <c r="D3535" t="s">
        <v>19</v>
      </c>
      <c r="E3535" t="s">
        <v>20</v>
      </c>
      <c r="F3535" t="s">
        <v>9953</v>
      </c>
      <c r="G3535" s="6">
        <f t="shared" si="495"/>
        <v>8021</v>
      </c>
      <c r="H3535" t="s">
        <v>30</v>
      </c>
      <c r="I3535" t="s">
        <v>2756</v>
      </c>
      <c r="J3535" t="str">
        <f t="shared" si="496"/>
        <v>Shivani Natt</v>
      </c>
      <c r="K3535" t="s">
        <v>5728</v>
      </c>
      <c r="L3535" s="7">
        <f t="shared" si="501"/>
        <v>44627</v>
      </c>
      <c r="M3535" s="7">
        <v>44773</v>
      </c>
      <c r="N3535" s="1">
        <f t="shared" si="497"/>
        <v>44773</v>
      </c>
      <c r="P3535" s="7" t="str">
        <f t="shared" si="502"/>
        <v/>
      </c>
      <c r="R3535">
        <v>0</v>
      </c>
      <c r="S3535">
        <v>1</v>
      </c>
      <c r="T3535">
        <v>1.4</v>
      </c>
      <c r="U3535" t="s">
        <v>25</v>
      </c>
      <c r="W3535" t="str">
        <f t="shared" si="498"/>
        <v>Open</v>
      </c>
      <c r="X3535" t="str">
        <f>_xlfn.XLOOKUP(B3535,'Customers'!A:A,'Customers'!E:E,"")</f>
        <v>Enterprise</v>
      </c>
      <c r="Y3535">
        <f t="shared" si="499"/>
        <v>0</v>
      </c>
      <c r="Z3535" t="str">
        <f t="shared" si="500"/>
        <v/>
      </c>
      <c r="AA3535">
        <f t="shared" si="503"/>
        <v>0</v>
      </c>
    </row>
    <row r="3536" spans="1:27">
      <c r="A3536" t="s">
        <v>9954</v>
      </c>
      <c r="B3536" t="s">
        <v>6205</v>
      </c>
      <c r="C3536" t="s">
        <v>18</v>
      </c>
      <c r="D3536" t="s">
        <v>37</v>
      </c>
      <c r="E3536" t="s">
        <v>177</v>
      </c>
      <c r="F3536" t="s">
        <v>9955</v>
      </c>
      <c r="G3536" s="6">
        <f t="shared" si="495"/>
        <v>77958</v>
      </c>
      <c r="H3536" t="s">
        <v>79</v>
      </c>
      <c r="I3536" t="s">
        <v>98</v>
      </c>
      <c r="J3536" t="str">
        <f t="shared" si="496"/>
        <v>Amruta Sinha</v>
      </c>
      <c r="K3536" t="s">
        <v>747</v>
      </c>
      <c r="L3536" s="7">
        <f t="shared" si="501"/>
        <v>44623</v>
      </c>
      <c r="M3536" s="7">
        <v>44751</v>
      </c>
      <c r="N3536" s="1">
        <f t="shared" si="497"/>
        <v>44751</v>
      </c>
      <c r="P3536" s="7" t="str">
        <f t="shared" si="502"/>
        <v/>
      </c>
      <c r="R3536">
        <v>0</v>
      </c>
      <c r="S3536">
        <v>1</v>
      </c>
      <c r="T3536">
        <v>16</v>
      </c>
      <c r="U3536" t="s">
        <v>33</v>
      </c>
      <c r="W3536" t="str">
        <f t="shared" si="498"/>
        <v>Open</v>
      </c>
      <c r="X3536" t="str">
        <f>_xlfn.XLOOKUP(B3536,'Customers'!A:A,'Customers'!E:E,"")</f>
        <v>Mid-Market</v>
      </c>
      <c r="Y3536">
        <f t="shared" si="499"/>
        <v>0</v>
      </c>
      <c r="Z3536" t="str">
        <f t="shared" si="500"/>
        <v/>
      </c>
      <c r="AA3536">
        <f t="shared" si="503"/>
        <v>0</v>
      </c>
    </row>
    <row r="3537" spans="1:27">
      <c r="A3537" t="s">
        <v>9956</v>
      </c>
      <c r="B3537" t="s">
        <v>1528</v>
      </c>
      <c r="C3537" t="s">
        <v>436</v>
      </c>
      <c r="D3537" t="s">
        <v>37</v>
      </c>
      <c r="E3537" t="s">
        <v>177</v>
      </c>
      <c r="F3537" t="s">
        <v>9957</v>
      </c>
      <c r="G3537" s="6">
        <f t="shared" si="495"/>
        <v>103000</v>
      </c>
      <c r="H3537" t="s">
        <v>22</v>
      </c>
      <c r="I3537" t="s">
        <v>268</v>
      </c>
      <c r="J3537" t="str">
        <f t="shared" si="496"/>
        <v>Panini Kade</v>
      </c>
      <c r="K3537" t="s">
        <v>7160</v>
      </c>
      <c r="L3537" s="7">
        <f t="shared" si="501"/>
        <v>45475</v>
      </c>
      <c r="M3537" s="7">
        <v>45626</v>
      </c>
      <c r="N3537" s="1">
        <f t="shared" si="497"/>
        <v>45626</v>
      </c>
      <c r="P3537" s="7" t="str">
        <f t="shared" si="502"/>
        <v/>
      </c>
      <c r="R3537">
        <v>0</v>
      </c>
      <c r="S3537">
        <v>1</v>
      </c>
      <c r="T3537">
        <v>24.6</v>
      </c>
      <c r="U3537" t="s">
        <v>100</v>
      </c>
      <c r="W3537" t="str">
        <f t="shared" si="498"/>
        <v>Open</v>
      </c>
      <c r="X3537" t="str">
        <f>_xlfn.XLOOKUP(B3537,'Customers'!A:A,'Customers'!E:E,"")</f>
        <v>SMB</v>
      </c>
      <c r="Y3537">
        <f t="shared" si="499"/>
        <v>0</v>
      </c>
      <c r="Z3537" t="str">
        <f t="shared" si="500"/>
        <v/>
      </c>
      <c r="AA3537">
        <f t="shared" si="503"/>
        <v>0</v>
      </c>
    </row>
    <row r="3538" spans="1:27">
      <c r="A3538" t="s">
        <v>9958</v>
      </c>
      <c r="B3538" t="s">
        <v>900</v>
      </c>
      <c r="C3538" t="s">
        <v>2549</v>
      </c>
      <c r="D3538" t="s">
        <v>37</v>
      </c>
      <c r="E3538" t="s">
        <v>28</v>
      </c>
      <c r="F3538" t="s">
        <v>9959</v>
      </c>
      <c r="G3538" s="6">
        <f t="shared" si="495"/>
        <v>73395</v>
      </c>
      <c r="H3538" t="s">
        <v>161</v>
      </c>
      <c r="I3538" t="s">
        <v>62</v>
      </c>
      <c r="J3538" t="str">
        <f t="shared" si="496"/>
        <v>Jairaj Panchal</v>
      </c>
      <c r="K3538" t="s">
        <v>2532</v>
      </c>
      <c r="L3538" s="7">
        <f t="shared" si="501"/>
        <v>45538</v>
      </c>
      <c r="M3538" s="7">
        <v>45649</v>
      </c>
      <c r="N3538" s="1">
        <f t="shared" si="497"/>
        <v>45649</v>
      </c>
      <c r="P3538" s="7" t="str">
        <f t="shared" si="502"/>
        <v/>
      </c>
      <c r="R3538">
        <v>0</v>
      </c>
      <c r="S3538">
        <v>1</v>
      </c>
      <c r="T3538">
        <v>29.7</v>
      </c>
      <c r="U3538" t="s">
        <v>58</v>
      </c>
      <c r="W3538" t="str">
        <f t="shared" si="498"/>
        <v>Open</v>
      </c>
      <c r="X3538" t="str">
        <f>_xlfn.XLOOKUP(B3538,'Customers'!A:A,'Customers'!E:E,"")</f>
        <v>Mid-Market</v>
      </c>
      <c r="Y3538">
        <f t="shared" si="499"/>
        <v>0</v>
      </c>
      <c r="Z3538" t="str">
        <f t="shared" si="500"/>
        <v/>
      </c>
      <c r="AA3538">
        <f t="shared" si="503"/>
        <v>0</v>
      </c>
    </row>
    <row r="3539" spans="1:27">
      <c r="A3539" t="s">
        <v>9960</v>
      </c>
      <c r="B3539" t="s">
        <v>3465</v>
      </c>
      <c r="C3539" t="s">
        <v>2280</v>
      </c>
      <c r="D3539" t="s">
        <v>183</v>
      </c>
      <c r="E3539" t="s">
        <v>91</v>
      </c>
      <c r="F3539" t="s">
        <v>9961</v>
      </c>
      <c r="G3539" s="6">
        <f t="shared" si="495"/>
        <v>8588</v>
      </c>
      <c r="H3539" t="s">
        <v>161</v>
      </c>
      <c r="I3539" t="s">
        <v>156</v>
      </c>
      <c r="J3539" t="str">
        <f t="shared" si="496"/>
        <v>Lakshmi Hayre</v>
      </c>
      <c r="K3539" t="s">
        <v>9962</v>
      </c>
      <c r="L3539" s="7">
        <f t="shared" si="501"/>
        <v>44737</v>
      </c>
      <c r="M3539" s="7">
        <v>44879</v>
      </c>
      <c r="N3539" s="1">
        <f t="shared" si="497"/>
        <v>44879</v>
      </c>
      <c r="O3539" s="7">
        <v>44908</v>
      </c>
      <c r="P3539" s="7">
        <f t="shared" si="502"/>
        <v>44908</v>
      </c>
      <c r="Q3539">
        <v>171</v>
      </c>
      <c r="R3539">
        <v>0</v>
      </c>
      <c r="S3539">
        <v>1</v>
      </c>
      <c r="T3539">
        <v>9.1</v>
      </c>
      <c r="U3539" t="s">
        <v>100</v>
      </c>
      <c r="W3539" t="str">
        <f t="shared" si="498"/>
        <v>Won</v>
      </c>
      <c r="X3539" t="str">
        <f>_xlfn.XLOOKUP(B3539,'Customers'!A:A,'Customers'!E:E,"")</f>
        <v>Mid-Market</v>
      </c>
      <c r="Y3539">
        <f t="shared" si="499"/>
        <v>1</v>
      </c>
      <c r="Z3539">
        <f t="shared" si="500"/>
        <v>29</v>
      </c>
      <c r="AA3539">
        <f t="shared" si="503"/>
        <v>0</v>
      </c>
    </row>
    <row r="3540" spans="1:27">
      <c r="A3540" t="s">
        <v>9963</v>
      </c>
      <c r="B3540" t="s">
        <v>4678</v>
      </c>
      <c r="C3540" t="s">
        <v>52</v>
      </c>
      <c r="D3540" t="s">
        <v>19</v>
      </c>
      <c r="E3540" t="s">
        <v>28</v>
      </c>
      <c r="F3540" t="s">
        <v>9964</v>
      </c>
      <c r="G3540" s="6">
        <f t="shared" si="495"/>
        <v>8793</v>
      </c>
      <c r="H3540" t="s">
        <v>22</v>
      </c>
      <c r="I3540" t="s">
        <v>274</v>
      </c>
      <c r="J3540" t="str">
        <f t="shared" si="496"/>
        <v>Rachit Lall</v>
      </c>
      <c r="K3540" t="s">
        <v>2685</v>
      </c>
      <c r="L3540" s="7">
        <f t="shared" si="501"/>
        <v>45065</v>
      </c>
      <c r="M3540" s="7">
        <v>45092</v>
      </c>
      <c r="N3540" s="1">
        <f t="shared" si="497"/>
        <v>45092</v>
      </c>
      <c r="P3540" s="7" t="str">
        <f t="shared" si="502"/>
        <v/>
      </c>
      <c r="R3540">
        <v>0</v>
      </c>
      <c r="S3540">
        <v>1</v>
      </c>
      <c r="T3540">
        <v>27.3</v>
      </c>
      <c r="U3540" t="s">
        <v>58</v>
      </c>
      <c r="W3540" t="str">
        <f t="shared" si="498"/>
        <v>Open</v>
      </c>
      <c r="X3540" t="str">
        <f>_xlfn.XLOOKUP(B3540,'Customers'!A:A,'Customers'!E:E,"")</f>
        <v>SMB</v>
      </c>
      <c r="Y3540">
        <f t="shared" si="499"/>
        <v>0</v>
      </c>
      <c r="Z3540" t="str">
        <f t="shared" si="500"/>
        <v/>
      </c>
      <c r="AA3540">
        <f t="shared" si="503"/>
        <v>0</v>
      </c>
    </row>
    <row r="3541" spans="1:27">
      <c r="A3541" t="s">
        <v>9965</v>
      </c>
      <c r="B3541" t="s">
        <v>2099</v>
      </c>
      <c r="C3541" t="s">
        <v>981</v>
      </c>
      <c r="D3541" t="s">
        <v>53</v>
      </c>
      <c r="E3541" t="s">
        <v>115</v>
      </c>
      <c r="F3541" t="s">
        <v>9966</v>
      </c>
      <c r="G3541" s="6">
        <f t="shared" si="495"/>
        <v>20734</v>
      </c>
      <c r="H3541" t="s">
        <v>22</v>
      </c>
      <c r="I3541" t="s">
        <v>73</v>
      </c>
      <c r="J3541" t="str">
        <f t="shared" si="496"/>
        <v>Karan Karnik</v>
      </c>
      <c r="K3541" t="s">
        <v>5500</v>
      </c>
      <c r="L3541" s="7">
        <f t="shared" si="501"/>
        <v>45553</v>
      </c>
      <c r="M3541" s="7">
        <v>45664</v>
      </c>
      <c r="N3541" s="1">
        <f t="shared" si="497"/>
        <v>45664</v>
      </c>
      <c r="O3541" s="7">
        <v>45649</v>
      </c>
      <c r="P3541" s="7">
        <f t="shared" si="502"/>
        <v>45649</v>
      </c>
      <c r="Q3541">
        <v>96</v>
      </c>
      <c r="R3541">
        <v>0</v>
      </c>
      <c r="S3541">
        <v>1</v>
      </c>
      <c r="T3541">
        <v>5.0999999999999996</v>
      </c>
      <c r="U3541" t="s">
        <v>42</v>
      </c>
      <c r="W3541" t="str">
        <f t="shared" si="498"/>
        <v>Lost</v>
      </c>
      <c r="X3541" t="str">
        <f>_xlfn.XLOOKUP(B3541,'Customers'!A:A,'Customers'!E:E,"")</f>
        <v>Mid-Market</v>
      </c>
      <c r="Y3541">
        <f t="shared" si="499"/>
        <v>1</v>
      </c>
      <c r="Z3541">
        <f t="shared" si="500"/>
        <v>-15</v>
      </c>
      <c r="AA3541">
        <f t="shared" si="503"/>
        <v>0</v>
      </c>
    </row>
    <row r="3542" spans="1:27">
      <c r="A3542" t="s">
        <v>9967</v>
      </c>
      <c r="B3542" t="s">
        <v>1553</v>
      </c>
      <c r="C3542" t="s">
        <v>18</v>
      </c>
      <c r="D3542" t="s">
        <v>19</v>
      </c>
      <c r="E3542" t="s">
        <v>28</v>
      </c>
      <c r="F3542" t="s">
        <v>9968</v>
      </c>
      <c r="G3542" s="6">
        <f t="shared" si="495"/>
        <v>7256</v>
      </c>
      <c r="H3542" t="s">
        <v>47</v>
      </c>
      <c r="I3542" t="s">
        <v>73</v>
      </c>
      <c r="J3542" t="str">
        <f t="shared" si="496"/>
        <v>Karan Karnik</v>
      </c>
      <c r="K3542" t="s">
        <v>9969</v>
      </c>
      <c r="L3542" s="7">
        <f t="shared" si="501"/>
        <v>45111</v>
      </c>
      <c r="M3542" s="7">
        <v>45132</v>
      </c>
      <c r="N3542" s="1">
        <f t="shared" si="497"/>
        <v>45132</v>
      </c>
      <c r="P3542" s="7" t="str">
        <f t="shared" si="502"/>
        <v/>
      </c>
      <c r="R3542">
        <v>0</v>
      </c>
      <c r="S3542">
        <v>1</v>
      </c>
      <c r="T3542">
        <v>0</v>
      </c>
      <c r="U3542" t="s">
        <v>42</v>
      </c>
      <c r="W3542" t="str">
        <f t="shared" si="498"/>
        <v>Open</v>
      </c>
      <c r="X3542" t="str">
        <f>_xlfn.XLOOKUP(B3542,'Customers'!A:A,'Customers'!E:E,"")</f>
        <v>Enterprise</v>
      </c>
      <c r="Y3542">
        <f t="shared" si="499"/>
        <v>0</v>
      </c>
      <c r="Z3542" t="str">
        <f t="shared" si="500"/>
        <v/>
      </c>
      <c r="AA3542">
        <f t="shared" si="503"/>
        <v>0</v>
      </c>
    </row>
    <row r="3543" spans="1:27">
      <c r="A3543" t="s">
        <v>9970</v>
      </c>
      <c r="B3543" t="s">
        <v>4480</v>
      </c>
      <c r="C3543" t="s">
        <v>5827</v>
      </c>
      <c r="D3543" t="s">
        <v>53</v>
      </c>
      <c r="E3543" t="s">
        <v>54</v>
      </c>
      <c r="F3543" t="s">
        <v>9971</v>
      </c>
      <c r="G3543" s="6">
        <f t="shared" si="495"/>
        <v>20958</v>
      </c>
      <c r="H3543" t="s">
        <v>22</v>
      </c>
      <c r="I3543" t="s">
        <v>62</v>
      </c>
      <c r="J3543" t="str">
        <f t="shared" si="496"/>
        <v>Jairaj Panchal</v>
      </c>
      <c r="K3543" t="s">
        <v>438</v>
      </c>
      <c r="L3543" s="7">
        <f t="shared" si="501"/>
        <v>44822</v>
      </c>
      <c r="M3543" s="7">
        <v>44924</v>
      </c>
      <c r="N3543" s="1">
        <f t="shared" si="497"/>
        <v>44924</v>
      </c>
      <c r="P3543" s="7" t="str">
        <f t="shared" si="502"/>
        <v/>
      </c>
      <c r="R3543">
        <v>0</v>
      </c>
      <c r="S3543">
        <v>1</v>
      </c>
      <c r="T3543">
        <v>19.7</v>
      </c>
      <c r="U3543" t="s">
        <v>100</v>
      </c>
      <c r="W3543" t="str">
        <f t="shared" si="498"/>
        <v>Open</v>
      </c>
      <c r="X3543" t="str">
        <f>_xlfn.XLOOKUP(B3543,'Customers'!A:A,'Customers'!E:E,"")</f>
        <v>Mid-Market</v>
      </c>
      <c r="Y3543">
        <f t="shared" si="499"/>
        <v>0</v>
      </c>
      <c r="Z3543" t="str">
        <f t="shared" si="500"/>
        <v/>
      </c>
      <c r="AA3543">
        <f t="shared" si="503"/>
        <v>0</v>
      </c>
    </row>
    <row r="3544" spans="1:27">
      <c r="A3544" t="s">
        <v>9972</v>
      </c>
      <c r="B3544" t="s">
        <v>2898</v>
      </c>
      <c r="C3544" t="s">
        <v>4858</v>
      </c>
      <c r="D3544" t="s">
        <v>53</v>
      </c>
      <c r="E3544" t="s">
        <v>54</v>
      </c>
      <c r="F3544" t="s">
        <v>9973</v>
      </c>
      <c r="G3544" s="6">
        <f t="shared" si="495"/>
        <v>16725</v>
      </c>
      <c r="H3544" t="s">
        <v>30</v>
      </c>
      <c r="I3544" t="s">
        <v>156</v>
      </c>
      <c r="J3544" t="str">
        <f t="shared" si="496"/>
        <v>Lakshmi Hayre</v>
      </c>
      <c r="K3544" t="s">
        <v>4851</v>
      </c>
      <c r="L3544" s="7">
        <f t="shared" si="501"/>
        <v>44645</v>
      </c>
      <c r="M3544" s="7">
        <v>44774</v>
      </c>
      <c r="N3544" s="1">
        <f t="shared" si="497"/>
        <v>44774</v>
      </c>
      <c r="P3544" s="7" t="str">
        <f t="shared" si="502"/>
        <v/>
      </c>
      <c r="R3544">
        <v>0</v>
      </c>
      <c r="S3544">
        <v>1</v>
      </c>
      <c r="T3544">
        <v>11.6</v>
      </c>
      <c r="U3544" t="s">
        <v>33</v>
      </c>
      <c r="W3544" t="str">
        <f t="shared" si="498"/>
        <v>Open</v>
      </c>
      <c r="X3544" t="str">
        <f>_xlfn.XLOOKUP(B3544,'Customers'!A:A,'Customers'!E:E,"")</f>
        <v>SMB</v>
      </c>
      <c r="Y3544">
        <f t="shared" si="499"/>
        <v>0</v>
      </c>
      <c r="Z3544" t="str">
        <f t="shared" si="500"/>
        <v/>
      </c>
      <c r="AA3544">
        <f t="shared" si="503"/>
        <v>0</v>
      </c>
    </row>
    <row r="3545" spans="1:27">
      <c r="A3545" t="s">
        <v>9974</v>
      </c>
      <c r="B3545" t="s">
        <v>1256</v>
      </c>
      <c r="C3545" t="s">
        <v>272</v>
      </c>
      <c r="D3545" t="s">
        <v>66</v>
      </c>
      <c r="E3545" t="s">
        <v>28</v>
      </c>
      <c r="F3545" t="s">
        <v>9975</v>
      </c>
      <c r="G3545" s="6">
        <f t="shared" si="495"/>
        <v>17097</v>
      </c>
      <c r="H3545" t="s">
        <v>47</v>
      </c>
      <c r="I3545" t="s">
        <v>105</v>
      </c>
      <c r="J3545" t="str">
        <f t="shared" si="496"/>
        <v>Hemangini Bahri</v>
      </c>
      <c r="K3545" t="s">
        <v>580</v>
      </c>
      <c r="L3545" s="7">
        <f t="shared" si="501"/>
        <v>44931</v>
      </c>
      <c r="M3545" s="7">
        <v>44979</v>
      </c>
      <c r="N3545" s="1">
        <f t="shared" si="497"/>
        <v>44979</v>
      </c>
      <c r="P3545" s="7" t="str">
        <f t="shared" si="502"/>
        <v/>
      </c>
      <c r="R3545">
        <v>0</v>
      </c>
      <c r="S3545">
        <v>1</v>
      </c>
      <c r="T3545">
        <v>0.3</v>
      </c>
      <c r="U3545" t="s">
        <v>33</v>
      </c>
      <c r="W3545" t="str">
        <f t="shared" si="498"/>
        <v>Open</v>
      </c>
      <c r="X3545" t="str">
        <f>_xlfn.XLOOKUP(B3545,'Customers'!A:A,'Customers'!E:E,"")</f>
        <v>SMB</v>
      </c>
      <c r="Y3545">
        <f t="shared" si="499"/>
        <v>0</v>
      </c>
      <c r="Z3545" t="str">
        <f t="shared" si="500"/>
        <v/>
      </c>
      <c r="AA3545">
        <f t="shared" si="503"/>
        <v>0</v>
      </c>
    </row>
    <row r="3546" spans="1:27">
      <c r="A3546" t="s">
        <v>9976</v>
      </c>
      <c r="B3546" t="s">
        <v>4733</v>
      </c>
      <c r="C3546" t="s">
        <v>18</v>
      </c>
      <c r="D3546" t="s">
        <v>19</v>
      </c>
      <c r="E3546" t="s">
        <v>28</v>
      </c>
      <c r="F3546" t="s">
        <v>9977</v>
      </c>
      <c r="G3546" s="6">
        <f t="shared" si="495"/>
        <v>4199</v>
      </c>
      <c r="H3546" t="s">
        <v>79</v>
      </c>
      <c r="I3546" t="s">
        <v>62</v>
      </c>
      <c r="J3546" t="str">
        <f t="shared" si="496"/>
        <v>Jairaj Panchal</v>
      </c>
      <c r="K3546" t="s">
        <v>4673</v>
      </c>
      <c r="L3546" s="7">
        <f t="shared" si="501"/>
        <v>44908</v>
      </c>
      <c r="N3546" s="1" t="str">
        <f t="shared" si="497"/>
        <v/>
      </c>
      <c r="P3546" s="7" t="str">
        <f t="shared" si="502"/>
        <v/>
      </c>
      <c r="R3546">
        <v>0</v>
      </c>
      <c r="S3546">
        <v>1</v>
      </c>
      <c r="T3546">
        <v>18.899999999999999</v>
      </c>
      <c r="U3546" t="s">
        <v>100</v>
      </c>
      <c r="W3546" t="str">
        <f t="shared" si="498"/>
        <v>Open</v>
      </c>
      <c r="X3546" t="str">
        <f>_xlfn.XLOOKUP(B3546,'Customers'!A:A,'Customers'!E:E,"")</f>
        <v>Mid-Market</v>
      </c>
      <c r="Y3546">
        <f t="shared" si="499"/>
        <v>0</v>
      </c>
      <c r="Z3546" t="str">
        <f t="shared" si="500"/>
        <v/>
      </c>
      <c r="AA3546">
        <f t="shared" si="503"/>
        <v>0</v>
      </c>
    </row>
    <row r="3547" spans="1:27">
      <c r="A3547" t="s">
        <v>9978</v>
      </c>
      <c r="B3547" t="s">
        <v>3482</v>
      </c>
      <c r="C3547" t="s">
        <v>4503</v>
      </c>
      <c r="D3547" t="s">
        <v>183</v>
      </c>
      <c r="E3547" t="s">
        <v>45</v>
      </c>
      <c r="F3547" t="s">
        <v>9979</v>
      </c>
      <c r="G3547" s="6">
        <f t="shared" si="495"/>
        <v>4181</v>
      </c>
      <c r="H3547" t="s">
        <v>47</v>
      </c>
      <c r="I3547" t="s">
        <v>23</v>
      </c>
      <c r="J3547" t="str">
        <f t="shared" si="496"/>
        <v>Nihal Bhasin</v>
      </c>
      <c r="K3547" t="s">
        <v>1313</v>
      </c>
      <c r="L3547" s="7">
        <f t="shared" si="501"/>
        <v>44731</v>
      </c>
      <c r="M3547" s="7">
        <v>44809</v>
      </c>
      <c r="N3547" s="1">
        <f t="shared" si="497"/>
        <v>44809</v>
      </c>
      <c r="P3547" s="7" t="str">
        <f t="shared" si="502"/>
        <v/>
      </c>
      <c r="R3547">
        <v>0</v>
      </c>
      <c r="S3547">
        <v>1</v>
      </c>
      <c r="T3547">
        <v>18.7</v>
      </c>
      <c r="U3547" t="s">
        <v>33</v>
      </c>
      <c r="W3547" t="str">
        <f t="shared" si="498"/>
        <v>Open</v>
      </c>
      <c r="X3547" t="str">
        <f>_xlfn.XLOOKUP(B3547,'Customers'!A:A,'Customers'!E:E,"")</f>
        <v>Mid-Market</v>
      </c>
      <c r="Y3547">
        <f t="shared" si="499"/>
        <v>0</v>
      </c>
      <c r="Z3547" t="str">
        <f t="shared" si="500"/>
        <v/>
      </c>
      <c r="AA3547">
        <f t="shared" si="503"/>
        <v>0</v>
      </c>
    </row>
    <row r="3548" spans="1:27">
      <c r="A3548" t="s">
        <v>9980</v>
      </c>
      <c r="B3548" t="s">
        <v>2824</v>
      </c>
      <c r="C3548" t="s">
        <v>1482</v>
      </c>
      <c r="D3548" t="s">
        <v>37</v>
      </c>
      <c r="E3548" t="s">
        <v>91</v>
      </c>
      <c r="F3548" t="s">
        <v>9981</v>
      </c>
      <c r="G3548" s="6">
        <f t="shared" si="495"/>
        <v>128325</v>
      </c>
      <c r="H3548" t="s">
        <v>56</v>
      </c>
      <c r="I3548" t="s">
        <v>105</v>
      </c>
      <c r="J3548" t="str">
        <f t="shared" si="496"/>
        <v>Hemangini Bahri</v>
      </c>
      <c r="K3548" t="s">
        <v>4833</v>
      </c>
      <c r="L3548" s="7">
        <f t="shared" si="501"/>
        <v>45576</v>
      </c>
      <c r="M3548" s="7">
        <v>45641</v>
      </c>
      <c r="N3548" s="1">
        <f t="shared" si="497"/>
        <v>45641</v>
      </c>
      <c r="O3548" s="7">
        <v>45763</v>
      </c>
      <c r="P3548" s="7">
        <f t="shared" si="502"/>
        <v>45763</v>
      </c>
      <c r="Q3548">
        <v>187</v>
      </c>
      <c r="R3548">
        <v>1</v>
      </c>
      <c r="S3548">
        <v>4</v>
      </c>
      <c r="U3548" t="s">
        <v>25</v>
      </c>
      <c r="W3548" t="str">
        <f t="shared" si="498"/>
        <v>Won</v>
      </c>
      <c r="X3548" t="str">
        <f>_xlfn.XLOOKUP(B3548,'Customers'!A:A,'Customers'!E:E,"")</f>
        <v>SMB</v>
      </c>
      <c r="Y3548">
        <f t="shared" si="499"/>
        <v>1</v>
      </c>
      <c r="Z3548">
        <f t="shared" si="500"/>
        <v>122</v>
      </c>
      <c r="AA3548">
        <f t="shared" si="503"/>
        <v>1</v>
      </c>
    </row>
    <row r="3549" spans="1:27">
      <c r="A3549" t="s">
        <v>9982</v>
      </c>
      <c r="B3549" t="s">
        <v>2522</v>
      </c>
      <c r="C3549" t="s">
        <v>18</v>
      </c>
      <c r="D3549" t="s">
        <v>37</v>
      </c>
      <c r="E3549" t="s">
        <v>115</v>
      </c>
      <c r="F3549" t="s">
        <v>9983</v>
      </c>
      <c r="G3549" s="6">
        <f t="shared" si="495"/>
        <v>171438</v>
      </c>
      <c r="H3549" t="s">
        <v>79</v>
      </c>
      <c r="I3549" t="s">
        <v>361</v>
      </c>
      <c r="J3549" t="str">
        <f t="shared" si="496"/>
        <v>Jalsa Parsa</v>
      </c>
      <c r="K3549" t="s">
        <v>5549</v>
      </c>
      <c r="L3549" s="7">
        <f t="shared" si="501"/>
        <v>44688</v>
      </c>
      <c r="M3549" s="7">
        <v>44798</v>
      </c>
      <c r="N3549" s="1">
        <f t="shared" si="497"/>
        <v>44798</v>
      </c>
      <c r="O3549" s="7">
        <v>44845</v>
      </c>
      <c r="P3549" s="7">
        <f t="shared" si="502"/>
        <v>44845</v>
      </c>
      <c r="Q3549">
        <v>157</v>
      </c>
      <c r="R3549">
        <v>0</v>
      </c>
      <c r="S3549">
        <v>1</v>
      </c>
      <c r="U3549" t="s">
        <v>42</v>
      </c>
      <c r="W3549" t="str">
        <f t="shared" si="498"/>
        <v>Lost</v>
      </c>
      <c r="X3549" t="str">
        <f>_xlfn.XLOOKUP(B3549,'Customers'!A:A,'Customers'!E:E,"")</f>
        <v>SMB</v>
      </c>
      <c r="Y3549">
        <f t="shared" si="499"/>
        <v>1</v>
      </c>
      <c r="Z3549">
        <f t="shared" si="500"/>
        <v>47</v>
      </c>
      <c r="AA3549">
        <f t="shared" si="503"/>
        <v>1</v>
      </c>
    </row>
    <row r="3550" spans="1:27">
      <c r="A3550" t="s">
        <v>9984</v>
      </c>
      <c r="B3550" t="s">
        <v>1454</v>
      </c>
      <c r="C3550" t="s">
        <v>2567</v>
      </c>
      <c r="D3550" t="s">
        <v>53</v>
      </c>
      <c r="E3550" t="s">
        <v>91</v>
      </c>
      <c r="F3550" t="s">
        <v>9985</v>
      </c>
      <c r="G3550" s="6">
        <f t="shared" si="495"/>
        <v>21323</v>
      </c>
      <c r="H3550" t="s">
        <v>151</v>
      </c>
      <c r="I3550" t="s">
        <v>920</v>
      </c>
      <c r="J3550" t="str">
        <f t="shared" si="496"/>
        <v>Mason Solanki</v>
      </c>
      <c r="K3550" t="s">
        <v>8557</v>
      </c>
      <c r="L3550" s="7">
        <f t="shared" si="501"/>
        <v>44924</v>
      </c>
      <c r="M3550" s="7">
        <v>44970</v>
      </c>
      <c r="N3550" s="1">
        <f t="shared" si="497"/>
        <v>44970</v>
      </c>
      <c r="O3550" s="7">
        <v>44944</v>
      </c>
      <c r="P3550" s="7">
        <f t="shared" si="502"/>
        <v>44944</v>
      </c>
      <c r="Q3550">
        <v>20</v>
      </c>
      <c r="R3550">
        <v>0</v>
      </c>
      <c r="S3550">
        <v>1</v>
      </c>
      <c r="T3550">
        <v>29.8</v>
      </c>
      <c r="U3550" t="s">
        <v>33</v>
      </c>
      <c r="W3550" t="str">
        <f t="shared" si="498"/>
        <v>Won</v>
      </c>
      <c r="X3550" t="str">
        <f>_xlfn.XLOOKUP(B3550,'Customers'!A:A,'Customers'!E:E,"")</f>
        <v>Enterprise</v>
      </c>
      <c r="Y3550">
        <f t="shared" si="499"/>
        <v>1</v>
      </c>
      <c r="Z3550">
        <f t="shared" si="500"/>
        <v>-26</v>
      </c>
      <c r="AA3550">
        <f t="shared" si="503"/>
        <v>0</v>
      </c>
    </row>
    <row r="3551" spans="1:27">
      <c r="A3551" t="s">
        <v>9986</v>
      </c>
      <c r="B3551" t="s">
        <v>4243</v>
      </c>
      <c r="C3551" t="s">
        <v>703</v>
      </c>
      <c r="D3551" t="s">
        <v>183</v>
      </c>
      <c r="E3551" t="s">
        <v>91</v>
      </c>
      <c r="F3551" t="s">
        <v>9987</v>
      </c>
      <c r="G3551" s="6">
        <f t="shared" si="495"/>
        <v>13715</v>
      </c>
      <c r="H3551" t="s">
        <v>39</v>
      </c>
      <c r="I3551" t="s">
        <v>361</v>
      </c>
      <c r="J3551" t="str">
        <f t="shared" si="496"/>
        <v>Jalsa Parsa</v>
      </c>
      <c r="K3551" t="s">
        <v>2241</v>
      </c>
      <c r="L3551" s="7">
        <f t="shared" si="501"/>
        <v>45352</v>
      </c>
      <c r="M3551" s="7">
        <v>45499</v>
      </c>
      <c r="N3551" s="1">
        <f t="shared" si="497"/>
        <v>45499</v>
      </c>
      <c r="O3551" s="7">
        <v>45445</v>
      </c>
      <c r="P3551" s="7">
        <f t="shared" si="502"/>
        <v>45445</v>
      </c>
      <c r="Q3551">
        <v>93</v>
      </c>
      <c r="R3551">
        <v>0</v>
      </c>
      <c r="S3551">
        <v>1</v>
      </c>
      <c r="U3551" t="s">
        <v>100</v>
      </c>
      <c r="W3551" t="str">
        <f t="shared" si="498"/>
        <v>Won</v>
      </c>
      <c r="X3551" t="str">
        <f>_xlfn.XLOOKUP(B3551,'Customers'!A:A,'Customers'!E:E,"")</f>
        <v>SMB</v>
      </c>
      <c r="Y3551">
        <f t="shared" si="499"/>
        <v>1</v>
      </c>
      <c r="Z3551">
        <f t="shared" si="500"/>
        <v>-54</v>
      </c>
      <c r="AA3551">
        <f t="shared" si="503"/>
        <v>0</v>
      </c>
    </row>
    <row r="3552" spans="1:27">
      <c r="A3552" t="s">
        <v>9988</v>
      </c>
      <c r="B3552" t="s">
        <v>8042</v>
      </c>
      <c r="C3552" t="s">
        <v>1549</v>
      </c>
      <c r="D3552" t="s">
        <v>66</v>
      </c>
      <c r="E3552" t="s">
        <v>115</v>
      </c>
      <c r="F3552" t="s">
        <v>9989</v>
      </c>
      <c r="G3552" s="6">
        <f t="shared" si="495"/>
        <v>16463</v>
      </c>
      <c r="H3552" t="s">
        <v>39</v>
      </c>
      <c r="I3552" t="s">
        <v>23</v>
      </c>
      <c r="J3552" t="str">
        <f t="shared" si="496"/>
        <v>Nihal Bhasin</v>
      </c>
      <c r="K3552" t="s">
        <v>118</v>
      </c>
      <c r="L3552" s="7">
        <f t="shared" si="501"/>
        <v>45485</v>
      </c>
      <c r="M3552" s="7">
        <v>45553</v>
      </c>
      <c r="N3552" s="1">
        <f t="shared" si="497"/>
        <v>45553</v>
      </c>
      <c r="O3552" s="7">
        <v>45684</v>
      </c>
      <c r="P3552" s="7">
        <f t="shared" si="502"/>
        <v>45684</v>
      </c>
      <c r="Q3552">
        <v>199</v>
      </c>
      <c r="R3552">
        <v>0</v>
      </c>
      <c r="S3552">
        <v>1</v>
      </c>
      <c r="T3552">
        <v>5.8</v>
      </c>
      <c r="U3552" t="s">
        <v>58</v>
      </c>
      <c r="W3552" t="str">
        <f t="shared" si="498"/>
        <v>Lost</v>
      </c>
      <c r="X3552" t="str">
        <f>_xlfn.XLOOKUP(B3552,'Customers'!A:A,'Customers'!E:E,"")</f>
        <v>Enterprise</v>
      </c>
      <c r="Y3552">
        <f t="shared" si="499"/>
        <v>1</v>
      </c>
      <c r="Z3552">
        <f t="shared" si="500"/>
        <v>131</v>
      </c>
      <c r="AA3552">
        <f t="shared" si="503"/>
        <v>1</v>
      </c>
    </row>
    <row r="3553" spans="1:27">
      <c r="A3553" t="s">
        <v>9990</v>
      </c>
      <c r="B3553" t="s">
        <v>8529</v>
      </c>
      <c r="C3553" t="s">
        <v>8333</v>
      </c>
      <c r="D3553" t="s">
        <v>183</v>
      </c>
      <c r="E3553" t="s">
        <v>20</v>
      </c>
      <c r="F3553" t="s">
        <v>9991</v>
      </c>
      <c r="G3553" s="6">
        <f t="shared" si="495"/>
        <v>9815</v>
      </c>
      <c r="H3553" t="s">
        <v>47</v>
      </c>
      <c r="I3553" t="s">
        <v>237</v>
      </c>
      <c r="J3553" t="str">
        <f t="shared" si="496"/>
        <v>Vidhi Mital</v>
      </c>
      <c r="K3553" t="s">
        <v>8683</v>
      </c>
      <c r="L3553" s="7">
        <f t="shared" si="501"/>
        <v>44710</v>
      </c>
      <c r="M3553" s="7">
        <v>44738</v>
      </c>
      <c r="N3553" s="1">
        <f t="shared" si="497"/>
        <v>44738</v>
      </c>
      <c r="P3553" s="7" t="str">
        <f t="shared" si="502"/>
        <v/>
      </c>
      <c r="R3553">
        <v>0</v>
      </c>
      <c r="S3553">
        <v>1</v>
      </c>
      <c r="U3553" t="s">
        <v>33</v>
      </c>
      <c r="W3553" t="str">
        <f t="shared" si="498"/>
        <v>Open</v>
      </c>
      <c r="X3553" t="str">
        <f>_xlfn.XLOOKUP(B3553,'Customers'!A:A,'Customers'!E:E,"")</f>
        <v>Mid-Market</v>
      </c>
      <c r="Y3553">
        <f t="shared" si="499"/>
        <v>0</v>
      </c>
      <c r="Z3553" t="str">
        <f t="shared" si="500"/>
        <v/>
      </c>
      <c r="AA3553">
        <f t="shared" si="503"/>
        <v>0</v>
      </c>
    </row>
    <row r="3554" spans="1:27">
      <c r="A3554" t="s">
        <v>9992</v>
      </c>
      <c r="B3554" t="s">
        <v>2723</v>
      </c>
      <c r="C3554" t="s">
        <v>995</v>
      </c>
      <c r="D3554" t="s">
        <v>53</v>
      </c>
      <c r="E3554" t="s">
        <v>54</v>
      </c>
      <c r="F3554" t="s">
        <v>9993</v>
      </c>
      <c r="G3554" s="6">
        <f t="shared" si="495"/>
        <v>35332</v>
      </c>
      <c r="H3554" t="s">
        <v>30</v>
      </c>
      <c r="I3554" t="s">
        <v>274</v>
      </c>
      <c r="J3554" t="str">
        <f t="shared" si="496"/>
        <v>Rachit Lall</v>
      </c>
      <c r="K3554" t="s">
        <v>9994</v>
      </c>
      <c r="L3554" s="7">
        <f t="shared" si="501"/>
        <v>44974</v>
      </c>
      <c r="M3554" s="7">
        <v>45105</v>
      </c>
      <c r="N3554" s="1">
        <f t="shared" si="497"/>
        <v>45105</v>
      </c>
      <c r="P3554" s="7" t="str">
        <f t="shared" si="502"/>
        <v/>
      </c>
      <c r="R3554">
        <v>0</v>
      </c>
      <c r="S3554">
        <v>1</v>
      </c>
      <c r="T3554">
        <v>8.9</v>
      </c>
      <c r="U3554" t="s">
        <v>42</v>
      </c>
      <c r="W3554" t="str">
        <f t="shared" si="498"/>
        <v>Open</v>
      </c>
      <c r="X3554" t="str">
        <f>_xlfn.XLOOKUP(B3554,'Customers'!A:A,'Customers'!E:E,"")</f>
        <v>Enterprise</v>
      </c>
      <c r="Y3554">
        <f t="shared" si="499"/>
        <v>0</v>
      </c>
      <c r="Z3554" t="str">
        <f t="shared" si="500"/>
        <v/>
      </c>
      <c r="AA3554">
        <f t="shared" si="503"/>
        <v>0</v>
      </c>
    </row>
    <row r="3555" spans="1:27">
      <c r="A3555" t="s">
        <v>9995</v>
      </c>
      <c r="B3555" t="s">
        <v>697</v>
      </c>
      <c r="C3555" t="s">
        <v>464</v>
      </c>
      <c r="D3555" t="s">
        <v>66</v>
      </c>
      <c r="E3555" t="s">
        <v>177</v>
      </c>
      <c r="F3555" t="s">
        <v>1787</v>
      </c>
      <c r="G3555" s="6">
        <f t="shared" si="495"/>
        <v>18000</v>
      </c>
      <c r="H3555" t="s">
        <v>39</v>
      </c>
      <c r="I3555" t="s">
        <v>86</v>
      </c>
      <c r="J3555" t="str">
        <f t="shared" si="496"/>
        <v>Mason Solanki</v>
      </c>
      <c r="K3555" t="s">
        <v>3692</v>
      </c>
      <c r="L3555" s="7">
        <f t="shared" si="501"/>
        <v>45628</v>
      </c>
      <c r="M3555" s="7">
        <v>45772</v>
      </c>
      <c r="N3555" s="1">
        <f t="shared" si="497"/>
        <v>45772</v>
      </c>
      <c r="P3555" s="7" t="str">
        <f t="shared" si="502"/>
        <v/>
      </c>
      <c r="R3555">
        <v>0</v>
      </c>
      <c r="S3555">
        <v>1</v>
      </c>
      <c r="T3555">
        <v>16.899999999999999</v>
      </c>
      <c r="U3555" t="s">
        <v>33</v>
      </c>
      <c r="W3555" t="str">
        <f t="shared" si="498"/>
        <v>Open</v>
      </c>
      <c r="X3555" t="str">
        <f>_xlfn.XLOOKUP(B3555,'Customers'!A:A,'Customers'!E:E,"")</f>
        <v>SMB</v>
      </c>
      <c r="Y3555">
        <f t="shared" si="499"/>
        <v>0</v>
      </c>
      <c r="Z3555" t="str">
        <f t="shared" si="500"/>
        <v/>
      </c>
      <c r="AA3555">
        <f t="shared" si="503"/>
        <v>0</v>
      </c>
    </row>
    <row r="3556" spans="1:27">
      <c r="A3556" t="s">
        <v>9996</v>
      </c>
      <c r="B3556" t="s">
        <v>2544</v>
      </c>
      <c r="C3556" t="s">
        <v>918</v>
      </c>
      <c r="D3556" t="s">
        <v>37</v>
      </c>
      <c r="E3556" t="s">
        <v>115</v>
      </c>
      <c r="F3556" t="s">
        <v>9997</v>
      </c>
      <c r="G3556" s="6">
        <f t="shared" si="495"/>
        <v>93902</v>
      </c>
      <c r="H3556" t="s">
        <v>47</v>
      </c>
      <c r="I3556" t="s">
        <v>2149</v>
      </c>
      <c r="J3556" t="str">
        <f t="shared" si="496"/>
        <v>Champak Rao</v>
      </c>
      <c r="K3556" t="s">
        <v>4505</v>
      </c>
      <c r="L3556" s="7">
        <f t="shared" si="501"/>
        <v>44839</v>
      </c>
      <c r="M3556" s="7">
        <v>44886</v>
      </c>
      <c r="N3556" s="1">
        <f t="shared" si="497"/>
        <v>44886</v>
      </c>
      <c r="O3556" s="7">
        <v>44963</v>
      </c>
      <c r="P3556" s="7">
        <f t="shared" si="502"/>
        <v>44963</v>
      </c>
      <c r="Q3556">
        <v>124</v>
      </c>
      <c r="R3556">
        <v>0</v>
      </c>
      <c r="S3556">
        <v>1</v>
      </c>
      <c r="U3556" t="s">
        <v>42</v>
      </c>
      <c r="W3556" t="str">
        <f t="shared" si="498"/>
        <v>Lost</v>
      </c>
      <c r="X3556" t="str">
        <f>_xlfn.XLOOKUP(B3556,'Customers'!A:A,'Customers'!E:E,"")</f>
        <v>SMB</v>
      </c>
      <c r="Y3556">
        <f t="shared" si="499"/>
        <v>1</v>
      </c>
      <c r="Z3556">
        <f t="shared" si="500"/>
        <v>77</v>
      </c>
      <c r="AA3556">
        <f t="shared" si="503"/>
        <v>1</v>
      </c>
    </row>
    <row r="3557" spans="1:27">
      <c r="A3557" t="s">
        <v>9998</v>
      </c>
      <c r="B3557" t="s">
        <v>5607</v>
      </c>
      <c r="C3557" t="s">
        <v>693</v>
      </c>
      <c r="D3557" t="s">
        <v>183</v>
      </c>
      <c r="E3557" t="s">
        <v>28</v>
      </c>
      <c r="F3557" t="s">
        <v>9999</v>
      </c>
      <c r="G3557" s="6">
        <f t="shared" si="495"/>
        <v>3783</v>
      </c>
      <c r="H3557" t="s">
        <v>151</v>
      </c>
      <c r="I3557" t="s">
        <v>258</v>
      </c>
      <c r="J3557" t="str">
        <f t="shared" si="496"/>
        <v>Jasmit Gour</v>
      </c>
      <c r="K3557" t="s">
        <v>10000</v>
      </c>
      <c r="L3557" s="7">
        <f t="shared" si="501"/>
        <v>44646</v>
      </c>
      <c r="M3557" s="7">
        <v>44708</v>
      </c>
      <c r="N3557" s="1">
        <f t="shared" si="497"/>
        <v>44708</v>
      </c>
      <c r="P3557" s="7" t="str">
        <f t="shared" si="502"/>
        <v/>
      </c>
      <c r="R3557">
        <v>0</v>
      </c>
      <c r="S3557">
        <v>1</v>
      </c>
      <c r="T3557">
        <v>16.899999999999999</v>
      </c>
      <c r="U3557" t="s">
        <v>33</v>
      </c>
      <c r="W3557" t="str">
        <f t="shared" si="498"/>
        <v>Open</v>
      </c>
      <c r="X3557" t="str">
        <f>_xlfn.XLOOKUP(B3557,'Customers'!A:A,'Customers'!E:E,"")</f>
        <v>Mid-Market</v>
      </c>
      <c r="Y3557">
        <f t="shared" si="499"/>
        <v>0</v>
      </c>
      <c r="Z3557" t="str">
        <f t="shared" si="500"/>
        <v/>
      </c>
      <c r="AA3557">
        <f t="shared" si="503"/>
        <v>0</v>
      </c>
    </row>
    <row r="3558" spans="1:27">
      <c r="A3558" t="s">
        <v>10001</v>
      </c>
      <c r="B3558" t="s">
        <v>2288</v>
      </c>
      <c r="C3558" t="s">
        <v>18</v>
      </c>
      <c r="D3558" t="s">
        <v>183</v>
      </c>
      <c r="E3558" t="s">
        <v>91</v>
      </c>
      <c r="F3558" t="s">
        <v>10002</v>
      </c>
      <c r="G3558" s="6">
        <f t="shared" si="495"/>
        <v>13934</v>
      </c>
      <c r="H3558" t="s">
        <v>22</v>
      </c>
      <c r="I3558" t="s">
        <v>86</v>
      </c>
      <c r="J3558" t="str">
        <f t="shared" si="496"/>
        <v>Mason Solanki</v>
      </c>
      <c r="K3558" t="s">
        <v>5549</v>
      </c>
      <c r="L3558" s="7">
        <f t="shared" si="501"/>
        <v>44688</v>
      </c>
      <c r="M3558" s="7">
        <v>44736</v>
      </c>
      <c r="N3558" s="1">
        <f t="shared" si="497"/>
        <v>44736</v>
      </c>
      <c r="O3558" s="7">
        <v>44860</v>
      </c>
      <c r="P3558" s="7">
        <f t="shared" si="502"/>
        <v>44860</v>
      </c>
      <c r="Q3558">
        <v>172</v>
      </c>
      <c r="R3558">
        <v>0</v>
      </c>
      <c r="S3558">
        <v>1</v>
      </c>
      <c r="T3558">
        <v>24</v>
      </c>
      <c r="U3558" t="s">
        <v>42</v>
      </c>
      <c r="W3558" t="str">
        <f t="shared" si="498"/>
        <v>Won</v>
      </c>
      <c r="X3558" t="str">
        <f>_xlfn.XLOOKUP(B3558,'Customers'!A:A,'Customers'!E:E,"")</f>
        <v>Enterprise</v>
      </c>
      <c r="Y3558">
        <f t="shared" si="499"/>
        <v>1</v>
      </c>
      <c r="Z3558">
        <f t="shared" si="500"/>
        <v>124</v>
      </c>
      <c r="AA3558">
        <f t="shared" si="503"/>
        <v>1</v>
      </c>
    </row>
    <row r="3559" spans="1:27">
      <c r="A3559" t="s">
        <v>10003</v>
      </c>
      <c r="B3559" t="s">
        <v>3032</v>
      </c>
      <c r="C3559" t="s">
        <v>5017</v>
      </c>
      <c r="D3559" t="s">
        <v>37</v>
      </c>
      <c r="E3559" t="s">
        <v>177</v>
      </c>
      <c r="F3559" t="s">
        <v>10004</v>
      </c>
      <c r="G3559" s="6">
        <f t="shared" si="495"/>
        <v>192345</v>
      </c>
      <c r="H3559" t="s">
        <v>172</v>
      </c>
      <c r="I3559" t="s">
        <v>86</v>
      </c>
      <c r="J3559" t="str">
        <f t="shared" si="496"/>
        <v>Mason Solanki</v>
      </c>
      <c r="K3559" t="s">
        <v>4317</v>
      </c>
      <c r="L3559" s="7">
        <f t="shared" si="501"/>
        <v>44941</v>
      </c>
      <c r="M3559" s="7">
        <v>44998</v>
      </c>
      <c r="N3559" s="1">
        <f t="shared" si="497"/>
        <v>44998</v>
      </c>
      <c r="P3559" s="7" t="str">
        <f t="shared" si="502"/>
        <v/>
      </c>
      <c r="R3559">
        <v>0</v>
      </c>
      <c r="S3559">
        <v>1</v>
      </c>
      <c r="T3559">
        <v>33.9</v>
      </c>
      <c r="U3559" t="s">
        <v>58</v>
      </c>
      <c r="W3559" t="str">
        <f t="shared" si="498"/>
        <v>Open</v>
      </c>
      <c r="X3559" t="str">
        <f>_xlfn.XLOOKUP(B3559,'Customers'!A:A,'Customers'!E:E,"")</f>
        <v>Mid-Market</v>
      </c>
      <c r="Y3559">
        <f t="shared" si="499"/>
        <v>0</v>
      </c>
      <c r="Z3559" t="str">
        <f t="shared" si="500"/>
        <v/>
      </c>
      <c r="AA3559">
        <f t="shared" si="503"/>
        <v>0</v>
      </c>
    </row>
    <row r="3560" spans="1:27">
      <c r="A3560" t="s">
        <v>10005</v>
      </c>
      <c r="B3560" t="s">
        <v>10006</v>
      </c>
      <c r="C3560" t="s">
        <v>18</v>
      </c>
      <c r="D3560" t="s">
        <v>183</v>
      </c>
      <c r="E3560" t="s">
        <v>91</v>
      </c>
      <c r="F3560" t="s">
        <v>10007</v>
      </c>
      <c r="G3560" s="6">
        <f t="shared" si="495"/>
        <v>3173</v>
      </c>
      <c r="H3560" t="s">
        <v>151</v>
      </c>
      <c r="I3560" t="s">
        <v>156</v>
      </c>
      <c r="J3560" t="str">
        <f t="shared" si="496"/>
        <v>Lakshmi Hayre</v>
      </c>
      <c r="K3560" t="s">
        <v>190</v>
      </c>
      <c r="L3560" s="7">
        <f t="shared" si="501"/>
        <v>45117</v>
      </c>
      <c r="M3560" s="7">
        <v>45200</v>
      </c>
      <c r="N3560" s="1">
        <f t="shared" si="497"/>
        <v>45200</v>
      </c>
      <c r="O3560" s="7">
        <v>45270</v>
      </c>
      <c r="P3560" s="7">
        <f t="shared" si="502"/>
        <v>45270</v>
      </c>
      <c r="Q3560">
        <v>153</v>
      </c>
      <c r="R3560">
        <v>0</v>
      </c>
      <c r="S3560">
        <v>1</v>
      </c>
      <c r="T3560">
        <v>15.8</v>
      </c>
      <c r="U3560" t="s">
        <v>100</v>
      </c>
      <c r="W3560" t="str">
        <f t="shared" si="498"/>
        <v>Won</v>
      </c>
      <c r="X3560" t="str">
        <f>_xlfn.XLOOKUP(B3560,'Customers'!A:A,'Customers'!E:E,"")</f>
        <v>Enterprise</v>
      </c>
      <c r="Y3560">
        <f t="shared" si="499"/>
        <v>1</v>
      </c>
      <c r="Z3560">
        <f t="shared" si="500"/>
        <v>70</v>
      </c>
      <c r="AA3560">
        <f t="shared" si="503"/>
        <v>1</v>
      </c>
    </row>
    <row r="3561" spans="1:27">
      <c r="A3561" t="s">
        <v>10008</v>
      </c>
      <c r="B3561" t="s">
        <v>2769</v>
      </c>
      <c r="C3561" t="s">
        <v>18</v>
      </c>
      <c r="D3561" t="s">
        <v>183</v>
      </c>
      <c r="E3561" t="s">
        <v>28</v>
      </c>
      <c r="F3561" t="s">
        <v>10009</v>
      </c>
      <c r="G3561" s="6">
        <f t="shared" si="495"/>
        <v>8924</v>
      </c>
      <c r="H3561" t="s">
        <v>151</v>
      </c>
      <c r="I3561" t="s">
        <v>268</v>
      </c>
      <c r="J3561" t="str">
        <f t="shared" si="496"/>
        <v>Panini Kade</v>
      </c>
      <c r="K3561" t="s">
        <v>375</v>
      </c>
      <c r="L3561" s="7">
        <f t="shared" si="501"/>
        <v>44778</v>
      </c>
      <c r="M3561" s="7">
        <v>44912</v>
      </c>
      <c r="N3561" s="1">
        <f t="shared" si="497"/>
        <v>44912</v>
      </c>
      <c r="P3561" s="7" t="str">
        <f t="shared" si="502"/>
        <v/>
      </c>
      <c r="R3561">
        <v>0</v>
      </c>
      <c r="S3561">
        <v>1</v>
      </c>
      <c r="T3561">
        <v>29.5</v>
      </c>
      <c r="U3561" t="s">
        <v>42</v>
      </c>
      <c r="W3561" t="str">
        <f t="shared" si="498"/>
        <v>Open</v>
      </c>
      <c r="X3561" t="str">
        <f>_xlfn.XLOOKUP(B3561,'Customers'!A:A,'Customers'!E:E,"")</f>
        <v>Mid-Market</v>
      </c>
      <c r="Y3561">
        <f t="shared" si="499"/>
        <v>0</v>
      </c>
      <c r="Z3561" t="str">
        <f t="shared" si="500"/>
        <v/>
      </c>
      <c r="AA3561">
        <f t="shared" si="503"/>
        <v>0</v>
      </c>
    </row>
    <row r="3562" spans="1:27">
      <c r="A3562" t="s">
        <v>10010</v>
      </c>
      <c r="B3562" t="s">
        <v>8387</v>
      </c>
      <c r="C3562" t="s">
        <v>557</v>
      </c>
      <c r="D3562" t="s">
        <v>66</v>
      </c>
      <c r="E3562" t="s">
        <v>54</v>
      </c>
      <c r="F3562" t="s">
        <v>10011</v>
      </c>
      <c r="G3562" s="6">
        <f t="shared" si="495"/>
        <v>21231</v>
      </c>
      <c r="H3562" t="s">
        <v>39</v>
      </c>
      <c r="I3562" t="s">
        <v>237</v>
      </c>
      <c r="J3562" t="str">
        <f t="shared" si="496"/>
        <v>Vidhi Mital</v>
      </c>
      <c r="K3562" t="s">
        <v>3292</v>
      </c>
      <c r="L3562" s="7">
        <f t="shared" si="501"/>
        <v>45463</v>
      </c>
      <c r="M3562" s="7">
        <v>45636</v>
      </c>
      <c r="N3562" s="1">
        <f t="shared" si="497"/>
        <v>45636</v>
      </c>
      <c r="P3562" s="7" t="str">
        <f t="shared" si="502"/>
        <v/>
      </c>
      <c r="R3562">
        <v>0</v>
      </c>
      <c r="S3562">
        <v>1</v>
      </c>
      <c r="T3562">
        <v>11.3</v>
      </c>
      <c r="U3562" t="s">
        <v>25</v>
      </c>
      <c r="W3562" t="str">
        <f t="shared" si="498"/>
        <v>Open</v>
      </c>
      <c r="X3562" t="str">
        <f>_xlfn.XLOOKUP(B3562,'Customers'!A:A,'Customers'!E:E,"")</f>
        <v>Mid-Market</v>
      </c>
      <c r="Y3562">
        <f t="shared" si="499"/>
        <v>0</v>
      </c>
      <c r="Z3562" t="str">
        <f t="shared" si="500"/>
        <v/>
      </c>
      <c r="AA3562">
        <f t="shared" si="503"/>
        <v>0</v>
      </c>
    </row>
    <row r="3563" spans="1:27">
      <c r="A3563" t="s">
        <v>10012</v>
      </c>
      <c r="B3563" t="s">
        <v>2926</v>
      </c>
      <c r="C3563" t="s">
        <v>18</v>
      </c>
      <c r="D3563" t="s">
        <v>53</v>
      </c>
      <c r="E3563" t="s">
        <v>115</v>
      </c>
      <c r="F3563" t="s">
        <v>6973</v>
      </c>
      <c r="G3563" s="6">
        <f t="shared" si="495"/>
        <v>43000</v>
      </c>
      <c r="H3563" t="s">
        <v>79</v>
      </c>
      <c r="I3563" t="s">
        <v>31</v>
      </c>
      <c r="J3563" t="str">
        <f t="shared" si="496"/>
        <v>Ati Seshadri</v>
      </c>
      <c r="K3563" t="s">
        <v>10013</v>
      </c>
      <c r="L3563" s="7">
        <f t="shared" si="501"/>
        <v>44817</v>
      </c>
      <c r="M3563" s="7">
        <v>44917</v>
      </c>
      <c r="N3563" s="1">
        <f t="shared" si="497"/>
        <v>44917</v>
      </c>
      <c r="O3563" s="7">
        <v>44856</v>
      </c>
      <c r="P3563" s="7">
        <f t="shared" si="502"/>
        <v>44856</v>
      </c>
      <c r="Q3563">
        <v>39</v>
      </c>
      <c r="R3563">
        <v>0</v>
      </c>
      <c r="S3563">
        <v>1</v>
      </c>
      <c r="T3563">
        <v>15.1</v>
      </c>
      <c r="U3563" t="s">
        <v>58</v>
      </c>
      <c r="W3563" t="str">
        <f t="shared" si="498"/>
        <v>Lost</v>
      </c>
      <c r="X3563" t="str">
        <f>_xlfn.XLOOKUP(B3563,'Customers'!A:A,'Customers'!E:E,"")</f>
        <v>Mid-Market</v>
      </c>
      <c r="Y3563">
        <f t="shared" si="499"/>
        <v>1</v>
      </c>
      <c r="Z3563">
        <f t="shared" si="500"/>
        <v>-61</v>
      </c>
      <c r="AA3563">
        <f t="shared" si="503"/>
        <v>0</v>
      </c>
    </row>
    <row r="3564" spans="1:27">
      <c r="A3564" t="s">
        <v>10014</v>
      </c>
      <c r="B3564" t="s">
        <v>8390</v>
      </c>
      <c r="C3564" t="s">
        <v>3457</v>
      </c>
      <c r="D3564" t="s">
        <v>66</v>
      </c>
      <c r="E3564" t="s">
        <v>54</v>
      </c>
      <c r="F3564" t="s">
        <v>10015</v>
      </c>
      <c r="G3564" s="6">
        <f t="shared" si="495"/>
        <v>11136</v>
      </c>
      <c r="H3564" t="s">
        <v>39</v>
      </c>
      <c r="I3564" t="s">
        <v>86</v>
      </c>
      <c r="J3564" t="str">
        <f t="shared" si="496"/>
        <v>Mason Solanki</v>
      </c>
      <c r="K3564" t="s">
        <v>1424</v>
      </c>
      <c r="L3564" s="7">
        <f t="shared" si="501"/>
        <v>45020</v>
      </c>
      <c r="M3564" s="7">
        <v>45143</v>
      </c>
      <c r="N3564" s="1">
        <f t="shared" si="497"/>
        <v>45143</v>
      </c>
      <c r="P3564" s="7" t="str">
        <f t="shared" si="502"/>
        <v/>
      </c>
      <c r="R3564">
        <v>0</v>
      </c>
      <c r="S3564">
        <v>1</v>
      </c>
      <c r="T3564">
        <v>12.1</v>
      </c>
      <c r="U3564" t="s">
        <v>42</v>
      </c>
      <c r="W3564" t="str">
        <f t="shared" si="498"/>
        <v>Open</v>
      </c>
      <c r="X3564" t="str">
        <f>_xlfn.XLOOKUP(B3564,'Customers'!A:A,'Customers'!E:E,"")</f>
        <v>Mid-Market</v>
      </c>
      <c r="Y3564">
        <f t="shared" si="499"/>
        <v>0</v>
      </c>
      <c r="Z3564" t="str">
        <f t="shared" si="500"/>
        <v/>
      </c>
      <c r="AA3564">
        <f t="shared" si="503"/>
        <v>0</v>
      </c>
    </row>
    <row r="3565" spans="1:27">
      <c r="A3565" t="s">
        <v>10016</v>
      </c>
      <c r="B3565" t="s">
        <v>6143</v>
      </c>
      <c r="C3565" t="s">
        <v>5350</v>
      </c>
      <c r="D3565" t="s">
        <v>53</v>
      </c>
      <c r="E3565" t="s">
        <v>91</v>
      </c>
      <c r="F3565" t="s">
        <v>10017</v>
      </c>
      <c r="G3565" s="6">
        <f t="shared" si="495"/>
        <v>14356</v>
      </c>
      <c r="H3565" t="s">
        <v>161</v>
      </c>
      <c r="I3565" t="s">
        <v>73</v>
      </c>
      <c r="J3565" t="str">
        <f t="shared" si="496"/>
        <v>Karan Karnik</v>
      </c>
      <c r="K3565" t="s">
        <v>551</v>
      </c>
      <c r="L3565" s="7">
        <f t="shared" si="501"/>
        <v>45647</v>
      </c>
      <c r="M3565" s="7">
        <v>45725</v>
      </c>
      <c r="N3565" s="1">
        <f t="shared" si="497"/>
        <v>45725</v>
      </c>
      <c r="O3565" s="7">
        <v>45725</v>
      </c>
      <c r="P3565" s="7">
        <f t="shared" si="502"/>
        <v>45725</v>
      </c>
      <c r="Q3565">
        <v>78</v>
      </c>
      <c r="R3565">
        <v>1</v>
      </c>
      <c r="S3565">
        <v>1</v>
      </c>
      <c r="U3565" t="s">
        <v>100</v>
      </c>
      <c r="W3565" t="str">
        <f t="shared" si="498"/>
        <v>Won</v>
      </c>
      <c r="X3565" t="str">
        <f>_xlfn.XLOOKUP(B3565,'Customers'!A:A,'Customers'!E:E,"")</f>
        <v>Mid-Market</v>
      </c>
      <c r="Y3565">
        <f t="shared" si="499"/>
        <v>1</v>
      </c>
      <c r="Z3565">
        <f t="shared" si="500"/>
        <v>0</v>
      </c>
      <c r="AA3565">
        <f t="shared" si="503"/>
        <v>0</v>
      </c>
    </row>
    <row r="3566" spans="1:27">
      <c r="A3566" t="s">
        <v>10018</v>
      </c>
      <c r="B3566" t="s">
        <v>3309</v>
      </c>
      <c r="C3566" t="s">
        <v>864</v>
      </c>
      <c r="D3566" t="s">
        <v>19</v>
      </c>
      <c r="E3566" t="s">
        <v>177</v>
      </c>
      <c r="F3566" t="s">
        <v>10019</v>
      </c>
      <c r="G3566" s="6">
        <f t="shared" si="495"/>
        <v>3004</v>
      </c>
      <c r="H3566" t="s">
        <v>172</v>
      </c>
      <c r="I3566" t="s">
        <v>62</v>
      </c>
      <c r="J3566" t="str">
        <f t="shared" si="496"/>
        <v>Jairaj Panchal</v>
      </c>
      <c r="K3566" t="s">
        <v>3727</v>
      </c>
      <c r="L3566" s="7">
        <f t="shared" si="501"/>
        <v>45571</v>
      </c>
      <c r="M3566" s="7">
        <v>45711</v>
      </c>
      <c r="N3566" s="1">
        <f t="shared" si="497"/>
        <v>45711</v>
      </c>
      <c r="P3566" s="7" t="str">
        <f t="shared" si="502"/>
        <v/>
      </c>
      <c r="R3566">
        <v>0</v>
      </c>
      <c r="S3566">
        <v>1</v>
      </c>
      <c r="U3566" t="s">
        <v>33</v>
      </c>
      <c r="W3566" t="str">
        <f t="shared" si="498"/>
        <v>Open</v>
      </c>
      <c r="X3566" t="str">
        <f>_xlfn.XLOOKUP(B3566,'Customers'!A:A,'Customers'!E:E,"")</f>
        <v>Enterprise</v>
      </c>
      <c r="Y3566">
        <f t="shared" si="499"/>
        <v>0</v>
      </c>
      <c r="Z3566" t="str">
        <f t="shared" si="500"/>
        <v/>
      </c>
      <c r="AA3566">
        <f t="shared" si="503"/>
        <v>0</v>
      </c>
    </row>
    <row r="3567" spans="1:27">
      <c r="A3567" t="s">
        <v>10020</v>
      </c>
      <c r="B3567" t="s">
        <v>1814</v>
      </c>
      <c r="C3567" t="s">
        <v>364</v>
      </c>
      <c r="D3567" t="s">
        <v>53</v>
      </c>
      <c r="E3567" t="s">
        <v>177</v>
      </c>
      <c r="F3567" t="s">
        <v>10021</v>
      </c>
      <c r="G3567" s="6">
        <f t="shared" si="495"/>
        <v>39968</v>
      </c>
      <c r="H3567" t="s">
        <v>161</v>
      </c>
      <c r="I3567" t="s">
        <v>98</v>
      </c>
      <c r="J3567" t="str">
        <f t="shared" si="496"/>
        <v>Amruta Sinha</v>
      </c>
      <c r="K3567" t="s">
        <v>8329</v>
      </c>
      <c r="L3567" s="7">
        <f t="shared" si="501"/>
        <v>45072</v>
      </c>
      <c r="M3567" s="7">
        <v>45225</v>
      </c>
      <c r="N3567" s="1">
        <f t="shared" si="497"/>
        <v>45225</v>
      </c>
      <c r="P3567" s="7" t="str">
        <f t="shared" si="502"/>
        <v/>
      </c>
      <c r="R3567">
        <v>0</v>
      </c>
      <c r="S3567">
        <v>1</v>
      </c>
      <c r="U3567" t="s">
        <v>42</v>
      </c>
      <c r="W3567" t="str">
        <f t="shared" si="498"/>
        <v>Open</v>
      </c>
      <c r="X3567" t="str">
        <f>_xlfn.XLOOKUP(B3567,'Customers'!A:A,'Customers'!E:E,"")</f>
        <v>SMB</v>
      </c>
      <c r="Y3567">
        <f t="shared" si="499"/>
        <v>0</v>
      </c>
      <c r="Z3567" t="str">
        <f t="shared" si="500"/>
        <v/>
      </c>
      <c r="AA3567">
        <f t="shared" si="503"/>
        <v>0</v>
      </c>
    </row>
    <row r="3568" spans="1:27">
      <c r="A3568" t="s">
        <v>10022</v>
      </c>
      <c r="B3568" t="s">
        <v>725</v>
      </c>
      <c r="C3568" t="s">
        <v>2205</v>
      </c>
      <c r="D3568" t="s">
        <v>53</v>
      </c>
      <c r="E3568" t="s">
        <v>115</v>
      </c>
      <c r="F3568" t="s">
        <v>10023</v>
      </c>
      <c r="G3568" s="6">
        <f t="shared" si="495"/>
        <v>46267</v>
      </c>
      <c r="H3568" t="s">
        <v>22</v>
      </c>
      <c r="I3568" t="s">
        <v>23</v>
      </c>
      <c r="J3568" t="str">
        <f t="shared" si="496"/>
        <v>Nihal Bhasin</v>
      </c>
      <c r="K3568" t="s">
        <v>3715</v>
      </c>
      <c r="L3568" s="7">
        <f t="shared" si="501"/>
        <v>45409</v>
      </c>
      <c r="M3568" s="7">
        <v>45488</v>
      </c>
      <c r="N3568" s="1">
        <f t="shared" si="497"/>
        <v>45488</v>
      </c>
      <c r="O3568" s="7">
        <v>45516</v>
      </c>
      <c r="P3568" s="7">
        <f t="shared" si="502"/>
        <v>45516</v>
      </c>
      <c r="Q3568">
        <v>107</v>
      </c>
      <c r="R3568">
        <v>0</v>
      </c>
      <c r="S3568">
        <v>1</v>
      </c>
      <c r="U3568" t="s">
        <v>58</v>
      </c>
      <c r="W3568" t="str">
        <f t="shared" si="498"/>
        <v>Lost</v>
      </c>
      <c r="X3568" t="str">
        <f>_xlfn.XLOOKUP(B3568,'Customers'!A:A,'Customers'!E:E,"")</f>
        <v>Enterprise</v>
      </c>
      <c r="Y3568">
        <f t="shared" si="499"/>
        <v>1</v>
      </c>
      <c r="Z3568">
        <f t="shared" si="500"/>
        <v>28</v>
      </c>
      <c r="AA3568">
        <f t="shared" si="503"/>
        <v>0</v>
      </c>
    </row>
    <row r="3569" spans="1:27">
      <c r="A3569" t="s">
        <v>10024</v>
      </c>
      <c r="B3569" t="s">
        <v>10025</v>
      </c>
      <c r="C3569" t="s">
        <v>1988</v>
      </c>
      <c r="D3569" t="s">
        <v>53</v>
      </c>
      <c r="E3569" t="s">
        <v>20</v>
      </c>
      <c r="F3569" t="s">
        <v>10026</v>
      </c>
      <c r="G3569" s="6">
        <f t="shared" si="495"/>
        <v>26098</v>
      </c>
      <c r="H3569" t="s">
        <v>79</v>
      </c>
      <c r="I3569" t="s">
        <v>897</v>
      </c>
      <c r="J3569" t="str">
        <f t="shared" si="496"/>
        <v>Amruta Sinha</v>
      </c>
      <c r="K3569" t="s">
        <v>8229</v>
      </c>
      <c r="L3569" s="7">
        <f t="shared" si="501"/>
        <v>44929</v>
      </c>
      <c r="M3569" s="7">
        <v>45045</v>
      </c>
      <c r="N3569" s="1">
        <f t="shared" si="497"/>
        <v>45045</v>
      </c>
      <c r="P3569" s="7" t="str">
        <f t="shared" si="502"/>
        <v/>
      </c>
      <c r="R3569">
        <v>0</v>
      </c>
      <c r="S3569">
        <v>1</v>
      </c>
      <c r="T3569">
        <v>32.299999999999997</v>
      </c>
      <c r="U3569" t="s">
        <v>25</v>
      </c>
      <c r="W3569" t="str">
        <f t="shared" si="498"/>
        <v>Open</v>
      </c>
      <c r="X3569" t="str">
        <f>_xlfn.XLOOKUP(B3569,'Customers'!A:A,'Customers'!E:E,"")</f>
        <v>SMB</v>
      </c>
      <c r="Y3569">
        <f t="shared" si="499"/>
        <v>0</v>
      </c>
      <c r="Z3569" t="str">
        <f t="shared" si="500"/>
        <v/>
      </c>
      <c r="AA3569">
        <f t="shared" si="503"/>
        <v>0</v>
      </c>
    </row>
    <row r="3570" spans="1:27">
      <c r="A3570" t="s">
        <v>10027</v>
      </c>
      <c r="B3570" t="s">
        <v>35</v>
      </c>
      <c r="C3570" t="s">
        <v>90</v>
      </c>
      <c r="D3570" t="s">
        <v>37</v>
      </c>
      <c r="E3570" t="s">
        <v>20</v>
      </c>
      <c r="F3570" t="s">
        <v>10028</v>
      </c>
      <c r="G3570" s="6">
        <f t="shared" si="495"/>
        <v>154147</v>
      </c>
      <c r="H3570" t="s">
        <v>161</v>
      </c>
      <c r="I3570" t="s">
        <v>117</v>
      </c>
      <c r="J3570" t="str">
        <f t="shared" si="496"/>
        <v>Ekta Uppal</v>
      </c>
      <c r="K3570" t="s">
        <v>10029</v>
      </c>
      <c r="L3570" s="7">
        <f t="shared" si="501"/>
        <v>45478</v>
      </c>
      <c r="M3570" s="7">
        <v>45642</v>
      </c>
      <c r="N3570" s="1">
        <f t="shared" si="497"/>
        <v>45642</v>
      </c>
      <c r="P3570" s="7" t="str">
        <f t="shared" si="502"/>
        <v/>
      </c>
      <c r="R3570">
        <v>0</v>
      </c>
      <c r="S3570">
        <v>1</v>
      </c>
      <c r="T3570">
        <v>5.6</v>
      </c>
      <c r="U3570" t="s">
        <v>25</v>
      </c>
      <c r="W3570" t="str">
        <f t="shared" si="498"/>
        <v>Open</v>
      </c>
      <c r="X3570" t="str">
        <f>_xlfn.XLOOKUP(B3570,'Customers'!A:A,'Customers'!E:E,"")</f>
        <v>Enterprise</v>
      </c>
      <c r="Y3570">
        <f t="shared" si="499"/>
        <v>0</v>
      </c>
      <c r="Z3570" t="str">
        <f t="shared" si="500"/>
        <v/>
      </c>
      <c r="AA3570">
        <f t="shared" si="503"/>
        <v>0</v>
      </c>
    </row>
    <row r="3571" spans="1:27">
      <c r="A3571" t="s">
        <v>10030</v>
      </c>
      <c r="B3571" t="s">
        <v>9283</v>
      </c>
      <c r="C3571" t="s">
        <v>2269</v>
      </c>
      <c r="D3571" t="s">
        <v>37</v>
      </c>
      <c r="E3571" t="s">
        <v>20</v>
      </c>
      <c r="F3571" t="s">
        <v>10031</v>
      </c>
      <c r="G3571" s="6">
        <f t="shared" si="495"/>
        <v>82791</v>
      </c>
      <c r="H3571" t="s">
        <v>30</v>
      </c>
      <c r="I3571" t="s">
        <v>156</v>
      </c>
      <c r="J3571" t="str">
        <f t="shared" si="496"/>
        <v>Lakshmi Hayre</v>
      </c>
      <c r="K3571" t="s">
        <v>663</v>
      </c>
      <c r="L3571" s="7">
        <f t="shared" si="501"/>
        <v>45279</v>
      </c>
      <c r="M3571" s="7">
        <v>45446</v>
      </c>
      <c r="N3571" s="1">
        <f t="shared" si="497"/>
        <v>45446</v>
      </c>
      <c r="P3571" s="7" t="str">
        <f t="shared" si="502"/>
        <v/>
      </c>
      <c r="R3571">
        <v>0</v>
      </c>
      <c r="S3571">
        <v>1</v>
      </c>
      <c r="T3571">
        <v>34.4</v>
      </c>
      <c r="U3571" t="s">
        <v>42</v>
      </c>
      <c r="W3571" t="str">
        <f t="shared" si="498"/>
        <v>Open</v>
      </c>
      <c r="X3571" t="str">
        <f>_xlfn.XLOOKUP(B3571,'Customers'!A:A,'Customers'!E:E,"")</f>
        <v>SMB</v>
      </c>
      <c r="Y3571">
        <f t="shared" si="499"/>
        <v>0</v>
      </c>
      <c r="Z3571" t="str">
        <f t="shared" si="500"/>
        <v/>
      </c>
      <c r="AA3571">
        <f t="shared" si="503"/>
        <v>0</v>
      </c>
    </row>
    <row r="3572" spans="1:27">
      <c r="A3572" t="s">
        <v>10032</v>
      </c>
      <c r="B3572" t="s">
        <v>1379</v>
      </c>
      <c r="C3572" t="s">
        <v>1885</v>
      </c>
      <c r="D3572" t="s">
        <v>19</v>
      </c>
      <c r="E3572" t="s">
        <v>91</v>
      </c>
      <c r="F3572" t="s">
        <v>10033</v>
      </c>
      <c r="G3572" s="6">
        <f t="shared" si="495"/>
        <v>4903</v>
      </c>
      <c r="H3572" t="s">
        <v>30</v>
      </c>
      <c r="I3572" t="s">
        <v>133</v>
      </c>
      <c r="J3572" t="str">
        <f t="shared" si="496"/>
        <v>Aachal Soni</v>
      </c>
      <c r="K3572" t="s">
        <v>6361</v>
      </c>
      <c r="L3572" s="7">
        <f t="shared" si="501"/>
        <v>44685</v>
      </c>
      <c r="M3572" s="7">
        <v>44715</v>
      </c>
      <c r="N3572" s="1">
        <f t="shared" si="497"/>
        <v>44715</v>
      </c>
      <c r="O3572" s="7">
        <v>44829</v>
      </c>
      <c r="P3572" s="7">
        <f t="shared" si="502"/>
        <v>44829</v>
      </c>
      <c r="Q3572">
        <v>144</v>
      </c>
      <c r="R3572">
        <v>0</v>
      </c>
      <c r="S3572">
        <v>1</v>
      </c>
      <c r="T3572">
        <v>14.3</v>
      </c>
      <c r="U3572" t="s">
        <v>42</v>
      </c>
      <c r="W3572" t="str">
        <f t="shared" si="498"/>
        <v>Won</v>
      </c>
      <c r="X3572" t="str">
        <f>_xlfn.XLOOKUP(B3572,'Customers'!A:A,'Customers'!E:E,"")</f>
        <v>Mid-Market</v>
      </c>
      <c r="Y3572">
        <f t="shared" si="499"/>
        <v>1</v>
      </c>
      <c r="Z3572">
        <f t="shared" si="500"/>
        <v>114</v>
      </c>
      <c r="AA3572">
        <f t="shared" si="503"/>
        <v>1</v>
      </c>
    </row>
    <row r="3573" spans="1:27">
      <c r="A3573" t="s">
        <v>10034</v>
      </c>
      <c r="B3573" t="s">
        <v>3368</v>
      </c>
      <c r="C3573" t="s">
        <v>2609</v>
      </c>
      <c r="D3573" t="s">
        <v>19</v>
      </c>
      <c r="E3573" t="s">
        <v>177</v>
      </c>
      <c r="F3573" t="s">
        <v>10035</v>
      </c>
      <c r="G3573" s="6">
        <f t="shared" si="495"/>
        <v>8280</v>
      </c>
      <c r="H3573" t="s">
        <v>22</v>
      </c>
      <c r="I3573" t="s">
        <v>156</v>
      </c>
      <c r="J3573" t="str">
        <f t="shared" si="496"/>
        <v>Lakshmi Hayre</v>
      </c>
      <c r="K3573" t="s">
        <v>3744</v>
      </c>
      <c r="L3573" s="7">
        <f t="shared" si="501"/>
        <v>45208</v>
      </c>
      <c r="M3573" s="7">
        <v>45292</v>
      </c>
      <c r="N3573" s="1">
        <f t="shared" si="497"/>
        <v>45292</v>
      </c>
      <c r="P3573" s="7" t="str">
        <f t="shared" si="502"/>
        <v/>
      </c>
      <c r="R3573">
        <v>0</v>
      </c>
      <c r="S3573">
        <v>1</v>
      </c>
      <c r="T3573">
        <v>22.2</v>
      </c>
      <c r="U3573" t="s">
        <v>100</v>
      </c>
      <c r="W3573" t="str">
        <f t="shared" si="498"/>
        <v>Open</v>
      </c>
      <c r="X3573" t="str">
        <f>_xlfn.XLOOKUP(B3573,'Customers'!A:A,'Customers'!E:E,"")</f>
        <v>Mid-Market</v>
      </c>
      <c r="Y3573">
        <f t="shared" si="499"/>
        <v>0</v>
      </c>
      <c r="Z3573" t="str">
        <f t="shared" si="500"/>
        <v/>
      </c>
      <c r="AA3573">
        <f t="shared" si="503"/>
        <v>0</v>
      </c>
    </row>
    <row r="3574" spans="1:27">
      <c r="A3574" t="s">
        <v>10036</v>
      </c>
      <c r="B3574" t="s">
        <v>10037</v>
      </c>
      <c r="C3574" t="s">
        <v>193</v>
      </c>
      <c r="D3574" t="s">
        <v>66</v>
      </c>
      <c r="E3574" t="s">
        <v>177</v>
      </c>
      <c r="F3574" t="s">
        <v>10038</v>
      </c>
      <c r="G3574" s="6">
        <f t="shared" si="495"/>
        <v>4743</v>
      </c>
      <c r="H3574" t="s">
        <v>161</v>
      </c>
      <c r="I3574" t="s">
        <v>117</v>
      </c>
      <c r="J3574" t="str">
        <f t="shared" si="496"/>
        <v>Ekta Uppal</v>
      </c>
      <c r="K3574" t="s">
        <v>1779</v>
      </c>
      <c r="L3574" s="7">
        <f t="shared" si="501"/>
        <v>45479</v>
      </c>
      <c r="M3574" s="7">
        <v>45636</v>
      </c>
      <c r="N3574" s="1">
        <f t="shared" si="497"/>
        <v>45636</v>
      </c>
      <c r="P3574" s="7" t="str">
        <f t="shared" si="502"/>
        <v/>
      </c>
      <c r="R3574">
        <v>0</v>
      </c>
      <c r="S3574">
        <v>1</v>
      </c>
      <c r="T3574">
        <v>13.5</v>
      </c>
      <c r="U3574" t="s">
        <v>42</v>
      </c>
      <c r="W3574" t="str">
        <f t="shared" si="498"/>
        <v>Open</v>
      </c>
      <c r="X3574" t="str">
        <f>_xlfn.XLOOKUP(B3574,'Customers'!A:A,'Customers'!E:E,"")</f>
        <v>SMB</v>
      </c>
      <c r="Y3574">
        <f t="shared" si="499"/>
        <v>0</v>
      </c>
      <c r="Z3574" t="str">
        <f t="shared" si="500"/>
        <v/>
      </c>
      <c r="AA3574">
        <f t="shared" si="503"/>
        <v>0</v>
      </c>
    </row>
    <row r="3575" spans="1:27">
      <c r="A3575" t="s">
        <v>10039</v>
      </c>
      <c r="B3575" t="s">
        <v>1370</v>
      </c>
      <c r="C3575" t="s">
        <v>18</v>
      </c>
      <c r="D3575" t="s">
        <v>183</v>
      </c>
      <c r="E3575" t="s">
        <v>20</v>
      </c>
      <c r="F3575" t="s">
        <v>10040</v>
      </c>
      <c r="G3575" s="6">
        <f t="shared" si="495"/>
        <v>11759</v>
      </c>
      <c r="H3575" t="s">
        <v>30</v>
      </c>
      <c r="I3575" t="s">
        <v>80</v>
      </c>
      <c r="J3575" t="str">
        <f t="shared" si="496"/>
        <v>Shivani Natt</v>
      </c>
      <c r="K3575" t="s">
        <v>5974</v>
      </c>
      <c r="L3575" s="7">
        <f t="shared" si="501"/>
        <v>45221</v>
      </c>
      <c r="M3575" s="7">
        <v>45292</v>
      </c>
      <c r="N3575" s="1">
        <f t="shared" si="497"/>
        <v>45292</v>
      </c>
      <c r="P3575" s="7" t="str">
        <f t="shared" si="502"/>
        <v/>
      </c>
      <c r="R3575">
        <v>0</v>
      </c>
      <c r="S3575">
        <v>1</v>
      </c>
      <c r="U3575" t="s">
        <v>58</v>
      </c>
      <c r="W3575" t="str">
        <f t="shared" si="498"/>
        <v>Open</v>
      </c>
      <c r="X3575" t="str">
        <f>_xlfn.XLOOKUP(B3575,'Customers'!A:A,'Customers'!E:E,"")</f>
        <v>Enterprise</v>
      </c>
      <c r="Y3575">
        <f t="shared" si="499"/>
        <v>0</v>
      </c>
      <c r="Z3575" t="str">
        <f t="shared" si="500"/>
        <v/>
      </c>
      <c r="AA3575">
        <f t="shared" si="503"/>
        <v>0</v>
      </c>
    </row>
    <row r="3576" spans="1:27">
      <c r="A3576" t="s">
        <v>10041</v>
      </c>
      <c r="B3576" t="s">
        <v>3022</v>
      </c>
      <c r="C3576" t="s">
        <v>1128</v>
      </c>
      <c r="D3576" t="s">
        <v>183</v>
      </c>
      <c r="E3576" t="s">
        <v>91</v>
      </c>
      <c r="F3576" t="s">
        <v>10042</v>
      </c>
      <c r="G3576" s="6">
        <f t="shared" si="495"/>
        <v>4395</v>
      </c>
      <c r="H3576" t="s">
        <v>151</v>
      </c>
      <c r="I3576" t="s">
        <v>593</v>
      </c>
      <c r="J3576" t="str">
        <f t="shared" si="496"/>
        <v>Lakshmi Hayre</v>
      </c>
      <c r="K3576" t="s">
        <v>4731</v>
      </c>
      <c r="L3576" s="7">
        <f t="shared" si="501"/>
        <v>44854</v>
      </c>
      <c r="M3576" s="7">
        <v>44881</v>
      </c>
      <c r="N3576" s="1">
        <f t="shared" si="497"/>
        <v>44881</v>
      </c>
      <c r="O3576" s="7">
        <v>45042</v>
      </c>
      <c r="P3576" s="7">
        <f t="shared" si="502"/>
        <v>45042</v>
      </c>
      <c r="Q3576">
        <v>188</v>
      </c>
      <c r="R3576">
        <v>0</v>
      </c>
      <c r="S3576">
        <v>1</v>
      </c>
      <c r="T3576">
        <v>30.8</v>
      </c>
      <c r="U3576" t="s">
        <v>58</v>
      </c>
      <c r="W3576" t="str">
        <f t="shared" si="498"/>
        <v>Won</v>
      </c>
      <c r="X3576" t="str">
        <f>_xlfn.XLOOKUP(B3576,'Customers'!A:A,'Customers'!E:E,"")</f>
        <v>Enterprise</v>
      </c>
      <c r="Y3576">
        <f t="shared" si="499"/>
        <v>1</v>
      </c>
      <c r="Z3576">
        <f t="shared" si="500"/>
        <v>161</v>
      </c>
      <c r="AA3576">
        <f t="shared" si="503"/>
        <v>1</v>
      </c>
    </row>
    <row r="3577" spans="1:27">
      <c r="A3577" t="s">
        <v>10043</v>
      </c>
      <c r="B3577" t="s">
        <v>8563</v>
      </c>
      <c r="C3577" t="s">
        <v>359</v>
      </c>
      <c r="D3577" t="s">
        <v>37</v>
      </c>
      <c r="E3577" t="s">
        <v>45</v>
      </c>
      <c r="F3577" t="s">
        <v>10044</v>
      </c>
      <c r="G3577" s="6">
        <f t="shared" si="495"/>
        <v>116389</v>
      </c>
      <c r="H3577" t="s">
        <v>39</v>
      </c>
      <c r="I3577" t="s">
        <v>156</v>
      </c>
      <c r="J3577" t="str">
        <f t="shared" si="496"/>
        <v>Lakshmi Hayre</v>
      </c>
      <c r="K3577" t="s">
        <v>1492</v>
      </c>
      <c r="L3577" s="7">
        <f t="shared" si="501"/>
        <v>45432</v>
      </c>
      <c r="M3577" s="7">
        <v>45448</v>
      </c>
      <c r="N3577" s="1">
        <f t="shared" si="497"/>
        <v>45448</v>
      </c>
      <c r="P3577" s="7" t="str">
        <f t="shared" si="502"/>
        <v/>
      </c>
      <c r="R3577">
        <v>0</v>
      </c>
      <c r="S3577">
        <v>1</v>
      </c>
      <c r="T3577">
        <v>3.6</v>
      </c>
      <c r="U3577" t="s">
        <v>100</v>
      </c>
      <c r="W3577" t="str">
        <f t="shared" si="498"/>
        <v>Open</v>
      </c>
      <c r="X3577" t="str">
        <f>_xlfn.XLOOKUP(B3577,'Customers'!A:A,'Customers'!E:E,"")</f>
        <v>SMB</v>
      </c>
      <c r="Y3577">
        <f t="shared" si="499"/>
        <v>0</v>
      </c>
      <c r="Z3577" t="str">
        <f t="shared" si="500"/>
        <v/>
      </c>
      <c r="AA3577">
        <f t="shared" si="503"/>
        <v>0</v>
      </c>
    </row>
    <row r="3578" spans="1:27">
      <c r="A3578" t="s">
        <v>10045</v>
      </c>
      <c r="B3578" t="s">
        <v>3781</v>
      </c>
      <c r="C3578" t="s">
        <v>18</v>
      </c>
      <c r="D3578" t="s">
        <v>19</v>
      </c>
      <c r="E3578" t="s">
        <v>28</v>
      </c>
      <c r="F3578" t="s">
        <v>10046</v>
      </c>
      <c r="G3578" s="6">
        <f t="shared" si="495"/>
        <v>2919</v>
      </c>
      <c r="H3578" t="s">
        <v>39</v>
      </c>
      <c r="I3578" t="s">
        <v>23</v>
      </c>
      <c r="J3578" t="str">
        <f t="shared" si="496"/>
        <v>Nihal Bhasin</v>
      </c>
      <c r="K3578" t="s">
        <v>10047</v>
      </c>
      <c r="L3578" s="7">
        <f t="shared" si="501"/>
        <v>44787</v>
      </c>
      <c r="M3578" s="7">
        <v>44825</v>
      </c>
      <c r="N3578" s="1">
        <f t="shared" si="497"/>
        <v>44825</v>
      </c>
      <c r="P3578" s="7" t="str">
        <f t="shared" si="502"/>
        <v/>
      </c>
      <c r="R3578">
        <v>0</v>
      </c>
      <c r="S3578">
        <v>1</v>
      </c>
      <c r="T3578">
        <v>17.100000000000001</v>
      </c>
      <c r="U3578" t="s">
        <v>42</v>
      </c>
      <c r="W3578" t="str">
        <f t="shared" si="498"/>
        <v>Open</v>
      </c>
      <c r="X3578" t="str">
        <f>_xlfn.XLOOKUP(B3578,'Customers'!A:A,'Customers'!E:E,"")</f>
        <v>SMB</v>
      </c>
      <c r="Y3578">
        <f t="shared" si="499"/>
        <v>0</v>
      </c>
      <c r="Z3578" t="str">
        <f t="shared" si="500"/>
        <v/>
      </c>
      <c r="AA3578">
        <f t="shared" si="503"/>
        <v>0</v>
      </c>
    </row>
    <row r="3579" spans="1:27">
      <c r="A3579" t="s">
        <v>10048</v>
      </c>
      <c r="B3579" t="s">
        <v>9823</v>
      </c>
      <c r="C3579" t="s">
        <v>2742</v>
      </c>
      <c r="D3579" t="s">
        <v>66</v>
      </c>
      <c r="E3579" t="s">
        <v>20</v>
      </c>
      <c r="F3579" t="s">
        <v>10049</v>
      </c>
      <c r="G3579" s="6">
        <f t="shared" si="495"/>
        <v>21447</v>
      </c>
      <c r="H3579" t="s">
        <v>172</v>
      </c>
      <c r="I3579" t="s">
        <v>80</v>
      </c>
      <c r="J3579" t="str">
        <f t="shared" si="496"/>
        <v>Shivani Natt</v>
      </c>
      <c r="K3579" t="s">
        <v>10013</v>
      </c>
      <c r="L3579" s="7">
        <f t="shared" si="501"/>
        <v>44817</v>
      </c>
      <c r="M3579" s="7">
        <v>44884</v>
      </c>
      <c r="N3579" s="1">
        <f t="shared" si="497"/>
        <v>44884</v>
      </c>
      <c r="P3579" s="7" t="str">
        <f t="shared" si="502"/>
        <v/>
      </c>
      <c r="R3579">
        <v>0</v>
      </c>
      <c r="S3579">
        <v>1</v>
      </c>
      <c r="T3579">
        <v>11.3</v>
      </c>
      <c r="U3579" t="s">
        <v>58</v>
      </c>
      <c r="W3579" t="str">
        <f t="shared" si="498"/>
        <v>Open</v>
      </c>
      <c r="X3579" t="str">
        <f>_xlfn.XLOOKUP(B3579,'Customers'!A:A,'Customers'!E:E,"")</f>
        <v>SMB</v>
      </c>
      <c r="Y3579">
        <f t="shared" si="499"/>
        <v>0</v>
      </c>
      <c r="Z3579" t="str">
        <f t="shared" si="500"/>
        <v/>
      </c>
      <c r="AA3579">
        <f t="shared" si="503"/>
        <v>0</v>
      </c>
    </row>
    <row r="3580" spans="1:27">
      <c r="A3580" t="s">
        <v>10050</v>
      </c>
      <c r="B3580" t="s">
        <v>6205</v>
      </c>
      <c r="C3580" t="s">
        <v>1395</v>
      </c>
      <c r="D3580" t="s">
        <v>53</v>
      </c>
      <c r="E3580" t="s">
        <v>54</v>
      </c>
      <c r="F3580" t="s">
        <v>10051</v>
      </c>
      <c r="G3580" s="6">
        <f t="shared" si="495"/>
        <v>42712</v>
      </c>
      <c r="H3580" t="s">
        <v>161</v>
      </c>
      <c r="I3580" t="s">
        <v>1280</v>
      </c>
      <c r="J3580" t="str">
        <f t="shared" si="496"/>
        <v>Jalsa Parsa</v>
      </c>
      <c r="K3580" t="s">
        <v>502</v>
      </c>
      <c r="L3580" s="7">
        <f t="shared" si="501"/>
        <v>45610</v>
      </c>
      <c r="M3580" s="7">
        <v>45751</v>
      </c>
      <c r="N3580" s="1">
        <f t="shared" si="497"/>
        <v>45751</v>
      </c>
      <c r="P3580" s="7" t="str">
        <f t="shared" si="502"/>
        <v/>
      </c>
      <c r="R3580">
        <v>0</v>
      </c>
      <c r="S3580">
        <v>1</v>
      </c>
      <c r="T3580">
        <v>17.7</v>
      </c>
      <c r="U3580" t="s">
        <v>33</v>
      </c>
      <c r="W3580" t="str">
        <f t="shared" si="498"/>
        <v>Open</v>
      </c>
      <c r="X3580" t="str">
        <f>_xlfn.XLOOKUP(B3580,'Customers'!A:A,'Customers'!E:E,"")</f>
        <v>Mid-Market</v>
      </c>
      <c r="Y3580">
        <f t="shared" si="499"/>
        <v>0</v>
      </c>
      <c r="Z3580" t="str">
        <f t="shared" si="500"/>
        <v/>
      </c>
      <c r="AA3580">
        <f t="shared" si="503"/>
        <v>0</v>
      </c>
    </row>
    <row r="3581" spans="1:27">
      <c r="A3581" t="s">
        <v>10052</v>
      </c>
      <c r="B3581" t="s">
        <v>10053</v>
      </c>
      <c r="C3581" t="s">
        <v>18</v>
      </c>
      <c r="D3581" t="s">
        <v>183</v>
      </c>
      <c r="E3581" t="s">
        <v>91</v>
      </c>
      <c r="F3581" t="s">
        <v>10054</v>
      </c>
      <c r="G3581" s="6">
        <f t="shared" si="495"/>
        <v>6645</v>
      </c>
      <c r="H3581" t="s">
        <v>39</v>
      </c>
      <c r="I3581" t="s">
        <v>3940</v>
      </c>
      <c r="J3581" t="str">
        <f t="shared" si="496"/>
        <v>Rachit Lall</v>
      </c>
      <c r="K3581" t="s">
        <v>10055</v>
      </c>
      <c r="L3581" s="7">
        <f t="shared" si="501"/>
        <v>44972</v>
      </c>
      <c r="M3581" s="7">
        <v>45130</v>
      </c>
      <c r="N3581" s="1">
        <f t="shared" si="497"/>
        <v>45130</v>
      </c>
      <c r="O3581" s="7">
        <v>45149</v>
      </c>
      <c r="P3581" s="7">
        <f t="shared" si="502"/>
        <v>45149</v>
      </c>
      <c r="Q3581">
        <v>177</v>
      </c>
      <c r="R3581">
        <v>0</v>
      </c>
      <c r="S3581">
        <v>1</v>
      </c>
      <c r="T3581">
        <v>11.5</v>
      </c>
      <c r="U3581" t="s">
        <v>100</v>
      </c>
      <c r="W3581" t="str">
        <f t="shared" si="498"/>
        <v>Won</v>
      </c>
      <c r="X3581" t="str">
        <f>_xlfn.XLOOKUP(B3581,'Customers'!A:A,'Customers'!E:E,"")</f>
        <v>SMB</v>
      </c>
      <c r="Y3581">
        <f t="shared" si="499"/>
        <v>1</v>
      </c>
      <c r="Z3581">
        <f t="shared" si="500"/>
        <v>19</v>
      </c>
      <c r="AA3581">
        <f t="shared" si="503"/>
        <v>0</v>
      </c>
    </row>
    <row r="3582" spans="1:27">
      <c r="A3582" t="s">
        <v>10056</v>
      </c>
      <c r="B3582" t="s">
        <v>412</v>
      </c>
      <c r="C3582" t="s">
        <v>18</v>
      </c>
      <c r="D3582" t="s">
        <v>66</v>
      </c>
      <c r="E3582" t="s">
        <v>45</v>
      </c>
      <c r="F3582" t="s">
        <v>10057</v>
      </c>
      <c r="G3582" s="6">
        <f t="shared" si="495"/>
        <v>22429</v>
      </c>
      <c r="H3582" t="s">
        <v>151</v>
      </c>
      <c r="I3582" t="s">
        <v>105</v>
      </c>
      <c r="J3582" t="str">
        <f t="shared" si="496"/>
        <v>Hemangini Bahri</v>
      </c>
      <c r="K3582" t="s">
        <v>978</v>
      </c>
      <c r="L3582" s="7">
        <f t="shared" si="501"/>
        <v>44720</v>
      </c>
      <c r="M3582" s="7">
        <v>44823</v>
      </c>
      <c r="N3582" s="1">
        <f t="shared" si="497"/>
        <v>44823</v>
      </c>
      <c r="P3582" s="7" t="str">
        <f t="shared" si="502"/>
        <v/>
      </c>
      <c r="R3582">
        <v>0</v>
      </c>
      <c r="S3582">
        <v>1</v>
      </c>
      <c r="T3582">
        <v>34.1</v>
      </c>
      <c r="U3582" t="s">
        <v>58</v>
      </c>
      <c r="W3582" t="str">
        <f t="shared" si="498"/>
        <v>Open</v>
      </c>
      <c r="X3582" t="str">
        <f>_xlfn.XLOOKUP(B3582,'Customers'!A:A,'Customers'!E:E,"")</f>
        <v>SMB</v>
      </c>
      <c r="Y3582">
        <f t="shared" si="499"/>
        <v>0</v>
      </c>
      <c r="Z3582" t="str">
        <f t="shared" si="500"/>
        <v/>
      </c>
      <c r="AA3582">
        <f t="shared" si="503"/>
        <v>0</v>
      </c>
    </row>
    <row r="3583" spans="1:27">
      <c r="A3583" t="s">
        <v>10058</v>
      </c>
      <c r="B3583" t="s">
        <v>3746</v>
      </c>
      <c r="C3583" t="s">
        <v>3694</v>
      </c>
      <c r="D3583" t="s">
        <v>19</v>
      </c>
      <c r="E3583" t="s">
        <v>45</v>
      </c>
      <c r="F3583" t="s">
        <v>10059</v>
      </c>
      <c r="G3583" s="6">
        <f t="shared" si="495"/>
        <v>2248</v>
      </c>
      <c r="H3583" t="s">
        <v>22</v>
      </c>
      <c r="I3583" t="s">
        <v>62</v>
      </c>
      <c r="J3583" t="str">
        <f t="shared" si="496"/>
        <v>Jairaj Panchal</v>
      </c>
      <c r="K3583" t="s">
        <v>2633</v>
      </c>
      <c r="L3583" s="7">
        <f t="shared" si="501"/>
        <v>44576</v>
      </c>
      <c r="M3583" s="7">
        <v>44667</v>
      </c>
      <c r="N3583" s="1">
        <f t="shared" si="497"/>
        <v>44667</v>
      </c>
      <c r="P3583" s="7" t="str">
        <f t="shared" si="502"/>
        <v/>
      </c>
      <c r="R3583">
        <v>0</v>
      </c>
      <c r="S3583">
        <v>1</v>
      </c>
      <c r="T3583">
        <v>30.5</v>
      </c>
      <c r="U3583" t="s">
        <v>33</v>
      </c>
      <c r="W3583" t="str">
        <f t="shared" si="498"/>
        <v>Open</v>
      </c>
      <c r="X3583" t="str">
        <f>_xlfn.XLOOKUP(B3583,'Customers'!A:A,'Customers'!E:E,"")</f>
        <v>Mid-Market</v>
      </c>
      <c r="Y3583">
        <f t="shared" si="499"/>
        <v>0</v>
      </c>
      <c r="Z3583" t="str">
        <f t="shared" si="500"/>
        <v/>
      </c>
      <c r="AA3583">
        <f t="shared" si="503"/>
        <v>0</v>
      </c>
    </row>
    <row r="3584" spans="1:27">
      <c r="A3584" t="s">
        <v>10060</v>
      </c>
      <c r="B3584" t="s">
        <v>4261</v>
      </c>
      <c r="C3584" t="s">
        <v>3694</v>
      </c>
      <c r="D3584" t="s">
        <v>53</v>
      </c>
      <c r="E3584" t="s">
        <v>177</v>
      </c>
      <c r="F3584" t="s">
        <v>10061</v>
      </c>
      <c r="G3584" s="6">
        <f t="shared" si="495"/>
        <v>21839</v>
      </c>
      <c r="H3584" t="s">
        <v>79</v>
      </c>
      <c r="I3584" t="s">
        <v>23</v>
      </c>
      <c r="J3584" t="str">
        <f t="shared" si="496"/>
        <v>Nihal Bhasin</v>
      </c>
      <c r="K3584" t="s">
        <v>9207</v>
      </c>
      <c r="L3584" s="7">
        <f t="shared" si="501"/>
        <v>44806</v>
      </c>
      <c r="M3584" s="7">
        <v>44983</v>
      </c>
      <c r="N3584" s="1">
        <f t="shared" si="497"/>
        <v>44983</v>
      </c>
      <c r="P3584" s="7" t="str">
        <f t="shared" si="502"/>
        <v/>
      </c>
      <c r="R3584">
        <v>0</v>
      </c>
      <c r="S3584">
        <v>1</v>
      </c>
      <c r="T3584">
        <v>18</v>
      </c>
      <c r="U3584" t="s">
        <v>25</v>
      </c>
      <c r="W3584" t="str">
        <f t="shared" si="498"/>
        <v>Open</v>
      </c>
      <c r="X3584" t="str">
        <f>_xlfn.XLOOKUP(B3584,'Customers'!A:A,'Customers'!E:E,"")</f>
        <v>SMB</v>
      </c>
      <c r="Y3584">
        <f t="shared" si="499"/>
        <v>0</v>
      </c>
      <c r="Z3584" t="str">
        <f t="shared" si="500"/>
        <v/>
      </c>
      <c r="AA3584">
        <f t="shared" si="503"/>
        <v>0</v>
      </c>
    </row>
    <row r="3585" spans="1:27">
      <c r="A3585" t="s">
        <v>10062</v>
      </c>
      <c r="B3585" t="s">
        <v>10063</v>
      </c>
      <c r="C3585" t="s">
        <v>18</v>
      </c>
      <c r="D3585" t="s">
        <v>19</v>
      </c>
      <c r="E3585" t="s">
        <v>45</v>
      </c>
      <c r="F3585" t="s">
        <v>10064</v>
      </c>
      <c r="G3585" s="6">
        <f t="shared" si="495"/>
        <v>9439</v>
      </c>
      <c r="H3585" t="s">
        <v>39</v>
      </c>
      <c r="I3585" t="s">
        <v>432</v>
      </c>
      <c r="J3585" t="str">
        <f t="shared" si="496"/>
        <v>Owen Mane</v>
      </c>
      <c r="K3585" t="s">
        <v>3569</v>
      </c>
      <c r="L3585" s="7">
        <f t="shared" si="501"/>
        <v>44802</v>
      </c>
      <c r="M3585" s="7">
        <v>44955</v>
      </c>
      <c r="N3585" s="1">
        <f t="shared" si="497"/>
        <v>44955</v>
      </c>
      <c r="P3585" s="7" t="str">
        <f t="shared" si="502"/>
        <v/>
      </c>
      <c r="R3585">
        <v>0</v>
      </c>
      <c r="S3585">
        <v>1</v>
      </c>
      <c r="T3585">
        <v>31.8</v>
      </c>
      <c r="U3585" t="s">
        <v>100</v>
      </c>
      <c r="W3585" t="str">
        <f t="shared" si="498"/>
        <v>Open</v>
      </c>
      <c r="X3585" t="str">
        <f>_xlfn.XLOOKUP(B3585,'Customers'!A:A,'Customers'!E:E,"")</f>
        <v>Mid-Market</v>
      </c>
      <c r="Y3585">
        <f t="shared" si="499"/>
        <v>0</v>
      </c>
      <c r="Z3585" t="str">
        <f t="shared" si="500"/>
        <v/>
      </c>
      <c r="AA3585">
        <f t="shared" si="503"/>
        <v>0</v>
      </c>
    </row>
    <row r="3586" spans="1:27">
      <c r="A3586" t="s">
        <v>10065</v>
      </c>
      <c r="B3586" t="s">
        <v>4480</v>
      </c>
      <c r="C3586" t="s">
        <v>1033</v>
      </c>
      <c r="D3586" t="s">
        <v>66</v>
      </c>
      <c r="E3586" t="s">
        <v>28</v>
      </c>
      <c r="F3586" t="s">
        <v>10066</v>
      </c>
      <c r="G3586" s="6">
        <f t="shared" ref="G3586:G3649" si="504">IF(F3586="","",IF(RIGHT(UPPER(SUBSTITUTE(SUBSTITUTE(SUBSTITUTE(TRIM(F3586),"$",""),",","")," ","")),1)="K",VALUE(LEFT(UPPER(SUBSTITUTE(SUBSTITUTE(SUBSTITUTE(TRIM(F3586),"$",""),",","")," ","")),LEN(UPPER(SUBSTITUTE(SUBSTITUTE(SUBSTITUTE(TRIM(F3586),"$",""),",","")," ","")))-1))*1000,IF(RIGHT(UPPER(SUBSTITUTE(SUBSTITUTE(SUBSTITUTE(TRIM(F3586),"$",""),",","")," ","")),1)="M",VALUE(LEFT(UPPER(SUBSTITUTE(SUBSTITUTE(SUBSTITUTE(TRIM(F3586),"$",""),",","")," ","")),LEN(UPPER(SUBSTITUTE(SUBSTITUTE(SUBSTITUTE(TRIM(F3586),"$",""),",","")," ","")))-1))*1000000,VALUE(SUBSTITUTE(SUBSTITUTE(SUBSTITUTE(TRIM(F3586),"$",""),",","")," ","")))))</f>
        <v>9325</v>
      </c>
      <c r="H3586" t="s">
        <v>161</v>
      </c>
      <c r="I3586" t="s">
        <v>127</v>
      </c>
      <c r="J3586" t="str">
        <f t="shared" ref="J3586:J3649" si="505">PROPER(TRIM(I3586))</f>
        <v>Kashish Patla</v>
      </c>
      <c r="K3586" t="s">
        <v>4751</v>
      </c>
      <c r="L3586" s="7">
        <f t="shared" si="501"/>
        <v>44578</v>
      </c>
      <c r="M3586" s="7">
        <v>44726</v>
      </c>
      <c r="N3586" s="1">
        <f t="shared" ref="N3586:N3649" si="506">IF(M3586="","",IF(ISNUMBER(M3586),M3586,IF(ISNUMBER(SEARCH("/",M3586)),DATE(VALUE(RIGHT(M3586,4)),VALUE(MID(M3586,4,2)),VALUE(LEFT(M3586,2))),DATE(VALUE(LEFT(M3586,4)),VALUE(MID(M3586,6,2)),VALUE(RIGHT(M3586,2))))))</f>
        <v>44726</v>
      </c>
      <c r="P3586" s="7" t="str">
        <f t="shared" si="502"/>
        <v/>
      </c>
      <c r="R3586">
        <v>0</v>
      </c>
      <c r="S3586">
        <v>1</v>
      </c>
      <c r="T3586">
        <v>17.399999999999999</v>
      </c>
      <c r="U3586" t="s">
        <v>42</v>
      </c>
      <c r="W3586" t="str">
        <f t="shared" ref="W3586:W3649" si="507">IF(E3586="","",IF(E3586="Closed Won","Won",IF(E3586="Closed Lost","Lost","Open")))</f>
        <v>Open</v>
      </c>
      <c r="X3586" t="str">
        <f>_xlfn.XLOOKUP(B3586,'Customers'!A:A,'Customers'!E:E,"")</f>
        <v>Mid-Market</v>
      </c>
      <c r="Y3586">
        <f t="shared" ref="Y3586:Y3649" si="508">IF(OR(W3586="Won",W3586="Lost"),1,0)</f>
        <v>0</v>
      </c>
      <c r="Z3586" t="str">
        <f t="shared" ref="Z3586:Z3649" si="509">IF(OR(N3586="",P3586=""),"",P3586-N3586)</f>
        <v/>
      </c>
      <c r="AA3586">
        <f t="shared" si="503"/>
        <v>0</v>
      </c>
    </row>
    <row r="3587" spans="1:27">
      <c r="A3587" t="s">
        <v>10067</v>
      </c>
      <c r="B3587" t="s">
        <v>967</v>
      </c>
      <c r="C3587" t="s">
        <v>18</v>
      </c>
      <c r="D3587" t="s">
        <v>53</v>
      </c>
      <c r="E3587" t="s">
        <v>177</v>
      </c>
      <c r="F3587" t="s">
        <v>10068</v>
      </c>
      <c r="G3587" s="6">
        <f t="shared" si="504"/>
        <v>10881</v>
      </c>
      <c r="H3587" t="s">
        <v>47</v>
      </c>
      <c r="I3587" t="s">
        <v>1822</v>
      </c>
      <c r="J3587" t="str">
        <f t="shared" si="505"/>
        <v>Karan Karnik</v>
      </c>
      <c r="K3587" t="s">
        <v>3366</v>
      </c>
      <c r="L3587" s="7">
        <f t="shared" ref="L3587:L3650" si="510">IF(K3587="","",IF(ISNUMBER(K3587),K3587,IF(ISNUMBER(SEARCH("/",K3587)),DATE(VALUE(RIGHT(K3587,4)),VALUE(MID(K3587,4,2)),VALUE(LEFT(K3587,2))),DATE(VALUE(LEFT(K3587,4)),VALUE(MID(K3587,6,2)),VALUE(RIGHT(K3587,2))))))</f>
        <v>44664</v>
      </c>
      <c r="M3587" s="7">
        <v>44723</v>
      </c>
      <c r="N3587" s="1">
        <f t="shared" si="506"/>
        <v>44723</v>
      </c>
      <c r="P3587" s="7" t="str">
        <f t="shared" ref="P3587:P3650" si="511">IF(O3587="","",IF(ISNUMBER(O3587),O3587,DATE(VALUE(LEFT(O3587,4)),VALUE(MID(O3587,6,2)),VALUE(RIGHT(O3587,2)))))</f>
        <v/>
      </c>
      <c r="R3587">
        <v>0</v>
      </c>
      <c r="S3587">
        <v>1</v>
      </c>
      <c r="T3587">
        <v>33.299999999999997</v>
      </c>
      <c r="U3587" t="s">
        <v>58</v>
      </c>
      <c r="W3587" t="str">
        <f t="shared" si="507"/>
        <v>Open</v>
      </c>
      <c r="X3587" t="str">
        <f>_xlfn.XLOOKUP(B3587,'Customers'!A:A,'Customers'!E:E,"")</f>
        <v>Mid-Market</v>
      </c>
      <c r="Y3587">
        <f t="shared" si="508"/>
        <v>0</v>
      </c>
      <c r="Z3587" t="str">
        <f t="shared" si="509"/>
        <v/>
      </c>
      <c r="AA3587">
        <f t="shared" ref="AA3587:AA3650" si="512">IF(AND(Y3587=1,Z3587&gt;30),1,0)</f>
        <v>0</v>
      </c>
    </row>
    <row r="3588" spans="1:27">
      <c r="A3588" t="s">
        <v>10069</v>
      </c>
      <c r="B3588" t="s">
        <v>3584</v>
      </c>
      <c r="C3588" t="s">
        <v>349</v>
      </c>
      <c r="D3588" t="s">
        <v>37</v>
      </c>
      <c r="E3588" t="s">
        <v>115</v>
      </c>
      <c r="F3588" t="s">
        <v>10070</v>
      </c>
      <c r="G3588" s="6">
        <f t="shared" si="504"/>
        <v>131487</v>
      </c>
      <c r="H3588" t="s">
        <v>151</v>
      </c>
      <c r="I3588" t="s">
        <v>237</v>
      </c>
      <c r="J3588" t="str">
        <f t="shared" si="505"/>
        <v>Vidhi Mital</v>
      </c>
      <c r="K3588" t="s">
        <v>6810</v>
      </c>
      <c r="L3588" s="7">
        <f t="shared" si="510"/>
        <v>45369</v>
      </c>
      <c r="M3588" s="7">
        <v>45540</v>
      </c>
      <c r="N3588" s="1">
        <f t="shared" si="506"/>
        <v>45540</v>
      </c>
      <c r="O3588" s="7">
        <v>45463</v>
      </c>
      <c r="P3588" s="7">
        <f t="shared" si="511"/>
        <v>45463</v>
      </c>
      <c r="Q3588">
        <v>94</v>
      </c>
      <c r="R3588">
        <v>0</v>
      </c>
      <c r="S3588">
        <v>1</v>
      </c>
      <c r="U3588" t="s">
        <v>58</v>
      </c>
      <c r="W3588" t="str">
        <f t="shared" si="507"/>
        <v>Lost</v>
      </c>
      <c r="X3588" t="str">
        <f>_xlfn.XLOOKUP(B3588,'Customers'!A:A,'Customers'!E:E,"")</f>
        <v>Enterprise</v>
      </c>
      <c r="Y3588">
        <f t="shared" si="508"/>
        <v>1</v>
      </c>
      <c r="Z3588">
        <f t="shared" si="509"/>
        <v>-77</v>
      </c>
      <c r="AA3588">
        <f t="shared" si="512"/>
        <v>0</v>
      </c>
    </row>
    <row r="3589" spans="1:27">
      <c r="A3589" t="s">
        <v>10071</v>
      </c>
      <c r="B3589" t="s">
        <v>561</v>
      </c>
      <c r="C3589" t="s">
        <v>18</v>
      </c>
      <c r="D3589" t="s">
        <v>37</v>
      </c>
      <c r="E3589" t="s">
        <v>177</v>
      </c>
      <c r="F3589" t="s">
        <v>10072</v>
      </c>
      <c r="G3589" s="6">
        <f t="shared" si="504"/>
        <v>113720</v>
      </c>
      <c r="H3589" t="s">
        <v>151</v>
      </c>
      <c r="I3589" t="s">
        <v>80</v>
      </c>
      <c r="J3589" t="str">
        <f t="shared" si="505"/>
        <v>Shivani Natt</v>
      </c>
      <c r="K3589" t="s">
        <v>3035</v>
      </c>
      <c r="L3589" s="7">
        <f t="shared" si="510"/>
        <v>45076</v>
      </c>
      <c r="M3589" s="7">
        <v>45238</v>
      </c>
      <c r="N3589" s="1">
        <f t="shared" si="506"/>
        <v>45238</v>
      </c>
      <c r="P3589" s="7" t="str">
        <f t="shared" si="511"/>
        <v/>
      </c>
      <c r="R3589">
        <v>0</v>
      </c>
      <c r="S3589">
        <v>1</v>
      </c>
      <c r="T3589">
        <v>27</v>
      </c>
      <c r="U3589" t="s">
        <v>42</v>
      </c>
      <c r="W3589" t="str">
        <f t="shared" si="507"/>
        <v>Open</v>
      </c>
      <c r="X3589" t="str">
        <f>_xlfn.XLOOKUP(B3589,'Customers'!A:A,'Customers'!E:E,"")</f>
        <v>Mid-Market</v>
      </c>
      <c r="Y3589">
        <f t="shared" si="508"/>
        <v>0</v>
      </c>
      <c r="Z3589" t="str">
        <f t="shared" si="509"/>
        <v/>
      </c>
      <c r="AA3589">
        <f t="shared" si="512"/>
        <v>0</v>
      </c>
    </row>
    <row r="3590" spans="1:27">
      <c r="A3590" t="s">
        <v>10073</v>
      </c>
      <c r="B3590" t="s">
        <v>3847</v>
      </c>
      <c r="C3590" t="s">
        <v>5746</v>
      </c>
      <c r="D3590" t="s">
        <v>66</v>
      </c>
      <c r="E3590" t="s">
        <v>45</v>
      </c>
      <c r="F3590" t="s">
        <v>10074</v>
      </c>
      <c r="G3590" s="6">
        <f t="shared" si="504"/>
        <v>9639</v>
      </c>
      <c r="H3590" t="s">
        <v>39</v>
      </c>
      <c r="I3590" t="s">
        <v>258</v>
      </c>
      <c r="J3590" t="str">
        <f t="shared" si="505"/>
        <v>Jasmit Gour</v>
      </c>
      <c r="K3590" t="s">
        <v>10075</v>
      </c>
      <c r="L3590" s="7">
        <f t="shared" si="510"/>
        <v>45602</v>
      </c>
      <c r="M3590" s="7">
        <v>45782</v>
      </c>
      <c r="N3590" s="1">
        <f t="shared" si="506"/>
        <v>45782</v>
      </c>
      <c r="P3590" s="7" t="str">
        <f t="shared" si="511"/>
        <v/>
      </c>
      <c r="R3590">
        <v>0</v>
      </c>
      <c r="S3590">
        <v>1</v>
      </c>
      <c r="T3590">
        <v>7.9</v>
      </c>
      <c r="U3590" t="s">
        <v>33</v>
      </c>
      <c r="W3590" t="str">
        <f t="shared" si="507"/>
        <v>Open</v>
      </c>
      <c r="X3590" t="str">
        <f>_xlfn.XLOOKUP(B3590,'Customers'!A:A,'Customers'!E:E,"")</f>
        <v>SMB</v>
      </c>
      <c r="Y3590">
        <f t="shared" si="508"/>
        <v>0</v>
      </c>
      <c r="Z3590" t="str">
        <f t="shared" si="509"/>
        <v/>
      </c>
      <c r="AA3590">
        <f t="shared" si="512"/>
        <v>0</v>
      </c>
    </row>
    <row r="3591" spans="1:27">
      <c r="A3591" t="s">
        <v>10076</v>
      </c>
      <c r="B3591" t="s">
        <v>802</v>
      </c>
      <c r="C3591" t="s">
        <v>509</v>
      </c>
      <c r="D3591" t="s">
        <v>53</v>
      </c>
      <c r="E3591" t="s">
        <v>177</v>
      </c>
      <c r="F3591" t="s">
        <v>10077</v>
      </c>
      <c r="G3591" s="6">
        <f t="shared" si="504"/>
        <v>22375</v>
      </c>
      <c r="H3591" t="s">
        <v>39</v>
      </c>
      <c r="I3591" t="s">
        <v>31</v>
      </c>
      <c r="J3591" t="str">
        <f t="shared" si="505"/>
        <v>Ati Seshadri</v>
      </c>
      <c r="K3591" t="s">
        <v>2145</v>
      </c>
      <c r="L3591" s="7">
        <f t="shared" si="510"/>
        <v>44986</v>
      </c>
      <c r="M3591" s="7">
        <v>45043</v>
      </c>
      <c r="N3591" s="1">
        <f t="shared" si="506"/>
        <v>45043</v>
      </c>
      <c r="P3591" s="7" t="str">
        <f t="shared" si="511"/>
        <v/>
      </c>
      <c r="R3591">
        <v>0</v>
      </c>
      <c r="S3591">
        <v>1</v>
      </c>
      <c r="T3591">
        <v>16</v>
      </c>
      <c r="U3591" t="s">
        <v>42</v>
      </c>
      <c r="W3591" t="str">
        <f t="shared" si="507"/>
        <v>Open</v>
      </c>
      <c r="X3591" t="str">
        <f>_xlfn.XLOOKUP(B3591,'Customers'!A:A,'Customers'!E:E,"")</f>
        <v>Mid-Market</v>
      </c>
      <c r="Y3591">
        <f t="shared" si="508"/>
        <v>0</v>
      </c>
      <c r="Z3591" t="str">
        <f t="shared" si="509"/>
        <v/>
      </c>
      <c r="AA3591">
        <f t="shared" si="512"/>
        <v>0</v>
      </c>
    </row>
    <row r="3592" spans="1:27">
      <c r="A3592" t="s">
        <v>10078</v>
      </c>
      <c r="B3592" t="s">
        <v>10079</v>
      </c>
      <c r="C3592" t="s">
        <v>18</v>
      </c>
      <c r="D3592" t="s">
        <v>66</v>
      </c>
      <c r="E3592" t="s">
        <v>91</v>
      </c>
      <c r="F3592" t="s">
        <v>1483</v>
      </c>
      <c r="G3592" s="6">
        <f t="shared" si="504"/>
        <v>17000</v>
      </c>
      <c r="H3592" t="s">
        <v>161</v>
      </c>
      <c r="I3592" t="s">
        <v>86</v>
      </c>
      <c r="J3592" t="str">
        <f t="shared" si="505"/>
        <v>Mason Solanki</v>
      </c>
      <c r="K3592" t="s">
        <v>5535</v>
      </c>
      <c r="L3592" s="7">
        <f t="shared" si="510"/>
        <v>44901</v>
      </c>
      <c r="M3592" s="7">
        <v>44984</v>
      </c>
      <c r="N3592" s="1">
        <f t="shared" si="506"/>
        <v>44984</v>
      </c>
      <c r="O3592" s="7">
        <v>45007</v>
      </c>
      <c r="P3592" s="7">
        <f t="shared" si="511"/>
        <v>45007</v>
      </c>
      <c r="Q3592">
        <v>106</v>
      </c>
      <c r="R3592">
        <v>0</v>
      </c>
      <c r="S3592">
        <v>1</v>
      </c>
      <c r="T3592">
        <v>2.4</v>
      </c>
      <c r="U3592" t="s">
        <v>25</v>
      </c>
      <c r="W3592" t="str">
        <f t="shared" si="507"/>
        <v>Won</v>
      </c>
      <c r="X3592" t="str">
        <f>_xlfn.XLOOKUP(B3592,'Customers'!A:A,'Customers'!E:E,"")</f>
        <v>Mid-Market</v>
      </c>
      <c r="Y3592">
        <f t="shared" si="508"/>
        <v>1</v>
      </c>
      <c r="Z3592">
        <f t="shared" si="509"/>
        <v>23</v>
      </c>
      <c r="AA3592">
        <f t="shared" si="512"/>
        <v>0</v>
      </c>
    </row>
    <row r="3593" spans="1:27">
      <c r="A3593" t="s">
        <v>10080</v>
      </c>
      <c r="B3593" t="s">
        <v>10081</v>
      </c>
      <c r="C3593" t="s">
        <v>364</v>
      </c>
      <c r="D3593" t="s">
        <v>53</v>
      </c>
      <c r="E3593" t="s">
        <v>28</v>
      </c>
      <c r="F3593" t="s">
        <v>10082</v>
      </c>
      <c r="G3593" s="6">
        <f t="shared" si="504"/>
        <v>12450</v>
      </c>
      <c r="H3593" t="s">
        <v>172</v>
      </c>
      <c r="I3593" t="s">
        <v>156</v>
      </c>
      <c r="J3593" t="str">
        <f t="shared" si="505"/>
        <v>Lakshmi Hayre</v>
      </c>
      <c r="K3593" t="s">
        <v>461</v>
      </c>
      <c r="L3593" s="7">
        <f t="shared" si="510"/>
        <v>45420</v>
      </c>
      <c r="M3593" s="7">
        <v>45515</v>
      </c>
      <c r="N3593" s="1">
        <f t="shared" si="506"/>
        <v>45515</v>
      </c>
      <c r="P3593" s="7" t="str">
        <f t="shared" si="511"/>
        <v/>
      </c>
      <c r="R3593">
        <v>0</v>
      </c>
      <c r="S3593">
        <v>1</v>
      </c>
      <c r="T3593">
        <v>29.3</v>
      </c>
      <c r="U3593" t="s">
        <v>42</v>
      </c>
      <c r="W3593" t="str">
        <f t="shared" si="507"/>
        <v>Open</v>
      </c>
      <c r="X3593" t="str">
        <f>_xlfn.XLOOKUP(B3593,'Customers'!A:A,'Customers'!E:E,"")</f>
        <v>Mid-Market</v>
      </c>
      <c r="Y3593">
        <f t="shared" si="508"/>
        <v>0</v>
      </c>
      <c r="Z3593" t="str">
        <f t="shared" si="509"/>
        <v/>
      </c>
      <c r="AA3593">
        <f t="shared" si="512"/>
        <v>0</v>
      </c>
    </row>
    <row r="3594" spans="1:27">
      <c r="A3594" t="s">
        <v>10083</v>
      </c>
      <c r="B3594" t="s">
        <v>1225</v>
      </c>
      <c r="C3594" t="s">
        <v>1007</v>
      </c>
      <c r="D3594" t="s">
        <v>66</v>
      </c>
      <c r="E3594" t="s">
        <v>28</v>
      </c>
      <c r="F3594" t="s">
        <v>10084</v>
      </c>
      <c r="G3594" s="6">
        <f t="shared" si="504"/>
        <v>10639</v>
      </c>
      <c r="H3594" t="s">
        <v>22</v>
      </c>
      <c r="I3594" t="s">
        <v>73</v>
      </c>
      <c r="J3594" t="str">
        <f t="shared" si="505"/>
        <v>Karan Karnik</v>
      </c>
      <c r="K3594" t="s">
        <v>8444</v>
      </c>
      <c r="L3594" s="7">
        <f t="shared" si="510"/>
        <v>45606</v>
      </c>
      <c r="M3594" s="7">
        <v>45659</v>
      </c>
      <c r="N3594" s="1">
        <f t="shared" si="506"/>
        <v>45659</v>
      </c>
      <c r="P3594" s="7" t="str">
        <f t="shared" si="511"/>
        <v/>
      </c>
      <c r="R3594">
        <v>0</v>
      </c>
      <c r="S3594">
        <v>1</v>
      </c>
      <c r="T3594">
        <v>0</v>
      </c>
      <c r="U3594" t="s">
        <v>42</v>
      </c>
      <c r="W3594" t="str">
        <f t="shared" si="507"/>
        <v>Open</v>
      </c>
      <c r="X3594" t="str">
        <f>_xlfn.XLOOKUP(B3594,'Customers'!A:A,'Customers'!E:E,"")</f>
        <v>Mid-Market</v>
      </c>
      <c r="Y3594">
        <f t="shared" si="508"/>
        <v>0</v>
      </c>
      <c r="Z3594" t="str">
        <f t="shared" si="509"/>
        <v/>
      </c>
      <c r="AA3594">
        <f t="shared" si="512"/>
        <v>0</v>
      </c>
    </row>
    <row r="3595" spans="1:27">
      <c r="A3595" t="s">
        <v>10085</v>
      </c>
      <c r="B3595" t="s">
        <v>4986</v>
      </c>
      <c r="C3595" t="s">
        <v>18</v>
      </c>
      <c r="D3595" t="s">
        <v>53</v>
      </c>
      <c r="E3595" t="s">
        <v>28</v>
      </c>
      <c r="F3595" t="s">
        <v>10086</v>
      </c>
      <c r="G3595" s="6">
        <f t="shared" si="504"/>
        <v>25365</v>
      </c>
      <c r="H3595" t="s">
        <v>172</v>
      </c>
      <c r="I3595" t="s">
        <v>117</v>
      </c>
      <c r="J3595" t="str">
        <f t="shared" si="505"/>
        <v>Ekta Uppal</v>
      </c>
      <c r="K3595" t="s">
        <v>3272</v>
      </c>
      <c r="L3595" s="7">
        <f t="shared" si="510"/>
        <v>45655</v>
      </c>
      <c r="M3595" s="7">
        <v>45758</v>
      </c>
      <c r="N3595" s="1">
        <f t="shared" si="506"/>
        <v>45758</v>
      </c>
      <c r="P3595" s="7" t="str">
        <f t="shared" si="511"/>
        <v/>
      </c>
      <c r="R3595">
        <v>0</v>
      </c>
      <c r="S3595">
        <v>1</v>
      </c>
      <c r="T3595">
        <v>18.3</v>
      </c>
      <c r="U3595" t="s">
        <v>100</v>
      </c>
      <c r="W3595" t="str">
        <f t="shared" si="507"/>
        <v>Open</v>
      </c>
      <c r="X3595" t="str">
        <f>_xlfn.XLOOKUP(B3595,'Customers'!A:A,'Customers'!E:E,"")</f>
        <v>Mid-Market</v>
      </c>
      <c r="Y3595">
        <f t="shared" si="508"/>
        <v>0</v>
      </c>
      <c r="Z3595" t="str">
        <f t="shared" si="509"/>
        <v/>
      </c>
      <c r="AA3595">
        <f t="shared" si="512"/>
        <v>0</v>
      </c>
    </row>
    <row r="3596" spans="1:27">
      <c r="A3596" t="s">
        <v>10087</v>
      </c>
      <c r="B3596" t="s">
        <v>642</v>
      </c>
      <c r="C3596" t="s">
        <v>18</v>
      </c>
      <c r="D3596" t="s">
        <v>66</v>
      </c>
      <c r="E3596" t="s">
        <v>20</v>
      </c>
      <c r="F3596" t="s">
        <v>10088</v>
      </c>
      <c r="G3596" s="6">
        <f t="shared" si="504"/>
        <v>10412</v>
      </c>
      <c r="H3596" t="s">
        <v>22</v>
      </c>
      <c r="I3596" t="s">
        <v>93</v>
      </c>
      <c r="J3596" t="str">
        <f t="shared" si="505"/>
        <v>Owen Mane</v>
      </c>
      <c r="K3596" t="s">
        <v>2086</v>
      </c>
      <c r="L3596" s="7">
        <f t="shared" si="510"/>
        <v>45524</v>
      </c>
      <c r="M3596" s="7">
        <v>45615</v>
      </c>
      <c r="N3596" s="1">
        <f t="shared" si="506"/>
        <v>45615</v>
      </c>
      <c r="P3596" s="7" t="str">
        <f t="shared" si="511"/>
        <v/>
      </c>
      <c r="R3596">
        <v>0</v>
      </c>
      <c r="S3596">
        <v>1</v>
      </c>
      <c r="T3596">
        <v>9.4</v>
      </c>
      <c r="U3596" t="s">
        <v>42</v>
      </c>
      <c r="W3596" t="str">
        <f t="shared" si="507"/>
        <v>Open</v>
      </c>
      <c r="X3596" t="str">
        <f>_xlfn.XLOOKUP(B3596,'Customers'!A:A,'Customers'!E:E,"")</f>
        <v>Enterprise</v>
      </c>
      <c r="Y3596">
        <f t="shared" si="508"/>
        <v>0</v>
      </c>
      <c r="Z3596" t="str">
        <f t="shared" si="509"/>
        <v/>
      </c>
      <c r="AA3596">
        <f t="shared" si="512"/>
        <v>0</v>
      </c>
    </row>
    <row r="3597" spans="1:27">
      <c r="A3597" t="s">
        <v>10089</v>
      </c>
      <c r="B3597" t="s">
        <v>3249</v>
      </c>
      <c r="C3597" t="s">
        <v>455</v>
      </c>
      <c r="D3597" t="s">
        <v>183</v>
      </c>
      <c r="E3597" t="s">
        <v>20</v>
      </c>
      <c r="F3597" t="s">
        <v>10090</v>
      </c>
      <c r="G3597" s="6">
        <f t="shared" si="504"/>
        <v>9199</v>
      </c>
      <c r="H3597" t="s">
        <v>151</v>
      </c>
      <c r="I3597" t="s">
        <v>31</v>
      </c>
      <c r="J3597" t="str">
        <f t="shared" si="505"/>
        <v>Ati Seshadri</v>
      </c>
      <c r="K3597" t="s">
        <v>1955</v>
      </c>
      <c r="L3597" s="7">
        <f t="shared" si="510"/>
        <v>45022</v>
      </c>
      <c r="M3597" s="7">
        <v>45193</v>
      </c>
      <c r="N3597" s="1">
        <f t="shared" si="506"/>
        <v>45193</v>
      </c>
      <c r="P3597" s="7" t="str">
        <f t="shared" si="511"/>
        <v/>
      </c>
      <c r="R3597">
        <v>0</v>
      </c>
      <c r="S3597">
        <v>1</v>
      </c>
      <c r="T3597">
        <v>18.7</v>
      </c>
      <c r="U3597" t="s">
        <v>100</v>
      </c>
      <c r="W3597" t="str">
        <f t="shared" si="507"/>
        <v>Open</v>
      </c>
      <c r="X3597" t="str">
        <f>_xlfn.XLOOKUP(B3597,'Customers'!A:A,'Customers'!E:E,"")</f>
        <v>SMB</v>
      </c>
      <c r="Y3597">
        <f t="shared" si="508"/>
        <v>0</v>
      </c>
      <c r="Z3597" t="str">
        <f t="shared" si="509"/>
        <v/>
      </c>
      <c r="AA3597">
        <f t="shared" si="512"/>
        <v>0</v>
      </c>
    </row>
    <row r="3598" spans="1:27">
      <c r="A3598" t="s">
        <v>10091</v>
      </c>
      <c r="B3598" t="s">
        <v>7037</v>
      </c>
      <c r="C3598" t="s">
        <v>1691</v>
      </c>
      <c r="D3598" t="s">
        <v>183</v>
      </c>
      <c r="E3598" t="s">
        <v>54</v>
      </c>
      <c r="F3598" t="s">
        <v>10092</v>
      </c>
      <c r="G3598" s="6">
        <f t="shared" si="504"/>
        <v>12231</v>
      </c>
      <c r="H3598" t="s">
        <v>39</v>
      </c>
      <c r="I3598" t="s">
        <v>62</v>
      </c>
      <c r="J3598" t="str">
        <f t="shared" si="505"/>
        <v>Jairaj Panchal</v>
      </c>
      <c r="K3598" t="s">
        <v>8871</v>
      </c>
      <c r="L3598" s="7">
        <f t="shared" si="510"/>
        <v>45257</v>
      </c>
      <c r="M3598" s="7">
        <v>45364</v>
      </c>
      <c r="N3598" s="1">
        <f t="shared" si="506"/>
        <v>45364</v>
      </c>
      <c r="P3598" s="7" t="str">
        <f t="shared" si="511"/>
        <v/>
      </c>
      <c r="R3598">
        <v>0</v>
      </c>
      <c r="S3598">
        <v>1</v>
      </c>
      <c r="T3598">
        <v>25</v>
      </c>
      <c r="U3598" t="s">
        <v>100</v>
      </c>
      <c r="W3598" t="str">
        <f t="shared" si="507"/>
        <v>Open</v>
      </c>
      <c r="X3598" t="str">
        <f>_xlfn.XLOOKUP(B3598,'Customers'!A:A,'Customers'!E:E,"")</f>
        <v>SMB</v>
      </c>
      <c r="Y3598">
        <f t="shared" si="508"/>
        <v>0</v>
      </c>
      <c r="Z3598" t="str">
        <f t="shared" si="509"/>
        <v/>
      </c>
      <c r="AA3598">
        <f t="shared" si="512"/>
        <v>0</v>
      </c>
    </row>
    <row r="3599" spans="1:27">
      <c r="A3599" t="s">
        <v>10093</v>
      </c>
      <c r="B3599" t="s">
        <v>3529</v>
      </c>
      <c r="C3599" t="s">
        <v>2073</v>
      </c>
      <c r="D3599" t="s">
        <v>37</v>
      </c>
      <c r="E3599" t="s">
        <v>115</v>
      </c>
      <c r="F3599" t="s">
        <v>10094</v>
      </c>
      <c r="G3599" s="6">
        <f t="shared" si="504"/>
        <v>150754</v>
      </c>
      <c r="H3599" t="s">
        <v>79</v>
      </c>
      <c r="I3599" t="s">
        <v>127</v>
      </c>
      <c r="J3599" t="str">
        <f t="shared" si="505"/>
        <v>Kashish Patla</v>
      </c>
      <c r="K3599" t="s">
        <v>2767</v>
      </c>
      <c r="L3599" s="7">
        <f t="shared" si="510"/>
        <v>45624</v>
      </c>
      <c r="M3599" s="7">
        <v>45728</v>
      </c>
      <c r="N3599" s="1">
        <f t="shared" si="506"/>
        <v>45728</v>
      </c>
      <c r="O3599" s="7">
        <v>45769</v>
      </c>
      <c r="P3599" s="7">
        <f t="shared" si="511"/>
        <v>45769</v>
      </c>
      <c r="Q3599">
        <v>145</v>
      </c>
      <c r="R3599">
        <v>0</v>
      </c>
      <c r="S3599">
        <v>1</v>
      </c>
      <c r="T3599">
        <v>16.5</v>
      </c>
      <c r="U3599" t="s">
        <v>25</v>
      </c>
      <c r="W3599" t="str">
        <f t="shared" si="507"/>
        <v>Lost</v>
      </c>
      <c r="X3599" t="str">
        <f>_xlfn.XLOOKUP(B3599,'Customers'!A:A,'Customers'!E:E,"")</f>
        <v>Enterprise</v>
      </c>
      <c r="Y3599">
        <f t="shared" si="508"/>
        <v>1</v>
      </c>
      <c r="Z3599">
        <f t="shared" si="509"/>
        <v>41</v>
      </c>
      <c r="AA3599">
        <f t="shared" si="512"/>
        <v>1</v>
      </c>
    </row>
    <row r="3600" spans="1:27">
      <c r="A3600" t="s">
        <v>10095</v>
      </c>
      <c r="B3600" t="s">
        <v>10096</v>
      </c>
      <c r="C3600" t="s">
        <v>986</v>
      </c>
      <c r="D3600" t="s">
        <v>19</v>
      </c>
      <c r="E3600" t="s">
        <v>115</v>
      </c>
      <c r="F3600" t="s">
        <v>10097</v>
      </c>
      <c r="G3600" s="6">
        <f t="shared" si="504"/>
        <v>8701</v>
      </c>
      <c r="H3600" t="s">
        <v>22</v>
      </c>
      <c r="I3600" t="s">
        <v>1280</v>
      </c>
      <c r="J3600" t="str">
        <f t="shared" si="505"/>
        <v>Jalsa Parsa</v>
      </c>
      <c r="K3600" t="s">
        <v>5173</v>
      </c>
      <c r="L3600" s="7">
        <f t="shared" si="510"/>
        <v>45644</v>
      </c>
      <c r="M3600" s="7">
        <v>45670</v>
      </c>
      <c r="N3600" s="1">
        <f t="shared" si="506"/>
        <v>45670</v>
      </c>
      <c r="O3600" s="7">
        <v>45707</v>
      </c>
      <c r="P3600" s="7">
        <f t="shared" si="511"/>
        <v>45707</v>
      </c>
      <c r="Q3600">
        <v>63</v>
      </c>
      <c r="R3600">
        <v>0</v>
      </c>
      <c r="S3600">
        <v>1</v>
      </c>
      <c r="T3600">
        <v>14.9</v>
      </c>
      <c r="U3600" t="s">
        <v>100</v>
      </c>
      <c r="W3600" t="str">
        <f t="shared" si="507"/>
        <v>Lost</v>
      </c>
      <c r="X3600" t="str">
        <f>_xlfn.XLOOKUP(B3600,'Customers'!A:A,'Customers'!E:E,"")</f>
        <v>SMB</v>
      </c>
      <c r="Y3600">
        <f t="shared" si="508"/>
        <v>1</v>
      </c>
      <c r="Z3600">
        <f t="shared" si="509"/>
        <v>37</v>
      </c>
      <c r="AA3600">
        <f t="shared" si="512"/>
        <v>1</v>
      </c>
    </row>
    <row r="3601" spans="1:27">
      <c r="A3601" t="s">
        <v>10098</v>
      </c>
      <c r="B3601" t="s">
        <v>7603</v>
      </c>
      <c r="C3601" t="s">
        <v>3867</v>
      </c>
      <c r="D3601" t="s">
        <v>37</v>
      </c>
      <c r="E3601" t="s">
        <v>115</v>
      </c>
      <c r="F3601" t="s">
        <v>10099</v>
      </c>
      <c r="G3601" s="6">
        <f t="shared" si="504"/>
        <v>173854</v>
      </c>
      <c r="H3601" t="s">
        <v>47</v>
      </c>
      <c r="I3601" t="s">
        <v>879</v>
      </c>
      <c r="J3601" t="str">
        <f t="shared" si="505"/>
        <v>Anamika Keer</v>
      </c>
      <c r="K3601" t="s">
        <v>10029</v>
      </c>
      <c r="L3601" s="7">
        <f t="shared" si="510"/>
        <v>45478</v>
      </c>
      <c r="M3601" s="7">
        <v>45636</v>
      </c>
      <c r="N3601" s="1">
        <f t="shared" si="506"/>
        <v>45636</v>
      </c>
      <c r="O3601" s="7">
        <v>45634</v>
      </c>
      <c r="P3601" s="7">
        <f t="shared" si="511"/>
        <v>45634</v>
      </c>
      <c r="Q3601">
        <v>156</v>
      </c>
      <c r="R3601">
        <v>0</v>
      </c>
      <c r="S3601">
        <v>1</v>
      </c>
      <c r="U3601" t="s">
        <v>25</v>
      </c>
      <c r="W3601" t="str">
        <f t="shared" si="507"/>
        <v>Lost</v>
      </c>
      <c r="X3601" t="str">
        <f>_xlfn.XLOOKUP(B3601,'Customers'!A:A,'Customers'!E:E,"")</f>
        <v>SMB</v>
      </c>
      <c r="Y3601">
        <f t="shared" si="508"/>
        <v>1</v>
      </c>
      <c r="Z3601">
        <f t="shared" si="509"/>
        <v>-2</v>
      </c>
      <c r="AA3601">
        <f t="shared" si="512"/>
        <v>0</v>
      </c>
    </row>
    <row r="3602" spans="1:27">
      <c r="A3602" t="s">
        <v>10100</v>
      </c>
      <c r="B3602" t="s">
        <v>3078</v>
      </c>
      <c r="C3602" t="s">
        <v>5350</v>
      </c>
      <c r="D3602" t="s">
        <v>19</v>
      </c>
      <c r="E3602" t="s">
        <v>45</v>
      </c>
      <c r="F3602" t="s">
        <v>10101</v>
      </c>
      <c r="G3602" s="6">
        <f t="shared" si="504"/>
        <v>1846</v>
      </c>
      <c r="H3602" t="s">
        <v>56</v>
      </c>
      <c r="I3602" t="s">
        <v>268</v>
      </c>
      <c r="J3602" t="str">
        <f t="shared" si="505"/>
        <v>Panini Kade</v>
      </c>
      <c r="K3602" t="s">
        <v>5358</v>
      </c>
      <c r="L3602" s="7">
        <f t="shared" si="510"/>
        <v>44881</v>
      </c>
      <c r="M3602" s="7">
        <v>44948</v>
      </c>
      <c r="N3602" s="1">
        <f t="shared" si="506"/>
        <v>44948</v>
      </c>
      <c r="P3602" s="7" t="str">
        <f t="shared" si="511"/>
        <v/>
      </c>
      <c r="R3602">
        <v>0</v>
      </c>
      <c r="S3602">
        <v>1</v>
      </c>
      <c r="T3602">
        <v>6.9</v>
      </c>
      <c r="U3602" t="s">
        <v>25</v>
      </c>
      <c r="W3602" t="str">
        <f t="shared" si="507"/>
        <v>Open</v>
      </c>
      <c r="X3602" t="str">
        <f>_xlfn.XLOOKUP(B3602,'Customers'!A:A,'Customers'!E:E,"")</f>
        <v>Enterprise</v>
      </c>
      <c r="Y3602">
        <f t="shared" si="508"/>
        <v>0</v>
      </c>
      <c r="Z3602" t="str">
        <f t="shared" si="509"/>
        <v/>
      </c>
      <c r="AA3602">
        <f t="shared" si="512"/>
        <v>0</v>
      </c>
    </row>
    <row r="3603" spans="1:27">
      <c r="A3603" t="s">
        <v>10102</v>
      </c>
      <c r="B3603" t="s">
        <v>10103</v>
      </c>
      <c r="C3603" t="s">
        <v>4348</v>
      </c>
      <c r="D3603" t="s">
        <v>37</v>
      </c>
      <c r="E3603" t="s">
        <v>177</v>
      </c>
      <c r="F3603" t="s">
        <v>10104</v>
      </c>
      <c r="G3603" s="6">
        <f t="shared" si="504"/>
        <v>211547</v>
      </c>
      <c r="H3603" t="s">
        <v>79</v>
      </c>
      <c r="I3603" t="s">
        <v>31</v>
      </c>
      <c r="J3603" t="str">
        <f t="shared" si="505"/>
        <v>Ati Seshadri</v>
      </c>
      <c r="K3603" t="s">
        <v>1361</v>
      </c>
      <c r="L3603" s="7">
        <f t="shared" si="510"/>
        <v>45190</v>
      </c>
      <c r="M3603" s="7">
        <v>45289</v>
      </c>
      <c r="N3603" s="1">
        <f t="shared" si="506"/>
        <v>45289</v>
      </c>
      <c r="P3603" s="7" t="str">
        <f t="shared" si="511"/>
        <v/>
      </c>
      <c r="R3603">
        <v>0</v>
      </c>
      <c r="S3603">
        <v>1</v>
      </c>
      <c r="T3603">
        <v>19.100000000000001</v>
      </c>
      <c r="U3603" t="s">
        <v>42</v>
      </c>
      <c r="W3603" t="str">
        <f t="shared" si="507"/>
        <v>Open</v>
      </c>
      <c r="X3603" t="str">
        <f>_xlfn.XLOOKUP(B3603,'Customers'!A:A,'Customers'!E:E,"")</f>
        <v>SMB</v>
      </c>
      <c r="Y3603">
        <f t="shared" si="508"/>
        <v>0</v>
      </c>
      <c r="Z3603" t="str">
        <f t="shared" si="509"/>
        <v/>
      </c>
      <c r="AA3603">
        <f t="shared" si="512"/>
        <v>0</v>
      </c>
    </row>
    <row r="3604" spans="1:27">
      <c r="A3604" t="s">
        <v>10105</v>
      </c>
      <c r="B3604" t="s">
        <v>3148</v>
      </c>
      <c r="C3604" t="s">
        <v>3349</v>
      </c>
      <c r="D3604" t="s">
        <v>66</v>
      </c>
      <c r="E3604" t="s">
        <v>115</v>
      </c>
      <c r="F3604" t="s">
        <v>10106</v>
      </c>
      <c r="G3604" s="6">
        <f t="shared" si="504"/>
        <v>14545</v>
      </c>
      <c r="H3604" t="s">
        <v>79</v>
      </c>
      <c r="I3604" t="s">
        <v>268</v>
      </c>
      <c r="J3604" t="str">
        <f t="shared" si="505"/>
        <v>Panini Kade</v>
      </c>
      <c r="K3604" t="s">
        <v>5288</v>
      </c>
      <c r="L3604" s="7">
        <f t="shared" si="510"/>
        <v>44782</v>
      </c>
      <c r="M3604" s="7">
        <v>44843</v>
      </c>
      <c r="N3604" s="1">
        <f t="shared" si="506"/>
        <v>44843</v>
      </c>
      <c r="O3604" s="7">
        <v>44896</v>
      </c>
      <c r="P3604" s="7">
        <f t="shared" si="511"/>
        <v>44896</v>
      </c>
      <c r="Q3604">
        <v>114</v>
      </c>
      <c r="R3604">
        <v>0</v>
      </c>
      <c r="S3604">
        <v>1</v>
      </c>
      <c r="T3604">
        <v>7.2</v>
      </c>
      <c r="U3604" t="s">
        <v>58</v>
      </c>
      <c r="W3604" t="str">
        <f t="shared" si="507"/>
        <v>Lost</v>
      </c>
      <c r="X3604" t="str">
        <f>_xlfn.XLOOKUP(B3604,'Customers'!A:A,'Customers'!E:E,"")</f>
        <v>Mid-Market</v>
      </c>
      <c r="Y3604">
        <f t="shared" si="508"/>
        <v>1</v>
      </c>
      <c r="Z3604">
        <f t="shared" si="509"/>
        <v>53</v>
      </c>
      <c r="AA3604">
        <f t="shared" si="512"/>
        <v>1</v>
      </c>
    </row>
    <row r="3605" spans="1:27">
      <c r="A3605" t="s">
        <v>10107</v>
      </c>
      <c r="B3605" t="s">
        <v>914</v>
      </c>
      <c r="C3605" t="s">
        <v>2666</v>
      </c>
      <c r="D3605" t="s">
        <v>19</v>
      </c>
      <c r="E3605" t="s">
        <v>177</v>
      </c>
      <c r="F3605" t="s">
        <v>689</v>
      </c>
      <c r="G3605" s="6">
        <f t="shared" si="504"/>
        <v>6000</v>
      </c>
      <c r="H3605" t="s">
        <v>161</v>
      </c>
      <c r="I3605" t="s">
        <v>156</v>
      </c>
      <c r="J3605" t="str">
        <f t="shared" si="505"/>
        <v>Lakshmi Hayre</v>
      </c>
      <c r="K3605" t="s">
        <v>4325</v>
      </c>
      <c r="L3605" s="7">
        <f t="shared" si="510"/>
        <v>45464</v>
      </c>
      <c r="M3605" s="7">
        <v>45489</v>
      </c>
      <c r="N3605" s="1">
        <f t="shared" si="506"/>
        <v>45489</v>
      </c>
      <c r="P3605" s="7" t="str">
        <f t="shared" si="511"/>
        <v/>
      </c>
      <c r="R3605">
        <v>0</v>
      </c>
      <c r="S3605">
        <v>1</v>
      </c>
      <c r="T3605">
        <v>10.9</v>
      </c>
      <c r="U3605" t="s">
        <v>58</v>
      </c>
      <c r="W3605" t="str">
        <f t="shared" si="507"/>
        <v>Open</v>
      </c>
      <c r="X3605" t="str">
        <f>_xlfn.XLOOKUP(B3605,'Customers'!A:A,'Customers'!E:E,"")</f>
        <v>SMB</v>
      </c>
      <c r="Y3605">
        <f t="shared" si="508"/>
        <v>0</v>
      </c>
      <c r="Z3605" t="str">
        <f t="shared" si="509"/>
        <v/>
      </c>
      <c r="AA3605">
        <f t="shared" si="512"/>
        <v>0</v>
      </c>
    </row>
    <row r="3606" spans="1:27">
      <c r="A3606" t="s">
        <v>10108</v>
      </c>
      <c r="B3606" t="s">
        <v>8024</v>
      </c>
      <c r="C3606" t="s">
        <v>18</v>
      </c>
      <c r="D3606" t="s">
        <v>183</v>
      </c>
      <c r="E3606" t="s">
        <v>45</v>
      </c>
      <c r="F3606" t="s">
        <v>10109</v>
      </c>
      <c r="G3606" s="6">
        <f t="shared" si="504"/>
        <v>12481</v>
      </c>
      <c r="H3606" t="s">
        <v>79</v>
      </c>
      <c r="I3606" t="s">
        <v>73</v>
      </c>
      <c r="J3606" t="str">
        <f t="shared" si="505"/>
        <v>Karan Karnik</v>
      </c>
      <c r="K3606" t="s">
        <v>10110</v>
      </c>
      <c r="L3606" s="7">
        <f t="shared" si="510"/>
        <v>45069</v>
      </c>
      <c r="M3606" s="7">
        <v>45090</v>
      </c>
      <c r="N3606" s="1">
        <f t="shared" si="506"/>
        <v>45090</v>
      </c>
      <c r="P3606" s="7" t="str">
        <f t="shared" si="511"/>
        <v/>
      </c>
      <c r="R3606">
        <v>0</v>
      </c>
      <c r="S3606">
        <v>1</v>
      </c>
      <c r="T3606">
        <v>8.3000000000000007</v>
      </c>
      <c r="U3606" t="s">
        <v>25</v>
      </c>
      <c r="W3606" t="str">
        <f t="shared" si="507"/>
        <v>Open</v>
      </c>
      <c r="X3606" t="str">
        <f>_xlfn.XLOOKUP(B3606,'Customers'!A:A,'Customers'!E:E,"")</f>
        <v>Enterprise</v>
      </c>
      <c r="Y3606">
        <f t="shared" si="508"/>
        <v>0</v>
      </c>
      <c r="Z3606" t="str">
        <f t="shared" si="509"/>
        <v/>
      </c>
      <c r="AA3606">
        <f t="shared" si="512"/>
        <v>0</v>
      </c>
    </row>
    <row r="3607" spans="1:27">
      <c r="A3607" t="s">
        <v>10111</v>
      </c>
      <c r="B3607" t="s">
        <v>7042</v>
      </c>
      <c r="C3607" t="s">
        <v>3648</v>
      </c>
      <c r="D3607" t="s">
        <v>37</v>
      </c>
      <c r="E3607" t="s">
        <v>20</v>
      </c>
      <c r="F3607" t="s">
        <v>10112</v>
      </c>
      <c r="G3607" s="6">
        <f t="shared" si="504"/>
        <v>84555</v>
      </c>
      <c r="H3607" t="s">
        <v>172</v>
      </c>
      <c r="I3607" t="s">
        <v>139</v>
      </c>
      <c r="J3607" t="str">
        <f t="shared" si="505"/>
        <v>Champak Rao</v>
      </c>
      <c r="K3607" t="s">
        <v>9478</v>
      </c>
      <c r="L3607" s="7">
        <f t="shared" si="510"/>
        <v>45400</v>
      </c>
      <c r="M3607" s="7">
        <v>45503</v>
      </c>
      <c r="N3607" s="1">
        <f t="shared" si="506"/>
        <v>45503</v>
      </c>
      <c r="P3607" s="7" t="str">
        <f t="shared" si="511"/>
        <v/>
      </c>
      <c r="R3607">
        <v>0</v>
      </c>
      <c r="S3607">
        <v>1</v>
      </c>
      <c r="T3607">
        <v>18.399999999999999</v>
      </c>
      <c r="U3607" t="s">
        <v>42</v>
      </c>
      <c r="W3607" t="str">
        <f t="shared" si="507"/>
        <v>Open</v>
      </c>
      <c r="X3607" t="str">
        <f>_xlfn.XLOOKUP(B3607,'Customers'!A:A,'Customers'!E:E,"")</f>
        <v>Mid-Market</v>
      </c>
      <c r="Y3607">
        <f t="shared" si="508"/>
        <v>0</v>
      </c>
      <c r="Z3607" t="str">
        <f t="shared" si="509"/>
        <v/>
      </c>
      <c r="AA3607">
        <f t="shared" si="512"/>
        <v>0</v>
      </c>
    </row>
    <row r="3608" spans="1:27">
      <c r="A3608" t="s">
        <v>10113</v>
      </c>
      <c r="B3608" t="s">
        <v>1814</v>
      </c>
      <c r="C3608" t="s">
        <v>1218</v>
      </c>
      <c r="D3608" t="s">
        <v>37</v>
      </c>
      <c r="E3608" t="s">
        <v>54</v>
      </c>
      <c r="F3608" t="s">
        <v>10114</v>
      </c>
      <c r="G3608" s="6">
        <f t="shared" si="504"/>
        <v>112913</v>
      </c>
      <c r="H3608" t="s">
        <v>47</v>
      </c>
      <c r="I3608" t="s">
        <v>80</v>
      </c>
      <c r="J3608" t="str">
        <f t="shared" si="505"/>
        <v>Shivani Natt</v>
      </c>
      <c r="K3608" t="s">
        <v>5629</v>
      </c>
      <c r="L3608" s="7">
        <f t="shared" si="510"/>
        <v>44721</v>
      </c>
      <c r="M3608" s="7">
        <v>44793</v>
      </c>
      <c r="N3608" s="1">
        <f t="shared" si="506"/>
        <v>44793</v>
      </c>
      <c r="P3608" s="7" t="str">
        <f t="shared" si="511"/>
        <v/>
      </c>
      <c r="R3608">
        <v>0</v>
      </c>
      <c r="S3608">
        <v>1</v>
      </c>
      <c r="T3608">
        <v>29.4</v>
      </c>
      <c r="U3608" t="s">
        <v>33</v>
      </c>
      <c r="W3608" t="str">
        <f t="shared" si="507"/>
        <v>Open</v>
      </c>
      <c r="X3608" t="str">
        <f>_xlfn.XLOOKUP(B3608,'Customers'!A:A,'Customers'!E:E,"")</f>
        <v>SMB</v>
      </c>
      <c r="Y3608">
        <f t="shared" si="508"/>
        <v>0</v>
      </c>
      <c r="Z3608" t="str">
        <f t="shared" si="509"/>
        <v/>
      </c>
      <c r="AA3608">
        <f t="shared" si="512"/>
        <v>0</v>
      </c>
    </row>
    <row r="3609" spans="1:27">
      <c r="A3609" t="s">
        <v>10115</v>
      </c>
      <c r="B3609" t="s">
        <v>2665</v>
      </c>
      <c r="C3609" t="s">
        <v>3396</v>
      </c>
      <c r="D3609" t="s">
        <v>66</v>
      </c>
      <c r="E3609" t="s">
        <v>28</v>
      </c>
      <c r="F3609" t="s">
        <v>10116</v>
      </c>
      <c r="G3609" s="6">
        <f t="shared" si="504"/>
        <v>20538</v>
      </c>
      <c r="H3609" t="s">
        <v>161</v>
      </c>
      <c r="I3609" t="s">
        <v>23</v>
      </c>
      <c r="J3609" t="str">
        <f t="shared" si="505"/>
        <v>Nihal Bhasin</v>
      </c>
      <c r="K3609" t="s">
        <v>5736</v>
      </c>
      <c r="L3609" s="7">
        <f t="shared" si="510"/>
        <v>45162</v>
      </c>
      <c r="M3609" s="7">
        <v>45190</v>
      </c>
      <c r="N3609" s="1">
        <f t="shared" si="506"/>
        <v>45190</v>
      </c>
      <c r="P3609" s="7" t="str">
        <f t="shared" si="511"/>
        <v/>
      </c>
      <c r="R3609">
        <v>0</v>
      </c>
      <c r="S3609">
        <v>1</v>
      </c>
      <c r="T3609">
        <v>9.5</v>
      </c>
      <c r="U3609" t="s">
        <v>58</v>
      </c>
      <c r="W3609" t="str">
        <f t="shared" si="507"/>
        <v>Open</v>
      </c>
      <c r="X3609" t="str">
        <f>_xlfn.XLOOKUP(B3609,'Customers'!A:A,'Customers'!E:E,"")</f>
        <v>Enterprise</v>
      </c>
      <c r="Y3609">
        <f t="shared" si="508"/>
        <v>0</v>
      </c>
      <c r="Z3609" t="str">
        <f t="shared" si="509"/>
        <v/>
      </c>
      <c r="AA3609">
        <f t="shared" si="512"/>
        <v>0</v>
      </c>
    </row>
    <row r="3610" spans="1:27">
      <c r="A3610" t="s">
        <v>10117</v>
      </c>
      <c r="B3610" t="s">
        <v>1762</v>
      </c>
      <c r="C3610" t="s">
        <v>18</v>
      </c>
      <c r="D3610" t="s">
        <v>53</v>
      </c>
      <c r="E3610" t="s">
        <v>115</v>
      </c>
      <c r="F3610" t="s">
        <v>10118</v>
      </c>
      <c r="G3610" s="6">
        <f t="shared" si="504"/>
        <v>29812</v>
      </c>
      <c r="H3610" t="s">
        <v>39</v>
      </c>
      <c r="I3610" t="s">
        <v>105</v>
      </c>
      <c r="J3610" t="str">
        <f t="shared" si="505"/>
        <v>Hemangini Bahri</v>
      </c>
      <c r="K3610" t="s">
        <v>3122</v>
      </c>
      <c r="L3610" s="7">
        <f t="shared" si="510"/>
        <v>44823</v>
      </c>
      <c r="M3610" s="7">
        <v>44957</v>
      </c>
      <c r="N3610" s="1">
        <f t="shared" si="506"/>
        <v>44957</v>
      </c>
      <c r="O3610" s="7">
        <v>44902</v>
      </c>
      <c r="P3610" s="7">
        <f t="shared" si="511"/>
        <v>44902</v>
      </c>
      <c r="Q3610">
        <v>79</v>
      </c>
      <c r="R3610">
        <v>0</v>
      </c>
      <c r="S3610">
        <v>1</v>
      </c>
      <c r="T3610">
        <v>1.3</v>
      </c>
      <c r="U3610" t="s">
        <v>25</v>
      </c>
      <c r="W3610" t="str">
        <f t="shared" si="507"/>
        <v>Lost</v>
      </c>
      <c r="X3610" t="str">
        <f>_xlfn.XLOOKUP(B3610,'Customers'!A:A,'Customers'!E:E,"")</f>
        <v>Mid-Market</v>
      </c>
      <c r="Y3610">
        <f t="shared" si="508"/>
        <v>1</v>
      </c>
      <c r="Z3610">
        <f t="shared" si="509"/>
        <v>-55</v>
      </c>
      <c r="AA3610">
        <f t="shared" si="512"/>
        <v>0</v>
      </c>
    </row>
    <row r="3611" spans="1:27">
      <c r="A3611" t="s">
        <v>10119</v>
      </c>
      <c r="B3611" t="s">
        <v>8734</v>
      </c>
      <c r="C3611" t="s">
        <v>3005</v>
      </c>
      <c r="D3611" t="s">
        <v>66</v>
      </c>
      <c r="E3611" t="s">
        <v>20</v>
      </c>
      <c r="F3611" t="s">
        <v>10120</v>
      </c>
      <c r="G3611" s="6">
        <f t="shared" si="504"/>
        <v>9882</v>
      </c>
      <c r="H3611" t="s">
        <v>79</v>
      </c>
      <c r="I3611" t="s">
        <v>117</v>
      </c>
      <c r="J3611" t="str">
        <f t="shared" si="505"/>
        <v>Ekta Uppal</v>
      </c>
      <c r="K3611" t="s">
        <v>4833</v>
      </c>
      <c r="L3611" s="7">
        <f t="shared" si="510"/>
        <v>45576</v>
      </c>
      <c r="M3611" s="7">
        <v>45615</v>
      </c>
      <c r="N3611" s="1">
        <f t="shared" si="506"/>
        <v>45615</v>
      </c>
      <c r="P3611" s="7" t="str">
        <f t="shared" si="511"/>
        <v/>
      </c>
      <c r="R3611">
        <v>0</v>
      </c>
      <c r="S3611">
        <v>1</v>
      </c>
      <c r="T3611">
        <v>22.6</v>
      </c>
      <c r="U3611" t="s">
        <v>25</v>
      </c>
      <c r="W3611" t="str">
        <f t="shared" si="507"/>
        <v>Open</v>
      </c>
      <c r="X3611" t="str">
        <f>_xlfn.XLOOKUP(B3611,'Customers'!A:A,'Customers'!E:E,"")</f>
        <v>SMB</v>
      </c>
      <c r="Y3611">
        <f t="shared" si="508"/>
        <v>0</v>
      </c>
      <c r="Z3611" t="str">
        <f t="shared" si="509"/>
        <v/>
      </c>
      <c r="AA3611">
        <f t="shared" si="512"/>
        <v>0</v>
      </c>
    </row>
    <row r="3612" spans="1:27">
      <c r="A3612" t="s">
        <v>10121</v>
      </c>
      <c r="B3612" t="s">
        <v>9252</v>
      </c>
      <c r="C3612" t="s">
        <v>2419</v>
      </c>
      <c r="D3612" t="s">
        <v>53</v>
      </c>
      <c r="E3612" t="s">
        <v>45</v>
      </c>
      <c r="F3612" t="s">
        <v>10122</v>
      </c>
      <c r="G3612" s="6">
        <f t="shared" si="504"/>
        <v>21878</v>
      </c>
      <c r="H3612" t="s">
        <v>172</v>
      </c>
      <c r="I3612" t="s">
        <v>145</v>
      </c>
      <c r="J3612" t="str">
        <f t="shared" si="505"/>
        <v>Krish Varughese</v>
      </c>
      <c r="K3612" t="s">
        <v>8275</v>
      </c>
      <c r="L3612" s="7">
        <f t="shared" si="510"/>
        <v>45470</v>
      </c>
      <c r="M3612" s="7">
        <v>45553</v>
      </c>
      <c r="N3612" s="1">
        <f t="shared" si="506"/>
        <v>45553</v>
      </c>
      <c r="P3612" s="7" t="str">
        <f t="shared" si="511"/>
        <v/>
      </c>
      <c r="R3612">
        <v>0</v>
      </c>
      <c r="S3612">
        <v>1</v>
      </c>
      <c r="T3612">
        <v>30.2</v>
      </c>
      <c r="U3612" t="s">
        <v>25</v>
      </c>
      <c r="W3612" t="str">
        <f t="shared" si="507"/>
        <v>Open</v>
      </c>
      <c r="X3612" t="str">
        <f>_xlfn.XLOOKUP(B3612,'Customers'!A:A,'Customers'!E:E,"")</f>
        <v>SMB</v>
      </c>
      <c r="Y3612">
        <f t="shared" si="508"/>
        <v>0</v>
      </c>
      <c r="Z3612" t="str">
        <f t="shared" si="509"/>
        <v/>
      </c>
      <c r="AA3612">
        <f t="shared" si="512"/>
        <v>0</v>
      </c>
    </row>
    <row r="3613" spans="1:27">
      <c r="A3613" t="s">
        <v>10123</v>
      </c>
      <c r="B3613" t="s">
        <v>9252</v>
      </c>
      <c r="C3613" t="s">
        <v>2356</v>
      </c>
      <c r="D3613" t="s">
        <v>183</v>
      </c>
      <c r="E3613" t="s">
        <v>91</v>
      </c>
      <c r="F3613" t="s">
        <v>10124</v>
      </c>
      <c r="G3613" s="6">
        <f t="shared" si="504"/>
        <v>8571</v>
      </c>
      <c r="H3613" t="s">
        <v>39</v>
      </c>
      <c r="I3613" t="s">
        <v>31</v>
      </c>
      <c r="J3613" t="str">
        <f t="shared" si="505"/>
        <v>Ati Seshadri</v>
      </c>
      <c r="K3613" t="s">
        <v>10125</v>
      </c>
      <c r="L3613" s="7">
        <f t="shared" si="510"/>
        <v>44606</v>
      </c>
      <c r="M3613" s="7">
        <v>44745</v>
      </c>
      <c r="N3613" s="1">
        <f t="shared" si="506"/>
        <v>44745</v>
      </c>
      <c r="O3613" s="7">
        <v>44767</v>
      </c>
      <c r="P3613" s="7">
        <f t="shared" si="511"/>
        <v>44767</v>
      </c>
      <c r="Q3613">
        <v>161</v>
      </c>
      <c r="R3613">
        <v>0</v>
      </c>
      <c r="S3613">
        <v>1</v>
      </c>
      <c r="T3613">
        <v>12.4</v>
      </c>
      <c r="U3613" t="s">
        <v>33</v>
      </c>
      <c r="W3613" t="str">
        <f t="shared" si="507"/>
        <v>Won</v>
      </c>
      <c r="X3613" t="str">
        <f>_xlfn.XLOOKUP(B3613,'Customers'!A:A,'Customers'!E:E,"")</f>
        <v>SMB</v>
      </c>
      <c r="Y3613">
        <f t="shared" si="508"/>
        <v>1</v>
      </c>
      <c r="Z3613">
        <f t="shared" si="509"/>
        <v>22</v>
      </c>
      <c r="AA3613">
        <f t="shared" si="512"/>
        <v>0</v>
      </c>
    </row>
    <row r="3614" spans="1:27">
      <c r="A3614" t="s">
        <v>10126</v>
      </c>
      <c r="B3614" t="s">
        <v>1256</v>
      </c>
      <c r="C3614" t="s">
        <v>18</v>
      </c>
      <c r="D3614" t="s">
        <v>37</v>
      </c>
      <c r="E3614" t="s">
        <v>115</v>
      </c>
      <c r="F3614" t="s">
        <v>10127</v>
      </c>
      <c r="G3614" s="6">
        <f t="shared" si="504"/>
        <v>66000</v>
      </c>
      <c r="H3614" t="s">
        <v>172</v>
      </c>
      <c r="I3614" t="s">
        <v>117</v>
      </c>
      <c r="J3614" t="str">
        <f t="shared" si="505"/>
        <v>Ekta Uppal</v>
      </c>
      <c r="K3614" t="s">
        <v>2290</v>
      </c>
      <c r="L3614" s="7">
        <f t="shared" si="510"/>
        <v>45245</v>
      </c>
      <c r="M3614" s="7">
        <v>45331</v>
      </c>
      <c r="N3614" s="1">
        <f t="shared" si="506"/>
        <v>45331</v>
      </c>
      <c r="O3614" s="7">
        <v>45296</v>
      </c>
      <c r="P3614" s="7">
        <f t="shared" si="511"/>
        <v>45296</v>
      </c>
      <c r="Q3614">
        <v>51</v>
      </c>
      <c r="R3614">
        <v>0</v>
      </c>
      <c r="S3614">
        <v>1</v>
      </c>
      <c r="T3614">
        <v>17.899999999999999</v>
      </c>
      <c r="U3614" t="s">
        <v>25</v>
      </c>
      <c r="W3614" t="str">
        <f t="shared" si="507"/>
        <v>Lost</v>
      </c>
      <c r="X3614" t="str">
        <f>_xlfn.XLOOKUP(B3614,'Customers'!A:A,'Customers'!E:E,"")</f>
        <v>SMB</v>
      </c>
      <c r="Y3614">
        <f t="shared" si="508"/>
        <v>1</v>
      </c>
      <c r="Z3614">
        <f t="shared" si="509"/>
        <v>-35</v>
      </c>
      <c r="AA3614">
        <f t="shared" si="512"/>
        <v>0</v>
      </c>
    </row>
    <row r="3615" spans="1:27">
      <c r="A3615" t="s">
        <v>10128</v>
      </c>
      <c r="B3615" t="s">
        <v>10129</v>
      </c>
      <c r="C3615" t="s">
        <v>18</v>
      </c>
      <c r="D3615" t="s">
        <v>183</v>
      </c>
      <c r="E3615" t="s">
        <v>177</v>
      </c>
      <c r="F3615" t="s">
        <v>7204</v>
      </c>
      <c r="G3615" s="6">
        <f t="shared" si="504"/>
        <v>3462</v>
      </c>
      <c r="H3615" t="s">
        <v>30</v>
      </c>
      <c r="I3615" t="s">
        <v>68</v>
      </c>
      <c r="J3615" t="str">
        <f t="shared" si="505"/>
        <v>Anamika Keer</v>
      </c>
      <c r="K3615" t="s">
        <v>5222</v>
      </c>
      <c r="L3615" s="7">
        <f t="shared" si="510"/>
        <v>45290</v>
      </c>
      <c r="M3615" s="7">
        <v>45315</v>
      </c>
      <c r="N3615" s="1">
        <f t="shared" si="506"/>
        <v>45315</v>
      </c>
      <c r="P3615" s="7" t="str">
        <f t="shared" si="511"/>
        <v/>
      </c>
      <c r="R3615">
        <v>0</v>
      </c>
      <c r="S3615">
        <v>1</v>
      </c>
      <c r="T3615">
        <v>9.6</v>
      </c>
      <c r="U3615" t="s">
        <v>42</v>
      </c>
      <c r="W3615" t="str">
        <f t="shared" si="507"/>
        <v>Open</v>
      </c>
      <c r="X3615" t="str">
        <f>_xlfn.XLOOKUP(B3615,'Customers'!A:A,'Customers'!E:E,"")</f>
        <v>SMB</v>
      </c>
      <c r="Y3615">
        <f t="shared" si="508"/>
        <v>0</v>
      </c>
      <c r="Z3615" t="str">
        <f t="shared" si="509"/>
        <v/>
      </c>
      <c r="AA3615">
        <f t="shared" si="512"/>
        <v>0</v>
      </c>
    </row>
    <row r="3616" spans="1:27">
      <c r="A3616" t="s">
        <v>10130</v>
      </c>
      <c r="B3616" t="s">
        <v>5344</v>
      </c>
      <c r="C3616" t="s">
        <v>84</v>
      </c>
      <c r="D3616" t="s">
        <v>37</v>
      </c>
      <c r="E3616" t="s">
        <v>115</v>
      </c>
      <c r="F3616" t="s">
        <v>10131</v>
      </c>
      <c r="G3616" s="6">
        <f t="shared" si="504"/>
        <v>162170</v>
      </c>
      <c r="H3616" t="s">
        <v>79</v>
      </c>
      <c r="I3616" t="s">
        <v>3052</v>
      </c>
      <c r="J3616" t="str">
        <f t="shared" si="505"/>
        <v>Panini Kade</v>
      </c>
      <c r="K3616" t="s">
        <v>588</v>
      </c>
      <c r="L3616" s="7">
        <f t="shared" si="510"/>
        <v>44793</v>
      </c>
      <c r="M3616" s="7">
        <v>44949</v>
      </c>
      <c r="N3616" s="1">
        <f t="shared" si="506"/>
        <v>44949</v>
      </c>
      <c r="O3616" s="7">
        <v>44934</v>
      </c>
      <c r="P3616" s="7">
        <f t="shared" si="511"/>
        <v>44934</v>
      </c>
      <c r="Q3616">
        <v>141</v>
      </c>
      <c r="R3616">
        <v>0</v>
      </c>
      <c r="S3616">
        <v>1</v>
      </c>
      <c r="T3616">
        <v>7.1</v>
      </c>
      <c r="U3616" t="s">
        <v>42</v>
      </c>
      <c r="W3616" t="str">
        <f t="shared" si="507"/>
        <v>Lost</v>
      </c>
      <c r="X3616" t="str">
        <f>_xlfn.XLOOKUP(B3616,'Customers'!A:A,'Customers'!E:E,"")</f>
        <v>Mid-Market</v>
      </c>
      <c r="Y3616">
        <f t="shared" si="508"/>
        <v>1</v>
      </c>
      <c r="Z3616">
        <f t="shared" si="509"/>
        <v>-15</v>
      </c>
      <c r="AA3616">
        <f t="shared" si="512"/>
        <v>0</v>
      </c>
    </row>
    <row r="3617" spans="1:27">
      <c r="A3617" t="s">
        <v>10132</v>
      </c>
      <c r="B3617" t="s">
        <v>10133</v>
      </c>
      <c r="C3617" t="s">
        <v>1740</v>
      </c>
      <c r="D3617" t="s">
        <v>66</v>
      </c>
      <c r="E3617" t="s">
        <v>177</v>
      </c>
      <c r="F3617" t="s">
        <v>10134</v>
      </c>
      <c r="G3617" s="6">
        <f t="shared" si="504"/>
        <v>10999</v>
      </c>
      <c r="H3617" t="s">
        <v>172</v>
      </c>
      <c r="I3617" t="s">
        <v>93</v>
      </c>
      <c r="J3617" t="str">
        <f t="shared" si="505"/>
        <v>Owen Mane</v>
      </c>
      <c r="K3617" t="s">
        <v>10135</v>
      </c>
      <c r="L3617" s="7">
        <f t="shared" si="510"/>
        <v>44846</v>
      </c>
      <c r="M3617" s="7">
        <v>44936</v>
      </c>
      <c r="N3617" s="1">
        <f t="shared" si="506"/>
        <v>44936</v>
      </c>
      <c r="P3617" s="7" t="str">
        <f t="shared" si="511"/>
        <v/>
      </c>
      <c r="R3617">
        <v>0</v>
      </c>
      <c r="S3617">
        <v>1</v>
      </c>
      <c r="T3617">
        <v>0.4</v>
      </c>
      <c r="U3617" t="s">
        <v>42</v>
      </c>
      <c r="W3617" t="str">
        <f t="shared" si="507"/>
        <v>Open</v>
      </c>
      <c r="X3617" t="str">
        <f>_xlfn.XLOOKUP(B3617,'Customers'!A:A,'Customers'!E:E,"")</f>
        <v>Mid-Market</v>
      </c>
      <c r="Y3617">
        <f t="shared" si="508"/>
        <v>0</v>
      </c>
      <c r="Z3617" t="str">
        <f t="shared" si="509"/>
        <v/>
      </c>
      <c r="AA3617">
        <f t="shared" si="512"/>
        <v>0</v>
      </c>
    </row>
    <row r="3618" spans="1:27">
      <c r="A3618" t="s">
        <v>10136</v>
      </c>
      <c r="B3618" t="s">
        <v>154</v>
      </c>
      <c r="C3618" t="s">
        <v>3001</v>
      </c>
      <c r="D3618" t="s">
        <v>53</v>
      </c>
      <c r="E3618" t="s">
        <v>91</v>
      </c>
      <c r="F3618" t="s">
        <v>1237</v>
      </c>
      <c r="G3618" s="6">
        <f t="shared" si="504"/>
        <v>39000</v>
      </c>
      <c r="H3618" t="s">
        <v>47</v>
      </c>
      <c r="I3618" t="s">
        <v>23</v>
      </c>
      <c r="J3618" t="str">
        <f t="shared" si="505"/>
        <v>Nihal Bhasin</v>
      </c>
      <c r="K3618" t="s">
        <v>6220</v>
      </c>
      <c r="L3618" s="7">
        <f t="shared" si="510"/>
        <v>45490</v>
      </c>
      <c r="M3618" s="7">
        <v>45550</v>
      </c>
      <c r="N3618" s="1">
        <f t="shared" si="506"/>
        <v>45550</v>
      </c>
      <c r="O3618" s="7">
        <v>45569</v>
      </c>
      <c r="P3618" s="7">
        <f t="shared" si="511"/>
        <v>45569</v>
      </c>
      <c r="Q3618">
        <v>79</v>
      </c>
      <c r="R3618">
        <v>1</v>
      </c>
      <c r="S3618">
        <v>1</v>
      </c>
      <c r="T3618">
        <v>28.6</v>
      </c>
      <c r="U3618" t="s">
        <v>58</v>
      </c>
      <c r="W3618" t="str">
        <f t="shared" si="507"/>
        <v>Won</v>
      </c>
      <c r="X3618" t="str">
        <f>_xlfn.XLOOKUP(B3618,'Customers'!A:A,'Customers'!E:E,"")</f>
        <v>Mid-Market</v>
      </c>
      <c r="Y3618">
        <f t="shared" si="508"/>
        <v>1</v>
      </c>
      <c r="Z3618">
        <f t="shared" si="509"/>
        <v>19</v>
      </c>
      <c r="AA3618">
        <f t="shared" si="512"/>
        <v>0</v>
      </c>
    </row>
    <row r="3619" spans="1:27">
      <c r="A3619" t="s">
        <v>10137</v>
      </c>
      <c r="B3619" t="s">
        <v>1032</v>
      </c>
      <c r="C3619" t="s">
        <v>2398</v>
      </c>
      <c r="D3619" t="s">
        <v>66</v>
      </c>
      <c r="E3619" t="s">
        <v>115</v>
      </c>
      <c r="F3619" t="s">
        <v>10138</v>
      </c>
      <c r="G3619" s="6">
        <f t="shared" si="504"/>
        <v>7081</v>
      </c>
      <c r="H3619" t="s">
        <v>172</v>
      </c>
      <c r="I3619" t="s">
        <v>31</v>
      </c>
      <c r="J3619" t="str">
        <f t="shared" si="505"/>
        <v>Ati Seshadri</v>
      </c>
      <c r="K3619" t="s">
        <v>10139</v>
      </c>
      <c r="L3619" s="7">
        <f t="shared" si="510"/>
        <v>45036</v>
      </c>
      <c r="M3619" s="7">
        <v>45136</v>
      </c>
      <c r="N3619" s="1">
        <f t="shared" si="506"/>
        <v>45136</v>
      </c>
      <c r="O3619" s="7">
        <v>45196</v>
      </c>
      <c r="P3619" s="7">
        <f t="shared" si="511"/>
        <v>45196</v>
      </c>
      <c r="Q3619">
        <v>160</v>
      </c>
      <c r="R3619">
        <v>0</v>
      </c>
      <c r="S3619">
        <v>1</v>
      </c>
      <c r="T3619">
        <v>31.8</v>
      </c>
      <c r="U3619" t="s">
        <v>33</v>
      </c>
      <c r="W3619" t="str">
        <f t="shared" si="507"/>
        <v>Lost</v>
      </c>
      <c r="X3619" t="str">
        <f>_xlfn.XLOOKUP(B3619,'Customers'!A:A,'Customers'!E:E,"")</f>
        <v>Mid-Market</v>
      </c>
      <c r="Y3619">
        <f t="shared" si="508"/>
        <v>1</v>
      </c>
      <c r="Z3619">
        <f t="shared" si="509"/>
        <v>60</v>
      </c>
      <c r="AA3619">
        <f t="shared" si="512"/>
        <v>1</v>
      </c>
    </row>
    <row r="3620" spans="1:27">
      <c r="A3620" t="s">
        <v>10140</v>
      </c>
      <c r="B3620" t="s">
        <v>4753</v>
      </c>
      <c r="C3620" t="s">
        <v>18</v>
      </c>
      <c r="D3620" t="s">
        <v>37</v>
      </c>
      <c r="E3620" t="s">
        <v>91</v>
      </c>
      <c r="F3620" t="s">
        <v>10141</v>
      </c>
      <c r="G3620" s="6">
        <f t="shared" si="504"/>
        <v>112103</v>
      </c>
      <c r="H3620" t="s">
        <v>39</v>
      </c>
      <c r="I3620" t="s">
        <v>86</v>
      </c>
      <c r="J3620" t="str">
        <f t="shared" si="505"/>
        <v>Mason Solanki</v>
      </c>
      <c r="K3620" t="s">
        <v>4968</v>
      </c>
      <c r="L3620" s="7">
        <f t="shared" si="510"/>
        <v>45340</v>
      </c>
      <c r="M3620" s="7">
        <v>45423</v>
      </c>
      <c r="N3620" s="1">
        <f t="shared" si="506"/>
        <v>45423</v>
      </c>
      <c r="O3620" s="7">
        <v>45439</v>
      </c>
      <c r="P3620" s="7">
        <f t="shared" si="511"/>
        <v>45439</v>
      </c>
      <c r="Q3620">
        <v>99</v>
      </c>
      <c r="R3620">
        <v>0</v>
      </c>
      <c r="S3620">
        <v>1</v>
      </c>
      <c r="U3620" t="s">
        <v>100</v>
      </c>
      <c r="W3620" t="str">
        <f t="shared" si="507"/>
        <v>Won</v>
      </c>
      <c r="X3620" t="str">
        <f>_xlfn.XLOOKUP(B3620,'Customers'!A:A,'Customers'!E:E,"")</f>
        <v>Mid-Market</v>
      </c>
      <c r="Y3620">
        <f t="shared" si="508"/>
        <v>1</v>
      </c>
      <c r="Z3620">
        <f t="shared" si="509"/>
        <v>16</v>
      </c>
      <c r="AA3620">
        <f t="shared" si="512"/>
        <v>0</v>
      </c>
    </row>
    <row r="3621" spans="1:27">
      <c r="A3621" t="s">
        <v>10142</v>
      </c>
      <c r="B3621" t="s">
        <v>7132</v>
      </c>
      <c r="C3621" t="s">
        <v>359</v>
      </c>
      <c r="D3621" t="s">
        <v>37</v>
      </c>
      <c r="E3621" t="s">
        <v>20</v>
      </c>
      <c r="F3621" t="s">
        <v>10143</v>
      </c>
      <c r="G3621" s="6">
        <f t="shared" si="504"/>
        <v>172338</v>
      </c>
      <c r="H3621" t="s">
        <v>79</v>
      </c>
      <c r="I3621" t="s">
        <v>127</v>
      </c>
      <c r="J3621" t="str">
        <f t="shared" si="505"/>
        <v>Kashish Patla</v>
      </c>
      <c r="K3621" t="s">
        <v>10144</v>
      </c>
      <c r="L3621" s="7">
        <f t="shared" si="510"/>
        <v>44993</v>
      </c>
      <c r="M3621" s="7">
        <v>45047</v>
      </c>
      <c r="N3621" s="1">
        <f t="shared" si="506"/>
        <v>45047</v>
      </c>
      <c r="P3621" s="7" t="str">
        <f t="shared" si="511"/>
        <v/>
      </c>
      <c r="R3621">
        <v>0</v>
      </c>
      <c r="S3621">
        <v>1</v>
      </c>
      <c r="T3621">
        <v>3.4</v>
      </c>
      <c r="U3621" t="s">
        <v>58</v>
      </c>
      <c r="W3621" t="str">
        <f t="shared" si="507"/>
        <v>Open</v>
      </c>
      <c r="X3621" t="str">
        <f>_xlfn.XLOOKUP(B3621,'Customers'!A:A,'Customers'!E:E,"")</f>
        <v>Mid-Market</v>
      </c>
      <c r="Y3621">
        <f t="shared" si="508"/>
        <v>0</v>
      </c>
      <c r="Z3621" t="str">
        <f t="shared" si="509"/>
        <v/>
      </c>
      <c r="AA3621">
        <f t="shared" si="512"/>
        <v>0</v>
      </c>
    </row>
    <row r="3622" spans="1:27">
      <c r="A3622" t="s">
        <v>10145</v>
      </c>
      <c r="B3622" t="s">
        <v>1578</v>
      </c>
      <c r="C3622" t="s">
        <v>18</v>
      </c>
      <c r="D3622" t="s">
        <v>66</v>
      </c>
      <c r="E3622" t="s">
        <v>54</v>
      </c>
      <c r="F3622" t="s">
        <v>10146</v>
      </c>
      <c r="G3622" s="6">
        <f t="shared" si="504"/>
        <v>18478</v>
      </c>
      <c r="H3622" t="s">
        <v>172</v>
      </c>
      <c r="I3622" t="s">
        <v>73</v>
      </c>
      <c r="J3622" t="str">
        <f t="shared" si="505"/>
        <v>Karan Karnik</v>
      </c>
      <c r="K3622" t="s">
        <v>3779</v>
      </c>
      <c r="L3622" s="7">
        <f t="shared" si="510"/>
        <v>45438</v>
      </c>
      <c r="M3622" s="7">
        <v>45486</v>
      </c>
      <c r="N3622" s="1">
        <f t="shared" si="506"/>
        <v>45486</v>
      </c>
      <c r="P3622" s="7" t="str">
        <f t="shared" si="511"/>
        <v/>
      </c>
      <c r="R3622">
        <v>0</v>
      </c>
      <c r="S3622">
        <v>1</v>
      </c>
      <c r="T3622">
        <v>26.4</v>
      </c>
      <c r="U3622" t="s">
        <v>42</v>
      </c>
      <c r="W3622" t="str">
        <f t="shared" si="507"/>
        <v>Open</v>
      </c>
      <c r="X3622" t="str">
        <f>_xlfn.XLOOKUP(B3622,'Customers'!A:A,'Customers'!E:E,"")</f>
        <v>Mid-Market</v>
      </c>
      <c r="Y3622">
        <f t="shared" si="508"/>
        <v>0</v>
      </c>
      <c r="Z3622" t="str">
        <f t="shared" si="509"/>
        <v/>
      </c>
      <c r="AA3622">
        <f t="shared" si="512"/>
        <v>0</v>
      </c>
    </row>
    <row r="3623" spans="1:27">
      <c r="A3623" t="s">
        <v>10147</v>
      </c>
      <c r="B3623" t="s">
        <v>3986</v>
      </c>
      <c r="C3623" t="s">
        <v>3072</v>
      </c>
      <c r="D3623" t="s">
        <v>53</v>
      </c>
      <c r="E3623" t="s">
        <v>115</v>
      </c>
      <c r="F3623" t="s">
        <v>10148</v>
      </c>
      <c r="G3623" s="6">
        <f t="shared" si="504"/>
        <v>15933</v>
      </c>
      <c r="H3623" t="s">
        <v>39</v>
      </c>
      <c r="I3623" t="s">
        <v>361</v>
      </c>
      <c r="J3623" t="str">
        <f t="shared" si="505"/>
        <v>Jalsa Parsa</v>
      </c>
      <c r="K3623" t="s">
        <v>2511</v>
      </c>
      <c r="L3623" s="7">
        <f t="shared" si="510"/>
        <v>45342</v>
      </c>
      <c r="M3623" s="7">
        <v>45441</v>
      </c>
      <c r="N3623" s="1">
        <f t="shared" si="506"/>
        <v>45441</v>
      </c>
      <c r="O3623" s="7">
        <v>45471</v>
      </c>
      <c r="P3623" s="7">
        <f t="shared" si="511"/>
        <v>45471</v>
      </c>
      <c r="Q3623">
        <v>129</v>
      </c>
      <c r="R3623">
        <v>0</v>
      </c>
      <c r="S3623">
        <v>1</v>
      </c>
      <c r="T3623">
        <v>21</v>
      </c>
      <c r="U3623" t="s">
        <v>33</v>
      </c>
      <c r="W3623" t="str">
        <f t="shared" si="507"/>
        <v>Lost</v>
      </c>
      <c r="X3623" t="str">
        <f>_xlfn.XLOOKUP(B3623,'Customers'!A:A,'Customers'!E:E,"")</f>
        <v>SMB</v>
      </c>
      <c r="Y3623">
        <f t="shared" si="508"/>
        <v>1</v>
      </c>
      <c r="Z3623">
        <f t="shared" si="509"/>
        <v>30</v>
      </c>
      <c r="AA3623">
        <f t="shared" si="512"/>
        <v>0</v>
      </c>
    </row>
    <row r="3624" spans="1:27">
      <c r="A3624" t="s">
        <v>10149</v>
      </c>
      <c r="B3624" t="s">
        <v>622</v>
      </c>
      <c r="C3624" t="s">
        <v>1486</v>
      </c>
      <c r="D3624" t="s">
        <v>19</v>
      </c>
      <c r="E3624" t="s">
        <v>177</v>
      </c>
      <c r="F3624" t="s">
        <v>184</v>
      </c>
      <c r="G3624" s="6">
        <f t="shared" si="504"/>
        <v>8000</v>
      </c>
      <c r="H3624" t="s">
        <v>39</v>
      </c>
      <c r="I3624" t="s">
        <v>133</v>
      </c>
      <c r="J3624" t="str">
        <f t="shared" si="505"/>
        <v>Aachal Soni</v>
      </c>
      <c r="K3624" t="s">
        <v>8608</v>
      </c>
      <c r="L3624" s="7">
        <f t="shared" si="510"/>
        <v>44959</v>
      </c>
      <c r="M3624" s="7">
        <v>45111</v>
      </c>
      <c r="N3624" s="1">
        <f t="shared" si="506"/>
        <v>45111</v>
      </c>
      <c r="P3624" s="7" t="str">
        <f t="shared" si="511"/>
        <v/>
      </c>
      <c r="R3624">
        <v>0</v>
      </c>
      <c r="S3624">
        <v>1</v>
      </c>
      <c r="T3624">
        <v>20.7</v>
      </c>
      <c r="U3624" t="s">
        <v>25</v>
      </c>
      <c r="W3624" t="str">
        <f t="shared" si="507"/>
        <v>Open</v>
      </c>
      <c r="X3624" t="str">
        <f>_xlfn.XLOOKUP(B3624,'Customers'!A:A,'Customers'!E:E,"")</f>
        <v>Enterprise</v>
      </c>
      <c r="Y3624">
        <f t="shared" si="508"/>
        <v>0</v>
      </c>
      <c r="Z3624" t="str">
        <f t="shared" si="509"/>
        <v/>
      </c>
      <c r="AA3624">
        <f t="shared" si="512"/>
        <v>0</v>
      </c>
    </row>
    <row r="3625" spans="1:27">
      <c r="A3625" t="s">
        <v>10150</v>
      </c>
      <c r="B3625" t="s">
        <v>3324</v>
      </c>
      <c r="C3625" t="s">
        <v>18</v>
      </c>
      <c r="D3625" t="s">
        <v>66</v>
      </c>
      <c r="E3625" t="s">
        <v>115</v>
      </c>
      <c r="F3625" t="s">
        <v>10151</v>
      </c>
      <c r="G3625" s="6">
        <f t="shared" si="504"/>
        <v>7887</v>
      </c>
      <c r="H3625" t="s">
        <v>172</v>
      </c>
      <c r="I3625" t="s">
        <v>145</v>
      </c>
      <c r="J3625" t="str">
        <f t="shared" si="505"/>
        <v>Krish Varughese</v>
      </c>
      <c r="K3625" t="s">
        <v>10152</v>
      </c>
      <c r="L3625" s="7">
        <f t="shared" si="510"/>
        <v>44772</v>
      </c>
      <c r="M3625" s="7">
        <v>44803</v>
      </c>
      <c r="N3625" s="1">
        <f t="shared" si="506"/>
        <v>44803</v>
      </c>
      <c r="O3625" s="7">
        <v>44937</v>
      </c>
      <c r="P3625" s="7">
        <f t="shared" si="511"/>
        <v>44937</v>
      </c>
      <c r="Q3625">
        <v>165</v>
      </c>
      <c r="R3625">
        <v>0</v>
      </c>
      <c r="S3625">
        <v>1</v>
      </c>
      <c r="T3625">
        <v>12.6</v>
      </c>
      <c r="U3625" t="s">
        <v>100</v>
      </c>
      <c r="W3625" t="str">
        <f t="shared" si="507"/>
        <v>Lost</v>
      </c>
      <c r="X3625" t="str">
        <f>_xlfn.XLOOKUP(B3625,'Customers'!A:A,'Customers'!E:E,"")</f>
        <v>SMB</v>
      </c>
      <c r="Y3625">
        <f t="shared" si="508"/>
        <v>1</v>
      </c>
      <c r="Z3625">
        <f t="shared" si="509"/>
        <v>134</v>
      </c>
      <c r="AA3625">
        <f t="shared" si="512"/>
        <v>1</v>
      </c>
    </row>
    <row r="3626" spans="1:27">
      <c r="A3626" t="s">
        <v>10153</v>
      </c>
      <c r="B3626" t="s">
        <v>10154</v>
      </c>
      <c r="C3626" t="s">
        <v>3753</v>
      </c>
      <c r="D3626" t="s">
        <v>37</v>
      </c>
      <c r="E3626" t="s">
        <v>177</v>
      </c>
      <c r="F3626" t="s">
        <v>10155</v>
      </c>
      <c r="G3626" s="6">
        <f t="shared" si="504"/>
        <v>59899</v>
      </c>
      <c r="H3626" t="s">
        <v>22</v>
      </c>
      <c r="I3626" t="s">
        <v>86</v>
      </c>
      <c r="J3626" t="str">
        <f t="shared" si="505"/>
        <v>Mason Solanki</v>
      </c>
      <c r="K3626" t="s">
        <v>2395</v>
      </c>
      <c r="L3626" s="7">
        <f t="shared" si="510"/>
        <v>45267</v>
      </c>
      <c r="M3626" s="7">
        <v>45411</v>
      </c>
      <c r="N3626" s="1">
        <f t="shared" si="506"/>
        <v>45411</v>
      </c>
      <c r="P3626" s="7" t="str">
        <f t="shared" si="511"/>
        <v/>
      </c>
      <c r="R3626">
        <v>0</v>
      </c>
      <c r="S3626">
        <v>1</v>
      </c>
      <c r="T3626">
        <v>26.9</v>
      </c>
      <c r="U3626" t="s">
        <v>33</v>
      </c>
      <c r="W3626" t="str">
        <f t="shared" si="507"/>
        <v>Open</v>
      </c>
      <c r="X3626" t="str">
        <f>_xlfn.XLOOKUP(B3626,'Customers'!A:A,'Customers'!E:E,"")</f>
        <v>Mid-Market</v>
      </c>
      <c r="Y3626">
        <f t="shared" si="508"/>
        <v>0</v>
      </c>
      <c r="Z3626" t="str">
        <f t="shared" si="509"/>
        <v/>
      </c>
      <c r="AA3626">
        <f t="shared" si="512"/>
        <v>0</v>
      </c>
    </row>
    <row r="3627" spans="1:27">
      <c r="A3627" t="s">
        <v>10156</v>
      </c>
      <c r="B3627" t="s">
        <v>3599</v>
      </c>
      <c r="C3627" t="s">
        <v>3349</v>
      </c>
      <c r="D3627" t="s">
        <v>37</v>
      </c>
      <c r="E3627" t="s">
        <v>91</v>
      </c>
      <c r="F3627" t="s">
        <v>10157</v>
      </c>
      <c r="G3627" s="6">
        <f t="shared" si="504"/>
        <v>134371</v>
      </c>
      <c r="H3627" t="s">
        <v>39</v>
      </c>
      <c r="I3627" t="s">
        <v>139</v>
      </c>
      <c r="J3627" t="str">
        <f t="shared" si="505"/>
        <v>Champak Rao</v>
      </c>
      <c r="K3627" t="s">
        <v>2685</v>
      </c>
      <c r="L3627" s="7">
        <f t="shared" si="510"/>
        <v>45065</v>
      </c>
      <c r="M3627" s="7">
        <v>45125</v>
      </c>
      <c r="N3627" s="1">
        <f t="shared" si="506"/>
        <v>45125</v>
      </c>
      <c r="O3627" s="7">
        <v>45190</v>
      </c>
      <c r="P3627" s="7">
        <f t="shared" si="511"/>
        <v>45190</v>
      </c>
      <c r="Q3627">
        <v>125</v>
      </c>
      <c r="R3627">
        <v>0</v>
      </c>
      <c r="S3627">
        <v>1</v>
      </c>
      <c r="T3627">
        <v>1.4</v>
      </c>
      <c r="U3627" t="s">
        <v>25</v>
      </c>
      <c r="W3627" t="str">
        <f t="shared" si="507"/>
        <v>Won</v>
      </c>
      <c r="X3627" t="str">
        <f>_xlfn.XLOOKUP(B3627,'Customers'!A:A,'Customers'!E:E,"")</f>
        <v>Enterprise</v>
      </c>
      <c r="Y3627">
        <f t="shared" si="508"/>
        <v>1</v>
      </c>
      <c r="Z3627">
        <f t="shared" si="509"/>
        <v>65</v>
      </c>
      <c r="AA3627">
        <f t="shared" si="512"/>
        <v>1</v>
      </c>
    </row>
    <row r="3628" spans="1:27">
      <c r="A3628" t="s">
        <v>10158</v>
      </c>
      <c r="B3628" t="s">
        <v>7359</v>
      </c>
      <c r="C3628" t="s">
        <v>4315</v>
      </c>
      <c r="D3628" t="s">
        <v>19</v>
      </c>
      <c r="E3628" t="s">
        <v>91</v>
      </c>
      <c r="F3628" t="s">
        <v>10159</v>
      </c>
      <c r="G3628" s="6">
        <f t="shared" si="504"/>
        <v>8558</v>
      </c>
      <c r="H3628" t="s">
        <v>47</v>
      </c>
      <c r="I3628" t="s">
        <v>139</v>
      </c>
      <c r="J3628" t="str">
        <f t="shared" si="505"/>
        <v>Champak Rao</v>
      </c>
      <c r="K3628" t="s">
        <v>10160</v>
      </c>
      <c r="L3628" s="7">
        <f t="shared" si="510"/>
        <v>44640</v>
      </c>
      <c r="M3628" s="7">
        <v>44752</v>
      </c>
      <c r="N3628" s="1">
        <f t="shared" si="506"/>
        <v>44752</v>
      </c>
      <c r="O3628" s="7">
        <v>44727</v>
      </c>
      <c r="P3628" s="7">
        <f t="shared" si="511"/>
        <v>44727</v>
      </c>
      <c r="Q3628">
        <v>87</v>
      </c>
      <c r="R3628">
        <v>1</v>
      </c>
      <c r="S3628">
        <v>4</v>
      </c>
      <c r="T3628">
        <v>21.4</v>
      </c>
      <c r="U3628" t="s">
        <v>58</v>
      </c>
      <c r="W3628" t="str">
        <f t="shared" si="507"/>
        <v>Won</v>
      </c>
      <c r="X3628" t="str">
        <f>_xlfn.XLOOKUP(B3628,'Customers'!A:A,'Customers'!E:E,"")</f>
        <v>Enterprise</v>
      </c>
      <c r="Y3628">
        <f t="shared" si="508"/>
        <v>1</v>
      </c>
      <c r="Z3628">
        <f t="shared" si="509"/>
        <v>-25</v>
      </c>
      <c r="AA3628">
        <f t="shared" si="512"/>
        <v>0</v>
      </c>
    </row>
    <row r="3629" spans="1:27">
      <c r="A3629" t="s">
        <v>10161</v>
      </c>
      <c r="B3629" t="s">
        <v>1915</v>
      </c>
      <c r="C3629" t="s">
        <v>137</v>
      </c>
      <c r="D3629" t="s">
        <v>66</v>
      </c>
      <c r="E3629" t="s">
        <v>28</v>
      </c>
      <c r="F3629" t="s">
        <v>1292</v>
      </c>
      <c r="G3629" s="6">
        <f t="shared" si="504"/>
        <v>12000</v>
      </c>
      <c r="H3629" t="s">
        <v>30</v>
      </c>
      <c r="I3629" t="s">
        <v>139</v>
      </c>
      <c r="J3629" t="str">
        <f t="shared" si="505"/>
        <v>Champak Rao</v>
      </c>
      <c r="K3629" t="s">
        <v>6842</v>
      </c>
      <c r="L3629" s="7">
        <f t="shared" si="510"/>
        <v>45558</v>
      </c>
      <c r="M3629" s="7">
        <v>45738</v>
      </c>
      <c r="N3629" s="1">
        <f t="shared" si="506"/>
        <v>45738</v>
      </c>
      <c r="P3629" s="7" t="str">
        <f t="shared" si="511"/>
        <v/>
      </c>
      <c r="R3629">
        <v>0</v>
      </c>
      <c r="S3629">
        <v>1</v>
      </c>
      <c r="T3629">
        <v>19.899999999999999</v>
      </c>
      <c r="U3629" t="s">
        <v>58</v>
      </c>
      <c r="W3629" t="str">
        <f t="shared" si="507"/>
        <v>Open</v>
      </c>
      <c r="X3629" t="str">
        <f>_xlfn.XLOOKUP(B3629,'Customers'!A:A,'Customers'!E:E,"")</f>
        <v>Mid-Market</v>
      </c>
      <c r="Y3629">
        <f t="shared" si="508"/>
        <v>0</v>
      </c>
      <c r="Z3629" t="str">
        <f t="shared" si="509"/>
        <v/>
      </c>
      <c r="AA3629">
        <f t="shared" si="512"/>
        <v>0</v>
      </c>
    </row>
    <row r="3630" spans="1:27">
      <c r="A3630" t="s">
        <v>10162</v>
      </c>
      <c r="B3630" t="s">
        <v>4753</v>
      </c>
      <c r="C3630" t="s">
        <v>18</v>
      </c>
      <c r="D3630" t="s">
        <v>66</v>
      </c>
      <c r="E3630" t="s">
        <v>45</v>
      </c>
      <c r="F3630" t="s">
        <v>10163</v>
      </c>
      <c r="G3630" s="6">
        <f t="shared" si="504"/>
        <v>21670</v>
      </c>
      <c r="H3630" t="s">
        <v>172</v>
      </c>
      <c r="I3630" t="s">
        <v>23</v>
      </c>
      <c r="J3630" t="str">
        <f t="shared" si="505"/>
        <v>Nihal Bhasin</v>
      </c>
      <c r="K3630" t="s">
        <v>2514</v>
      </c>
      <c r="L3630" s="7">
        <f t="shared" si="510"/>
        <v>44877</v>
      </c>
      <c r="M3630" s="7">
        <v>44993</v>
      </c>
      <c r="N3630" s="1">
        <f t="shared" si="506"/>
        <v>44993</v>
      </c>
      <c r="P3630" s="7" t="str">
        <f t="shared" si="511"/>
        <v/>
      </c>
      <c r="R3630">
        <v>0</v>
      </c>
      <c r="S3630">
        <v>1</v>
      </c>
      <c r="T3630">
        <v>11.2</v>
      </c>
      <c r="U3630" t="s">
        <v>33</v>
      </c>
      <c r="W3630" t="str">
        <f t="shared" si="507"/>
        <v>Open</v>
      </c>
      <c r="X3630" t="str">
        <f>_xlfn.XLOOKUP(B3630,'Customers'!A:A,'Customers'!E:E,"")</f>
        <v>Mid-Market</v>
      </c>
      <c r="Y3630">
        <f t="shared" si="508"/>
        <v>0</v>
      </c>
      <c r="Z3630" t="str">
        <f t="shared" si="509"/>
        <v/>
      </c>
      <c r="AA3630">
        <f t="shared" si="512"/>
        <v>0</v>
      </c>
    </row>
    <row r="3631" spans="1:27">
      <c r="A3631" t="s">
        <v>10164</v>
      </c>
      <c r="B3631" t="s">
        <v>3665</v>
      </c>
      <c r="C3631" t="s">
        <v>2807</v>
      </c>
      <c r="D3631" t="s">
        <v>37</v>
      </c>
      <c r="E3631" t="s">
        <v>28</v>
      </c>
      <c r="F3631" t="s">
        <v>10165</v>
      </c>
      <c r="G3631" s="6">
        <f t="shared" si="504"/>
        <v>88709</v>
      </c>
      <c r="H3631" t="s">
        <v>22</v>
      </c>
      <c r="I3631" t="s">
        <v>156</v>
      </c>
      <c r="J3631" t="str">
        <f t="shared" si="505"/>
        <v>Lakshmi Hayre</v>
      </c>
      <c r="K3631" t="s">
        <v>6488</v>
      </c>
      <c r="L3631" s="7">
        <f t="shared" si="510"/>
        <v>45371</v>
      </c>
      <c r="M3631" s="7">
        <v>45499</v>
      </c>
      <c r="N3631" s="1">
        <f t="shared" si="506"/>
        <v>45499</v>
      </c>
      <c r="P3631" s="7" t="str">
        <f t="shared" si="511"/>
        <v/>
      </c>
      <c r="R3631">
        <v>0</v>
      </c>
      <c r="S3631">
        <v>1</v>
      </c>
      <c r="T3631">
        <v>31.8</v>
      </c>
      <c r="U3631" t="s">
        <v>33</v>
      </c>
      <c r="W3631" t="str">
        <f t="shared" si="507"/>
        <v>Open</v>
      </c>
      <c r="X3631" t="str">
        <f>_xlfn.XLOOKUP(B3631,'Customers'!A:A,'Customers'!E:E,"")</f>
        <v>SMB</v>
      </c>
      <c r="Y3631">
        <f t="shared" si="508"/>
        <v>0</v>
      </c>
      <c r="Z3631" t="str">
        <f t="shared" si="509"/>
        <v/>
      </c>
      <c r="AA3631">
        <f t="shared" si="512"/>
        <v>0</v>
      </c>
    </row>
    <row r="3632" spans="1:27">
      <c r="A3632" t="s">
        <v>10166</v>
      </c>
      <c r="B3632" t="s">
        <v>1915</v>
      </c>
      <c r="C3632" t="s">
        <v>639</v>
      </c>
      <c r="D3632" t="s">
        <v>66</v>
      </c>
      <c r="E3632" t="s">
        <v>54</v>
      </c>
      <c r="F3632" t="s">
        <v>10167</v>
      </c>
      <c r="G3632" s="6">
        <f t="shared" si="504"/>
        <v>4865</v>
      </c>
      <c r="H3632" t="s">
        <v>22</v>
      </c>
      <c r="I3632" t="s">
        <v>778</v>
      </c>
      <c r="J3632" t="str">
        <f t="shared" si="505"/>
        <v>Nihal Bhasin</v>
      </c>
      <c r="K3632" t="s">
        <v>2250</v>
      </c>
      <c r="L3632" s="7">
        <f t="shared" si="510"/>
        <v>45548</v>
      </c>
      <c r="M3632" s="7">
        <v>45565</v>
      </c>
      <c r="N3632" s="1">
        <f t="shared" si="506"/>
        <v>45565</v>
      </c>
      <c r="P3632" s="7" t="str">
        <f t="shared" si="511"/>
        <v/>
      </c>
      <c r="R3632">
        <v>0</v>
      </c>
      <c r="S3632">
        <v>1</v>
      </c>
      <c r="T3632">
        <v>30.4</v>
      </c>
      <c r="U3632" t="s">
        <v>100</v>
      </c>
      <c r="W3632" t="str">
        <f t="shared" si="507"/>
        <v>Open</v>
      </c>
      <c r="X3632" t="str">
        <f>_xlfn.XLOOKUP(B3632,'Customers'!A:A,'Customers'!E:E,"")</f>
        <v>Mid-Market</v>
      </c>
      <c r="Y3632">
        <f t="shared" si="508"/>
        <v>0</v>
      </c>
      <c r="Z3632" t="str">
        <f t="shared" si="509"/>
        <v/>
      </c>
      <c r="AA3632">
        <f t="shared" si="512"/>
        <v>0</v>
      </c>
    </row>
    <row r="3633" spans="1:27">
      <c r="A3633" t="s">
        <v>10168</v>
      </c>
      <c r="B3633" t="s">
        <v>5721</v>
      </c>
      <c r="C3633" t="s">
        <v>1626</v>
      </c>
      <c r="D3633" t="s">
        <v>37</v>
      </c>
      <c r="E3633" t="s">
        <v>115</v>
      </c>
      <c r="F3633" t="s">
        <v>10169</v>
      </c>
      <c r="G3633" s="6">
        <f t="shared" si="504"/>
        <v>103075</v>
      </c>
      <c r="H3633" t="s">
        <v>161</v>
      </c>
      <c r="I3633" t="s">
        <v>31</v>
      </c>
      <c r="J3633" t="str">
        <f t="shared" si="505"/>
        <v>Ati Seshadri</v>
      </c>
      <c r="K3633" t="s">
        <v>228</v>
      </c>
      <c r="L3633" s="7">
        <f t="shared" si="510"/>
        <v>44701</v>
      </c>
      <c r="M3633" s="7">
        <v>44807</v>
      </c>
      <c r="N3633" s="1">
        <f t="shared" si="506"/>
        <v>44807</v>
      </c>
      <c r="O3633" s="7">
        <v>44873</v>
      </c>
      <c r="P3633" s="7">
        <f t="shared" si="511"/>
        <v>44873</v>
      </c>
      <c r="Q3633">
        <v>172</v>
      </c>
      <c r="R3633">
        <v>0</v>
      </c>
      <c r="S3633">
        <v>1</v>
      </c>
      <c r="T3633">
        <v>21.7</v>
      </c>
      <c r="U3633" t="s">
        <v>100</v>
      </c>
      <c r="W3633" t="str">
        <f t="shared" si="507"/>
        <v>Lost</v>
      </c>
      <c r="X3633" t="str">
        <f>_xlfn.XLOOKUP(B3633,'Customers'!A:A,'Customers'!E:E,"")</f>
        <v>SMB</v>
      </c>
      <c r="Y3633">
        <f t="shared" si="508"/>
        <v>1</v>
      </c>
      <c r="Z3633">
        <f t="shared" si="509"/>
        <v>66</v>
      </c>
      <c r="AA3633">
        <f t="shared" si="512"/>
        <v>1</v>
      </c>
    </row>
    <row r="3634" spans="1:27">
      <c r="A3634" t="s">
        <v>10170</v>
      </c>
      <c r="B3634" t="s">
        <v>8288</v>
      </c>
      <c r="C3634" t="s">
        <v>1885</v>
      </c>
      <c r="D3634" t="s">
        <v>19</v>
      </c>
      <c r="E3634" t="s">
        <v>28</v>
      </c>
      <c r="F3634" t="s">
        <v>10171</v>
      </c>
      <c r="G3634" s="6">
        <f t="shared" si="504"/>
        <v>3322</v>
      </c>
      <c r="H3634" t="s">
        <v>56</v>
      </c>
      <c r="I3634" t="s">
        <v>80</v>
      </c>
      <c r="J3634" t="str">
        <f t="shared" si="505"/>
        <v>Shivani Natt</v>
      </c>
      <c r="K3634" t="s">
        <v>2093</v>
      </c>
      <c r="L3634" s="7">
        <f t="shared" si="510"/>
        <v>44624</v>
      </c>
      <c r="M3634" s="7">
        <v>44642</v>
      </c>
      <c r="N3634" s="1">
        <f t="shared" si="506"/>
        <v>44642</v>
      </c>
      <c r="P3634" s="7" t="str">
        <f t="shared" si="511"/>
        <v/>
      </c>
      <c r="R3634">
        <v>0</v>
      </c>
      <c r="S3634">
        <v>1</v>
      </c>
      <c r="T3634">
        <v>14</v>
      </c>
      <c r="U3634" t="s">
        <v>25</v>
      </c>
      <c r="W3634" t="str">
        <f t="shared" si="507"/>
        <v>Open</v>
      </c>
      <c r="X3634" t="str">
        <f>_xlfn.XLOOKUP(B3634,'Customers'!A:A,'Customers'!E:E,"")</f>
        <v>SMB</v>
      </c>
      <c r="Y3634">
        <f t="shared" si="508"/>
        <v>0</v>
      </c>
      <c r="Z3634" t="str">
        <f t="shared" si="509"/>
        <v/>
      </c>
      <c r="AA3634">
        <f t="shared" si="512"/>
        <v>0</v>
      </c>
    </row>
    <row r="3635" spans="1:27">
      <c r="A3635" t="s">
        <v>10172</v>
      </c>
      <c r="B3635" t="s">
        <v>3482</v>
      </c>
      <c r="C3635" t="s">
        <v>1708</v>
      </c>
      <c r="D3635" t="s">
        <v>53</v>
      </c>
      <c r="E3635" t="s">
        <v>20</v>
      </c>
      <c r="F3635" t="s">
        <v>10173</v>
      </c>
      <c r="G3635" s="6">
        <f t="shared" si="504"/>
        <v>12907</v>
      </c>
      <c r="H3635" t="s">
        <v>22</v>
      </c>
      <c r="I3635" t="s">
        <v>133</v>
      </c>
      <c r="J3635" t="str">
        <f t="shared" si="505"/>
        <v>Aachal Soni</v>
      </c>
      <c r="K3635" t="s">
        <v>1254</v>
      </c>
      <c r="L3635" s="7">
        <f t="shared" si="510"/>
        <v>45259</v>
      </c>
      <c r="M3635" s="7">
        <v>45379</v>
      </c>
      <c r="N3635" s="1">
        <f t="shared" si="506"/>
        <v>45379</v>
      </c>
      <c r="P3635" s="7" t="str">
        <f t="shared" si="511"/>
        <v/>
      </c>
      <c r="R3635">
        <v>0</v>
      </c>
      <c r="S3635">
        <v>1</v>
      </c>
      <c r="T3635">
        <v>3.3</v>
      </c>
      <c r="U3635" t="s">
        <v>33</v>
      </c>
      <c r="W3635" t="str">
        <f t="shared" si="507"/>
        <v>Open</v>
      </c>
      <c r="X3635" t="str">
        <f>_xlfn.XLOOKUP(B3635,'Customers'!A:A,'Customers'!E:E,"")</f>
        <v>Mid-Market</v>
      </c>
      <c r="Y3635">
        <f t="shared" si="508"/>
        <v>0</v>
      </c>
      <c r="Z3635" t="str">
        <f t="shared" si="509"/>
        <v/>
      </c>
      <c r="AA3635">
        <f t="shared" si="512"/>
        <v>0</v>
      </c>
    </row>
    <row r="3636" spans="1:27">
      <c r="A3636" t="s">
        <v>10174</v>
      </c>
      <c r="B3636" t="s">
        <v>412</v>
      </c>
      <c r="C3636" t="s">
        <v>18</v>
      </c>
      <c r="D3636" t="s">
        <v>53</v>
      </c>
      <c r="E3636" t="s">
        <v>54</v>
      </c>
      <c r="F3636" t="s">
        <v>7296</v>
      </c>
      <c r="G3636" s="6">
        <f t="shared" si="504"/>
        <v>47000</v>
      </c>
      <c r="H3636" t="s">
        <v>79</v>
      </c>
      <c r="I3636" t="s">
        <v>73</v>
      </c>
      <c r="J3636" t="str">
        <f t="shared" si="505"/>
        <v>Karan Karnik</v>
      </c>
      <c r="K3636" t="s">
        <v>4317</v>
      </c>
      <c r="L3636" s="7">
        <f t="shared" si="510"/>
        <v>44941</v>
      </c>
      <c r="M3636" s="7">
        <v>45082</v>
      </c>
      <c r="N3636" s="1">
        <f t="shared" si="506"/>
        <v>45082</v>
      </c>
      <c r="P3636" s="7" t="str">
        <f t="shared" si="511"/>
        <v/>
      </c>
      <c r="R3636">
        <v>0</v>
      </c>
      <c r="S3636">
        <v>1</v>
      </c>
      <c r="T3636">
        <v>1.8</v>
      </c>
      <c r="U3636" t="s">
        <v>33</v>
      </c>
      <c r="W3636" t="str">
        <f t="shared" si="507"/>
        <v>Open</v>
      </c>
      <c r="X3636" t="str">
        <f>_xlfn.XLOOKUP(B3636,'Customers'!A:A,'Customers'!E:E,"")</f>
        <v>SMB</v>
      </c>
      <c r="Y3636">
        <f t="shared" si="508"/>
        <v>0</v>
      </c>
      <c r="Z3636" t="str">
        <f t="shared" si="509"/>
        <v/>
      </c>
      <c r="AA3636">
        <f t="shared" si="512"/>
        <v>0</v>
      </c>
    </row>
    <row r="3637" spans="1:27">
      <c r="A3637" t="s">
        <v>10175</v>
      </c>
      <c r="B3637" t="s">
        <v>10176</v>
      </c>
      <c r="C3637" t="s">
        <v>4009</v>
      </c>
      <c r="D3637" t="s">
        <v>37</v>
      </c>
      <c r="E3637" t="s">
        <v>91</v>
      </c>
      <c r="F3637" t="s">
        <v>10177</v>
      </c>
      <c r="G3637" s="6">
        <f t="shared" si="504"/>
        <v>58750</v>
      </c>
      <c r="H3637" t="s">
        <v>79</v>
      </c>
      <c r="I3637" t="s">
        <v>127</v>
      </c>
      <c r="J3637" t="str">
        <f t="shared" si="505"/>
        <v>Kashish Patla</v>
      </c>
      <c r="K3637" t="s">
        <v>10178</v>
      </c>
      <c r="L3637" s="7">
        <f t="shared" si="510"/>
        <v>45629</v>
      </c>
      <c r="M3637" s="7">
        <v>45795</v>
      </c>
      <c r="N3637" s="1">
        <f t="shared" si="506"/>
        <v>45795</v>
      </c>
      <c r="O3637" s="7">
        <v>45823</v>
      </c>
      <c r="P3637" s="7">
        <f t="shared" si="511"/>
        <v>45823</v>
      </c>
      <c r="Q3637">
        <v>194</v>
      </c>
      <c r="R3637">
        <v>1</v>
      </c>
      <c r="S3637">
        <v>2</v>
      </c>
      <c r="T3637">
        <v>1.4</v>
      </c>
      <c r="U3637" t="s">
        <v>42</v>
      </c>
      <c r="W3637" t="str">
        <f t="shared" si="507"/>
        <v>Won</v>
      </c>
      <c r="X3637" t="str">
        <f>_xlfn.XLOOKUP(B3637,'Customers'!A:A,'Customers'!E:E,"")</f>
        <v>SMB</v>
      </c>
      <c r="Y3637">
        <f t="shared" si="508"/>
        <v>1</v>
      </c>
      <c r="Z3637">
        <f t="shared" si="509"/>
        <v>28</v>
      </c>
      <c r="AA3637">
        <f t="shared" si="512"/>
        <v>0</v>
      </c>
    </row>
    <row r="3638" spans="1:27">
      <c r="A3638" t="s">
        <v>10179</v>
      </c>
      <c r="B3638" t="s">
        <v>2062</v>
      </c>
      <c r="C3638" t="s">
        <v>612</v>
      </c>
      <c r="D3638" t="s">
        <v>53</v>
      </c>
      <c r="E3638" t="s">
        <v>115</v>
      </c>
      <c r="F3638" t="s">
        <v>10180</v>
      </c>
      <c r="G3638" s="6">
        <f t="shared" si="504"/>
        <v>13207</v>
      </c>
      <c r="H3638" t="s">
        <v>47</v>
      </c>
      <c r="I3638" t="s">
        <v>351</v>
      </c>
      <c r="J3638" t="str">
        <f t="shared" si="505"/>
        <v>Rachit Lall</v>
      </c>
      <c r="K3638" t="s">
        <v>2233</v>
      </c>
      <c r="L3638" s="7">
        <f t="shared" si="510"/>
        <v>44668</v>
      </c>
      <c r="M3638" s="7">
        <v>44818</v>
      </c>
      <c r="N3638" s="1">
        <f t="shared" si="506"/>
        <v>44818</v>
      </c>
      <c r="O3638" s="7">
        <v>44758</v>
      </c>
      <c r="P3638" s="7">
        <f t="shared" si="511"/>
        <v>44758</v>
      </c>
      <c r="Q3638">
        <v>90</v>
      </c>
      <c r="R3638">
        <v>0</v>
      </c>
      <c r="S3638">
        <v>1</v>
      </c>
      <c r="T3638">
        <v>16.2</v>
      </c>
      <c r="U3638" t="s">
        <v>100</v>
      </c>
      <c r="W3638" t="str">
        <f t="shared" si="507"/>
        <v>Lost</v>
      </c>
      <c r="X3638" t="str">
        <f>_xlfn.XLOOKUP(B3638,'Customers'!A:A,'Customers'!E:E,"")</f>
        <v>Mid-Market</v>
      </c>
      <c r="Y3638">
        <f t="shared" si="508"/>
        <v>1</v>
      </c>
      <c r="Z3638">
        <f t="shared" si="509"/>
        <v>-60</v>
      </c>
      <c r="AA3638">
        <f t="shared" si="512"/>
        <v>0</v>
      </c>
    </row>
    <row r="3639" spans="1:27">
      <c r="A3639" t="s">
        <v>10181</v>
      </c>
      <c r="B3639" t="s">
        <v>7617</v>
      </c>
      <c r="C3639" t="s">
        <v>2588</v>
      </c>
      <c r="D3639" t="s">
        <v>66</v>
      </c>
      <c r="E3639" t="s">
        <v>91</v>
      </c>
      <c r="F3639" t="s">
        <v>10182</v>
      </c>
      <c r="G3639" s="6">
        <f t="shared" si="504"/>
        <v>4364</v>
      </c>
      <c r="H3639" t="s">
        <v>151</v>
      </c>
      <c r="I3639" t="s">
        <v>80</v>
      </c>
      <c r="J3639" t="str">
        <f t="shared" si="505"/>
        <v>Shivani Natt</v>
      </c>
      <c r="K3639" t="s">
        <v>3535</v>
      </c>
      <c r="L3639" s="7">
        <f t="shared" si="510"/>
        <v>45366</v>
      </c>
      <c r="M3639" s="7">
        <v>45485</v>
      </c>
      <c r="N3639" s="1">
        <f t="shared" si="506"/>
        <v>45485</v>
      </c>
      <c r="O3639" s="7">
        <v>45526</v>
      </c>
      <c r="P3639" s="7">
        <f t="shared" si="511"/>
        <v>45526</v>
      </c>
      <c r="Q3639">
        <v>160</v>
      </c>
      <c r="R3639">
        <v>0</v>
      </c>
      <c r="S3639">
        <v>1</v>
      </c>
      <c r="T3639">
        <v>23.5</v>
      </c>
      <c r="U3639" t="s">
        <v>58</v>
      </c>
      <c r="W3639" t="str">
        <f t="shared" si="507"/>
        <v>Won</v>
      </c>
      <c r="X3639" t="str">
        <f>_xlfn.XLOOKUP(B3639,'Customers'!A:A,'Customers'!E:E,"")</f>
        <v>SMB</v>
      </c>
      <c r="Y3639">
        <f t="shared" si="508"/>
        <v>1</v>
      </c>
      <c r="Z3639">
        <f t="shared" si="509"/>
        <v>41</v>
      </c>
      <c r="AA3639">
        <f t="shared" si="512"/>
        <v>1</v>
      </c>
    </row>
    <row r="3640" spans="1:27">
      <c r="A3640" t="s">
        <v>10183</v>
      </c>
      <c r="B3640" t="s">
        <v>6736</v>
      </c>
      <c r="C3640" t="s">
        <v>18</v>
      </c>
      <c r="D3640" t="s">
        <v>66</v>
      </c>
      <c r="E3640" t="s">
        <v>115</v>
      </c>
      <c r="F3640" t="s">
        <v>10184</v>
      </c>
      <c r="G3640" s="6">
        <f t="shared" si="504"/>
        <v>5982</v>
      </c>
      <c r="H3640" t="s">
        <v>47</v>
      </c>
      <c r="I3640" t="s">
        <v>145</v>
      </c>
      <c r="J3640" t="str">
        <f t="shared" si="505"/>
        <v>Krish Varughese</v>
      </c>
      <c r="K3640" t="s">
        <v>1726</v>
      </c>
      <c r="L3640" s="7">
        <f t="shared" si="510"/>
        <v>45449</v>
      </c>
      <c r="M3640" s="7">
        <v>45559</v>
      </c>
      <c r="N3640" s="1">
        <f t="shared" si="506"/>
        <v>45559</v>
      </c>
      <c r="O3640" s="7">
        <v>45599</v>
      </c>
      <c r="P3640" s="7">
        <f t="shared" si="511"/>
        <v>45599</v>
      </c>
      <c r="Q3640">
        <v>150</v>
      </c>
      <c r="R3640">
        <v>0</v>
      </c>
      <c r="S3640">
        <v>1</v>
      </c>
      <c r="T3640">
        <v>17.600000000000001</v>
      </c>
      <c r="U3640" t="s">
        <v>33</v>
      </c>
      <c r="W3640" t="str">
        <f t="shared" si="507"/>
        <v>Lost</v>
      </c>
      <c r="X3640" t="str">
        <f>_xlfn.XLOOKUP(B3640,'Customers'!A:A,'Customers'!E:E,"")</f>
        <v>Mid-Market</v>
      </c>
      <c r="Y3640">
        <f t="shared" si="508"/>
        <v>1</v>
      </c>
      <c r="Z3640">
        <f t="shared" si="509"/>
        <v>40</v>
      </c>
      <c r="AA3640">
        <f t="shared" si="512"/>
        <v>1</v>
      </c>
    </row>
    <row r="3641" spans="1:27">
      <c r="A3641" t="s">
        <v>10185</v>
      </c>
      <c r="B3641" t="s">
        <v>4879</v>
      </c>
      <c r="C3641" t="s">
        <v>2484</v>
      </c>
      <c r="D3641" t="s">
        <v>66</v>
      </c>
      <c r="E3641" t="s">
        <v>28</v>
      </c>
      <c r="F3641" t="s">
        <v>10186</v>
      </c>
      <c r="G3641" s="6">
        <f t="shared" si="504"/>
        <v>14593</v>
      </c>
      <c r="H3641" t="s">
        <v>22</v>
      </c>
      <c r="I3641" t="s">
        <v>117</v>
      </c>
      <c r="J3641" t="str">
        <f t="shared" si="505"/>
        <v>Ekta Uppal</v>
      </c>
      <c r="K3641" t="s">
        <v>8335</v>
      </c>
      <c r="L3641" s="7">
        <f t="shared" si="510"/>
        <v>44601</v>
      </c>
      <c r="M3641" s="7">
        <v>44715</v>
      </c>
      <c r="N3641" s="1">
        <f t="shared" si="506"/>
        <v>44715</v>
      </c>
      <c r="P3641" s="7" t="str">
        <f t="shared" si="511"/>
        <v/>
      </c>
      <c r="R3641">
        <v>0</v>
      </c>
      <c r="S3641">
        <v>1</v>
      </c>
      <c r="T3641">
        <v>5</v>
      </c>
      <c r="U3641" t="s">
        <v>42</v>
      </c>
      <c r="W3641" t="str">
        <f t="shared" si="507"/>
        <v>Open</v>
      </c>
      <c r="X3641" t="str">
        <f>_xlfn.XLOOKUP(B3641,'Customers'!A:A,'Customers'!E:E,"")</f>
        <v>Mid-Market</v>
      </c>
      <c r="Y3641">
        <f t="shared" si="508"/>
        <v>0</v>
      </c>
      <c r="Z3641" t="str">
        <f t="shared" si="509"/>
        <v/>
      </c>
      <c r="AA3641">
        <f t="shared" si="512"/>
        <v>0</v>
      </c>
    </row>
    <row r="3642" spans="1:27">
      <c r="A3642" t="s">
        <v>10187</v>
      </c>
      <c r="B3642" t="s">
        <v>4425</v>
      </c>
      <c r="C3642" t="s">
        <v>2661</v>
      </c>
      <c r="D3642" t="s">
        <v>66</v>
      </c>
      <c r="E3642" t="s">
        <v>20</v>
      </c>
      <c r="F3642" t="s">
        <v>1787</v>
      </c>
      <c r="G3642" s="6">
        <f t="shared" si="504"/>
        <v>18000</v>
      </c>
      <c r="H3642" t="s">
        <v>56</v>
      </c>
      <c r="I3642" t="s">
        <v>105</v>
      </c>
      <c r="J3642" t="str">
        <f t="shared" si="505"/>
        <v>Hemangini Bahri</v>
      </c>
      <c r="K3642" t="s">
        <v>551</v>
      </c>
      <c r="L3642" s="7">
        <f t="shared" si="510"/>
        <v>45647</v>
      </c>
      <c r="M3642" s="7">
        <v>45727</v>
      </c>
      <c r="N3642" s="1">
        <f t="shared" si="506"/>
        <v>45727</v>
      </c>
      <c r="P3642" s="7" t="str">
        <f t="shared" si="511"/>
        <v/>
      </c>
      <c r="R3642">
        <v>0</v>
      </c>
      <c r="S3642">
        <v>1</v>
      </c>
      <c r="U3642" t="s">
        <v>42</v>
      </c>
      <c r="W3642" t="str">
        <f t="shared" si="507"/>
        <v>Open</v>
      </c>
      <c r="X3642" t="str">
        <f>_xlfn.XLOOKUP(B3642,'Customers'!A:A,'Customers'!E:E,"")</f>
        <v>Mid-Market</v>
      </c>
      <c r="Y3642">
        <f t="shared" si="508"/>
        <v>0</v>
      </c>
      <c r="Z3642" t="str">
        <f t="shared" si="509"/>
        <v/>
      </c>
      <c r="AA3642">
        <f t="shared" si="512"/>
        <v>0</v>
      </c>
    </row>
    <row r="3643" spans="1:27">
      <c r="A3643" t="s">
        <v>10188</v>
      </c>
      <c r="B3643" t="s">
        <v>1352</v>
      </c>
      <c r="C3643" t="s">
        <v>5937</v>
      </c>
      <c r="D3643" t="s">
        <v>37</v>
      </c>
      <c r="E3643" t="s">
        <v>28</v>
      </c>
      <c r="F3643" t="s">
        <v>10189</v>
      </c>
      <c r="G3643" s="6">
        <f t="shared" si="504"/>
        <v>109979</v>
      </c>
      <c r="H3643" t="s">
        <v>56</v>
      </c>
      <c r="I3643" t="s">
        <v>105</v>
      </c>
      <c r="J3643" t="str">
        <f t="shared" si="505"/>
        <v>Hemangini Bahri</v>
      </c>
      <c r="K3643" t="s">
        <v>4235</v>
      </c>
      <c r="L3643" s="7">
        <f t="shared" si="510"/>
        <v>44692</v>
      </c>
      <c r="M3643" s="7">
        <v>44847</v>
      </c>
      <c r="N3643" s="1">
        <f t="shared" si="506"/>
        <v>44847</v>
      </c>
      <c r="P3643" s="7" t="str">
        <f t="shared" si="511"/>
        <v/>
      </c>
      <c r="R3643">
        <v>0</v>
      </c>
      <c r="S3643">
        <v>1</v>
      </c>
      <c r="T3643">
        <v>12.7</v>
      </c>
      <c r="U3643" t="s">
        <v>33</v>
      </c>
      <c r="W3643" t="str">
        <f t="shared" si="507"/>
        <v>Open</v>
      </c>
      <c r="X3643" t="str">
        <f>_xlfn.XLOOKUP(B3643,'Customers'!A:A,'Customers'!E:E,"")</f>
        <v>Mid-Market</v>
      </c>
      <c r="Y3643">
        <f t="shared" si="508"/>
        <v>0</v>
      </c>
      <c r="Z3643" t="str">
        <f t="shared" si="509"/>
        <v/>
      </c>
      <c r="AA3643">
        <f t="shared" si="512"/>
        <v>0</v>
      </c>
    </row>
    <row r="3644" spans="1:27">
      <c r="A3644" t="s">
        <v>10190</v>
      </c>
      <c r="B3644" t="s">
        <v>1542</v>
      </c>
      <c r="C3644" t="s">
        <v>5723</v>
      </c>
      <c r="D3644" t="s">
        <v>66</v>
      </c>
      <c r="E3644" t="s">
        <v>177</v>
      </c>
      <c r="F3644" t="s">
        <v>10191</v>
      </c>
      <c r="G3644" s="6">
        <f t="shared" si="504"/>
        <v>21197</v>
      </c>
      <c r="H3644" t="s">
        <v>22</v>
      </c>
      <c r="I3644" t="s">
        <v>139</v>
      </c>
      <c r="J3644" t="str">
        <f t="shared" si="505"/>
        <v>Champak Rao</v>
      </c>
      <c r="K3644" t="s">
        <v>10192</v>
      </c>
      <c r="L3644" s="7">
        <f t="shared" si="510"/>
        <v>44731</v>
      </c>
      <c r="M3644" s="7">
        <v>44793</v>
      </c>
      <c r="N3644" s="1">
        <f t="shared" si="506"/>
        <v>44793</v>
      </c>
      <c r="P3644" s="7" t="str">
        <f t="shared" si="511"/>
        <v/>
      </c>
      <c r="R3644">
        <v>0</v>
      </c>
      <c r="S3644">
        <v>1</v>
      </c>
      <c r="T3644">
        <v>15.6</v>
      </c>
      <c r="U3644" t="s">
        <v>25</v>
      </c>
      <c r="W3644" t="str">
        <f t="shared" si="507"/>
        <v>Open</v>
      </c>
      <c r="X3644" t="str">
        <f>_xlfn.XLOOKUP(B3644,'Customers'!A:A,'Customers'!E:E,"")</f>
        <v>Enterprise</v>
      </c>
      <c r="Y3644">
        <f t="shared" si="508"/>
        <v>0</v>
      </c>
      <c r="Z3644" t="str">
        <f t="shared" si="509"/>
        <v/>
      </c>
      <c r="AA3644">
        <f t="shared" si="512"/>
        <v>0</v>
      </c>
    </row>
    <row r="3645" spans="1:27">
      <c r="A3645" t="s">
        <v>10193</v>
      </c>
      <c r="B3645" t="s">
        <v>5419</v>
      </c>
      <c r="C3645" t="s">
        <v>864</v>
      </c>
      <c r="D3645" t="s">
        <v>19</v>
      </c>
      <c r="E3645" t="s">
        <v>45</v>
      </c>
      <c r="F3645" t="s">
        <v>10194</v>
      </c>
      <c r="G3645" s="6">
        <f t="shared" si="504"/>
        <v>1721</v>
      </c>
      <c r="H3645" t="s">
        <v>172</v>
      </c>
      <c r="I3645" t="s">
        <v>68</v>
      </c>
      <c r="J3645" t="str">
        <f t="shared" si="505"/>
        <v>Anamika Keer</v>
      </c>
      <c r="K3645" t="s">
        <v>2962</v>
      </c>
      <c r="L3645" s="7">
        <f t="shared" si="510"/>
        <v>44900</v>
      </c>
      <c r="M3645" s="7">
        <v>44974</v>
      </c>
      <c r="N3645" s="1">
        <f t="shared" si="506"/>
        <v>44974</v>
      </c>
      <c r="P3645" s="7" t="str">
        <f t="shared" si="511"/>
        <v/>
      </c>
      <c r="R3645">
        <v>0</v>
      </c>
      <c r="S3645">
        <v>1</v>
      </c>
      <c r="T3645">
        <v>33.200000000000003</v>
      </c>
      <c r="U3645" t="s">
        <v>58</v>
      </c>
      <c r="W3645" t="str">
        <f t="shared" si="507"/>
        <v>Open</v>
      </c>
      <c r="X3645" t="str">
        <f>_xlfn.XLOOKUP(B3645,'Customers'!A:A,'Customers'!E:E,"")</f>
        <v>Mid-Market</v>
      </c>
      <c r="Y3645">
        <f t="shared" si="508"/>
        <v>0</v>
      </c>
      <c r="Z3645" t="str">
        <f t="shared" si="509"/>
        <v/>
      </c>
      <c r="AA3645">
        <f t="shared" si="512"/>
        <v>0</v>
      </c>
    </row>
    <row r="3646" spans="1:27">
      <c r="A3646" t="s">
        <v>10195</v>
      </c>
      <c r="B3646" t="s">
        <v>642</v>
      </c>
      <c r="C3646" t="s">
        <v>2567</v>
      </c>
      <c r="D3646" t="s">
        <v>66</v>
      </c>
      <c r="E3646" t="s">
        <v>91</v>
      </c>
      <c r="F3646" t="s">
        <v>10196</v>
      </c>
      <c r="G3646" s="6">
        <f t="shared" si="504"/>
        <v>10126</v>
      </c>
      <c r="H3646" t="s">
        <v>161</v>
      </c>
      <c r="I3646" t="s">
        <v>73</v>
      </c>
      <c r="J3646" t="str">
        <f t="shared" si="505"/>
        <v>Karan Karnik</v>
      </c>
      <c r="K3646" t="s">
        <v>2282</v>
      </c>
      <c r="L3646" s="7">
        <f t="shared" si="510"/>
        <v>45654</v>
      </c>
      <c r="M3646" s="7">
        <v>45770</v>
      </c>
      <c r="N3646" s="1">
        <f t="shared" si="506"/>
        <v>45770</v>
      </c>
      <c r="O3646" s="7">
        <v>45713</v>
      </c>
      <c r="P3646" s="7">
        <f t="shared" si="511"/>
        <v>45713</v>
      </c>
      <c r="Q3646">
        <v>59</v>
      </c>
      <c r="R3646">
        <v>0</v>
      </c>
      <c r="S3646">
        <v>1</v>
      </c>
      <c r="T3646">
        <v>10.9</v>
      </c>
      <c r="U3646" t="s">
        <v>100</v>
      </c>
      <c r="W3646" t="str">
        <f t="shared" si="507"/>
        <v>Won</v>
      </c>
      <c r="X3646" t="str">
        <f>_xlfn.XLOOKUP(B3646,'Customers'!A:A,'Customers'!E:E,"")</f>
        <v>Enterprise</v>
      </c>
      <c r="Y3646">
        <f t="shared" si="508"/>
        <v>1</v>
      </c>
      <c r="Z3646">
        <f t="shared" si="509"/>
        <v>-57</v>
      </c>
      <c r="AA3646">
        <f t="shared" si="512"/>
        <v>0</v>
      </c>
    </row>
    <row r="3647" spans="1:27">
      <c r="A3647" t="s">
        <v>10197</v>
      </c>
      <c r="B3647" t="s">
        <v>1974</v>
      </c>
      <c r="C3647" t="s">
        <v>18</v>
      </c>
      <c r="D3647" t="s">
        <v>183</v>
      </c>
      <c r="E3647" t="s">
        <v>28</v>
      </c>
      <c r="F3647" t="s">
        <v>10198</v>
      </c>
      <c r="G3647" s="6">
        <f t="shared" si="504"/>
        <v>11119</v>
      </c>
      <c r="H3647" t="s">
        <v>47</v>
      </c>
      <c r="I3647" t="s">
        <v>105</v>
      </c>
      <c r="J3647" t="str">
        <f t="shared" si="505"/>
        <v>Hemangini Bahri</v>
      </c>
      <c r="K3647" t="s">
        <v>269</v>
      </c>
      <c r="L3647" s="7">
        <f t="shared" si="510"/>
        <v>44864</v>
      </c>
      <c r="M3647" s="7">
        <v>45013</v>
      </c>
      <c r="N3647" s="1">
        <f t="shared" si="506"/>
        <v>45013</v>
      </c>
      <c r="P3647" s="7" t="str">
        <f t="shared" si="511"/>
        <v/>
      </c>
      <c r="R3647">
        <v>0</v>
      </c>
      <c r="S3647">
        <v>1</v>
      </c>
      <c r="T3647">
        <v>4</v>
      </c>
      <c r="U3647" t="s">
        <v>58</v>
      </c>
      <c r="W3647" t="str">
        <f t="shared" si="507"/>
        <v>Open</v>
      </c>
      <c r="X3647" t="str">
        <f>_xlfn.XLOOKUP(B3647,'Customers'!A:A,'Customers'!E:E,"")</f>
        <v>SMB</v>
      </c>
      <c r="Y3647">
        <f t="shared" si="508"/>
        <v>0</v>
      </c>
      <c r="Z3647" t="str">
        <f t="shared" si="509"/>
        <v/>
      </c>
      <c r="AA3647">
        <f t="shared" si="512"/>
        <v>0</v>
      </c>
    </row>
    <row r="3648" spans="1:27">
      <c r="A3648" t="s">
        <v>10199</v>
      </c>
      <c r="B3648" t="s">
        <v>2314</v>
      </c>
      <c r="C3648" t="s">
        <v>934</v>
      </c>
      <c r="D3648" t="s">
        <v>66</v>
      </c>
      <c r="E3648" t="s">
        <v>91</v>
      </c>
      <c r="F3648" t="s">
        <v>10200</v>
      </c>
      <c r="G3648" s="6">
        <f t="shared" si="504"/>
        <v>15256</v>
      </c>
      <c r="H3648" t="s">
        <v>39</v>
      </c>
      <c r="I3648" t="s">
        <v>62</v>
      </c>
      <c r="J3648" t="str">
        <f t="shared" si="505"/>
        <v>Jairaj Panchal</v>
      </c>
      <c r="K3648" t="s">
        <v>8906</v>
      </c>
      <c r="L3648" s="7">
        <f t="shared" si="510"/>
        <v>45599</v>
      </c>
      <c r="M3648" s="7">
        <v>45624</v>
      </c>
      <c r="N3648" s="1">
        <f t="shared" si="506"/>
        <v>45624</v>
      </c>
      <c r="O3648" s="7">
        <v>45761</v>
      </c>
      <c r="P3648" s="7">
        <f t="shared" si="511"/>
        <v>45761</v>
      </c>
      <c r="Q3648">
        <v>162</v>
      </c>
      <c r="R3648">
        <v>0</v>
      </c>
      <c r="S3648">
        <v>1</v>
      </c>
      <c r="T3648">
        <v>20.8</v>
      </c>
      <c r="U3648" t="s">
        <v>25</v>
      </c>
      <c r="W3648" t="str">
        <f t="shared" si="507"/>
        <v>Won</v>
      </c>
      <c r="X3648" t="str">
        <f>_xlfn.XLOOKUP(B3648,'Customers'!A:A,'Customers'!E:E,"")</f>
        <v>Enterprise</v>
      </c>
      <c r="Y3648">
        <f t="shared" si="508"/>
        <v>1</v>
      </c>
      <c r="Z3648">
        <f t="shared" si="509"/>
        <v>137</v>
      </c>
      <c r="AA3648">
        <f t="shared" si="512"/>
        <v>1</v>
      </c>
    </row>
    <row r="3649" spans="1:27">
      <c r="A3649" t="s">
        <v>10201</v>
      </c>
      <c r="B3649" t="s">
        <v>2544</v>
      </c>
      <c r="C3649" t="s">
        <v>2370</v>
      </c>
      <c r="D3649" t="s">
        <v>183</v>
      </c>
      <c r="E3649" t="s">
        <v>177</v>
      </c>
      <c r="F3649" t="s">
        <v>10202</v>
      </c>
      <c r="G3649" s="6">
        <f t="shared" si="504"/>
        <v>14341</v>
      </c>
      <c r="H3649" t="s">
        <v>79</v>
      </c>
      <c r="I3649" t="s">
        <v>73</v>
      </c>
      <c r="J3649" t="str">
        <f t="shared" si="505"/>
        <v>Karan Karnik</v>
      </c>
      <c r="K3649" t="s">
        <v>9717</v>
      </c>
      <c r="L3649" s="7">
        <f t="shared" si="510"/>
        <v>44713</v>
      </c>
      <c r="M3649" s="7">
        <v>44844</v>
      </c>
      <c r="N3649" s="1">
        <f t="shared" si="506"/>
        <v>44844</v>
      </c>
      <c r="P3649" s="7" t="str">
        <f t="shared" si="511"/>
        <v/>
      </c>
      <c r="R3649">
        <v>0</v>
      </c>
      <c r="S3649">
        <v>1</v>
      </c>
      <c r="T3649">
        <v>18.7</v>
      </c>
      <c r="U3649" t="s">
        <v>33</v>
      </c>
      <c r="W3649" t="str">
        <f t="shared" si="507"/>
        <v>Open</v>
      </c>
      <c r="X3649" t="str">
        <f>_xlfn.XLOOKUP(B3649,'Customers'!A:A,'Customers'!E:E,"")</f>
        <v>SMB</v>
      </c>
      <c r="Y3649">
        <f t="shared" si="508"/>
        <v>0</v>
      </c>
      <c r="Z3649" t="str">
        <f t="shared" si="509"/>
        <v/>
      </c>
      <c r="AA3649">
        <f t="shared" si="512"/>
        <v>0</v>
      </c>
    </row>
    <row r="3650" spans="1:27">
      <c r="A3650" t="s">
        <v>10203</v>
      </c>
      <c r="B3650" t="s">
        <v>1645</v>
      </c>
      <c r="C3650" t="s">
        <v>9491</v>
      </c>
      <c r="D3650" t="s">
        <v>53</v>
      </c>
      <c r="E3650" t="s">
        <v>91</v>
      </c>
      <c r="F3650" t="s">
        <v>10204</v>
      </c>
      <c r="G3650" s="6">
        <f t="shared" ref="G3650:G3713" si="513">IF(F3650="","",IF(RIGHT(UPPER(SUBSTITUTE(SUBSTITUTE(SUBSTITUTE(TRIM(F3650),"$",""),",","")," ","")),1)="K",VALUE(LEFT(UPPER(SUBSTITUTE(SUBSTITUTE(SUBSTITUTE(TRIM(F3650),"$",""),",","")," ","")),LEN(UPPER(SUBSTITUTE(SUBSTITUTE(SUBSTITUTE(TRIM(F3650),"$",""),",","")," ","")))-1))*1000,IF(RIGHT(UPPER(SUBSTITUTE(SUBSTITUTE(SUBSTITUTE(TRIM(F3650),"$",""),",","")," ","")),1)="M",VALUE(LEFT(UPPER(SUBSTITUTE(SUBSTITUTE(SUBSTITUTE(TRIM(F3650),"$",""),",","")," ","")),LEN(UPPER(SUBSTITUTE(SUBSTITUTE(SUBSTITUTE(TRIM(F3650),"$",""),",","")," ","")))-1))*1000000,VALUE(SUBSTITUTE(SUBSTITUTE(SUBSTITUTE(TRIM(F3650),"$",""),",","")," ","")))))</f>
        <v>35455</v>
      </c>
      <c r="H3650" t="s">
        <v>30</v>
      </c>
      <c r="I3650" t="s">
        <v>268</v>
      </c>
      <c r="J3650" t="str">
        <f t="shared" ref="J3650:J3713" si="514">PROPER(TRIM(I3650))</f>
        <v>Panini Kade</v>
      </c>
      <c r="K3650" t="s">
        <v>1385</v>
      </c>
      <c r="L3650" s="7">
        <f t="shared" si="510"/>
        <v>44985</v>
      </c>
      <c r="M3650" s="7">
        <v>45068</v>
      </c>
      <c r="N3650" s="1">
        <f t="shared" ref="N3650:N3713" si="515">IF(M3650="","",IF(ISNUMBER(M3650),M3650,IF(ISNUMBER(SEARCH("/",M3650)),DATE(VALUE(RIGHT(M3650,4)),VALUE(MID(M3650,4,2)),VALUE(LEFT(M3650,2))),DATE(VALUE(LEFT(M3650,4)),VALUE(MID(M3650,6,2)),VALUE(RIGHT(M3650,2))))))</f>
        <v>45068</v>
      </c>
      <c r="O3650" s="7">
        <v>45120</v>
      </c>
      <c r="P3650" s="7">
        <f t="shared" si="511"/>
        <v>45120</v>
      </c>
      <c r="Q3650">
        <v>135</v>
      </c>
      <c r="R3650">
        <v>0</v>
      </c>
      <c r="S3650">
        <v>1</v>
      </c>
      <c r="T3650">
        <v>24.3</v>
      </c>
      <c r="U3650" t="s">
        <v>42</v>
      </c>
      <c r="W3650" t="str">
        <f t="shared" ref="W3650:W3713" si="516">IF(E3650="","",IF(E3650="Closed Won","Won",IF(E3650="Closed Lost","Lost","Open")))</f>
        <v>Won</v>
      </c>
      <c r="X3650" t="str">
        <f>_xlfn.XLOOKUP(B3650,'Customers'!A:A,'Customers'!E:E,"")</f>
        <v>SMB</v>
      </c>
      <c r="Y3650">
        <f t="shared" ref="Y3650:Y3713" si="517">IF(OR(W3650="Won",W3650="Lost"),1,0)</f>
        <v>1</v>
      </c>
      <c r="Z3650">
        <f t="shared" ref="Z3650:Z3713" si="518">IF(OR(N3650="",P3650=""),"",P3650-N3650)</f>
        <v>52</v>
      </c>
      <c r="AA3650">
        <f t="shared" si="512"/>
        <v>1</v>
      </c>
    </row>
    <row r="3651" spans="1:27">
      <c r="A3651" t="s">
        <v>10205</v>
      </c>
      <c r="B3651" t="s">
        <v>3563</v>
      </c>
      <c r="C3651" t="s">
        <v>1619</v>
      </c>
      <c r="D3651" t="s">
        <v>53</v>
      </c>
      <c r="E3651" t="s">
        <v>54</v>
      </c>
      <c r="F3651" t="s">
        <v>10206</v>
      </c>
      <c r="G3651" s="6">
        <f t="shared" si="513"/>
        <v>33584</v>
      </c>
      <c r="H3651" t="s">
        <v>47</v>
      </c>
      <c r="I3651" t="s">
        <v>31</v>
      </c>
      <c r="J3651" t="str">
        <f t="shared" si="514"/>
        <v>Ati Seshadri</v>
      </c>
      <c r="K3651" t="s">
        <v>2093</v>
      </c>
      <c r="L3651" s="7">
        <f t="shared" ref="L3651:L3714" si="519">IF(K3651="","",IF(ISNUMBER(K3651),K3651,IF(ISNUMBER(SEARCH("/",K3651)),DATE(VALUE(RIGHT(K3651,4)),VALUE(MID(K3651,4,2)),VALUE(LEFT(K3651,2))),DATE(VALUE(LEFT(K3651,4)),VALUE(MID(K3651,6,2)),VALUE(RIGHT(K3651,2))))))</f>
        <v>44624</v>
      </c>
      <c r="M3651" s="7">
        <v>44677</v>
      </c>
      <c r="N3651" s="1">
        <f t="shared" si="515"/>
        <v>44677</v>
      </c>
      <c r="P3651" s="7" t="str">
        <f t="shared" ref="P3651:P3714" si="520">IF(O3651="","",IF(ISNUMBER(O3651),O3651,DATE(VALUE(LEFT(O3651,4)),VALUE(MID(O3651,6,2)),VALUE(RIGHT(O3651,2)))))</f>
        <v/>
      </c>
      <c r="R3651">
        <v>0</v>
      </c>
      <c r="S3651">
        <v>1</v>
      </c>
      <c r="U3651" t="s">
        <v>58</v>
      </c>
      <c r="W3651" t="str">
        <f t="shared" si="516"/>
        <v>Open</v>
      </c>
      <c r="X3651" t="str">
        <f>_xlfn.XLOOKUP(B3651,'Customers'!A:A,'Customers'!E:E,"")</f>
        <v>Mid-Market</v>
      </c>
      <c r="Y3651">
        <f t="shared" si="517"/>
        <v>0</v>
      </c>
      <c r="Z3651" t="str">
        <f t="shared" si="518"/>
        <v/>
      </c>
      <c r="AA3651">
        <f t="shared" ref="AA3651:AA3714" si="521">IF(AND(Y3651=1,Z3651&gt;30),1,0)</f>
        <v>0</v>
      </c>
    </row>
    <row r="3652" spans="1:27">
      <c r="A3652" t="s">
        <v>10207</v>
      </c>
      <c r="B3652" t="s">
        <v>10208</v>
      </c>
      <c r="C3652" t="s">
        <v>330</v>
      </c>
      <c r="D3652" t="s">
        <v>19</v>
      </c>
      <c r="E3652" t="s">
        <v>177</v>
      </c>
      <c r="F3652" t="s">
        <v>10209</v>
      </c>
      <c r="G3652" s="6">
        <f t="shared" si="513"/>
        <v>4917</v>
      </c>
      <c r="H3652" t="s">
        <v>56</v>
      </c>
      <c r="I3652" t="s">
        <v>145</v>
      </c>
      <c r="J3652" t="str">
        <f t="shared" si="514"/>
        <v>Krish Varughese</v>
      </c>
      <c r="K3652" t="s">
        <v>2950</v>
      </c>
      <c r="L3652" s="7">
        <f t="shared" si="519"/>
        <v>45145</v>
      </c>
      <c r="M3652" s="7">
        <v>45185</v>
      </c>
      <c r="N3652" s="1">
        <f t="shared" si="515"/>
        <v>45185</v>
      </c>
      <c r="P3652" s="7" t="str">
        <f t="shared" si="520"/>
        <v/>
      </c>
      <c r="R3652">
        <v>0</v>
      </c>
      <c r="S3652">
        <v>1</v>
      </c>
      <c r="T3652">
        <v>10.6</v>
      </c>
      <c r="U3652" t="s">
        <v>33</v>
      </c>
      <c r="W3652" t="str">
        <f t="shared" si="516"/>
        <v>Open</v>
      </c>
      <c r="X3652" t="str">
        <f>_xlfn.XLOOKUP(B3652,'Customers'!A:A,'Customers'!E:E,"")</f>
        <v>SMB</v>
      </c>
      <c r="Y3652">
        <f t="shared" si="517"/>
        <v>0</v>
      </c>
      <c r="Z3652" t="str">
        <f t="shared" si="518"/>
        <v/>
      </c>
      <c r="AA3652">
        <f t="shared" si="521"/>
        <v>0</v>
      </c>
    </row>
    <row r="3653" spans="1:27">
      <c r="A3653" t="s">
        <v>10210</v>
      </c>
      <c r="B3653" t="s">
        <v>5239</v>
      </c>
      <c r="C3653" t="s">
        <v>18</v>
      </c>
      <c r="D3653" t="s">
        <v>183</v>
      </c>
      <c r="E3653" t="s">
        <v>54</v>
      </c>
      <c r="F3653" t="s">
        <v>10211</v>
      </c>
      <c r="G3653" s="6">
        <f t="shared" si="513"/>
        <v>13145</v>
      </c>
      <c r="H3653" t="s">
        <v>161</v>
      </c>
      <c r="I3653" t="s">
        <v>274</v>
      </c>
      <c r="J3653" t="str">
        <f t="shared" si="514"/>
        <v>Rachit Lall</v>
      </c>
      <c r="K3653" t="s">
        <v>1976</v>
      </c>
      <c r="L3653" s="7">
        <f t="shared" si="519"/>
        <v>45047</v>
      </c>
      <c r="M3653" s="7">
        <v>45137</v>
      </c>
      <c r="N3653" s="1">
        <f t="shared" si="515"/>
        <v>45137</v>
      </c>
      <c r="P3653" s="7" t="str">
        <f t="shared" si="520"/>
        <v/>
      </c>
      <c r="R3653">
        <v>0</v>
      </c>
      <c r="S3653">
        <v>1</v>
      </c>
      <c r="T3653">
        <v>28.7</v>
      </c>
      <c r="U3653" t="s">
        <v>25</v>
      </c>
      <c r="W3653" t="str">
        <f t="shared" si="516"/>
        <v>Open</v>
      </c>
      <c r="X3653" t="str">
        <f>_xlfn.XLOOKUP(B3653,'Customers'!A:A,'Customers'!E:E,"")</f>
        <v>Enterprise</v>
      </c>
      <c r="Y3653">
        <f t="shared" si="517"/>
        <v>0</v>
      </c>
      <c r="Z3653" t="str">
        <f t="shared" si="518"/>
        <v/>
      </c>
      <c r="AA3653">
        <f t="shared" si="521"/>
        <v>0</v>
      </c>
    </row>
    <row r="3654" spans="1:27">
      <c r="A3654" t="s">
        <v>10212</v>
      </c>
      <c r="B3654" t="s">
        <v>2445</v>
      </c>
      <c r="C3654" t="s">
        <v>8333</v>
      </c>
      <c r="D3654" t="s">
        <v>53</v>
      </c>
      <c r="E3654" t="s">
        <v>20</v>
      </c>
      <c r="F3654" t="s">
        <v>10213</v>
      </c>
      <c r="G3654" s="6">
        <f t="shared" si="513"/>
        <v>13534</v>
      </c>
      <c r="H3654" t="s">
        <v>172</v>
      </c>
      <c r="I3654" t="s">
        <v>98</v>
      </c>
      <c r="J3654" t="str">
        <f t="shared" si="514"/>
        <v>Amruta Sinha</v>
      </c>
      <c r="K3654" t="s">
        <v>6268</v>
      </c>
      <c r="L3654" s="7">
        <f t="shared" si="519"/>
        <v>45067</v>
      </c>
      <c r="M3654" s="7">
        <v>45219</v>
      </c>
      <c r="N3654" s="1">
        <f t="shared" si="515"/>
        <v>45219</v>
      </c>
      <c r="P3654" s="7" t="str">
        <f t="shared" si="520"/>
        <v/>
      </c>
      <c r="R3654">
        <v>0</v>
      </c>
      <c r="S3654">
        <v>1</v>
      </c>
      <c r="T3654">
        <v>34.4</v>
      </c>
      <c r="U3654" t="s">
        <v>42</v>
      </c>
      <c r="W3654" t="str">
        <f t="shared" si="516"/>
        <v>Open</v>
      </c>
      <c r="X3654" t="str">
        <f>_xlfn.XLOOKUP(B3654,'Customers'!A:A,'Customers'!E:E,"")</f>
        <v>Mid-Market</v>
      </c>
      <c r="Y3654">
        <f t="shared" si="517"/>
        <v>0</v>
      </c>
      <c r="Z3654" t="str">
        <f t="shared" si="518"/>
        <v/>
      </c>
      <c r="AA3654">
        <f t="shared" si="521"/>
        <v>0</v>
      </c>
    </row>
    <row r="3655" spans="1:27">
      <c r="A3655" t="s">
        <v>10214</v>
      </c>
      <c r="B3655" t="s">
        <v>35</v>
      </c>
      <c r="C3655" t="s">
        <v>1815</v>
      </c>
      <c r="D3655" t="s">
        <v>66</v>
      </c>
      <c r="E3655" t="s">
        <v>54</v>
      </c>
      <c r="F3655" t="s">
        <v>10215</v>
      </c>
      <c r="G3655" s="6">
        <f t="shared" si="513"/>
        <v>21321</v>
      </c>
      <c r="H3655" t="s">
        <v>161</v>
      </c>
      <c r="I3655" t="s">
        <v>361</v>
      </c>
      <c r="J3655" t="str">
        <f t="shared" si="514"/>
        <v>Jalsa Parsa</v>
      </c>
      <c r="K3655" t="s">
        <v>5907</v>
      </c>
      <c r="L3655" s="7">
        <f t="shared" si="519"/>
        <v>45244</v>
      </c>
      <c r="M3655" s="7">
        <v>45413</v>
      </c>
      <c r="N3655" s="1">
        <f t="shared" si="515"/>
        <v>45413</v>
      </c>
      <c r="P3655" s="7" t="str">
        <f t="shared" si="520"/>
        <v/>
      </c>
      <c r="R3655">
        <v>0</v>
      </c>
      <c r="S3655">
        <v>1</v>
      </c>
      <c r="T3655">
        <v>24.4</v>
      </c>
      <c r="U3655" t="s">
        <v>42</v>
      </c>
      <c r="W3655" t="str">
        <f t="shared" si="516"/>
        <v>Open</v>
      </c>
      <c r="X3655" t="str">
        <f>_xlfn.XLOOKUP(B3655,'Customers'!A:A,'Customers'!E:E,"")</f>
        <v>Enterprise</v>
      </c>
      <c r="Y3655">
        <f t="shared" si="517"/>
        <v>0</v>
      </c>
      <c r="Z3655" t="str">
        <f t="shared" si="518"/>
        <v/>
      </c>
      <c r="AA3655">
        <f t="shared" si="521"/>
        <v>0</v>
      </c>
    </row>
    <row r="3656" spans="1:27">
      <c r="A3656" t="s">
        <v>10216</v>
      </c>
      <c r="B3656" t="s">
        <v>7211</v>
      </c>
      <c r="C3656" t="s">
        <v>3072</v>
      </c>
      <c r="D3656" t="s">
        <v>53</v>
      </c>
      <c r="E3656" t="s">
        <v>91</v>
      </c>
      <c r="F3656" t="s">
        <v>10217</v>
      </c>
      <c r="G3656" s="6">
        <f t="shared" si="513"/>
        <v>13716</v>
      </c>
      <c r="H3656" t="s">
        <v>79</v>
      </c>
      <c r="I3656" t="s">
        <v>1500</v>
      </c>
      <c r="J3656" t="str">
        <f t="shared" si="514"/>
        <v>Mason Solanki</v>
      </c>
      <c r="K3656" t="s">
        <v>298</v>
      </c>
      <c r="L3656" s="7">
        <f t="shared" si="519"/>
        <v>44718</v>
      </c>
      <c r="M3656" s="7">
        <v>44782</v>
      </c>
      <c r="N3656" s="1">
        <f t="shared" si="515"/>
        <v>44782</v>
      </c>
      <c r="O3656" s="7">
        <v>44750</v>
      </c>
      <c r="P3656" s="7">
        <f t="shared" si="520"/>
        <v>44750</v>
      </c>
      <c r="Q3656">
        <v>32</v>
      </c>
      <c r="R3656">
        <v>1</v>
      </c>
      <c r="S3656">
        <v>3</v>
      </c>
      <c r="U3656" t="s">
        <v>33</v>
      </c>
      <c r="W3656" t="str">
        <f t="shared" si="516"/>
        <v>Won</v>
      </c>
      <c r="X3656" t="str">
        <f>_xlfn.XLOOKUP(B3656,'Customers'!A:A,'Customers'!E:E,"")</f>
        <v>Mid-Market</v>
      </c>
      <c r="Y3656">
        <f t="shared" si="517"/>
        <v>1</v>
      </c>
      <c r="Z3656">
        <f t="shared" si="518"/>
        <v>-32</v>
      </c>
      <c r="AA3656">
        <f t="shared" si="521"/>
        <v>0</v>
      </c>
    </row>
    <row r="3657" spans="1:27">
      <c r="A3657" t="s">
        <v>10218</v>
      </c>
      <c r="B3657" t="s">
        <v>10219</v>
      </c>
      <c r="C3657" t="s">
        <v>18</v>
      </c>
      <c r="D3657" t="s">
        <v>183</v>
      </c>
      <c r="E3657" t="s">
        <v>91</v>
      </c>
      <c r="F3657" t="s">
        <v>67</v>
      </c>
      <c r="G3657" s="6">
        <f t="shared" si="513"/>
        <v>7000</v>
      </c>
      <c r="H3657" t="s">
        <v>172</v>
      </c>
      <c r="I3657" t="s">
        <v>23</v>
      </c>
      <c r="J3657" t="str">
        <f t="shared" si="514"/>
        <v>Nihal Bhasin</v>
      </c>
      <c r="K3657" t="s">
        <v>1598</v>
      </c>
      <c r="L3657" s="7">
        <f t="shared" si="519"/>
        <v>44659</v>
      </c>
      <c r="M3657" s="7">
        <v>44709</v>
      </c>
      <c r="N3657" s="1">
        <f t="shared" si="515"/>
        <v>44709</v>
      </c>
      <c r="O3657" s="7">
        <v>44779</v>
      </c>
      <c r="P3657" s="7">
        <f t="shared" si="520"/>
        <v>44779</v>
      </c>
      <c r="Q3657">
        <v>120</v>
      </c>
      <c r="R3657">
        <v>0</v>
      </c>
      <c r="S3657">
        <v>1</v>
      </c>
      <c r="T3657">
        <v>33</v>
      </c>
      <c r="U3657" t="s">
        <v>25</v>
      </c>
      <c r="W3657" t="str">
        <f t="shared" si="516"/>
        <v>Won</v>
      </c>
      <c r="X3657" t="str">
        <f>_xlfn.XLOOKUP(B3657,'Customers'!A:A,'Customers'!E:E,"")</f>
        <v>SMB</v>
      </c>
      <c r="Y3657">
        <f t="shared" si="517"/>
        <v>1</v>
      </c>
      <c r="Z3657">
        <f t="shared" si="518"/>
        <v>70</v>
      </c>
      <c r="AA3657">
        <f t="shared" si="521"/>
        <v>1</v>
      </c>
    </row>
    <row r="3658" spans="1:27">
      <c r="A3658" t="s">
        <v>10220</v>
      </c>
      <c r="B3658" t="s">
        <v>8129</v>
      </c>
      <c r="C3658" t="s">
        <v>18</v>
      </c>
      <c r="D3658" t="s">
        <v>66</v>
      </c>
      <c r="E3658" t="s">
        <v>54</v>
      </c>
      <c r="F3658" t="s">
        <v>10221</v>
      </c>
      <c r="G3658" s="6">
        <f t="shared" si="513"/>
        <v>9911</v>
      </c>
      <c r="H3658" t="s">
        <v>161</v>
      </c>
      <c r="I3658" t="s">
        <v>232</v>
      </c>
      <c r="J3658" t="str">
        <f t="shared" si="514"/>
        <v>Patrick Sama</v>
      </c>
      <c r="K3658" t="s">
        <v>146</v>
      </c>
      <c r="L3658" s="7">
        <f t="shared" si="519"/>
        <v>44911</v>
      </c>
      <c r="M3658" s="7">
        <v>45089</v>
      </c>
      <c r="N3658" s="1">
        <f t="shared" si="515"/>
        <v>45089</v>
      </c>
      <c r="P3658" s="7" t="str">
        <f t="shared" si="520"/>
        <v/>
      </c>
      <c r="R3658">
        <v>0</v>
      </c>
      <c r="S3658">
        <v>1</v>
      </c>
      <c r="T3658">
        <v>0.7</v>
      </c>
      <c r="U3658" t="s">
        <v>25</v>
      </c>
      <c r="W3658" t="str">
        <f t="shared" si="516"/>
        <v>Open</v>
      </c>
      <c r="X3658" t="str">
        <f>_xlfn.XLOOKUP(B3658,'Customers'!A:A,'Customers'!E:E,"")</f>
        <v>Mid-Market</v>
      </c>
      <c r="Y3658">
        <f t="shared" si="517"/>
        <v>0</v>
      </c>
      <c r="Z3658" t="str">
        <f t="shared" si="518"/>
        <v/>
      </c>
      <c r="AA3658">
        <f t="shared" si="521"/>
        <v>0</v>
      </c>
    </row>
    <row r="3659" spans="1:27">
      <c r="A3659" t="s">
        <v>10222</v>
      </c>
      <c r="B3659" t="s">
        <v>10223</v>
      </c>
      <c r="C3659" t="s">
        <v>2782</v>
      </c>
      <c r="D3659" t="s">
        <v>37</v>
      </c>
      <c r="E3659" t="s">
        <v>28</v>
      </c>
      <c r="F3659" t="s">
        <v>10224</v>
      </c>
      <c r="G3659" s="6">
        <f t="shared" si="513"/>
        <v>177223</v>
      </c>
      <c r="H3659" t="s">
        <v>56</v>
      </c>
      <c r="I3659" t="s">
        <v>105</v>
      </c>
      <c r="J3659" t="str">
        <f t="shared" si="514"/>
        <v>Hemangini Bahri</v>
      </c>
      <c r="K3659" t="s">
        <v>2056</v>
      </c>
      <c r="L3659" s="7">
        <f t="shared" si="519"/>
        <v>44936</v>
      </c>
      <c r="M3659" s="7">
        <v>45026</v>
      </c>
      <c r="N3659" s="1">
        <f t="shared" si="515"/>
        <v>45026</v>
      </c>
      <c r="P3659" s="7" t="str">
        <f t="shared" si="520"/>
        <v/>
      </c>
      <c r="R3659">
        <v>0</v>
      </c>
      <c r="S3659">
        <v>1</v>
      </c>
      <c r="T3659">
        <v>24.1</v>
      </c>
      <c r="U3659" t="s">
        <v>33</v>
      </c>
      <c r="W3659" t="str">
        <f t="shared" si="516"/>
        <v>Open</v>
      </c>
      <c r="X3659" t="str">
        <f>_xlfn.XLOOKUP(B3659,'Customers'!A:A,'Customers'!E:E,"")</f>
        <v>Mid-Market</v>
      </c>
      <c r="Y3659">
        <f t="shared" si="517"/>
        <v>0</v>
      </c>
      <c r="Z3659" t="str">
        <f t="shared" si="518"/>
        <v/>
      </c>
      <c r="AA3659">
        <f t="shared" si="521"/>
        <v>0</v>
      </c>
    </row>
    <row r="3660" spans="1:27">
      <c r="A3660" t="s">
        <v>10225</v>
      </c>
      <c r="B3660" t="s">
        <v>4109</v>
      </c>
      <c r="C3660" t="s">
        <v>623</v>
      </c>
      <c r="D3660" t="s">
        <v>19</v>
      </c>
      <c r="E3660" t="s">
        <v>54</v>
      </c>
      <c r="F3660" t="s">
        <v>10226</v>
      </c>
      <c r="G3660" s="6">
        <f t="shared" si="513"/>
        <v>8537</v>
      </c>
      <c r="H3660" t="s">
        <v>56</v>
      </c>
      <c r="I3660" t="s">
        <v>23</v>
      </c>
      <c r="J3660" t="str">
        <f t="shared" si="514"/>
        <v>Nihal Bhasin</v>
      </c>
      <c r="K3660" t="s">
        <v>2875</v>
      </c>
      <c r="L3660" s="7">
        <f t="shared" si="519"/>
        <v>45444</v>
      </c>
      <c r="M3660" s="7">
        <v>45620</v>
      </c>
      <c r="N3660" s="1">
        <f t="shared" si="515"/>
        <v>45620</v>
      </c>
      <c r="P3660" s="7" t="str">
        <f t="shared" si="520"/>
        <v/>
      </c>
      <c r="R3660">
        <v>0</v>
      </c>
      <c r="S3660">
        <v>1</v>
      </c>
      <c r="U3660" t="s">
        <v>25</v>
      </c>
      <c r="W3660" t="str">
        <f t="shared" si="516"/>
        <v>Open</v>
      </c>
      <c r="X3660" t="str">
        <f>_xlfn.XLOOKUP(B3660,'Customers'!A:A,'Customers'!E:E,"")</f>
        <v>Mid-Market</v>
      </c>
      <c r="Y3660">
        <f t="shared" si="517"/>
        <v>0</v>
      </c>
      <c r="Z3660" t="str">
        <f t="shared" si="518"/>
        <v/>
      </c>
      <c r="AA3660">
        <f t="shared" si="521"/>
        <v>0</v>
      </c>
    </row>
    <row r="3661" spans="1:27">
      <c r="A3661" t="s">
        <v>10227</v>
      </c>
      <c r="B3661" t="s">
        <v>7787</v>
      </c>
      <c r="C3661" t="s">
        <v>1865</v>
      </c>
      <c r="D3661" t="s">
        <v>66</v>
      </c>
      <c r="E3661" t="s">
        <v>20</v>
      </c>
      <c r="F3661" t="s">
        <v>10228</v>
      </c>
      <c r="G3661" s="6">
        <f t="shared" si="513"/>
        <v>9301</v>
      </c>
      <c r="H3661" t="s">
        <v>79</v>
      </c>
      <c r="I3661" t="s">
        <v>117</v>
      </c>
      <c r="J3661" t="str">
        <f t="shared" si="514"/>
        <v>Ekta Uppal</v>
      </c>
      <c r="K3661" t="s">
        <v>2387</v>
      </c>
      <c r="L3661" s="7">
        <f t="shared" si="519"/>
        <v>45515</v>
      </c>
      <c r="M3661" s="7">
        <v>45654</v>
      </c>
      <c r="N3661" s="1">
        <f t="shared" si="515"/>
        <v>45654</v>
      </c>
      <c r="P3661" s="7" t="str">
        <f t="shared" si="520"/>
        <v/>
      </c>
      <c r="R3661">
        <v>0</v>
      </c>
      <c r="S3661">
        <v>1</v>
      </c>
      <c r="T3661">
        <v>19.100000000000001</v>
      </c>
      <c r="U3661" t="s">
        <v>58</v>
      </c>
      <c r="W3661" t="str">
        <f t="shared" si="516"/>
        <v>Open</v>
      </c>
      <c r="X3661" t="str">
        <f>_xlfn.XLOOKUP(B3661,'Customers'!A:A,'Customers'!E:E,"")</f>
        <v>Mid-Market</v>
      </c>
      <c r="Y3661">
        <f t="shared" si="517"/>
        <v>0</v>
      </c>
      <c r="Z3661" t="str">
        <f t="shared" si="518"/>
        <v/>
      </c>
      <c r="AA3661">
        <f t="shared" si="521"/>
        <v>0</v>
      </c>
    </row>
    <row r="3662" spans="1:27">
      <c r="A3662" t="s">
        <v>10229</v>
      </c>
      <c r="B3662" t="s">
        <v>6306</v>
      </c>
      <c r="C3662" t="s">
        <v>2680</v>
      </c>
      <c r="D3662" t="s">
        <v>53</v>
      </c>
      <c r="E3662" t="s">
        <v>28</v>
      </c>
      <c r="F3662" t="s">
        <v>10230</v>
      </c>
      <c r="G3662" s="6">
        <f t="shared" si="513"/>
        <v>15346</v>
      </c>
      <c r="H3662" t="s">
        <v>22</v>
      </c>
      <c r="I3662" t="s">
        <v>145</v>
      </c>
      <c r="J3662" t="str">
        <f t="shared" si="514"/>
        <v>Krish Varughese</v>
      </c>
      <c r="K3662" t="s">
        <v>6046</v>
      </c>
      <c r="L3662" s="7">
        <f t="shared" si="519"/>
        <v>45297</v>
      </c>
      <c r="M3662" s="7">
        <v>45325</v>
      </c>
      <c r="N3662" s="1">
        <f t="shared" si="515"/>
        <v>45325</v>
      </c>
      <c r="P3662" s="7" t="str">
        <f t="shared" si="520"/>
        <v/>
      </c>
      <c r="R3662">
        <v>0</v>
      </c>
      <c r="S3662">
        <v>1</v>
      </c>
      <c r="T3662">
        <v>23.6</v>
      </c>
      <c r="U3662" t="s">
        <v>33</v>
      </c>
      <c r="W3662" t="str">
        <f t="shared" si="516"/>
        <v>Open</v>
      </c>
      <c r="X3662" t="str">
        <f>_xlfn.XLOOKUP(B3662,'Customers'!A:A,'Customers'!E:E,"")</f>
        <v>Mid-Market</v>
      </c>
      <c r="Y3662">
        <f t="shared" si="517"/>
        <v>0</v>
      </c>
      <c r="Z3662" t="str">
        <f t="shared" si="518"/>
        <v/>
      </c>
      <c r="AA3662">
        <f t="shared" si="521"/>
        <v>0</v>
      </c>
    </row>
    <row r="3663" spans="1:27">
      <c r="A3663" t="s">
        <v>10231</v>
      </c>
      <c r="B3663" t="s">
        <v>2365</v>
      </c>
      <c r="C3663" t="s">
        <v>3387</v>
      </c>
      <c r="D3663" t="s">
        <v>183</v>
      </c>
      <c r="E3663" t="s">
        <v>177</v>
      </c>
      <c r="F3663" t="s">
        <v>10232</v>
      </c>
      <c r="G3663" s="6">
        <f t="shared" si="513"/>
        <v>11997</v>
      </c>
      <c r="H3663" t="s">
        <v>22</v>
      </c>
      <c r="I3663" t="s">
        <v>98</v>
      </c>
      <c r="J3663" t="str">
        <f t="shared" si="514"/>
        <v>Amruta Sinha</v>
      </c>
      <c r="K3663" t="s">
        <v>4687</v>
      </c>
      <c r="L3663" s="7">
        <f t="shared" si="519"/>
        <v>45119</v>
      </c>
      <c r="M3663" s="7">
        <v>45284</v>
      </c>
      <c r="N3663" s="1">
        <f t="shared" si="515"/>
        <v>45284</v>
      </c>
      <c r="P3663" s="7" t="str">
        <f t="shared" si="520"/>
        <v/>
      </c>
      <c r="R3663">
        <v>0</v>
      </c>
      <c r="S3663">
        <v>1</v>
      </c>
      <c r="T3663">
        <v>13.6</v>
      </c>
      <c r="U3663" t="s">
        <v>100</v>
      </c>
      <c r="W3663" t="str">
        <f t="shared" si="516"/>
        <v>Open</v>
      </c>
      <c r="X3663" t="str">
        <f>_xlfn.XLOOKUP(B3663,'Customers'!A:A,'Customers'!E:E,"")</f>
        <v>Enterprise</v>
      </c>
      <c r="Y3663">
        <f t="shared" si="517"/>
        <v>0</v>
      </c>
      <c r="Z3663" t="str">
        <f t="shared" si="518"/>
        <v/>
      </c>
      <c r="AA3663">
        <f t="shared" si="521"/>
        <v>0</v>
      </c>
    </row>
    <row r="3664" spans="1:27">
      <c r="A3664" t="s">
        <v>10233</v>
      </c>
      <c r="B3664" t="s">
        <v>10037</v>
      </c>
      <c r="C3664" t="s">
        <v>436</v>
      </c>
      <c r="D3664" t="s">
        <v>19</v>
      </c>
      <c r="E3664" t="s">
        <v>91</v>
      </c>
      <c r="F3664" t="s">
        <v>10234</v>
      </c>
      <c r="G3664" s="6">
        <f t="shared" si="513"/>
        <v>6378</v>
      </c>
      <c r="H3664" t="s">
        <v>22</v>
      </c>
      <c r="I3664" t="s">
        <v>105</v>
      </c>
      <c r="J3664" t="str">
        <f t="shared" si="514"/>
        <v>Hemangini Bahri</v>
      </c>
      <c r="K3664" t="s">
        <v>5834</v>
      </c>
      <c r="L3664" s="7">
        <f t="shared" si="519"/>
        <v>45439</v>
      </c>
      <c r="M3664" s="7">
        <v>45472</v>
      </c>
      <c r="N3664" s="1">
        <f t="shared" si="515"/>
        <v>45472</v>
      </c>
      <c r="O3664" s="7">
        <v>45481</v>
      </c>
      <c r="P3664" s="7">
        <f t="shared" si="520"/>
        <v>45481</v>
      </c>
      <c r="Q3664">
        <v>42</v>
      </c>
      <c r="R3664">
        <v>0</v>
      </c>
      <c r="S3664">
        <v>1</v>
      </c>
      <c r="T3664">
        <v>4.8</v>
      </c>
      <c r="U3664" t="s">
        <v>58</v>
      </c>
      <c r="W3664" t="str">
        <f t="shared" si="516"/>
        <v>Won</v>
      </c>
      <c r="X3664" t="str">
        <f>_xlfn.XLOOKUP(B3664,'Customers'!A:A,'Customers'!E:E,"")</f>
        <v>SMB</v>
      </c>
      <c r="Y3664">
        <f t="shared" si="517"/>
        <v>1</v>
      </c>
      <c r="Z3664">
        <f t="shared" si="518"/>
        <v>9</v>
      </c>
      <c r="AA3664">
        <f t="shared" si="521"/>
        <v>0</v>
      </c>
    </row>
    <row r="3665" spans="1:27">
      <c r="A3665" t="s">
        <v>10235</v>
      </c>
      <c r="B3665" t="s">
        <v>3049</v>
      </c>
      <c r="C3665" t="s">
        <v>18</v>
      </c>
      <c r="D3665" t="s">
        <v>66</v>
      </c>
      <c r="E3665" t="s">
        <v>45</v>
      </c>
      <c r="F3665" t="s">
        <v>10236</v>
      </c>
      <c r="G3665" s="6">
        <f t="shared" si="513"/>
        <v>4737</v>
      </c>
      <c r="H3665" t="s">
        <v>56</v>
      </c>
      <c r="I3665" t="s">
        <v>268</v>
      </c>
      <c r="J3665" t="str">
        <f t="shared" si="514"/>
        <v>Panini Kade</v>
      </c>
      <c r="K3665" t="s">
        <v>2274</v>
      </c>
      <c r="L3665" s="7">
        <f t="shared" si="519"/>
        <v>45648</v>
      </c>
      <c r="M3665" s="7">
        <v>45716</v>
      </c>
      <c r="N3665" s="1">
        <f t="shared" si="515"/>
        <v>45716</v>
      </c>
      <c r="P3665" s="7" t="str">
        <f t="shared" si="520"/>
        <v/>
      </c>
      <c r="R3665">
        <v>0</v>
      </c>
      <c r="S3665">
        <v>1</v>
      </c>
      <c r="T3665">
        <v>7.9</v>
      </c>
      <c r="U3665" t="s">
        <v>100</v>
      </c>
      <c r="W3665" t="str">
        <f t="shared" si="516"/>
        <v>Open</v>
      </c>
      <c r="X3665" t="str">
        <f>_xlfn.XLOOKUP(B3665,'Customers'!A:A,'Customers'!E:E,"")</f>
        <v>Enterprise</v>
      </c>
      <c r="Y3665">
        <f t="shared" si="517"/>
        <v>0</v>
      </c>
      <c r="Z3665" t="str">
        <f t="shared" si="518"/>
        <v/>
      </c>
      <c r="AA3665">
        <f t="shared" si="521"/>
        <v>0</v>
      </c>
    </row>
    <row r="3666" spans="1:27">
      <c r="A3666" t="s">
        <v>10237</v>
      </c>
      <c r="B3666" t="s">
        <v>5153</v>
      </c>
      <c r="C3666" t="s">
        <v>18</v>
      </c>
      <c r="D3666" t="s">
        <v>53</v>
      </c>
      <c r="E3666" t="s">
        <v>91</v>
      </c>
      <c r="F3666" t="s">
        <v>10238</v>
      </c>
      <c r="G3666" s="6">
        <f t="shared" si="513"/>
        <v>24542</v>
      </c>
      <c r="H3666" t="s">
        <v>47</v>
      </c>
      <c r="I3666" t="s">
        <v>93</v>
      </c>
      <c r="J3666" t="str">
        <f t="shared" si="514"/>
        <v>Owen Mane</v>
      </c>
      <c r="K3666" t="s">
        <v>213</v>
      </c>
      <c r="L3666" s="7">
        <f t="shared" si="519"/>
        <v>45202</v>
      </c>
      <c r="M3666" s="7">
        <v>45337</v>
      </c>
      <c r="N3666" s="1">
        <f t="shared" si="515"/>
        <v>45337</v>
      </c>
      <c r="O3666" s="7">
        <v>45358</v>
      </c>
      <c r="P3666" s="7">
        <f t="shared" si="520"/>
        <v>45358</v>
      </c>
      <c r="Q3666">
        <v>156</v>
      </c>
      <c r="R3666">
        <v>0</v>
      </c>
      <c r="S3666">
        <v>1</v>
      </c>
      <c r="T3666">
        <v>30.2</v>
      </c>
      <c r="U3666" t="s">
        <v>33</v>
      </c>
      <c r="W3666" t="str">
        <f t="shared" si="516"/>
        <v>Won</v>
      </c>
      <c r="X3666" t="str">
        <f>_xlfn.XLOOKUP(B3666,'Customers'!A:A,'Customers'!E:E,"")</f>
        <v>Mid-Market</v>
      </c>
      <c r="Y3666">
        <f t="shared" si="517"/>
        <v>1</v>
      </c>
      <c r="Z3666">
        <f t="shared" si="518"/>
        <v>21</v>
      </c>
      <c r="AA3666">
        <f t="shared" si="521"/>
        <v>0</v>
      </c>
    </row>
    <row r="3667" spans="1:27">
      <c r="A3667" t="s">
        <v>10239</v>
      </c>
      <c r="B3667" t="s">
        <v>6109</v>
      </c>
      <c r="C3667" t="s">
        <v>18</v>
      </c>
      <c r="D3667" t="s">
        <v>19</v>
      </c>
      <c r="E3667" t="s">
        <v>45</v>
      </c>
      <c r="F3667" t="s">
        <v>10240</v>
      </c>
      <c r="G3667" s="6">
        <f t="shared" si="513"/>
        <v>5518</v>
      </c>
      <c r="H3667" t="s">
        <v>47</v>
      </c>
      <c r="I3667" t="s">
        <v>117</v>
      </c>
      <c r="J3667" t="str">
        <f t="shared" si="514"/>
        <v>Ekta Uppal</v>
      </c>
      <c r="K3667" t="s">
        <v>1132</v>
      </c>
      <c r="L3667" s="7">
        <f t="shared" si="519"/>
        <v>45292</v>
      </c>
      <c r="M3667" s="7">
        <v>45326</v>
      </c>
      <c r="N3667" s="1">
        <f t="shared" si="515"/>
        <v>45326</v>
      </c>
      <c r="P3667" s="7" t="str">
        <f t="shared" si="520"/>
        <v/>
      </c>
      <c r="R3667">
        <v>0</v>
      </c>
      <c r="S3667">
        <v>1</v>
      </c>
      <c r="T3667">
        <v>0.8</v>
      </c>
      <c r="U3667" t="s">
        <v>100</v>
      </c>
      <c r="W3667" t="str">
        <f t="shared" si="516"/>
        <v>Open</v>
      </c>
      <c r="X3667" t="str">
        <f>_xlfn.XLOOKUP(B3667,'Customers'!A:A,'Customers'!E:E,"")</f>
        <v>SMB</v>
      </c>
      <c r="Y3667">
        <f t="shared" si="517"/>
        <v>0</v>
      </c>
      <c r="Z3667" t="str">
        <f t="shared" si="518"/>
        <v/>
      </c>
      <c r="AA3667">
        <f t="shared" si="521"/>
        <v>0</v>
      </c>
    </row>
    <row r="3668" spans="1:27">
      <c r="A3668" t="s">
        <v>10241</v>
      </c>
      <c r="B3668" t="s">
        <v>3062</v>
      </c>
      <c r="C3668" t="s">
        <v>854</v>
      </c>
      <c r="D3668" t="s">
        <v>183</v>
      </c>
      <c r="E3668" t="s">
        <v>91</v>
      </c>
      <c r="F3668" t="s">
        <v>10242</v>
      </c>
      <c r="G3668" s="6">
        <f t="shared" si="513"/>
        <v>6393</v>
      </c>
      <c r="H3668" t="s">
        <v>79</v>
      </c>
      <c r="I3668" t="s">
        <v>98</v>
      </c>
      <c r="J3668" t="str">
        <f t="shared" si="514"/>
        <v>Amruta Sinha</v>
      </c>
      <c r="K3668" t="s">
        <v>3586</v>
      </c>
      <c r="L3668" s="7">
        <f t="shared" si="519"/>
        <v>45408</v>
      </c>
      <c r="M3668" s="7">
        <v>45561</v>
      </c>
      <c r="N3668" s="1">
        <f t="shared" si="515"/>
        <v>45561</v>
      </c>
      <c r="O3668" s="7">
        <v>45556</v>
      </c>
      <c r="P3668" s="7">
        <f t="shared" si="520"/>
        <v>45556</v>
      </c>
      <c r="Q3668">
        <v>148</v>
      </c>
      <c r="R3668">
        <v>0</v>
      </c>
      <c r="S3668">
        <v>1</v>
      </c>
      <c r="T3668">
        <v>21.7</v>
      </c>
      <c r="U3668" t="s">
        <v>58</v>
      </c>
      <c r="W3668" t="str">
        <f t="shared" si="516"/>
        <v>Won</v>
      </c>
      <c r="X3668" t="str">
        <f>_xlfn.XLOOKUP(B3668,'Customers'!A:A,'Customers'!E:E,"")</f>
        <v>Enterprise</v>
      </c>
      <c r="Y3668">
        <f t="shared" si="517"/>
        <v>1</v>
      </c>
      <c r="Z3668">
        <f t="shared" si="518"/>
        <v>-5</v>
      </c>
      <c r="AA3668">
        <f t="shared" si="521"/>
        <v>0</v>
      </c>
    </row>
    <row r="3669" spans="1:27">
      <c r="A3669" t="s">
        <v>10243</v>
      </c>
      <c r="B3669" t="s">
        <v>2731</v>
      </c>
      <c r="C3669" t="s">
        <v>2183</v>
      </c>
      <c r="D3669" t="s">
        <v>19</v>
      </c>
      <c r="E3669" t="s">
        <v>20</v>
      </c>
      <c r="F3669" t="s">
        <v>3601</v>
      </c>
      <c r="G3669" s="6">
        <f t="shared" si="513"/>
        <v>8274</v>
      </c>
      <c r="H3669" t="s">
        <v>22</v>
      </c>
      <c r="I3669" t="s">
        <v>237</v>
      </c>
      <c r="J3669" t="str">
        <f t="shared" si="514"/>
        <v>Vidhi Mital</v>
      </c>
      <c r="K3669" t="s">
        <v>3409</v>
      </c>
      <c r="L3669" s="7">
        <f t="shared" si="519"/>
        <v>44675</v>
      </c>
      <c r="M3669" s="7">
        <v>44726</v>
      </c>
      <c r="N3669" s="1">
        <f t="shared" si="515"/>
        <v>44726</v>
      </c>
      <c r="P3669" s="7" t="str">
        <f t="shared" si="520"/>
        <v/>
      </c>
      <c r="R3669">
        <v>0</v>
      </c>
      <c r="S3669">
        <v>1</v>
      </c>
      <c r="T3669">
        <v>33.5</v>
      </c>
      <c r="U3669" t="s">
        <v>58</v>
      </c>
      <c r="W3669" t="str">
        <f t="shared" si="516"/>
        <v>Open</v>
      </c>
      <c r="X3669" t="str">
        <f>_xlfn.XLOOKUP(B3669,'Customers'!A:A,'Customers'!E:E,"")</f>
        <v>Enterprise</v>
      </c>
      <c r="Y3669">
        <f t="shared" si="517"/>
        <v>0</v>
      </c>
      <c r="Z3669" t="str">
        <f t="shared" si="518"/>
        <v/>
      </c>
      <c r="AA3669">
        <f t="shared" si="521"/>
        <v>0</v>
      </c>
    </row>
    <row r="3670" spans="1:27">
      <c r="A3670" t="s">
        <v>10244</v>
      </c>
      <c r="B3670" t="s">
        <v>4951</v>
      </c>
      <c r="C3670" t="s">
        <v>165</v>
      </c>
      <c r="D3670" t="s">
        <v>19</v>
      </c>
      <c r="E3670" t="s">
        <v>177</v>
      </c>
      <c r="F3670" t="s">
        <v>10245</v>
      </c>
      <c r="G3670" s="6">
        <f t="shared" si="513"/>
        <v>8628</v>
      </c>
      <c r="H3670" t="s">
        <v>172</v>
      </c>
      <c r="I3670" t="s">
        <v>145</v>
      </c>
      <c r="J3670" t="str">
        <f t="shared" si="514"/>
        <v>Krish Varughese</v>
      </c>
      <c r="K3670" t="s">
        <v>1157</v>
      </c>
      <c r="L3670" s="7">
        <f t="shared" si="519"/>
        <v>45062</v>
      </c>
      <c r="M3670" s="7">
        <v>45234</v>
      </c>
      <c r="N3670" s="1">
        <f t="shared" si="515"/>
        <v>45234</v>
      </c>
      <c r="P3670" s="7" t="str">
        <f t="shared" si="520"/>
        <v/>
      </c>
      <c r="R3670">
        <v>0</v>
      </c>
      <c r="S3670">
        <v>1</v>
      </c>
      <c r="T3670">
        <v>5.6</v>
      </c>
      <c r="U3670" t="s">
        <v>100</v>
      </c>
      <c r="W3670" t="str">
        <f t="shared" si="516"/>
        <v>Open</v>
      </c>
      <c r="X3670" t="str">
        <f>_xlfn.XLOOKUP(B3670,'Customers'!A:A,'Customers'!E:E,"")</f>
        <v>Enterprise</v>
      </c>
      <c r="Y3670">
        <f t="shared" si="517"/>
        <v>0</v>
      </c>
      <c r="Z3670" t="str">
        <f t="shared" si="518"/>
        <v/>
      </c>
      <c r="AA3670">
        <f t="shared" si="521"/>
        <v>0</v>
      </c>
    </row>
    <row r="3671" spans="1:27">
      <c r="A3671" t="s">
        <v>10246</v>
      </c>
      <c r="B3671" t="s">
        <v>4706</v>
      </c>
      <c r="C3671" t="s">
        <v>2908</v>
      </c>
      <c r="D3671" t="s">
        <v>53</v>
      </c>
      <c r="E3671" t="s">
        <v>45</v>
      </c>
      <c r="F3671" t="s">
        <v>4841</v>
      </c>
      <c r="G3671" s="6">
        <f t="shared" si="513"/>
        <v>33000</v>
      </c>
      <c r="H3671" t="s">
        <v>30</v>
      </c>
      <c r="I3671" t="s">
        <v>73</v>
      </c>
      <c r="J3671" t="str">
        <f t="shared" si="514"/>
        <v>Karan Karnik</v>
      </c>
      <c r="K3671" t="s">
        <v>2245</v>
      </c>
      <c r="L3671" s="7">
        <f t="shared" si="519"/>
        <v>45276</v>
      </c>
      <c r="M3671" s="7">
        <v>45330</v>
      </c>
      <c r="N3671" s="1">
        <f t="shared" si="515"/>
        <v>45330</v>
      </c>
      <c r="P3671" s="7" t="str">
        <f t="shared" si="520"/>
        <v/>
      </c>
      <c r="R3671">
        <v>0</v>
      </c>
      <c r="S3671">
        <v>1</v>
      </c>
      <c r="T3671">
        <v>26.9</v>
      </c>
      <c r="U3671" t="s">
        <v>58</v>
      </c>
      <c r="W3671" t="str">
        <f t="shared" si="516"/>
        <v>Open</v>
      </c>
      <c r="X3671" t="str">
        <f>_xlfn.XLOOKUP(B3671,'Customers'!A:A,'Customers'!E:E,"")</f>
        <v>Mid-Market</v>
      </c>
      <c r="Y3671">
        <f t="shared" si="517"/>
        <v>0</v>
      </c>
      <c r="Z3671" t="str">
        <f t="shared" si="518"/>
        <v/>
      </c>
      <c r="AA3671">
        <f t="shared" si="521"/>
        <v>0</v>
      </c>
    </row>
    <row r="3672" spans="1:27">
      <c r="A3672" t="s">
        <v>10247</v>
      </c>
      <c r="B3672" t="s">
        <v>7761</v>
      </c>
      <c r="C3672" t="s">
        <v>646</v>
      </c>
      <c r="D3672" t="s">
        <v>183</v>
      </c>
      <c r="E3672" t="s">
        <v>28</v>
      </c>
      <c r="F3672" t="s">
        <v>10248</v>
      </c>
      <c r="G3672" s="6">
        <f t="shared" si="513"/>
        <v>8080</v>
      </c>
      <c r="H3672" t="s">
        <v>161</v>
      </c>
      <c r="I3672" t="s">
        <v>619</v>
      </c>
      <c r="J3672" t="str">
        <f t="shared" si="514"/>
        <v>Patrick Sama</v>
      </c>
      <c r="K3672" t="s">
        <v>10249</v>
      </c>
      <c r="L3672" s="7">
        <f t="shared" si="519"/>
        <v>45595</v>
      </c>
      <c r="M3672" s="7">
        <v>45639</v>
      </c>
      <c r="N3672" s="1">
        <f t="shared" si="515"/>
        <v>45639</v>
      </c>
      <c r="P3672" s="7" t="str">
        <f t="shared" si="520"/>
        <v/>
      </c>
      <c r="R3672">
        <v>0</v>
      </c>
      <c r="S3672">
        <v>1</v>
      </c>
      <c r="T3672">
        <v>7.5</v>
      </c>
      <c r="U3672" t="s">
        <v>25</v>
      </c>
      <c r="W3672" t="str">
        <f t="shared" si="516"/>
        <v>Open</v>
      </c>
      <c r="X3672" t="str">
        <f>_xlfn.XLOOKUP(B3672,'Customers'!A:A,'Customers'!E:E,"")</f>
        <v>Mid-Market</v>
      </c>
      <c r="Y3672">
        <f t="shared" si="517"/>
        <v>0</v>
      </c>
      <c r="Z3672" t="str">
        <f t="shared" si="518"/>
        <v/>
      </c>
      <c r="AA3672">
        <f t="shared" si="521"/>
        <v>0</v>
      </c>
    </row>
    <row r="3673" spans="1:27">
      <c r="A3673" t="s">
        <v>10250</v>
      </c>
      <c r="B3673" t="s">
        <v>3117</v>
      </c>
      <c r="C3673" t="s">
        <v>18</v>
      </c>
      <c r="D3673" t="s">
        <v>53</v>
      </c>
      <c r="E3673" t="s">
        <v>45</v>
      </c>
      <c r="F3673" t="s">
        <v>10251</v>
      </c>
      <c r="G3673" s="6">
        <f t="shared" si="513"/>
        <v>25093</v>
      </c>
      <c r="H3673" t="s">
        <v>79</v>
      </c>
      <c r="I3673" t="s">
        <v>105</v>
      </c>
      <c r="J3673" t="str">
        <f t="shared" si="514"/>
        <v>Hemangini Bahri</v>
      </c>
      <c r="K3673" t="s">
        <v>2668</v>
      </c>
      <c r="L3673" s="7">
        <f t="shared" si="519"/>
        <v>44638</v>
      </c>
      <c r="M3673" s="7">
        <v>44738</v>
      </c>
      <c r="N3673" s="1">
        <f t="shared" si="515"/>
        <v>44738</v>
      </c>
      <c r="P3673" s="7" t="str">
        <f t="shared" si="520"/>
        <v/>
      </c>
      <c r="R3673">
        <v>0</v>
      </c>
      <c r="S3673">
        <v>1</v>
      </c>
      <c r="T3673">
        <v>28.2</v>
      </c>
      <c r="U3673" t="s">
        <v>100</v>
      </c>
      <c r="W3673" t="str">
        <f t="shared" si="516"/>
        <v>Open</v>
      </c>
      <c r="X3673" t="str">
        <f>_xlfn.XLOOKUP(B3673,'Customers'!A:A,'Customers'!E:E,"")</f>
        <v>Enterprise</v>
      </c>
      <c r="Y3673">
        <f t="shared" si="517"/>
        <v>0</v>
      </c>
      <c r="Z3673" t="str">
        <f t="shared" si="518"/>
        <v/>
      </c>
      <c r="AA3673">
        <f t="shared" si="521"/>
        <v>0</v>
      </c>
    </row>
    <row r="3674" spans="1:27">
      <c r="A3674" t="s">
        <v>10252</v>
      </c>
      <c r="B3674" t="s">
        <v>2672</v>
      </c>
      <c r="C3674" t="s">
        <v>4315</v>
      </c>
      <c r="D3674" t="s">
        <v>19</v>
      </c>
      <c r="E3674" t="s">
        <v>20</v>
      </c>
      <c r="F3674" t="s">
        <v>10253</v>
      </c>
      <c r="G3674" s="6">
        <f t="shared" si="513"/>
        <v>2802</v>
      </c>
      <c r="H3674" t="s">
        <v>47</v>
      </c>
      <c r="I3674" t="s">
        <v>62</v>
      </c>
      <c r="J3674" t="str">
        <f t="shared" si="514"/>
        <v>Jairaj Panchal</v>
      </c>
      <c r="K3674" t="s">
        <v>1737</v>
      </c>
      <c r="L3674" s="7">
        <f t="shared" si="519"/>
        <v>44926</v>
      </c>
      <c r="M3674" s="7">
        <v>45091</v>
      </c>
      <c r="N3674" s="1">
        <f t="shared" si="515"/>
        <v>45091</v>
      </c>
      <c r="P3674" s="7" t="str">
        <f t="shared" si="520"/>
        <v/>
      </c>
      <c r="R3674">
        <v>0</v>
      </c>
      <c r="S3674">
        <v>1</v>
      </c>
      <c r="T3674">
        <v>25.2</v>
      </c>
      <c r="U3674" t="s">
        <v>58</v>
      </c>
      <c r="W3674" t="str">
        <f t="shared" si="516"/>
        <v>Open</v>
      </c>
      <c r="X3674" t="str">
        <f>_xlfn.XLOOKUP(B3674,'Customers'!A:A,'Customers'!E:E,"")</f>
        <v>Mid-Market</v>
      </c>
      <c r="Y3674">
        <f t="shared" si="517"/>
        <v>0</v>
      </c>
      <c r="Z3674" t="str">
        <f t="shared" si="518"/>
        <v/>
      </c>
      <c r="AA3674">
        <f t="shared" si="521"/>
        <v>0</v>
      </c>
    </row>
    <row r="3675" spans="1:27">
      <c r="A3675" t="s">
        <v>10254</v>
      </c>
      <c r="B3675" t="s">
        <v>1438</v>
      </c>
      <c r="C3675" t="s">
        <v>18</v>
      </c>
      <c r="D3675" t="s">
        <v>19</v>
      </c>
      <c r="E3675" t="s">
        <v>54</v>
      </c>
      <c r="F3675" t="s">
        <v>10255</v>
      </c>
      <c r="G3675" s="6">
        <f t="shared" si="513"/>
        <v>2506</v>
      </c>
      <c r="H3675" t="s">
        <v>161</v>
      </c>
      <c r="I3675" t="s">
        <v>80</v>
      </c>
      <c r="J3675" t="str">
        <f t="shared" si="514"/>
        <v>Shivani Natt</v>
      </c>
      <c r="K3675" t="s">
        <v>4249</v>
      </c>
      <c r="L3675" s="7">
        <f t="shared" si="519"/>
        <v>44775</v>
      </c>
      <c r="M3675" s="7">
        <v>44875</v>
      </c>
      <c r="N3675" s="1">
        <f t="shared" si="515"/>
        <v>44875</v>
      </c>
      <c r="P3675" s="7" t="str">
        <f t="shared" si="520"/>
        <v/>
      </c>
      <c r="R3675">
        <v>0</v>
      </c>
      <c r="S3675">
        <v>1</v>
      </c>
      <c r="U3675" t="s">
        <v>25</v>
      </c>
      <c r="W3675" t="str">
        <f t="shared" si="516"/>
        <v>Open</v>
      </c>
      <c r="X3675" t="str">
        <f>_xlfn.XLOOKUP(B3675,'Customers'!A:A,'Customers'!E:E,"")</f>
        <v>SMB</v>
      </c>
      <c r="Y3675">
        <f t="shared" si="517"/>
        <v>0</v>
      </c>
      <c r="Z3675" t="str">
        <f t="shared" si="518"/>
        <v/>
      </c>
      <c r="AA3675">
        <f t="shared" si="521"/>
        <v>0</v>
      </c>
    </row>
    <row r="3676" spans="1:27">
      <c r="A3676" t="s">
        <v>10256</v>
      </c>
      <c r="B3676" t="s">
        <v>10257</v>
      </c>
      <c r="C3676" t="s">
        <v>3566</v>
      </c>
      <c r="D3676" t="s">
        <v>37</v>
      </c>
      <c r="E3676" t="s">
        <v>28</v>
      </c>
      <c r="F3676" t="s">
        <v>6680</v>
      </c>
      <c r="G3676" s="6">
        <f t="shared" si="513"/>
        <v>169926</v>
      </c>
      <c r="H3676" t="s">
        <v>30</v>
      </c>
      <c r="I3676" t="s">
        <v>80</v>
      </c>
      <c r="J3676" t="str">
        <f t="shared" si="514"/>
        <v>Shivani Natt</v>
      </c>
      <c r="K3676" t="s">
        <v>6198</v>
      </c>
      <c r="L3676" s="7">
        <f t="shared" si="519"/>
        <v>44766</v>
      </c>
      <c r="M3676" s="7">
        <v>44792</v>
      </c>
      <c r="N3676" s="1">
        <f t="shared" si="515"/>
        <v>44792</v>
      </c>
      <c r="P3676" s="7" t="str">
        <f t="shared" si="520"/>
        <v/>
      </c>
      <c r="R3676">
        <v>0</v>
      </c>
      <c r="S3676">
        <v>1</v>
      </c>
      <c r="T3676">
        <v>21.3</v>
      </c>
      <c r="U3676" t="s">
        <v>42</v>
      </c>
      <c r="W3676" t="str">
        <f t="shared" si="516"/>
        <v>Open</v>
      </c>
      <c r="X3676" t="str">
        <f>_xlfn.XLOOKUP(B3676,'Customers'!A:A,'Customers'!E:E,"")</f>
        <v>Mid-Market</v>
      </c>
      <c r="Y3676">
        <f t="shared" si="517"/>
        <v>0</v>
      </c>
      <c r="Z3676" t="str">
        <f t="shared" si="518"/>
        <v/>
      </c>
      <c r="AA3676">
        <f t="shared" si="521"/>
        <v>0</v>
      </c>
    </row>
    <row r="3677" spans="1:27">
      <c r="A3677" t="s">
        <v>10258</v>
      </c>
      <c r="B3677" t="s">
        <v>1699</v>
      </c>
      <c r="C3677" t="s">
        <v>208</v>
      </c>
      <c r="D3677" t="s">
        <v>66</v>
      </c>
      <c r="E3677" t="s">
        <v>54</v>
      </c>
      <c r="F3677" t="s">
        <v>10259</v>
      </c>
      <c r="G3677" s="6">
        <f t="shared" si="513"/>
        <v>20560</v>
      </c>
      <c r="H3677" t="s">
        <v>151</v>
      </c>
      <c r="I3677" t="s">
        <v>1500</v>
      </c>
      <c r="J3677" t="str">
        <f t="shared" si="514"/>
        <v>Mason Solanki</v>
      </c>
      <c r="K3677" t="s">
        <v>6786</v>
      </c>
      <c r="L3677" s="7">
        <f t="shared" si="519"/>
        <v>44977</v>
      </c>
      <c r="M3677" s="7">
        <v>45044</v>
      </c>
      <c r="N3677" s="1">
        <f t="shared" si="515"/>
        <v>45044</v>
      </c>
      <c r="P3677" s="7" t="str">
        <f t="shared" si="520"/>
        <v/>
      </c>
      <c r="R3677">
        <v>0</v>
      </c>
      <c r="S3677">
        <v>1</v>
      </c>
      <c r="T3677">
        <v>29</v>
      </c>
      <c r="U3677" t="s">
        <v>58</v>
      </c>
      <c r="W3677" t="str">
        <f t="shared" si="516"/>
        <v>Open</v>
      </c>
      <c r="X3677" t="str">
        <f>_xlfn.XLOOKUP(B3677,'Customers'!A:A,'Customers'!E:E,"")</f>
        <v>SMB</v>
      </c>
      <c r="Y3677">
        <f t="shared" si="517"/>
        <v>0</v>
      </c>
      <c r="Z3677" t="str">
        <f t="shared" si="518"/>
        <v/>
      </c>
      <c r="AA3677">
        <f t="shared" si="521"/>
        <v>0</v>
      </c>
    </row>
    <row r="3678" spans="1:27">
      <c r="A3678" t="s">
        <v>10260</v>
      </c>
      <c r="B3678" t="s">
        <v>3789</v>
      </c>
      <c r="C3678" t="s">
        <v>5341</v>
      </c>
      <c r="D3678" t="s">
        <v>183</v>
      </c>
      <c r="E3678" t="s">
        <v>115</v>
      </c>
      <c r="F3678" t="s">
        <v>10261</v>
      </c>
      <c r="G3678" s="6">
        <f t="shared" si="513"/>
        <v>7245</v>
      </c>
      <c r="H3678" t="s">
        <v>56</v>
      </c>
      <c r="I3678" t="s">
        <v>361</v>
      </c>
      <c r="J3678" t="str">
        <f t="shared" si="514"/>
        <v>Jalsa Parsa</v>
      </c>
      <c r="K3678" t="s">
        <v>531</v>
      </c>
      <c r="L3678" s="7">
        <f t="shared" si="519"/>
        <v>45237</v>
      </c>
      <c r="M3678" s="7">
        <v>45387</v>
      </c>
      <c r="N3678" s="1">
        <f t="shared" si="515"/>
        <v>45387</v>
      </c>
      <c r="O3678" s="7">
        <v>45292</v>
      </c>
      <c r="P3678" s="7">
        <f t="shared" si="520"/>
        <v>45292</v>
      </c>
      <c r="Q3678">
        <v>55</v>
      </c>
      <c r="R3678">
        <v>0</v>
      </c>
      <c r="S3678">
        <v>1</v>
      </c>
      <c r="T3678">
        <v>2.1</v>
      </c>
      <c r="U3678" t="s">
        <v>42</v>
      </c>
      <c r="W3678" t="str">
        <f t="shared" si="516"/>
        <v>Lost</v>
      </c>
      <c r="X3678" t="str">
        <f>_xlfn.XLOOKUP(B3678,'Customers'!A:A,'Customers'!E:E,"")</f>
        <v>SMB</v>
      </c>
      <c r="Y3678">
        <f t="shared" si="517"/>
        <v>1</v>
      </c>
      <c r="Z3678">
        <f t="shared" si="518"/>
        <v>-95</v>
      </c>
      <c r="AA3678">
        <f t="shared" si="521"/>
        <v>0</v>
      </c>
    </row>
    <row r="3679" spans="1:27">
      <c r="A3679" t="s">
        <v>10262</v>
      </c>
      <c r="B3679" t="s">
        <v>10263</v>
      </c>
      <c r="C3679" t="s">
        <v>2904</v>
      </c>
      <c r="D3679" t="s">
        <v>66</v>
      </c>
      <c r="E3679" t="s">
        <v>45</v>
      </c>
      <c r="F3679" t="s">
        <v>10264</v>
      </c>
      <c r="G3679" s="6">
        <f t="shared" si="513"/>
        <v>11897</v>
      </c>
      <c r="H3679" t="s">
        <v>151</v>
      </c>
      <c r="I3679" t="s">
        <v>93</v>
      </c>
      <c r="J3679" t="str">
        <f t="shared" si="514"/>
        <v>Owen Mane</v>
      </c>
      <c r="K3679" t="s">
        <v>10265</v>
      </c>
      <c r="L3679" s="7">
        <f t="shared" si="519"/>
        <v>44749</v>
      </c>
      <c r="M3679" s="7">
        <v>44905</v>
      </c>
      <c r="N3679" s="1">
        <f t="shared" si="515"/>
        <v>44905</v>
      </c>
      <c r="P3679" s="7" t="str">
        <f t="shared" si="520"/>
        <v/>
      </c>
      <c r="R3679">
        <v>0</v>
      </c>
      <c r="S3679">
        <v>1</v>
      </c>
      <c r="T3679">
        <v>10.8</v>
      </c>
      <c r="U3679" t="s">
        <v>58</v>
      </c>
      <c r="W3679" t="str">
        <f t="shared" si="516"/>
        <v>Open</v>
      </c>
      <c r="X3679" t="str">
        <f>_xlfn.XLOOKUP(B3679,'Customers'!A:A,'Customers'!E:E,"")</f>
        <v>Mid-Market</v>
      </c>
      <c r="Y3679">
        <f t="shared" si="517"/>
        <v>0</v>
      </c>
      <c r="Z3679" t="str">
        <f t="shared" si="518"/>
        <v/>
      </c>
      <c r="AA3679">
        <f t="shared" si="521"/>
        <v>0</v>
      </c>
    </row>
    <row r="3680" spans="1:27">
      <c r="A3680" t="s">
        <v>10266</v>
      </c>
      <c r="B3680" t="s">
        <v>980</v>
      </c>
      <c r="C3680" t="s">
        <v>2836</v>
      </c>
      <c r="D3680" t="s">
        <v>53</v>
      </c>
      <c r="E3680" t="s">
        <v>20</v>
      </c>
      <c r="F3680" t="s">
        <v>10267</v>
      </c>
      <c r="G3680" s="6">
        <f t="shared" si="513"/>
        <v>43162</v>
      </c>
      <c r="H3680" t="s">
        <v>56</v>
      </c>
      <c r="I3680" t="s">
        <v>268</v>
      </c>
      <c r="J3680" t="str">
        <f t="shared" si="514"/>
        <v>Panini Kade</v>
      </c>
      <c r="K3680" t="s">
        <v>2126</v>
      </c>
      <c r="L3680" s="7">
        <f t="shared" si="519"/>
        <v>44660</v>
      </c>
      <c r="M3680" s="7">
        <v>44804</v>
      </c>
      <c r="N3680" s="1">
        <f t="shared" si="515"/>
        <v>44804</v>
      </c>
      <c r="P3680" s="7" t="str">
        <f t="shared" si="520"/>
        <v/>
      </c>
      <c r="R3680">
        <v>0</v>
      </c>
      <c r="S3680">
        <v>1</v>
      </c>
      <c r="T3680">
        <v>21.6</v>
      </c>
      <c r="U3680" t="s">
        <v>58</v>
      </c>
      <c r="W3680" t="str">
        <f t="shared" si="516"/>
        <v>Open</v>
      </c>
      <c r="X3680" t="str">
        <f>_xlfn.XLOOKUP(B3680,'Customers'!A:A,'Customers'!E:E,"")</f>
        <v>Enterprise</v>
      </c>
      <c r="Y3680">
        <f t="shared" si="517"/>
        <v>0</v>
      </c>
      <c r="Z3680" t="str">
        <f t="shared" si="518"/>
        <v/>
      </c>
      <c r="AA3680">
        <f t="shared" si="521"/>
        <v>0</v>
      </c>
    </row>
    <row r="3681" spans="1:27">
      <c r="A3681" t="s">
        <v>10268</v>
      </c>
      <c r="B3681" t="s">
        <v>7042</v>
      </c>
      <c r="C3681" t="s">
        <v>2592</v>
      </c>
      <c r="D3681" t="s">
        <v>37</v>
      </c>
      <c r="E3681" t="s">
        <v>91</v>
      </c>
      <c r="F3681" t="s">
        <v>10269</v>
      </c>
      <c r="G3681" s="6">
        <f t="shared" si="513"/>
        <v>118000</v>
      </c>
      <c r="H3681" t="s">
        <v>22</v>
      </c>
      <c r="I3681" t="s">
        <v>105</v>
      </c>
      <c r="J3681" t="str">
        <f t="shared" si="514"/>
        <v>Hemangini Bahri</v>
      </c>
      <c r="K3681" t="s">
        <v>10270</v>
      </c>
      <c r="L3681" s="7">
        <f t="shared" si="519"/>
        <v>44617</v>
      </c>
      <c r="M3681" s="7">
        <v>44725</v>
      </c>
      <c r="N3681" s="1">
        <f t="shared" si="515"/>
        <v>44725</v>
      </c>
      <c r="O3681" s="7">
        <v>44712</v>
      </c>
      <c r="P3681" s="7">
        <f t="shared" si="520"/>
        <v>44712</v>
      </c>
      <c r="Q3681">
        <v>95</v>
      </c>
      <c r="R3681">
        <v>0</v>
      </c>
      <c r="S3681">
        <v>1</v>
      </c>
      <c r="T3681">
        <v>21</v>
      </c>
      <c r="U3681" t="s">
        <v>25</v>
      </c>
      <c r="W3681" t="str">
        <f t="shared" si="516"/>
        <v>Won</v>
      </c>
      <c r="X3681" t="str">
        <f>_xlfn.XLOOKUP(B3681,'Customers'!A:A,'Customers'!E:E,"")</f>
        <v>Mid-Market</v>
      </c>
      <c r="Y3681">
        <f t="shared" si="517"/>
        <v>1</v>
      </c>
      <c r="Z3681">
        <f t="shared" si="518"/>
        <v>-13</v>
      </c>
      <c r="AA3681">
        <f t="shared" si="521"/>
        <v>0</v>
      </c>
    </row>
    <row r="3682" spans="1:27">
      <c r="A3682" t="s">
        <v>10271</v>
      </c>
      <c r="B3682" t="s">
        <v>10272</v>
      </c>
      <c r="C3682" t="s">
        <v>392</v>
      </c>
      <c r="D3682" t="s">
        <v>66</v>
      </c>
      <c r="E3682" t="s">
        <v>28</v>
      </c>
      <c r="F3682" t="s">
        <v>10273</v>
      </c>
      <c r="G3682" s="6">
        <f t="shared" si="513"/>
        <v>19926</v>
      </c>
      <c r="H3682" t="s">
        <v>39</v>
      </c>
      <c r="I3682" t="s">
        <v>145</v>
      </c>
      <c r="J3682" t="str">
        <f t="shared" si="514"/>
        <v>Krish Varughese</v>
      </c>
      <c r="K3682" t="s">
        <v>3040</v>
      </c>
      <c r="L3682" s="7">
        <f t="shared" si="519"/>
        <v>45273</v>
      </c>
      <c r="M3682" s="7">
        <v>45362</v>
      </c>
      <c r="N3682" s="1">
        <f t="shared" si="515"/>
        <v>45362</v>
      </c>
      <c r="P3682" s="7" t="str">
        <f t="shared" si="520"/>
        <v/>
      </c>
      <c r="R3682">
        <v>0</v>
      </c>
      <c r="S3682">
        <v>1</v>
      </c>
      <c r="T3682">
        <v>6.2</v>
      </c>
      <c r="U3682" t="s">
        <v>33</v>
      </c>
      <c r="W3682" t="str">
        <f t="shared" si="516"/>
        <v>Open</v>
      </c>
      <c r="X3682" t="str">
        <f>_xlfn.XLOOKUP(B3682,'Customers'!A:A,'Customers'!E:E,"")</f>
        <v>Mid-Market</v>
      </c>
      <c r="Y3682">
        <f t="shared" si="517"/>
        <v>0</v>
      </c>
      <c r="Z3682" t="str">
        <f t="shared" si="518"/>
        <v/>
      </c>
      <c r="AA3682">
        <f t="shared" si="521"/>
        <v>0</v>
      </c>
    </row>
    <row r="3683" spans="1:27">
      <c r="A3683" t="s">
        <v>10274</v>
      </c>
      <c r="B3683" t="s">
        <v>10275</v>
      </c>
      <c r="C3683" t="s">
        <v>18</v>
      </c>
      <c r="D3683" t="s">
        <v>53</v>
      </c>
      <c r="E3683" t="s">
        <v>45</v>
      </c>
      <c r="F3683" t="s">
        <v>1292</v>
      </c>
      <c r="G3683" s="6">
        <f t="shared" si="513"/>
        <v>12000</v>
      </c>
      <c r="H3683" t="s">
        <v>79</v>
      </c>
      <c r="I3683" t="s">
        <v>139</v>
      </c>
      <c r="J3683" t="str">
        <f t="shared" si="514"/>
        <v>Champak Rao</v>
      </c>
      <c r="K3683" t="s">
        <v>6688</v>
      </c>
      <c r="L3683" s="7">
        <f t="shared" si="519"/>
        <v>45613</v>
      </c>
      <c r="M3683" s="7">
        <v>45747</v>
      </c>
      <c r="N3683" s="1">
        <f t="shared" si="515"/>
        <v>45747</v>
      </c>
      <c r="P3683" s="7" t="str">
        <f t="shared" si="520"/>
        <v/>
      </c>
      <c r="R3683">
        <v>0</v>
      </c>
      <c r="S3683">
        <v>1</v>
      </c>
      <c r="T3683">
        <v>11.3</v>
      </c>
      <c r="U3683" t="s">
        <v>42</v>
      </c>
      <c r="W3683" t="str">
        <f t="shared" si="516"/>
        <v>Open</v>
      </c>
      <c r="X3683" t="str">
        <f>_xlfn.XLOOKUP(B3683,'Customers'!A:A,'Customers'!E:E,"")</f>
        <v>SMB</v>
      </c>
      <c r="Y3683">
        <f t="shared" si="517"/>
        <v>0</v>
      </c>
      <c r="Z3683" t="str">
        <f t="shared" si="518"/>
        <v/>
      </c>
      <c r="AA3683">
        <f t="shared" si="521"/>
        <v>0</v>
      </c>
    </row>
    <row r="3684" spans="1:27">
      <c r="A3684" t="s">
        <v>10276</v>
      </c>
      <c r="B3684" t="s">
        <v>10063</v>
      </c>
      <c r="C3684" t="s">
        <v>4124</v>
      </c>
      <c r="D3684" t="s">
        <v>19</v>
      </c>
      <c r="E3684" t="s">
        <v>28</v>
      </c>
      <c r="F3684" t="s">
        <v>184</v>
      </c>
      <c r="G3684" s="6">
        <f t="shared" si="513"/>
        <v>8000</v>
      </c>
      <c r="H3684" t="s">
        <v>79</v>
      </c>
      <c r="I3684" t="s">
        <v>145</v>
      </c>
      <c r="J3684" t="str">
        <f t="shared" si="514"/>
        <v>Krish Varughese</v>
      </c>
      <c r="K3684" t="s">
        <v>8557</v>
      </c>
      <c r="L3684" s="7">
        <f t="shared" si="519"/>
        <v>44924</v>
      </c>
      <c r="M3684" s="7">
        <v>45060</v>
      </c>
      <c r="N3684" s="1">
        <f t="shared" si="515"/>
        <v>45060</v>
      </c>
      <c r="P3684" s="7" t="str">
        <f t="shared" si="520"/>
        <v/>
      </c>
      <c r="R3684">
        <v>0</v>
      </c>
      <c r="S3684">
        <v>1</v>
      </c>
      <c r="U3684" t="s">
        <v>42</v>
      </c>
      <c r="W3684" t="str">
        <f t="shared" si="516"/>
        <v>Open</v>
      </c>
      <c r="X3684" t="str">
        <f>_xlfn.XLOOKUP(B3684,'Customers'!A:A,'Customers'!E:E,"")</f>
        <v>Mid-Market</v>
      </c>
      <c r="Y3684">
        <f t="shared" si="517"/>
        <v>0</v>
      </c>
      <c r="Z3684" t="str">
        <f t="shared" si="518"/>
        <v/>
      </c>
      <c r="AA3684">
        <f t="shared" si="521"/>
        <v>0</v>
      </c>
    </row>
    <row r="3685" spans="1:27">
      <c r="A3685" t="s">
        <v>10277</v>
      </c>
      <c r="B3685" t="s">
        <v>60</v>
      </c>
      <c r="C3685" t="s">
        <v>18</v>
      </c>
      <c r="D3685" t="s">
        <v>19</v>
      </c>
      <c r="E3685" t="s">
        <v>45</v>
      </c>
      <c r="F3685" t="s">
        <v>1411</v>
      </c>
      <c r="G3685" s="6">
        <f t="shared" si="513"/>
        <v>9000</v>
      </c>
      <c r="H3685" t="s">
        <v>56</v>
      </c>
      <c r="I3685" t="s">
        <v>139</v>
      </c>
      <c r="J3685" t="str">
        <f t="shared" si="514"/>
        <v>Champak Rao</v>
      </c>
      <c r="K3685" t="s">
        <v>10278</v>
      </c>
      <c r="L3685" s="7">
        <f t="shared" si="519"/>
        <v>44951</v>
      </c>
      <c r="M3685" s="7">
        <v>45115</v>
      </c>
      <c r="N3685" s="1">
        <f t="shared" si="515"/>
        <v>45115</v>
      </c>
      <c r="P3685" s="7" t="str">
        <f t="shared" si="520"/>
        <v/>
      </c>
      <c r="R3685">
        <v>0</v>
      </c>
      <c r="S3685">
        <v>1</v>
      </c>
      <c r="T3685">
        <v>30.6</v>
      </c>
      <c r="U3685" t="s">
        <v>25</v>
      </c>
      <c r="W3685" t="str">
        <f t="shared" si="516"/>
        <v>Open</v>
      </c>
      <c r="X3685" t="str">
        <f>_xlfn.XLOOKUP(B3685,'Customers'!A:A,'Customers'!E:E,"")</f>
        <v>Enterprise</v>
      </c>
      <c r="Y3685">
        <f t="shared" si="517"/>
        <v>0</v>
      </c>
      <c r="Z3685" t="str">
        <f t="shared" si="518"/>
        <v/>
      </c>
      <c r="AA3685">
        <f t="shared" si="521"/>
        <v>0</v>
      </c>
    </row>
    <row r="3686" spans="1:27">
      <c r="A3686" t="s">
        <v>10279</v>
      </c>
      <c r="B3686" t="s">
        <v>1578</v>
      </c>
      <c r="C3686" t="s">
        <v>3595</v>
      </c>
      <c r="D3686" t="s">
        <v>53</v>
      </c>
      <c r="E3686" t="s">
        <v>45</v>
      </c>
      <c r="F3686" t="s">
        <v>10280</v>
      </c>
      <c r="G3686" s="6">
        <f t="shared" si="513"/>
        <v>43957</v>
      </c>
      <c r="H3686" t="s">
        <v>172</v>
      </c>
      <c r="I3686" t="s">
        <v>93</v>
      </c>
      <c r="J3686" t="str">
        <f t="shared" si="514"/>
        <v>Owen Mane</v>
      </c>
      <c r="K3686" t="s">
        <v>8964</v>
      </c>
      <c r="L3686" s="7">
        <f t="shared" si="519"/>
        <v>44823</v>
      </c>
      <c r="M3686" s="7">
        <v>44992</v>
      </c>
      <c r="N3686" s="1">
        <f t="shared" si="515"/>
        <v>44992</v>
      </c>
      <c r="P3686" s="7" t="str">
        <f t="shared" si="520"/>
        <v/>
      </c>
      <c r="R3686">
        <v>0</v>
      </c>
      <c r="S3686">
        <v>1</v>
      </c>
      <c r="T3686">
        <v>7.5</v>
      </c>
      <c r="U3686" t="s">
        <v>33</v>
      </c>
      <c r="W3686" t="str">
        <f t="shared" si="516"/>
        <v>Open</v>
      </c>
      <c r="X3686" t="str">
        <f>_xlfn.XLOOKUP(B3686,'Customers'!A:A,'Customers'!E:E,"")</f>
        <v>Mid-Market</v>
      </c>
      <c r="Y3686">
        <f t="shared" si="517"/>
        <v>0</v>
      </c>
      <c r="Z3686" t="str">
        <f t="shared" si="518"/>
        <v/>
      </c>
      <c r="AA3686">
        <f t="shared" si="521"/>
        <v>0</v>
      </c>
    </row>
    <row r="3687" spans="1:27">
      <c r="A3687" t="s">
        <v>10281</v>
      </c>
      <c r="B3687" t="s">
        <v>4019</v>
      </c>
      <c r="C3687" t="s">
        <v>525</v>
      </c>
      <c r="D3687" t="s">
        <v>19</v>
      </c>
      <c r="E3687" t="s">
        <v>115</v>
      </c>
      <c r="F3687" t="s">
        <v>10282</v>
      </c>
      <c r="G3687" s="6">
        <f t="shared" si="513"/>
        <v>5485</v>
      </c>
      <c r="H3687" t="s">
        <v>39</v>
      </c>
      <c r="I3687" t="s">
        <v>274</v>
      </c>
      <c r="J3687" t="str">
        <f t="shared" si="514"/>
        <v>Rachit Lall</v>
      </c>
      <c r="K3687" t="s">
        <v>4838</v>
      </c>
      <c r="L3687" s="7">
        <f t="shared" si="519"/>
        <v>45354</v>
      </c>
      <c r="M3687" s="7">
        <v>45432</v>
      </c>
      <c r="N3687" s="1">
        <f t="shared" si="515"/>
        <v>45432</v>
      </c>
      <c r="O3687" s="7">
        <v>45499</v>
      </c>
      <c r="P3687" s="7">
        <f t="shared" si="520"/>
        <v>45499</v>
      </c>
      <c r="Q3687">
        <v>145</v>
      </c>
      <c r="R3687">
        <v>0</v>
      </c>
      <c r="S3687">
        <v>1</v>
      </c>
      <c r="T3687">
        <v>23.6</v>
      </c>
      <c r="U3687" t="s">
        <v>100</v>
      </c>
      <c r="W3687" t="str">
        <f t="shared" si="516"/>
        <v>Lost</v>
      </c>
      <c r="X3687" t="str">
        <f>_xlfn.XLOOKUP(B3687,'Customers'!A:A,'Customers'!E:E,"")</f>
        <v>Mid-Market</v>
      </c>
      <c r="Y3687">
        <f t="shared" si="517"/>
        <v>1</v>
      </c>
      <c r="Z3687">
        <f t="shared" si="518"/>
        <v>67</v>
      </c>
      <c r="AA3687">
        <f t="shared" si="521"/>
        <v>1</v>
      </c>
    </row>
    <row r="3688" spans="1:27">
      <c r="A3688" t="s">
        <v>10283</v>
      </c>
      <c r="B3688" t="s">
        <v>665</v>
      </c>
      <c r="C3688" t="s">
        <v>5243</v>
      </c>
      <c r="D3688" t="s">
        <v>53</v>
      </c>
      <c r="E3688" t="s">
        <v>91</v>
      </c>
      <c r="F3688" t="s">
        <v>10284</v>
      </c>
      <c r="G3688" s="6">
        <f t="shared" si="513"/>
        <v>29107</v>
      </c>
      <c r="H3688" t="s">
        <v>22</v>
      </c>
      <c r="I3688" t="s">
        <v>80</v>
      </c>
      <c r="J3688" t="str">
        <f t="shared" si="514"/>
        <v>Shivani Natt</v>
      </c>
      <c r="K3688" t="s">
        <v>2668</v>
      </c>
      <c r="L3688" s="7">
        <f t="shared" si="519"/>
        <v>44638</v>
      </c>
      <c r="M3688" s="7">
        <v>44745</v>
      </c>
      <c r="N3688" s="1">
        <f t="shared" si="515"/>
        <v>44745</v>
      </c>
      <c r="O3688" s="7">
        <v>44746</v>
      </c>
      <c r="P3688" s="7">
        <f t="shared" si="520"/>
        <v>44746</v>
      </c>
      <c r="Q3688">
        <v>108</v>
      </c>
      <c r="R3688">
        <v>1</v>
      </c>
      <c r="S3688">
        <v>4</v>
      </c>
      <c r="T3688">
        <v>19.399999999999999</v>
      </c>
      <c r="U3688" t="s">
        <v>100</v>
      </c>
      <c r="W3688" t="str">
        <f t="shared" si="516"/>
        <v>Won</v>
      </c>
      <c r="X3688" t="str">
        <f>_xlfn.XLOOKUP(B3688,'Customers'!A:A,'Customers'!E:E,"")</f>
        <v>Mid-Market</v>
      </c>
      <c r="Y3688">
        <f t="shared" si="517"/>
        <v>1</v>
      </c>
      <c r="Z3688">
        <f t="shared" si="518"/>
        <v>1</v>
      </c>
      <c r="AA3688">
        <f t="shared" si="521"/>
        <v>0</v>
      </c>
    </row>
    <row r="3689" spans="1:27">
      <c r="A3689" t="s">
        <v>10285</v>
      </c>
      <c r="B3689" t="s">
        <v>5162</v>
      </c>
      <c r="C3689" t="s">
        <v>2044</v>
      </c>
      <c r="D3689" t="s">
        <v>183</v>
      </c>
      <c r="E3689" t="s">
        <v>91</v>
      </c>
      <c r="F3689" t="s">
        <v>3103</v>
      </c>
      <c r="G3689" s="6">
        <f t="shared" si="513"/>
        <v>13000</v>
      </c>
      <c r="H3689" t="s">
        <v>39</v>
      </c>
      <c r="I3689" t="s">
        <v>23</v>
      </c>
      <c r="J3689" t="str">
        <f t="shared" si="514"/>
        <v>Nihal Bhasin</v>
      </c>
      <c r="K3689" t="s">
        <v>3656</v>
      </c>
      <c r="L3689" s="7">
        <f t="shared" si="519"/>
        <v>45268</v>
      </c>
      <c r="M3689" s="7">
        <v>45293</v>
      </c>
      <c r="N3689" s="1">
        <f t="shared" si="515"/>
        <v>45293</v>
      </c>
      <c r="O3689" s="7">
        <v>45343</v>
      </c>
      <c r="P3689" s="7">
        <f t="shared" si="520"/>
        <v>45343</v>
      </c>
      <c r="Q3689">
        <v>75</v>
      </c>
      <c r="R3689">
        <v>1</v>
      </c>
      <c r="S3689">
        <v>3</v>
      </c>
      <c r="T3689">
        <v>11.7</v>
      </c>
      <c r="U3689" t="s">
        <v>100</v>
      </c>
      <c r="W3689" t="str">
        <f t="shared" si="516"/>
        <v>Won</v>
      </c>
      <c r="X3689" t="str">
        <f>_xlfn.XLOOKUP(B3689,'Customers'!A:A,'Customers'!E:E,"")</f>
        <v>Enterprise</v>
      </c>
      <c r="Y3689">
        <f t="shared" si="517"/>
        <v>1</v>
      </c>
      <c r="Z3689">
        <f t="shared" si="518"/>
        <v>50</v>
      </c>
      <c r="AA3689">
        <f t="shared" si="521"/>
        <v>1</v>
      </c>
    </row>
    <row r="3690" spans="1:27">
      <c r="A3690" t="s">
        <v>10286</v>
      </c>
      <c r="B3690" t="s">
        <v>7859</v>
      </c>
      <c r="C3690" t="s">
        <v>1455</v>
      </c>
      <c r="D3690" t="s">
        <v>183</v>
      </c>
      <c r="E3690" t="s">
        <v>91</v>
      </c>
      <c r="F3690" t="s">
        <v>10287</v>
      </c>
      <c r="G3690" s="6">
        <f t="shared" si="513"/>
        <v>5767</v>
      </c>
      <c r="H3690" t="s">
        <v>47</v>
      </c>
      <c r="I3690" t="s">
        <v>303</v>
      </c>
      <c r="J3690" t="str">
        <f t="shared" si="514"/>
        <v>Amruta Sinha</v>
      </c>
      <c r="K3690" t="s">
        <v>2161</v>
      </c>
      <c r="L3690" s="7">
        <f t="shared" si="519"/>
        <v>45183</v>
      </c>
      <c r="M3690" s="7">
        <v>45331</v>
      </c>
      <c r="N3690" s="1">
        <f t="shared" si="515"/>
        <v>45331</v>
      </c>
      <c r="O3690" s="7">
        <v>45246</v>
      </c>
      <c r="P3690" s="7">
        <f t="shared" si="520"/>
        <v>45246</v>
      </c>
      <c r="Q3690">
        <v>63</v>
      </c>
      <c r="R3690">
        <v>0</v>
      </c>
      <c r="S3690">
        <v>1</v>
      </c>
      <c r="T3690">
        <v>25</v>
      </c>
      <c r="U3690" t="s">
        <v>33</v>
      </c>
      <c r="W3690" t="str">
        <f t="shared" si="516"/>
        <v>Won</v>
      </c>
      <c r="X3690" t="str">
        <f>_xlfn.XLOOKUP(B3690,'Customers'!A:A,'Customers'!E:E,"")</f>
        <v>Enterprise</v>
      </c>
      <c r="Y3690">
        <f t="shared" si="517"/>
        <v>1</v>
      </c>
      <c r="Z3690">
        <f t="shared" si="518"/>
        <v>-85</v>
      </c>
      <c r="AA3690">
        <f t="shared" si="521"/>
        <v>0</v>
      </c>
    </row>
    <row r="3691" spans="1:27">
      <c r="A3691" t="s">
        <v>10288</v>
      </c>
      <c r="B3691" t="s">
        <v>2062</v>
      </c>
      <c r="C3691" t="s">
        <v>3387</v>
      </c>
      <c r="D3691" t="s">
        <v>19</v>
      </c>
      <c r="E3691" t="s">
        <v>177</v>
      </c>
      <c r="F3691" t="s">
        <v>2206</v>
      </c>
      <c r="G3691" s="6">
        <f t="shared" si="513"/>
        <v>5000</v>
      </c>
      <c r="H3691" t="s">
        <v>79</v>
      </c>
      <c r="I3691" t="s">
        <v>93</v>
      </c>
      <c r="J3691" t="str">
        <f t="shared" si="514"/>
        <v>Owen Mane</v>
      </c>
      <c r="K3691" t="s">
        <v>2995</v>
      </c>
      <c r="L3691" s="7">
        <f t="shared" si="519"/>
        <v>45552</v>
      </c>
      <c r="M3691" s="7">
        <v>45605</v>
      </c>
      <c r="N3691" s="1">
        <f t="shared" si="515"/>
        <v>45605</v>
      </c>
      <c r="P3691" s="7" t="str">
        <f t="shared" si="520"/>
        <v/>
      </c>
      <c r="R3691">
        <v>0</v>
      </c>
      <c r="S3691">
        <v>1</v>
      </c>
      <c r="T3691">
        <v>18.399999999999999</v>
      </c>
      <c r="U3691" t="s">
        <v>42</v>
      </c>
      <c r="W3691" t="str">
        <f t="shared" si="516"/>
        <v>Open</v>
      </c>
      <c r="X3691" t="str">
        <f>_xlfn.XLOOKUP(B3691,'Customers'!A:A,'Customers'!E:E,"")</f>
        <v>Mid-Market</v>
      </c>
      <c r="Y3691">
        <f t="shared" si="517"/>
        <v>0</v>
      </c>
      <c r="Z3691" t="str">
        <f t="shared" si="518"/>
        <v/>
      </c>
      <c r="AA3691">
        <f t="shared" si="521"/>
        <v>0</v>
      </c>
    </row>
    <row r="3692" spans="1:27">
      <c r="A3692" t="s">
        <v>10289</v>
      </c>
      <c r="B3692" t="s">
        <v>3875</v>
      </c>
      <c r="C3692" t="s">
        <v>525</v>
      </c>
      <c r="D3692" t="s">
        <v>19</v>
      </c>
      <c r="E3692" t="s">
        <v>177</v>
      </c>
      <c r="F3692" t="s">
        <v>10290</v>
      </c>
      <c r="G3692" s="6">
        <f t="shared" si="513"/>
        <v>1944</v>
      </c>
      <c r="H3692" t="s">
        <v>22</v>
      </c>
      <c r="I3692" t="s">
        <v>139</v>
      </c>
      <c r="J3692" t="str">
        <f t="shared" si="514"/>
        <v>Champak Rao</v>
      </c>
      <c r="K3692" t="s">
        <v>1859</v>
      </c>
      <c r="L3692" s="7">
        <f t="shared" si="519"/>
        <v>44593</v>
      </c>
      <c r="M3692" s="7">
        <v>44755</v>
      </c>
      <c r="N3692" s="1">
        <f t="shared" si="515"/>
        <v>44755</v>
      </c>
      <c r="P3692" s="7" t="str">
        <f t="shared" si="520"/>
        <v/>
      </c>
      <c r="R3692">
        <v>0</v>
      </c>
      <c r="S3692">
        <v>1</v>
      </c>
      <c r="U3692" t="s">
        <v>100</v>
      </c>
      <c r="W3692" t="str">
        <f t="shared" si="516"/>
        <v>Open</v>
      </c>
      <c r="X3692" t="str">
        <f>_xlfn.XLOOKUP(B3692,'Customers'!A:A,'Customers'!E:E,"")</f>
        <v>Mid-Market</v>
      </c>
      <c r="Y3692">
        <f t="shared" si="517"/>
        <v>0</v>
      </c>
      <c r="Z3692" t="str">
        <f t="shared" si="518"/>
        <v/>
      </c>
      <c r="AA3692">
        <f t="shared" si="521"/>
        <v>0</v>
      </c>
    </row>
    <row r="3693" spans="1:27">
      <c r="A3693" t="s">
        <v>10291</v>
      </c>
      <c r="B3693" t="s">
        <v>4943</v>
      </c>
      <c r="C3693" t="s">
        <v>1047</v>
      </c>
      <c r="D3693" t="s">
        <v>53</v>
      </c>
      <c r="E3693" t="s">
        <v>54</v>
      </c>
      <c r="F3693" t="s">
        <v>10292</v>
      </c>
      <c r="G3693" s="6">
        <f t="shared" si="513"/>
        <v>29495</v>
      </c>
      <c r="H3693" t="s">
        <v>30</v>
      </c>
      <c r="I3693" t="s">
        <v>139</v>
      </c>
      <c r="J3693" t="str">
        <f t="shared" si="514"/>
        <v>Champak Rao</v>
      </c>
      <c r="K3693" t="s">
        <v>2404</v>
      </c>
      <c r="L3693" s="7">
        <f t="shared" si="519"/>
        <v>45243</v>
      </c>
      <c r="M3693" s="7">
        <v>45414</v>
      </c>
      <c r="N3693" s="1">
        <f t="shared" si="515"/>
        <v>45414</v>
      </c>
      <c r="P3693" s="7" t="str">
        <f t="shared" si="520"/>
        <v/>
      </c>
      <c r="R3693">
        <v>0</v>
      </c>
      <c r="S3693">
        <v>1</v>
      </c>
      <c r="T3693">
        <v>16.600000000000001</v>
      </c>
      <c r="U3693" t="s">
        <v>25</v>
      </c>
      <c r="W3693" t="str">
        <f t="shared" si="516"/>
        <v>Open</v>
      </c>
      <c r="X3693" t="str">
        <f>_xlfn.XLOOKUP(B3693,'Customers'!A:A,'Customers'!E:E,"")</f>
        <v>Mid-Market</v>
      </c>
      <c r="Y3693">
        <f t="shared" si="517"/>
        <v>0</v>
      </c>
      <c r="Z3693" t="str">
        <f t="shared" si="518"/>
        <v/>
      </c>
      <c r="AA3693">
        <f t="shared" si="521"/>
        <v>0</v>
      </c>
    </row>
    <row r="3694" spans="1:27">
      <c r="A3694" t="s">
        <v>10293</v>
      </c>
      <c r="B3694" t="s">
        <v>1325</v>
      </c>
      <c r="C3694" t="s">
        <v>18</v>
      </c>
      <c r="D3694" t="s">
        <v>19</v>
      </c>
      <c r="E3694" t="s">
        <v>20</v>
      </c>
      <c r="F3694" t="s">
        <v>10294</v>
      </c>
      <c r="G3694" s="6">
        <f t="shared" si="513"/>
        <v>8234</v>
      </c>
      <c r="H3694" t="s">
        <v>161</v>
      </c>
      <c r="I3694" t="s">
        <v>93</v>
      </c>
      <c r="J3694" t="str">
        <f t="shared" si="514"/>
        <v>Owen Mane</v>
      </c>
      <c r="K3694" t="s">
        <v>1289</v>
      </c>
      <c r="L3694" s="7">
        <f t="shared" si="519"/>
        <v>45472</v>
      </c>
      <c r="M3694" s="7">
        <v>45594</v>
      </c>
      <c r="N3694" s="1">
        <f t="shared" si="515"/>
        <v>45594</v>
      </c>
      <c r="P3694" s="7" t="str">
        <f t="shared" si="520"/>
        <v/>
      </c>
      <c r="R3694">
        <v>0</v>
      </c>
      <c r="S3694">
        <v>1</v>
      </c>
      <c r="U3694" t="s">
        <v>33</v>
      </c>
      <c r="W3694" t="str">
        <f t="shared" si="516"/>
        <v>Open</v>
      </c>
      <c r="X3694" t="str">
        <f>_xlfn.XLOOKUP(B3694,'Customers'!A:A,'Customers'!E:E,"")</f>
        <v>SMB</v>
      </c>
      <c r="Y3694">
        <f t="shared" si="517"/>
        <v>0</v>
      </c>
      <c r="Z3694" t="str">
        <f t="shared" si="518"/>
        <v/>
      </c>
      <c r="AA3694">
        <f t="shared" si="521"/>
        <v>0</v>
      </c>
    </row>
    <row r="3695" spans="1:27">
      <c r="A3695" t="s">
        <v>10295</v>
      </c>
      <c r="B3695" t="s">
        <v>10154</v>
      </c>
      <c r="C3695" t="s">
        <v>84</v>
      </c>
      <c r="D3695" t="s">
        <v>37</v>
      </c>
      <c r="E3695" t="s">
        <v>91</v>
      </c>
      <c r="F3695" t="s">
        <v>10296</v>
      </c>
      <c r="G3695" s="6">
        <f t="shared" si="513"/>
        <v>74339</v>
      </c>
      <c r="H3695" t="s">
        <v>172</v>
      </c>
      <c r="I3695" t="s">
        <v>145</v>
      </c>
      <c r="J3695" t="str">
        <f t="shared" si="514"/>
        <v>Krish Varughese</v>
      </c>
      <c r="K3695" t="s">
        <v>889</v>
      </c>
      <c r="L3695" s="7">
        <f t="shared" si="519"/>
        <v>45651</v>
      </c>
      <c r="M3695" s="7">
        <v>45823</v>
      </c>
      <c r="N3695" s="1">
        <f t="shared" si="515"/>
        <v>45823</v>
      </c>
      <c r="O3695" s="7">
        <v>45707</v>
      </c>
      <c r="P3695" s="7">
        <f t="shared" si="520"/>
        <v>45707</v>
      </c>
      <c r="Q3695">
        <v>56</v>
      </c>
      <c r="R3695">
        <v>1</v>
      </c>
      <c r="S3695">
        <v>4</v>
      </c>
      <c r="T3695">
        <v>18.600000000000001</v>
      </c>
      <c r="U3695" t="s">
        <v>42</v>
      </c>
      <c r="W3695" t="str">
        <f t="shared" si="516"/>
        <v>Won</v>
      </c>
      <c r="X3695" t="str">
        <f>_xlfn.XLOOKUP(B3695,'Customers'!A:A,'Customers'!E:E,"")</f>
        <v>Mid-Market</v>
      </c>
      <c r="Y3695">
        <f t="shared" si="517"/>
        <v>1</v>
      </c>
      <c r="Z3695">
        <f t="shared" si="518"/>
        <v>-116</v>
      </c>
      <c r="AA3695">
        <f t="shared" si="521"/>
        <v>0</v>
      </c>
    </row>
    <row r="3696" spans="1:27">
      <c r="A3696" t="s">
        <v>10297</v>
      </c>
      <c r="B3696" t="s">
        <v>2311</v>
      </c>
      <c r="C3696" t="s">
        <v>803</v>
      </c>
      <c r="D3696" t="s">
        <v>66</v>
      </c>
      <c r="E3696" t="s">
        <v>28</v>
      </c>
      <c r="F3696" t="s">
        <v>10298</v>
      </c>
      <c r="G3696" s="6">
        <f t="shared" si="513"/>
        <v>17723</v>
      </c>
      <c r="H3696" t="s">
        <v>161</v>
      </c>
      <c r="I3696" t="s">
        <v>274</v>
      </c>
      <c r="J3696" t="str">
        <f t="shared" si="514"/>
        <v>Rachit Lall</v>
      </c>
      <c r="K3696" t="s">
        <v>5168</v>
      </c>
      <c r="L3696" s="7">
        <f t="shared" si="519"/>
        <v>45351</v>
      </c>
      <c r="M3696" s="7">
        <v>45384</v>
      </c>
      <c r="N3696" s="1">
        <f t="shared" si="515"/>
        <v>45384</v>
      </c>
      <c r="P3696" s="7" t="str">
        <f t="shared" si="520"/>
        <v/>
      </c>
      <c r="R3696">
        <v>0</v>
      </c>
      <c r="S3696">
        <v>1</v>
      </c>
      <c r="T3696">
        <v>32.6</v>
      </c>
      <c r="U3696" t="s">
        <v>58</v>
      </c>
      <c r="W3696" t="str">
        <f t="shared" si="516"/>
        <v>Open</v>
      </c>
      <c r="X3696" t="str">
        <f>_xlfn.XLOOKUP(B3696,'Customers'!A:A,'Customers'!E:E,"")</f>
        <v>SMB</v>
      </c>
      <c r="Y3696">
        <f t="shared" si="517"/>
        <v>0</v>
      </c>
      <c r="Z3696" t="str">
        <f t="shared" si="518"/>
        <v/>
      </c>
      <c r="AA3696">
        <f t="shared" si="521"/>
        <v>0</v>
      </c>
    </row>
    <row r="3697" spans="1:27">
      <c r="A3697" t="s">
        <v>10299</v>
      </c>
      <c r="B3697" t="s">
        <v>8142</v>
      </c>
      <c r="C3697" t="s">
        <v>745</v>
      </c>
      <c r="D3697" t="s">
        <v>66</v>
      </c>
      <c r="E3697" t="s">
        <v>115</v>
      </c>
      <c r="F3697" t="s">
        <v>10300</v>
      </c>
      <c r="G3697" s="6">
        <f t="shared" si="513"/>
        <v>16576</v>
      </c>
      <c r="H3697" t="s">
        <v>56</v>
      </c>
      <c r="I3697" t="s">
        <v>897</v>
      </c>
      <c r="J3697" t="str">
        <f t="shared" si="514"/>
        <v>Amruta Sinha</v>
      </c>
      <c r="K3697" t="s">
        <v>6652</v>
      </c>
      <c r="L3697" s="7">
        <f t="shared" si="519"/>
        <v>44808</v>
      </c>
      <c r="M3697" s="7">
        <v>44988</v>
      </c>
      <c r="N3697" s="1">
        <f t="shared" si="515"/>
        <v>44988</v>
      </c>
      <c r="O3697" s="7">
        <v>44899</v>
      </c>
      <c r="P3697" s="7">
        <f t="shared" si="520"/>
        <v>44899</v>
      </c>
      <c r="Q3697">
        <v>91</v>
      </c>
      <c r="R3697">
        <v>0</v>
      </c>
      <c r="S3697">
        <v>1</v>
      </c>
      <c r="T3697">
        <v>10.7</v>
      </c>
      <c r="U3697" t="s">
        <v>42</v>
      </c>
      <c r="W3697" t="str">
        <f t="shared" si="516"/>
        <v>Lost</v>
      </c>
      <c r="X3697" t="str">
        <f>_xlfn.XLOOKUP(B3697,'Customers'!A:A,'Customers'!E:E,"")</f>
        <v>Mid-Market</v>
      </c>
      <c r="Y3697">
        <f t="shared" si="517"/>
        <v>1</v>
      </c>
      <c r="Z3697">
        <f t="shared" si="518"/>
        <v>-89</v>
      </c>
      <c r="AA3697">
        <f t="shared" si="521"/>
        <v>0</v>
      </c>
    </row>
    <row r="3698" spans="1:27">
      <c r="A3698" t="s">
        <v>10301</v>
      </c>
      <c r="B3698" t="s">
        <v>10302</v>
      </c>
      <c r="C3698" t="s">
        <v>18</v>
      </c>
      <c r="D3698" t="s">
        <v>53</v>
      </c>
      <c r="E3698" t="s">
        <v>45</v>
      </c>
      <c r="F3698" t="s">
        <v>741</v>
      </c>
      <c r="G3698" s="6">
        <f t="shared" si="513"/>
        <v>14000</v>
      </c>
      <c r="H3698" t="s">
        <v>39</v>
      </c>
      <c r="I3698" t="s">
        <v>80</v>
      </c>
      <c r="J3698" t="str">
        <f t="shared" si="514"/>
        <v>Shivani Natt</v>
      </c>
      <c r="K3698" t="s">
        <v>6123</v>
      </c>
      <c r="L3698" s="7">
        <f t="shared" si="519"/>
        <v>44717</v>
      </c>
      <c r="M3698" s="7">
        <v>44796</v>
      </c>
      <c r="N3698" s="1">
        <f t="shared" si="515"/>
        <v>44796</v>
      </c>
      <c r="P3698" s="7" t="str">
        <f t="shared" si="520"/>
        <v/>
      </c>
      <c r="R3698">
        <v>0</v>
      </c>
      <c r="S3698">
        <v>1</v>
      </c>
      <c r="U3698" t="s">
        <v>100</v>
      </c>
      <c r="W3698" t="str">
        <f t="shared" si="516"/>
        <v>Open</v>
      </c>
      <c r="X3698" t="str">
        <f>_xlfn.XLOOKUP(B3698,'Customers'!A:A,'Customers'!E:E,"")</f>
        <v>SMB</v>
      </c>
      <c r="Y3698">
        <f t="shared" si="517"/>
        <v>0</v>
      </c>
      <c r="Z3698" t="str">
        <f t="shared" si="518"/>
        <v/>
      </c>
      <c r="AA3698">
        <f t="shared" si="521"/>
        <v>0</v>
      </c>
    </row>
    <row r="3699" spans="1:27">
      <c r="A3699" t="s">
        <v>10303</v>
      </c>
      <c r="B3699" t="s">
        <v>4368</v>
      </c>
      <c r="C3699" t="s">
        <v>3375</v>
      </c>
      <c r="D3699" t="s">
        <v>53</v>
      </c>
      <c r="E3699" t="s">
        <v>115</v>
      </c>
      <c r="F3699" t="s">
        <v>10304</v>
      </c>
      <c r="G3699" s="6">
        <f t="shared" si="513"/>
        <v>15169</v>
      </c>
      <c r="H3699" t="s">
        <v>47</v>
      </c>
      <c r="I3699" t="s">
        <v>156</v>
      </c>
      <c r="J3699" t="str">
        <f t="shared" si="514"/>
        <v>Lakshmi Hayre</v>
      </c>
      <c r="K3699" t="s">
        <v>2317</v>
      </c>
      <c r="L3699" s="7">
        <f t="shared" si="519"/>
        <v>45232</v>
      </c>
      <c r="M3699" s="7">
        <v>45321</v>
      </c>
      <c r="N3699" s="1">
        <f t="shared" si="515"/>
        <v>45321</v>
      </c>
      <c r="O3699" s="7">
        <v>45386</v>
      </c>
      <c r="P3699" s="7">
        <f t="shared" si="520"/>
        <v>45386</v>
      </c>
      <c r="Q3699">
        <v>154</v>
      </c>
      <c r="R3699">
        <v>0</v>
      </c>
      <c r="S3699">
        <v>1</v>
      </c>
      <c r="U3699" t="s">
        <v>100</v>
      </c>
      <c r="W3699" t="str">
        <f t="shared" si="516"/>
        <v>Lost</v>
      </c>
      <c r="X3699" t="str">
        <f>_xlfn.XLOOKUP(B3699,'Customers'!A:A,'Customers'!E:E,"")</f>
        <v>SMB</v>
      </c>
      <c r="Y3699">
        <f t="shared" si="517"/>
        <v>1</v>
      </c>
      <c r="Z3699">
        <f t="shared" si="518"/>
        <v>65</v>
      </c>
      <c r="AA3699">
        <f t="shared" si="521"/>
        <v>1</v>
      </c>
    </row>
    <row r="3700" spans="1:27">
      <c r="A3700" t="s">
        <v>10305</v>
      </c>
      <c r="B3700" t="s">
        <v>4879</v>
      </c>
      <c r="C3700" t="s">
        <v>1414</v>
      </c>
      <c r="D3700" t="s">
        <v>37</v>
      </c>
      <c r="E3700" t="s">
        <v>177</v>
      </c>
      <c r="F3700" t="s">
        <v>10306</v>
      </c>
      <c r="G3700" s="6">
        <f t="shared" si="513"/>
        <v>123528</v>
      </c>
      <c r="H3700" t="s">
        <v>172</v>
      </c>
      <c r="I3700" t="s">
        <v>98</v>
      </c>
      <c r="J3700" t="str">
        <f t="shared" si="514"/>
        <v>Amruta Sinha</v>
      </c>
      <c r="K3700" t="s">
        <v>2501</v>
      </c>
      <c r="L3700" s="7">
        <f t="shared" si="519"/>
        <v>45037</v>
      </c>
      <c r="M3700" s="7">
        <v>45180</v>
      </c>
      <c r="N3700" s="1">
        <f t="shared" si="515"/>
        <v>45180</v>
      </c>
      <c r="P3700" s="7" t="str">
        <f t="shared" si="520"/>
        <v/>
      </c>
      <c r="R3700">
        <v>0</v>
      </c>
      <c r="S3700">
        <v>1</v>
      </c>
      <c r="T3700">
        <v>31.1</v>
      </c>
      <c r="U3700" t="s">
        <v>58</v>
      </c>
      <c r="W3700" t="str">
        <f t="shared" si="516"/>
        <v>Open</v>
      </c>
      <c r="X3700" t="str">
        <f>_xlfn.XLOOKUP(B3700,'Customers'!A:A,'Customers'!E:E,"")</f>
        <v>Mid-Market</v>
      </c>
      <c r="Y3700">
        <f t="shared" si="517"/>
        <v>0</v>
      </c>
      <c r="Z3700" t="str">
        <f t="shared" si="518"/>
        <v/>
      </c>
      <c r="AA3700">
        <f t="shared" si="521"/>
        <v>0</v>
      </c>
    </row>
    <row r="3701" spans="1:27">
      <c r="A3701" t="s">
        <v>10307</v>
      </c>
      <c r="B3701" t="s">
        <v>10129</v>
      </c>
      <c r="C3701" t="s">
        <v>18</v>
      </c>
      <c r="D3701" t="s">
        <v>66</v>
      </c>
      <c r="E3701" t="s">
        <v>115</v>
      </c>
      <c r="F3701" t="s">
        <v>10308</v>
      </c>
      <c r="G3701" s="6">
        <f t="shared" si="513"/>
        <v>7309</v>
      </c>
      <c r="H3701" t="s">
        <v>79</v>
      </c>
      <c r="I3701" t="s">
        <v>127</v>
      </c>
      <c r="J3701" t="str">
        <f t="shared" si="514"/>
        <v>Kashish Patla</v>
      </c>
      <c r="K3701" t="s">
        <v>5971</v>
      </c>
      <c r="L3701" s="7">
        <f t="shared" si="519"/>
        <v>45289</v>
      </c>
      <c r="M3701" s="7">
        <v>45453</v>
      </c>
      <c r="N3701" s="1">
        <f t="shared" si="515"/>
        <v>45453</v>
      </c>
      <c r="O3701" s="7">
        <v>45454</v>
      </c>
      <c r="P3701" s="7">
        <f t="shared" si="520"/>
        <v>45454</v>
      </c>
      <c r="Q3701">
        <v>165</v>
      </c>
      <c r="R3701">
        <v>0</v>
      </c>
      <c r="S3701">
        <v>1</v>
      </c>
      <c r="T3701">
        <v>20.6</v>
      </c>
      <c r="U3701" t="s">
        <v>33</v>
      </c>
      <c r="W3701" t="str">
        <f t="shared" si="516"/>
        <v>Lost</v>
      </c>
      <c r="X3701" t="str">
        <f>_xlfn.XLOOKUP(B3701,'Customers'!A:A,'Customers'!E:E,"")</f>
        <v>SMB</v>
      </c>
      <c r="Y3701">
        <f t="shared" si="517"/>
        <v>1</v>
      </c>
      <c r="Z3701">
        <f t="shared" si="518"/>
        <v>1</v>
      </c>
      <c r="AA3701">
        <f t="shared" si="521"/>
        <v>0</v>
      </c>
    </row>
    <row r="3702" spans="1:27">
      <c r="A3702" t="s">
        <v>10309</v>
      </c>
      <c r="B3702" t="s">
        <v>6673</v>
      </c>
      <c r="C3702" t="s">
        <v>18</v>
      </c>
      <c r="D3702" t="s">
        <v>19</v>
      </c>
      <c r="E3702" t="s">
        <v>177</v>
      </c>
      <c r="F3702" t="s">
        <v>10310</v>
      </c>
      <c r="G3702" s="6">
        <f t="shared" si="513"/>
        <v>9381</v>
      </c>
      <c r="H3702" t="s">
        <v>151</v>
      </c>
      <c r="I3702" t="s">
        <v>139</v>
      </c>
      <c r="J3702" t="str">
        <f t="shared" si="514"/>
        <v>Champak Rao</v>
      </c>
      <c r="K3702" t="s">
        <v>123</v>
      </c>
      <c r="L3702" s="7">
        <f t="shared" si="519"/>
        <v>45597</v>
      </c>
      <c r="M3702" s="7">
        <v>45759</v>
      </c>
      <c r="N3702" s="1">
        <f t="shared" si="515"/>
        <v>45759</v>
      </c>
      <c r="P3702" s="7" t="str">
        <f t="shared" si="520"/>
        <v/>
      </c>
      <c r="R3702">
        <v>0</v>
      </c>
      <c r="S3702">
        <v>1</v>
      </c>
      <c r="T3702">
        <v>17.899999999999999</v>
      </c>
      <c r="U3702" t="s">
        <v>58</v>
      </c>
      <c r="W3702" t="str">
        <f t="shared" si="516"/>
        <v>Open</v>
      </c>
      <c r="X3702" t="str">
        <f>_xlfn.XLOOKUP(B3702,'Customers'!A:A,'Customers'!E:E,"")</f>
        <v>Mid-Market</v>
      </c>
      <c r="Y3702">
        <f t="shared" si="517"/>
        <v>0</v>
      </c>
      <c r="Z3702" t="str">
        <f t="shared" si="518"/>
        <v/>
      </c>
      <c r="AA3702">
        <f t="shared" si="521"/>
        <v>0</v>
      </c>
    </row>
    <row r="3703" spans="1:27">
      <c r="A3703" t="s">
        <v>10311</v>
      </c>
      <c r="B3703" t="s">
        <v>2683</v>
      </c>
      <c r="C3703" t="s">
        <v>882</v>
      </c>
      <c r="D3703" t="s">
        <v>37</v>
      </c>
      <c r="E3703" t="s">
        <v>54</v>
      </c>
      <c r="F3703" t="s">
        <v>10312</v>
      </c>
      <c r="G3703" s="6">
        <f t="shared" si="513"/>
        <v>104601</v>
      </c>
      <c r="H3703" t="s">
        <v>79</v>
      </c>
      <c r="I3703" t="s">
        <v>274</v>
      </c>
      <c r="J3703" t="str">
        <f t="shared" si="514"/>
        <v>Rachit Lall</v>
      </c>
      <c r="K3703" t="s">
        <v>9082</v>
      </c>
      <c r="L3703" s="7">
        <f t="shared" si="519"/>
        <v>44604</v>
      </c>
      <c r="M3703" s="7">
        <v>44710</v>
      </c>
      <c r="N3703" s="1">
        <f t="shared" si="515"/>
        <v>44710</v>
      </c>
      <c r="P3703" s="7" t="str">
        <f t="shared" si="520"/>
        <v/>
      </c>
      <c r="R3703">
        <v>0</v>
      </c>
      <c r="S3703">
        <v>1</v>
      </c>
      <c r="T3703">
        <v>32.6</v>
      </c>
      <c r="U3703" t="s">
        <v>100</v>
      </c>
      <c r="W3703" t="str">
        <f t="shared" si="516"/>
        <v>Open</v>
      </c>
      <c r="X3703" t="str">
        <f>_xlfn.XLOOKUP(B3703,'Customers'!A:A,'Customers'!E:E,"")</f>
        <v>Enterprise</v>
      </c>
      <c r="Y3703">
        <f t="shared" si="517"/>
        <v>0</v>
      </c>
      <c r="Z3703" t="str">
        <f t="shared" si="518"/>
        <v/>
      </c>
      <c r="AA3703">
        <f t="shared" si="521"/>
        <v>0</v>
      </c>
    </row>
    <row r="3704" spans="1:27">
      <c r="A3704" t="s">
        <v>10313</v>
      </c>
      <c r="B3704" t="s">
        <v>51</v>
      </c>
      <c r="C3704" t="s">
        <v>2699</v>
      </c>
      <c r="D3704" t="s">
        <v>183</v>
      </c>
      <c r="E3704" t="s">
        <v>45</v>
      </c>
      <c r="F3704" t="s">
        <v>10314</v>
      </c>
      <c r="G3704" s="6">
        <f t="shared" si="513"/>
        <v>6825</v>
      </c>
      <c r="H3704" t="s">
        <v>22</v>
      </c>
      <c r="I3704" t="s">
        <v>274</v>
      </c>
      <c r="J3704" t="str">
        <f t="shared" si="514"/>
        <v>Rachit Lall</v>
      </c>
      <c r="K3704" t="s">
        <v>10144</v>
      </c>
      <c r="L3704" s="7">
        <f t="shared" si="519"/>
        <v>44993</v>
      </c>
      <c r="M3704" s="7">
        <v>45158</v>
      </c>
      <c r="N3704" s="1">
        <f t="shared" si="515"/>
        <v>45158</v>
      </c>
      <c r="P3704" s="7" t="str">
        <f t="shared" si="520"/>
        <v/>
      </c>
      <c r="R3704">
        <v>0</v>
      </c>
      <c r="S3704">
        <v>1</v>
      </c>
      <c r="T3704">
        <v>31.4</v>
      </c>
      <c r="U3704" t="s">
        <v>58</v>
      </c>
      <c r="W3704" t="str">
        <f t="shared" si="516"/>
        <v>Open</v>
      </c>
      <c r="X3704" t="str">
        <f>_xlfn.XLOOKUP(B3704,'Customers'!A:A,'Customers'!E:E,"")</f>
        <v>Mid-Market</v>
      </c>
      <c r="Y3704">
        <f t="shared" si="517"/>
        <v>0</v>
      </c>
      <c r="Z3704" t="str">
        <f t="shared" si="518"/>
        <v/>
      </c>
      <c r="AA3704">
        <f t="shared" si="521"/>
        <v>0</v>
      </c>
    </row>
    <row r="3705" spans="1:27">
      <c r="A3705" t="s">
        <v>10315</v>
      </c>
      <c r="B3705" t="s">
        <v>10103</v>
      </c>
      <c r="C3705" t="s">
        <v>3362</v>
      </c>
      <c r="D3705" t="s">
        <v>183</v>
      </c>
      <c r="E3705" t="s">
        <v>45</v>
      </c>
      <c r="F3705" t="s">
        <v>10316</v>
      </c>
      <c r="G3705" s="6">
        <f t="shared" si="513"/>
        <v>3653</v>
      </c>
      <c r="H3705" t="s">
        <v>56</v>
      </c>
      <c r="I3705" t="s">
        <v>5094</v>
      </c>
      <c r="J3705" t="str">
        <f t="shared" si="514"/>
        <v>Mason Solanki</v>
      </c>
      <c r="K3705" t="s">
        <v>2080</v>
      </c>
      <c r="L3705" s="7">
        <f t="shared" si="519"/>
        <v>44773</v>
      </c>
      <c r="M3705" s="7">
        <v>44871</v>
      </c>
      <c r="N3705" s="1">
        <f t="shared" si="515"/>
        <v>44871</v>
      </c>
      <c r="P3705" s="7" t="str">
        <f t="shared" si="520"/>
        <v/>
      </c>
      <c r="R3705">
        <v>0</v>
      </c>
      <c r="S3705">
        <v>1</v>
      </c>
      <c r="T3705">
        <v>31.1</v>
      </c>
      <c r="U3705" t="s">
        <v>33</v>
      </c>
      <c r="W3705" t="str">
        <f t="shared" si="516"/>
        <v>Open</v>
      </c>
      <c r="X3705" t="str">
        <f>_xlfn.XLOOKUP(B3705,'Customers'!A:A,'Customers'!E:E,"")</f>
        <v>SMB</v>
      </c>
      <c r="Y3705">
        <f t="shared" si="517"/>
        <v>0</v>
      </c>
      <c r="Z3705" t="str">
        <f t="shared" si="518"/>
        <v/>
      </c>
      <c r="AA3705">
        <f t="shared" si="521"/>
        <v>0</v>
      </c>
    </row>
    <row r="3706" spans="1:27">
      <c r="A3706" t="s">
        <v>10317</v>
      </c>
      <c r="B3706" t="s">
        <v>7550</v>
      </c>
      <c r="C3706" t="s">
        <v>1422</v>
      </c>
      <c r="D3706" t="s">
        <v>53</v>
      </c>
      <c r="E3706" t="s">
        <v>115</v>
      </c>
      <c r="F3706" t="s">
        <v>10318</v>
      </c>
      <c r="G3706" s="6">
        <f t="shared" si="513"/>
        <v>23171</v>
      </c>
      <c r="H3706" t="s">
        <v>22</v>
      </c>
      <c r="I3706" t="s">
        <v>23</v>
      </c>
      <c r="J3706" t="str">
        <f t="shared" si="514"/>
        <v>Nihal Bhasin</v>
      </c>
      <c r="K3706" t="s">
        <v>569</v>
      </c>
      <c r="L3706" s="7">
        <f t="shared" si="519"/>
        <v>44580</v>
      </c>
      <c r="M3706" s="7">
        <v>44692</v>
      </c>
      <c r="N3706" s="1">
        <f t="shared" si="515"/>
        <v>44692</v>
      </c>
      <c r="O3706" s="7">
        <v>44739</v>
      </c>
      <c r="P3706" s="7">
        <f t="shared" si="520"/>
        <v>44739</v>
      </c>
      <c r="Q3706">
        <v>159</v>
      </c>
      <c r="R3706">
        <v>0</v>
      </c>
      <c r="S3706">
        <v>1</v>
      </c>
      <c r="T3706">
        <v>9.6</v>
      </c>
      <c r="U3706" t="s">
        <v>33</v>
      </c>
      <c r="W3706" t="str">
        <f t="shared" si="516"/>
        <v>Lost</v>
      </c>
      <c r="X3706" t="str">
        <f>_xlfn.XLOOKUP(B3706,'Customers'!A:A,'Customers'!E:E,"")</f>
        <v>SMB</v>
      </c>
      <c r="Y3706">
        <f t="shared" si="517"/>
        <v>1</v>
      </c>
      <c r="Z3706">
        <f t="shared" si="518"/>
        <v>47</v>
      </c>
      <c r="AA3706">
        <f t="shared" si="521"/>
        <v>1</v>
      </c>
    </row>
    <row r="3707" spans="1:27">
      <c r="A3707" t="s">
        <v>10319</v>
      </c>
      <c r="B3707" t="s">
        <v>8387</v>
      </c>
      <c r="C3707" t="s">
        <v>18</v>
      </c>
      <c r="D3707" t="s">
        <v>53</v>
      </c>
      <c r="E3707" t="s">
        <v>45</v>
      </c>
      <c r="F3707" t="s">
        <v>10320</v>
      </c>
      <c r="G3707" s="6">
        <f t="shared" si="513"/>
        <v>19018</v>
      </c>
      <c r="H3707" t="s">
        <v>79</v>
      </c>
      <c r="I3707" t="s">
        <v>98</v>
      </c>
      <c r="J3707" t="str">
        <f t="shared" si="514"/>
        <v>Amruta Sinha</v>
      </c>
      <c r="K3707" t="s">
        <v>2395</v>
      </c>
      <c r="L3707" s="7">
        <f t="shared" si="519"/>
        <v>45267</v>
      </c>
      <c r="M3707" s="7">
        <v>45339</v>
      </c>
      <c r="N3707" s="1">
        <f t="shared" si="515"/>
        <v>45339</v>
      </c>
      <c r="P3707" s="7" t="str">
        <f t="shared" si="520"/>
        <v/>
      </c>
      <c r="R3707">
        <v>0</v>
      </c>
      <c r="S3707">
        <v>1</v>
      </c>
      <c r="T3707">
        <v>30</v>
      </c>
      <c r="U3707" t="s">
        <v>42</v>
      </c>
      <c r="W3707" t="str">
        <f t="shared" si="516"/>
        <v>Open</v>
      </c>
      <c r="X3707" t="str">
        <f>_xlfn.XLOOKUP(B3707,'Customers'!A:A,'Customers'!E:E,"")</f>
        <v>Mid-Market</v>
      </c>
      <c r="Y3707">
        <f t="shared" si="517"/>
        <v>0</v>
      </c>
      <c r="Z3707" t="str">
        <f t="shared" si="518"/>
        <v/>
      </c>
      <c r="AA3707">
        <f t="shared" si="521"/>
        <v>0</v>
      </c>
    </row>
    <row r="3708" spans="1:27">
      <c r="A3708" t="s">
        <v>10321</v>
      </c>
      <c r="B3708" t="s">
        <v>1685</v>
      </c>
      <c r="C3708" t="s">
        <v>2315</v>
      </c>
      <c r="D3708" t="s">
        <v>53</v>
      </c>
      <c r="E3708" t="s">
        <v>177</v>
      </c>
      <c r="F3708" t="s">
        <v>10322</v>
      </c>
      <c r="G3708" s="6">
        <f t="shared" si="513"/>
        <v>24192</v>
      </c>
      <c r="H3708" t="s">
        <v>161</v>
      </c>
      <c r="I3708" t="s">
        <v>93</v>
      </c>
      <c r="J3708" t="str">
        <f t="shared" si="514"/>
        <v>Owen Mane</v>
      </c>
      <c r="K3708" t="s">
        <v>6688</v>
      </c>
      <c r="L3708" s="7">
        <f t="shared" si="519"/>
        <v>45613</v>
      </c>
      <c r="M3708" s="7">
        <v>45636</v>
      </c>
      <c r="N3708" s="1">
        <f t="shared" si="515"/>
        <v>45636</v>
      </c>
      <c r="P3708" s="7" t="str">
        <f t="shared" si="520"/>
        <v/>
      </c>
      <c r="R3708">
        <v>0</v>
      </c>
      <c r="S3708">
        <v>1</v>
      </c>
      <c r="T3708">
        <v>8.4</v>
      </c>
      <c r="U3708" t="s">
        <v>42</v>
      </c>
      <c r="W3708" t="str">
        <f t="shared" si="516"/>
        <v>Open</v>
      </c>
      <c r="X3708" t="str">
        <f>_xlfn.XLOOKUP(B3708,'Customers'!A:A,'Customers'!E:E,"")</f>
        <v>SMB</v>
      </c>
      <c r="Y3708">
        <f t="shared" si="517"/>
        <v>0</v>
      </c>
      <c r="Z3708" t="str">
        <f t="shared" si="518"/>
        <v/>
      </c>
      <c r="AA3708">
        <f t="shared" si="521"/>
        <v>0</v>
      </c>
    </row>
    <row r="3709" spans="1:27">
      <c r="A3709" t="s">
        <v>10323</v>
      </c>
      <c r="B3709" t="s">
        <v>8745</v>
      </c>
      <c r="C3709" t="s">
        <v>2818</v>
      </c>
      <c r="D3709" t="s">
        <v>19</v>
      </c>
      <c r="E3709" t="s">
        <v>91</v>
      </c>
      <c r="F3709" t="s">
        <v>10324</v>
      </c>
      <c r="G3709" s="6">
        <f t="shared" si="513"/>
        <v>4875</v>
      </c>
      <c r="H3709" t="s">
        <v>56</v>
      </c>
      <c r="I3709" t="s">
        <v>31</v>
      </c>
      <c r="J3709" t="str">
        <f t="shared" si="514"/>
        <v>Ati Seshadri</v>
      </c>
      <c r="K3709" t="s">
        <v>4907</v>
      </c>
      <c r="L3709" s="7">
        <f t="shared" si="519"/>
        <v>45218</v>
      </c>
      <c r="M3709" s="7">
        <v>45252</v>
      </c>
      <c r="N3709" s="1">
        <f t="shared" si="515"/>
        <v>45252</v>
      </c>
      <c r="O3709" s="7">
        <v>45272</v>
      </c>
      <c r="P3709" s="7">
        <f t="shared" si="520"/>
        <v>45272</v>
      </c>
      <c r="Q3709">
        <v>54</v>
      </c>
      <c r="R3709">
        <v>0</v>
      </c>
      <c r="S3709">
        <v>1</v>
      </c>
      <c r="U3709" t="s">
        <v>25</v>
      </c>
      <c r="W3709" t="str">
        <f t="shared" si="516"/>
        <v>Won</v>
      </c>
      <c r="X3709" t="str">
        <f>_xlfn.XLOOKUP(B3709,'Customers'!A:A,'Customers'!E:E,"")</f>
        <v>SMB</v>
      </c>
      <c r="Y3709">
        <f t="shared" si="517"/>
        <v>1</v>
      </c>
      <c r="Z3709">
        <f t="shared" si="518"/>
        <v>20</v>
      </c>
      <c r="AA3709">
        <f t="shared" si="521"/>
        <v>0</v>
      </c>
    </row>
    <row r="3710" spans="1:27">
      <c r="A3710" t="s">
        <v>10325</v>
      </c>
      <c r="B3710" t="s">
        <v>2231</v>
      </c>
      <c r="C3710" t="s">
        <v>2096</v>
      </c>
      <c r="D3710" t="s">
        <v>53</v>
      </c>
      <c r="E3710" t="s">
        <v>115</v>
      </c>
      <c r="F3710" t="s">
        <v>10326</v>
      </c>
      <c r="G3710" s="6">
        <f t="shared" si="513"/>
        <v>12429</v>
      </c>
      <c r="H3710" t="s">
        <v>79</v>
      </c>
      <c r="I3710" t="s">
        <v>68</v>
      </c>
      <c r="J3710" t="str">
        <f t="shared" si="514"/>
        <v>Anamika Keer</v>
      </c>
      <c r="K3710" t="s">
        <v>1526</v>
      </c>
      <c r="L3710" s="7">
        <f t="shared" si="519"/>
        <v>45341</v>
      </c>
      <c r="M3710" s="7">
        <v>45405</v>
      </c>
      <c r="N3710" s="1">
        <f t="shared" si="515"/>
        <v>45405</v>
      </c>
      <c r="O3710" s="7">
        <v>45491</v>
      </c>
      <c r="P3710" s="7">
        <f t="shared" si="520"/>
        <v>45491</v>
      </c>
      <c r="Q3710">
        <v>150</v>
      </c>
      <c r="R3710">
        <v>0</v>
      </c>
      <c r="S3710">
        <v>1</v>
      </c>
      <c r="T3710">
        <v>30.4</v>
      </c>
      <c r="U3710" t="s">
        <v>25</v>
      </c>
      <c r="W3710" t="str">
        <f t="shared" si="516"/>
        <v>Lost</v>
      </c>
      <c r="X3710" t="str">
        <f>_xlfn.XLOOKUP(B3710,'Customers'!A:A,'Customers'!E:E,"")</f>
        <v>SMB</v>
      </c>
      <c r="Y3710">
        <f t="shared" si="517"/>
        <v>1</v>
      </c>
      <c r="Z3710">
        <f t="shared" si="518"/>
        <v>86</v>
      </c>
      <c r="AA3710">
        <f t="shared" si="521"/>
        <v>1</v>
      </c>
    </row>
    <row r="3711" spans="1:27">
      <c r="A3711" t="s">
        <v>10327</v>
      </c>
      <c r="B3711" t="s">
        <v>8047</v>
      </c>
      <c r="C3711" t="s">
        <v>1482</v>
      </c>
      <c r="D3711" t="s">
        <v>37</v>
      </c>
      <c r="E3711" t="s">
        <v>45</v>
      </c>
      <c r="F3711" t="s">
        <v>10328</v>
      </c>
      <c r="G3711" s="6">
        <f t="shared" si="513"/>
        <v>178743</v>
      </c>
      <c r="H3711" t="s">
        <v>30</v>
      </c>
      <c r="I3711" t="s">
        <v>93</v>
      </c>
      <c r="J3711" t="str">
        <f t="shared" si="514"/>
        <v>Owen Mane</v>
      </c>
      <c r="K3711" t="s">
        <v>651</v>
      </c>
      <c r="L3711" s="7">
        <f t="shared" si="519"/>
        <v>44577</v>
      </c>
      <c r="M3711" s="7">
        <v>44621</v>
      </c>
      <c r="N3711" s="1">
        <f t="shared" si="515"/>
        <v>44621</v>
      </c>
      <c r="P3711" s="7" t="str">
        <f t="shared" si="520"/>
        <v/>
      </c>
      <c r="R3711">
        <v>0</v>
      </c>
      <c r="S3711">
        <v>1</v>
      </c>
      <c r="T3711">
        <v>3.6</v>
      </c>
      <c r="U3711" t="s">
        <v>100</v>
      </c>
      <c r="W3711" t="str">
        <f t="shared" si="516"/>
        <v>Open</v>
      </c>
      <c r="X3711" t="str">
        <f>_xlfn.XLOOKUP(B3711,'Customers'!A:A,'Customers'!E:E,"")</f>
        <v>Mid-Market</v>
      </c>
      <c r="Y3711">
        <f t="shared" si="517"/>
        <v>0</v>
      </c>
      <c r="Z3711" t="str">
        <f t="shared" si="518"/>
        <v/>
      </c>
      <c r="AA3711">
        <f t="shared" si="521"/>
        <v>0</v>
      </c>
    </row>
    <row r="3712" spans="1:27">
      <c r="A3712" t="s">
        <v>10329</v>
      </c>
      <c r="B3712" t="s">
        <v>192</v>
      </c>
      <c r="C3712" t="s">
        <v>2953</v>
      </c>
      <c r="D3712" t="s">
        <v>66</v>
      </c>
      <c r="E3712" t="s">
        <v>177</v>
      </c>
      <c r="F3712" t="s">
        <v>10330</v>
      </c>
      <c r="G3712" s="6">
        <f t="shared" si="513"/>
        <v>17564</v>
      </c>
      <c r="H3712" t="s">
        <v>151</v>
      </c>
      <c r="I3712" t="s">
        <v>336</v>
      </c>
      <c r="J3712" t="str">
        <f t="shared" si="514"/>
        <v>Jalsa Parsa</v>
      </c>
      <c r="K3712" t="s">
        <v>4443</v>
      </c>
      <c r="L3712" s="7">
        <f t="shared" si="519"/>
        <v>44705</v>
      </c>
      <c r="M3712" s="7">
        <v>44842</v>
      </c>
      <c r="N3712" s="1">
        <f t="shared" si="515"/>
        <v>44842</v>
      </c>
      <c r="P3712" s="7" t="str">
        <f t="shared" si="520"/>
        <v/>
      </c>
      <c r="R3712">
        <v>0</v>
      </c>
      <c r="S3712">
        <v>1</v>
      </c>
      <c r="T3712">
        <v>17.3</v>
      </c>
      <c r="U3712" t="s">
        <v>42</v>
      </c>
      <c r="W3712" t="str">
        <f t="shared" si="516"/>
        <v>Open</v>
      </c>
      <c r="X3712" t="str">
        <f>_xlfn.XLOOKUP(B3712,'Customers'!A:A,'Customers'!E:E,"")</f>
        <v>Mid-Market</v>
      </c>
      <c r="Y3712">
        <f t="shared" si="517"/>
        <v>0</v>
      </c>
      <c r="Z3712" t="str">
        <f t="shared" si="518"/>
        <v/>
      </c>
      <c r="AA3712">
        <f t="shared" si="521"/>
        <v>0</v>
      </c>
    </row>
    <row r="3713" spans="1:27">
      <c r="A3713" t="s">
        <v>10331</v>
      </c>
      <c r="B3713" t="s">
        <v>3633</v>
      </c>
      <c r="C3713" t="s">
        <v>77</v>
      </c>
      <c r="D3713" t="s">
        <v>53</v>
      </c>
      <c r="E3713" t="s">
        <v>54</v>
      </c>
      <c r="F3713" t="s">
        <v>10332</v>
      </c>
      <c r="G3713" s="6">
        <f t="shared" si="513"/>
        <v>31609</v>
      </c>
      <c r="H3713" t="s">
        <v>56</v>
      </c>
      <c r="I3713" t="s">
        <v>23</v>
      </c>
      <c r="J3713" t="str">
        <f t="shared" si="514"/>
        <v>Nihal Bhasin</v>
      </c>
      <c r="K3713" t="s">
        <v>223</v>
      </c>
      <c r="L3713" s="7">
        <f t="shared" si="519"/>
        <v>44637</v>
      </c>
      <c r="M3713" s="7">
        <v>44759</v>
      </c>
      <c r="N3713" s="1">
        <f t="shared" si="515"/>
        <v>44759</v>
      </c>
      <c r="P3713" s="7" t="str">
        <f t="shared" si="520"/>
        <v/>
      </c>
      <c r="R3713">
        <v>0</v>
      </c>
      <c r="S3713">
        <v>1</v>
      </c>
      <c r="T3713">
        <v>19.5</v>
      </c>
      <c r="U3713" t="s">
        <v>33</v>
      </c>
      <c r="W3713" t="str">
        <f t="shared" si="516"/>
        <v>Open</v>
      </c>
      <c r="X3713" t="str">
        <f>_xlfn.XLOOKUP(B3713,'Customers'!A:A,'Customers'!E:E,"")</f>
        <v>SMB</v>
      </c>
      <c r="Y3713">
        <f t="shared" si="517"/>
        <v>0</v>
      </c>
      <c r="Z3713" t="str">
        <f t="shared" si="518"/>
        <v/>
      </c>
      <c r="AA3713">
        <f t="shared" si="521"/>
        <v>0</v>
      </c>
    </row>
    <row r="3714" spans="1:27">
      <c r="A3714" t="s">
        <v>10333</v>
      </c>
      <c r="B3714" t="s">
        <v>10133</v>
      </c>
      <c r="C3714" t="s">
        <v>1634</v>
      </c>
      <c r="D3714" t="s">
        <v>37</v>
      </c>
      <c r="E3714" t="s">
        <v>20</v>
      </c>
      <c r="F3714" t="s">
        <v>10334</v>
      </c>
      <c r="G3714" s="6">
        <f t="shared" ref="G3714:G3777" si="522">IF(F3714="","",IF(RIGHT(UPPER(SUBSTITUTE(SUBSTITUTE(SUBSTITUTE(TRIM(F3714),"$",""),",","")," ","")),1)="K",VALUE(LEFT(UPPER(SUBSTITUTE(SUBSTITUTE(SUBSTITUTE(TRIM(F3714),"$",""),",","")," ","")),LEN(UPPER(SUBSTITUTE(SUBSTITUTE(SUBSTITUTE(TRIM(F3714),"$",""),",","")," ","")))-1))*1000,IF(RIGHT(UPPER(SUBSTITUTE(SUBSTITUTE(SUBSTITUTE(TRIM(F3714),"$",""),",","")," ","")),1)="M",VALUE(LEFT(UPPER(SUBSTITUTE(SUBSTITUTE(SUBSTITUTE(TRIM(F3714),"$",""),",","")," ","")),LEN(UPPER(SUBSTITUTE(SUBSTITUTE(SUBSTITUTE(TRIM(F3714),"$",""),",","")," ","")))-1))*1000000,VALUE(SUBSTITUTE(SUBSTITUTE(SUBSTITUTE(TRIM(F3714),"$",""),",","")," ","")))))</f>
        <v>122184</v>
      </c>
      <c r="H3714" t="s">
        <v>22</v>
      </c>
      <c r="I3714" t="s">
        <v>133</v>
      </c>
      <c r="J3714" t="str">
        <f t="shared" ref="J3714:J3777" si="523">PROPER(TRIM(I3714))</f>
        <v>Aachal Soni</v>
      </c>
      <c r="K3714" t="s">
        <v>4644</v>
      </c>
      <c r="L3714" s="7">
        <f t="shared" si="519"/>
        <v>45520</v>
      </c>
      <c r="M3714" s="7">
        <v>45549</v>
      </c>
      <c r="N3714" s="1">
        <f t="shared" ref="N3714:N3777" si="524">IF(M3714="","",IF(ISNUMBER(M3714),M3714,IF(ISNUMBER(SEARCH("/",M3714)),DATE(VALUE(RIGHT(M3714,4)),VALUE(MID(M3714,4,2)),VALUE(LEFT(M3714,2))),DATE(VALUE(LEFT(M3714,4)),VALUE(MID(M3714,6,2)),VALUE(RIGHT(M3714,2))))))</f>
        <v>45549</v>
      </c>
      <c r="P3714" s="7" t="str">
        <f t="shared" si="520"/>
        <v/>
      </c>
      <c r="R3714">
        <v>0</v>
      </c>
      <c r="S3714">
        <v>1</v>
      </c>
      <c r="T3714">
        <v>24.3</v>
      </c>
      <c r="U3714" t="s">
        <v>100</v>
      </c>
      <c r="W3714" t="str">
        <f t="shared" ref="W3714:W3777" si="525">IF(E3714="","",IF(E3714="Closed Won","Won",IF(E3714="Closed Lost","Lost","Open")))</f>
        <v>Open</v>
      </c>
      <c r="X3714" t="str">
        <f>_xlfn.XLOOKUP(B3714,'Customers'!A:A,'Customers'!E:E,"")</f>
        <v>Mid-Market</v>
      </c>
      <c r="Y3714">
        <f t="shared" ref="Y3714:Y3777" si="526">IF(OR(W3714="Won",W3714="Lost"),1,0)</f>
        <v>0</v>
      </c>
      <c r="Z3714" t="str">
        <f t="shared" ref="Z3714:Z3777" si="527">IF(OR(N3714="",P3714=""),"",P3714-N3714)</f>
        <v/>
      </c>
      <c r="AA3714">
        <f t="shared" si="521"/>
        <v>0</v>
      </c>
    </row>
    <row r="3715" spans="1:27">
      <c r="A3715" t="s">
        <v>10335</v>
      </c>
      <c r="B3715" t="s">
        <v>10336</v>
      </c>
      <c r="C3715" t="s">
        <v>18</v>
      </c>
      <c r="D3715" t="s">
        <v>37</v>
      </c>
      <c r="E3715" t="s">
        <v>91</v>
      </c>
      <c r="F3715" t="s">
        <v>10337</v>
      </c>
      <c r="G3715" s="6">
        <f t="shared" si="522"/>
        <v>133298</v>
      </c>
      <c r="H3715" t="s">
        <v>22</v>
      </c>
      <c r="I3715" t="s">
        <v>127</v>
      </c>
      <c r="J3715" t="str">
        <f t="shared" si="523"/>
        <v>Kashish Patla</v>
      </c>
      <c r="K3715" t="s">
        <v>1598</v>
      </c>
      <c r="L3715" s="7">
        <f t="shared" ref="L3715:L3778" si="528">IF(K3715="","",IF(ISNUMBER(K3715),K3715,IF(ISNUMBER(SEARCH("/",K3715)),DATE(VALUE(RIGHT(K3715,4)),VALUE(MID(K3715,4,2)),VALUE(LEFT(K3715,2))),DATE(VALUE(LEFT(K3715,4)),VALUE(MID(K3715,6,2)),VALUE(RIGHT(K3715,2))))))</f>
        <v>44659</v>
      </c>
      <c r="M3715" s="7">
        <v>44723</v>
      </c>
      <c r="N3715" s="1">
        <f t="shared" si="524"/>
        <v>44723</v>
      </c>
      <c r="O3715" s="7">
        <v>44752</v>
      </c>
      <c r="P3715" s="7">
        <f t="shared" ref="P3715:P3778" si="529">IF(O3715="","",IF(ISNUMBER(O3715),O3715,DATE(VALUE(LEFT(O3715,4)),VALUE(MID(O3715,6,2)),VALUE(RIGHT(O3715,2)))))</f>
        <v>44752</v>
      </c>
      <c r="Q3715">
        <v>93</v>
      </c>
      <c r="R3715">
        <v>0</v>
      </c>
      <c r="S3715">
        <v>1</v>
      </c>
      <c r="T3715">
        <v>6</v>
      </c>
      <c r="U3715" t="s">
        <v>58</v>
      </c>
      <c r="W3715" t="str">
        <f t="shared" si="525"/>
        <v>Won</v>
      </c>
      <c r="X3715" t="str">
        <f>_xlfn.XLOOKUP(B3715,'Customers'!A:A,'Customers'!E:E,"")</f>
        <v>SMB</v>
      </c>
      <c r="Y3715">
        <f t="shared" si="526"/>
        <v>1</v>
      </c>
      <c r="Z3715">
        <f t="shared" si="527"/>
        <v>29</v>
      </c>
      <c r="AA3715">
        <f t="shared" ref="AA3715:AA3778" si="530">IF(AND(Y3715=1,Z3715&gt;30),1,0)</f>
        <v>0</v>
      </c>
    </row>
    <row r="3716" spans="1:27">
      <c r="A3716" t="s">
        <v>10338</v>
      </c>
      <c r="B3716" t="s">
        <v>10219</v>
      </c>
      <c r="C3716" t="s">
        <v>3867</v>
      </c>
      <c r="D3716" t="s">
        <v>183</v>
      </c>
      <c r="E3716" t="s">
        <v>54</v>
      </c>
      <c r="F3716" t="s">
        <v>10339</v>
      </c>
      <c r="G3716" s="6">
        <f t="shared" si="522"/>
        <v>5266</v>
      </c>
      <c r="H3716" t="s">
        <v>30</v>
      </c>
      <c r="I3716" t="s">
        <v>145</v>
      </c>
      <c r="J3716" t="str">
        <f t="shared" si="523"/>
        <v>Krish Varughese</v>
      </c>
      <c r="K3716" t="s">
        <v>8736</v>
      </c>
      <c r="L3716" s="7">
        <f t="shared" si="528"/>
        <v>45545</v>
      </c>
      <c r="M3716" s="7">
        <v>45616</v>
      </c>
      <c r="N3716" s="1">
        <f t="shared" si="524"/>
        <v>45616</v>
      </c>
      <c r="P3716" s="7" t="str">
        <f t="shared" si="529"/>
        <v/>
      </c>
      <c r="R3716">
        <v>0</v>
      </c>
      <c r="S3716">
        <v>1</v>
      </c>
      <c r="T3716">
        <v>7.4</v>
      </c>
      <c r="U3716" t="s">
        <v>33</v>
      </c>
      <c r="W3716" t="str">
        <f t="shared" si="525"/>
        <v>Open</v>
      </c>
      <c r="X3716" t="str">
        <f>_xlfn.XLOOKUP(B3716,'Customers'!A:A,'Customers'!E:E,"")</f>
        <v>SMB</v>
      </c>
      <c r="Y3716">
        <f t="shared" si="526"/>
        <v>0</v>
      </c>
      <c r="Z3716" t="str">
        <f t="shared" si="527"/>
        <v/>
      </c>
      <c r="AA3716">
        <f t="shared" si="530"/>
        <v>0</v>
      </c>
    </row>
    <row r="3717" spans="1:27">
      <c r="A3717" t="s">
        <v>10340</v>
      </c>
      <c r="B3717" t="s">
        <v>4123</v>
      </c>
      <c r="C3717" t="s">
        <v>2104</v>
      </c>
      <c r="D3717" t="s">
        <v>66</v>
      </c>
      <c r="E3717" t="s">
        <v>45</v>
      </c>
      <c r="F3717" t="s">
        <v>10341</v>
      </c>
      <c r="G3717" s="6">
        <f t="shared" si="522"/>
        <v>21002</v>
      </c>
      <c r="H3717" t="s">
        <v>161</v>
      </c>
      <c r="I3717" t="s">
        <v>501</v>
      </c>
      <c r="J3717" t="str">
        <f t="shared" si="523"/>
        <v>Champak Rao</v>
      </c>
      <c r="K3717" t="s">
        <v>10342</v>
      </c>
      <c r="L3717" s="7">
        <f t="shared" si="528"/>
        <v>44842</v>
      </c>
      <c r="M3717" s="7">
        <v>45019</v>
      </c>
      <c r="N3717" s="1">
        <f t="shared" si="524"/>
        <v>45019</v>
      </c>
      <c r="P3717" s="7" t="str">
        <f t="shared" si="529"/>
        <v/>
      </c>
      <c r="R3717">
        <v>0</v>
      </c>
      <c r="S3717">
        <v>1</v>
      </c>
      <c r="T3717">
        <v>19.7</v>
      </c>
      <c r="U3717" t="s">
        <v>58</v>
      </c>
      <c r="W3717" t="str">
        <f t="shared" si="525"/>
        <v>Open</v>
      </c>
      <c r="X3717" t="str">
        <f>_xlfn.XLOOKUP(B3717,'Customers'!A:A,'Customers'!E:E,"")</f>
        <v>SMB</v>
      </c>
      <c r="Y3717">
        <f t="shared" si="526"/>
        <v>0</v>
      </c>
      <c r="Z3717" t="str">
        <f t="shared" si="527"/>
        <v/>
      </c>
      <c r="AA3717">
        <f t="shared" si="530"/>
        <v>0</v>
      </c>
    </row>
    <row r="3718" spans="1:27">
      <c r="A3718" t="s">
        <v>10343</v>
      </c>
      <c r="B3718" t="s">
        <v>4151</v>
      </c>
      <c r="C3718" t="s">
        <v>1608</v>
      </c>
      <c r="D3718" t="s">
        <v>183</v>
      </c>
      <c r="E3718" t="s">
        <v>54</v>
      </c>
      <c r="F3718" t="s">
        <v>10344</v>
      </c>
      <c r="G3718" s="6">
        <f t="shared" si="522"/>
        <v>10509</v>
      </c>
      <c r="H3718" t="s">
        <v>47</v>
      </c>
      <c r="I3718" t="s">
        <v>361</v>
      </c>
      <c r="J3718" t="str">
        <f t="shared" si="523"/>
        <v>Jalsa Parsa</v>
      </c>
      <c r="K3718" t="s">
        <v>2250</v>
      </c>
      <c r="L3718" s="7">
        <f t="shared" si="528"/>
        <v>45548</v>
      </c>
      <c r="M3718" s="7">
        <v>45593</v>
      </c>
      <c r="N3718" s="1">
        <f t="shared" si="524"/>
        <v>45593</v>
      </c>
      <c r="P3718" s="7" t="str">
        <f t="shared" si="529"/>
        <v/>
      </c>
      <c r="R3718">
        <v>0</v>
      </c>
      <c r="S3718">
        <v>1</v>
      </c>
      <c r="T3718">
        <v>21.7</v>
      </c>
      <c r="U3718" t="s">
        <v>100</v>
      </c>
      <c r="W3718" t="str">
        <f t="shared" si="525"/>
        <v>Open</v>
      </c>
      <c r="X3718" t="str">
        <f>_xlfn.XLOOKUP(B3718,'Customers'!A:A,'Customers'!E:E,"")</f>
        <v>Mid-Market</v>
      </c>
      <c r="Y3718">
        <f t="shared" si="526"/>
        <v>0</v>
      </c>
      <c r="Z3718" t="str">
        <f t="shared" si="527"/>
        <v/>
      </c>
      <c r="AA3718">
        <f t="shared" si="530"/>
        <v>0</v>
      </c>
    </row>
    <row r="3719" spans="1:27">
      <c r="A3719" t="s">
        <v>10345</v>
      </c>
      <c r="B3719" t="s">
        <v>1383</v>
      </c>
      <c r="C3719" t="s">
        <v>3970</v>
      </c>
      <c r="D3719" t="s">
        <v>66</v>
      </c>
      <c r="E3719" t="s">
        <v>28</v>
      </c>
      <c r="F3719" t="s">
        <v>10346</v>
      </c>
      <c r="G3719" s="6">
        <f t="shared" si="522"/>
        <v>7992</v>
      </c>
      <c r="H3719" t="s">
        <v>39</v>
      </c>
      <c r="I3719" t="s">
        <v>232</v>
      </c>
      <c r="J3719" t="str">
        <f t="shared" si="523"/>
        <v>Patrick Sama</v>
      </c>
      <c r="K3719" t="s">
        <v>2815</v>
      </c>
      <c r="L3719" s="7">
        <f t="shared" si="528"/>
        <v>45381</v>
      </c>
      <c r="M3719" s="7">
        <v>45534</v>
      </c>
      <c r="N3719" s="1">
        <f t="shared" si="524"/>
        <v>45534</v>
      </c>
      <c r="P3719" s="7" t="str">
        <f t="shared" si="529"/>
        <v/>
      </c>
      <c r="R3719">
        <v>0</v>
      </c>
      <c r="S3719">
        <v>1</v>
      </c>
      <c r="T3719">
        <v>16.3</v>
      </c>
      <c r="U3719" t="s">
        <v>58</v>
      </c>
      <c r="W3719" t="str">
        <f t="shared" si="525"/>
        <v>Open</v>
      </c>
      <c r="X3719" t="str">
        <f>_xlfn.XLOOKUP(B3719,'Customers'!A:A,'Customers'!E:E,"")</f>
        <v>Mid-Market</v>
      </c>
      <c r="Y3719">
        <f t="shared" si="526"/>
        <v>0</v>
      </c>
      <c r="Z3719" t="str">
        <f t="shared" si="527"/>
        <v/>
      </c>
      <c r="AA3719">
        <f t="shared" si="530"/>
        <v>0</v>
      </c>
    </row>
    <row r="3720" spans="1:27">
      <c r="A3720" t="s">
        <v>10347</v>
      </c>
      <c r="B3720" t="s">
        <v>10275</v>
      </c>
      <c r="C3720" t="s">
        <v>2653</v>
      </c>
      <c r="D3720" t="s">
        <v>53</v>
      </c>
      <c r="E3720" t="s">
        <v>20</v>
      </c>
      <c r="F3720" t="s">
        <v>10348</v>
      </c>
      <c r="G3720" s="6">
        <f t="shared" si="522"/>
        <v>19184</v>
      </c>
      <c r="H3720" t="s">
        <v>22</v>
      </c>
      <c r="I3720" t="s">
        <v>1822</v>
      </c>
      <c r="J3720" t="str">
        <f t="shared" si="523"/>
        <v>Karan Karnik</v>
      </c>
      <c r="K3720" t="s">
        <v>1424</v>
      </c>
      <c r="L3720" s="7">
        <f t="shared" si="528"/>
        <v>45020</v>
      </c>
      <c r="M3720" s="7">
        <v>45050</v>
      </c>
      <c r="N3720" s="1">
        <f t="shared" si="524"/>
        <v>45050</v>
      </c>
      <c r="P3720" s="7" t="str">
        <f t="shared" si="529"/>
        <v/>
      </c>
      <c r="R3720">
        <v>0</v>
      </c>
      <c r="S3720">
        <v>1</v>
      </c>
      <c r="T3720">
        <v>5.5</v>
      </c>
      <c r="U3720" t="s">
        <v>33</v>
      </c>
      <c r="W3720" t="str">
        <f t="shared" si="525"/>
        <v>Open</v>
      </c>
      <c r="X3720" t="str">
        <f>_xlfn.XLOOKUP(B3720,'Customers'!A:A,'Customers'!E:E,"")</f>
        <v>SMB</v>
      </c>
      <c r="Y3720">
        <f t="shared" si="526"/>
        <v>0</v>
      </c>
      <c r="Z3720" t="str">
        <f t="shared" si="527"/>
        <v/>
      </c>
      <c r="AA3720">
        <f t="shared" si="530"/>
        <v>0</v>
      </c>
    </row>
    <row r="3721" spans="1:27">
      <c r="A3721" t="s">
        <v>10349</v>
      </c>
      <c r="B3721" t="s">
        <v>10350</v>
      </c>
      <c r="C3721" t="s">
        <v>4870</v>
      </c>
      <c r="D3721" t="s">
        <v>53</v>
      </c>
      <c r="E3721" t="s">
        <v>54</v>
      </c>
      <c r="F3721" t="s">
        <v>10351</v>
      </c>
      <c r="G3721" s="6">
        <f t="shared" si="522"/>
        <v>43101</v>
      </c>
      <c r="H3721" t="s">
        <v>79</v>
      </c>
      <c r="I3721" t="s">
        <v>237</v>
      </c>
      <c r="J3721" t="str">
        <f t="shared" si="523"/>
        <v>Vidhi Mital</v>
      </c>
      <c r="K3721" t="s">
        <v>4602</v>
      </c>
      <c r="L3721" s="7">
        <f t="shared" si="528"/>
        <v>45386</v>
      </c>
      <c r="M3721" s="7">
        <v>45558</v>
      </c>
      <c r="N3721" s="1">
        <f t="shared" si="524"/>
        <v>45558</v>
      </c>
      <c r="P3721" s="7" t="str">
        <f t="shared" si="529"/>
        <v/>
      </c>
      <c r="R3721">
        <v>0</v>
      </c>
      <c r="S3721">
        <v>1</v>
      </c>
      <c r="T3721">
        <v>13.3</v>
      </c>
      <c r="U3721" t="s">
        <v>100</v>
      </c>
      <c r="W3721" t="str">
        <f t="shared" si="525"/>
        <v>Open</v>
      </c>
      <c r="X3721" t="str">
        <f>_xlfn.XLOOKUP(B3721,'Customers'!A:A,'Customers'!E:E,"")</f>
        <v>Mid-Market</v>
      </c>
      <c r="Y3721">
        <f t="shared" si="526"/>
        <v>0</v>
      </c>
      <c r="Z3721" t="str">
        <f t="shared" si="527"/>
        <v/>
      </c>
      <c r="AA3721">
        <f t="shared" si="530"/>
        <v>0</v>
      </c>
    </row>
    <row r="3722" spans="1:27">
      <c r="A3722" t="s">
        <v>10352</v>
      </c>
      <c r="B3722" t="s">
        <v>2948</v>
      </c>
      <c r="C3722" t="s">
        <v>18</v>
      </c>
      <c r="D3722" t="s">
        <v>19</v>
      </c>
      <c r="E3722" t="s">
        <v>177</v>
      </c>
      <c r="F3722" t="s">
        <v>10353</v>
      </c>
      <c r="G3722" s="6">
        <f t="shared" si="522"/>
        <v>6149</v>
      </c>
      <c r="H3722" t="s">
        <v>79</v>
      </c>
      <c r="I3722" t="s">
        <v>258</v>
      </c>
      <c r="J3722" t="str">
        <f t="shared" si="523"/>
        <v>Jasmit Gour</v>
      </c>
      <c r="K3722" t="s">
        <v>4149</v>
      </c>
      <c r="L3722" s="7">
        <f t="shared" si="528"/>
        <v>45115</v>
      </c>
      <c r="M3722" s="7">
        <v>45280</v>
      </c>
      <c r="N3722" s="1">
        <f t="shared" si="524"/>
        <v>45280</v>
      </c>
      <c r="P3722" s="7" t="str">
        <f t="shared" si="529"/>
        <v/>
      </c>
      <c r="R3722">
        <v>0</v>
      </c>
      <c r="S3722">
        <v>1</v>
      </c>
      <c r="T3722">
        <v>23.1</v>
      </c>
      <c r="U3722" t="s">
        <v>42</v>
      </c>
      <c r="W3722" t="str">
        <f t="shared" si="525"/>
        <v>Open</v>
      </c>
      <c r="X3722" t="str">
        <f>_xlfn.XLOOKUP(B3722,'Customers'!A:A,'Customers'!E:E,"")</f>
        <v>Mid-Market</v>
      </c>
      <c r="Y3722">
        <f t="shared" si="526"/>
        <v>0</v>
      </c>
      <c r="Z3722" t="str">
        <f t="shared" si="527"/>
        <v/>
      </c>
      <c r="AA3722">
        <f t="shared" si="530"/>
        <v>0</v>
      </c>
    </row>
    <row r="3723" spans="1:27">
      <c r="A3723" t="s">
        <v>10354</v>
      </c>
      <c r="B3723" t="s">
        <v>1503</v>
      </c>
      <c r="C3723" t="s">
        <v>18</v>
      </c>
      <c r="D3723" t="s">
        <v>66</v>
      </c>
      <c r="E3723" t="s">
        <v>20</v>
      </c>
      <c r="F3723" t="s">
        <v>10355</v>
      </c>
      <c r="G3723" s="6">
        <f t="shared" si="522"/>
        <v>19737</v>
      </c>
      <c r="H3723" t="s">
        <v>172</v>
      </c>
      <c r="I3723" t="s">
        <v>145</v>
      </c>
      <c r="J3723" t="str">
        <f t="shared" si="523"/>
        <v>Krish Varughese</v>
      </c>
      <c r="K3723" t="s">
        <v>10356</v>
      </c>
      <c r="L3723" s="7">
        <f t="shared" si="528"/>
        <v>45073</v>
      </c>
      <c r="M3723" s="7">
        <v>45240</v>
      </c>
      <c r="N3723" s="1">
        <f t="shared" si="524"/>
        <v>45240</v>
      </c>
      <c r="P3723" s="7" t="str">
        <f t="shared" si="529"/>
        <v/>
      </c>
      <c r="R3723">
        <v>0</v>
      </c>
      <c r="S3723">
        <v>1</v>
      </c>
      <c r="T3723">
        <v>17.600000000000001</v>
      </c>
      <c r="U3723" t="s">
        <v>25</v>
      </c>
      <c r="W3723" t="str">
        <f t="shared" si="525"/>
        <v>Open</v>
      </c>
      <c r="X3723" t="str">
        <f>_xlfn.XLOOKUP(B3723,'Customers'!A:A,'Customers'!E:E,"")</f>
        <v>SMB</v>
      </c>
      <c r="Y3723">
        <f t="shared" si="526"/>
        <v>0</v>
      </c>
      <c r="Z3723" t="str">
        <f t="shared" si="527"/>
        <v/>
      </c>
      <c r="AA3723">
        <f t="shared" si="530"/>
        <v>0</v>
      </c>
    </row>
    <row r="3724" spans="1:27">
      <c r="A3724" t="s">
        <v>10357</v>
      </c>
      <c r="B3724" t="s">
        <v>3286</v>
      </c>
      <c r="C3724" t="s">
        <v>968</v>
      </c>
      <c r="D3724" t="s">
        <v>37</v>
      </c>
      <c r="E3724" t="s">
        <v>45</v>
      </c>
      <c r="F3724" t="s">
        <v>10358</v>
      </c>
      <c r="G3724" s="6">
        <f t="shared" si="522"/>
        <v>119839</v>
      </c>
      <c r="H3724" t="s">
        <v>56</v>
      </c>
      <c r="I3724" t="s">
        <v>73</v>
      </c>
      <c r="J3724" t="str">
        <f t="shared" si="523"/>
        <v>Karan Karnik</v>
      </c>
      <c r="K3724" t="s">
        <v>10359</v>
      </c>
      <c r="L3724" s="7">
        <f t="shared" si="528"/>
        <v>44897</v>
      </c>
      <c r="M3724" s="7">
        <v>44984</v>
      </c>
      <c r="N3724" s="1">
        <f t="shared" si="524"/>
        <v>44984</v>
      </c>
      <c r="P3724" s="7" t="str">
        <f t="shared" si="529"/>
        <v/>
      </c>
      <c r="R3724">
        <v>0</v>
      </c>
      <c r="S3724">
        <v>1</v>
      </c>
      <c r="T3724">
        <v>1.7</v>
      </c>
      <c r="U3724" t="s">
        <v>25</v>
      </c>
      <c r="W3724" t="str">
        <f t="shared" si="525"/>
        <v>Open</v>
      </c>
      <c r="X3724" t="str">
        <f>_xlfn.XLOOKUP(B3724,'Customers'!A:A,'Customers'!E:E,"")</f>
        <v>SMB</v>
      </c>
      <c r="Y3724">
        <f t="shared" si="526"/>
        <v>0</v>
      </c>
      <c r="Z3724" t="str">
        <f t="shared" si="527"/>
        <v/>
      </c>
      <c r="AA3724">
        <f t="shared" si="530"/>
        <v>0</v>
      </c>
    </row>
    <row r="3725" spans="1:27">
      <c r="A3725" t="s">
        <v>10360</v>
      </c>
      <c r="B3725" t="s">
        <v>5707</v>
      </c>
      <c r="C3725" t="s">
        <v>3943</v>
      </c>
      <c r="D3725" t="s">
        <v>37</v>
      </c>
      <c r="E3725" t="s">
        <v>28</v>
      </c>
      <c r="F3725" t="s">
        <v>10361</v>
      </c>
      <c r="G3725" s="6">
        <f t="shared" si="522"/>
        <v>152290</v>
      </c>
      <c r="H3725" t="s">
        <v>30</v>
      </c>
      <c r="I3725" t="s">
        <v>361</v>
      </c>
      <c r="J3725" t="str">
        <f t="shared" si="523"/>
        <v>Jalsa Parsa</v>
      </c>
      <c r="K3725" t="s">
        <v>2793</v>
      </c>
      <c r="L3725" s="7">
        <f t="shared" si="528"/>
        <v>45226</v>
      </c>
      <c r="M3725" s="7">
        <v>45324</v>
      </c>
      <c r="N3725" s="1">
        <f t="shared" si="524"/>
        <v>45324</v>
      </c>
      <c r="P3725" s="7" t="str">
        <f t="shared" si="529"/>
        <v/>
      </c>
      <c r="R3725">
        <v>0</v>
      </c>
      <c r="S3725">
        <v>1</v>
      </c>
      <c r="T3725">
        <v>15.7</v>
      </c>
      <c r="U3725" t="s">
        <v>100</v>
      </c>
      <c r="W3725" t="str">
        <f t="shared" si="525"/>
        <v>Open</v>
      </c>
      <c r="X3725" t="str">
        <f>_xlfn.XLOOKUP(B3725,'Customers'!A:A,'Customers'!E:E,"")</f>
        <v>SMB</v>
      </c>
      <c r="Y3725">
        <f t="shared" si="526"/>
        <v>0</v>
      </c>
      <c r="Z3725" t="str">
        <f t="shared" si="527"/>
        <v/>
      </c>
      <c r="AA3725">
        <f t="shared" si="530"/>
        <v>0</v>
      </c>
    </row>
    <row r="3726" spans="1:27">
      <c r="A3726" t="s">
        <v>10362</v>
      </c>
      <c r="B3726" t="s">
        <v>5408</v>
      </c>
      <c r="C3726" t="s">
        <v>3396</v>
      </c>
      <c r="D3726" t="s">
        <v>66</v>
      </c>
      <c r="E3726" t="s">
        <v>28</v>
      </c>
      <c r="F3726" t="s">
        <v>10363</v>
      </c>
      <c r="G3726" s="6">
        <f t="shared" si="522"/>
        <v>9002</v>
      </c>
      <c r="H3726" t="s">
        <v>47</v>
      </c>
      <c r="I3726" t="s">
        <v>117</v>
      </c>
      <c r="J3726" t="str">
        <f t="shared" si="523"/>
        <v>Ekta Uppal</v>
      </c>
      <c r="K3726" t="s">
        <v>5358</v>
      </c>
      <c r="L3726" s="7">
        <f t="shared" si="528"/>
        <v>44881</v>
      </c>
      <c r="M3726" s="7">
        <v>45047</v>
      </c>
      <c r="N3726" s="1">
        <f t="shared" si="524"/>
        <v>45047</v>
      </c>
      <c r="P3726" s="7" t="str">
        <f t="shared" si="529"/>
        <v/>
      </c>
      <c r="R3726">
        <v>0</v>
      </c>
      <c r="S3726">
        <v>1</v>
      </c>
      <c r="U3726" t="s">
        <v>33</v>
      </c>
      <c r="W3726" t="str">
        <f t="shared" si="525"/>
        <v>Open</v>
      </c>
      <c r="X3726" t="str">
        <f>_xlfn.XLOOKUP(B3726,'Customers'!A:A,'Customers'!E:E,"")</f>
        <v>Mid-Market</v>
      </c>
      <c r="Y3726">
        <f t="shared" si="526"/>
        <v>0</v>
      </c>
      <c r="Z3726" t="str">
        <f t="shared" si="527"/>
        <v/>
      </c>
      <c r="AA3726">
        <f t="shared" si="530"/>
        <v>0</v>
      </c>
    </row>
    <row r="3727" spans="1:27">
      <c r="A3727" t="s">
        <v>10364</v>
      </c>
      <c r="B3727" t="s">
        <v>2865</v>
      </c>
      <c r="C3727" t="s">
        <v>3102</v>
      </c>
      <c r="D3727" t="s">
        <v>37</v>
      </c>
      <c r="E3727" t="s">
        <v>45</v>
      </c>
      <c r="F3727" t="s">
        <v>10365</v>
      </c>
      <c r="G3727" s="6">
        <f t="shared" si="522"/>
        <v>191469</v>
      </c>
      <c r="H3727" t="s">
        <v>47</v>
      </c>
      <c r="I3727" t="s">
        <v>127</v>
      </c>
      <c r="J3727" t="str">
        <f t="shared" si="523"/>
        <v>Kashish Patla</v>
      </c>
      <c r="K3727" t="s">
        <v>588</v>
      </c>
      <c r="L3727" s="7">
        <f t="shared" si="528"/>
        <v>44793</v>
      </c>
      <c r="M3727" s="7">
        <v>44814</v>
      </c>
      <c r="N3727" s="1">
        <f t="shared" si="524"/>
        <v>44814</v>
      </c>
      <c r="P3727" s="7" t="str">
        <f t="shared" si="529"/>
        <v/>
      </c>
      <c r="R3727">
        <v>0</v>
      </c>
      <c r="S3727">
        <v>1</v>
      </c>
      <c r="T3727">
        <v>13.2</v>
      </c>
      <c r="U3727" t="s">
        <v>33</v>
      </c>
      <c r="W3727" t="str">
        <f t="shared" si="525"/>
        <v>Open</v>
      </c>
      <c r="X3727" t="str">
        <f>_xlfn.XLOOKUP(B3727,'Customers'!A:A,'Customers'!E:E,"")</f>
        <v>Mid-Market</v>
      </c>
      <c r="Y3727">
        <f t="shared" si="526"/>
        <v>0</v>
      </c>
      <c r="Z3727" t="str">
        <f t="shared" si="527"/>
        <v/>
      </c>
      <c r="AA3727">
        <f t="shared" si="530"/>
        <v>0</v>
      </c>
    </row>
    <row r="3728" spans="1:27">
      <c r="A3728" t="s">
        <v>10366</v>
      </c>
      <c r="B3728" t="s">
        <v>1375</v>
      </c>
      <c r="C3728" t="s">
        <v>18</v>
      </c>
      <c r="D3728" t="s">
        <v>183</v>
      </c>
      <c r="E3728" t="s">
        <v>20</v>
      </c>
      <c r="F3728" t="s">
        <v>10367</v>
      </c>
      <c r="G3728" s="6">
        <f t="shared" si="522"/>
        <v>6838</v>
      </c>
      <c r="H3728" t="s">
        <v>161</v>
      </c>
      <c r="I3728" t="s">
        <v>93</v>
      </c>
      <c r="J3728" t="str">
        <f t="shared" si="523"/>
        <v>Owen Mane</v>
      </c>
      <c r="K3728" t="s">
        <v>3865</v>
      </c>
      <c r="L3728" s="7">
        <f t="shared" si="528"/>
        <v>45375</v>
      </c>
      <c r="M3728" s="7">
        <v>45416</v>
      </c>
      <c r="N3728" s="1">
        <f t="shared" si="524"/>
        <v>45416</v>
      </c>
      <c r="P3728" s="7" t="str">
        <f t="shared" si="529"/>
        <v/>
      </c>
      <c r="R3728">
        <v>0</v>
      </c>
      <c r="S3728">
        <v>1</v>
      </c>
      <c r="U3728" t="s">
        <v>58</v>
      </c>
      <c r="W3728" t="str">
        <f t="shared" si="525"/>
        <v>Open</v>
      </c>
      <c r="X3728" t="str">
        <f>_xlfn.XLOOKUP(B3728,'Customers'!A:A,'Customers'!E:E,"")</f>
        <v>Mid-Market</v>
      </c>
      <c r="Y3728">
        <f t="shared" si="526"/>
        <v>0</v>
      </c>
      <c r="Z3728" t="str">
        <f t="shared" si="527"/>
        <v/>
      </c>
      <c r="AA3728">
        <f t="shared" si="530"/>
        <v>0</v>
      </c>
    </row>
    <row r="3729" spans="1:27">
      <c r="A3729" t="s">
        <v>10368</v>
      </c>
      <c r="B3729" t="s">
        <v>5721</v>
      </c>
      <c r="C3729" t="s">
        <v>18</v>
      </c>
      <c r="D3729" t="s">
        <v>66</v>
      </c>
      <c r="E3729" t="s">
        <v>115</v>
      </c>
      <c r="F3729" t="s">
        <v>10369</v>
      </c>
      <c r="G3729" s="6">
        <f t="shared" si="522"/>
        <v>4265</v>
      </c>
      <c r="H3729" t="s">
        <v>22</v>
      </c>
      <c r="I3729" t="s">
        <v>268</v>
      </c>
      <c r="J3729" t="str">
        <f t="shared" si="523"/>
        <v>Panini Kade</v>
      </c>
      <c r="K3729" t="s">
        <v>7972</v>
      </c>
      <c r="L3729" s="7">
        <f t="shared" si="528"/>
        <v>45450</v>
      </c>
      <c r="M3729" s="7">
        <v>45500</v>
      </c>
      <c r="N3729" s="1">
        <f t="shared" si="524"/>
        <v>45500</v>
      </c>
      <c r="O3729" s="7">
        <v>45647</v>
      </c>
      <c r="P3729" s="7">
        <f t="shared" si="529"/>
        <v>45647</v>
      </c>
      <c r="Q3729">
        <v>197</v>
      </c>
      <c r="R3729">
        <v>0</v>
      </c>
      <c r="S3729">
        <v>1</v>
      </c>
      <c r="U3729" t="s">
        <v>100</v>
      </c>
      <c r="W3729" t="str">
        <f t="shared" si="525"/>
        <v>Lost</v>
      </c>
      <c r="X3729" t="str">
        <f>_xlfn.XLOOKUP(B3729,'Customers'!A:A,'Customers'!E:E,"")</f>
        <v>SMB</v>
      </c>
      <c r="Y3729">
        <f t="shared" si="526"/>
        <v>1</v>
      </c>
      <c r="Z3729">
        <f t="shared" si="527"/>
        <v>147</v>
      </c>
      <c r="AA3729">
        <f t="shared" si="530"/>
        <v>1</v>
      </c>
    </row>
    <row r="3730" spans="1:27">
      <c r="A3730" t="s">
        <v>10370</v>
      </c>
      <c r="B3730" t="s">
        <v>6782</v>
      </c>
      <c r="C3730" t="s">
        <v>4315</v>
      </c>
      <c r="D3730" t="s">
        <v>37</v>
      </c>
      <c r="E3730" t="s">
        <v>28</v>
      </c>
      <c r="F3730" t="s">
        <v>10371</v>
      </c>
      <c r="G3730" s="6">
        <f t="shared" si="522"/>
        <v>127613</v>
      </c>
      <c r="H3730" t="s">
        <v>172</v>
      </c>
      <c r="I3730" t="s">
        <v>133</v>
      </c>
      <c r="J3730" t="str">
        <f t="shared" si="523"/>
        <v>Aachal Soni</v>
      </c>
      <c r="K3730" t="s">
        <v>10372</v>
      </c>
      <c r="L3730" s="7">
        <f t="shared" si="528"/>
        <v>45614</v>
      </c>
      <c r="M3730" s="7">
        <v>45667</v>
      </c>
      <c r="N3730" s="1">
        <f t="shared" si="524"/>
        <v>45667</v>
      </c>
      <c r="P3730" s="7" t="str">
        <f t="shared" si="529"/>
        <v/>
      </c>
      <c r="R3730">
        <v>0</v>
      </c>
      <c r="S3730">
        <v>1</v>
      </c>
      <c r="U3730" t="s">
        <v>25</v>
      </c>
      <c r="W3730" t="str">
        <f t="shared" si="525"/>
        <v>Open</v>
      </c>
      <c r="X3730" t="str">
        <f>_xlfn.XLOOKUP(B3730,'Customers'!A:A,'Customers'!E:E,"")</f>
        <v>Enterprise</v>
      </c>
      <c r="Y3730">
        <f t="shared" si="526"/>
        <v>0</v>
      </c>
      <c r="Z3730" t="str">
        <f t="shared" si="527"/>
        <v/>
      </c>
      <c r="AA3730">
        <f t="shared" si="530"/>
        <v>0</v>
      </c>
    </row>
    <row r="3731" spans="1:27">
      <c r="A3731" t="s">
        <v>10373</v>
      </c>
      <c r="B3731" t="s">
        <v>3746</v>
      </c>
      <c r="C3731" t="s">
        <v>1927</v>
      </c>
      <c r="D3731" t="s">
        <v>53</v>
      </c>
      <c r="E3731" t="s">
        <v>20</v>
      </c>
      <c r="F3731" t="s">
        <v>10374</v>
      </c>
      <c r="G3731" s="6">
        <f t="shared" si="522"/>
        <v>31332</v>
      </c>
      <c r="H3731" t="s">
        <v>79</v>
      </c>
      <c r="I3731" t="s">
        <v>117</v>
      </c>
      <c r="J3731" t="str">
        <f t="shared" si="523"/>
        <v>Ekta Uppal</v>
      </c>
      <c r="K3731" t="s">
        <v>7070</v>
      </c>
      <c r="L3731" s="7">
        <f t="shared" si="528"/>
        <v>44979</v>
      </c>
      <c r="M3731" s="7">
        <v>45042</v>
      </c>
      <c r="N3731" s="1">
        <f t="shared" si="524"/>
        <v>45042</v>
      </c>
      <c r="P3731" s="7" t="str">
        <f t="shared" si="529"/>
        <v/>
      </c>
      <c r="R3731">
        <v>0</v>
      </c>
      <c r="S3731">
        <v>1</v>
      </c>
      <c r="U3731" t="s">
        <v>42</v>
      </c>
      <c r="W3731" t="str">
        <f t="shared" si="525"/>
        <v>Open</v>
      </c>
      <c r="X3731" t="str">
        <f>_xlfn.XLOOKUP(B3731,'Customers'!A:A,'Customers'!E:E,"")</f>
        <v>Mid-Market</v>
      </c>
      <c r="Y3731">
        <f t="shared" si="526"/>
        <v>0</v>
      </c>
      <c r="Z3731" t="str">
        <f t="shared" si="527"/>
        <v/>
      </c>
      <c r="AA3731">
        <f t="shared" si="530"/>
        <v>0</v>
      </c>
    </row>
    <row r="3732" spans="1:27">
      <c r="A3732" t="s">
        <v>10375</v>
      </c>
      <c r="B3732" t="s">
        <v>1804</v>
      </c>
      <c r="C3732" t="s">
        <v>18</v>
      </c>
      <c r="D3732" t="s">
        <v>183</v>
      </c>
      <c r="E3732" t="s">
        <v>91</v>
      </c>
      <c r="F3732" t="s">
        <v>10376</v>
      </c>
      <c r="G3732" s="6">
        <f t="shared" si="522"/>
        <v>14079</v>
      </c>
      <c r="H3732" t="s">
        <v>79</v>
      </c>
      <c r="I3732" t="s">
        <v>268</v>
      </c>
      <c r="J3732" t="str">
        <f t="shared" si="523"/>
        <v>Panini Kade</v>
      </c>
      <c r="K3732" t="s">
        <v>10377</v>
      </c>
      <c r="L3732" s="7">
        <f t="shared" si="528"/>
        <v>45104</v>
      </c>
      <c r="M3732" s="7">
        <v>45210</v>
      </c>
      <c r="N3732" s="1">
        <f t="shared" si="524"/>
        <v>45210</v>
      </c>
      <c r="O3732" s="7">
        <v>45279</v>
      </c>
      <c r="P3732" s="7">
        <f t="shared" si="529"/>
        <v>45279</v>
      </c>
      <c r="Q3732">
        <v>175</v>
      </c>
      <c r="R3732">
        <v>0</v>
      </c>
      <c r="S3732">
        <v>1</v>
      </c>
      <c r="T3732">
        <v>31.6</v>
      </c>
      <c r="U3732" t="s">
        <v>42</v>
      </c>
      <c r="W3732" t="str">
        <f t="shared" si="525"/>
        <v>Won</v>
      </c>
      <c r="X3732" t="str">
        <f>_xlfn.XLOOKUP(B3732,'Customers'!A:A,'Customers'!E:E,"")</f>
        <v>Enterprise</v>
      </c>
      <c r="Y3732">
        <f t="shared" si="526"/>
        <v>1</v>
      </c>
      <c r="Z3732">
        <f t="shared" si="527"/>
        <v>69</v>
      </c>
      <c r="AA3732">
        <f t="shared" si="530"/>
        <v>1</v>
      </c>
    </row>
    <row r="3733" spans="1:27">
      <c r="A3733" t="s">
        <v>10378</v>
      </c>
      <c r="B3733" t="s">
        <v>2627</v>
      </c>
      <c r="C3733" t="s">
        <v>1069</v>
      </c>
      <c r="D3733" t="s">
        <v>183</v>
      </c>
      <c r="E3733" t="s">
        <v>177</v>
      </c>
      <c r="F3733" t="s">
        <v>10379</v>
      </c>
      <c r="G3733" s="6">
        <f t="shared" si="522"/>
        <v>11825</v>
      </c>
      <c r="H3733" t="s">
        <v>56</v>
      </c>
      <c r="I3733" t="s">
        <v>23</v>
      </c>
      <c r="J3733" t="str">
        <f t="shared" si="523"/>
        <v>Nihal Bhasin</v>
      </c>
      <c r="K3733" t="s">
        <v>1137</v>
      </c>
      <c r="L3733" s="7">
        <f t="shared" si="528"/>
        <v>45224</v>
      </c>
      <c r="M3733" s="7">
        <v>45362</v>
      </c>
      <c r="N3733" s="1">
        <f t="shared" si="524"/>
        <v>45362</v>
      </c>
      <c r="P3733" s="7" t="str">
        <f t="shared" si="529"/>
        <v/>
      </c>
      <c r="R3733">
        <v>0</v>
      </c>
      <c r="S3733">
        <v>1</v>
      </c>
      <c r="T3733">
        <v>10.8</v>
      </c>
      <c r="U3733" t="s">
        <v>58</v>
      </c>
      <c r="W3733" t="str">
        <f t="shared" si="525"/>
        <v>Open</v>
      </c>
      <c r="X3733" t="str">
        <f>_xlfn.XLOOKUP(B3733,'Customers'!A:A,'Customers'!E:E,"")</f>
        <v>Mid-Market</v>
      </c>
      <c r="Y3733">
        <f t="shared" si="526"/>
        <v>0</v>
      </c>
      <c r="Z3733" t="str">
        <f t="shared" si="527"/>
        <v/>
      </c>
      <c r="AA3733">
        <f t="shared" si="530"/>
        <v>0</v>
      </c>
    </row>
    <row r="3734" spans="1:27">
      <c r="A3734" t="s">
        <v>10380</v>
      </c>
      <c r="B3734" t="s">
        <v>4298</v>
      </c>
      <c r="C3734" t="s">
        <v>18</v>
      </c>
      <c r="D3734" t="s">
        <v>183</v>
      </c>
      <c r="E3734" t="s">
        <v>177</v>
      </c>
      <c r="F3734" t="s">
        <v>10381</v>
      </c>
      <c r="G3734" s="6">
        <f t="shared" si="522"/>
        <v>10954</v>
      </c>
      <c r="H3734" t="s">
        <v>56</v>
      </c>
      <c r="I3734" t="s">
        <v>23</v>
      </c>
      <c r="J3734" t="str">
        <f t="shared" si="523"/>
        <v>Nihal Bhasin</v>
      </c>
      <c r="K3734" t="s">
        <v>564</v>
      </c>
      <c r="L3734" s="7">
        <f t="shared" si="528"/>
        <v>44679</v>
      </c>
      <c r="M3734" s="7">
        <v>44742</v>
      </c>
      <c r="N3734" s="1">
        <f t="shared" si="524"/>
        <v>44742</v>
      </c>
      <c r="P3734" s="7" t="str">
        <f t="shared" si="529"/>
        <v/>
      </c>
      <c r="R3734">
        <v>0</v>
      </c>
      <c r="S3734">
        <v>1</v>
      </c>
      <c r="T3734">
        <v>13.3</v>
      </c>
      <c r="U3734" t="s">
        <v>33</v>
      </c>
      <c r="W3734" t="str">
        <f t="shared" si="525"/>
        <v>Open</v>
      </c>
      <c r="X3734" t="str">
        <f>_xlfn.XLOOKUP(B3734,'Customers'!A:A,'Customers'!E:E,"")</f>
        <v>Mid-Market</v>
      </c>
      <c r="Y3734">
        <f t="shared" si="526"/>
        <v>0</v>
      </c>
      <c r="Z3734" t="str">
        <f t="shared" si="527"/>
        <v/>
      </c>
      <c r="AA3734">
        <f t="shared" si="530"/>
        <v>0</v>
      </c>
    </row>
    <row r="3735" spans="1:27">
      <c r="A3735" t="s">
        <v>10382</v>
      </c>
      <c r="B3735" t="s">
        <v>2441</v>
      </c>
      <c r="C3735" t="s">
        <v>272</v>
      </c>
      <c r="D3735" t="s">
        <v>66</v>
      </c>
      <c r="E3735" t="s">
        <v>54</v>
      </c>
      <c r="F3735" t="s">
        <v>10383</v>
      </c>
      <c r="G3735" s="6">
        <f t="shared" si="522"/>
        <v>11911</v>
      </c>
      <c r="H3735" t="s">
        <v>39</v>
      </c>
      <c r="I3735" t="s">
        <v>268</v>
      </c>
      <c r="J3735" t="str">
        <f t="shared" si="523"/>
        <v>Panini Kade</v>
      </c>
      <c r="K3735" t="s">
        <v>10384</v>
      </c>
      <c r="L3735" s="7">
        <f t="shared" si="528"/>
        <v>44744</v>
      </c>
      <c r="M3735" s="7">
        <v>44805</v>
      </c>
      <c r="N3735" s="1">
        <f t="shared" si="524"/>
        <v>44805</v>
      </c>
      <c r="P3735" s="7" t="str">
        <f t="shared" si="529"/>
        <v/>
      </c>
      <c r="R3735">
        <v>0</v>
      </c>
      <c r="S3735">
        <v>1</v>
      </c>
      <c r="T3735">
        <v>17.899999999999999</v>
      </c>
      <c r="U3735" t="s">
        <v>58</v>
      </c>
      <c r="W3735" t="str">
        <f t="shared" si="525"/>
        <v>Open</v>
      </c>
      <c r="X3735" t="str">
        <f>_xlfn.XLOOKUP(B3735,'Customers'!A:A,'Customers'!E:E,"")</f>
        <v>SMB</v>
      </c>
      <c r="Y3735">
        <f t="shared" si="526"/>
        <v>0</v>
      </c>
      <c r="Z3735" t="str">
        <f t="shared" si="527"/>
        <v/>
      </c>
      <c r="AA3735">
        <f t="shared" si="530"/>
        <v>0</v>
      </c>
    </row>
    <row r="3736" spans="1:27">
      <c r="A3736" t="s">
        <v>10385</v>
      </c>
      <c r="B3736" t="s">
        <v>96</v>
      </c>
      <c r="C3736" t="s">
        <v>3038</v>
      </c>
      <c r="D3736" t="s">
        <v>19</v>
      </c>
      <c r="E3736" t="s">
        <v>177</v>
      </c>
      <c r="F3736" t="s">
        <v>10386</v>
      </c>
      <c r="G3736" s="6">
        <f t="shared" si="522"/>
        <v>2590</v>
      </c>
      <c r="H3736" t="s">
        <v>47</v>
      </c>
      <c r="I3736" t="s">
        <v>127</v>
      </c>
      <c r="J3736" t="str">
        <f t="shared" si="523"/>
        <v>Kashish Patla</v>
      </c>
      <c r="K3736" t="s">
        <v>2486</v>
      </c>
      <c r="L3736" s="7">
        <f t="shared" si="528"/>
        <v>45250</v>
      </c>
      <c r="M3736" s="7">
        <v>45310</v>
      </c>
      <c r="N3736" s="1">
        <f t="shared" si="524"/>
        <v>45310</v>
      </c>
      <c r="P3736" s="7" t="str">
        <f t="shared" si="529"/>
        <v/>
      </c>
      <c r="R3736">
        <v>0</v>
      </c>
      <c r="S3736">
        <v>1</v>
      </c>
      <c r="T3736">
        <v>10.3</v>
      </c>
      <c r="U3736" t="s">
        <v>33</v>
      </c>
      <c r="W3736" t="str">
        <f t="shared" si="525"/>
        <v>Open</v>
      </c>
      <c r="X3736" t="str">
        <f>_xlfn.XLOOKUP(B3736,'Customers'!A:A,'Customers'!E:E,"")</f>
        <v>Mid-Market</v>
      </c>
      <c r="Y3736">
        <f t="shared" si="526"/>
        <v>0</v>
      </c>
      <c r="Z3736" t="str">
        <f t="shared" si="527"/>
        <v/>
      </c>
      <c r="AA3736">
        <f t="shared" si="530"/>
        <v>0</v>
      </c>
    </row>
    <row r="3737" spans="1:27">
      <c r="A3737" t="s">
        <v>10387</v>
      </c>
      <c r="B3737" t="s">
        <v>10388</v>
      </c>
      <c r="C3737" t="s">
        <v>18</v>
      </c>
      <c r="D3737" t="s">
        <v>53</v>
      </c>
      <c r="E3737" t="s">
        <v>45</v>
      </c>
      <c r="F3737" t="s">
        <v>10389</v>
      </c>
      <c r="G3737" s="6">
        <f t="shared" si="522"/>
        <v>42431</v>
      </c>
      <c r="H3737" t="s">
        <v>22</v>
      </c>
      <c r="I3737" t="s">
        <v>268</v>
      </c>
      <c r="J3737" t="str">
        <f t="shared" si="523"/>
        <v>Panini Kade</v>
      </c>
      <c r="K3737" t="s">
        <v>111</v>
      </c>
      <c r="L3737" s="7">
        <f t="shared" si="528"/>
        <v>44759</v>
      </c>
      <c r="M3737" s="7">
        <v>44789</v>
      </c>
      <c r="N3737" s="1">
        <f t="shared" si="524"/>
        <v>44789</v>
      </c>
      <c r="P3737" s="7" t="str">
        <f t="shared" si="529"/>
        <v/>
      </c>
      <c r="R3737">
        <v>0</v>
      </c>
      <c r="S3737">
        <v>1</v>
      </c>
      <c r="T3737">
        <v>19.2</v>
      </c>
      <c r="U3737" t="s">
        <v>25</v>
      </c>
      <c r="W3737" t="str">
        <f t="shared" si="525"/>
        <v>Open</v>
      </c>
      <c r="X3737" t="str">
        <f>_xlfn.XLOOKUP(B3737,'Customers'!A:A,'Customers'!E:E,"")</f>
        <v>Enterprise</v>
      </c>
      <c r="Y3737">
        <f t="shared" si="526"/>
        <v>0</v>
      </c>
      <c r="Z3737" t="str">
        <f t="shared" si="527"/>
        <v/>
      </c>
      <c r="AA3737">
        <f t="shared" si="530"/>
        <v>0</v>
      </c>
    </row>
    <row r="3738" spans="1:27">
      <c r="A3738" t="s">
        <v>10390</v>
      </c>
      <c r="B3738" t="s">
        <v>10391</v>
      </c>
      <c r="C3738" t="s">
        <v>18</v>
      </c>
      <c r="D3738" t="s">
        <v>183</v>
      </c>
      <c r="E3738" t="s">
        <v>28</v>
      </c>
      <c r="F3738" t="s">
        <v>10392</v>
      </c>
      <c r="G3738" s="6">
        <f t="shared" si="522"/>
        <v>4942</v>
      </c>
      <c r="H3738" t="s">
        <v>151</v>
      </c>
      <c r="I3738" t="s">
        <v>98</v>
      </c>
      <c r="J3738" t="str">
        <f t="shared" si="523"/>
        <v>Amruta Sinha</v>
      </c>
      <c r="K3738" t="s">
        <v>2946</v>
      </c>
      <c r="L3738" s="7">
        <f t="shared" si="528"/>
        <v>45109</v>
      </c>
      <c r="M3738" s="7">
        <v>45150</v>
      </c>
      <c r="N3738" s="1">
        <f t="shared" si="524"/>
        <v>45150</v>
      </c>
      <c r="P3738" s="7" t="str">
        <f t="shared" si="529"/>
        <v/>
      </c>
      <c r="R3738">
        <v>0</v>
      </c>
      <c r="S3738">
        <v>1</v>
      </c>
      <c r="T3738">
        <v>17.899999999999999</v>
      </c>
      <c r="U3738" t="s">
        <v>25</v>
      </c>
      <c r="W3738" t="str">
        <f t="shared" si="525"/>
        <v>Open</v>
      </c>
      <c r="X3738" t="str">
        <f>_xlfn.XLOOKUP(B3738,'Customers'!A:A,'Customers'!E:E,"")</f>
        <v>Mid-Market</v>
      </c>
      <c r="Y3738">
        <f t="shared" si="526"/>
        <v>0</v>
      </c>
      <c r="Z3738" t="str">
        <f t="shared" si="527"/>
        <v/>
      </c>
      <c r="AA3738">
        <f t="shared" si="530"/>
        <v>0</v>
      </c>
    </row>
    <row r="3739" spans="1:27">
      <c r="A3739" t="s">
        <v>10393</v>
      </c>
      <c r="B3739" t="s">
        <v>4876</v>
      </c>
      <c r="C3739" t="s">
        <v>2657</v>
      </c>
      <c r="D3739" t="s">
        <v>53</v>
      </c>
      <c r="E3739" t="s">
        <v>54</v>
      </c>
      <c r="F3739" t="s">
        <v>10394</v>
      </c>
      <c r="G3739" s="6">
        <f t="shared" si="522"/>
        <v>28579</v>
      </c>
      <c r="H3739" t="s">
        <v>161</v>
      </c>
      <c r="I3739" t="s">
        <v>127</v>
      </c>
      <c r="J3739" t="str">
        <f t="shared" si="523"/>
        <v>Kashish Patla</v>
      </c>
      <c r="K3739" t="s">
        <v>6666</v>
      </c>
      <c r="L3739" s="7">
        <f t="shared" si="528"/>
        <v>44813</v>
      </c>
      <c r="M3739" s="7">
        <v>44978</v>
      </c>
      <c r="N3739" s="1">
        <f t="shared" si="524"/>
        <v>44978</v>
      </c>
      <c r="P3739" s="7" t="str">
        <f t="shared" si="529"/>
        <v/>
      </c>
      <c r="R3739">
        <v>0</v>
      </c>
      <c r="S3739">
        <v>1</v>
      </c>
      <c r="T3739">
        <v>1.9</v>
      </c>
      <c r="U3739" t="s">
        <v>42</v>
      </c>
      <c r="W3739" t="str">
        <f t="shared" si="525"/>
        <v>Open</v>
      </c>
      <c r="X3739" t="str">
        <f>_xlfn.XLOOKUP(B3739,'Customers'!A:A,'Customers'!E:E,"")</f>
        <v>Enterprise</v>
      </c>
      <c r="Y3739">
        <f t="shared" si="526"/>
        <v>0</v>
      </c>
      <c r="Z3739" t="str">
        <f t="shared" si="527"/>
        <v/>
      </c>
      <c r="AA3739">
        <f t="shared" si="530"/>
        <v>0</v>
      </c>
    </row>
    <row r="3740" spans="1:27">
      <c r="A3740" t="s">
        <v>10395</v>
      </c>
      <c r="B3740" t="s">
        <v>10396</v>
      </c>
      <c r="C3740" t="s">
        <v>3954</v>
      </c>
      <c r="D3740" t="s">
        <v>66</v>
      </c>
      <c r="E3740" t="s">
        <v>28</v>
      </c>
      <c r="F3740" t="s">
        <v>3626</v>
      </c>
      <c r="G3740" s="6">
        <f t="shared" si="522"/>
        <v>7581</v>
      </c>
      <c r="H3740" t="s">
        <v>56</v>
      </c>
      <c r="I3740" t="s">
        <v>68</v>
      </c>
      <c r="J3740" t="str">
        <f t="shared" si="523"/>
        <v>Anamika Keer</v>
      </c>
      <c r="K3740" t="s">
        <v>5931</v>
      </c>
      <c r="L3740" s="7">
        <f t="shared" si="528"/>
        <v>45486</v>
      </c>
      <c r="M3740" s="7">
        <v>45579</v>
      </c>
      <c r="N3740" s="1">
        <f t="shared" si="524"/>
        <v>45579</v>
      </c>
      <c r="P3740" s="7" t="str">
        <f t="shared" si="529"/>
        <v/>
      </c>
      <c r="R3740">
        <v>0</v>
      </c>
      <c r="S3740">
        <v>1</v>
      </c>
      <c r="T3740">
        <v>4.3</v>
      </c>
      <c r="U3740" t="s">
        <v>100</v>
      </c>
      <c r="W3740" t="str">
        <f t="shared" si="525"/>
        <v>Open</v>
      </c>
      <c r="X3740" t="str">
        <f>_xlfn.XLOOKUP(B3740,'Customers'!A:A,'Customers'!E:E,"")</f>
        <v>SMB</v>
      </c>
      <c r="Y3740">
        <f t="shared" si="526"/>
        <v>0</v>
      </c>
      <c r="Z3740" t="str">
        <f t="shared" si="527"/>
        <v/>
      </c>
      <c r="AA3740">
        <f t="shared" si="530"/>
        <v>0</v>
      </c>
    </row>
    <row r="3741" spans="1:27">
      <c r="A3741" t="s">
        <v>10397</v>
      </c>
      <c r="B3741" t="s">
        <v>3735</v>
      </c>
      <c r="C3741" t="s">
        <v>18</v>
      </c>
      <c r="D3741" t="s">
        <v>37</v>
      </c>
      <c r="E3741" t="s">
        <v>177</v>
      </c>
      <c r="F3741" t="s">
        <v>10398</v>
      </c>
      <c r="G3741" s="6">
        <f t="shared" si="522"/>
        <v>131770</v>
      </c>
      <c r="H3741" t="s">
        <v>39</v>
      </c>
      <c r="I3741" t="s">
        <v>105</v>
      </c>
      <c r="J3741" t="str">
        <f t="shared" si="523"/>
        <v>Hemangini Bahri</v>
      </c>
      <c r="K3741" t="s">
        <v>3627</v>
      </c>
      <c r="L3741" s="7">
        <f t="shared" si="528"/>
        <v>45099</v>
      </c>
      <c r="M3741" s="7">
        <v>45223</v>
      </c>
      <c r="N3741" s="1">
        <f t="shared" si="524"/>
        <v>45223</v>
      </c>
      <c r="P3741" s="7" t="str">
        <f t="shared" si="529"/>
        <v/>
      </c>
      <c r="R3741">
        <v>0</v>
      </c>
      <c r="S3741">
        <v>1</v>
      </c>
      <c r="U3741" t="s">
        <v>42</v>
      </c>
      <c r="W3741" t="str">
        <f t="shared" si="525"/>
        <v>Open</v>
      </c>
      <c r="X3741" t="str">
        <f>_xlfn.XLOOKUP(B3741,'Customers'!A:A,'Customers'!E:E,"")</f>
        <v>Mid-Market</v>
      </c>
      <c r="Y3741">
        <f t="shared" si="526"/>
        <v>0</v>
      </c>
      <c r="Z3741" t="str">
        <f t="shared" si="527"/>
        <v/>
      </c>
      <c r="AA3741">
        <f t="shared" si="530"/>
        <v>0</v>
      </c>
    </row>
    <row r="3742" spans="1:27">
      <c r="A3742" t="s">
        <v>10399</v>
      </c>
      <c r="B3742" t="s">
        <v>343</v>
      </c>
      <c r="C3742" t="s">
        <v>906</v>
      </c>
      <c r="D3742" t="s">
        <v>183</v>
      </c>
      <c r="E3742" t="s">
        <v>177</v>
      </c>
      <c r="F3742" t="s">
        <v>29</v>
      </c>
      <c r="G3742" s="6">
        <f t="shared" si="522"/>
        <v>3000</v>
      </c>
      <c r="H3742" t="s">
        <v>56</v>
      </c>
      <c r="I3742" t="s">
        <v>361</v>
      </c>
      <c r="J3742" t="str">
        <f t="shared" si="523"/>
        <v>Jalsa Parsa</v>
      </c>
      <c r="K3742" t="s">
        <v>3258</v>
      </c>
      <c r="L3742" s="7">
        <f t="shared" si="528"/>
        <v>45293</v>
      </c>
      <c r="M3742" s="7">
        <v>45439</v>
      </c>
      <c r="N3742" s="1">
        <f t="shared" si="524"/>
        <v>45439</v>
      </c>
      <c r="P3742" s="7" t="str">
        <f t="shared" si="529"/>
        <v/>
      </c>
      <c r="R3742">
        <v>0</v>
      </c>
      <c r="S3742">
        <v>1</v>
      </c>
      <c r="T3742">
        <v>29.9</v>
      </c>
      <c r="U3742" t="s">
        <v>100</v>
      </c>
      <c r="W3742" t="str">
        <f t="shared" si="525"/>
        <v>Open</v>
      </c>
      <c r="X3742" t="str">
        <f>_xlfn.XLOOKUP(B3742,'Customers'!A:A,'Customers'!E:E,"")</f>
        <v>Mid-Market</v>
      </c>
      <c r="Y3742">
        <f t="shared" si="526"/>
        <v>0</v>
      </c>
      <c r="Z3742" t="str">
        <f t="shared" si="527"/>
        <v/>
      </c>
      <c r="AA3742">
        <f t="shared" si="530"/>
        <v>0</v>
      </c>
    </row>
    <row r="3743" spans="1:27">
      <c r="A3743" t="s">
        <v>10400</v>
      </c>
      <c r="B3743" t="s">
        <v>4925</v>
      </c>
      <c r="C3743" t="s">
        <v>208</v>
      </c>
      <c r="D3743" t="s">
        <v>53</v>
      </c>
      <c r="E3743" t="s">
        <v>91</v>
      </c>
      <c r="F3743" t="s">
        <v>10401</v>
      </c>
      <c r="G3743" s="6">
        <f t="shared" si="522"/>
        <v>29553</v>
      </c>
      <c r="H3743" t="s">
        <v>79</v>
      </c>
      <c r="I3743" t="s">
        <v>237</v>
      </c>
      <c r="J3743" t="str">
        <f t="shared" si="523"/>
        <v>Vidhi Mital</v>
      </c>
      <c r="K3743" t="s">
        <v>10135</v>
      </c>
      <c r="L3743" s="7">
        <f t="shared" si="528"/>
        <v>44846</v>
      </c>
      <c r="M3743" s="7">
        <v>44948</v>
      </c>
      <c r="N3743" s="1">
        <f t="shared" si="524"/>
        <v>44948</v>
      </c>
      <c r="O3743" s="7">
        <v>44929</v>
      </c>
      <c r="P3743" s="7">
        <f t="shared" si="529"/>
        <v>44929</v>
      </c>
      <c r="Q3743">
        <v>83</v>
      </c>
      <c r="R3743">
        <v>0</v>
      </c>
      <c r="S3743">
        <v>1</v>
      </c>
      <c r="T3743">
        <v>23.2</v>
      </c>
      <c r="U3743" t="s">
        <v>58</v>
      </c>
      <c r="W3743" t="str">
        <f t="shared" si="525"/>
        <v>Won</v>
      </c>
      <c r="X3743" t="str">
        <f>_xlfn.XLOOKUP(B3743,'Customers'!A:A,'Customers'!E:E,"")</f>
        <v>Mid-Market</v>
      </c>
      <c r="Y3743">
        <f t="shared" si="526"/>
        <v>1</v>
      </c>
      <c r="Z3743">
        <f t="shared" si="527"/>
        <v>-19</v>
      </c>
      <c r="AA3743">
        <f t="shared" si="530"/>
        <v>0</v>
      </c>
    </row>
    <row r="3744" spans="1:27">
      <c r="A3744" t="s">
        <v>10402</v>
      </c>
      <c r="B3744" t="s">
        <v>943</v>
      </c>
      <c r="C3744" t="s">
        <v>18</v>
      </c>
      <c r="D3744" t="s">
        <v>37</v>
      </c>
      <c r="E3744" t="s">
        <v>54</v>
      </c>
      <c r="F3744" t="s">
        <v>10403</v>
      </c>
      <c r="G3744" s="6">
        <f t="shared" si="522"/>
        <v>178115</v>
      </c>
      <c r="H3744" t="s">
        <v>172</v>
      </c>
      <c r="I3744" t="s">
        <v>31</v>
      </c>
      <c r="J3744" t="str">
        <f t="shared" si="523"/>
        <v>Ati Seshadri</v>
      </c>
      <c r="K3744" t="s">
        <v>8275</v>
      </c>
      <c r="L3744" s="7">
        <f t="shared" si="528"/>
        <v>45470</v>
      </c>
      <c r="M3744" s="7">
        <v>45617</v>
      </c>
      <c r="N3744" s="1">
        <f t="shared" si="524"/>
        <v>45617</v>
      </c>
      <c r="P3744" s="7" t="str">
        <f t="shared" si="529"/>
        <v/>
      </c>
      <c r="R3744">
        <v>0</v>
      </c>
      <c r="S3744">
        <v>1</v>
      </c>
      <c r="T3744">
        <v>18.7</v>
      </c>
      <c r="U3744" t="s">
        <v>33</v>
      </c>
      <c r="W3744" t="str">
        <f t="shared" si="525"/>
        <v>Open</v>
      </c>
      <c r="X3744" t="str">
        <f>_xlfn.XLOOKUP(B3744,'Customers'!A:A,'Customers'!E:E,"")</f>
        <v>SMB</v>
      </c>
      <c r="Y3744">
        <f t="shared" si="526"/>
        <v>0</v>
      </c>
      <c r="Z3744" t="str">
        <f t="shared" si="527"/>
        <v/>
      </c>
      <c r="AA3744">
        <f t="shared" si="530"/>
        <v>0</v>
      </c>
    </row>
    <row r="3745" spans="1:27">
      <c r="A3745" t="s">
        <v>10404</v>
      </c>
      <c r="B3745" t="s">
        <v>2252</v>
      </c>
      <c r="C3745" t="s">
        <v>519</v>
      </c>
      <c r="D3745" t="s">
        <v>37</v>
      </c>
      <c r="E3745" t="s">
        <v>115</v>
      </c>
      <c r="F3745" t="s">
        <v>10405</v>
      </c>
      <c r="G3745" s="6">
        <f t="shared" si="522"/>
        <v>174599</v>
      </c>
      <c r="H3745" t="s">
        <v>151</v>
      </c>
      <c r="I3745" t="s">
        <v>232</v>
      </c>
      <c r="J3745" t="str">
        <f t="shared" si="523"/>
        <v>Patrick Sama</v>
      </c>
      <c r="K3745" t="s">
        <v>3319</v>
      </c>
      <c r="L3745" s="7">
        <f t="shared" si="528"/>
        <v>44958</v>
      </c>
      <c r="N3745" s="1" t="str">
        <f t="shared" si="524"/>
        <v/>
      </c>
      <c r="O3745" s="7">
        <v>45079</v>
      </c>
      <c r="P3745" s="7">
        <f t="shared" si="529"/>
        <v>45079</v>
      </c>
      <c r="Q3745">
        <v>121</v>
      </c>
      <c r="R3745">
        <v>0</v>
      </c>
      <c r="S3745">
        <v>1</v>
      </c>
      <c r="T3745">
        <v>28</v>
      </c>
      <c r="U3745" t="s">
        <v>25</v>
      </c>
      <c r="W3745" t="str">
        <f t="shared" si="525"/>
        <v>Lost</v>
      </c>
      <c r="X3745" t="str">
        <f>_xlfn.XLOOKUP(B3745,'Customers'!A:A,'Customers'!E:E,"")</f>
        <v>Enterprise</v>
      </c>
      <c r="Y3745">
        <f t="shared" si="526"/>
        <v>1</v>
      </c>
      <c r="Z3745" t="str">
        <f t="shared" si="527"/>
        <v/>
      </c>
      <c r="AA3745">
        <f t="shared" si="530"/>
        <v>1</v>
      </c>
    </row>
    <row r="3746" spans="1:27">
      <c r="A3746" t="s">
        <v>10406</v>
      </c>
      <c r="B3746" t="s">
        <v>4280</v>
      </c>
      <c r="C3746" t="s">
        <v>3038</v>
      </c>
      <c r="D3746" t="s">
        <v>183</v>
      </c>
      <c r="E3746" t="s">
        <v>28</v>
      </c>
      <c r="F3746" t="s">
        <v>10407</v>
      </c>
      <c r="G3746" s="6">
        <f t="shared" si="522"/>
        <v>8665</v>
      </c>
      <c r="H3746" t="s">
        <v>30</v>
      </c>
      <c r="I3746" t="s">
        <v>361</v>
      </c>
      <c r="J3746" t="str">
        <f t="shared" si="523"/>
        <v>Jalsa Parsa</v>
      </c>
      <c r="K3746" t="s">
        <v>974</v>
      </c>
      <c r="L3746" s="7">
        <f t="shared" si="528"/>
        <v>45388</v>
      </c>
      <c r="M3746" s="7">
        <v>45434</v>
      </c>
      <c r="N3746" s="1">
        <f t="shared" si="524"/>
        <v>45434</v>
      </c>
      <c r="P3746" s="7" t="str">
        <f t="shared" si="529"/>
        <v/>
      </c>
      <c r="R3746">
        <v>0</v>
      </c>
      <c r="S3746">
        <v>1</v>
      </c>
      <c r="T3746">
        <v>3.2</v>
      </c>
      <c r="U3746" t="s">
        <v>100</v>
      </c>
      <c r="W3746" t="str">
        <f t="shared" si="525"/>
        <v>Open</v>
      </c>
      <c r="X3746" t="str">
        <f>_xlfn.XLOOKUP(B3746,'Customers'!A:A,'Customers'!E:E,"")</f>
        <v>Mid-Market</v>
      </c>
      <c r="Y3746">
        <f t="shared" si="526"/>
        <v>0</v>
      </c>
      <c r="Z3746" t="str">
        <f t="shared" si="527"/>
        <v/>
      </c>
      <c r="AA3746">
        <f t="shared" si="530"/>
        <v>0</v>
      </c>
    </row>
    <row r="3747" spans="1:27">
      <c r="A3747" t="s">
        <v>10408</v>
      </c>
      <c r="B3747" t="s">
        <v>9950</v>
      </c>
      <c r="C3747" t="s">
        <v>1543</v>
      </c>
      <c r="D3747" t="s">
        <v>66</v>
      </c>
      <c r="E3747" t="s">
        <v>20</v>
      </c>
      <c r="F3747" t="s">
        <v>10409</v>
      </c>
      <c r="G3747" s="6">
        <f t="shared" si="522"/>
        <v>20589</v>
      </c>
      <c r="H3747" t="s">
        <v>30</v>
      </c>
      <c r="I3747" t="s">
        <v>62</v>
      </c>
      <c r="J3747" t="str">
        <f t="shared" si="523"/>
        <v>Jairaj Panchal</v>
      </c>
      <c r="K3747" t="s">
        <v>10410</v>
      </c>
      <c r="L3747" s="7">
        <f t="shared" si="528"/>
        <v>45353</v>
      </c>
      <c r="M3747" s="7">
        <v>45372</v>
      </c>
      <c r="N3747" s="1">
        <f t="shared" si="524"/>
        <v>45372</v>
      </c>
      <c r="P3747" s="7" t="str">
        <f t="shared" si="529"/>
        <v/>
      </c>
      <c r="R3747">
        <v>0</v>
      </c>
      <c r="S3747">
        <v>1</v>
      </c>
      <c r="T3747">
        <v>21</v>
      </c>
      <c r="U3747" t="s">
        <v>42</v>
      </c>
      <c r="W3747" t="str">
        <f t="shared" si="525"/>
        <v>Open</v>
      </c>
      <c r="X3747" t="str">
        <f>_xlfn.XLOOKUP(B3747,'Customers'!A:A,'Customers'!E:E,"")</f>
        <v>Mid-Market</v>
      </c>
      <c r="Y3747">
        <f t="shared" si="526"/>
        <v>0</v>
      </c>
      <c r="Z3747" t="str">
        <f t="shared" si="527"/>
        <v/>
      </c>
      <c r="AA3747">
        <f t="shared" si="530"/>
        <v>0</v>
      </c>
    </row>
    <row r="3748" spans="1:27">
      <c r="A3748" t="s">
        <v>10411</v>
      </c>
      <c r="B3748" t="s">
        <v>3290</v>
      </c>
      <c r="C3748" t="s">
        <v>18</v>
      </c>
      <c r="D3748" t="s">
        <v>66</v>
      </c>
      <c r="E3748" t="s">
        <v>45</v>
      </c>
      <c r="F3748" t="s">
        <v>10412</v>
      </c>
      <c r="G3748" s="6">
        <f t="shared" si="522"/>
        <v>9167</v>
      </c>
      <c r="H3748" t="s">
        <v>151</v>
      </c>
      <c r="I3748" t="s">
        <v>98</v>
      </c>
      <c r="J3748" t="str">
        <f t="shared" si="523"/>
        <v>Amruta Sinha</v>
      </c>
      <c r="K3748" t="s">
        <v>6493</v>
      </c>
      <c r="L3748" s="7">
        <f t="shared" si="528"/>
        <v>45488</v>
      </c>
      <c r="M3748" s="7">
        <v>45613</v>
      </c>
      <c r="N3748" s="1">
        <f t="shared" si="524"/>
        <v>45613</v>
      </c>
      <c r="P3748" s="7" t="str">
        <f t="shared" si="529"/>
        <v/>
      </c>
      <c r="R3748">
        <v>0</v>
      </c>
      <c r="S3748">
        <v>1</v>
      </c>
      <c r="T3748">
        <v>1.7</v>
      </c>
      <c r="U3748" t="s">
        <v>58</v>
      </c>
      <c r="W3748" t="str">
        <f t="shared" si="525"/>
        <v>Open</v>
      </c>
      <c r="X3748" t="str">
        <f>_xlfn.XLOOKUP(B3748,'Customers'!A:A,'Customers'!E:E,"")</f>
        <v>Mid-Market</v>
      </c>
      <c r="Y3748">
        <f t="shared" si="526"/>
        <v>0</v>
      </c>
      <c r="Z3748" t="str">
        <f t="shared" si="527"/>
        <v/>
      </c>
      <c r="AA3748">
        <f t="shared" si="530"/>
        <v>0</v>
      </c>
    </row>
    <row r="3749" spans="1:27">
      <c r="A3749" t="s">
        <v>10413</v>
      </c>
      <c r="B3749" t="s">
        <v>10079</v>
      </c>
      <c r="C3749" t="s">
        <v>6518</v>
      </c>
      <c r="D3749" t="s">
        <v>183</v>
      </c>
      <c r="E3749" t="s">
        <v>20</v>
      </c>
      <c r="F3749" t="s">
        <v>10414</v>
      </c>
      <c r="G3749" s="6">
        <f t="shared" si="522"/>
        <v>11433</v>
      </c>
      <c r="H3749" t="s">
        <v>30</v>
      </c>
      <c r="I3749" t="s">
        <v>62</v>
      </c>
      <c r="J3749" t="str">
        <f t="shared" si="523"/>
        <v>Jairaj Panchal</v>
      </c>
      <c r="K3749" t="s">
        <v>912</v>
      </c>
      <c r="L3749" s="7">
        <f t="shared" si="528"/>
        <v>45138</v>
      </c>
      <c r="M3749" s="7">
        <v>45194</v>
      </c>
      <c r="N3749" s="1">
        <f t="shared" si="524"/>
        <v>45194</v>
      </c>
      <c r="P3749" s="7" t="str">
        <f t="shared" si="529"/>
        <v/>
      </c>
      <c r="R3749">
        <v>0</v>
      </c>
      <c r="S3749">
        <v>1</v>
      </c>
      <c r="T3749">
        <v>14.2</v>
      </c>
      <c r="U3749" t="s">
        <v>42</v>
      </c>
      <c r="W3749" t="str">
        <f t="shared" si="525"/>
        <v>Open</v>
      </c>
      <c r="X3749" t="str">
        <f>_xlfn.XLOOKUP(B3749,'Customers'!A:A,'Customers'!E:E,"")</f>
        <v>Mid-Market</v>
      </c>
      <c r="Y3749">
        <f t="shared" si="526"/>
        <v>0</v>
      </c>
      <c r="Z3749" t="str">
        <f t="shared" si="527"/>
        <v/>
      </c>
      <c r="AA3749">
        <f t="shared" si="530"/>
        <v>0</v>
      </c>
    </row>
    <row r="3750" spans="1:27">
      <c r="A3750" t="s">
        <v>10415</v>
      </c>
      <c r="B3750" t="s">
        <v>3516</v>
      </c>
      <c r="C3750" t="s">
        <v>18</v>
      </c>
      <c r="D3750" t="s">
        <v>183</v>
      </c>
      <c r="E3750" t="s">
        <v>177</v>
      </c>
      <c r="F3750" t="s">
        <v>10416</v>
      </c>
      <c r="G3750" s="6">
        <f t="shared" si="522"/>
        <v>6170</v>
      </c>
      <c r="H3750" t="s">
        <v>22</v>
      </c>
      <c r="I3750" t="s">
        <v>80</v>
      </c>
      <c r="J3750" t="str">
        <f t="shared" si="523"/>
        <v>Shivani Natt</v>
      </c>
      <c r="K3750" t="s">
        <v>10417</v>
      </c>
      <c r="L3750" s="7">
        <f t="shared" si="528"/>
        <v>45307</v>
      </c>
      <c r="N3750" s="1" t="str">
        <f t="shared" si="524"/>
        <v/>
      </c>
      <c r="P3750" s="7" t="str">
        <f t="shared" si="529"/>
        <v/>
      </c>
      <c r="R3750">
        <v>0</v>
      </c>
      <c r="S3750">
        <v>1</v>
      </c>
      <c r="T3750">
        <v>31.4</v>
      </c>
      <c r="U3750" t="s">
        <v>25</v>
      </c>
      <c r="W3750" t="str">
        <f t="shared" si="525"/>
        <v>Open</v>
      </c>
      <c r="X3750" t="str">
        <f>_xlfn.XLOOKUP(B3750,'Customers'!A:A,'Customers'!E:E,"")</f>
        <v>Mid-Market</v>
      </c>
      <c r="Y3750">
        <f t="shared" si="526"/>
        <v>0</v>
      </c>
      <c r="Z3750" t="str">
        <f t="shared" si="527"/>
        <v/>
      </c>
      <c r="AA3750">
        <f t="shared" si="530"/>
        <v>0</v>
      </c>
    </row>
    <row r="3751" spans="1:27">
      <c r="A3751" t="s">
        <v>10418</v>
      </c>
      <c r="B3751" t="s">
        <v>3062</v>
      </c>
      <c r="C3751" t="s">
        <v>18</v>
      </c>
      <c r="D3751" t="s">
        <v>53</v>
      </c>
      <c r="E3751" t="s">
        <v>20</v>
      </c>
      <c r="F3751" t="s">
        <v>10419</v>
      </c>
      <c r="G3751" s="6">
        <f t="shared" si="522"/>
        <v>12698</v>
      </c>
      <c r="H3751" t="s">
        <v>172</v>
      </c>
      <c r="I3751" t="s">
        <v>62</v>
      </c>
      <c r="J3751" t="str">
        <f t="shared" si="523"/>
        <v>Jairaj Panchal</v>
      </c>
      <c r="K3751" t="s">
        <v>4417</v>
      </c>
      <c r="L3751" s="7">
        <f t="shared" si="528"/>
        <v>44785</v>
      </c>
      <c r="M3751" s="7">
        <v>44836</v>
      </c>
      <c r="N3751" s="1">
        <f t="shared" si="524"/>
        <v>44836</v>
      </c>
      <c r="P3751" s="7" t="str">
        <f t="shared" si="529"/>
        <v/>
      </c>
      <c r="R3751">
        <v>0</v>
      </c>
      <c r="S3751">
        <v>1</v>
      </c>
      <c r="T3751">
        <v>11.7</v>
      </c>
      <c r="U3751" t="s">
        <v>25</v>
      </c>
      <c r="W3751" t="str">
        <f t="shared" si="525"/>
        <v>Open</v>
      </c>
      <c r="X3751" t="str">
        <f>_xlfn.XLOOKUP(B3751,'Customers'!A:A,'Customers'!E:E,"")</f>
        <v>Enterprise</v>
      </c>
      <c r="Y3751">
        <f t="shared" si="526"/>
        <v>0</v>
      </c>
      <c r="Z3751" t="str">
        <f t="shared" si="527"/>
        <v/>
      </c>
      <c r="AA3751">
        <f t="shared" si="530"/>
        <v>0</v>
      </c>
    </row>
    <row r="3752" spans="1:27">
      <c r="A3752" t="s">
        <v>10420</v>
      </c>
      <c r="B3752" t="s">
        <v>2343</v>
      </c>
      <c r="C3752" t="s">
        <v>474</v>
      </c>
      <c r="D3752" t="s">
        <v>53</v>
      </c>
      <c r="E3752" t="s">
        <v>91</v>
      </c>
      <c r="F3752" t="s">
        <v>10421</v>
      </c>
      <c r="G3752" s="6">
        <f t="shared" si="522"/>
        <v>17147</v>
      </c>
      <c r="H3752" t="s">
        <v>22</v>
      </c>
      <c r="I3752" t="s">
        <v>145</v>
      </c>
      <c r="J3752" t="str">
        <f t="shared" si="523"/>
        <v>Krish Varughese</v>
      </c>
      <c r="K3752" t="s">
        <v>6342</v>
      </c>
      <c r="L3752" s="7">
        <f t="shared" si="528"/>
        <v>45225</v>
      </c>
      <c r="M3752" s="7">
        <v>45248</v>
      </c>
      <c r="N3752" s="1">
        <f t="shared" si="524"/>
        <v>45248</v>
      </c>
      <c r="O3752" s="7">
        <v>45417</v>
      </c>
      <c r="P3752" s="7">
        <f t="shared" si="529"/>
        <v>45417</v>
      </c>
      <c r="Q3752">
        <v>192</v>
      </c>
      <c r="R3752">
        <v>1</v>
      </c>
      <c r="S3752">
        <v>4</v>
      </c>
      <c r="T3752">
        <v>31.8</v>
      </c>
      <c r="U3752" t="s">
        <v>33</v>
      </c>
      <c r="W3752" t="str">
        <f t="shared" si="525"/>
        <v>Won</v>
      </c>
      <c r="X3752" t="str">
        <f>_xlfn.XLOOKUP(B3752,'Customers'!A:A,'Customers'!E:E,"")</f>
        <v>Mid-Market</v>
      </c>
      <c r="Y3752">
        <f t="shared" si="526"/>
        <v>1</v>
      </c>
      <c r="Z3752">
        <f t="shared" si="527"/>
        <v>169</v>
      </c>
      <c r="AA3752">
        <f t="shared" si="530"/>
        <v>1</v>
      </c>
    </row>
    <row r="3753" spans="1:27">
      <c r="A3753" t="s">
        <v>10422</v>
      </c>
      <c r="B3753" t="s">
        <v>203</v>
      </c>
      <c r="C3753" t="s">
        <v>2666</v>
      </c>
      <c r="D3753" t="s">
        <v>19</v>
      </c>
      <c r="E3753" t="s">
        <v>115</v>
      </c>
      <c r="F3753" t="s">
        <v>10423</v>
      </c>
      <c r="G3753" s="6">
        <f t="shared" si="522"/>
        <v>8036</v>
      </c>
      <c r="H3753" t="s">
        <v>22</v>
      </c>
      <c r="I3753" t="s">
        <v>258</v>
      </c>
      <c r="J3753" t="str">
        <f t="shared" si="523"/>
        <v>Jasmit Gour</v>
      </c>
      <c r="K3753" t="s">
        <v>7103</v>
      </c>
      <c r="L3753" s="7">
        <f t="shared" si="528"/>
        <v>44763</v>
      </c>
      <c r="M3753" s="7">
        <v>44834</v>
      </c>
      <c r="N3753" s="1">
        <f t="shared" si="524"/>
        <v>44834</v>
      </c>
      <c r="O3753" s="7">
        <v>44963</v>
      </c>
      <c r="P3753" s="7">
        <f t="shared" si="529"/>
        <v>44963</v>
      </c>
      <c r="Q3753">
        <v>200</v>
      </c>
      <c r="R3753">
        <v>0</v>
      </c>
      <c r="S3753">
        <v>1</v>
      </c>
      <c r="T3753">
        <v>9.1</v>
      </c>
      <c r="U3753" t="s">
        <v>100</v>
      </c>
      <c r="W3753" t="str">
        <f t="shared" si="525"/>
        <v>Lost</v>
      </c>
      <c r="X3753" t="str">
        <f>_xlfn.XLOOKUP(B3753,'Customers'!A:A,'Customers'!E:E,"")</f>
        <v>Mid-Market</v>
      </c>
      <c r="Y3753">
        <f t="shared" si="526"/>
        <v>1</v>
      </c>
      <c r="Z3753">
        <f t="shared" si="527"/>
        <v>129</v>
      </c>
      <c r="AA3753">
        <f t="shared" si="530"/>
        <v>1</v>
      </c>
    </row>
    <row r="3754" spans="1:27">
      <c r="A3754" t="s">
        <v>10424</v>
      </c>
      <c r="B3754" t="s">
        <v>943</v>
      </c>
      <c r="C3754" t="s">
        <v>3943</v>
      </c>
      <c r="D3754" t="s">
        <v>183</v>
      </c>
      <c r="E3754" t="s">
        <v>28</v>
      </c>
      <c r="F3754" t="s">
        <v>10425</v>
      </c>
      <c r="G3754" s="6">
        <f t="shared" si="522"/>
        <v>3424</v>
      </c>
      <c r="H3754" t="s">
        <v>151</v>
      </c>
      <c r="I3754" t="s">
        <v>361</v>
      </c>
      <c r="J3754" t="str">
        <f t="shared" si="523"/>
        <v>Jalsa Parsa</v>
      </c>
      <c r="K3754" t="s">
        <v>5594</v>
      </c>
      <c r="L3754" s="7">
        <f t="shared" si="528"/>
        <v>45609</v>
      </c>
      <c r="M3754" s="7">
        <v>45691</v>
      </c>
      <c r="N3754" s="1">
        <f t="shared" si="524"/>
        <v>45691</v>
      </c>
      <c r="P3754" s="7" t="str">
        <f t="shared" si="529"/>
        <v/>
      </c>
      <c r="R3754">
        <v>0</v>
      </c>
      <c r="S3754">
        <v>1</v>
      </c>
      <c r="T3754">
        <v>19</v>
      </c>
      <c r="U3754" t="s">
        <v>100</v>
      </c>
      <c r="W3754" t="str">
        <f t="shared" si="525"/>
        <v>Open</v>
      </c>
      <c r="X3754" t="str">
        <f>_xlfn.XLOOKUP(B3754,'Customers'!A:A,'Customers'!E:E,"")</f>
        <v>SMB</v>
      </c>
      <c r="Y3754">
        <f t="shared" si="526"/>
        <v>0</v>
      </c>
      <c r="Z3754" t="str">
        <f t="shared" si="527"/>
        <v/>
      </c>
      <c r="AA3754">
        <f t="shared" si="530"/>
        <v>0</v>
      </c>
    </row>
    <row r="3755" spans="1:27">
      <c r="A3755" t="s">
        <v>10426</v>
      </c>
      <c r="B3755" t="s">
        <v>3313</v>
      </c>
      <c r="C3755" t="s">
        <v>18</v>
      </c>
      <c r="D3755" t="s">
        <v>37</v>
      </c>
      <c r="E3755" t="s">
        <v>20</v>
      </c>
      <c r="F3755" t="s">
        <v>10427</v>
      </c>
      <c r="G3755" s="6">
        <f t="shared" si="522"/>
        <v>157161</v>
      </c>
      <c r="H3755" t="s">
        <v>22</v>
      </c>
      <c r="I3755" t="s">
        <v>62</v>
      </c>
      <c r="J3755" t="str">
        <f t="shared" si="523"/>
        <v>Jairaj Panchal</v>
      </c>
      <c r="K3755" t="s">
        <v>1788</v>
      </c>
      <c r="L3755" s="7">
        <f t="shared" si="528"/>
        <v>44569</v>
      </c>
      <c r="M3755" s="7">
        <v>44679</v>
      </c>
      <c r="N3755" s="1">
        <f t="shared" si="524"/>
        <v>44679</v>
      </c>
      <c r="P3755" s="7" t="str">
        <f t="shared" si="529"/>
        <v/>
      </c>
      <c r="R3755">
        <v>0</v>
      </c>
      <c r="S3755">
        <v>1</v>
      </c>
      <c r="T3755">
        <v>32.6</v>
      </c>
      <c r="U3755" t="s">
        <v>42</v>
      </c>
      <c r="W3755" t="str">
        <f t="shared" si="525"/>
        <v>Open</v>
      </c>
      <c r="X3755" t="str">
        <f>_xlfn.XLOOKUP(B3755,'Customers'!A:A,'Customers'!E:E,"")</f>
        <v>Mid-Market</v>
      </c>
      <c r="Y3755">
        <f t="shared" si="526"/>
        <v>0</v>
      </c>
      <c r="Z3755" t="str">
        <f t="shared" si="527"/>
        <v/>
      </c>
      <c r="AA3755">
        <f t="shared" si="530"/>
        <v>0</v>
      </c>
    </row>
    <row r="3756" spans="1:27">
      <c r="A3756" t="s">
        <v>10428</v>
      </c>
      <c r="B3756" t="s">
        <v>4943</v>
      </c>
      <c r="C3756" t="s">
        <v>489</v>
      </c>
      <c r="D3756" t="s">
        <v>53</v>
      </c>
      <c r="E3756" t="s">
        <v>115</v>
      </c>
      <c r="F3756" t="s">
        <v>10429</v>
      </c>
      <c r="G3756" s="6">
        <f t="shared" si="522"/>
        <v>41088</v>
      </c>
      <c r="H3756" t="s">
        <v>79</v>
      </c>
      <c r="I3756" t="s">
        <v>133</v>
      </c>
      <c r="J3756" t="str">
        <f t="shared" si="523"/>
        <v>Aachal Soni</v>
      </c>
      <c r="K3756" t="s">
        <v>1049</v>
      </c>
      <c r="L3756" s="7">
        <f t="shared" si="528"/>
        <v>44739</v>
      </c>
      <c r="M3756" s="7">
        <v>44809</v>
      </c>
      <c r="N3756" s="1">
        <f t="shared" si="524"/>
        <v>44809</v>
      </c>
      <c r="O3756" s="7">
        <v>44903</v>
      </c>
      <c r="P3756" s="7">
        <f t="shared" si="529"/>
        <v>44903</v>
      </c>
      <c r="Q3756">
        <v>164</v>
      </c>
      <c r="R3756">
        <v>0</v>
      </c>
      <c r="S3756">
        <v>1</v>
      </c>
      <c r="T3756">
        <v>4</v>
      </c>
      <c r="U3756" t="s">
        <v>25</v>
      </c>
      <c r="W3756" t="str">
        <f t="shared" si="525"/>
        <v>Lost</v>
      </c>
      <c r="X3756" t="str">
        <f>_xlfn.XLOOKUP(B3756,'Customers'!A:A,'Customers'!E:E,"")</f>
        <v>Mid-Market</v>
      </c>
      <c r="Y3756">
        <f t="shared" si="526"/>
        <v>1</v>
      </c>
      <c r="Z3756">
        <f t="shared" si="527"/>
        <v>94</v>
      </c>
      <c r="AA3756">
        <f t="shared" si="530"/>
        <v>1</v>
      </c>
    </row>
    <row r="3757" spans="1:27">
      <c r="A3757" t="s">
        <v>10430</v>
      </c>
      <c r="B3757" t="s">
        <v>10431</v>
      </c>
      <c r="C3757" t="s">
        <v>4569</v>
      </c>
      <c r="D3757" t="s">
        <v>53</v>
      </c>
      <c r="E3757" t="s">
        <v>45</v>
      </c>
      <c r="F3757" t="s">
        <v>10432</v>
      </c>
      <c r="G3757" s="6">
        <f t="shared" si="522"/>
        <v>31896</v>
      </c>
      <c r="H3757" t="s">
        <v>79</v>
      </c>
      <c r="I3757" t="s">
        <v>156</v>
      </c>
      <c r="J3757" t="str">
        <f t="shared" si="523"/>
        <v>Lakshmi Hayre</v>
      </c>
      <c r="K3757" t="s">
        <v>2237</v>
      </c>
      <c r="L3757" s="7">
        <f t="shared" si="528"/>
        <v>45263</v>
      </c>
      <c r="M3757" s="7">
        <v>45365</v>
      </c>
      <c r="N3757" s="1">
        <f t="shared" si="524"/>
        <v>45365</v>
      </c>
      <c r="P3757" s="7" t="str">
        <f t="shared" si="529"/>
        <v/>
      </c>
      <c r="R3757">
        <v>0</v>
      </c>
      <c r="S3757">
        <v>1</v>
      </c>
      <c r="T3757">
        <v>32.9</v>
      </c>
      <c r="U3757" t="s">
        <v>33</v>
      </c>
      <c r="W3757" t="str">
        <f t="shared" si="525"/>
        <v>Open</v>
      </c>
      <c r="X3757" t="str">
        <f>_xlfn.XLOOKUP(B3757,'Customers'!A:A,'Customers'!E:E,"")</f>
        <v>Enterprise</v>
      </c>
      <c r="Y3757">
        <f t="shared" si="526"/>
        <v>0</v>
      </c>
      <c r="Z3757" t="str">
        <f t="shared" si="527"/>
        <v/>
      </c>
      <c r="AA3757">
        <f t="shared" si="530"/>
        <v>0</v>
      </c>
    </row>
    <row r="3758" spans="1:27">
      <c r="A3758" t="s">
        <v>10433</v>
      </c>
      <c r="B3758" t="s">
        <v>645</v>
      </c>
      <c r="C3758" t="s">
        <v>18</v>
      </c>
      <c r="D3758" t="s">
        <v>66</v>
      </c>
      <c r="E3758" t="s">
        <v>45</v>
      </c>
      <c r="F3758" t="s">
        <v>184</v>
      </c>
      <c r="G3758" s="6">
        <f t="shared" si="522"/>
        <v>8000</v>
      </c>
      <c r="H3758" t="s">
        <v>30</v>
      </c>
      <c r="I3758" t="s">
        <v>117</v>
      </c>
      <c r="J3758" t="str">
        <f t="shared" si="523"/>
        <v>Ekta Uppal</v>
      </c>
      <c r="K3758" t="s">
        <v>385</v>
      </c>
      <c r="L3758" s="7">
        <f t="shared" si="528"/>
        <v>45159</v>
      </c>
      <c r="M3758" s="7">
        <v>45320</v>
      </c>
      <c r="N3758" s="1">
        <f t="shared" si="524"/>
        <v>45320</v>
      </c>
      <c r="P3758" s="7" t="str">
        <f t="shared" si="529"/>
        <v/>
      </c>
      <c r="R3758">
        <v>0</v>
      </c>
      <c r="S3758">
        <v>1</v>
      </c>
      <c r="T3758">
        <v>25.2</v>
      </c>
      <c r="U3758" t="s">
        <v>42</v>
      </c>
      <c r="W3758" t="str">
        <f t="shared" si="525"/>
        <v>Open</v>
      </c>
      <c r="X3758" t="str">
        <f>_xlfn.XLOOKUP(B3758,'Customers'!A:A,'Customers'!E:E,"")</f>
        <v>Enterprise</v>
      </c>
      <c r="Y3758">
        <f t="shared" si="526"/>
        <v>0</v>
      </c>
      <c r="Z3758" t="str">
        <f t="shared" si="527"/>
        <v/>
      </c>
      <c r="AA3758">
        <f t="shared" si="530"/>
        <v>0</v>
      </c>
    </row>
    <row r="3759" spans="1:27">
      <c r="A3759" t="s">
        <v>10434</v>
      </c>
      <c r="B3759" t="s">
        <v>2466</v>
      </c>
      <c r="C3759" t="s">
        <v>489</v>
      </c>
      <c r="D3759" t="s">
        <v>37</v>
      </c>
      <c r="E3759" t="s">
        <v>45</v>
      </c>
      <c r="F3759" t="s">
        <v>10435</v>
      </c>
      <c r="G3759" s="6">
        <f t="shared" si="522"/>
        <v>141053</v>
      </c>
      <c r="H3759" t="s">
        <v>79</v>
      </c>
      <c r="I3759" t="s">
        <v>237</v>
      </c>
      <c r="J3759" t="str">
        <f t="shared" si="523"/>
        <v>Vidhi Mital</v>
      </c>
      <c r="K3759" t="s">
        <v>2767</v>
      </c>
      <c r="L3759" s="7">
        <f t="shared" si="528"/>
        <v>45624</v>
      </c>
      <c r="M3759" s="7">
        <v>45711</v>
      </c>
      <c r="N3759" s="1">
        <f t="shared" si="524"/>
        <v>45711</v>
      </c>
      <c r="P3759" s="7" t="str">
        <f t="shared" si="529"/>
        <v/>
      </c>
      <c r="R3759">
        <v>0</v>
      </c>
      <c r="S3759">
        <v>1</v>
      </c>
      <c r="U3759" t="s">
        <v>100</v>
      </c>
      <c r="W3759" t="str">
        <f t="shared" si="525"/>
        <v>Open</v>
      </c>
      <c r="X3759" t="str">
        <f>_xlfn.XLOOKUP(B3759,'Customers'!A:A,'Customers'!E:E,"")</f>
        <v>Mid-Market</v>
      </c>
      <c r="Y3759">
        <f t="shared" si="526"/>
        <v>0</v>
      </c>
      <c r="Z3759" t="str">
        <f t="shared" si="527"/>
        <v/>
      </c>
      <c r="AA3759">
        <f t="shared" si="530"/>
        <v>0</v>
      </c>
    </row>
    <row r="3760" spans="1:27">
      <c r="A3760" t="s">
        <v>10436</v>
      </c>
      <c r="B3760" t="s">
        <v>5082</v>
      </c>
      <c r="C3760" t="s">
        <v>4954</v>
      </c>
      <c r="D3760" t="s">
        <v>66</v>
      </c>
      <c r="E3760" t="s">
        <v>91</v>
      </c>
      <c r="F3760" t="s">
        <v>526</v>
      </c>
      <c r="G3760" s="6">
        <f t="shared" si="522"/>
        <v>19000</v>
      </c>
      <c r="H3760" t="s">
        <v>30</v>
      </c>
      <c r="I3760" t="s">
        <v>145</v>
      </c>
      <c r="J3760" t="str">
        <f t="shared" si="523"/>
        <v>Krish Varughese</v>
      </c>
      <c r="K3760" t="s">
        <v>3138</v>
      </c>
      <c r="L3760" s="7">
        <f t="shared" si="528"/>
        <v>44880</v>
      </c>
      <c r="M3760" s="7">
        <v>45024</v>
      </c>
      <c r="N3760" s="1">
        <f t="shared" si="524"/>
        <v>45024</v>
      </c>
      <c r="O3760" s="7">
        <v>44967</v>
      </c>
      <c r="P3760" s="7">
        <f t="shared" si="529"/>
        <v>44967</v>
      </c>
      <c r="Q3760">
        <v>87</v>
      </c>
      <c r="R3760">
        <v>0</v>
      </c>
      <c r="S3760">
        <v>1</v>
      </c>
      <c r="U3760" t="s">
        <v>42</v>
      </c>
      <c r="W3760" t="str">
        <f t="shared" si="525"/>
        <v>Won</v>
      </c>
      <c r="X3760" t="str">
        <f>_xlfn.XLOOKUP(B3760,'Customers'!A:A,'Customers'!E:E,"")</f>
        <v>Mid-Market</v>
      </c>
      <c r="Y3760">
        <f t="shared" si="526"/>
        <v>1</v>
      </c>
      <c r="Z3760">
        <f t="shared" si="527"/>
        <v>-57</v>
      </c>
      <c r="AA3760">
        <f t="shared" si="530"/>
        <v>0</v>
      </c>
    </row>
    <row r="3761" spans="1:27">
      <c r="A3761" t="s">
        <v>10437</v>
      </c>
      <c r="B3761" t="s">
        <v>17</v>
      </c>
      <c r="C3761" t="s">
        <v>1060</v>
      </c>
      <c r="D3761" t="s">
        <v>19</v>
      </c>
      <c r="E3761" t="s">
        <v>45</v>
      </c>
      <c r="F3761" t="s">
        <v>10438</v>
      </c>
      <c r="G3761" s="6">
        <f t="shared" si="522"/>
        <v>1281</v>
      </c>
      <c r="H3761" t="s">
        <v>39</v>
      </c>
      <c r="I3761" t="s">
        <v>86</v>
      </c>
      <c r="J3761" t="str">
        <f t="shared" si="523"/>
        <v>Mason Solanki</v>
      </c>
      <c r="K3761" t="s">
        <v>2524</v>
      </c>
      <c r="L3761" s="7">
        <f t="shared" si="528"/>
        <v>45489</v>
      </c>
      <c r="M3761" s="7">
        <v>45669</v>
      </c>
      <c r="N3761" s="1">
        <f t="shared" si="524"/>
        <v>45669</v>
      </c>
      <c r="P3761" s="7" t="str">
        <f t="shared" si="529"/>
        <v/>
      </c>
      <c r="R3761">
        <v>0</v>
      </c>
      <c r="S3761">
        <v>1</v>
      </c>
      <c r="T3761">
        <v>11.8</v>
      </c>
      <c r="U3761" t="s">
        <v>25</v>
      </c>
      <c r="W3761" t="str">
        <f t="shared" si="525"/>
        <v>Open</v>
      </c>
      <c r="X3761" t="str">
        <f>_xlfn.XLOOKUP(B3761,'Customers'!A:A,'Customers'!E:E,"")</f>
        <v>SMB</v>
      </c>
      <c r="Y3761">
        <f t="shared" si="526"/>
        <v>0</v>
      </c>
      <c r="Z3761" t="str">
        <f t="shared" si="527"/>
        <v/>
      </c>
      <c r="AA3761">
        <f t="shared" si="530"/>
        <v>0</v>
      </c>
    </row>
    <row r="3762" spans="1:27">
      <c r="A3762" t="s">
        <v>10439</v>
      </c>
      <c r="B3762" t="s">
        <v>7379</v>
      </c>
      <c r="C3762" t="s">
        <v>18</v>
      </c>
      <c r="D3762" t="s">
        <v>183</v>
      </c>
      <c r="E3762" t="s">
        <v>28</v>
      </c>
      <c r="F3762" t="s">
        <v>10440</v>
      </c>
      <c r="G3762" s="6">
        <f t="shared" si="522"/>
        <v>5251</v>
      </c>
      <c r="H3762" t="s">
        <v>161</v>
      </c>
      <c r="I3762" t="s">
        <v>133</v>
      </c>
      <c r="J3762" t="str">
        <f t="shared" si="523"/>
        <v>Aachal Soni</v>
      </c>
      <c r="K3762" t="s">
        <v>10441</v>
      </c>
      <c r="L3762" s="7">
        <f t="shared" si="528"/>
        <v>44874</v>
      </c>
      <c r="M3762" s="7">
        <v>45053</v>
      </c>
      <c r="N3762" s="1">
        <f t="shared" si="524"/>
        <v>45053</v>
      </c>
      <c r="P3762" s="7" t="str">
        <f t="shared" si="529"/>
        <v/>
      </c>
      <c r="R3762">
        <v>0</v>
      </c>
      <c r="S3762">
        <v>1</v>
      </c>
      <c r="T3762">
        <v>33.4</v>
      </c>
      <c r="U3762" t="s">
        <v>100</v>
      </c>
      <c r="W3762" t="str">
        <f t="shared" si="525"/>
        <v>Open</v>
      </c>
      <c r="X3762" t="str">
        <f>_xlfn.XLOOKUP(B3762,'Customers'!A:A,'Customers'!E:E,"")</f>
        <v>Mid-Market</v>
      </c>
      <c r="Y3762">
        <f t="shared" si="526"/>
        <v>0</v>
      </c>
      <c r="Z3762" t="str">
        <f t="shared" si="527"/>
        <v/>
      </c>
      <c r="AA3762">
        <f t="shared" si="530"/>
        <v>0</v>
      </c>
    </row>
    <row r="3763" spans="1:27">
      <c r="A3763" t="s">
        <v>10442</v>
      </c>
      <c r="B3763" t="s">
        <v>1793</v>
      </c>
      <c r="C3763" t="s">
        <v>2096</v>
      </c>
      <c r="D3763" t="s">
        <v>19</v>
      </c>
      <c r="E3763" t="s">
        <v>45</v>
      </c>
      <c r="F3763" t="s">
        <v>10443</v>
      </c>
      <c r="G3763" s="6">
        <f t="shared" si="522"/>
        <v>4338</v>
      </c>
      <c r="H3763" t="s">
        <v>39</v>
      </c>
      <c r="I3763" t="s">
        <v>68</v>
      </c>
      <c r="J3763" t="str">
        <f t="shared" si="523"/>
        <v>Anamika Keer</v>
      </c>
      <c r="K3763" t="s">
        <v>3641</v>
      </c>
      <c r="L3763" s="7">
        <f t="shared" si="528"/>
        <v>44886</v>
      </c>
      <c r="M3763" s="7">
        <v>45012</v>
      </c>
      <c r="N3763" s="1">
        <f t="shared" si="524"/>
        <v>45012</v>
      </c>
      <c r="P3763" s="7" t="str">
        <f t="shared" si="529"/>
        <v/>
      </c>
      <c r="R3763">
        <v>0</v>
      </c>
      <c r="S3763">
        <v>1</v>
      </c>
      <c r="U3763" t="s">
        <v>58</v>
      </c>
      <c r="W3763" t="str">
        <f t="shared" si="525"/>
        <v>Open</v>
      </c>
      <c r="X3763" t="str">
        <f>_xlfn.XLOOKUP(B3763,'Customers'!A:A,'Customers'!E:E,"")</f>
        <v>SMB</v>
      </c>
      <c r="Y3763">
        <f t="shared" si="526"/>
        <v>0</v>
      </c>
      <c r="Z3763" t="str">
        <f t="shared" si="527"/>
        <v/>
      </c>
      <c r="AA3763">
        <f t="shared" si="530"/>
        <v>0</v>
      </c>
    </row>
    <row r="3764" spans="1:27">
      <c r="A3764" t="s">
        <v>10444</v>
      </c>
      <c r="B3764" t="s">
        <v>4531</v>
      </c>
      <c r="C3764" t="s">
        <v>2990</v>
      </c>
      <c r="D3764" t="s">
        <v>66</v>
      </c>
      <c r="E3764" t="s">
        <v>28</v>
      </c>
      <c r="F3764" t="s">
        <v>10445</v>
      </c>
      <c r="G3764" s="6">
        <f t="shared" si="522"/>
        <v>8672</v>
      </c>
      <c r="H3764" t="s">
        <v>47</v>
      </c>
      <c r="I3764" t="s">
        <v>2468</v>
      </c>
      <c r="J3764" t="str">
        <f t="shared" si="523"/>
        <v>Shivani Natt</v>
      </c>
      <c r="K3764" t="s">
        <v>1200</v>
      </c>
      <c r="L3764" s="7">
        <f t="shared" si="528"/>
        <v>45063</v>
      </c>
      <c r="M3764" s="7">
        <v>45112</v>
      </c>
      <c r="N3764" s="1">
        <f t="shared" si="524"/>
        <v>45112</v>
      </c>
      <c r="P3764" s="7" t="str">
        <f t="shared" si="529"/>
        <v/>
      </c>
      <c r="R3764">
        <v>0</v>
      </c>
      <c r="S3764">
        <v>1</v>
      </c>
      <c r="T3764">
        <v>14.8</v>
      </c>
      <c r="U3764" t="s">
        <v>25</v>
      </c>
      <c r="W3764" t="str">
        <f t="shared" si="525"/>
        <v>Open</v>
      </c>
      <c r="X3764" t="str">
        <f>_xlfn.XLOOKUP(B3764,'Customers'!A:A,'Customers'!E:E,"")</f>
        <v>SMB</v>
      </c>
      <c r="Y3764">
        <f t="shared" si="526"/>
        <v>0</v>
      </c>
      <c r="Z3764" t="str">
        <f t="shared" si="527"/>
        <v/>
      </c>
      <c r="AA3764">
        <f t="shared" si="530"/>
        <v>0</v>
      </c>
    </row>
    <row r="3765" spans="1:27">
      <c r="A3765" t="s">
        <v>10446</v>
      </c>
      <c r="B3765" t="s">
        <v>4053</v>
      </c>
      <c r="C3765" t="s">
        <v>18</v>
      </c>
      <c r="D3765" t="s">
        <v>19</v>
      </c>
      <c r="E3765" t="s">
        <v>91</v>
      </c>
      <c r="F3765" t="s">
        <v>10447</v>
      </c>
      <c r="G3765" s="6">
        <f t="shared" si="522"/>
        <v>5257</v>
      </c>
      <c r="H3765" t="s">
        <v>47</v>
      </c>
      <c r="I3765" t="s">
        <v>98</v>
      </c>
      <c r="J3765" t="str">
        <f t="shared" si="523"/>
        <v>Amruta Sinha</v>
      </c>
      <c r="K3765" t="s">
        <v>10448</v>
      </c>
      <c r="L3765" s="7">
        <f t="shared" si="528"/>
        <v>44675</v>
      </c>
      <c r="M3765" s="7">
        <v>44764</v>
      </c>
      <c r="N3765" s="1">
        <f t="shared" si="524"/>
        <v>44764</v>
      </c>
      <c r="O3765" s="7">
        <v>44802</v>
      </c>
      <c r="P3765" s="7">
        <f t="shared" si="529"/>
        <v>44802</v>
      </c>
      <c r="Q3765">
        <v>127</v>
      </c>
      <c r="R3765">
        <v>1</v>
      </c>
      <c r="S3765">
        <v>1</v>
      </c>
      <c r="T3765">
        <v>21.7</v>
      </c>
      <c r="U3765" t="s">
        <v>25</v>
      </c>
      <c r="W3765" t="str">
        <f t="shared" si="525"/>
        <v>Won</v>
      </c>
      <c r="X3765" t="str">
        <f>_xlfn.XLOOKUP(B3765,'Customers'!A:A,'Customers'!E:E,"")</f>
        <v>SMB</v>
      </c>
      <c r="Y3765">
        <f t="shared" si="526"/>
        <v>1</v>
      </c>
      <c r="Z3765">
        <f t="shared" si="527"/>
        <v>38</v>
      </c>
      <c r="AA3765">
        <f t="shared" si="530"/>
        <v>1</v>
      </c>
    </row>
    <row r="3766" spans="1:27">
      <c r="A3766" t="s">
        <v>10449</v>
      </c>
      <c r="B3766" t="s">
        <v>5607</v>
      </c>
      <c r="C3766" t="s">
        <v>1321</v>
      </c>
      <c r="D3766" t="s">
        <v>19</v>
      </c>
      <c r="E3766" t="s">
        <v>91</v>
      </c>
      <c r="F3766" t="s">
        <v>10450</v>
      </c>
      <c r="G3766" s="6">
        <f t="shared" si="522"/>
        <v>8050</v>
      </c>
      <c r="H3766" t="s">
        <v>47</v>
      </c>
      <c r="I3766" t="s">
        <v>879</v>
      </c>
      <c r="J3766" t="str">
        <f t="shared" si="523"/>
        <v>Anamika Keer</v>
      </c>
      <c r="K3766" t="s">
        <v>3086</v>
      </c>
      <c r="L3766" s="7">
        <f t="shared" si="528"/>
        <v>44995</v>
      </c>
      <c r="M3766" s="7">
        <v>45025</v>
      </c>
      <c r="N3766" s="1">
        <f t="shared" si="524"/>
        <v>45025</v>
      </c>
      <c r="O3766" s="7">
        <v>45039</v>
      </c>
      <c r="P3766" s="7">
        <f t="shared" si="529"/>
        <v>45039</v>
      </c>
      <c r="Q3766">
        <v>44</v>
      </c>
      <c r="R3766">
        <v>0</v>
      </c>
      <c r="S3766">
        <v>1</v>
      </c>
      <c r="T3766">
        <v>13.5</v>
      </c>
      <c r="U3766" t="s">
        <v>42</v>
      </c>
      <c r="W3766" t="str">
        <f t="shared" si="525"/>
        <v>Won</v>
      </c>
      <c r="X3766" t="str">
        <f>_xlfn.XLOOKUP(B3766,'Customers'!A:A,'Customers'!E:E,"")</f>
        <v>Mid-Market</v>
      </c>
      <c r="Y3766">
        <f t="shared" si="526"/>
        <v>1</v>
      </c>
      <c r="Z3766">
        <f t="shared" si="527"/>
        <v>14</v>
      </c>
      <c r="AA3766">
        <f t="shared" si="530"/>
        <v>0</v>
      </c>
    </row>
    <row r="3767" spans="1:27">
      <c r="A3767" t="s">
        <v>10451</v>
      </c>
      <c r="B3767" t="s">
        <v>4172</v>
      </c>
      <c r="C3767" t="s">
        <v>18</v>
      </c>
      <c r="D3767" t="s">
        <v>19</v>
      </c>
      <c r="E3767" t="s">
        <v>45</v>
      </c>
      <c r="F3767" t="s">
        <v>10452</v>
      </c>
      <c r="G3767" s="6">
        <f t="shared" si="522"/>
        <v>4576</v>
      </c>
      <c r="H3767" t="s">
        <v>39</v>
      </c>
      <c r="I3767" t="s">
        <v>156</v>
      </c>
      <c r="J3767" t="str">
        <f t="shared" si="523"/>
        <v>Lakshmi Hayre</v>
      </c>
      <c r="K3767" t="s">
        <v>269</v>
      </c>
      <c r="L3767" s="7">
        <f t="shared" si="528"/>
        <v>44864</v>
      </c>
      <c r="M3767" s="7">
        <v>44951</v>
      </c>
      <c r="N3767" s="1">
        <f t="shared" si="524"/>
        <v>44951</v>
      </c>
      <c r="P3767" s="7" t="str">
        <f t="shared" si="529"/>
        <v/>
      </c>
      <c r="R3767">
        <v>0</v>
      </c>
      <c r="S3767">
        <v>1</v>
      </c>
      <c r="T3767">
        <v>7.7</v>
      </c>
      <c r="U3767" t="s">
        <v>25</v>
      </c>
      <c r="W3767" t="str">
        <f t="shared" si="525"/>
        <v>Open</v>
      </c>
      <c r="X3767" t="str">
        <f>_xlfn.XLOOKUP(B3767,'Customers'!A:A,'Customers'!E:E,"")</f>
        <v>Enterprise</v>
      </c>
      <c r="Y3767">
        <f t="shared" si="526"/>
        <v>0</v>
      </c>
      <c r="Z3767" t="str">
        <f t="shared" si="527"/>
        <v/>
      </c>
      <c r="AA3767">
        <f t="shared" si="530"/>
        <v>0</v>
      </c>
    </row>
    <row r="3768" spans="1:27">
      <c r="A3768" t="s">
        <v>10453</v>
      </c>
      <c r="B3768" t="s">
        <v>4053</v>
      </c>
      <c r="C3768" t="s">
        <v>1203</v>
      </c>
      <c r="D3768" t="s">
        <v>37</v>
      </c>
      <c r="E3768" t="s">
        <v>45</v>
      </c>
      <c r="F3768" t="s">
        <v>10454</v>
      </c>
      <c r="G3768" s="6">
        <f t="shared" si="522"/>
        <v>100000</v>
      </c>
      <c r="H3768" t="s">
        <v>161</v>
      </c>
      <c r="I3768" t="s">
        <v>68</v>
      </c>
      <c r="J3768" t="str">
        <f t="shared" si="523"/>
        <v>Anamika Keer</v>
      </c>
      <c r="K3768" t="s">
        <v>7996</v>
      </c>
      <c r="L3768" s="7">
        <f t="shared" si="528"/>
        <v>44923</v>
      </c>
      <c r="M3768" s="7">
        <v>45018</v>
      </c>
      <c r="N3768" s="1">
        <f t="shared" si="524"/>
        <v>45018</v>
      </c>
      <c r="P3768" s="7" t="str">
        <f t="shared" si="529"/>
        <v/>
      </c>
      <c r="R3768">
        <v>0</v>
      </c>
      <c r="S3768">
        <v>1</v>
      </c>
      <c r="U3768" t="s">
        <v>25</v>
      </c>
      <c r="W3768" t="str">
        <f t="shared" si="525"/>
        <v>Open</v>
      </c>
      <c r="X3768" t="str">
        <f>_xlfn.XLOOKUP(B3768,'Customers'!A:A,'Customers'!E:E,"")</f>
        <v>SMB</v>
      </c>
      <c r="Y3768">
        <f t="shared" si="526"/>
        <v>0</v>
      </c>
      <c r="Z3768" t="str">
        <f t="shared" si="527"/>
        <v/>
      </c>
      <c r="AA3768">
        <f t="shared" si="530"/>
        <v>0</v>
      </c>
    </row>
    <row r="3769" spans="1:27">
      <c r="A3769" t="s">
        <v>10455</v>
      </c>
      <c r="B3769" t="s">
        <v>1587</v>
      </c>
      <c r="C3769" t="s">
        <v>18</v>
      </c>
      <c r="D3769" t="s">
        <v>53</v>
      </c>
      <c r="E3769" t="s">
        <v>177</v>
      </c>
      <c r="F3769" t="s">
        <v>10456</v>
      </c>
      <c r="G3769" s="6">
        <f t="shared" si="522"/>
        <v>26544</v>
      </c>
      <c r="H3769" t="s">
        <v>22</v>
      </c>
      <c r="I3769" t="s">
        <v>68</v>
      </c>
      <c r="J3769" t="str">
        <f t="shared" si="523"/>
        <v>Anamika Keer</v>
      </c>
      <c r="K3769" t="s">
        <v>1522</v>
      </c>
      <c r="L3769" s="7">
        <f t="shared" si="528"/>
        <v>45051</v>
      </c>
      <c r="M3769" s="7">
        <v>45226</v>
      </c>
      <c r="N3769" s="1">
        <f t="shared" si="524"/>
        <v>45226</v>
      </c>
      <c r="P3769" s="7" t="str">
        <f t="shared" si="529"/>
        <v/>
      </c>
      <c r="R3769">
        <v>0</v>
      </c>
      <c r="S3769">
        <v>1</v>
      </c>
      <c r="U3769" t="s">
        <v>33</v>
      </c>
      <c r="W3769" t="str">
        <f t="shared" si="525"/>
        <v>Open</v>
      </c>
      <c r="X3769" t="str">
        <f>_xlfn.XLOOKUP(B3769,'Customers'!A:A,'Customers'!E:E,"")</f>
        <v>Mid-Market</v>
      </c>
      <c r="Y3769">
        <f t="shared" si="526"/>
        <v>0</v>
      </c>
      <c r="Z3769" t="str">
        <f t="shared" si="527"/>
        <v/>
      </c>
      <c r="AA3769">
        <f t="shared" si="530"/>
        <v>0</v>
      </c>
    </row>
    <row r="3770" spans="1:27">
      <c r="A3770" t="s">
        <v>10457</v>
      </c>
      <c r="B3770" t="s">
        <v>6099</v>
      </c>
      <c r="C3770" t="s">
        <v>882</v>
      </c>
      <c r="D3770" t="s">
        <v>53</v>
      </c>
      <c r="E3770" t="s">
        <v>45</v>
      </c>
      <c r="F3770" t="s">
        <v>10458</v>
      </c>
      <c r="G3770" s="6">
        <f t="shared" si="522"/>
        <v>18501</v>
      </c>
      <c r="H3770" t="s">
        <v>56</v>
      </c>
      <c r="I3770" t="s">
        <v>68</v>
      </c>
      <c r="J3770" t="str">
        <f t="shared" si="523"/>
        <v>Anamika Keer</v>
      </c>
      <c r="K3770" t="s">
        <v>1019</v>
      </c>
      <c r="L3770" s="7">
        <f t="shared" si="528"/>
        <v>44917</v>
      </c>
      <c r="M3770" s="7">
        <v>44939</v>
      </c>
      <c r="N3770" s="1">
        <f t="shared" si="524"/>
        <v>44939</v>
      </c>
      <c r="P3770" s="7" t="str">
        <f t="shared" si="529"/>
        <v/>
      </c>
      <c r="R3770">
        <v>0</v>
      </c>
      <c r="S3770">
        <v>1</v>
      </c>
      <c r="T3770">
        <v>31.7</v>
      </c>
      <c r="U3770" t="s">
        <v>25</v>
      </c>
      <c r="W3770" t="str">
        <f t="shared" si="525"/>
        <v>Open</v>
      </c>
      <c r="X3770" t="str">
        <f>_xlfn.XLOOKUP(B3770,'Customers'!A:A,'Customers'!E:E,"")</f>
        <v>SMB</v>
      </c>
      <c r="Y3770">
        <f t="shared" si="526"/>
        <v>0</v>
      </c>
      <c r="Z3770" t="str">
        <f t="shared" si="527"/>
        <v/>
      </c>
      <c r="AA3770">
        <f t="shared" si="530"/>
        <v>0</v>
      </c>
    </row>
    <row r="3771" spans="1:27">
      <c r="A3771" t="s">
        <v>10459</v>
      </c>
      <c r="B3771" t="s">
        <v>2835</v>
      </c>
      <c r="C3771" t="s">
        <v>3277</v>
      </c>
      <c r="D3771" t="s">
        <v>53</v>
      </c>
      <c r="E3771" t="s">
        <v>91</v>
      </c>
      <c r="F3771" t="s">
        <v>4841</v>
      </c>
      <c r="G3771" s="6">
        <f t="shared" si="522"/>
        <v>33000</v>
      </c>
      <c r="H3771" t="s">
        <v>79</v>
      </c>
      <c r="I3771" t="s">
        <v>139</v>
      </c>
      <c r="J3771" t="str">
        <f t="shared" si="523"/>
        <v>Champak Rao</v>
      </c>
      <c r="K3771" t="s">
        <v>3631</v>
      </c>
      <c r="L3771" s="7">
        <f t="shared" si="528"/>
        <v>45201</v>
      </c>
      <c r="M3771" s="7">
        <v>45278</v>
      </c>
      <c r="N3771" s="1">
        <f t="shared" si="524"/>
        <v>45278</v>
      </c>
      <c r="O3771" s="7">
        <v>45307</v>
      </c>
      <c r="P3771" s="7">
        <f t="shared" si="529"/>
        <v>45307</v>
      </c>
      <c r="Q3771">
        <v>106</v>
      </c>
      <c r="R3771">
        <v>0</v>
      </c>
      <c r="S3771">
        <v>1</v>
      </c>
      <c r="T3771">
        <v>3.2</v>
      </c>
      <c r="U3771" t="s">
        <v>33</v>
      </c>
      <c r="W3771" t="str">
        <f t="shared" si="525"/>
        <v>Won</v>
      </c>
      <c r="X3771" t="str">
        <f>_xlfn.XLOOKUP(B3771,'Customers'!A:A,'Customers'!E:E,"")</f>
        <v>SMB</v>
      </c>
      <c r="Y3771">
        <f t="shared" si="526"/>
        <v>1</v>
      </c>
      <c r="Z3771">
        <f t="shared" si="527"/>
        <v>29</v>
      </c>
      <c r="AA3771">
        <f t="shared" si="530"/>
        <v>0</v>
      </c>
    </row>
    <row r="3772" spans="1:27">
      <c r="A3772" t="s">
        <v>10460</v>
      </c>
      <c r="B3772" t="s">
        <v>2584</v>
      </c>
      <c r="C3772" t="s">
        <v>2676</v>
      </c>
      <c r="D3772" t="s">
        <v>183</v>
      </c>
      <c r="E3772" t="s">
        <v>45</v>
      </c>
      <c r="F3772" t="s">
        <v>6367</v>
      </c>
      <c r="G3772" s="6">
        <f t="shared" si="522"/>
        <v>6223</v>
      </c>
      <c r="H3772" t="s">
        <v>30</v>
      </c>
      <c r="I3772" t="s">
        <v>145</v>
      </c>
      <c r="J3772" t="str">
        <f t="shared" si="523"/>
        <v>Krish Varughese</v>
      </c>
      <c r="K3772" t="s">
        <v>5966</v>
      </c>
      <c r="L3772" s="7">
        <f t="shared" si="528"/>
        <v>45148</v>
      </c>
      <c r="M3772" s="7">
        <v>45230</v>
      </c>
      <c r="N3772" s="1">
        <f t="shared" si="524"/>
        <v>45230</v>
      </c>
      <c r="P3772" s="7" t="str">
        <f t="shared" si="529"/>
        <v/>
      </c>
      <c r="R3772">
        <v>0</v>
      </c>
      <c r="S3772">
        <v>1</v>
      </c>
      <c r="T3772">
        <v>29.2</v>
      </c>
      <c r="U3772" t="s">
        <v>42</v>
      </c>
      <c r="W3772" t="str">
        <f t="shared" si="525"/>
        <v>Open</v>
      </c>
      <c r="X3772" t="str">
        <f>_xlfn.XLOOKUP(B3772,'Customers'!A:A,'Customers'!E:E,"")</f>
        <v>Enterprise</v>
      </c>
      <c r="Y3772">
        <f t="shared" si="526"/>
        <v>0</v>
      </c>
      <c r="Z3772" t="str">
        <f t="shared" si="527"/>
        <v/>
      </c>
      <c r="AA3772">
        <f t="shared" si="530"/>
        <v>0</v>
      </c>
    </row>
    <row r="3773" spans="1:27">
      <c r="A3773" t="s">
        <v>10461</v>
      </c>
      <c r="B3773" t="s">
        <v>2842</v>
      </c>
      <c r="C3773" t="s">
        <v>2393</v>
      </c>
      <c r="D3773" t="s">
        <v>183</v>
      </c>
      <c r="E3773" t="s">
        <v>45</v>
      </c>
      <c r="F3773" t="s">
        <v>10462</v>
      </c>
      <c r="G3773" s="6">
        <f t="shared" si="522"/>
        <v>3455</v>
      </c>
      <c r="H3773" t="s">
        <v>79</v>
      </c>
      <c r="I3773" t="s">
        <v>80</v>
      </c>
      <c r="J3773" t="str">
        <f t="shared" si="523"/>
        <v>Shivani Natt</v>
      </c>
      <c r="K3773" t="s">
        <v>2461</v>
      </c>
      <c r="L3773" s="7">
        <f t="shared" si="528"/>
        <v>45312</v>
      </c>
      <c r="M3773" s="7">
        <v>45402</v>
      </c>
      <c r="N3773" s="1">
        <f t="shared" si="524"/>
        <v>45402</v>
      </c>
      <c r="P3773" s="7" t="str">
        <f t="shared" si="529"/>
        <v/>
      </c>
      <c r="R3773">
        <v>0</v>
      </c>
      <c r="S3773">
        <v>1</v>
      </c>
      <c r="T3773">
        <v>14.9</v>
      </c>
      <c r="U3773" t="s">
        <v>100</v>
      </c>
      <c r="W3773" t="str">
        <f t="shared" si="525"/>
        <v>Open</v>
      </c>
      <c r="X3773" t="str">
        <f>_xlfn.XLOOKUP(B3773,'Customers'!A:A,'Customers'!E:E,"")</f>
        <v>Mid-Market</v>
      </c>
      <c r="Y3773">
        <f t="shared" si="526"/>
        <v>0</v>
      </c>
      <c r="Z3773" t="str">
        <f t="shared" si="527"/>
        <v/>
      </c>
      <c r="AA3773">
        <f t="shared" si="530"/>
        <v>0</v>
      </c>
    </row>
    <row r="3774" spans="1:27">
      <c r="A3774" t="s">
        <v>10463</v>
      </c>
      <c r="B3774" t="s">
        <v>2723</v>
      </c>
      <c r="C3774" t="s">
        <v>18</v>
      </c>
      <c r="D3774" t="s">
        <v>66</v>
      </c>
      <c r="E3774" t="s">
        <v>54</v>
      </c>
      <c r="F3774" t="s">
        <v>10464</v>
      </c>
      <c r="G3774" s="6">
        <f t="shared" si="522"/>
        <v>9426</v>
      </c>
      <c r="H3774" t="s">
        <v>39</v>
      </c>
      <c r="I3774" t="s">
        <v>258</v>
      </c>
      <c r="J3774" t="str">
        <f t="shared" si="523"/>
        <v>Jasmit Gour</v>
      </c>
      <c r="K3774" t="s">
        <v>3334</v>
      </c>
      <c r="L3774" s="7">
        <f t="shared" si="528"/>
        <v>45042</v>
      </c>
      <c r="M3774" s="7">
        <v>45080</v>
      </c>
      <c r="N3774" s="1">
        <f t="shared" si="524"/>
        <v>45080</v>
      </c>
      <c r="P3774" s="7" t="str">
        <f t="shared" si="529"/>
        <v/>
      </c>
      <c r="R3774">
        <v>0</v>
      </c>
      <c r="S3774">
        <v>1</v>
      </c>
      <c r="T3774">
        <v>30.6</v>
      </c>
      <c r="U3774" t="s">
        <v>33</v>
      </c>
      <c r="W3774" t="str">
        <f t="shared" si="525"/>
        <v>Open</v>
      </c>
      <c r="X3774" t="str">
        <f>_xlfn.XLOOKUP(B3774,'Customers'!A:A,'Customers'!E:E,"")</f>
        <v>Enterprise</v>
      </c>
      <c r="Y3774">
        <f t="shared" si="526"/>
        <v>0</v>
      </c>
      <c r="Z3774" t="str">
        <f t="shared" si="527"/>
        <v/>
      </c>
      <c r="AA3774">
        <f t="shared" si="530"/>
        <v>0</v>
      </c>
    </row>
    <row r="3775" spans="1:27">
      <c r="A3775" t="s">
        <v>10465</v>
      </c>
      <c r="B3775" t="s">
        <v>207</v>
      </c>
      <c r="C3775" t="s">
        <v>968</v>
      </c>
      <c r="D3775" t="s">
        <v>19</v>
      </c>
      <c r="E3775" t="s">
        <v>115</v>
      </c>
      <c r="F3775" t="s">
        <v>29</v>
      </c>
      <c r="G3775" s="6">
        <f t="shared" si="522"/>
        <v>3000</v>
      </c>
      <c r="H3775" t="s">
        <v>56</v>
      </c>
      <c r="I3775" t="s">
        <v>80</v>
      </c>
      <c r="J3775" t="str">
        <f t="shared" si="523"/>
        <v>Shivani Natt</v>
      </c>
      <c r="K3775" t="s">
        <v>6433</v>
      </c>
      <c r="L3775" s="7">
        <f t="shared" si="528"/>
        <v>45336</v>
      </c>
      <c r="M3775" s="7">
        <v>45472</v>
      </c>
      <c r="N3775" s="1">
        <f t="shared" si="524"/>
        <v>45472</v>
      </c>
      <c r="O3775" s="7">
        <v>45458</v>
      </c>
      <c r="P3775" s="7">
        <f t="shared" si="529"/>
        <v>45458</v>
      </c>
      <c r="Q3775">
        <v>122</v>
      </c>
      <c r="R3775">
        <v>0</v>
      </c>
      <c r="S3775">
        <v>1</v>
      </c>
      <c r="T3775">
        <v>26.4</v>
      </c>
      <c r="U3775" t="s">
        <v>100</v>
      </c>
      <c r="W3775" t="str">
        <f t="shared" si="525"/>
        <v>Lost</v>
      </c>
      <c r="X3775" t="str">
        <f>_xlfn.XLOOKUP(B3775,'Customers'!A:A,'Customers'!E:E,"")</f>
        <v>Mid-Market</v>
      </c>
      <c r="Y3775">
        <f t="shared" si="526"/>
        <v>1</v>
      </c>
      <c r="Z3775">
        <f t="shared" si="527"/>
        <v>-14</v>
      </c>
      <c r="AA3775">
        <f t="shared" si="530"/>
        <v>0</v>
      </c>
    </row>
    <row r="3776" spans="1:27">
      <c r="A3776" t="s">
        <v>10466</v>
      </c>
      <c r="B3776" t="s">
        <v>5431</v>
      </c>
      <c r="C3776" t="s">
        <v>2609</v>
      </c>
      <c r="D3776" t="s">
        <v>66</v>
      </c>
      <c r="E3776" t="s">
        <v>115</v>
      </c>
      <c r="F3776" t="s">
        <v>10467</v>
      </c>
      <c r="G3776" s="6">
        <f t="shared" si="522"/>
        <v>5627</v>
      </c>
      <c r="H3776" t="s">
        <v>30</v>
      </c>
      <c r="I3776" t="s">
        <v>31</v>
      </c>
      <c r="J3776" t="str">
        <f t="shared" si="523"/>
        <v>Ati Seshadri</v>
      </c>
      <c r="K3776" t="s">
        <v>1263</v>
      </c>
      <c r="L3776" s="7">
        <f t="shared" si="528"/>
        <v>44772</v>
      </c>
      <c r="M3776" s="7">
        <v>44832</v>
      </c>
      <c r="N3776" s="1">
        <f t="shared" si="524"/>
        <v>44832</v>
      </c>
      <c r="O3776" s="7">
        <v>44853</v>
      </c>
      <c r="P3776" s="7">
        <f t="shared" si="529"/>
        <v>44853</v>
      </c>
      <c r="Q3776">
        <v>81</v>
      </c>
      <c r="R3776">
        <v>0</v>
      </c>
      <c r="S3776">
        <v>1</v>
      </c>
      <c r="T3776">
        <v>34.9</v>
      </c>
      <c r="U3776" t="s">
        <v>25</v>
      </c>
      <c r="W3776" t="str">
        <f t="shared" si="525"/>
        <v>Lost</v>
      </c>
      <c r="X3776" t="str">
        <f>_xlfn.XLOOKUP(B3776,'Customers'!A:A,'Customers'!E:E,"")</f>
        <v>Enterprise</v>
      </c>
      <c r="Y3776">
        <f t="shared" si="526"/>
        <v>1</v>
      </c>
      <c r="Z3776">
        <f t="shared" si="527"/>
        <v>21</v>
      </c>
      <c r="AA3776">
        <f t="shared" si="530"/>
        <v>0</v>
      </c>
    </row>
    <row r="3777" spans="1:27">
      <c r="A3777" t="s">
        <v>10468</v>
      </c>
      <c r="B3777" t="s">
        <v>4406</v>
      </c>
      <c r="C3777" t="s">
        <v>848</v>
      </c>
      <c r="D3777" t="s">
        <v>183</v>
      </c>
      <c r="E3777" t="s">
        <v>115</v>
      </c>
      <c r="F3777" t="s">
        <v>10469</v>
      </c>
      <c r="G3777" s="6">
        <f t="shared" si="522"/>
        <v>9438</v>
      </c>
      <c r="H3777" t="s">
        <v>22</v>
      </c>
      <c r="I3777" t="s">
        <v>258</v>
      </c>
      <c r="J3777" t="str">
        <f t="shared" si="523"/>
        <v>Jasmit Gour</v>
      </c>
      <c r="K3777" t="s">
        <v>10470</v>
      </c>
      <c r="L3777" s="7">
        <f t="shared" si="528"/>
        <v>45216</v>
      </c>
      <c r="M3777" s="7">
        <v>45332</v>
      </c>
      <c r="N3777" s="1">
        <f t="shared" si="524"/>
        <v>45332</v>
      </c>
      <c r="O3777" s="7">
        <v>45351</v>
      </c>
      <c r="P3777" s="7">
        <f t="shared" si="529"/>
        <v>45351</v>
      </c>
      <c r="Q3777">
        <v>135</v>
      </c>
      <c r="R3777">
        <v>0</v>
      </c>
      <c r="S3777">
        <v>1</v>
      </c>
      <c r="T3777">
        <v>30.1</v>
      </c>
      <c r="U3777" t="s">
        <v>58</v>
      </c>
      <c r="W3777" t="str">
        <f t="shared" si="525"/>
        <v>Lost</v>
      </c>
      <c r="X3777" t="str">
        <f>_xlfn.XLOOKUP(B3777,'Customers'!A:A,'Customers'!E:E,"")</f>
        <v>Mid-Market</v>
      </c>
      <c r="Y3777">
        <f t="shared" si="526"/>
        <v>1</v>
      </c>
      <c r="Z3777">
        <f t="shared" si="527"/>
        <v>19</v>
      </c>
      <c r="AA3777">
        <f t="shared" si="530"/>
        <v>0</v>
      </c>
    </row>
    <row r="3778" spans="1:27">
      <c r="A3778" t="s">
        <v>10471</v>
      </c>
      <c r="B3778" t="s">
        <v>2193</v>
      </c>
      <c r="C3778" t="s">
        <v>1590</v>
      </c>
      <c r="D3778" t="s">
        <v>37</v>
      </c>
      <c r="E3778" t="s">
        <v>177</v>
      </c>
      <c r="F3778" t="s">
        <v>308</v>
      </c>
      <c r="G3778" s="6">
        <f t="shared" ref="G3778:G3841" si="531">IF(F3778="","",IF(RIGHT(UPPER(SUBSTITUTE(SUBSTITUTE(SUBSTITUTE(TRIM(F3778),"$",""),",","")," ","")),1)="K",VALUE(LEFT(UPPER(SUBSTITUTE(SUBSTITUTE(SUBSTITUTE(TRIM(F3778),"$",""),",","")," ","")),LEN(UPPER(SUBSTITUTE(SUBSTITUTE(SUBSTITUTE(TRIM(F3778),"$",""),",","")," ","")))-1))*1000,IF(RIGHT(UPPER(SUBSTITUTE(SUBSTITUTE(SUBSTITUTE(TRIM(F3778),"$",""),",","")," ","")),1)="M",VALUE(LEFT(UPPER(SUBSTITUTE(SUBSTITUTE(SUBSTITUTE(TRIM(F3778),"$",""),",","")," ","")),LEN(UPPER(SUBSTITUTE(SUBSTITUTE(SUBSTITUTE(TRIM(F3778),"$",""),",","")," ","")))-1))*1000000,VALUE(SUBSTITUTE(SUBSTITUTE(SUBSTITUTE(TRIM(F3778),"$",""),",","")," ","")))))</f>
        <v>145000</v>
      </c>
      <c r="H3778" t="s">
        <v>22</v>
      </c>
      <c r="I3778" t="s">
        <v>105</v>
      </c>
      <c r="J3778" t="str">
        <f t="shared" ref="J3778:J3841" si="532">PROPER(TRIM(I3778))</f>
        <v>Hemangini Bahri</v>
      </c>
      <c r="K3778" t="s">
        <v>4257</v>
      </c>
      <c r="L3778" s="7">
        <f t="shared" si="528"/>
        <v>45000</v>
      </c>
      <c r="M3778" s="7">
        <v>45108</v>
      </c>
      <c r="N3778" s="1">
        <f t="shared" ref="N3778:N3841" si="533">IF(M3778="","",IF(ISNUMBER(M3778),M3778,IF(ISNUMBER(SEARCH("/",M3778)),DATE(VALUE(RIGHT(M3778,4)),VALUE(MID(M3778,4,2)),VALUE(LEFT(M3778,2))),DATE(VALUE(LEFT(M3778,4)),VALUE(MID(M3778,6,2)),VALUE(RIGHT(M3778,2))))))</f>
        <v>45108</v>
      </c>
      <c r="P3778" s="7" t="str">
        <f t="shared" si="529"/>
        <v/>
      </c>
      <c r="R3778">
        <v>0</v>
      </c>
      <c r="S3778">
        <v>1</v>
      </c>
      <c r="T3778">
        <v>17.600000000000001</v>
      </c>
      <c r="U3778" t="s">
        <v>42</v>
      </c>
      <c r="W3778" t="str">
        <f t="shared" ref="W3778:W3841" si="534">IF(E3778="","",IF(E3778="Closed Won","Won",IF(E3778="Closed Lost","Lost","Open")))</f>
        <v>Open</v>
      </c>
      <c r="X3778" t="str">
        <f>_xlfn.XLOOKUP(B3778,'Customers'!A:A,'Customers'!E:E,"")</f>
        <v>Mid-Market</v>
      </c>
      <c r="Y3778">
        <f t="shared" ref="Y3778:Y3841" si="535">IF(OR(W3778="Won",W3778="Lost"),1,0)</f>
        <v>0</v>
      </c>
      <c r="Z3778" t="str">
        <f t="shared" ref="Z3778:Z3841" si="536">IF(OR(N3778="",P3778=""),"",P3778-N3778)</f>
        <v/>
      </c>
      <c r="AA3778">
        <f t="shared" si="530"/>
        <v>0</v>
      </c>
    </row>
    <row r="3779" spans="1:27">
      <c r="A3779" t="s">
        <v>10472</v>
      </c>
      <c r="B3779" t="s">
        <v>493</v>
      </c>
      <c r="C3779" t="s">
        <v>3954</v>
      </c>
      <c r="D3779" t="s">
        <v>183</v>
      </c>
      <c r="E3779" t="s">
        <v>54</v>
      </c>
      <c r="F3779" t="s">
        <v>10473</v>
      </c>
      <c r="G3779" s="6">
        <f t="shared" si="531"/>
        <v>2487</v>
      </c>
      <c r="H3779" t="s">
        <v>79</v>
      </c>
      <c r="I3779" t="s">
        <v>62</v>
      </c>
      <c r="J3779" t="str">
        <f t="shared" si="532"/>
        <v>Jairaj Panchal</v>
      </c>
      <c r="K3779" t="s">
        <v>9413</v>
      </c>
      <c r="L3779" s="7">
        <f t="shared" ref="L3779:L3842" si="537">IF(K3779="","",IF(ISNUMBER(K3779),K3779,IF(ISNUMBER(SEARCH("/",K3779)),DATE(VALUE(RIGHT(K3779,4)),VALUE(MID(K3779,4,2)),VALUE(LEFT(K3779,2))),DATE(VALUE(LEFT(K3779,4)),VALUE(MID(K3779,6,2)),VALUE(RIGHT(K3779,2))))))</f>
        <v>44783</v>
      </c>
      <c r="M3779" s="7">
        <v>44902</v>
      </c>
      <c r="N3779" s="1">
        <f t="shared" si="533"/>
        <v>44902</v>
      </c>
      <c r="P3779" s="7" t="str">
        <f t="shared" ref="P3779:P3842" si="538">IF(O3779="","",IF(ISNUMBER(O3779),O3779,DATE(VALUE(LEFT(O3779,4)),VALUE(MID(O3779,6,2)),VALUE(RIGHT(O3779,2)))))</f>
        <v/>
      </c>
      <c r="R3779">
        <v>0</v>
      </c>
      <c r="S3779">
        <v>1</v>
      </c>
      <c r="T3779">
        <v>0.7</v>
      </c>
      <c r="U3779" t="s">
        <v>33</v>
      </c>
      <c r="W3779" t="str">
        <f t="shared" si="534"/>
        <v>Open</v>
      </c>
      <c r="X3779" t="str">
        <f>_xlfn.XLOOKUP(B3779,'Customers'!A:A,'Customers'!E:E,"")</f>
        <v>Mid-Market</v>
      </c>
      <c r="Y3779">
        <f t="shared" si="535"/>
        <v>0</v>
      </c>
      <c r="Z3779" t="str">
        <f t="shared" si="536"/>
        <v/>
      </c>
      <c r="AA3779">
        <f t="shared" ref="AA3779:AA3842" si="539">IF(AND(Y3779=1,Z3779&gt;30),1,0)</f>
        <v>0</v>
      </c>
    </row>
    <row r="3780" spans="1:27">
      <c r="A3780" t="s">
        <v>10474</v>
      </c>
      <c r="B3780" t="s">
        <v>339</v>
      </c>
      <c r="C3780" t="s">
        <v>3595</v>
      </c>
      <c r="D3780" t="s">
        <v>19</v>
      </c>
      <c r="E3780" t="s">
        <v>54</v>
      </c>
      <c r="F3780" t="s">
        <v>10475</v>
      </c>
      <c r="G3780" s="6">
        <f t="shared" si="531"/>
        <v>7557</v>
      </c>
      <c r="H3780" t="s">
        <v>39</v>
      </c>
      <c r="I3780" t="s">
        <v>1774</v>
      </c>
      <c r="J3780" t="str">
        <f t="shared" si="532"/>
        <v>Jasmit Gour</v>
      </c>
      <c r="K3780" t="s">
        <v>4673</v>
      </c>
      <c r="L3780" s="7">
        <f t="shared" si="537"/>
        <v>44908</v>
      </c>
      <c r="M3780" s="7">
        <v>45038</v>
      </c>
      <c r="N3780" s="1">
        <f t="shared" si="533"/>
        <v>45038</v>
      </c>
      <c r="P3780" s="7" t="str">
        <f t="shared" si="538"/>
        <v/>
      </c>
      <c r="R3780">
        <v>0</v>
      </c>
      <c r="S3780">
        <v>1</v>
      </c>
      <c r="T3780">
        <v>4</v>
      </c>
      <c r="U3780" t="s">
        <v>100</v>
      </c>
      <c r="W3780" t="str">
        <f t="shared" si="534"/>
        <v>Open</v>
      </c>
      <c r="X3780" t="str">
        <f>_xlfn.XLOOKUP(B3780,'Customers'!A:A,'Customers'!E:E,"")</f>
        <v>Mid-Market</v>
      </c>
      <c r="Y3780">
        <f t="shared" si="535"/>
        <v>0</v>
      </c>
      <c r="Z3780" t="str">
        <f t="shared" si="536"/>
        <v/>
      </c>
      <c r="AA3780">
        <f t="shared" si="539"/>
        <v>0</v>
      </c>
    </row>
    <row r="3781" spans="1:27">
      <c r="A3781" t="s">
        <v>10476</v>
      </c>
      <c r="B3781" t="s">
        <v>8331</v>
      </c>
      <c r="C3781" t="s">
        <v>3072</v>
      </c>
      <c r="D3781" t="s">
        <v>183</v>
      </c>
      <c r="E3781" t="s">
        <v>177</v>
      </c>
      <c r="F3781" t="s">
        <v>5309</v>
      </c>
      <c r="G3781" s="6">
        <f t="shared" si="531"/>
        <v>7272</v>
      </c>
      <c r="H3781" t="s">
        <v>151</v>
      </c>
      <c r="I3781" t="s">
        <v>3288</v>
      </c>
      <c r="J3781" t="str">
        <f t="shared" si="532"/>
        <v>Panini Kade</v>
      </c>
      <c r="K3781" t="s">
        <v>2625</v>
      </c>
      <c r="L3781" s="7">
        <f t="shared" si="537"/>
        <v>44625</v>
      </c>
      <c r="M3781" s="7">
        <v>44641</v>
      </c>
      <c r="N3781" s="1">
        <f t="shared" si="533"/>
        <v>44641</v>
      </c>
      <c r="P3781" s="7" t="str">
        <f t="shared" si="538"/>
        <v/>
      </c>
      <c r="R3781">
        <v>0</v>
      </c>
      <c r="S3781">
        <v>1</v>
      </c>
      <c r="T3781">
        <v>18.600000000000001</v>
      </c>
      <c r="U3781" t="s">
        <v>42</v>
      </c>
      <c r="W3781" t="str">
        <f t="shared" si="534"/>
        <v>Open</v>
      </c>
      <c r="X3781" t="str">
        <f>_xlfn.XLOOKUP(B3781,'Customers'!A:A,'Customers'!E:E,"")</f>
        <v>Mid-Market</v>
      </c>
      <c r="Y3781">
        <f t="shared" si="535"/>
        <v>0</v>
      </c>
      <c r="Z3781" t="str">
        <f t="shared" si="536"/>
        <v/>
      </c>
      <c r="AA3781">
        <f t="shared" si="539"/>
        <v>0</v>
      </c>
    </row>
    <row r="3782" spans="1:27">
      <c r="A3782" t="s">
        <v>10477</v>
      </c>
      <c r="B3782" t="s">
        <v>2496</v>
      </c>
      <c r="C3782" t="s">
        <v>18</v>
      </c>
      <c r="D3782" t="s">
        <v>37</v>
      </c>
      <c r="E3782" t="s">
        <v>54</v>
      </c>
      <c r="F3782" t="s">
        <v>10478</v>
      </c>
      <c r="G3782" s="6">
        <f t="shared" si="531"/>
        <v>75245</v>
      </c>
      <c r="H3782" t="s">
        <v>22</v>
      </c>
      <c r="I3782" t="s">
        <v>1567</v>
      </c>
      <c r="J3782" t="str">
        <f t="shared" si="532"/>
        <v>Hemangini Bahri</v>
      </c>
      <c r="K3782" t="s">
        <v>438</v>
      </c>
      <c r="L3782" s="7">
        <f t="shared" si="537"/>
        <v>44822</v>
      </c>
      <c r="M3782" s="7">
        <v>44947</v>
      </c>
      <c r="N3782" s="1">
        <f t="shared" si="533"/>
        <v>44947</v>
      </c>
      <c r="P3782" s="7" t="str">
        <f t="shared" si="538"/>
        <v/>
      </c>
      <c r="R3782">
        <v>0</v>
      </c>
      <c r="S3782">
        <v>1</v>
      </c>
      <c r="T3782">
        <v>11.7</v>
      </c>
      <c r="U3782" t="s">
        <v>42</v>
      </c>
      <c r="W3782" t="str">
        <f t="shared" si="534"/>
        <v>Open</v>
      </c>
      <c r="X3782" t="str">
        <f>_xlfn.XLOOKUP(B3782,'Customers'!A:A,'Customers'!E:E,"")</f>
        <v>SMB</v>
      </c>
      <c r="Y3782">
        <f t="shared" si="535"/>
        <v>0</v>
      </c>
      <c r="Z3782" t="str">
        <f t="shared" si="536"/>
        <v/>
      </c>
      <c r="AA3782">
        <f t="shared" si="539"/>
        <v>0</v>
      </c>
    </row>
    <row r="3783" spans="1:27">
      <c r="A3783" t="s">
        <v>10479</v>
      </c>
      <c r="B3783" t="s">
        <v>5839</v>
      </c>
      <c r="C3783" t="s">
        <v>18</v>
      </c>
      <c r="D3783" t="s">
        <v>19</v>
      </c>
      <c r="E3783" t="s">
        <v>91</v>
      </c>
      <c r="F3783" t="s">
        <v>10480</v>
      </c>
      <c r="G3783" s="6">
        <f t="shared" si="531"/>
        <v>3560</v>
      </c>
      <c r="H3783" t="s">
        <v>161</v>
      </c>
      <c r="I3783" t="s">
        <v>139</v>
      </c>
      <c r="J3783" t="str">
        <f t="shared" si="532"/>
        <v>Champak Rao</v>
      </c>
      <c r="K3783" t="s">
        <v>223</v>
      </c>
      <c r="L3783" s="7">
        <f t="shared" si="537"/>
        <v>44637</v>
      </c>
      <c r="M3783" s="7">
        <v>44791</v>
      </c>
      <c r="N3783" s="1">
        <f t="shared" si="533"/>
        <v>44791</v>
      </c>
      <c r="O3783" s="7">
        <v>44727</v>
      </c>
      <c r="P3783" s="7">
        <f t="shared" si="538"/>
        <v>44727</v>
      </c>
      <c r="Q3783">
        <v>90</v>
      </c>
      <c r="R3783">
        <v>0</v>
      </c>
      <c r="S3783">
        <v>1</v>
      </c>
      <c r="T3783">
        <v>9</v>
      </c>
      <c r="U3783" t="s">
        <v>58</v>
      </c>
      <c r="W3783" t="str">
        <f t="shared" si="534"/>
        <v>Won</v>
      </c>
      <c r="X3783" t="str">
        <f>_xlfn.XLOOKUP(B3783,'Customers'!A:A,'Customers'!E:E,"")</f>
        <v>Mid-Market</v>
      </c>
      <c r="Y3783">
        <f t="shared" si="535"/>
        <v>1</v>
      </c>
      <c r="Z3783">
        <f t="shared" si="536"/>
        <v>-64</v>
      </c>
      <c r="AA3783">
        <f t="shared" si="539"/>
        <v>0</v>
      </c>
    </row>
    <row r="3784" spans="1:27">
      <c r="A3784" t="s">
        <v>10481</v>
      </c>
      <c r="B3784" t="s">
        <v>10482</v>
      </c>
      <c r="C3784" t="s">
        <v>18</v>
      </c>
      <c r="D3784" t="s">
        <v>37</v>
      </c>
      <c r="E3784" t="s">
        <v>91</v>
      </c>
      <c r="F3784" t="s">
        <v>10483</v>
      </c>
      <c r="G3784" s="6">
        <f t="shared" si="531"/>
        <v>103425</v>
      </c>
      <c r="H3784" t="s">
        <v>22</v>
      </c>
      <c r="I3784" t="s">
        <v>232</v>
      </c>
      <c r="J3784" t="str">
        <f t="shared" si="532"/>
        <v>Patrick Sama</v>
      </c>
      <c r="K3784" t="s">
        <v>452</v>
      </c>
      <c r="L3784" s="7">
        <f t="shared" si="537"/>
        <v>45364</v>
      </c>
      <c r="M3784" s="7">
        <v>45473</v>
      </c>
      <c r="N3784" s="1">
        <f t="shared" si="533"/>
        <v>45473</v>
      </c>
      <c r="O3784" s="7">
        <v>45483</v>
      </c>
      <c r="P3784" s="7">
        <f t="shared" si="538"/>
        <v>45483</v>
      </c>
      <c r="Q3784">
        <v>119</v>
      </c>
      <c r="R3784">
        <v>0</v>
      </c>
      <c r="S3784">
        <v>1</v>
      </c>
      <c r="T3784">
        <v>28.7</v>
      </c>
      <c r="U3784" t="s">
        <v>33</v>
      </c>
      <c r="W3784" t="str">
        <f t="shared" si="534"/>
        <v>Won</v>
      </c>
      <c r="X3784" t="str">
        <f>_xlfn.XLOOKUP(B3784,'Customers'!A:A,'Customers'!E:E,"")</f>
        <v>SMB</v>
      </c>
      <c r="Y3784">
        <f t="shared" si="535"/>
        <v>1</v>
      </c>
      <c r="Z3784">
        <f t="shared" si="536"/>
        <v>10</v>
      </c>
      <c r="AA3784">
        <f t="shared" si="539"/>
        <v>0</v>
      </c>
    </row>
    <row r="3785" spans="1:27">
      <c r="A3785" t="s">
        <v>10484</v>
      </c>
      <c r="B3785" t="s">
        <v>4951</v>
      </c>
      <c r="C3785" t="s">
        <v>763</v>
      </c>
      <c r="D3785" t="s">
        <v>19</v>
      </c>
      <c r="E3785" t="s">
        <v>45</v>
      </c>
      <c r="F3785" t="s">
        <v>10485</v>
      </c>
      <c r="G3785" s="6">
        <f t="shared" si="531"/>
        <v>2582</v>
      </c>
      <c r="H3785" t="s">
        <v>79</v>
      </c>
      <c r="I3785" t="s">
        <v>232</v>
      </c>
      <c r="J3785" t="str">
        <f t="shared" si="532"/>
        <v>Patrick Sama</v>
      </c>
      <c r="K3785" t="s">
        <v>4235</v>
      </c>
      <c r="L3785" s="7">
        <f t="shared" si="537"/>
        <v>44692</v>
      </c>
      <c r="M3785" s="7">
        <v>44716</v>
      </c>
      <c r="N3785" s="1">
        <f t="shared" si="533"/>
        <v>44716</v>
      </c>
      <c r="P3785" s="7" t="str">
        <f t="shared" si="538"/>
        <v/>
      </c>
      <c r="R3785">
        <v>0</v>
      </c>
      <c r="S3785">
        <v>1</v>
      </c>
      <c r="T3785">
        <v>6.9</v>
      </c>
      <c r="U3785" t="s">
        <v>42</v>
      </c>
      <c r="W3785" t="str">
        <f t="shared" si="534"/>
        <v>Open</v>
      </c>
      <c r="X3785" t="str">
        <f>_xlfn.XLOOKUP(B3785,'Customers'!A:A,'Customers'!E:E,"")</f>
        <v>Enterprise</v>
      </c>
      <c r="Y3785">
        <f t="shared" si="535"/>
        <v>0</v>
      </c>
      <c r="Z3785" t="str">
        <f t="shared" si="536"/>
        <v/>
      </c>
      <c r="AA3785">
        <f t="shared" si="539"/>
        <v>0</v>
      </c>
    </row>
    <row r="3786" spans="1:27">
      <c r="A3786" t="s">
        <v>10486</v>
      </c>
      <c r="B3786" t="s">
        <v>271</v>
      </c>
      <c r="C3786" t="s">
        <v>246</v>
      </c>
      <c r="D3786" t="s">
        <v>53</v>
      </c>
      <c r="E3786" t="s">
        <v>115</v>
      </c>
      <c r="F3786" t="s">
        <v>10487</v>
      </c>
      <c r="G3786" s="6">
        <f t="shared" si="531"/>
        <v>12392</v>
      </c>
      <c r="H3786" t="s">
        <v>161</v>
      </c>
      <c r="I3786" t="s">
        <v>1500</v>
      </c>
      <c r="J3786" t="str">
        <f t="shared" si="532"/>
        <v>Mason Solanki</v>
      </c>
      <c r="K3786" t="s">
        <v>4673</v>
      </c>
      <c r="L3786" s="7">
        <f t="shared" si="537"/>
        <v>44908</v>
      </c>
      <c r="M3786" s="7">
        <v>44932</v>
      </c>
      <c r="N3786" s="1">
        <f t="shared" si="533"/>
        <v>44932</v>
      </c>
      <c r="O3786" s="7">
        <v>45049</v>
      </c>
      <c r="P3786" s="7">
        <f t="shared" si="538"/>
        <v>45049</v>
      </c>
      <c r="Q3786">
        <v>141</v>
      </c>
      <c r="R3786">
        <v>0</v>
      </c>
      <c r="S3786">
        <v>1</v>
      </c>
      <c r="T3786">
        <v>19.7</v>
      </c>
      <c r="U3786" t="s">
        <v>25</v>
      </c>
      <c r="W3786" t="str">
        <f t="shared" si="534"/>
        <v>Lost</v>
      </c>
      <c r="X3786" t="str">
        <f>_xlfn.XLOOKUP(B3786,'Customers'!A:A,'Customers'!E:E,"")</f>
        <v>Mid-Market</v>
      </c>
      <c r="Y3786">
        <f t="shared" si="535"/>
        <v>1</v>
      </c>
      <c r="Z3786">
        <f t="shared" si="536"/>
        <v>117</v>
      </c>
      <c r="AA3786">
        <f t="shared" si="539"/>
        <v>1</v>
      </c>
    </row>
    <row r="3787" spans="1:27">
      <c r="A3787" t="s">
        <v>10488</v>
      </c>
      <c r="B3787" t="s">
        <v>10489</v>
      </c>
      <c r="C3787" t="s">
        <v>417</v>
      </c>
      <c r="D3787" t="s">
        <v>53</v>
      </c>
      <c r="E3787" t="s">
        <v>20</v>
      </c>
      <c r="F3787" t="s">
        <v>10490</v>
      </c>
      <c r="G3787" s="6">
        <f t="shared" si="531"/>
        <v>25325</v>
      </c>
      <c r="H3787" t="s">
        <v>161</v>
      </c>
      <c r="I3787" t="s">
        <v>93</v>
      </c>
      <c r="J3787" t="str">
        <f t="shared" si="532"/>
        <v>Owen Mane</v>
      </c>
      <c r="K3787" t="s">
        <v>10491</v>
      </c>
      <c r="L3787" s="7">
        <f t="shared" si="537"/>
        <v>45467</v>
      </c>
      <c r="M3787" s="7">
        <v>45569</v>
      </c>
      <c r="N3787" s="1">
        <f t="shared" si="533"/>
        <v>45569</v>
      </c>
      <c r="P3787" s="7" t="str">
        <f t="shared" si="538"/>
        <v/>
      </c>
      <c r="R3787">
        <v>0</v>
      </c>
      <c r="S3787">
        <v>1</v>
      </c>
      <c r="T3787">
        <v>13.2</v>
      </c>
      <c r="U3787" t="s">
        <v>33</v>
      </c>
      <c r="W3787" t="str">
        <f t="shared" si="534"/>
        <v>Open</v>
      </c>
      <c r="X3787" t="str">
        <f>_xlfn.XLOOKUP(B3787,'Customers'!A:A,'Customers'!E:E,"")</f>
        <v>Mid-Market</v>
      </c>
      <c r="Y3787">
        <f t="shared" si="535"/>
        <v>0</v>
      </c>
      <c r="Z3787" t="str">
        <f t="shared" si="536"/>
        <v/>
      </c>
      <c r="AA3787">
        <f t="shared" si="539"/>
        <v>0</v>
      </c>
    </row>
    <row r="3788" spans="1:27">
      <c r="A3788" t="s">
        <v>10492</v>
      </c>
      <c r="B3788" t="s">
        <v>7928</v>
      </c>
      <c r="C3788" t="s">
        <v>1121</v>
      </c>
      <c r="D3788" t="s">
        <v>183</v>
      </c>
      <c r="E3788" t="s">
        <v>28</v>
      </c>
      <c r="F3788" t="s">
        <v>10493</v>
      </c>
      <c r="G3788" s="6">
        <f t="shared" si="531"/>
        <v>11129</v>
      </c>
      <c r="H3788" t="s">
        <v>30</v>
      </c>
      <c r="I3788" t="s">
        <v>73</v>
      </c>
      <c r="J3788" t="str">
        <f t="shared" si="532"/>
        <v>Karan Karnik</v>
      </c>
      <c r="K3788" t="s">
        <v>5884</v>
      </c>
      <c r="L3788" s="7">
        <f t="shared" si="537"/>
        <v>45118</v>
      </c>
      <c r="M3788" s="7">
        <v>45295</v>
      </c>
      <c r="N3788" s="1">
        <f t="shared" si="533"/>
        <v>45295</v>
      </c>
      <c r="P3788" s="7" t="str">
        <f t="shared" si="538"/>
        <v/>
      </c>
      <c r="R3788">
        <v>0</v>
      </c>
      <c r="S3788">
        <v>1</v>
      </c>
      <c r="T3788">
        <v>16.7</v>
      </c>
      <c r="U3788" t="s">
        <v>42</v>
      </c>
      <c r="W3788" t="str">
        <f t="shared" si="534"/>
        <v>Open</v>
      </c>
      <c r="X3788" t="str">
        <f>_xlfn.XLOOKUP(B3788,'Customers'!A:A,'Customers'!E:E,"")</f>
        <v>Enterprise</v>
      </c>
      <c r="Y3788">
        <f t="shared" si="535"/>
        <v>0</v>
      </c>
      <c r="Z3788" t="str">
        <f t="shared" si="536"/>
        <v/>
      </c>
      <c r="AA3788">
        <f t="shared" si="539"/>
        <v>0</v>
      </c>
    </row>
    <row r="3789" spans="1:27">
      <c r="A3789" t="s">
        <v>10494</v>
      </c>
      <c r="B3789" t="s">
        <v>10495</v>
      </c>
      <c r="C3789" t="s">
        <v>3387</v>
      </c>
      <c r="D3789" t="s">
        <v>183</v>
      </c>
      <c r="E3789" t="s">
        <v>54</v>
      </c>
      <c r="F3789" t="s">
        <v>10496</v>
      </c>
      <c r="G3789" s="6">
        <f t="shared" si="531"/>
        <v>3715</v>
      </c>
      <c r="H3789" t="s">
        <v>56</v>
      </c>
      <c r="I3789" t="s">
        <v>31</v>
      </c>
      <c r="J3789" t="str">
        <f t="shared" si="532"/>
        <v>Ati Seshadri</v>
      </c>
      <c r="K3789" t="s">
        <v>3692</v>
      </c>
      <c r="L3789" s="7">
        <f t="shared" si="537"/>
        <v>45628</v>
      </c>
      <c r="M3789" s="7">
        <v>45656</v>
      </c>
      <c r="N3789" s="1">
        <f t="shared" si="533"/>
        <v>45656</v>
      </c>
      <c r="P3789" s="7" t="str">
        <f t="shared" si="538"/>
        <v/>
      </c>
      <c r="R3789">
        <v>0</v>
      </c>
      <c r="S3789">
        <v>1</v>
      </c>
      <c r="T3789">
        <v>16.899999999999999</v>
      </c>
      <c r="U3789" t="s">
        <v>58</v>
      </c>
      <c r="W3789" t="str">
        <f t="shared" si="534"/>
        <v>Open</v>
      </c>
      <c r="X3789" t="str">
        <f>_xlfn.XLOOKUP(B3789,'Customers'!A:A,'Customers'!E:E,"")</f>
        <v>Mid-Market</v>
      </c>
      <c r="Y3789">
        <f t="shared" si="535"/>
        <v>0</v>
      </c>
      <c r="Z3789" t="str">
        <f t="shared" si="536"/>
        <v/>
      </c>
      <c r="AA3789">
        <f t="shared" si="539"/>
        <v>0</v>
      </c>
    </row>
    <row r="3790" spans="1:27">
      <c r="A3790" t="s">
        <v>10497</v>
      </c>
      <c r="B3790" t="s">
        <v>829</v>
      </c>
      <c r="C3790" t="s">
        <v>18</v>
      </c>
      <c r="D3790" t="s">
        <v>53</v>
      </c>
      <c r="E3790" t="s">
        <v>28</v>
      </c>
      <c r="F3790" t="s">
        <v>10498</v>
      </c>
      <c r="G3790" s="6">
        <f t="shared" si="531"/>
        <v>14458</v>
      </c>
      <c r="H3790" t="s">
        <v>161</v>
      </c>
      <c r="I3790" t="s">
        <v>237</v>
      </c>
      <c r="J3790" t="str">
        <f t="shared" si="532"/>
        <v>Vidhi Mital</v>
      </c>
      <c r="K3790" t="s">
        <v>185</v>
      </c>
      <c r="L3790" s="7">
        <f t="shared" si="537"/>
        <v>45164</v>
      </c>
      <c r="M3790" s="7">
        <v>45288</v>
      </c>
      <c r="N3790" s="1">
        <f t="shared" si="533"/>
        <v>45288</v>
      </c>
      <c r="P3790" s="7" t="str">
        <f t="shared" si="538"/>
        <v/>
      </c>
      <c r="R3790">
        <v>0</v>
      </c>
      <c r="S3790">
        <v>1</v>
      </c>
      <c r="T3790">
        <v>24.6</v>
      </c>
      <c r="U3790" t="s">
        <v>33</v>
      </c>
      <c r="W3790" t="str">
        <f t="shared" si="534"/>
        <v>Open</v>
      </c>
      <c r="X3790" t="str">
        <f>_xlfn.XLOOKUP(B3790,'Customers'!A:A,'Customers'!E:E,"")</f>
        <v>SMB</v>
      </c>
      <c r="Y3790">
        <f t="shared" si="535"/>
        <v>0</v>
      </c>
      <c r="Z3790" t="str">
        <f t="shared" si="536"/>
        <v/>
      </c>
      <c r="AA3790">
        <f t="shared" si="539"/>
        <v>0</v>
      </c>
    </row>
    <row r="3791" spans="1:27">
      <c r="A3791" t="s">
        <v>10499</v>
      </c>
      <c r="B3791" t="s">
        <v>2562</v>
      </c>
      <c r="C3791" t="s">
        <v>1838</v>
      </c>
      <c r="D3791" t="s">
        <v>183</v>
      </c>
      <c r="E3791" t="s">
        <v>54</v>
      </c>
      <c r="F3791" t="s">
        <v>10500</v>
      </c>
      <c r="G3791" s="6">
        <f t="shared" si="531"/>
        <v>7643</v>
      </c>
      <c r="H3791" t="s">
        <v>172</v>
      </c>
      <c r="I3791" t="s">
        <v>268</v>
      </c>
      <c r="J3791" t="str">
        <f t="shared" si="532"/>
        <v>Panini Kade</v>
      </c>
      <c r="K3791" t="s">
        <v>7103</v>
      </c>
      <c r="L3791" s="7">
        <f t="shared" si="537"/>
        <v>44763</v>
      </c>
      <c r="M3791" s="7">
        <v>44810</v>
      </c>
      <c r="N3791" s="1">
        <f t="shared" si="533"/>
        <v>44810</v>
      </c>
      <c r="P3791" s="7" t="str">
        <f t="shared" si="538"/>
        <v/>
      </c>
      <c r="R3791">
        <v>0</v>
      </c>
      <c r="S3791">
        <v>1</v>
      </c>
      <c r="U3791" t="s">
        <v>33</v>
      </c>
      <c r="W3791" t="str">
        <f t="shared" si="534"/>
        <v>Open</v>
      </c>
      <c r="X3791" t="str">
        <f>_xlfn.XLOOKUP(B3791,'Customers'!A:A,'Customers'!E:E,"")</f>
        <v>Mid-Market</v>
      </c>
      <c r="Y3791">
        <f t="shared" si="535"/>
        <v>0</v>
      </c>
      <c r="Z3791" t="str">
        <f t="shared" si="536"/>
        <v/>
      </c>
      <c r="AA3791">
        <f t="shared" si="539"/>
        <v>0</v>
      </c>
    </row>
    <row r="3792" spans="1:27">
      <c r="A3792" t="s">
        <v>10501</v>
      </c>
      <c r="B3792" t="s">
        <v>5190</v>
      </c>
      <c r="C3792" t="s">
        <v>4931</v>
      </c>
      <c r="D3792" t="s">
        <v>53</v>
      </c>
      <c r="E3792" t="s">
        <v>28</v>
      </c>
      <c r="F3792" t="s">
        <v>490</v>
      </c>
      <c r="G3792" s="6">
        <f t="shared" si="531"/>
        <v>20000</v>
      </c>
      <c r="H3792" t="s">
        <v>22</v>
      </c>
      <c r="I3792" t="s">
        <v>145</v>
      </c>
      <c r="J3792" t="str">
        <f t="shared" si="532"/>
        <v>Krish Varughese</v>
      </c>
      <c r="K3792" t="s">
        <v>4222</v>
      </c>
      <c r="L3792" s="7">
        <f t="shared" si="537"/>
        <v>45635</v>
      </c>
      <c r="M3792" s="7">
        <v>45741</v>
      </c>
      <c r="N3792" s="1">
        <f t="shared" si="533"/>
        <v>45741</v>
      </c>
      <c r="P3792" s="7" t="str">
        <f t="shared" si="538"/>
        <v/>
      </c>
      <c r="R3792">
        <v>0</v>
      </c>
      <c r="S3792">
        <v>1</v>
      </c>
      <c r="T3792">
        <v>27.7</v>
      </c>
      <c r="U3792" t="s">
        <v>58</v>
      </c>
      <c r="W3792" t="str">
        <f t="shared" si="534"/>
        <v>Open</v>
      </c>
      <c r="X3792" t="str">
        <f>_xlfn.XLOOKUP(B3792,'Customers'!A:A,'Customers'!E:E,"")</f>
        <v>SMB</v>
      </c>
      <c r="Y3792">
        <f t="shared" si="535"/>
        <v>0</v>
      </c>
      <c r="Z3792" t="str">
        <f t="shared" si="536"/>
        <v/>
      </c>
      <c r="AA3792">
        <f t="shared" si="539"/>
        <v>0</v>
      </c>
    </row>
    <row r="3793" spans="1:27">
      <c r="A3793" t="s">
        <v>10502</v>
      </c>
      <c r="B3793" t="s">
        <v>1919</v>
      </c>
      <c r="C3793" t="s">
        <v>18</v>
      </c>
      <c r="D3793" t="s">
        <v>66</v>
      </c>
      <c r="E3793" t="s">
        <v>177</v>
      </c>
      <c r="F3793" t="s">
        <v>10503</v>
      </c>
      <c r="G3793" s="6">
        <f t="shared" si="531"/>
        <v>5508</v>
      </c>
      <c r="H3793" t="s">
        <v>56</v>
      </c>
      <c r="I3793" t="s">
        <v>80</v>
      </c>
      <c r="J3793" t="str">
        <f t="shared" si="532"/>
        <v>Shivani Natt</v>
      </c>
      <c r="K3793" t="s">
        <v>1706</v>
      </c>
      <c r="L3793" s="7">
        <f t="shared" si="537"/>
        <v>45034</v>
      </c>
      <c r="M3793" s="7">
        <v>45133</v>
      </c>
      <c r="N3793" s="1">
        <f t="shared" si="533"/>
        <v>45133</v>
      </c>
      <c r="P3793" s="7" t="str">
        <f t="shared" si="538"/>
        <v/>
      </c>
      <c r="R3793">
        <v>0</v>
      </c>
      <c r="S3793">
        <v>1</v>
      </c>
      <c r="T3793">
        <v>14.7</v>
      </c>
      <c r="U3793" t="s">
        <v>100</v>
      </c>
      <c r="W3793" t="str">
        <f t="shared" si="534"/>
        <v>Open</v>
      </c>
      <c r="X3793" t="str">
        <f>_xlfn.XLOOKUP(B3793,'Customers'!A:A,'Customers'!E:E,"")</f>
        <v>SMB</v>
      </c>
      <c r="Y3793">
        <f t="shared" si="535"/>
        <v>0</v>
      </c>
      <c r="Z3793" t="str">
        <f t="shared" si="536"/>
        <v/>
      </c>
      <c r="AA3793">
        <f t="shared" si="539"/>
        <v>0</v>
      </c>
    </row>
    <row r="3794" spans="1:27">
      <c r="A3794" t="s">
        <v>10504</v>
      </c>
      <c r="B3794" t="s">
        <v>10505</v>
      </c>
      <c r="C3794" t="s">
        <v>8333</v>
      </c>
      <c r="D3794" t="s">
        <v>37</v>
      </c>
      <c r="E3794" t="s">
        <v>115</v>
      </c>
      <c r="F3794" t="s">
        <v>10506</v>
      </c>
      <c r="G3794" s="6">
        <f t="shared" si="531"/>
        <v>72834</v>
      </c>
      <c r="H3794" t="s">
        <v>172</v>
      </c>
      <c r="I3794" t="s">
        <v>237</v>
      </c>
      <c r="J3794" t="str">
        <f t="shared" si="532"/>
        <v>Vidhi Mital</v>
      </c>
      <c r="K3794" t="s">
        <v>3645</v>
      </c>
      <c r="L3794" s="7">
        <f t="shared" si="537"/>
        <v>44982</v>
      </c>
      <c r="M3794" s="7">
        <v>45009</v>
      </c>
      <c r="N3794" s="1">
        <f t="shared" si="533"/>
        <v>45009</v>
      </c>
      <c r="O3794" s="7">
        <v>45044</v>
      </c>
      <c r="P3794" s="7">
        <f t="shared" si="538"/>
        <v>45044</v>
      </c>
      <c r="Q3794">
        <v>62</v>
      </c>
      <c r="R3794">
        <v>0</v>
      </c>
      <c r="S3794">
        <v>1</v>
      </c>
      <c r="T3794">
        <v>3.6</v>
      </c>
      <c r="U3794" t="s">
        <v>100</v>
      </c>
      <c r="W3794" t="str">
        <f t="shared" si="534"/>
        <v>Lost</v>
      </c>
      <c r="X3794" t="str">
        <f>_xlfn.XLOOKUP(B3794,'Customers'!A:A,'Customers'!E:E,"")</f>
        <v>SMB</v>
      </c>
      <c r="Y3794">
        <f t="shared" si="535"/>
        <v>1</v>
      </c>
      <c r="Z3794">
        <f t="shared" si="536"/>
        <v>35</v>
      </c>
      <c r="AA3794">
        <f t="shared" si="539"/>
        <v>1</v>
      </c>
    </row>
    <row r="3795" spans="1:27">
      <c r="A3795" t="s">
        <v>10507</v>
      </c>
      <c r="B3795" t="s">
        <v>10508</v>
      </c>
      <c r="C3795" t="s">
        <v>251</v>
      </c>
      <c r="D3795" t="s">
        <v>183</v>
      </c>
      <c r="E3795" t="s">
        <v>91</v>
      </c>
      <c r="F3795" t="s">
        <v>10509</v>
      </c>
      <c r="G3795" s="6">
        <f t="shared" si="531"/>
        <v>3263</v>
      </c>
      <c r="H3795" t="s">
        <v>151</v>
      </c>
      <c r="I3795" t="s">
        <v>133</v>
      </c>
      <c r="J3795" t="str">
        <f t="shared" si="532"/>
        <v>Aachal Soni</v>
      </c>
      <c r="K3795" t="s">
        <v>452</v>
      </c>
      <c r="L3795" s="7">
        <f t="shared" si="537"/>
        <v>45364</v>
      </c>
      <c r="N3795" s="1" t="str">
        <f t="shared" si="533"/>
        <v/>
      </c>
      <c r="O3795" s="7">
        <v>45416</v>
      </c>
      <c r="P3795" s="7">
        <f t="shared" si="538"/>
        <v>45416</v>
      </c>
      <c r="Q3795">
        <v>52</v>
      </c>
      <c r="R3795">
        <v>1</v>
      </c>
      <c r="S3795">
        <v>1</v>
      </c>
      <c r="T3795">
        <v>5.4</v>
      </c>
      <c r="U3795" t="s">
        <v>100</v>
      </c>
      <c r="W3795" t="str">
        <f t="shared" si="534"/>
        <v>Won</v>
      </c>
      <c r="X3795" t="str">
        <f>_xlfn.XLOOKUP(B3795,'Customers'!A:A,'Customers'!E:E,"")</f>
        <v>SMB</v>
      </c>
      <c r="Y3795">
        <f t="shared" si="535"/>
        <v>1</v>
      </c>
      <c r="Z3795" t="str">
        <f t="shared" si="536"/>
        <v/>
      </c>
      <c r="AA3795">
        <f t="shared" si="539"/>
        <v>1</v>
      </c>
    </row>
    <row r="3796" spans="1:27">
      <c r="A3796" t="s">
        <v>10510</v>
      </c>
      <c r="B3796" t="s">
        <v>10511</v>
      </c>
      <c r="C3796" t="s">
        <v>918</v>
      </c>
      <c r="D3796" t="s">
        <v>37</v>
      </c>
      <c r="E3796" t="s">
        <v>20</v>
      </c>
      <c r="F3796" t="s">
        <v>10512</v>
      </c>
      <c r="G3796" s="6">
        <f t="shared" si="531"/>
        <v>73429</v>
      </c>
      <c r="H3796" t="s">
        <v>22</v>
      </c>
      <c r="I3796" t="s">
        <v>133</v>
      </c>
      <c r="J3796" t="str">
        <f t="shared" si="532"/>
        <v>Aachal Soni</v>
      </c>
      <c r="K3796" t="s">
        <v>7642</v>
      </c>
      <c r="L3796" s="7">
        <f t="shared" si="537"/>
        <v>44820</v>
      </c>
      <c r="M3796" s="7">
        <v>44972</v>
      </c>
      <c r="N3796" s="1">
        <f t="shared" si="533"/>
        <v>44972</v>
      </c>
      <c r="P3796" s="7" t="str">
        <f t="shared" si="538"/>
        <v/>
      </c>
      <c r="R3796">
        <v>0</v>
      </c>
      <c r="S3796">
        <v>1</v>
      </c>
      <c r="U3796" t="s">
        <v>33</v>
      </c>
      <c r="W3796" t="str">
        <f t="shared" si="534"/>
        <v>Open</v>
      </c>
      <c r="X3796" t="str">
        <f>_xlfn.XLOOKUP(B3796,'Customers'!A:A,'Customers'!E:E,"")</f>
        <v>SMB</v>
      </c>
      <c r="Y3796">
        <f t="shared" si="535"/>
        <v>0</v>
      </c>
      <c r="Z3796" t="str">
        <f t="shared" si="536"/>
        <v/>
      </c>
      <c r="AA3796">
        <f t="shared" si="539"/>
        <v>0</v>
      </c>
    </row>
    <row r="3797" spans="1:27">
      <c r="A3797" t="s">
        <v>10513</v>
      </c>
      <c r="B3797" t="s">
        <v>2544</v>
      </c>
      <c r="C3797" t="s">
        <v>9171</v>
      </c>
      <c r="D3797" t="s">
        <v>37</v>
      </c>
      <c r="E3797" t="s">
        <v>91</v>
      </c>
      <c r="F3797" t="s">
        <v>10514</v>
      </c>
      <c r="G3797" s="6">
        <f t="shared" si="531"/>
        <v>185745</v>
      </c>
      <c r="H3797" t="s">
        <v>161</v>
      </c>
      <c r="I3797" t="s">
        <v>105</v>
      </c>
      <c r="J3797" t="str">
        <f t="shared" si="532"/>
        <v>Hemangini Bahri</v>
      </c>
      <c r="K3797" t="s">
        <v>5332</v>
      </c>
      <c r="L3797" s="7">
        <f t="shared" si="537"/>
        <v>44879</v>
      </c>
      <c r="M3797" s="7">
        <v>44936</v>
      </c>
      <c r="N3797" s="1">
        <f t="shared" si="533"/>
        <v>44936</v>
      </c>
      <c r="O3797" s="7">
        <v>44967</v>
      </c>
      <c r="P3797" s="7">
        <f t="shared" si="538"/>
        <v>44967</v>
      </c>
      <c r="Q3797">
        <v>88</v>
      </c>
      <c r="R3797">
        <v>0</v>
      </c>
      <c r="S3797">
        <v>1</v>
      </c>
      <c r="T3797">
        <v>15.6</v>
      </c>
      <c r="U3797" t="s">
        <v>25</v>
      </c>
      <c r="W3797" t="str">
        <f t="shared" si="534"/>
        <v>Won</v>
      </c>
      <c r="X3797" t="str">
        <f>_xlfn.XLOOKUP(B3797,'Customers'!A:A,'Customers'!E:E,"")</f>
        <v>SMB</v>
      </c>
      <c r="Y3797">
        <f t="shared" si="535"/>
        <v>1</v>
      </c>
      <c r="Z3797">
        <f t="shared" si="536"/>
        <v>31</v>
      </c>
      <c r="AA3797">
        <f t="shared" si="539"/>
        <v>1</v>
      </c>
    </row>
    <row r="3798" spans="1:27">
      <c r="A3798" t="s">
        <v>10515</v>
      </c>
      <c r="B3798" t="s">
        <v>7125</v>
      </c>
      <c r="C3798" t="s">
        <v>18</v>
      </c>
      <c r="D3798" t="s">
        <v>66</v>
      </c>
      <c r="E3798" t="s">
        <v>91</v>
      </c>
      <c r="F3798" t="s">
        <v>67</v>
      </c>
      <c r="G3798" s="6">
        <f t="shared" si="531"/>
        <v>7000</v>
      </c>
      <c r="H3798" t="s">
        <v>172</v>
      </c>
      <c r="I3798" t="s">
        <v>62</v>
      </c>
      <c r="J3798" t="str">
        <f t="shared" si="532"/>
        <v>Jairaj Panchal</v>
      </c>
      <c r="K3798" t="s">
        <v>3028</v>
      </c>
      <c r="L3798" s="7">
        <f t="shared" si="537"/>
        <v>45233</v>
      </c>
      <c r="M3798" s="7">
        <v>45294</v>
      </c>
      <c r="N3798" s="1">
        <f t="shared" si="533"/>
        <v>45294</v>
      </c>
      <c r="O3798" s="7">
        <v>45366</v>
      </c>
      <c r="P3798" s="7">
        <f t="shared" si="538"/>
        <v>45366</v>
      </c>
      <c r="Q3798">
        <v>133</v>
      </c>
      <c r="R3798">
        <v>1</v>
      </c>
      <c r="S3798">
        <v>4</v>
      </c>
      <c r="T3798">
        <v>4.5999999999999996</v>
      </c>
      <c r="U3798" t="s">
        <v>25</v>
      </c>
      <c r="W3798" t="str">
        <f t="shared" si="534"/>
        <v>Won</v>
      </c>
      <c r="X3798" t="str">
        <f>_xlfn.XLOOKUP(B3798,'Customers'!A:A,'Customers'!E:E,"")</f>
        <v>Mid-Market</v>
      </c>
      <c r="Y3798">
        <f t="shared" si="535"/>
        <v>1</v>
      </c>
      <c r="Z3798">
        <f t="shared" si="536"/>
        <v>72</v>
      </c>
      <c r="AA3798">
        <f t="shared" si="539"/>
        <v>1</v>
      </c>
    </row>
    <row r="3799" spans="1:27">
      <c r="A3799" t="s">
        <v>10516</v>
      </c>
      <c r="B3799" t="s">
        <v>7072</v>
      </c>
      <c r="C3799" t="s">
        <v>18</v>
      </c>
      <c r="D3799" t="s">
        <v>19</v>
      </c>
      <c r="E3799" t="s">
        <v>28</v>
      </c>
      <c r="F3799" t="s">
        <v>10517</v>
      </c>
      <c r="G3799" s="6">
        <f t="shared" si="531"/>
        <v>7271</v>
      </c>
      <c r="H3799" t="s">
        <v>47</v>
      </c>
      <c r="I3799" t="s">
        <v>625</v>
      </c>
      <c r="J3799" t="str">
        <f t="shared" si="532"/>
        <v>Kashish Patla</v>
      </c>
      <c r="K3799" t="s">
        <v>3994</v>
      </c>
      <c r="L3799" s="7">
        <f t="shared" si="537"/>
        <v>45032</v>
      </c>
      <c r="M3799" s="7">
        <v>45179</v>
      </c>
      <c r="N3799" s="1">
        <f t="shared" si="533"/>
        <v>45179</v>
      </c>
      <c r="P3799" s="7" t="str">
        <f t="shared" si="538"/>
        <v/>
      </c>
      <c r="R3799">
        <v>0</v>
      </c>
      <c r="S3799">
        <v>1</v>
      </c>
      <c r="T3799">
        <v>23</v>
      </c>
      <c r="U3799" t="s">
        <v>42</v>
      </c>
      <c r="W3799" t="str">
        <f t="shared" si="534"/>
        <v>Open</v>
      </c>
      <c r="X3799" t="str">
        <f>_xlfn.XLOOKUP(B3799,'Customers'!A:A,'Customers'!E:E,"")</f>
        <v>Mid-Market</v>
      </c>
      <c r="Y3799">
        <f t="shared" si="535"/>
        <v>0</v>
      </c>
      <c r="Z3799" t="str">
        <f t="shared" si="536"/>
        <v/>
      </c>
      <c r="AA3799">
        <f t="shared" si="539"/>
        <v>0</v>
      </c>
    </row>
    <row r="3800" spans="1:27">
      <c r="A3800" t="s">
        <v>10518</v>
      </c>
      <c r="B3800" t="s">
        <v>2891</v>
      </c>
      <c r="C3800" t="s">
        <v>18</v>
      </c>
      <c r="D3800" t="s">
        <v>183</v>
      </c>
      <c r="E3800" t="s">
        <v>91</v>
      </c>
      <c r="F3800" t="s">
        <v>10519</v>
      </c>
      <c r="G3800" s="6">
        <f t="shared" si="531"/>
        <v>2551</v>
      </c>
      <c r="H3800" t="s">
        <v>161</v>
      </c>
      <c r="I3800" t="s">
        <v>608</v>
      </c>
      <c r="J3800" t="str">
        <f t="shared" si="532"/>
        <v>Jairaj Panchal</v>
      </c>
      <c r="K3800" t="s">
        <v>912</v>
      </c>
      <c r="L3800" s="7">
        <f t="shared" si="537"/>
        <v>45138</v>
      </c>
      <c r="M3800" s="7">
        <v>45264</v>
      </c>
      <c r="N3800" s="1">
        <f t="shared" si="533"/>
        <v>45264</v>
      </c>
      <c r="O3800" s="7">
        <v>45223</v>
      </c>
      <c r="P3800" s="7">
        <f t="shared" si="538"/>
        <v>45223</v>
      </c>
      <c r="Q3800">
        <v>85</v>
      </c>
      <c r="R3800">
        <v>1</v>
      </c>
      <c r="S3800">
        <v>1</v>
      </c>
      <c r="T3800">
        <v>29.7</v>
      </c>
      <c r="U3800" t="s">
        <v>42</v>
      </c>
      <c r="W3800" t="str">
        <f t="shared" si="534"/>
        <v>Won</v>
      </c>
      <c r="X3800" t="str">
        <f>_xlfn.XLOOKUP(B3800,'Customers'!A:A,'Customers'!E:E,"")</f>
        <v>Enterprise</v>
      </c>
      <c r="Y3800">
        <f t="shared" si="535"/>
        <v>1</v>
      </c>
      <c r="Z3800">
        <f t="shared" si="536"/>
        <v>-41</v>
      </c>
      <c r="AA3800">
        <f t="shared" si="539"/>
        <v>0</v>
      </c>
    </row>
    <row r="3801" spans="1:27">
      <c r="A3801" t="s">
        <v>10520</v>
      </c>
      <c r="B3801" t="s">
        <v>9616</v>
      </c>
      <c r="C3801" t="s">
        <v>2427</v>
      </c>
      <c r="D3801" t="s">
        <v>66</v>
      </c>
      <c r="E3801" t="s">
        <v>177</v>
      </c>
      <c r="F3801" t="s">
        <v>10521</v>
      </c>
      <c r="G3801" s="6">
        <f t="shared" si="531"/>
        <v>22316</v>
      </c>
      <c r="H3801" t="s">
        <v>56</v>
      </c>
      <c r="I3801" t="s">
        <v>361</v>
      </c>
      <c r="J3801" t="str">
        <f t="shared" si="532"/>
        <v>Jalsa Parsa</v>
      </c>
      <c r="K3801" t="s">
        <v>2641</v>
      </c>
      <c r="L3801" s="7">
        <f t="shared" si="537"/>
        <v>44794</v>
      </c>
      <c r="M3801" s="7">
        <v>44969</v>
      </c>
      <c r="N3801" s="1">
        <f t="shared" si="533"/>
        <v>44969</v>
      </c>
      <c r="P3801" s="7" t="str">
        <f t="shared" si="538"/>
        <v/>
      </c>
      <c r="R3801">
        <v>0</v>
      </c>
      <c r="S3801">
        <v>1</v>
      </c>
      <c r="T3801">
        <v>13.1</v>
      </c>
      <c r="U3801" t="s">
        <v>100</v>
      </c>
      <c r="W3801" t="str">
        <f t="shared" si="534"/>
        <v>Open</v>
      </c>
      <c r="X3801" t="str">
        <f>_xlfn.XLOOKUP(B3801,'Customers'!A:A,'Customers'!E:E,"")</f>
        <v>SMB</v>
      </c>
      <c r="Y3801">
        <f t="shared" si="535"/>
        <v>0</v>
      </c>
      <c r="Z3801" t="str">
        <f t="shared" si="536"/>
        <v/>
      </c>
      <c r="AA3801">
        <f t="shared" si="539"/>
        <v>0</v>
      </c>
    </row>
    <row r="3802" spans="1:27">
      <c r="A3802" t="s">
        <v>10522</v>
      </c>
      <c r="B3802" t="s">
        <v>524</v>
      </c>
      <c r="C3802" t="s">
        <v>4227</v>
      </c>
      <c r="D3802" t="s">
        <v>183</v>
      </c>
      <c r="E3802" t="s">
        <v>20</v>
      </c>
      <c r="F3802" t="s">
        <v>10523</v>
      </c>
      <c r="G3802" s="6">
        <f t="shared" si="531"/>
        <v>7027</v>
      </c>
      <c r="H3802" t="s">
        <v>47</v>
      </c>
      <c r="I3802" t="s">
        <v>145</v>
      </c>
      <c r="J3802" t="str">
        <f t="shared" si="532"/>
        <v>Krish Varughese</v>
      </c>
      <c r="K3802" t="s">
        <v>3607</v>
      </c>
      <c r="L3802" s="7">
        <f t="shared" si="537"/>
        <v>45009</v>
      </c>
      <c r="M3802" s="7">
        <v>45067</v>
      </c>
      <c r="N3802" s="1">
        <f t="shared" si="533"/>
        <v>45067</v>
      </c>
      <c r="P3802" s="7" t="str">
        <f t="shared" si="538"/>
        <v/>
      </c>
      <c r="R3802">
        <v>0</v>
      </c>
      <c r="S3802">
        <v>1</v>
      </c>
      <c r="T3802">
        <v>15.1</v>
      </c>
      <c r="U3802" t="s">
        <v>33</v>
      </c>
      <c r="W3802" t="str">
        <f t="shared" si="534"/>
        <v>Open</v>
      </c>
      <c r="X3802" t="str">
        <f>_xlfn.XLOOKUP(B3802,'Customers'!A:A,'Customers'!E:E,"")</f>
        <v>SMB</v>
      </c>
      <c r="Y3802">
        <f t="shared" si="535"/>
        <v>0</v>
      </c>
      <c r="Z3802" t="str">
        <f t="shared" si="536"/>
        <v/>
      </c>
      <c r="AA3802">
        <f t="shared" si="539"/>
        <v>0</v>
      </c>
    </row>
    <row r="3803" spans="1:27">
      <c r="A3803" t="s">
        <v>10524</v>
      </c>
      <c r="B3803" t="s">
        <v>2430</v>
      </c>
      <c r="C3803" t="s">
        <v>208</v>
      </c>
      <c r="D3803" t="s">
        <v>183</v>
      </c>
      <c r="E3803" t="s">
        <v>91</v>
      </c>
      <c r="F3803" t="s">
        <v>10525</v>
      </c>
      <c r="G3803" s="6">
        <f t="shared" si="531"/>
        <v>6790</v>
      </c>
      <c r="H3803" t="s">
        <v>22</v>
      </c>
      <c r="I3803" t="s">
        <v>232</v>
      </c>
      <c r="J3803" t="str">
        <f t="shared" si="532"/>
        <v>Patrick Sama</v>
      </c>
      <c r="K3803" t="s">
        <v>3770</v>
      </c>
      <c r="L3803" s="7">
        <f t="shared" si="537"/>
        <v>45417</v>
      </c>
      <c r="M3803" s="7">
        <v>45501</v>
      </c>
      <c r="N3803" s="1">
        <f t="shared" si="533"/>
        <v>45501</v>
      </c>
      <c r="O3803" s="7">
        <v>45566</v>
      </c>
      <c r="P3803" s="7">
        <f t="shared" si="538"/>
        <v>45566</v>
      </c>
      <c r="Q3803">
        <v>149</v>
      </c>
      <c r="R3803">
        <v>0</v>
      </c>
      <c r="S3803">
        <v>1</v>
      </c>
      <c r="T3803">
        <v>2</v>
      </c>
      <c r="U3803" t="s">
        <v>33</v>
      </c>
      <c r="W3803" t="str">
        <f t="shared" si="534"/>
        <v>Won</v>
      </c>
      <c r="X3803" t="str">
        <f>_xlfn.XLOOKUP(B3803,'Customers'!A:A,'Customers'!E:E,"")</f>
        <v>Enterprise</v>
      </c>
      <c r="Y3803">
        <f t="shared" si="535"/>
        <v>1</v>
      </c>
      <c r="Z3803">
        <f t="shared" si="536"/>
        <v>65</v>
      </c>
      <c r="AA3803">
        <f t="shared" si="539"/>
        <v>1</v>
      </c>
    </row>
    <row r="3804" spans="1:27">
      <c r="A3804" t="s">
        <v>10526</v>
      </c>
      <c r="B3804" t="s">
        <v>1864</v>
      </c>
      <c r="C3804" t="s">
        <v>4117</v>
      </c>
      <c r="D3804" t="s">
        <v>37</v>
      </c>
      <c r="E3804" t="s">
        <v>45</v>
      </c>
      <c r="F3804" t="s">
        <v>10527</v>
      </c>
      <c r="G3804" s="6">
        <f t="shared" si="531"/>
        <v>193422</v>
      </c>
      <c r="H3804" t="s">
        <v>22</v>
      </c>
      <c r="I3804" t="s">
        <v>274</v>
      </c>
      <c r="J3804" t="str">
        <f t="shared" si="532"/>
        <v>Rachit Lall</v>
      </c>
      <c r="K3804" t="s">
        <v>2617</v>
      </c>
      <c r="L3804" s="7">
        <f t="shared" si="537"/>
        <v>45122</v>
      </c>
      <c r="N3804" s="1" t="str">
        <f t="shared" si="533"/>
        <v/>
      </c>
      <c r="P3804" s="7" t="str">
        <f t="shared" si="538"/>
        <v/>
      </c>
      <c r="R3804">
        <v>0</v>
      </c>
      <c r="S3804">
        <v>1</v>
      </c>
      <c r="T3804">
        <v>14.9</v>
      </c>
      <c r="U3804" t="s">
        <v>58</v>
      </c>
      <c r="W3804" t="str">
        <f t="shared" si="534"/>
        <v>Open</v>
      </c>
      <c r="X3804" t="str">
        <f>_xlfn.XLOOKUP(B3804,'Customers'!A:A,'Customers'!E:E,"")</f>
        <v>Mid-Market</v>
      </c>
      <c r="Y3804">
        <f t="shared" si="535"/>
        <v>0</v>
      </c>
      <c r="Z3804" t="str">
        <f t="shared" si="536"/>
        <v/>
      </c>
      <c r="AA3804">
        <f t="shared" si="539"/>
        <v>0</v>
      </c>
    </row>
    <row r="3805" spans="1:27">
      <c r="A3805" t="s">
        <v>10528</v>
      </c>
      <c r="B3805" t="s">
        <v>1967</v>
      </c>
      <c r="C3805" t="s">
        <v>18</v>
      </c>
      <c r="D3805" t="s">
        <v>53</v>
      </c>
      <c r="E3805" t="s">
        <v>115</v>
      </c>
      <c r="F3805" t="s">
        <v>10529</v>
      </c>
      <c r="G3805" s="6">
        <f t="shared" si="531"/>
        <v>23046</v>
      </c>
      <c r="H3805" t="s">
        <v>161</v>
      </c>
      <c r="I3805" t="s">
        <v>237</v>
      </c>
      <c r="J3805" t="str">
        <f t="shared" si="532"/>
        <v>Vidhi Mital</v>
      </c>
      <c r="K3805" t="s">
        <v>3409</v>
      </c>
      <c r="L3805" s="7">
        <f t="shared" si="537"/>
        <v>44675</v>
      </c>
      <c r="M3805" s="7">
        <v>44750</v>
      </c>
      <c r="N3805" s="1">
        <f t="shared" si="533"/>
        <v>44750</v>
      </c>
      <c r="O3805" s="7">
        <v>44784</v>
      </c>
      <c r="P3805" s="7">
        <f t="shared" si="538"/>
        <v>44784</v>
      </c>
      <c r="Q3805">
        <v>109</v>
      </c>
      <c r="R3805">
        <v>0</v>
      </c>
      <c r="S3805">
        <v>1</v>
      </c>
      <c r="T3805">
        <v>23.5</v>
      </c>
      <c r="U3805" t="s">
        <v>33</v>
      </c>
      <c r="W3805" t="str">
        <f t="shared" si="534"/>
        <v>Lost</v>
      </c>
      <c r="X3805" t="str">
        <f>_xlfn.XLOOKUP(B3805,'Customers'!A:A,'Customers'!E:E,"")</f>
        <v>Enterprise</v>
      </c>
      <c r="Y3805">
        <f t="shared" si="535"/>
        <v>1</v>
      </c>
      <c r="Z3805">
        <f t="shared" si="536"/>
        <v>34</v>
      </c>
      <c r="AA3805">
        <f t="shared" si="539"/>
        <v>1</v>
      </c>
    </row>
    <row r="3806" spans="1:27">
      <c r="A3806" t="s">
        <v>10530</v>
      </c>
      <c r="B3806" t="s">
        <v>5428</v>
      </c>
      <c r="C3806" t="s">
        <v>1805</v>
      </c>
      <c r="D3806" t="s">
        <v>19</v>
      </c>
      <c r="E3806" t="s">
        <v>91</v>
      </c>
      <c r="F3806" t="s">
        <v>10531</v>
      </c>
      <c r="G3806" s="6">
        <f t="shared" si="531"/>
        <v>1565</v>
      </c>
      <c r="H3806" t="s">
        <v>56</v>
      </c>
      <c r="I3806" t="s">
        <v>48</v>
      </c>
      <c r="J3806" t="str">
        <f t="shared" si="532"/>
        <v>Rachit Lall</v>
      </c>
      <c r="K3806" t="s">
        <v>128</v>
      </c>
      <c r="L3806" s="7">
        <f t="shared" si="537"/>
        <v>45024</v>
      </c>
      <c r="M3806" s="7">
        <v>45125</v>
      </c>
      <c r="N3806" s="1">
        <f t="shared" si="533"/>
        <v>45125</v>
      </c>
      <c r="O3806" s="7">
        <v>45207</v>
      </c>
      <c r="P3806" s="7">
        <f t="shared" si="538"/>
        <v>45207</v>
      </c>
      <c r="Q3806">
        <v>183</v>
      </c>
      <c r="R3806">
        <v>1</v>
      </c>
      <c r="S3806">
        <v>3</v>
      </c>
      <c r="T3806">
        <v>26.6</v>
      </c>
      <c r="U3806" t="s">
        <v>42</v>
      </c>
      <c r="W3806" t="str">
        <f t="shared" si="534"/>
        <v>Won</v>
      </c>
      <c r="X3806" t="str">
        <f>_xlfn.XLOOKUP(B3806,'Customers'!A:A,'Customers'!E:E,"")</f>
        <v>SMB</v>
      </c>
      <c r="Y3806">
        <f t="shared" si="535"/>
        <v>1</v>
      </c>
      <c r="Z3806">
        <f t="shared" si="536"/>
        <v>82</v>
      </c>
      <c r="AA3806">
        <f t="shared" si="539"/>
        <v>1</v>
      </c>
    </row>
    <row r="3807" spans="1:27">
      <c r="A3807" t="s">
        <v>10532</v>
      </c>
      <c r="B3807" t="s">
        <v>175</v>
      </c>
      <c r="C3807" t="s">
        <v>18</v>
      </c>
      <c r="D3807" t="s">
        <v>66</v>
      </c>
      <c r="E3807" t="s">
        <v>20</v>
      </c>
      <c r="F3807" t="s">
        <v>10533</v>
      </c>
      <c r="G3807" s="6">
        <f t="shared" si="531"/>
        <v>18180</v>
      </c>
      <c r="H3807" t="s">
        <v>39</v>
      </c>
      <c r="I3807" t="s">
        <v>98</v>
      </c>
      <c r="J3807" t="str">
        <f t="shared" si="532"/>
        <v>Amruta Sinha</v>
      </c>
      <c r="K3807" t="s">
        <v>10534</v>
      </c>
      <c r="L3807" s="7">
        <f t="shared" si="537"/>
        <v>44947</v>
      </c>
      <c r="M3807" s="7">
        <v>45049</v>
      </c>
      <c r="N3807" s="1">
        <f t="shared" si="533"/>
        <v>45049</v>
      </c>
      <c r="P3807" s="7" t="str">
        <f t="shared" si="538"/>
        <v/>
      </c>
      <c r="R3807">
        <v>0</v>
      </c>
      <c r="S3807">
        <v>1</v>
      </c>
      <c r="T3807">
        <v>17.100000000000001</v>
      </c>
      <c r="U3807" t="s">
        <v>58</v>
      </c>
      <c r="W3807" t="str">
        <f t="shared" si="534"/>
        <v>Open</v>
      </c>
      <c r="X3807" t="str">
        <f>_xlfn.XLOOKUP(B3807,'Customers'!A:A,'Customers'!E:E,"")</f>
        <v>SMB</v>
      </c>
      <c r="Y3807">
        <f t="shared" si="535"/>
        <v>0</v>
      </c>
      <c r="Z3807" t="str">
        <f t="shared" si="536"/>
        <v/>
      </c>
      <c r="AA3807">
        <f t="shared" si="539"/>
        <v>0</v>
      </c>
    </row>
    <row r="3808" spans="1:27">
      <c r="A3808" t="s">
        <v>10535</v>
      </c>
      <c r="B3808" t="s">
        <v>4441</v>
      </c>
      <c r="C3808" t="s">
        <v>18</v>
      </c>
      <c r="D3808" t="s">
        <v>37</v>
      </c>
      <c r="E3808" t="s">
        <v>115</v>
      </c>
      <c r="F3808" t="s">
        <v>10536</v>
      </c>
      <c r="G3808" s="6">
        <f t="shared" si="531"/>
        <v>135055</v>
      </c>
      <c r="H3808" t="s">
        <v>151</v>
      </c>
      <c r="I3808" t="s">
        <v>258</v>
      </c>
      <c r="J3808" t="str">
        <f t="shared" si="532"/>
        <v>Jasmit Gour</v>
      </c>
      <c r="K3808" t="s">
        <v>2705</v>
      </c>
      <c r="L3808" s="7">
        <f t="shared" si="537"/>
        <v>45288</v>
      </c>
      <c r="M3808" s="7">
        <v>45368</v>
      </c>
      <c r="N3808" s="1">
        <f t="shared" si="533"/>
        <v>45368</v>
      </c>
      <c r="O3808" s="7">
        <v>45321</v>
      </c>
      <c r="P3808" s="7">
        <f t="shared" si="538"/>
        <v>45321</v>
      </c>
      <c r="Q3808">
        <v>33</v>
      </c>
      <c r="R3808">
        <v>0</v>
      </c>
      <c r="S3808">
        <v>1</v>
      </c>
      <c r="T3808">
        <v>35</v>
      </c>
      <c r="U3808" t="s">
        <v>25</v>
      </c>
      <c r="W3808" t="str">
        <f t="shared" si="534"/>
        <v>Lost</v>
      </c>
      <c r="X3808" t="str">
        <f>_xlfn.XLOOKUP(B3808,'Customers'!A:A,'Customers'!E:E,"")</f>
        <v>SMB</v>
      </c>
      <c r="Y3808">
        <f t="shared" si="535"/>
        <v>1</v>
      </c>
      <c r="Z3808">
        <f t="shared" si="536"/>
        <v>-47</v>
      </c>
      <c r="AA3808">
        <f t="shared" si="539"/>
        <v>0</v>
      </c>
    </row>
    <row r="3809" spans="1:27">
      <c r="A3809" t="s">
        <v>10537</v>
      </c>
      <c r="B3809" t="s">
        <v>2416</v>
      </c>
      <c r="C3809" t="s">
        <v>2676</v>
      </c>
      <c r="D3809" t="s">
        <v>66</v>
      </c>
      <c r="E3809" t="s">
        <v>20</v>
      </c>
      <c r="F3809" t="s">
        <v>10538</v>
      </c>
      <c r="G3809" s="6">
        <f t="shared" si="531"/>
        <v>18408</v>
      </c>
      <c r="H3809" t="s">
        <v>151</v>
      </c>
      <c r="I3809" t="s">
        <v>68</v>
      </c>
      <c r="J3809" t="str">
        <f t="shared" si="532"/>
        <v>Anamika Keer</v>
      </c>
      <c r="K3809" t="s">
        <v>228</v>
      </c>
      <c r="L3809" s="7">
        <f t="shared" si="537"/>
        <v>44701</v>
      </c>
      <c r="N3809" s="1" t="str">
        <f t="shared" si="533"/>
        <v/>
      </c>
      <c r="P3809" s="7" t="str">
        <f t="shared" si="538"/>
        <v/>
      </c>
      <c r="R3809">
        <v>0</v>
      </c>
      <c r="S3809">
        <v>1</v>
      </c>
      <c r="T3809">
        <v>31.9</v>
      </c>
      <c r="U3809" t="s">
        <v>33</v>
      </c>
      <c r="W3809" t="str">
        <f t="shared" si="534"/>
        <v>Open</v>
      </c>
      <c r="X3809" t="str">
        <f>_xlfn.XLOOKUP(B3809,'Customers'!A:A,'Customers'!E:E,"")</f>
        <v>SMB</v>
      </c>
      <c r="Y3809">
        <f t="shared" si="535"/>
        <v>0</v>
      </c>
      <c r="Z3809" t="str">
        <f t="shared" si="536"/>
        <v/>
      </c>
      <c r="AA3809">
        <f t="shared" si="539"/>
        <v>0</v>
      </c>
    </row>
    <row r="3810" spans="1:27">
      <c r="A3810" t="s">
        <v>10539</v>
      </c>
      <c r="B3810" t="s">
        <v>8390</v>
      </c>
      <c r="C3810" t="s">
        <v>5341</v>
      </c>
      <c r="D3810" t="s">
        <v>37</v>
      </c>
      <c r="E3810" t="s">
        <v>20</v>
      </c>
      <c r="F3810" t="s">
        <v>10540</v>
      </c>
      <c r="G3810" s="6">
        <f t="shared" si="531"/>
        <v>171652</v>
      </c>
      <c r="H3810" t="s">
        <v>30</v>
      </c>
      <c r="I3810" t="s">
        <v>232</v>
      </c>
      <c r="J3810" t="str">
        <f t="shared" si="532"/>
        <v>Patrick Sama</v>
      </c>
      <c r="K3810" t="s">
        <v>10541</v>
      </c>
      <c r="L3810" s="7">
        <f t="shared" si="537"/>
        <v>45626</v>
      </c>
      <c r="M3810" s="7">
        <v>45664</v>
      </c>
      <c r="N3810" s="1">
        <f t="shared" si="533"/>
        <v>45664</v>
      </c>
      <c r="P3810" s="7" t="str">
        <f t="shared" si="538"/>
        <v/>
      </c>
      <c r="R3810">
        <v>0</v>
      </c>
      <c r="S3810">
        <v>1</v>
      </c>
      <c r="T3810">
        <v>12.9</v>
      </c>
      <c r="U3810" t="s">
        <v>25</v>
      </c>
      <c r="W3810" t="str">
        <f t="shared" si="534"/>
        <v>Open</v>
      </c>
      <c r="X3810" t="str">
        <f>_xlfn.XLOOKUP(B3810,'Customers'!A:A,'Customers'!E:E,"")</f>
        <v>Mid-Market</v>
      </c>
      <c r="Y3810">
        <f t="shared" si="535"/>
        <v>0</v>
      </c>
      <c r="Z3810" t="str">
        <f t="shared" si="536"/>
        <v/>
      </c>
      <c r="AA3810">
        <f t="shared" si="539"/>
        <v>0</v>
      </c>
    </row>
    <row r="3811" spans="1:27">
      <c r="A3811" t="s">
        <v>10542</v>
      </c>
      <c r="B3811" t="s">
        <v>6071</v>
      </c>
      <c r="C3811" t="s">
        <v>2393</v>
      </c>
      <c r="D3811" t="s">
        <v>66</v>
      </c>
      <c r="E3811" t="s">
        <v>91</v>
      </c>
      <c r="F3811" t="s">
        <v>10543</v>
      </c>
      <c r="G3811" s="6">
        <f t="shared" si="531"/>
        <v>22709</v>
      </c>
      <c r="H3811" t="s">
        <v>172</v>
      </c>
      <c r="I3811" t="s">
        <v>117</v>
      </c>
      <c r="J3811" t="str">
        <f t="shared" si="532"/>
        <v>Ekta Uppal</v>
      </c>
      <c r="K3811" t="s">
        <v>6742</v>
      </c>
      <c r="L3811" s="7">
        <f t="shared" si="537"/>
        <v>45377</v>
      </c>
      <c r="M3811" s="7">
        <v>45492</v>
      </c>
      <c r="N3811" s="1">
        <f t="shared" si="533"/>
        <v>45492</v>
      </c>
      <c r="O3811" s="7">
        <v>45505</v>
      </c>
      <c r="P3811" s="7">
        <f t="shared" si="538"/>
        <v>45505</v>
      </c>
      <c r="Q3811">
        <v>128</v>
      </c>
      <c r="R3811">
        <v>0</v>
      </c>
      <c r="S3811">
        <v>1</v>
      </c>
      <c r="T3811">
        <v>6.9</v>
      </c>
      <c r="U3811" t="s">
        <v>25</v>
      </c>
      <c r="W3811" t="str">
        <f t="shared" si="534"/>
        <v>Won</v>
      </c>
      <c r="X3811" t="str">
        <f>_xlfn.XLOOKUP(B3811,'Customers'!A:A,'Customers'!E:E,"")</f>
        <v>Enterprise</v>
      </c>
      <c r="Y3811">
        <f t="shared" si="535"/>
        <v>1</v>
      </c>
      <c r="Z3811">
        <f t="shared" si="536"/>
        <v>13</v>
      </c>
      <c r="AA3811">
        <f t="shared" si="539"/>
        <v>0</v>
      </c>
    </row>
    <row r="3812" spans="1:27">
      <c r="A3812" t="s">
        <v>10544</v>
      </c>
      <c r="B3812" t="s">
        <v>3485</v>
      </c>
      <c r="C3812" t="s">
        <v>1712</v>
      </c>
      <c r="D3812" t="s">
        <v>66</v>
      </c>
      <c r="E3812" t="s">
        <v>28</v>
      </c>
      <c r="F3812" t="s">
        <v>10545</v>
      </c>
      <c r="G3812" s="6">
        <f t="shared" si="531"/>
        <v>5046</v>
      </c>
      <c r="H3812" t="s">
        <v>56</v>
      </c>
      <c r="I3812" t="s">
        <v>237</v>
      </c>
      <c r="J3812" t="str">
        <f t="shared" si="532"/>
        <v>Vidhi Mital</v>
      </c>
      <c r="K3812" t="s">
        <v>8444</v>
      </c>
      <c r="L3812" s="7">
        <f t="shared" si="537"/>
        <v>45606</v>
      </c>
      <c r="M3812" s="7">
        <v>45686</v>
      </c>
      <c r="N3812" s="1">
        <f t="shared" si="533"/>
        <v>45686</v>
      </c>
      <c r="P3812" s="7" t="str">
        <f t="shared" si="538"/>
        <v/>
      </c>
      <c r="R3812">
        <v>0</v>
      </c>
      <c r="S3812">
        <v>1</v>
      </c>
      <c r="T3812">
        <v>29.1</v>
      </c>
      <c r="U3812" t="s">
        <v>100</v>
      </c>
      <c r="W3812" t="str">
        <f t="shared" si="534"/>
        <v>Open</v>
      </c>
      <c r="X3812" t="str">
        <f>_xlfn.XLOOKUP(B3812,'Customers'!A:A,'Customers'!E:E,"")</f>
        <v>Enterprise</v>
      </c>
      <c r="Y3812">
        <f t="shared" si="535"/>
        <v>0</v>
      </c>
      <c r="Z3812" t="str">
        <f t="shared" si="536"/>
        <v/>
      </c>
      <c r="AA3812">
        <f t="shared" si="539"/>
        <v>0</v>
      </c>
    </row>
    <row r="3813" spans="1:27">
      <c r="A3813" t="s">
        <v>10546</v>
      </c>
      <c r="B3813" t="s">
        <v>1387</v>
      </c>
      <c r="C3813" t="s">
        <v>2205</v>
      </c>
      <c r="D3813" t="s">
        <v>183</v>
      </c>
      <c r="E3813" t="s">
        <v>45</v>
      </c>
      <c r="F3813" t="s">
        <v>1292</v>
      </c>
      <c r="G3813" s="6">
        <f t="shared" si="531"/>
        <v>12000</v>
      </c>
      <c r="H3813" t="s">
        <v>56</v>
      </c>
      <c r="I3813" t="s">
        <v>93</v>
      </c>
      <c r="J3813" t="str">
        <f t="shared" si="532"/>
        <v>Owen Mane</v>
      </c>
      <c r="K3813" t="s">
        <v>10547</v>
      </c>
      <c r="L3813" s="7">
        <f t="shared" si="537"/>
        <v>44942</v>
      </c>
      <c r="M3813" s="7">
        <v>44974</v>
      </c>
      <c r="N3813" s="1">
        <f t="shared" si="533"/>
        <v>44974</v>
      </c>
      <c r="P3813" s="7" t="str">
        <f t="shared" si="538"/>
        <v/>
      </c>
      <c r="R3813">
        <v>0</v>
      </c>
      <c r="S3813">
        <v>1</v>
      </c>
      <c r="T3813">
        <v>3.4</v>
      </c>
      <c r="U3813" t="s">
        <v>42</v>
      </c>
      <c r="W3813" t="str">
        <f t="shared" si="534"/>
        <v>Open</v>
      </c>
      <c r="X3813" t="str">
        <f>_xlfn.XLOOKUP(B3813,'Customers'!A:A,'Customers'!E:E,"")</f>
        <v>Enterprise</v>
      </c>
      <c r="Y3813">
        <f t="shared" si="535"/>
        <v>0</v>
      </c>
      <c r="Z3813" t="str">
        <f t="shared" si="536"/>
        <v/>
      </c>
      <c r="AA3813">
        <f t="shared" si="539"/>
        <v>0</v>
      </c>
    </row>
    <row r="3814" spans="1:27">
      <c r="A3814" t="s">
        <v>10548</v>
      </c>
      <c r="B3814" t="s">
        <v>6133</v>
      </c>
      <c r="C3814" t="s">
        <v>2073</v>
      </c>
      <c r="D3814" t="s">
        <v>19</v>
      </c>
      <c r="E3814" t="s">
        <v>20</v>
      </c>
      <c r="F3814" t="s">
        <v>10549</v>
      </c>
      <c r="G3814" s="6">
        <f t="shared" si="531"/>
        <v>3590</v>
      </c>
      <c r="H3814" t="s">
        <v>151</v>
      </c>
      <c r="I3814" t="s">
        <v>127</v>
      </c>
      <c r="J3814" t="str">
        <f t="shared" si="532"/>
        <v>Kashish Patla</v>
      </c>
      <c r="K3814" t="s">
        <v>5225</v>
      </c>
      <c r="L3814" s="7">
        <f t="shared" si="537"/>
        <v>45006</v>
      </c>
      <c r="M3814" s="7">
        <v>45031</v>
      </c>
      <c r="N3814" s="1">
        <f t="shared" si="533"/>
        <v>45031</v>
      </c>
      <c r="P3814" s="7" t="str">
        <f t="shared" si="538"/>
        <v/>
      </c>
      <c r="R3814">
        <v>0</v>
      </c>
      <c r="S3814">
        <v>1</v>
      </c>
      <c r="U3814" t="s">
        <v>33</v>
      </c>
      <c r="W3814" t="str">
        <f t="shared" si="534"/>
        <v>Open</v>
      </c>
      <c r="X3814" t="str">
        <f>_xlfn.XLOOKUP(B3814,'Customers'!A:A,'Customers'!E:E,"")</f>
        <v>SMB</v>
      </c>
      <c r="Y3814">
        <f t="shared" si="535"/>
        <v>0</v>
      </c>
      <c r="Z3814" t="str">
        <f t="shared" si="536"/>
        <v/>
      </c>
      <c r="AA3814">
        <f t="shared" si="539"/>
        <v>0</v>
      </c>
    </row>
    <row r="3815" spans="1:27">
      <c r="A3815" t="s">
        <v>10550</v>
      </c>
      <c r="B3815" t="s">
        <v>5495</v>
      </c>
      <c r="C3815" t="s">
        <v>426</v>
      </c>
      <c r="D3815" t="s">
        <v>53</v>
      </c>
      <c r="E3815" t="s">
        <v>28</v>
      </c>
      <c r="F3815" t="s">
        <v>10551</v>
      </c>
      <c r="G3815" s="6">
        <f t="shared" si="531"/>
        <v>15721</v>
      </c>
      <c r="H3815" t="s">
        <v>172</v>
      </c>
      <c r="I3815" t="s">
        <v>268</v>
      </c>
      <c r="J3815" t="str">
        <f t="shared" si="532"/>
        <v>Panini Kade</v>
      </c>
      <c r="K3815" t="s">
        <v>5962</v>
      </c>
      <c r="L3815" s="7">
        <f t="shared" si="537"/>
        <v>45035</v>
      </c>
      <c r="M3815" s="7">
        <v>45060</v>
      </c>
      <c r="N3815" s="1">
        <f t="shared" si="533"/>
        <v>45060</v>
      </c>
      <c r="P3815" s="7" t="str">
        <f t="shared" si="538"/>
        <v/>
      </c>
      <c r="R3815">
        <v>0</v>
      </c>
      <c r="S3815">
        <v>1</v>
      </c>
      <c r="T3815">
        <v>28.6</v>
      </c>
      <c r="U3815" t="s">
        <v>100</v>
      </c>
      <c r="W3815" t="str">
        <f t="shared" si="534"/>
        <v>Open</v>
      </c>
      <c r="X3815" t="str">
        <f>_xlfn.XLOOKUP(B3815,'Customers'!A:A,'Customers'!E:E,"")</f>
        <v>SMB</v>
      </c>
      <c r="Y3815">
        <f t="shared" si="535"/>
        <v>0</v>
      </c>
      <c r="Z3815" t="str">
        <f t="shared" si="536"/>
        <v/>
      </c>
      <c r="AA3815">
        <f t="shared" si="539"/>
        <v>0</v>
      </c>
    </row>
    <row r="3816" spans="1:27">
      <c r="A3816" t="s">
        <v>10552</v>
      </c>
      <c r="B3816" t="s">
        <v>4385</v>
      </c>
      <c r="C3816" t="s">
        <v>915</v>
      </c>
      <c r="D3816" t="s">
        <v>53</v>
      </c>
      <c r="E3816" t="s">
        <v>177</v>
      </c>
      <c r="F3816" t="s">
        <v>10553</v>
      </c>
      <c r="G3816" s="6">
        <f t="shared" si="531"/>
        <v>35743</v>
      </c>
      <c r="H3816" t="s">
        <v>79</v>
      </c>
      <c r="I3816" t="s">
        <v>268</v>
      </c>
      <c r="J3816" t="str">
        <f t="shared" si="532"/>
        <v>Panini Kade</v>
      </c>
      <c r="K3816" t="s">
        <v>253</v>
      </c>
      <c r="L3816" s="7">
        <f t="shared" si="537"/>
        <v>44667</v>
      </c>
      <c r="M3816" s="7">
        <v>44770</v>
      </c>
      <c r="N3816" s="1">
        <f t="shared" si="533"/>
        <v>44770</v>
      </c>
      <c r="P3816" s="7" t="str">
        <f t="shared" si="538"/>
        <v/>
      </c>
      <c r="R3816">
        <v>0</v>
      </c>
      <c r="S3816">
        <v>1</v>
      </c>
      <c r="T3816">
        <v>3.4</v>
      </c>
      <c r="U3816" t="s">
        <v>25</v>
      </c>
      <c r="W3816" t="str">
        <f t="shared" si="534"/>
        <v>Open</v>
      </c>
      <c r="X3816" t="str">
        <f>_xlfn.XLOOKUP(B3816,'Customers'!A:A,'Customers'!E:E,"")</f>
        <v>Mid-Market</v>
      </c>
      <c r="Y3816">
        <f t="shared" si="535"/>
        <v>0</v>
      </c>
      <c r="Z3816" t="str">
        <f t="shared" si="536"/>
        <v/>
      </c>
      <c r="AA3816">
        <f t="shared" si="539"/>
        <v>0</v>
      </c>
    </row>
    <row r="3817" spans="1:27">
      <c r="A3817" t="s">
        <v>10554</v>
      </c>
      <c r="B3817" t="s">
        <v>10555</v>
      </c>
      <c r="C3817" t="s">
        <v>929</v>
      </c>
      <c r="D3817" t="s">
        <v>53</v>
      </c>
      <c r="E3817" t="s">
        <v>20</v>
      </c>
      <c r="F3817" t="s">
        <v>10556</v>
      </c>
      <c r="G3817" s="6">
        <f t="shared" si="531"/>
        <v>12319</v>
      </c>
      <c r="H3817" t="s">
        <v>151</v>
      </c>
      <c r="I3817" t="s">
        <v>145</v>
      </c>
      <c r="J3817" t="str">
        <f t="shared" si="532"/>
        <v>Krish Varughese</v>
      </c>
      <c r="K3817" t="s">
        <v>3388</v>
      </c>
      <c r="L3817" s="7">
        <f t="shared" si="537"/>
        <v>44784</v>
      </c>
      <c r="N3817" s="1" t="str">
        <f t="shared" si="533"/>
        <v/>
      </c>
      <c r="P3817" s="7" t="str">
        <f t="shared" si="538"/>
        <v/>
      </c>
      <c r="R3817">
        <v>0</v>
      </c>
      <c r="S3817">
        <v>1</v>
      </c>
      <c r="T3817">
        <v>32.799999999999997</v>
      </c>
      <c r="U3817" t="s">
        <v>25</v>
      </c>
      <c r="W3817" t="str">
        <f t="shared" si="534"/>
        <v>Open</v>
      </c>
      <c r="X3817" t="str">
        <f>_xlfn.XLOOKUP(B3817,'Customers'!A:A,'Customers'!E:E,"")</f>
        <v>Mid-Market</v>
      </c>
      <c r="Y3817">
        <f t="shared" si="535"/>
        <v>0</v>
      </c>
      <c r="Z3817" t="str">
        <f t="shared" si="536"/>
        <v/>
      </c>
      <c r="AA3817">
        <f t="shared" si="539"/>
        <v>0</v>
      </c>
    </row>
    <row r="3818" spans="1:27">
      <c r="A3818" t="s">
        <v>10557</v>
      </c>
      <c r="B3818" t="s">
        <v>4879</v>
      </c>
      <c r="C3818" t="s">
        <v>143</v>
      </c>
      <c r="D3818" t="s">
        <v>19</v>
      </c>
      <c r="E3818" t="s">
        <v>177</v>
      </c>
      <c r="F3818" t="s">
        <v>10558</v>
      </c>
      <c r="G3818" s="6">
        <f t="shared" si="531"/>
        <v>2966</v>
      </c>
      <c r="H3818" t="s">
        <v>79</v>
      </c>
      <c r="I3818" t="s">
        <v>258</v>
      </c>
      <c r="J3818" t="str">
        <f t="shared" si="532"/>
        <v>Jasmit Gour</v>
      </c>
      <c r="K3818" t="s">
        <v>936</v>
      </c>
      <c r="L3818" s="7">
        <f t="shared" si="537"/>
        <v>45177</v>
      </c>
      <c r="M3818" s="7">
        <v>45319</v>
      </c>
      <c r="N3818" s="1">
        <f t="shared" si="533"/>
        <v>45319</v>
      </c>
      <c r="P3818" s="7" t="str">
        <f t="shared" si="538"/>
        <v/>
      </c>
      <c r="R3818">
        <v>0</v>
      </c>
      <c r="S3818">
        <v>1</v>
      </c>
      <c r="T3818">
        <v>31</v>
      </c>
      <c r="U3818" t="s">
        <v>58</v>
      </c>
      <c r="W3818" t="str">
        <f t="shared" si="534"/>
        <v>Open</v>
      </c>
      <c r="X3818" t="str">
        <f>_xlfn.XLOOKUP(B3818,'Customers'!A:A,'Customers'!E:E,"")</f>
        <v>Mid-Market</v>
      </c>
      <c r="Y3818">
        <f t="shared" si="535"/>
        <v>0</v>
      </c>
      <c r="Z3818" t="str">
        <f t="shared" si="536"/>
        <v/>
      </c>
      <c r="AA3818">
        <f t="shared" si="539"/>
        <v>0</v>
      </c>
    </row>
    <row r="3819" spans="1:27">
      <c r="A3819" t="s">
        <v>10559</v>
      </c>
      <c r="B3819" t="s">
        <v>5541</v>
      </c>
      <c r="C3819" t="s">
        <v>18</v>
      </c>
      <c r="D3819" t="s">
        <v>37</v>
      </c>
      <c r="E3819" t="s">
        <v>20</v>
      </c>
      <c r="F3819" t="s">
        <v>10560</v>
      </c>
      <c r="G3819" s="6">
        <f t="shared" si="531"/>
        <v>95938</v>
      </c>
      <c r="H3819" t="s">
        <v>161</v>
      </c>
      <c r="I3819" t="s">
        <v>361</v>
      </c>
      <c r="J3819" t="str">
        <f t="shared" si="532"/>
        <v>Jalsa Parsa</v>
      </c>
      <c r="K3819" t="s">
        <v>1643</v>
      </c>
      <c r="L3819" s="7">
        <f t="shared" si="537"/>
        <v>45382</v>
      </c>
      <c r="M3819" s="7">
        <v>45518</v>
      </c>
      <c r="N3819" s="1">
        <f t="shared" si="533"/>
        <v>45518</v>
      </c>
      <c r="P3819" s="7" t="str">
        <f t="shared" si="538"/>
        <v/>
      </c>
      <c r="R3819">
        <v>0</v>
      </c>
      <c r="S3819">
        <v>1</v>
      </c>
      <c r="U3819" t="s">
        <v>25</v>
      </c>
      <c r="W3819" t="str">
        <f t="shared" si="534"/>
        <v>Open</v>
      </c>
      <c r="X3819" t="str">
        <f>_xlfn.XLOOKUP(B3819,'Customers'!A:A,'Customers'!E:E,"")</f>
        <v>Enterprise</v>
      </c>
      <c r="Y3819">
        <f t="shared" si="535"/>
        <v>0</v>
      </c>
      <c r="Z3819" t="str">
        <f t="shared" si="536"/>
        <v/>
      </c>
      <c r="AA3819">
        <f t="shared" si="539"/>
        <v>0</v>
      </c>
    </row>
    <row r="3820" spans="1:27">
      <c r="A3820" t="s">
        <v>10561</v>
      </c>
      <c r="B3820" t="s">
        <v>538</v>
      </c>
      <c r="C3820" t="s">
        <v>639</v>
      </c>
      <c r="D3820" t="s">
        <v>183</v>
      </c>
      <c r="E3820" t="s">
        <v>177</v>
      </c>
      <c r="F3820" t="s">
        <v>10562</v>
      </c>
      <c r="G3820" s="6">
        <f t="shared" si="531"/>
        <v>11469</v>
      </c>
      <c r="H3820" t="s">
        <v>172</v>
      </c>
      <c r="I3820" t="s">
        <v>80</v>
      </c>
      <c r="J3820" t="str">
        <f t="shared" si="532"/>
        <v>Shivani Natt</v>
      </c>
      <c r="K3820" t="s">
        <v>3963</v>
      </c>
      <c r="L3820" s="7">
        <f t="shared" si="537"/>
        <v>45563</v>
      </c>
      <c r="M3820" s="7">
        <v>45594</v>
      </c>
      <c r="N3820" s="1">
        <f t="shared" si="533"/>
        <v>45594</v>
      </c>
      <c r="P3820" s="7" t="str">
        <f t="shared" si="538"/>
        <v/>
      </c>
      <c r="R3820">
        <v>0</v>
      </c>
      <c r="S3820">
        <v>1</v>
      </c>
      <c r="T3820">
        <v>19.399999999999999</v>
      </c>
      <c r="U3820" t="s">
        <v>58</v>
      </c>
      <c r="W3820" t="str">
        <f t="shared" si="534"/>
        <v>Open</v>
      </c>
      <c r="X3820" t="str">
        <f>_xlfn.XLOOKUP(B3820,'Customers'!A:A,'Customers'!E:E,"")</f>
        <v>SMB</v>
      </c>
      <c r="Y3820">
        <f t="shared" si="535"/>
        <v>0</v>
      </c>
      <c r="Z3820" t="str">
        <f t="shared" si="536"/>
        <v/>
      </c>
      <c r="AA3820">
        <f t="shared" si="539"/>
        <v>0</v>
      </c>
    </row>
    <row r="3821" spans="1:27">
      <c r="A3821" t="s">
        <v>10563</v>
      </c>
      <c r="B3821" t="s">
        <v>1446</v>
      </c>
      <c r="C3821" t="s">
        <v>18</v>
      </c>
      <c r="D3821" t="s">
        <v>53</v>
      </c>
      <c r="E3821" t="s">
        <v>177</v>
      </c>
      <c r="F3821" t="s">
        <v>10564</v>
      </c>
      <c r="G3821" s="6">
        <f t="shared" si="531"/>
        <v>44692</v>
      </c>
      <c r="H3821" t="s">
        <v>56</v>
      </c>
      <c r="I3821" t="s">
        <v>73</v>
      </c>
      <c r="J3821" t="str">
        <f t="shared" si="532"/>
        <v>Karan Karnik</v>
      </c>
      <c r="K3821" t="s">
        <v>1602</v>
      </c>
      <c r="L3821" s="7">
        <f t="shared" si="537"/>
        <v>45060</v>
      </c>
      <c r="M3821" s="7">
        <v>45085</v>
      </c>
      <c r="N3821" s="1">
        <f t="shared" si="533"/>
        <v>45085</v>
      </c>
      <c r="P3821" s="7" t="str">
        <f t="shared" si="538"/>
        <v/>
      </c>
      <c r="R3821">
        <v>0</v>
      </c>
      <c r="S3821">
        <v>1</v>
      </c>
      <c r="T3821">
        <v>0.3</v>
      </c>
      <c r="U3821" t="s">
        <v>100</v>
      </c>
      <c r="W3821" t="str">
        <f t="shared" si="534"/>
        <v>Open</v>
      </c>
      <c r="X3821" t="str">
        <f>_xlfn.XLOOKUP(B3821,'Customers'!A:A,'Customers'!E:E,"")</f>
        <v>Mid-Market</v>
      </c>
      <c r="Y3821">
        <f t="shared" si="535"/>
        <v>0</v>
      </c>
      <c r="Z3821" t="str">
        <f t="shared" si="536"/>
        <v/>
      </c>
      <c r="AA3821">
        <f t="shared" si="539"/>
        <v>0</v>
      </c>
    </row>
    <row r="3822" spans="1:27">
      <c r="A3822" t="s">
        <v>10565</v>
      </c>
      <c r="B3822" t="s">
        <v>10482</v>
      </c>
      <c r="C3822" t="s">
        <v>3375</v>
      </c>
      <c r="D3822" t="s">
        <v>66</v>
      </c>
      <c r="E3822" t="s">
        <v>45</v>
      </c>
      <c r="F3822" t="s">
        <v>10566</v>
      </c>
      <c r="G3822" s="6">
        <f t="shared" si="531"/>
        <v>5043</v>
      </c>
      <c r="H3822" t="s">
        <v>172</v>
      </c>
      <c r="I3822" t="s">
        <v>117</v>
      </c>
      <c r="J3822" t="str">
        <f t="shared" si="532"/>
        <v>Ekta Uppal</v>
      </c>
      <c r="K3822" t="s">
        <v>173</v>
      </c>
      <c r="L3822" s="7">
        <f t="shared" si="537"/>
        <v>45186</v>
      </c>
      <c r="M3822" s="7">
        <v>45211</v>
      </c>
      <c r="N3822" s="1">
        <f t="shared" si="533"/>
        <v>45211</v>
      </c>
      <c r="P3822" s="7" t="str">
        <f t="shared" si="538"/>
        <v/>
      </c>
      <c r="R3822">
        <v>0</v>
      </c>
      <c r="S3822">
        <v>1</v>
      </c>
      <c r="T3822">
        <v>5.5</v>
      </c>
      <c r="U3822" t="s">
        <v>100</v>
      </c>
      <c r="W3822" t="str">
        <f t="shared" si="534"/>
        <v>Open</v>
      </c>
      <c r="X3822" t="str">
        <f>_xlfn.XLOOKUP(B3822,'Customers'!A:A,'Customers'!E:E,"")</f>
        <v>SMB</v>
      </c>
      <c r="Y3822">
        <f t="shared" si="535"/>
        <v>0</v>
      </c>
      <c r="Z3822" t="str">
        <f t="shared" si="536"/>
        <v/>
      </c>
      <c r="AA3822">
        <f t="shared" si="539"/>
        <v>0</v>
      </c>
    </row>
    <row r="3823" spans="1:27">
      <c r="A3823" t="s">
        <v>10567</v>
      </c>
      <c r="B3823" t="s">
        <v>2932</v>
      </c>
      <c r="C3823" t="s">
        <v>1777</v>
      </c>
      <c r="D3823" t="s">
        <v>37</v>
      </c>
      <c r="E3823" t="s">
        <v>54</v>
      </c>
      <c r="F3823" t="s">
        <v>10568</v>
      </c>
      <c r="G3823" s="6">
        <f t="shared" si="531"/>
        <v>133915</v>
      </c>
      <c r="H3823" t="s">
        <v>39</v>
      </c>
      <c r="I3823" t="s">
        <v>31</v>
      </c>
      <c r="J3823" t="str">
        <f t="shared" si="532"/>
        <v>Ati Seshadri</v>
      </c>
      <c r="K3823" t="s">
        <v>3392</v>
      </c>
      <c r="L3823" s="7">
        <f t="shared" si="537"/>
        <v>45506</v>
      </c>
      <c r="M3823" s="7">
        <v>45651</v>
      </c>
      <c r="N3823" s="1">
        <f t="shared" si="533"/>
        <v>45651</v>
      </c>
      <c r="P3823" s="7" t="str">
        <f t="shared" si="538"/>
        <v/>
      </c>
      <c r="R3823">
        <v>0</v>
      </c>
      <c r="S3823">
        <v>1</v>
      </c>
      <c r="T3823">
        <v>9.6</v>
      </c>
      <c r="U3823" t="s">
        <v>42</v>
      </c>
      <c r="W3823" t="str">
        <f t="shared" si="534"/>
        <v>Open</v>
      </c>
      <c r="X3823" t="str">
        <f>_xlfn.XLOOKUP(B3823,'Customers'!A:A,'Customers'!E:E,"")</f>
        <v>SMB</v>
      </c>
      <c r="Y3823">
        <f t="shared" si="535"/>
        <v>0</v>
      </c>
      <c r="Z3823" t="str">
        <f t="shared" si="536"/>
        <v/>
      </c>
      <c r="AA3823">
        <f t="shared" si="539"/>
        <v>0</v>
      </c>
    </row>
    <row r="3824" spans="1:27">
      <c r="A3824" t="s">
        <v>10569</v>
      </c>
      <c r="B3824" t="s">
        <v>108</v>
      </c>
      <c r="C3824" t="s">
        <v>1037</v>
      </c>
      <c r="D3824" t="s">
        <v>53</v>
      </c>
      <c r="E3824" t="s">
        <v>28</v>
      </c>
      <c r="F3824" t="s">
        <v>10570</v>
      </c>
      <c r="G3824" s="6">
        <f t="shared" si="531"/>
        <v>15535</v>
      </c>
      <c r="H3824" t="s">
        <v>30</v>
      </c>
      <c r="I3824" t="s">
        <v>62</v>
      </c>
      <c r="J3824" t="str">
        <f t="shared" si="532"/>
        <v>Jairaj Panchal</v>
      </c>
      <c r="K3824" t="s">
        <v>3158</v>
      </c>
      <c r="L3824" s="7">
        <f t="shared" si="537"/>
        <v>44809</v>
      </c>
      <c r="M3824" s="7">
        <v>44959</v>
      </c>
      <c r="N3824" s="1">
        <f t="shared" si="533"/>
        <v>44959</v>
      </c>
      <c r="P3824" s="7" t="str">
        <f t="shared" si="538"/>
        <v/>
      </c>
      <c r="R3824">
        <v>0</v>
      </c>
      <c r="S3824">
        <v>1</v>
      </c>
      <c r="T3824">
        <v>32.5</v>
      </c>
      <c r="U3824" t="s">
        <v>25</v>
      </c>
      <c r="W3824" t="str">
        <f t="shared" si="534"/>
        <v>Open</v>
      </c>
      <c r="X3824" t="str">
        <f>_xlfn.XLOOKUP(B3824,'Customers'!A:A,'Customers'!E:E,"")</f>
        <v>SMB</v>
      </c>
      <c r="Y3824">
        <f t="shared" si="535"/>
        <v>0</v>
      </c>
      <c r="Z3824" t="str">
        <f t="shared" si="536"/>
        <v/>
      </c>
      <c r="AA3824">
        <f t="shared" si="539"/>
        <v>0</v>
      </c>
    </row>
    <row r="3825" spans="1:27">
      <c r="A3825" t="s">
        <v>10571</v>
      </c>
      <c r="B3825" t="s">
        <v>5694</v>
      </c>
      <c r="C3825" t="s">
        <v>18</v>
      </c>
      <c r="D3825" t="s">
        <v>37</v>
      </c>
      <c r="E3825" t="s">
        <v>91</v>
      </c>
      <c r="F3825" t="s">
        <v>10572</v>
      </c>
      <c r="G3825" s="6">
        <f t="shared" si="531"/>
        <v>81682</v>
      </c>
      <c r="H3825" t="s">
        <v>79</v>
      </c>
      <c r="I3825" t="s">
        <v>93</v>
      </c>
      <c r="J3825" t="str">
        <f t="shared" si="532"/>
        <v>Owen Mane</v>
      </c>
      <c r="K3825" t="s">
        <v>5164</v>
      </c>
      <c r="L3825" s="7">
        <f t="shared" si="537"/>
        <v>44837</v>
      </c>
      <c r="N3825" s="1" t="str">
        <f t="shared" si="533"/>
        <v/>
      </c>
      <c r="O3825" s="7">
        <v>44913</v>
      </c>
      <c r="P3825" s="7">
        <f t="shared" si="538"/>
        <v>44913</v>
      </c>
      <c r="Q3825">
        <v>76</v>
      </c>
      <c r="R3825">
        <v>1</v>
      </c>
      <c r="S3825">
        <v>2</v>
      </c>
      <c r="T3825">
        <v>19.7</v>
      </c>
      <c r="U3825" t="s">
        <v>25</v>
      </c>
      <c r="W3825" t="str">
        <f t="shared" si="534"/>
        <v>Won</v>
      </c>
      <c r="X3825" t="str">
        <f>_xlfn.XLOOKUP(B3825,'Customers'!A:A,'Customers'!E:E,"")</f>
        <v>Mid-Market</v>
      </c>
      <c r="Y3825">
        <f t="shared" si="535"/>
        <v>1</v>
      </c>
      <c r="Z3825" t="str">
        <f t="shared" si="536"/>
        <v/>
      </c>
      <c r="AA3825">
        <f t="shared" si="539"/>
        <v>1</v>
      </c>
    </row>
    <row r="3826" spans="1:27">
      <c r="A3826" t="s">
        <v>10573</v>
      </c>
      <c r="B3826" t="s">
        <v>7890</v>
      </c>
      <c r="C3826" t="s">
        <v>1037</v>
      </c>
      <c r="D3826" t="s">
        <v>19</v>
      </c>
      <c r="E3826" t="s">
        <v>54</v>
      </c>
      <c r="F3826" t="s">
        <v>10574</v>
      </c>
      <c r="G3826" s="6">
        <f t="shared" si="531"/>
        <v>1796</v>
      </c>
      <c r="H3826" t="s">
        <v>79</v>
      </c>
      <c r="I3826" t="s">
        <v>23</v>
      </c>
      <c r="J3826" t="str">
        <f t="shared" si="532"/>
        <v>Nihal Bhasin</v>
      </c>
      <c r="K3826" t="s">
        <v>10575</v>
      </c>
      <c r="L3826" s="7">
        <f t="shared" si="537"/>
        <v>45628</v>
      </c>
      <c r="M3826" s="7">
        <v>45644</v>
      </c>
      <c r="N3826" s="1">
        <f t="shared" si="533"/>
        <v>45644</v>
      </c>
      <c r="P3826" s="7" t="str">
        <f t="shared" si="538"/>
        <v/>
      </c>
      <c r="R3826">
        <v>0</v>
      </c>
      <c r="S3826">
        <v>1</v>
      </c>
      <c r="T3826">
        <v>34.799999999999997</v>
      </c>
      <c r="U3826" t="s">
        <v>33</v>
      </c>
      <c r="W3826" t="str">
        <f t="shared" si="534"/>
        <v>Open</v>
      </c>
      <c r="X3826" t="str">
        <f>_xlfn.XLOOKUP(B3826,'Customers'!A:A,'Customers'!E:E,"")</f>
        <v>SMB</v>
      </c>
      <c r="Y3826">
        <f t="shared" si="535"/>
        <v>0</v>
      </c>
      <c r="Z3826" t="str">
        <f t="shared" si="536"/>
        <v/>
      </c>
      <c r="AA3826">
        <f t="shared" si="539"/>
        <v>0</v>
      </c>
    </row>
    <row r="3827" spans="1:27">
      <c r="A3827" t="s">
        <v>10576</v>
      </c>
      <c r="B3827" t="s">
        <v>3243</v>
      </c>
      <c r="C3827" t="s">
        <v>18</v>
      </c>
      <c r="D3827" t="s">
        <v>183</v>
      </c>
      <c r="E3827" t="s">
        <v>115</v>
      </c>
      <c r="F3827" t="s">
        <v>10577</v>
      </c>
      <c r="G3827" s="6">
        <f t="shared" si="531"/>
        <v>12559</v>
      </c>
      <c r="H3827" t="s">
        <v>79</v>
      </c>
      <c r="I3827" t="s">
        <v>3247</v>
      </c>
      <c r="J3827" t="str">
        <f t="shared" si="532"/>
        <v>Aachal Soni</v>
      </c>
      <c r="K3827" t="s">
        <v>4460</v>
      </c>
      <c r="L3827" s="7">
        <f t="shared" si="537"/>
        <v>44804</v>
      </c>
      <c r="M3827" s="7">
        <v>44912</v>
      </c>
      <c r="N3827" s="1">
        <f t="shared" si="533"/>
        <v>44912</v>
      </c>
      <c r="O3827" s="7">
        <v>44958</v>
      </c>
      <c r="P3827" s="7">
        <f t="shared" si="538"/>
        <v>44958</v>
      </c>
      <c r="Q3827">
        <v>154</v>
      </c>
      <c r="R3827">
        <v>0</v>
      </c>
      <c r="S3827">
        <v>1</v>
      </c>
      <c r="T3827">
        <v>8.3000000000000007</v>
      </c>
      <c r="U3827" t="s">
        <v>100</v>
      </c>
      <c r="W3827" t="str">
        <f t="shared" si="534"/>
        <v>Lost</v>
      </c>
      <c r="X3827" t="str">
        <f>_xlfn.XLOOKUP(B3827,'Customers'!A:A,'Customers'!E:E,"")</f>
        <v>Enterprise</v>
      </c>
      <c r="Y3827">
        <f t="shared" si="535"/>
        <v>1</v>
      </c>
      <c r="Z3827">
        <f t="shared" si="536"/>
        <v>46</v>
      </c>
      <c r="AA3827">
        <f t="shared" si="539"/>
        <v>1</v>
      </c>
    </row>
    <row r="3828" spans="1:27">
      <c r="A3828" t="s">
        <v>10578</v>
      </c>
      <c r="B3828" t="s">
        <v>6002</v>
      </c>
      <c r="C3828" t="s">
        <v>3396</v>
      </c>
      <c r="D3828" t="s">
        <v>183</v>
      </c>
      <c r="E3828" t="s">
        <v>91</v>
      </c>
      <c r="F3828" t="s">
        <v>10579</v>
      </c>
      <c r="G3828" s="6">
        <f t="shared" si="531"/>
        <v>5010</v>
      </c>
      <c r="H3828" t="s">
        <v>22</v>
      </c>
      <c r="I3828" t="s">
        <v>133</v>
      </c>
      <c r="J3828" t="str">
        <f t="shared" si="532"/>
        <v>Aachal Soni</v>
      </c>
      <c r="K3828" t="s">
        <v>559</v>
      </c>
      <c r="L3828" s="7">
        <f t="shared" si="537"/>
        <v>45536</v>
      </c>
      <c r="M3828" s="7">
        <v>45715</v>
      </c>
      <c r="N3828" s="1">
        <f t="shared" si="533"/>
        <v>45715</v>
      </c>
      <c r="O3828" s="7">
        <v>45580</v>
      </c>
      <c r="P3828" s="7">
        <f t="shared" si="538"/>
        <v>45580</v>
      </c>
      <c r="Q3828">
        <v>44</v>
      </c>
      <c r="R3828">
        <v>0</v>
      </c>
      <c r="S3828">
        <v>1</v>
      </c>
      <c r="T3828">
        <v>28.5</v>
      </c>
      <c r="U3828" t="s">
        <v>100</v>
      </c>
      <c r="W3828" t="str">
        <f t="shared" si="534"/>
        <v>Won</v>
      </c>
      <c r="X3828" t="str">
        <f>_xlfn.XLOOKUP(B3828,'Customers'!A:A,'Customers'!E:E,"")</f>
        <v>SMB</v>
      </c>
      <c r="Y3828">
        <f t="shared" si="535"/>
        <v>1</v>
      </c>
      <c r="Z3828">
        <f t="shared" si="536"/>
        <v>-135</v>
      </c>
      <c r="AA3828">
        <f t="shared" si="539"/>
        <v>0</v>
      </c>
    </row>
    <row r="3829" spans="1:27">
      <c r="A3829" t="s">
        <v>10580</v>
      </c>
      <c r="B3829" t="s">
        <v>4205</v>
      </c>
      <c r="C3829" t="s">
        <v>18</v>
      </c>
      <c r="D3829" t="s">
        <v>37</v>
      </c>
      <c r="E3829" t="s">
        <v>28</v>
      </c>
      <c r="F3829" t="s">
        <v>10581</v>
      </c>
      <c r="G3829" s="6">
        <f t="shared" si="531"/>
        <v>131687</v>
      </c>
      <c r="H3829" t="s">
        <v>172</v>
      </c>
      <c r="I3829" t="s">
        <v>232</v>
      </c>
      <c r="J3829" t="str">
        <f t="shared" si="532"/>
        <v>Patrick Sama</v>
      </c>
      <c r="K3829" t="s">
        <v>1000</v>
      </c>
      <c r="L3829" s="7">
        <f t="shared" si="537"/>
        <v>44683</v>
      </c>
      <c r="M3829" s="7">
        <v>44835</v>
      </c>
      <c r="N3829" s="1">
        <f t="shared" si="533"/>
        <v>44835</v>
      </c>
      <c r="P3829" s="7" t="str">
        <f t="shared" si="538"/>
        <v/>
      </c>
      <c r="R3829">
        <v>0</v>
      </c>
      <c r="S3829">
        <v>1</v>
      </c>
      <c r="T3829">
        <v>25.4</v>
      </c>
      <c r="U3829" t="s">
        <v>58</v>
      </c>
      <c r="W3829" t="str">
        <f t="shared" si="534"/>
        <v>Open</v>
      </c>
      <c r="X3829" t="str">
        <f>_xlfn.XLOOKUP(B3829,'Customers'!A:A,'Customers'!E:E,"")</f>
        <v>Mid-Market</v>
      </c>
      <c r="Y3829">
        <f t="shared" si="535"/>
        <v>0</v>
      </c>
      <c r="Z3829" t="str">
        <f t="shared" si="536"/>
        <v/>
      </c>
      <c r="AA3829">
        <f t="shared" si="539"/>
        <v>0</v>
      </c>
    </row>
    <row r="3830" spans="1:27">
      <c r="A3830" t="s">
        <v>10582</v>
      </c>
      <c r="B3830" t="s">
        <v>3324</v>
      </c>
      <c r="C3830" t="s">
        <v>4858</v>
      </c>
      <c r="D3830" t="s">
        <v>53</v>
      </c>
      <c r="E3830" t="s">
        <v>54</v>
      </c>
      <c r="F3830" t="s">
        <v>10583</v>
      </c>
      <c r="G3830" s="6">
        <f t="shared" si="531"/>
        <v>32591</v>
      </c>
      <c r="H3830" t="s">
        <v>151</v>
      </c>
      <c r="I3830" t="s">
        <v>268</v>
      </c>
      <c r="J3830" t="str">
        <f t="shared" si="532"/>
        <v>Panini Kade</v>
      </c>
      <c r="K3830" t="s">
        <v>3994</v>
      </c>
      <c r="L3830" s="7">
        <f t="shared" si="537"/>
        <v>45032</v>
      </c>
      <c r="M3830" s="7">
        <v>45168</v>
      </c>
      <c r="N3830" s="1">
        <f t="shared" si="533"/>
        <v>45168</v>
      </c>
      <c r="P3830" s="7" t="str">
        <f t="shared" si="538"/>
        <v/>
      </c>
      <c r="R3830">
        <v>0</v>
      </c>
      <c r="S3830">
        <v>1</v>
      </c>
      <c r="T3830">
        <v>2.7</v>
      </c>
      <c r="U3830" t="s">
        <v>100</v>
      </c>
      <c r="W3830" t="str">
        <f t="shared" si="534"/>
        <v>Open</v>
      </c>
      <c r="X3830" t="str">
        <f>_xlfn.XLOOKUP(B3830,'Customers'!A:A,'Customers'!E:E,"")</f>
        <v>SMB</v>
      </c>
      <c r="Y3830">
        <f t="shared" si="535"/>
        <v>0</v>
      </c>
      <c r="Z3830" t="str">
        <f t="shared" si="536"/>
        <v/>
      </c>
      <c r="AA3830">
        <f t="shared" si="539"/>
        <v>0</v>
      </c>
    </row>
    <row r="3831" spans="1:27">
      <c r="A3831" t="s">
        <v>10584</v>
      </c>
      <c r="B3831" t="s">
        <v>3240</v>
      </c>
      <c r="C3831" t="s">
        <v>1590</v>
      </c>
      <c r="D3831" t="s">
        <v>53</v>
      </c>
      <c r="E3831" t="s">
        <v>54</v>
      </c>
      <c r="F3831" t="s">
        <v>10585</v>
      </c>
      <c r="G3831" s="6">
        <f t="shared" si="531"/>
        <v>19893</v>
      </c>
      <c r="H3831" t="s">
        <v>47</v>
      </c>
      <c r="I3831" t="s">
        <v>86</v>
      </c>
      <c r="J3831" t="str">
        <f t="shared" si="532"/>
        <v>Mason Solanki</v>
      </c>
      <c r="K3831" t="s">
        <v>1318</v>
      </c>
      <c r="L3831" s="7">
        <f t="shared" si="537"/>
        <v>44846</v>
      </c>
      <c r="M3831" s="7">
        <v>44956</v>
      </c>
      <c r="N3831" s="1">
        <f t="shared" si="533"/>
        <v>44956</v>
      </c>
      <c r="P3831" s="7" t="str">
        <f t="shared" si="538"/>
        <v/>
      </c>
      <c r="R3831">
        <v>0</v>
      </c>
      <c r="S3831">
        <v>1</v>
      </c>
      <c r="T3831">
        <v>28</v>
      </c>
      <c r="U3831" t="s">
        <v>100</v>
      </c>
      <c r="W3831" t="str">
        <f t="shared" si="534"/>
        <v>Open</v>
      </c>
      <c r="X3831" t="str">
        <f>_xlfn.XLOOKUP(B3831,'Customers'!A:A,'Customers'!E:E,"")</f>
        <v>Mid-Market</v>
      </c>
      <c r="Y3831">
        <f t="shared" si="535"/>
        <v>0</v>
      </c>
      <c r="Z3831" t="str">
        <f t="shared" si="536"/>
        <v/>
      </c>
      <c r="AA3831">
        <f t="shared" si="539"/>
        <v>0</v>
      </c>
    </row>
    <row r="3832" spans="1:27">
      <c r="A3832" t="s">
        <v>10586</v>
      </c>
      <c r="B3832" t="s">
        <v>4896</v>
      </c>
      <c r="C3832" t="s">
        <v>18</v>
      </c>
      <c r="D3832" t="s">
        <v>66</v>
      </c>
      <c r="E3832" t="s">
        <v>91</v>
      </c>
      <c r="F3832" t="s">
        <v>10587</v>
      </c>
      <c r="G3832" s="6">
        <f t="shared" si="531"/>
        <v>17864</v>
      </c>
      <c r="H3832" t="s">
        <v>47</v>
      </c>
      <c r="I3832" t="s">
        <v>850</v>
      </c>
      <c r="J3832" t="str">
        <f t="shared" si="532"/>
        <v>Owen Mane</v>
      </c>
      <c r="K3832" t="s">
        <v>2139</v>
      </c>
      <c r="L3832" s="7">
        <f t="shared" si="537"/>
        <v>45447</v>
      </c>
      <c r="M3832" s="7">
        <v>45466</v>
      </c>
      <c r="N3832" s="1">
        <f t="shared" si="533"/>
        <v>45466</v>
      </c>
      <c r="O3832" s="7">
        <v>45480</v>
      </c>
      <c r="P3832" s="7">
        <f t="shared" si="538"/>
        <v>45480</v>
      </c>
      <c r="Q3832">
        <v>33</v>
      </c>
      <c r="R3832">
        <v>1</v>
      </c>
      <c r="S3832">
        <v>3</v>
      </c>
      <c r="T3832">
        <v>31.5</v>
      </c>
      <c r="U3832" t="s">
        <v>58</v>
      </c>
      <c r="W3832" t="str">
        <f t="shared" si="534"/>
        <v>Won</v>
      </c>
      <c r="X3832" t="str">
        <f>_xlfn.XLOOKUP(B3832,'Customers'!A:A,'Customers'!E:E,"")</f>
        <v>Mid-Market</v>
      </c>
      <c r="Y3832">
        <f t="shared" si="535"/>
        <v>1</v>
      </c>
      <c r="Z3832">
        <f t="shared" si="536"/>
        <v>14</v>
      </c>
      <c r="AA3832">
        <f t="shared" si="539"/>
        <v>0</v>
      </c>
    </row>
    <row r="3833" spans="1:27">
      <c r="A3833" t="s">
        <v>10588</v>
      </c>
      <c r="B3833" t="s">
        <v>4840</v>
      </c>
      <c r="C3833" t="s">
        <v>2770</v>
      </c>
      <c r="D3833" t="s">
        <v>183</v>
      </c>
      <c r="E3833" t="s">
        <v>115</v>
      </c>
      <c r="F3833" t="s">
        <v>10589</v>
      </c>
      <c r="G3833" s="6">
        <f t="shared" si="531"/>
        <v>6458</v>
      </c>
      <c r="H3833" t="s">
        <v>30</v>
      </c>
      <c r="I3833" t="s">
        <v>237</v>
      </c>
      <c r="J3833" t="str">
        <f t="shared" si="532"/>
        <v>Vidhi Mital</v>
      </c>
      <c r="K3833" t="s">
        <v>4036</v>
      </c>
      <c r="L3833" s="7">
        <f t="shared" si="537"/>
        <v>44700</v>
      </c>
      <c r="M3833" s="7">
        <v>44822</v>
      </c>
      <c r="N3833" s="1">
        <f t="shared" si="533"/>
        <v>44822</v>
      </c>
      <c r="O3833" s="7">
        <v>44838</v>
      </c>
      <c r="P3833" s="7">
        <f t="shared" si="538"/>
        <v>44838</v>
      </c>
      <c r="Q3833">
        <v>138</v>
      </c>
      <c r="R3833">
        <v>0</v>
      </c>
      <c r="S3833">
        <v>1</v>
      </c>
      <c r="T3833">
        <v>10.1</v>
      </c>
      <c r="U3833" t="s">
        <v>58</v>
      </c>
      <c r="W3833" t="str">
        <f t="shared" si="534"/>
        <v>Lost</v>
      </c>
      <c r="X3833" t="str">
        <f>_xlfn.XLOOKUP(B3833,'Customers'!A:A,'Customers'!E:E,"")</f>
        <v>Enterprise</v>
      </c>
      <c r="Y3833">
        <f t="shared" si="535"/>
        <v>1</v>
      </c>
      <c r="Z3833">
        <f t="shared" si="536"/>
        <v>16</v>
      </c>
      <c r="AA3833">
        <f t="shared" si="539"/>
        <v>0</v>
      </c>
    </row>
    <row r="3834" spans="1:27">
      <c r="A3834" t="s">
        <v>10590</v>
      </c>
      <c r="B3834" t="s">
        <v>3113</v>
      </c>
      <c r="C3834" t="s">
        <v>3033</v>
      </c>
      <c r="D3834" t="s">
        <v>37</v>
      </c>
      <c r="E3834" t="s">
        <v>91</v>
      </c>
      <c r="F3834" t="s">
        <v>10591</v>
      </c>
      <c r="G3834" s="6">
        <f t="shared" si="531"/>
        <v>210745</v>
      </c>
      <c r="H3834" t="s">
        <v>56</v>
      </c>
      <c r="I3834" t="s">
        <v>850</v>
      </c>
      <c r="J3834" t="str">
        <f t="shared" si="532"/>
        <v>Owen Mane</v>
      </c>
      <c r="K3834" t="s">
        <v>7993</v>
      </c>
      <c r="L3834" s="7">
        <f t="shared" si="537"/>
        <v>44769</v>
      </c>
      <c r="M3834" s="7">
        <v>44943</v>
      </c>
      <c r="N3834" s="1">
        <f t="shared" si="533"/>
        <v>44943</v>
      </c>
      <c r="O3834" s="7">
        <v>44884</v>
      </c>
      <c r="P3834" s="7">
        <f t="shared" si="538"/>
        <v>44884</v>
      </c>
      <c r="Q3834">
        <v>115</v>
      </c>
      <c r="R3834">
        <v>0</v>
      </c>
      <c r="S3834">
        <v>1</v>
      </c>
      <c r="T3834">
        <v>19.8</v>
      </c>
      <c r="U3834" t="s">
        <v>33</v>
      </c>
      <c r="W3834" t="str">
        <f t="shared" si="534"/>
        <v>Won</v>
      </c>
      <c r="X3834" t="str">
        <f>_xlfn.XLOOKUP(B3834,'Customers'!A:A,'Customers'!E:E,"")</f>
        <v>Mid-Market</v>
      </c>
      <c r="Y3834">
        <f t="shared" si="535"/>
        <v>1</v>
      </c>
      <c r="Z3834">
        <f t="shared" si="536"/>
        <v>-59</v>
      </c>
      <c r="AA3834">
        <f t="shared" si="539"/>
        <v>0</v>
      </c>
    </row>
    <row r="3835" spans="1:27">
      <c r="A3835" t="s">
        <v>10592</v>
      </c>
      <c r="B3835" t="s">
        <v>5929</v>
      </c>
      <c r="C3835" t="s">
        <v>5017</v>
      </c>
      <c r="D3835" t="s">
        <v>37</v>
      </c>
      <c r="E3835" t="s">
        <v>20</v>
      </c>
      <c r="F3835" t="s">
        <v>10593</v>
      </c>
      <c r="G3835" s="6">
        <f t="shared" si="531"/>
        <v>179875</v>
      </c>
      <c r="H3835" t="s">
        <v>151</v>
      </c>
      <c r="I3835" t="s">
        <v>258</v>
      </c>
      <c r="J3835" t="str">
        <f t="shared" si="532"/>
        <v>Jasmit Gour</v>
      </c>
      <c r="K3835" t="s">
        <v>5804</v>
      </c>
      <c r="L3835" s="7">
        <f t="shared" si="537"/>
        <v>44665</v>
      </c>
      <c r="M3835" s="7">
        <v>44776</v>
      </c>
      <c r="N3835" s="1">
        <f t="shared" si="533"/>
        <v>44776</v>
      </c>
      <c r="P3835" s="7" t="str">
        <f t="shared" si="538"/>
        <v/>
      </c>
      <c r="R3835">
        <v>0</v>
      </c>
      <c r="S3835">
        <v>1</v>
      </c>
      <c r="T3835">
        <v>30.5</v>
      </c>
      <c r="U3835" t="s">
        <v>100</v>
      </c>
      <c r="W3835" t="str">
        <f t="shared" si="534"/>
        <v>Open</v>
      </c>
      <c r="X3835" t="str">
        <f>_xlfn.XLOOKUP(B3835,'Customers'!A:A,'Customers'!E:E,"")</f>
        <v>SMB</v>
      </c>
      <c r="Y3835">
        <f t="shared" si="535"/>
        <v>0</v>
      </c>
      <c r="Z3835" t="str">
        <f t="shared" si="536"/>
        <v/>
      </c>
      <c r="AA3835">
        <f t="shared" si="539"/>
        <v>0</v>
      </c>
    </row>
    <row r="3836" spans="1:27">
      <c r="A3836" t="s">
        <v>10594</v>
      </c>
      <c r="B3836" t="s">
        <v>4986</v>
      </c>
      <c r="C3836" t="s">
        <v>4113</v>
      </c>
      <c r="D3836" t="s">
        <v>183</v>
      </c>
      <c r="E3836" t="s">
        <v>54</v>
      </c>
      <c r="F3836" t="s">
        <v>10595</v>
      </c>
      <c r="G3836" s="6">
        <f t="shared" si="531"/>
        <v>3137</v>
      </c>
      <c r="H3836" t="s">
        <v>151</v>
      </c>
      <c r="I3836" t="s">
        <v>156</v>
      </c>
      <c r="J3836" t="str">
        <f t="shared" si="532"/>
        <v>Lakshmi Hayre</v>
      </c>
      <c r="K3836" t="s">
        <v>3024</v>
      </c>
      <c r="L3836" s="7">
        <f t="shared" si="537"/>
        <v>44987</v>
      </c>
      <c r="M3836" s="7">
        <v>45159</v>
      </c>
      <c r="N3836" s="1">
        <f t="shared" si="533"/>
        <v>45159</v>
      </c>
      <c r="P3836" s="7" t="str">
        <f t="shared" si="538"/>
        <v/>
      </c>
      <c r="R3836">
        <v>0</v>
      </c>
      <c r="S3836">
        <v>1</v>
      </c>
      <c r="T3836">
        <v>26.7</v>
      </c>
      <c r="U3836" t="s">
        <v>42</v>
      </c>
      <c r="W3836" t="str">
        <f t="shared" si="534"/>
        <v>Open</v>
      </c>
      <c r="X3836" t="str">
        <f>_xlfn.XLOOKUP(B3836,'Customers'!A:A,'Customers'!E:E,"")</f>
        <v>Mid-Market</v>
      </c>
      <c r="Y3836">
        <f t="shared" si="535"/>
        <v>0</v>
      </c>
      <c r="Z3836" t="str">
        <f t="shared" si="536"/>
        <v/>
      </c>
      <c r="AA3836">
        <f t="shared" si="539"/>
        <v>0</v>
      </c>
    </row>
    <row r="3837" spans="1:27">
      <c r="A3837" t="s">
        <v>10596</v>
      </c>
      <c r="B3837" t="s">
        <v>1978</v>
      </c>
      <c r="C3837" t="s">
        <v>208</v>
      </c>
      <c r="D3837" t="s">
        <v>37</v>
      </c>
      <c r="E3837" t="s">
        <v>28</v>
      </c>
      <c r="F3837" t="s">
        <v>10597</v>
      </c>
      <c r="G3837" s="6">
        <f t="shared" si="531"/>
        <v>77254</v>
      </c>
      <c r="H3837" t="s">
        <v>151</v>
      </c>
      <c r="I3837" t="s">
        <v>189</v>
      </c>
      <c r="J3837" t="str">
        <f t="shared" si="532"/>
        <v>Champak Rao</v>
      </c>
      <c r="K3837" t="s">
        <v>10598</v>
      </c>
      <c r="L3837" s="7">
        <f t="shared" si="537"/>
        <v>44747</v>
      </c>
      <c r="N3837" s="1" t="str">
        <f t="shared" si="533"/>
        <v/>
      </c>
      <c r="P3837" s="7" t="str">
        <f t="shared" si="538"/>
        <v/>
      </c>
      <c r="R3837">
        <v>0</v>
      </c>
      <c r="S3837">
        <v>1</v>
      </c>
      <c r="U3837" t="s">
        <v>58</v>
      </c>
      <c r="W3837" t="str">
        <f t="shared" si="534"/>
        <v>Open</v>
      </c>
      <c r="X3837" t="str">
        <f>_xlfn.XLOOKUP(B3837,'Customers'!A:A,'Customers'!E:E,"")</f>
        <v>Mid-Market</v>
      </c>
      <c r="Y3837">
        <f t="shared" si="535"/>
        <v>0</v>
      </c>
      <c r="Z3837" t="str">
        <f t="shared" si="536"/>
        <v/>
      </c>
      <c r="AA3837">
        <f t="shared" si="539"/>
        <v>0</v>
      </c>
    </row>
    <row r="3838" spans="1:27">
      <c r="A3838" t="s">
        <v>10599</v>
      </c>
      <c r="B3838" t="s">
        <v>10600</v>
      </c>
      <c r="C3838" t="s">
        <v>382</v>
      </c>
      <c r="D3838" t="s">
        <v>53</v>
      </c>
      <c r="E3838" t="s">
        <v>91</v>
      </c>
      <c r="F3838" t="s">
        <v>10601</v>
      </c>
      <c r="G3838" s="6">
        <f t="shared" si="531"/>
        <v>26782</v>
      </c>
      <c r="H3838" t="s">
        <v>161</v>
      </c>
      <c r="I3838" t="s">
        <v>73</v>
      </c>
      <c r="J3838" t="str">
        <f t="shared" si="532"/>
        <v>Karan Karnik</v>
      </c>
      <c r="K3838" t="s">
        <v>5966</v>
      </c>
      <c r="L3838" s="7">
        <f t="shared" si="537"/>
        <v>45148</v>
      </c>
      <c r="M3838" s="7">
        <v>45194</v>
      </c>
      <c r="N3838" s="1">
        <f t="shared" si="533"/>
        <v>45194</v>
      </c>
      <c r="O3838" s="7">
        <v>45215</v>
      </c>
      <c r="P3838" s="7">
        <f t="shared" si="538"/>
        <v>45215</v>
      </c>
      <c r="Q3838">
        <v>67</v>
      </c>
      <c r="R3838">
        <v>0</v>
      </c>
      <c r="S3838">
        <v>1</v>
      </c>
      <c r="T3838">
        <v>13.4</v>
      </c>
      <c r="U3838" t="s">
        <v>42</v>
      </c>
      <c r="W3838" t="str">
        <f t="shared" si="534"/>
        <v>Won</v>
      </c>
      <c r="X3838" t="str">
        <f>_xlfn.XLOOKUP(B3838,'Customers'!A:A,'Customers'!E:E,"")</f>
        <v>Mid-Market</v>
      </c>
      <c r="Y3838">
        <f t="shared" si="535"/>
        <v>1</v>
      </c>
      <c r="Z3838">
        <f t="shared" si="536"/>
        <v>21</v>
      </c>
      <c r="AA3838">
        <f t="shared" si="539"/>
        <v>0</v>
      </c>
    </row>
    <row r="3839" spans="1:27">
      <c r="A3839" t="s">
        <v>10602</v>
      </c>
      <c r="B3839" t="s">
        <v>5992</v>
      </c>
      <c r="C3839" t="s">
        <v>4858</v>
      </c>
      <c r="D3839" t="s">
        <v>183</v>
      </c>
      <c r="E3839" t="s">
        <v>45</v>
      </c>
      <c r="F3839" t="s">
        <v>10603</v>
      </c>
      <c r="G3839" s="6">
        <f t="shared" si="531"/>
        <v>6444</v>
      </c>
      <c r="H3839" t="s">
        <v>39</v>
      </c>
      <c r="I3839" t="s">
        <v>80</v>
      </c>
      <c r="J3839" t="str">
        <f t="shared" si="532"/>
        <v>Shivani Natt</v>
      </c>
      <c r="K3839" t="s">
        <v>936</v>
      </c>
      <c r="L3839" s="7">
        <f t="shared" si="537"/>
        <v>45177</v>
      </c>
      <c r="M3839" s="7">
        <v>45355</v>
      </c>
      <c r="N3839" s="1">
        <f t="shared" si="533"/>
        <v>45355</v>
      </c>
      <c r="P3839" s="7" t="str">
        <f t="shared" si="538"/>
        <v/>
      </c>
      <c r="R3839">
        <v>0</v>
      </c>
      <c r="S3839">
        <v>1</v>
      </c>
      <c r="U3839" t="s">
        <v>33</v>
      </c>
      <c r="W3839" t="str">
        <f t="shared" si="534"/>
        <v>Open</v>
      </c>
      <c r="X3839" t="str">
        <f>_xlfn.XLOOKUP(B3839,'Customers'!A:A,'Customers'!E:E,"")</f>
        <v>Enterprise</v>
      </c>
      <c r="Y3839">
        <f t="shared" si="535"/>
        <v>0</v>
      </c>
      <c r="Z3839" t="str">
        <f t="shared" si="536"/>
        <v/>
      </c>
      <c r="AA3839">
        <f t="shared" si="539"/>
        <v>0</v>
      </c>
    </row>
    <row r="3840" spans="1:27">
      <c r="A3840" t="s">
        <v>10604</v>
      </c>
      <c r="B3840" t="s">
        <v>1511</v>
      </c>
      <c r="C3840" t="s">
        <v>349</v>
      </c>
      <c r="D3840" t="s">
        <v>183</v>
      </c>
      <c r="E3840" t="s">
        <v>28</v>
      </c>
      <c r="F3840" t="s">
        <v>10605</v>
      </c>
      <c r="G3840" s="6">
        <f t="shared" si="531"/>
        <v>6754</v>
      </c>
      <c r="H3840" t="s">
        <v>151</v>
      </c>
      <c r="I3840" t="s">
        <v>117</v>
      </c>
      <c r="J3840" t="str">
        <f t="shared" si="532"/>
        <v>Ekta Uppal</v>
      </c>
      <c r="K3840" t="s">
        <v>3150</v>
      </c>
      <c r="L3840" s="7">
        <f t="shared" si="537"/>
        <v>44954</v>
      </c>
      <c r="M3840" s="7">
        <v>45117</v>
      </c>
      <c r="N3840" s="1">
        <f t="shared" si="533"/>
        <v>45117</v>
      </c>
      <c r="P3840" s="7" t="str">
        <f t="shared" si="538"/>
        <v/>
      </c>
      <c r="R3840">
        <v>0</v>
      </c>
      <c r="S3840">
        <v>1</v>
      </c>
      <c r="T3840">
        <v>5.0999999999999996</v>
      </c>
      <c r="U3840" t="s">
        <v>33</v>
      </c>
      <c r="W3840" t="str">
        <f t="shared" si="534"/>
        <v>Open</v>
      </c>
      <c r="X3840" t="str">
        <f>_xlfn.XLOOKUP(B3840,'Customers'!A:A,'Customers'!E:E,"")</f>
        <v>SMB</v>
      </c>
      <c r="Y3840">
        <f t="shared" si="535"/>
        <v>0</v>
      </c>
      <c r="Z3840" t="str">
        <f t="shared" si="536"/>
        <v/>
      </c>
      <c r="AA3840">
        <f t="shared" si="539"/>
        <v>0</v>
      </c>
    </row>
    <row r="3841" spans="1:27">
      <c r="A3841" t="s">
        <v>10606</v>
      </c>
      <c r="B3841" t="s">
        <v>1092</v>
      </c>
      <c r="C3841" t="s">
        <v>18</v>
      </c>
      <c r="D3841" t="s">
        <v>53</v>
      </c>
      <c r="E3841" t="s">
        <v>91</v>
      </c>
      <c r="F3841" t="s">
        <v>10607</v>
      </c>
      <c r="G3841" s="6">
        <f t="shared" si="531"/>
        <v>20249</v>
      </c>
      <c r="H3841" t="s">
        <v>47</v>
      </c>
      <c r="I3841" t="s">
        <v>86</v>
      </c>
      <c r="J3841" t="str">
        <f t="shared" si="532"/>
        <v>Mason Solanki</v>
      </c>
      <c r="K3841" t="s">
        <v>5192</v>
      </c>
      <c r="L3841" s="7">
        <f t="shared" si="537"/>
        <v>45591</v>
      </c>
      <c r="M3841" s="7">
        <v>45686</v>
      </c>
      <c r="N3841" s="1">
        <f t="shared" si="533"/>
        <v>45686</v>
      </c>
      <c r="O3841" s="7">
        <v>45657</v>
      </c>
      <c r="P3841" s="7">
        <f t="shared" si="538"/>
        <v>45657</v>
      </c>
      <c r="Q3841">
        <v>66</v>
      </c>
      <c r="R3841">
        <v>0</v>
      </c>
      <c r="S3841">
        <v>1</v>
      </c>
      <c r="T3841">
        <v>18.399999999999999</v>
      </c>
      <c r="U3841" t="s">
        <v>33</v>
      </c>
      <c r="W3841" t="str">
        <f t="shared" si="534"/>
        <v>Won</v>
      </c>
      <c r="X3841" t="str">
        <f>_xlfn.XLOOKUP(B3841,'Customers'!A:A,'Customers'!E:E,"")</f>
        <v>Enterprise</v>
      </c>
      <c r="Y3841">
        <f t="shared" si="535"/>
        <v>1</v>
      </c>
      <c r="Z3841">
        <f t="shared" si="536"/>
        <v>-29</v>
      </c>
      <c r="AA3841">
        <f t="shared" si="539"/>
        <v>0</v>
      </c>
    </row>
    <row r="3842" spans="1:27">
      <c r="A3842" t="s">
        <v>10608</v>
      </c>
      <c r="B3842" t="s">
        <v>169</v>
      </c>
      <c r="C3842" t="s">
        <v>18</v>
      </c>
      <c r="D3842" t="s">
        <v>53</v>
      </c>
      <c r="E3842" t="s">
        <v>91</v>
      </c>
      <c r="F3842" t="s">
        <v>10609</v>
      </c>
      <c r="G3842" s="6">
        <f t="shared" ref="G3842:G3905" si="540">IF(F3842="","",IF(RIGHT(UPPER(SUBSTITUTE(SUBSTITUTE(SUBSTITUTE(TRIM(F3842),"$",""),",","")," ","")),1)="K",VALUE(LEFT(UPPER(SUBSTITUTE(SUBSTITUTE(SUBSTITUTE(TRIM(F3842),"$",""),",","")," ","")),LEN(UPPER(SUBSTITUTE(SUBSTITUTE(SUBSTITUTE(TRIM(F3842),"$",""),",","")," ","")))-1))*1000,IF(RIGHT(UPPER(SUBSTITUTE(SUBSTITUTE(SUBSTITUTE(TRIM(F3842),"$",""),",","")," ","")),1)="M",VALUE(LEFT(UPPER(SUBSTITUTE(SUBSTITUTE(SUBSTITUTE(TRIM(F3842),"$",""),",","")," ","")),LEN(UPPER(SUBSTITUTE(SUBSTITUTE(SUBSTITUTE(TRIM(F3842),"$",""),",","")," ","")))-1))*1000000,VALUE(SUBSTITUTE(SUBSTITUTE(SUBSTITUTE(TRIM(F3842),"$",""),",","")," ","")))))</f>
        <v>22736</v>
      </c>
      <c r="H3842" t="s">
        <v>39</v>
      </c>
      <c r="I3842" t="s">
        <v>98</v>
      </c>
      <c r="J3842" t="str">
        <f t="shared" ref="J3842:J3905" si="541">PROPER(TRIM(I3842))</f>
        <v>Amruta Sinha</v>
      </c>
      <c r="K3842" t="s">
        <v>3381</v>
      </c>
      <c r="L3842" s="7">
        <f t="shared" si="537"/>
        <v>44724</v>
      </c>
      <c r="M3842" s="7">
        <v>44757</v>
      </c>
      <c r="N3842" s="1">
        <f t="shared" ref="N3842:N3905" si="542">IF(M3842="","",IF(ISNUMBER(M3842),M3842,IF(ISNUMBER(SEARCH("/",M3842)),DATE(VALUE(RIGHT(M3842,4)),VALUE(MID(M3842,4,2)),VALUE(LEFT(M3842,2))),DATE(VALUE(LEFT(M3842,4)),VALUE(MID(M3842,6,2)),VALUE(RIGHT(M3842,2))))))</f>
        <v>44757</v>
      </c>
      <c r="O3842" s="7">
        <v>44879</v>
      </c>
      <c r="P3842" s="7">
        <f t="shared" si="538"/>
        <v>44879</v>
      </c>
      <c r="Q3842">
        <v>155</v>
      </c>
      <c r="R3842">
        <v>1</v>
      </c>
      <c r="S3842">
        <v>4</v>
      </c>
      <c r="T3842">
        <v>32.299999999999997</v>
      </c>
      <c r="U3842" t="s">
        <v>33</v>
      </c>
      <c r="W3842" t="str">
        <f t="shared" ref="W3842:W3905" si="543">IF(E3842="","",IF(E3842="Closed Won","Won",IF(E3842="Closed Lost","Lost","Open")))</f>
        <v>Won</v>
      </c>
      <c r="X3842" t="str">
        <f>_xlfn.XLOOKUP(B3842,'Customers'!A:A,'Customers'!E:E,"")</f>
        <v>Enterprise</v>
      </c>
      <c r="Y3842">
        <f t="shared" ref="Y3842:Y3905" si="544">IF(OR(W3842="Won",W3842="Lost"),1,0)</f>
        <v>1</v>
      </c>
      <c r="Z3842">
        <f t="shared" ref="Z3842:Z3905" si="545">IF(OR(N3842="",P3842=""),"",P3842-N3842)</f>
        <v>122</v>
      </c>
      <c r="AA3842">
        <f t="shared" si="539"/>
        <v>1</v>
      </c>
    </row>
    <row r="3843" spans="1:27">
      <c r="A3843" t="s">
        <v>10610</v>
      </c>
      <c r="B3843" t="s">
        <v>10611</v>
      </c>
      <c r="C3843" t="s">
        <v>18</v>
      </c>
      <c r="D3843" t="s">
        <v>19</v>
      </c>
      <c r="E3843" t="s">
        <v>28</v>
      </c>
      <c r="F3843" t="s">
        <v>10612</v>
      </c>
      <c r="G3843" s="6">
        <f t="shared" si="540"/>
        <v>1607</v>
      </c>
      <c r="H3843" t="s">
        <v>56</v>
      </c>
      <c r="I3843" t="s">
        <v>361</v>
      </c>
      <c r="J3843" t="str">
        <f t="shared" si="541"/>
        <v>Jalsa Parsa</v>
      </c>
      <c r="K3843" t="s">
        <v>912</v>
      </c>
      <c r="L3843" s="7">
        <f t="shared" ref="L3843:L3906" si="546">IF(K3843="","",IF(ISNUMBER(K3843),K3843,IF(ISNUMBER(SEARCH("/",K3843)),DATE(VALUE(RIGHT(K3843,4)),VALUE(MID(K3843,4,2)),VALUE(LEFT(K3843,2))),DATE(VALUE(LEFT(K3843,4)),VALUE(MID(K3843,6,2)),VALUE(RIGHT(K3843,2))))))</f>
        <v>45138</v>
      </c>
      <c r="M3843" s="7">
        <v>45230</v>
      </c>
      <c r="N3843" s="1">
        <f t="shared" si="542"/>
        <v>45230</v>
      </c>
      <c r="P3843" s="7" t="str">
        <f t="shared" ref="P3843:P3906" si="547">IF(O3843="","",IF(ISNUMBER(O3843),O3843,DATE(VALUE(LEFT(O3843,4)),VALUE(MID(O3843,6,2)),VALUE(RIGHT(O3843,2)))))</f>
        <v/>
      </c>
      <c r="R3843">
        <v>0</v>
      </c>
      <c r="S3843">
        <v>1</v>
      </c>
      <c r="T3843">
        <v>3.1</v>
      </c>
      <c r="U3843" t="s">
        <v>42</v>
      </c>
      <c r="W3843" t="str">
        <f t="shared" si="543"/>
        <v>Open</v>
      </c>
      <c r="X3843" t="str">
        <f>_xlfn.XLOOKUP(B3843,'Customers'!A:A,'Customers'!E:E,"")</f>
        <v>Enterprise</v>
      </c>
      <c r="Y3843">
        <f t="shared" si="544"/>
        <v>0</v>
      </c>
      <c r="Z3843" t="str">
        <f t="shared" si="545"/>
        <v/>
      </c>
      <c r="AA3843">
        <f t="shared" ref="AA3843:AA3906" si="548">IF(AND(Y3843=1,Z3843&gt;30),1,0)</f>
        <v>0</v>
      </c>
    </row>
    <row r="3844" spans="1:27">
      <c r="A3844" t="s">
        <v>10613</v>
      </c>
      <c r="B3844" t="s">
        <v>5190</v>
      </c>
      <c r="C3844" t="s">
        <v>3970</v>
      </c>
      <c r="D3844" t="s">
        <v>66</v>
      </c>
      <c r="E3844" t="s">
        <v>177</v>
      </c>
      <c r="F3844" t="s">
        <v>10614</v>
      </c>
      <c r="G3844" s="6">
        <f t="shared" si="540"/>
        <v>22180</v>
      </c>
      <c r="H3844" t="s">
        <v>56</v>
      </c>
      <c r="I3844" t="s">
        <v>68</v>
      </c>
      <c r="J3844" t="str">
        <f t="shared" si="541"/>
        <v>Anamika Keer</v>
      </c>
      <c r="K3844" t="s">
        <v>10615</v>
      </c>
      <c r="L3844" s="7">
        <f t="shared" si="546"/>
        <v>45480</v>
      </c>
      <c r="M3844" s="7">
        <v>45589</v>
      </c>
      <c r="N3844" s="1">
        <f t="shared" si="542"/>
        <v>45589</v>
      </c>
      <c r="P3844" s="7" t="str">
        <f t="shared" si="547"/>
        <v/>
      </c>
      <c r="R3844">
        <v>0</v>
      </c>
      <c r="S3844">
        <v>1</v>
      </c>
      <c r="T3844">
        <v>5.6</v>
      </c>
      <c r="U3844" t="s">
        <v>33</v>
      </c>
      <c r="W3844" t="str">
        <f t="shared" si="543"/>
        <v>Open</v>
      </c>
      <c r="X3844" t="str">
        <f>_xlfn.XLOOKUP(B3844,'Customers'!A:A,'Customers'!E:E,"")</f>
        <v>SMB</v>
      </c>
      <c r="Y3844">
        <f t="shared" si="544"/>
        <v>0</v>
      </c>
      <c r="Z3844" t="str">
        <f t="shared" si="545"/>
        <v/>
      </c>
      <c r="AA3844">
        <f t="shared" si="548"/>
        <v>0</v>
      </c>
    </row>
    <row r="3845" spans="1:27">
      <c r="A3845" t="s">
        <v>10616</v>
      </c>
      <c r="B3845" t="s">
        <v>10617</v>
      </c>
      <c r="C3845" t="s">
        <v>567</v>
      </c>
      <c r="D3845" t="s">
        <v>53</v>
      </c>
      <c r="E3845" t="s">
        <v>45</v>
      </c>
      <c r="F3845" t="s">
        <v>10618</v>
      </c>
      <c r="G3845" s="6">
        <f t="shared" si="540"/>
        <v>33211</v>
      </c>
      <c r="H3845" t="s">
        <v>56</v>
      </c>
      <c r="I3845" t="s">
        <v>105</v>
      </c>
      <c r="J3845" t="str">
        <f t="shared" si="541"/>
        <v>Hemangini Bahri</v>
      </c>
      <c r="K3845" t="s">
        <v>1955</v>
      </c>
      <c r="L3845" s="7">
        <f t="shared" si="546"/>
        <v>45022</v>
      </c>
      <c r="M3845" s="7">
        <v>45184</v>
      </c>
      <c r="N3845" s="1">
        <f t="shared" si="542"/>
        <v>45184</v>
      </c>
      <c r="P3845" s="7" t="str">
        <f t="shared" si="547"/>
        <v/>
      </c>
      <c r="R3845">
        <v>0</v>
      </c>
      <c r="S3845">
        <v>1</v>
      </c>
      <c r="T3845">
        <v>32.4</v>
      </c>
      <c r="U3845" t="s">
        <v>33</v>
      </c>
      <c r="W3845" t="str">
        <f t="shared" si="543"/>
        <v>Open</v>
      </c>
      <c r="X3845" t="str">
        <f>_xlfn.XLOOKUP(B3845,'Customers'!A:A,'Customers'!E:E,"")</f>
        <v>Mid-Market</v>
      </c>
      <c r="Y3845">
        <f t="shared" si="544"/>
        <v>0</v>
      </c>
      <c r="Z3845" t="str">
        <f t="shared" si="545"/>
        <v/>
      </c>
      <c r="AA3845">
        <f t="shared" si="548"/>
        <v>0</v>
      </c>
    </row>
    <row r="3846" spans="1:27">
      <c r="A3846" t="s">
        <v>10619</v>
      </c>
      <c r="B3846" t="s">
        <v>7556</v>
      </c>
      <c r="C3846" t="s">
        <v>562</v>
      </c>
      <c r="D3846" t="s">
        <v>53</v>
      </c>
      <c r="E3846" t="s">
        <v>20</v>
      </c>
      <c r="F3846" t="s">
        <v>10620</v>
      </c>
      <c r="G3846" s="6">
        <f t="shared" si="540"/>
        <v>46945</v>
      </c>
      <c r="H3846" t="s">
        <v>172</v>
      </c>
      <c r="I3846" t="s">
        <v>145</v>
      </c>
      <c r="J3846" t="str">
        <f t="shared" si="541"/>
        <v>Krish Varughese</v>
      </c>
      <c r="K3846" t="s">
        <v>2833</v>
      </c>
      <c r="L3846" s="7">
        <f t="shared" si="546"/>
        <v>45620</v>
      </c>
      <c r="M3846" s="7">
        <v>45791</v>
      </c>
      <c r="N3846" s="1">
        <f t="shared" si="542"/>
        <v>45791</v>
      </c>
      <c r="P3846" s="7" t="str">
        <f t="shared" si="547"/>
        <v/>
      </c>
      <c r="R3846">
        <v>0</v>
      </c>
      <c r="S3846">
        <v>1</v>
      </c>
      <c r="T3846">
        <v>6</v>
      </c>
      <c r="U3846" t="s">
        <v>42</v>
      </c>
      <c r="W3846" t="str">
        <f t="shared" si="543"/>
        <v>Open</v>
      </c>
      <c r="X3846" t="str">
        <f>_xlfn.XLOOKUP(B3846,'Customers'!A:A,'Customers'!E:E,"")</f>
        <v>Enterprise</v>
      </c>
      <c r="Y3846">
        <f t="shared" si="544"/>
        <v>0</v>
      </c>
      <c r="Z3846" t="str">
        <f t="shared" si="545"/>
        <v/>
      </c>
      <c r="AA3846">
        <f t="shared" si="548"/>
        <v>0</v>
      </c>
    </row>
    <row r="3847" spans="1:27">
      <c r="A3847" t="s">
        <v>10621</v>
      </c>
      <c r="B3847" t="s">
        <v>1685</v>
      </c>
      <c r="C3847" t="s">
        <v>301</v>
      </c>
      <c r="D3847" t="s">
        <v>19</v>
      </c>
      <c r="E3847" t="s">
        <v>28</v>
      </c>
      <c r="F3847" t="s">
        <v>10622</v>
      </c>
      <c r="G3847" s="6">
        <f t="shared" si="540"/>
        <v>3363</v>
      </c>
      <c r="H3847" t="s">
        <v>161</v>
      </c>
      <c r="I3847" t="s">
        <v>117</v>
      </c>
      <c r="J3847" t="str">
        <f t="shared" si="541"/>
        <v>Ekta Uppal</v>
      </c>
      <c r="K3847" t="s">
        <v>10623</v>
      </c>
      <c r="L3847" s="7">
        <f t="shared" si="546"/>
        <v>45657</v>
      </c>
      <c r="M3847" s="7">
        <v>45756</v>
      </c>
      <c r="N3847" s="1">
        <f t="shared" si="542"/>
        <v>45756</v>
      </c>
      <c r="P3847" s="7" t="str">
        <f t="shared" si="547"/>
        <v/>
      </c>
      <c r="R3847">
        <v>0</v>
      </c>
      <c r="S3847">
        <v>1</v>
      </c>
      <c r="T3847">
        <v>0.3</v>
      </c>
      <c r="U3847" t="s">
        <v>58</v>
      </c>
      <c r="W3847" t="str">
        <f t="shared" si="543"/>
        <v>Open</v>
      </c>
      <c r="X3847" t="str">
        <f>_xlfn.XLOOKUP(B3847,'Customers'!A:A,'Customers'!E:E,"")</f>
        <v>SMB</v>
      </c>
      <c r="Y3847">
        <f t="shared" si="544"/>
        <v>0</v>
      </c>
      <c r="Z3847" t="str">
        <f t="shared" si="545"/>
        <v/>
      </c>
      <c r="AA3847">
        <f t="shared" si="548"/>
        <v>0</v>
      </c>
    </row>
    <row r="3848" spans="1:27">
      <c r="A3848" t="s">
        <v>10624</v>
      </c>
      <c r="B3848" t="s">
        <v>2596</v>
      </c>
      <c r="C3848" t="s">
        <v>3407</v>
      </c>
      <c r="D3848" t="s">
        <v>183</v>
      </c>
      <c r="E3848" t="s">
        <v>177</v>
      </c>
      <c r="F3848" t="s">
        <v>10625</v>
      </c>
      <c r="G3848" s="6">
        <f t="shared" si="540"/>
        <v>10899</v>
      </c>
      <c r="H3848" t="s">
        <v>161</v>
      </c>
      <c r="I3848" t="s">
        <v>127</v>
      </c>
      <c r="J3848" t="str">
        <f t="shared" si="541"/>
        <v>Kashish Patla</v>
      </c>
      <c r="K3848" t="s">
        <v>6488</v>
      </c>
      <c r="L3848" s="7">
        <f t="shared" si="546"/>
        <v>45371</v>
      </c>
      <c r="M3848" s="7">
        <v>45487</v>
      </c>
      <c r="N3848" s="1">
        <f t="shared" si="542"/>
        <v>45487</v>
      </c>
      <c r="P3848" s="7" t="str">
        <f t="shared" si="547"/>
        <v/>
      </c>
      <c r="R3848">
        <v>0</v>
      </c>
      <c r="S3848">
        <v>1</v>
      </c>
      <c r="T3848">
        <v>8</v>
      </c>
      <c r="U3848" t="s">
        <v>58</v>
      </c>
      <c r="W3848" t="str">
        <f t="shared" si="543"/>
        <v>Open</v>
      </c>
      <c r="X3848" t="str">
        <f>_xlfn.XLOOKUP(B3848,'Customers'!A:A,'Customers'!E:E,"")</f>
        <v>Mid-Market</v>
      </c>
      <c r="Y3848">
        <f t="shared" si="544"/>
        <v>0</v>
      </c>
      <c r="Z3848" t="str">
        <f t="shared" si="545"/>
        <v/>
      </c>
      <c r="AA3848">
        <f t="shared" si="548"/>
        <v>0</v>
      </c>
    </row>
    <row r="3849" spans="1:27">
      <c r="A3849" t="s">
        <v>10626</v>
      </c>
      <c r="B3849" t="s">
        <v>802</v>
      </c>
      <c r="C3849" t="s">
        <v>1017</v>
      </c>
      <c r="D3849" t="s">
        <v>66</v>
      </c>
      <c r="E3849" t="s">
        <v>28</v>
      </c>
      <c r="F3849" t="s">
        <v>10627</v>
      </c>
      <c r="G3849" s="6">
        <f t="shared" si="540"/>
        <v>7016</v>
      </c>
      <c r="H3849" t="s">
        <v>47</v>
      </c>
      <c r="I3849" t="s">
        <v>68</v>
      </c>
      <c r="J3849" t="str">
        <f t="shared" si="541"/>
        <v>Anamika Keer</v>
      </c>
      <c r="K3849" t="s">
        <v>4115</v>
      </c>
      <c r="L3849" s="7">
        <f t="shared" si="546"/>
        <v>44844</v>
      </c>
      <c r="M3849" s="7">
        <v>45003</v>
      </c>
      <c r="N3849" s="1">
        <f t="shared" si="542"/>
        <v>45003</v>
      </c>
      <c r="P3849" s="7" t="str">
        <f t="shared" si="547"/>
        <v/>
      </c>
      <c r="R3849">
        <v>0</v>
      </c>
      <c r="S3849">
        <v>1</v>
      </c>
      <c r="T3849">
        <v>28</v>
      </c>
      <c r="U3849" t="s">
        <v>33</v>
      </c>
      <c r="W3849" t="str">
        <f t="shared" si="543"/>
        <v>Open</v>
      </c>
      <c r="X3849" t="str">
        <f>_xlfn.XLOOKUP(B3849,'Customers'!A:A,'Customers'!E:E,"")</f>
        <v>Mid-Market</v>
      </c>
      <c r="Y3849">
        <f t="shared" si="544"/>
        <v>0</v>
      </c>
      <c r="Z3849" t="str">
        <f t="shared" si="545"/>
        <v/>
      </c>
      <c r="AA3849">
        <f t="shared" si="548"/>
        <v>0</v>
      </c>
    </row>
    <row r="3850" spans="1:27">
      <c r="A3850" t="s">
        <v>10628</v>
      </c>
      <c r="B3850" t="s">
        <v>10272</v>
      </c>
      <c r="C3850" t="s">
        <v>4165</v>
      </c>
      <c r="D3850" t="s">
        <v>53</v>
      </c>
      <c r="E3850" t="s">
        <v>20</v>
      </c>
      <c r="F3850" t="s">
        <v>10629</v>
      </c>
      <c r="G3850" s="6">
        <f t="shared" si="540"/>
        <v>34904</v>
      </c>
      <c r="H3850" t="s">
        <v>56</v>
      </c>
      <c r="I3850" t="s">
        <v>268</v>
      </c>
      <c r="J3850" t="str">
        <f t="shared" si="541"/>
        <v>Panini Kade</v>
      </c>
      <c r="K3850" t="s">
        <v>10630</v>
      </c>
      <c r="L3850" s="7">
        <f t="shared" si="546"/>
        <v>44580</v>
      </c>
      <c r="M3850" s="7">
        <v>44616</v>
      </c>
      <c r="N3850" s="1">
        <f t="shared" si="542"/>
        <v>44616</v>
      </c>
      <c r="P3850" s="7" t="str">
        <f t="shared" si="547"/>
        <v/>
      </c>
      <c r="R3850">
        <v>0</v>
      </c>
      <c r="S3850">
        <v>1</v>
      </c>
      <c r="T3850">
        <v>14.4</v>
      </c>
      <c r="U3850" t="s">
        <v>33</v>
      </c>
      <c r="W3850" t="str">
        <f t="shared" si="543"/>
        <v>Open</v>
      </c>
      <c r="X3850" t="str">
        <f>_xlfn.XLOOKUP(B3850,'Customers'!A:A,'Customers'!E:E,"")</f>
        <v>Mid-Market</v>
      </c>
      <c r="Y3850">
        <f t="shared" si="544"/>
        <v>0</v>
      </c>
      <c r="Z3850" t="str">
        <f t="shared" si="545"/>
        <v/>
      </c>
      <c r="AA3850">
        <f t="shared" si="548"/>
        <v>0</v>
      </c>
    </row>
    <row r="3851" spans="1:27">
      <c r="A3851" t="s">
        <v>10631</v>
      </c>
      <c r="B3851" t="s">
        <v>2466</v>
      </c>
      <c r="C3851" t="s">
        <v>18</v>
      </c>
      <c r="D3851" t="s">
        <v>183</v>
      </c>
      <c r="E3851" t="s">
        <v>54</v>
      </c>
      <c r="F3851" t="s">
        <v>10632</v>
      </c>
      <c r="G3851" s="6">
        <f t="shared" si="540"/>
        <v>7433</v>
      </c>
      <c r="H3851" t="s">
        <v>47</v>
      </c>
      <c r="I3851" t="s">
        <v>86</v>
      </c>
      <c r="J3851" t="str">
        <f t="shared" si="541"/>
        <v>Mason Solanki</v>
      </c>
      <c r="K3851" t="s">
        <v>4036</v>
      </c>
      <c r="L3851" s="7">
        <f t="shared" si="546"/>
        <v>44700</v>
      </c>
      <c r="M3851" s="7">
        <v>44845</v>
      </c>
      <c r="N3851" s="1">
        <f t="shared" si="542"/>
        <v>44845</v>
      </c>
      <c r="P3851" s="7" t="str">
        <f t="shared" si="547"/>
        <v/>
      </c>
      <c r="R3851">
        <v>0</v>
      </c>
      <c r="S3851">
        <v>1</v>
      </c>
      <c r="T3851">
        <v>29.1</v>
      </c>
      <c r="U3851" t="s">
        <v>33</v>
      </c>
      <c r="W3851" t="str">
        <f t="shared" si="543"/>
        <v>Open</v>
      </c>
      <c r="X3851" t="str">
        <f>_xlfn.XLOOKUP(B3851,'Customers'!A:A,'Customers'!E:E,"")</f>
        <v>Mid-Market</v>
      </c>
      <c r="Y3851">
        <f t="shared" si="544"/>
        <v>0</v>
      </c>
      <c r="Z3851" t="str">
        <f t="shared" si="545"/>
        <v/>
      </c>
      <c r="AA3851">
        <f t="shared" si="548"/>
        <v>0</v>
      </c>
    </row>
    <row r="3852" spans="1:27">
      <c r="A3852" t="s">
        <v>10633</v>
      </c>
      <c r="B3852" t="s">
        <v>2895</v>
      </c>
      <c r="C3852" t="s">
        <v>18</v>
      </c>
      <c r="D3852" t="s">
        <v>37</v>
      </c>
      <c r="E3852" t="s">
        <v>115</v>
      </c>
      <c r="F3852" t="s">
        <v>10634</v>
      </c>
      <c r="G3852" s="6">
        <f t="shared" si="540"/>
        <v>60584</v>
      </c>
      <c r="H3852" t="s">
        <v>161</v>
      </c>
      <c r="I3852" t="s">
        <v>501</v>
      </c>
      <c r="J3852" t="str">
        <f t="shared" si="541"/>
        <v>Champak Rao</v>
      </c>
      <c r="K3852" t="s">
        <v>4513</v>
      </c>
      <c r="L3852" s="7">
        <f t="shared" si="546"/>
        <v>45078</v>
      </c>
      <c r="M3852" s="7">
        <v>45202</v>
      </c>
      <c r="N3852" s="1">
        <f t="shared" si="542"/>
        <v>45202</v>
      </c>
      <c r="O3852" s="7">
        <v>45244</v>
      </c>
      <c r="P3852" s="7">
        <f t="shared" si="547"/>
        <v>45244</v>
      </c>
      <c r="Q3852">
        <v>166</v>
      </c>
      <c r="R3852">
        <v>0</v>
      </c>
      <c r="S3852">
        <v>1</v>
      </c>
      <c r="T3852">
        <v>28.1</v>
      </c>
      <c r="U3852" t="s">
        <v>33</v>
      </c>
      <c r="W3852" t="str">
        <f t="shared" si="543"/>
        <v>Lost</v>
      </c>
      <c r="X3852" t="str">
        <f>_xlfn.XLOOKUP(B3852,'Customers'!A:A,'Customers'!E:E,"")</f>
        <v>Mid-Market</v>
      </c>
      <c r="Y3852">
        <f t="shared" si="544"/>
        <v>1</v>
      </c>
      <c r="Z3852">
        <f t="shared" si="545"/>
        <v>42</v>
      </c>
      <c r="AA3852">
        <f t="shared" si="548"/>
        <v>1</v>
      </c>
    </row>
    <row r="3853" spans="1:27">
      <c r="A3853" t="s">
        <v>10635</v>
      </c>
      <c r="B3853" t="s">
        <v>3094</v>
      </c>
      <c r="C3853" t="s">
        <v>18</v>
      </c>
      <c r="D3853" t="s">
        <v>66</v>
      </c>
      <c r="E3853" t="s">
        <v>54</v>
      </c>
      <c r="F3853" t="s">
        <v>1483</v>
      </c>
      <c r="G3853" s="6">
        <f t="shared" si="540"/>
        <v>17000</v>
      </c>
      <c r="H3853" t="s">
        <v>56</v>
      </c>
      <c r="I3853" t="s">
        <v>274</v>
      </c>
      <c r="J3853" t="str">
        <f t="shared" si="541"/>
        <v>Rachit Lall</v>
      </c>
      <c r="K3853" t="s">
        <v>1419</v>
      </c>
      <c r="L3853" s="7">
        <f t="shared" si="546"/>
        <v>44687</v>
      </c>
      <c r="M3853" s="7">
        <v>44807</v>
      </c>
      <c r="N3853" s="1">
        <f t="shared" si="542"/>
        <v>44807</v>
      </c>
      <c r="P3853" s="7" t="str">
        <f t="shared" si="547"/>
        <v/>
      </c>
      <c r="R3853">
        <v>0</v>
      </c>
      <c r="S3853">
        <v>1</v>
      </c>
      <c r="T3853">
        <v>18.399999999999999</v>
      </c>
      <c r="U3853" t="s">
        <v>25</v>
      </c>
      <c r="W3853" t="str">
        <f t="shared" si="543"/>
        <v>Open</v>
      </c>
      <c r="X3853" t="str">
        <f>_xlfn.XLOOKUP(B3853,'Customers'!A:A,'Customers'!E:E,"")</f>
        <v>Mid-Market</v>
      </c>
      <c r="Y3853">
        <f t="shared" si="544"/>
        <v>0</v>
      </c>
      <c r="Z3853" t="str">
        <f t="shared" si="545"/>
        <v/>
      </c>
      <c r="AA3853">
        <f t="shared" si="548"/>
        <v>0</v>
      </c>
    </row>
    <row r="3854" spans="1:27">
      <c r="A3854" t="s">
        <v>10636</v>
      </c>
      <c r="B3854" t="s">
        <v>10637</v>
      </c>
      <c r="C3854" t="s">
        <v>18</v>
      </c>
      <c r="D3854" t="s">
        <v>53</v>
      </c>
      <c r="E3854" t="s">
        <v>177</v>
      </c>
      <c r="F3854" t="s">
        <v>10638</v>
      </c>
      <c r="G3854" s="6">
        <f t="shared" si="540"/>
        <v>19959</v>
      </c>
      <c r="H3854" t="s">
        <v>161</v>
      </c>
      <c r="I3854" t="s">
        <v>1009</v>
      </c>
      <c r="J3854" t="str">
        <f t="shared" si="541"/>
        <v>Ekta Uppal</v>
      </c>
      <c r="K3854" t="s">
        <v>884</v>
      </c>
      <c r="L3854" s="7">
        <f t="shared" si="546"/>
        <v>45493</v>
      </c>
      <c r="M3854" s="7">
        <v>45614</v>
      </c>
      <c r="N3854" s="1">
        <f t="shared" si="542"/>
        <v>45614</v>
      </c>
      <c r="P3854" s="7" t="str">
        <f t="shared" si="547"/>
        <v/>
      </c>
      <c r="R3854">
        <v>0</v>
      </c>
      <c r="S3854">
        <v>1</v>
      </c>
      <c r="T3854">
        <v>16.2</v>
      </c>
      <c r="U3854" t="s">
        <v>33</v>
      </c>
      <c r="W3854" t="str">
        <f t="shared" si="543"/>
        <v>Open</v>
      </c>
      <c r="X3854" t="str">
        <f>_xlfn.XLOOKUP(B3854,'Customers'!A:A,'Customers'!E:E,"")</f>
        <v>SMB</v>
      </c>
      <c r="Y3854">
        <f t="shared" si="544"/>
        <v>0</v>
      </c>
      <c r="Z3854" t="str">
        <f t="shared" si="545"/>
        <v/>
      </c>
      <c r="AA3854">
        <f t="shared" si="548"/>
        <v>0</v>
      </c>
    </row>
    <row r="3855" spans="1:27">
      <c r="A3855" t="s">
        <v>10639</v>
      </c>
      <c r="B3855" t="s">
        <v>1490</v>
      </c>
      <c r="C3855" t="s">
        <v>18</v>
      </c>
      <c r="D3855" t="s">
        <v>37</v>
      </c>
      <c r="E3855" t="s">
        <v>177</v>
      </c>
      <c r="F3855" t="s">
        <v>10640</v>
      </c>
      <c r="G3855" s="6">
        <f t="shared" si="540"/>
        <v>104382</v>
      </c>
      <c r="H3855" t="s">
        <v>151</v>
      </c>
      <c r="I3855" t="s">
        <v>133</v>
      </c>
      <c r="J3855" t="str">
        <f t="shared" si="541"/>
        <v>Aachal Soni</v>
      </c>
      <c r="K3855" t="s">
        <v>5632</v>
      </c>
      <c r="L3855" s="7">
        <f t="shared" si="546"/>
        <v>45305</v>
      </c>
      <c r="M3855" s="7">
        <v>45400</v>
      </c>
      <c r="N3855" s="1">
        <f t="shared" si="542"/>
        <v>45400</v>
      </c>
      <c r="P3855" s="7" t="str">
        <f t="shared" si="547"/>
        <v/>
      </c>
      <c r="R3855">
        <v>0</v>
      </c>
      <c r="S3855">
        <v>1</v>
      </c>
      <c r="T3855">
        <v>6</v>
      </c>
      <c r="U3855" t="s">
        <v>100</v>
      </c>
      <c r="W3855" t="str">
        <f t="shared" si="543"/>
        <v>Open</v>
      </c>
      <c r="X3855" t="str">
        <f>_xlfn.XLOOKUP(B3855,'Customers'!A:A,'Customers'!E:E,"")</f>
        <v>Mid-Market</v>
      </c>
      <c r="Y3855">
        <f t="shared" si="544"/>
        <v>0</v>
      </c>
      <c r="Z3855" t="str">
        <f t="shared" si="545"/>
        <v/>
      </c>
      <c r="AA3855">
        <f t="shared" si="548"/>
        <v>0</v>
      </c>
    </row>
    <row r="3856" spans="1:27">
      <c r="A3856" t="s">
        <v>10641</v>
      </c>
      <c r="B3856" t="s">
        <v>7228</v>
      </c>
      <c r="C3856" t="s">
        <v>2993</v>
      </c>
      <c r="D3856" t="s">
        <v>37</v>
      </c>
      <c r="E3856" t="s">
        <v>54</v>
      </c>
      <c r="F3856" t="s">
        <v>10642</v>
      </c>
      <c r="G3856" s="6">
        <f t="shared" si="540"/>
        <v>207531</v>
      </c>
      <c r="H3856" t="s">
        <v>161</v>
      </c>
      <c r="I3856" t="s">
        <v>105</v>
      </c>
      <c r="J3856" t="str">
        <f t="shared" si="541"/>
        <v>Hemangini Bahri</v>
      </c>
      <c r="K3856" t="s">
        <v>10643</v>
      </c>
      <c r="L3856" s="7">
        <f t="shared" si="546"/>
        <v>44827</v>
      </c>
      <c r="M3856" s="7">
        <v>44984</v>
      </c>
      <c r="N3856" s="1">
        <f t="shared" si="542"/>
        <v>44984</v>
      </c>
      <c r="P3856" s="7" t="str">
        <f t="shared" si="547"/>
        <v/>
      </c>
      <c r="R3856">
        <v>0</v>
      </c>
      <c r="S3856">
        <v>1</v>
      </c>
      <c r="T3856">
        <v>13.5</v>
      </c>
      <c r="U3856" t="s">
        <v>100</v>
      </c>
      <c r="W3856" t="str">
        <f t="shared" si="543"/>
        <v>Open</v>
      </c>
      <c r="X3856" t="str">
        <f>_xlfn.XLOOKUP(B3856,'Customers'!A:A,'Customers'!E:E,"")</f>
        <v>SMB</v>
      </c>
      <c r="Y3856">
        <f t="shared" si="544"/>
        <v>0</v>
      </c>
      <c r="Z3856" t="str">
        <f t="shared" si="545"/>
        <v/>
      </c>
      <c r="AA3856">
        <f t="shared" si="548"/>
        <v>0</v>
      </c>
    </row>
    <row r="3857" spans="1:27">
      <c r="A3857" t="s">
        <v>10644</v>
      </c>
      <c r="B3857" t="s">
        <v>10645</v>
      </c>
      <c r="C3857" t="s">
        <v>776</v>
      </c>
      <c r="D3857" t="s">
        <v>183</v>
      </c>
      <c r="E3857" t="s">
        <v>20</v>
      </c>
      <c r="F3857" t="s">
        <v>10646</v>
      </c>
      <c r="G3857" s="6">
        <f t="shared" si="540"/>
        <v>6513</v>
      </c>
      <c r="H3857" t="s">
        <v>30</v>
      </c>
      <c r="I3857" t="s">
        <v>98</v>
      </c>
      <c r="J3857" t="str">
        <f t="shared" si="541"/>
        <v>Amruta Sinha</v>
      </c>
      <c r="K3857" t="s">
        <v>8608</v>
      </c>
      <c r="L3857" s="7">
        <f t="shared" si="546"/>
        <v>44959</v>
      </c>
      <c r="M3857" s="7">
        <v>45089</v>
      </c>
      <c r="N3857" s="1">
        <f t="shared" si="542"/>
        <v>45089</v>
      </c>
      <c r="P3857" s="7" t="str">
        <f t="shared" si="547"/>
        <v/>
      </c>
      <c r="R3857">
        <v>0</v>
      </c>
      <c r="S3857">
        <v>1</v>
      </c>
      <c r="T3857">
        <v>23.3</v>
      </c>
      <c r="U3857" t="s">
        <v>42</v>
      </c>
      <c r="W3857" t="str">
        <f t="shared" si="543"/>
        <v>Open</v>
      </c>
      <c r="X3857" t="str">
        <f>_xlfn.XLOOKUP(B3857,'Customers'!A:A,'Customers'!E:E,"")</f>
        <v>SMB</v>
      </c>
      <c r="Y3857">
        <f t="shared" si="544"/>
        <v>0</v>
      </c>
      <c r="Z3857" t="str">
        <f t="shared" si="545"/>
        <v/>
      </c>
      <c r="AA3857">
        <f t="shared" si="548"/>
        <v>0</v>
      </c>
    </row>
    <row r="3858" spans="1:27">
      <c r="A3858" t="s">
        <v>10647</v>
      </c>
      <c r="B3858" t="s">
        <v>449</v>
      </c>
      <c r="C3858" t="s">
        <v>18</v>
      </c>
      <c r="D3858" t="s">
        <v>37</v>
      </c>
      <c r="E3858" t="s">
        <v>20</v>
      </c>
      <c r="F3858" t="s">
        <v>10648</v>
      </c>
      <c r="G3858" s="6">
        <f t="shared" si="540"/>
        <v>151183</v>
      </c>
      <c r="H3858" t="s">
        <v>172</v>
      </c>
      <c r="I3858" t="s">
        <v>156</v>
      </c>
      <c r="J3858" t="str">
        <f t="shared" si="541"/>
        <v>Lakshmi Hayre</v>
      </c>
      <c r="K3858" t="s">
        <v>1679</v>
      </c>
      <c r="L3858" s="7">
        <f t="shared" si="546"/>
        <v>45513</v>
      </c>
      <c r="M3858" s="7">
        <v>45670</v>
      </c>
      <c r="N3858" s="1">
        <f t="shared" si="542"/>
        <v>45670</v>
      </c>
      <c r="P3858" s="7" t="str">
        <f t="shared" si="547"/>
        <v/>
      </c>
      <c r="R3858">
        <v>0</v>
      </c>
      <c r="S3858">
        <v>1</v>
      </c>
      <c r="T3858">
        <v>20.9</v>
      </c>
      <c r="U3858" t="s">
        <v>42</v>
      </c>
      <c r="W3858" t="str">
        <f t="shared" si="543"/>
        <v>Open</v>
      </c>
      <c r="X3858" t="str">
        <f>_xlfn.XLOOKUP(B3858,'Customers'!A:A,'Customers'!E:E,"")</f>
        <v>Enterprise</v>
      </c>
      <c r="Y3858">
        <f t="shared" si="544"/>
        <v>0</v>
      </c>
      <c r="Z3858" t="str">
        <f t="shared" si="545"/>
        <v/>
      </c>
      <c r="AA3858">
        <f t="shared" si="548"/>
        <v>0</v>
      </c>
    </row>
    <row r="3859" spans="1:27">
      <c r="A3859" t="s">
        <v>10649</v>
      </c>
      <c r="B3859" t="s">
        <v>10650</v>
      </c>
      <c r="C3859" t="s">
        <v>1691</v>
      </c>
      <c r="D3859" t="s">
        <v>37</v>
      </c>
      <c r="E3859" t="s">
        <v>115</v>
      </c>
      <c r="F3859" t="s">
        <v>10651</v>
      </c>
      <c r="G3859" s="6">
        <f t="shared" si="540"/>
        <v>85066</v>
      </c>
      <c r="H3859" t="s">
        <v>30</v>
      </c>
      <c r="I3859" t="s">
        <v>3940</v>
      </c>
      <c r="J3859" t="str">
        <f t="shared" si="541"/>
        <v>Rachit Lall</v>
      </c>
      <c r="K3859" t="s">
        <v>491</v>
      </c>
      <c r="L3859" s="7">
        <f t="shared" si="546"/>
        <v>45601</v>
      </c>
      <c r="N3859" s="1" t="str">
        <f t="shared" si="542"/>
        <v/>
      </c>
      <c r="O3859" s="7">
        <v>45742</v>
      </c>
      <c r="P3859" s="7">
        <f t="shared" si="547"/>
        <v>45742</v>
      </c>
      <c r="Q3859">
        <v>141</v>
      </c>
      <c r="R3859">
        <v>0</v>
      </c>
      <c r="S3859">
        <v>1</v>
      </c>
      <c r="T3859">
        <v>32.9</v>
      </c>
      <c r="U3859" t="s">
        <v>42</v>
      </c>
      <c r="W3859" t="str">
        <f t="shared" si="543"/>
        <v>Lost</v>
      </c>
      <c r="X3859" t="str">
        <f>_xlfn.XLOOKUP(B3859,'Customers'!A:A,'Customers'!E:E,"")</f>
        <v>SMB</v>
      </c>
      <c r="Y3859">
        <f t="shared" si="544"/>
        <v>1</v>
      </c>
      <c r="Z3859" t="str">
        <f t="shared" si="545"/>
        <v/>
      </c>
      <c r="AA3859">
        <f t="shared" si="548"/>
        <v>1</v>
      </c>
    </row>
    <row r="3860" spans="1:27">
      <c r="A3860" t="s">
        <v>10652</v>
      </c>
      <c r="B3860" t="s">
        <v>10037</v>
      </c>
      <c r="C3860" t="s">
        <v>9936</v>
      </c>
      <c r="D3860" t="s">
        <v>53</v>
      </c>
      <c r="E3860" t="s">
        <v>54</v>
      </c>
      <c r="F3860" t="s">
        <v>10653</v>
      </c>
      <c r="G3860" s="6">
        <f t="shared" si="540"/>
        <v>35963</v>
      </c>
      <c r="H3860" t="s">
        <v>172</v>
      </c>
      <c r="I3860" t="s">
        <v>93</v>
      </c>
      <c r="J3860" t="str">
        <f t="shared" si="541"/>
        <v>Owen Mane</v>
      </c>
      <c r="K3860" t="s">
        <v>7914</v>
      </c>
      <c r="L3860" s="7">
        <f t="shared" si="546"/>
        <v>45551</v>
      </c>
      <c r="M3860" s="7">
        <v>45663</v>
      </c>
      <c r="N3860" s="1">
        <f t="shared" si="542"/>
        <v>45663</v>
      </c>
      <c r="P3860" s="7" t="str">
        <f t="shared" si="547"/>
        <v/>
      </c>
      <c r="R3860">
        <v>0</v>
      </c>
      <c r="S3860">
        <v>1</v>
      </c>
      <c r="U3860" t="s">
        <v>33</v>
      </c>
      <c r="W3860" t="str">
        <f t="shared" si="543"/>
        <v>Open</v>
      </c>
      <c r="X3860" t="str">
        <f>_xlfn.XLOOKUP(B3860,'Customers'!A:A,'Customers'!E:E,"")</f>
        <v>SMB</v>
      </c>
      <c r="Y3860">
        <f t="shared" si="544"/>
        <v>0</v>
      </c>
      <c r="Z3860" t="str">
        <f t="shared" si="545"/>
        <v/>
      </c>
      <c r="AA3860">
        <f t="shared" si="548"/>
        <v>0</v>
      </c>
    </row>
    <row r="3861" spans="1:27">
      <c r="A3861" t="s">
        <v>10654</v>
      </c>
      <c r="B3861" t="s">
        <v>8645</v>
      </c>
      <c r="C3861" t="s">
        <v>825</v>
      </c>
      <c r="D3861" t="s">
        <v>37</v>
      </c>
      <c r="E3861" t="s">
        <v>45</v>
      </c>
      <c r="F3861" t="s">
        <v>10655</v>
      </c>
      <c r="G3861" s="6">
        <f t="shared" si="540"/>
        <v>191000</v>
      </c>
      <c r="H3861" t="s">
        <v>39</v>
      </c>
      <c r="I3861" t="s">
        <v>31</v>
      </c>
      <c r="J3861" t="str">
        <f t="shared" si="541"/>
        <v>Ati Seshadri</v>
      </c>
      <c r="K3861" t="s">
        <v>10656</v>
      </c>
      <c r="L3861" s="7">
        <f t="shared" si="546"/>
        <v>44778</v>
      </c>
      <c r="M3861" s="7">
        <v>44880</v>
      </c>
      <c r="N3861" s="1">
        <f t="shared" si="542"/>
        <v>44880</v>
      </c>
      <c r="P3861" s="7" t="str">
        <f t="shared" si="547"/>
        <v/>
      </c>
      <c r="R3861">
        <v>0</v>
      </c>
      <c r="S3861">
        <v>1</v>
      </c>
      <c r="T3861">
        <v>29.8</v>
      </c>
      <c r="U3861" t="s">
        <v>33</v>
      </c>
      <c r="W3861" t="str">
        <f t="shared" si="543"/>
        <v>Open</v>
      </c>
      <c r="X3861" t="str">
        <f>_xlfn.XLOOKUP(B3861,'Customers'!A:A,'Customers'!E:E,"")</f>
        <v>Enterprise</v>
      </c>
      <c r="Y3861">
        <f t="shared" si="544"/>
        <v>0</v>
      </c>
      <c r="Z3861" t="str">
        <f t="shared" si="545"/>
        <v/>
      </c>
      <c r="AA3861">
        <f t="shared" si="548"/>
        <v>0</v>
      </c>
    </row>
    <row r="3862" spans="1:27">
      <c r="A3862" t="s">
        <v>10657</v>
      </c>
      <c r="B3862" t="s">
        <v>4935</v>
      </c>
      <c r="C3862" t="s">
        <v>18</v>
      </c>
      <c r="D3862" t="s">
        <v>19</v>
      </c>
      <c r="E3862" t="s">
        <v>115</v>
      </c>
      <c r="F3862" t="s">
        <v>10658</v>
      </c>
      <c r="G3862" s="6">
        <f t="shared" si="540"/>
        <v>2619</v>
      </c>
      <c r="H3862" t="s">
        <v>151</v>
      </c>
      <c r="I3862" t="s">
        <v>139</v>
      </c>
      <c r="J3862" t="str">
        <f t="shared" si="541"/>
        <v>Champak Rao</v>
      </c>
      <c r="K3862" t="s">
        <v>2025</v>
      </c>
      <c r="L3862" s="7">
        <f t="shared" si="546"/>
        <v>44978</v>
      </c>
      <c r="M3862" s="7">
        <v>45124</v>
      </c>
      <c r="N3862" s="1">
        <f t="shared" si="542"/>
        <v>45124</v>
      </c>
      <c r="O3862" s="7">
        <v>45065</v>
      </c>
      <c r="P3862" s="7">
        <f t="shared" si="547"/>
        <v>45065</v>
      </c>
      <c r="Q3862">
        <v>87</v>
      </c>
      <c r="R3862">
        <v>0</v>
      </c>
      <c r="S3862">
        <v>1</v>
      </c>
      <c r="T3862">
        <v>32.799999999999997</v>
      </c>
      <c r="U3862" t="s">
        <v>100</v>
      </c>
      <c r="W3862" t="str">
        <f t="shared" si="543"/>
        <v>Lost</v>
      </c>
      <c r="X3862" t="str">
        <f>_xlfn.XLOOKUP(B3862,'Customers'!A:A,'Customers'!E:E,"")</f>
        <v>SMB</v>
      </c>
      <c r="Y3862">
        <f t="shared" si="544"/>
        <v>1</v>
      </c>
      <c r="Z3862">
        <f t="shared" si="545"/>
        <v>-59</v>
      </c>
      <c r="AA3862">
        <f t="shared" si="548"/>
        <v>0</v>
      </c>
    </row>
    <row r="3863" spans="1:27">
      <c r="A3863" t="s">
        <v>10659</v>
      </c>
      <c r="B3863" t="s">
        <v>4746</v>
      </c>
      <c r="C3863" t="s">
        <v>4581</v>
      </c>
      <c r="D3863" t="s">
        <v>37</v>
      </c>
      <c r="E3863" t="s">
        <v>45</v>
      </c>
      <c r="F3863" t="s">
        <v>10660</v>
      </c>
      <c r="G3863" s="6">
        <f t="shared" si="540"/>
        <v>180075</v>
      </c>
      <c r="H3863" t="s">
        <v>47</v>
      </c>
      <c r="I3863" t="s">
        <v>268</v>
      </c>
      <c r="J3863" t="str">
        <f t="shared" si="541"/>
        <v>Panini Kade</v>
      </c>
      <c r="K3863" t="s">
        <v>4751</v>
      </c>
      <c r="L3863" s="7">
        <f t="shared" si="546"/>
        <v>44578</v>
      </c>
      <c r="M3863" s="7">
        <v>44736</v>
      </c>
      <c r="N3863" s="1">
        <f t="shared" si="542"/>
        <v>44736</v>
      </c>
      <c r="P3863" s="7" t="str">
        <f t="shared" si="547"/>
        <v/>
      </c>
      <c r="R3863">
        <v>0</v>
      </c>
      <c r="S3863">
        <v>1</v>
      </c>
      <c r="T3863">
        <v>28</v>
      </c>
      <c r="U3863" t="s">
        <v>58</v>
      </c>
      <c r="W3863" t="str">
        <f t="shared" si="543"/>
        <v>Open</v>
      </c>
      <c r="X3863" t="str">
        <f>_xlfn.XLOOKUP(B3863,'Customers'!A:A,'Customers'!E:E,"")</f>
        <v>Enterprise</v>
      </c>
      <c r="Y3863">
        <f t="shared" si="544"/>
        <v>0</v>
      </c>
      <c r="Z3863" t="str">
        <f t="shared" si="545"/>
        <v/>
      </c>
      <c r="AA3863">
        <f t="shared" si="548"/>
        <v>0</v>
      </c>
    </row>
    <row r="3864" spans="1:27">
      <c r="A3864" t="s">
        <v>10661</v>
      </c>
      <c r="B3864" t="s">
        <v>1339</v>
      </c>
      <c r="C3864" t="s">
        <v>18</v>
      </c>
      <c r="D3864" t="s">
        <v>37</v>
      </c>
      <c r="E3864" t="s">
        <v>91</v>
      </c>
      <c r="F3864" t="s">
        <v>10662</v>
      </c>
      <c r="G3864" s="6">
        <f t="shared" si="540"/>
        <v>170333</v>
      </c>
      <c r="H3864" t="s">
        <v>79</v>
      </c>
      <c r="I3864" t="s">
        <v>68</v>
      </c>
      <c r="J3864" t="str">
        <f t="shared" si="541"/>
        <v>Anamika Keer</v>
      </c>
      <c r="K3864" t="s">
        <v>817</v>
      </c>
      <c r="L3864" s="7">
        <f t="shared" si="546"/>
        <v>45007</v>
      </c>
      <c r="M3864" s="7">
        <v>45086</v>
      </c>
      <c r="N3864" s="1">
        <f t="shared" si="542"/>
        <v>45086</v>
      </c>
      <c r="O3864" s="7">
        <v>45166</v>
      </c>
      <c r="P3864" s="7">
        <f t="shared" si="547"/>
        <v>45166</v>
      </c>
      <c r="Q3864">
        <v>159</v>
      </c>
      <c r="R3864">
        <v>1</v>
      </c>
      <c r="S3864">
        <v>3</v>
      </c>
      <c r="U3864" t="s">
        <v>100</v>
      </c>
      <c r="W3864" t="str">
        <f t="shared" si="543"/>
        <v>Won</v>
      </c>
      <c r="X3864" t="str">
        <f>_xlfn.XLOOKUP(B3864,'Customers'!A:A,'Customers'!E:E,"")</f>
        <v>SMB</v>
      </c>
      <c r="Y3864">
        <f t="shared" si="544"/>
        <v>1</v>
      </c>
      <c r="Z3864">
        <f t="shared" si="545"/>
        <v>80</v>
      </c>
      <c r="AA3864">
        <f t="shared" si="548"/>
        <v>1</v>
      </c>
    </row>
    <row r="3865" spans="1:27">
      <c r="A3865" t="s">
        <v>10663</v>
      </c>
      <c r="B3865" t="s">
        <v>5898</v>
      </c>
      <c r="C3865" t="s">
        <v>18</v>
      </c>
      <c r="D3865" t="s">
        <v>183</v>
      </c>
      <c r="E3865" t="s">
        <v>28</v>
      </c>
      <c r="F3865" t="s">
        <v>10664</v>
      </c>
      <c r="G3865" s="6">
        <f t="shared" si="540"/>
        <v>11062</v>
      </c>
      <c r="H3865" t="s">
        <v>47</v>
      </c>
      <c r="I3865" t="s">
        <v>1094</v>
      </c>
      <c r="J3865" t="str">
        <f t="shared" si="541"/>
        <v>Jairaj Panchal</v>
      </c>
      <c r="K3865" t="s">
        <v>3770</v>
      </c>
      <c r="L3865" s="7">
        <f t="shared" si="546"/>
        <v>45417</v>
      </c>
      <c r="N3865" s="1" t="str">
        <f t="shared" si="542"/>
        <v/>
      </c>
      <c r="P3865" s="7" t="str">
        <f t="shared" si="547"/>
        <v/>
      </c>
      <c r="R3865">
        <v>0</v>
      </c>
      <c r="S3865">
        <v>1</v>
      </c>
      <c r="T3865">
        <v>20.100000000000001</v>
      </c>
      <c r="U3865" t="s">
        <v>42</v>
      </c>
      <c r="W3865" t="str">
        <f t="shared" si="543"/>
        <v>Open</v>
      </c>
      <c r="X3865" t="str">
        <f>_xlfn.XLOOKUP(B3865,'Customers'!A:A,'Customers'!E:E,"")</f>
        <v>SMB</v>
      </c>
      <c r="Y3865">
        <f t="shared" si="544"/>
        <v>0</v>
      </c>
      <c r="Z3865" t="str">
        <f t="shared" si="545"/>
        <v/>
      </c>
      <c r="AA3865">
        <f t="shared" si="548"/>
        <v>0</v>
      </c>
    </row>
    <row r="3866" spans="1:27">
      <c r="A3866" t="s">
        <v>10665</v>
      </c>
      <c r="B3866" t="s">
        <v>5002</v>
      </c>
      <c r="C3866" t="s">
        <v>208</v>
      </c>
      <c r="D3866" t="s">
        <v>37</v>
      </c>
      <c r="E3866" t="s">
        <v>115</v>
      </c>
      <c r="F3866" t="s">
        <v>10666</v>
      </c>
      <c r="G3866" s="6">
        <f t="shared" si="540"/>
        <v>160590</v>
      </c>
      <c r="H3866" t="s">
        <v>22</v>
      </c>
      <c r="I3866" t="s">
        <v>117</v>
      </c>
      <c r="J3866" t="str">
        <f t="shared" si="541"/>
        <v>Ekta Uppal</v>
      </c>
      <c r="K3866" t="s">
        <v>2145</v>
      </c>
      <c r="L3866" s="7">
        <f t="shared" si="546"/>
        <v>44986</v>
      </c>
      <c r="M3866" s="7">
        <v>45031</v>
      </c>
      <c r="N3866" s="1">
        <f t="shared" si="542"/>
        <v>45031</v>
      </c>
      <c r="O3866" s="7">
        <v>45067</v>
      </c>
      <c r="P3866" s="7">
        <f t="shared" si="547"/>
        <v>45067</v>
      </c>
      <c r="Q3866">
        <v>81</v>
      </c>
      <c r="R3866">
        <v>0</v>
      </c>
      <c r="S3866">
        <v>1</v>
      </c>
      <c r="T3866">
        <v>20.2</v>
      </c>
      <c r="U3866" t="s">
        <v>58</v>
      </c>
      <c r="W3866" t="str">
        <f t="shared" si="543"/>
        <v>Lost</v>
      </c>
      <c r="X3866" t="str">
        <f>_xlfn.XLOOKUP(B3866,'Customers'!A:A,'Customers'!E:E,"")</f>
        <v>Mid-Market</v>
      </c>
      <c r="Y3866">
        <f t="shared" si="544"/>
        <v>1</v>
      </c>
      <c r="Z3866">
        <f t="shared" si="545"/>
        <v>36</v>
      </c>
      <c r="AA3866">
        <f t="shared" si="548"/>
        <v>1</v>
      </c>
    </row>
    <row r="3867" spans="1:27">
      <c r="A3867" t="s">
        <v>10667</v>
      </c>
      <c r="B3867" t="s">
        <v>8500</v>
      </c>
      <c r="C3867" t="s">
        <v>934</v>
      </c>
      <c r="D3867" t="s">
        <v>53</v>
      </c>
      <c r="E3867" t="s">
        <v>54</v>
      </c>
      <c r="F3867" t="s">
        <v>10668</v>
      </c>
      <c r="G3867" s="6">
        <f t="shared" si="540"/>
        <v>20842</v>
      </c>
      <c r="H3867" t="s">
        <v>22</v>
      </c>
      <c r="I3867" t="s">
        <v>127</v>
      </c>
      <c r="J3867" t="str">
        <f t="shared" si="541"/>
        <v>Kashish Patla</v>
      </c>
      <c r="K3867" t="s">
        <v>10669</v>
      </c>
      <c r="L3867" s="7">
        <f t="shared" si="546"/>
        <v>45315</v>
      </c>
      <c r="M3867" s="7">
        <v>45363</v>
      </c>
      <c r="N3867" s="1">
        <f t="shared" si="542"/>
        <v>45363</v>
      </c>
      <c r="P3867" s="7" t="str">
        <f t="shared" si="547"/>
        <v/>
      </c>
      <c r="R3867">
        <v>0</v>
      </c>
      <c r="S3867">
        <v>1</v>
      </c>
      <c r="U3867" t="s">
        <v>58</v>
      </c>
      <c r="W3867" t="str">
        <f t="shared" si="543"/>
        <v>Open</v>
      </c>
      <c r="X3867" t="str">
        <f>_xlfn.XLOOKUP(B3867,'Customers'!A:A,'Customers'!E:E,"")</f>
        <v>Enterprise</v>
      </c>
      <c r="Y3867">
        <f t="shared" si="544"/>
        <v>0</v>
      </c>
      <c r="Z3867" t="str">
        <f t="shared" si="545"/>
        <v/>
      </c>
      <c r="AA3867">
        <f t="shared" si="548"/>
        <v>0</v>
      </c>
    </row>
    <row r="3868" spans="1:27">
      <c r="A3868" t="s">
        <v>10670</v>
      </c>
      <c r="B3868" t="s">
        <v>4280</v>
      </c>
      <c r="C3868" t="s">
        <v>5243</v>
      </c>
      <c r="D3868" t="s">
        <v>37</v>
      </c>
      <c r="E3868" t="s">
        <v>91</v>
      </c>
      <c r="F3868" t="s">
        <v>10671</v>
      </c>
      <c r="G3868" s="6">
        <f t="shared" si="540"/>
        <v>140789</v>
      </c>
      <c r="H3868" t="s">
        <v>30</v>
      </c>
      <c r="I3868" t="s">
        <v>98</v>
      </c>
      <c r="J3868" t="str">
        <f t="shared" si="541"/>
        <v>Amruta Sinha</v>
      </c>
      <c r="K3868" t="s">
        <v>6350</v>
      </c>
      <c r="L3868" s="7">
        <f t="shared" si="546"/>
        <v>44801</v>
      </c>
      <c r="M3868" s="7">
        <v>44891</v>
      </c>
      <c r="N3868" s="1">
        <f t="shared" si="542"/>
        <v>44891</v>
      </c>
      <c r="O3868" s="7">
        <v>44987</v>
      </c>
      <c r="P3868" s="7">
        <f t="shared" si="547"/>
        <v>44987</v>
      </c>
      <c r="Q3868">
        <v>186</v>
      </c>
      <c r="R3868">
        <v>1</v>
      </c>
      <c r="S3868">
        <v>1</v>
      </c>
      <c r="T3868">
        <v>1.6</v>
      </c>
      <c r="U3868" t="s">
        <v>42</v>
      </c>
      <c r="W3868" t="str">
        <f t="shared" si="543"/>
        <v>Won</v>
      </c>
      <c r="X3868" t="str">
        <f>_xlfn.XLOOKUP(B3868,'Customers'!A:A,'Customers'!E:E,"")</f>
        <v>Mid-Market</v>
      </c>
      <c r="Y3868">
        <f t="shared" si="544"/>
        <v>1</v>
      </c>
      <c r="Z3868">
        <f t="shared" si="545"/>
        <v>96</v>
      </c>
      <c r="AA3868">
        <f t="shared" si="548"/>
        <v>1</v>
      </c>
    </row>
    <row r="3869" spans="1:27">
      <c r="A3869" t="s">
        <v>10672</v>
      </c>
      <c r="B3869" t="s">
        <v>6196</v>
      </c>
      <c r="C3869" t="s">
        <v>1959</v>
      </c>
      <c r="D3869" t="s">
        <v>37</v>
      </c>
      <c r="E3869" t="s">
        <v>177</v>
      </c>
      <c r="F3869" t="s">
        <v>10673</v>
      </c>
      <c r="G3869" s="6">
        <f t="shared" si="540"/>
        <v>123049</v>
      </c>
      <c r="H3869" t="s">
        <v>56</v>
      </c>
      <c r="I3869" t="s">
        <v>232</v>
      </c>
      <c r="J3869" t="str">
        <f t="shared" si="541"/>
        <v>Patrick Sama</v>
      </c>
      <c r="K3869" t="s">
        <v>6893</v>
      </c>
      <c r="L3869" s="7">
        <f t="shared" si="546"/>
        <v>45019</v>
      </c>
      <c r="M3869" s="7">
        <v>45169</v>
      </c>
      <c r="N3869" s="1">
        <f t="shared" si="542"/>
        <v>45169</v>
      </c>
      <c r="P3869" s="7" t="str">
        <f t="shared" si="547"/>
        <v/>
      </c>
      <c r="R3869">
        <v>0</v>
      </c>
      <c r="S3869">
        <v>1</v>
      </c>
      <c r="T3869">
        <v>4.5</v>
      </c>
      <c r="U3869" t="s">
        <v>25</v>
      </c>
      <c r="W3869" t="str">
        <f t="shared" si="543"/>
        <v>Open</v>
      </c>
      <c r="X3869" t="str">
        <f>_xlfn.XLOOKUP(B3869,'Customers'!A:A,'Customers'!E:E,"")</f>
        <v>SMB</v>
      </c>
      <c r="Y3869">
        <f t="shared" si="544"/>
        <v>0</v>
      </c>
      <c r="Z3869" t="str">
        <f t="shared" si="545"/>
        <v/>
      </c>
      <c r="AA3869">
        <f t="shared" si="548"/>
        <v>0</v>
      </c>
    </row>
    <row r="3870" spans="1:27">
      <c r="A3870" t="s">
        <v>10674</v>
      </c>
      <c r="B3870" t="s">
        <v>3823</v>
      </c>
      <c r="C3870" t="s">
        <v>5746</v>
      </c>
      <c r="D3870" t="s">
        <v>37</v>
      </c>
      <c r="E3870" t="s">
        <v>28</v>
      </c>
      <c r="F3870" t="s">
        <v>10675</v>
      </c>
      <c r="G3870" s="6">
        <f t="shared" si="540"/>
        <v>134136</v>
      </c>
      <c r="H3870" t="s">
        <v>39</v>
      </c>
      <c r="I3870" t="s">
        <v>73</v>
      </c>
      <c r="J3870" t="str">
        <f t="shared" si="541"/>
        <v>Karan Karnik</v>
      </c>
      <c r="K3870" t="s">
        <v>275</v>
      </c>
      <c r="L3870" s="7">
        <f t="shared" si="546"/>
        <v>45370</v>
      </c>
      <c r="N3870" s="1" t="str">
        <f t="shared" si="542"/>
        <v/>
      </c>
      <c r="P3870" s="7" t="str">
        <f t="shared" si="547"/>
        <v/>
      </c>
      <c r="R3870">
        <v>0</v>
      </c>
      <c r="S3870">
        <v>1</v>
      </c>
      <c r="T3870">
        <v>0.8</v>
      </c>
      <c r="U3870" t="s">
        <v>33</v>
      </c>
      <c r="W3870" t="str">
        <f t="shared" si="543"/>
        <v>Open</v>
      </c>
      <c r="X3870" t="str">
        <f>_xlfn.XLOOKUP(B3870,'Customers'!A:A,'Customers'!E:E,"")</f>
        <v>Mid-Market</v>
      </c>
      <c r="Y3870">
        <f t="shared" si="544"/>
        <v>0</v>
      </c>
      <c r="Z3870" t="str">
        <f t="shared" si="545"/>
        <v/>
      </c>
      <c r="AA3870">
        <f t="shared" si="548"/>
        <v>0</v>
      </c>
    </row>
    <row r="3871" spans="1:27">
      <c r="A3871" t="s">
        <v>10676</v>
      </c>
      <c r="B3871" t="s">
        <v>6946</v>
      </c>
      <c r="C3871" t="s">
        <v>1371</v>
      </c>
      <c r="D3871" t="s">
        <v>19</v>
      </c>
      <c r="E3871" t="s">
        <v>45</v>
      </c>
      <c r="F3871" t="s">
        <v>10677</v>
      </c>
      <c r="G3871" s="6">
        <f t="shared" si="540"/>
        <v>3851</v>
      </c>
      <c r="H3871" t="s">
        <v>172</v>
      </c>
      <c r="I3871" t="s">
        <v>274</v>
      </c>
      <c r="J3871" t="str">
        <f t="shared" si="541"/>
        <v>Rachit Lall</v>
      </c>
      <c r="K3871" t="s">
        <v>10678</v>
      </c>
      <c r="L3871" s="7">
        <f t="shared" si="546"/>
        <v>45157</v>
      </c>
      <c r="M3871" s="7">
        <v>45326</v>
      </c>
      <c r="N3871" s="1">
        <f t="shared" si="542"/>
        <v>45326</v>
      </c>
      <c r="P3871" s="7" t="str">
        <f t="shared" si="547"/>
        <v/>
      </c>
      <c r="R3871">
        <v>0</v>
      </c>
      <c r="S3871">
        <v>1</v>
      </c>
      <c r="T3871">
        <v>0.5</v>
      </c>
      <c r="U3871" t="s">
        <v>100</v>
      </c>
      <c r="W3871" t="str">
        <f t="shared" si="543"/>
        <v>Open</v>
      </c>
      <c r="X3871" t="str">
        <f>_xlfn.XLOOKUP(B3871,'Customers'!A:A,'Customers'!E:E,"")</f>
        <v>Mid-Market</v>
      </c>
      <c r="Y3871">
        <f t="shared" si="544"/>
        <v>0</v>
      </c>
      <c r="Z3871" t="str">
        <f t="shared" si="545"/>
        <v/>
      </c>
      <c r="AA3871">
        <f t="shared" si="548"/>
        <v>0</v>
      </c>
    </row>
    <row r="3872" spans="1:27">
      <c r="A3872" t="s">
        <v>10679</v>
      </c>
      <c r="B3872" t="s">
        <v>1012</v>
      </c>
      <c r="C3872" t="s">
        <v>18</v>
      </c>
      <c r="D3872" t="s">
        <v>66</v>
      </c>
      <c r="E3872" t="s">
        <v>54</v>
      </c>
      <c r="F3872" t="s">
        <v>10680</v>
      </c>
      <c r="G3872" s="6">
        <f t="shared" si="540"/>
        <v>8702</v>
      </c>
      <c r="H3872" t="s">
        <v>22</v>
      </c>
      <c r="I3872" t="s">
        <v>258</v>
      </c>
      <c r="J3872" t="str">
        <f t="shared" si="541"/>
        <v>Jasmit Gour</v>
      </c>
      <c r="K3872" t="s">
        <v>3586</v>
      </c>
      <c r="L3872" s="7">
        <f t="shared" si="546"/>
        <v>45408</v>
      </c>
      <c r="M3872" s="7">
        <v>45494</v>
      </c>
      <c r="N3872" s="1">
        <f t="shared" si="542"/>
        <v>45494</v>
      </c>
      <c r="P3872" s="7" t="str">
        <f t="shared" si="547"/>
        <v/>
      </c>
      <c r="R3872">
        <v>0</v>
      </c>
      <c r="S3872">
        <v>1</v>
      </c>
      <c r="T3872">
        <v>20.3</v>
      </c>
      <c r="U3872" t="s">
        <v>42</v>
      </c>
      <c r="W3872" t="str">
        <f t="shared" si="543"/>
        <v>Open</v>
      </c>
      <c r="X3872" t="str">
        <f>_xlfn.XLOOKUP(B3872,'Customers'!A:A,'Customers'!E:E,"")</f>
        <v>Mid-Market</v>
      </c>
      <c r="Y3872">
        <f t="shared" si="544"/>
        <v>0</v>
      </c>
      <c r="Z3872" t="str">
        <f t="shared" si="545"/>
        <v/>
      </c>
      <c r="AA3872">
        <f t="shared" si="548"/>
        <v>0</v>
      </c>
    </row>
    <row r="3873" spans="1:27">
      <c r="A3873" t="s">
        <v>10681</v>
      </c>
      <c r="B3873" t="s">
        <v>3571</v>
      </c>
      <c r="C3873" t="s">
        <v>1735</v>
      </c>
      <c r="D3873" t="s">
        <v>183</v>
      </c>
      <c r="E3873" t="s">
        <v>54</v>
      </c>
      <c r="F3873" t="s">
        <v>10682</v>
      </c>
      <c r="G3873" s="6">
        <f t="shared" si="540"/>
        <v>10208</v>
      </c>
      <c r="H3873" t="s">
        <v>161</v>
      </c>
      <c r="I3873" t="s">
        <v>608</v>
      </c>
      <c r="J3873" t="str">
        <f t="shared" si="541"/>
        <v>Jairaj Panchal</v>
      </c>
      <c r="K3873" t="s">
        <v>6055</v>
      </c>
      <c r="L3873" s="7">
        <f t="shared" si="546"/>
        <v>44605</v>
      </c>
      <c r="M3873" s="7">
        <v>44626</v>
      </c>
      <c r="N3873" s="1">
        <f t="shared" si="542"/>
        <v>44626</v>
      </c>
      <c r="P3873" s="7" t="str">
        <f t="shared" si="547"/>
        <v/>
      </c>
      <c r="R3873">
        <v>0</v>
      </c>
      <c r="S3873">
        <v>1</v>
      </c>
      <c r="T3873">
        <v>12.9</v>
      </c>
      <c r="U3873" t="s">
        <v>33</v>
      </c>
      <c r="W3873" t="str">
        <f t="shared" si="543"/>
        <v>Open</v>
      </c>
      <c r="X3873" t="str">
        <f>_xlfn.XLOOKUP(B3873,'Customers'!A:A,'Customers'!E:E,"")</f>
        <v>Mid-Market</v>
      </c>
      <c r="Y3873">
        <f t="shared" si="544"/>
        <v>0</v>
      </c>
      <c r="Z3873" t="str">
        <f t="shared" si="545"/>
        <v/>
      </c>
      <c r="AA3873">
        <f t="shared" si="548"/>
        <v>0</v>
      </c>
    </row>
    <row r="3874" spans="1:27">
      <c r="A3874" t="s">
        <v>10683</v>
      </c>
      <c r="B3874" t="s">
        <v>2114</v>
      </c>
      <c r="C3874" t="s">
        <v>1303</v>
      </c>
      <c r="D3874" t="s">
        <v>53</v>
      </c>
      <c r="E3874" t="s">
        <v>20</v>
      </c>
      <c r="F3874" t="s">
        <v>10684</v>
      </c>
      <c r="G3874" s="6">
        <f t="shared" si="540"/>
        <v>41278</v>
      </c>
      <c r="H3874" t="s">
        <v>172</v>
      </c>
      <c r="I3874" t="s">
        <v>258</v>
      </c>
      <c r="J3874" t="str">
        <f t="shared" si="541"/>
        <v>Jasmit Gour</v>
      </c>
      <c r="K3874" t="s">
        <v>128</v>
      </c>
      <c r="L3874" s="7">
        <f t="shared" si="546"/>
        <v>45024</v>
      </c>
      <c r="M3874" s="7">
        <v>45039</v>
      </c>
      <c r="N3874" s="1">
        <f t="shared" si="542"/>
        <v>45039</v>
      </c>
      <c r="P3874" s="7" t="str">
        <f t="shared" si="547"/>
        <v/>
      </c>
      <c r="R3874">
        <v>0</v>
      </c>
      <c r="S3874">
        <v>1</v>
      </c>
      <c r="T3874">
        <v>16.2</v>
      </c>
      <c r="U3874" t="s">
        <v>33</v>
      </c>
      <c r="W3874" t="str">
        <f t="shared" si="543"/>
        <v>Open</v>
      </c>
      <c r="X3874" t="str">
        <f>_xlfn.XLOOKUP(B3874,'Customers'!A:A,'Customers'!E:E,"")</f>
        <v>SMB</v>
      </c>
      <c r="Y3874">
        <f t="shared" si="544"/>
        <v>0</v>
      </c>
      <c r="Z3874" t="str">
        <f t="shared" si="545"/>
        <v/>
      </c>
      <c r="AA3874">
        <f t="shared" si="548"/>
        <v>0</v>
      </c>
    </row>
    <row r="3875" spans="1:27">
      <c r="A3875" t="s">
        <v>10685</v>
      </c>
      <c r="B3875" t="s">
        <v>6808</v>
      </c>
      <c r="C3875" t="s">
        <v>726</v>
      </c>
      <c r="D3875" t="s">
        <v>19</v>
      </c>
      <c r="E3875" t="s">
        <v>91</v>
      </c>
      <c r="F3875" t="s">
        <v>10686</v>
      </c>
      <c r="G3875" s="6">
        <f t="shared" si="540"/>
        <v>6312</v>
      </c>
      <c r="H3875" t="s">
        <v>22</v>
      </c>
      <c r="I3875" t="s">
        <v>68</v>
      </c>
      <c r="J3875" t="str">
        <f t="shared" si="541"/>
        <v>Anamika Keer</v>
      </c>
      <c r="K3875" t="s">
        <v>7281</v>
      </c>
      <c r="L3875" s="7">
        <f t="shared" si="546"/>
        <v>44592</v>
      </c>
      <c r="M3875" s="7">
        <v>44752</v>
      </c>
      <c r="N3875" s="1">
        <f t="shared" si="542"/>
        <v>44752</v>
      </c>
      <c r="O3875" s="7">
        <v>44688</v>
      </c>
      <c r="P3875" s="7">
        <f t="shared" si="547"/>
        <v>44688</v>
      </c>
      <c r="Q3875">
        <v>96</v>
      </c>
      <c r="R3875">
        <v>0</v>
      </c>
      <c r="S3875">
        <v>1</v>
      </c>
      <c r="T3875">
        <v>6.6</v>
      </c>
      <c r="U3875" t="s">
        <v>25</v>
      </c>
      <c r="W3875" t="str">
        <f t="shared" si="543"/>
        <v>Won</v>
      </c>
      <c r="X3875" t="str">
        <f>_xlfn.XLOOKUP(B3875,'Customers'!A:A,'Customers'!E:E,"")</f>
        <v>SMB</v>
      </c>
      <c r="Y3875">
        <f t="shared" si="544"/>
        <v>1</v>
      </c>
      <c r="Z3875">
        <f t="shared" si="545"/>
        <v>-64</v>
      </c>
      <c r="AA3875">
        <f t="shared" si="548"/>
        <v>0</v>
      </c>
    </row>
    <row r="3876" spans="1:27">
      <c r="A3876" t="s">
        <v>10687</v>
      </c>
      <c r="B3876" t="s">
        <v>6933</v>
      </c>
      <c r="C3876" t="s">
        <v>18</v>
      </c>
      <c r="D3876" t="s">
        <v>183</v>
      </c>
      <c r="E3876" t="s">
        <v>45</v>
      </c>
      <c r="F3876" t="s">
        <v>10688</v>
      </c>
      <c r="G3876" s="6">
        <f t="shared" si="540"/>
        <v>3357</v>
      </c>
      <c r="H3876" t="s">
        <v>79</v>
      </c>
      <c r="I3876" t="s">
        <v>62</v>
      </c>
      <c r="J3876" t="str">
        <f t="shared" si="541"/>
        <v>Jairaj Panchal</v>
      </c>
      <c r="K3876" t="s">
        <v>2056</v>
      </c>
      <c r="L3876" s="7">
        <f t="shared" si="546"/>
        <v>44936</v>
      </c>
      <c r="M3876" s="7">
        <v>45056</v>
      </c>
      <c r="N3876" s="1">
        <f t="shared" si="542"/>
        <v>45056</v>
      </c>
      <c r="P3876" s="7" t="str">
        <f t="shared" si="547"/>
        <v/>
      </c>
      <c r="R3876">
        <v>0</v>
      </c>
      <c r="S3876">
        <v>1</v>
      </c>
      <c r="T3876">
        <v>18.8</v>
      </c>
      <c r="U3876" t="s">
        <v>42</v>
      </c>
      <c r="W3876" t="str">
        <f t="shared" si="543"/>
        <v>Open</v>
      </c>
      <c r="X3876" t="str">
        <f>_xlfn.XLOOKUP(B3876,'Customers'!A:A,'Customers'!E:E,"")</f>
        <v>Mid-Market</v>
      </c>
      <c r="Y3876">
        <f t="shared" si="544"/>
        <v>0</v>
      </c>
      <c r="Z3876" t="str">
        <f t="shared" si="545"/>
        <v/>
      </c>
      <c r="AA3876">
        <f t="shared" si="548"/>
        <v>0</v>
      </c>
    </row>
    <row r="3877" spans="1:27">
      <c r="A3877" t="s">
        <v>10689</v>
      </c>
      <c r="B3877" t="s">
        <v>368</v>
      </c>
      <c r="C3877" t="s">
        <v>3303</v>
      </c>
      <c r="D3877" t="s">
        <v>37</v>
      </c>
      <c r="E3877" t="s">
        <v>91</v>
      </c>
      <c r="F3877" t="s">
        <v>10690</v>
      </c>
      <c r="G3877" s="6">
        <f t="shared" si="540"/>
        <v>122876</v>
      </c>
      <c r="H3877" t="s">
        <v>39</v>
      </c>
      <c r="I3877" t="s">
        <v>237</v>
      </c>
      <c r="J3877" t="str">
        <f t="shared" si="541"/>
        <v>Vidhi Mital</v>
      </c>
      <c r="K3877" t="s">
        <v>5896</v>
      </c>
      <c r="L3877" s="7">
        <f t="shared" si="546"/>
        <v>45355</v>
      </c>
      <c r="M3877" s="7">
        <v>45526</v>
      </c>
      <c r="N3877" s="1">
        <f t="shared" si="542"/>
        <v>45526</v>
      </c>
      <c r="O3877" s="7">
        <v>45431</v>
      </c>
      <c r="P3877" s="7">
        <f t="shared" si="547"/>
        <v>45431</v>
      </c>
      <c r="Q3877">
        <v>76</v>
      </c>
      <c r="R3877">
        <v>0</v>
      </c>
      <c r="S3877">
        <v>1</v>
      </c>
      <c r="T3877">
        <v>7.1</v>
      </c>
      <c r="U3877" t="s">
        <v>25</v>
      </c>
      <c r="W3877" t="str">
        <f t="shared" si="543"/>
        <v>Won</v>
      </c>
      <c r="X3877" t="str">
        <f>_xlfn.XLOOKUP(B3877,'Customers'!A:A,'Customers'!E:E,"")</f>
        <v>SMB</v>
      </c>
      <c r="Y3877">
        <f t="shared" si="544"/>
        <v>1</v>
      </c>
      <c r="Z3877">
        <f t="shared" si="545"/>
        <v>-95</v>
      </c>
      <c r="AA3877">
        <f t="shared" si="548"/>
        <v>0</v>
      </c>
    </row>
    <row r="3878" spans="1:27">
      <c r="A3878" t="s">
        <v>10691</v>
      </c>
      <c r="B3878" t="s">
        <v>10302</v>
      </c>
      <c r="C3878" t="s">
        <v>18</v>
      </c>
      <c r="D3878" t="s">
        <v>37</v>
      </c>
      <c r="E3878" t="s">
        <v>28</v>
      </c>
      <c r="F3878" t="s">
        <v>10692</v>
      </c>
      <c r="G3878" s="6">
        <f t="shared" si="540"/>
        <v>141976</v>
      </c>
      <c r="H3878" t="s">
        <v>56</v>
      </c>
      <c r="I3878" t="s">
        <v>1995</v>
      </c>
      <c r="J3878" t="str">
        <f t="shared" si="541"/>
        <v>Nihal Bhasin</v>
      </c>
      <c r="K3878" t="s">
        <v>269</v>
      </c>
      <c r="L3878" s="7">
        <f t="shared" si="546"/>
        <v>44864</v>
      </c>
      <c r="M3878" s="7">
        <v>44915</v>
      </c>
      <c r="N3878" s="1">
        <f t="shared" si="542"/>
        <v>44915</v>
      </c>
      <c r="P3878" s="7" t="str">
        <f t="shared" si="547"/>
        <v/>
      </c>
      <c r="R3878">
        <v>0</v>
      </c>
      <c r="S3878">
        <v>1</v>
      </c>
      <c r="T3878">
        <v>24.4</v>
      </c>
      <c r="U3878" t="s">
        <v>25</v>
      </c>
      <c r="W3878" t="str">
        <f t="shared" si="543"/>
        <v>Open</v>
      </c>
      <c r="X3878" t="str">
        <f>_xlfn.XLOOKUP(B3878,'Customers'!A:A,'Customers'!E:E,"")</f>
        <v>SMB</v>
      </c>
      <c r="Y3878">
        <f t="shared" si="544"/>
        <v>0</v>
      </c>
      <c r="Z3878" t="str">
        <f t="shared" si="545"/>
        <v/>
      </c>
      <c r="AA3878">
        <f t="shared" si="548"/>
        <v>0</v>
      </c>
    </row>
    <row r="3879" spans="1:27">
      <c r="A3879" t="s">
        <v>10693</v>
      </c>
      <c r="B3879" t="s">
        <v>4371</v>
      </c>
      <c r="C3879" t="s">
        <v>1098</v>
      </c>
      <c r="D3879" t="s">
        <v>37</v>
      </c>
      <c r="E3879" t="s">
        <v>45</v>
      </c>
      <c r="F3879" t="s">
        <v>10694</v>
      </c>
      <c r="G3879" s="6">
        <f t="shared" si="540"/>
        <v>198592</v>
      </c>
      <c r="H3879" t="s">
        <v>30</v>
      </c>
      <c r="I3879" t="s">
        <v>506</v>
      </c>
      <c r="J3879" t="str">
        <f t="shared" si="541"/>
        <v>Patrick Sama</v>
      </c>
      <c r="K3879" t="s">
        <v>10075</v>
      </c>
      <c r="L3879" s="7">
        <f t="shared" si="546"/>
        <v>45602</v>
      </c>
      <c r="M3879" s="7">
        <v>45709</v>
      </c>
      <c r="N3879" s="1">
        <f t="shared" si="542"/>
        <v>45709</v>
      </c>
      <c r="P3879" s="7" t="str">
        <f t="shared" si="547"/>
        <v/>
      </c>
      <c r="R3879">
        <v>0</v>
      </c>
      <c r="S3879">
        <v>1</v>
      </c>
      <c r="T3879">
        <v>4</v>
      </c>
      <c r="U3879" t="s">
        <v>42</v>
      </c>
      <c r="W3879" t="str">
        <f t="shared" si="543"/>
        <v>Open</v>
      </c>
      <c r="X3879" t="str">
        <f>_xlfn.XLOOKUP(B3879,'Customers'!A:A,'Customers'!E:E,"")</f>
        <v>SMB</v>
      </c>
      <c r="Y3879">
        <f t="shared" si="544"/>
        <v>0</v>
      </c>
      <c r="Z3879" t="str">
        <f t="shared" si="545"/>
        <v/>
      </c>
      <c r="AA3879">
        <f t="shared" si="548"/>
        <v>0</v>
      </c>
    </row>
    <row r="3880" spans="1:27">
      <c r="A3880" t="s">
        <v>10695</v>
      </c>
      <c r="B3880" t="s">
        <v>775</v>
      </c>
      <c r="C3880" t="s">
        <v>18</v>
      </c>
      <c r="D3880" t="s">
        <v>66</v>
      </c>
      <c r="E3880" t="s">
        <v>28</v>
      </c>
      <c r="F3880" t="s">
        <v>10696</v>
      </c>
      <c r="G3880" s="6">
        <f t="shared" si="540"/>
        <v>19585</v>
      </c>
      <c r="H3880" t="s">
        <v>79</v>
      </c>
      <c r="I3880" t="s">
        <v>258</v>
      </c>
      <c r="J3880" t="str">
        <f t="shared" si="541"/>
        <v>Jasmit Gour</v>
      </c>
      <c r="K3880" t="s">
        <v>6254</v>
      </c>
      <c r="L3880" s="7">
        <f t="shared" si="546"/>
        <v>45508</v>
      </c>
      <c r="M3880" s="7">
        <v>45654</v>
      </c>
      <c r="N3880" s="1">
        <f t="shared" si="542"/>
        <v>45654</v>
      </c>
      <c r="P3880" s="7" t="str">
        <f t="shared" si="547"/>
        <v/>
      </c>
      <c r="R3880">
        <v>0</v>
      </c>
      <c r="S3880">
        <v>1</v>
      </c>
      <c r="T3880">
        <v>7.5</v>
      </c>
      <c r="U3880" t="s">
        <v>100</v>
      </c>
      <c r="W3880" t="str">
        <f t="shared" si="543"/>
        <v>Open</v>
      </c>
      <c r="X3880" t="str">
        <f>_xlfn.XLOOKUP(B3880,'Customers'!A:A,'Customers'!E:E,"")</f>
        <v>SMB</v>
      </c>
      <c r="Y3880">
        <f t="shared" si="544"/>
        <v>0</v>
      </c>
      <c r="Z3880" t="str">
        <f t="shared" si="545"/>
        <v/>
      </c>
      <c r="AA3880">
        <f t="shared" si="548"/>
        <v>0</v>
      </c>
    </row>
    <row r="3881" spans="1:27">
      <c r="A3881" t="s">
        <v>10697</v>
      </c>
      <c r="B3881" t="s">
        <v>8497</v>
      </c>
      <c r="C3881" t="s">
        <v>6323</v>
      </c>
      <c r="D3881" t="s">
        <v>183</v>
      </c>
      <c r="E3881" t="s">
        <v>91</v>
      </c>
      <c r="F3881" t="s">
        <v>10698</v>
      </c>
      <c r="G3881" s="6">
        <f t="shared" si="540"/>
        <v>12313</v>
      </c>
      <c r="H3881" t="s">
        <v>79</v>
      </c>
      <c r="I3881" t="s">
        <v>156</v>
      </c>
      <c r="J3881" t="str">
        <f t="shared" si="541"/>
        <v>Lakshmi Hayre</v>
      </c>
      <c r="K3881" t="s">
        <v>9748</v>
      </c>
      <c r="L3881" s="7">
        <f t="shared" si="546"/>
        <v>45473</v>
      </c>
      <c r="M3881" s="7">
        <v>45509</v>
      </c>
      <c r="N3881" s="1">
        <f t="shared" si="542"/>
        <v>45509</v>
      </c>
      <c r="O3881" s="7">
        <v>45578</v>
      </c>
      <c r="P3881" s="7">
        <f t="shared" si="547"/>
        <v>45578</v>
      </c>
      <c r="Q3881">
        <v>105</v>
      </c>
      <c r="R3881">
        <v>0</v>
      </c>
      <c r="S3881">
        <v>1</v>
      </c>
      <c r="T3881">
        <v>30.4</v>
      </c>
      <c r="U3881" t="s">
        <v>25</v>
      </c>
      <c r="W3881" t="str">
        <f t="shared" si="543"/>
        <v>Won</v>
      </c>
      <c r="X3881" t="str">
        <f>_xlfn.XLOOKUP(B3881,'Customers'!A:A,'Customers'!E:E,"")</f>
        <v>SMB</v>
      </c>
      <c r="Y3881">
        <f t="shared" si="544"/>
        <v>1</v>
      </c>
      <c r="Z3881">
        <f t="shared" si="545"/>
        <v>69</v>
      </c>
      <c r="AA3881">
        <f t="shared" si="548"/>
        <v>1</v>
      </c>
    </row>
    <row r="3882" spans="1:27">
      <c r="A3882" t="s">
        <v>10699</v>
      </c>
      <c r="B3882" t="s">
        <v>5691</v>
      </c>
      <c r="C3882" t="s">
        <v>2374</v>
      </c>
      <c r="D3882" t="s">
        <v>183</v>
      </c>
      <c r="E3882" t="s">
        <v>20</v>
      </c>
      <c r="F3882" t="s">
        <v>10700</v>
      </c>
      <c r="G3882" s="6">
        <f t="shared" si="540"/>
        <v>9812</v>
      </c>
      <c r="H3882" t="s">
        <v>39</v>
      </c>
      <c r="I3882" t="s">
        <v>86</v>
      </c>
      <c r="J3882" t="str">
        <f t="shared" si="541"/>
        <v>Mason Solanki</v>
      </c>
      <c r="K3882" t="s">
        <v>3783</v>
      </c>
      <c r="L3882" s="7">
        <f t="shared" si="546"/>
        <v>45555</v>
      </c>
      <c r="M3882" s="7">
        <v>45703</v>
      </c>
      <c r="N3882" s="1">
        <f t="shared" si="542"/>
        <v>45703</v>
      </c>
      <c r="P3882" s="7" t="str">
        <f t="shared" si="547"/>
        <v/>
      </c>
      <c r="R3882">
        <v>0</v>
      </c>
      <c r="S3882">
        <v>1</v>
      </c>
      <c r="T3882">
        <v>5.0999999999999996</v>
      </c>
      <c r="U3882" t="s">
        <v>25</v>
      </c>
      <c r="W3882" t="str">
        <f t="shared" si="543"/>
        <v>Open</v>
      </c>
      <c r="X3882" t="str">
        <f>_xlfn.XLOOKUP(B3882,'Customers'!A:A,'Customers'!E:E,"")</f>
        <v>Enterprise</v>
      </c>
      <c r="Y3882">
        <f t="shared" si="544"/>
        <v>0</v>
      </c>
      <c r="Z3882" t="str">
        <f t="shared" si="545"/>
        <v/>
      </c>
      <c r="AA3882">
        <f t="shared" si="548"/>
        <v>0</v>
      </c>
    </row>
    <row r="3883" spans="1:27">
      <c r="A3883" t="s">
        <v>10701</v>
      </c>
      <c r="B3883" t="s">
        <v>10702</v>
      </c>
      <c r="C3883" t="s">
        <v>5395</v>
      </c>
      <c r="D3883" t="s">
        <v>183</v>
      </c>
      <c r="E3883" t="s">
        <v>91</v>
      </c>
      <c r="F3883" t="s">
        <v>10703</v>
      </c>
      <c r="G3883" s="6">
        <f t="shared" si="540"/>
        <v>9577</v>
      </c>
      <c r="H3883" t="s">
        <v>39</v>
      </c>
      <c r="I3883" t="s">
        <v>62</v>
      </c>
      <c r="J3883" t="str">
        <f t="shared" si="541"/>
        <v>Jairaj Panchal</v>
      </c>
      <c r="K3883" t="s">
        <v>7258</v>
      </c>
      <c r="L3883" s="7">
        <f t="shared" si="546"/>
        <v>45089</v>
      </c>
      <c r="M3883" s="7">
        <v>45210</v>
      </c>
      <c r="N3883" s="1">
        <f t="shared" si="542"/>
        <v>45210</v>
      </c>
      <c r="O3883" s="7">
        <v>45193</v>
      </c>
      <c r="P3883" s="7">
        <f t="shared" si="547"/>
        <v>45193</v>
      </c>
      <c r="Q3883">
        <v>104</v>
      </c>
      <c r="R3883">
        <v>0</v>
      </c>
      <c r="S3883">
        <v>1</v>
      </c>
      <c r="U3883" t="s">
        <v>100</v>
      </c>
      <c r="W3883" t="str">
        <f t="shared" si="543"/>
        <v>Won</v>
      </c>
      <c r="X3883" t="str">
        <f>_xlfn.XLOOKUP(B3883,'Customers'!A:A,'Customers'!E:E,"")</f>
        <v>Mid-Market</v>
      </c>
      <c r="Y3883">
        <f t="shared" si="544"/>
        <v>1</v>
      </c>
      <c r="Z3883">
        <f t="shared" si="545"/>
        <v>-17</v>
      </c>
      <c r="AA3883">
        <f t="shared" si="548"/>
        <v>0</v>
      </c>
    </row>
    <row r="3884" spans="1:27">
      <c r="A3884" t="s">
        <v>10704</v>
      </c>
      <c r="B3884" t="s">
        <v>445</v>
      </c>
      <c r="C3884" t="s">
        <v>2904</v>
      </c>
      <c r="D3884" t="s">
        <v>53</v>
      </c>
      <c r="E3884" t="s">
        <v>115</v>
      </c>
      <c r="F3884" t="s">
        <v>10705</v>
      </c>
      <c r="G3884" s="6">
        <f t="shared" si="540"/>
        <v>10531</v>
      </c>
      <c r="H3884" t="s">
        <v>151</v>
      </c>
      <c r="I3884" t="s">
        <v>127</v>
      </c>
      <c r="J3884" t="str">
        <f t="shared" si="541"/>
        <v>Kashish Patla</v>
      </c>
      <c r="K3884" t="s">
        <v>3334</v>
      </c>
      <c r="L3884" s="7">
        <f t="shared" si="546"/>
        <v>45042</v>
      </c>
      <c r="M3884" s="7">
        <v>45179</v>
      </c>
      <c r="N3884" s="1">
        <f t="shared" si="542"/>
        <v>45179</v>
      </c>
      <c r="O3884" s="7">
        <v>45217</v>
      </c>
      <c r="P3884" s="7">
        <f t="shared" si="547"/>
        <v>45217</v>
      </c>
      <c r="Q3884">
        <v>175</v>
      </c>
      <c r="R3884">
        <v>0</v>
      </c>
      <c r="S3884">
        <v>1</v>
      </c>
      <c r="T3884">
        <v>12.8</v>
      </c>
      <c r="U3884" t="s">
        <v>25</v>
      </c>
      <c r="W3884" t="str">
        <f t="shared" si="543"/>
        <v>Lost</v>
      </c>
      <c r="X3884" t="str">
        <f>_xlfn.XLOOKUP(B3884,'Customers'!A:A,'Customers'!E:E,"")</f>
        <v>SMB</v>
      </c>
      <c r="Y3884">
        <f t="shared" si="544"/>
        <v>1</v>
      </c>
      <c r="Z3884">
        <f t="shared" si="545"/>
        <v>38</v>
      </c>
      <c r="AA3884">
        <f t="shared" si="548"/>
        <v>1</v>
      </c>
    </row>
    <row r="3885" spans="1:27">
      <c r="A3885" t="s">
        <v>10706</v>
      </c>
      <c r="B3885" t="s">
        <v>5076</v>
      </c>
      <c r="C3885" t="s">
        <v>1455</v>
      </c>
      <c r="D3885" t="s">
        <v>53</v>
      </c>
      <c r="E3885" t="s">
        <v>45</v>
      </c>
      <c r="F3885" t="s">
        <v>10707</v>
      </c>
      <c r="G3885" s="6">
        <f t="shared" si="540"/>
        <v>35044</v>
      </c>
      <c r="H3885" t="s">
        <v>47</v>
      </c>
      <c r="I3885" t="s">
        <v>156</v>
      </c>
      <c r="J3885" t="str">
        <f t="shared" si="541"/>
        <v>Lakshmi Hayre</v>
      </c>
      <c r="K3885" t="s">
        <v>2142</v>
      </c>
      <c r="L3885" s="7">
        <f t="shared" si="546"/>
        <v>45427</v>
      </c>
      <c r="M3885" s="7">
        <v>45541</v>
      </c>
      <c r="N3885" s="1">
        <f t="shared" si="542"/>
        <v>45541</v>
      </c>
      <c r="P3885" s="7" t="str">
        <f t="shared" si="547"/>
        <v/>
      </c>
      <c r="R3885">
        <v>0</v>
      </c>
      <c r="S3885">
        <v>1</v>
      </c>
      <c r="T3885">
        <v>8.1999999999999993</v>
      </c>
      <c r="U3885" t="s">
        <v>42</v>
      </c>
      <c r="W3885" t="str">
        <f t="shared" si="543"/>
        <v>Open</v>
      </c>
      <c r="X3885" t="str">
        <f>_xlfn.XLOOKUP(B3885,'Customers'!A:A,'Customers'!E:E,"")</f>
        <v>Mid-Market</v>
      </c>
      <c r="Y3885">
        <f t="shared" si="544"/>
        <v>0</v>
      </c>
      <c r="Z3885" t="str">
        <f t="shared" si="545"/>
        <v/>
      </c>
      <c r="AA3885">
        <f t="shared" si="548"/>
        <v>0</v>
      </c>
    </row>
    <row r="3886" spans="1:27">
      <c r="A3886" t="s">
        <v>10708</v>
      </c>
      <c r="B3886" t="s">
        <v>4022</v>
      </c>
      <c r="C3886" t="s">
        <v>18</v>
      </c>
      <c r="D3886" t="s">
        <v>183</v>
      </c>
      <c r="E3886" t="s">
        <v>91</v>
      </c>
      <c r="F3886" t="s">
        <v>10709</v>
      </c>
      <c r="G3886" s="6">
        <f t="shared" si="540"/>
        <v>4226</v>
      </c>
      <c r="H3886" t="s">
        <v>79</v>
      </c>
      <c r="I3886" t="s">
        <v>625</v>
      </c>
      <c r="J3886" t="str">
        <f t="shared" si="541"/>
        <v>Kashish Patla</v>
      </c>
      <c r="K3886" t="s">
        <v>3315</v>
      </c>
      <c r="L3886" s="7">
        <f t="shared" si="546"/>
        <v>44834</v>
      </c>
      <c r="M3886" s="7">
        <v>44895</v>
      </c>
      <c r="N3886" s="1">
        <f t="shared" si="542"/>
        <v>44895</v>
      </c>
      <c r="O3886" s="7">
        <v>44942</v>
      </c>
      <c r="P3886" s="7">
        <f t="shared" si="547"/>
        <v>44942</v>
      </c>
      <c r="Q3886">
        <v>108</v>
      </c>
      <c r="R3886">
        <v>0</v>
      </c>
      <c r="S3886">
        <v>1</v>
      </c>
      <c r="T3886">
        <v>18.399999999999999</v>
      </c>
      <c r="U3886" t="s">
        <v>100</v>
      </c>
      <c r="W3886" t="str">
        <f t="shared" si="543"/>
        <v>Won</v>
      </c>
      <c r="X3886" t="str">
        <f>_xlfn.XLOOKUP(B3886,'Customers'!A:A,'Customers'!E:E,"")</f>
        <v>SMB</v>
      </c>
      <c r="Y3886">
        <f t="shared" si="544"/>
        <v>1</v>
      </c>
      <c r="Z3886">
        <f t="shared" si="545"/>
        <v>47</v>
      </c>
      <c r="AA3886">
        <f t="shared" si="548"/>
        <v>1</v>
      </c>
    </row>
    <row r="3887" spans="1:27">
      <c r="A3887" t="s">
        <v>10710</v>
      </c>
      <c r="B3887" t="s">
        <v>5236</v>
      </c>
      <c r="C3887" t="s">
        <v>5827</v>
      </c>
      <c r="D3887" t="s">
        <v>37</v>
      </c>
      <c r="E3887" t="s">
        <v>28</v>
      </c>
      <c r="F3887" t="s">
        <v>10711</v>
      </c>
      <c r="G3887" s="6">
        <f t="shared" si="540"/>
        <v>67218</v>
      </c>
      <c r="H3887" t="s">
        <v>47</v>
      </c>
      <c r="I3887" t="s">
        <v>105</v>
      </c>
      <c r="J3887" t="str">
        <f t="shared" si="541"/>
        <v>Hemangini Bahri</v>
      </c>
      <c r="K3887" t="s">
        <v>1309</v>
      </c>
      <c r="L3887" s="7">
        <f t="shared" si="546"/>
        <v>44620</v>
      </c>
      <c r="M3887" s="7">
        <v>44739</v>
      </c>
      <c r="N3887" s="1">
        <f t="shared" si="542"/>
        <v>44739</v>
      </c>
      <c r="P3887" s="7" t="str">
        <f t="shared" si="547"/>
        <v/>
      </c>
      <c r="R3887">
        <v>0</v>
      </c>
      <c r="S3887">
        <v>1</v>
      </c>
      <c r="T3887">
        <v>4</v>
      </c>
      <c r="U3887" t="s">
        <v>58</v>
      </c>
      <c r="W3887" t="str">
        <f t="shared" si="543"/>
        <v>Open</v>
      </c>
      <c r="X3887" t="str">
        <f>_xlfn.XLOOKUP(B3887,'Customers'!A:A,'Customers'!E:E,"")</f>
        <v>Mid-Market</v>
      </c>
      <c r="Y3887">
        <f t="shared" si="544"/>
        <v>0</v>
      </c>
      <c r="Z3887" t="str">
        <f t="shared" si="545"/>
        <v/>
      </c>
      <c r="AA3887">
        <f t="shared" si="548"/>
        <v>0</v>
      </c>
    </row>
    <row r="3888" spans="1:27">
      <c r="A3888" t="s">
        <v>10712</v>
      </c>
      <c r="B3888" t="s">
        <v>2355</v>
      </c>
      <c r="C3888" t="s">
        <v>18</v>
      </c>
      <c r="D3888" t="s">
        <v>19</v>
      </c>
      <c r="E3888" t="s">
        <v>177</v>
      </c>
      <c r="F3888" t="s">
        <v>10713</v>
      </c>
      <c r="G3888" s="6">
        <f t="shared" si="540"/>
        <v>5063</v>
      </c>
      <c r="H3888" t="s">
        <v>79</v>
      </c>
      <c r="I3888" t="s">
        <v>62</v>
      </c>
      <c r="J3888" t="str">
        <f t="shared" si="541"/>
        <v>Jairaj Panchal</v>
      </c>
      <c r="K3888" t="s">
        <v>10714</v>
      </c>
      <c r="L3888" s="7">
        <f t="shared" si="546"/>
        <v>45433</v>
      </c>
      <c r="M3888" s="7">
        <v>45562</v>
      </c>
      <c r="N3888" s="1">
        <f t="shared" si="542"/>
        <v>45562</v>
      </c>
      <c r="P3888" s="7" t="str">
        <f t="shared" si="547"/>
        <v/>
      </c>
      <c r="R3888">
        <v>0</v>
      </c>
      <c r="S3888">
        <v>1</v>
      </c>
      <c r="U3888" t="s">
        <v>58</v>
      </c>
      <c r="W3888" t="str">
        <f t="shared" si="543"/>
        <v>Open</v>
      </c>
      <c r="X3888" t="str">
        <f>_xlfn.XLOOKUP(B3888,'Customers'!A:A,'Customers'!E:E,"")</f>
        <v>Mid-Market</v>
      </c>
      <c r="Y3888">
        <f t="shared" si="544"/>
        <v>0</v>
      </c>
      <c r="Z3888" t="str">
        <f t="shared" si="545"/>
        <v/>
      </c>
      <c r="AA3888">
        <f t="shared" si="548"/>
        <v>0</v>
      </c>
    </row>
    <row r="3889" spans="1:27">
      <c r="A3889" t="s">
        <v>10715</v>
      </c>
      <c r="B3889" t="s">
        <v>1016</v>
      </c>
      <c r="C3889" t="s">
        <v>1121</v>
      </c>
      <c r="D3889" t="s">
        <v>53</v>
      </c>
      <c r="E3889" t="s">
        <v>91</v>
      </c>
      <c r="F3889" t="s">
        <v>10716</v>
      </c>
      <c r="G3889" s="6">
        <f t="shared" si="540"/>
        <v>18913</v>
      </c>
      <c r="H3889" t="s">
        <v>30</v>
      </c>
      <c r="I3889" t="s">
        <v>105</v>
      </c>
      <c r="J3889" t="str">
        <f t="shared" si="541"/>
        <v>Hemangini Bahri</v>
      </c>
      <c r="K3889" t="s">
        <v>2021</v>
      </c>
      <c r="L3889" s="7">
        <f t="shared" si="546"/>
        <v>45530</v>
      </c>
      <c r="M3889" s="7">
        <v>45674</v>
      </c>
      <c r="N3889" s="1">
        <f t="shared" si="542"/>
        <v>45674</v>
      </c>
      <c r="O3889" s="7">
        <v>45690</v>
      </c>
      <c r="P3889" s="7">
        <f t="shared" si="547"/>
        <v>45690</v>
      </c>
      <c r="Q3889">
        <v>160</v>
      </c>
      <c r="R3889">
        <v>0</v>
      </c>
      <c r="S3889">
        <v>1</v>
      </c>
      <c r="T3889">
        <v>2.2999999999999998</v>
      </c>
      <c r="U3889" t="s">
        <v>33</v>
      </c>
      <c r="W3889" t="str">
        <f t="shared" si="543"/>
        <v>Won</v>
      </c>
      <c r="X3889" t="str">
        <f>_xlfn.XLOOKUP(B3889,'Customers'!A:A,'Customers'!E:E,"")</f>
        <v>Mid-Market</v>
      </c>
      <c r="Y3889">
        <f t="shared" si="544"/>
        <v>1</v>
      </c>
      <c r="Z3889">
        <f t="shared" si="545"/>
        <v>16</v>
      </c>
      <c r="AA3889">
        <f t="shared" si="548"/>
        <v>0</v>
      </c>
    </row>
    <row r="3890" spans="1:27">
      <c r="A3890" t="s">
        <v>10717</v>
      </c>
      <c r="B3890" t="s">
        <v>702</v>
      </c>
      <c r="C3890" t="s">
        <v>18</v>
      </c>
      <c r="D3890" t="s">
        <v>66</v>
      </c>
      <c r="E3890" t="s">
        <v>177</v>
      </c>
      <c r="F3890" t="s">
        <v>10718</v>
      </c>
      <c r="G3890" s="6">
        <f t="shared" si="540"/>
        <v>17277</v>
      </c>
      <c r="H3890" t="s">
        <v>22</v>
      </c>
      <c r="I3890" t="s">
        <v>625</v>
      </c>
      <c r="J3890" t="str">
        <f t="shared" si="541"/>
        <v>Kashish Patla</v>
      </c>
      <c r="K3890" t="s">
        <v>5666</v>
      </c>
      <c r="L3890" s="7">
        <f t="shared" si="546"/>
        <v>45380</v>
      </c>
      <c r="M3890" s="7">
        <v>45481</v>
      </c>
      <c r="N3890" s="1">
        <f t="shared" si="542"/>
        <v>45481</v>
      </c>
      <c r="P3890" s="7" t="str">
        <f t="shared" si="547"/>
        <v/>
      </c>
      <c r="R3890">
        <v>0</v>
      </c>
      <c r="S3890">
        <v>1</v>
      </c>
      <c r="T3890">
        <v>18.100000000000001</v>
      </c>
      <c r="U3890" t="s">
        <v>42</v>
      </c>
      <c r="W3890" t="str">
        <f t="shared" si="543"/>
        <v>Open</v>
      </c>
      <c r="X3890" t="str">
        <f>_xlfn.XLOOKUP(B3890,'Customers'!A:A,'Customers'!E:E,"")</f>
        <v>SMB</v>
      </c>
      <c r="Y3890">
        <f t="shared" si="544"/>
        <v>0</v>
      </c>
      <c r="Z3890" t="str">
        <f t="shared" si="545"/>
        <v/>
      </c>
      <c r="AA3890">
        <f t="shared" si="548"/>
        <v>0</v>
      </c>
    </row>
    <row r="3891" spans="1:27">
      <c r="A3891" t="s">
        <v>10719</v>
      </c>
      <c r="B3891" t="s">
        <v>198</v>
      </c>
      <c r="C3891" t="s">
        <v>3898</v>
      </c>
      <c r="D3891" t="s">
        <v>53</v>
      </c>
      <c r="E3891" t="s">
        <v>115</v>
      </c>
      <c r="F3891" t="s">
        <v>10720</v>
      </c>
      <c r="G3891" s="6">
        <f t="shared" si="540"/>
        <v>45260</v>
      </c>
      <c r="H3891" t="s">
        <v>161</v>
      </c>
      <c r="I3891" t="s">
        <v>237</v>
      </c>
      <c r="J3891" t="str">
        <f t="shared" si="541"/>
        <v>Vidhi Mital</v>
      </c>
      <c r="K3891" t="s">
        <v>1058</v>
      </c>
      <c r="L3891" s="7">
        <f t="shared" si="546"/>
        <v>45209</v>
      </c>
      <c r="M3891" s="7">
        <v>45260</v>
      </c>
      <c r="N3891" s="1">
        <f t="shared" si="542"/>
        <v>45260</v>
      </c>
      <c r="O3891" s="7">
        <v>45313</v>
      </c>
      <c r="P3891" s="7">
        <f t="shared" si="547"/>
        <v>45313</v>
      </c>
      <c r="Q3891">
        <v>104</v>
      </c>
      <c r="R3891">
        <v>0</v>
      </c>
      <c r="S3891">
        <v>1</v>
      </c>
      <c r="T3891">
        <v>27.3</v>
      </c>
      <c r="U3891" t="s">
        <v>25</v>
      </c>
      <c r="W3891" t="str">
        <f t="shared" si="543"/>
        <v>Lost</v>
      </c>
      <c r="X3891" t="str">
        <f>_xlfn.XLOOKUP(B3891,'Customers'!A:A,'Customers'!E:E,"")</f>
        <v>Mid-Market</v>
      </c>
      <c r="Y3891">
        <f t="shared" si="544"/>
        <v>1</v>
      </c>
      <c r="Z3891">
        <f t="shared" si="545"/>
        <v>53</v>
      </c>
      <c r="AA3891">
        <f t="shared" si="548"/>
        <v>1</v>
      </c>
    </row>
    <row r="3892" spans="1:27">
      <c r="A3892" t="s">
        <v>10721</v>
      </c>
      <c r="B3892" t="s">
        <v>4675</v>
      </c>
      <c r="C3892" t="s">
        <v>18</v>
      </c>
      <c r="D3892" t="s">
        <v>66</v>
      </c>
      <c r="E3892" t="s">
        <v>91</v>
      </c>
      <c r="F3892" t="s">
        <v>10722</v>
      </c>
      <c r="G3892" s="6">
        <f t="shared" si="540"/>
        <v>5903</v>
      </c>
      <c r="H3892" t="s">
        <v>79</v>
      </c>
      <c r="I3892" t="s">
        <v>237</v>
      </c>
      <c r="J3892" t="str">
        <f t="shared" si="541"/>
        <v>Vidhi Mital</v>
      </c>
      <c r="K3892" t="s">
        <v>10723</v>
      </c>
      <c r="L3892" s="7">
        <f t="shared" si="546"/>
        <v>45160</v>
      </c>
      <c r="M3892" s="7">
        <v>45193</v>
      </c>
      <c r="N3892" s="1">
        <f t="shared" si="542"/>
        <v>45193</v>
      </c>
      <c r="O3892" s="7">
        <v>45282</v>
      </c>
      <c r="P3892" s="7">
        <f t="shared" si="547"/>
        <v>45282</v>
      </c>
      <c r="Q3892">
        <v>122</v>
      </c>
      <c r="R3892">
        <v>0</v>
      </c>
      <c r="S3892">
        <v>1</v>
      </c>
      <c r="T3892">
        <v>19.5</v>
      </c>
      <c r="U3892" t="s">
        <v>25</v>
      </c>
      <c r="W3892" t="str">
        <f t="shared" si="543"/>
        <v>Won</v>
      </c>
      <c r="X3892" t="str">
        <f>_xlfn.XLOOKUP(B3892,'Customers'!A:A,'Customers'!E:E,"")</f>
        <v>SMB</v>
      </c>
      <c r="Y3892">
        <f t="shared" si="544"/>
        <v>1</v>
      </c>
      <c r="Z3892">
        <f t="shared" si="545"/>
        <v>89</v>
      </c>
      <c r="AA3892">
        <f t="shared" si="548"/>
        <v>1</v>
      </c>
    </row>
    <row r="3893" spans="1:27">
      <c r="A3893" t="s">
        <v>10724</v>
      </c>
      <c r="B3893" t="s">
        <v>702</v>
      </c>
      <c r="C3893" t="s">
        <v>18</v>
      </c>
      <c r="D3893" t="s">
        <v>53</v>
      </c>
      <c r="E3893" t="s">
        <v>54</v>
      </c>
      <c r="F3893" t="s">
        <v>10725</v>
      </c>
      <c r="G3893" s="6">
        <f t="shared" si="540"/>
        <v>10480</v>
      </c>
      <c r="H3893" t="s">
        <v>79</v>
      </c>
      <c r="I3893" t="s">
        <v>93</v>
      </c>
      <c r="J3893" t="str">
        <f t="shared" si="541"/>
        <v>Owen Mane</v>
      </c>
      <c r="K3893" t="s">
        <v>1573</v>
      </c>
      <c r="L3893" s="7">
        <f t="shared" si="546"/>
        <v>44818</v>
      </c>
      <c r="M3893" s="7">
        <v>44906</v>
      </c>
      <c r="N3893" s="1">
        <f t="shared" si="542"/>
        <v>44906</v>
      </c>
      <c r="P3893" s="7" t="str">
        <f t="shared" si="547"/>
        <v/>
      </c>
      <c r="R3893">
        <v>0</v>
      </c>
      <c r="S3893">
        <v>1</v>
      </c>
      <c r="U3893" t="s">
        <v>100</v>
      </c>
      <c r="W3893" t="str">
        <f t="shared" si="543"/>
        <v>Open</v>
      </c>
      <c r="X3893" t="str">
        <f>_xlfn.XLOOKUP(B3893,'Customers'!A:A,'Customers'!E:E,"")</f>
        <v>SMB</v>
      </c>
      <c r="Y3893">
        <f t="shared" si="544"/>
        <v>0</v>
      </c>
      <c r="Z3893" t="str">
        <f t="shared" si="545"/>
        <v/>
      </c>
      <c r="AA3893">
        <f t="shared" si="548"/>
        <v>0</v>
      </c>
    </row>
    <row r="3894" spans="1:27">
      <c r="A3894" t="s">
        <v>10726</v>
      </c>
      <c r="B3894" t="s">
        <v>5603</v>
      </c>
      <c r="C3894" t="s">
        <v>469</v>
      </c>
      <c r="D3894" t="s">
        <v>66</v>
      </c>
      <c r="E3894" t="s">
        <v>54</v>
      </c>
      <c r="F3894" t="s">
        <v>10727</v>
      </c>
      <c r="G3894" s="6">
        <f t="shared" si="540"/>
        <v>12219</v>
      </c>
      <c r="H3894" t="s">
        <v>79</v>
      </c>
      <c r="I3894" t="s">
        <v>614</v>
      </c>
      <c r="J3894" t="str">
        <f t="shared" si="541"/>
        <v>Anamika Keer</v>
      </c>
      <c r="K3894" t="s">
        <v>10728</v>
      </c>
      <c r="L3894" s="7">
        <f t="shared" si="546"/>
        <v>45367</v>
      </c>
      <c r="M3894" s="7">
        <v>45468</v>
      </c>
      <c r="N3894" s="1">
        <f t="shared" si="542"/>
        <v>45468</v>
      </c>
      <c r="P3894" s="7" t="str">
        <f t="shared" si="547"/>
        <v/>
      </c>
      <c r="R3894">
        <v>0</v>
      </c>
      <c r="S3894">
        <v>1</v>
      </c>
      <c r="T3894">
        <v>5.3</v>
      </c>
      <c r="U3894" t="s">
        <v>100</v>
      </c>
      <c r="W3894" t="str">
        <f t="shared" si="543"/>
        <v>Open</v>
      </c>
      <c r="X3894" t="str">
        <f>_xlfn.XLOOKUP(B3894,'Customers'!A:A,'Customers'!E:E,"")</f>
        <v>Enterprise</v>
      </c>
      <c r="Y3894">
        <f t="shared" si="544"/>
        <v>0</v>
      </c>
      <c r="Z3894" t="str">
        <f t="shared" si="545"/>
        <v/>
      </c>
      <c r="AA3894">
        <f t="shared" si="548"/>
        <v>0</v>
      </c>
    </row>
    <row r="3895" spans="1:27">
      <c r="A3895" t="s">
        <v>10729</v>
      </c>
      <c r="B3895" t="s">
        <v>5200</v>
      </c>
      <c r="C3895" t="s">
        <v>18</v>
      </c>
      <c r="D3895" t="s">
        <v>53</v>
      </c>
      <c r="E3895" t="s">
        <v>91</v>
      </c>
      <c r="F3895" t="s">
        <v>10730</v>
      </c>
      <c r="G3895" s="6">
        <f t="shared" si="540"/>
        <v>41978</v>
      </c>
      <c r="H3895" t="s">
        <v>151</v>
      </c>
      <c r="I3895" t="s">
        <v>545</v>
      </c>
      <c r="J3895" t="str">
        <f t="shared" si="541"/>
        <v>Krish Varughese</v>
      </c>
      <c r="K3895" t="s">
        <v>8527</v>
      </c>
      <c r="L3895" s="7">
        <f t="shared" si="546"/>
        <v>45284</v>
      </c>
      <c r="M3895" s="7">
        <v>45337</v>
      </c>
      <c r="N3895" s="1">
        <f t="shared" si="542"/>
        <v>45337</v>
      </c>
      <c r="O3895" s="7">
        <v>45463</v>
      </c>
      <c r="P3895" s="7">
        <f t="shared" si="547"/>
        <v>45463</v>
      </c>
      <c r="Q3895">
        <v>179</v>
      </c>
      <c r="R3895">
        <v>1</v>
      </c>
      <c r="S3895">
        <v>2</v>
      </c>
      <c r="T3895">
        <v>31.4</v>
      </c>
      <c r="U3895" t="s">
        <v>100</v>
      </c>
      <c r="W3895" t="str">
        <f t="shared" si="543"/>
        <v>Won</v>
      </c>
      <c r="X3895" t="str">
        <f>_xlfn.XLOOKUP(B3895,'Customers'!A:A,'Customers'!E:E,"")</f>
        <v>SMB</v>
      </c>
      <c r="Y3895">
        <f t="shared" si="544"/>
        <v>1</v>
      </c>
      <c r="Z3895">
        <f t="shared" si="545"/>
        <v>126</v>
      </c>
      <c r="AA3895">
        <f t="shared" si="548"/>
        <v>1</v>
      </c>
    </row>
    <row r="3896" spans="1:27">
      <c r="A3896" t="s">
        <v>10731</v>
      </c>
      <c r="B3896" t="s">
        <v>4580</v>
      </c>
      <c r="C3896" t="s">
        <v>968</v>
      </c>
      <c r="D3896" t="s">
        <v>66</v>
      </c>
      <c r="E3896" t="s">
        <v>28</v>
      </c>
      <c r="F3896" t="s">
        <v>10732</v>
      </c>
      <c r="G3896" s="6">
        <f t="shared" si="540"/>
        <v>17747</v>
      </c>
      <c r="H3896" t="s">
        <v>39</v>
      </c>
      <c r="I3896" t="s">
        <v>139</v>
      </c>
      <c r="J3896" t="str">
        <f t="shared" si="541"/>
        <v>Champak Rao</v>
      </c>
      <c r="K3896" t="s">
        <v>2878</v>
      </c>
      <c r="L3896" s="7">
        <f t="shared" si="546"/>
        <v>45129</v>
      </c>
      <c r="M3896" s="7">
        <v>45253</v>
      </c>
      <c r="N3896" s="1">
        <f t="shared" si="542"/>
        <v>45253</v>
      </c>
      <c r="P3896" s="7" t="str">
        <f t="shared" si="547"/>
        <v/>
      </c>
      <c r="R3896">
        <v>0</v>
      </c>
      <c r="S3896">
        <v>1</v>
      </c>
      <c r="T3896">
        <v>23.2</v>
      </c>
      <c r="U3896" t="s">
        <v>25</v>
      </c>
      <c r="W3896" t="str">
        <f t="shared" si="543"/>
        <v>Open</v>
      </c>
      <c r="X3896" t="str">
        <f>_xlfn.XLOOKUP(B3896,'Customers'!A:A,'Customers'!E:E,"")</f>
        <v>SMB</v>
      </c>
      <c r="Y3896">
        <f t="shared" si="544"/>
        <v>0</v>
      </c>
      <c r="Z3896" t="str">
        <f t="shared" si="545"/>
        <v/>
      </c>
      <c r="AA3896">
        <f t="shared" si="548"/>
        <v>0</v>
      </c>
    </row>
    <row r="3897" spans="1:27">
      <c r="A3897" t="s">
        <v>10733</v>
      </c>
      <c r="B3897" t="s">
        <v>5661</v>
      </c>
      <c r="C3897" t="s">
        <v>4649</v>
      </c>
      <c r="D3897" t="s">
        <v>66</v>
      </c>
      <c r="E3897" t="s">
        <v>54</v>
      </c>
      <c r="F3897" t="s">
        <v>7963</v>
      </c>
      <c r="G3897" s="6">
        <f t="shared" si="540"/>
        <v>21565</v>
      </c>
      <c r="H3897" t="s">
        <v>22</v>
      </c>
      <c r="I3897" t="s">
        <v>31</v>
      </c>
      <c r="J3897" t="str">
        <f t="shared" si="541"/>
        <v>Ati Seshadri</v>
      </c>
      <c r="K3897" t="s">
        <v>3783</v>
      </c>
      <c r="L3897" s="7">
        <f t="shared" si="546"/>
        <v>45555</v>
      </c>
      <c r="M3897" s="7">
        <v>45595</v>
      </c>
      <c r="N3897" s="1">
        <f t="shared" si="542"/>
        <v>45595</v>
      </c>
      <c r="P3897" s="7" t="str">
        <f t="shared" si="547"/>
        <v/>
      </c>
      <c r="R3897">
        <v>0</v>
      </c>
      <c r="S3897">
        <v>1</v>
      </c>
      <c r="T3897">
        <v>22.6</v>
      </c>
      <c r="U3897" t="s">
        <v>42</v>
      </c>
      <c r="W3897" t="str">
        <f t="shared" si="543"/>
        <v>Open</v>
      </c>
      <c r="X3897" t="str">
        <f>_xlfn.XLOOKUP(B3897,'Customers'!A:A,'Customers'!E:E,"")</f>
        <v>Enterprise</v>
      </c>
      <c r="Y3897">
        <f t="shared" si="544"/>
        <v>0</v>
      </c>
      <c r="Z3897" t="str">
        <f t="shared" si="545"/>
        <v/>
      </c>
      <c r="AA3897">
        <f t="shared" si="548"/>
        <v>0</v>
      </c>
    </row>
    <row r="3898" spans="1:27">
      <c r="A3898" t="s">
        <v>10734</v>
      </c>
      <c r="B3898" t="s">
        <v>2369</v>
      </c>
      <c r="C3898" t="s">
        <v>2710</v>
      </c>
      <c r="D3898" t="s">
        <v>53</v>
      </c>
      <c r="E3898" t="s">
        <v>20</v>
      </c>
      <c r="F3898" t="s">
        <v>10735</v>
      </c>
      <c r="G3898" s="6">
        <f t="shared" si="540"/>
        <v>15654</v>
      </c>
      <c r="H3898" t="s">
        <v>30</v>
      </c>
      <c r="I3898" t="s">
        <v>179</v>
      </c>
      <c r="J3898" t="str">
        <f t="shared" si="541"/>
        <v>Krish Varughese</v>
      </c>
      <c r="K3898" t="s">
        <v>7165</v>
      </c>
      <c r="L3898" s="7">
        <f t="shared" si="546"/>
        <v>44916</v>
      </c>
      <c r="M3898" s="7">
        <v>44955</v>
      </c>
      <c r="N3898" s="1">
        <f t="shared" si="542"/>
        <v>44955</v>
      </c>
      <c r="P3898" s="7" t="str">
        <f t="shared" si="547"/>
        <v/>
      </c>
      <c r="R3898">
        <v>0</v>
      </c>
      <c r="S3898">
        <v>1</v>
      </c>
      <c r="T3898">
        <v>15</v>
      </c>
      <c r="U3898" t="s">
        <v>58</v>
      </c>
      <c r="W3898" t="str">
        <f t="shared" si="543"/>
        <v>Open</v>
      </c>
      <c r="X3898" t="str">
        <f>_xlfn.XLOOKUP(B3898,'Customers'!A:A,'Customers'!E:E,"")</f>
        <v>Mid-Market</v>
      </c>
      <c r="Y3898">
        <f t="shared" si="544"/>
        <v>0</v>
      </c>
      <c r="Z3898" t="str">
        <f t="shared" si="545"/>
        <v/>
      </c>
      <c r="AA3898">
        <f t="shared" si="548"/>
        <v>0</v>
      </c>
    </row>
    <row r="3899" spans="1:27">
      <c r="A3899" t="s">
        <v>10736</v>
      </c>
      <c r="B3899" t="s">
        <v>868</v>
      </c>
      <c r="C3899" t="s">
        <v>18</v>
      </c>
      <c r="D3899" t="s">
        <v>37</v>
      </c>
      <c r="E3899" t="s">
        <v>91</v>
      </c>
      <c r="F3899" t="s">
        <v>10737</v>
      </c>
      <c r="G3899" s="6">
        <f t="shared" si="540"/>
        <v>72771</v>
      </c>
      <c r="H3899" t="s">
        <v>47</v>
      </c>
      <c r="I3899" t="s">
        <v>2020</v>
      </c>
      <c r="J3899" t="str">
        <f t="shared" si="541"/>
        <v>Panini Kade</v>
      </c>
      <c r="K3899" t="s">
        <v>5173</v>
      </c>
      <c r="L3899" s="7">
        <f t="shared" si="546"/>
        <v>45644</v>
      </c>
      <c r="M3899" s="7">
        <v>45722</v>
      </c>
      <c r="N3899" s="1">
        <f t="shared" si="542"/>
        <v>45722</v>
      </c>
      <c r="O3899" s="7">
        <v>45781</v>
      </c>
      <c r="P3899" s="7">
        <f t="shared" si="547"/>
        <v>45781</v>
      </c>
      <c r="Q3899">
        <v>137</v>
      </c>
      <c r="R3899">
        <v>0</v>
      </c>
      <c r="S3899">
        <v>1</v>
      </c>
      <c r="T3899">
        <v>31.1</v>
      </c>
      <c r="U3899" t="s">
        <v>25</v>
      </c>
      <c r="W3899" t="str">
        <f t="shared" si="543"/>
        <v>Won</v>
      </c>
      <c r="X3899" t="str">
        <f>_xlfn.XLOOKUP(B3899,'Customers'!A:A,'Customers'!E:E,"")</f>
        <v>Mid-Market</v>
      </c>
      <c r="Y3899">
        <f t="shared" si="544"/>
        <v>1</v>
      </c>
      <c r="Z3899">
        <f t="shared" si="545"/>
        <v>59</v>
      </c>
      <c r="AA3899">
        <f t="shared" si="548"/>
        <v>1</v>
      </c>
    </row>
    <row r="3900" spans="1:27">
      <c r="A3900" t="s">
        <v>10738</v>
      </c>
      <c r="B3900" t="s">
        <v>2092</v>
      </c>
      <c r="C3900" t="s">
        <v>18</v>
      </c>
      <c r="D3900" t="s">
        <v>66</v>
      </c>
      <c r="E3900" t="s">
        <v>177</v>
      </c>
      <c r="F3900" t="s">
        <v>10739</v>
      </c>
      <c r="G3900" s="6">
        <f t="shared" si="540"/>
        <v>8849</v>
      </c>
      <c r="H3900" t="s">
        <v>56</v>
      </c>
      <c r="I3900" t="s">
        <v>258</v>
      </c>
      <c r="J3900" t="str">
        <f t="shared" si="541"/>
        <v>Jasmit Gour</v>
      </c>
      <c r="K3900" t="s">
        <v>263</v>
      </c>
      <c r="L3900" s="7">
        <f t="shared" si="546"/>
        <v>45451</v>
      </c>
      <c r="M3900" s="7">
        <v>45539</v>
      </c>
      <c r="N3900" s="1">
        <f t="shared" si="542"/>
        <v>45539</v>
      </c>
      <c r="P3900" s="7" t="str">
        <f t="shared" si="547"/>
        <v/>
      </c>
      <c r="R3900">
        <v>0</v>
      </c>
      <c r="S3900">
        <v>1</v>
      </c>
      <c r="T3900">
        <v>25.8</v>
      </c>
      <c r="U3900" t="s">
        <v>58</v>
      </c>
      <c r="W3900" t="str">
        <f t="shared" si="543"/>
        <v>Open</v>
      </c>
      <c r="X3900" t="str">
        <f>_xlfn.XLOOKUP(B3900,'Customers'!A:A,'Customers'!E:E,"")</f>
        <v>Enterprise</v>
      </c>
      <c r="Y3900">
        <f t="shared" si="544"/>
        <v>0</v>
      </c>
      <c r="Z3900" t="str">
        <f t="shared" si="545"/>
        <v/>
      </c>
      <c r="AA3900">
        <f t="shared" si="548"/>
        <v>0</v>
      </c>
    </row>
    <row r="3901" spans="1:27">
      <c r="A3901" t="s">
        <v>10740</v>
      </c>
      <c r="B3901" t="s">
        <v>1302</v>
      </c>
      <c r="C3901" t="s">
        <v>562</v>
      </c>
      <c r="D3901" t="s">
        <v>66</v>
      </c>
      <c r="E3901" t="s">
        <v>91</v>
      </c>
      <c r="F3901" t="s">
        <v>10741</v>
      </c>
      <c r="G3901" s="6">
        <f t="shared" si="540"/>
        <v>13724</v>
      </c>
      <c r="H3901" t="s">
        <v>151</v>
      </c>
      <c r="I3901" t="s">
        <v>98</v>
      </c>
      <c r="J3901" t="str">
        <f t="shared" si="541"/>
        <v>Amruta Sinha</v>
      </c>
      <c r="K3901" t="s">
        <v>9380</v>
      </c>
      <c r="L3901" s="7">
        <f t="shared" si="546"/>
        <v>45248</v>
      </c>
      <c r="M3901" s="7">
        <v>45394</v>
      </c>
      <c r="N3901" s="1">
        <f t="shared" si="542"/>
        <v>45394</v>
      </c>
      <c r="O3901" s="7">
        <v>45340</v>
      </c>
      <c r="P3901" s="7">
        <f t="shared" si="547"/>
        <v>45340</v>
      </c>
      <c r="Q3901">
        <v>92</v>
      </c>
      <c r="R3901">
        <v>0</v>
      </c>
      <c r="S3901">
        <v>1</v>
      </c>
      <c r="T3901">
        <v>27.9</v>
      </c>
      <c r="U3901" t="s">
        <v>42</v>
      </c>
      <c r="W3901" t="str">
        <f t="shared" si="543"/>
        <v>Won</v>
      </c>
      <c r="X3901" t="str">
        <f>_xlfn.XLOOKUP(B3901,'Customers'!A:A,'Customers'!E:E,"")</f>
        <v>Mid-Market</v>
      </c>
      <c r="Y3901">
        <f t="shared" si="544"/>
        <v>1</v>
      </c>
      <c r="Z3901">
        <f t="shared" si="545"/>
        <v>-54</v>
      </c>
      <c r="AA3901">
        <f t="shared" si="548"/>
        <v>0</v>
      </c>
    </row>
    <row r="3902" spans="1:27">
      <c r="A3902" t="s">
        <v>10742</v>
      </c>
      <c r="B3902" t="s">
        <v>10743</v>
      </c>
      <c r="C3902" t="s">
        <v>1653</v>
      </c>
      <c r="D3902" t="s">
        <v>19</v>
      </c>
      <c r="E3902" t="s">
        <v>45</v>
      </c>
      <c r="F3902" t="s">
        <v>10744</v>
      </c>
      <c r="G3902" s="6">
        <f t="shared" si="540"/>
        <v>7956</v>
      </c>
      <c r="H3902" t="s">
        <v>39</v>
      </c>
      <c r="I3902" t="s">
        <v>1508</v>
      </c>
      <c r="J3902" t="str">
        <f t="shared" si="541"/>
        <v>Owen Mane</v>
      </c>
      <c r="K3902" t="s">
        <v>1909</v>
      </c>
      <c r="L3902" s="7">
        <f t="shared" si="546"/>
        <v>45546</v>
      </c>
      <c r="M3902" s="7">
        <v>45603</v>
      </c>
      <c r="N3902" s="1">
        <f t="shared" si="542"/>
        <v>45603</v>
      </c>
      <c r="P3902" s="7" t="str">
        <f t="shared" si="547"/>
        <v/>
      </c>
      <c r="R3902">
        <v>0</v>
      </c>
      <c r="S3902">
        <v>1</v>
      </c>
      <c r="T3902">
        <v>29.9</v>
      </c>
      <c r="U3902" t="s">
        <v>25</v>
      </c>
      <c r="W3902" t="str">
        <f t="shared" si="543"/>
        <v>Open</v>
      </c>
      <c r="X3902" t="str">
        <f>_xlfn.XLOOKUP(B3902,'Customers'!A:A,'Customers'!E:E,"")</f>
        <v>Mid-Market</v>
      </c>
      <c r="Y3902">
        <f t="shared" si="544"/>
        <v>0</v>
      </c>
      <c r="Z3902" t="str">
        <f t="shared" si="545"/>
        <v/>
      </c>
      <c r="AA3902">
        <f t="shared" si="548"/>
        <v>0</v>
      </c>
    </row>
    <row r="3903" spans="1:27">
      <c r="A3903" t="s">
        <v>10745</v>
      </c>
      <c r="B3903" t="s">
        <v>1055</v>
      </c>
      <c r="C3903" t="s">
        <v>18</v>
      </c>
      <c r="D3903" t="s">
        <v>66</v>
      </c>
      <c r="E3903" t="s">
        <v>177</v>
      </c>
      <c r="F3903" t="s">
        <v>10746</v>
      </c>
      <c r="G3903" s="6">
        <f t="shared" si="540"/>
        <v>19085</v>
      </c>
      <c r="H3903" t="s">
        <v>172</v>
      </c>
      <c r="I3903" t="s">
        <v>3288</v>
      </c>
      <c r="J3903" t="str">
        <f t="shared" si="541"/>
        <v>Panini Kade</v>
      </c>
      <c r="K3903" t="s">
        <v>69</v>
      </c>
      <c r="L3903" s="7">
        <f t="shared" si="546"/>
        <v>45398</v>
      </c>
      <c r="M3903" s="7">
        <v>45447</v>
      </c>
      <c r="N3903" s="1">
        <f t="shared" si="542"/>
        <v>45447</v>
      </c>
      <c r="P3903" s="7" t="str">
        <f t="shared" si="547"/>
        <v/>
      </c>
      <c r="R3903">
        <v>0</v>
      </c>
      <c r="S3903">
        <v>1</v>
      </c>
      <c r="T3903">
        <v>9.5</v>
      </c>
      <c r="U3903" t="s">
        <v>25</v>
      </c>
      <c r="W3903" t="str">
        <f t="shared" si="543"/>
        <v>Open</v>
      </c>
      <c r="X3903" t="str">
        <f>_xlfn.XLOOKUP(B3903,'Customers'!A:A,'Customers'!E:E,"")</f>
        <v>Mid-Market</v>
      </c>
      <c r="Y3903">
        <f t="shared" si="544"/>
        <v>0</v>
      </c>
      <c r="Z3903" t="str">
        <f t="shared" si="545"/>
        <v/>
      </c>
      <c r="AA3903">
        <f t="shared" si="548"/>
        <v>0</v>
      </c>
    </row>
    <row r="3904" spans="1:27">
      <c r="A3904" t="s">
        <v>10747</v>
      </c>
      <c r="B3904" t="s">
        <v>4188</v>
      </c>
      <c r="C3904" t="s">
        <v>1042</v>
      </c>
      <c r="D3904" t="s">
        <v>53</v>
      </c>
      <c r="E3904" t="s">
        <v>115</v>
      </c>
      <c r="F3904" t="s">
        <v>10748</v>
      </c>
      <c r="G3904" s="6">
        <f t="shared" si="540"/>
        <v>29423</v>
      </c>
      <c r="H3904" t="s">
        <v>161</v>
      </c>
      <c r="I3904" t="s">
        <v>156</v>
      </c>
      <c r="J3904" t="str">
        <f t="shared" si="541"/>
        <v>Lakshmi Hayre</v>
      </c>
      <c r="K3904" t="s">
        <v>7681</v>
      </c>
      <c r="L3904" s="7">
        <f t="shared" si="546"/>
        <v>45322</v>
      </c>
      <c r="M3904" s="7">
        <v>45461</v>
      </c>
      <c r="N3904" s="1">
        <f t="shared" si="542"/>
        <v>45461</v>
      </c>
      <c r="O3904" s="7">
        <v>45518</v>
      </c>
      <c r="P3904" s="7">
        <f t="shared" si="547"/>
        <v>45518</v>
      </c>
      <c r="Q3904">
        <v>196</v>
      </c>
      <c r="R3904">
        <v>0</v>
      </c>
      <c r="S3904">
        <v>1</v>
      </c>
      <c r="T3904">
        <v>15.2</v>
      </c>
      <c r="U3904" t="s">
        <v>58</v>
      </c>
      <c r="W3904" t="str">
        <f t="shared" si="543"/>
        <v>Lost</v>
      </c>
      <c r="X3904" t="str">
        <f>_xlfn.XLOOKUP(B3904,'Customers'!A:A,'Customers'!E:E,"")</f>
        <v>Enterprise</v>
      </c>
      <c r="Y3904">
        <f t="shared" si="544"/>
        <v>1</v>
      </c>
      <c r="Z3904">
        <f t="shared" si="545"/>
        <v>57</v>
      </c>
      <c r="AA3904">
        <f t="shared" si="548"/>
        <v>1</v>
      </c>
    </row>
    <row r="3905" spans="1:27">
      <c r="A3905" t="s">
        <v>10749</v>
      </c>
      <c r="B3905" t="s">
        <v>7082</v>
      </c>
      <c r="C3905" t="s">
        <v>282</v>
      </c>
      <c r="D3905" t="s">
        <v>66</v>
      </c>
      <c r="E3905" t="s">
        <v>20</v>
      </c>
      <c r="F3905" t="s">
        <v>10750</v>
      </c>
      <c r="G3905" s="6">
        <f t="shared" si="540"/>
        <v>15880</v>
      </c>
      <c r="H3905" t="s">
        <v>56</v>
      </c>
      <c r="I3905" t="s">
        <v>145</v>
      </c>
      <c r="J3905" t="str">
        <f t="shared" si="541"/>
        <v>Krish Varughese</v>
      </c>
      <c r="K3905" t="s">
        <v>8272</v>
      </c>
      <c r="L3905" s="7">
        <f t="shared" si="546"/>
        <v>44821</v>
      </c>
      <c r="M3905" s="7">
        <v>44998</v>
      </c>
      <c r="N3905" s="1">
        <f t="shared" si="542"/>
        <v>44998</v>
      </c>
      <c r="P3905" s="7" t="str">
        <f t="shared" si="547"/>
        <v/>
      </c>
      <c r="R3905">
        <v>0</v>
      </c>
      <c r="S3905">
        <v>1</v>
      </c>
      <c r="T3905">
        <v>17.2</v>
      </c>
      <c r="U3905" t="s">
        <v>100</v>
      </c>
      <c r="W3905" t="str">
        <f t="shared" si="543"/>
        <v>Open</v>
      </c>
      <c r="X3905" t="str">
        <f>_xlfn.XLOOKUP(B3905,'Customers'!A:A,'Customers'!E:E,"")</f>
        <v>Mid-Market</v>
      </c>
      <c r="Y3905">
        <f t="shared" si="544"/>
        <v>0</v>
      </c>
      <c r="Z3905" t="str">
        <f t="shared" si="545"/>
        <v/>
      </c>
      <c r="AA3905">
        <f t="shared" si="548"/>
        <v>0</v>
      </c>
    </row>
    <row r="3906" spans="1:27">
      <c r="A3906" t="s">
        <v>10751</v>
      </c>
      <c r="B3906" t="s">
        <v>6946</v>
      </c>
      <c r="C3906" t="s">
        <v>18</v>
      </c>
      <c r="D3906" t="s">
        <v>183</v>
      </c>
      <c r="E3906" t="s">
        <v>20</v>
      </c>
      <c r="F3906" t="s">
        <v>67</v>
      </c>
      <c r="G3906" s="6">
        <f t="shared" ref="G3906:G3969" si="549">IF(F3906="","",IF(RIGHT(UPPER(SUBSTITUTE(SUBSTITUTE(SUBSTITUTE(TRIM(F3906),"$",""),",","")," ","")),1)="K",VALUE(LEFT(UPPER(SUBSTITUTE(SUBSTITUTE(SUBSTITUTE(TRIM(F3906),"$",""),",","")," ","")),LEN(UPPER(SUBSTITUTE(SUBSTITUTE(SUBSTITUTE(TRIM(F3906),"$",""),",","")," ","")))-1))*1000,IF(RIGHT(UPPER(SUBSTITUTE(SUBSTITUTE(SUBSTITUTE(TRIM(F3906),"$",""),",","")," ","")),1)="M",VALUE(LEFT(UPPER(SUBSTITUTE(SUBSTITUTE(SUBSTITUTE(TRIM(F3906),"$",""),",","")," ","")),LEN(UPPER(SUBSTITUTE(SUBSTITUTE(SUBSTITUTE(TRIM(F3906),"$",""),",","")," ","")))-1))*1000000,VALUE(SUBSTITUTE(SUBSTITUTE(SUBSTITUTE(TRIM(F3906),"$",""),",","")," ","")))))</f>
        <v>7000</v>
      </c>
      <c r="H3906" t="s">
        <v>22</v>
      </c>
      <c r="I3906" t="s">
        <v>2149</v>
      </c>
      <c r="J3906" t="str">
        <f t="shared" ref="J3906:J3969" si="550">PROPER(TRIM(I3906))</f>
        <v>Champak Rao</v>
      </c>
      <c r="K3906" t="s">
        <v>2152</v>
      </c>
      <c r="L3906" s="7">
        <f t="shared" si="546"/>
        <v>44791</v>
      </c>
      <c r="M3906" s="7">
        <v>44890</v>
      </c>
      <c r="N3906" s="1">
        <f t="shared" ref="N3906:N3969" si="551">IF(M3906="","",IF(ISNUMBER(M3906),M3906,IF(ISNUMBER(SEARCH("/",M3906)),DATE(VALUE(RIGHT(M3906,4)),VALUE(MID(M3906,4,2)),VALUE(LEFT(M3906,2))),DATE(VALUE(LEFT(M3906,4)),VALUE(MID(M3906,6,2)),VALUE(RIGHT(M3906,2))))))</f>
        <v>44890</v>
      </c>
      <c r="P3906" s="7" t="str">
        <f t="shared" si="547"/>
        <v/>
      </c>
      <c r="R3906">
        <v>0</v>
      </c>
      <c r="S3906">
        <v>1</v>
      </c>
      <c r="T3906">
        <v>6.8</v>
      </c>
      <c r="U3906" t="s">
        <v>100</v>
      </c>
      <c r="W3906" t="str">
        <f t="shared" ref="W3906:W3969" si="552">IF(E3906="","",IF(E3906="Closed Won","Won",IF(E3906="Closed Lost","Lost","Open")))</f>
        <v>Open</v>
      </c>
      <c r="X3906" t="str">
        <f>_xlfn.XLOOKUP(B3906,'Customers'!A:A,'Customers'!E:E,"")</f>
        <v>Mid-Market</v>
      </c>
      <c r="Y3906">
        <f t="shared" ref="Y3906:Y3969" si="553">IF(OR(W3906="Won",W3906="Lost"),1,0)</f>
        <v>0</v>
      </c>
      <c r="Z3906" t="str">
        <f t="shared" ref="Z3906:Z3969" si="554">IF(OR(N3906="",P3906=""),"",P3906-N3906)</f>
        <v/>
      </c>
      <c r="AA3906">
        <f t="shared" si="548"/>
        <v>0</v>
      </c>
    </row>
    <row r="3907" spans="1:27">
      <c r="A3907" t="s">
        <v>10752</v>
      </c>
      <c r="B3907" t="s">
        <v>9584</v>
      </c>
      <c r="C3907" t="s">
        <v>4622</v>
      </c>
      <c r="D3907" t="s">
        <v>19</v>
      </c>
      <c r="E3907" t="s">
        <v>115</v>
      </c>
      <c r="F3907" t="s">
        <v>10753</v>
      </c>
      <c r="G3907" s="6">
        <f t="shared" si="549"/>
        <v>8140</v>
      </c>
      <c r="H3907" t="s">
        <v>151</v>
      </c>
      <c r="I3907" t="s">
        <v>145</v>
      </c>
      <c r="J3907" t="str">
        <f t="shared" si="550"/>
        <v>Krish Varughese</v>
      </c>
      <c r="K3907" t="s">
        <v>2833</v>
      </c>
      <c r="L3907" s="7">
        <f t="shared" ref="L3907:L3970" si="555">IF(K3907="","",IF(ISNUMBER(K3907),K3907,IF(ISNUMBER(SEARCH("/",K3907)),DATE(VALUE(RIGHT(K3907,4)),VALUE(MID(K3907,4,2)),VALUE(LEFT(K3907,2))),DATE(VALUE(LEFT(K3907,4)),VALUE(MID(K3907,6,2)),VALUE(RIGHT(K3907,2))))))</f>
        <v>45620</v>
      </c>
      <c r="M3907" s="7">
        <v>45765</v>
      </c>
      <c r="N3907" s="1">
        <f t="shared" si="551"/>
        <v>45765</v>
      </c>
      <c r="O3907" s="7">
        <v>45650</v>
      </c>
      <c r="P3907" s="7">
        <f t="shared" ref="P3907:P3970" si="556">IF(O3907="","",IF(ISNUMBER(O3907),O3907,DATE(VALUE(LEFT(O3907,4)),VALUE(MID(O3907,6,2)),VALUE(RIGHT(O3907,2)))))</f>
        <v>45650</v>
      </c>
      <c r="Q3907">
        <v>30</v>
      </c>
      <c r="R3907">
        <v>0</v>
      </c>
      <c r="S3907">
        <v>1</v>
      </c>
      <c r="T3907">
        <v>10.1</v>
      </c>
      <c r="U3907" t="s">
        <v>100</v>
      </c>
      <c r="W3907" t="str">
        <f t="shared" si="552"/>
        <v>Lost</v>
      </c>
      <c r="X3907" t="str">
        <f>_xlfn.XLOOKUP(B3907,'Customers'!A:A,'Customers'!E:E,"")</f>
        <v>SMB</v>
      </c>
      <c r="Y3907">
        <f t="shared" si="553"/>
        <v>1</v>
      </c>
      <c r="Z3907">
        <f t="shared" si="554"/>
        <v>-115</v>
      </c>
      <c r="AA3907">
        <f t="shared" ref="AA3907:AA3970" si="557">IF(AND(Y3907=1,Z3907&gt;30),1,0)</f>
        <v>0</v>
      </c>
    </row>
    <row r="3908" spans="1:27">
      <c r="A3908" t="s">
        <v>10754</v>
      </c>
      <c r="B3908" t="s">
        <v>3390</v>
      </c>
      <c r="C3908" t="s">
        <v>18</v>
      </c>
      <c r="D3908" t="s">
        <v>53</v>
      </c>
      <c r="E3908" t="s">
        <v>20</v>
      </c>
      <c r="F3908" t="s">
        <v>10755</v>
      </c>
      <c r="G3908" s="6">
        <f t="shared" si="549"/>
        <v>10022</v>
      </c>
      <c r="H3908" t="s">
        <v>172</v>
      </c>
      <c r="I3908" t="s">
        <v>68</v>
      </c>
      <c r="J3908" t="str">
        <f t="shared" si="550"/>
        <v>Anamika Keer</v>
      </c>
      <c r="K3908" t="s">
        <v>1859</v>
      </c>
      <c r="L3908" s="7">
        <f t="shared" si="555"/>
        <v>44593</v>
      </c>
      <c r="M3908" s="7">
        <v>44706</v>
      </c>
      <c r="N3908" s="1">
        <f t="shared" si="551"/>
        <v>44706</v>
      </c>
      <c r="P3908" s="7" t="str">
        <f t="shared" si="556"/>
        <v/>
      </c>
      <c r="R3908">
        <v>0</v>
      </c>
      <c r="S3908">
        <v>1</v>
      </c>
      <c r="T3908">
        <v>9.6</v>
      </c>
      <c r="U3908" t="s">
        <v>42</v>
      </c>
      <c r="W3908" t="str">
        <f t="shared" si="552"/>
        <v>Open</v>
      </c>
      <c r="X3908" t="str">
        <f>_xlfn.XLOOKUP(B3908,'Customers'!A:A,'Customers'!E:E,"")</f>
        <v>Mid-Market</v>
      </c>
      <c r="Y3908">
        <f t="shared" si="553"/>
        <v>0</v>
      </c>
      <c r="Z3908" t="str">
        <f t="shared" si="554"/>
        <v/>
      </c>
      <c r="AA3908">
        <f t="shared" si="557"/>
        <v>0</v>
      </c>
    </row>
    <row r="3909" spans="1:27">
      <c r="A3909" t="s">
        <v>10756</v>
      </c>
      <c r="B3909" t="s">
        <v>3946</v>
      </c>
      <c r="C3909" t="s">
        <v>2393</v>
      </c>
      <c r="D3909" t="s">
        <v>66</v>
      </c>
      <c r="E3909" t="s">
        <v>54</v>
      </c>
      <c r="F3909" t="s">
        <v>10757</v>
      </c>
      <c r="G3909" s="6">
        <f t="shared" si="549"/>
        <v>12524</v>
      </c>
      <c r="H3909" t="s">
        <v>30</v>
      </c>
      <c r="I3909" t="s">
        <v>86</v>
      </c>
      <c r="J3909" t="str">
        <f t="shared" si="550"/>
        <v>Mason Solanki</v>
      </c>
      <c r="K3909" t="s">
        <v>779</v>
      </c>
      <c r="L3909" s="7">
        <f t="shared" si="555"/>
        <v>44920</v>
      </c>
      <c r="M3909" s="7">
        <v>44995</v>
      </c>
      <c r="N3909" s="1">
        <f t="shared" si="551"/>
        <v>44995</v>
      </c>
      <c r="P3909" s="7" t="str">
        <f t="shared" si="556"/>
        <v/>
      </c>
      <c r="R3909">
        <v>0</v>
      </c>
      <c r="S3909">
        <v>1</v>
      </c>
      <c r="U3909" t="s">
        <v>100</v>
      </c>
      <c r="W3909" t="str">
        <f t="shared" si="552"/>
        <v>Open</v>
      </c>
      <c r="X3909" t="str">
        <f>_xlfn.XLOOKUP(B3909,'Customers'!A:A,'Customers'!E:E,"")</f>
        <v>SMB</v>
      </c>
      <c r="Y3909">
        <f t="shared" si="553"/>
        <v>0</v>
      </c>
      <c r="Z3909" t="str">
        <f t="shared" si="554"/>
        <v/>
      </c>
      <c r="AA3909">
        <f t="shared" si="557"/>
        <v>0</v>
      </c>
    </row>
    <row r="3910" spans="1:27">
      <c r="A3910" t="s">
        <v>10758</v>
      </c>
      <c r="B3910" t="s">
        <v>5509</v>
      </c>
      <c r="C3910" t="s">
        <v>18</v>
      </c>
      <c r="D3910" t="s">
        <v>53</v>
      </c>
      <c r="E3910" t="s">
        <v>115</v>
      </c>
      <c r="F3910" t="s">
        <v>10759</v>
      </c>
      <c r="G3910" s="6">
        <f t="shared" si="549"/>
        <v>18033</v>
      </c>
      <c r="H3910" t="s">
        <v>79</v>
      </c>
      <c r="I3910" t="s">
        <v>62</v>
      </c>
      <c r="J3910" t="str">
        <f t="shared" si="550"/>
        <v>Jairaj Panchal</v>
      </c>
      <c r="K3910" t="s">
        <v>4036</v>
      </c>
      <c r="L3910" s="7">
        <f t="shared" si="555"/>
        <v>44700</v>
      </c>
      <c r="M3910" s="7">
        <v>44738</v>
      </c>
      <c r="N3910" s="1">
        <f t="shared" si="551"/>
        <v>44738</v>
      </c>
      <c r="O3910" s="7">
        <v>44814</v>
      </c>
      <c r="P3910" s="7">
        <f t="shared" si="556"/>
        <v>44814</v>
      </c>
      <c r="Q3910">
        <v>114</v>
      </c>
      <c r="R3910">
        <v>0</v>
      </c>
      <c r="S3910">
        <v>1</v>
      </c>
      <c r="T3910">
        <v>33.4</v>
      </c>
      <c r="U3910" t="s">
        <v>25</v>
      </c>
      <c r="W3910" t="str">
        <f t="shared" si="552"/>
        <v>Lost</v>
      </c>
      <c r="X3910" t="str">
        <f>_xlfn.XLOOKUP(B3910,'Customers'!A:A,'Customers'!E:E,"")</f>
        <v>Mid-Market</v>
      </c>
      <c r="Y3910">
        <f t="shared" si="553"/>
        <v>1</v>
      </c>
      <c r="Z3910">
        <f t="shared" si="554"/>
        <v>76</v>
      </c>
      <c r="AA3910">
        <f t="shared" si="557"/>
        <v>1</v>
      </c>
    </row>
    <row r="3911" spans="1:27">
      <c r="A3911" t="s">
        <v>10760</v>
      </c>
      <c r="B3911" t="s">
        <v>4445</v>
      </c>
      <c r="C3911" t="s">
        <v>18</v>
      </c>
      <c r="D3911" t="s">
        <v>37</v>
      </c>
      <c r="E3911" t="s">
        <v>20</v>
      </c>
      <c r="F3911" t="s">
        <v>10761</v>
      </c>
      <c r="G3911" s="6">
        <f t="shared" si="549"/>
        <v>179073</v>
      </c>
      <c r="H3911" t="s">
        <v>30</v>
      </c>
      <c r="I3911" t="s">
        <v>361</v>
      </c>
      <c r="J3911" t="str">
        <f t="shared" si="550"/>
        <v>Jalsa Parsa</v>
      </c>
      <c r="K3911" t="s">
        <v>2080</v>
      </c>
      <c r="L3911" s="7">
        <f t="shared" si="555"/>
        <v>44773</v>
      </c>
      <c r="M3911" s="7">
        <v>44908</v>
      </c>
      <c r="N3911" s="1">
        <f t="shared" si="551"/>
        <v>44908</v>
      </c>
      <c r="P3911" s="7" t="str">
        <f t="shared" si="556"/>
        <v/>
      </c>
      <c r="R3911">
        <v>0</v>
      </c>
      <c r="S3911">
        <v>1</v>
      </c>
      <c r="T3911">
        <v>8.4</v>
      </c>
      <c r="U3911" t="s">
        <v>33</v>
      </c>
      <c r="W3911" t="str">
        <f t="shared" si="552"/>
        <v>Open</v>
      </c>
      <c r="X3911" t="str">
        <f>_xlfn.XLOOKUP(B3911,'Customers'!A:A,'Customers'!E:E,"")</f>
        <v>SMB</v>
      </c>
      <c r="Y3911">
        <f t="shared" si="553"/>
        <v>0</v>
      </c>
      <c r="Z3911" t="str">
        <f t="shared" si="554"/>
        <v/>
      </c>
      <c r="AA3911">
        <f t="shared" si="557"/>
        <v>0</v>
      </c>
    </row>
    <row r="3912" spans="1:27">
      <c r="A3912" t="s">
        <v>10762</v>
      </c>
      <c r="B3912" t="s">
        <v>3492</v>
      </c>
      <c r="C3912" t="s">
        <v>18</v>
      </c>
      <c r="D3912" t="s">
        <v>37</v>
      </c>
      <c r="E3912" t="s">
        <v>177</v>
      </c>
      <c r="F3912" t="s">
        <v>10763</v>
      </c>
      <c r="G3912" s="6">
        <f t="shared" si="549"/>
        <v>50000</v>
      </c>
      <c r="H3912" t="s">
        <v>151</v>
      </c>
      <c r="I3912" t="s">
        <v>68</v>
      </c>
      <c r="J3912" t="str">
        <f t="shared" si="550"/>
        <v>Anamika Keer</v>
      </c>
      <c r="K3912" t="s">
        <v>410</v>
      </c>
      <c r="L3912" s="7">
        <f t="shared" si="555"/>
        <v>45616</v>
      </c>
      <c r="M3912" s="7">
        <v>45691</v>
      </c>
      <c r="N3912" s="1">
        <f t="shared" si="551"/>
        <v>45691</v>
      </c>
      <c r="P3912" s="7" t="str">
        <f t="shared" si="556"/>
        <v/>
      </c>
      <c r="R3912">
        <v>0</v>
      </c>
      <c r="S3912">
        <v>1</v>
      </c>
      <c r="T3912">
        <v>3.5</v>
      </c>
      <c r="U3912" t="s">
        <v>25</v>
      </c>
      <c r="W3912" t="str">
        <f t="shared" si="552"/>
        <v>Open</v>
      </c>
      <c r="X3912" t="str">
        <f>_xlfn.XLOOKUP(B3912,'Customers'!A:A,'Customers'!E:E,"")</f>
        <v>Enterprise</v>
      </c>
      <c r="Y3912">
        <f t="shared" si="553"/>
        <v>0</v>
      </c>
      <c r="Z3912" t="str">
        <f t="shared" si="554"/>
        <v/>
      </c>
      <c r="AA3912">
        <f t="shared" si="557"/>
        <v>0</v>
      </c>
    </row>
    <row r="3913" spans="1:27">
      <c r="A3913" t="s">
        <v>10764</v>
      </c>
      <c r="B3913" t="s">
        <v>994</v>
      </c>
      <c r="C3913" t="s">
        <v>1782</v>
      </c>
      <c r="D3913" t="s">
        <v>19</v>
      </c>
      <c r="E3913" t="s">
        <v>115</v>
      </c>
      <c r="F3913" t="s">
        <v>10765</v>
      </c>
      <c r="G3913" s="6">
        <f t="shared" si="549"/>
        <v>4795</v>
      </c>
      <c r="H3913" t="s">
        <v>22</v>
      </c>
      <c r="I3913" t="s">
        <v>98</v>
      </c>
      <c r="J3913" t="str">
        <f t="shared" si="550"/>
        <v>Amruta Sinha</v>
      </c>
      <c r="K3913" t="s">
        <v>2345</v>
      </c>
      <c r="L3913" s="7">
        <f t="shared" si="555"/>
        <v>45049</v>
      </c>
      <c r="M3913" s="7">
        <v>45120</v>
      </c>
      <c r="N3913" s="1">
        <f t="shared" si="551"/>
        <v>45120</v>
      </c>
      <c r="O3913" s="7">
        <v>45199</v>
      </c>
      <c r="P3913" s="7">
        <f t="shared" si="556"/>
        <v>45199</v>
      </c>
      <c r="Q3913">
        <v>150</v>
      </c>
      <c r="R3913">
        <v>0</v>
      </c>
      <c r="S3913">
        <v>1</v>
      </c>
      <c r="T3913">
        <v>26.7</v>
      </c>
      <c r="U3913" t="s">
        <v>33</v>
      </c>
      <c r="W3913" t="str">
        <f t="shared" si="552"/>
        <v>Lost</v>
      </c>
      <c r="X3913" t="str">
        <f>_xlfn.XLOOKUP(B3913,'Customers'!A:A,'Customers'!E:E,"")</f>
        <v>Mid-Market</v>
      </c>
      <c r="Y3913">
        <f t="shared" si="553"/>
        <v>1</v>
      </c>
      <c r="Z3913">
        <f t="shared" si="554"/>
        <v>79</v>
      </c>
      <c r="AA3913">
        <f t="shared" si="557"/>
        <v>1</v>
      </c>
    </row>
    <row r="3914" spans="1:27">
      <c r="A3914" t="s">
        <v>10766</v>
      </c>
      <c r="B3914" t="s">
        <v>10388</v>
      </c>
      <c r="C3914" t="s">
        <v>18</v>
      </c>
      <c r="D3914" t="s">
        <v>66</v>
      </c>
      <c r="E3914" t="s">
        <v>28</v>
      </c>
      <c r="F3914" t="s">
        <v>10767</v>
      </c>
      <c r="G3914" s="6">
        <f t="shared" si="549"/>
        <v>7627</v>
      </c>
      <c r="H3914" t="s">
        <v>22</v>
      </c>
      <c r="I3914" t="s">
        <v>361</v>
      </c>
      <c r="J3914" t="str">
        <f t="shared" si="550"/>
        <v>Jalsa Parsa</v>
      </c>
      <c r="K3914" t="s">
        <v>6810</v>
      </c>
      <c r="L3914" s="7">
        <f t="shared" si="555"/>
        <v>45369</v>
      </c>
      <c r="M3914" s="7">
        <v>45402</v>
      </c>
      <c r="N3914" s="1">
        <f t="shared" si="551"/>
        <v>45402</v>
      </c>
      <c r="P3914" s="7" t="str">
        <f t="shared" si="556"/>
        <v/>
      </c>
      <c r="R3914">
        <v>0</v>
      </c>
      <c r="S3914">
        <v>1</v>
      </c>
      <c r="U3914" t="s">
        <v>33</v>
      </c>
      <c r="W3914" t="str">
        <f t="shared" si="552"/>
        <v>Open</v>
      </c>
      <c r="X3914" t="str">
        <f>_xlfn.XLOOKUP(B3914,'Customers'!A:A,'Customers'!E:E,"")</f>
        <v>Enterprise</v>
      </c>
      <c r="Y3914">
        <f t="shared" si="553"/>
        <v>0</v>
      </c>
      <c r="Z3914" t="str">
        <f t="shared" si="554"/>
        <v/>
      </c>
      <c r="AA3914">
        <f t="shared" si="557"/>
        <v>0</v>
      </c>
    </row>
    <row r="3915" spans="1:27">
      <c r="A3915" t="s">
        <v>10768</v>
      </c>
      <c r="B3915" t="s">
        <v>1124</v>
      </c>
      <c r="C3915" t="s">
        <v>1287</v>
      </c>
      <c r="D3915" t="s">
        <v>53</v>
      </c>
      <c r="E3915" t="s">
        <v>20</v>
      </c>
      <c r="F3915" t="s">
        <v>10769</v>
      </c>
      <c r="G3915" s="6">
        <f t="shared" si="549"/>
        <v>13154</v>
      </c>
      <c r="H3915" t="s">
        <v>79</v>
      </c>
      <c r="I3915" t="s">
        <v>98</v>
      </c>
      <c r="J3915" t="str">
        <f t="shared" si="550"/>
        <v>Amruta Sinha</v>
      </c>
      <c r="K3915" t="s">
        <v>2729</v>
      </c>
      <c r="L3915" s="7">
        <f t="shared" si="555"/>
        <v>44874</v>
      </c>
      <c r="M3915" s="7">
        <v>45001</v>
      </c>
      <c r="N3915" s="1">
        <f t="shared" si="551"/>
        <v>45001</v>
      </c>
      <c r="P3915" s="7" t="str">
        <f t="shared" si="556"/>
        <v/>
      </c>
      <c r="R3915">
        <v>0</v>
      </c>
      <c r="S3915">
        <v>1</v>
      </c>
      <c r="T3915">
        <v>24.8</v>
      </c>
      <c r="U3915" t="s">
        <v>33</v>
      </c>
      <c r="W3915" t="str">
        <f t="shared" si="552"/>
        <v>Open</v>
      </c>
      <c r="X3915" t="str">
        <f>_xlfn.XLOOKUP(B3915,'Customers'!A:A,'Customers'!E:E,"")</f>
        <v>SMB</v>
      </c>
      <c r="Y3915">
        <f t="shared" si="553"/>
        <v>0</v>
      </c>
      <c r="Z3915" t="str">
        <f t="shared" si="554"/>
        <v/>
      </c>
      <c r="AA3915">
        <f t="shared" si="557"/>
        <v>0</v>
      </c>
    </row>
    <row r="3916" spans="1:27">
      <c r="A3916" t="s">
        <v>10770</v>
      </c>
      <c r="B3916" t="s">
        <v>753</v>
      </c>
      <c r="C3916" t="s">
        <v>18</v>
      </c>
      <c r="D3916" t="s">
        <v>66</v>
      </c>
      <c r="E3916" t="s">
        <v>91</v>
      </c>
      <c r="F3916" t="s">
        <v>10771</v>
      </c>
      <c r="G3916" s="6">
        <f t="shared" si="549"/>
        <v>7573</v>
      </c>
      <c r="H3916" t="s">
        <v>39</v>
      </c>
      <c r="I3916" t="s">
        <v>156</v>
      </c>
      <c r="J3916" t="str">
        <f t="shared" si="550"/>
        <v>Lakshmi Hayre</v>
      </c>
      <c r="K3916" t="s">
        <v>4097</v>
      </c>
      <c r="L3916" s="7">
        <f t="shared" si="555"/>
        <v>45434</v>
      </c>
      <c r="M3916" s="7">
        <v>45454</v>
      </c>
      <c r="N3916" s="1">
        <f t="shared" si="551"/>
        <v>45454</v>
      </c>
      <c r="O3916" s="7">
        <v>45501</v>
      </c>
      <c r="P3916" s="7">
        <f t="shared" si="556"/>
        <v>45501</v>
      </c>
      <c r="Q3916">
        <v>67</v>
      </c>
      <c r="R3916">
        <v>0</v>
      </c>
      <c r="S3916">
        <v>1</v>
      </c>
      <c r="T3916">
        <v>7.6</v>
      </c>
      <c r="U3916" t="s">
        <v>33</v>
      </c>
      <c r="W3916" t="str">
        <f t="shared" si="552"/>
        <v>Won</v>
      </c>
      <c r="X3916" t="str">
        <f>_xlfn.XLOOKUP(B3916,'Customers'!A:A,'Customers'!E:E,"")</f>
        <v>Enterprise</v>
      </c>
      <c r="Y3916">
        <f t="shared" si="553"/>
        <v>1</v>
      </c>
      <c r="Z3916">
        <f t="shared" si="554"/>
        <v>47</v>
      </c>
      <c r="AA3916">
        <f t="shared" si="557"/>
        <v>1</v>
      </c>
    </row>
    <row r="3917" spans="1:27">
      <c r="A3917" t="s">
        <v>10772</v>
      </c>
      <c r="B3917" t="s">
        <v>10773</v>
      </c>
      <c r="C3917" t="s">
        <v>1782</v>
      </c>
      <c r="D3917" t="s">
        <v>37</v>
      </c>
      <c r="E3917" t="s">
        <v>177</v>
      </c>
      <c r="F3917" t="s">
        <v>10774</v>
      </c>
      <c r="G3917" s="6">
        <f t="shared" si="549"/>
        <v>62607</v>
      </c>
      <c r="H3917" t="s">
        <v>22</v>
      </c>
      <c r="I3917" t="s">
        <v>274</v>
      </c>
      <c r="J3917" t="str">
        <f t="shared" si="550"/>
        <v>Rachit Lall</v>
      </c>
      <c r="K3917" t="s">
        <v>3876</v>
      </c>
      <c r="L3917" s="7">
        <f t="shared" si="555"/>
        <v>45431</v>
      </c>
      <c r="M3917" s="7">
        <v>45535</v>
      </c>
      <c r="N3917" s="1">
        <f t="shared" si="551"/>
        <v>45535</v>
      </c>
      <c r="P3917" s="7" t="str">
        <f t="shared" si="556"/>
        <v/>
      </c>
      <c r="R3917">
        <v>0</v>
      </c>
      <c r="S3917">
        <v>1</v>
      </c>
      <c r="T3917">
        <v>30.2</v>
      </c>
      <c r="U3917" t="s">
        <v>25</v>
      </c>
      <c r="W3917" t="str">
        <f t="shared" si="552"/>
        <v>Open</v>
      </c>
      <c r="X3917" t="str">
        <f>_xlfn.XLOOKUP(B3917,'Customers'!A:A,'Customers'!E:E,"")</f>
        <v>SMB</v>
      </c>
      <c r="Y3917">
        <f t="shared" si="553"/>
        <v>0</v>
      </c>
      <c r="Z3917" t="str">
        <f t="shared" si="554"/>
        <v/>
      </c>
      <c r="AA3917">
        <f t="shared" si="557"/>
        <v>0</v>
      </c>
    </row>
    <row r="3918" spans="1:27">
      <c r="A3918" t="s">
        <v>10775</v>
      </c>
      <c r="B3918" t="s">
        <v>4330</v>
      </c>
      <c r="C3918" t="s">
        <v>18</v>
      </c>
      <c r="D3918" t="s">
        <v>183</v>
      </c>
      <c r="E3918" t="s">
        <v>45</v>
      </c>
      <c r="F3918" t="s">
        <v>10776</v>
      </c>
      <c r="G3918" s="6">
        <f t="shared" si="549"/>
        <v>13959</v>
      </c>
      <c r="H3918" t="s">
        <v>39</v>
      </c>
      <c r="I3918" t="s">
        <v>1774</v>
      </c>
      <c r="J3918" t="str">
        <f t="shared" si="550"/>
        <v>Jasmit Gour</v>
      </c>
      <c r="K3918" t="s">
        <v>8736</v>
      </c>
      <c r="L3918" s="7">
        <f t="shared" si="555"/>
        <v>45545</v>
      </c>
      <c r="M3918" s="7">
        <v>45721</v>
      </c>
      <c r="N3918" s="1">
        <f t="shared" si="551"/>
        <v>45721</v>
      </c>
      <c r="P3918" s="7" t="str">
        <f t="shared" si="556"/>
        <v/>
      </c>
      <c r="R3918">
        <v>0</v>
      </c>
      <c r="S3918">
        <v>1</v>
      </c>
      <c r="T3918">
        <v>30.3</v>
      </c>
      <c r="U3918" t="s">
        <v>58</v>
      </c>
      <c r="W3918" t="str">
        <f t="shared" si="552"/>
        <v>Open</v>
      </c>
      <c r="X3918" t="str">
        <f>_xlfn.XLOOKUP(B3918,'Customers'!A:A,'Customers'!E:E,"")</f>
        <v>Mid-Market</v>
      </c>
      <c r="Y3918">
        <f t="shared" si="553"/>
        <v>0</v>
      </c>
      <c r="Z3918" t="str">
        <f t="shared" si="554"/>
        <v/>
      </c>
      <c r="AA3918">
        <f t="shared" si="557"/>
        <v>0</v>
      </c>
    </row>
    <row r="3919" spans="1:27">
      <c r="A3919" t="s">
        <v>10777</v>
      </c>
      <c r="B3919" t="s">
        <v>6946</v>
      </c>
      <c r="C3919" t="s">
        <v>1164</v>
      </c>
      <c r="D3919" t="s">
        <v>19</v>
      </c>
      <c r="E3919" t="s">
        <v>91</v>
      </c>
      <c r="F3919" t="s">
        <v>10778</v>
      </c>
      <c r="G3919" s="6">
        <f t="shared" si="549"/>
        <v>3518</v>
      </c>
      <c r="H3919" t="s">
        <v>172</v>
      </c>
      <c r="I3919" t="s">
        <v>593</v>
      </c>
      <c r="J3919" t="str">
        <f t="shared" si="550"/>
        <v>Lakshmi Hayre</v>
      </c>
      <c r="K3919" t="s">
        <v>3082</v>
      </c>
      <c r="L3919" s="7">
        <f t="shared" si="555"/>
        <v>44755</v>
      </c>
      <c r="M3919" s="7">
        <v>44906</v>
      </c>
      <c r="N3919" s="1">
        <f t="shared" si="551"/>
        <v>44906</v>
      </c>
      <c r="O3919" s="7">
        <v>44856</v>
      </c>
      <c r="P3919" s="7">
        <f t="shared" si="556"/>
        <v>44856</v>
      </c>
      <c r="Q3919">
        <v>101</v>
      </c>
      <c r="R3919">
        <v>0</v>
      </c>
      <c r="S3919">
        <v>1</v>
      </c>
      <c r="T3919">
        <v>9.5</v>
      </c>
      <c r="U3919" t="s">
        <v>100</v>
      </c>
      <c r="W3919" t="str">
        <f t="shared" si="552"/>
        <v>Won</v>
      </c>
      <c r="X3919" t="str">
        <f>_xlfn.XLOOKUP(B3919,'Customers'!A:A,'Customers'!E:E,"")</f>
        <v>Mid-Market</v>
      </c>
      <c r="Y3919">
        <f t="shared" si="553"/>
        <v>1</v>
      </c>
      <c r="Z3919">
        <f t="shared" si="554"/>
        <v>-50</v>
      </c>
      <c r="AA3919">
        <f t="shared" si="557"/>
        <v>0</v>
      </c>
    </row>
    <row r="3920" spans="1:27">
      <c r="A3920" t="s">
        <v>10779</v>
      </c>
      <c r="B3920" t="s">
        <v>5327</v>
      </c>
      <c r="C3920" t="s">
        <v>2334</v>
      </c>
      <c r="D3920" t="s">
        <v>66</v>
      </c>
      <c r="E3920" t="s">
        <v>54</v>
      </c>
      <c r="F3920" t="s">
        <v>10780</v>
      </c>
      <c r="G3920" s="6">
        <f t="shared" si="549"/>
        <v>18908</v>
      </c>
      <c r="H3920" t="s">
        <v>161</v>
      </c>
      <c r="I3920" t="s">
        <v>274</v>
      </c>
      <c r="J3920" t="str">
        <f t="shared" si="550"/>
        <v>Rachit Lall</v>
      </c>
      <c r="K3920" t="s">
        <v>3718</v>
      </c>
      <c r="L3920" s="7">
        <f t="shared" si="555"/>
        <v>44610</v>
      </c>
      <c r="M3920" s="7">
        <v>44749</v>
      </c>
      <c r="N3920" s="1">
        <f t="shared" si="551"/>
        <v>44749</v>
      </c>
      <c r="P3920" s="7" t="str">
        <f t="shared" si="556"/>
        <v/>
      </c>
      <c r="R3920">
        <v>0</v>
      </c>
      <c r="S3920">
        <v>1</v>
      </c>
      <c r="T3920">
        <v>14.2</v>
      </c>
      <c r="U3920" t="s">
        <v>100</v>
      </c>
      <c r="W3920" t="str">
        <f t="shared" si="552"/>
        <v>Open</v>
      </c>
      <c r="X3920" t="str">
        <f>_xlfn.XLOOKUP(B3920,'Customers'!A:A,'Customers'!E:E,"")</f>
        <v>Mid-Market</v>
      </c>
      <c r="Y3920">
        <f t="shared" si="553"/>
        <v>0</v>
      </c>
      <c r="Z3920" t="str">
        <f t="shared" si="554"/>
        <v/>
      </c>
      <c r="AA3920">
        <f t="shared" si="557"/>
        <v>0</v>
      </c>
    </row>
    <row r="3921" spans="1:27">
      <c r="A3921" t="s">
        <v>10781</v>
      </c>
      <c r="B3921" t="s">
        <v>4240</v>
      </c>
      <c r="C3921" t="s">
        <v>4165</v>
      </c>
      <c r="D3921" t="s">
        <v>53</v>
      </c>
      <c r="E3921" t="s">
        <v>45</v>
      </c>
      <c r="F3921" t="s">
        <v>10782</v>
      </c>
      <c r="G3921" s="6">
        <f t="shared" si="549"/>
        <v>45963</v>
      </c>
      <c r="H3921" t="s">
        <v>79</v>
      </c>
      <c r="I3921" t="s">
        <v>23</v>
      </c>
      <c r="J3921" t="str">
        <f t="shared" si="550"/>
        <v>Nihal Bhasin</v>
      </c>
      <c r="K3921" t="s">
        <v>5116</v>
      </c>
      <c r="L3921" s="7">
        <f t="shared" si="555"/>
        <v>45026</v>
      </c>
      <c r="M3921" s="7">
        <v>45099</v>
      </c>
      <c r="N3921" s="1">
        <f t="shared" si="551"/>
        <v>45099</v>
      </c>
      <c r="P3921" s="7" t="str">
        <f t="shared" si="556"/>
        <v/>
      </c>
      <c r="R3921">
        <v>0</v>
      </c>
      <c r="S3921">
        <v>1</v>
      </c>
      <c r="T3921">
        <v>31.4</v>
      </c>
      <c r="U3921" t="s">
        <v>58</v>
      </c>
      <c r="W3921" t="str">
        <f t="shared" si="552"/>
        <v>Open</v>
      </c>
      <c r="X3921" t="str">
        <f>_xlfn.XLOOKUP(B3921,'Customers'!A:A,'Customers'!E:E,"")</f>
        <v>SMB</v>
      </c>
      <c r="Y3921">
        <f t="shared" si="553"/>
        <v>0</v>
      </c>
      <c r="Z3921" t="str">
        <f t="shared" si="554"/>
        <v/>
      </c>
      <c r="AA3921">
        <f t="shared" si="557"/>
        <v>0</v>
      </c>
    </row>
    <row r="3922" spans="1:27">
      <c r="A3922" t="s">
        <v>10783</v>
      </c>
      <c r="B3922" t="s">
        <v>3831</v>
      </c>
      <c r="C3922" t="s">
        <v>18</v>
      </c>
      <c r="D3922" t="s">
        <v>37</v>
      </c>
      <c r="E3922" t="s">
        <v>54</v>
      </c>
      <c r="F3922" t="s">
        <v>10784</v>
      </c>
      <c r="G3922" s="6">
        <f t="shared" si="549"/>
        <v>73526</v>
      </c>
      <c r="H3922" t="s">
        <v>151</v>
      </c>
      <c r="I3922" t="s">
        <v>31</v>
      </c>
      <c r="J3922" t="str">
        <f t="shared" si="550"/>
        <v>Ati Seshadri</v>
      </c>
      <c r="K3922" t="s">
        <v>99</v>
      </c>
      <c r="L3922" s="7">
        <f t="shared" si="555"/>
        <v>44792</v>
      </c>
      <c r="M3922" s="7">
        <v>44902</v>
      </c>
      <c r="N3922" s="1">
        <f t="shared" si="551"/>
        <v>44902</v>
      </c>
      <c r="P3922" s="7" t="str">
        <f t="shared" si="556"/>
        <v/>
      </c>
      <c r="R3922">
        <v>0</v>
      </c>
      <c r="S3922">
        <v>1</v>
      </c>
      <c r="T3922">
        <v>4.2</v>
      </c>
      <c r="U3922" t="s">
        <v>33</v>
      </c>
      <c r="W3922" t="str">
        <f t="shared" si="552"/>
        <v>Open</v>
      </c>
      <c r="X3922" t="str">
        <f>_xlfn.XLOOKUP(B3922,'Customers'!A:A,'Customers'!E:E,"")</f>
        <v>Mid-Market</v>
      </c>
      <c r="Y3922">
        <f t="shared" si="553"/>
        <v>0</v>
      </c>
      <c r="Z3922" t="str">
        <f t="shared" si="554"/>
        <v/>
      </c>
      <c r="AA3922">
        <f t="shared" si="557"/>
        <v>0</v>
      </c>
    </row>
    <row r="3923" spans="1:27">
      <c r="A3923" t="s">
        <v>10785</v>
      </c>
      <c r="B3923" t="s">
        <v>7755</v>
      </c>
      <c r="C3923" t="s">
        <v>18</v>
      </c>
      <c r="D3923" t="s">
        <v>37</v>
      </c>
      <c r="E3923" t="s">
        <v>28</v>
      </c>
      <c r="F3923" t="s">
        <v>10786</v>
      </c>
      <c r="G3923" s="6">
        <f t="shared" si="549"/>
        <v>214887</v>
      </c>
      <c r="H3923" t="s">
        <v>56</v>
      </c>
      <c r="I3923" t="s">
        <v>384</v>
      </c>
      <c r="J3923" t="str">
        <f t="shared" si="550"/>
        <v>Hemangini Bahri</v>
      </c>
      <c r="K3923" t="s">
        <v>710</v>
      </c>
      <c r="L3923" s="7">
        <f t="shared" si="555"/>
        <v>45330</v>
      </c>
      <c r="M3923" s="7">
        <v>45385</v>
      </c>
      <c r="N3923" s="1">
        <f t="shared" si="551"/>
        <v>45385</v>
      </c>
      <c r="P3923" s="7" t="str">
        <f t="shared" si="556"/>
        <v/>
      </c>
      <c r="R3923">
        <v>0</v>
      </c>
      <c r="S3923">
        <v>1</v>
      </c>
      <c r="T3923">
        <v>5.9</v>
      </c>
      <c r="U3923" t="s">
        <v>33</v>
      </c>
      <c r="W3923" t="str">
        <f t="shared" si="552"/>
        <v>Open</v>
      </c>
      <c r="X3923" t="str">
        <f>_xlfn.XLOOKUP(B3923,'Customers'!A:A,'Customers'!E:E,"")</f>
        <v>SMB</v>
      </c>
      <c r="Y3923">
        <f t="shared" si="553"/>
        <v>0</v>
      </c>
      <c r="Z3923" t="str">
        <f t="shared" si="554"/>
        <v/>
      </c>
      <c r="AA3923">
        <f t="shared" si="557"/>
        <v>0</v>
      </c>
    </row>
    <row r="3924" spans="1:27">
      <c r="A3924" t="s">
        <v>10787</v>
      </c>
      <c r="B3924" t="s">
        <v>2734</v>
      </c>
      <c r="C3924" t="s">
        <v>803</v>
      </c>
      <c r="D3924" t="s">
        <v>19</v>
      </c>
      <c r="E3924" t="s">
        <v>177</v>
      </c>
      <c r="F3924" t="s">
        <v>67</v>
      </c>
      <c r="G3924" s="6">
        <f t="shared" si="549"/>
        <v>7000</v>
      </c>
      <c r="H3924" t="s">
        <v>47</v>
      </c>
      <c r="I3924" t="s">
        <v>133</v>
      </c>
      <c r="J3924" t="str">
        <f t="shared" si="550"/>
        <v>Aachal Soni</v>
      </c>
      <c r="K3924" t="s">
        <v>2494</v>
      </c>
      <c r="L3924" s="7">
        <f t="shared" si="555"/>
        <v>45452</v>
      </c>
      <c r="M3924" s="7">
        <v>45611</v>
      </c>
      <c r="N3924" s="1">
        <f t="shared" si="551"/>
        <v>45611</v>
      </c>
      <c r="P3924" s="7" t="str">
        <f t="shared" si="556"/>
        <v/>
      </c>
      <c r="R3924">
        <v>0</v>
      </c>
      <c r="S3924">
        <v>1</v>
      </c>
      <c r="T3924">
        <v>1.8</v>
      </c>
      <c r="U3924" t="s">
        <v>100</v>
      </c>
      <c r="W3924" t="str">
        <f t="shared" si="552"/>
        <v>Open</v>
      </c>
      <c r="X3924" t="str">
        <f>_xlfn.XLOOKUP(B3924,'Customers'!A:A,'Customers'!E:E,"")</f>
        <v>SMB</v>
      </c>
      <c r="Y3924">
        <f t="shared" si="553"/>
        <v>0</v>
      </c>
      <c r="Z3924" t="str">
        <f t="shared" si="554"/>
        <v/>
      </c>
      <c r="AA3924">
        <f t="shared" si="557"/>
        <v>0</v>
      </c>
    </row>
    <row r="3925" spans="1:27">
      <c r="A3925" t="s">
        <v>10788</v>
      </c>
      <c r="B3925" t="s">
        <v>4038</v>
      </c>
      <c r="C3925" t="s">
        <v>3898</v>
      </c>
      <c r="D3925" t="s">
        <v>53</v>
      </c>
      <c r="E3925" t="s">
        <v>91</v>
      </c>
      <c r="F3925" t="s">
        <v>10789</v>
      </c>
      <c r="G3925" s="6">
        <f t="shared" si="549"/>
        <v>46460</v>
      </c>
      <c r="H3925" t="s">
        <v>30</v>
      </c>
      <c r="I3925" t="s">
        <v>274</v>
      </c>
      <c r="J3925" t="str">
        <f t="shared" si="550"/>
        <v>Rachit Lall</v>
      </c>
      <c r="K3925" t="s">
        <v>9618</v>
      </c>
      <c r="L3925" s="7">
        <f t="shared" si="555"/>
        <v>45642</v>
      </c>
      <c r="M3925" s="7">
        <v>45728</v>
      </c>
      <c r="N3925" s="1">
        <f t="shared" si="551"/>
        <v>45728</v>
      </c>
      <c r="O3925" s="7">
        <v>45755</v>
      </c>
      <c r="P3925" s="7">
        <f t="shared" si="556"/>
        <v>45755</v>
      </c>
      <c r="Q3925">
        <v>113</v>
      </c>
      <c r="R3925">
        <v>1</v>
      </c>
      <c r="S3925">
        <v>2</v>
      </c>
      <c r="T3925">
        <v>24.6</v>
      </c>
      <c r="U3925" t="s">
        <v>58</v>
      </c>
      <c r="W3925" t="str">
        <f t="shared" si="552"/>
        <v>Won</v>
      </c>
      <c r="X3925" t="str">
        <f>_xlfn.XLOOKUP(B3925,'Customers'!A:A,'Customers'!E:E,"")</f>
        <v>SMB</v>
      </c>
      <c r="Y3925">
        <f t="shared" si="553"/>
        <v>1</v>
      </c>
      <c r="Z3925">
        <f t="shared" si="554"/>
        <v>27</v>
      </c>
      <c r="AA3925">
        <f t="shared" si="557"/>
        <v>0</v>
      </c>
    </row>
    <row r="3926" spans="1:27">
      <c r="A3926" t="s">
        <v>10790</v>
      </c>
      <c r="B3926" t="s">
        <v>6977</v>
      </c>
      <c r="C3926" t="s">
        <v>2183</v>
      </c>
      <c r="D3926" t="s">
        <v>19</v>
      </c>
      <c r="E3926" t="s">
        <v>28</v>
      </c>
      <c r="F3926" t="s">
        <v>10791</v>
      </c>
      <c r="G3926" s="6">
        <f t="shared" si="549"/>
        <v>4193</v>
      </c>
      <c r="H3926" t="s">
        <v>22</v>
      </c>
      <c r="I3926" t="s">
        <v>93</v>
      </c>
      <c r="J3926" t="str">
        <f t="shared" si="550"/>
        <v>Owen Mane</v>
      </c>
      <c r="K3926" t="s">
        <v>4537</v>
      </c>
      <c r="L3926" s="7">
        <f t="shared" si="555"/>
        <v>44803</v>
      </c>
      <c r="M3926" s="7">
        <v>44863</v>
      </c>
      <c r="N3926" s="1">
        <f t="shared" si="551"/>
        <v>44863</v>
      </c>
      <c r="P3926" s="7" t="str">
        <f t="shared" si="556"/>
        <v/>
      </c>
      <c r="R3926">
        <v>0</v>
      </c>
      <c r="S3926">
        <v>1</v>
      </c>
      <c r="T3926">
        <v>28</v>
      </c>
      <c r="U3926" t="s">
        <v>100</v>
      </c>
      <c r="W3926" t="str">
        <f t="shared" si="552"/>
        <v>Open</v>
      </c>
      <c r="X3926" t="str">
        <f>_xlfn.XLOOKUP(B3926,'Customers'!A:A,'Customers'!E:E,"")</f>
        <v>Mid-Market</v>
      </c>
      <c r="Y3926">
        <f t="shared" si="553"/>
        <v>0</v>
      </c>
      <c r="Z3926" t="str">
        <f t="shared" si="554"/>
        <v/>
      </c>
      <c r="AA3926">
        <f t="shared" si="557"/>
        <v>0</v>
      </c>
    </row>
    <row r="3927" spans="1:27">
      <c r="A3927" t="s">
        <v>10792</v>
      </c>
      <c r="B3927" t="s">
        <v>1278</v>
      </c>
      <c r="C3927" t="s">
        <v>1486</v>
      </c>
      <c r="D3927" t="s">
        <v>183</v>
      </c>
      <c r="E3927" t="s">
        <v>115</v>
      </c>
      <c r="F3927" t="s">
        <v>10793</v>
      </c>
      <c r="G3927" s="6">
        <f t="shared" si="549"/>
        <v>12750</v>
      </c>
      <c r="H3927" t="s">
        <v>161</v>
      </c>
      <c r="I3927" t="s">
        <v>62</v>
      </c>
      <c r="J3927" t="str">
        <f t="shared" si="550"/>
        <v>Jairaj Panchal</v>
      </c>
      <c r="K3927" t="s">
        <v>690</v>
      </c>
      <c r="L3927" s="7">
        <f t="shared" si="555"/>
        <v>45574</v>
      </c>
      <c r="M3927" s="7">
        <v>45625</v>
      </c>
      <c r="N3927" s="1">
        <f t="shared" si="551"/>
        <v>45625</v>
      </c>
      <c r="O3927" s="7">
        <v>45703</v>
      </c>
      <c r="P3927" s="7">
        <f t="shared" si="556"/>
        <v>45703</v>
      </c>
      <c r="Q3927">
        <v>129</v>
      </c>
      <c r="R3927">
        <v>0</v>
      </c>
      <c r="S3927">
        <v>1</v>
      </c>
      <c r="T3927">
        <v>7</v>
      </c>
      <c r="U3927" t="s">
        <v>100</v>
      </c>
      <c r="W3927" t="str">
        <f t="shared" si="552"/>
        <v>Lost</v>
      </c>
      <c r="X3927" t="str">
        <f>_xlfn.XLOOKUP(B3927,'Customers'!A:A,'Customers'!E:E,"")</f>
        <v>SMB</v>
      </c>
      <c r="Y3927">
        <f t="shared" si="553"/>
        <v>1</v>
      </c>
      <c r="Z3927">
        <f t="shared" si="554"/>
        <v>78</v>
      </c>
      <c r="AA3927">
        <f t="shared" si="557"/>
        <v>1</v>
      </c>
    </row>
    <row r="3928" spans="1:27">
      <c r="A3928" t="s">
        <v>10794</v>
      </c>
      <c r="B3928" t="s">
        <v>10495</v>
      </c>
      <c r="C3928" t="s">
        <v>403</v>
      </c>
      <c r="D3928" t="s">
        <v>19</v>
      </c>
      <c r="E3928" t="s">
        <v>20</v>
      </c>
      <c r="F3928" t="s">
        <v>10795</v>
      </c>
      <c r="G3928" s="6">
        <f t="shared" si="549"/>
        <v>2171</v>
      </c>
      <c r="H3928" t="s">
        <v>161</v>
      </c>
      <c r="I3928" t="s">
        <v>145</v>
      </c>
      <c r="J3928" t="str">
        <f t="shared" si="550"/>
        <v>Krish Varughese</v>
      </c>
      <c r="K3928" t="s">
        <v>8202</v>
      </c>
      <c r="L3928" s="7">
        <f t="shared" si="555"/>
        <v>44584</v>
      </c>
      <c r="M3928" s="7">
        <v>44752</v>
      </c>
      <c r="N3928" s="1">
        <f t="shared" si="551"/>
        <v>44752</v>
      </c>
      <c r="P3928" s="7" t="str">
        <f t="shared" si="556"/>
        <v/>
      </c>
      <c r="R3928">
        <v>0</v>
      </c>
      <c r="S3928">
        <v>1</v>
      </c>
      <c r="T3928">
        <v>6</v>
      </c>
      <c r="U3928" t="s">
        <v>100</v>
      </c>
      <c r="W3928" t="str">
        <f t="shared" si="552"/>
        <v>Open</v>
      </c>
      <c r="X3928" t="str">
        <f>_xlfn.XLOOKUP(B3928,'Customers'!A:A,'Customers'!E:E,"")</f>
        <v>Mid-Market</v>
      </c>
      <c r="Y3928">
        <f t="shared" si="553"/>
        <v>0</v>
      </c>
      <c r="Z3928" t="str">
        <f t="shared" si="554"/>
        <v/>
      </c>
      <c r="AA3928">
        <f t="shared" si="557"/>
        <v>0</v>
      </c>
    </row>
    <row r="3929" spans="1:27">
      <c r="A3929" t="s">
        <v>10796</v>
      </c>
      <c r="B3929" t="s">
        <v>5294</v>
      </c>
      <c r="C3929" t="s">
        <v>806</v>
      </c>
      <c r="D3929" t="s">
        <v>37</v>
      </c>
      <c r="E3929" t="s">
        <v>54</v>
      </c>
      <c r="F3929" t="s">
        <v>10797</v>
      </c>
      <c r="G3929" s="6">
        <f t="shared" si="549"/>
        <v>117000</v>
      </c>
      <c r="H3929" t="s">
        <v>22</v>
      </c>
      <c r="I3929" t="s">
        <v>105</v>
      </c>
      <c r="J3929" t="str">
        <f t="shared" si="550"/>
        <v>Hemangini Bahri</v>
      </c>
      <c r="K3929" t="s">
        <v>3219</v>
      </c>
      <c r="L3929" s="7">
        <f t="shared" si="555"/>
        <v>44719</v>
      </c>
      <c r="M3929" s="7">
        <v>44853</v>
      </c>
      <c r="N3929" s="1">
        <f t="shared" si="551"/>
        <v>44853</v>
      </c>
      <c r="P3929" s="7" t="str">
        <f t="shared" si="556"/>
        <v/>
      </c>
      <c r="R3929">
        <v>0</v>
      </c>
      <c r="S3929">
        <v>1</v>
      </c>
      <c r="T3929">
        <v>30.4</v>
      </c>
      <c r="U3929" t="s">
        <v>25</v>
      </c>
      <c r="W3929" t="str">
        <f t="shared" si="552"/>
        <v>Open</v>
      </c>
      <c r="X3929" t="str">
        <f>_xlfn.XLOOKUP(B3929,'Customers'!A:A,'Customers'!E:E,"")</f>
        <v>Mid-Market</v>
      </c>
      <c r="Y3929">
        <f t="shared" si="553"/>
        <v>0</v>
      </c>
      <c r="Z3929" t="str">
        <f t="shared" si="554"/>
        <v/>
      </c>
      <c r="AA3929">
        <f t="shared" si="557"/>
        <v>0</v>
      </c>
    </row>
    <row r="3930" spans="1:27">
      <c r="A3930" t="s">
        <v>10798</v>
      </c>
      <c r="B3930" t="s">
        <v>622</v>
      </c>
      <c r="C3930" t="s">
        <v>3457</v>
      </c>
      <c r="D3930" t="s">
        <v>37</v>
      </c>
      <c r="E3930" t="s">
        <v>54</v>
      </c>
      <c r="F3930" t="s">
        <v>10799</v>
      </c>
      <c r="G3930" s="6">
        <f t="shared" si="549"/>
        <v>200776</v>
      </c>
      <c r="H3930" t="s">
        <v>172</v>
      </c>
      <c r="I3930" t="s">
        <v>2020</v>
      </c>
      <c r="J3930" t="str">
        <f t="shared" si="550"/>
        <v>Panini Kade</v>
      </c>
      <c r="K3930" t="s">
        <v>5834</v>
      </c>
      <c r="L3930" s="7">
        <f t="shared" si="555"/>
        <v>45439</v>
      </c>
      <c r="M3930" s="7">
        <v>45585</v>
      </c>
      <c r="N3930" s="1">
        <f t="shared" si="551"/>
        <v>45585</v>
      </c>
      <c r="P3930" s="7" t="str">
        <f t="shared" si="556"/>
        <v/>
      </c>
      <c r="R3930">
        <v>0</v>
      </c>
      <c r="S3930">
        <v>1</v>
      </c>
      <c r="T3930">
        <v>20.399999999999999</v>
      </c>
      <c r="U3930" t="s">
        <v>58</v>
      </c>
      <c r="W3930" t="str">
        <f t="shared" si="552"/>
        <v>Open</v>
      </c>
      <c r="X3930" t="str">
        <f>_xlfn.XLOOKUP(B3930,'Customers'!A:A,'Customers'!E:E,"")</f>
        <v>Enterprise</v>
      </c>
      <c r="Y3930">
        <f t="shared" si="553"/>
        <v>0</v>
      </c>
      <c r="Z3930" t="str">
        <f t="shared" si="554"/>
        <v/>
      </c>
      <c r="AA3930">
        <f t="shared" si="557"/>
        <v>0</v>
      </c>
    </row>
    <row r="3931" spans="1:27">
      <c r="A3931" t="s">
        <v>10800</v>
      </c>
      <c r="B3931" t="s">
        <v>6554</v>
      </c>
      <c r="C3931" t="s">
        <v>4910</v>
      </c>
      <c r="D3931" t="s">
        <v>66</v>
      </c>
      <c r="E3931" t="s">
        <v>177</v>
      </c>
      <c r="F3931" t="s">
        <v>10801</v>
      </c>
      <c r="G3931" s="6">
        <f t="shared" si="549"/>
        <v>14376</v>
      </c>
      <c r="H3931" t="s">
        <v>56</v>
      </c>
      <c r="I3931" t="s">
        <v>145</v>
      </c>
      <c r="J3931" t="str">
        <f t="shared" si="550"/>
        <v>Krish Varughese</v>
      </c>
      <c r="K3931" t="s">
        <v>1693</v>
      </c>
      <c r="L3931" s="7">
        <f t="shared" si="555"/>
        <v>44695</v>
      </c>
      <c r="M3931" s="7">
        <v>44815</v>
      </c>
      <c r="N3931" s="1">
        <f t="shared" si="551"/>
        <v>44815</v>
      </c>
      <c r="P3931" s="7" t="str">
        <f t="shared" si="556"/>
        <v/>
      </c>
      <c r="R3931">
        <v>0</v>
      </c>
      <c r="S3931">
        <v>1</v>
      </c>
      <c r="T3931">
        <v>23.2</v>
      </c>
      <c r="U3931" t="s">
        <v>42</v>
      </c>
      <c r="W3931" t="str">
        <f t="shared" si="552"/>
        <v>Open</v>
      </c>
      <c r="X3931" t="str">
        <f>_xlfn.XLOOKUP(B3931,'Customers'!A:A,'Customers'!E:E,"")</f>
        <v>Mid-Market</v>
      </c>
      <c r="Y3931">
        <f t="shared" si="553"/>
        <v>0</v>
      </c>
      <c r="Z3931" t="str">
        <f t="shared" si="554"/>
        <v/>
      </c>
      <c r="AA3931">
        <f t="shared" si="557"/>
        <v>0</v>
      </c>
    </row>
    <row r="3932" spans="1:27">
      <c r="A3932" t="s">
        <v>10802</v>
      </c>
      <c r="B3932" t="s">
        <v>5428</v>
      </c>
      <c r="C3932" t="s">
        <v>36</v>
      </c>
      <c r="D3932" t="s">
        <v>37</v>
      </c>
      <c r="E3932" t="s">
        <v>45</v>
      </c>
      <c r="F3932" t="s">
        <v>10803</v>
      </c>
      <c r="G3932" s="6">
        <f t="shared" si="549"/>
        <v>118203</v>
      </c>
      <c r="H3932" t="s">
        <v>161</v>
      </c>
      <c r="I3932" t="s">
        <v>2468</v>
      </c>
      <c r="J3932" t="str">
        <f t="shared" si="550"/>
        <v>Shivani Natt</v>
      </c>
      <c r="K3932" t="s">
        <v>791</v>
      </c>
      <c r="L3932" s="7">
        <f t="shared" si="555"/>
        <v>45085</v>
      </c>
      <c r="M3932" s="7">
        <v>45119</v>
      </c>
      <c r="N3932" s="1">
        <f t="shared" si="551"/>
        <v>45119</v>
      </c>
      <c r="P3932" s="7" t="str">
        <f t="shared" si="556"/>
        <v/>
      </c>
      <c r="R3932">
        <v>0</v>
      </c>
      <c r="S3932">
        <v>1</v>
      </c>
      <c r="T3932">
        <v>15.6</v>
      </c>
      <c r="U3932" t="s">
        <v>100</v>
      </c>
      <c r="W3932" t="str">
        <f t="shared" si="552"/>
        <v>Open</v>
      </c>
      <c r="X3932" t="str">
        <f>_xlfn.XLOOKUP(B3932,'Customers'!A:A,'Customers'!E:E,"")</f>
        <v>SMB</v>
      </c>
      <c r="Y3932">
        <f t="shared" si="553"/>
        <v>0</v>
      </c>
      <c r="Z3932" t="str">
        <f t="shared" si="554"/>
        <v/>
      </c>
      <c r="AA3932">
        <f t="shared" si="557"/>
        <v>0</v>
      </c>
    </row>
    <row r="3933" spans="1:27">
      <c r="A3933" t="s">
        <v>10804</v>
      </c>
      <c r="B3933" t="s">
        <v>5038</v>
      </c>
      <c r="C3933" t="s">
        <v>18</v>
      </c>
      <c r="D3933" t="s">
        <v>66</v>
      </c>
      <c r="E3933" t="s">
        <v>28</v>
      </c>
      <c r="F3933" t="s">
        <v>10805</v>
      </c>
      <c r="G3933" s="6">
        <f t="shared" si="549"/>
        <v>12216</v>
      </c>
      <c r="H3933" t="s">
        <v>151</v>
      </c>
      <c r="I3933" t="s">
        <v>73</v>
      </c>
      <c r="J3933" t="str">
        <f t="shared" si="550"/>
        <v>Karan Karnik</v>
      </c>
      <c r="K3933" t="s">
        <v>7442</v>
      </c>
      <c r="L3933" s="7">
        <f t="shared" si="555"/>
        <v>45588</v>
      </c>
      <c r="M3933" s="7">
        <v>45729</v>
      </c>
      <c r="N3933" s="1">
        <f t="shared" si="551"/>
        <v>45729</v>
      </c>
      <c r="P3933" s="7" t="str">
        <f t="shared" si="556"/>
        <v/>
      </c>
      <c r="R3933">
        <v>0</v>
      </c>
      <c r="S3933">
        <v>1</v>
      </c>
      <c r="T3933">
        <v>28.8</v>
      </c>
      <c r="U3933" t="s">
        <v>58</v>
      </c>
      <c r="W3933" t="str">
        <f t="shared" si="552"/>
        <v>Open</v>
      </c>
      <c r="X3933" t="str">
        <f>_xlfn.XLOOKUP(B3933,'Customers'!A:A,'Customers'!E:E,"")</f>
        <v>Mid-Market</v>
      </c>
      <c r="Y3933">
        <f t="shared" si="553"/>
        <v>0</v>
      </c>
      <c r="Z3933" t="str">
        <f t="shared" si="554"/>
        <v/>
      </c>
      <c r="AA3933">
        <f t="shared" si="557"/>
        <v>0</v>
      </c>
    </row>
    <row r="3934" spans="1:27">
      <c r="A3934" t="s">
        <v>10806</v>
      </c>
      <c r="B3934" t="s">
        <v>9681</v>
      </c>
      <c r="C3934" t="s">
        <v>6518</v>
      </c>
      <c r="D3934" t="s">
        <v>37</v>
      </c>
      <c r="E3934" t="s">
        <v>115</v>
      </c>
      <c r="F3934" t="s">
        <v>10807</v>
      </c>
      <c r="G3934" s="6">
        <f t="shared" si="549"/>
        <v>135680</v>
      </c>
      <c r="H3934" t="s">
        <v>56</v>
      </c>
      <c r="I3934" t="s">
        <v>31</v>
      </c>
      <c r="J3934" t="str">
        <f t="shared" si="550"/>
        <v>Ati Seshadri</v>
      </c>
      <c r="K3934" t="s">
        <v>4153</v>
      </c>
      <c r="L3934" s="7">
        <f t="shared" si="555"/>
        <v>45299</v>
      </c>
      <c r="M3934" s="7">
        <v>45349</v>
      </c>
      <c r="N3934" s="1">
        <f t="shared" si="551"/>
        <v>45349</v>
      </c>
      <c r="O3934" s="7">
        <v>45434</v>
      </c>
      <c r="P3934" s="7">
        <f t="shared" si="556"/>
        <v>45434</v>
      </c>
      <c r="Q3934">
        <v>135</v>
      </c>
      <c r="R3934">
        <v>0</v>
      </c>
      <c r="S3934">
        <v>1</v>
      </c>
      <c r="T3934">
        <v>4.9000000000000004</v>
      </c>
      <c r="U3934" t="s">
        <v>25</v>
      </c>
      <c r="W3934" t="str">
        <f t="shared" si="552"/>
        <v>Lost</v>
      </c>
      <c r="X3934" t="str">
        <f>_xlfn.XLOOKUP(B3934,'Customers'!A:A,'Customers'!E:E,"")</f>
        <v>Mid-Market</v>
      </c>
      <c r="Y3934">
        <f t="shared" si="553"/>
        <v>1</v>
      </c>
      <c r="Z3934">
        <f t="shared" si="554"/>
        <v>85</v>
      </c>
      <c r="AA3934">
        <f t="shared" si="557"/>
        <v>1</v>
      </c>
    </row>
    <row r="3935" spans="1:27">
      <c r="A3935" t="s">
        <v>10808</v>
      </c>
      <c r="B3935" t="s">
        <v>7374</v>
      </c>
      <c r="C3935" t="s">
        <v>18</v>
      </c>
      <c r="D3935" t="s">
        <v>183</v>
      </c>
      <c r="E3935" t="s">
        <v>177</v>
      </c>
      <c r="F3935" t="s">
        <v>10809</v>
      </c>
      <c r="G3935" s="6">
        <f t="shared" si="549"/>
        <v>10197</v>
      </c>
      <c r="H3935" t="s">
        <v>30</v>
      </c>
      <c r="I3935" t="s">
        <v>232</v>
      </c>
      <c r="J3935" t="str">
        <f t="shared" si="550"/>
        <v>Patrick Sama</v>
      </c>
      <c r="K3935" t="s">
        <v>10810</v>
      </c>
      <c r="L3935" s="7">
        <f t="shared" si="555"/>
        <v>45407</v>
      </c>
      <c r="M3935" s="7">
        <v>45492</v>
      </c>
      <c r="N3935" s="1">
        <f t="shared" si="551"/>
        <v>45492</v>
      </c>
      <c r="P3935" s="7" t="str">
        <f t="shared" si="556"/>
        <v/>
      </c>
      <c r="R3935">
        <v>0</v>
      </c>
      <c r="S3935">
        <v>1</v>
      </c>
      <c r="T3935">
        <v>26.3</v>
      </c>
      <c r="U3935" t="s">
        <v>33</v>
      </c>
      <c r="W3935" t="str">
        <f t="shared" si="552"/>
        <v>Open</v>
      </c>
      <c r="X3935" t="str">
        <f>_xlfn.XLOOKUP(B3935,'Customers'!A:A,'Customers'!E:E,"")</f>
        <v>SMB</v>
      </c>
      <c r="Y3935">
        <f t="shared" si="553"/>
        <v>0</v>
      </c>
      <c r="Z3935" t="str">
        <f t="shared" si="554"/>
        <v/>
      </c>
      <c r="AA3935">
        <f t="shared" si="557"/>
        <v>0</v>
      </c>
    </row>
    <row r="3936" spans="1:27">
      <c r="A3936" t="s">
        <v>10811</v>
      </c>
      <c r="B3936" t="s">
        <v>3317</v>
      </c>
      <c r="C3936" t="s">
        <v>18</v>
      </c>
      <c r="D3936" t="s">
        <v>183</v>
      </c>
      <c r="E3936" t="s">
        <v>28</v>
      </c>
      <c r="F3936" t="s">
        <v>10812</v>
      </c>
      <c r="G3936" s="6">
        <f t="shared" si="549"/>
        <v>3523</v>
      </c>
      <c r="H3936" t="s">
        <v>79</v>
      </c>
      <c r="I3936" t="s">
        <v>614</v>
      </c>
      <c r="J3936" t="str">
        <f t="shared" si="550"/>
        <v>Anamika Keer</v>
      </c>
      <c r="K3936" t="s">
        <v>10813</v>
      </c>
      <c r="L3936" s="7">
        <f t="shared" si="555"/>
        <v>45034</v>
      </c>
      <c r="M3936" s="7">
        <v>45107</v>
      </c>
      <c r="N3936" s="1">
        <f t="shared" si="551"/>
        <v>45107</v>
      </c>
      <c r="P3936" s="7" t="str">
        <f t="shared" si="556"/>
        <v/>
      </c>
      <c r="R3936">
        <v>0</v>
      </c>
      <c r="S3936">
        <v>1</v>
      </c>
      <c r="T3936">
        <v>5.3</v>
      </c>
      <c r="U3936" t="s">
        <v>100</v>
      </c>
      <c r="W3936" t="str">
        <f t="shared" si="552"/>
        <v>Open</v>
      </c>
      <c r="X3936" t="str">
        <f>_xlfn.XLOOKUP(B3936,'Customers'!A:A,'Customers'!E:E,"")</f>
        <v>SMB</v>
      </c>
      <c r="Y3936">
        <f t="shared" si="553"/>
        <v>0</v>
      </c>
      <c r="Z3936" t="str">
        <f t="shared" si="554"/>
        <v/>
      </c>
      <c r="AA3936">
        <f t="shared" si="557"/>
        <v>0</v>
      </c>
    </row>
    <row r="3937" spans="1:27">
      <c r="A3937" t="s">
        <v>10814</v>
      </c>
      <c r="B3937" t="s">
        <v>810</v>
      </c>
      <c r="C3937" t="s">
        <v>18</v>
      </c>
      <c r="D3937" t="s">
        <v>183</v>
      </c>
      <c r="E3937" t="s">
        <v>54</v>
      </c>
      <c r="F3937" t="s">
        <v>10815</v>
      </c>
      <c r="G3937" s="6">
        <f t="shared" si="549"/>
        <v>14384</v>
      </c>
      <c r="H3937" t="s">
        <v>22</v>
      </c>
      <c r="I3937" t="s">
        <v>232</v>
      </c>
      <c r="J3937" t="str">
        <f t="shared" si="550"/>
        <v>Patrick Sama</v>
      </c>
      <c r="K3937" t="s">
        <v>4847</v>
      </c>
      <c r="L3937" s="7">
        <f t="shared" si="555"/>
        <v>44607</v>
      </c>
      <c r="M3937" s="7">
        <v>44643</v>
      </c>
      <c r="N3937" s="1">
        <f t="shared" si="551"/>
        <v>44643</v>
      </c>
      <c r="P3937" s="7" t="str">
        <f t="shared" si="556"/>
        <v/>
      </c>
      <c r="R3937">
        <v>0</v>
      </c>
      <c r="S3937">
        <v>1</v>
      </c>
      <c r="U3937" t="s">
        <v>42</v>
      </c>
      <c r="W3937" t="str">
        <f t="shared" si="552"/>
        <v>Open</v>
      </c>
      <c r="X3937" t="str">
        <f>_xlfn.XLOOKUP(B3937,'Customers'!A:A,'Customers'!E:E,"")</f>
        <v>Mid-Market</v>
      </c>
      <c r="Y3937">
        <f t="shared" si="553"/>
        <v>0</v>
      </c>
      <c r="Z3937" t="str">
        <f t="shared" si="554"/>
        <v/>
      </c>
      <c r="AA3937">
        <f t="shared" si="557"/>
        <v>0</v>
      </c>
    </row>
    <row r="3938" spans="1:27">
      <c r="A3938" t="s">
        <v>10816</v>
      </c>
      <c r="B3938" t="s">
        <v>2322</v>
      </c>
      <c r="C3938" t="s">
        <v>4622</v>
      </c>
      <c r="D3938" t="s">
        <v>53</v>
      </c>
      <c r="E3938" t="s">
        <v>54</v>
      </c>
      <c r="F3938" t="s">
        <v>10817</v>
      </c>
      <c r="G3938" s="6">
        <f t="shared" si="549"/>
        <v>43339</v>
      </c>
      <c r="H3938" t="s">
        <v>56</v>
      </c>
      <c r="I3938" t="s">
        <v>98</v>
      </c>
      <c r="J3938" t="str">
        <f t="shared" si="550"/>
        <v>Amruta Sinha</v>
      </c>
      <c r="K3938" t="s">
        <v>10818</v>
      </c>
      <c r="L3938" s="7">
        <f t="shared" si="555"/>
        <v>44686</v>
      </c>
      <c r="M3938" s="7">
        <v>44740</v>
      </c>
      <c r="N3938" s="1">
        <f t="shared" si="551"/>
        <v>44740</v>
      </c>
      <c r="P3938" s="7" t="str">
        <f t="shared" si="556"/>
        <v/>
      </c>
      <c r="R3938">
        <v>0</v>
      </c>
      <c r="S3938">
        <v>1</v>
      </c>
      <c r="T3938">
        <v>17.399999999999999</v>
      </c>
      <c r="U3938" t="s">
        <v>25</v>
      </c>
      <c r="W3938" t="str">
        <f t="shared" si="552"/>
        <v>Open</v>
      </c>
      <c r="X3938" t="str">
        <f>_xlfn.XLOOKUP(B3938,'Customers'!A:A,'Customers'!E:E,"")</f>
        <v>Enterprise</v>
      </c>
      <c r="Y3938">
        <f t="shared" si="553"/>
        <v>0</v>
      </c>
      <c r="Z3938" t="str">
        <f t="shared" si="554"/>
        <v/>
      </c>
      <c r="AA3938">
        <f t="shared" si="557"/>
        <v>0</v>
      </c>
    </row>
    <row r="3939" spans="1:27">
      <c r="A3939" t="s">
        <v>10819</v>
      </c>
      <c r="B3939" t="s">
        <v>2319</v>
      </c>
      <c r="C3939" t="s">
        <v>18</v>
      </c>
      <c r="D3939" t="s">
        <v>66</v>
      </c>
      <c r="E3939" t="s">
        <v>177</v>
      </c>
      <c r="F3939" t="s">
        <v>10820</v>
      </c>
      <c r="G3939" s="6">
        <f t="shared" si="549"/>
        <v>7347</v>
      </c>
      <c r="H3939" t="s">
        <v>172</v>
      </c>
      <c r="I3939" t="s">
        <v>361</v>
      </c>
      <c r="J3939" t="str">
        <f t="shared" si="550"/>
        <v>Jalsa Parsa</v>
      </c>
      <c r="K3939" t="s">
        <v>1965</v>
      </c>
      <c r="L3939" s="7">
        <f t="shared" si="555"/>
        <v>45652</v>
      </c>
      <c r="M3939" s="7">
        <v>45682</v>
      </c>
      <c r="N3939" s="1">
        <f t="shared" si="551"/>
        <v>45682</v>
      </c>
      <c r="P3939" s="7" t="str">
        <f t="shared" si="556"/>
        <v/>
      </c>
      <c r="R3939">
        <v>0</v>
      </c>
      <c r="S3939">
        <v>1</v>
      </c>
      <c r="T3939">
        <v>0.7</v>
      </c>
      <c r="U3939" t="s">
        <v>42</v>
      </c>
      <c r="W3939" t="str">
        <f t="shared" si="552"/>
        <v>Open</v>
      </c>
      <c r="X3939" t="str">
        <f>_xlfn.XLOOKUP(B3939,'Customers'!A:A,'Customers'!E:E,"")</f>
        <v>Enterprise</v>
      </c>
      <c r="Y3939">
        <f t="shared" si="553"/>
        <v>0</v>
      </c>
      <c r="Z3939" t="str">
        <f t="shared" si="554"/>
        <v/>
      </c>
      <c r="AA3939">
        <f t="shared" si="557"/>
        <v>0</v>
      </c>
    </row>
    <row r="3940" spans="1:27">
      <c r="A3940" t="s">
        <v>10821</v>
      </c>
      <c r="B3940" t="s">
        <v>8887</v>
      </c>
      <c r="C3940" t="s">
        <v>1805</v>
      </c>
      <c r="D3940" t="s">
        <v>66</v>
      </c>
      <c r="E3940" t="s">
        <v>45</v>
      </c>
      <c r="F3940" t="s">
        <v>526</v>
      </c>
      <c r="G3940" s="6">
        <f t="shared" si="549"/>
        <v>19000</v>
      </c>
      <c r="H3940" t="s">
        <v>151</v>
      </c>
      <c r="I3940" t="s">
        <v>93</v>
      </c>
      <c r="J3940" t="str">
        <f t="shared" si="550"/>
        <v>Owen Mane</v>
      </c>
      <c r="K3940" t="s">
        <v>10822</v>
      </c>
      <c r="L3940" s="7">
        <f t="shared" si="555"/>
        <v>45079</v>
      </c>
      <c r="M3940" s="7">
        <v>45183</v>
      </c>
      <c r="N3940" s="1">
        <f t="shared" si="551"/>
        <v>45183</v>
      </c>
      <c r="P3940" s="7" t="str">
        <f t="shared" si="556"/>
        <v/>
      </c>
      <c r="R3940">
        <v>0</v>
      </c>
      <c r="S3940">
        <v>1</v>
      </c>
      <c r="T3940">
        <v>13.5</v>
      </c>
      <c r="U3940" t="s">
        <v>58</v>
      </c>
      <c r="W3940" t="str">
        <f t="shared" si="552"/>
        <v>Open</v>
      </c>
      <c r="X3940" t="str">
        <f>_xlfn.XLOOKUP(B3940,'Customers'!A:A,'Customers'!E:E,"")</f>
        <v>Mid-Market</v>
      </c>
      <c r="Y3940">
        <f t="shared" si="553"/>
        <v>0</v>
      </c>
      <c r="Z3940" t="str">
        <f t="shared" si="554"/>
        <v/>
      </c>
      <c r="AA3940">
        <f t="shared" si="557"/>
        <v>0</v>
      </c>
    </row>
    <row r="3941" spans="1:27">
      <c r="A3941" t="s">
        <v>10823</v>
      </c>
      <c r="B3941" t="s">
        <v>4566</v>
      </c>
      <c r="C3941" t="s">
        <v>661</v>
      </c>
      <c r="D3941" t="s">
        <v>53</v>
      </c>
      <c r="E3941" t="s">
        <v>177</v>
      </c>
      <c r="F3941" t="s">
        <v>10824</v>
      </c>
      <c r="G3941" s="6">
        <f t="shared" si="549"/>
        <v>20440</v>
      </c>
      <c r="H3941" t="s">
        <v>151</v>
      </c>
      <c r="I3941" t="s">
        <v>133</v>
      </c>
      <c r="J3941" t="str">
        <f t="shared" si="550"/>
        <v>Aachal Soni</v>
      </c>
      <c r="K3941" t="s">
        <v>146</v>
      </c>
      <c r="L3941" s="7">
        <f t="shared" si="555"/>
        <v>44911</v>
      </c>
      <c r="M3941" s="7">
        <v>45042</v>
      </c>
      <c r="N3941" s="1">
        <f t="shared" si="551"/>
        <v>45042</v>
      </c>
      <c r="P3941" s="7" t="str">
        <f t="shared" si="556"/>
        <v/>
      </c>
      <c r="R3941">
        <v>0</v>
      </c>
      <c r="S3941">
        <v>1</v>
      </c>
      <c r="T3941">
        <v>27.8</v>
      </c>
      <c r="U3941" t="s">
        <v>33</v>
      </c>
      <c r="W3941" t="str">
        <f t="shared" si="552"/>
        <v>Open</v>
      </c>
      <c r="X3941" t="str">
        <f>_xlfn.XLOOKUP(B3941,'Customers'!A:A,'Customers'!E:E,"")</f>
        <v>SMB</v>
      </c>
      <c r="Y3941">
        <f t="shared" si="553"/>
        <v>0</v>
      </c>
      <c r="Z3941" t="str">
        <f t="shared" si="554"/>
        <v/>
      </c>
      <c r="AA3941">
        <f t="shared" si="557"/>
        <v>0</v>
      </c>
    </row>
    <row r="3942" spans="1:27">
      <c r="A3942" t="s">
        <v>10825</v>
      </c>
      <c r="B3942" t="s">
        <v>3843</v>
      </c>
      <c r="C3942" t="s">
        <v>2661</v>
      </c>
      <c r="D3942" t="s">
        <v>37</v>
      </c>
      <c r="E3942" t="s">
        <v>28</v>
      </c>
      <c r="F3942" t="s">
        <v>10826</v>
      </c>
      <c r="G3942" s="6">
        <f t="shared" si="549"/>
        <v>100851</v>
      </c>
      <c r="H3942" t="s">
        <v>22</v>
      </c>
      <c r="I3942" t="s">
        <v>361</v>
      </c>
      <c r="J3942" t="str">
        <f t="shared" si="550"/>
        <v>Jalsa Parsa</v>
      </c>
      <c r="K3942" t="s">
        <v>128</v>
      </c>
      <c r="L3942" s="7">
        <f t="shared" si="555"/>
        <v>45024</v>
      </c>
      <c r="N3942" s="1" t="str">
        <f t="shared" si="551"/>
        <v/>
      </c>
      <c r="P3942" s="7" t="str">
        <f t="shared" si="556"/>
        <v/>
      </c>
      <c r="R3942">
        <v>0</v>
      </c>
      <c r="S3942">
        <v>1</v>
      </c>
      <c r="T3942">
        <v>9.1999999999999993</v>
      </c>
      <c r="U3942" t="s">
        <v>33</v>
      </c>
      <c r="W3942" t="str">
        <f t="shared" si="552"/>
        <v>Open</v>
      </c>
      <c r="X3942" t="str">
        <f>_xlfn.XLOOKUP(B3942,'Customers'!A:A,'Customers'!E:E,"")</f>
        <v>Mid-Market</v>
      </c>
      <c r="Y3942">
        <f t="shared" si="553"/>
        <v>0</v>
      </c>
      <c r="Z3942" t="str">
        <f t="shared" si="554"/>
        <v/>
      </c>
      <c r="AA3942">
        <f t="shared" si="557"/>
        <v>0</v>
      </c>
    </row>
    <row r="3943" spans="1:27">
      <c r="A3943" t="s">
        <v>10827</v>
      </c>
      <c r="B3943" t="s">
        <v>1068</v>
      </c>
      <c r="C3943" t="s">
        <v>18</v>
      </c>
      <c r="D3943" t="s">
        <v>183</v>
      </c>
      <c r="E3943" t="s">
        <v>91</v>
      </c>
      <c r="F3943" t="s">
        <v>29</v>
      </c>
      <c r="G3943" s="6">
        <f t="shared" si="549"/>
        <v>3000</v>
      </c>
      <c r="H3943" t="s">
        <v>172</v>
      </c>
      <c r="I3943" t="s">
        <v>139</v>
      </c>
      <c r="J3943" t="str">
        <f t="shared" si="550"/>
        <v>Champak Rao</v>
      </c>
      <c r="K3943" t="s">
        <v>4816</v>
      </c>
      <c r="L3943" s="7">
        <f t="shared" si="555"/>
        <v>45412</v>
      </c>
      <c r="M3943" s="7">
        <v>45473</v>
      </c>
      <c r="N3943" s="1">
        <f t="shared" si="551"/>
        <v>45473</v>
      </c>
      <c r="O3943" s="7">
        <v>45551</v>
      </c>
      <c r="P3943" s="7">
        <f t="shared" si="556"/>
        <v>45551</v>
      </c>
      <c r="Q3943">
        <v>139</v>
      </c>
      <c r="R3943">
        <v>0</v>
      </c>
      <c r="S3943">
        <v>1</v>
      </c>
      <c r="T3943">
        <v>12.2</v>
      </c>
      <c r="U3943" t="s">
        <v>33</v>
      </c>
      <c r="W3943" t="str">
        <f t="shared" si="552"/>
        <v>Won</v>
      </c>
      <c r="X3943" t="str">
        <f>_xlfn.XLOOKUP(B3943,'Customers'!A:A,'Customers'!E:E,"")</f>
        <v>SMB</v>
      </c>
      <c r="Y3943">
        <f t="shared" si="553"/>
        <v>1</v>
      </c>
      <c r="Z3943">
        <f t="shared" si="554"/>
        <v>78</v>
      </c>
      <c r="AA3943">
        <f t="shared" si="557"/>
        <v>1</v>
      </c>
    </row>
    <row r="3944" spans="1:27">
      <c r="A3944" t="s">
        <v>10828</v>
      </c>
      <c r="B3944" t="s">
        <v>9922</v>
      </c>
      <c r="C3944" t="s">
        <v>3026</v>
      </c>
      <c r="D3944" t="s">
        <v>66</v>
      </c>
      <c r="E3944" t="s">
        <v>177</v>
      </c>
      <c r="F3944" t="s">
        <v>10829</v>
      </c>
      <c r="G3944" s="6">
        <f t="shared" si="549"/>
        <v>8457</v>
      </c>
      <c r="H3944" t="s">
        <v>22</v>
      </c>
      <c r="I3944" t="s">
        <v>2149</v>
      </c>
      <c r="J3944" t="str">
        <f t="shared" si="550"/>
        <v>Champak Rao</v>
      </c>
      <c r="K3944" t="s">
        <v>1258</v>
      </c>
      <c r="L3944" s="7">
        <f t="shared" si="555"/>
        <v>44615</v>
      </c>
      <c r="M3944" s="7">
        <v>44715</v>
      </c>
      <c r="N3944" s="1">
        <f t="shared" si="551"/>
        <v>44715</v>
      </c>
      <c r="P3944" s="7" t="str">
        <f t="shared" si="556"/>
        <v/>
      </c>
      <c r="R3944">
        <v>0</v>
      </c>
      <c r="S3944">
        <v>1</v>
      </c>
      <c r="T3944">
        <v>12.9</v>
      </c>
      <c r="U3944" t="s">
        <v>25</v>
      </c>
      <c r="W3944" t="str">
        <f t="shared" si="552"/>
        <v>Open</v>
      </c>
      <c r="X3944" t="str">
        <f>_xlfn.XLOOKUP(B3944,'Customers'!A:A,'Customers'!E:E,"")</f>
        <v>SMB</v>
      </c>
      <c r="Y3944">
        <f t="shared" si="553"/>
        <v>0</v>
      </c>
      <c r="Z3944" t="str">
        <f t="shared" si="554"/>
        <v/>
      </c>
      <c r="AA3944">
        <f t="shared" si="557"/>
        <v>0</v>
      </c>
    </row>
    <row r="3945" spans="1:27">
      <c r="A3945" t="s">
        <v>10830</v>
      </c>
      <c r="B3945" t="s">
        <v>2530</v>
      </c>
      <c r="C3945" t="s">
        <v>3694</v>
      </c>
      <c r="D3945" t="s">
        <v>37</v>
      </c>
      <c r="E3945" t="s">
        <v>54</v>
      </c>
      <c r="F3945" t="s">
        <v>10831</v>
      </c>
      <c r="G3945" s="6">
        <f t="shared" si="549"/>
        <v>173278</v>
      </c>
      <c r="H3945" t="s">
        <v>56</v>
      </c>
      <c r="I3945" t="s">
        <v>361</v>
      </c>
      <c r="J3945" t="str">
        <f t="shared" si="550"/>
        <v>Jalsa Parsa</v>
      </c>
      <c r="K3945" t="s">
        <v>10547</v>
      </c>
      <c r="L3945" s="7">
        <f t="shared" si="555"/>
        <v>44942</v>
      </c>
      <c r="M3945" s="7">
        <v>45072</v>
      </c>
      <c r="N3945" s="1">
        <f t="shared" si="551"/>
        <v>45072</v>
      </c>
      <c r="P3945" s="7" t="str">
        <f t="shared" si="556"/>
        <v/>
      </c>
      <c r="R3945">
        <v>0</v>
      </c>
      <c r="S3945">
        <v>1</v>
      </c>
      <c r="T3945">
        <v>28.3</v>
      </c>
      <c r="U3945" t="s">
        <v>42</v>
      </c>
      <c r="W3945" t="str">
        <f t="shared" si="552"/>
        <v>Open</v>
      </c>
      <c r="X3945" t="str">
        <f>_xlfn.XLOOKUP(B3945,'Customers'!A:A,'Customers'!E:E,"")</f>
        <v>SMB</v>
      </c>
      <c r="Y3945">
        <f t="shared" si="553"/>
        <v>0</v>
      </c>
      <c r="Z3945" t="str">
        <f t="shared" si="554"/>
        <v/>
      </c>
      <c r="AA3945">
        <f t="shared" si="557"/>
        <v>0</v>
      </c>
    </row>
    <row r="3946" spans="1:27">
      <c r="A3946" t="s">
        <v>10832</v>
      </c>
      <c r="B3946" t="s">
        <v>1394</v>
      </c>
      <c r="C3946" t="s">
        <v>315</v>
      </c>
      <c r="D3946" t="s">
        <v>183</v>
      </c>
      <c r="E3946" t="s">
        <v>54</v>
      </c>
      <c r="F3946" t="s">
        <v>10833</v>
      </c>
      <c r="G3946" s="6">
        <f t="shared" si="549"/>
        <v>5736</v>
      </c>
      <c r="H3946" t="s">
        <v>47</v>
      </c>
      <c r="I3946" t="s">
        <v>1272</v>
      </c>
      <c r="J3946" t="str">
        <f t="shared" si="550"/>
        <v>Amruta Sinha</v>
      </c>
      <c r="K3946" t="s">
        <v>1344</v>
      </c>
      <c r="L3946" s="7">
        <f t="shared" si="555"/>
        <v>44880</v>
      </c>
      <c r="M3946" s="7">
        <v>45044</v>
      </c>
      <c r="N3946" s="1">
        <f t="shared" si="551"/>
        <v>45044</v>
      </c>
      <c r="P3946" s="7" t="str">
        <f t="shared" si="556"/>
        <v/>
      </c>
      <c r="R3946">
        <v>0</v>
      </c>
      <c r="S3946">
        <v>1</v>
      </c>
      <c r="T3946">
        <v>29.9</v>
      </c>
      <c r="U3946" t="s">
        <v>25</v>
      </c>
      <c r="W3946" t="str">
        <f t="shared" si="552"/>
        <v>Open</v>
      </c>
      <c r="X3946" t="str">
        <f>_xlfn.XLOOKUP(B3946,'Customers'!A:A,'Customers'!E:E,"")</f>
        <v>Mid-Market</v>
      </c>
      <c r="Y3946">
        <f t="shared" si="553"/>
        <v>0</v>
      </c>
      <c r="Z3946" t="str">
        <f t="shared" si="554"/>
        <v/>
      </c>
      <c r="AA3946">
        <f t="shared" si="557"/>
        <v>0</v>
      </c>
    </row>
    <row r="3947" spans="1:27">
      <c r="A3947" t="s">
        <v>10834</v>
      </c>
      <c r="B3947" t="s">
        <v>5541</v>
      </c>
      <c r="C3947" t="s">
        <v>3954</v>
      </c>
      <c r="D3947" t="s">
        <v>66</v>
      </c>
      <c r="E3947" t="s">
        <v>54</v>
      </c>
      <c r="F3947" t="s">
        <v>10835</v>
      </c>
      <c r="G3947" s="6">
        <f t="shared" si="549"/>
        <v>12648</v>
      </c>
      <c r="H3947" t="s">
        <v>30</v>
      </c>
      <c r="I3947" t="s">
        <v>232</v>
      </c>
      <c r="J3947" t="str">
        <f t="shared" si="550"/>
        <v>Patrick Sama</v>
      </c>
      <c r="K3947" t="s">
        <v>6509</v>
      </c>
      <c r="L3947" s="7">
        <f t="shared" si="555"/>
        <v>45617</v>
      </c>
      <c r="M3947" s="7">
        <v>45730</v>
      </c>
      <c r="N3947" s="1">
        <f t="shared" si="551"/>
        <v>45730</v>
      </c>
      <c r="P3947" s="7" t="str">
        <f t="shared" si="556"/>
        <v/>
      </c>
      <c r="R3947">
        <v>0</v>
      </c>
      <c r="S3947">
        <v>1</v>
      </c>
      <c r="T3947">
        <v>5.8</v>
      </c>
      <c r="U3947" t="s">
        <v>58</v>
      </c>
      <c r="W3947" t="str">
        <f t="shared" si="552"/>
        <v>Open</v>
      </c>
      <c r="X3947" t="str">
        <f>_xlfn.XLOOKUP(B3947,'Customers'!A:A,'Customers'!E:E,"")</f>
        <v>Enterprise</v>
      </c>
      <c r="Y3947">
        <f t="shared" si="553"/>
        <v>0</v>
      </c>
      <c r="Z3947" t="str">
        <f t="shared" si="554"/>
        <v/>
      </c>
      <c r="AA3947">
        <f t="shared" si="557"/>
        <v>0</v>
      </c>
    </row>
    <row r="3948" spans="1:27">
      <c r="A3948" t="s">
        <v>10836</v>
      </c>
      <c r="B3948" t="s">
        <v>2623</v>
      </c>
      <c r="C3948" t="s">
        <v>450</v>
      </c>
      <c r="D3948" t="s">
        <v>19</v>
      </c>
      <c r="E3948" t="s">
        <v>115</v>
      </c>
      <c r="F3948" t="s">
        <v>10837</v>
      </c>
      <c r="G3948" s="6">
        <f t="shared" si="549"/>
        <v>5204</v>
      </c>
      <c r="H3948" t="s">
        <v>151</v>
      </c>
      <c r="I3948" t="s">
        <v>98</v>
      </c>
      <c r="J3948" t="str">
        <f t="shared" si="550"/>
        <v>Amruta Sinha</v>
      </c>
      <c r="K3948" t="s">
        <v>3779</v>
      </c>
      <c r="L3948" s="7">
        <f t="shared" si="555"/>
        <v>45438</v>
      </c>
      <c r="M3948" s="7">
        <v>45547</v>
      </c>
      <c r="N3948" s="1">
        <f t="shared" si="551"/>
        <v>45547</v>
      </c>
      <c r="O3948" s="7">
        <v>45475</v>
      </c>
      <c r="P3948" s="7">
        <f t="shared" si="556"/>
        <v>45475</v>
      </c>
      <c r="Q3948">
        <v>37</v>
      </c>
      <c r="R3948">
        <v>0</v>
      </c>
      <c r="S3948">
        <v>1</v>
      </c>
      <c r="T3948">
        <v>8.1999999999999993</v>
      </c>
      <c r="U3948" t="s">
        <v>33</v>
      </c>
      <c r="W3948" t="str">
        <f t="shared" si="552"/>
        <v>Lost</v>
      </c>
      <c r="X3948" t="str">
        <f>_xlfn.XLOOKUP(B3948,'Customers'!A:A,'Customers'!E:E,"")</f>
        <v>SMB</v>
      </c>
      <c r="Y3948">
        <f t="shared" si="553"/>
        <v>1</v>
      </c>
      <c r="Z3948">
        <f t="shared" si="554"/>
        <v>-72</v>
      </c>
      <c r="AA3948">
        <f t="shared" si="557"/>
        <v>0</v>
      </c>
    </row>
    <row r="3949" spans="1:27">
      <c r="A3949" t="s">
        <v>10838</v>
      </c>
      <c r="B3949" t="s">
        <v>8500</v>
      </c>
      <c r="C3949" t="s">
        <v>18</v>
      </c>
      <c r="D3949" t="s">
        <v>66</v>
      </c>
      <c r="E3949" t="s">
        <v>20</v>
      </c>
      <c r="F3949" t="s">
        <v>10839</v>
      </c>
      <c r="G3949" s="6">
        <f t="shared" si="549"/>
        <v>18838</v>
      </c>
      <c r="H3949" t="s">
        <v>172</v>
      </c>
      <c r="I3949" t="s">
        <v>145</v>
      </c>
      <c r="J3949" t="str">
        <f t="shared" si="550"/>
        <v>Krish Varughese</v>
      </c>
      <c r="K3949" t="s">
        <v>903</v>
      </c>
      <c r="L3949" s="7">
        <f t="shared" si="555"/>
        <v>44899</v>
      </c>
      <c r="M3949" s="7">
        <v>45068</v>
      </c>
      <c r="N3949" s="1">
        <f t="shared" si="551"/>
        <v>45068</v>
      </c>
      <c r="P3949" s="7" t="str">
        <f t="shared" si="556"/>
        <v/>
      </c>
      <c r="R3949">
        <v>0</v>
      </c>
      <c r="S3949">
        <v>1</v>
      </c>
      <c r="T3949">
        <v>14.5</v>
      </c>
      <c r="U3949" t="s">
        <v>33</v>
      </c>
      <c r="W3949" t="str">
        <f t="shared" si="552"/>
        <v>Open</v>
      </c>
      <c r="X3949" t="str">
        <f>_xlfn.XLOOKUP(B3949,'Customers'!A:A,'Customers'!E:E,"")</f>
        <v>Enterprise</v>
      </c>
      <c r="Y3949">
        <f t="shared" si="553"/>
        <v>0</v>
      </c>
      <c r="Z3949" t="str">
        <f t="shared" si="554"/>
        <v/>
      </c>
      <c r="AA3949">
        <f t="shared" si="557"/>
        <v>0</v>
      </c>
    </row>
    <row r="3950" spans="1:27">
      <c r="A3950" t="s">
        <v>10840</v>
      </c>
      <c r="B3950" t="s">
        <v>2124</v>
      </c>
      <c r="C3950" t="s">
        <v>6323</v>
      </c>
      <c r="D3950" t="s">
        <v>37</v>
      </c>
      <c r="E3950" t="s">
        <v>91</v>
      </c>
      <c r="F3950" t="s">
        <v>10841</v>
      </c>
      <c r="G3950" s="6">
        <f t="shared" si="549"/>
        <v>64000</v>
      </c>
      <c r="H3950" t="s">
        <v>161</v>
      </c>
      <c r="I3950" t="s">
        <v>374</v>
      </c>
      <c r="J3950" t="str">
        <f t="shared" si="550"/>
        <v>Vidhi Mital</v>
      </c>
      <c r="K3950" t="s">
        <v>2185</v>
      </c>
      <c r="L3950" s="7">
        <f t="shared" si="555"/>
        <v>45298</v>
      </c>
      <c r="M3950" s="7">
        <v>45433</v>
      </c>
      <c r="N3950" s="1">
        <f t="shared" si="551"/>
        <v>45433</v>
      </c>
      <c r="O3950" s="7">
        <v>45370</v>
      </c>
      <c r="P3950" s="7">
        <f t="shared" si="556"/>
        <v>45370</v>
      </c>
      <c r="Q3950">
        <v>72</v>
      </c>
      <c r="R3950">
        <v>1</v>
      </c>
      <c r="S3950">
        <v>1</v>
      </c>
      <c r="T3950">
        <v>17.600000000000001</v>
      </c>
      <c r="U3950" t="s">
        <v>58</v>
      </c>
      <c r="W3950" t="str">
        <f t="shared" si="552"/>
        <v>Won</v>
      </c>
      <c r="X3950" t="str">
        <f>_xlfn.XLOOKUP(B3950,'Customers'!A:A,'Customers'!E:E,"")</f>
        <v>Mid-Market</v>
      </c>
      <c r="Y3950">
        <f t="shared" si="553"/>
        <v>1</v>
      </c>
      <c r="Z3950">
        <f t="shared" si="554"/>
        <v>-63</v>
      </c>
      <c r="AA3950">
        <f t="shared" si="557"/>
        <v>0</v>
      </c>
    </row>
    <row r="3951" spans="1:27">
      <c r="A3951" t="s">
        <v>10842</v>
      </c>
      <c r="B3951" t="s">
        <v>3243</v>
      </c>
      <c r="C3951" t="s">
        <v>3595</v>
      </c>
      <c r="D3951" t="s">
        <v>37</v>
      </c>
      <c r="E3951" t="s">
        <v>20</v>
      </c>
      <c r="F3951" t="s">
        <v>10843</v>
      </c>
      <c r="G3951" s="6">
        <f t="shared" si="549"/>
        <v>147027</v>
      </c>
      <c r="H3951" t="s">
        <v>79</v>
      </c>
      <c r="I3951" t="s">
        <v>80</v>
      </c>
      <c r="J3951" t="str">
        <f t="shared" si="550"/>
        <v>Shivani Natt</v>
      </c>
      <c r="K3951" t="s">
        <v>1102</v>
      </c>
      <c r="L3951" s="7">
        <f t="shared" si="555"/>
        <v>44988</v>
      </c>
      <c r="M3951" s="7">
        <v>45010</v>
      </c>
      <c r="N3951" s="1">
        <f t="shared" si="551"/>
        <v>45010</v>
      </c>
      <c r="P3951" s="7" t="str">
        <f t="shared" si="556"/>
        <v/>
      </c>
      <c r="R3951">
        <v>0</v>
      </c>
      <c r="S3951">
        <v>1</v>
      </c>
      <c r="T3951">
        <v>5.7</v>
      </c>
      <c r="U3951" t="s">
        <v>100</v>
      </c>
      <c r="W3951" t="str">
        <f t="shared" si="552"/>
        <v>Open</v>
      </c>
      <c r="X3951" t="str">
        <f>_xlfn.XLOOKUP(B3951,'Customers'!A:A,'Customers'!E:E,"")</f>
        <v>Enterprise</v>
      </c>
      <c r="Y3951">
        <f t="shared" si="553"/>
        <v>0</v>
      </c>
      <c r="Z3951" t="str">
        <f t="shared" si="554"/>
        <v/>
      </c>
      <c r="AA3951">
        <f t="shared" si="557"/>
        <v>0</v>
      </c>
    </row>
    <row r="3952" spans="1:27">
      <c r="A3952" t="s">
        <v>10844</v>
      </c>
      <c r="B3952" t="s">
        <v>9126</v>
      </c>
      <c r="C3952" t="s">
        <v>2953</v>
      </c>
      <c r="D3952" t="s">
        <v>66</v>
      </c>
      <c r="E3952" t="s">
        <v>28</v>
      </c>
      <c r="F3952" t="s">
        <v>4048</v>
      </c>
      <c r="G3952" s="6">
        <f t="shared" si="549"/>
        <v>14675</v>
      </c>
      <c r="H3952" t="s">
        <v>39</v>
      </c>
      <c r="I3952" t="s">
        <v>237</v>
      </c>
      <c r="J3952" t="str">
        <f t="shared" si="550"/>
        <v>Vidhi Mital</v>
      </c>
      <c r="K3952" t="s">
        <v>1010</v>
      </c>
      <c r="L3952" s="7">
        <f t="shared" si="555"/>
        <v>44708</v>
      </c>
      <c r="M3952" s="7">
        <v>44844</v>
      </c>
      <c r="N3952" s="1">
        <f t="shared" si="551"/>
        <v>44844</v>
      </c>
      <c r="P3952" s="7" t="str">
        <f t="shared" si="556"/>
        <v/>
      </c>
      <c r="R3952">
        <v>0</v>
      </c>
      <c r="S3952">
        <v>1</v>
      </c>
      <c r="T3952">
        <v>10.3</v>
      </c>
      <c r="U3952" t="s">
        <v>58</v>
      </c>
      <c r="W3952" t="str">
        <f t="shared" si="552"/>
        <v>Open</v>
      </c>
      <c r="X3952" t="str">
        <f>_xlfn.XLOOKUP(B3952,'Customers'!A:A,'Customers'!E:E,"")</f>
        <v>Mid-Market</v>
      </c>
      <c r="Y3952">
        <f t="shared" si="553"/>
        <v>0</v>
      </c>
      <c r="Z3952" t="str">
        <f t="shared" si="554"/>
        <v/>
      </c>
      <c r="AA3952">
        <f t="shared" si="557"/>
        <v>0</v>
      </c>
    </row>
    <row r="3953" spans="1:27">
      <c r="A3953" t="s">
        <v>10845</v>
      </c>
      <c r="B3953" t="s">
        <v>5294</v>
      </c>
      <c r="C3953" t="s">
        <v>18</v>
      </c>
      <c r="D3953" t="s">
        <v>183</v>
      </c>
      <c r="E3953" t="s">
        <v>54</v>
      </c>
      <c r="F3953" t="s">
        <v>10846</v>
      </c>
      <c r="G3953" s="6">
        <f t="shared" si="549"/>
        <v>11286</v>
      </c>
      <c r="H3953" t="s">
        <v>22</v>
      </c>
      <c r="I3953" t="s">
        <v>145</v>
      </c>
      <c r="J3953" t="str">
        <f t="shared" si="550"/>
        <v>Krish Varughese</v>
      </c>
      <c r="K3953" t="s">
        <v>10847</v>
      </c>
      <c r="L3953" s="7">
        <f t="shared" si="555"/>
        <v>45379</v>
      </c>
      <c r="M3953" s="7">
        <v>45449</v>
      </c>
      <c r="N3953" s="1">
        <f t="shared" si="551"/>
        <v>45449</v>
      </c>
      <c r="P3953" s="7" t="str">
        <f t="shared" si="556"/>
        <v/>
      </c>
      <c r="R3953">
        <v>0</v>
      </c>
      <c r="S3953">
        <v>1</v>
      </c>
      <c r="T3953">
        <v>15.2</v>
      </c>
      <c r="U3953" t="s">
        <v>42</v>
      </c>
      <c r="W3953" t="str">
        <f t="shared" si="552"/>
        <v>Open</v>
      </c>
      <c r="X3953" t="str">
        <f>_xlfn.XLOOKUP(B3953,'Customers'!A:A,'Customers'!E:E,"")</f>
        <v>Mid-Market</v>
      </c>
      <c r="Y3953">
        <f t="shared" si="553"/>
        <v>0</v>
      </c>
      <c r="Z3953" t="str">
        <f t="shared" si="554"/>
        <v/>
      </c>
      <c r="AA3953">
        <f t="shared" si="557"/>
        <v>0</v>
      </c>
    </row>
    <row r="3954" spans="1:27">
      <c r="A3954" t="s">
        <v>10848</v>
      </c>
      <c r="B3954" t="s">
        <v>1570</v>
      </c>
      <c r="C3954" t="s">
        <v>3277</v>
      </c>
      <c r="D3954" t="s">
        <v>19</v>
      </c>
      <c r="E3954" t="s">
        <v>115</v>
      </c>
      <c r="F3954" t="s">
        <v>10849</v>
      </c>
      <c r="G3954" s="6">
        <f t="shared" si="549"/>
        <v>3339</v>
      </c>
      <c r="H3954" t="s">
        <v>47</v>
      </c>
      <c r="I3954" t="s">
        <v>62</v>
      </c>
      <c r="J3954" t="str">
        <f t="shared" si="550"/>
        <v>Jairaj Panchal</v>
      </c>
      <c r="K3954" t="s">
        <v>6335</v>
      </c>
      <c r="L3954" s="7">
        <f t="shared" si="555"/>
        <v>44689</v>
      </c>
      <c r="M3954" s="7">
        <v>44803</v>
      </c>
      <c r="N3954" s="1">
        <f t="shared" si="551"/>
        <v>44803</v>
      </c>
      <c r="O3954" s="7">
        <v>44735</v>
      </c>
      <c r="P3954" s="7">
        <f t="shared" si="556"/>
        <v>44735</v>
      </c>
      <c r="Q3954">
        <v>46</v>
      </c>
      <c r="R3954">
        <v>0</v>
      </c>
      <c r="S3954">
        <v>1</v>
      </c>
      <c r="T3954">
        <v>15.7</v>
      </c>
      <c r="U3954" t="s">
        <v>100</v>
      </c>
      <c r="W3954" t="str">
        <f t="shared" si="552"/>
        <v>Lost</v>
      </c>
      <c r="X3954" t="str">
        <f>_xlfn.XLOOKUP(B3954,'Customers'!A:A,'Customers'!E:E,"")</f>
        <v>Mid-Market</v>
      </c>
      <c r="Y3954">
        <f t="shared" si="553"/>
        <v>1</v>
      </c>
      <c r="Z3954">
        <f t="shared" si="554"/>
        <v>-68</v>
      </c>
      <c r="AA3954">
        <f t="shared" si="557"/>
        <v>0</v>
      </c>
    </row>
    <row r="3955" spans="1:27">
      <c r="A3955" t="s">
        <v>10850</v>
      </c>
      <c r="B3955" t="s">
        <v>4951</v>
      </c>
      <c r="C3955" t="s">
        <v>36</v>
      </c>
      <c r="D3955" t="s">
        <v>19</v>
      </c>
      <c r="E3955" t="s">
        <v>177</v>
      </c>
      <c r="F3955" t="s">
        <v>10851</v>
      </c>
      <c r="G3955" s="6">
        <f t="shared" si="549"/>
        <v>3303</v>
      </c>
      <c r="H3955" t="s">
        <v>39</v>
      </c>
      <c r="I3955" t="s">
        <v>145</v>
      </c>
      <c r="J3955" t="str">
        <f t="shared" si="550"/>
        <v>Krish Varughese</v>
      </c>
      <c r="K3955" t="s">
        <v>6482</v>
      </c>
      <c r="L3955" s="7">
        <f t="shared" si="555"/>
        <v>44914</v>
      </c>
      <c r="M3955" s="7">
        <v>44929</v>
      </c>
      <c r="N3955" s="1">
        <f t="shared" si="551"/>
        <v>44929</v>
      </c>
      <c r="P3955" s="7" t="str">
        <f t="shared" si="556"/>
        <v/>
      </c>
      <c r="R3955">
        <v>0</v>
      </c>
      <c r="S3955">
        <v>1</v>
      </c>
      <c r="T3955">
        <v>4.9000000000000004</v>
      </c>
      <c r="U3955" t="s">
        <v>25</v>
      </c>
      <c r="W3955" t="str">
        <f t="shared" si="552"/>
        <v>Open</v>
      </c>
      <c r="X3955" t="str">
        <f>_xlfn.XLOOKUP(B3955,'Customers'!A:A,'Customers'!E:E,"")</f>
        <v>Enterprise</v>
      </c>
      <c r="Y3955">
        <f t="shared" si="553"/>
        <v>0</v>
      </c>
      <c r="Z3955" t="str">
        <f t="shared" si="554"/>
        <v/>
      </c>
      <c r="AA3955">
        <f t="shared" si="557"/>
        <v>0</v>
      </c>
    </row>
    <row r="3956" spans="1:27">
      <c r="A3956" t="s">
        <v>10852</v>
      </c>
      <c r="B3956" t="s">
        <v>1087</v>
      </c>
      <c r="C3956" t="s">
        <v>4315</v>
      </c>
      <c r="D3956" t="s">
        <v>66</v>
      </c>
      <c r="E3956" t="s">
        <v>91</v>
      </c>
      <c r="F3956" t="s">
        <v>10853</v>
      </c>
      <c r="G3956" s="6">
        <f t="shared" si="549"/>
        <v>5040</v>
      </c>
      <c r="H3956" t="s">
        <v>22</v>
      </c>
      <c r="I3956" t="s">
        <v>23</v>
      </c>
      <c r="J3956" t="str">
        <f t="shared" si="550"/>
        <v>Nihal Bhasin</v>
      </c>
      <c r="K3956" t="s">
        <v>5116</v>
      </c>
      <c r="L3956" s="7">
        <f t="shared" si="555"/>
        <v>45026</v>
      </c>
      <c r="M3956" s="7">
        <v>45187</v>
      </c>
      <c r="N3956" s="1">
        <f t="shared" si="551"/>
        <v>45187</v>
      </c>
      <c r="O3956" s="7">
        <v>45056</v>
      </c>
      <c r="P3956" s="7">
        <f t="shared" si="556"/>
        <v>45056</v>
      </c>
      <c r="Q3956">
        <v>30</v>
      </c>
      <c r="R3956">
        <v>1</v>
      </c>
      <c r="S3956">
        <v>2</v>
      </c>
      <c r="T3956">
        <v>3.3</v>
      </c>
      <c r="U3956" t="s">
        <v>42</v>
      </c>
      <c r="W3956" t="str">
        <f t="shared" si="552"/>
        <v>Won</v>
      </c>
      <c r="X3956" t="str">
        <f>_xlfn.XLOOKUP(B3956,'Customers'!A:A,'Customers'!E:E,"")</f>
        <v>Mid-Market</v>
      </c>
      <c r="Y3956">
        <f t="shared" si="553"/>
        <v>1</v>
      </c>
      <c r="Z3956">
        <f t="shared" si="554"/>
        <v>-131</v>
      </c>
      <c r="AA3956">
        <f t="shared" si="557"/>
        <v>0</v>
      </c>
    </row>
    <row r="3957" spans="1:27">
      <c r="A3957" t="s">
        <v>10854</v>
      </c>
      <c r="B3957" t="s">
        <v>1637</v>
      </c>
      <c r="C3957" t="s">
        <v>18</v>
      </c>
      <c r="D3957" t="s">
        <v>183</v>
      </c>
      <c r="E3957" t="s">
        <v>91</v>
      </c>
      <c r="F3957" t="s">
        <v>10855</v>
      </c>
      <c r="G3957" s="6">
        <f t="shared" si="549"/>
        <v>2693</v>
      </c>
      <c r="H3957" t="s">
        <v>22</v>
      </c>
      <c r="I3957" t="s">
        <v>1500</v>
      </c>
      <c r="J3957" t="str">
        <f t="shared" si="550"/>
        <v>Mason Solanki</v>
      </c>
      <c r="K3957" t="s">
        <v>7338</v>
      </c>
      <c r="L3957" s="7">
        <f t="shared" si="555"/>
        <v>44868</v>
      </c>
      <c r="M3957" s="7">
        <v>44981</v>
      </c>
      <c r="N3957" s="1">
        <f t="shared" si="551"/>
        <v>44981</v>
      </c>
      <c r="O3957" s="7">
        <v>44904</v>
      </c>
      <c r="P3957" s="7">
        <f t="shared" si="556"/>
        <v>44904</v>
      </c>
      <c r="Q3957">
        <v>36</v>
      </c>
      <c r="R3957">
        <v>0</v>
      </c>
      <c r="S3957">
        <v>1</v>
      </c>
      <c r="T3957">
        <v>23.6</v>
      </c>
      <c r="U3957" t="s">
        <v>100</v>
      </c>
      <c r="W3957" t="str">
        <f t="shared" si="552"/>
        <v>Won</v>
      </c>
      <c r="X3957" t="str">
        <f>_xlfn.XLOOKUP(B3957,'Customers'!A:A,'Customers'!E:E,"")</f>
        <v>Mid-Market</v>
      </c>
      <c r="Y3957">
        <f t="shared" si="553"/>
        <v>1</v>
      </c>
      <c r="Z3957">
        <f t="shared" si="554"/>
        <v>-77</v>
      </c>
      <c r="AA3957">
        <f t="shared" si="557"/>
        <v>0</v>
      </c>
    </row>
    <row r="3958" spans="1:27">
      <c r="A3958" t="s">
        <v>10856</v>
      </c>
      <c r="B3958" t="s">
        <v>5431</v>
      </c>
      <c r="C3958" t="s">
        <v>1060</v>
      </c>
      <c r="D3958" t="s">
        <v>37</v>
      </c>
      <c r="E3958" t="s">
        <v>177</v>
      </c>
      <c r="F3958" t="s">
        <v>10857</v>
      </c>
      <c r="G3958" s="6">
        <f t="shared" si="549"/>
        <v>208730</v>
      </c>
      <c r="H3958" t="s">
        <v>39</v>
      </c>
      <c r="I3958" t="s">
        <v>139</v>
      </c>
      <c r="J3958" t="str">
        <f t="shared" si="550"/>
        <v>Champak Rao</v>
      </c>
      <c r="K3958" t="s">
        <v>5556</v>
      </c>
      <c r="L3958" s="7">
        <f t="shared" si="555"/>
        <v>44566</v>
      </c>
      <c r="M3958" s="7">
        <v>44680</v>
      </c>
      <c r="N3958" s="1">
        <f t="shared" si="551"/>
        <v>44680</v>
      </c>
      <c r="P3958" s="7" t="str">
        <f t="shared" si="556"/>
        <v/>
      </c>
      <c r="R3958">
        <v>0</v>
      </c>
      <c r="S3958">
        <v>1</v>
      </c>
      <c r="U3958" t="s">
        <v>33</v>
      </c>
      <c r="W3958" t="str">
        <f t="shared" si="552"/>
        <v>Open</v>
      </c>
      <c r="X3958" t="str">
        <f>_xlfn.XLOOKUP(B3958,'Customers'!A:A,'Customers'!E:E,"")</f>
        <v>Enterprise</v>
      </c>
      <c r="Y3958">
        <f t="shared" si="553"/>
        <v>0</v>
      </c>
      <c r="Z3958" t="str">
        <f t="shared" si="554"/>
        <v/>
      </c>
      <c r="AA3958">
        <f t="shared" si="557"/>
        <v>0</v>
      </c>
    </row>
    <row r="3959" spans="1:27">
      <c r="A3959" t="s">
        <v>10858</v>
      </c>
      <c r="B3959" t="s">
        <v>2193</v>
      </c>
      <c r="C3959" t="s">
        <v>149</v>
      </c>
      <c r="D3959" t="s">
        <v>37</v>
      </c>
      <c r="E3959" t="s">
        <v>91</v>
      </c>
      <c r="F3959" t="s">
        <v>10859</v>
      </c>
      <c r="G3959" s="6">
        <f t="shared" si="549"/>
        <v>146290</v>
      </c>
      <c r="H3959" t="s">
        <v>151</v>
      </c>
      <c r="I3959" t="s">
        <v>31</v>
      </c>
      <c r="J3959" t="str">
        <f t="shared" si="550"/>
        <v>Ati Seshadri</v>
      </c>
      <c r="K3959" t="s">
        <v>1617</v>
      </c>
      <c r="L3959" s="7">
        <f t="shared" si="555"/>
        <v>44726</v>
      </c>
      <c r="M3959" s="7">
        <v>44896</v>
      </c>
      <c r="N3959" s="1">
        <f t="shared" si="551"/>
        <v>44896</v>
      </c>
      <c r="O3959" s="7">
        <v>44759</v>
      </c>
      <c r="P3959" s="7">
        <f t="shared" si="556"/>
        <v>44759</v>
      </c>
      <c r="Q3959">
        <v>33</v>
      </c>
      <c r="R3959">
        <v>0</v>
      </c>
      <c r="S3959">
        <v>1</v>
      </c>
      <c r="T3959">
        <v>23.5</v>
      </c>
      <c r="U3959" t="s">
        <v>42</v>
      </c>
      <c r="W3959" t="str">
        <f t="shared" si="552"/>
        <v>Won</v>
      </c>
      <c r="X3959" t="str">
        <f>_xlfn.XLOOKUP(B3959,'Customers'!A:A,'Customers'!E:E,"")</f>
        <v>Mid-Market</v>
      </c>
      <c r="Y3959">
        <f t="shared" si="553"/>
        <v>1</v>
      </c>
      <c r="Z3959">
        <f t="shared" si="554"/>
        <v>-137</v>
      </c>
      <c r="AA3959">
        <f t="shared" si="557"/>
        <v>0</v>
      </c>
    </row>
    <row r="3960" spans="1:27">
      <c r="A3960" t="s">
        <v>10860</v>
      </c>
      <c r="B3960" t="s">
        <v>1987</v>
      </c>
      <c r="C3960" t="s">
        <v>1777</v>
      </c>
      <c r="D3960" t="s">
        <v>37</v>
      </c>
      <c r="E3960" t="s">
        <v>20</v>
      </c>
      <c r="F3960" t="s">
        <v>10861</v>
      </c>
      <c r="G3960" s="6">
        <f t="shared" si="549"/>
        <v>211359</v>
      </c>
      <c r="H3960" t="s">
        <v>22</v>
      </c>
      <c r="I3960" t="s">
        <v>105</v>
      </c>
      <c r="J3960" t="str">
        <f t="shared" si="550"/>
        <v>Hemangini Bahri</v>
      </c>
      <c r="K3960" t="s">
        <v>2245</v>
      </c>
      <c r="L3960" s="7">
        <f t="shared" si="555"/>
        <v>45276</v>
      </c>
      <c r="M3960" s="7">
        <v>45398</v>
      </c>
      <c r="N3960" s="1">
        <f t="shared" si="551"/>
        <v>45398</v>
      </c>
      <c r="P3960" s="7" t="str">
        <f t="shared" si="556"/>
        <v/>
      </c>
      <c r="R3960">
        <v>0</v>
      </c>
      <c r="S3960">
        <v>1</v>
      </c>
      <c r="T3960">
        <v>33.1</v>
      </c>
      <c r="U3960" t="s">
        <v>42</v>
      </c>
      <c r="W3960" t="str">
        <f t="shared" si="552"/>
        <v>Open</v>
      </c>
      <c r="X3960" t="str">
        <f>_xlfn.XLOOKUP(B3960,'Customers'!A:A,'Customers'!E:E,"")</f>
        <v>Mid-Market</v>
      </c>
      <c r="Y3960">
        <f t="shared" si="553"/>
        <v>0</v>
      </c>
      <c r="Z3960" t="str">
        <f t="shared" si="554"/>
        <v/>
      </c>
      <c r="AA3960">
        <f t="shared" si="557"/>
        <v>0</v>
      </c>
    </row>
    <row r="3961" spans="1:27">
      <c r="A3961" t="s">
        <v>10862</v>
      </c>
      <c r="B3961" t="s">
        <v>3847</v>
      </c>
      <c r="C3961" t="s">
        <v>18</v>
      </c>
      <c r="D3961" t="s">
        <v>66</v>
      </c>
      <c r="E3961" t="s">
        <v>54</v>
      </c>
      <c r="F3961" t="s">
        <v>10863</v>
      </c>
      <c r="G3961" s="6">
        <f t="shared" si="549"/>
        <v>7283</v>
      </c>
      <c r="H3961" t="s">
        <v>151</v>
      </c>
      <c r="I3961" t="s">
        <v>68</v>
      </c>
      <c r="J3961" t="str">
        <f t="shared" si="550"/>
        <v>Anamika Keer</v>
      </c>
      <c r="K3961" t="s">
        <v>1797</v>
      </c>
      <c r="L3961" s="7">
        <f t="shared" si="555"/>
        <v>45394</v>
      </c>
      <c r="M3961" s="7">
        <v>45549</v>
      </c>
      <c r="N3961" s="1">
        <f t="shared" si="551"/>
        <v>45549</v>
      </c>
      <c r="P3961" s="7" t="str">
        <f t="shared" si="556"/>
        <v/>
      </c>
      <c r="R3961">
        <v>0</v>
      </c>
      <c r="S3961">
        <v>1</v>
      </c>
      <c r="T3961">
        <v>8.3000000000000007</v>
      </c>
      <c r="U3961" t="s">
        <v>25</v>
      </c>
      <c r="W3961" t="str">
        <f t="shared" si="552"/>
        <v>Open</v>
      </c>
      <c r="X3961" t="str">
        <f>_xlfn.XLOOKUP(B3961,'Customers'!A:A,'Customers'!E:E,"")</f>
        <v>SMB</v>
      </c>
      <c r="Y3961">
        <f t="shared" si="553"/>
        <v>0</v>
      </c>
      <c r="Z3961" t="str">
        <f t="shared" si="554"/>
        <v/>
      </c>
      <c r="AA3961">
        <f t="shared" si="557"/>
        <v>0</v>
      </c>
    </row>
    <row r="3962" spans="1:27">
      <c r="A3962" t="s">
        <v>10864</v>
      </c>
      <c r="B3962" t="s">
        <v>10617</v>
      </c>
      <c r="C3962" t="s">
        <v>18</v>
      </c>
      <c r="D3962" t="s">
        <v>66</v>
      </c>
      <c r="E3962" t="s">
        <v>28</v>
      </c>
      <c r="F3962" t="s">
        <v>10865</v>
      </c>
      <c r="G3962" s="6">
        <f t="shared" si="549"/>
        <v>4309</v>
      </c>
      <c r="H3962" t="s">
        <v>47</v>
      </c>
      <c r="I3962" t="s">
        <v>139</v>
      </c>
      <c r="J3962" t="str">
        <f t="shared" si="550"/>
        <v>Champak Rao</v>
      </c>
      <c r="K3962" t="s">
        <v>936</v>
      </c>
      <c r="L3962" s="7">
        <f t="shared" si="555"/>
        <v>45177</v>
      </c>
      <c r="M3962" s="7">
        <v>45202</v>
      </c>
      <c r="N3962" s="1">
        <f t="shared" si="551"/>
        <v>45202</v>
      </c>
      <c r="P3962" s="7" t="str">
        <f t="shared" si="556"/>
        <v/>
      </c>
      <c r="R3962">
        <v>0</v>
      </c>
      <c r="S3962">
        <v>1</v>
      </c>
      <c r="T3962">
        <v>25.7</v>
      </c>
      <c r="U3962" t="s">
        <v>58</v>
      </c>
      <c r="W3962" t="str">
        <f t="shared" si="552"/>
        <v>Open</v>
      </c>
      <c r="X3962" t="str">
        <f>_xlfn.XLOOKUP(B3962,'Customers'!A:A,'Customers'!E:E,"")</f>
        <v>Mid-Market</v>
      </c>
      <c r="Y3962">
        <f t="shared" si="553"/>
        <v>0</v>
      </c>
      <c r="Z3962" t="str">
        <f t="shared" si="554"/>
        <v/>
      </c>
      <c r="AA3962">
        <f t="shared" si="557"/>
        <v>0</v>
      </c>
    </row>
    <row r="3963" spans="1:27">
      <c r="A3963" t="s">
        <v>10866</v>
      </c>
      <c r="B3963" t="s">
        <v>4038</v>
      </c>
      <c r="C3963" t="s">
        <v>1455</v>
      </c>
      <c r="D3963" t="s">
        <v>53</v>
      </c>
      <c r="E3963" t="s">
        <v>54</v>
      </c>
      <c r="F3963" t="s">
        <v>10867</v>
      </c>
      <c r="G3963" s="6">
        <f t="shared" si="549"/>
        <v>27393</v>
      </c>
      <c r="H3963" t="s">
        <v>47</v>
      </c>
      <c r="I3963" t="s">
        <v>237</v>
      </c>
      <c r="J3963" t="str">
        <f t="shared" si="550"/>
        <v>Vidhi Mital</v>
      </c>
      <c r="K3963" t="s">
        <v>6436</v>
      </c>
      <c r="L3963" s="7">
        <f t="shared" si="555"/>
        <v>44798</v>
      </c>
      <c r="M3963" s="7">
        <v>44887</v>
      </c>
      <c r="N3963" s="1">
        <f t="shared" si="551"/>
        <v>44887</v>
      </c>
      <c r="P3963" s="7" t="str">
        <f t="shared" si="556"/>
        <v/>
      </c>
      <c r="R3963">
        <v>0</v>
      </c>
      <c r="S3963">
        <v>1</v>
      </c>
      <c r="T3963">
        <v>8.9</v>
      </c>
      <c r="U3963" t="s">
        <v>33</v>
      </c>
      <c r="W3963" t="str">
        <f t="shared" si="552"/>
        <v>Open</v>
      </c>
      <c r="X3963" t="str">
        <f>_xlfn.XLOOKUP(B3963,'Customers'!A:A,'Customers'!E:E,"")</f>
        <v>SMB</v>
      </c>
      <c r="Y3963">
        <f t="shared" si="553"/>
        <v>0</v>
      </c>
      <c r="Z3963" t="str">
        <f t="shared" si="554"/>
        <v/>
      </c>
      <c r="AA3963">
        <f t="shared" si="557"/>
        <v>0</v>
      </c>
    </row>
    <row r="3964" spans="1:27">
      <c r="A3964" t="s">
        <v>10868</v>
      </c>
      <c r="B3964" t="s">
        <v>6775</v>
      </c>
      <c r="C3964" t="s">
        <v>18</v>
      </c>
      <c r="D3964" t="s">
        <v>37</v>
      </c>
      <c r="E3964" t="s">
        <v>28</v>
      </c>
      <c r="F3964" t="s">
        <v>10869</v>
      </c>
      <c r="G3964" s="6">
        <f t="shared" si="549"/>
        <v>61616</v>
      </c>
      <c r="H3964" t="s">
        <v>30</v>
      </c>
      <c r="I3964" t="s">
        <v>73</v>
      </c>
      <c r="J3964" t="str">
        <f t="shared" si="550"/>
        <v>Karan Karnik</v>
      </c>
      <c r="K3964" t="s">
        <v>6695</v>
      </c>
      <c r="L3964" s="7">
        <f t="shared" si="555"/>
        <v>45349</v>
      </c>
      <c r="M3964" s="7">
        <v>45389</v>
      </c>
      <c r="N3964" s="1">
        <f t="shared" si="551"/>
        <v>45389</v>
      </c>
      <c r="P3964" s="7" t="str">
        <f t="shared" si="556"/>
        <v/>
      </c>
      <c r="R3964">
        <v>0</v>
      </c>
      <c r="S3964">
        <v>1</v>
      </c>
      <c r="T3964">
        <v>25.6</v>
      </c>
      <c r="U3964" t="s">
        <v>25</v>
      </c>
      <c r="W3964" t="str">
        <f t="shared" si="552"/>
        <v>Open</v>
      </c>
      <c r="X3964" t="str">
        <f>_xlfn.XLOOKUP(B3964,'Customers'!A:A,'Customers'!E:E,"")</f>
        <v>SMB</v>
      </c>
      <c r="Y3964">
        <f t="shared" si="553"/>
        <v>0</v>
      </c>
      <c r="Z3964" t="str">
        <f t="shared" si="554"/>
        <v/>
      </c>
      <c r="AA3964">
        <f t="shared" si="557"/>
        <v>0</v>
      </c>
    </row>
    <row r="3965" spans="1:27">
      <c r="A3965" t="s">
        <v>10870</v>
      </c>
      <c r="B3965" t="s">
        <v>3163</v>
      </c>
      <c r="C3965" t="s">
        <v>1270</v>
      </c>
      <c r="D3965" t="s">
        <v>183</v>
      </c>
      <c r="E3965" t="s">
        <v>54</v>
      </c>
      <c r="F3965" t="s">
        <v>741</v>
      </c>
      <c r="G3965" s="6">
        <f t="shared" si="549"/>
        <v>14000</v>
      </c>
      <c r="H3965" t="s">
        <v>39</v>
      </c>
      <c r="I3965" t="s">
        <v>86</v>
      </c>
      <c r="J3965" t="str">
        <f t="shared" si="550"/>
        <v>Mason Solanki</v>
      </c>
      <c r="K3965" t="s">
        <v>190</v>
      </c>
      <c r="L3965" s="7">
        <f t="shared" si="555"/>
        <v>45117</v>
      </c>
      <c r="M3965" s="7">
        <v>45221</v>
      </c>
      <c r="N3965" s="1">
        <f t="shared" si="551"/>
        <v>45221</v>
      </c>
      <c r="P3965" s="7" t="str">
        <f t="shared" si="556"/>
        <v/>
      </c>
      <c r="R3965">
        <v>0</v>
      </c>
      <c r="S3965">
        <v>1</v>
      </c>
      <c r="U3965" t="s">
        <v>100</v>
      </c>
      <c r="W3965" t="str">
        <f t="shared" si="552"/>
        <v>Open</v>
      </c>
      <c r="X3965" t="str">
        <f>_xlfn.XLOOKUP(B3965,'Customers'!A:A,'Customers'!E:E,"")</f>
        <v>Mid-Market</v>
      </c>
      <c r="Y3965">
        <f t="shared" si="553"/>
        <v>0</v>
      </c>
      <c r="Z3965" t="str">
        <f t="shared" si="554"/>
        <v/>
      </c>
      <c r="AA3965">
        <f t="shared" si="557"/>
        <v>0</v>
      </c>
    </row>
    <row r="3966" spans="1:27">
      <c r="A3966" t="s">
        <v>10871</v>
      </c>
      <c r="B3966" t="s">
        <v>4739</v>
      </c>
      <c r="C3966" t="s">
        <v>877</v>
      </c>
      <c r="D3966" t="s">
        <v>19</v>
      </c>
      <c r="E3966" t="s">
        <v>115</v>
      </c>
      <c r="F3966" t="s">
        <v>10872</v>
      </c>
      <c r="G3966" s="6">
        <f t="shared" si="549"/>
        <v>7346</v>
      </c>
      <c r="H3966" t="s">
        <v>161</v>
      </c>
      <c r="I3966" t="s">
        <v>232</v>
      </c>
      <c r="J3966" t="str">
        <f t="shared" si="550"/>
        <v>Patrick Sama</v>
      </c>
      <c r="K3966" t="s">
        <v>4735</v>
      </c>
      <c r="L3966" s="7">
        <f t="shared" si="555"/>
        <v>44599</v>
      </c>
      <c r="M3966" s="7">
        <v>44775</v>
      </c>
      <c r="N3966" s="1">
        <f t="shared" si="551"/>
        <v>44775</v>
      </c>
      <c r="O3966" s="7">
        <v>44745</v>
      </c>
      <c r="P3966" s="7">
        <f t="shared" si="556"/>
        <v>44745</v>
      </c>
      <c r="Q3966">
        <v>146</v>
      </c>
      <c r="R3966">
        <v>0</v>
      </c>
      <c r="S3966">
        <v>1</v>
      </c>
      <c r="T3966">
        <v>32.4</v>
      </c>
      <c r="U3966" t="s">
        <v>100</v>
      </c>
      <c r="W3966" t="str">
        <f t="shared" si="552"/>
        <v>Lost</v>
      </c>
      <c r="X3966" t="str">
        <f>_xlfn.XLOOKUP(B3966,'Customers'!A:A,'Customers'!E:E,"")</f>
        <v>SMB</v>
      </c>
      <c r="Y3966">
        <f t="shared" si="553"/>
        <v>1</v>
      </c>
      <c r="Z3966">
        <f t="shared" si="554"/>
        <v>-30</v>
      </c>
      <c r="AA3966">
        <f t="shared" si="557"/>
        <v>0</v>
      </c>
    </row>
    <row r="3967" spans="1:27">
      <c r="A3967" t="s">
        <v>10873</v>
      </c>
      <c r="B3967" t="s">
        <v>2099</v>
      </c>
      <c r="C3967" t="s">
        <v>5350</v>
      </c>
      <c r="D3967" t="s">
        <v>183</v>
      </c>
      <c r="E3967" t="s">
        <v>54</v>
      </c>
      <c r="F3967" t="s">
        <v>10874</v>
      </c>
      <c r="G3967" s="6">
        <f t="shared" si="549"/>
        <v>14315</v>
      </c>
      <c r="H3967" t="s">
        <v>161</v>
      </c>
      <c r="I3967" t="s">
        <v>127</v>
      </c>
      <c r="J3967" t="str">
        <f t="shared" si="550"/>
        <v>Kashish Patla</v>
      </c>
      <c r="K3967" t="s">
        <v>9748</v>
      </c>
      <c r="L3967" s="7">
        <f t="shared" si="555"/>
        <v>45473</v>
      </c>
      <c r="N3967" s="1" t="str">
        <f t="shared" si="551"/>
        <v/>
      </c>
      <c r="P3967" s="7" t="str">
        <f t="shared" si="556"/>
        <v/>
      </c>
      <c r="R3967">
        <v>0</v>
      </c>
      <c r="S3967">
        <v>1</v>
      </c>
      <c r="T3967">
        <v>24.2</v>
      </c>
      <c r="U3967" t="s">
        <v>25</v>
      </c>
      <c r="W3967" t="str">
        <f t="shared" si="552"/>
        <v>Open</v>
      </c>
      <c r="X3967" t="str">
        <f>_xlfn.XLOOKUP(B3967,'Customers'!A:A,'Customers'!E:E,"")</f>
        <v>Mid-Market</v>
      </c>
      <c r="Y3967">
        <f t="shared" si="553"/>
        <v>0</v>
      </c>
      <c r="Z3967" t="str">
        <f t="shared" si="554"/>
        <v/>
      </c>
      <c r="AA3967">
        <f t="shared" si="557"/>
        <v>0</v>
      </c>
    </row>
    <row r="3968" spans="1:27">
      <c r="A3968" t="s">
        <v>10875</v>
      </c>
      <c r="B3968" t="s">
        <v>2727</v>
      </c>
      <c r="C3968" t="s">
        <v>18</v>
      </c>
      <c r="D3968" t="s">
        <v>183</v>
      </c>
      <c r="E3968" t="s">
        <v>28</v>
      </c>
      <c r="F3968" t="s">
        <v>10876</v>
      </c>
      <c r="G3968" s="6">
        <f t="shared" si="549"/>
        <v>9928</v>
      </c>
      <c r="H3968" t="s">
        <v>30</v>
      </c>
      <c r="I3968" t="s">
        <v>156</v>
      </c>
      <c r="J3968" t="str">
        <f t="shared" si="550"/>
        <v>Lakshmi Hayre</v>
      </c>
      <c r="K3968" t="s">
        <v>7347</v>
      </c>
      <c r="L3968" s="7">
        <f t="shared" si="555"/>
        <v>45133</v>
      </c>
      <c r="M3968" s="7">
        <v>45295</v>
      </c>
      <c r="N3968" s="1">
        <f t="shared" si="551"/>
        <v>45295</v>
      </c>
      <c r="P3968" s="7" t="str">
        <f t="shared" si="556"/>
        <v/>
      </c>
      <c r="R3968">
        <v>0</v>
      </c>
      <c r="S3968">
        <v>1</v>
      </c>
      <c r="T3968">
        <v>2.6</v>
      </c>
      <c r="U3968" t="s">
        <v>100</v>
      </c>
      <c r="W3968" t="str">
        <f t="shared" si="552"/>
        <v>Open</v>
      </c>
      <c r="X3968" t="str">
        <f>_xlfn.XLOOKUP(B3968,'Customers'!A:A,'Customers'!E:E,"")</f>
        <v>Enterprise</v>
      </c>
      <c r="Y3968">
        <f t="shared" si="553"/>
        <v>0</v>
      </c>
      <c r="Z3968" t="str">
        <f t="shared" si="554"/>
        <v/>
      </c>
      <c r="AA3968">
        <f t="shared" si="557"/>
        <v>0</v>
      </c>
    </row>
    <row r="3969" spans="1:27">
      <c r="A3969" t="s">
        <v>10877</v>
      </c>
      <c r="B3969" t="s">
        <v>2302</v>
      </c>
      <c r="C3969" t="s">
        <v>986</v>
      </c>
      <c r="D3969" t="s">
        <v>53</v>
      </c>
      <c r="E3969" t="s">
        <v>177</v>
      </c>
      <c r="F3969" t="s">
        <v>10878</v>
      </c>
      <c r="G3969" s="6">
        <f t="shared" si="549"/>
        <v>27947</v>
      </c>
      <c r="H3969" t="s">
        <v>161</v>
      </c>
      <c r="I3969" t="s">
        <v>31</v>
      </c>
      <c r="J3969" t="str">
        <f t="shared" si="550"/>
        <v>Ati Seshadri</v>
      </c>
      <c r="K3969" t="s">
        <v>4107</v>
      </c>
      <c r="L3969" s="7">
        <f t="shared" si="555"/>
        <v>44657</v>
      </c>
      <c r="M3969" s="7">
        <v>44775</v>
      </c>
      <c r="N3969" s="1">
        <f t="shared" si="551"/>
        <v>44775</v>
      </c>
      <c r="P3969" s="7" t="str">
        <f t="shared" si="556"/>
        <v/>
      </c>
      <c r="R3969">
        <v>0</v>
      </c>
      <c r="S3969">
        <v>1</v>
      </c>
      <c r="T3969">
        <v>10.6</v>
      </c>
      <c r="U3969" t="s">
        <v>42</v>
      </c>
      <c r="W3969" t="str">
        <f t="shared" si="552"/>
        <v>Open</v>
      </c>
      <c r="X3969" t="str">
        <f>_xlfn.XLOOKUP(B3969,'Customers'!A:A,'Customers'!E:E,"")</f>
        <v>Mid-Market</v>
      </c>
      <c r="Y3969">
        <f t="shared" si="553"/>
        <v>0</v>
      </c>
      <c r="Z3969" t="str">
        <f t="shared" si="554"/>
        <v/>
      </c>
      <c r="AA3969">
        <f t="shared" si="557"/>
        <v>0</v>
      </c>
    </row>
    <row r="3970" spans="1:27">
      <c r="A3970" t="s">
        <v>10879</v>
      </c>
      <c r="B3970" t="s">
        <v>4749</v>
      </c>
      <c r="C3970" t="s">
        <v>864</v>
      </c>
      <c r="D3970" t="s">
        <v>19</v>
      </c>
      <c r="E3970" t="s">
        <v>115</v>
      </c>
      <c r="F3970" t="s">
        <v>500</v>
      </c>
      <c r="G3970" s="6">
        <f t="shared" ref="G3970:G4033" si="558">IF(F3970="","",IF(RIGHT(UPPER(SUBSTITUTE(SUBSTITUTE(SUBSTITUTE(TRIM(F3970),"$",""),",","")," ","")),1)="K",VALUE(LEFT(UPPER(SUBSTITUTE(SUBSTITUTE(SUBSTITUTE(TRIM(F3970),"$",""),",","")," ","")),LEN(UPPER(SUBSTITUTE(SUBSTITUTE(SUBSTITUTE(TRIM(F3970),"$",""),",","")," ","")))-1))*1000,IF(RIGHT(UPPER(SUBSTITUTE(SUBSTITUTE(SUBSTITUTE(TRIM(F3970),"$",""),",","")," ","")),1)="M",VALUE(LEFT(UPPER(SUBSTITUTE(SUBSTITUTE(SUBSTITUTE(TRIM(F3970),"$",""),",","")," ","")),LEN(UPPER(SUBSTITUTE(SUBSTITUTE(SUBSTITUTE(TRIM(F3970),"$",""),",","")," ","")))-1))*1000000,VALUE(SUBSTITUTE(SUBSTITUTE(SUBSTITUTE(TRIM(F3970),"$",""),",","")," ","")))))</f>
        <v>2000</v>
      </c>
      <c r="H3970" t="s">
        <v>30</v>
      </c>
      <c r="I3970" t="s">
        <v>920</v>
      </c>
      <c r="J3970" t="str">
        <f t="shared" ref="J3970:J4033" si="559">PROPER(TRIM(I3970))</f>
        <v>Mason Solanki</v>
      </c>
      <c r="K3970" t="s">
        <v>1039</v>
      </c>
      <c r="L3970" s="7">
        <f t="shared" si="555"/>
        <v>45631</v>
      </c>
      <c r="M3970" s="7">
        <v>45765</v>
      </c>
      <c r="N3970" s="1">
        <f t="shared" ref="N3970:N4033" si="560">IF(M3970="","",IF(ISNUMBER(M3970),M3970,IF(ISNUMBER(SEARCH("/",M3970)),DATE(VALUE(RIGHT(M3970,4)),VALUE(MID(M3970,4,2)),VALUE(LEFT(M3970,2))),DATE(VALUE(LEFT(M3970,4)),VALUE(MID(M3970,6,2)),VALUE(RIGHT(M3970,2))))))</f>
        <v>45765</v>
      </c>
      <c r="O3970" s="7">
        <v>45689</v>
      </c>
      <c r="P3970" s="7">
        <f t="shared" si="556"/>
        <v>45689</v>
      </c>
      <c r="Q3970">
        <v>58</v>
      </c>
      <c r="R3970">
        <v>0</v>
      </c>
      <c r="S3970">
        <v>1</v>
      </c>
      <c r="T3970">
        <v>9.4</v>
      </c>
      <c r="U3970" t="s">
        <v>33</v>
      </c>
      <c r="W3970" t="str">
        <f t="shared" ref="W3970:W4033" si="561">IF(E3970="","",IF(E3970="Closed Won","Won",IF(E3970="Closed Lost","Lost","Open")))</f>
        <v>Lost</v>
      </c>
      <c r="X3970" t="str">
        <f>_xlfn.XLOOKUP(B3970,'Customers'!A:A,'Customers'!E:E,"")</f>
        <v>Mid-Market</v>
      </c>
      <c r="Y3970">
        <f t="shared" ref="Y3970:Y4033" si="562">IF(OR(W3970="Won",W3970="Lost"),1,0)</f>
        <v>1</v>
      </c>
      <c r="Z3970">
        <f t="shared" ref="Z3970:Z4033" si="563">IF(OR(N3970="",P3970=""),"",P3970-N3970)</f>
        <v>-76</v>
      </c>
      <c r="AA3970">
        <f t="shared" si="557"/>
        <v>0</v>
      </c>
    </row>
    <row r="3971" spans="1:27">
      <c r="A3971" t="s">
        <v>10880</v>
      </c>
      <c r="B3971" t="s">
        <v>2292</v>
      </c>
      <c r="C3971" t="s">
        <v>18</v>
      </c>
      <c r="D3971" t="s">
        <v>19</v>
      </c>
      <c r="E3971" t="s">
        <v>54</v>
      </c>
      <c r="F3971" t="s">
        <v>10881</v>
      </c>
      <c r="G3971" s="6">
        <f t="shared" si="558"/>
        <v>5361</v>
      </c>
      <c r="H3971" t="s">
        <v>79</v>
      </c>
      <c r="I3971" t="s">
        <v>31</v>
      </c>
      <c r="J3971" t="str">
        <f t="shared" si="559"/>
        <v>Ati Seshadri</v>
      </c>
      <c r="K3971" t="s">
        <v>3258</v>
      </c>
      <c r="L3971" s="7">
        <f t="shared" ref="L3971:L4034" si="564">IF(K3971="","",IF(ISNUMBER(K3971),K3971,IF(ISNUMBER(SEARCH("/",K3971)),DATE(VALUE(RIGHT(K3971,4)),VALUE(MID(K3971,4,2)),VALUE(LEFT(K3971,2))),DATE(VALUE(LEFT(K3971,4)),VALUE(MID(K3971,6,2)),VALUE(RIGHT(K3971,2))))))</f>
        <v>45293</v>
      </c>
      <c r="M3971" s="7">
        <v>45466</v>
      </c>
      <c r="N3971" s="1">
        <f t="shared" si="560"/>
        <v>45466</v>
      </c>
      <c r="P3971" s="7" t="str">
        <f t="shared" ref="P3971:P4034" si="565">IF(O3971="","",IF(ISNUMBER(O3971),O3971,DATE(VALUE(LEFT(O3971,4)),VALUE(MID(O3971,6,2)),VALUE(RIGHT(O3971,2)))))</f>
        <v/>
      </c>
      <c r="R3971">
        <v>0</v>
      </c>
      <c r="S3971">
        <v>1</v>
      </c>
      <c r="T3971">
        <v>15.5</v>
      </c>
      <c r="U3971" t="s">
        <v>58</v>
      </c>
      <c r="W3971" t="str">
        <f t="shared" si="561"/>
        <v>Open</v>
      </c>
      <c r="X3971" t="str">
        <f>_xlfn.XLOOKUP(B3971,'Customers'!A:A,'Customers'!E:E,"")</f>
        <v>SMB</v>
      </c>
      <c r="Y3971">
        <f t="shared" si="562"/>
        <v>0</v>
      </c>
      <c r="Z3971" t="str">
        <f t="shared" si="563"/>
        <v/>
      </c>
      <c r="AA3971">
        <f t="shared" ref="AA3971:AA4034" si="566">IF(AND(Y3971=1,Z3971&gt;30),1,0)</f>
        <v>0</v>
      </c>
    </row>
    <row r="3972" spans="1:27">
      <c r="A3972" t="s">
        <v>10882</v>
      </c>
      <c r="B3972" t="s">
        <v>8529</v>
      </c>
      <c r="C3972" t="s">
        <v>403</v>
      </c>
      <c r="D3972" t="s">
        <v>66</v>
      </c>
      <c r="E3972" t="s">
        <v>91</v>
      </c>
      <c r="F3972" t="s">
        <v>10883</v>
      </c>
      <c r="G3972" s="6">
        <f t="shared" si="558"/>
        <v>23155</v>
      </c>
      <c r="H3972" t="s">
        <v>161</v>
      </c>
      <c r="I3972" t="s">
        <v>127</v>
      </c>
      <c r="J3972" t="str">
        <f t="shared" si="559"/>
        <v>Kashish Patla</v>
      </c>
      <c r="K3972" t="s">
        <v>695</v>
      </c>
      <c r="L3972" s="7">
        <f t="shared" si="564"/>
        <v>44964</v>
      </c>
      <c r="N3972" s="1" t="str">
        <f t="shared" si="560"/>
        <v/>
      </c>
      <c r="O3972" s="7">
        <v>45102</v>
      </c>
      <c r="P3972" s="7">
        <f t="shared" si="565"/>
        <v>45102</v>
      </c>
      <c r="Q3972">
        <v>138</v>
      </c>
      <c r="R3972">
        <v>1</v>
      </c>
      <c r="S3972">
        <v>4</v>
      </c>
      <c r="T3972">
        <v>26.2</v>
      </c>
      <c r="U3972" t="s">
        <v>25</v>
      </c>
      <c r="W3972" t="str">
        <f t="shared" si="561"/>
        <v>Won</v>
      </c>
      <c r="X3972" t="str">
        <f>_xlfn.XLOOKUP(B3972,'Customers'!A:A,'Customers'!E:E,"")</f>
        <v>Mid-Market</v>
      </c>
      <c r="Y3972">
        <f t="shared" si="562"/>
        <v>1</v>
      </c>
      <c r="Z3972" t="str">
        <f t="shared" si="563"/>
        <v/>
      </c>
      <c r="AA3972">
        <f t="shared" si="566"/>
        <v>1</v>
      </c>
    </row>
    <row r="3973" spans="1:27">
      <c r="A3973" t="s">
        <v>10884</v>
      </c>
      <c r="B3973" t="s">
        <v>2295</v>
      </c>
      <c r="C3973" t="s">
        <v>18</v>
      </c>
      <c r="D3973" t="s">
        <v>37</v>
      </c>
      <c r="E3973" t="s">
        <v>177</v>
      </c>
      <c r="F3973" t="s">
        <v>10885</v>
      </c>
      <c r="G3973" s="6">
        <f t="shared" si="558"/>
        <v>126254</v>
      </c>
      <c r="H3973" t="s">
        <v>172</v>
      </c>
      <c r="I3973" t="s">
        <v>86</v>
      </c>
      <c r="J3973" t="str">
        <f t="shared" si="559"/>
        <v>Mason Solanki</v>
      </c>
      <c r="K3973" t="s">
        <v>4642</v>
      </c>
      <c r="L3973" s="7">
        <f t="shared" si="564"/>
        <v>45553</v>
      </c>
      <c r="M3973" s="7">
        <v>45647</v>
      </c>
      <c r="N3973" s="1">
        <f t="shared" si="560"/>
        <v>45647</v>
      </c>
      <c r="P3973" s="7" t="str">
        <f t="shared" si="565"/>
        <v/>
      </c>
      <c r="R3973">
        <v>0</v>
      </c>
      <c r="S3973">
        <v>1</v>
      </c>
      <c r="T3973">
        <v>1.8</v>
      </c>
      <c r="U3973" t="s">
        <v>42</v>
      </c>
      <c r="W3973" t="str">
        <f t="shared" si="561"/>
        <v>Open</v>
      </c>
      <c r="X3973" t="str">
        <f>_xlfn.XLOOKUP(B3973,'Customers'!A:A,'Customers'!E:E,"")</f>
        <v>SMB</v>
      </c>
      <c r="Y3973">
        <f t="shared" si="562"/>
        <v>0</v>
      </c>
      <c r="Z3973" t="str">
        <f t="shared" si="563"/>
        <v/>
      </c>
      <c r="AA3973">
        <f t="shared" si="566"/>
        <v>0</v>
      </c>
    </row>
    <row r="3974" spans="1:27">
      <c r="A3974" t="s">
        <v>10886</v>
      </c>
      <c r="B3974" t="s">
        <v>6457</v>
      </c>
      <c r="C3974" t="s">
        <v>3486</v>
      </c>
      <c r="D3974" t="s">
        <v>183</v>
      </c>
      <c r="E3974" t="s">
        <v>177</v>
      </c>
      <c r="F3974" t="s">
        <v>10887</v>
      </c>
      <c r="G3974" s="6">
        <f t="shared" si="558"/>
        <v>14384</v>
      </c>
      <c r="H3974" t="s">
        <v>39</v>
      </c>
      <c r="I3974" t="s">
        <v>361</v>
      </c>
      <c r="J3974" t="str">
        <f t="shared" si="559"/>
        <v>Jalsa Parsa</v>
      </c>
      <c r="K3974" t="s">
        <v>2579</v>
      </c>
      <c r="L3974" s="7">
        <f t="shared" si="564"/>
        <v>45187</v>
      </c>
      <c r="M3974" s="7">
        <v>45297</v>
      </c>
      <c r="N3974" s="1">
        <f t="shared" si="560"/>
        <v>45297</v>
      </c>
      <c r="P3974" s="7" t="str">
        <f t="shared" si="565"/>
        <v/>
      </c>
      <c r="R3974">
        <v>0</v>
      </c>
      <c r="S3974">
        <v>1</v>
      </c>
      <c r="T3974">
        <v>16.3</v>
      </c>
      <c r="U3974" t="s">
        <v>33</v>
      </c>
      <c r="W3974" t="str">
        <f t="shared" si="561"/>
        <v>Open</v>
      </c>
      <c r="X3974" t="str">
        <f>_xlfn.XLOOKUP(B3974,'Customers'!A:A,'Customers'!E:E,"")</f>
        <v>Mid-Market</v>
      </c>
      <c r="Y3974">
        <f t="shared" si="562"/>
        <v>0</v>
      </c>
      <c r="Z3974" t="str">
        <f t="shared" si="563"/>
        <v/>
      </c>
      <c r="AA3974">
        <f t="shared" si="566"/>
        <v>0</v>
      </c>
    </row>
    <row r="3975" spans="1:27">
      <c r="A3975" t="s">
        <v>10888</v>
      </c>
      <c r="B3975" t="s">
        <v>1335</v>
      </c>
      <c r="C3975" t="s">
        <v>2235</v>
      </c>
      <c r="D3975" t="s">
        <v>66</v>
      </c>
      <c r="E3975" t="s">
        <v>177</v>
      </c>
      <c r="F3975" t="s">
        <v>10889</v>
      </c>
      <c r="G3975" s="6">
        <f t="shared" si="558"/>
        <v>18679</v>
      </c>
      <c r="H3975" t="s">
        <v>151</v>
      </c>
      <c r="I3975" t="s">
        <v>62</v>
      </c>
      <c r="J3975" t="str">
        <f t="shared" si="559"/>
        <v>Jairaj Panchal</v>
      </c>
      <c r="K3975" t="s">
        <v>1090</v>
      </c>
      <c r="L3975" s="7">
        <f t="shared" si="564"/>
        <v>44662</v>
      </c>
      <c r="M3975" s="7">
        <v>44785</v>
      </c>
      <c r="N3975" s="1">
        <f t="shared" si="560"/>
        <v>44785</v>
      </c>
      <c r="P3975" s="7" t="str">
        <f t="shared" si="565"/>
        <v/>
      </c>
      <c r="R3975">
        <v>0</v>
      </c>
      <c r="S3975">
        <v>1</v>
      </c>
      <c r="T3975">
        <v>7.3</v>
      </c>
      <c r="U3975" t="s">
        <v>25</v>
      </c>
      <c r="W3975" t="str">
        <f t="shared" si="561"/>
        <v>Open</v>
      </c>
      <c r="X3975" t="str">
        <f>_xlfn.XLOOKUP(B3975,'Customers'!A:A,'Customers'!E:E,"")</f>
        <v>SMB</v>
      </c>
      <c r="Y3975">
        <f t="shared" si="562"/>
        <v>0</v>
      </c>
      <c r="Z3975" t="str">
        <f t="shared" si="563"/>
        <v/>
      </c>
      <c r="AA3975">
        <f t="shared" si="566"/>
        <v>0</v>
      </c>
    </row>
    <row r="3976" spans="1:27">
      <c r="A3976" t="s">
        <v>10890</v>
      </c>
      <c r="B3976" t="s">
        <v>8645</v>
      </c>
      <c r="C3976" t="s">
        <v>1422</v>
      </c>
      <c r="D3976" t="s">
        <v>183</v>
      </c>
      <c r="E3976" t="s">
        <v>45</v>
      </c>
      <c r="F3976" t="s">
        <v>72</v>
      </c>
      <c r="G3976" s="6">
        <f t="shared" si="558"/>
        <v>4000</v>
      </c>
      <c r="H3976" t="s">
        <v>161</v>
      </c>
      <c r="I3976" t="s">
        <v>232</v>
      </c>
      <c r="J3976" t="str">
        <f t="shared" si="559"/>
        <v>Patrick Sama</v>
      </c>
      <c r="K3976" t="s">
        <v>4482</v>
      </c>
      <c r="L3976" s="7">
        <f t="shared" si="564"/>
        <v>44626</v>
      </c>
      <c r="M3976" s="7">
        <v>44783</v>
      </c>
      <c r="N3976" s="1">
        <f t="shared" si="560"/>
        <v>44783</v>
      </c>
      <c r="P3976" s="7" t="str">
        <f t="shared" si="565"/>
        <v/>
      </c>
      <c r="R3976">
        <v>0</v>
      </c>
      <c r="S3976">
        <v>1</v>
      </c>
      <c r="T3976">
        <v>25</v>
      </c>
      <c r="U3976" t="s">
        <v>42</v>
      </c>
      <c r="W3976" t="str">
        <f t="shared" si="561"/>
        <v>Open</v>
      </c>
      <c r="X3976" t="str">
        <f>_xlfn.XLOOKUP(B3976,'Customers'!A:A,'Customers'!E:E,"")</f>
        <v>Enterprise</v>
      </c>
      <c r="Y3976">
        <f t="shared" si="562"/>
        <v>0</v>
      </c>
      <c r="Z3976" t="str">
        <f t="shared" si="563"/>
        <v/>
      </c>
      <c r="AA3976">
        <f t="shared" si="566"/>
        <v>0</v>
      </c>
    </row>
    <row r="3977" spans="1:27">
      <c r="A3977" t="s">
        <v>10891</v>
      </c>
      <c r="B3977" t="s">
        <v>938</v>
      </c>
      <c r="C3977" t="s">
        <v>5263</v>
      </c>
      <c r="D3977" t="s">
        <v>19</v>
      </c>
      <c r="E3977" t="s">
        <v>115</v>
      </c>
      <c r="F3977" t="s">
        <v>6841</v>
      </c>
      <c r="G3977" s="6">
        <f t="shared" si="558"/>
        <v>8150</v>
      </c>
      <c r="H3977" t="s">
        <v>47</v>
      </c>
      <c r="I3977" t="s">
        <v>73</v>
      </c>
      <c r="J3977" t="str">
        <f t="shared" si="559"/>
        <v>Karan Karnik</v>
      </c>
      <c r="K3977" t="s">
        <v>5884</v>
      </c>
      <c r="L3977" s="7">
        <f t="shared" si="564"/>
        <v>45118</v>
      </c>
      <c r="M3977" s="7">
        <v>45246</v>
      </c>
      <c r="N3977" s="1">
        <f t="shared" si="560"/>
        <v>45246</v>
      </c>
      <c r="O3977" s="7">
        <v>45148</v>
      </c>
      <c r="P3977" s="7">
        <f t="shared" si="565"/>
        <v>45148</v>
      </c>
      <c r="Q3977">
        <v>30</v>
      </c>
      <c r="R3977">
        <v>0</v>
      </c>
      <c r="S3977">
        <v>1</v>
      </c>
      <c r="T3977">
        <v>0.7</v>
      </c>
      <c r="U3977" t="s">
        <v>58</v>
      </c>
      <c r="W3977" t="str">
        <f t="shared" si="561"/>
        <v>Lost</v>
      </c>
      <c r="X3977" t="str">
        <f>_xlfn.XLOOKUP(B3977,'Customers'!A:A,'Customers'!E:E,"")</f>
        <v>Enterprise</v>
      </c>
      <c r="Y3977">
        <f t="shared" si="562"/>
        <v>1</v>
      </c>
      <c r="Z3977">
        <f t="shared" si="563"/>
        <v>-98</v>
      </c>
      <c r="AA3977">
        <f t="shared" si="566"/>
        <v>0</v>
      </c>
    </row>
    <row r="3978" spans="1:27">
      <c r="A3978" t="s">
        <v>10892</v>
      </c>
      <c r="B3978" t="s">
        <v>203</v>
      </c>
      <c r="C3978" t="s">
        <v>906</v>
      </c>
      <c r="D3978" t="s">
        <v>183</v>
      </c>
      <c r="E3978" t="s">
        <v>54</v>
      </c>
      <c r="F3978" t="s">
        <v>10893</v>
      </c>
      <c r="G3978" s="6">
        <f t="shared" si="558"/>
        <v>11063</v>
      </c>
      <c r="H3978" t="s">
        <v>161</v>
      </c>
      <c r="I3978" t="s">
        <v>384</v>
      </c>
      <c r="J3978" t="str">
        <f t="shared" si="559"/>
        <v>Hemangini Bahri</v>
      </c>
      <c r="K3978" t="s">
        <v>10894</v>
      </c>
      <c r="L3978" s="7">
        <f t="shared" si="564"/>
        <v>44923</v>
      </c>
      <c r="M3978" s="7">
        <v>45069</v>
      </c>
      <c r="N3978" s="1">
        <f t="shared" si="560"/>
        <v>45069</v>
      </c>
      <c r="P3978" s="7" t="str">
        <f t="shared" si="565"/>
        <v/>
      </c>
      <c r="R3978">
        <v>0</v>
      </c>
      <c r="S3978">
        <v>1</v>
      </c>
      <c r="T3978">
        <v>31</v>
      </c>
      <c r="U3978" t="s">
        <v>33</v>
      </c>
      <c r="W3978" t="str">
        <f t="shared" si="561"/>
        <v>Open</v>
      </c>
      <c r="X3978" t="str">
        <f>_xlfn.XLOOKUP(B3978,'Customers'!A:A,'Customers'!E:E,"")</f>
        <v>Mid-Market</v>
      </c>
      <c r="Y3978">
        <f t="shared" si="562"/>
        <v>0</v>
      </c>
      <c r="Z3978" t="str">
        <f t="shared" si="563"/>
        <v/>
      </c>
      <c r="AA3978">
        <f t="shared" si="566"/>
        <v>0</v>
      </c>
    </row>
    <row r="3979" spans="1:27">
      <c r="A3979" t="s">
        <v>10895</v>
      </c>
      <c r="B3979" t="s">
        <v>44</v>
      </c>
      <c r="C3979" t="s">
        <v>525</v>
      </c>
      <c r="D3979" t="s">
        <v>183</v>
      </c>
      <c r="E3979" t="s">
        <v>115</v>
      </c>
      <c r="F3979" t="s">
        <v>10896</v>
      </c>
      <c r="G3979" s="6">
        <f t="shared" si="558"/>
        <v>6037</v>
      </c>
      <c r="H3979" t="s">
        <v>22</v>
      </c>
      <c r="I3979" t="s">
        <v>93</v>
      </c>
      <c r="J3979" t="str">
        <f t="shared" si="559"/>
        <v>Owen Mane</v>
      </c>
      <c r="K3979" t="s">
        <v>2139</v>
      </c>
      <c r="L3979" s="7">
        <f t="shared" si="564"/>
        <v>45447</v>
      </c>
      <c r="M3979" s="7">
        <v>45615</v>
      </c>
      <c r="N3979" s="1">
        <f t="shared" si="560"/>
        <v>45615</v>
      </c>
      <c r="O3979" s="7">
        <v>45621</v>
      </c>
      <c r="P3979" s="7">
        <f t="shared" si="565"/>
        <v>45621</v>
      </c>
      <c r="Q3979">
        <v>174</v>
      </c>
      <c r="R3979">
        <v>0</v>
      </c>
      <c r="S3979">
        <v>1</v>
      </c>
      <c r="T3979">
        <v>19.100000000000001</v>
      </c>
      <c r="U3979" t="s">
        <v>58</v>
      </c>
      <c r="W3979" t="str">
        <f t="shared" si="561"/>
        <v>Lost</v>
      </c>
      <c r="X3979" t="str">
        <f>_xlfn.XLOOKUP(B3979,'Customers'!A:A,'Customers'!E:E,"")</f>
        <v>Mid-Market</v>
      </c>
      <c r="Y3979">
        <f t="shared" si="562"/>
        <v>1</v>
      </c>
      <c r="Z3979">
        <f t="shared" si="563"/>
        <v>6</v>
      </c>
      <c r="AA3979">
        <f t="shared" si="566"/>
        <v>0</v>
      </c>
    </row>
    <row r="3980" spans="1:27">
      <c r="A3980" t="s">
        <v>10897</v>
      </c>
      <c r="B3980" t="s">
        <v>9560</v>
      </c>
      <c r="C3980" t="s">
        <v>1395</v>
      </c>
      <c r="D3980" t="s">
        <v>66</v>
      </c>
      <c r="E3980" t="s">
        <v>54</v>
      </c>
      <c r="F3980" t="s">
        <v>10898</v>
      </c>
      <c r="G3980" s="6">
        <f t="shared" si="558"/>
        <v>18688</v>
      </c>
      <c r="H3980" t="s">
        <v>172</v>
      </c>
      <c r="I3980" t="s">
        <v>31</v>
      </c>
      <c r="J3980" t="str">
        <f t="shared" si="559"/>
        <v>Ati Seshadri</v>
      </c>
      <c r="K3980" t="s">
        <v>1965</v>
      </c>
      <c r="L3980" s="7">
        <f t="shared" si="564"/>
        <v>45652</v>
      </c>
      <c r="M3980" s="7">
        <v>45675</v>
      </c>
      <c r="N3980" s="1">
        <f t="shared" si="560"/>
        <v>45675</v>
      </c>
      <c r="P3980" s="7" t="str">
        <f t="shared" si="565"/>
        <v/>
      </c>
      <c r="R3980">
        <v>0</v>
      </c>
      <c r="S3980">
        <v>1</v>
      </c>
      <c r="T3980">
        <v>1.9</v>
      </c>
      <c r="U3980" t="s">
        <v>33</v>
      </c>
      <c r="W3980" t="str">
        <f t="shared" si="561"/>
        <v>Open</v>
      </c>
      <c r="X3980" t="str">
        <f>_xlfn.XLOOKUP(B3980,'Customers'!A:A,'Customers'!E:E,"")</f>
        <v>Mid-Market</v>
      </c>
      <c r="Y3980">
        <f t="shared" si="562"/>
        <v>0</v>
      </c>
      <c r="Z3980" t="str">
        <f t="shared" si="563"/>
        <v/>
      </c>
      <c r="AA3980">
        <f t="shared" si="566"/>
        <v>0</v>
      </c>
    </row>
    <row r="3981" spans="1:27">
      <c r="A3981" t="s">
        <v>10899</v>
      </c>
      <c r="B3981" t="s">
        <v>2072</v>
      </c>
      <c r="C3981" t="s">
        <v>2661</v>
      </c>
      <c r="D3981" t="s">
        <v>19</v>
      </c>
      <c r="E3981" t="s">
        <v>115</v>
      </c>
      <c r="F3981" t="s">
        <v>10900</v>
      </c>
      <c r="G3981" s="6">
        <f t="shared" si="558"/>
        <v>4870</v>
      </c>
      <c r="H3981" t="s">
        <v>79</v>
      </c>
      <c r="I3981" t="s">
        <v>31</v>
      </c>
      <c r="J3981" t="str">
        <f t="shared" si="559"/>
        <v>Ati Seshadri</v>
      </c>
      <c r="K3981" t="s">
        <v>4455</v>
      </c>
      <c r="L3981" s="7">
        <f t="shared" si="564"/>
        <v>45058</v>
      </c>
      <c r="M3981" s="7">
        <v>45143</v>
      </c>
      <c r="N3981" s="1">
        <f t="shared" si="560"/>
        <v>45143</v>
      </c>
      <c r="O3981" s="7">
        <v>45136</v>
      </c>
      <c r="P3981" s="7">
        <f t="shared" si="565"/>
        <v>45136</v>
      </c>
      <c r="Q3981">
        <v>78</v>
      </c>
      <c r="R3981">
        <v>0</v>
      </c>
      <c r="S3981">
        <v>1</v>
      </c>
      <c r="T3981">
        <v>28.5</v>
      </c>
      <c r="U3981" t="s">
        <v>100</v>
      </c>
      <c r="W3981" t="str">
        <f t="shared" si="561"/>
        <v>Lost</v>
      </c>
      <c r="X3981" t="str">
        <f>_xlfn.XLOOKUP(B3981,'Customers'!A:A,'Customers'!E:E,"")</f>
        <v>Enterprise</v>
      </c>
      <c r="Y3981">
        <f t="shared" si="562"/>
        <v>1</v>
      </c>
      <c r="Z3981">
        <f t="shared" si="563"/>
        <v>-7</v>
      </c>
      <c r="AA3981">
        <f t="shared" si="566"/>
        <v>0</v>
      </c>
    </row>
    <row r="3982" spans="1:27">
      <c r="A3982" t="s">
        <v>10901</v>
      </c>
      <c r="B3982" t="s">
        <v>3897</v>
      </c>
      <c r="C3982" t="s">
        <v>18</v>
      </c>
      <c r="D3982" t="s">
        <v>37</v>
      </c>
      <c r="E3982" t="s">
        <v>20</v>
      </c>
      <c r="F3982" t="s">
        <v>10902</v>
      </c>
      <c r="G3982" s="6">
        <f t="shared" si="558"/>
        <v>82619</v>
      </c>
      <c r="H3982" t="s">
        <v>30</v>
      </c>
      <c r="I3982" t="s">
        <v>237</v>
      </c>
      <c r="J3982" t="str">
        <f t="shared" si="559"/>
        <v>Vidhi Mital</v>
      </c>
      <c r="K3982" t="s">
        <v>1779</v>
      </c>
      <c r="L3982" s="7">
        <f t="shared" si="564"/>
        <v>45479</v>
      </c>
      <c r="M3982" s="7">
        <v>45545</v>
      </c>
      <c r="N3982" s="1">
        <f t="shared" si="560"/>
        <v>45545</v>
      </c>
      <c r="P3982" s="7" t="str">
        <f t="shared" si="565"/>
        <v/>
      </c>
      <c r="R3982">
        <v>0</v>
      </c>
      <c r="S3982">
        <v>1</v>
      </c>
      <c r="U3982" t="s">
        <v>42</v>
      </c>
      <c r="W3982" t="str">
        <f t="shared" si="561"/>
        <v>Open</v>
      </c>
      <c r="X3982" t="str">
        <f>_xlfn.XLOOKUP(B3982,'Customers'!A:A,'Customers'!E:E,"")</f>
        <v>Enterprise</v>
      </c>
      <c r="Y3982">
        <f t="shared" si="562"/>
        <v>0</v>
      </c>
      <c r="Z3982" t="str">
        <f t="shared" si="563"/>
        <v/>
      </c>
      <c r="AA3982">
        <f t="shared" si="566"/>
        <v>0</v>
      </c>
    </row>
    <row r="3983" spans="1:27">
      <c r="A3983" t="s">
        <v>10903</v>
      </c>
      <c r="B3983" t="s">
        <v>2591</v>
      </c>
      <c r="C3983" t="s">
        <v>7430</v>
      </c>
      <c r="D3983" t="s">
        <v>19</v>
      </c>
      <c r="E3983" t="s">
        <v>28</v>
      </c>
      <c r="F3983" t="s">
        <v>10904</v>
      </c>
      <c r="G3983" s="6">
        <f t="shared" si="558"/>
        <v>8256</v>
      </c>
      <c r="H3983" t="s">
        <v>30</v>
      </c>
      <c r="I3983" t="s">
        <v>850</v>
      </c>
      <c r="J3983" t="str">
        <f t="shared" si="559"/>
        <v>Owen Mane</v>
      </c>
      <c r="K3983" t="s">
        <v>3804</v>
      </c>
      <c r="L3983" s="7">
        <f t="shared" si="564"/>
        <v>45204</v>
      </c>
      <c r="M3983" s="7">
        <v>45343</v>
      </c>
      <c r="N3983" s="1">
        <f t="shared" si="560"/>
        <v>45343</v>
      </c>
      <c r="P3983" s="7" t="str">
        <f t="shared" si="565"/>
        <v/>
      </c>
      <c r="R3983">
        <v>0</v>
      </c>
      <c r="S3983">
        <v>1</v>
      </c>
      <c r="T3983">
        <v>16.3</v>
      </c>
      <c r="U3983" t="s">
        <v>42</v>
      </c>
      <c r="W3983" t="str">
        <f t="shared" si="561"/>
        <v>Open</v>
      </c>
      <c r="X3983" t="str">
        <f>_xlfn.XLOOKUP(B3983,'Customers'!A:A,'Customers'!E:E,"")</f>
        <v>SMB</v>
      </c>
      <c r="Y3983">
        <f t="shared" si="562"/>
        <v>0</v>
      </c>
      <c r="Z3983" t="str">
        <f t="shared" si="563"/>
        <v/>
      </c>
      <c r="AA3983">
        <f t="shared" si="566"/>
        <v>0</v>
      </c>
    </row>
    <row r="3984" spans="1:27">
      <c r="A3984" t="s">
        <v>10905</v>
      </c>
      <c r="B3984" t="s">
        <v>2695</v>
      </c>
      <c r="C3984" t="s">
        <v>1810</v>
      </c>
      <c r="D3984" t="s">
        <v>37</v>
      </c>
      <c r="E3984" t="s">
        <v>115</v>
      </c>
      <c r="F3984" t="s">
        <v>10906</v>
      </c>
      <c r="G3984" s="6">
        <f t="shared" si="558"/>
        <v>57471</v>
      </c>
      <c r="H3984" t="s">
        <v>30</v>
      </c>
      <c r="I3984" t="s">
        <v>73</v>
      </c>
      <c r="J3984" t="str">
        <f t="shared" si="559"/>
        <v>Karan Karnik</v>
      </c>
      <c r="K3984" t="s">
        <v>6184</v>
      </c>
      <c r="L3984" s="7">
        <f t="shared" si="564"/>
        <v>45134</v>
      </c>
      <c r="M3984" s="7">
        <v>45272</v>
      </c>
      <c r="N3984" s="1">
        <f t="shared" si="560"/>
        <v>45272</v>
      </c>
      <c r="O3984" s="7">
        <v>45178</v>
      </c>
      <c r="P3984" s="7">
        <f t="shared" si="565"/>
        <v>45178</v>
      </c>
      <c r="Q3984">
        <v>44</v>
      </c>
      <c r="R3984">
        <v>0</v>
      </c>
      <c r="S3984">
        <v>1</v>
      </c>
      <c r="U3984" t="s">
        <v>42</v>
      </c>
      <c r="W3984" t="str">
        <f t="shared" si="561"/>
        <v>Lost</v>
      </c>
      <c r="X3984" t="str">
        <f>_xlfn.XLOOKUP(B3984,'Customers'!A:A,'Customers'!E:E,"")</f>
        <v>SMB</v>
      </c>
      <c r="Y3984">
        <f t="shared" si="562"/>
        <v>1</v>
      </c>
      <c r="Z3984">
        <f t="shared" si="563"/>
        <v>-94</v>
      </c>
      <c r="AA3984">
        <f t="shared" si="566"/>
        <v>0</v>
      </c>
    </row>
    <row r="3985" spans="1:27">
      <c r="A3985" t="s">
        <v>10907</v>
      </c>
      <c r="B3985" t="s">
        <v>7664</v>
      </c>
      <c r="C3985" t="s">
        <v>4729</v>
      </c>
      <c r="D3985" t="s">
        <v>66</v>
      </c>
      <c r="E3985" t="s">
        <v>177</v>
      </c>
      <c r="F3985" t="s">
        <v>10908</v>
      </c>
      <c r="G3985" s="6">
        <f t="shared" si="558"/>
        <v>18792</v>
      </c>
      <c r="H3985" t="s">
        <v>39</v>
      </c>
      <c r="I3985" t="s">
        <v>3247</v>
      </c>
      <c r="J3985" t="str">
        <f t="shared" si="559"/>
        <v>Aachal Soni</v>
      </c>
      <c r="K3985" t="s">
        <v>2395</v>
      </c>
      <c r="L3985" s="7">
        <f t="shared" si="564"/>
        <v>45267</v>
      </c>
      <c r="M3985" s="7">
        <v>45425</v>
      </c>
      <c r="N3985" s="1">
        <f t="shared" si="560"/>
        <v>45425</v>
      </c>
      <c r="P3985" s="7" t="str">
        <f t="shared" si="565"/>
        <v/>
      </c>
      <c r="R3985">
        <v>0</v>
      </c>
      <c r="S3985">
        <v>1</v>
      </c>
      <c r="T3985">
        <v>30.5</v>
      </c>
      <c r="U3985" t="s">
        <v>42</v>
      </c>
      <c r="W3985" t="str">
        <f t="shared" si="561"/>
        <v>Open</v>
      </c>
      <c r="X3985" t="str">
        <f>_xlfn.XLOOKUP(B3985,'Customers'!A:A,'Customers'!E:E,"")</f>
        <v>SMB</v>
      </c>
      <c r="Y3985">
        <f t="shared" si="562"/>
        <v>0</v>
      </c>
      <c r="Z3985" t="str">
        <f t="shared" si="563"/>
        <v/>
      </c>
      <c r="AA3985">
        <f t="shared" si="566"/>
        <v>0</v>
      </c>
    </row>
    <row r="3986" spans="1:27">
      <c r="A3986" t="s">
        <v>10909</v>
      </c>
      <c r="B3986" t="s">
        <v>2252</v>
      </c>
      <c r="C3986" t="s">
        <v>820</v>
      </c>
      <c r="D3986" t="s">
        <v>53</v>
      </c>
      <c r="E3986" t="s">
        <v>177</v>
      </c>
      <c r="F3986" t="s">
        <v>1662</v>
      </c>
      <c r="G3986" s="6">
        <f t="shared" si="558"/>
        <v>22000</v>
      </c>
      <c r="H3986" t="s">
        <v>151</v>
      </c>
      <c r="I3986" t="s">
        <v>1822</v>
      </c>
      <c r="J3986" t="str">
        <f t="shared" si="559"/>
        <v>Karan Karnik</v>
      </c>
      <c r="K3986" t="s">
        <v>10910</v>
      </c>
      <c r="L3986" s="7">
        <f t="shared" si="564"/>
        <v>45629</v>
      </c>
      <c r="M3986" s="7">
        <v>45784</v>
      </c>
      <c r="N3986" s="1">
        <f t="shared" si="560"/>
        <v>45784</v>
      </c>
      <c r="P3986" s="7" t="str">
        <f t="shared" si="565"/>
        <v/>
      </c>
      <c r="R3986">
        <v>0</v>
      </c>
      <c r="S3986">
        <v>1</v>
      </c>
      <c r="U3986" t="s">
        <v>100</v>
      </c>
      <c r="W3986" t="str">
        <f t="shared" si="561"/>
        <v>Open</v>
      </c>
      <c r="X3986" t="str">
        <f>_xlfn.XLOOKUP(B3986,'Customers'!A:A,'Customers'!E:E,"")</f>
        <v>Enterprise</v>
      </c>
      <c r="Y3986">
        <f t="shared" si="562"/>
        <v>0</v>
      </c>
      <c r="Z3986" t="str">
        <f t="shared" si="563"/>
        <v/>
      </c>
      <c r="AA3986">
        <f t="shared" si="566"/>
        <v>0</v>
      </c>
    </row>
    <row r="3987" spans="1:27">
      <c r="A3987" t="s">
        <v>10911</v>
      </c>
      <c r="B3987" t="s">
        <v>4869</v>
      </c>
      <c r="C3987" t="s">
        <v>18</v>
      </c>
      <c r="D3987" t="s">
        <v>53</v>
      </c>
      <c r="E3987" t="s">
        <v>177</v>
      </c>
      <c r="F3987" t="s">
        <v>10912</v>
      </c>
      <c r="G3987" s="6">
        <f t="shared" si="558"/>
        <v>29276</v>
      </c>
      <c r="H3987" t="s">
        <v>30</v>
      </c>
      <c r="I3987" t="s">
        <v>68</v>
      </c>
      <c r="J3987" t="str">
        <f t="shared" si="559"/>
        <v>Anamika Keer</v>
      </c>
      <c r="K3987" t="s">
        <v>564</v>
      </c>
      <c r="L3987" s="7">
        <f t="shared" si="564"/>
        <v>44679</v>
      </c>
      <c r="M3987" s="7">
        <v>44837</v>
      </c>
      <c r="N3987" s="1">
        <f t="shared" si="560"/>
        <v>44837</v>
      </c>
      <c r="P3987" s="7" t="str">
        <f t="shared" si="565"/>
        <v/>
      </c>
      <c r="R3987">
        <v>0</v>
      </c>
      <c r="S3987">
        <v>1</v>
      </c>
      <c r="T3987">
        <v>34.5</v>
      </c>
      <c r="U3987" t="s">
        <v>25</v>
      </c>
      <c r="W3987" t="str">
        <f t="shared" si="561"/>
        <v>Open</v>
      </c>
      <c r="X3987" t="str">
        <f>_xlfn.XLOOKUP(B3987,'Customers'!A:A,'Customers'!E:E,"")</f>
        <v>SMB</v>
      </c>
      <c r="Y3987">
        <f t="shared" si="562"/>
        <v>0</v>
      </c>
      <c r="Z3987" t="str">
        <f t="shared" si="563"/>
        <v/>
      </c>
      <c r="AA3987">
        <f t="shared" si="566"/>
        <v>0</v>
      </c>
    </row>
    <row r="3988" spans="1:27">
      <c r="A3988" t="s">
        <v>10913</v>
      </c>
      <c r="B3988" t="s">
        <v>89</v>
      </c>
      <c r="C3988" t="s">
        <v>1203</v>
      </c>
      <c r="D3988" t="s">
        <v>19</v>
      </c>
      <c r="E3988" t="s">
        <v>115</v>
      </c>
      <c r="F3988" t="s">
        <v>10914</v>
      </c>
      <c r="G3988" s="6">
        <f t="shared" si="558"/>
        <v>4131</v>
      </c>
      <c r="H3988" t="s">
        <v>47</v>
      </c>
      <c r="I3988" t="s">
        <v>133</v>
      </c>
      <c r="J3988" t="str">
        <f t="shared" si="559"/>
        <v>Aachal Soni</v>
      </c>
      <c r="K3988" t="s">
        <v>831</v>
      </c>
      <c r="L3988" s="7">
        <f t="shared" si="564"/>
        <v>45156</v>
      </c>
      <c r="M3988" s="7">
        <v>45227</v>
      </c>
      <c r="N3988" s="1">
        <f t="shared" si="560"/>
        <v>45227</v>
      </c>
      <c r="O3988" s="7">
        <v>45279</v>
      </c>
      <c r="P3988" s="7">
        <f t="shared" si="565"/>
        <v>45279</v>
      </c>
      <c r="Q3988">
        <v>123</v>
      </c>
      <c r="R3988">
        <v>0</v>
      </c>
      <c r="S3988">
        <v>1</v>
      </c>
      <c r="T3988">
        <v>19.3</v>
      </c>
      <c r="U3988" t="s">
        <v>33</v>
      </c>
      <c r="W3988" t="str">
        <f t="shared" si="561"/>
        <v>Lost</v>
      </c>
      <c r="X3988" t="str">
        <f>_xlfn.XLOOKUP(B3988,'Customers'!A:A,'Customers'!E:E,"")</f>
        <v>Mid-Market</v>
      </c>
      <c r="Y3988">
        <f t="shared" si="562"/>
        <v>1</v>
      </c>
      <c r="Z3988">
        <f t="shared" si="563"/>
        <v>52</v>
      </c>
      <c r="AA3988">
        <f t="shared" si="566"/>
        <v>1</v>
      </c>
    </row>
    <row r="3989" spans="1:27">
      <c r="A3989" t="s">
        <v>10915</v>
      </c>
      <c r="B3989" t="s">
        <v>3958</v>
      </c>
      <c r="C3989" t="s">
        <v>18</v>
      </c>
      <c r="D3989" t="s">
        <v>19</v>
      </c>
      <c r="E3989" t="s">
        <v>54</v>
      </c>
      <c r="F3989" t="s">
        <v>10916</v>
      </c>
      <c r="G3989" s="6">
        <f t="shared" si="558"/>
        <v>4401</v>
      </c>
      <c r="H3989" t="s">
        <v>161</v>
      </c>
      <c r="I3989" t="s">
        <v>31</v>
      </c>
      <c r="J3989" t="str">
        <f t="shared" si="559"/>
        <v>Ati Seshadri</v>
      </c>
      <c r="K3989" t="s">
        <v>6842</v>
      </c>
      <c r="L3989" s="7">
        <f t="shared" si="564"/>
        <v>45558</v>
      </c>
      <c r="M3989" s="7">
        <v>45579</v>
      </c>
      <c r="N3989" s="1">
        <f t="shared" si="560"/>
        <v>45579</v>
      </c>
      <c r="P3989" s="7" t="str">
        <f t="shared" si="565"/>
        <v/>
      </c>
      <c r="R3989">
        <v>0</v>
      </c>
      <c r="S3989">
        <v>1</v>
      </c>
      <c r="T3989">
        <v>0.4</v>
      </c>
      <c r="U3989" t="s">
        <v>33</v>
      </c>
      <c r="W3989" t="str">
        <f t="shared" si="561"/>
        <v>Open</v>
      </c>
      <c r="X3989" t="str">
        <f>_xlfn.XLOOKUP(B3989,'Customers'!A:A,'Customers'!E:E,"")</f>
        <v>Enterprise</v>
      </c>
      <c r="Y3989">
        <f t="shared" si="562"/>
        <v>0</v>
      </c>
      <c r="Z3989" t="str">
        <f t="shared" si="563"/>
        <v/>
      </c>
      <c r="AA3989">
        <f t="shared" si="566"/>
        <v>0</v>
      </c>
    </row>
    <row r="3990" spans="1:27">
      <c r="A3990" t="s">
        <v>10917</v>
      </c>
      <c r="B3990" t="s">
        <v>9608</v>
      </c>
      <c r="C3990" t="s">
        <v>121</v>
      </c>
      <c r="D3990" t="s">
        <v>19</v>
      </c>
      <c r="E3990" t="s">
        <v>20</v>
      </c>
      <c r="F3990" t="s">
        <v>1411</v>
      </c>
      <c r="G3990" s="6">
        <f t="shared" si="558"/>
        <v>9000</v>
      </c>
      <c r="H3990" t="s">
        <v>39</v>
      </c>
      <c r="I3990" t="s">
        <v>93</v>
      </c>
      <c r="J3990" t="str">
        <f t="shared" si="559"/>
        <v>Owen Mane</v>
      </c>
      <c r="K3990" t="s">
        <v>1595</v>
      </c>
      <c r="L3990" s="7">
        <f t="shared" si="564"/>
        <v>45123</v>
      </c>
      <c r="M3990" s="7">
        <v>45206</v>
      </c>
      <c r="N3990" s="1">
        <f t="shared" si="560"/>
        <v>45206</v>
      </c>
      <c r="P3990" s="7" t="str">
        <f t="shared" si="565"/>
        <v/>
      </c>
      <c r="R3990">
        <v>0</v>
      </c>
      <c r="S3990">
        <v>1</v>
      </c>
      <c r="T3990">
        <v>33.4</v>
      </c>
      <c r="U3990" t="s">
        <v>42</v>
      </c>
      <c r="W3990" t="str">
        <f t="shared" si="561"/>
        <v>Open</v>
      </c>
      <c r="X3990" t="str">
        <f>_xlfn.XLOOKUP(B3990,'Customers'!A:A,'Customers'!E:E,"")</f>
        <v>Enterprise</v>
      </c>
      <c r="Y3990">
        <f t="shared" si="562"/>
        <v>0</v>
      </c>
      <c r="Z3990" t="str">
        <f t="shared" si="563"/>
        <v/>
      </c>
      <c r="AA3990">
        <f t="shared" si="566"/>
        <v>0</v>
      </c>
    </row>
    <row r="3991" spans="1:27">
      <c r="A3991" t="s">
        <v>10918</v>
      </c>
      <c r="B3991" t="s">
        <v>425</v>
      </c>
      <c r="C3991" t="s">
        <v>344</v>
      </c>
      <c r="D3991" t="s">
        <v>37</v>
      </c>
      <c r="E3991" t="s">
        <v>177</v>
      </c>
      <c r="F3991" t="s">
        <v>10919</v>
      </c>
      <c r="G3991" s="6">
        <f t="shared" si="558"/>
        <v>195611</v>
      </c>
      <c r="H3991" t="s">
        <v>79</v>
      </c>
      <c r="I3991" t="s">
        <v>31</v>
      </c>
      <c r="J3991" t="str">
        <f t="shared" si="559"/>
        <v>Ati Seshadri</v>
      </c>
      <c r="K3991" t="s">
        <v>352</v>
      </c>
      <c r="L3991" s="7">
        <f t="shared" si="564"/>
        <v>45575</v>
      </c>
      <c r="M3991" s="7">
        <v>45691</v>
      </c>
      <c r="N3991" s="1">
        <f t="shared" si="560"/>
        <v>45691</v>
      </c>
      <c r="P3991" s="7" t="str">
        <f t="shared" si="565"/>
        <v/>
      </c>
      <c r="R3991">
        <v>0</v>
      </c>
      <c r="S3991">
        <v>1</v>
      </c>
      <c r="T3991">
        <v>18.8</v>
      </c>
      <c r="U3991" t="s">
        <v>58</v>
      </c>
      <c r="W3991" t="str">
        <f t="shared" si="561"/>
        <v>Open</v>
      </c>
      <c r="X3991" t="str">
        <f>_xlfn.XLOOKUP(B3991,'Customers'!A:A,'Customers'!E:E,"")</f>
        <v>Mid-Market</v>
      </c>
      <c r="Y3991">
        <f t="shared" si="562"/>
        <v>0</v>
      </c>
      <c r="Z3991" t="str">
        <f t="shared" si="563"/>
        <v/>
      </c>
      <c r="AA3991">
        <f t="shared" si="566"/>
        <v>0</v>
      </c>
    </row>
    <row r="3992" spans="1:27">
      <c r="A3992" t="s">
        <v>10920</v>
      </c>
      <c r="B3992" t="s">
        <v>895</v>
      </c>
      <c r="C3992" t="s">
        <v>18</v>
      </c>
      <c r="D3992" t="s">
        <v>37</v>
      </c>
      <c r="E3992" t="s">
        <v>115</v>
      </c>
      <c r="F3992" t="s">
        <v>10921</v>
      </c>
      <c r="G3992" s="6">
        <f t="shared" si="558"/>
        <v>102980</v>
      </c>
      <c r="H3992" t="s">
        <v>39</v>
      </c>
      <c r="I3992" t="s">
        <v>68</v>
      </c>
      <c r="J3992" t="str">
        <f t="shared" si="559"/>
        <v>Anamika Keer</v>
      </c>
      <c r="K3992" t="s">
        <v>2955</v>
      </c>
      <c r="L3992" s="7">
        <f t="shared" si="564"/>
        <v>45086</v>
      </c>
      <c r="M3992" s="7">
        <v>45187</v>
      </c>
      <c r="N3992" s="1">
        <f t="shared" si="560"/>
        <v>45187</v>
      </c>
      <c r="O3992" s="7">
        <v>45117</v>
      </c>
      <c r="P3992" s="7">
        <f t="shared" si="565"/>
        <v>45117</v>
      </c>
      <c r="Q3992">
        <v>31</v>
      </c>
      <c r="R3992">
        <v>0</v>
      </c>
      <c r="S3992">
        <v>1</v>
      </c>
      <c r="T3992">
        <v>13.1</v>
      </c>
      <c r="U3992" t="s">
        <v>42</v>
      </c>
      <c r="W3992" t="str">
        <f t="shared" si="561"/>
        <v>Lost</v>
      </c>
      <c r="X3992" t="str">
        <f>_xlfn.XLOOKUP(B3992,'Customers'!A:A,'Customers'!E:E,"")</f>
        <v>SMB</v>
      </c>
      <c r="Y3992">
        <f t="shared" si="562"/>
        <v>1</v>
      </c>
      <c r="Z3992">
        <f t="shared" si="563"/>
        <v>-70</v>
      </c>
      <c r="AA3992">
        <f t="shared" si="566"/>
        <v>0</v>
      </c>
    </row>
    <row r="3993" spans="1:27">
      <c r="A3993" t="s">
        <v>10922</v>
      </c>
      <c r="B3993" t="s">
        <v>2769</v>
      </c>
      <c r="C3993" t="s">
        <v>18</v>
      </c>
      <c r="D3993" t="s">
        <v>37</v>
      </c>
      <c r="E3993" t="s">
        <v>54</v>
      </c>
      <c r="F3993" t="s">
        <v>10923</v>
      </c>
      <c r="G3993" s="6">
        <f t="shared" si="558"/>
        <v>163853</v>
      </c>
      <c r="H3993" t="s">
        <v>30</v>
      </c>
      <c r="I3993" t="s">
        <v>31</v>
      </c>
      <c r="J3993" t="str">
        <f t="shared" si="559"/>
        <v>Ati Seshadri</v>
      </c>
      <c r="K3993" t="s">
        <v>10714</v>
      </c>
      <c r="L3993" s="7">
        <f t="shared" si="564"/>
        <v>45433</v>
      </c>
      <c r="M3993" s="7">
        <v>45466</v>
      </c>
      <c r="N3993" s="1">
        <f t="shared" si="560"/>
        <v>45466</v>
      </c>
      <c r="P3993" s="7" t="str">
        <f t="shared" si="565"/>
        <v/>
      </c>
      <c r="R3993">
        <v>0</v>
      </c>
      <c r="S3993">
        <v>1</v>
      </c>
      <c r="T3993">
        <v>23.8</v>
      </c>
      <c r="U3993" t="s">
        <v>33</v>
      </c>
      <c r="W3993" t="str">
        <f t="shared" si="561"/>
        <v>Open</v>
      </c>
      <c r="X3993" t="str">
        <f>_xlfn.XLOOKUP(B3993,'Customers'!A:A,'Customers'!E:E,"")</f>
        <v>Mid-Market</v>
      </c>
      <c r="Y3993">
        <f t="shared" si="562"/>
        <v>0</v>
      </c>
      <c r="Z3993" t="str">
        <f t="shared" si="563"/>
        <v/>
      </c>
      <c r="AA3993">
        <f t="shared" si="566"/>
        <v>0</v>
      </c>
    </row>
    <row r="3994" spans="1:27">
      <c r="A3994" t="s">
        <v>10924</v>
      </c>
      <c r="B3994" t="s">
        <v>7664</v>
      </c>
      <c r="C3994" t="s">
        <v>2782</v>
      </c>
      <c r="D3994" t="s">
        <v>53</v>
      </c>
      <c r="E3994" t="s">
        <v>115</v>
      </c>
      <c r="F3994" t="s">
        <v>10925</v>
      </c>
      <c r="G3994" s="6">
        <f t="shared" si="558"/>
        <v>38345</v>
      </c>
      <c r="H3994" t="s">
        <v>151</v>
      </c>
      <c r="I3994" t="s">
        <v>619</v>
      </c>
      <c r="J3994" t="str">
        <f t="shared" si="559"/>
        <v>Patrick Sama</v>
      </c>
      <c r="K3994" t="s">
        <v>6914</v>
      </c>
      <c r="L3994" s="7">
        <f t="shared" si="564"/>
        <v>44776</v>
      </c>
      <c r="M3994" s="7">
        <v>44919</v>
      </c>
      <c r="N3994" s="1">
        <f t="shared" si="560"/>
        <v>44919</v>
      </c>
      <c r="O3994" s="7">
        <v>44900</v>
      </c>
      <c r="P3994" s="7">
        <f t="shared" si="565"/>
        <v>44900</v>
      </c>
      <c r="Q3994">
        <v>124</v>
      </c>
      <c r="R3994">
        <v>0</v>
      </c>
      <c r="S3994">
        <v>1</v>
      </c>
      <c r="T3994">
        <v>14.3</v>
      </c>
      <c r="U3994" t="s">
        <v>33</v>
      </c>
      <c r="W3994" t="str">
        <f t="shared" si="561"/>
        <v>Lost</v>
      </c>
      <c r="X3994" t="str">
        <f>_xlfn.XLOOKUP(B3994,'Customers'!A:A,'Customers'!E:E,"")</f>
        <v>SMB</v>
      </c>
      <c r="Y3994">
        <f t="shared" si="562"/>
        <v>1</v>
      </c>
      <c r="Z3994">
        <f t="shared" si="563"/>
        <v>-19</v>
      </c>
      <c r="AA3994">
        <f t="shared" si="566"/>
        <v>0</v>
      </c>
    </row>
    <row r="3995" spans="1:27">
      <c r="A3995" t="s">
        <v>10926</v>
      </c>
      <c r="B3995" t="s">
        <v>5068</v>
      </c>
      <c r="C3995" t="s">
        <v>18</v>
      </c>
      <c r="D3995" t="s">
        <v>66</v>
      </c>
      <c r="E3995" t="s">
        <v>177</v>
      </c>
      <c r="F3995" t="s">
        <v>10927</v>
      </c>
      <c r="G3995" s="6">
        <f t="shared" si="558"/>
        <v>15204</v>
      </c>
      <c r="H3995" t="s">
        <v>39</v>
      </c>
      <c r="I3995" t="s">
        <v>31</v>
      </c>
      <c r="J3995" t="str">
        <f t="shared" si="559"/>
        <v>Ati Seshadri</v>
      </c>
      <c r="K3995" t="s">
        <v>6761</v>
      </c>
      <c r="L3995" s="7">
        <f t="shared" si="564"/>
        <v>44740</v>
      </c>
      <c r="M3995" s="7">
        <v>44794</v>
      </c>
      <c r="N3995" s="1">
        <f t="shared" si="560"/>
        <v>44794</v>
      </c>
      <c r="P3995" s="7" t="str">
        <f t="shared" si="565"/>
        <v/>
      </c>
      <c r="R3995">
        <v>0</v>
      </c>
      <c r="S3995">
        <v>1</v>
      </c>
      <c r="T3995">
        <v>29.7</v>
      </c>
      <c r="U3995" t="s">
        <v>25</v>
      </c>
      <c r="W3995" t="str">
        <f t="shared" si="561"/>
        <v>Open</v>
      </c>
      <c r="X3995" t="str">
        <f>_xlfn.XLOOKUP(B3995,'Customers'!A:A,'Customers'!E:E,"")</f>
        <v>Mid-Market</v>
      </c>
      <c r="Y3995">
        <f t="shared" si="562"/>
        <v>0</v>
      </c>
      <c r="Z3995" t="str">
        <f t="shared" si="563"/>
        <v/>
      </c>
      <c r="AA3995">
        <f t="shared" si="566"/>
        <v>0</v>
      </c>
    </row>
    <row r="3996" spans="1:27">
      <c r="A3996" t="s">
        <v>10928</v>
      </c>
      <c r="B3996" t="s">
        <v>1275</v>
      </c>
      <c r="C3996" t="s">
        <v>18</v>
      </c>
      <c r="D3996" t="s">
        <v>66</v>
      </c>
      <c r="E3996" t="s">
        <v>28</v>
      </c>
      <c r="F3996" t="s">
        <v>10929</v>
      </c>
      <c r="G3996" s="6">
        <f t="shared" si="558"/>
        <v>19358</v>
      </c>
      <c r="H3996" t="s">
        <v>172</v>
      </c>
      <c r="I3996" t="s">
        <v>31</v>
      </c>
      <c r="J3996" t="str">
        <f t="shared" si="559"/>
        <v>Ati Seshadri</v>
      </c>
      <c r="K3996" t="s">
        <v>1693</v>
      </c>
      <c r="L3996" s="7">
        <f t="shared" si="564"/>
        <v>44695</v>
      </c>
      <c r="M3996" s="7">
        <v>44849</v>
      </c>
      <c r="N3996" s="1">
        <f t="shared" si="560"/>
        <v>44849</v>
      </c>
      <c r="P3996" s="7" t="str">
        <f t="shared" si="565"/>
        <v/>
      </c>
      <c r="R3996">
        <v>0</v>
      </c>
      <c r="S3996">
        <v>1</v>
      </c>
      <c r="T3996">
        <v>14.8</v>
      </c>
      <c r="U3996" t="s">
        <v>42</v>
      </c>
      <c r="W3996" t="str">
        <f t="shared" si="561"/>
        <v>Open</v>
      </c>
      <c r="X3996" t="str">
        <f>_xlfn.XLOOKUP(B3996,'Customers'!A:A,'Customers'!E:E,"")</f>
        <v>SMB</v>
      </c>
      <c r="Y3996">
        <f t="shared" si="562"/>
        <v>0</v>
      </c>
      <c r="Z3996" t="str">
        <f t="shared" si="563"/>
        <v/>
      </c>
      <c r="AA3996">
        <f t="shared" si="566"/>
        <v>0</v>
      </c>
    </row>
    <row r="3997" spans="1:27">
      <c r="A3997" t="s">
        <v>10930</v>
      </c>
      <c r="B3997" t="s">
        <v>9123</v>
      </c>
      <c r="C3997" t="s">
        <v>1549</v>
      </c>
      <c r="D3997" t="s">
        <v>37</v>
      </c>
      <c r="E3997" t="s">
        <v>28</v>
      </c>
      <c r="F3997" t="s">
        <v>10931</v>
      </c>
      <c r="G3997" s="6">
        <f t="shared" si="558"/>
        <v>87345</v>
      </c>
      <c r="H3997" t="s">
        <v>22</v>
      </c>
      <c r="I3997" t="s">
        <v>93</v>
      </c>
      <c r="J3997" t="str">
        <f t="shared" si="559"/>
        <v>Owen Mane</v>
      </c>
      <c r="K3997" t="s">
        <v>5666</v>
      </c>
      <c r="L3997" s="7">
        <f t="shared" si="564"/>
        <v>45380</v>
      </c>
      <c r="N3997" s="1" t="str">
        <f t="shared" si="560"/>
        <v/>
      </c>
      <c r="P3997" s="7" t="str">
        <f t="shared" si="565"/>
        <v/>
      </c>
      <c r="R3997">
        <v>0</v>
      </c>
      <c r="S3997">
        <v>1</v>
      </c>
      <c r="T3997">
        <v>11.6</v>
      </c>
      <c r="U3997" t="s">
        <v>33</v>
      </c>
      <c r="W3997" t="str">
        <f t="shared" si="561"/>
        <v>Open</v>
      </c>
      <c r="X3997" t="str">
        <f>_xlfn.XLOOKUP(B3997,'Customers'!A:A,'Customers'!E:E,"")</f>
        <v>Enterprise</v>
      </c>
      <c r="Y3997">
        <f t="shared" si="562"/>
        <v>0</v>
      </c>
      <c r="Z3997" t="str">
        <f t="shared" si="563"/>
        <v/>
      </c>
      <c r="AA3997">
        <f t="shared" si="566"/>
        <v>0</v>
      </c>
    </row>
    <row r="3998" spans="1:27">
      <c r="A3998" t="s">
        <v>10932</v>
      </c>
      <c r="B3998" t="s">
        <v>10933</v>
      </c>
      <c r="C3998" t="s">
        <v>18</v>
      </c>
      <c r="D3998" t="s">
        <v>19</v>
      </c>
      <c r="E3998" t="s">
        <v>20</v>
      </c>
      <c r="F3998" t="s">
        <v>10934</v>
      </c>
      <c r="G3998" s="6">
        <f t="shared" si="558"/>
        <v>5631</v>
      </c>
      <c r="H3998" t="s">
        <v>161</v>
      </c>
      <c r="I3998" t="s">
        <v>274</v>
      </c>
      <c r="J3998" t="str">
        <f t="shared" si="559"/>
        <v>Rachit Lall</v>
      </c>
      <c r="K3998" t="s">
        <v>2872</v>
      </c>
      <c r="L3998" s="7">
        <f t="shared" si="564"/>
        <v>44997</v>
      </c>
      <c r="M3998" s="7">
        <v>45161</v>
      </c>
      <c r="N3998" s="1">
        <f t="shared" si="560"/>
        <v>45161</v>
      </c>
      <c r="P3998" s="7" t="str">
        <f t="shared" si="565"/>
        <v/>
      </c>
      <c r="R3998">
        <v>0</v>
      </c>
      <c r="S3998">
        <v>1</v>
      </c>
      <c r="T3998">
        <v>22.7</v>
      </c>
      <c r="U3998" t="s">
        <v>58</v>
      </c>
      <c r="W3998" t="str">
        <f t="shared" si="561"/>
        <v>Open</v>
      </c>
      <c r="X3998" t="str">
        <f>_xlfn.XLOOKUP(B3998,'Customers'!A:A,'Customers'!E:E,"")</f>
        <v>SMB</v>
      </c>
      <c r="Y3998">
        <f t="shared" si="562"/>
        <v>0</v>
      </c>
      <c r="Z3998" t="str">
        <f t="shared" si="563"/>
        <v/>
      </c>
      <c r="AA3998">
        <f t="shared" si="566"/>
        <v>0</v>
      </c>
    </row>
    <row r="3999" spans="1:27">
      <c r="A3999" t="s">
        <v>10935</v>
      </c>
      <c r="B3999" t="s">
        <v>10936</v>
      </c>
      <c r="C3999" t="s">
        <v>721</v>
      </c>
      <c r="D3999" t="s">
        <v>19</v>
      </c>
      <c r="E3999" t="s">
        <v>28</v>
      </c>
      <c r="F3999" t="s">
        <v>10937</v>
      </c>
      <c r="G3999" s="6">
        <f t="shared" si="558"/>
        <v>8914</v>
      </c>
      <c r="H3999" t="s">
        <v>172</v>
      </c>
      <c r="I3999" t="s">
        <v>68</v>
      </c>
      <c r="J3999" t="str">
        <f t="shared" si="559"/>
        <v>Anamika Keer</v>
      </c>
      <c r="K3999" t="s">
        <v>2878</v>
      </c>
      <c r="L3999" s="7">
        <f t="shared" si="564"/>
        <v>45129</v>
      </c>
      <c r="M3999" s="7">
        <v>45259</v>
      </c>
      <c r="N3999" s="1">
        <f t="shared" si="560"/>
        <v>45259</v>
      </c>
      <c r="P3999" s="7" t="str">
        <f t="shared" si="565"/>
        <v/>
      </c>
      <c r="R3999">
        <v>0</v>
      </c>
      <c r="S3999">
        <v>1</v>
      </c>
      <c r="T3999">
        <v>8.1999999999999993</v>
      </c>
      <c r="U3999" t="s">
        <v>25</v>
      </c>
      <c r="W3999" t="str">
        <f t="shared" si="561"/>
        <v>Open</v>
      </c>
      <c r="X3999" t="str">
        <f>_xlfn.XLOOKUP(B3999,'Customers'!A:A,'Customers'!E:E,"")</f>
        <v>Mid-Market</v>
      </c>
      <c r="Y3999">
        <f t="shared" si="562"/>
        <v>0</v>
      </c>
      <c r="Z3999" t="str">
        <f t="shared" si="563"/>
        <v/>
      </c>
      <c r="AA3999">
        <f t="shared" si="566"/>
        <v>0</v>
      </c>
    </row>
    <row r="4000" spans="1:27">
      <c r="A4000" t="s">
        <v>10938</v>
      </c>
      <c r="B4000" t="s">
        <v>6424</v>
      </c>
      <c r="C4000" t="s">
        <v>18</v>
      </c>
      <c r="D4000" t="s">
        <v>183</v>
      </c>
      <c r="E4000" t="s">
        <v>28</v>
      </c>
      <c r="F4000" t="s">
        <v>10939</v>
      </c>
      <c r="G4000" s="6">
        <f t="shared" si="558"/>
        <v>8273</v>
      </c>
      <c r="H4000" t="s">
        <v>79</v>
      </c>
      <c r="I4000" t="s">
        <v>268</v>
      </c>
      <c r="J4000" t="str">
        <f t="shared" si="559"/>
        <v>Panini Kade</v>
      </c>
      <c r="K4000" t="s">
        <v>2913</v>
      </c>
      <c r="L4000" s="7">
        <f t="shared" si="564"/>
        <v>45050</v>
      </c>
      <c r="M4000" s="7">
        <v>45157</v>
      </c>
      <c r="N4000" s="1">
        <f t="shared" si="560"/>
        <v>45157</v>
      </c>
      <c r="P4000" s="7" t="str">
        <f t="shared" si="565"/>
        <v/>
      </c>
      <c r="R4000">
        <v>0</v>
      </c>
      <c r="S4000">
        <v>1</v>
      </c>
      <c r="U4000" t="s">
        <v>33</v>
      </c>
      <c r="W4000" t="str">
        <f t="shared" si="561"/>
        <v>Open</v>
      </c>
      <c r="X4000" t="str">
        <f>_xlfn.XLOOKUP(B4000,'Customers'!A:A,'Customers'!E:E,"")</f>
        <v>Mid-Market</v>
      </c>
      <c r="Y4000">
        <f t="shared" si="562"/>
        <v>0</v>
      </c>
      <c r="Z4000" t="str">
        <f t="shared" si="563"/>
        <v/>
      </c>
      <c r="AA4000">
        <f t="shared" si="566"/>
        <v>0</v>
      </c>
    </row>
    <row r="4001" spans="1:27">
      <c r="A4001" t="s">
        <v>10940</v>
      </c>
      <c r="B4001" t="s">
        <v>2011</v>
      </c>
      <c r="C4001" t="s">
        <v>18</v>
      </c>
      <c r="D4001" t="s">
        <v>37</v>
      </c>
      <c r="E4001" t="s">
        <v>54</v>
      </c>
      <c r="F4001" t="s">
        <v>10941</v>
      </c>
      <c r="G4001" s="6">
        <f t="shared" si="558"/>
        <v>104206</v>
      </c>
      <c r="H4001" t="s">
        <v>151</v>
      </c>
      <c r="I4001" t="s">
        <v>105</v>
      </c>
      <c r="J4001" t="str">
        <f t="shared" si="559"/>
        <v>Hemangini Bahri</v>
      </c>
      <c r="K4001" t="s">
        <v>5015</v>
      </c>
      <c r="L4001" s="7">
        <f t="shared" si="564"/>
        <v>45594</v>
      </c>
      <c r="N4001" s="1" t="str">
        <f t="shared" si="560"/>
        <v/>
      </c>
      <c r="P4001" s="7" t="str">
        <f t="shared" si="565"/>
        <v/>
      </c>
      <c r="R4001">
        <v>0</v>
      </c>
      <c r="S4001">
        <v>1</v>
      </c>
      <c r="T4001">
        <v>13.2</v>
      </c>
      <c r="U4001" t="s">
        <v>25</v>
      </c>
      <c r="W4001" t="str">
        <f t="shared" si="561"/>
        <v>Open</v>
      </c>
      <c r="X4001" t="str">
        <f>_xlfn.XLOOKUP(B4001,'Customers'!A:A,'Customers'!E:E,"")</f>
        <v>Mid-Market</v>
      </c>
      <c r="Y4001">
        <f t="shared" si="562"/>
        <v>0</v>
      </c>
      <c r="Z4001" t="str">
        <f t="shared" si="563"/>
        <v/>
      </c>
      <c r="AA4001">
        <f t="shared" si="566"/>
        <v>0</v>
      </c>
    </row>
    <row r="4002" spans="1:27">
      <c r="A4002" t="s">
        <v>10942</v>
      </c>
      <c r="B4002" t="s">
        <v>9436</v>
      </c>
      <c r="C4002" t="s">
        <v>18</v>
      </c>
      <c r="D4002" t="s">
        <v>66</v>
      </c>
      <c r="E4002" t="s">
        <v>91</v>
      </c>
      <c r="F4002" t="s">
        <v>10943</v>
      </c>
      <c r="G4002" s="6">
        <f t="shared" si="558"/>
        <v>21725</v>
      </c>
      <c r="H4002" t="s">
        <v>79</v>
      </c>
      <c r="I4002" t="s">
        <v>625</v>
      </c>
      <c r="J4002" t="str">
        <f t="shared" si="559"/>
        <v>Kashish Patla</v>
      </c>
      <c r="K4002" t="s">
        <v>10714</v>
      </c>
      <c r="L4002" s="7">
        <f t="shared" si="564"/>
        <v>45433</v>
      </c>
      <c r="M4002" s="7">
        <v>45573</v>
      </c>
      <c r="N4002" s="1">
        <f t="shared" si="560"/>
        <v>45573</v>
      </c>
      <c r="O4002" s="7">
        <v>45631</v>
      </c>
      <c r="P4002" s="7">
        <f t="shared" si="565"/>
        <v>45631</v>
      </c>
      <c r="Q4002">
        <v>198</v>
      </c>
      <c r="R4002">
        <v>0</v>
      </c>
      <c r="S4002">
        <v>1</v>
      </c>
      <c r="T4002">
        <v>6.7</v>
      </c>
      <c r="U4002" t="s">
        <v>25</v>
      </c>
      <c r="W4002" t="str">
        <f t="shared" si="561"/>
        <v>Won</v>
      </c>
      <c r="X4002" t="str">
        <f>_xlfn.XLOOKUP(B4002,'Customers'!A:A,'Customers'!E:E,"")</f>
        <v>Enterprise</v>
      </c>
      <c r="Y4002">
        <f t="shared" si="562"/>
        <v>1</v>
      </c>
      <c r="Z4002">
        <f t="shared" si="563"/>
        <v>58</v>
      </c>
      <c r="AA4002">
        <f t="shared" si="566"/>
        <v>1</v>
      </c>
    </row>
    <row r="4003" spans="1:27">
      <c r="A4003" t="s">
        <v>10944</v>
      </c>
      <c r="B4003" t="s">
        <v>2850</v>
      </c>
      <c r="C4003" t="s">
        <v>18</v>
      </c>
      <c r="D4003" t="s">
        <v>66</v>
      </c>
      <c r="E4003" t="s">
        <v>115</v>
      </c>
      <c r="F4003" t="s">
        <v>10945</v>
      </c>
      <c r="G4003" s="6">
        <f t="shared" si="558"/>
        <v>14729</v>
      </c>
      <c r="H4003" t="s">
        <v>22</v>
      </c>
      <c r="I4003" t="s">
        <v>127</v>
      </c>
      <c r="J4003" t="str">
        <f t="shared" si="559"/>
        <v>Kashish Patla</v>
      </c>
      <c r="K4003" t="s">
        <v>9784</v>
      </c>
      <c r="L4003" s="7">
        <f t="shared" si="564"/>
        <v>45005</v>
      </c>
      <c r="M4003" s="7">
        <v>45058</v>
      </c>
      <c r="N4003" s="1">
        <f t="shared" si="560"/>
        <v>45058</v>
      </c>
      <c r="O4003" s="7">
        <v>45141</v>
      </c>
      <c r="P4003" s="7">
        <f t="shared" si="565"/>
        <v>45141</v>
      </c>
      <c r="Q4003">
        <v>136</v>
      </c>
      <c r="R4003">
        <v>0</v>
      </c>
      <c r="S4003">
        <v>1</v>
      </c>
      <c r="T4003">
        <v>15.6</v>
      </c>
      <c r="U4003" t="s">
        <v>33</v>
      </c>
      <c r="W4003" t="str">
        <f t="shared" si="561"/>
        <v>Lost</v>
      </c>
      <c r="X4003" t="str">
        <f>_xlfn.XLOOKUP(B4003,'Customers'!A:A,'Customers'!E:E,"")</f>
        <v>Mid-Market</v>
      </c>
      <c r="Y4003">
        <f t="shared" si="562"/>
        <v>1</v>
      </c>
      <c r="Z4003">
        <f t="shared" si="563"/>
        <v>83</v>
      </c>
      <c r="AA4003">
        <f t="shared" si="566"/>
        <v>1</v>
      </c>
    </row>
    <row r="4004" spans="1:27">
      <c r="A4004" t="s">
        <v>10946</v>
      </c>
      <c r="B4004" t="s">
        <v>3584</v>
      </c>
      <c r="C4004" t="s">
        <v>18</v>
      </c>
      <c r="D4004" t="s">
        <v>53</v>
      </c>
      <c r="E4004" t="s">
        <v>54</v>
      </c>
      <c r="F4004" t="s">
        <v>9750</v>
      </c>
      <c r="G4004" s="6">
        <f t="shared" si="558"/>
        <v>48000</v>
      </c>
      <c r="H4004" t="s">
        <v>47</v>
      </c>
      <c r="I4004" t="s">
        <v>156</v>
      </c>
      <c r="J4004" t="str">
        <f t="shared" si="559"/>
        <v>Lakshmi Hayre</v>
      </c>
      <c r="K4004" t="s">
        <v>626</v>
      </c>
      <c r="L4004" s="7">
        <f t="shared" si="564"/>
        <v>44616</v>
      </c>
      <c r="M4004" s="7">
        <v>44679</v>
      </c>
      <c r="N4004" s="1">
        <f t="shared" si="560"/>
        <v>44679</v>
      </c>
      <c r="P4004" s="7" t="str">
        <f t="shared" si="565"/>
        <v/>
      </c>
      <c r="R4004">
        <v>0</v>
      </c>
      <c r="S4004">
        <v>1</v>
      </c>
      <c r="T4004">
        <v>15.4</v>
      </c>
      <c r="U4004" t="s">
        <v>25</v>
      </c>
      <c r="W4004" t="str">
        <f t="shared" si="561"/>
        <v>Open</v>
      </c>
      <c r="X4004" t="str">
        <f>_xlfn.XLOOKUP(B4004,'Customers'!A:A,'Customers'!E:E,"")</f>
        <v>Enterprise</v>
      </c>
      <c r="Y4004">
        <f t="shared" si="562"/>
        <v>0</v>
      </c>
      <c r="Z4004" t="str">
        <f t="shared" si="563"/>
        <v/>
      </c>
      <c r="AA4004">
        <f t="shared" si="566"/>
        <v>0</v>
      </c>
    </row>
    <row r="4005" spans="1:27">
      <c r="A4005" t="s">
        <v>10947</v>
      </c>
      <c r="B4005" t="s">
        <v>2252</v>
      </c>
      <c r="C4005" t="s">
        <v>789</v>
      </c>
      <c r="D4005" t="s">
        <v>37</v>
      </c>
      <c r="E4005" t="s">
        <v>45</v>
      </c>
      <c r="F4005" t="s">
        <v>10948</v>
      </c>
      <c r="G4005" s="6">
        <f t="shared" si="558"/>
        <v>64961</v>
      </c>
      <c r="H4005" t="s">
        <v>172</v>
      </c>
      <c r="I4005" t="s">
        <v>80</v>
      </c>
      <c r="J4005" t="str">
        <f t="shared" si="559"/>
        <v>Shivani Natt</v>
      </c>
      <c r="K4005" t="s">
        <v>2913</v>
      </c>
      <c r="L4005" s="7">
        <f t="shared" si="564"/>
        <v>45050</v>
      </c>
      <c r="M4005" s="7">
        <v>45117</v>
      </c>
      <c r="N4005" s="1">
        <f t="shared" si="560"/>
        <v>45117</v>
      </c>
      <c r="P4005" s="7" t="str">
        <f t="shared" si="565"/>
        <v/>
      </c>
      <c r="R4005">
        <v>0</v>
      </c>
      <c r="S4005">
        <v>1</v>
      </c>
      <c r="T4005">
        <v>10.199999999999999</v>
      </c>
      <c r="U4005" t="s">
        <v>58</v>
      </c>
      <c r="W4005" t="str">
        <f t="shared" si="561"/>
        <v>Open</v>
      </c>
      <c r="X4005" t="str">
        <f>_xlfn.XLOOKUP(B4005,'Customers'!A:A,'Customers'!E:E,"")</f>
        <v>Enterprise</v>
      </c>
      <c r="Y4005">
        <f t="shared" si="562"/>
        <v>0</v>
      </c>
      <c r="Z4005" t="str">
        <f t="shared" si="563"/>
        <v/>
      </c>
      <c r="AA4005">
        <f t="shared" si="566"/>
        <v>0</v>
      </c>
    </row>
    <row r="4006" spans="1:27">
      <c r="A4006" t="s">
        <v>10949</v>
      </c>
      <c r="B4006" t="s">
        <v>1923</v>
      </c>
      <c r="C4006" t="s">
        <v>18</v>
      </c>
      <c r="D4006" t="s">
        <v>37</v>
      </c>
      <c r="E4006" t="s">
        <v>54</v>
      </c>
      <c r="F4006" t="s">
        <v>10950</v>
      </c>
      <c r="G4006" s="6">
        <f t="shared" si="558"/>
        <v>155412</v>
      </c>
      <c r="H4006" t="s">
        <v>151</v>
      </c>
      <c r="I4006" t="s">
        <v>127</v>
      </c>
      <c r="J4006" t="str">
        <f t="shared" si="559"/>
        <v>Kashish Patla</v>
      </c>
      <c r="K4006" t="s">
        <v>522</v>
      </c>
      <c r="L4006" s="7">
        <f t="shared" si="564"/>
        <v>44581</v>
      </c>
      <c r="M4006" s="7">
        <v>44663</v>
      </c>
      <c r="N4006" s="1">
        <f t="shared" si="560"/>
        <v>44663</v>
      </c>
      <c r="P4006" s="7" t="str">
        <f t="shared" si="565"/>
        <v/>
      </c>
      <c r="R4006">
        <v>0</v>
      </c>
      <c r="S4006">
        <v>1</v>
      </c>
      <c r="T4006">
        <v>6.9</v>
      </c>
      <c r="U4006" t="s">
        <v>58</v>
      </c>
      <c r="W4006" t="str">
        <f t="shared" si="561"/>
        <v>Open</v>
      </c>
      <c r="X4006" t="str">
        <f>_xlfn.XLOOKUP(B4006,'Customers'!A:A,'Customers'!E:E,"")</f>
        <v>SMB</v>
      </c>
      <c r="Y4006">
        <f t="shared" si="562"/>
        <v>0</v>
      </c>
      <c r="Z4006" t="str">
        <f t="shared" si="563"/>
        <v/>
      </c>
      <c r="AA4006">
        <f t="shared" si="566"/>
        <v>0</v>
      </c>
    </row>
    <row r="4007" spans="1:27">
      <c r="A4007" t="s">
        <v>10951</v>
      </c>
      <c r="B4007" t="s">
        <v>3725</v>
      </c>
      <c r="C4007" t="s">
        <v>2676</v>
      </c>
      <c r="D4007" t="s">
        <v>53</v>
      </c>
      <c r="E4007" t="s">
        <v>54</v>
      </c>
      <c r="F4007" t="s">
        <v>10952</v>
      </c>
      <c r="G4007" s="6">
        <f t="shared" si="558"/>
        <v>11569</v>
      </c>
      <c r="H4007" t="s">
        <v>161</v>
      </c>
      <c r="I4007" t="s">
        <v>237</v>
      </c>
      <c r="J4007" t="str">
        <f t="shared" si="559"/>
        <v>Vidhi Mital</v>
      </c>
      <c r="K4007" t="s">
        <v>4317</v>
      </c>
      <c r="L4007" s="7">
        <f t="shared" si="564"/>
        <v>44941</v>
      </c>
      <c r="M4007" s="7">
        <v>45100</v>
      </c>
      <c r="N4007" s="1">
        <f t="shared" si="560"/>
        <v>45100</v>
      </c>
      <c r="P4007" s="7" t="str">
        <f t="shared" si="565"/>
        <v/>
      </c>
      <c r="R4007">
        <v>0</v>
      </c>
      <c r="S4007">
        <v>1</v>
      </c>
      <c r="U4007" t="s">
        <v>33</v>
      </c>
      <c r="W4007" t="str">
        <f t="shared" si="561"/>
        <v>Open</v>
      </c>
      <c r="X4007" t="str">
        <f>_xlfn.XLOOKUP(B4007,'Customers'!A:A,'Customers'!E:E,"")</f>
        <v>Mid-Market</v>
      </c>
      <c r="Y4007">
        <f t="shared" si="562"/>
        <v>0</v>
      </c>
      <c r="Z4007" t="str">
        <f t="shared" si="563"/>
        <v/>
      </c>
      <c r="AA4007">
        <f t="shared" si="566"/>
        <v>0</v>
      </c>
    </row>
    <row r="4008" spans="1:27">
      <c r="A4008" t="s">
        <v>10953</v>
      </c>
      <c r="B4008" t="s">
        <v>7804</v>
      </c>
      <c r="C4008" t="s">
        <v>3575</v>
      </c>
      <c r="D4008" t="s">
        <v>53</v>
      </c>
      <c r="E4008" t="s">
        <v>45</v>
      </c>
      <c r="F4008" t="s">
        <v>383</v>
      </c>
      <c r="G4008" s="6">
        <f t="shared" si="558"/>
        <v>16000</v>
      </c>
      <c r="H4008" t="s">
        <v>22</v>
      </c>
      <c r="I4008" t="s">
        <v>705</v>
      </c>
      <c r="J4008" t="str">
        <f t="shared" si="559"/>
        <v>Anamika Keer</v>
      </c>
      <c r="K4008" t="s">
        <v>69</v>
      </c>
      <c r="L4008" s="7">
        <f t="shared" si="564"/>
        <v>45398</v>
      </c>
      <c r="M4008" s="7">
        <v>45509</v>
      </c>
      <c r="N4008" s="1">
        <f t="shared" si="560"/>
        <v>45509</v>
      </c>
      <c r="P4008" s="7" t="str">
        <f t="shared" si="565"/>
        <v/>
      </c>
      <c r="R4008">
        <v>0</v>
      </c>
      <c r="S4008">
        <v>1</v>
      </c>
      <c r="T4008">
        <v>6</v>
      </c>
      <c r="U4008" t="s">
        <v>33</v>
      </c>
      <c r="W4008" t="str">
        <f t="shared" si="561"/>
        <v>Open</v>
      </c>
      <c r="X4008" t="str">
        <f>_xlfn.XLOOKUP(B4008,'Customers'!A:A,'Customers'!E:E,"")</f>
        <v>SMB</v>
      </c>
      <c r="Y4008">
        <f t="shared" si="562"/>
        <v>0</v>
      </c>
      <c r="Z4008" t="str">
        <f t="shared" si="563"/>
        <v/>
      </c>
      <c r="AA4008">
        <f t="shared" si="566"/>
        <v>0</v>
      </c>
    </row>
    <row r="4009" spans="1:27">
      <c r="A4009" t="s">
        <v>10954</v>
      </c>
      <c r="B4009" t="s">
        <v>1041</v>
      </c>
      <c r="C4009" t="s">
        <v>2082</v>
      </c>
      <c r="D4009" t="s">
        <v>183</v>
      </c>
      <c r="E4009" t="s">
        <v>54</v>
      </c>
      <c r="F4009" t="s">
        <v>10955</v>
      </c>
      <c r="G4009" s="6">
        <f t="shared" si="558"/>
        <v>8119</v>
      </c>
      <c r="H4009" t="s">
        <v>161</v>
      </c>
      <c r="I4009" t="s">
        <v>68</v>
      </c>
      <c r="J4009" t="str">
        <f t="shared" si="559"/>
        <v>Anamika Keer</v>
      </c>
      <c r="K4009" t="s">
        <v>2863</v>
      </c>
      <c r="L4009" s="7">
        <f t="shared" si="564"/>
        <v>45220</v>
      </c>
      <c r="M4009" s="7">
        <v>45393</v>
      </c>
      <c r="N4009" s="1">
        <f t="shared" si="560"/>
        <v>45393</v>
      </c>
      <c r="P4009" s="7" t="str">
        <f t="shared" si="565"/>
        <v/>
      </c>
      <c r="R4009">
        <v>0</v>
      </c>
      <c r="S4009">
        <v>1</v>
      </c>
      <c r="T4009">
        <v>23.5</v>
      </c>
      <c r="U4009" t="s">
        <v>42</v>
      </c>
      <c r="W4009" t="str">
        <f t="shared" si="561"/>
        <v>Open</v>
      </c>
      <c r="X4009" t="str">
        <f>_xlfn.XLOOKUP(B4009,'Customers'!A:A,'Customers'!E:E,"")</f>
        <v>SMB</v>
      </c>
      <c r="Y4009">
        <f t="shared" si="562"/>
        <v>0</v>
      </c>
      <c r="Z4009" t="str">
        <f t="shared" si="563"/>
        <v/>
      </c>
      <c r="AA4009">
        <f t="shared" si="566"/>
        <v>0</v>
      </c>
    </row>
    <row r="4010" spans="1:27">
      <c r="A4010" t="s">
        <v>10956</v>
      </c>
      <c r="B4010" t="s">
        <v>6399</v>
      </c>
      <c r="C4010" t="s">
        <v>2235</v>
      </c>
      <c r="D4010" t="s">
        <v>53</v>
      </c>
      <c r="E4010" t="s">
        <v>20</v>
      </c>
      <c r="F4010" t="s">
        <v>6973</v>
      </c>
      <c r="G4010" s="6">
        <f t="shared" si="558"/>
        <v>43000</v>
      </c>
      <c r="H4010" t="s">
        <v>172</v>
      </c>
      <c r="I4010" t="s">
        <v>232</v>
      </c>
      <c r="J4010" t="str">
        <f t="shared" si="559"/>
        <v>Patrick Sama</v>
      </c>
      <c r="K4010" t="s">
        <v>5611</v>
      </c>
      <c r="L4010" s="7">
        <f t="shared" si="564"/>
        <v>45084</v>
      </c>
      <c r="M4010" s="7">
        <v>45179</v>
      </c>
      <c r="N4010" s="1">
        <f t="shared" si="560"/>
        <v>45179</v>
      </c>
      <c r="P4010" s="7" t="str">
        <f t="shared" si="565"/>
        <v/>
      </c>
      <c r="R4010">
        <v>0</v>
      </c>
      <c r="S4010">
        <v>1</v>
      </c>
      <c r="T4010">
        <v>6.9</v>
      </c>
      <c r="U4010" t="s">
        <v>58</v>
      </c>
      <c r="W4010" t="str">
        <f t="shared" si="561"/>
        <v>Open</v>
      </c>
      <c r="X4010" t="str">
        <f>_xlfn.XLOOKUP(B4010,'Customers'!A:A,'Customers'!E:E,"")</f>
        <v>Mid-Market</v>
      </c>
      <c r="Y4010">
        <f t="shared" si="562"/>
        <v>0</v>
      </c>
      <c r="Z4010" t="str">
        <f t="shared" si="563"/>
        <v/>
      </c>
      <c r="AA4010">
        <f t="shared" si="566"/>
        <v>0</v>
      </c>
    </row>
    <row r="4011" spans="1:27">
      <c r="A4011" t="s">
        <v>10957</v>
      </c>
      <c r="B4011" t="s">
        <v>10702</v>
      </c>
      <c r="C4011" t="s">
        <v>18</v>
      </c>
      <c r="D4011" t="s">
        <v>37</v>
      </c>
      <c r="E4011" t="s">
        <v>91</v>
      </c>
      <c r="F4011" t="s">
        <v>10958</v>
      </c>
      <c r="G4011" s="6">
        <f t="shared" si="558"/>
        <v>179497</v>
      </c>
      <c r="H4011" t="s">
        <v>79</v>
      </c>
      <c r="I4011" t="s">
        <v>23</v>
      </c>
      <c r="J4011" t="str">
        <f t="shared" si="559"/>
        <v>Nihal Bhasin</v>
      </c>
      <c r="K4011" t="s">
        <v>1676</v>
      </c>
      <c r="L4011" s="7">
        <f t="shared" si="564"/>
        <v>45077</v>
      </c>
      <c r="M4011" s="7">
        <v>45161</v>
      </c>
      <c r="N4011" s="1">
        <f t="shared" si="560"/>
        <v>45161</v>
      </c>
      <c r="O4011" s="7">
        <v>45228</v>
      </c>
      <c r="P4011" s="7">
        <f t="shared" si="565"/>
        <v>45228</v>
      </c>
      <c r="Q4011">
        <v>151</v>
      </c>
      <c r="R4011">
        <v>1</v>
      </c>
      <c r="S4011">
        <v>1</v>
      </c>
      <c r="T4011">
        <v>19.7</v>
      </c>
      <c r="U4011" t="s">
        <v>25</v>
      </c>
      <c r="W4011" t="str">
        <f t="shared" si="561"/>
        <v>Won</v>
      </c>
      <c r="X4011" t="str">
        <f>_xlfn.XLOOKUP(B4011,'Customers'!A:A,'Customers'!E:E,"")</f>
        <v>Mid-Market</v>
      </c>
      <c r="Y4011">
        <f t="shared" si="562"/>
        <v>1</v>
      </c>
      <c r="Z4011">
        <f t="shared" si="563"/>
        <v>67</v>
      </c>
      <c r="AA4011">
        <f t="shared" si="566"/>
        <v>1</v>
      </c>
    </row>
    <row r="4012" spans="1:27">
      <c r="A4012" t="s">
        <v>10959</v>
      </c>
      <c r="B4012" t="s">
        <v>192</v>
      </c>
      <c r="C4012" t="s">
        <v>981</v>
      </c>
      <c r="D4012" t="s">
        <v>19</v>
      </c>
      <c r="E4012" t="s">
        <v>91</v>
      </c>
      <c r="F4012" t="s">
        <v>10960</v>
      </c>
      <c r="G4012" s="6">
        <f t="shared" si="558"/>
        <v>5677</v>
      </c>
      <c r="H4012" t="s">
        <v>151</v>
      </c>
      <c r="I4012" t="s">
        <v>127</v>
      </c>
      <c r="J4012" t="str">
        <f t="shared" si="559"/>
        <v>Kashish Patla</v>
      </c>
      <c r="K4012" t="s">
        <v>2263</v>
      </c>
      <c r="L4012" s="7">
        <f t="shared" si="564"/>
        <v>44726</v>
      </c>
      <c r="N4012" s="1" t="str">
        <f t="shared" si="560"/>
        <v/>
      </c>
      <c r="O4012" s="7">
        <v>44911</v>
      </c>
      <c r="P4012" s="7">
        <f t="shared" si="565"/>
        <v>44911</v>
      </c>
      <c r="Q4012">
        <v>185</v>
      </c>
      <c r="R4012">
        <v>0</v>
      </c>
      <c r="S4012">
        <v>1</v>
      </c>
      <c r="T4012">
        <v>4.8</v>
      </c>
      <c r="U4012" t="s">
        <v>33</v>
      </c>
      <c r="W4012" t="str">
        <f t="shared" si="561"/>
        <v>Won</v>
      </c>
      <c r="X4012" t="str">
        <f>_xlfn.XLOOKUP(B4012,'Customers'!A:A,'Customers'!E:E,"")</f>
        <v>Mid-Market</v>
      </c>
      <c r="Y4012">
        <f t="shared" si="562"/>
        <v>1</v>
      </c>
      <c r="Z4012" t="str">
        <f t="shared" si="563"/>
        <v/>
      </c>
      <c r="AA4012">
        <f t="shared" si="566"/>
        <v>1</v>
      </c>
    </row>
    <row r="4013" spans="1:27">
      <c r="A4013" t="s">
        <v>10961</v>
      </c>
      <c r="B4013" t="s">
        <v>4371</v>
      </c>
      <c r="C4013" t="s">
        <v>272</v>
      </c>
      <c r="D4013" t="s">
        <v>19</v>
      </c>
      <c r="E4013" t="s">
        <v>45</v>
      </c>
      <c r="F4013" t="s">
        <v>10962</v>
      </c>
      <c r="G4013" s="6">
        <f t="shared" si="558"/>
        <v>6953</v>
      </c>
      <c r="H4013" t="s">
        <v>47</v>
      </c>
      <c r="I4013" t="s">
        <v>1009</v>
      </c>
      <c r="J4013" t="str">
        <f t="shared" si="559"/>
        <v>Ekta Uppal</v>
      </c>
      <c r="K4013" t="s">
        <v>4153</v>
      </c>
      <c r="L4013" s="7">
        <f t="shared" si="564"/>
        <v>45299</v>
      </c>
      <c r="M4013" s="7">
        <v>45439</v>
      </c>
      <c r="N4013" s="1">
        <f t="shared" si="560"/>
        <v>45439</v>
      </c>
      <c r="P4013" s="7" t="str">
        <f t="shared" si="565"/>
        <v/>
      </c>
      <c r="R4013">
        <v>0</v>
      </c>
      <c r="S4013">
        <v>1</v>
      </c>
      <c r="T4013">
        <v>16.8</v>
      </c>
      <c r="U4013" t="s">
        <v>100</v>
      </c>
      <c r="W4013" t="str">
        <f t="shared" si="561"/>
        <v>Open</v>
      </c>
      <c r="X4013" t="str">
        <f>_xlfn.XLOOKUP(B4013,'Customers'!A:A,'Customers'!E:E,"")</f>
        <v>SMB</v>
      </c>
      <c r="Y4013">
        <f t="shared" si="562"/>
        <v>0</v>
      </c>
      <c r="Z4013" t="str">
        <f t="shared" si="563"/>
        <v/>
      </c>
      <c r="AA4013">
        <f t="shared" si="566"/>
        <v>0</v>
      </c>
    </row>
    <row r="4014" spans="1:27">
      <c r="A4014" t="s">
        <v>10963</v>
      </c>
      <c r="B4014" t="s">
        <v>5740</v>
      </c>
      <c r="C4014" t="s">
        <v>2356</v>
      </c>
      <c r="D4014" t="s">
        <v>37</v>
      </c>
      <c r="E4014" t="s">
        <v>91</v>
      </c>
      <c r="F4014" t="s">
        <v>10964</v>
      </c>
      <c r="G4014" s="6">
        <f t="shared" si="558"/>
        <v>77439</v>
      </c>
      <c r="H4014" t="s">
        <v>39</v>
      </c>
      <c r="I4014" t="s">
        <v>258</v>
      </c>
      <c r="J4014" t="str">
        <f t="shared" si="559"/>
        <v>Jasmit Gour</v>
      </c>
      <c r="K4014" t="s">
        <v>2188</v>
      </c>
      <c r="L4014" s="7">
        <f t="shared" si="564"/>
        <v>44930</v>
      </c>
      <c r="M4014" s="7">
        <v>44986</v>
      </c>
      <c r="N4014" s="1">
        <f t="shared" si="560"/>
        <v>44986</v>
      </c>
      <c r="O4014" s="7">
        <v>45026</v>
      </c>
      <c r="P4014" s="7">
        <f t="shared" si="565"/>
        <v>45026</v>
      </c>
      <c r="Q4014">
        <v>96</v>
      </c>
      <c r="R4014">
        <v>1</v>
      </c>
      <c r="S4014">
        <v>1</v>
      </c>
      <c r="T4014">
        <v>8.6999999999999993</v>
      </c>
      <c r="U4014" t="s">
        <v>42</v>
      </c>
      <c r="W4014" t="str">
        <f t="shared" si="561"/>
        <v>Won</v>
      </c>
      <c r="X4014" t="str">
        <f>_xlfn.XLOOKUP(B4014,'Customers'!A:A,'Customers'!E:E,"")</f>
        <v>Enterprise</v>
      </c>
      <c r="Y4014">
        <f t="shared" si="562"/>
        <v>1</v>
      </c>
      <c r="Z4014">
        <f t="shared" si="563"/>
        <v>40</v>
      </c>
      <c r="AA4014">
        <f t="shared" si="566"/>
        <v>1</v>
      </c>
    </row>
    <row r="4015" spans="1:27">
      <c r="A4015" t="s">
        <v>10965</v>
      </c>
      <c r="B4015" t="s">
        <v>622</v>
      </c>
      <c r="C4015" t="s">
        <v>18</v>
      </c>
      <c r="D4015" t="s">
        <v>19</v>
      </c>
      <c r="E4015" t="s">
        <v>91</v>
      </c>
      <c r="F4015" t="s">
        <v>10966</v>
      </c>
      <c r="G4015" s="6">
        <f t="shared" si="558"/>
        <v>4263</v>
      </c>
      <c r="H4015" t="s">
        <v>161</v>
      </c>
      <c r="I4015" t="s">
        <v>258</v>
      </c>
      <c r="J4015" t="str">
        <f t="shared" si="559"/>
        <v>Jasmit Gour</v>
      </c>
      <c r="K4015" t="s">
        <v>7624</v>
      </c>
      <c r="L4015" s="7">
        <f t="shared" si="564"/>
        <v>45368</v>
      </c>
      <c r="N4015" s="1" t="str">
        <f t="shared" si="560"/>
        <v/>
      </c>
      <c r="O4015" s="7">
        <v>45509</v>
      </c>
      <c r="P4015" s="7">
        <f t="shared" si="565"/>
        <v>45509</v>
      </c>
      <c r="Q4015">
        <v>141</v>
      </c>
      <c r="R4015">
        <v>0</v>
      </c>
      <c r="S4015">
        <v>1</v>
      </c>
      <c r="T4015">
        <v>2.8</v>
      </c>
      <c r="U4015" t="s">
        <v>33</v>
      </c>
      <c r="W4015" t="str">
        <f t="shared" si="561"/>
        <v>Won</v>
      </c>
      <c r="X4015" t="str">
        <f>_xlfn.XLOOKUP(B4015,'Customers'!A:A,'Customers'!E:E,"")</f>
        <v>Enterprise</v>
      </c>
      <c r="Y4015">
        <f t="shared" si="562"/>
        <v>1</v>
      </c>
      <c r="Z4015" t="str">
        <f t="shared" si="563"/>
        <v/>
      </c>
      <c r="AA4015">
        <f t="shared" si="566"/>
        <v>1</v>
      </c>
    </row>
    <row r="4016" spans="1:27">
      <c r="A4016" t="s">
        <v>10967</v>
      </c>
      <c r="B4016" t="s">
        <v>8630</v>
      </c>
      <c r="C4016" t="s">
        <v>9524</v>
      </c>
      <c r="D4016" t="s">
        <v>183</v>
      </c>
      <c r="E4016" t="s">
        <v>177</v>
      </c>
      <c r="F4016" t="s">
        <v>10968</v>
      </c>
      <c r="G4016" s="6">
        <f t="shared" si="558"/>
        <v>6119</v>
      </c>
      <c r="H4016" t="s">
        <v>22</v>
      </c>
      <c r="I4016" t="s">
        <v>80</v>
      </c>
      <c r="J4016" t="str">
        <f t="shared" si="559"/>
        <v>Shivani Natt</v>
      </c>
      <c r="K4016" t="s">
        <v>4391</v>
      </c>
      <c r="L4016" s="7">
        <f t="shared" si="564"/>
        <v>44900</v>
      </c>
      <c r="M4016" s="7">
        <v>44952</v>
      </c>
      <c r="N4016" s="1">
        <f t="shared" si="560"/>
        <v>44952</v>
      </c>
      <c r="P4016" s="7" t="str">
        <f t="shared" si="565"/>
        <v/>
      </c>
      <c r="R4016">
        <v>0</v>
      </c>
      <c r="S4016">
        <v>1</v>
      </c>
      <c r="T4016">
        <v>7.1</v>
      </c>
      <c r="U4016" t="s">
        <v>25</v>
      </c>
      <c r="W4016" t="str">
        <f t="shared" si="561"/>
        <v>Open</v>
      </c>
      <c r="X4016" t="str">
        <f>_xlfn.XLOOKUP(B4016,'Customers'!A:A,'Customers'!E:E,"")</f>
        <v>Mid-Market</v>
      </c>
      <c r="Y4016">
        <f t="shared" si="562"/>
        <v>0</v>
      </c>
      <c r="Z4016" t="str">
        <f t="shared" si="563"/>
        <v/>
      </c>
      <c r="AA4016">
        <f t="shared" si="566"/>
        <v>0</v>
      </c>
    </row>
    <row r="4017" spans="1:27">
      <c r="A4017" t="s">
        <v>10969</v>
      </c>
      <c r="B4017" t="s">
        <v>2441</v>
      </c>
      <c r="C4017" t="s">
        <v>450</v>
      </c>
      <c r="D4017" t="s">
        <v>183</v>
      </c>
      <c r="E4017" t="s">
        <v>20</v>
      </c>
      <c r="F4017" t="s">
        <v>10970</v>
      </c>
      <c r="G4017" s="6">
        <f t="shared" si="558"/>
        <v>8461</v>
      </c>
      <c r="H4017" t="s">
        <v>47</v>
      </c>
      <c r="I4017" t="s">
        <v>133</v>
      </c>
      <c r="J4017" t="str">
        <f t="shared" si="559"/>
        <v>Aachal Soni</v>
      </c>
      <c r="K4017" t="s">
        <v>4626</v>
      </c>
      <c r="L4017" s="7">
        <f t="shared" si="564"/>
        <v>44676</v>
      </c>
      <c r="M4017" s="7">
        <v>44768</v>
      </c>
      <c r="N4017" s="1">
        <f t="shared" si="560"/>
        <v>44768</v>
      </c>
      <c r="P4017" s="7" t="str">
        <f t="shared" si="565"/>
        <v/>
      </c>
      <c r="R4017">
        <v>0</v>
      </c>
      <c r="S4017">
        <v>1</v>
      </c>
      <c r="T4017">
        <v>22.2</v>
      </c>
      <c r="U4017" t="s">
        <v>100</v>
      </c>
      <c r="W4017" t="str">
        <f t="shared" si="561"/>
        <v>Open</v>
      </c>
      <c r="X4017" t="str">
        <f>_xlfn.XLOOKUP(B4017,'Customers'!A:A,'Customers'!E:E,"")</f>
        <v>SMB</v>
      </c>
      <c r="Y4017">
        <f t="shared" si="562"/>
        <v>0</v>
      </c>
      <c r="Z4017" t="str">
        <f t="shared" si="563"/>
        <v/>
      </c>
      <c r="AA4017">
        <f t="shared" si="566"/>
        <v>0</v>
      </c>
    </row>
    <row r="4018" spans="1:27">
      <c r="A4018" t="s">
        <v>10971</v>
      </c>
      <c r="B4018" t="s">
        <v>3918</v>
      </c>
      <c r="C4018" t="s">
        <v>3233</v>
      </c>
      <c r="D4018" t="s">
        <v>37</v>
      </c>
      <c r="E4018" t="s">
        <v>28</v>
      </c>
      <c r="F4018" t="s">
        <v>10972</v>
      </c>
      <c r="G4018" s="6">
        <f t="shared" si="558"/>
        <v>117251</v>
      </c>
      <c r="H4018" t="s">
        <v>56</v>
      </c>
      <c r="I4018" t="s">
        <v>237</v>
      </c>
      <c r="J4018" t="str">
        <f t="shared" si="559"/>
        <v>Vidhi Mital</v>
      </c>
      <c r="K4018" t="s">
        <v>10973</v>
      </c>
      <c r="L4018" s="7">
        <f t="shared" si="564"/>
        <v>44952</v>
      </c>
      <c r="M4018" s="7">
        <v>45099</v>
      </c>
      <c r="N4018" s="1">
        <f t="shared" si="560"/>
        <v>45099</v>
      </c>
      <c r="P4018" s="7" t="str">
        <f t="shared" si="565"/>
        <v/>
      </c>
      <c r="R4018">
        <v>0</v>
      </c>
      <c r="S4018">
        <v>1</v>
      </c>
      <c r="T4018">
        <v>2.8</v>
      </c>
      <c r="U4018" t="s">
        <v>25</v>
      </c>
      <c r="W4018" t="str">
        <f t="shared" si="561"/>
        <v>Open</v>
      </c>
      <c r="X4018" t="str">
        <f>_xlfn.XLOOKUP(B4018,'Customers'!A:A,'Customers'!E:E,"")</f>
        <v>Mid-Market</v>
      </c>
      <c r="Y4018">
        <f t="shared" si="562"/>
        <v>0</v>
      </c>
      <c r="Z4018" t="str">
        <f t="shared" si="563"/>
        <v/>
      </c>
      <c r="AA4018">
        <f t="shared" si="566"/>
        <v>0</v>
      </c>
    </row>
    <row r="4019" spans="1:27">
      <c r="A4019" t="s">
        <v>10974</v>
      </c>
      <c r="B4019" t="s">
        <v>1240</v>
      </c>
      <c r="C4019" t="s">
        <v>398</v>
      </c>
      <c r="D4019" t="s">
        <v>37</v>
      </c>
      <c r="E4019" t="s">
        <v>28</v>
      </c>
      <c r="F4019" t="s">
        <v>10975</v>
      </c>
      <c r="G4019" s="6">
        <f t="shared" si="558"/>
        <v>72609</v>
      </c>
      <c r="H4019" t="s">
        <v>47</v>
      </c>
      <c r="I4019" t="s">
        <v>361</v>
      </c>
      <c r="J4019" t="str">
        <f t="shared" si="559"/>
        <v>Jalsa Parsa</v>
      </c>
      <c r="K4019" t="s">
        <v>3895</v>
      </c>
      <c r="L4019" s="7">
        <f t="shared" si="564"/>
        <v>45126</v>
      </c>
      <c r="M4019" s="7">
        <v>45303</v>
      </c>
      <c r="N4019" s="1">
        <f t="shared" si="560"/>
        <v>45303</v>
      </c>
      <c r="P4019" s="7" t="str">
        <f t="shared" si="565"/>
        <v/>
      </c>
      <c r="R4019">
        <v>0</v>
      </c>
      <c r="S4019">
        <v>1</v>
      </c>
      <c r="T4019">
        <v>13.4</v>
      </c>
      <c r="U4019" t="s">
        <v>42</v>
      </c>
      <c r="W4019" t="str">
        <f t="shared" si="561"/>
        <v>Open</v>
      </c>
      <c r="X4019" t="str">
        <f>_xlfn.XLOOKUP(B4019,'Customers'!A:A,'Customers'!E:E,"")</f>
        <v>SMB</v>
      </c>
      <c r="Y4019">
        <f t="shared" si="562"/>
        <v>0</v>
      </c>
      <c r="Z4019" t="str">
        <f t="shared" si="563"/>
        <v/>
      </c>
      <c r="AA4019">
        <f t="shared" si="566"/>
        <v>0</v>
      </c>
    </row>
    <row r="4020" spans="1:27">
      <c r="A4020" t="s">
        <v>10976</v>
      </c>
      <c r="B4020" t="s">
        <v>3449</v>
      </c>
      <c r="C4020" t="s">
        <v>18</v>
      </c>
      <c r="D4020" t="s">
        <v>53</v>
      </c>
      <c r="E4020" t="s">
        <v>45</v>
      </c>
      <c r="F4020" t="s">
        <v>1483</v>
      </c>
      <c r="G4020" s="6">
        <f t="shared" si="558"/>
        <v>17000</v>
      </c>
      <c r="H4020" t="s">
        <v>172</v>
      </c>
      <c r="I4020" t="s">
        <v>1377</v>
      </c>
      <c r="J4020" t="str">
        <f t="shared" si="559"/>
        <v>Patrick Sama</v>
      </c>
      <c r="K4020" t="s">
        <v>7118</v>
      </c>
      <c r="L4020" s="7">
        <f t="shared" si="564"/>
        <v>45556</v>
      </c>
      <c r="M4020" s="7">
        <v>45658</v>
      </c>
      <c r="N4020" s="1">
        <f t="shared" si="560"/>
        <v>45658</v>
      </c>
      <c r="P4020" s="7" t="str">
        <f t="shared" si="565"/>
        <v/>
      </c>
      <c r="R4020">
        <v>0</v>
      </c>
      <c r="S4020">
        <v>1</v>
      </c>
      <c r="T4020">
        <v>25.6</v>
      </c>
      <c r="U4020" t="s">
        <v>42</v>
      </c>
      <c r="W4020" t="str">
        <f t="shared" si="561"/>
        <v>Open</v>
      </c>
      <c r="X4020" t="str">
        <f>_xlfn.XLOOKUP(B4020,'Customers'!A:A,'Customers'!E:E,"")</f>
        <v>Mid-Market</v>
      </c>
      <c r="Y4020">
        <f t="shared" si="562"/>
        <v>0</v>
      </c>
      <c r="Z4020" t="str">
        <f t="shared" si="563"/>
        <v/>
      </c>
      <c r="AA4020">
        <f t="shared" si="566"/>
        <v>0</v>
      </c>
    </row>
    <row r="4021" spans="1:27">
      <c r="A4021" t="s">
        <v>10977</v>
      </c>
      <c r="B4021" t="s">
        <v>4980</v>
      </c>
      <c r="C4021" t="s">
        <v>9491</v>
      </c>
      <c r="D4021" t="s">
        <v>183</v>
      </c>
      <c r="E4021" t="s">
        <v>45</v>
      </c>
      <c r="F4021" t="s">
        <v>10978</v>
      </c>
      <c r="G4021" s="6">
        <f t="shared" si="558"/>
        <v>6078</v>
      </c>
      <c r="H4021" t="s">
        <v>22</v>
      </c>
      <c r="I4021" t="s">
        <v>625</v>
      </c>
      <c r="J4021" t="str">
        <f t="shared" si="559"/>
        <v>Kashish Patla</v>
      </c>
      <c r="K4021" t="s">
        <v>2599</v>
      </c>
      <c r="L4021" s="7">
        <f t="shared" si="564"/>
        <v>45338</v>
      </c>
      <c r="M4021" s="7">
        <v>45385</v>
      </c>
      <c r="N4021" s="1">
        <f t="shared" si="560"/>
        <v>45385</v>
      </c>
      <c r="P4021" s="7" t="str">
        <f t="shared" si="565"/>
        <v/>
      </c>
      <c r="R4021">
        <v>0</v>
      </c>
      <c r="S4021">
        <v>1</v>
      </c>
      <c r="T4021">
        <v>2.4</v>
      </c>
      <c r="U4021" t="s">
        <v>25</v>
      </c>
      <c r="W4021" t="str">
        <f t="shared" si="561"/>
        <v>Open</v>
      </c>
      <c r="X4021" t="str">
        <f>_xlfn.XLOOKUP(B4021,'Customers'!A:A,'Customers'!E:E,"")</f>
        <v>Mid-Market</v>
      </c>
      <c r="Y4021">
        <f t="shared" si="562"/>
        <v>0</v>
      </c>
      <c r="Z4021" t="str">
        <f t="shared" si="563"/>
        <v/>
      </c>
      <c r="AA4021">
        <f t="shared" si="566"/>
        <v>0</v>
      </c>
    </row>
    <row r="4022" spans="1:27">
      <c r="A4022" t="s">
        <v>10979</v>
      </c>
      <c r="B4022" t="s">
        <v>1320</v>
      </c>
      <c r="C4022" t="s">
        <v>3260</v>
      </c>
      <c r="D4022" t="s">
        <v>66</v>
      </c>
      <c r="E4022" t="s">
        <v>28</v>
      </c>
      <c r="F4022" t="s">
        <v>10980</v>
      </c>
      <c r="G4022" s="6">
        <f t="shared" si="558"/>
        <v>17626</v>
      </c>
      <c r="H4022" t="s">
        <v>56</v>
      </c>
      <c r="I4022" t="s">
        <v>86</v>
      </c>
      <c r="J4022" t="str">
        <f t="shared" si="559"/>
        <v>Mason Solanki</v>
      </c>
      <c r="K4022" t="s">
        <v>5222</v>
      </c>
      <c r="L4022" s="7">
        <f t="shared" si="564"/>
        <v>45290</v>
      </c>
      <c r="M4022" s="7">
        <v>45305</v>
      </c>
      <c r="N4022" s="1">
        <f t="shared" si="560"/>
        <v>45305</v>
      </c>
      <c r="P4022" s="7" t="str">
        <f t="shared" si="565"/>
        <v/>
      </c>
      <c r="R4022">
        <v>0</v>
      </c>
      <c r="S4022">
        <v>1</v>
      </c>
      <c r="T4022">
        <v>6</v>
      </c>
      <c r="U4022" t="s">
        <v>33</v>
      </c>
      <c r="W4022" t="str">
        <f t="shared" si="561"/>
        <v>Open</v>
      </c>
      <c r="X4022" t="str">
        <f>_xlfn.XLOOKUP(B4022,'Customers'!A:A,'Customers'!E:E,"")</f>
        <v>Mid-Market</v>
      </c>
      <c r="Y4022">
        <f t="shared" si="562"/>
        <v>0</v>
      </c>
      <c r="Z4022" t="str">
        <f t="shared" si="563"/>
        <v/>
      </c>
      <c r="AA4022">
        <f t="shared" si="566"/>
        <v>0</v>
      </c>
    </row>
    <row r="4023" spans="1:27">
      <c r="A4023" t="s">
        <v>10981</v>
      </c>
      <c r="B4023" t="s">
        <v>3243</v>
      </c>
      <c r="C4023" t="s">
        <v>1605</v>
      </c>
      <c r="D4023" t="s">
        <v>53</v>
      </c>
      <c r="E4023" t="s">
        <v>54</v>
      </c>
      <c r="F4023" t="s">
        <v>10982</v>
      </c>
      <c r="G4023" s="6">
        <f t="shared" si="558"/>
        <v>26122</v>
      </c>
      <c r="H4023" t="s">
        <v>56</v>
      </c>
      <c r="I4023" t="s">
        <v>432</v>
      </c>
      <c r="J4023" t="str">
        <f t="shared" si="559"/>
        <v>Owen Mane</v>
      </c>
      <c r="K4023" t="s">
        <v>162</v>
      </c>
      <c r="L4023" s="7">
        <f t="shared" si="564"/>
        <v>44780</v>
      </c>
      <c r="M4023" s="7">
        <v>44832</v>
      </c>
      <c r="N4023" s="1">
        <f t="shared" si="560"/>
        <v>44832</v>
      </c>
      <c r="P4023" s="7" t="str">
        <f t="shared" si="565"/>
        <v/>
      </c>
      <c r="R4023">
        <v>0</v>
      </c>
      <c r="S4023">
        <v>1</v>
      </c>
      <c r="T4023">
        <v>1.1000000000000001</v>
      </c>
      <c r="U4023" t="s">
        <v>33</v>
      </c>
      <c r="W4023" t="str">
        <f t="shared" si="561"/>
        <v>Open</v>
      </c>
      <c r="X4023" t="str">
        <f>_xlfn.XLOOKUP(B4023,'Customers'!A:A,'Customers'!E:E,"")</f>
        <v>Enterprise</v>
      </c>
      <c r="Y4023">
        <f t="shared" si="562"/>
        <v>0</v>
      </c>
      <c r="Z4023" t="str">
        <f t="shared" si="563"/>
        <v/>
      </c>
      <c r="AA4023">
        <f t="shared" si="566"/>
        <v>0</v>
      </c>
    </row>
    <row r="4024" spans="1:27">
      <c r="A4024" t="s">
        <v>10983</v>
      </c>
      <c r="B4024" t="s">
        <v>6502</v>
      </c>
      <c r="C4024" t="s">
        <v>18</v>
      </c>
      <c r="D4024" t="s">
        <v>37</v>
      </c>
      <c r="E4024" t="s">
        <v>45</v>
      </c>
      <c r="F4024" t="s">
        <v>10984</v>
      </c>
      <c r="G4024" s="6">
        <f t="shared" si="558"/>
        <v>89231</v>
      </c>
      <c r="H4024" t="s">
        <v>39</v>
      </c>
      <c r="I4024" t="s">
        <v>105</v>
      </c>
      <c r="J4024" t="str">
        <f t="shared" si="559"/>
        <v>Hemangini Bahri</v>
      </c>
      <c r="K4024" t="s">
        <v>6332</v>
      </c>
      <c r="L4024" s="7">
        <f t="shared" si="564"/>
        <v>44944</v>
      </c>
      <c r="N4024" s="1" t="str">
        <f t="shared" si="560"/>
        <v/>
      </c>
      <c r="P4024" s="7" t="str">
        <f t="shared" si="565"/>
        <v/>
      </c>
      <c r="R4024">
        <v>0</v>
      </c>
      <c r="S4024">
        <v>1</v>
      </c>
      <c r="T4024">
        <v>6.4</v>
      </c>
      <c r="U4024" t="s">
        <v>42</v>
      </c>
      <c r="W4024" t="str">
        <f t="shared" si="561"/>
        <v>Open</v>
      </c>
      <c r="X4024" t="str">
        <f>_xlfn.XLOOKUP(B4024,'Customers'!A:A,'Customers'!E:E,"")</f>
        <v>SMB</v>
      </c>
      <c r="Y4024">
        <f t="shared" si="562"/>
        <v>0</v>
      </c>
      <c r="Z4024" t="str">
        <f t="shared" si="563"/>
        <v/>
      </c>
      <c r="AA4024">
        <f t="shared" si="566"/>
        <v>0</v>
      </c>
    </row>
    <row r="4025" spans="1:27">
      <c r="A4025" t="s">
        <v>10985</v>
      </c>
      <c r="B4025" t="s">
        <v>7502</v>
      </c>
      <c r="C4025" t="s">
        <v>5322</v>
      </c>
      <c r="D4025" t="s">
        <v>183</v>
      </c>
      <c r="E4025" t="s">
        <v>45</v>
      </c>
      <c r="F4025" t="s">
        <v>10986</v>
      </c>
      <c r="G4025" s="6">
        <f t="shared" si="558"/>
        <v>4910</v>
      </c>
      <c r="H4025" t="s">
        <v>39</v>
      </c>
      <c r="I4025" t="s">
        <v>156</v>
      </c>
      <c r="J4025" t="str">
        <f t="shared" si="559"/>
        <v>Lakshmi Hayre</v>
      </c>
      <c r="K4025" t="s">
        <v>2317</v>
      </c>
      <c r="L4025" s="7">
        <f t="shared" si="564"/>
        <v>45232</v>
      </c>
      <c r="M4025" s="7">
        <v>45311</v>
      </c>
      <c r="N4025" s="1">
        <f t="shared" si="560"/>
        <v>45311</v>
      </c>
      <c r="P4025" s="7" t="str">
        <f t="shared" si="565"/>
        <v/>
      </c>
      <c r="R4025">
        <v>0</v>
      </c>
      <c r="S4025">
        <v>1</v>
      </c>
      <c r="T4025">
        <v>33.6</v>
      </c>
      <c r="U4025" t="s">
        <v>58</v>
      </c>
      <c r="W4025" t="str">
        <f t="shared" si="561"/>
        <v>Open</v>
      </c>
      <c r="X4025" t="str">
        <f>_xlfn.XLOOKUP(B4025,'Customers'!A:A,'Customers'!E:E,"")</f>
        <v>Mid-Market</v>
      </c>
      <c r="Y4025">
        <f t="shared" si="562"/>
        <v>0</v>
      </c>
      <c r="Z4025" t="str">
        <f t="shared" si="563"/>
        <v/>
      </c>
      <c r="AA4025">
        <f t="shared" si="566"/>
        <v>0</v>
      </c>
    </row>
    <row r="4026" spans="1:27">
      <c r="A4026" t="s">
        <v>10987</v>
      </c>
      <c r="B4026" t="s">
        <v>7359</v>
      </c>
      <c r="C4026" t="s">
        <v>18</v>
      </c>
      <c r="D4026" t="s">
        <v>19</v>
      </c>
      <c r="E4026" t="s">
        <v>115</v>
      </c>
      <c r="F4026" t="s">
        <v>1411</v>
      </c>
      <c r="G4026" s="6">
        <f t="shared" si="558"/>
        <v>9000</v>
      </c>
      <c r="H4026" t="s">
        <v>22</v>
      </c>
      <c r="I4026" t="s">
        <v>361</v>
      </c>
      <c r="J4026" t="str">
        <f t="shared" si="559"/>
        <v>Jalsa Parsa</v>
      </c>
      <c r="K4026" t="s">
        <v>7294</v>
      </c>
      <c r="L4026" s="7">
        <f t="shared" si="564"/>
        <v>45501</v>
      </c>
      <c r="M4026" s="7">
        <v>45616</v>
      </c>
      <c r="N4026" s="1">
        <f t="shared" si="560"/>
        <v>45616</v>
      </c>
      <c r="O4026" s="7">
        <v>45677</v>
      </c>
      <c r="P4026" s="7">
        <f t="shared" si="565"/>
        <v>45677</v>
      </c>
      <c r="Q4026">
        <v>176</v>
      </c>
      <c r="R4026">
        <v>0</v>
      </c>
      <c r="S4026">
        <v>1</v>
      </c>
      <c r="T4026">
        <v>33</v>
      </c>
      <c r="U4026" t="s">
        <v>33</v>
      </c>
      <c r="W4026" t="str">
        <f t="shared" si="561"/>
        <v>Lost</v>
      </c>
      <c r="X4026" t="str">
        <f>_xlfn.XLOOKUP(B4026,'Customers'!A:A,'Customers'!E:E,"")</f>
        <v>Enterprise</v>
      </c>
      <c r="Y4026">
        <f t="shared" si="562"/>
        <v>1</v>
      </c>
      <c r="Z4026">
        <f t="shared" si="563"/>
        <v>61</v>
      </c>
      <c r="AA4026">
        <f t="shared" si="566"/>
        <v>1</v>
      </c>
    </row>
    <row r="4027" spans="1:27">
      <c r="A4027" t="s">
        <v>10988</v>
      </c>
      <c r="B4027" t="s">
        <v>683</v>
      </c>
      <c r="C4027" t="s">
        <v>2419</v>
      </c>
      <c r="D4027" t="s">
        <v>53</v>
      </c>
      <c r="E4027" t="s">
        <v>91</v>
      </c>
      <c r="F4027" t="s">
        <v>10989</v>
      </c>
      <c r="G4027" s="6">
        <f t="shared" si="558"/>
        <v>36049</v>
      </c>
      <c r="H4027" t="s">
        <v>161</v>
      </c>
      <c r="I4027" t="s">
        <v>86</v>
      </c>
      <c r="J4027" t="str">
        <f t="shared" si="559"/>
        <v>Mason Solanki</v>
      </c>
      <c r="K4027" t="s">
        <v>3494</v>
      </c>
      <c r="L4027" s="7">
        <f t="shared" si="564"/>
        <v>45630</v>
      </c>
      <c r="M4027" s="7">
        <v>45777</v>
      </c>
      <c r="N4027" s="1">
        <f t="shared" si="560"/>
        <v>45777</v>
      </c>
      <c r="O4027" s="7">
        <v>45761</v>
      </c>
      <c r="P4027" s="7">
        <f t="shared" si="565"/>
        <v>45761</v>
      </c>
      <c r="Q4027">
        <v>131</v>
      </c>
      <c r="R4027">
        <v>0</v>
      </c>
      <c r="S4027">
        <v>1</v>
      </c>
      <c r="T4027">
        <v>5.4</v>
      </c>
      <c r="U4027" t="s">
        <v>33</v>
      </c>
      <c r="W4027" t="str">
        <f t="shared" si="561"/>
        <v>Won</v>
      </c>
      <c r="X4027" t="str">
        <f>_xlfn.XLOOKUP(B4027,'Customers'!A:A,'Customers'!E:E,"")</f>
        <v>Enterprise</v>
      </c>
      <c r="Y4027">
        <f t="shared" si="562"/>
        <v>1</v>
      </c>
      <c r="Z4027">
        <f t="shared" si="563"/>
        <v>-16</v>
      </c>
      <c r="AA4027">
        <f t="shared" si="566"/>
        <v>0</v>
      </c>
    </row>
    <row r="4028" spans="1:27">
      <c r="A4028" t="s">
        <v>10990</v>
      </c>
      <c r="B4028" t="s">
        <v>1247</v>
      </c>
      <c r="C4028" t="s">
        <v>1634</v>
      </c>
      <c r="D4028" t="s">
        <v>66</v>
      </c>
      <c r="E4028" t="s">
        <v>54</v>
      </c>
      <c r="F4028" t="s">
        <v>10991</v>
      </c>
      <c r="G4028" s="6">
        <f t="shared" si="558"/>
        <v>12206</v>
      </c>
      <c r="H4028" t="s">
        <v>161</v>
      </c>
      <c r="I4028" t="s">
        <v>897</v>
      </c>
      <c r="J4028" t="str">
        <f t="shared" si="559"/>
        <v>Amruta Sinha</v>
      </c>
      <c r="K4028" t="s">
        <v>8653</v>
      </c>
      <c r="L4028" s="7">
        <f t="shared" si="564"/>
        <v>45011</v>
      </c>
      <c r="N4028" s="1" t="str">
        <f t="shared" si="560"/>
        <v/>
      </c>
      <c r="P4028" s="7" t="str">
        <f t="shared" si="565"/>
        <v/>
      </c>
      <c r="R4028">
        <v>0</v>
      </c>
      <c r="S4028">
        <v>1</v>
      </c>
      <c r="T4028">
        <v>30.8</v>
      </c>
      <c r="U4028" t="s">
        <v>42</v>
      </c>
      <c r="W4028" t="str">
        <f t="shared" si="561"/>
        <v>Open</v>
      </c>
      <c r="X4028" t="str">
        <f>_xlfn.XLOOKUP(B4028,'Customers'!A:A,'Customers'!E:E,"")</f>
        <v>SMB</v>
      </c>
      <c r="Y4028">
        <f t="shared" si="562"/>
        <v>0</v>
      </c>
      <c r="Z4028" t="str">
        <f t="shared" si="563"/>
        <v/>
      </c>
      <c r="AA4028">
        <f t="shared" si="566"/>
        <v>0</v>
      </c>
    </row>
    <row r="4029" spans="1:27">
      <c r="A4029" t="s">
        <v>10992</v>
      </c>
      <c r="B4029" t="s">
        <v>4220</v>
      </c>
      <c r="C4029" t="s">
        <v>18</v>
      </c>
      <c r="D4029" t="s">
        <v>53</v>
      </c>
      <c r="E4029" t="s">
        <v>91</v>
      </c>
      <c r="F4029" t="s">
        <v>10993</v>
      </c>
      <c r="G4029" s="6">
        <f t="shared" si="558"/>
        <v>24241</v>
      </c>
      <c r="H4029" t="s">
        <v>79</v>
      </c>
      <c r="I4029" t="s">
        <v>86</v>
      </c>
      <c r="J4029" t="str">
        <f t="shared" si="559"/>
        <v>Mason Solanki</v>
      </c>
      <c r="K4029" t="s">
        <v>1517</v>
      </c>
      <c r="L4029" s="7">
        <f t="shared" si="564"/>
        <v>44805</v>
      </c>
      <c r="M4029" s="7">
        <v>44961</v>
      </c>
      <c r="N4029" s="1">
        <f t="shared" si="560"/>
        <v>44961</v>
      </c>
      <c r="O4029" s="7">
        <v>44903</v>
      </c>
      <c r="P4029" s="7">
        <f t="shared" si="565"/>
        <v>44903</v>
      </c>
      <c r="Q4029">
        <v>98</v>
      </c>
      <c r="R4029">
        <v>0</v>
      </c>
      <c r="S4029">
        <v>1</v>
      </c>
      <c r="T4029">
        <v>24.9</v>
      </c>
      <c r="U4029" t="s">
        <v>25</v>
      </c>
      <c r="W4029" t="str">
        <f t="shared" si="561"/>
        <v>Won</v>
      </c>
      <c r="X4029" t="str">
        <f>_xlfn.XLOOKUP(B4029,'Customers'!A:A,'Customers'!E:E,"")</f>
        <v>SMB</v>
      </c>
      <c r="Y4029">
        <f t="shared" si="562"/>
        <v>1</v>
      </c>
      <c r="Z4029">
        <f t="shared" si="563"/>
        <v>-58</v>
      </c>
      <c r="AA4029">
        <f t="shared" si="566"/>
        <v>0</v>
      </c>
    </row>
    <row r="4030" spans="1:27">
      <c r="A4030" t="s">
        <v>10994</v>
      </c>
      <c r="B4030" t="s">
        <v>9052</v>
      </c>
      <c r="C4030" t="s">
        <v>2205</v>
      </c>
      <c r="D4030" t="s">
        <v>19</v>
      </c>
      <c r="E4030" t="s">
        <v>177</v>
      </c>
      <c r="F4030" t="s">
        <v>10995</v>
      </c>
      <c r="G4030" s="6">
        <f t="shared" si="558"/>
        <v>5843</v>
      </c>
      <c r="H4030" t="s">
        <v>161</v>
      </c>
      <c r="I4030" t="s">
        <v>145</v>
      </c>
      <c r="J4030" t="str">
        <f t="shared" si="559"/>
        <v>Krish Varughese</v>
      </c>
      <c r="K4030" t="s">
        <v>1844</v>
      </c>
      <c r="L4030" s="7">
        <f t="shared" si="564"/>
        <v>44609</v>
      </c>
      <c r="M4030" s="7">
        <v>44756</v>
      </c>
      <c r="N4030" s="1">
        <f t="shared" si="560"/>
        <v>44756</v>
      </c>
      <c r="P4030" s="7" t="str">
        <f t="shared" si="565"/>
        <v/>
      </c>
      <c r="R4030">
        <v>0</v>
      </c>
      <c r="S4030">
        <v>1</v>
      </c>
      <c r="U4030" t="s">
        <v>100</v>
      </c>
      <c r="W4030" t="str">
        <f t="shared" si="561"/>
        <v>Open</v>
      </c>
      <c r="X4030" t="str">
        <f>_xlfn.XLOOKUP(B4030,'Customers'!A:A,'Customers'!E:E,"")</f>
        <v>SMB</v>
      </c>
      <c r="Y4030">
        <f t="shared" si="562"/>
        <v>0</v>
      </c>
      <c r="Z4030" t="str">
        <f t="shared" si="563"/>
        <v/>
      </c>
      <c r="AA4030">
        <f t="shared" si="566"/>
        <v>0</v>
      </c>
    </row>
    <row r="4031" spans="1:27">
      <c r="A4031" t="s">
        <v>10996</v>
      </c>
      <c r="B4031" t="s">
        <v>952</v>
      </c>
      <c r="C4031" t="s">
        <v>1002</v>
      </c>
      <c r="D4031" t="s">
        <v>37</v>
      </c>
      <c r="E4031" t="s">
        <v>115</v>
      </c>
      <c r="F4031" t="s">
        <v>10997</v>
      </c>
      <c r="G4031" s="6">
        <f t="shared" si="558"/>
        <v>118710</v>
      </c>
      <c r="H4031" t="s">
        <v>39</v>
      </c>
      <c r="I4031" t="s">
        <v>73</v>
      </c>
      <c r="J4031" t="str">
        <f t="shared" si="559"/>
        <v>Karan Karnik</v>
      </c>
      <c r="K4031" t="s">
        <v>1440</v>
      </c>
      <c r="L4031" s="7">
        <f t="shared" si="564"/>
        <v>44935</v>
      </c>
      <c r="M4031" s="7">
        <v>45090</v>
      </c>
      <c r="N4031" s="1">
        <f t="shared" si="560"/>
        <v>45090</v>
      </c>
      <c r="O4031" s="7">
        <v>45052</v>
      </c>
      <c r="P4031" s="7">
        <f t="shared" si="565"/>
        <v>45052</v>
      </c>
      <c r="Q4031">
        <v>117</v>
      </c>
      <c r="R4031">
        <v>0</v>
      </c>
      <c r="S4031">
        <v>1</v>
      </c>
      <c r="U4031" t="s">
        <v>42</v>
      </c>
      <c r="W4031" t="str">
        <f t="shared" si="561"/>
        <v>Lost</v>
      </c>
      <c r="X4031" t="str">
        <f>_xlfn.XLOOKUP(B4031,'Customers'!A:A,'Customers'!E:E,"")</f>
        <v>SMB</v>
      </c>
      <c r="Y4031">
        <f t="shared" si="562"/>
        <v>1</v>
      </c>
      <c r="Z4031">
        <f t="shared" si="563"/>
        <v>-38</v>
      </c>
      <c r="AA4031">
        <f t="shared" si="566"/>
        <v>0</v>
      </c>
    </row>
    <row r="4032" spans="1:27">
      <c r="A4032" t="s">
        <v>10998</v>
      </c>
      <c r="B4032" t="s">
        <v>10999</v>
      </c>
      <c r="C4032" t="s">
        <v>251</v>
      </c>
      <c r="D4032" t="s">
        <v>183</v>
      </c>
      <c r="E4032" t="s">
        <v>54</v>
      </c>
      <c r="F4032" t="s">
        <v>11000</v>
      </c>
      <c r="G4032" s="6">
        <f t="shared" si="558"/>
        <v>3893</v>
      </c>
      <c r="H4032" t="s">
        <v>151</v>
      </c>
      <c r="I4032" t="s">
        <v>73</v>
      </c>
      <c r="J4032" t="str">
        <f t="shared" si="559"/>
        <v>Karan Karnik</v>
      </c>
      <c r="K4032" t="s">
        <v>4803</v>
      </c>
      <c r="L4032" s="7">
        <f t="shared" si="564"/>
        <v>45210</v>
      </c>
      <c r="M4032" s="7">
        <v>45322</v>
      </c>
      <c r="N4032" s="1">
        <f t="shared" si="560"/>
        <v>45322</v>
      </c>
      <c r="P4032" s="7" t="str">
        <f t="shared" si="565"/>
        <v/>
      </c>
      <c r="R4032">
        <v>0</v>
      </c>
      <c r="S4032">
        <v>1</v>
      </c>
      <c r="T4032">
        <v>22.5</v>
      </c>
      <c r="U4032" t="s">
        <v>33</v>
      </c>
      <c r="W4032" t="str">
        <f t="shared" si="561"/>
        <v>Open</v>
      </c>
      <c r="X4032" t="str">
        <f>_xlfn.XLOOKUP(B4032,'Customers'!A:A,'Customers'!E:E,"")</f>
        <v>Mid-Market</v>
      </c>
      <c r="Y4032">
        <f t="shared" si="562"/>
        <v>0</v>
      </c>
      <c r="Z4032" t="str">
        <f t="shared" si="563"/>
        <v/>
      </c>
      <c r="AA4032">
        <f t="shared" si="566"/>
        <v>0</v>
      </c>
    </row>
    <row r="4033" spans="1:27">
      <c r="A4033" t="s">
        <v>11001</v>
      </c>
      <c r="B4033" t="s">
        <v>1846</v>
      </c>
      <c r="C4033" t="s">
        <v>1160</v>
      </c>
      <c r="D4033" t="s">
        <v>66</v>
      </c>
      <c r="E4033" t="s">
        <v>45</v>
      </c>
      <c r="F4033" t="s">
        <v>11002</v>
      </c>
      <c r="G4033" s="6">
        <f t="shared" si="558"/>
        <v>23233</v>
      </c>
      <c r="H4033" t="s">
        <v>151</v>
      </c>
      <c r="I4033" t="s">
        <v>274</v>
      </c>
      <c r="J4033" t="str">
        <f t="shared" si="559"/>
        <v>Rachit Lall</v>
      </c>
      <c r="K4033" t="s">
        <v>5666</v>
      </c>
      <c r="L4033" s="7">
        <f t="shared" si="564"/>
        <v>45380</v>
      </c>
      <c r="M4033" s="7">
        <v>45475</v>
      </c>
      <c r="N4033" s="1">
        <f t="shared" si="560"/>
        <v>45475</v>
      </c>
      <c r="P4033" s="7" t="str">
        <f t="shared" si="565"/>
        <v/>
      </c>
      <c r="R4033">
        <v>0</v>
      </c>
      <c r="S4033">
        <v>1</v>
      </c>
      <c r="T4033">
        <v>5.5</v>
      </c>
      <c r="U4033" t="s">
        <v>42</v>
      </c>
      <c r="W4033" t="str">
        <f t="shared" si="561"/>
        <v>Open</v>
      </c>
      <c r="X4033" t="str">
        <f>_xlfn.XLOOKUP(B4033,'Customers'!A:A,'Customers'!E:E,"")</f>
        <v>SMB</v>
      </c>
      <c r="Y4033">
        <f t="shared" si="562"/>
        <v>0</v>
      </c>
      <c r="Z4033" t="str">
        <f t="shared" si="563"/>
        <v/>
      </c>
      <c r="AA4033">
        <f t="shared" si="566"/>
        <v>0</v>
      </c>
    </row>
    <row r="4034" spans="1:27">
      <c r="A4034" t="s">
        <v>11003</v>
      </c>
      <c r="B4034" t="s">
        <v>1575</v>
      </c>
      <c r="C4034" t="s">
        <v>18</v>
      </c>
      <c r="D4034" t="s">
        <v>19</v>
      </c>
      <c r="E4034" t="s">
        <v>115</v>
      </c>
      <c r="F4034" t="s">
        <v>11004</v>
      </c>
      <c r="G4034" s="6">
        <f t="shared" ref="G4034:G4097" si="567">IF(F4034="","",IF(RIGHT(UPPER(SUBSTITUTE(SUBSTITUTE(SUBSTITUTE(TRIM(F4034),"$",""),",","")," ","")),1)="K",VALUE(LEFT(UPPER(SUBSTITUTE(SUBSTITUTE(SUBSTITUTE(TRIM(F4034),"$",""),",","")," ","")),LEN(UPPER(SUBSTITUTE(SUBSTITUTE(SUBSTITUTE(TRIM(F4034),"$",""),",","")," ","")))-1))*1000,IF(RIGHT(UPPER(SUBSTITUTE(SUBSTITUTE(SUBSTITUTE(TRIM(F4034),"$",""),",","")," ","")),1)="M",VALUE(LEFT(UPPER(SUBSTITUTE(SUBSTITUTE(SUBSTITUTE(TRIM(F4034),"$",""),",","")," ","")),LEN(UPPER(SUBSTITUTE(SUBSTITUTE(SUBSTITUTE(TRIM(F4034),"$",""),",","")," ","")))-1))*1000000,VALUE(SUBSTITUTE(SUBSTITUTE(SUBSTITUTE(TRIM(F4034),"$",""),",","")," ","")))))</f>
        <v>2791</v>
      </c>
      <c r="H4034" t="s">
        <v>151</v>
      </c>
      <c r="I4034" t="s">
        <v>105</v>
      </c>
      <c r="J4034" t="str">
        <f t="shared" ref="J4034:J4097" si="568">PROPER(TRIM(I4034))</f>
        <v>Hemangini Bahri</v>
      </c>
      <c r="K4034" t="s">
        <v>2009</v>
      </c>
      <c r="L4034" s="7">
        <f t="shared" si="564"/>
        <v>45344</v>
      </c>
      <c r="M4034" s="7">
        <v>45444</v>
      </c>
      <c r="N4034" s="1">
        <f t="shared" ref="N4034:N4097" si="569">IF(M4034="","",IF(ISNUMBER(M4034),M4034,IF(ISNUMBER(SEARCH("/",M4034)),DATE(VALUE(RIGHT(M4034,4)),VALUE(MID(M4034,4,2)),VALUE(LEFT(M4034,2))),DATE(VALUE(LEFT(M4034,4)),VALUE(MID(M4034,6,2)),VALUE(RIGHT(M4034,2))))))</f>
        <v>45444</v>
      </c>
      <c r="O4034" s="7">
        <v>45469</v>
      </c>
      <c r="P4034" s="7">
        <f t="shared" si="565"/>
        <v>45469</v>
      </c>
      <c r="Q4034">
        <v>125</v>
      </c>
      <c r="R4034">
        <v>0</v>
      </c>
      <c r="S4034">
        <v>1</v>
      </c>
      <c r="U4034" t="s">
        <v>25</v>
      </c>
      <c r="W4034" t="str">
        <f t="shared" ref="W4034:W4097" si="570">IF(E4034="","",IF(E4034="Closed Won","Won",IF(E4034="Closed Lost","Lost","Open")))</f>
        <v>Lost</v>
      </c>
      <c r="X4034" t="str">
        <f>_xlfn.XLOOKUP(B4034,'Customers'!A:A,'Customers'!E:E,"")</f>
        <v>Enterprise</v>
      </c>
      <c r="Y4034">
        <f t="shared" ref="Y4034:Y4097" si="571">IF(OR(W4034="Won",W4034="Lost"),1,0)</f>
        <v>1</v>
      </c>
      <c r="Z4034">
        <f t="shared" ref="Z4034:Z4097" si="572">IF(OR(N4034="",P4034=""),"",P4034-N4034)</f>
        <v>25</v>
      </c>
      <c r="AA4034">
        <f t="shared" si="566"/>
        <v>0</v>
      </c>
    </row>
    <row r="4035" spans="1:27">
      <c r="A4035" t="s">
        <v>11005</v>
      </c>
      <c r="B4035" t="s">
        <v>1498</v>
      </c>
      <c r="C4035" t="s">
        <v>18</v>
      </c>
      <c r="D4035" t="s">
        <v>19</v>
      </c>
      <c r="E4035" t="s">
        <v>91</v>
      </c>
      <c r="F4035" t="s">
        <v>11006</v>
      </c>
      <c r="G4035" s="6">
        <f t="shared" si="567"/>
        <v>7279</v>
      </c>
      <c r="H4035" t="s">
        <v>39</v>
      </c>
      <c r="I4035" t="s">
        <v>133</v>
      </c>
      <c r="J4035" t="str">
        <f t="shared" si="568"/>
        <v>Aachal Soni</v>
      </c>
      <c r="K4035" t="s">
        <v>11007</v>
      </c>
      <c r="L4035" s="7">
        <f t="shared" ref="L4035:L4098" si="573">IF(K4035="","",IF(ISNUMBER(K4035),K4035,IF(ISNUMBER(SEARCH("/",K4035)),DATE(VALUE(RIGHT(K4035,4)),VALUE(MID(K4035,4,2)),VALUE(LEFT(K4035,2))),DATE(VALUE(LEFT(K4035,4)),VALUE(MID(K4035,6,2)),VALUE(RIGHT(K4035,2))))))</f>
        <v>45108</v>
      </c>
      <c r="M4035" s="7">
        <v>45251</v>
      </c>
      <c r="N4035" s="1">
        <f t="shared" si="569"/>
        <v>45251</v>
      </c>
      <c r="O4035" s="7">
        <v>45198</v>
      </c>
      <c r="P4035" s="7">
        <f t="shared" ref="P4035:P4098" si="574">IF(O4035="","",IF(ISNUMBER(O4035),O4035,DATE(VALUE(LEFT(O4035,4)),VALUE(MID(O4035,6,2)),VALUE(RIGHT(O4035,2)))))</f>
        <v>45198</v>
      </c>
      <c r="Q4035">
        <v>90</v>
      </c>
      <c r="R4035">
        <v>1</v>
      </c>
      <c r="S4035">
        <v>1</v>
      </c>
      <c r="U4035" t="s">
        <v>42</v>
      </c>
      <c r="W4035" t="str">
        <f t="shared" si="570"/>
        <v>Won</v>
      </c>
      <c r="X4035" t="str">
        <f>_xlfn.XLOOKUP(B4035,'Customers'!A:A,'Customers'!E:E,"")</f>
        <v>Mid-Market</v>
      </c>
      <c r="Y4035">
        <f t="shared" si="571"/>
        <v>1</v>
      </c>
      <c r="Z4035">
        <f t="shared" si="572"/>
        <v>-53</v>
      </c>
      <c r="AA4035">
        <f t="shared" ref="AA4035:AA4098" si="575">IF(AND(Y4035=1,Z4035&gt;30),1,0)</f>
        <v>0</v>
      </c>
    </row>
    <row r="4036" spans="1:27">
      <c r="A4036" t="s">
        <v>11008</v>
      </c>
      <c r="B4036" t="s">
        <v>9925</v>
      </c>
      <c r="C4036" t="s">
        <v>1261</v>
      </c>
      <c r="D4036" t="s">
        <v>66</v>
      </c>
      <c r="E4036" t="s">
        <v>177</v>
      </c>
      <c r="F4036" t="s">
        <v>11009</v>
      </c>
      <c r="G4036" s="6">
        <f t="shared" si="567"/>
        <v>14871</v>
      </c>
      <c r="H4036" t="s">
        <v>161</v>
      </c>
      <c r="I4036" t="s">
        <v>80</v>
      </c>
      <c r="J4036" t="str">
        <f t="shared" si="568"/>
        <v>Shivani Natt</v>
      </c>
      <c r="K4036" t="s">
        <v>1289</v>
      </c>
      <c r="L4036" s="7">
        <f t="shared" si="573"/>
        <v>45472</v>
      </c>
      <c r="M4036" s="7">
        <v>45651</v>
      </c>
      <c r="N4036" s="1">
        <f t="shared" si="569"/>
        <v>45651</v>
      </c>
      <c r="P4036" s="7" t="str">
        <f t="shared" si="574"/>
        <v/>
      </c>
      <c r="R4036">
        <v>0</v>
      </c>
      <c r="S4036">
        <v>1</v>
      </c>
      <c r="T4036">
        <v>18.2</v>
      </c>
      <c r="U4036" t="s">
        <v>100</v>
      </c>
      <c r="W4036" t="str">
        <f t="shared" si="570"/>
        <v>Open</v>
      </c>
      <c r="X4036" t="str">
        <f>_xlfn.XLOOKUP(B4036,'Customers'!A:A,'Customers'!E:E,"")</f>
        <v>Mid-Market</v>
      </c>
      <c r="Y4036">
        <f t="shared" si="571"/>
        <v>0</v>
      </c>
      <c r="Z4036" t="str">
        <f t="shared" si="572"/>
        <v/>
      </c>
      <c r="AA4036">
        <f t="shared" si="575"/>
        <v>0</v>
      </c>
    </row>
    <row r="4037" spans="1:27">
      <c r="A4037" t="s">
        <v>11010</v>
      </c>
      <c r="B4037" t="s">
        <v>1846</v>
      </c>
      <c r="C4037" t="s">
        <v>18</v>
      </c>
      <c r="D4037" t="s">
        <v>183</v>
      </c>
      <c r="E4037" t="s">
        <v>54</v>
      </c>
      <c r="F4037" t="s">
        <v>11011</v>
      </c>
      <c r="G4037" s="6">
        <f t="shared" si="567"/>
        <v>13067</v>
      </c>
      <c r="H4037" t="s">
        <v>39</v>
      </c>
      <c r="I4037" t="s">
        <v>844</v>
      </c>
      <c r="J4037" t="str">
        <f t="shared" si="568"/>
        <v>Lakshmi Hayre</v>
      </c>
      <c r="K4037" t="s">
        <v>4158</v>
      </c>
      <c r="L4037" s="7">
        <f t="shared" si="573"/>
        <v>44872</v>
      </c>
      <c r="M4037" s="7">
        <v>45041</v>
      </c>
      <c r="N4037" s="1">
        <f t="shared" si="569"/>
        <v>45041</v>
      </c>
      <c r="P4037" s="7" t="str">
        <f t="shared" si="574"/>
        <v/>
      </c>
      <c r="R4037">
        <v>0</v>
      </c>
      <c r="S4037">
        <v>1</v>
      </c>
      <c r="T4037">
        <v>10.9</v>
      </c>
      <c r="U4037" t="s">
        <v>58</v>
      </c>
      <c r="W4037" t="str">
        <f t="shared" si="570"/>
        <v>Open</v>
      </c>
      <c r="X4037" t="str">
        <f>_xlfn.XLOOKUP(B4037,'Customers'!A:A,'Customers'!E:E,"")</f>
        <v>SMB</v>
      </c>
      <c r="Y4037">
        <f t="shared" si="571"/>
        <v>0</v>
      </c>
      <c r="Z4037" t="str">
        <f t="shared" si="572"/>
        <v/>
      </c>
      <c r="AA4037">
        <f t="shared" si="575"/>
        <v>0</v>
      </c>
    </row>
    <row r="4038" spans="1:27">
      <c r="A4038" t="s">
        <v>11012</v>
      </c>
      <c r="B4038" t="s">
        <v>9130</v>
      </c>
      <c r="C4038" t="s">
        <v>1395</v>
      </c>
      <c r="D4038" t="s">
        <v>53</v>
      </c>
      <c r="E4038" t="s">
        <v>28</v>
      </c>
      <c r="F4038" t="s">
        <v>11013</v>
      </c>
      <c r="G4038" s="6">
        <f t="shared" si="567"/>
        <v>44252</v>
      </c>
      <c r="H4038" t="s">
        <v>56</v>
      </c>
      <c r="I4038" t="s">
        <v>920</v>
      </c>
      <c r="J4038" t="str">
        <f t="shared" si="568"/>
        <v>Mason Solanki</v>
      </c>
      <c r="K4038" t="s">
        <v>2564</v>
      </c>
      <c r="L4038" s="7">
        <f t="shared" si="573"/>
        <v>45304</v>
      </c>
      <c r="M4038" s="7">
        <v>45411</v>
      </c>
      <c r="N4038" s="1">
        <f t="shared" si="569"/>
        <v>45411</v>
      </c>
      <c r="P4038" s="7" t="str">
        <f t="shared" si="574"/>
        <v/>
      </c>
      <c r="R4038">
        <v>0</v>
      </c>
      <c r="S4038">
        <v>1</v>
      </c>
      <c r="T4038">
        <v>27.1</v>
      </c>
      <c r="U4038" t="s">
        <v>42</v>
      </c>
      <c r="W4038" t="str">
        <f t="shared" si="570"/>
        <v>Open</v>
      </c>
      <c r="X4038" t="str">
        <f>_xlfn.XLOOKUP(B4038,'Customers'!A:A,'Customers'!E:E,"")</f>
        <v>SMB</v>
      </c>
      <c r="Y4038">
        <f t="shared" si="571"/>
        <v>0</v>
      </c>
      <c r="Z4038" t="str">
        <f t="shared" si="572"/>
        <v/>
      </c>
      <c r="AA4038">
        <f t="shared" si="575"/>
        <v>0</v>
      </c>
    </row>
    <row r="4039" spans="1:27">
      <c r="A4039" t="s">
        <v>11014</v>
      </c>
      <c r="B4039" t="s">
        <v>261</v>
      </c>
      <c r="C4039" t="s">
        <v>1139</v>
      </c>
      <c r="D4039" t="s">
        <v>53</v>
      </c>
      <c r="E4039" t="s">
        <v>177</v>
      </c>
      <c r="F4039" t="s">
        <v>11015</v>
      </c>
      <c r="G4039" s="6">
        <f t="shared" si="567"/>
        <v>14308</v>
      </c>
      <c r="H4039" t="s">
        <v>172</v>
      </c>
      <c r="I4039" t="s">
        <v>127</v>
      </c>
      <c r="J4039" t="str">
        <f t="shared" si="568"/>
        <v>Kashish Patla</v>
      </c>
      <c r="K4039" t="s">
        <v>4492</v>
      </c>
      <c r="L4039" s="7">
        <f t="shared" si="573"/>
        <v>45512</v>
      </c>
      <c r="M4039" s="7">
        <v>45647</v>
      </c>
      <c r="N4039" s="1">
        <f t="shared" si="569"/>
        <v>45647</v>
      </c>
      <c r="P4039" s="7" t="str">
        <f t="shared" si="574"/>
        <v/>
      </c>
      <c r="R4039">
        <v>0</v>
      </c>
      <c r="S4039">
        <v>1</v>
      </c>
      <c r="T4039">
        <v>29.7</v>
      </c>
      <c r="U4039" t="s">
        <v>33</v>
      </c>
      <c r="W4039" t="str">
        <f t="shared" si="570"/>
        <v>Open</v>
      </c>
      <c r="X4039" t="str">
        <f>_xlfn.XLOOKUP(B4039,'Customers'!A:A,'Customers'!E:E,"")</f>
        <v>Mid-Market</v>
      </c>
      <c r="Y4039">
        <f t="shared" si="571"/>
        <v>0</v>
      </c>
      <c r="Z4039" t="str">
        <f t="shared" si="572"/>
        <v/>
      </c>
      <c r="AA4039">
        <f t="shared" si="575"/>
        <v>0</v>
      </c>
    </row>
    <row r="4040" spans="1:27">
      <c r="A4040" t="s">
        <v>11016</v>
      </c>
      <c r="B4040" t="s">
        <v>872</v>
      </c>
      <c r="C4040" t="s">
        <v>1472</v>
      </c>
      <c r="D4040" t="s">
        <v>37</v>
      </c>
      <c r="E4040" t="s">
        <v>115</v>
      </c>
      <c r="F4040" t="s">
        <v>11017</v>
      </c>
      <c r="G4040" s="6">
        <f t="shared" si="567"/>
        <v>87000</v>
      </c>
      <c r="H4040" t="s">
        <v>22</v>
      </c>
      <c r="I4040" t="s">
        <v>68</v>
      </c>
      <c r="J4040" t="str">
        <f t="shared" si="568"/>
        <v>Anamika Keer</v>
      </c>
      <c r="K4040" t="s">
        <v>2579</v>
      </c>
      <c r="L4040" s="7">
        <f t="shared" si="573"/>
        <v>45187</v>
      </c>
      <c r="M4040" s="7">
        <v>45317</v>
      </c>
      <c r="N4040" s="1">
        <f t="shared" si="569"/>
        <v>45317</v>
      </c>
      <c r="O4040" s="7">
        <v>45350</v>
      </c>
      <c r="P4040" s="7">
        <f t="shared" si="574"/>
        <v>45350</v>
      </c>
      <c r="Q4040">
        <v>163</v>
      </c>
      <c r="R4040">
        <v>0</v>
      </c>
      <c r="S4040">
        <v>1</v>
      </c>
      <c r="T4040">
        <v>16.5</v>
      </c>
      <c r="U4040" t="s">
        <v>33</v>
      </c>
      <c r="W4040" t="str">
        <f t="shared" si="570"/>
        <v>Lost</v>
      </c>
      <c r="X4040" t="str">
        <f>_xlfn.XLOOKUP(B4040,'Customers'!A:A,'Customers'!E:E,"")</f>
        <v>Mid-Market</v>
      </c>
      <c r="Y4040">
        <f t="shared" si="571"/>
        <v>1</v>
      </c>
      <c r="Z4040">
        <f t="shared" si="572"/>
        <v>33</v>
      </c>
      <c r="AA4040">
        <f t="shared" si="575"/>
        <v>1</v>
      </c>
    </row>
    <row r="4041" spans="1:27">
      <c r="A4041" t="s">
        <v>11018</v>
      </c>
      <c r="B4041" t="s">
        <v>5886</v>
      </c>
      <c r="C4041" t="s">
        <v>2307</v>
      </c>
      <c r="D4041" t="s">
        <v>53</v>
      </c>
      <c r="E4041" t="s">
        <v>177</v>
      </c>
      <c r="F4041" t="s">
        <v>11019</v>
      </c>
      <c r="G4041" s="6">
        <f t="shared" si="567"/>
        <v>45802</v>
      </c>
      <c r="H4041" t="s">
        <v>151</v>
      </c>
      <c r="I4041" t="s">
        <v>93</v>
      </c>
      <c r="J4041" t="str">
        <f t="shared" si="568"/>
        <v>Owen Mane</v>
      </c>
      <c r="K4041" t="s">
        <v>658</v>
      </c>
      <c r="L4041" s="7">
        <f t="shared" si="573"/>
        <v>45540</v>
      </c>
      <c r="M4041" s="7">
        <v>45717</v>
      </c>
      <c r="N4041" s="1">
        <f t="shared" si="569"/>
        <v>45717</v>
      </c>
      <c r="P4041" s="7" t="str">
        <f t="shared" si="574"/>
        <v/>
      </c>
      <c r="R4041">
        <v>0</v>
      </c>
      <c r="S4041">
        <v>1</v>
      </c>
      <c r="T4041">
        <v>2.2000000000000002</v>
      </c>
      <c r="U4041" t="s">
        <v>25</v>
      </c>
      <c r="W4041" t="str">
        <f t="shared" si="570"/>
        <v>Open</v>
      </c>
      <c r="X4041" t="str">
        <f>_xlfn.XLOOKUP(B4041,'Customers'!A:A,'Customers'!E:E,"")</f>
        <v>Mid-Market</v>
      </c>
      <c r="Y4041">
        <f t="shared" si="571"/>
        <v>0</v>
      </c>
      <c r="Z4041" t="str">
        <f t="shared" si="572"/>
        <v/>
      </c>
      <c r="AA4041">
        <f t="shared" si="575"/>
        <v>0</v>
      </c>
    </row>
    <row r="4042" spans="1:27">
      <c r="A4042" t="s">
        <v>11020</v>
      </c>
      <c r="B4042" t="s">
        <v>7359</v>
      </c>
      <c r="C4042" t="s">
        <v>6286</v>
      </c>
      <c r="D4042" t="s">
        <v>19</v>
      </c>
      <c r="E4042" t="s">
        <v>177</v>
      </c>
      <c r="F4042" t="s">
        <v>11021</v>
      </c>
      <c r="G4042" s="6">
        <f t="shared" si="567"/>
        <v>8604</v>
      </c>
      <c r="H4042" t="s">
        <v>47</v>
      </c>
      <c r="I4042" t="s">
        <v>614</v>
      </c>
      <c r="J4042" t="str">
        <f t="shared" si="568"/>
        <v>Anamika Keer</v>
      </c>
      <c r="K4042" t="s">
        <v>3024</v>
      </c>
      <c r="L4042" s="7">
        <f t="shared" si="573"/>
        <v>44987</v>
      </c>
      <c r="M4042" s="7">
        <v>45066</v>
      </c>
      <c r="N4042" s="1">
        <f t="shared" si="569"/>
        <v>45066</v>
      </c>
      <c r="P4042" s="7" t="str">
        <f t="shared" si="574"/>
        <v/>
      </c>
      <c r="R4042">
        <v>0</v>
      </c>
      <c r="S4042">
        <v>1</v>
      </c>
      <c r="T4042">
        <v>16.600000000000001</v>
      </c>
      <c r="U4042" t="s">
        <v>58</v>
      </c>
      <c r="W4042" t="str">
        <f t="shared" si="570"/>
        <v>Open</v>
      </c>
      <c r="X4042" t="str">
        <f>_xlfn.XLOOKUP(B4042,'Customers'!A:A,'Customers'!E:E,"")</f>
        <v>Enterprise</v>
      </c>
      <c r="Y4042">
        <f t="shared" si="571"/>
        <v>0</v>
      </c>
      <c r="Z4042" t="str">
        <f t="shared" si="572"/>
        <v/>
      </c>
      <c r="AA4042">
        <f t="shared" si="575"/>
        <v>0</v>
      </c>
    </row>
    <row r="4043" spans="1:27">
      <c r="A4043" t="s">
        <v>11022</v>
      </c>
      <c r="B4043" t="s">
        <v>11023</v>
      </c>
      <c r="C4043" t="s">
        <v>18</v>
      </c>
      <c r="D4043" t="s">
        <v>53</v>
      </c>
      <c r="E4043" t="s">
        <v>28</v>
      </c>
      <c r="F4043" t="s">
        <v>11024</v>
      </c>
      <c r="G4043" s="6">
        <f t="shared" si="567"/>
        <v>31964</v>
      </c>
      <c r="H4043" t="s">
        <v>151</v>
      </c>
      <c r="I4043" t="s">
        <v>31</v>
      </c>
      <c r="J4043" t="str">
        <f t="shared" si="568"/>
        <v>Ati Seshadri</v>
      </c>
      <c r="K4043" t="s">
        <v>2528</v>
      </c>
      <c r="L4043" s="7">
        <f t="shared" si="573"/>
        <v>44608</v>
      </c>
      <c r="M4043" s="7">
        <v>44732</v>
      </c>
      <c r="N4043" s="1">
        <f t="shared" si="569"/>
        <v>44732</v>
      </c>
      <c r="P4043" s="7" t="str">
        <f t="shared" si="574"/>
        <v/>
      </c>
      <c r="R4043">
        <v>0</v>
      </c>
      <c r="S4043">
        <v>1</v>
      </c>
      <c r="T4043">
        <v>0.6</v>
      </c>
      <c r="U4043" t="s">
        <v>42</v>
      </c>
      <c r="W4043" t="str">
        <f t="shared" si="570"/>
        <v>Open</v>
      </c>
      <c r="X4043" t="str">
        <f>_xlfn.XLOOKUP(B4043,'Customers'!A:A,'Customers'!E:E,"")</f>
        <v>Mid-Market</v>
      </c>
      <c r="Y4043">
        <f t="shared" si="571"/>
        <v>0</v>
      </c>
      <c r="Z4043" t="str">
        <f t="shared" si="572"/>
        <v/>
      </c>
      <c r="AA4043">
        <f t="shared" si="575"/>
        <v>0</v>
      </c>
    </row>
    <row r="4044" spans="1:27">
      <c r="A4044" t="s">
        <v>11025</v>
      </c>
      <c r="B4044" t="s">
        <v>1229</v>
      </c>
      <c r="C4044" t="s">
        <v>915</v>
      </c>
      <c r="D4044" t="s">
        <v>183</v>
      </c>
      <c r="E4044" t="s">
        <v>20</v>
      </c>
      <c r="F4044" t="s">
        <v>9743</v>
      </c>
      <c r="G4044" s="6">
        <f t="shared" si="567"/>
        <v>12780</v>
      </c>
      <c r="H4044" t="s">
        <v>56</v>
      </c>
      <c r="I4044" t="s">
        <v>68</v>
      </c>
      <c r="J4044" t="str">
        <f t="shared" si="568"/>
        <v>Anamika Keer</v>
      </c>
      <c r="K4044" t="s">
        <v>8669</v>
      </c>
      <c r="L4044" s="7">
        <f t="shared" si="573"/>
        <v>45643</v>
      </c>
      <c r="M4044" s="7">
        <v>45668</v>
      </c>
      <c r="N4044" s="1">
        <f t="shared" si="569"/>
        <v>45668</v>
      </c>
      <c r="P4044" s="7" t="str">
        <f t="shared" si="574"/>
        <v/>
      </c>
      <c r="R4044">
        <v>0</v>
      </c>
      <c r="S4044">
        <v>1</v>
      </c>
      <c r="T4044">
        <v>4.8</v>
      </c>
      <c r="U4044" t="s">
        <v>42</v>
      </c>
      <c r="W4044" t="str">
        <f t="shared" si="570"/>
        <v>Open</v>
      </c>
      <c r="X4044" t="str">
        <f>_xlfn.XLOOKUP(B4044,'Customers'!A:A,'Customers'!E:E,"")</f>
        <v>Mid-Market</v>
      </c>
      <c r="Y4044">
        <f t="shared" si="571"/>
        <v>0</v>
      </c>
      <c r="Z4044" t="str">
        <f t="shared" si="572"/>
        <v/>
      </c>
      <c r="AA4044">
        <f t="shared" si="575"/>
        <v>0</v>
      </c>
    </row>
    <row r="4045" spans="1:27">
      <c r="A4045" t="s">
        <v>11026</v>
      </c>
      <c r="B4045" t="s">
        <v>3533</v>
      </c>
      <c r="C4045" t="s">
        <v>1287</v>
      </c>
      <c r="D4045" t="s">
        <v>53</v>
      </c>
      <c r="E4045" t="s">
        <v>115</v>
      </c>
      <c r="F4045" t="s">
        <v>11027</v>
      </c>
      <c r="G4045" s="6">
        <f t="shared" si="567"/>
        <v>28484</v>
      </c>
      <c r="H4045" t="s">
        <v>39</v>
      </c>
      <c r="I4045" t="s">
        <v>86</v>
      </c>
      <c r="J4045" t="str">
        <f t="shared" si="568"/>
        <v>Mason Solanki</v>
      </c>
      <c r="K4045" t="s">
        <v>11028</v>
      </c>
      <c r="L4045" s="7">
        <f t="shared" si="573"/>
        <v>45348</v>
      </c>
      <c r="M4045" s="7">
        <v>45516</v>
      </c>
      <c r="N4045" s="1">
        <f t="shared" si="569"/>
        <v>45516</v>
      </c>
      <c r="O4045" s="7">
        <v>45512</v>
      </c>
      <c r="P4045" s="7">
        <f t="shared" si="574"/>
        <v>45512</v>
      </c>
      <c r="Q4045">
        <v>164</v>
      </c>
      <c r="R4045">
        <v>0</v>
      </c>
      <c r="S4045">
        <v>1</v>
      </c>
      <c r="T4045">
        <v>24.5</v>
      </c>
      <c r="U4045" t="s">
        <v>25</v>
      </c>
      <c r="W4045" t="str">
        <f t="shared" si="570"/>
        <v>Lost</v>
      </c>
      <c r="X4045" t="str">
        <f>_xlfn.XLOOKUP(B4045,'Customers'!A:A,'Customers'!E:E,"")</f>
        <v>Enterprise</v>
      </c>
      <c r="Y4045">
        <f t="shared" si="571"/>
        <v>1</v>
      </c>
      <c r="Z4045">
        <f t="shared" si="572"/>
        <v>-4</v>
      </c>
      <c r="AA4045">
        <f t="shared" si="575"/>
        <v>0</v>
      </c>
    </row>
    <row r="4046" spans="1:27">
      <c r="A4046" t="s">
        <v>11029</v>
      </c>
      <c r="B4046" t="s">
        <v>4422</v>
      </c>
      <c r="C4046" t="s">
        <v>3050</v>
      </c>
      <c r="D4046" t="s">
        <v>19</v>
      </c>
      <c r="E4046" t="s">
        <v>54</v>
      </c>
      <c r="F4046" t="s">
        <v>72</v>
      </c>
      <c r="G4046" s="6">
        <f t="shared" si="567"/>
        <v>4000</v>
      </c>
      <c r="H4046" t="s">
        <v>39</v>
      </c>
      <c r="I4046" t="s">
        <v>93</v>
      </c>
      <c r="J4046" t="str">
        <f t="shared" si="568"/>
        <v>Owen Mane</v>
      </c>
      <c r="K4046" t="s">
        <v>2494</v>
      </c>
      <c r="L4046" s="7">
        <f t="shared" si="573"/>
        <v>45452</v>
      </c>
      <c r="M4046" s="7">
        <v>45512</v>
      </c>
      <c r="N4046" s="1">
        <f t="shared" si="569"/>
        <v>45512</v>
      </c>
      <c r="P4046" s="7" t="str">
        <f t="shared" si="574"/>
        <v/>
      </c>
      <c r="R4046">
        <v>0</v>
      </c>
      <c r="S4046">
        <v>1</v>
      </c>
      <c r="U4046" t="s">
        <v>33</v>
      </c>
      <c r="W4046" t="str">
        <f t="shared" si="570"/>
        <v>Open</v>
      </c>
      <c r="X4046" t="str">
        <f>_xlfn.XLOOKUP(B4046,'Customers'!A:A,'Customers'!E:E,"")</f>
        <v>SMB</v>
      </c>
      <c r="Y4046">
        <f t="shared" si="571"/>
        <v>0</v>
      </c>
      <c r="Z4046" t="str">
        <f t="shared" si="572"/>
        <v/>
      </c>
      <c r="AA4046">
        <f t="shared" si="575"/>
        <v>0</v>
      </c>
    </row>
    <row r="4047" spans="1:27">
      <c r="A4047" t="s">
        <v>11030</v>
      </c>
      <c r="B4047" t="s">
        <v>6594</v>
      </c>
      <c r="C4047" t="s">
        <v>18</v>
      </c>
      <c r="D4047" t="s">
        <v>37</v>
      </c>
      <c r="E4047" t="s">
        <v>28</v>
      </c>
      <c r="F4047" t="s">
        <v>11031</v>
      </c>
      <c r="G4047" s="6">
        <f t="shared" si="567"/>
        <v>85825</v>
      </c>
      <c r="H4047" t="s">
        <v>39</v>
      </c>
      <c r="I4047" t="s">
        <v>374</v>
      </c>
      <c r="J4047" t="str">
        <f t="shared" si="568"/>
        <v>Vidhi Mital</v>
      </c>
      <c r="K4047" t="s">
        <v>11032</v>
      </c>
      <c r="L4047" s="7">
        <f t="shared" si="573"/>
        <v>44565</v>
      </c>
      <c r="M4047" s="7">
        <v>44581</v>
      </c>
      <c r="N4047" s="1">
        <f t="shared" si="569"/>
        <v>44581</v>
      </c>
      <c r="P4047" s="7" t="str">
        <f t="shared" si="574"/>
        <v/>
      </c>
      <c r="R4047">
        <v>0</v>
      </c>
      <c r="S4047">
        <v>1</v>
      </c>
      <c r="T4047">
        <v>11.1</v>
      </c>
      <c r="U4047" t="s">
        <v>100</v>
      </c>
      <c r="W4047" t="str">
        <f t="shared" si="570"/>
        <v>Open</v>
      </c>
      <c r="X4047" t="str">
        <f>_xlfn.XLOOKUP(B4047,'Customers'!A:A,'Customers'!E:E,"")</f>
        <v>SMB</v>
      </c>
      <c r="Y4047">
        <f t="shared" si="571"/>
        <v>0</v>
      </c>
      <c r="Z4047" t="str">
        <f t="shared" si="572"/>
        <v/>
      </c>
      <c r="AA4047">
        <f t="shared" si="575"/>
        <v>0</v>
      </c>
    </row>
    <row r="4048" spans="1:27">
      <c r="A4048" t="s">
        <v>11033</v>
      </c>
      <c r="B4048" t="s">
        <v>556</v>
      </c>
      <c r="C4048" t="s">
        <v>18</v>
      </c>
      <c r="D4048" t="s">
        <v>53</v>
      </c>
      <c r="E4048" t="s">
        <v>177</v>
      </c>
      <c r="F4048" t="s">
        <v>11034</v>
      </c>
      <c r="G4048" s="6">
        <f t="shared" si="567"/>
        <v>46000</v>
      </c>
      <c r="H4048" t="s">
        <v>172</v>
      </c>
      <c r="I4048" t="s">
        <v>62</v>
      </c>
      <c r="J4048" t="str">
        <f t="shared" si="568"/>
        <v>Jairaj Panchal</v>
      </c>
      <c r="K4048" t="s">
        <v>11035</v>
      </c>
      <c r="L4048" s="7">
        <f t="shared" si="573"/>
        <v>44858</v>
      </c>
      <c r="M4048" s="7">
        <v>44960</v>
      </c>
      <c r="N4048" s="1">
        <f t="shared" si="569"/>
        <v>44960</v>
      </c>
      <c r="P4048" s="7" t="str">
        <f t="shared" si="574"/>
        <v/>
      </c>
      <c r="R4048">
        <v>0</v>
      </c>
      <c r="S4048">
        <v>1</v>
      </c>
      <c r="T4048">
        <v>13.1</v>
      </c>
      <c r="U4048" t="s">
        <v>100</v>
      </c>
      <c r="W4048" t="str">
        <f t="shared" si="570"/>
        <v>Open</v>
      </c>
      <c r="X4048" t="str">
        <f>_xlfn.XLOOKUP(B4048,'Customers'!A:A,'Customers'!E:E,"")</f>
        <v>SMB</v>
      </c>
      <c r="Y4048">
        <f t="shared" si="571"/>
        <v>0</v>
      </c>
      <c r="Z4048" t="str">
        <f t="shared" si="572"/>
        <v/>
      </c>
      <c r="AA4048">
        <f t="shared" si="575"/>
        <v>0</v>
      </c>
    </row>
    <row r="4049" spans="1:27">
      <c r="A4049" t="s">
        <v>11036</v>
      </c>
      <c r="B4049" t="s">
        <v>4758</v>
      </c>
      <c r="C4049" t="s">
        <v>1815</v>
      </c>
      <c r="D4049" t="s">
        <v>66</v>
      </c>
      <c r="E4049" t="s">
        <v>177</v>
      </c>
      <c r="F4049" t="s">
        <v>10872</v>
      </c>
      <c r="G4049" s="6">
        <f t="shared" si="567"/>
        <v>7346</v>
      </c>
      <c r="H4049" t="s">
        <v>79</v>
      </c>
      <c r="I4049" t="s">
        <v>1705</v>
      </c>
      <c r="J4049" t="str">
        <f t="shared" si="568"/>
        <v>Karan Karnik</v>
      </c>
      <c r="K4049" t="s">
        <v>321</v>
      </c>
      <c r="L4049" s="7">
        <f t="shared" si="573"/>
        <v>44590</v>
      </c>
      <c r="M4049" s="7">
        <v>44648</v>
      </c>
      <c r="N4049" s="1">
        <f t="shared" si="569"/>
        <v>44648</v>
      </c>
      <c r="P4049" s="7" t="str">
        <f t="shared" si="574"/>
        <v/>
      </c>
      <c r="R4049">
        <v>0</v>
      </c>
      <c r="S4049">
        <v>1</v>
      </c>
      <c r="U4049" t="s">
        <v>25</v>
      </c>
      <c r="W4049" t="str">
        <f t="shared" si="570"/>
        <v>Open</v>
      </c>
      <c r="X4049" t="str">
        <f>_xlfn.XLOOKUP(B4049,'Customers'!A:A,'Customers'!E:E,"")</f>
        <v>Mid-Market</v>
      </c>
      <c r="Y4049">
        <f t="shared" si="571"/>
        <v>0</v>
      </c>
      <c r="Z4049" t="str">
        <f t="shared" si="572"/>
        <v/>
      </c>
      <c r="AA4049">
        <f t="shared" si="575"/>
        <v>0</v>
      </c>
    </row>
    <row r="4050" spans="1:27">
      <c r="A4050" t="s">
        <v>11037</v>
      </c>
      <c r="B4050" t="s">
        <v>4637</v>
      </c>
      <c r="C4050" t="s">
        <v>18</v>
      </c>
      <c r="D4050" t="s">
        <v>66</v>
      </c>
      <c r="E4050" t="s">
        <v>54</v>
      </c>
      <c r="F4050" t="s">
        <v>11038</v>
      </c>
      <c r="G4050" s="6">
        <f t="shared" si="567"/>
        <v>7448</v>
      </c>
      <c r="H4050" t="s">
        <v>161</v>
      </c>
      <c r="I4050" t="s">
        <v>2756</v>
      </c>
      <c r="J4050" t="str">
        <f t="shared" si="568"/>
        <v>Shivani Natt</v>
      </c>
      <c r="K4050" t="s">
        <v>6187</v>
      </c>
      <c r="L4050" s="7">
        <f t="shared" si="573"/>
        <v>44707</v>
      </c>
      <c r="M4050" s="7">
        <v>44798</v>
      </c>
      <c r="N4050" s="1">
        <f t="shared" si="569"/>
        <v>44798</v>
      </c>
      <c r="P4050" s="7" t="str">
        <f t="shared" si="574"/>
        <v/>
      </c>
      <c r="R4050">
        <v>0</v>
      </c>
      <c r="S4050">
        <v>1</v>
      </c>
      <c r="T4050">
        <v>33.799999999999997</v>
      </c>
      <c r="U4050" t="s">
        <v>58</v>
      </c>
      <c r="W4050" t="str">
        <f t="shared" si="570"/>
        <v>Open</v>
      </c>
      <c r="X4050" t="str">
        <f>_xlfn.XLOOKUP(B4050,'Customers'!A:A,'Customers'!E:E,"")</f>
        <v>Mid-Market</v>
      </c>
      <c r="Y4050">
        <f t="shared" si="571"/>
        <v>0</v>
      </c>
      <c r="Z4050" t="str">
        <f t="shared" si="572"/>
        <v/>
      </c>
      <c r="AA4050">
        <f t="shared" si="575"/>
        <v>0</v>
      </c>
    </row>
    <row r="4051" spans="1:27">
      <c r="A4051" t="s">
        <v>11039</v>
      </c>
      <c r="B4051" t="s">
        <v>3853</v>
      </c>
      <c r="C4051" t="s">
        <v>803</v>
      </c>
      <c r="D4051" t="s">
        <v>37</v>
      </c>
      <c r="E4051" t="s">
        <v>28</v>
      </c>
      <c r="F4051" t="s">
        <v>11040</v>
      </c>
      <c r="G4051" s="6">
        <f t="shared" si="567"/>
        <v>165000</v>
      </c>
      <c r="H4051" t="s">
        <v>39</v>
      </c>
      <c r="I4051" t="s">
        <v>93</v>
      </c>
      <c r="J4051" t="str">
        <f t="shared" si="568"/>
        <v>Owen Mane</v>
      </c>
      <c r="K4051" t="s">
        <v>7863</v>
      </c>
      <c r="L4051" s="7">
        <f t="shared" si="573"/>
        <v>44918</v>
      </c>
      <c r="M4051" s="7">
        <v>45027</v>
      </c>
      <c r="N4051" s="1">
        <f t="shared" si="569"/>
        <v>45027</v>
      </c>
      <c r="P4051" s="7" t="str">
        <f t="shared" si="574"/>
        <v/>
      </c>
      <c r="R4051">
        <v>0</v>
      </c>
      <c r="S4051">
        <v>1</v>
      </c>
      <c r="T4051">
        <v>6</v>
      </c>
      <c r="U4051" t="s">
        <v>42</v>
      </c>
      <c r="W4051" t="str">
        <f t="shared" si="570"/>
        <v>Open</v>
      </c>
      <c r="X4051" t="str">
        <f>_xlfn.XLOOKUP(B4051,'Customers'!A:A,'Customers'!E:E,"")</f>
        <v>SMB</v>
      </c>
      <c r="Y4051">
        <f t="shared" si="571"/>
        <v>0</v>
      </c>
      <c r="Z4051" t="str">
        <f t="shared" si="572"/>
        <v/>
      </c>
      <c r="AA4051">
        <f t="shared" si="575"/>
        <v>0</v>
      </c>
    </row>
    <row r="4052" spans="1:27">
      <c r="A4052" t="s">
        <v>11041</v>
      </c>
      <c r="B4052" t="s">
        <v>2591</v>
      </c>
      <c r="C4052" t="s">
        <v>1889</v>
      </c>
      <c r="D4052" t="s">
        <v>37</v>
      </c>
      <c r="E4052" t="s">
        <v>28</v>
      </c>
      <c r="F4052" t="s">
        <v>11042</v>
      </c>
      <c r="G4052" s="6">
        <f t="shared" si="567"/>
        <v>215160</v>
      </c>
      <c r="H4052" t="s">
        <v>151</v>
      </c>
      <c r="I4052" t="s">
        <v>2020</v>
      </c>
      <c r="J4052" t="str">
        <f t="shared" si="568"/>
        <v>Panini Kade</v>
      </c>
      <c r="K4052" t="s">
        <v>11043</v>
      </c>
      <c r="L4052" s="7">
        <f t="shared" si="573"/>
        <v>44734</v>
      </c>
      <c r="M4052" s="7">
        <v>44877</v>
      </c>
      <c r="N4052" s="1">
        <f t="shared" si="569"/>
        <v>44877</v>
      </c>
      <c r="P4052" s="7" t="str">
        <f t="shared" si="574"/>
        <v/>
      </c>
      <c r="R4052">
        <v>0</v>
      </c>
      <c r="S4052">
        <v>1</v>
      </c>
      <c r="U4052" t="s">
        <v>42</v>
      </c>
      <c r="W4052" t="str">
        <f t="shared" si="570"/>
        <v>Open</v>
      </c>
      <c r="X4052" t="str">
        <f>_xlfn.XLOOKUP(B4052,'Customers'!A:A,'Customers'!E:E,"")</f>
        <v>SMB</v>
      </c>
      <c r="Y4052">
        <f t="shared" si="571"/>
        <v>0</v>
      </c>
      <c r="Z4052" t="str">
        <f t="shared" si="572"/>
        <v/>
      </c>
      <c r="AA4052">
        <f t="shared" si="575"/>
        <v>0</v>
      </c>
    </row>
    <row r="4053" spans="1:27">
      <c r="A4053" t="s">
        <v>11044</v>
      </c>
      <c r="B4053" t="s">
        <v>1855</v>
      </c>
      <c r="C4053" t="s">
        <v>948</v>
      </c>
      <c r="D4053" t="s">
        <v>53</v>
      </c>
      <c r="E4053" t="s">
        <v>91</v>
      </c>
      <c r="F4053" t="s">
        <v>11045</v>
      </c>
      <c r="G4053" s="6">
        <f t="shared" si="567"/>
        <v>24287</v>
      </c>
      <c r="H4053" t="s">
        <v>47</v>
      </c>
      <c r="I4053" t="s">
        <v>2468</v>
      </c>
      <c r="J4053" t="str">
        <f t="shared" si="568"/>
        <v>Shivani Natt</v>
      </c>
      <c r="K4053" t="s">
        <v>10270</v>
      </c>
      <c r="L4053" s="7">
        <f t="shared" si="573"/>
        <v>44617</v>
      </c>
      <c r="M4053" s="7">
        <v>44782</v>
      </c>
      <c r="N4053" s="1">
        <f t="shared" si="569"/>
        <v>44782</v>
      </c>
      <c r="O4053" s="7">
        <v>44692</v>
      </c>
      <c r="P4053" s="7">
        <f t="shared" si="574"/>
        <v>44692</v>
      </c>
      <c r="Q4053">
        <v>75</v>
      </c>
      <c r="R4053">
        <v>0</v>
      </c>
      <c r="S4053">
        <v>1</v>
      </c>
      <c r="T4053">
        <v>26.8</v>
      </c>
      <c r="U4053" t="s">
        <v>100</v>
      </c>
      <c r="W4053" t="str">
        <f t="shared" si="570"/>
        <v>Won</v>
      </c>
      <c r="X4053" t="str">
        <f>_xlfn.XLOOKUP(B4053,'Customers'!A:A,'Customers'!E:E,"")</f>
        <v>SMB</v>
      </c>
      <c r="Y4053">
        <f t="shared" si="571"/>
        <v>1</v>
      </c>
      <c r="Z4053">
        <f t="shared" si="572"/>
        <v>-90</v>
      </c>
      <c r="AA4053">
        <f t="shared" si="575"/>
        <v>0</v>
      </c>
    </row>
    <row r="4054" spans="1:27">
      <c r="A4054" t="s">
        <v>11046</v>
      </c>
      <c r="B4054" t="s">
        <v>3328</v>
      </c>
      <c r="C4054" t="s">
        <v>18</v>
      </c>
      <c r="D4054" t="s">
        <v>53</v>
      </c>
      <c r="E4054" t="s">
        <v>54</v>
      </c>
      <c r="F4054" t="s">
        <v>11047</v>
      </c>
      <c r="G4054" s="6">
        <f t="shared" si="567"/>
        <v>22970</v>
      </c>
      <c r="H4054" t="s">
        <v>22</v>
      </c>
      <c r="I4054" t="s">
        <v>258</v>
      </c>
      <c r="J4054" t="str">
        <f t="shared" si="568"/>
        <v>Jasmit Gour</v>
      </c>
      <c r="K4054" t="s">
        <v>1479</v>
      </c>
      <c r="L4054" s="7">
        <f t="shared" si="573"/>
        <v>44742</v>
      </c>
      <c r="M4054" s="7">
        <v>44909</v>
      </c>
      <c r="N4054" s="1">
        <f t="shared" si="569"/>
        <v>44909</v>
      </c>
      <c r="P4054" s="7" t="str">
        <f t="shared" si="574"/>
        <v/>
      </c>
      <c r="R4054">
        <v>0</v>
      </c>
      <c r="S4054">
        <v>1</v>
      </c>
      <c r="T4054">
        <v>11.5</v>
      </c>
      <c r="U4054" t="s">
        <v>58</v>
      </c>
      <c r="W4054" t="str">
        <f t="shared" si="570"/>
        <v>Open</v>
      </c>
      <c r="X4054" t="str">
        <f>_xlfn.XLOOKUP(B4054,'Customers'!A:A,'Customers'!E:E,"")</f>
        <v>Mid-Market</v>
      </c>
      <c r="Y4054">
        <f t="shared" si="571"/>
        <v>0</v>
      </c>
      <c r="Z4054" t="str">
        <f t="shared" si="572"/>
        <v/>
      </c>
      <c r="AA4054">
        <f t="shared" si="575"/>
        <v>0</v>
      </c>
    </row>
    <row r="4055" spans="1:27">
      <c r="A4055" t="s">
        <v>11048</v>
      </c>
      <c r="B4055" t="s">
        <v>3625</v>
      </c>
      <c r="C4055" t="s">
        <v>4569</v>
      </c>
      <c r="D4055" t="s">
        <v>53</v>
      </c>
      <c r="E4055" t="s">
        <v>28</v>
      </c>
      <c r="F4055" t="s">
        <v>11049</v>
      </c>
      <c r="G4055" s="6">
        <f t="shared" si="567"/>
        <v>44078</v>
      </c>
      <c r="H4055" t="s">
        <v>39</v>
      </c>
      <c r="I4055" t="s">
        <v>145</v>
      </c>
      <c r="J4055" t="str">
        <f t="shared" si="568"/>
        <v>Krish Varughese</v>
      </c>
      <c r="K4055" t="s">
        <v>1053</v>
      </c>
      <c r="L4055" s="7">
        <f t="shared" si="573"/>
        <v>45044</v>
      </c>
      <c r="M4055" s="7">
        <v>45187</v>
      </c>
      <c r="N4055" s="1">
        <f t="shared" si="569"/>
        <v>45187</v>
      </c>
      <c r="P4055" s="7" t="str">
        <f t="shared" si="574"/>
        <v/>
      </c>
      <c r="R4055">
        <v>0</v>
      </c>
      <c r="S4055">
        <v>1</v>
      </c>
      <c r="T4055">
        <v>26.5</v>
      </c>
      <c r="U4055" t="s">
        <v>33</v>
      </c>
      <c r="W4055" t="str">
        <f t="shared" si="570"/>
        <v>Open</v>
      </c>
      <c r="X4055" t="str">
        <f>_xlfn.XLOOKUP(B4055,'Customers'!A:A,'Customers'!E:E,"")</f>
        <v>SMB</v>
      </c>
      <c r="Y4055">
        <f t="shared" si="571"/>
        <v>0</v>
      </c>
      <c r="Z4055" t="str">
        <f t="shared" si="572"/>
        <v/>
      </c>
      <c r="AA4055">
        <f t="shared" si="575"/>
        <v>0</v>
      </c>
    </row>
    <row r="4056" spans="1:27">
      <c r="A4056" t="s">
        <v>11050</v>
      </c>
      <c r="B4056" t="s">
        <v>8288</v>
      </c>
      <c r="C4056" t="s">
        <v>18</v>
      </c>
      <c r="D4056" t="s">
        <v>37</v>
      </c>
      <c r="E4056" t="s">
        <v>28</v>
      </c>
      <c r="F4056" t="s">
        <v>11051</v>
      </c>
      <c r="G4056" s="6">
        <f t="shared" si="567"/>
        <v>170612</v>
      </c>
      <c r="H4056" t="s">
        <v>22</v>
      </c>
      <c r="I4056" t="s">
        <v>80</v>
      </c>
      <c r="J4056" t="str">
        <f t="shared" si="568"/>
        <v>Shivani Natt</v>
      </c>
      <c r="K4056" t="s">
        <v>4564</v>
      </c>
      <c r="L4056" s="7">
        <f t="shared" si="573"/>
        <v>45529</v>
      </c>
      <c r="M4056" s="7">
        <v>45624</v>
      </c>
      <c r="N4056" s="1">
        <f t="shared" si="569"/>
        <v>45624</v>
      </c>
      <c r="P4056" s="7" t="str">
        <f t="shared" si="574"/>
        <v/>
      </c>
      <c r="R4056">
        <v>0</v>
      </c>
      <c r="S4056">
        <v>1</v>
      </c>
      <c r="T4056">
        <v>33.799999999999997</v>
      </c>
      <c r="U4056" t="s">
        <v>100</v>
      </c>
      <c r="W4056" t="str">
        <f t="shared" si="570"/>
        <v>Open</v>
      </c>
      <c r="X4056" t="str">
        <f>_xlfn.XLOOKUP(B4056,'Customers'!A:A,'Customers'!E:E,"")</f>
        <v>SMB</v>
      </c>
      <c r="Y4056">
        <f t="shared" si="571"/>
        <v>0</v>
      </c>
      <c r="Z4056" t="str">
        <f t="shared" si="572"/>
        <v/>
      </c>
      <c r="AA4056">
        <f t="shared" si="575"/>
        <v>0</v>
      </c>
    </row>
    <row r="4057" spans="1:27">
      <c r="A4057" t="s">
        <v>11052</v>
      </c>
      <c r="B4057" t="s">
        <v>1481</v>
      </c>
      <c r="C4057" t="s">
        <v>1865</v>
      </c>
      <c r="D4057" t="s">
        <v>53</v>
      </c>
      <c r="E4057" t="s">
        <v>91</v>
      </c>
      <c r="F4057" t="s">
        <v>11053</v>
      </c>
      <c r="G4057" s="6">
        <f t="shared" si="567"/>
        <v>26228</v>
      </c>
      <c r="H4057" t="s">
        <v>39</v>
      </c>
      <c r="I4057" t="s">
        <v>844</v>
      </c>
      <c r="J4057" t="str">
        <f t="shared" si="568"/>
        <v>Lakshmi Hayre</v>
      </c>
      <c r="K4057" t="s">
        <v>2185</v>
      </c>
      <c r="L4057" s="7">
        <f t="shared" si="573"/>
        <v>45298</v>
      </c>
      <c r="M4057" s="7">
        <v>45387</v>
      </c>
      <c r="N4057" s="1">
        <f t="shared" si="569"/>
        <v>45387</v>
      </c>
      <c r="O4057" s="7">
        <v>45329</v>
      </c>
      <c r="P4057" s="7">
        <f t="shared" si="574"/>
        <v>45329</v>
      </c>
      <c r="Q4057">
        <v>31</v>
      </c>
      <c r="R4057">
        <v>0</v>
      </c>
      <c r="S4057">
        <v>1</v>
      </c>
      <c r="T4057">
        <v>29.3</v>
      </c>
      <c r="U4057" t="s">
        <v>42</v>
      </c>
      <c r="W4057" t="str">
        <f t="shared" si="570"/>
        <v>Won</v>
      </c>
      <c r="X4057" t="str">
        <f>_xlfn.XLOOKUP(B4057,'Customers'!A:A,'Customers'!E:E,"")</f>
        <v>Enterprise</v>
      </c>
      <c r="Y4057">
        <f t="shared" si="571"/>
        <v>1</v>
      </c>
      <c r="Z4057">
        <f t="shared" si="572"/>
        <v>-58</v>
      </c>
      <c r="AA4057">
        <f t="shared" si="575"/>
        <v>0</v>
      </c>
    </row>
    <row r="4058" spans="1:27">
      <c r="A4058" t="s">
        <v>11054</v>
      </c>
      <c r="B4058" t="s">
        <v>1877</v>
      </c>
      <c r="C4058" t="s">
        <v>3277</v>
      </c>
      <c r="D4058" t="s">
        <v>37</v>
      </c>
      <c r="E4058" t="s">
        <v>28</v>
      </c>
      <c r="F4058" t="s">
        <v>11055</v>
      </c>
      <c r="G4058" s="6">
        <f t="shared" si="567"/>
        <v>85492</v>
      </c>
      <c r="H4058" t="s">
        <v>172</v>
      </c>
      <c r="I4058" t="s">
        <v>156</v>
      </c>
      <c r="J4058" t="str">
        <f t="shared" si="568"/>
        <v>Lakshmi Hayre</v>
      </c>
      <c r="K4058" t="s">
        <v>3960</v>
      </c>
      <c r="L4058" s="7">
        <f t="shared" si="573"/>
        <v>45373</v>
      </c>
      <c r="M4058" s="7">
        <v>45420</v>
      </c>
      <c r="N4058" s="1">
        <f t="shared" si="569"/>
        <v>45420</v>
      </c>
      <c r="P4058" s="7" t="str">
        <f t="shared" si="574"/>
        <v/>
      </c>
      <c r="R4058">
        <v>0</v>
      </c>
      <c r="S4058">
        <v>1</v>
      </c>
      <c r="T4058">
        <v>23.7</v>
      </c>
      <c r="U4058" t="s">
        <v>33</v>
      </c>
      <c r="W4058" t="str">
        <f t="shared" si="570"/>
        <v>Open</v>
      </c>
      <c r="X4058" t="str">
        <f>_xlfn.XLOOKUP(B4058,'Customers'!A:A,'Customers'!E:E,"")</f>
        <v>Enterprise</v>
      </c>
      <c r="Y4058">
        <f t="shared" si="571"/>
        <v>0</v>
      </c>
      <c r="Z4058" t="str">
        <f t="shared" si="572"/>
        <v/>
      </c>
      <c r="AA4058">
        <f t="shared" si="575"/>
        <v>0</v>
      </c>
    </row>
    <row r="4059" spans="1:27">
      <c r="A4059" t="s">
        <v>11056</v>
      </c>
      <c r="B4059" t="s">
        <v>6620</v>
      </c>
      <c r="C4059" t="s">
        <v>18</v>
      </c>
      <c r="D4059" t="s">
        <v>19</v>
      </c>
      <c r="E4059" t="s">
        <v>115</v>
      </c>
      <c r="F4059" t="s">
        <v>11057</v>
      </c>
      <c r="G4059" s="6">
        <f t="shared" si="567"/>
        <v>5233</v>
      </c>
      <c r="H4059" t="s">
        <v>30</v>
      </c>
      <c r="I4059" t="s">
        <v>93</v>
      </c>
      <c r="J4059" t="str">
        <f t="shared" si="568"/>
        <v>Owen Mane</v>
      </c>
      <c r="K4059" t="s">
        <v>1509</v>
      </c>
      <c r="L4059" s="7">
        <f t="shared" si="573"/>
        <v>44938</v>
      </c>
      <c r="M4059" s="7">
        <v>45118</v>
      </c>
      <c r="N4059" s="1">
        <f t="shared" si="569"/>
        <v>45118</v>
      </c>
      <c r="O4059" s="7">
        <v>44965</v>
      </c>
      <c r="P4059" s="7">
        <f t="shared" si="574"/>
        <v>44965</v>
      </c>
      <c r="Q4059">
        <v>27</v>
      </c>
      <c r="R4059">
        <v>0</v>
      </c>
      <c r="S4059">
        <v>1</v>
      </c>
      <c r="U4059" t="s">
        <v>25</v>
      </c>
      <c r="W4059" t="str">
        <f t="shared" si="570"/>
        <v>Lost</v>
      </c>
      <c r="X4059" t="str">
        <f>_xlfn.XLOOKUP(B4059,'Customers'!A:A,'Customers'!E:E,"")</f>
        <v>SMB</v>
      </c>
      <c r="Y4059">
        <f t="shared" si="571"/>
        <v>1</v>
      </c>
      <c r="Z4059">
        <f t="shared" si="572"/>
        <v>-153</v>
      </c>
      <c r="AA4059">
        <f t="shared" si="575"/>
        <v>0</v>
      </c>
    </row>
    <row r="4060" spans="1:27">
      <c r="A4060" t="s">
        <v>11058</v>
      </c>
      <c r="B4060" t="s">
        <v>5603</v>
      </c>
      <c r="C4060" t="s">
        <v>698</v>
      </c>
      <c r="D4060" t="s">
        <v>183</v>
      </c>
      <c r="E4060" t="s">
        <v>115</v>
      </c>
      <c r="F4060" t="s">
        <v>11059</v>
      </c>
      <c r="G4060" s="6">
        <f t="shared" si="567"/>
        <v>8213</v>
      </c>
      <c r="H4060" t="s">
        <v>161</v>
      </c>
      <c r="I4060" t="s">
        <v>258</v>
      </c>
      <c r="J4060" t="str">
        <f t="shared" si="568"/>
        <v>Jasmit Gour</v>
      </c>
      <c r="K4060" t="s">
        <v>3122</v>
      </c>
      <c r="L4060" s="7">
        <f t="shared" si="573"/>
        <v>44823</v>
      </c>
      <c r="M4060" s="7">
        <v>44986</v>
      </c>
      <c r="N4060" s="1">
        <f t="shared" si="569"/>
        <v>44986</v>
      </c>
      <c r="O4060" s="7">
        <v>44973</v>
      </c>
      <c r="P4060" s="7">
        <f t="shared" si="574"/>
        <v>44973</v>
      </c>
      <c r="Q4060">
        <v>150</v>
      </c>
      <c r="R4060">
        <v>0</v>
      </c>
      <c r="S4060">
        <v>1</v>
      </c>
      <c r="T4060">
        <v>27.9</v>
      </c>
      <c r="U4060" t="s">
        <v>58</v>
      </c>
      <c r="W4060" t="str">
        <f t="shared" si="570"/>
        <v>Lost</v>
      </c>
      <c r="X4060" t="str">
        <f>_xlfn.XLOOKUP(B4060,'Customers'!A:A,'Customers'!E:E,"")</f>
        <v>Enterprise</v>
      </c>
      <c r="Y4060">
        <f t="shared" si="571"/>
        <v>1</v>
      </c>
      <c r="Z4060">
        <f t="shared" si="572"/>
        <v>-13</v>
      </c>
      <c r="AA4060">
        <f t="shared" si="575"/>
        <v>0</v>
      </c>
    </row>
    <row r="4061" spans="1:27">
      <c r="A4061" t="s">
        <v>11060</v>
      </c>
      <c r="B4061" t="s">
        <v>3875</v>
      </c>
      <c r="C4061" t="s">
        <v>1486</v>
      </c>
      <c r="D4061" t="s">
        <v>66</v>
      </c>
      <c r="E4061" t="s">
        <v>45</v>
      </c>
      <c r="F4061" t="s">
        <v>11061</v>
      </c>
      <c r="G4061" s="6">
        <f t="shared" si="567"/>
        <v>12865</v>
      </c>
      <c r="H4061" t="s">
        <v>151</v>
      </c>
      <c r="I4061" t="s">
        <v>133</v>
      </c>
      <c r="J4061" t="str">
        <f t="shared" si="568"/>
        <v>Aachal Soni</v>
      </c>
      <c r="K4061" t="s">
        <v>3700</v>
      </c>
      <c r="L4061" s="7">
        <f t="shared" si="573"/>
        <v>45407</v>
      </c>
      <c r="M4061" s="7">
        <v>45450</v>
      </c>
      <c r="N4061" s="1">
        <f t="shared" si="569"/>
        <v>45450</v>
      </c>
      <c r="P4061" s="7" t="str">
        <f t="shared" si="574"/>
        <v/>
      </c>
      <c r="R4061">
        <v>0</v>
      </c>
      <c r="S4061">
        <v>1</v>
      </c>
      <c r="T4061">
        <v>25.6</v>
      </c>
      <c r="U4061" t="s">
        <v>25</v>
      </c>
      <c r="W4061" t="str">
        <f t="shared" si="570"/>
        <v>Open</v>
      </c>
      <c r="X4061" t="str">
        <f>_xlfn.XLOOKUP(B4061,'Customers'!A:A,'Customers'!E:E,"")</f>
        <v>Mid-Market</v>
      </c>
      <c r="Y4061">
        <f t="shared" si="571"/>
        <v>0</v>
      </c>
      <c r="Z4061" t="str">
        <f t="shared" si="572"/>
        <v/>
      </c>
      <c r="AA4061">
        <f t="shared" si="575"/>
        <v>0</v>
      </c>
    </row>
    <row r="4062" spans="1:27">
      <c r="A4062" t="s">
        <v>11062</v>
      </c>
      <c r="B4062" t="s">
        <v>4022</v>
      </c>
      <c r="C4062" t="s">
        <v>18</v>
      </c>
      <c r="D4062" t="s">
        <v>66</v>
      </c>
      <c r="E4062" t="s">
        <v>115</v>
      </c>
      <c r="F4062" t="s">
        <v>1357</v>
      </c>
      <c r="G4062" s="6">
        <f t="shared" si="567"/>
        <v>8268</v>
      </c>
      <c r="H4062" t="s">
        <v>30</v>
      </c>
      <c r="I4062" t="s">
        <v>268</v>
      </c>
      <c r="J4062" t="str">
        <f t="shared" si="568"/>
        <v>Panini Kade</v>
      </c>
      <c r="K4062" t="s">
        <v>5179</v>
      </c>
      <c r="L4062" s="7">
        <f t="shared" si="573"/>
        <v>45166</v>
      </c>
      <c r="M4062" s="7">
        <v>45301</v>
      </c>
      <c r="N4062" s="1">
        <f t="shared" si="569"/>
        <v>45301</v>
      </c>
      <c r="O4062" s="7">
        <v>45199</v>
      </c>
      <c r="P4062" s="7">
        <f t="shared" si="574"/>
        <v>45199</v>
      </c>
      <c r="Q4062">
        <v>33</v>
      </c>
      <c r="R4062">
        <v>0</v>
      </c>
      <c r="S4062">
        <v>1</v>
      </c>
      <c r="T4062">
        <v>3.3</v>
      </c>
      <c r="U4062" t="s">
        <v>42</v>
      </c>
      <c r="W4062" t="str">
        <f t="shared" si="570"/>
        <v>Lost</v>
      </c>
      <c r="X4062" t="str">
        <f>_xlfn.XLOOKUP(B4062,'Customers'!A:A,'Customers'!E:E,"")</f>
        <v>SMB</v>
      </c>
      <c r="Y4062">
        <f t="shared" si="571"/>
        <v>1</v>
      </c>
      <c r="Z4062">
        <f t="shared" si="572"/>
        <v>-102</v>
      </c>
      <c r="AA4062">
        <f t="shared" si="575"/>
        <v>0</v>
      </c>
    </row>
    <row r="4063" spans="1:27">
      <c r="A4063" t="s">
        <v>11063</v>
      </c>
      <c r="B4063" t="s">
        <v>744</v>
      </c>
      <c r="C4063" t="s">
        <v>18</v>
      </c>
      <c r="D4063" t="s">
        <v>53</v>
      </c>
      <c r="E4063" t="s">
        <v>177</v>
      </c>
      <c r="F4063" t="s">
        <v>11064</v>
      </c>
      <c r="G4063" s="6">
        <f t="shared" si="567"/>
        <v>30446</v>
      </c>
      <c r="H4063" t="s">
        <v>30</v>
      </c>
      <c r="I4063" t="s">
        <v>117</v>
      </c>
      <c r="J4063" t="str">
        <f t="shared" si="568"/>
        <v>Ekta Uppal</v>
      </c>
      <c r="K4063" t="s">
        <v>5225</v>
      </c>
      <c r="L4063" s="7">
        <f t="shared" si="573"/>
        <v>45006</v>
      </c>
      <c r="M4063" s="7">
        <v>45137</v>
      </c>
      <c r="N4063" s="1">
        <f t="shared" si="569"/>
        <v>45137</v>
      </c>
      <c r="P4063" s="7" t="str">
        <f t="shared" si="574"/>
        <v/>
      </c>
      <c r="R4063">
        <v>0</v>
      </c>
      <c r="S4063">
        <v>1</v>
      </c>
      <c r="T4063">
        <v>31.1</v>
      </c>
      <c r="U4063" t="s">
        <v>42</v>
      </c>
      <c r="W4063" t="str">
        <f t="shared" si="570"/>
        <v>Open</v>
      </c>
      <c r="X4063" t="str">
        <f>_xlfn.XLOOKUP(B4063,'Customers'!A:A,'Customers'!E:E,"")</f>
        <v>Enterprise</v>
      </c>
      <c r="Y4063">
        <f t="shared" si="571"/>
        <v>0</v>
      </c>
      <c r="Z4063" t="str">
        <f t="shared" si="572"/>
        <v/>
      </c>
      <c r="AA4063">
        <f t="shared" si="575"/>
        <v>0</v>
      </c>
    </row>
    <row r="4064" spans="1:27">
      <c r="A4064" t="s">
        <v>11065</v>
      </c>
      <c r="B4064" t="s">
        <v>9145</v>
      </c>
      <c r="C4064" t="s">
        <v>450</v>
      </c>
      <c r="D4064" t="s">
        <v>66</v>
      </c>
      <c r="E4064" t="s">
        <v>28</v>
      </c>
      <c r="F4064" t="s">
        <v>11066</v>
      </c>
      <c r="G4064" s="6">
        <f t="shared" si="567"/>
        <v>6747</v>
      </c>
      <c r="H4064" t="s">
        <v>22</v>
      </c>
      <c r="I4064" t="s">
        <v>86</v>
      </c>
      <c r="J4064" t="str">
        <f t="shared" si="568"/>
        <v>Mason Solanki</v>
      </c>
      <c r="K4064" t="s">
        <v>11067</v>
      </c>
      <c r="L4064" s="7">
        <f t="shared" si="573"/>
        <v>44940</v>
      </c>
      <c r="M4064" s="7">
        <v>45019</v>
      </c>
      <c r="N4064" s="1">
        <f t="shared" si="569"/>
        <v>45019</v>
      </c>
      <c r="P4064" s="7" t="str">
        <f t="shared" si="574"/>
        <v/>
      </c>
      <c r="R4064">
        <v>0</v>
      </c>
      <c r="S4064">
        <v>1</v>
      </c>
      <c r="T4064">
        <v>16.899999999999999</v>
      </c>
      <c r="U4064" t="s">
        <v>58</v>
      </c>
      <c r="W4064" t="str">
        <f t="shared" si="570"/>
        <v>Open</v>
      </c>
      <c r="X4064" t="str">
        <f>_xlfn.XLOOKUP(B4064,'Customers'!A:A,'Customers'!E:E,"")</f>
        <v>Mid-Market</v>
      </c>
      <c r="Y4064">
        <f t="shared" si="571"/>
        <v>0</v>
      </c>
      <c r="Z4064" t="str">
        <f t="shared" si="572"/>
        <v/>
      </c>
      <c r="AA4064">
        <f t="shared" si="575"/>
        <v>0</v>
      </c>
    </row>
    <row r="4065" spans="1:27">
      <c r="A4065" t="s">
        <v>11068</v>
      </c>
      <c r="B4065" t="s">
        <v>192</v>
      </c>
      <c r="C4065" t="s">
        <v>18</v>
      </c>
      <c r="D4065" t="s">
        <v>183</v>
      </c>
      <c r="E4065" t="s">
        <v>45</v>
      </c>
      <c r="F4065" t="s">
        <v>11069</v>
      </c>
      <c r="G4065" s="6">
        <f t="shared" si="567"/>
        <v>6381</v>
      </c>
      <c r="H4065" t="s">
        <v>30</v>
      </c>
      <c r="I4065" t="s">
        <v>23</v>
      </c>
      <c r="J4065" t="str">
        <f t="shared" si="568"/>
        <v>Nihal Bhasin</v>
      </c>
      <c r="K4065" t="s">
        <v>5417</v>
      </c>
      <c r="L4065" s="7">
        <f t="shared" si="573"/>
        <v>44613</v>
      </c>
      <c r="M4065" s="7">
        <v>44738</v>
      </c>
      <c r="N4065" s="1">
        <f t="shared" si="569"/>
        <v>44738</v>
      </c>
      <c r="P4065" s="7" t="str">
        <f t="shared" si="574"/>
        <v/>
      </c>
      <c r="R4065">
        <v>0</v>
      </c>
      <c r="S4065">
        <v>1</v>
      </c>
      <c r="T4065">
        <v>33.1</v>
      </c>
      <c r="U4065" t="s">
        <v>25</v>
      </c>
      <c r="W4065" t="str">
        <f t="shared" si="570"/>
        <v>Open</v>
      </c>
      <c r="X4065" t="str">
        <f>_xlfn.XLOOKUP(B4065,'Customers'!A:A,'Customers'!E:E,"")</f>
        <v>Mid-Market</v>
      </c>
      <c r="Y4065">
        <f t="shared" si="571"/>
        <v>0</v>
      </c>
      <c r="Z4065" t="str">
        <f t="shared" si="572"/>
        <v/>
      </c>
      <c r="AA4065">
        <f t="shared" si="575"/>
        <v>0</v>
      </c>
    </row>
    <row r="4066" spans="1:27">
      <c r="A4066" t="s">
        <v>11070</v>
      </c>
      <c r="B4066" t="s">
        <v>3746</v>
      </c>
      <c r="C4066" t="s">
        <v>1002</v>
      </c>
      <c r="D4066" t="s">
        <v>66</v>
      </c>
      <c r="E4066" t="s">
        <v>20</v>
      </c>
      <c r="F4066" t="s">
        <v>11071</v>
      </c>
      <c r="G4066" s="6">
        <f t="shared" si="567"/>
        <v>15804</v>
      </c>
      <c r="H4066" t="s">
        <v>39</v>
      </c>
      <c r="I4066" t="s">
        <v>93</v>
      </c>
      <c r="J4066" t="str">
        <f t="shared" si="568"/>
        <v>Owen Mane</v>
      </c>
      <c r="K4066" t="s">
        <v>738</v>
      </c>
      <c r="L4066" s="7">
        <f t="shared" si="573"/>
        <v>45362</v>
      </c>
      <c r="M4066" s="7">
        <v>45416</v>
      </c>
      <c r="N4066" s="1">
        <f t="shared" si="569"/>
        <v>45416</v>
      </c>
      <c r="P4066" s="7" t="str">
        <f t="shared" si="574"/>
        <v/>
      </c>
      <c r="R4066">
        <v>0</v>
      </c>
      <c r="S4066">
        <v>1</v>
      </c>
      <c r="T4066">
        <v>0.3</v>
      </c>
      <c r="U4066" t="s">
        <v>42</v>
      </c>
      <c r="W4066" t="str">
        <f t="shared" si="570"/>
        <v>Open</v>
      </c>
      <c r="X4066" t="str">
        <f>_xlfn.XLOOKUP(B4066,'Customers'!A:A,'Customers'!E:E,"")</f>
        <v>Mid-Market</v>
      </c>
      <c r="Y4066">
        <f t="shared" si="571"/>
        <v>0</v>
      </c>
      <c r="Z4066" t="str">
        <f t="shared" si="572"/>
        <v/>
      </c>
      <c r="AA4066">
        <f t="shared" si="575"/>
        <v>0</v>
      </c>
    </row>
    <row r="4067" spans="1:27">
      <c r="A4067" t="s">
        <v>11072</v>
      </c>
      <c r="B4067" t="s">
        <v>6569</v>
      </c>
      <c r="C4067" t="s">
        <v>1708</v>
      </c>
      <c r="D4067" t="s">
        <v>37</v>
      </c>
      <c r="E4067" t="s">
        <v>54</v>
      </c>
      <c r="F4067" t="s">
        <v>11073</v>
      </c>
      <c r="G4067" s="6">
        <f t="shared" si="567"/>
        <v>167948</v>
      </c>
      <c r="H4067" t="s">
        <v>22</v>
      </c>
      <c r="I4067" t="s">
        <v>80</v>
      </c>
      <c r="J4067" t="str">
        <f t="shared" si="568"/>
        <v>Shivani Natt</v>
      </c>
      <c r="K4067" t="s">
        <v>5804</v>
      </c>
      <c r="L4067" s="7">
        <f t="shared" si="573"/>
        <v>44665</v>
      </c>
      <c r="M4067" s="7">
        <v>44836</v>
      </c>
      <c r="N4067" s="1">
        <f t="shared" si="569"/>
        <v>44836</v>
      </c>
      <c r="P4067" s="7" t="str">
        <f t="shared" si="574"/>
        <v/>
      </c>
      <c r="R4067">
        <v>0</v>
      </c>
      <c r="S4067">
        <v>1</v>
      </c>
      <c r="T4067">
        <v>2.5</v>
      </c>
      <c r="U4067" t="s">
        <v>33</v>
      </c>
      <c r="W4067" t="str">
        <f t="shared" si="570"/>
        <v>Open</v>
      </c>
      <c r="X4067" t="str">
        <f>_xlfn.XLOOKUP(B4067,'Customers'!A:A,'Customers'!E:E,"")</f>
        <v>Enterprise</v>
      </c>
      <c r="Y4067">
        <f t="shared" si="571"/>
        <v>0</v>
      </c>
      <c r="Z4067" t="str">
        <f t="shared" si="572"/>
        <v/>
      </c>
      <c r="AA4067">
        <f t="shared" si="575"/>
        <v>0</v>
      </c>
    </row>
    <row r="4068" spans="1:27">
      <c r="A4068" t="s">
        <v>11074</v>
      </c>
      <c r="B4068" t="s">
        <v>7974</v>
      </c>
      <c r="C4068" t="s">
        <v>1414</v>
      </c>
      <c r="D4068" t="s">
        <v>37</v>
      </c>
      <c r="E4068" t="s">
        <v>20</v>
      </c>
      <c r="F4068" t="s">
        <v>11075</v>
      </c>
      <c r="G4068" s="6">
        <f t="shared" si="567"/>
        <v>173862</v>
      </c>
      <c r="H4068" t="s">
        <v>47</v>
      </c>
      <c r="I4068" t="s">
        <v>73</v>
      </c>
      <c r="J4068" t="str">
        <f t="shared" si="568"/>
        <v>Karan Karnik</v>
      </c>
      <c r="K4068" t="s">
        <v>6085</v>
      </c>
      <c r="L4068" s="7">
        <f t="shared" si="573"/>
        <v>45230</v>
      </c>
      <c r="N4068" s="1" t="str">
        <f t="shared" si="569"/>
        <v/>
      </c>
      <c r="P4068" s="7" t="str">
        <f t="shared" si="574"/>
        <v/>
      </c>
      <c r="R4068">
        <v>0</v>
      </c>
      <c r="S4068">
        <v>1</v>
      </c>
      <c r="T4068">
        <v>4</v>
      </c>
      <c r="U4068" t="s">
        <v>100</v>
      </c>
      <c r="W4068" t="str">
        <f t="shared" si="570"/>
        <v>Open</v>
      </c>
      <c r="X4068" t="str">
        <f>_xlfn.XLOOKUP(B4068,'Customers'!A:A,'Customers'!E:E,"")</f>
        <v>SMB</v>
      </c>
      <c r="Y4068">
        <f t="shared" si="571"/>
        <v>0</v>
      </c>
      <c r="Z4068" t="str">
        <f t="shared" si="572"/>
        <v/>
      </c>
      <c r="AA4068">
        <f t="shared" si="575"/>
        <v>0</v>
      </c>
    </row>
    <row r="4069" spans="1:27">
      <c r="A4069" t="s">
        <v>11076</v>
      </c>
      <c r="B4069" t="s">
        <v>645</v>
      </c>
      <c r="C4069" t="s">
        <v>18</v>
      </c>
      <c r="D4069" t="s">
        <v>37</v>
      </c>
      <c r="E4069" t="s">
        <v>91</v>
      </c>
      <c r="F4069" t="s">
        <v>11077</v>
      </c>
      <c r="G4069" s="6">
        <f t="shared" si="567"/>
        <v>171147</v>
      </c>
      <c r="H4069" t="s">
        <v>172</v>
      </c>
      <c r="I4069" t="s">
        <v>189</v>
      </c>
      <c r="J4069" t="str">
        <f t="shared" si="568"/>
        <v>Champak Rao</v>
      </c>
      <c r="K4069" t="s">
        <v>11078</v>
      </c>
      <c r="L4069" s="7">
        <f t="shared" si="573"/>
        <v>44780</v>
      </c>
      <c r="M4069" s="7">
        <v>44804</v>
      </c>
      <c r="N4069" s="1">
        <f t="shared" si="569"/>
        <v>44804</v>
      </c>
      <c r="O4069" s="7">
        <v>44963</v>
      </c>
      <c r="P4069" s="7">
        <f t="shared" si="574"/>
        <v>44963</v>
      </c>
      <c r="Q4069">
        <v>183</v>
      </c>
      <c r="R4069">
        <v>0</v>
      </c>
      <c r="S4069">
        <v>1</v>
      </c>
      <c r="T4069">
        <v>6.9</v>
      </c>
      <c r="U4069" t="s">
        <v>25</v>
      </c>
      <c r="W4069" t="str">
        <f t="shared" si="570"/>
        <v>Won</v>
      </c>
      <c r="X4069" t="str">
        <f>_xlfn.XLOOKUP(B4069,'Customers'!A:A,'Customers'!E:E,"")</f>
        <v>Enterprise</v>
      </c>
      <c r="Y4069">
        <f t="shared" si="571"/>
        <v>1</v>
      </c>
      <c r="Z4069">
        <f t="shared" si="572"/>
        <v>159</v>
      </c>
      <c r="AA4069">
        <f t="shared" si="575"/>
        <v>1</v>
      </c>
    </row>
    <row r="4070" spans="1:27">
      <c r="A4070" t="s">
        <v>11079</v>
      </c>
      <c r="B4070" t="s">
        <v>3386</v>
      </c>
      <c r="C4070" t="s">
        <v>4503</v>
      </c>
      <c r="D4070" t="s">
        <v>53</v>
      </c>
      <c r="E4070" t="s">
        <v>45</v>
      </c>
      <c r="F4070" t="s">
        <v>11080</v>
      </c>
      <c r="G4070" s="6">
        <f t="shared" si="567"/>
        <v>41416</v>
      </c>
      <c r="H4070" t="s">
        <v>172</v>
      </c>
      <c r="I4070" t="s">
        <v>232</v>
      </c>
      <c r="J4070" t="str">
        <f t="shared" si="568"/>
        <v>Patrick Sama</v>
      </c>
      <c r="K4070" t="s">
        <v>10410</v>
      </c>
      <c r="L4070" s="7">
        <f t="shared" si="573"/>
        <v>45353</v>
      </c>
      <c r="M4070" s="7">
        <v>45453</v>
      </c>
      <c r="N4070" s="1">
        <f t="shared" si="569"/>
        <v>45453</v>
      </c>
      <c r="P4070" s="7" t="str">
        <f t="shared" si="574"/>
        <v/>
      </c>
      <c r="R4070">
        <v>0</v>
      </c>
      <c r="S4070">
        <v>1</v>
      </c>
      <c r="T4070">
        <v>7.7</v>
      </c>
      <c r="U4070" t="s">
        <v>42</v>
      </c>
      <c r="W4070" t="str">
        <f t="shared" si="570"/>
        <v>Open</v>
      </c>
      <c r="X4070" t="str">
        <f>_xlfn.XLOOKUP(B4070,'Customers'!A:A,'Customers'!E:E,"")</f>
        <v>SMB</v>
      </c>
      <c r="Y4070">
        <f t="shared" si="571"/>
        <v>0</v>
      </c>
      <c r="Z4070" t="str">
        <f t="shared" si="572"/>
        <v/>
      </c>
      <c r="AA4070">
        <f t="shared" si="575"/>
        <v>0</v>
      </c>
    </row>
    <row r="4071" spans="1:27">
      <c r="A4071" t="s">
        <v>11081</v>
      </c>
      <c r="B4071" t="s">
        <v>1515</v>
      </c>
      <c r="C4071" t="s">
        <v>18</v>
      </c>
      <c r="D4071" t="s">
        <v>53</v>
      </c>
      <c r="E4071" t="s">
        <v>45</v>
      </c>
      <c r="F4071" t="s">
        <v>11082</v>
      </c>
      <c r="G4071" s="6">
        <f t="shared" si="567"/>
        <v>18988</v>
      </c>
      <c r="H4071" t="s">
        <v>47</v>
      </c>
      <c r="I4071" t="s">
        <v>145</v>
      </c>
      <c r="J4071" t="str">
        <f t="shared" si="568"/>
        <v>Krish Varughese</v>
      </c>
      <c r="K4071" t="s">
        <v>5535</v>
      </c>
      <c r="L4071" s="7">
        <f t="shared" si="573"/>
        <v>44901</v>
      </c>
      <c r="M4071" s="7">
        <v>45061</v>
      </c>
      <c r="N4071" s="1">
        <f t="shared" si="569"/>
        <v>45061</v>
      </c>
      <c r="P4071" s="7" t="str">
        <f t="shared" si="574"/>
        <v/>
      </c>
      <c r="R4071">
        <v>0</v>
      </c>
      <c r="S4071">
        <v>1</v>
      </c>
      <c r="T4071">
        <v>24.8</v>
      </c>
      <c r="U4071" t="s">
        <v>42</v>
      </c>
      <c r="W4071" t="str">
        <f t="shared" si="570"/>
        <v>Open</v>
      </c>
      <c r="X4071" t="str">
        <f>_xlfn.XLOOKUP(B4071,'Customers'!A:A,'Customers'!E:E,"")</f>
        <v>SMB</v>
      </c>
      <c r="Y4071">
        <f t="shared" si="571"/>
        <v>0</v>
      </c>
      <c r="Z4071" t="str">
        <f t="shared" si="572"/>
        <v/>
      </c>
      <c r="AA4071">
        <f t="shared" si="575"/>
        <v>0</v>
      </c>
    </row>
    <row r="4072" spans="1:27">
      <c r="A4072" t="s">
        <v>11083</v>
      </c>
      <c r="B4072" t="s">
        <v>2478</v>
      </c>
      <c r="C4072" t="s">
        <v>939</v>
      </c>
      <c r="D4072" t="s">
        <v>183</v>
      </c>
      <c r="E4072" t="s">
        <v>177</v>
      </c>
      <c r="F4072" t="s">
        <v>11084</v>
      </c>
      <c r="G4072" s="6">
        <f t="shared" si="567"/>
        <v>5029</v>
      </c>
      <c r="H4072" t="s">
        <v>161</v>
      </c>
      <c r="I4072" t="s">
        <v>501</v>
      </c>
      <c r="J4072" t="str">
        <f t="shared" si="568"/>
        <v>Champak Rao</v>
      </c>
      <c r="K4072" t="s">
        <v>8777</v>
      </c>
      <c r="L4072" s="7">
        <f t="shared" si="573"/>
        <v>45561</v>
      </c>
      <c r="N4072" s="1" t="str">
        <f t="shared" si="569"/>
        <v/>
      </c>
      <c r="P4072" s="7" t="str">
        <f t="shared" si="574"/>
        <v/>
      </c>
      <c r="R4072">
        <v>0</v>
      </c>
      <c r="S4072">
        <v>1</v>
      </c>
      <c r="T4072">
        <v>22.7</v>
      </c>
      <c r="U4072" t="s">
        <v>25</v>
      </c>
      <c r="W4072" t="str">
        <f t="shared" si="570"/>
        <v>Open</v>
      </c>
      <c r="X4072" t="str">
        <f>_xlfn.XLOOKUP(B4072,'Customers'!A:A,'Customers'!E:E,"")</f>
        <v>Mid-Market</v>
      </c>
      <c r="Y4072">
        <f t="shared" si="571"/>
        <v>0</v>
      </c>
      <c r="Z4072" t="str">
        <f t="shared" si="572"/>
        <v/>
      </c>
      <c r="AA4072">
        <f t="shared" si="575"/>
        <v>0</v>
      </c>
    </row>
    <row r="4073" spans="1:27">
      <c r="A4073" t="s">
        <v>11085</v>
      </c>
      <c r="B4073" t="s">
        <v>10505</v>
      </c>
      <c r="C4073" t="s">
        <v>18</v>
      </c>
      <c r="D4073" t="s">
        <v>37</v>
      </c>
      <c r="E4073" t="s">
        <v>45</v>
      </c>
      <c r="F4073" t="s">
        <v>11086</v>
      </c>
      <c r="G4073" s="6">
        <f t="shared" si="567"/>
        <v>101190</v>
      </c>
      <c r="H4073" t="s">
        <v>22</v>
      </c>
      <c r="I4073" t="s">
        <v>105</v>
      </c>
      <c r="J4073" t="str">
        <f t="shared" si="568"/>
        <v>Hemangini Bahri</v>
      </c>
      <c r="K4073" t="s">
        <v>157</v>
      </c>
      <c r="L4073" s="7">
        <f t="shared" si="573"/>
        <v>45144</v>
      </c>
      <c r="M4073" s="7">
        <v>45182</v>
      </c>
      <c r="N4073" s="1">
        <f t="shared" si="569"/>
        <v>45182</v>
      </c>
      <c r="P4073" s="7" t="str">
        <f t="shared" si="574"/>
        <v/>
      </c>
      <c r="R4073">
        <v>0</v>
      </c>
      <c r="S4073">
        <v>1</v>
      </c>
      <c r="T4073">
        <v>17.7</v>
      </c>
      <c r="U4073" t="s">
        <v>100</v>
      </c>
      <c r="W4073" t="str">
        <f t="shared" si="570"/>
        <v>Open</v>
      </c>
      <c r="X4073" t="str">
        <f>_xlfn.XLOOKUP(B4073,'Customers'!A:A,'Customers'!E:E,"")</f>
        <v>SMB</v>
      </c>
      <c r="Y4073">
        <f t="shared" si="571"/>
        <v>0</v>
      </c>
      <c r="Z4073" t="str">
        <f t="shared" si="572"/>
        <v/>
      </c>
      <c r="AA4073">
        <f t="shared" si="575"/>
        <v>0</v>
      </c>
    </row>
    <row r="4074" spans="1:27">
      <c r="A4074" t="s">
        <v>11087</v>
      </c>
      <c r="B4074" t="s">
        <v>2846</v>
      </c>
      <c r="C4074" t="s">
        <v>2176</v>
      </c>
      <c r="D4074" t="s">
        <v>183</v>
      </c>
      <c r="E4074" t="s">
        <v>91</v>
      </c>
      <c r="F4074" t="s">
        <v>11088</v>
      </c>
      <c r="G4074" s="6">
        <f t="shared" si="567"/>
        <v>10889</v>
      </c>
      <c r="H4074" t="s">
        <v>30</v>
      </c>
      <c r="I4074" t="s">
        <v>1567</v>
      </c>
      <c r="J4074" t="str">
        <f t="shared" si="568"/>
        <v>Hemangini Bahri</v>
      </c>
      <c r="K4074" t="s">
        <v>5931</v>
      </c>
      <c r="L4074" s="7">
        <f t="shared" si="573"/>
        <v>45486</v>
      </c>
      <c r="M4074" s="7">
        <v>45664</v>
      </c>
      <c r="N4074" s="1">
        <f t="shared" si="569"/>
        <v>45664</v>
      </c>
      <c r="O4074" s="7">
        <v>45513</v>
      </c>
      <c r="P4074" s="7">
        <f t="shared" si="574"/>
        <v>45513</v>
      </c>
      <c r="Q4074">
        <v>27</v>
      </c>
      <c r="R4074">
        <v>1</v>
      </c>
      <c r="S4074">
        <v>2</v>
      </c>
      <c r="T4074">
        <v>17.899999999999999</v>
      </c>
      <c r="U4074" t="s">
        <v>42</v>
      </c>
      <c r="W4074" t="str">
        <f t="shared" si="570"/>
        <v>Won</v>
      </c>
      <c r="X4074" t="str">
        <f>_xlfn.XLOOKUP(B4074,'Customers'!A:A,'Customers'!E:E,"")</f>
        <v>SMB</v>
      </c>
      <c r="Y4074">
        <f t="shared" si="571"/>
        <v>1</v>
      </c>
      <c r="Z4074">
        <f t="shared" si="572"/>
        <v>-151</v>
      </c>
      <c r="AA4074">
        <f t="shared" si="575"/>
        <v>0</v>
      </c>
    </row>
    <row r="4075" spans="1:27">
      <c r="A4075" t="s">
        <v>11089</v>
      </c>
      <c r="B4075" t="s">
        <v>8239</v>
      </c>
      <c r="C4075" t="s">
        <v>1307</v>
      </c>
      <c r="D4075" t="s">
        <v>66</v>
      </c>
      <c r="E4075" t="s">
        <v>45</v>
      </c>
      <c r="F4075" t="s">
        <v>11090</v>
      </c>
      <c r="G4075" s="6">
        <f t="shared" si="567"/>
        <v>22703</v>
      </c>
      <c r="H4075" t="s">
        <v>56</v>
      </c>
      <c r="I4075" t="s">
        <v>139</v>
      </c>
      <c r="J4075" t="str">
        <f t="shared" si="568"/>
        <v>Champak Rao</v>
      </c>
      <c r="K4075" t="s">
        <v>4898</v>
      </c>
      <c r="L4075" s="7">
        <f t="shared" si="573"/>
        <v>45653</v>
      </c>
      <c r="M4075" s="7">
        <v>45825</v>
      </c>
      <c r="N4075" s="1">
        <f t="shared" si="569"/>
        <v>45825</v>
      </c>
      <c r="P4075" s="7" t="str">
        <f t="shared" si="574"/>
        <v/>
      </c>
      <c r="R4075">
        <v>0</v>
      </c>
      <c r="S4075">
        <v>1</v>
      </c>
      <c r="T4075">
        <v>24.1</v>
      </c>
      <c r="U4075" t="s">
        <v>100</v>
      </c>
      <c r="W4075" t="str">
        <f t="shared" si="570"/>
        <v>Open</v>
      </c>
      <c r="X4075" t="str">
        <f>_xlfn.XLOOKUP(B4075,'Customers'!A:A,'Customers'!E:E,"")</f>
        <v>Mid-Market</v>
      </c>
      <c r="Y4075">
        <f t="shared" si="571"/>
        <v>0</v>
      </c>
      <c r="Z4075" t="str">
        <f t="shared" si="572"/>
        <v/>
      </c>
      <c r="AA4075">
        <f t="shared" si="575"/>
        <v>0</v>
      </c>
    </row>
    <row r="4076" spans="1:27">
      <c r="A4076" t="s">
        <v>11091</v>
      </c>
      <c r="B4076" t="s">
        <v>1494</v>
      </c>
      <c r="C4076" t="s">
        <v>36</v>
      </c>
      <c r="D4076" t="s">
        <v>53</v>
      </c>
      <c r="E4076" t="s">
        <v>45</v>
      </c>
      <c r="F4076" t="s">
        <v>11092</v>
      </c>
      <c r="G4076" s="6">
        <f t="shared" si="567"/>
        <v>13696</v>
      </c>
      <c r="H4076" t="s">
        <v>30</v>
      </c>
      <c r="I4076" t="s">
        <v>127</v>
      </c>
      <c r="J4076" t="str">
        <f t="shared" si="568"/>
        <v>Kashish Patla</v>
      </c>
      <c r="K4076" t="s">
        <v>3150</v>
      </c>
      <c r="L4076" s="7">
        <f t="shared" si="573"/>
        <v>44954</v>
      </c>
      <c r="M4076" s="7">
        <v>45035</v>
      </c>
      <c r="N4076" s="1">
        <f t="shared" si="569"/>
        <v>45035</v>
      </c>
      <c r="P4076" s="7" t="str">
        <f t="shared" si="574"/>
        <v/>
      </c>
      <c r="R4076">
        <v>0</v>
      </c>
      <c r="S4076">
        <v>1</v>
      </c>
      <c r="T4076">
        <v>9.4</v>
      </c>
      <c r="U4076" t="s">
        <v>25</v>
      </c>
      <c r="W4076" t="str">
        <f t="shared" si="570"/>
        <v>Open</v>
      </c>
      <c r="X4076" t="str">
        <f>_xlfn.XLOOKUP(B4076,'Customers'!A:A,'Customers'!E:E,"")</f>
        <v>Mid-Market</v>
      </c>
      <c r="Y4076">
        <f t="shared" si="571"/>
        <v>0</v>
      </c>
      <c r="Z4076" t="str">
        <f t="shared" si="572"/>
        <v/>
      </c>
      <c r="AA4076">
        <f t="shared" si="575"/>
        <v>0</v>
      </c>
    </row>
    <row r="4077" spans="1:27">
      <c r="A4077" t="s">
        <v>11093</v>
      </c>
      <c r="B4077" t="s">
        <v>6795</v>
      </c>
      <c r="C4077" t="s">
        <v>1042</v>
      </c>
      <c r="D4077" t="s">
        <v>183</v>
      </c>
      <c r="E4077" t="s">
        <v>54</v>
      </c>
      <c r="F4077" t="s">
        <v>592</v>
      </c>
      <c r="G4077" s="6">
        <f t="shared" si="567"/>
        <v>10000</v>
      </c>
      <c r="H4077" t="s">
        <v>39</v>
      </c>
      <c r="I4077" t="s">
        <v>31</v>
      </c>
      <c r="J4077" t="str">
        <f t="shared" si="568"/>
        <v>Ati Seshadri</v>
      </c>
      <c r="K4077" t="s">
        <v>5410</v>
      </c>
      <c r="L4077" s="7">
        <f t="shared" si="573"/>
        <v>44893</v>
      </c>
      <c r="M4077" s="7">
        <v>45024</v>
      </c>
      <c r="N4077" s="1">
        <f t="shared" si="569"/>
        <v>45024</v>
      </c>
      <c r="P4077" s="7" t="str">
        <f t="shared" si="574"/>
        <v/>
      </c>
      <c r="R4077">
        <v>0</v>
      </c>
      <c r="S4077">
        <v>1</v>
      </c>
      <c r="T4077">
        <v>13.5</v>
      </c>
      <c r="U4077" t="s">
        <v>42</v>
      </c>
      <c r="W4077" t="str">
        <f t="shared" si="570"/>
        <v>Open</v>
      </c>
      <c r="X4077" t="str">
        <f>_xlfn.XLOOKUP(B4077,'Customers'!A:A,'Customers'!E:E,"")</f>
        <v>Mid-Market</v>
      </c>
      <c r="Y4077">
        <f t="shared" si="571"/>
        <v>0</v>
      </c>
      <c r="Z4077" t="str">
        <f t="shared" si="572"/>
        <v/>
      </c>
      <c r="AA4077">
        <f t="shared" si="575"/>
        <v>0</v>
      </c>
    </row>
    <row r="4078" spans="1:27">
      <c r="A4078" t="s">
        <v>11094</v>
      </c>
      <c r="B4078" t="s">
        <v>10263</v>
      </c>
      <c r="C4078" t="s">
        <v>4029</v>
      </c>
      <c r="D4078" t="s">
        <v>66</v>
      </c>
      <c r="E4078" t="s">
        <v>177</v>
      </c>
      <c r="F4078" t="s">
        <v>11095</v>
      </c>
      <c r="G4078" s="6">
        <f t="shared" si="567"/>
        <v>6983</v>
      </c>
      <c r="H4078" t="s">
        <v>22</v>
      </c>
      <c r="I4078" t="s">
        <v>1774</v>
      </c>
      <c r="J4078" t="str">
        <f t="shared" si="568"/>
        <v>Jasmit Gour</v>
      </c>
      <c r="K4078" t="s">
        <v>6914</v>
      </c>
      <c r="L4078" s="7">
        <f t="shared" si="573"/>
        <v>44776</v>
      </c>
      <c r="M4078" s="7">
        <v>44928</v>
      </c>
      <c r="N4078" s="1">
        <f t="shared" si="569"/>
        <v>44928</v>
      </c>
      <c r="P4078" s="7" t="str">
        <f t="shared" si="574"/>
        <v/>
      </c>
      <c r="R4078">
        <v>0</v>
      </c>
      <c r="S4078">
        <v>1</v>
      </c>
      <c r="T4078">
        <v>28.7</v>
      </c>
      <c r="U4078" t="s">
        <v>58</v>
      </c>
      <c r="W4078" t="str">
        <f t="shared" si="570"/>
        <v>Open</v>
      </c>
      <c r="X4078" t="str">
        <f>_xlfn.XLOOKUP(B4078,'Customers'!A:A,'Customers'!E:E,"")</f>
        <v>Mid-Market</v>
      </c>
      <c r="Y4078">
        <f t="shared" si="571"/>
        <v>0</v>
      </c>
      <c r="Z4078" t="str">
        <f t="shared" si="572"/>
        <v/>
      </c>
      <c r="AA4078">
        <f t="shared" si="575"/>
        <v>0</v>
      </c>
    </row>
    <row r="4079" spans="1:27">
      <c r="A4079" t="s">
        <v>11096</v>
      </c>
      <c r="B4079" t="s">
        <v>4109</v>
      </c>
      <c r="C4079" t="s">
        <v>18</v>
      </c>
      <c r="D4079" t="s">
        <v>66</v>
      </c>
      <c r="E4079" t="s">
        <v>115</v>
      </c>
      <c r="F4079" t="s">
        <v>1662</v>
      </c>
      <c r="G4079" s="6">
        <f t="shared" si="567"/>
        <v>22000</v>
      </c>
      <c r="H4079" t="s">
        <v>161</v>
      </c>
      <c r="I4079" t="s">
        <v>62</v>
      </c>
      <c r="J4079" t="str">
        <f t="shared" si="568"/>
        <v>Jairaj Panchal</v>
      </c>
      <c r="K4079" t="s">
        <v>2875</v>
      </c>
      <c r="L4079" s="7">
        <f t="shared" si="573"/>
        <v>45444</v>
      </c>
      <c r="M4079" s="7">
        <v>45471</v>
      </c>
      <c r="N4079" s="1">
        <f t="shared" si="569"/>
        <v>45471</v>
      </c>
      <c r="O4079" s="7">
        <v>45536</v>
      </c>
      <c r="P4079" s="7">
        <f t="shared" si="574"/>
        <v>45536</v>
      </c>
      <c r="Q4079">
        <v>92</v>
      </c>
      <c r="R4079">
        <v>0</v>
      </c>
      <c r="S4079">
        <v>1</v>
      </c>
      <c r="T4079">
        <v>29.2</v>
      </c>
      <c r="U4079" t="s">
        <v>58</v>
      </c>
      <c r="W4079" t="str">
        <f t="shared" si="570"/>
        <v>Lost</v>
      </c>
      <c r="X4079" t="str">
        <f>_xlfn.XLOOKUP(B4079,'Customers'!A:A,'Customers'!E:E,"")</f>
        <v>Mid-Market</v>
      </c>
      <c r="Y4079">
        <f t="shared" si="571"/>
        <v>1</v>
      </c>
      <c r="Z4079">
        <f t="shared" si="572"/>
        <v>65</v>
      </c>
      <c r="AA4079">
        <f t="shared" si="575"/>
        <v>1</v>
      </c>
    </row>
    <row r="4080" spans="1:27">
      <c r="A4080" t="s">
        <v>11097</v>
      </c>
      <c r="B4080" t="s">
        <v>6320</v>
      </c>
      <c r="C4080" t="s">
        <v>18</v>
      </c>
      <c r="D4080" t="s">
        <v>53</v>
      </c>
      <c r="E4080" t="s">
        <v>91</v>
      </c>
      <c r="F4080" t="s">
        <v>11098</v>
      </c>
      <c r="G4080" s="6">
        <f t="shared" si="567"/>
        <v>10119</v>
      </c>
      <c r="H4080" t="s">
        <v>39</v>
      </c>
      <c r="I4080" t="s">
        <v>127</v>
      </c>
      <c r="J4080" t="str">
        <f t="shared" si="568"/>
        <v>Kashish Patla</v>
      </c>
      <c r="K4080" t="s">
        <v>1913</v>
      </c>
      <c r="L4080" s="7">
        <f t="shared" si="573"/>
        <v>45256</v>
      </c>
      <c r="M4080" s="7">
        <v>45391</v>
      </c>
      <c r="N4080" s="1">
        <f t="shared" si="569"/>
        <v>45391</v>
      </c>
      <c r="O4080" s="7">
        <v>45448</v>
      </c>
      <c r="P4080" s="7">
        <f t="shared" si="574"/>
        <v>45448</v>
      </c>
      <c r="Q4080">
        <v>192</v>
      </c>
      <c r="R4080">
        <v>1</v>
      </c>
      <c r="S4080">
        <v>3</v>
      </c>
      <c r="T4080">
        <v>18.7</v>
      </c>
      <c r="U4080" t="s">
        <v>33</v>
      </c>
      <c r="W4080" t="str">
        <f t="shared" si="570"/>
        <v>Won</v>
      </c>
      <c r="X4080" t="str">
        <f>_xlfn.XLOOKUP(B4080,'Customers'!A:A,'Customers'!E:E,"")</f>
        <v>Mid-Market</v>
      </c>
      <c r="Y4080">
        <f t="shared" si="571"/>
        <v>1</v>
      </c>
      <c r="Z4080">
        <f t="shared" si="572"/>
        <v>57</v>
      </c>
      <c r="AA4080">
        <f t="shared" si="575"/>
        <v>1</v>
      </c>
    </row>
    <row r="4081" spans="1:27">
      <c r="A4081" t="s">
        <v>11099</v>
      </c>
      <c r="B4081" t="s">
        <v>1485</v>
      </c>
      <c r="C4081" t="s">
        <v>18</v>
      </c>
      <c r="D4081" t="s">
        <v>19</v>
      </c>
      <c r="E4081" t="s">
        <v>177</v>
      </c>
      <c r="F4081" t="s">
        <v>11100</v>
      </c>
      <c r="G4081" s="6">
        <f t="shared" si="567"/>
        <v>2094</v>
      </c>
      <c r="H4081" t="s">
        <v>56</v>
      </c>
      <c r="I4081" t="s">
        <v>98</v>
      </c>
      <c r="J4081" t="str">
        <f t="shared" si="568"/>
        <v>Amruta Sinha</v>
      </c>
      <c r="K4081" t="s">
        <v>4153</v>
      </c>
      <c r="L4081" s="7">
        <f t="shared" si="573"/>
        <v>45299</v>
      </c>
      <c r="M4081" s="7">
        <v>45470</v>
      </c>
      <c r="N4081" s="1">
        <f t="shared" si="569"/>
        <v>45470</v>
      </c>
      <c r="P4081" s="7" t="str">
        <f t="shared" si="574"/>
        <v/>
      </c>
      <c r="R4081">
        <v>0</v>
      </c>
      <c r="S4081">
        <v>1</v>
      </c>
      <c r="T4081">
        <v>16.8</v>
      </c>
      <c r="U4081" t="s">
        <v>33</v>
      </c>
      <c r="W4081" t="str">
        <f t="shared" si="570"/>
        <v>Open</v>
      </c>
      <c r="X4081" t="str">
        <f>_xlfn.XLOOKUP(B4081,'Customers'!A:A,'Customers'!E:E,"")</f>
        <v>SMB</v>
      </c>
      <c r="Y4081">
        <f t="shared" si="571"/>
        <v>0</v>
      </c>
      <c r="Z4081" t="str">
        <f t="shared" si="572"/>
        <v/>
      </c>
      <c r="AA4081">
        <f t="shared" si="575"/>
        <v>0</v>
      </c>
    </row>
    <row r="4082" spans="1:27">
      <c r="A4082" t="s">
        <v>11101</v>
      </c>
      <c r="B4082" t="s">
        <v>8153</v>
      </c>
      <c r="C4082" t="s">
        <v>18</v>
      </c>
      <c r="D4082" t="s">
        <v>66</v>
      </c>
      <c r="E4082" t="s">
        <v>20</v>
      </c>
      <c r="F4082" t="s">
        <v>11102</v>
      </c>
      <c r="G4082" s="6">
        <f t="shared" si="567"/>
        <v>13269</v>
      </c>
      <c r="H4082" t="s">
        <v>161</v>
      </c>
      <c r="I4082" t="s">
        <v>86</v>
      </c>
      <c r="J4082" t="str">
        <f t="shared" si="568"/>
        <v>Mason Solanki</v>
      </c>
      <c r="K4082" t="s">
        <v>1913</v>
      </c>
      <c r="L4082" s="7">
        <f t="shared" si="573"/>
        <v>45256</v>
      </c>
      <c r="M4082" s="7">
        <v>45365</v>
      </c>
      <c r="N4082" s="1">
        <f t="shared" si="569"/>
        <v>45365</v>
      </c>
      <c r="P4082" s="7" t="str">
        <f t="shared" si="574"/>
        <v/>
      </c>
      <c r="R4082">
        <v>0</v>
      </c>
      <c r="S4082">
        <v>1</v>
      </c>
      <c r="T4082">
        <v>7.8</v>
      </c>
      <c r="U4082" t="s">
        <v>100</v>
      </c>
      <c r="W4082" t="str">
        <f t="shared" si="570"/>
        <v>Open</v>
      </c>
      <c r="X4082" t="str">
        <f>_xlfn.XLOOKUP(B4082,'Customers'!A:A,'Customers'!E:E,"")</f>
        <v>Mid-Market</v>
      </c>
      <c r="Y4082">
        <f t="shared" si="571"/>
        <v>0</v>
      </c>
      <c r="Z4082" t="str">
        <f t="shared" si="572"/>
        <v/>
      </c>
      <c r="AA4082">
        <f t="shared" si="575"/>
        <v>0</v>
      </c>
    </row>
    <row r="4083" spans="1:27">
      <c r="A4083" t="s">
        <v>11103</v>
      </c>
      <c r="B4083" t="s">
        <v>11104</v>
      </c>
      <c r="C4083" t="s">
        <v>464</v>
      </c>
      <c r="D4083" t="s">
        <v>19</v>
      </c>
      <c r="E4083" t="s">
        <v>91</v>
      </c>
      <c r="F4083" t="s">
        <v>110</v>
      </c>
      <c r="G4083" s="6">
        <f t="shared" si="567"/>
        <v>1000</v>
      </c>
      <c r="H4083" t="s">
        <v>30</v>
      </c>
      <c r="I4083" t="s">
        <v>139</v>
      </c>
      <c r="J4083" t="str">
        <f t="shared" si="568"/>
        <v>Champak Rao</v>
      </c>
      <c r="K4083" t="s">
        <v>7019</v>
      </c>
      <c r="L4083" s="7">
        <f t="shared" si="573"/>
        <v>45241</v>
      </c>
      <c r="M4083" s="7">
        <v>45316</v>
      </c>
      <c r="N4083" s="1">
        <f t="shared" si="569"/>
        <v>45316</v>
      </c>
      <c r="O4083" s="7">
        <v>45312</v>
      </c>
      <c r="P4083" s="7">
        <f t="shared" si="574"/>
        <v>45312</v>
      </c>
      <c r="Q4083">
        <v>71</v>
      </c>
      <c r="R4083">
        <v>0</v>
      </c>
      <c r="S4083">
        <v>1</v>
      </c>
      <c r="U4083" t="s">
        <v>58</v>
      </c>
      <c r="W4083" t="str">
        <f t="shared" si="570"/>
        <v>Won</v>
      </c>
      <c r="X4083" t="str">
        <f>_xlfn.XLOOKUP(B4083,'Customers'!A:A,'Customers'!E:E,"")</f>
        <v>SMB</v>
      </c>
      <c r="Y4083">
        <f t="shared" si="571"/>
        <v>1</v>
      </c>
      <c r="Z4083">
        <f t="shared" si="572"/>
        <v>-4</v>
      </c>
      <c r="AA4083">
        <f t="shared" si="575"/>
        <v>0</v>
      </c>
    </row>
    <row r="4084" spans="1:27">
      <c r="A4084" t="s">
        <v>11105</v>
      </c>
      <c r="B4084" t="s">
        <v>5522</v>
      </c>
      <c r="C4084" t="s">
        <v>591</v>
      </c>
      <c r="D4084" t="s">
        <v>53</v>
      </c>
      <c r="E4084" t="s">
        <v>45</v>
      </c>
      <c r="F4084" t="s">
        <v>11106</v>
      </c>
      <c r="G4084" s="6">
        <f t="shared" si="567"/>
        <v>29396</v>
      </c>
      <c r="H4084" t="s">
        <v>22</v>
      </c>
      <c r="I4084" t="s">
        <v>274</v>
      </c>
      <c r="J4084" t="str">
        <f t="shared" si="568"/>
        <v>Rachit Lall</v>
      </c>
      <c r="K4084" t="s">
        <v>7165</v>
      </c>
      <c r="L4084" s="7">
        <f t="shared" si="573"/>
        <v>44916</v>
      </c>
      <c r="M4084" s="7">
        <v>44952</v>
      </c>
      <c r="N4084" s="1">
        <f t="shared" si="569"/>
        <v>44952</v>
      </c>
      <c r="P4084" s="7" t="str">
        <f t="shared" si="574"/>
        <v/>
      </c>
      <c r="R4084">
        <v>0</v>
      </c>
      <c r="S4084">
        <v>1</v>
      </c>
      <c r="T4084">
        <v>0.2</v>
      </c>
      <c r="U4084" t="s">
        <v>33</v>
      </c>
      <c r="W4084" t="str">
        <f t="shared" si="570"/>
        <v>Open</v>
      </c>
      <c r="X4084" t="str">
        <f>_xlfn.XLOOKUP(B4084,'Customers'!A:A,'Customers'!E:E,"")</f>
        <v>SMB</v>
      </c>
      <c r="Y4084">
        <f t="shared" si="571"/>
        <v>0</v>
      </c>
      <c r="Z4084" t="str">
        <f t="shared" si="572"/>
        <v/>
      </c>
      <c r="AA4084">
        <f t="shared" si="575"/>
        <v>0</v>
      </c>
    </row>
    <row r="4085" spans="1:27">
      <c r="A4085" t="s">
        <v>11107</v>
      </c>
      <c r="B4085" t="s">
        <v>7349</v>
      </c>
      <c r="C4085" t="s">
        <v>4622</v>
      </c>
      <c r="D4085" t="s">
        <v>66</v>
      </c>
      <c r="E4085" t="s">
        <v>115</v>
      </c>
      <c r="F4085" t="s">
        <v>11108</v>
      </c>
      <c r="G4085" s="6">
        <f t="shared" si="567"/>
        <v>13584</v>
      </c>
      <c r="H4085" t="s">
        <v>39</v>
      </c>
      <c r="I4085" t="s">
        <v>86</v>
      </c>
      <c r="J4085" t="str">
        <f t="shared" si="568"/>
        <v>Mason Solanki</v>
      </c>
      <c r="K4085" t="s">
        <v>1196</v>
      </c>
      <c r="L4085" s="7">
        <f t="shared" si="573"/>
        <v>45168</v>
      </c>
      <c r="M4085" s="7">
        <v>45246</v>
      </c>
      <c r="N4085" s="1">
        <f t="shared" si="569"/>
        <v>45246</v>
      </c>
      <c r="O4085" s="7">
        <v>45304</v>
      </c>
      <c r="P4085" s="7">
        <f t="shared" si="574"/>
        <v>45304</v>
      </c>
      <c r="Q4085">
        <v>136</v>
      </c>
      <c r="R4085">
        <v>0</v>
      </c>
      <c r="S4085">
        <v>1</v>
      </c>
      <c r="T4085">
        <v>27.9</v>
      </c>
      <c r="U4085" t="s">
        <v>58</v>
      </c>
      <c r="W4085" t="str">
        <f t="shared" si="570"/>
        <v>Lost</v>
      </c>
      <c r="X4085" t="str">
        <f>_xlfn.XLOOKUP(B4085,'Customers'!A:A,'Customers'!E:E,"")</f>
        <v>Mid-Market</v>
      </c>
      <c r="Y4085">
        <f t="shared" si="571"/>
        <v>1</v>
      </c>
      <c r="Z4085">
        <f t="shared" si="572"/>
        <v>58</v>
      </c>
      <c r="AA4085">
        <f t="shared" si="575"/>
        <v>1</v>
      </c>
    </row>
    <row r="4086" spans="1:27">
      <c r="A4086" t="s">
        <v>11109</v>
      </c>
      <c r="B4086" t="s">
        <v>11110</v>
      </c>
      <c r="C4086" t="s">
        <v>1571</v>
      </c>
      <c r="D4086" t="s">
        <v>37</v>
      </c>
      <c r="E4086" t="s">
        <v>20</v>
      </c>
      <c r="F4086" t="s">
        <v>7120</v>
      </c>
      <c r="G4086" s="6">
        <f t="shared" si="567"/>
        <v>211000</v>
      </c>
      <c r="H4086" t="s">
        <v>151</v>
      </c>
      <c r="I4086" t="s">
        <v>237</v>
      </c>
      <c r="J4086" t="str">
        <f t="shared" si="568"/>
        <v>Vidhi Mital</v>
      </c>
      <c r="K4086" t="s">
        <v>795</v>
      </c>
      <c r="L4086" s="7">
        <f t="shared" si="573"/>
        <v>45128</v>
      </c>
      <c r="M4086" s="7">
        <v>45172</v>
      </c>
      <c r="N4086" s="1">
        <f t="shared" si="569"/>
        <v>45172</v>
      </c>
      <c r="P4086" s="7" t="str">
        <f t="shared" si="574"/>
        <v/>
      </c>
      <c r="R4086">
        <v>0</v>
      </c>
      <c r="S4086">
        <v>1</v>
      </c>
      <c r="T4086">
        <v>1.1000000000000001</v>
      </c>
      <c r="U4086" t="s">
        <v>100</v>
      </c>
      <c r="W4086" t="str">
        <f t="shared" si="570"/>
        <v>Open</v>
      </c>
      <c r="X4086" t="str">
        <f>_xlfn.XLOOKUP(B4086,'Customers'!A:A,'Customers'!E:E,"")</f>
        <v>Mid-Market</v>
      </c>
      <c r="Y4086">
        <f t="shared" si="571"/>
        <v>0</v>
      </c>
      <c r="Z4086" t="str">
        <f t="shared" si="572"/>
        <v/>
      </c>
      <c r="AA4086">
        <f t="shared" si="575"/>
        <v>0</v>
      </c>
    </row>
    <row r="4087" spans="1:27">
      <c r="A4087" t="s">
        <v>11111</v>
      </c>
      <c r="B4087" t="s">
        <v>2842</v>
      </c>
      <c r="C4087" t="s">
        <v>3362</v>
      </c>
      <c r="D4087" t="s">
        <v>19</v>
      </c>
      <c r="E4087" t="s">
        <v>20</v>
      </c>
      <c r="F4087" t="s">
        <v>11112</v>
      </c>
      <c r="G4087" s="6">
        <f t="shared" si="567"/>
        <v>4085</v>
      </c>
      <c r="H4087" t="s">
        <v>22</v>
      </c>
      <c r="I4087" t="s">
        <v>1009</v>
      </c>
      <c r="J4087" t="str">
        <f t="shared" si="568"/>
        <v>Ekta Uppal</v>
      </c>
      <c r="K4087" t="s">
        <v>2075</v>
      </c>
      <c r="L4087" s="7">
        <f t="shared" si="573"/>
        <v>44829</v>
      </c>
      <c r="M4087" s="7">
        <v>44953</v>
      </c>
      <c r="N4087" s="1">
        <f t="shared" si="569"/>
        <v>44953</v>
      </c>
      <c r="P4087" s="7" t="str">
        <f t="shared" si="574"/>
        <v/>
      </c>
      <c r="R4087">
        <v>0</v>
      </c>
      <c r="S4087">
        <v>1</v>
      </c>
      <c r="T4087">
        <v>22.3</v>
      </c>
      <c r="U4087" t="s">
        <v>42</v>
      </c>
      <c r="W4087" t="str">
        <f t="shared" si="570"/>
        <v>Open</v>
      </c>
      <c r="X4087" t="str">
        <f>_xlfn.XLOOKUP(B4087,'Customers'!A:A,'Customers'!E:E,"")</f>
        <v>Mid-Market</v>
      </c>
      <c r="Y4087">
        <f t="shared" si="571"/>
        <v>0</v>
      </c>
      <c r="Z4087" t="str">
        <f t="shared" si="572"/>
        <v/>
      </c>
      <c r="AA4087">
        <f t="shared" si="575"/>
        <v>0</v>
      </c>
    </row>
    <row r="4088" spans="1:27">
      <c r="A4088" t="s">
        <v>11113</v>
      </c>
      <c r="B4088" t="s">
        <v>4722</v>
      </c>
      <c r="C4088" t="s">
        <v>18</v>
      </c>
      <c r="D4088" t="s">
        <v>53</v>
      </c>
      <c r="E4088" t="s">
        <v>177</v>
      </c>
      <c r="F4088" t="s">
        <v>11114</v>
      </c>
      <c r="G4088" s="6">
        <f t="shared" si="567"/>
        <v>16635</v>
      </c>
      <c r="H4088" t="s">
        <v>172</v>
      </c>
      <c r="I4088" t="s">
        <v>139</v>
      </c>
      <c r="J4088" t="str">
        <f t="shared" si="568"/>
        <v>Champak Rao</v>
      </c>
      <c r="K4088" t="s">
        <v>5594</v>
      </c>
      <c r="L4088" s="7">
        <f t="shared" si="573"/>
        <v>45609</v>
      </c>
      <c r="M4088" s="7">
        <v>45761</v>
      </c>
      <c r="N4088" s="1">
        <f t="shared" si="569"/>
        <v>45761</v>
      </c>
      <c r="P4088" s="7" t="str">
        <f t="shared" si="574"/>
        <v/>
      </c>
      <c r="R4088">
        <v>0</v>
      </c>
      <c r="S4088">
        <v>1</v>
      </c>
      <c r="T4088">
        <v>5.8</v>
      </c>
      <c r="U4088" t="s">
        <v>58</v>
      </c>
      <c r="W4088" t="str">
        <f t="shared" si="570"/>
        <v>Open</v>
      </c>
      <c r="X4088" t="str">
        <f>_xlfn.XLOOKUP(B4088,'Customers'!A:A,'Customers'!E:E,"")</f>
        <v>Mid-Market</v>
      </c>
      <c r="Y4088">
        <f t="shared" si="571"/>
        <v>0</v>
      </c>
      <c r="Z4088" t="str">
        <f t="shared" si="572"/>
        <v/>
      </c>
      <c r="AA4088">
        <f t="shared" si="575"/>
        <v>0</v>
      </c>
    </row>
    <row r="4089" spans="1:27">
      <c r="A4089" t="s">
        <v>11115</v>
      </c>
      <c r="B4089" t="s">
        <v>11116</v>
      </c>
      <c r="C4089" t="s">
        <v>1414</v>
      </c>
      <c r="D4089" t="s">
        <v>183</v>
      </c>
      <c r="E4089" t="s">
        <v>91</v>
      </c>
      <c r="F4089" t="s">
        <v>11117</v>
      </c>
      <c r="G4089" s="6">
        <f t="shared" si="567"/>
        <v>2538</v>
      </c>
      <c r="H4089" t="s">
        <v>56</v>
      </c>
      <c r="I4089" t="s">
        <v>86</v>
      </c>
      <c r="J4089" t="str">
        <f t="shared" si="568"/>
        <v>Mason Solanki</v>
      </c>
      <c r="K4089" t="s">
        <v>3161</v>
      </c>
      <c r="L4089" s="7">
        <f t="shared" si="573"/>
        <v>45170</v>
      </c>
      <c r="M4089" s="7">
        <v>45188</v>
      </c>
      <c r="N4089" s="1">
        <f t="shared" si="569"/>
        <v>45188</v>
      </c>
      <c r="O4089" s="7">
        <v>45280</v>
      </c>
      <c r="P4089" s="7">
        <f t="shared" si="574"/>
        <v>45280</v>
      </c>
      <c r="Q4089">
        <v>110</v>
      </c>
      <c r="R4089">
        <v>0</v>
      </c>
      <c r="S4089">
        <v>1</v>
      </c>
      <c r="T4089">
        <v>24.3</v>
      </c>
      <c r="U4089" t="s">
        <v>33</v>
      </c>
      <c r="W4089" t="str">
        <f t="shared" si="570"/>
        <v>Won</v>
      </c>
      <c r="X4089" t="str">
        <f>_xlfn.XLOOKUP(B4089,'Customers'!A:A,'Customers'!E:E,"")</f>
        <v>Mid-Market</v>
      </c>
      <c r="Y4089">
        <f t="shared" si="571"/>
        <v>1</v>
      </c>
      <c r="Z4089">
        <f t="shared" si="572"/>
        <v>92</v>
      </c>
      <c r="AA4089">
        <f t="shared" si="575"/>
        <v>1</v>
      </c>
    </row>
    <row r="4090" spans="1:27">
      <c r="A4090" t="s">
        <v>11118</v>
      </c>
      <c r="B4090" t="s">
        <v>4948</v>
      </c>
      <c r="C4090" t="s">
        <v>18</v>
      </c>
      <c r="D4090" t="s">
        <v>37</v>
      </c>
      <c r="E4090" t="s">
        <v>91</v>
      </c>
      <c r="F4090" t="s">
        <v>11119</v>
      </c>
      <c r="G4090" s="6">
        <f t="shared" si="567"/>
        <v>50162</v>
      </c>
      <c r="H4090" t="s">
        <v>79</v>
      </c>
      <c r="I4090" t="s">
        <v>409</v>
      </c>
      <c r="J4090" t="str">
        <f t="shared" si="568"/>
        <v>Vidhi Mital</v>
      </c>
      <c r="K4090" t="s">
        <v>765</v>
      </c>
      <c r="L4090" s="7">
        <f t="shared" si="573"/>
        <v>45406</v>
      </c>
      <c r="M4090" s="7">
        <v>45581</v>
      </c>
      <c r="N4090" s="1">
        <f t="shared" si="569"/>
        <v>45581</v>
      </c>
      <c r="O4090" s="7">
        <v>45497</v>
      </c>
      <c r="P4090" s="7">
        <f t="shared" si="574"/>
        <v>45497</v>
      </c>
      <c r="Q4090">
        <v>91</v>
      </c>
      <c r="R4090">
        <v>1</v>
      </c>
      <c r="S4090">
        <v>2</v>
      </c>
      <c r="T4090">
        <v>13.5</v>
      </c>
      <c r="U4090" t="s">
        <v>33</v>
      </c>
      <c r="W4090" t="str">
        <f t="shared" si="570"/>
        <v>Won</v>
      </c>
      <c r="X4090" t="str">
        <f>_xlfn.XLOOKUP(B4090,'Customers'!A:A,'Customers'!E:E,"")</f>
        <v>Mid-Market</v>
      </c>
      <c r="Y4090">
        <f t="shared" si="571"/>
        <v>1</v>
      </c>
      <c r="Z4090">
        <f t="shared" si="572"/>
        <v>-84</v>
      </c>
      <c r="AA4090">
        <f t="shared" si="575"/>
        <v>0</v>
      </c>
    </row>
    <row r="4091" spans="1:27">
      <c r="A4091" t="s">
        <v>11120</v>
      </c>
      <c r="B4091" t="s">
        <v>3055</v>
      </c>
      <c r="C4091" t="s">
        <v>489</v>
      </c>
      <c r="D4091" t="s">
        <v>66</v>
      </c>
      <c r="E4091" t="s">
        <v>45</v>
      </c>
      <c r="F4091" t="s">
        <v>11121</v>
      </c>
      <c r="G4091" s="6">
        <f t="shared" si="567"/>
        <v>18104</v>
      </c>
      <c r="H4091" t="s">
        <v>151</v>
      </c>
      <c r="I4091" t="s">
        <v>274</v>
      </c>
      <c r="J4091" t="str">
        <f t="shared" si="568"/>
        <v>Rachit Lall</v>
      </c>
      <c r="K4091" t="s">
        <v>6493</v>
      </c>
      <c r="L4091" s="7">
        <f t="shared" si="573"/>
        <v>45488</v>
      </c>
      <c r="N4091" s="1" t="str">
        <f t="shared" si="569"/>
        <v/>
      </c>
      <c r="P4091" s="7" t="str">
        <f t="shared" si="574"/>
        <v/>
      </c>
      <c r="R4091">
        <v>0</v>
      </c>
      <c r="S4091">
        <v>1</v>
      </c>
      <c r="T4091">
        <v>6.2</v>
      </c>
      <c r="U4091" t="s">
        <v>100</v>
      </c>
      <c r="W4091" t="str">
        <f t="shared" si="570"/>
        <v>Open</v>
      </c>
      <c r="X4091" t="str">
        <f>_xlfn.XLOOKUP(B4091,'Customers'!A:A,'Customers'!E:E,"")</f>
        <v>Mid-Market</v>
      </c>
      <c r="Y4091">
        <f t="shared" si="571"/>
        <v>0</v>
      </c>
      <c r="Z4091" t="str">
        <f t="shared" si="572"/>
        <v/>
      </c>
      <c r="AA4091">
        <f t="shared" si="575"/>
        <v>0</v>
      </c>
    </row>
    <row r="4092" spans="1:27">
      <c r="A4092" t="s">
        <v>11122</v>
      </c>
      <c r="B4092" t="s">
        <v>1871</v>
      </c>
      <c r="C4092" t="s">
        <v>2609</v>
      </c>
      <c r="D4092" t="s">
        <v>66</v>
      </c>
      <c r="E4092" t="s">
        <v>54</v>
      </c>
      <c r="F4092" t="s">
        <v>11123</v>
      </c>
      <c r="G4092" s="6">
        <f t="shared" si="567"/>
        <v>17838</v>
      </c>
      <c r="H4092" t="s">
        <v>79</v>
      </c>
      <c r="I4092" t="s">
        <v>1705</v>
      </c>
      <c r="J4092" t="str">
        <f t="shared" si="568"/>
        <v>Karan Karnik</v>
      </c>
      <c r="K4092" t="s">
        <v>3153</v>
      </c>
      <c r="L4092" s="7">
        <f t="shared" si="573"/>
        <v>45326</v>
      </c>
      <c r="M4092" s="7">
        <v>45467</v>
      </c>
      <c r="N4092" s="1">
        <f t="shared" si="569"/>
        <v>45467</v>
      </c>
      <c r="P4092" s="7" t="str">
        <f t="shared" si="574"/>
        <v/>
      </c>
      <c r="R4092">
        <v>0</v>
      </c>
      <c r="S4092">
        <v>1</v>
      </c>
      <c r="T4092">
        <v>15.5</v>
      </c>
      <c r="U4092" t="s">
        <v>58</v>
      </c>
      <c r="W4092" t="str">
        <f t="shared" si="570"/>
        <v>Open</v>
      </c>
      <c r="X4092" t="str">
        <f>_xlfn.XLOOKUP(B4092,'Customers'!A:A,'Customers'!E:E,"")</f>
        <v>Mid-Market</v>
      </c>
      <c r="Y4092">
        <f t="shared" si="571"/>
        <v>0</v>
      </c>
      <c r="Z4092" t="str">
        <f t="shared" si="572"/>
        <v/>
      </c>
      <c r="AA4092">
        <f t="shared" si="575"/>
        <v>0</v>
      </c>
    </row>
    <row r="4093" spans="1:27">
      <c r="A4093" t="s">
        <v>11124</v>
      </c>
      <c r="B4093" t="s">
        <v>757</v>
      </c>
      <c r="C4093" t="s">
        <v>18</v>
      </c>
      <c r="D4093" t="s">
        <v>19</v>
      </c>
      <c r="E4093" t="s">
        <v>20</v>
      </c>
      <c r="F4093" t="s">
        <v>11125</v>
      </c>
      <c r="G4093" s="6">
        <f t="shared" si="567"/>
        <v>6143</v>
      </c>
      <c r="H4093" t="s">
        <v>22</v>
      </c>
      <c r="I4093" t="s">
        <v>133</v>
      </c>
      <c r="J4093" t="str">
        <f t="shared" si="568"/>
        <v>Aachal Soni</v>
      </c>
      <c r="K4093" t="s">
        <v>4973</v>
      </c>
      <c r="L4093" s="7">
        <f t="shared" si="573"/>
        <v>44957</v>
      </c>
      <c r="M4093" s="7">
        <v>45088</v>
      </c>
      <c r="N4093" s="1">
        <f t="shared" si="569"/>
        <v>45088</v>
      </c>
      <c r="P4093" s="7" t="str">
        <f t="shared" si="574"/>
        <v/>
      </c>
      <c r="R4093">
        <v>0</v>
      </c>
      <c r="S4093">
        <v>1</v>
      </c>
      <c r="T4093">
        <v>12.6</v>
      </c>
      <c r="U4093" t="s">
        <v>58</v>
      </c>
      <c r="W4093" t="str">
        <f t="shared" si="570"/>
        <v>Open</v>
      </c>
      <c r="X4093" t="str">
        <f>_xlfn.XLOOKUP(B4093,'Customers'!A:A,'Customers'!E:E,"")</f>
        <v>Mid-Market</v>
      </c>
      <c r="Y4093">
        <f t="shared" si="571"/>
        <v>0</v>
      </c>
      <c r="Z4093" t="str">
        <f t="shared" si="572"/>
        <v/>
      </c>
      <c r="AA4093">
        <f t="shared" si="575"/>
        <v>0</v>
      </c>
    </row>
    <row r="4094" spans="1:27">
      <c r="A4094" t="s">
        <v>11126</v>
      </c>
      <c r="B4094" t="s">
        <v>4287</v>
      </c>
      <c r="C4094" t="s">
        <v>6323</v>
      </c>
      <c r="D4094" t="s">
        <v>37</v>
      </c>
      <c r="E4094" t="s">
        <v>28</v>
      </c>
      <c r="F4094" t="s">
        <v>11127</v>
      </c>
      <c r="G4094" s="6">
        <f t="shared" si="567"/>
        <v>172321</v>
      </c>
      <c r="H4094" t="s">
        <v>47</v>
      </c>
      <c r="I4094" t="s">
        <v>1774</v>
      </c>
      <c r="J4094" t="str">
        <f t="shared" si="568"/>
        <v>Jasmit Gour</v>
      </c>
      <c r="K4094" t="s">
        <v>5414</v>
      </c>
      <c r="L4094" s="7">
        <f t="shared" si="573"/>
        <v>45528</v>
      </c>
      <c r="M4094" s="7">
        <v>45596</v>
      </c>
      <c r="N4094" s="1">
        <f t="shared" si="569"/>
        <v>45596</v>
      </c>
      <c r="P4094" s="7" t="str">
        <f t="shared" si="574"/>
        <v/>
      </c>
      <c r="R4094">
        <v>0</v>
      </c>
      <c r="S4094">
        <v>1</v>
      </c>
      <c r="T4094">
        <v>20</v>
      </c>
      <c r="U4094" t="s">
        <v>58</v>
      </c>
      <c r="W4094" t="str">
        <f t="shared" si="570"/>
        <v>Open</v>
      </c>
      <c r="X4094" t="str">
        <f>_xlfn.XLOOKUP(B4094,'Customers'!A:A,'Customers'!E:E,"")</f>
        <v>SMB</v>
      </c>
      <c r="Y4094">
        <f t="shared" si="571"/>
        <v>0</v>
      </c>
      <c r="Z4094" t="str">
        <f t="shared" si="572"/>
        <v/>
      </c>
      <c r="AA4094">
        <f t="shared" si="575"/>
        <v>0</v>
      </c>
    </row>
    <row r="4095" spans="1:27">
      <c r="A4095" t="s">
        <v>11128</v>
      </c>
      <c r="B4095" t="s">
        <v>3221</v>
      </c>
      <c r="C4095" t="s">
        <v>2774</v>
      </c>
      <c r="D4095" t="s">
        <v>37</v>
      </c>
      <c r="E4095" t="s">
        <v>54</v>
      </c>
      <c r="F4095" t="s">
        <v>8154</v>
      </c>
      <c r="G4095" s="6">
        <f t="shared" si="567"/>
        <v>125000</v>
      </c>
      <c r="H4095" t="s">
        <v>79</v>
      </c>
      <c r="I4095" t="s">
        <v>98</v>
      </c>
      <c r="J4095" t="str">
        <f t="shared" si="568"/>
        <v>Amruta Sinha</v>
      </c>
      <c r="K4095" t="s">
        <v>4851</v>
      </c>
      <c r="L4095" s="7">
        <f t="shared" si="573"/>
        <v>44645</v>
      </c>
      <c r="M4095" s="7">
        <v>44689</v>
      </c>
      <c r="N4095" s="1">
        <f t="shared" si="569"/>
        <v>44689</v>
      </c>
      <c r="P4095" s="7" t="str">
        <f t="shared" si="574"/>
        <v/>
      </c>
      <c r="R4095">
        <v>0</v>
      </c>
      <c r="S4095">
        <v>1</v>
      </c>
      <c r="T4095">
        <v>33.200000000000003</v>
      </c>
      <c r="U4095" t="s">
        <v>58</v>
      </c>
      <c r="W4095" t="str">
        <f t="shared" si="570"/>
        <v>Open</v>
      </c>
      <c r="X4095" t="str">
        <f>_xlfn.XLOOKUP(B4095,'Customers'!A:A,'Customers'!E:E,"")</f>
        <v>Mid-Market</v>
      </c>
      <c r="Y4095">
        <f t="shared" si="571"/>
        <v>0</v>
      </c>
      <c r="Z4095" t="str">
        <f t="shared" si="572"/>
        <v/>
      </c>
      <c r="AA4095">
        <f t="shared" si="575"/>
        <v>0</v>
      </c>
    </row>
    <row r="4096" spans="1:27">
      <c r="A4096" t="s">
        <v>11129</v>
      </c>
      <c r="B4096" t="s">
        <v>5774</v>
      </c>
      <c r="C4096" t="s">
        <v>929</v>
      </c>
      <c r="D4096" t="s">
        <v>53</v>
      </c>
      <c r="E4096" t="s">
        <v>20</v>
      </c>
      <c r="F4096" t="s">
        <v>11130</v>
      </c>
      <c r="G4096" s="6">
        <f t="shared" si="567"/>
        <v>45034</v>
      </c>
      <c r="H4096" t="s">
        <v>151</v>
      </c>
      <c r="I4096" t="s">
        <v>127</v>
      </c>
      <c r="J4096" t="str">
        <f t="shared" si="568"/>
        <v>Kashish Patla</v>
      </c>
      <c r="K4096" t="s">
        <v>4731</v>
      </c>
      <c r="L4096" s="7">
        <f t="shared" si="573"/>
        <v>44854</v>
      </c>
      <c r="M4096" s="7">
        <v>44928</v>
      </c>
      <c r="N4096" s="1">
        <f t="shared" si="569"/>
        <v>44928</v>
      </c>
      <c r="P4096" s="7" t="str">
        <f t="shared" si="574"/>
        <v/>
      </c>
      <c r="R4096">
        <v>0</v>
      </c>
      <c r="S4096">
        <v>1</v>
      </c>
      <c r="T4096">
        <v>14.2</v>
      </c>
      <c r="U4096" t="s">
        <v>100</v>
      </c>
      <c r="W4096" t="str">
        <f t="shared" si="570"/>
        <v>Open</v>
      </c>
      <c r="X4096" t="str">
        <f>_xlfn.XLOOKUP(B4096,'Customers'!A:A,'Customers'!E:E,"")</f>
        <v>SMB</v>
      </c>
      <c r="Y4096">
        <f t="shared" si="571"/>
        <v>0</v>
      </c>
      <c r="Z4096" t="str">
        <f t="shared" si="572"/>
        <v/>
      </c>
      <c r="AA4096">
        <f t="shared" si="575"/>
        <v>0</v>
      </c>
    </row>
    <row r="4097" spans="1:27">
      <c r="A4097" t="s">
        <v>11131</v>
      </c>
      <c r="B4097" t="s">
        <v>2298</v>
      </c>
      <c r="C4097" t="s">
        <v>1047</v>
      </c>
      <c r="D4097" t="s">
        <v>19</v>
      </c>
      <c r="E4097" t="s">
        <v>45</v>
      </c>
      <c r="F4097" t="s">
        <v>11132</v>
      </c>
      <c r="G4097" s="6">
        <f t="shared" si="567"/>
        <v>5620</v>
      </c>
      <c r="H4097" t="s">
        <v>79</v>
      </c>
      <c r="I4097" t="s">
        <v>527</v>
      </c>
      <c r="J4097" t="str">
        <f t="shared" si="568"/>
        <v>Jasmit Gour</v>
      </c>
      <c r="K4097" t="s">
        <v>4229</v>
      </c>
      <c r="L4097" s="7">
        <f t="shared" si="573"/>
        <v>45212</v>
      </c>
      <c r="M4097" s="7">
        <v>45257</v>
      </c>
      <c r="N4097" s="1">
        <f t="shared" si="569"/>
        <v>45257</v>
      </c>
      <c r="P4097" s="7" t="str">
        <f t="shared" si="574"/>
        <v/>
      </c>
      <c r="R4097">
        <v>0</v>
      </c>
      <c r="S4097">
        <v>1</v>
      </c>
      <c r="U4097" t="s">
        <v>33</v>
      </c>
      <c r="W4097" t="str">
        <f t="shared" si="570"/>
        <v>Open</v>
      </c>
      <c r="X4097" t="str">
        <f>_xlfn.XLOOKUP(B4097,'Customers'!A:A,'Customers'!E:E,"")</f>
        <v>Enterprise</v>
      </c>
      <c r="Y4097">
        <f t="shared" si="571"/>
        <v>0</v>
      </c>
      <c r="Z4097" t="str">
        <f t="shared" si="572"/>
        <v/>
      </c>
      <c r="AA4097">
        <f t="shared" si="575"/>
        <v>0</v>
      </c>
    </row>
    <row r="4098" spans="1:27">
      <c r="A4098" t="s">
        <v>11133</v>
      </c>
      <c r="B4098" t="s">
        <v>6320</v>
      </c>
      <c r="C4098" t="s">
        <v>2979</v>
      </c>
      <c r="D4098" t="s">
        <v>53</v>
      </c>
      <c r="E4098" t="s">
        <v>177</v>
      </c>
      <c r="F4098" t="s">
        <v>11134</v>
      </c>
      <c r="G4098" s="6">
        <f t="shared" ref="G4098:G4161" si="576">IF(F4098="","",IF(RIGHT(UPPER(SUBSTITUTE(SUBSTITUTE(SUBSTITUTE(TRIM(F4098),"$",""),",","")," ","")),1)="K",VALUE(LEFT(UPPER(SUBSTITUTE(SUBSTITUTE(SUBSTITUTE(TRIM(F4098),"$",""),",","")," ","")),LEN(UPPER(SUBSTITUTE(SUBSTITUTE(SUBSTITUTE(TRIM(F4098),"$",""),",","")," ","")))-1))*1000,IF(RIGHT(UPPER(SUBSTITUTE(SUBSTITUTE(SUBSTITUTE(TRIM(F4098),"$",""),",","")," ","")),1)="M",VALUE(LEFT(UPPER(SUBSTITUTE(SUBSTITUTE(SUBSTITUTE(TRIM(F4098),"$",""),",","")," ","")),LEN(UPPER(SUBSTITUTE(SUBSTITUTE(SUBSTITUTE(TRIM(F4098),"$",""),",","")," ","")))-1))*1000000,VALUE(SUBSTITUTE(SUBSTITUTE(SUBSTITUTE(TRIM(F4098),"$",""),",","")," ","")))))</f>
        <v>14931</v>
      </c>
      <c r="H4098" t="s">
        <v>151</v>
      </c>
      <c r="I4098" t="s">
        <v>86</v>
      </c>
      <c r="J4098" t="str">
        <f t="shared" ref="J4098:J4161" si="577">PROPER(TRIM(I4098))</f>
        <v>Mason Solanki</v>
      </c>
      <c r="K4098" t="s">
        <v>1517</v>
      </c>
      <c r="L4098" s="7">
        <f t="shared" si="573"/>
        <v>44805</v>
      </c>
      <c r="M4098" s="7">
        <v>44882</v>
      </c>
      <c r="N4098" s="1">
        <f t="shared" ref="N4098:N4161" si="578">IF(M4098="","",IF(ISNUMBER(M4098),M4098,IF(ISNUMBER(SEARCH("/",M4098)),DATE(VALUE(RIGHT(M4098,4)),VALUE(MID(M4098,4,2)),VALUE(LEFT(M4098,2))),DATE(VALUE(LEFT(M4098,4)),VALUE(MID(M4098,6,2)),VALUE(RIGHT(M4098,2))))))</f>
        <v>44882</v>
      </c>
      <c r="P4098" s="7" t="str">
        <f t="shared" si="574"/>
        <v/>
      </c>
      <c r="R4098">
        <v>0</v>
      </c>
      <c r="S4098">
        <v>1</v>
      </c>
      <c r="T4098">
        <v>2.5</v>
      </c>
      <c r="U4098" t="s">
        <v>58</v>
      </c>
      <c r="W4098" t="str">
        <f t="shared" ref="W4098:W4161" si="579">IF(E4098="","",IF(E4098="Closed Won","Won",IF(E4098="Closed Lost","Lost","Open")))</f>
        <v>Open</v>
      </c>
      <c r="X4098" t="str">
        <f>_xlfn.XLOOKUP(B4098,'Customers'!A:A,'Customers'!E:E,"")</f>
        <v>Mid-Market</v>
      </c>
      <c r="Y4098">
        <f t="shared" ref="Y4098:Y4161" si="580">IF(OR(W4098="Won",W4098="Lost"),1,0)</f>
        <v>0</v>
      </c>
      <c r="Z4098" t="str">
        <f t="shared" ref="Z4098:Z4161" si="581">IF(OR(N4098="",P4098=""),"",P4098-N4098)</f>
        <v/>
      </c>
      <c r="AA4098">
        <f t="shared" si="575"/>
        <v>0</v>
      </c>
    </row>
    <row r="4099" spans="1:27">
      <c r="A4099" t="s">
        <v>11135</v>
      </c>
      <c r="B4099" t="s">
        <v>1766</v>
      </c>
      <c r="C4099" t="s">
        <v>18</v>
      </c>
      <c r="D4099" t="s">
        <v>19</v>
      </c>
      <c r="E4099" t="s">
        <v>115</v>
      </c>
      <c r="F4099" t="s">
        <v>29</v>
      </c>
      <c r="G4099" s="6">
        <f t="shared" si="576"/>
        <v>3000</v>
      </c>
      <c r="H4099" t="s">
        <v>30</v>
      </c>
      <c r="I4099" t="s">
        <v>139</v>
      </c>
      <c r="J4099" t="str">
        <f t="shared" si="577"/>
        <v>Champak Rao</v>
      </c>
      <c r="K4099" t="s">
        <v>11136</v>
      </c>
      <c r="L4099" s="7">
        <f t="shared" ref="L4099:L4162" si="582">IF(K4099="","",IF(ISNUMBER(K4099),K4099,IF(ISNUMBER(SEARCH("/",K4099)),DATE(VALUE(RIGHT(K4099,4)),VALUE(MID(K4099,4,2)),VALUE(LEFT(K4099,2))),DATE(VALUE(LEFT(K4099,4)),VALUE(MID(K4099,6,2)),VALUE(RIGHT(K4099,2))))))</f>
        <v>44722</v>
      </c>
      <c r="M4099" s="7">
        <v>44856</v>
      </c>
      <c r="N4099" s="1">
        <f t="shared" si="578"/>
        <v>44856</v>
      </c>
      <c r="O4099" s="7">
        <v>44857</v>
      </c>
      <c r="P4099" s="7">
        <f t="shared" ref="P4099:P4162" si="583">IF(O4099="","",IF(ISNUMBER(O4099),O4099,DATE(VALUE(LEFT(O4099,4)),VALUE(MID(O4099,6,2)),VALUE(RIGHT(O4099,2)))))</f>
        <v>44857</v>
      </c>
      <c r="Q4099">
        <v>135</v>
      </c>
      <c r="R4099">
        <v>0</v>
      </c>
      <c r="S4099">
        <v>1</v>
      </c>
      <c r="U4099" t="s">
        <v>25</v>
      </c>
      <c r="W4099" t="str">
        <f t="shared" si="579"/>
        <v>Lost</v>
      </c>
      <c r="X4099" t="str">
        <f>_xlfn.XLOOKUP(B4099,'Customers'!A:A,'Customers'!E:E,"")</f>
        <v>Enterprise</v>
      </c>
      <c r="Y4099">
        <f t="shared" si="580"/>
        <v>1</v>
      </c>
      <c r="Z4099">
        <f t="shared" si="581"/>
        <v>1</v>
      </c>
      <c r="AA4099">
        <f t="shared" ref="AA4099:AA4162" si="584">IF(AND(Y4099=1,Z4099&gt;30),1,0)</f>
        <v>0</v>
      </c>
    </row>
    <row r="4100" spans="1:27">
      <c r="A4100" t="s">
        <v>11137</v>
      </c>
      <c r="B4100" t="s">
        <v>5051</v>
      </c>
      <c r="C4100" t="s">
        <v>567</v>
      </c>
      <c r="D4100" t="s">
        <v>66</v>
      </c>
      <c r="E4100" t="s">
        <v>20</v>
      </c>
      <c r="F4100" t="s">
        <v>11138</v>
      </c>
      <c r="G4100" s="6">
        <f t="shared" si="576"/>
        <v>17061</v>
      </c>
      <c r="H4100" t="s">
        <v>22</v>
      </c>
      <c r="I4100" t="s">
        <v>68</v>
      </c>
      <c r="J4100" t="str">
        <f t="shared" si="577"/>
        <v>Anamika Keer</v>
      </c>
      <c r="K4100" t="s">
        <v>1389</v>
      </c>
      <c r="L4100" s="7">
        <f t="shared" si="582"/>
        <v>44753</v>
      </c>
      <c r="M4100" s="7">
        <v>44915</v>
      </c>
      <c r="N4100" s="1">
        <f t="shared" si="578"/>
        <v>44915</v>
      </c>
      <c r="P4100" s="7" t="str">
        <f t="shared" si="583"/>
        <v/>
      </c>
      <c r="R4100">
        <v>0</v>
      </c>
      <c r="S4100">
        <v>1</v>
      </c>
      <c r="T4100">
        <v>19</v>
      </c>
      <c r="U4100" t="s">
        <v>25</v>
      </c>
      <c r="W4100" t="str">
        <f t="shared" si="579"/>
        <v>Open</v>
      </c>
      <c r="X4100" t="str">
        <f>_xlfn.XLOOKUP(B4100,'Customers'!A:A,'Customers'!E:E,"")</f>
        <v>Mid-Market</v>
      </c>
      <c r="Y4100">
        <f t="shared" si="580"/>
        <v>0</v>
      </c>
      <c r="Z4100" t="str">
        <f t="shared" si="581"/>
        <v/>
      </c>
      <c r="AA4100">
        <f t="shared" si="584"/>
        <v>0</v>
      </c>
    </row>
    <row r="4101" spans="1:27">
      <c r="A4101" t="s">
        <v>11139</v>
      </c>
      <c r="B4101" t="s">
        <v>2265</v>
      </c>
      <c r="C4101" t="s">
        <v>221</v>
      </c>
      <c r="D4101" t="s">
        <v>37</v>
      </c>
      <c r="E4101" t="s">
        <v>115</v>
      </c>
      <c r="F4101" t="s">
        <v>11140</v>
      </c>
      <c r="G4101" s="6">
        <f t="shared" si="576"/>
        <v>163998</v>
      </c>
      <c r="H4101" t="s">
        <v>47</v>
      </c>
      <c r="I4101" t="s">
        <v>73</v>
      </c>
      <c r="J4101" t="str">
        <f t="shared" si="577"/>
        <v>Karan Karnik</v>
      </c>
      <c r="K4101" t="s">
        <v>8193</v>
      </c>
      <c r="L4101" s="7">
        <f t="shared" si="582"/>
        <v>45282</v>
      </c>
      <c r="M4101" s="7">
        <v>45328</v>
      </c>
      <c r="N4101" s="1">
        <f t="shared" si="578"/>
        <v>45328</v>
      </c>
      <c r="O4101" s="7">
        <v>45460</v>
      </c>
      <c r="P4101" s="7">
        <f t="shared" si="583"/>
        <v>45460</v>
      </c>
      <c r="Q4101">
        <v>178</v>
      </c>
      <c r="R4101">
        <v>0</v>
      </c>
      <c r="S4101">
        <v>1</v>
      </c>
      <c r="T4101">
        <v>13.7</v>
      </c>
      <c r="U4101" t="s">
        <v>33</v>
      </c>
      <c r="W4101" t="str">
        <f t="shared" si="579"/>
        <v>Lost</v>
      </c>
      <c r="X4101" t="str">
        <f>_xlfn.XLOOKUP(B4101,'Customers'!A:A,'Customers'!E:E,"")</f>
        <v>SMB</v>
      </c>
      <c r="Y4101">
        <f t="shared" si="580"/>
        <v>1</v>
      </c>
      <c r="Z4101">
        <f t="shared" si="581"/>
        <v>132</v>
      </c>
      <c r="AA4101">
        <f t="shared" si="584"/>
        <v>1</v>
      </c>
    </row>
    <row r="4102" spans="1:27">
      <c r="A4102" t="s">
        <v>11141</v>
      </c>
      <c r="B4102" t="s">
        <v>7077</v>
      </c>
      <c r="C4102" t="s">
        <v>1865</v>
      </c>
      <c r="D4102" t="s">
        <v>66</v>
      </c>
      <c r="E4102" t="s">
        <v>28</v>
      </c>
      <c r="F4102" t="s">
        <v>11142</v>
      </c>
      <c r="G4102" s="6">
        <f t="shared" si="576"/>
        <v>17064</v>
      </c>
      <c r="H4102" t="s">
        <v>56</v>
      </c>
      <c r="I4102" t="s">
        <v>593</v>
      </c>
      <c r="J4102" t="str">
        <f t="shared" si="577"/>
        <v>Lakshmi Hayre</v>
      </c>
      <c r="K4102" t="s">
        <v>1440</v>
      </c>
      <c r="L4102" s="7">
        <f t="shared" si="582"/>
        <v>44935</v>
      </c>
      <c r="M4102" s="7">
        <v>45048</v>
      </c>
      <c r="N4102" s="1">
        <f t="shared" si="578"/>
        <v>45048</v>
      </c>
      <c r="P4102" s="7" t="str">
        <f t="shared" si="583"/>
        <v/>
      </c>
      <c r="R4102">
        <v>0</v>
      </c>
      <c r="S4102">
        <v>1</v>
      </c>
      <c r="U4102" t="s">
        <v>42</v>
      </c>
      <c r="W4102" t="str">
        <f t="shared" si="579"/>
        <v>Open</v>
      </c>
      <c r="X4102" t="str">
        <f>_xlfn.XLOOKUP(B4102,'Customers'!A:A,'Customers'!E:E,"")</f>
        <v>SMB</v>
      </c>
      <c r="Y4102">
        <f t="shared" si="580"/>
        <v>0</v>
      </c>
      <c r="Z4102" t="str">
        <f t="shared" si="581"/>
        <v/>
      </c>
      <c r="AA4102">
        <f t="shared" si="584"/>
        <v>0</v>
      </c>
    </row>
    <row r="4103" spans="1:27">
      <c r="A4103" t="s">
        <v>11143</v>
      </c>
      <c r="B4103" t="s">
        <v>5768</v>
      </c>
      <c r="C4103" t="s">
        <v>3898</v>
      </c>
      <c r="D4103" t="s">
        <v>19</v>
      </c>
      <c r="E4103" t="s">
        <v>45</v>
      </c>
      <c r="F4103" t="s">
        <v>11144</v>
      </c>
      <c r="G4103" s="6">
        <f t="shared" si="576"/>
        <v>3800</v>
      </c>
      <c r="H4103" t="s">
        <v>172</v>
      </c>
      <c r="I4103" t="s">
        <v>23</v>
      </c>
      <c r="J4103" t="str">
        <f t="shared" si="577"/>
        <v>Nihal Bhasin</v>
      </c>
      <c r="K4103" t="s">
        <v>4104</v>
      </c>
      <c r="L4103" s="7">
        <f t="shared" si="582"/>
        <v>45163</v>
      </c>
      <c r="M4103" s="7">
        <v>45259</v>
      </c>
      <c r="N4103" s="1">
        <f t="shared" si="578"/>
        <v>45259</v>
      </c>
      <c r="P4103" s="7" t="str">
        <f t="shared" si="583"/>
        <v/>
      </c>
      <c r="R4103">
        <v>0</v>
      </c>
      <c r="S4103">
        <v>1</v>
      </c>
      <c r="T4103">
        <v>14.9</v>
      </c>
      <c r="U4103" t="s">
        <v>100</v>
      </c>
      <c r="W4103" t="str">
        <f t="shared" si="579"/>
        <v>Open</v>
      </c>
      <c r="X4103" t="str">
        <f>_xlfn.XLOOKUP(B4103,'Customers'!A:A,'Customers'!E:E,"")</f>
        <v>SMB</v>
      </c>
      <c r="Y4103">
        <f t="shared" si="580"/>
        <v>0</v>
      </c>
      <c r="Z4103" t="str">
        <f t="shared" si="581"/>
        <v/>
      </c>
      <c r="AA4103">
        <f t="shared" si="584"/>
        <v>0</v>
      </c>
    </row>
    <row r="4104" spans="1:27">
      <c r="A4104" t="s">
        <v>11145</v>
      </c>
      <c r="B4104" t="s">
        <v>1186</v>
      </c>
      <c r="C4104" t="s">
        <v>18</v>
      </c>
      <c r="D4104" t="s">
        <v>53</v>
      </c>
      <c r="E4104" t="s">
        <v>28</v>
      </c>
      <c r="F4104" t="s">
        <v>11146</v>
      </c>
      <c r="G4104" s="6">
        <f t="shared" si="576"/>
        <v>21479</v>
      </c>
      <c r="H4104" t="s">
        <v>56</v>
      </c>
      <c r="I4104" t="s">
        <v>98</v>
      </c>
      <c r="J4104" t="str">
        <f t="shared" si="577"/>
        <v>Amruta Sinha</v>
      </c>
      <c r="K4104" t="s">
        <v>6580</v>
      </c>
      <c r="L4104" s="7">
        <f t="shared" si="582"/>
        <v>45360</v>
      </c>
      <c r="M4104" s="7">
        <v>45489</v>
      </c>
      <c r="N4104" s="1">
        <f t="shared" si="578"/>
        <v>45489</v>
      </c>
      <c r="P4104" s="7" t="str">
        <f t="shared" si="583"/>
        <v/>
      </c>
      <c r="R4104">
        <v>0</v>
      </c>
      <c r="S4104">
        <v>1</v>
      </c>
      <c r="T4104">
        <v>7.3</v>
      </c>
      <c r="U4104" t="s">
        <v>42</v>
      </c>
      <c r="W4104" t="str">
        <f t="shared" si="579"/>
        <v>Open</v>
      </c>
      <c r="X4104" t="str">
        <f>_xlfn.XLOOKUP(B4104,'Customers'!A:A,'Customers'!E:E,"")</f>
        <v>Mid-Market</v>
      </c>
      <c r="Y4104">
        <f t="shared" si="580"/>
        <v>0</v>
      </c>
      <c r="Z4104" t="str">
        <f t="shared" si="581"/>
        <v/>
      </c>
      <c r="AA4104">
        <f t="shared" si="584"/>
        <v>0</v>
      </c>
    </row>
    <row r="4105" spans="1:27">
      <c r="A4105" t="s">
        <v>11147</v>
      </c>
      <c r="B4105" t="s">
        <v>2526</v>
      </c>
      <c r="C4105" t="s">
        <v>2908</v>
      </c>
      <c r="D4105" t="s">
        <v>66</v>
      </c>
      <c r="E4105" t="s">
        <v>28</v>
      </c>
      <c r="F4105" t="s">
        <v>11148</v>
      </c>
      <c r="G4105" s="6">
        <f t="shared" si="576"/>
        <v>21850</v>
      </c>
      <c r="H4105" t="s">
        <v>30</v>
      </c>
      <c r="I4105" t="s">
        <v>31</v>
      </c>
      <c r="J4105" t="str">
        <f t="shared" si="577"/>
        <v>Ati Seshadri</v>
      </c>
      <c r="K4105" t="s">
        <v>10534</v>
      </c>
      <c r="L4105" s="7">
        <f t="shared" si="582"/>
        <v>44947</v>
      </c>
      <c r="N4105" s="1" t="str">
        <f t="shared" si="578"/>
        <v/>
      </c>
      <c r="P4105" s="7" t="str">
        <f t="shared" si="583"/>
        <v/>
      </c>
      <c r="R4105">
        <v>0</v>
      </c>
      <c r="S4105">
        <v>1</v>
      </c>
      <c r="U4105" t="s">
        <v>100</v>
      </c>
      <c r="W4105" t="str">
        <f t="shared" si="579"/>
        <v>Open</v>
      </c>
      <c r="X4105" t="str">
        <f>_xlfn.XLOOKUP(B4105,'Customers'!A:A,'Customers'!E:E,"")</f>
        <v>Mid-Market</v>
      </c>
      <c r="Y4105">
        <f t="shared" si="580"/>
        <v>0</v>
      </c>
      <c r="Z4105" t="str">
        <f t="shared" si="581"/>
        <v/>
      </c>
      <c r="AA4105">
        <f t="shared" si="584"/>
        <v>0</v>
      </c>
    </row>
    <row r="4106" spans="1:27">
      <c r="A4106" t="s">
        <v>11149</v>
      </c>
      <c r="B4106" t="s">
        <v>2857</v>
      </c>
      <c r="C4106" t="s">
        <v>3050</v>
      </c>
      <c r="D4106" t="s">
        <v>53</v>
      </c>
      <c r="E4106" t="s">
        <v>54</v>
      </c>
      <c r="F4106" t="s">
        <v>11150</v>
      </c>
      <c r="G4106" s="6">
        <f t="shared" si="576"/>
        <v>18621</v>
      </c>
      <c r="H4106" t="s">
        <v>151</v>
      </c>
      <c r="I4106" t="s">
        <v>86</v>
      </c>
      <c r="J4106" t="str">
        <f t="shared" si="577"/>
        <v>Mason Solanki</v>
      </c>
      <c r="K4106" t="s">
        <v>3099</v>
      </c>
      <c r="L4106" s="7">
        <f t="shared" si="582"/>
        <v>44663</v>
      </c>
      <c r="N4106" s="1" t="str">
        <f t="shared" si="578"/>
        <v/>
      </c>
      <c r="P4106" s="7" t="str">
        <f t="shared" si="583"/>
        <v/>
      </c>
      <c r="R4106">
        <v>0</v>
      </c>
      <c r="S4106">
        <v>1</v>
      </c>
      <c r="T4106">
        <v>23.6</v>
      </c>
      <c r="U4106" t="s">
        <v>58</v>
      </c>
      <c r="W4106" t="str">
        <f t="shared" si="579"/>
        <v>Open</v>
      </c>
      <c r="X4106" t="str">
        <f>_xlfn.XLOOKUP(B4106,'Customers'!A:A,'Customers'!E:E,"")</f>
        <v>Enterprise</v>
      </c>
      <c r="Y4106">
        <f t="shared" si="580"/>
        <v>0</v>
      </c>
      <c r="Z4106" t="str">
        <f t="shared" si="581"/>
        <v/>
      </c>
      <c r="AA4106">
        <f t="shared" si="584"/>
        <v>0</v>
      </c>
    </row>
    <row r="4107" spans="1:27">
      <c r="A4107" t="s">
        <v>11151</v>
      </c>
      <c r="B4107" t="s">
        <v>11152</v>
      </c>
      <c r="C4107" t="s">
        <v>18</v>
      </c>
      <c r="D4107" t="s">
        <v>183</v>
      </c>
      <c r="E4107" t="s">
        <v>177</v>
      </c>
      <c r="F4107" t="s">
        <v>11153</v>
      </c>
      <c r="G4107" s="6">
        <f t="shared" si="576"/>
        <v>5935</v>
      </c>
      <c r="H4107" t="s">
        <v>172</v>
      </c>
      <c r="I4107" t="s">
        <v>68</v>
      </c>
      <c r="J4107" t="str">
        <f t="shared" si="577"/>
        <v>Anamika Keer</v>
      </c>
      <c r="K4107" t="s">
        <v>609</v>
      </c>
      <c r="L4107" s="7">
        <f t="shared" si="582"/>
        <v>44943</v>
      </c>
      <c r="N4107" s="1" t="str">
        <f t="shared" si="578"/>
        <v/>
      </c>
      <c r="P4107" s="7" t="str">
        <f t="shared" si="583"/>
        <v/>
      </c>
      <c r="R4107">
        <v>0</v>
      </c>
      <c r="S4107">
        <v>1</v>
      </c>
      <c r="T4107">
        <v>21.2</v>
      </c>
      <c r="U4107" t="s">
        <v>33</v>
      </c>
      <c r="W4107" t="str">
        <f t="shared" si="579"/>
        <v>Open</v>
      </c>
      <c r="X4107" t="str">
        <f>_xlfn.XLOOKUP(B4107,'Customers'!A:A,'Customers'!E:E,"")</f>
        <v>Enterprise</v>
      </c>
      <c r="Y4107">
        <f t="shared" si="580"/>
        <v>0</v>
      </c>
      <c r="Z4107" t="str">
        <f t="shared" si="581"/>
        <v/>
      </c>
      <c r="AA4107">
        <f t="shared" si="584"/>
        <v>0</v>
      </c>
    </row>
    <row r="4108" spans="1:27">
      <c r="A4108" t="s">
        <v>11154</v>
      </c>
      <c r="B4108" t="s">
        <v>553</v>
      </c>
      <c r="C4108" t="s">
        <v>963</v>
      </c>
      <c r="D4108" t="s">
        <v>66</v>
      </c>
      <c r="E4108" t="s">
        <v>20</v>
      </c>
      <c r="F4108" t="s">
        <v>11155</v>
      </c>
      <c r="G4108" s="6">
        <f t="shared" si="576"/>
        <v>4468</v>
      </c>
      <c r="H4108" t="s">
        <v>172</v>
      </c>
      <c r="I4108" t="s">
        <v>1774</v>
      </c>
      <c r="J4108" t="str">
        <f t="shared" si="577"/>
        <v>Jasmit Gour</v>
      </c>
      <c r="K4108" t="s">
        <v>7192</v>
      </c>
      <c r="L4108" s="7">
        <f t="shared" si="582"/>
        <v>45285</v>
      </c>
      <c r="M4108" s="7">
        <v>45308</v>
      </c>
      <c r="N4108" s="1">
        <f t="shared" si="578"/>
        <v>45308</v>
      </c>
      <c r="P4108" s="7" t="str">
        <f t="shared" si="583"/>
        <v/>
      </c>
      <c r="R4108">
        <v>0</v>
      </c>
      <c r="S4108">
        <v>1</v>
      </c>
      <c r="T4108">
        <v>34.200000000000003</v>
      </c>
      <c r="U4108" t="s">
        <v>42</v>
      </c>
      <c r="W4108" t="str">
        <f t="shared" si="579"/>
        <v>Open</v>
      </c>
      <c r="X4108" t="str">
        <f>_xlfn.XLOOKUP(B4108,'Customers'!A:A,'Customers'!E:E,"")</f>
        <v>Mid-Market</v>
      </c>
      <c r="Y4108">
        <f t="shared" si="580"/>
        <v>0</v>
      </c>
      <c r="Z4108" t="str">
        <f t="shared" si="581"/>
        <v/>
      </c>
      <c r="AA4108">
        <f t="shared" si="584"/>
        <v>0</v>
      </c>
    </row>
    <row r="4109" spans="1:27">
      <c r="A4109" t="s">
        <v>11156</v>
      </c>
      <c r="B4109" t="s">
        <v>1974</v>
      </c>
      <c r="C4109" t="s">
        <v>2666</v>
      </c>
      <c r="D4109" t="s">
        <v>66</v>
      </c>
      <c r="E4109" t="s">
        <v>54</v>
      </c>
      <c r="F4109" t="s">
        <v>11157</v>
      </c>
      <c r="G4109" s="6">
        <f t="shared" si="576"/>
        <v>15579</v>
      </c>
      <c r="H4109" t="s">
        <v>151</v>
      </c>
      <c r="I4109" t="s">
        <v>545</v>
      </c>
      <c r="J4109" t="str">
        <f t="shared" si="577"/>
        <v>Krish Varughese</v>
      </c>
      <c r="K4109" t="s">
        <v>7993</v>
      </c>
      <c r="L4109" s="7">
        <f t="shared" si="582"/>
        <v>44769</v>
      </c>
      <c r="M4109" s="7">
        <v>44804</v>
      </c>
      <c r="N4109" s="1">
        <f t="shared" si="578"/>
        <v>44804</v>
      </c>
      <c r="P4109" s="7" t="str">
        <f t="shared" si="583"/>
        <v/>
      </c>
      <c r="R4109">
        <v>0</v>
      </c>
      <c r="S4109">
        <v>1</v>
      </c>
      <c r="U4109" t="s">
        <v>33</v>
      </c>
      <c r="W4109" t="str">
        <f t="shared" si="579"/>
        <v>Open</v>
      </c>
      <c r="X4109" t="str">
        <f>_xlfn.XLOOKUP(B4109,'Customers'!A:A,'Customers'!E:E,"")</f>
        <v>SMB</v>
      </c>
      <c r="Y4109">
        <f t="shared" si="580"/>
        <v>0</v>
      </c>
      <c r="Z4109" t="str">
        <f t="shared" si="581"/>
        <v/>
      </c>
      <c r="AA4109">
        <f t="shared" si="584"/>
        <v>0</v>
      </c>
    </row>
    <row r="4110" spans="1:27">
      <c r="A4110" t="s">
        <v>11158</v>
      </c>
      <c r="B4110" t="s">
        <v>5771</v>
      </c>
      <c r="C4110" t="s">
        <v>18</v>
      </c>
      <c r="D4110" t="s">
        <v>66</v>
      </c>
      <c r="E4110" t="s">
        <v>54</v>
      </c>
      <c r="F4110" t="s">
        <v>11159</v>
      </c>
      <c r="G4110" s="6">
        <f t="shared" si="576"/>
        <v>13409</v>
      </c>
      <c r="H4110" t="s">
        <v>79</v>
      </c>
      <c r="I4110" t="s">
        <v>133</v>
      </c>
      <c r="J4110" t="str">
        <f t="shared" si="577"/>
        <v>Aachal Soni</v>
      </c>
      <c r="K4110" t="s">
        <v>2629</v>
      </c>
      <c r="L4110" s="7">
        <f t="shared" si="582"/>
        <v>45339</v>
      </c>
      <c r="M4110" s="7">
        <v>45362</v>
      </c>
      <c r="N4110" s="1">
        <f t="shared" si="578"/>
        <v>45362</v>
      </c>
      <c r="P4110" s="7" t="str">
        <f t="shared" si="583"/>
        <v/>
      </c>
      <c r="R4110">
        <v>0</v>
      </c>
      <c r="S4110">
        <v>1</v>
      </c>
      <c r="T4110">
        <v>30.7</v>
      </c>
      <c r="U4110" t="s">
        <v>58</v>
      </c>
      <c r="W4110" t="str">
        <f t="shared" si="579"/>
        <v>Open</v>
      </c>
      <c r="X4110" t="str">
        <f>_xlfn.XLOOKUP(B4110,'Customers'!A:A,'Customers'!E:E,"")</f>
        <v>SMB</v>
      </c>
      <c r="Y4110">
        <f t="shared" si="580"/>
        <v>0</v>
      </c>
      <c r="Z4110" t="str">
        <f t="shared" si="581"/>
        <v/>
      </c>
      <c r="AA4110">
        <f t="shared" si="584"/>
        <v>0</v>
      </c>
    </row>
    <row r="4111" spans="1:27">
      <c r="A4111" t="s">
        <v>11160</v>
      </c>
      <c r="B4111" t="s">
        <v>683</v>
      </c>
      <c r="C4111" t="s">
        <v>474</v>
      </c>
      <c r="D4111" t="s">
        <v>37</v>
      </c>
      <c r="E4111" t="s">
        <v>177</v>
      </c>
      <c r="F4111" t="s">
        <v>11161</v>
      </c>
      <c r="G4111" s="6">
        <f t="shared" si="576"/>
        <v>56217</v>
      </c>
      <c r="H4111" t="s">
        <v>79</v>
      </c>
      <c r="I4111" t="s">
        <v>98</v>
      </c>
      <c r="J4111" t="str">
        <f t="shared" si="577"/>
        <v>Amruta Sinha</v>
      </c>
      <c r="K4111" t="s">
        <v>6350</v>
      </c>
      <c r="L4111" s="7">
        <f t="shared" si="582"/>
        <v>44801</v>
      </c>
      <c r="M4111" s="7">
        <v>44962</v>
      </c>
      <c r="N4111" s="1">
        <f t="shared" si="578"/>
        <v>44962</v>
      </c>
      <c r="P4111" s="7" t="str">
        <f t="shared" si="583"/>
        <v/>
      </c>
      <c r="R4111">
        <v>0</v>
      </c>
      <c r="S4111">
        <v>1</v>
      </c>
      <c r="T4111">
        <v>34.6</v>
      </c>
      <c r="U4111" t="s">
        <v>33</v>
      </c>
      <c r="W4111" t="str">
        <f t="shared" si="579"/>
        <v>Open</v>
      </c>
      <c r="X4111" t="str">
        <f>_xlfn.XLOOKUP(B4111,'Customers'!A:A,'Customers'!E:E,"")</f>
        <v>Enterprise</v>
      </c>
      <c r="Y4111">
        <f t="shared" si="580"/>
        <v>0</v>
      </c>
      <c r="Z4111" t="str">
        <f t="shared" si="581"/>
        <v/>
      </c>
      <c r="AA4111">
        <f t="shared" si="584"/>
        <v>0</v>
      </c>
    </row>
    <row r="4112" spans="1:27">
      <c r="A4112" t="s">
        <v>11162</v>
      </c>
      <c r="B4112" t="s">
        <v>10302</v>
      </c>
      <c r="C4112" t="s">
        <v>2680</v>
      </c>
      <c r="D4112" t="s">
        <v>53</v>
      </c>
      <c r="E4112" t="s">
        <v>91</v>
      </c>
      <c r="F4112" t="s">
        <v>11163</v>
      </c>
      <c r="G4112" s="6">
        <f t="shared" si="576"/>
        <v>14868</v>
      </c>
      <c r="H4112" t="s">
        <v>47</v>
      </c>
      <c r="I4112" t="s">
        <v>117</v>
      </c>
      <c r="J4112" t="str">
        <f t="shared" si="577"/>
        <v>Ekta Uppal</v>
      </c>
      <c r="K4112" t="s">
        <v>2764</v>
      </c>
      <c r="L4112" s="7">
        <f t="shared" si="582"/>
        <v>45181</v>
      </c>
      <c r="M4112" s="7">
        <v>45326</v>
      </c>
      <c r="N4112" s="1">
        <f t="shared" si="578"/>
        <v>45326</v>
      </c>
      <c r="O4112" s="7">
        <v>45298</v>
      </c>
      <c r="P4112" s="7">
        <f t="shared" si="583"/>
        <v>45298</v>
      </c>
      <c r="Q4112">
        <v>117</v>
      </c>
      <c r="R4112">
        <v>0</v>
      </c>
      <c r="S4112">
        <v>1</v>
      </c>
      <c r="T4112">
        <v>5</v>
      </c>
      <c r="U4112" t="s">
        <v>33</v>
      </c>
      <c r="W4112" t="str">
        <f t="shared" si="579"/>
        <v>Won</v>
      </c>
      <c r="X4112" t="str">
        <f>_xlfn.XLOOKUP(B4112,'Customers'!A:A,'Customers'!E:E,"")</f>
        <v>SMB</v>
      </c>
      <c r="Y4112">
        <f t="shared" si="580"/>
        <v>1</v>
      </c>
      <c r="Z4112">
        <f t="shared" si="581"/>
        <v>-28</v>
      </c>
      <c r="AA4112">
        <f t="shared" si="584"/>
        <v>0</v>
      </c>
    </row>
    <row r="4113" spans="1:27">
      <c r="A4113" t="s">
        <v>11164</v>
      </c>
      <c r="B4113" t="s">
        <v>4062</v>
      </c>
      <c r="C4113" t="s">
        <v>170</v>
      </c>
      <c r="D4113" t="s">
        <v>19</v>
      </c>
      <c r="E4113" t="s">
        <v>91</v>
      </c>
      <c r="F4113" t="s">
        <v>11165</v>
      </c>
      <c r="G4113" s="6">
        <f t="shared" si="576"/>
        <v>3170</v>
      </c>
      <c r="H4113" t="s">
        <v>79</v>
      </c>
      <c r="I4113" t="s">
        <v>98</v>
      </c>
      <c r="J4113" t="str">
        <f t="shared" si="577"/>
        <v>Amruta Sinha</v>
      </c>
      <c r="K4113" t="s">
        <v>3473</v>
      </c>
      <c r="L4113" s="7">
        <f t="shared" si="582"/>
        <v>45316</v>
      </c>
      <c r="M4113" s="7">
        <v>45489</v>
      </c>
      <c r="N4113" s="1">
        <f t="shared" si="578"/>
        <v>45489</v>
      </c>
      <c r="O4113" s="7">
        <v>45436</v>
      </c>
      <c r="P4113" s="7">
        <f t="shared" si="583"/>
        <v>45436</v>
      </c>
      <c r="Q4113">
        <v>120</v>
      </c>
      <c r="R4113">
        <v>0</v>
      </c>
      <c r="S4113">
        <v>1</v>
      </c>
      <c r="T4113">
        <v>17.399999999999999</v>
      </c>
      <c r="U4113" t="s">
        <v>100</v>
      </c>
      <c r="W4113" t="str">
        <f t="shared" si="579"/>
        <v>Won</v>
      </c>
      <c r="X4113" t="str">
        <f>_xlfn.XLOOKUP(B4113,'Customers'!A:A,'Customers'!E:E,"")</f>
        <v>Mid-Market</v>
      </c>
      <c r="Y4113">
        <f t="shared" si="580"/>
        <v>1</v>
      </c>
      <c r="Z4113">
        <f t="shared" si="581"/>
        <v>-53</v>
      </c>
      <c r="AA4113">
        <f t="shared" si="584"/>
        <v>0</v>
      </c>
    </row>
    <row r="4114" spans="1:27">
      <c r="A4114" t="s">
        <v>11166</v>
      </c>
      <c r="B4114" t="s">
        <v>2298</v>
      </c>
      <c r="C4114" t="s">
        <v>77</v>
      </c>
      <c r="D4114" t="s">
        <v>19</v>
      </c>
      <c r="E4114" t="s">
        <v>54</v>
      </c>
      <c r="F4114" t="s">
        <v>11167</v>
      </c>
      <c r="G4114" s="6">
        <f t="shared" si="576"/>
        <v>7015</v>
      </c>
      <c r="H4114" t="s">
        <v>47</v>
      </c>
      <c r="I4114" t="s">
        <v>844</v>
      </c>
      <c r="J4114" t="str">
        <f t="shared" si="577"/>
        <v>Lakshmi Hayre</v>
      </c>
      <c r="K4114" t="s">
        <v>3346</v>
      </c>
      <c r="L4114" s="7">
        <f t="shared" si="582"/>
        <v>45474</v>
      </c>
      <c r="M4114" s="7">
        <v>45546</v>
      </c>
      <c r="N4114" s="1">
        <f t="shared" si="578"/>
        <v>45546</v>
      </c>
      <c r="P4114" s="7" t="str">
        <f t="shared" si="583"/>
        <v/>
      </c>
      <c r="R4114">
        <v>0</v>
      </c>
      <c r="S4114">
        <v>1</v>
      </c>
      <c r="T4114">
        <v>32</v>
      </c>
      <c r="U4114" t="s">
        <v>100</v>
      </c>
      <c r="W4114" t="str">
        <f t="shared" si="579"/>
        <v>Open</v>
      </c>
      <c r="X4114" t="str">
        <f>_xlfn.XLOOKUP(B4114,'Customers'!A:A,'Customers'!E:E,"")</f>
        <v>Enterprise</v>
      </c>
      <c r="Y4114">
        <f t="shared" si="580"/>
        <v>0</v>
      </c>
      <c r="Z4114" t="str">
        <f t="shared" si="581"/>
        <v/>
      </c>
      <c r="AA4114">
        <f t="shared" si="584"/>
        <v>0</v>
      </c>
    </row>
    <row r="4115" spans="1:27">
      <c r="A4115" t="s">
        <v>11168</v>
      </c>
      <c r="B4115" t="s">
        <v>6554</v>
      </c>
      <c r="C4115" t="s">
        <v>1988</v>
      </c>
      <c r="D4115" t="s">
        <v>53</v>
      </c>
      <c r="E4115" t="s">
        <v>28</v>
      </c>
      <c r="F4115" t="s">
        <v>404</v>
      </c>
      <c r="G4115" s="6">
        <f t="shared" si="576"/>
        <v>11000</v>
      </c>
      <c r="H4115" t="s">
        <v>161</v>
      </c>
      <c r="I4115" t="s">
        <v>68</v>
      </c>
      <c r="J4115" t="str">
        <f t="shared" si="577"/>
        <v>Anamika Keer</v>
      </c>
      <c r="K4115" t="s">
        <v>1284</v>
      </c>
      <c r="L4115" s="7">
        <f t="shared" si="582"/>
        <v>45492</v>
      </c>
      <c r="M4115" s="7">
        <v>45574</v>
      </c>
      <c r="N4115" s="1">
        <f t="shared" si="578"/>
        <v>45574</v>
      </c>
      <c r="P4115" s="7" t="str">
        <f t="shared" si="583"/>
        <v/>
      </c>
      <c r="R4115">
        <v>0</v>
      </c>
      <c r="S4115">
        <v>1</v>
      </c>
      <c r="T4115">
        <v>3.7</v>
      </c>
      <c r="U4115" t="s">
        <v>100</v>
      </c>
      <c r="W4115" t="str">
        <f t="shared" si="579"/>
        <v>Open</v>
      </c>
      <c r="X4115" t="str">
        <f>_xlfn.XLOOKUP(B4115,'Customers'!A:A,'Customers'!E:E,"")</f>
        <v>Mid-Market</v>
      </c>
      <c r="Y4115">
        <f t="shared" si="580"/>
        <v>0</v>
      </c>
      <c r="Z4115" t="str">
        <f t="shared" si="581"/>
        <v/>
      </c>
      <c r="AA4115">
        <f t="shared" si="584"/>
        <v>0</v>
      </c>
    </row>
    <row r="4116" spans="1:27">
      <c r="A4116" t="s">
        <v>11169</v>
      </c>
      <c r="B4116" t="s">
        <v>4857</v>
      </c>
      <c r="C4116" t="s">
        <v>3072</v>
      </c>
      <c r="D4116" t="s">
        <v>66</v>
      </c>
      <c r="E4116" t="s">
        <v>28</v>
      </c>
      <c r="F4116" t="s">
        <v>11170</v>
      </c>
      <c r="G4116" s="6">
        <f t="shared" si="576"/>
        <v>11647</v>
      </c>
      <c r="H4116" t="s">
        <v>22</v>
      </c>
      <c r="I4116" t="s">
        <v>850</v>
      </c>
      <c r="J4116" t="str">
        <f t="shared" si="577"/>
        <v>Owen Mane</v>
      </c>
      <c r="K4116" t="s">
        <v>3941</v>
      </c>
      <c r="L4116" s="7">
        <f t="shared" si="582"/>
        <v>45616</v>
      </c>
      <c r="M4116" s="7">
        <v>45792</v>
      </c>
      <c r="N4116" s="1">
        <f t="shared" si="578"/>
        <v>45792</v>
      </c>
      <c r="P4116" s="7" t="str">
        <f t="shared" si="583"/>
        <v/>
      </c>
      <c r="R4116">
        <v>0</v>
      </c>
      <c r="S4116">
        <v>1</v>
      </c>
      <c r="T4116">
        <v>12.1</v>
      </c>
      <c r="U4116" t="s">
        <v>25</v>
      </c>
      <c r="W4116" t="str">
        <f t="shared" si="579"/>
        <v>Open</v>
      </c>
      <c r="X4116" t="str">
        <f>_xlfn.XLOOKUP(B4116,'Customers'!A:A,'Customers'!E:E,"")</f>
        <v>SMB</v>
      </c>
      <c r="Y4116">
        <f t="shared" si="580"/>
        <v>0</v>
      </c>
      <c r="Z4116" t="str">
        <f t="shared" si="581"/>
        <v/>
      </c>
      <c r="AA4116">
        <f t="shared" si="584"/>
        <v>0</v>
      </c>
    </row>
    <row r="4117" spans="1:27">
      <c r="A4117" t="s">
        <v>11171</v>
      </c>
      <c r="B4117" t="s">
        <v>4298</v>
      </c>
      <c r="C4117" t="s">
        <v>18</v>
      </c>
      <c r="D4117" t="s">
        <v>66</v>
      </c>
      <c r="E4117" t="s">
        <v>45</v>
      </c>
      <c r="F4117" t="s">
        <v>11172</v>
      </c>
      <c r="G4117" s="6">
        <f t="shared" si="576"/>
        <v>16747</v>
      </c>
      <c r="H4117" t="s">
        <v>22</v>
      </c>
      <c r="I4117" t="s">
        <v>156</v>
      </c>
      <c r="J4117" t="str">
        <f t="shared" si="577"/>
        <v>Lakshmi Hayre</v>
      </c>
      <c r="K4117" t="s">
        <v>317</v>
      </c>
      <c r="L4117" s="7">
        <f t="shared" si="582"/>
        <v>45116</v>
      </c>
      <c r="M4117" s="7">
        <v>45247</v>
      </c>
      <c r="N4117" s="1">
        <f t="shared" si="578"/>
        <v>45247</v>
      </c>
      <c r="P4117" s="7" t="str">
        <f t="shared" si="583"/>
        <v/>
      </c>
      <c r="R4117">
        <v>0</v>
      </c>
      <c r="S4117">
        <v>1</v>
      </c>
      <c r="T4117">
        <v>11.1</v>
      </c>
      <c r="U4117" t="s">
        <v>33</v>
      </c>
      <c r="W4117" t="str">
        <f t="shared" si="579"/>
        <v>Open</v>
      </c>
      <c r="X4117" t="str">
        <f>_xlfn.XLOOKUP(B4117,'Customers'!A:A,'Customers'!E:E,"")</f>
        <v>Mid-Market</v>
      </c>
      <c r="Y4117">
        <f t="shared" si="580"/>
        <v>0</v>
      </c>
      <c r="Z4117" t="str">
        <f t="shared" si="581"/>
        <v/>
      </c>
      <c r="AA4117">
        <f t="shared" si="584"/>
        <v>0</v>
      </c>
    </row>
    <row r="4118" spans="1:27">
      <c r="A4118" t="s">
        <v>11173</v>
      </c>
      <c r="B4118" t="s">
        <v>5282</v>
      </c>
      <c r="C4118" t="s">
        <v>597</v>
      </c>
      <c r="D4118" t="s">
        <v>53</v>
      </c>
      <c r="E4118" t="s">
        <v>91</v>
      </c>
      <c r="F4118" t="s">
        <v>11174</v>
      </c>
      <c r="G4118" s="6">
        <f t="shared" si="576"/>
        <v>41469</v>
      </c>
      <c r="H4118" t="s">
        <v>22</v>
      </c>
      <c r="I4118" t="s">
        <v>268</v>
      </c>
      <c r="J4118" t="str">
        <f t="shared" si="577"/>
        <v>Panini Kade</v>
      </c>
      <c r="K4118" t="s">
        <v>5632</v>
      </c>
      <c r="L4118" s="7">
        <f t="shared" si="582"/>
        <v>45305</v>
      </c>
      <c r="M4118" s="7">
        <v>45391</v>
      </c>
      <c r="N4118" s="1">
        <f t="shared" si="578"/>
        <v>45391</v>
      </c>
      <c r="O4118" s="7">
        <v>45427</v>
      </c>
      <c r="P4118" s="7">
        <f t="shared" si="583"/>
        <v>45427</v>
      </c>
      <c r="Q4118">
        <v>122</v>
      </c>
      <c r="R4118">
        <v>0</v>
      </c>
      <c r="S4118">
        <v>1</v>
      </c>
      <c r="T4118">
        <v>8.8000000000000007</v>
      </c>
      <c r="U4118" t="s">
        <v>25</v>
      </c>
      <c r="W4118" t="str">
        <f t="shared" si="579"/>
        <v>Won</v>
      </c>
      <c r="X4118" t="str">
        <f>_xlfn.XLOOKUP(B4118,'Customers'!A:A,'Customers'!E:E,"")</f>
        <v>SMB</v>
      </c>
      <c r="Y4118">
        <f t="shared" si="580"/>
        <v>1</v>
      </c>
      <c r="Z4118">
        <f t="shared" si="581"/>
        <v>36</v>
      </c>
      <c r="AA4118">
        <f t="shared" si="584"/>
        <v>1</v>
      </c>
    </row>
    <row r="4119" spans="1:27">
      <c r="A4119" t="s">
        <v>11175</v>
      </c>
      <c r="B4119" t="s">
        <v>478</v>
      </c>
      <c r="C4119" t="s">
        <v>18</v>
      </c>
      <c r="D4119" t="s">
        <v>19</v>
      </c>
      <c r="E4119" t="s">
        <v>91</v>
      </c>
      <c r="F4119" t="s">
        <v>11176</v>
      </c>
      <c r="G4119" s="6">
        <f t="shared" si="576"/>
        <v>5620</v>
      </c>
      <c r="H4119" t="s">
        <v>30</v>
      </c>
      <c r="I4119" t="s">
        <v>93</v>
      </c>
      <c r="J4119" t="str">
        <f t="shared" si="577"/>
        <v>Owen Mane</v>
      </c>
      <c r="K4119" t="s">
        <v>9724</v>
      </c>
      <c r="L4119" s="7">
        <f t="shared" si="582"/>
        <v>44909</v>
      </c>
      <c r="M4119" s="7">
        <v>44981</v>
      </c>
      <c r="N4119" s="1">
        <f t="shared" si="578"/>
        <v>44981</v>
      </c>
      <c r="O4119" s="7">
        <v>45001</v>
      </c>
      <c r="P4119" s="7">
        <f t="shared" si="583"/>
        <v>45001</v>
      </c>
      <c r="Q4119">
        <v>92</v>
      </c>
      <c r="R4119">
        <v>1</v>
      </c>
      <c r="S4119">
        <v>3</v>
      </c>
      <c r="T4119">
        <v>19.5</v>
      </c>
      <c r="U4119" t="s">
        <v>58</v>
      </c>
      <c r="W4119" t="str">
        <f t="shared" si="579"/>
        <v>Won</v>
      </c>
      <c r="X4119" t="str">
        <f>_xlfn.XLOOKUP(B4119,'Customers'!A:A,'Customers'!E:E,"")</f>
        <v>Mid-Market</v>
      </c>
      <c r="Y4119">
        <f t="shared" si="580"/>
        <v>1</v>
      </c>
      <c r="Z4119">
        <f t="shared" si="581"/>
        <v>20</v>
      </c>
      <c r="AA4119">
        <f t="shared" si="584"/>
        <v>0</v>
      </c>
    </row>
    <row r="4120" spans="1:27">
      <c r="A4120" t="s">
        <v>11177</v>
      </c>
      <c r="B4120" t="s">
        <v>645</v>
      </c>
      <c r="C4120" t="s">
        <v>2836</v>
      </c>
      <c r="D4120" t="s">
        <v>37</v>
      </c>
      <c r="E4120" t="s">
        <v>45</v>
      </c>
      <c r="F4120" t="s">
        <v>11178</v>
      </c>
      <c r="G4120" s="6">
        <f t="shared" si="576"/>
        <v>142752</v>
      </c>
      <c r="H4120" t="s">
        <v>172</v>
      </c>
      <c r="I4120" t="s">
        <v>98</v>
      </c>
      <c r="J4120" t="str">
        <f t="shared" si="577"/>
        <v>Amruta Sinha</v>
      </c>
      <c r="K4120" t="s">
        <v>5804</v>
      </c>
      <c r="L4120" s="7">
        <f t="shared" si="582"/>
        <v>44665</v>
      </c>
      <c r="M4120" s="7">
        <v>44775</v>
      </c>
      <c r="N4120" s="1">
        <f t="shared" si="578"/>
        <v>44775</v>
      </c>
      <c r="P4120" s="7" t="str">
        <f t="shared" si="583"/>
        <v/>
      </c>
      <c r="R4120">
        <v>0</v>
      </c>
      <c r="S4120">
        <v>1</v>
      </c>
      <c r="T4120">
        <v>12.3</v>
      </c>
      <c r="U4120" t="s">
        <v>33</v>
      </c>
      <c r="W4120" t="str">
        <f t="shared" si="579"/>
        <v>Open</v>
      </c>
      <c r="X4120" t="str">
        <f>_xlfn.XLOOKUP(B4120,'Customers'!A:A,'Customers'!E:E,"")</f>
        <v>Enterprise</v>
      </c>
      <c r="Y4120">
        <f t="shared" si="580"/>
        <v>0</v>
      </c>
      <c r="Z4120" t="str">
        <f t="shared" si="581"/>
        <v/>
      </c>
      <c r="AA4120">
        <f t="shared" si="584"/>
        <v>0</v>
      </c>
    </row>
    <row r="4121" spans="1:27">
      <c r="A4121" t="s">
        <v>11179</v>
      </c>
      <c r="B4121" t="s">
        <v>295</v>
      </c>
      <c r="C4121" t="s">
        <v>4681</v>
      </c>
      <c r="D4121" t="s">
        <v>53</v>
      </c>
      <c r="E4121" t="s">
        <v>54</v>
      </c>
      <c r="F4121" t="s">
        <v>11180</v>
      </c>
      <c r="G4121" s="6">
        <f t="shared" si="576"/>
        <v>25657</v>
      </c>
      <c r="H4121" t="s">
        <v>56</v>
      </c>
      <c r="I4121" t="s">
        <v>80</v>
      </c>
      <c r="J4121" t="str">
        <f t="shared" si="577"/>
        <v>Shivani Natt</v>
      </c>
      <c r="K4121" t="s">
        <v>4901</v>
      </c>
      <c r="L4121" s="7">
        <f t="shared" si="582"/>
        <v>45211</v>
      </c>
      <c r="M4121" s="7">
        <v>45278</v>
      </c>
      <c r="N4121" s="1">
        <f t="shared" si="578"/>
        <v>45278</v>
      </c>
      <c r="P4121" s="7" t="str">
        <f t="shared" si="583"/>
        <v/>
      </c>
      <c r="R4121">
        <v>0</v>
      </c>
      <c r="S4121">
        <v>1</v>
      </c>
      <c r="T4121">
        <v>23.8</v>
      </c>
      <c r="U4121" t="s">
        <v>58</v>
      </c>
      <c r="W4121" t="str">
        <f t="shared" si="579"/>
        <v>Open</v>
      </c>
      <c r="X4121" t="str">
        <f>_xlfn.XLOOKUP(B4121,'Customers'!A:A,'Customers'!E:E,"")</f>
        <v>SMB</v>
      </c>
      <c r="Y4121">
        <f t="shared" si="580"/>
        <v>0</v>
      </c>
      <c r="Z4121" t="str">
        <f t="shared" si="581"/>
        <v/>
      </c>
      <c r="AA4121">
        <f t="shared" si="584"/>
        <v>0</v>
      </c>
    </row>
    <row r="4122" spans="1:27">
      <c r="A4122" t="s">
        <v>11181</v>
      </c>
      <c r="B4122" t="s">
        <v>10103</v>
      </c>
      <c r="C4122" t="s">
        <v>5827</v>
      </c>
      <c r="D4122" t="s">
        <v>183</v>
      </c>
      <c r="E4122" t="s">
        <v>115</v>
      </c>
      <c r="F4122" t="s">
        <v>11182</v>
      </c>
      <c r="G4122" s="6">
        <f t="shared" si="576"/>
        <v>8622</v>
      </c>
      <c r="H4122" t="s">
        <v>22</v>
      </c>
      <c r="I4122" t="s">
        <v>105</v>
      </c>
      <c r="J4122" t="str">
        <f t="shared" si="577"/>
        <v>Hemangini Bahri</v>
      </c>
      <c r="K4122" t="s">
        <v>5479</v>
      </c>
      <c r="L4122" s="7">
        <f t="shared" si="582"/>
        <v>45101</v>
      </c>
      <c r="M4122" s="7">
        <v>45122</v>
      </c>
      <c r="N4122" s="1">
        <f t="shared" si="578"/>
        <v>45122</v>
      </c>
      <c r="O4122" s="7">
        <v>45255</v>
      </c>
      <c r="P4122" s="7">
        <f t="shared" si="583"/>
        <v>45255</v>
      </c>
      <c r="Q4122">
        <v>154</v>
      </c>
      <c r="R4122">
        <v>0</v>
      </c>
      <c r="S4122">
        <v>1</v>
      </c>
      <c r="T4122">
        <v>26.6</v>
      </c>
      <c r="U4122" t="s">
        <v>58</v>
      </c>
      <c r="W4122" t="str">
        <f t="shared" si="579"/>
        <v>Lost</v>
      </c>
      <c r="X4122" t="str">
        <f>_xlfn.XLOOKUP(B4122,'Customers'!A:A,'Customers'!E:E,"")</f>
        <v>SMB</v>
      </c>
      <c r="Y4122">
        <f t="shared" si="580"/>
        <v>1</v>
      </c>
      <c r="Z4122">
        <f t="shared" si="581"/>
        <v>133</v>
      </c>
      <c r="AA4122">
        <f t="shared" si="584"/>
        <v>1</v>
      </c>
    </row>
    <row r="4123" spans="1:27">
      <c r="A4123" t="s">
        <v>11183</v>
      </c>
      <c r="B4123" t="s">
        <v>4722</v>
      </c>
      <c r="C4123" t="s">
        <v>18</v>
      </c>
      <c r="D4123" t="s">
        <v>19</v>
      </c>
      <c r="E4123" t="s">
        <v>20</v>
      </c>
      <c r="F4123" t="s">
        <v>11184</v>
      </c>
      <c r="G4123" s="6">
        <f t="shared" si="576"/>
        <v>2973</v>
      </c>
      <c r="H4123" t="s">
        <v>30</v>
      </c>
      <c r="I4123" t="s">
        <v>86</v>
      </c>
      <c r="J4123" t="str">
        <f t="shared" si="577"/>
        <v>Mason Solanki</v>
      </c>
      <c r="K4123" t="s">
        <v>423</v>
      </c>
      <c r="L4123" s="7">
        <f t="shared" si="582"/>
        <v>45153</v>
      </c>
      <c r="M4123" s="7">
        <v>45254</v>
      </c>
      <c r="N4123" s="1">
        <f t="shared" si="578"/>
        <v>45254</v>
      </c>
      <c r="P4123" s="7" t="str">
        <f t="shared" si="583"/>
        <v/>
      </c>
      <c r="R4123">
        <v>0</v>
      </c>
      <c r="S4123">
        <v>1</v>
      </c>
      <c r="T4123">
        <v>16.3</v>
      </c>
      <c r="U4123" t="s">
        <v>33</v>
      </c>
      <c r="W4123" t="str">
        <f t="shared" si="579"/>
        <v>Open</v>
      </c>
      <c r="X4123" t="str">
        <f>_xlfn.XLOOKUP(B4123,'Customers'!A:A,'Customers'!E:E,"")</f>
        <v>Mid-Market</v>
      </c>
      <c r="Y4123">
        <f t="shared" si="580"/>
        <v>0</v>
      </c>
      <c r="Z4123" t="str">
        <f t="shared" si="581"/>
        <v/>
      </c>
      <c r="AA4123">
        <f t="shared" si="584"/>
        <v>0</v>
      </c>
    </row>
    <row r="4124" spans="1:27">
      <c r="A4124" t="s">
        <v>11185</v>
      </c>
      <c r="B4124" t="s">
        <v>5889</v>
      </c>
      <c r="C4124" t="s">
        <v>18</v>
      </c>
      <c r="D4124" t="s">
        <v>37</v>
      </c>
      <c r="E4124" t="s">
        <v>20</v>
      </c>
      <c r="F4124" t="s">
        <v>11186</v>
      </c>
      <c r="G4124" s="6">
        <f t="shared" si="576"/>
        <v>155035</v>
      </c>
      <c r="H4124" t="s">
        <v>161</v>
      </c>
      <c r="I4124" t="s">
        <v>117</v>
      </c>
      <c r="J4124" t="str">
        <f t="shared" si="577"/>
        <v>Ekta Uppal</v>
      </c>
      <c r="K4124" t="s">
        <v>5168</v>
      </c>
      <c r="L4124" s="7">
        <f t="shared" si="582"/>
        <v>45351</v>
      </c>
      <c r="M4124" s="7">
        <v>45400</v>
      </c>
      <c r="N4124" s="1">
        <f t="shared" si="578"/>
        <v>45400</v>
      </c>
      <c r="P4124" s="7" t="str">
        <f t="shared" si="583"/>
        <v/>
      </c>
      <c r="R4124">
        <v>0</v>
      </c>
      <c r="S4124">
        <v>1</v>
      </c>
      <c r="U4124" t="s">
        <v>33</v>
      </c>
      <c r="W4124" t="str">
        <f t="shared" si="579"/>
        <v>Open</v>
      </c>
      <c r="X4124" t="str">
        <f>_xlfn.XLOOKUP(B4124,'Customers'!A:A,'Customers'!E:E,"")</f>
        <v>Mid-Market</v>
      </c>
      <c r="Y4124">
        <f t="shared" si="580"/>
        <v>0</v>
      </c>
      <c r="Z4124" t="str">
        <f t="shared" si="581"/>
        <v/>
      </c>
      <c r="AA4124">
        <f t="shared" si="584"/>
        <v>0</v>
      </c>
    </row>
    <row r="4125" spans="1:27">
      <c r="A4125" t="s">
        <v>11187</v>
      </c>
      <c r="B4125" t="s">
        <v>1868</v>
      </c>
      <c r="C4125" t="s">
        <v>18</v>
      </c>
      <c r="D4125" t="s">
        <v>37</v>
      </c>
      <c r="E4125" t="s">
        <v>54</v>
      </c>
      <c r="F4125" t="s">
        <v>11188</v>
      </c>
      <c r="G4125" s="6">
        <f t="shared" si="576"/>
        <v>114027</v>
      </c>
      <c r="H4125" t="s">
        <v>79</v>
      </c>
      <c r="I4125" t="s">
        <v>237</v>
      </c>
      <c r="J4125" t="str">
        <f t="shared" si="577"/>
        <v>Vidhi Mital</v>
      </c>
      <c r="K4125" t="s">
        <v>898</v>
      </c>
      <c r="L4125" s="7">
        <f t="shared" si="582"/>
        <v>45372</v>
      </c>
      <c r="M4125" s="7">
        <v>45491</v>
      </c>
      <c r="N4125" s="1">
        <f t="shared" si="578"/>
        <v>45491</v>
      </c>
      <c r="P4125" s="7" t="str">
        <f t="shared" si="583"/>
        <v/>
      </c>
      <c r="R4125">
        <v>0</v>
      </c>
      <c r="S4125">
        <v>1</v>
      </c>
      <c r="U4125" t="s">
        <v>58</v>
      </c>
      <c r="W4125" t="str">
        <f t="shared" si="579"/>
        <v>Open</v>
      </c>
      <c r="X4125" t="str">
        <f>_xlfn.XLOOKUP(B4125,'Customers'!A:A,'Customers'!E:E,"")</f>
        <v>Mid-Market</v>
      </c>
      <c r="Y4125">
        <f t="shared" si="580"/>
        <v>0</v>
      </c>
      <c r="Z4125" t="str">
        <f t="shared" si="581"/>
        <v/>
      </c>
      <c r="AA4125">
        <f t="shared" si="584"/>
        <v>0</v>
      </c>
    </row>
    <row r="4126" spans="1:27">
      <c r="A4126" t="s">
        <v>11189</v>
      </c>
      <c r="B4126" t="s">
        <v>7068</v>
      </c>
      <c r="C4126" t="s">
        <v>1988</v>
      </c>
      <c r="D4126" t="s">
        <v>37</v>
      </c>
      <c r="E4126" t="s">
        <v>91</v>
      </c>
      <c r="F4126" t="s">
        <v>11190</v>
      </c>
      <c r="G4126" s="6">
        <f t="shared" si="576"/>
        <v>59263</v>
      </c>
      <c r="H4126" t="s">
        <v>79</v>
      </c>
      <c r="I4126" t="s">
        <v>1817</v>
      </c>
      <c r="J4126" t="str">
        <f t="shared" si="577"/>
        <v>Ati Seshadri</v>
      </c>
      <c r="K4126" t="s">
        <v>2910</v>
      </c>
      <c r="L4126" s="7">
        <f t="shared" si="582"/>
        <v>45345</v>
      </c>
      <c r="N4126" s="1" t="str">
        <f t="shared" si="578"/>
        <v/>
      </c>
      <c r="O4126" s="7">
        <v>45366</v>
      </c>
      <c r="P4126" s="7">
        <f t="shared" si="583"/>
        <v>45366</v>
      </c>
      <c r="Q4126">
        <v>21</v>
      </c>
      <c r="R4126">
        <v>0</v>
      </c>
      <c r="S4126">
        <v>1</v>
      </c>
      <c r="T4126">
        <v>2</v>
      </c>
      <c r="U4126" t="s">
        <v>100</v>
      </c>
      <c r="W4126" t="str">
        <f t="shared" si="579"/>
        <v>Won</v>
      </c>
      <c r="X4126" t="str">
        <f>_xlfn.XLOOKUP(B4126,'Customers'!A:A,'Customers'!E:E,"")</f>
        <v>Enterprise</v>
      </c>
      <c r="Y4126">
        <f t="shared" si="580"/>
        <v>1</v>
      </c>
      <c r="Z4126" t="str">
        <f t="shared" si="581"/>
        <v/>
      </c>
      <c r="AA4126">
        <f t="shared" si="584"/>
        <v>1</v>
      </c>
    </row>
    <row r="4127" spans="1:27">
      <c r="A4127" t="s">
        <v>11191</v>
      </c>
      <c r="B4127" t="s">
        <v>4596</v>
      </c>
      <c r="C4127" t="s">
        <v>3575</v>
      </c>
      <c r="D4127" t="s">
        <v>183</v>
      </c>
      <c r="E4127" t="s">
        <v>20</v>
      </c>
      <c r="F4127" t="s">
        <v>11192</v>
      </c>
      <c r="G4127" s="6">
        <f t="shared" si="576"/>
        <v>10723</v>
      </c>
      <c r="H4127" t="s">
        <v>39</v>
      </c>
      <c r="I4127" t="s">
        <v>1435</v>
      </c>
      <c r="J4127" t="str">
        <f t="shared" si="577"/>
        <v>Vidhi Mital</v>
      </c>
      <c r="K4127" t="s">
        <v>2469</v>
      </c>
      <c r="L4127" s="7">
        <f t="shared" si="582"/>
        <v>45253</v>
      </c>
      <c r="M4127" s="7">
        <v>45397</v>
      </c>
      <c r="N4127" s="1">
        <f t="shared" si="578"/>
        <v>45397</v>
      </c>
      <c r="P4127" s="7" t="str">
        <f t="shared" si="583"/>
        <v/>
      </c>
      <c r="R4127">
        <v>0</v>
      </c>
      <c r="S4127">
        <v>1</v>
      </c>
      <c r="T4127">
        <v>7</v>
      </c>
      <c r="U4127" t="s">
        <v>33</v>
      </c>
      <c r="W4127" t="str">
        <f t="shared" si="579"/>
        <v>Open</v>
      </c>
      <c r="X4127" t="str">
        <f>_xlfn.XLOOKUP(B4127,'Customers'!A:A,'Customers'!E:E,"")</f>
        <v>SMB</v>
      </c>
      <c r="Y4127">
        <f t="shared" si="580"/>
        <v>0</v>
      </c>
      <c r="Z4127" t="str">
        <f t="shared" si="581"/>
        <v/>
      </c>
      <c r="AA4127">
        <f t="shared" si="584"/>
        <v>0</v>
      </c>
    </row>
    <row r="4128" spans="1:27">
      <c r="A4128" t="s">
        <v>11193</v>
      </c>
      <c r="B4128" t="s">
        <v>7531</v>
      </c>
      <c r="C4128" t="s">
        <v>8219</v>
      </c>
      <c r="D4128" t="s">
        <v>66</v>
      </c>
      <c r="E4128" t="s">
        <v>54</v>
      </c>
      <c r="F4128" t="s">
        <v>7117</v>
      </c>
      <c r="G4128" s="6">
        <f t="shared" si="576"/>
        <v>6021</v>
      </c>
      <c r="H4128" t="s">
        <v>56</v>
      </c>
      <c r="I4128" t="s">
        <v>133</v>
      </c>
      <c r="J4128" t="str">
        <f t="shared" si="577"/>
        <v>Aachal Soni</v>
      </c>
      <c r="K4128" t="s">
        <v>2421</v>
      </c>
      <c r="L4128" s="7">
        <f t="shared" si="582"/>
        <v>45147</v>
      </c>
      <c r="M4128" s="7">
        <v>45226</v>
      </c>
      <c r="N4128" s="1">
        <f t="shared" si="578"/>
        <v>45226</v>
      </c>
      <c r="P4128" s="7" t="str">
        <f t="shared" si="583"/>
        <v/>
      </c>
      <c r="R4128">
        <v>0</v>
      </c>
      <c r="S4128">
        <v>1</v>
      </c>
      <c r="T4128">
        <v>32.5</v>
      </c>
      <c r="U4128" t="s">
        <v>33</v>
      </c>
      <c r="W4128" t="str">
        <f t="shared" si="579"/>
        <v>Open</v>
      </c>
      <c r="X4128" t="str">
        <f>_xlfn.XLOOKUP(B4128,'Customers'!A:A,'Customers'!E:E,"")</f>
        <v>SMB</v>
      </c>
      <c r="Y4128">
        <f t="shared" si="580"/>
        <v>0</v>
      </c>
      <c r="Z4128" t="str">
        <f t="shared" si="581"/>
        <v/>
      </c>
      <c r="AA4128">
        <f t="shared" si="584"/>
        <v>0</v>
      </c>
    </row>
    <row r="4129" spans="1:27">
      <c r="A4129" t="s">
        <v>11194</v>
      </c>
      <c r="B4129" t="s">
        <v>3418</v>
      </c>
      <c r="C4129" t="s">
        <v>721</v>
      </c>
      <c r="D4129" t="s">
        <v>37</v>
      </c>
      <c r="E4129" t="s">
        <v>91</v>
      </c>
      <c r="F4129" t="s">
        <v>11195</v>
      </c>
      <c r="G4129" s="6">
        <f t="shared" si="576"/>
        <v>82597</v>
      </c>
      <c r="H4129" t="s">
        <v>172</v>
      </c>
      <c r="I4129" t="s">
        <v>6040</v>
      </c>
      <c r="J4129" t="str">
        <f t="shared" si="577"/>
        <v>Jalsa Parsa</v>
      </c>
      <c r="K4129" t="s">
        <v>11196</v>
      </c>
      <c r="L4129" s="7">
        <f t="shared" si="582"/>
        <v>45080</v>
      </c>
      <c r="M4129" s="7">
        <v>45104</v>
      </c>
      <c r="N4129" s="1">
        <f t="shared" si="578"/>
        <v>45104</v>
      </c>
      <c r="O4129" s="7">
        <v>45104</v>
      </c>
      <c r="P4129" s="7">
        <f t="shared" si="583"/>
        <v>45104</v>
      </c>
      <c r="Q4129">
        <v>24</v>
      </c>
      <c r="R4129">
        <v>0</v>
      </c>
      <c r="S4129">
        <v>1</v>
      </c>
      <c r="T4129">
        <v>34</v>
      </c>
      <c r="U4129" t="s">
        <v>100</v>
      </c>
      <c r="W4129" t="str">
        <f t="shared" si="579"/>
        <v>Won</v>
      </c>
      <c r="X4129" t="str">
        <f>_xlfn.XLOOKUP(B4129,'Customers'!A:A,'Customers'!E:E,"")</f>
        <v>Enterprise</v>
      </c>
      <c r="Y4129">
        <f t="shared" si="580"/>
        <v>1</v>
      </c>
      <c r="Z4129">
        <f t="shared" si="581"/>
        <v>0</v>
      </c>
      <c r="AA4129">
        <f t="shared" si="584"/>
        <v>0</v>
      </c>
    </row>
    <row r="4130" spans="1:27">
      <c r="A4130" t="s">
        <v>11197</v>
      </c>
      <c r="B4130" t="s">
        <v>3859</v>
      </c>
      <c r="C4130" t="s">
        <v>915</v>
      </c>
      <c r="D4130" t="s">
        <v>66</v>
      </c>
      <c r="E4130" t="s">
        <v>91</v>
      </c>
      <c r="F4130" t="s">
        <v>11198</v>
      </c>
      <c r="G4130" s="6">
        <f t="shared" si="576"/>
        <v>19194</v>
      </c>
      <c r="H4130" t="s">
        <v>172</v>
      </c>
      <c r="I4130" t="s">
        <v>361</v>
      </c>
      <c r="J4130" t="str">
        <f t="shared" si="577"/>
        <v>Jalsa Parsa</v>
      </c>
      <c r="K4130" t="s">
        <v>1610</v>
      </c>
      <c r="L4130" s="7">
        <f t="shared" si="582"/>
        <v>45542</v>
      </c>
      <c r="M4130" s="7">
        <v>45626</v>
      </c>
      <c r="N4130" s="1">
        <f t="shared" si="578"/>
        <v>45626</v>
      </c>
      <c r="O4130" s="7">
        <v>45656</v>
      </c>
      <c r="P4130" s="7">
        <f t="shared" si="583"/>
        <v>45656</v>
      </c>
      <c r="Q4130">
        <v>114</v>
      </c>
      <c r="R4130">
        <v>0</v>
      </c>
      <c r="S4130">
        <v>1</v>
      </c>
      <c r="U4130" t="s">
        <v>42</v>
      </c>
      <c r="W4130" t="str">
        <f t="shared" si="579"/>
        <v>Won</v>
      </c>
      <c r="X4130" t="str">
        <f>_xlfn.XLOOKUP(B4130,'Customers'!A:A,'Customers'!E:E,"")</f>
        <v>Mid-Market</v>
      </c>
      <c r="Y4130">
        <f t="shared" si="580"/>
        <v>1</v>
      </c>
      <c r="Z4130">
        <f t="shared" si="581"/>
        <v>30</v>
      </c>
      <c r="AA4130">
        <f t="shared" si="584"/>
        <v>0</v>
      </c>
    </row>
    <row r="4131" spans="1:27">
      <c r="A4131" t="s">
        <v>11199</v>
      </c>
      <c r="B4131" t="s">
        <v>7792</v>
      </c>
      <c r="C4131" t="s">
        <v>18</v>
      </c>
      <c r="D4131" t="s">
        <v>37</v>
      </c>
      <c r="E4131" t="s">
        <v>28</v>
      </c>
      <c r="F4131" t="s">
        <v>11200</v>
      </c>
      <c r="G4131" s="6">
        <f t="shared" si="576"/>
        <v>49212</v>
      </c>
      <c r="H4131" t="s">
        <v>39</v>
      </c>
      <c r="I4131" t="s">
        <v>62</v>
      </c>
      <c r="J4131" t="str">
        <f t="shared" si="577"/>
        <v>Jairaj Panchal</v>
      </c>
      <c r="K4131" t="s">
        <v>822</v>
      </c>
      <c r="L4131" s="7">
        <f t="shared" si="582"/>
        <v>44871</v>
      </c>
      <c r="M4131" s="7">
        <v>44968</v>
      </c>
      <c r="N4131" s="1">
        <f t="shared" si="578"/>
        <v>44968</v>
      </c>
      <c r="P4131" s="7" t="str">
        <f t="shared" si="583"/>
        <v/>
      </c>
      <c r="R4131">
        <v>0</v>
      </c>
      <c r="S4131">
        <v>1</v>
      </c>
      <c r="T4131">
        <v>11.9</v>
      </c>
      <c r="U4131" t="s">
        <v>33</v>
      </c>
      <c r="W4131" t="str">
        <f t="shared" si="579"/>
        <v>Open</v>
      </c>
      <c r="X4131" t="str">
        <f>_xlfn.XLOOKUP(B4131,'Customers'!A:A,'Customers'!E:E,"")</f>
        <v>Mid-Market</v>
      </c>
      <c r="Y4131">
        <f t="shared" si="580"/>
        <v>0</v>
      </c>
      <c r="Z4131" t="str">
        <f t="shared" si="581"/>
        <v/>
      </c>
      <c r="AA4131">
        <f t="shared" si="584"/>
        <v>0</v>
      </c>
    </row>
    <row r="4132" spans="1:27">
      <c r="A4132" t="s">
        <v>11201</v>
      </c>
      <c r="B4132" t="s">
        <v>6778</v>
      </c>
      <c r="C4132" t="s">
        <v>948</v>
      </c>
      <c r="D4132" t="s">
        <v>37</v>
      </c>
      <c r="E4132" t="s">
        <v>28</v>
      </c>
      <c r="F4132" t="s">
        <v>11202</v>
      </c>
      <c r="G4132" s="6">
        <f t="shared" si="576"/>
        <v>49132</v>
      </c>
      <c r="H4132" t="s">
        <v>22</v>
      </c>
      <c r="I4132" t="s">
        <v>73</v>
      </c>
      <c r="J4132" t="str">
        <f t="shared" si="577"/>
        <v>Karan Karnik</v>
      </c>
      <c r="K4132" t="s">
        <v>185</v>
      </c>
      <c r="L4132" s="7">
        <f t="shared" si="582"/>
        <v>45164</v>
      </c>
      <c r="M4132" s="7">
        <v>45226</v>
      </c>
      <c r="N4132" s="1">
        <f t="shared" si="578"/>
        <v>45226</v>
      </c>
      <c r="P4132" s="7" t="str">
        <f t="shared" si="583"/>
        <v/>
      </c>
      <c r="R4132">
        <v>0</v>
      </c>
      <c r="S4132">
        <v>1</v>
      </c>
      <c r="U4132" t="s">
        <v>100</v>
      </c>
      <c r="W4132" t="str">
        <f t="shared" si="579"/>
        <v>Open</v>
      </c>
      <c r="X4132" t="str">
        <f>_xlfn.XLOOKUP(B4132,'Customers'!A:A,'Customers'!E:E,"")</f>
        <v>SMB</v>
      </c>
      <c r="Y4132">
        <f t="shared" si="580"/>
        <v>0</v>
      </c>
      <c r="Z4132" t="str">
        <f t="shared" si="581"/>
        <v/>
      </c>
      <c r="AA4132">
        <f t="shared" si="584"/>
        <v>0</v>
      </c>
    </row>
    <row r="4133" spans="1:27">
      <c r="A4133" t="s">
        <v>11203</v>
      </c>
      <c r="B4133" t="s">
        <v>4706</v>
      </c>
      <c r="C4133" t="s">
        <v>5263</v>
      </c>
      <c r="D4133" t="s">
        <v>37</v>
      </c>
      <c r="E4133" t="s">
        <v>177</v>
      </c>
      <c r="F4133" t="s">
        <v>11204</v>
      </c>
      <c r="G4133" s="6">
        <f t="shared" si="576"/>
        <v>187360</v>
      </c>
      <c r="H4133" t="s">
        <v>172</v>
      </c>
      <c r="I4133" t="s">
        <v>2468</v>
      </c>
      <c r="J4133" t="str">
        <f t="shared" si="577"/>
        <v>Shivani Natt</v>
      </c>
      <c r="K4133" t="s">
        <v>6898</v>
      </c>
      <c r="L4133" s="7">
        <f t="shared" si="582"/>
        <v>45509</v>
      </c>
      <c r="M4133" s="7">
        <v>45564</v>
      </c>
      <c r="N4133" s="1">
        <f t="shared" si="578"/>
        <v>45564</v>
      </c>
      <c r="P4133" s="7" t="str">
        <f t="shared" si="583"/>
        <v/>
      </c>
      <c r="R4133">
        <v>0</v>
      </c>
      <c r="S4133">
        <v>1</v>
      </c>
      <c r="U4133" t="s">
        <v>25</v>
      </c>
      <c r="W4133" t="str">
        <f t="shared" si="579"/>
        <v>Open</v>
      </c>
      <c r="X4133" t="str">
        <f>_xlfn.XLOOKUP(B4133,'Customers'!A:A,'Customers'!E:E,"")</f>
        <v>Mid-Market</v>
      </c>
      <c r="Y4133">
        <f t="shared" si="580"/>
        <v>0</v>
      </c>
      <c r="Z4133" t="str">
        <f t="shared" si="581"/>
        <v/>
      </c>
      <c r="AA4133">
        <f t="shared" si="584"/>
        <v>0</v>
      </c>
    </row>
    <row r="4134" spans="1:27">
      <c r="A4134" t="s">
        <v>11205</v>
      </c>
      <c r="B4134" t="s">
        <v>3032</v>
      </c>
      <c r="C4134" t="s">
        <v>18</v>
      </c>
      <c r="D4134" t="s">
        <v>53</v>
      </c>
      <c r="E4134" t="s">
        <v>45</v>
      </c>
      <c r="F4134" t="s">
        <v>11206</v>
      </c>
      <c r="G4134" s="6">
        <f t="shared" si="576"/>
        <v>18051</v>
      </c>
      <c r="H4134" t="s">
        <v>22</v>
      </c>
      <c r="I4134" t="s">
        <v>31</v>
      </c>
      <c r="J4134" t="str">
        <f t="shared" si="577"/>
        <v>Ati Seshadri</v>
      </c>
      <c r="K4134" t="s">
        <v>8653</v>
      </c>
      <c r="L4134" s="7">
        <f t="shared" si="582"/>
        <v>45011</v>
      </c>
      <c r="M4134" s="7">
        <v>45138</v>
      </c>
      <c r="N4134" s="1">
        <f t="shared" si="578"/>
        <v>45138</v>
      </c>
      <c r="P4134" s="7" t="str">
        <f t="shared" si="583"/>
        <v/>
      </c>
      <c r="R4134">
        <v>0</v>
      </c>
      <c r="S4134">
        <v>1</v>
      </c>
      <c r="T4134">
        <v>2.1</v>
      </c>
      <c r="U4134" t="s">
        <v>33</v>
      </c>
      <c r="W4134" t="str">
        <f t="shared" si="579"/>
        <v>Open</v>
      </c>
      <c r="X4134" t="str">
        <f>_xlfn.XLOOKUP(B4134,'Customers'!A:A,'Customers'!E:E,"")</f>
        <v>Mid-Market</v>
      </c>
      <c r="Y4134">
        <f t="shared" si="580"/>
        <v>0</v>
      </c>
      <c r="Z4134" t="str">
        <f t="shared" si="581"/>
        <v/>
      </c>
      <c r="AA4134">
        <f t="shared" si="584"/>
        <v>0</v>
      </c>
    </row>
    <row r="4135" spans="1:27">
      <c r="A4135" t="s">
        <v>11207</v>
      </c>
      <c r="B4135" t="s">
        <v>8818</v>
      </c>
      <c r="C4135" t="s">
        <v>1712</v>
      </c>
      <c r="D4135" t="s">
        <v>66</v>
      </c>
      <c r="E4135" t="s">
        <v>91</v>
      </c>
      <c r="F4135" t="s">
        <v>11208</v>
      </c>
      <c r="G4135" s="6">
        <f t="shared" si="576"/>
        <v>5334</v>
      </c>
      <c r="H4135" t="s">
        <v>22</v>
      </c>
      <c r="I4135" t="s">
        <v>237</v>
      </c>
      <c r="J4135" t="str">
        <f t="shared" si="577"/>
        <v>Vidhi Mital</v>
      </c>
      <c r="K4135" t="s">
        <v>4639</v>
      </c>
      <c r="L4135" s="7">
        <f t="shared" si="582"/>
        <v>45131</v>
      </c>
      <c r="M4135" s="7">
        <v>45277</v>
      </c>
      <c r="N4135" s="1">
        <f t="shared" si="578"/>
        <v>45277</v>
      </c>
      <c r="O4135" s="7">
        <v>45221</v>
      </c>
      <c r="P4135" s="7">
        <f t="shared" si="583"/>
        <v>45221</v>
      </c>
      <c r="Q4135">
        <v>90</v>
      </c>
      <c r="R4135">
        <v>0</v>
      </c>
      <c r="S4135">
        <v>1</v>
      </c>
      <c r="T4135">
        <v>27.2</v>
      </c>
      <c r="U4135" t="s">
        <v>25</v>
      </c>
      <c r="W4135" t="str">
        <f t="shared" si="579"/>
        <v>Won</v>
      </c>
      <c r="X4135" t="str">
        <f>_xlfn.XLOOKUP(B4135,'Customers'!A:A,'Customers'!E:E,"")</f>
        <v>SMB</v>
      </c>
      <c r="Y4135">
        <f t="shared" si="580"/>
        <v>1</v>
      </c>
      <c r="Z4135">
        <f t="shared" si="581"/>
        <v>-56</v>
      </c>
      <c r="AA4135">
        <f t="shared" si="584"/>
        <v>0</v>
      </c>
    </row>
    <row r="4136" spans="1:27">
      <c r="A4136" t="s">
        <v>11209</v>
      </c>
      <c r="B4136" t="s">
        <v>1877</v>
      </c>
      <c r="C4136" t="s">
        <v>1203</v>
      </c>
      <c r="D4136" t="s">
        <v>37</v>
      </c>
      <c r="E4136" t="s">
        <v>177</v>
      </c>
      <c r="F4136" t="s">
        <v>11210</v>
      </c>
      <c r="G4136" s="6">
        <f t="shared" si="576"/>
        <v>60330</v>
      </c>
      <c r="H4136" t="s">
        <v>161</v>
      </c>
      <c r="I4136" t="s">
        <v>2358</v>
      </c>
      <c r="J4136" t="str">
        <f t="shared" si="577"/>
        <v>Shivani Natt</v>
      </c>
      <c r="K4136" t="s">
        <v>2212</v>
      </c>
      <c r="L4136" s="7">
        <f t="shared" si="582"/>
        <v>44967</v>
      </c>
      <c r="M4136" s="7">
        <v>45034</v>
      </c>
      <c r="N4136" s="1">
        <f t="shared" si="578"/>
        <v>45034</v>
      </c>
      <c r="P4136" s="7" t="str">
        <f t="shared" si="583"/>
        <v/>
      </c>
      <c r="R4136">
        <v>0</v>
      </c>
      <c r="S4136">
        <v>1</v>
      </c>
      <c r="U4136" t="s">
        <v>58</v>
      </c>
      <c r="W4136" t="str">
        <f t="shared" si="579"/>
        <v>Open</v>
      </c>
      <c r="X4136" t="str">
        <f>_xlfn.XLOOKUP(B4136,'Customers'!A:A,'Customers'!E:E,"")</f>
        <v>Enterprise</v>
      </c>
      <c r="Y4136">
        <f t="shared" si="580"/>
        <v>0</v>
      </c>
      <c r="Z4136" t="str">
        <f t="shared" si="581"/>
        <v/>
      </c>
      <c r="AA4136">
        <f t="shared" si="584"/>
        <v>0</v>
      </c>
    </row>
    <row r="4137" spans="1:27">
      <c r="A4137" t="s">
        <v>11211</v>
      </c>
      <c r="B4137" t="s">
        <v>6474</v>
      </c>
      <c r="C4137" t="s">
        <v>18</v>
      </c>
      <c r="D4137" t="s">
        <v>183</v>
      </c>
      <c r="E4137" t="s">
        <v>28</v>
      </c>
      <c r="F4137" t="s">
        <v>11212</v>
      </c>
      <c r="G4137" s="6">
        <f t="shared" si="576"/>
        <v>6005</v>
      </c>
      <c r="H4137" t="s">
        <v>22</v>
      </c>
      <c r="I4137" t="s">
        <v>62</v>
      </c>
      <c r="J4137" t="str">
        <f t="shared" si="577"/>
        <v>Jairaj Panchal</v>
      </c>
      <c r="K4137" t="s">
        <v>3929</v>
      </c>
      <c r="L4137" s="7">
        <f t="shared" si="582"/>
        <v>45476</v>
      </c>
      <c r="M4137" s="7">
        <v>45549</v>
      </c>
      <c r="N4137" s="1">
        <f t="shared" si="578"/>
        <v>45549</v>
      </c>
      <c r="P4137" s="7" t="str">
        <f t="shared" si="583"/>
        <v/>
      </c>
      <c r="R4137">
        <v>0</v>
      </c>
      <c r="S4137">
        <v>1</v>
      </c>
      <c r="T4137">
        <v>0.6</v>
      </c>
      <c r="U4137" t="s">
        <v>100</v>
      </c>
      <c r="W4137" t="str">
        <f t="shared" si="579"/>
        <v>Open</v>
      </c>
      <c r="X4137" t="str">
        <f>_xlfn.XLOOKUP(B4137,'Customers'!A:A,'Customers'!E:E,"")</f>
        <v>Enterprise</v>
      </c>
      <c r="Y4137">
        <f t="shared" si="580"/>
        <v>0</v>
      </c>
      <c r="Z4137" t="str">
        <f t="shared" si="581"/>
        <v/>
      </c>
      <c r="AA4137">
        <f t="shared" si="584"/>
        <v>0</v>
      </c>
    </row>
    <row r="4138" spans="1:27">
      <c r="A4138" t="s">
        <v>11213</v>
      </c>
      <c r="B4138" t="s">
        <v>3428</v>
      </c>
      <c r="C4138" t="s">
        <v>1113</v>
      </c>
      <c r="D4138" t="s">
        <v>19</v>
      </c>
      <c r="E4138" t="s">
        <v>177</v>
      </c>
      <c r="F4138" t="s">
        <v>11214</v>
      </c>
      <c r="G4138" s="6">
        <f t="shared" si="576"/>
        <v>7815</v>
      </c>
      <c r="H4138" t="s">
        <v>47</v>
      </c>
      <c r="I4138" t="s">
        <v>2149</v>
      </c>
      <c r="J4138" t="str">
        <f t="shared" si="577"/>
        <v>Champak Rao</v>
      </c>
      <c r="K4138" t="s">
        <v>10384</v>
      </c>
      <c r="L4138" s="7">
        <f t="shared" si="582"/>
        <v>44744</v>
      </c>
      <c r="M4138" s="7">
        <v>44765</v>
      </c>
      <c r="N4138" s="1">
        <f t="shared" si="578"/>
        <v>44765</v>
      </c>
      <c r="P4138" s="7" t="str">
        <f t="shared" si="583"/>
        <v/>
      </c>
      <c r="R4138">
        <v>0</v>
      </c>
      <c r="S4138">
        <v>1</v>
      </c>
      <c r="T4138">
        <v>32.799999999999997</v>
      </c>
      <c r="U4138" t="s">
        <v>100</v>
      </c>
      <c r="W4138" t="str">
        <f t="shared" si="579"/>
        <v>Open</v>
      </c>
      <c r="X4138" t="str">
        <f>_xlfn.XLOOKUP(B4138,'Customers'!A:A,'Customers'!E:E,"")</f>
        <v>Mid-Market</v>
      </c>
      <c r="Y4138">
        <f t="shared" si="580"/>
        <v>0</v>
      </c>
      <c r="Z4138" t="str">
        <f t="shared" si="581"/>
        <v/>
      </c>
      <c r="AA4138">
        <f t="shared" si="584"/>
        <v>0</v>
      </c>
    </row>
    <row r="4139" spans="1:27">
      <c r="A4139" t="s">
        <v>11215</v>
      </c>
      <c r="B4139" t="s">
        <v>2790</v>
      </c>
      <c r="C4139" t="s">
        <v>2003</v>
      </c>
      <c r="D4139" t="s">
        <v>183</v>
      </c>
      <c r="E4139" t="s">
        <v>115</v>
      </c>
      <c r="F4139" t="s">
        <v>1292</v>
      </c>
      <c r="G4139" s="6">
        <f t="shared" si="576"/>
        <v>12000</v>
      </c>
      <c r="H4139" t="s">
        <v>172</v>
      </c>
      <c r="I4139" t="s">
        <v>361</v>
      </c>
      <c r="J4139" t="str">
        <f t="shared" si="577"/>
        <v>Jalsa Parsa</v>
      </c>
      <c r="K4139" t="s">
        <v>118</v>
      </c>
      <c r="L4139" s="7">
        <f t="shared" si="582"/>
        <v>45485</v>
      </c>
      <c r="M4139" s="7">
        <v>45636</v>
      </c>
      <c r="N4139" s="1">
        <f t="shared" si="578"/>
        <v>45636</v>
      </c>
      <c r="O4139" s="7">
        <v>45572</v>
      </c>
      <c r="P4139" s="7">
        <f t="shared" si="583"/>
        <v>45572</v>
      </c>
      <c r="Q4139">
        <v>87</v>
      </c>
      <c r="R4139">
        <v>0</v>
      </c>
      <c r="S4139">
        <v>1</v>
      </c>
      <c r="T4139">
        <v>11.5</v>
      </c>
      <c r="U4139" t="s">
        <v>100</v>
      </c>
      <c r="W4139" t="str">
        <f t="shared" si="579"/>
        <v>Lost</v>
      </c>
      <c r="X4139" t="str">
        <f>_xlfn.XLOOKUP(B4139,'Customers'!A:A,'Customers'!E:E,"")</f>
        <v>Enterprise</v>
      </c>
      <c r="Y4139">
        <f t="shared" si="580"/>
        <v>1</v>
      </c>
      <c r="Z4139">
        <f t="shared" si="581"/>
        <v>-64</v>
      </c>
      <c r="AA4139">
        <f t="shared" si="584"/>
        <v>0</v>
      </c>
    </row>
    <row r="4140" spans="1:27">
      <c r="A4140" t="s">
        <v>11216</v>
      </c>
      <c r="B4140" t="s">
        <v>4869</v>
      </c>
      <c r="C4140" t="s">
        <v>1455</v>
      </c>
      <c r="D4140" t="s">
        <v>37</v>
      </c>
      <c r="E4140" t="s">
        <v>91</v>
      </c>
      <c r="F4140" t="s">
        <v>11217</v>
      </c>
      <c r="G4140" s="6">
        <f t="shared" si="576"/>
        <v>56113</v>
      </c>
      <c r="H4140" t="s">
        <v>22</v>
      </c>
      <c r="I4140" t="s">
        <v>2468</v>
      </c>
      <c r="J4140" t="str">
        <f t="shared" si="577"/>
        <v>Shivani Natt</v>
      </c>
      <c r="K4140" t="s">
        <v>7202</v>
      </c>
      <c r="L4140" s="7">
        <f t="shared" si="582"/>
        <v>45467</v>
      </c>
      <c r="M4140" s="7">
        <v>45502</v>
      </c>
      <c r="N4140" s="1">
        <f t="shared" si="578"/>
        <v>45502</v>
      </c>
      <c r="O4140" s="7">
        <v>45494</v>
      </c>
      <c r="P4140" s="7">
        <f t="shared" si="583"/>
        <v>45494</v>
      </c>
      <c r="Q4140">
        <v>27</v>
      </c>
      <c r="R4140">
        <v>0</v>
      </c>
      <c r="S4140">
        <v>1</v>
      </c>
      <c r="T4140">
        <v>31.3</v>
      </c>
      <c r="U4140" t="s">
        <v>33</v>
      </c>
      <c r="W4140" t="str">
        <f t="shared" si="579"/>
        <v>Won</v>
      </c>
      <c r="X4140" t="str">
        <f>_xlfn.XLOOKUP(B4140,'Customers'!A:A,'Customers'!E:E,"")</f>
        <v>SMB</v>
      </c>
      <c r="Y4140">
        <f t="shared" si="580"/>
        <v>1</v>
      </c>
      <c r="Z4140">
        <f t="shared" si="581"/>
        <v>-8</v>
      </c>
      <c r="AA4140">
        <f t="shared" si="584"/>
        <v>0</v>
      </c>
    </row>
    <row r="4141" spans="1:27">
      <c r="A4141" t="s">
        <v>11218</v>
      </c>
      <c r="B4141" t="s">
        <v>11219</v>
      </c>
      <c r="C4141" t="s">
        <v>18</v>
      </c>
      <c r="D4141" t="s">
        <v>53</v>
      </c>
      <c r="E4141" t="s">
        <v>115</v>
      </c>
      <c r="F4141" t="s">
        <v>11220</v>
      </c>
      <c r="G4141" s="6">
        <f t="shared" si="576"/>
        <v>39163</v>
      </c>
      <c r="H4141" t="s">
        <v>47</v>
      </c>
      <c r="I4141" t="s">
        <v>1500</v>
      </c>
      <c r="J4141" t="str">
        <f t="shared" si="577"/>
        <v>Mason Solanki</v>
      </c>
      <c r="K4141" t="s">
        <v>6029</v>
      </c>
      <c r="L4141" s="7">
        <f t="shared" si="582"/>
        <v>45547</v>
      </c>
      <c r="M4141" s="7">
        <v>45609</v>
      </c>
      <c r="N4141" s="1">
        <f t="shared" si="578"/>
        <v>45609</v>
      </c>
      <c r="O4141" s="7">
        <v>45640</v>
      </c>
      <c r="P4141" s="7">
        <f t="shared" si="583"/>
        <v>45640</v>
      </c>
      <c r="Q4141">
        <v>93</v>
      </c>
      <c r="R4141">
        <v>0</v>
      </c>
      <c r="S4141">
        <v>1</v>
      </c>
      <c r="T4141">
        <v>32.700000000000003</v>
      </c>
      <c r="U4141" t="s">
        <v>33</v>
      </c>
      <c r="W4141" t="str">
        <f t="shared" si="579"/>
        <v>Lost</v>
      </c>
      <c r="X4141" t="str">
        <f>_xlfn.XLOOKUP(B4141,'Customers'!A:A,'Customers'!E:E,"")</f>
        <v>SMB</v>
      </c>
      <c r="Y4141">
        <f t="shared" si="580"/>
        <v>1</v>
      </c>
      <c r="Z4141">
        <f t="shared" si="581"/>
        <v>31</v>
      </c>
      <c r="AA4141">
        <f t="shared" si="584"/>
        <v>1</v>
      </c>
    </row>
    <row r="4142" spans="1:27">
      <c r="A4142" t="s">
        <v>11221</v>
      </c>
      <c r="B4142" t="s">
        <v>2522</v>
      </c>
      <c r="C4142" t="s">
        <v>3072</v>
      </c>
      <c r="D4142" t="s">
        <v>183</v>
      </c>
      <c r="E4142" t="s">
        <v>115</v>
      </c>
      <c r="F4142" t="s">
        <v>8748</v>
      </c>
      <c r="G4142" s="6">
        <f t="shared" si="576"/>
        <v>11570</v>
      </c>
      <c r="H4142" t="s">
        <v>151</v>
      </c>
      <c r="I4142" t="s">
        <v>258</v>
      </c>
      <c r="J4142" t="str">
        <f t="shared" si="577"/>
        <v>Jasmit Gour</v>
      </c>
      <c r="K4142" t="s">
        <v>631</v>
      </c>
      <c r="L4142" s="7">
        <f t="shared" si="582"/>
        <v>44836</v>
      </c>
      <c r="M4142" s="7">
        <v>44919</v>
      </c>
      <c r="N4142" s="1">
        <f t="shared" si="578"/>
        <v>44919</v>
      </c>
      <c r="O4142" s="7">
        <v>44905</v>
      </c>
      <c r="P4142" s="7">
        <f t="shared" si="583"/>
        <v>44905</v>
      </c>
      <c r="Q4142">
        <v>69</v>
      </c>
      <c r="R4142">
        <v>0</v>
      </c>
      <c r="S4142">
        <v>1</v>
      </c>
      <c r="T4142">
        <v>15.8</v>
      </c>
      <c r="U4142" t="s">
        <v>42</v>
      </c>
      <c r="W4142" t="str">
        <f t="shared" si="579"/>
        <v>Lost</v>
      </c>
      <c r="X4142" t="str">
        <f>_xlfn.XLOOKUP(B4142,'Customers'!A:A,'Customers'!E:E,"")</f>
        <v>SMB</v>
      </c>
      <c r="Y4142">
        <f t="shared" si="580"/>
        <v>1</v>
      </c>
      <c r="Z4142">
        <f t="shared" si="581"/>
        <v>-14</v>
      </c>
      <c r="AA4142">
        <f t="shared" si="584"/>
        <v>0</v>
      </c>
    </row>
    <row r="4143" spans="1:27">
      <c r="A4143" t="s">
        <v>11222</v>
      </c>
      <c r="B4143" t="s">
        <v>2099</v>
      </c>
      <c r="C4143" t="s">
        <v>3553</v>
      </c>
      <c r="D4143" t="s">
        <v>53</v>
      </c>
      <c r="E4143" t="s">
        <v>177</v>
      </c>
      <c r="F4143" t="s">
        <v>11223</v>
      </c>
      <c r="G4143" s="6">
        <f t="shared" si="576"/>
        <v>15112</v>
      </c>
      <c r="H4143" t="s">
        <v>172</v>
      </c>
      <c r="I4143" t="s">
        <v>195</v>
      </c>
      <c r="J4143" t="str">
        <f t="shared" si="577"/>
        <v>Ati Seshadri</v>
      </c>
      <c r="K4143" t="s">
        <v>10714</v>
      </c>
      <c r="L4143" s="7">
        <f t="shared" si="582"/>
        <v>45433</v>
      </c>
      <c r="M4143" s="7">
        <v>45594</v>
      </c>
      <c r="N4143" s="1">
        <f t="shared" si="578"/>
        <v>45594</v>
      </c>
      <c r="P4143" s="7" t="str">
        <f t="shared" si="583"/>
        <v/>
      </c>
      <c r="R4143">
        <v>0</v>
      </c>
      <c r="S4143">
        <v>1</v>
      </c>
      <c r="T4143">
        <v>5.9</v>
      </c>
      <c r="U4143" t="s">
        <v>33</v>
      </c>
      <c r="W4143" t="str">
        <f t="shared" si="579"/>
        <v>Open</v>
      </c>
      <c r="X4143" t="str">
        <f>_xlfn.XLOOKUP(B4143,'Customers'!A:A,'Customers'!E:E,"")</f>
        <v>Mid-Market</v>
      </c>
      <c r="Y4143">
        <f t="shared" si="580"/>
        <v>0</v>
      </c>
      <c r="Z4143" t="str">
        <f t="shared" si="581"/>
        <v/>
      </c>
      <c r="AA4143">
        <f t="shared" si="584"/>
        <v>0</v>
      </c>
    </row>
    <row r="4144" spans="1:27">
      <c r="A4144" t="s">
        <v>11224</v>
      </c>
      <c r="B4144" t="s">
        <v>6445</v>
      </c>
      <c r="C4144" t="s">
        <v>18</v>
      </c>
      <c r="D4144" t="s">
        <v>183</v>
      </c>
      <c r="E4144" t="s">
        <v>177</v>
      </c>
      <c r="F4144" t="s">
        <v>11225</v>
      </c>
      <c r="G4144" s="6">
        <f t="shared" si="576"/>
        <v>6507</v>
      </c>
      <c r="H4144" t="s">
        <v>151</v>
      </c>
      <c r="I4144" t="s">
        <v>133</v>
      </c>
      <c r="J4144" t="str">
        <f t="shared" si="577"/>
        <v>Aachal Soni</v>
      </c>
      <c r="K4144" t="s">
        <v>243</v>
      </c>
      <c r="L4144" s="7">
        <f t="shared" si="582"/>
        <v>45544</v>
      </c>
      <c r="M4144" s="7">
        <v>45694</v>
      </c>
      <c r="N4144" s="1">
        <f t="shared" si="578"/>
        <v>45694</v>
      </c>
      <c r="P4144" s="7" t="str">
        <f t="shared" si="583"/>
        <v/>
      </c>
      <c r="R4144">
        <v>0</v>
      </c>
      <c r="S4144">
        <v>1</v>
      </c>
      <c r="T4144">
        <v>9.9</v>
      </c>
      <c r="U4144" t="s">
        <v>100</v>
      </c>
      <c r="W4144" t="str">
        <f t="shared" si="579"/>
        <v>Open</v>
      </c>
      <c r="X4144" t="str">
        <f>_xlfn.XLOOKUP(B4144,'Customers'!A:A,'Customers'!E:E,"")</f>
        <v>SMB</v>
      </c>
      <c r="Y4144">
        <f t="shared" si="580"/>
        <v>0</v>
      </c>
      <c r="Z4144" t="str">
        <f t="shared" si="581"/>
        <v/>
      </c>
      <c r="AA4144">
        <f t="shared" si="584"/>
        <v>0</v>
      </c>
    </row>
    <row r="4145" spans="1:27">
      <c r="A4145" t="s">
        <v>11226</v>
      </c>
      <c r="B4145" t="s">
        <v>2835</v>
      </c>
      <c r="C4145" t="s">
        <v>3362</v>
      </c>
      <c r="D4145" t="s">
        <v>66</v>
      </c>
      <c r="E4145" t="s">
        <v>28</v>
      </c>
      <c r="F4145" t="s">
        <v>11227</v>
      </c>
      <c r="G4145" s="6">
        <f t="shared" si="576"/>
        <v>12366</v>
      </c>
      <c r="H4145" t="s">
        <v>56</v>
      </c>
      <c r="I4145" t="s">
        <v>5576</v>
      </c>
      <c r="J4145" t="str">
        <f t="shared" si="577"/>
        <v>Kashish Patla</v>
      </c>
      <c r="K4145" t="s">
        <v>2202</v>
      </c>
      <c r="L4145" s="7">
        <f t="shared" si="582"/>
        <v>45154</v>
      </c>
      <c r="M4145" s="7">
        <v>45256</v>
      </c>
      <c r="N4145" s="1">
        <f t="shared" si="578"/>
        <v>45256</v>
      </c>
      <c r="P4145" s="7" t="str">
        <f t="shared" si="583"/>
        <v/>
      </c>
      <c r="R4145">
        <v>0</v>
      </c>
      <c r="S4145">
        <v>1</v>
      </c>
      <c r="T4145">
        <v>10.9</v>
      </c>
      <c r="U4145" t="s">
        <v>42</v>
      </c>
      <c r="W4145" t="str">
        <f t="shared" si="579"/>
        <v>Open</v>
      </c>
      <c r="X4145" t="str">
        <f>_xlfn.XLOOKUP(B4145,'Customers'!A:A,'Customers'!E:E,"")</f>
        <v>SMB</v>
      </c>
      <c r="Y4145">
        <f t="shared" si="580"/>
        <v>0</v>
      </c>
      <c r="Z4145" t="str">
        <f t="shared" si="581"/>
        <v/>
      </c>
      <c r="AA4145">
        <f t="shared" si="584"/>
        <v>0</v>
      </c>
    </row>
    <row r="4146" spans="1:27">
      <c r="A4146" t="s">
        <v>11228</v>
      </c>
      <c r="B4146" t="s">
        <v>108</v>
      </c>
      <c r="C4146" t="s">
        <v>820</v>
      </c>
      <c r="D4146" t="s">
        <v>66</v>
      </c>
      <c r="E4146" t="s">
        <v>20</v>
      </c>
      <c r="F4146" t="s">
        <v>11229</v>
      </c>
      <c r="G4146" s="6">
        <f t="shared" si="576"/>
        <v>13279</v>
      </c>
      <c r="H4146" t="s">
        <v>79</v>
      </c>
      <c r="I4146" t="s">
        <v>145</v>
      </c>
      <c r="J4146" t="str">
        <f t="shared" si="577"/>
        <v>Krish Varughese</v>
      </c>
      <c r="K4146" t="s">
        <v>10125</v>
      </c>
      <c r="L4146" s="7">
        <f t="shared" si="582"/>
        <v>44606</v>
      </c>
      <c r="M4146" s="7">
        <v>44767</v>
      </c>
      <c r="N4146" s="1">
        <f t="shared" si="578"/>
        <v>44767</v>
      </c>
      <c r="P4146" s="7" t="str">
        <f t="shared" si="583"/>
        <v/>
      </c>
      <c r="R4146">
        <v>0</v>
      </c>
      <c r="S4146">
        <v>1</v>
      </c>
      <c r="T4146">
        <v>19.5</v>
      </c>
      <c r="U4146" t="s">
        <v>42</v>
      </c>
      <c r="W4146" t="str">
        <f t="shared" si="579"/>
        <v>Open</v>
      </c>
      <c r="X4146" t="str">
        <f>_xlfn.XLOOKUP(B4146,'Customers'!A:A,'Customers'!E:E,"")</f>
        <v>SMB</v>
      </c>
      <c r="Y4146">
        <f t="shared" si="580"/>
        <v>0</v>
      </c>
      <c r="Z4146" t="str">
        <f t="shared" si="581"/>
        <v/>
      </c>
      <c r="AA4146">
        <f t="shared" si="584"/>
        <v>0</v>
      </c>
    </row>
    <row r="4147" spans="1:27">
      <c r="A4147" t="s">
        <v>11230</v>
      </c>
      <c r="B4147" t="s">
        <v>215</v>
      </c>
      <c r="C4147" t="s">
        <v>18</v>
      </c>
      <c r="D4147" t="s">
        <v>53</v>
      </c>
      <c r="E4147" t="s">
        <v>91</v>
      </c>
      <c r="F4147" t="s">
        <v>11231</v>
      </c>
      <c r="G4147" s="6">
        <f t="shared" si="576"/>
        <v>34287</v>
      </c>
      <c r="H4147" t="s">
        <v>56</v>
      </c>
      <c r="I4147" t="s">
        <v>179</v>
      </c>
      <c r="J4147" t="str">
        <f t="shared" si="577"/>
        <v>Krish Varughese</v>
      </c>
      <c r="K4147" t="s">
        <v>950</v>
      </c>
      <c r="L4147" s="7">
        <f t="shared" si="582"/>
        <v>45090</v>
      </c>
      <c r="M4147" s="7">
        <v>45145</v>
      </c>
      <c r="N4147" s="1">
        <f t="shared" si="578"/>
        <v>45145</v>
      </c>
      <c r="O4147" s="7">
        <v>45265</v>
      </c>
      <c r="P4147" s="7">
        <f t="shared" si="583"/>
        <v>45265</v>
      </c>
      <c r="Q4147">
        <v>175</v>
      </c>
      <c r="R4147">
        <v>0</v>
      </c>
      <c r="S4147">
        <v>1</v>
      </c>
      <c r="U4147" t="s">
        <v>100</v>
      </c>
      <c r="W4147" t="str">
        <f t="shared" si="579"/>
        <v>Won</v>
      </c>
      <c r="X4147" t="str">
        <f>_xlfn.XLOOKUP(B4147,'Customers'!A:A,'Customers'!E:E,"")</f>
        <v>SMB</v>
      </c>
      <c r="Y4147">
        <f t="shared" si="580"/>
        <v>1</v>
      </c>
      <c r="Z4147">
        <f t="shared" si="581"/>
        <v>120</v>
      </c>
      <c r="AA4147">
        <f t="shared" si="584"/>
        <v>1</v>
      </c>
    </row>
    <row r="4148" spans="1:27">
      <c r="A4148" t="s">
        <v>11232</v>
      </c>
      <c r="B4148" t="s">
        <v>11233</v>
      </c>
      <c r="C4148" t="s">
        <v>3019</v>
      </c>
      <c r="D4148" t="s">
        <v>183</v>
      </c>
      <c r="E4148" t="s">
        <v>45</v>
      </c>
      <c r="F4148" t="s">
        <v>11234</v>
      </c>
      <c r="G4148" s="6">
        <f t="shared" si="576"/>
        <v>8977</v>
      </c>
      <c r="H4148" t="s">
        <v>39</v>
      </c>
      <c r="I4148" t="s">
        <v>336</v>
      </c>
      <c r="J4148" t="str">
        <f t="shared" si="577"/>
        <v>Jalsa Parsa</v>
      </c>
      <c r="K4148" t="s">
        <v>11235</v>
      </c>
      <c r="L4148" s="7">
        <f t="shared" si="582"/>
        <v>45030</v>
      </c>
      <c r="M4148" s="7">
        <v>45142</v>
      </c>
      <c r="N4148" s="1">
        <f t="shared" si="578"/>
        <v>45142</v>
      </c>
      <c r="P4148" s="7" t="str">
        <f t="shared" si="583"/>
        <v/>
      </c>
      <c r="R4148">
        <v>0</v>
      </c>
      <c r="S4148">
        <v>1</v>
      </c>
      <c r="T4148">
        <v>27.6</v>
      </c>
      <c r="U4148" t="s">
        <v>25</v>
      </c>
      <c r="W4148" t="str">
        <f t="shared" si="579"/>
        <v>Open</v>
      </c>
      <c r="X4148" t="str">
        <f>_xlfn.XLOOKUP(B4148,'Customers'!A:A,'Customers'!E:E,"")</f>
        <v>Mid-Market</v>
      </c>
      <c r="Y4148">
        <f t="shared" si="580"/>
        <v>0</v>
      </c>
      <c r="Z4148" t="str">
        <f t="shared" si="581"/>
        <v/>
      </c>
      <c r="AA4148">
        <f t="shared" si="584"/>
        <v>0</v>
      </c>
    </row>
    <row r="4149" spans="1:27">
      <c r="A4149" t="s">
        <v>11236</v>
      </c>
      <c r="B4149" t="s">
        <v>967</v>
      </c>
      <c r="C4149" t="s">
        <v>1486</v>
      </c>
      <c r="D4149" t="s">
        <v>37</v>
      </c>
      <c r="E4149" t="s">
        <v>91</v>
      </c>
      <c r="F4149" t="s">
        <v>11237</v>
      </c>
      <c r="G4149" s="6">
        <f t="shared" si="576"/>
        <v>162213</v>
      </c>
      <c r="H4149" t="s">
        <v>47</v>
      </c>
      <c r="I4149" t="s">
        <v>98</v>
      </c>
      <c r="J4149" t="str">
        <f t="shared" si="577"/>
        <v>Amruta Sinha</v>
      </c>
      <c r="K4149" t="s">
        <v>1058</v>
      </c>
      <c r="L4149" s="7">
        <f t="shared" si="582"/>
        <v>45209</v>
      </c>
      <c r="M4149" s="7">
        <v>45277</v>
      </c>
      <c r="N4149" s="1">
        <f t="shared" si="578"/>
        <v>45277</v>
      </c>
      <c r="O4149" s="7">
        <v>45301</v>
      </c>
      <c r="P4149" s="7">
        <f t="shared" si="583"/>
        <v>45301</v>
      </c>
      <c r="Q4149">
        <v>92</v>
      </c>
      <c r="R4149">
        <v>0</v>
      </c>
      <c r="S4149">
        <v>1</v>
      </c>
      <c r="T4149">
        <v>31.8</v>
      </c>
      <c r="U4149" t="s">
        <v>100</v>
      </c>
      <c r="W4149" t="str">
        <f t="shared" si="579"/>
        <v>Won</v>
      </c>
      <c r="X4149" t="str">
        <f>_xlfn.XLOOKUP(B4149,'Customers'!A:A,'Customers'!E:E,"")</f>
        <v>Mid-Market</v>
      </c>
      <c r="Y4149">
        <f t="shared" si="580"/>
        <v>1</v>
      </c>
      <c r="Z4149">
        <f t="shared" si="581"/>
        <v>24</v>
      </c>
      <c r="AA4149">
        <f t="shared" si="584"/>
        <v>0</v>
      </c>
    </row>
    <row r="4150" spans="1:27">
      <c r="A4150" t="s">
        <v>11238</v>
      </c>
      <c r="B4150" t="s">
        <v>2496</v>
      </c>
      <c r="C4150" t="s">
        <v>450</v>
      </c>
      <c r="D4150" t="s">
        <v>37</v>
      </c>
      <c r="E4150" t="s">
        <v>54</v>
      </c>
      <c r="F4150" t="s">
        <v>9076</v>
      </c>
      <c r="G4150" s="6">
        <f t="shared" si="576"/>
        <v>163000</v>
      </c>
      <c r="H4150" t="s">
        <v>56</v>
      </c>
      <c r="I4150" t="s">
        <v>274</v>
      </c>
      <c r="J4150" t="str">
        <f t="shared" si="577"/>
        <v>Rachit Lall</v>
      </c>
      <c r="K4150" t="s">
        <v>6523</v>
      </c>
      <c r="L4150" s="7">
        <f t="shared" si="582"/>
        <v>44771</v>
      </c>
      <c r="M4150" s="7">
        <v>44801</v>
      </c>
      <c r="N4150" s="1">
        <f t="shared" si="578"/>
        <v>44801</v>
      </c>
      <c r="P4150" s="7" t="str">
        <f t="shared" si="583"/>
        <v/>
      </c>
      <c r="R4150">
        <v>0</v>
      </c>
      <c r="S4150">
        <v>1</v>
      </c>
      <c r="T4150">
        <v>14.3</v>
      </c>
      <c r="U4150" t="s">
        <v>33</v>
      </c>
      <c r="W4150" t="str">
        <f t="shared" si="579"/>
        <v>Open</v>
      </c>
      <c r="X4150" t="str">
        <f>_xlfn.XLOOKUP(B4150,'Customers'!A:A,'Customers'!E:E,"")</f>
        <v>SMB</v>
      </c>
      <c r="Y4150">
        <f t="shared" si="580"/>
        <v>0</v>
      </c>
      <c r="Z4150" t="str">
        <f t="shared" si="581"/>
        <v/>
      </c>
      <c r="AA4150">
        <f t="shared" si="584"/>
        <v>0</v>
      </c>
    </row>
    <row r="4151" spans="1:27">
      <c r="A4151" t="s">
        <v>11239</v>
      </c>
      <c r="B4151" t="s">
        <v>11240</v>
      </c>
      <c r="C4151" t="s">
        <v>4870</v>
      </c>
      <c r="D4151" t="s">
        <v>66</v>
      </c>
      <c r="E4151" t="s">
        <v>91</v>
      </c>
      <c r="F4151" t="s">
        <v>11241</v>
      </c>
      <c r="G4151" s="6">
        <f t="shared" si="576"/>
        <v>19806</v>
      </c>
      <c r="H4151" t="s">
        <v>30</v>
      </c>
      <c r="I4151" t="s">
        <v>232</v>
      </c>
      <c r="J4151" t="str">
        <f t="shared" si="577"/>
        <v>Patrick Sama</v>
      </c>
      <c r="K4151" t="s">
        <v>8193</v>
      </c>
      <c r="L4151" s="7">
        <f t="shared" si="582"/>
        <v>45282</v>
      </c>
      <c r="M4151" s="7">
        <v>45376</v>
      </c>
      <c r="N4151" s="1">
        <f t="shared" si="578"/>
        <v>45376</v>
      </c>
      <c r="O4151" s="7">
        <v>45329</v>
      </c>
      <c r="P4151" s="7">
        <f t="shared" si="583"/>
        <v>45329</v>
      </c>
      <c r="Q4151">
        <v>47</v>
      </c>
      <c r="R4151">
        <v>0</v>
      </c>
      <c r="S4151">
        <v>1</v>
      </c>
      <c r="T4151">
        <v>19.2</v>
      </c>
      <c r="U4151" t="s">
        <v>58</v>
      </c>
      <c r="W4151" t="str">
        <f t="shared" si="579"/>
        <v>Won</v>
      </c>
      <c r="X4151" t="str">
        <f>_xlfn.XLOOKUP(B4151,'Customers'!A:A,'Customers'!E:E,"")</f>
        <v>SMB</v>
      </c>
      <c r="Y4151">
        <f t="shared" si="580"/>
        <v>1</v>
      </c>
      <c r="Z4151">
        <f t="shared" si="581"/>
        <v>-47</v>
      </c>
      <c r="AA4151">
        <f t="shared" si="584"/>
        <v>0</v>
      </c>
    </row>
    <row r="4152" spans="1:27">
      <c r="A4152" t="s">
        <v>11242</v>
      </c>
      <c r="B4152" t="s">
        <v>3136</v>
      </c>
      <c r="C4152" t="s">
        <v>745</v>
      </c>
      <c r="D4152" t="s">
        <v>19</v>
      </c>
      <c r="E4152" t="s">
        <v>115</v>
      </c>
      <c r="F4152" t="s">
        <v>11243</v>
      </c>
      <c r="G4152" s="6">
        <f t="shared" si="576"/>
        <v>8637</v>
      </c>
      <c r="H4152" t="s">
        <v>151</v>
      </c>
      <c r="I4152" t="s">
        <v>237</v>
      </c>
      <c r="J4152" t="str">
        <f t="shared" si="577"/>
        <v>Vidhi Mital</v>
      </c>
      <c r="K4152" t="s">
        <v>3476</v>
      </c>
      <c r="L4152" s="7">
        <f t="shared" si="582"/>
        <v>44928</v>
      </c>
      <c r="M4152" s="7">
        <v>45097</v>
      </c>
      <c r="N4152" s="1">
        <f t="shared" si="578"/>
        <v>45097</v>
      </c>
      <c r="O4152" s="7">
        <v>45006</v>
      </c>
      <c r="P4152" s="7">
        <f t="shared" si="583"/>
        <v>45006</v>
      </c>
      <c r="Q4152">
        <v>78</v>
      </c>
      <c r="R4152">
        <v>0</v>
      </c>
      <c r="S4152">
        <v>1</v>
      </c>
      <c r="T4152">
        <v>33</v>
      </c>
      <c r="U4152" t="s">
        <v>58</v>
      </c>
      <c r="W4152" t="str">
        <f t="shared" si="579"/>
        <v>Lost</v>
      </c>
      <c r="X4152" t="str">
        <f>_xlfn.XLOOKUP(B4152,'Customers'!A:A,'Customers'!E:E,"")</f>
        <v>Enterprise</v>
      </c>
      <c r="Y4152">
        <f t="shared" si="580"/>
        <v>1</v>
      </c>
      <c r="Z4152">
        <f t="shared" si="581"/>
        <v>-91</v>
      </c>
      <c r="AA4152">
        <f t="shared" si="584"/>
        <v>0</v>
      </c>
    </row>
    <row r="4153" spans="1:27">
      <c r="A4153" t="s">
        <v>11244</v>
      </c>
      <c r="B4153" t="s">
        <v>203</v>
      </c>
      <c r="C4153" t="s">
        <v>1946</v>
      </c>
      <c r="D4153" t="s">
        <v>19</v>
      </c>
      <c r="E4153" t="s">
        <v>54</v>
      </c>
      <c r="F4153" t="s">
        <v>11245</v>
      </c>
      <c r="G4153" s="6">
        <f t="shared" si="576"/>
        <v>9310</v>
      </c>
      <c r="H4153" t="s">
        <v>39</v>
      </c>
      <c r="I4153" t="s">
        <v>6040</v>
      </c>
      <c r="J4153" t="str">
        <f t="shared" si="577"/>
        <v>Jalsa Parsa</v>
      </c>
      <c r="K4153" t="s">
        <v>9089</v>
      </c>
      <c r="L4153" s="7">
        <f t="shared" si="582"/>
        <v>45598</v>
      </c>
      <c r="M4153" s="7">
        <v>45688</v>
      </c>
      <c r="N4153" s="1">
        <f t="shared" si="578"/>
        <v>45688</v>
      </c>
      <c r="P4153" s="7" t="str">
        <f t="shared" si="583"/>
        <v/>
      </c>
      <c r="R4153">
        <v>0</v>
      </c>
      <c r="S4153">
        <v>1</v>
      </c>
      <c r="T4153">
        <v>21.7</v>
      </c>
      <c r="U4153" t="s">
        <v>25</v>
      </c>
      <c r="W4153" t="str">
        <f t="shared" si="579"/>
        <v>Open</v>
      </c>
      <c r="X4153" t="str">
        <f>_xlfn.XLOOKUP(B4153,'Customers'!A:A,'Customers'!E:E,"")</f>
        <v>Mid-Market</v>
      </c>
      <c r="Y4153">
        <f t="shared" si="580"/>
        <v>0</v>
      </c>
      <c r="Z4153" t="str">
        <f t="shared" si="581"/>
        <v/>
      </c>
      <c r="AA4153">
        <f t="shared" si="584"/>
        <v>0</v>
      </c>
    </row>
    <row r="4154" spans="1:27">
      <c r="A4154" t="s">
        <v>11246</v>
      </c>
      <c r="B4154" t="s">
        <v>692</v>
      </c>
      <c r="C4154" t="s">
        <v>854</v>
      </c>
      <c r="D4154" t="s">
        <v>183</v>
      </c>
      <c r="E4154" t="s">
        <v>20</v>
      </c>
      <c r="F4154" t="s">
        <v>11247</v>
      </c>
      <c r="G4154" s="6">
        <f t="shared" si="576"/>
        <v>4268</v>
      </c>
      <c r="H4154" t="s">
        <v>47</v>
      </c>
      <c r="I4154" t="s">
        <v>105</v>
      </c>
      <c r="J4154" t="str">
        <f t="shared" si="577"/>
        <v>Hemangini Bahri</v>
      </c>
      <c r="K4154" t="s">
        <v>1492</v>
      </c>
      <c r="L4154" s="7">
        <f t="shared" si="582"/>
        <v>45432</v>
      </c>
      <c r="M4154" s="7">
        <v>45579</v>
      </c>
      <c r="N4154" s="1">
        <f t="shared" si="578"/>
        <v>45579</v>
      </c>
      <c r="P4154" s="7" t="str">
        <f t="shared" si="583"/>
        <v/>
      </c>
      <c r="R4154">
        <v>0</v>
      </c>
      <c r="S4154">
        <v>1</v>
      </c>
      <c r="U4154" t="s">
        <v>42</v>
      </c>
      <c r="W4154" t="str">
        <f t="shared" si="579"/>
        <v>Open</v>
      </c>
      <c r="X4154" t="str">
        <f>_xlfn.XLOOKUP(B4154,'Customers'!A:A,'Customers'!E:E,"")</f>
        <v>Mid-Market</v>
      </c>
      <c r="Y4154">
        <f t="shared" si="580"/>
        <v>0</v>
      </c>
      <c r="Z4154" t="str">
        <f t="shared" si="581"/>
        <v/>
      </c>
      <c r="AA4154">
        <f t="shared" si="584"/>
        <v>0</v>
      </c>
    </row>
    <row r="4155" spans="1:27">
      <c r="A4155" t="s">
        <v>11248</v>
      </c>
      <c r="B4155" t="s">
        <v>2072</v>
      </c>
      <c r="C4155" t="s">
        <v>929</v>
      </c>
      <c r="D4155" t="s">
        <v>53</v>
      </c>
      <c r="E4155" t="s">
        <v>28</v>
      </c>
      <c r="F4155" t="s">
        <v>11249</v>
      </c>
      <c r="G4155" s="6">
        <f t="shared" si="576"/>
        <v>21918</v>
      </c>
      <c r="H4155" t="s">
        <v>56</v>
      </c>
      <c r="I4155" t="s">
        <v>62</v>
      </c>
      <c r="J4155" t="str">
        <f t="shared" si="577"/>
        <v>Jairaj Panchal</v>
      </c>
      <c r="K4155" t="s">
        <v>941</v>
      </c>
      <c r="L4155" s="7">
        <f t="shared" si="582"/>
        <v>45059</v>
      </c>
      <c r="M4155" s="7">
        <v>45109</v>
      </c>
      <c r="N4155" s="1">
        <f t="shared" si="578"/>
        <v>45109</v>
      </c>
      <c r="P4155" s="7" t="str">
        <f t="shared" si="583"/>
        <v/>
      </c>
      <c r="R4155">
        <v>0</v>
      </c>
      <c r="S4155">
        <v>1</v>
      </c>
      <c r="T4155">
        <v>15.1</v>
      </c>
      <c r="U4155" t="s">
        <v>42</v>
      </c>
      <c r="W4155" t="str">
        <f t="shared" si="579"/>
        <v>Open</v>
      </c>
      <c r="X4155" t="str">
        <f>_xlfn.XLOOKUP(B4155,'Customers'!A:A,'Customers'!E:E,"")</f>
        <v>Enterprise</v>
      </c>
      <c r="Y4155">
        <f t="shared" si="580"/>
        <v>0</v>
      </c>
      <c r="Z4155" t="str">
        <f t="shared" si="581"/>
        <v/>
      </c>
      <c r="AA4155">
        <f t="shared" si="584"/>
        <v>0</v>
      </c>
    </row>
    <row r="4156" spans="1:27">
      <c r="A4156" t="s">
        <v>11250</v>
      </c>
      <c r="B4156" t="s">
        <v>4982</v>
      </c>
      <c r="C4156" t="s">
        <v>18</v>
      </c>
      <c r="D4156" t="s">
        <v>53</v>
      </c>
      <c r="E4156" t="s">
        <v>91</v>
      </c>
      <c r="F4156" t="s">
        <v>11251</v>
      </c>
      <c r="G4156" s="6">
        <f t="shared" si="576"/>
        <v>46233</v>
      </c>
      <c r="H4156" t="s">
        <v>30</v>
      </c>
      <c r="I4156" t="s">
        <v>93</v>
      </c>
      <c r="J4156" t="str">
        <f t="shared" si="577"/>
        <v>Owen Mane</v>
      </c>
      <c r="K4156" t="s">
        <v>4880</v>
      </c>
      <c r="L4156" s="7">
        <f t="shared" si="582"/>
        <v>45087</v>
      </c>
      <c r="M4156" s="7">
        <v>45241</v>
      </c>
      <c r="N4156" s="1">
        <f t="shared" si="578"/>
        <v>45241</v>
      </c>
      <c r="O4156" s="7">
        <v>45236</v>
      </c>
      <c r="P4156" s="7">
        <f t="shared" si="583"/>
        <v>45236</v>
      </c>
      <c r="Q4156">
        <v>149</v>
      </c>
      <c r="R4156">
        <v>0</v>
      </c>
      <c r="S4156">
        <v>1</v>
      </c>
      <c r="T4156">
        <v>25.4</v>
      </c>
      <c r="U4156" t="s">
        <v>100</v>
      </c>
      <c r="W4156" t="str">
        <f t="shared" si="579"/>
        <v>Won</v>
      </c>
      <c r="X4156" t="str">
        <f>_xlfn.XLOOKUP(B4156,'Customers'!A:A,'Customers'!E:E,"")</f>
        <v>Mid-Market</v>
      </c>
      <c r="Y4156">
        <f t="shared" si="580"/>
        <v>1</v>
      </c>
      <c r="Z4156">
        <f t="shared" si="581"/>
        <v>-5</v>
      </c>
      <c r="AA4156">
        <f t="shared" si="584"/>
        <v>0</v>
      </c>
    </row>
    <row r="4157" spans="1:27">
      <c r="A4157" t="s">
        <v>11252</v>
      </c>
      <c r="B4157" t="s">
        <v>7228</v>
      </c>
      <c r="C4157" t="s">
        <v>18</v>
      </c>
      <c r="D4157" t="s">
        <v>37</v>
      </c>
      <c r="E4157" t="s">
        <v>177</v>
      </c>
      <c r="F4157" t="s">
        <v>11253</v>
      </c>
      <c r="G4157" s="6">
        <f t="shared" si="576"/>
        <v>59481</v>
      </c>
      <c r="H4157" t="s">
        <v>22</v>
      </c>
      <c r="I4157" t="s">
        <v>93</v>
      </c>
      <c r="J4157" t="str">
        <f t="shared" si="577"/>
        <v>Owen Mane</v>
      </c>
      <c r="K4157" t="s">
        <v>5400</v>
      </c>
      <c r="L4157" s="7">
        <f t="shared" si="582"/>
        <v>44583</v>
      </c>
      <c r="M4157" s="7">
        <v>44680</v>
      </c>
      <c r="N4157" s="1">
        <f t="shared" si="578"/>
        <v>44680</v>
      </c>
      <c r="P4157" s="7" t="str">
        <f t="shared" si="583"/>
        <v/>
      </c>
      <c r="R4157">
        <v>0</v>
      </c>
      <c r="S4157">
        <v>1</v>
      </c>
      <c r="T4157">
        <v>30.5</v>
      </c>
      <c r="U4157" t="s">
        <v>100</v>
      </c>
      <c r="W4157" t="str">
        <f t="shared" si="579"/>
        <v>Open</v>
      </c>
      <c r="X4157" t="str">
        <f>_xlfn.XLOOKUP(B4157,'Customers'!A:A,'Customers'!E:E,"")</f>
        <v>SMB</v>
      </c>
      <c r="Y4157">
        <f t="shared" si="580"/>
        <v>0</v>
      </c>
      <c r="Z4157" t="str">
        <f t="shared" si="581"/>
        <v/>
      </c>
      <c r="AA4157">
        <f t="shared" si="584"/>
        <v>0</v>
      </c>
    </row>
    <row r="4158" spans="1:27">
      <c r="A4158" t="s">
        <v>11254</v>
      </c>
      <c r="B4158" t="s">
        <v>814</v>
      </c>
      <c r="C4158" t="s">
        <v>1557</v>
      </c>
      <c r="D4158" t="s">
        <v>53</v>
      </c>
      <c r="E4158" t="s">
        <v>177</v>
      </c>
      <c r="F4158" t="s">
        <v>11255</v>
      </c>
      <c r="G4158" s="6">
        <f t="shared" si="576"/>
        <v>19476</v>
      </c>
      <c r="H4158" t="s">
        <v>56</v>
      </c>
      <c r="I4158" t="s">
        <v>237</v>
      </c>
      <c r="J4158" t="str">
        <f t="shared" si="577"/>
        <v>Vidhi Mital</v>
      </c>
      <c r="K4158" t="s">
        <v>2421</v>
      </c>
      <c r="L4158" s="7">
        <f t="shared" si="582"/>
        <v>45147</v>
      </c>
      <c r="N4158" s="1" t="str">
        <f t="shared" si="578"/>
        <v/>
      </c>
      <c r="P4158" s="7" t="str">
        <f t="shared" si="583"/>
        <v/>
      </c>
      <c r="R4158">
        <v>0</v>
      </c>
      <c r="S4158">
        <v>1</v>
      </c>
      <c r="T4158">
        <v>15.7</v>
      </c>
      <c r="U4158" t="s">
        <v>25</v>
      </c>
      <c r="W4158" t="str">
        <f t="shared" si="579"/>
        <v>Open</v>
      </c>
      <c r="X4158" t="str">
        <f>_xlfn.XLOOKUP(B4158,'Customers'!A:A,'Customers'!E:E,"")</f>
        <v>SMB</v>
      </c>
      <c r="Y4158">
        <f t="shared" si="580"/>
        <v>0</v>
      </c>
      <c r="Z4158" t="str">
        <f t="shared" si="581"/>
        <v/>
      </c>
      <c r="AA4158">
        <f t="shared" si="584"/>
        <v>0</v>
      </c>
    </row>
    <row r="4159" spans="1:27">
      <c r="A4159" t="s">
        <v>11256</v>
      </c>
      <c r="B4159" t="s">
        <v>1124</v>
      </c>
      <c r="C4159" t="s">
        <v>815</v>
      </c>
      <c r="D4159" t="s">
        <v>19</v>
      </c>
      <c r="E4159" t="s">
        <v>177</v>
      </c>
      <c r="F4159" t="s">
        <v>11257</v>
      </c>
      <c r="G4159" s="6">
        <f t="shared" si="576"/>
        <v>4584</v>
      </c>
      <c r="H4159" t="s">
        <v>79</v>
      </c>
      <c r="I4159" t="s">
        <v>117</v>
      </c>
      <c r="J4159" t="str">
        <f t="shared" si="577"/>
        <v>Ekta Uppal</v>
      </c>
      <c r="K4159" t="s">
        <v>2304</v>
      </c>
      <c r="L4159" s="7">
        <f t="shared" si="582"/>
        <v>44890</v>
      </c>
      <c r="M4159" s="7">
        <v>45047</v>
      </c>
      <c r="N4159" s="1">
        <f t="shared" si="578"/>
        <v>45047</v>
      </c>
      <c r="P4159" s="7" t="str">
        <f t="shared" si="583"/>
        <v/>
      </c>
      <c r="R4159">
        <v>0</v>
      </c>
      <c r="S4159">
        <v>1</v>
      </c>
      <c r="T4159">
        <v>3.3</v>
      </c>
      <c r="U4159" t="s">
        <v>42</v>
      </c>
      <c r="W4159" t="str">
        <f t="shared" si="579"/>
        <v>Open</v>
      </c>
      <c r="X4159" t="str">
        <f>_xlfn.XLOOKUP(B4159,'Customers'!A:A,'Customers'!E:E,"")</f>
        <v>SMB</v>
      </c>
      <c r="Y4159">
        <f t="shared" si="580"/>
        <v>0</v>
      </c>
      <c r="Z4159" t="str">
        <f t="shared" si="581"/>
        <v/>
      </c>
      <c r="AA4159">
        <f t="shared" si="584"/>
        <v>0</v>
      </c>
    </row>
    <row r="4160" spans="1:27">
      <c r="A4160" t="s">
        <v>11258</v>
      </c>
      <c r="B4160" t="s">
        <v>2922</v>
      </c>
      <c r="C4160" t="s">
        <v>282</v>
      </c>
      <c r="D4160" t="s">
        <v>53</v>
      </c>
      <c r="E4160" t="s">
        <v>45</v>
      </c>
      <c r="F4160" t="s">
        <v>11259</v>
      </c>
      <c r="G4160" s="6">
        <f t="shared" si="576"/>
        <v>26556</v>
      </c>
      <c r="H4160" t="s">
        <v>79</v>
      </c>
      <c r="I4160" t="s">
        <v>139</v>
      </c>
      <c r="J4160" t="str">
        <f t="shared" si="577"/>
        <v>Champak Rao</v>
      </c>
      <c r="K4160" t="s">
        <v>3338</v>
      </c>
      <c r="L4160" s="7">
        <f t="shared" si="582"/>
        <v>45638</v>
      </c>
      <c r="M4160" s="7">
        <v>45766</v>
      </c>
      <c r="N4160" s="1">
        <f t="shared" si="578"/>
        <v>45766</v>
      </c>
      <c r="P4160" s="7" t="str">
        <f t="shared" si="583"/>
        <v/>
      </c>
      <c r="R4160">
        <v>0</v>
      </c>
      <c r="S4160">
        <v>1</v>
      </c>
      <c r="U4160" t="s">
        <v>33</v>
      </c>
      <c r="W4160" t="str">
        <f t="shared" si="579"/>
        <v>Open</v>
      </c>
      <c r="X4160" t="str">
        <f>_xlfn.XLOOKUP(B4160,'Customers'!A:A,'Customers'!E:E,"")</f>
        <v>Mid-Market</v>
      </c>
      <c r="Y4160">
        <f t="shared" si="580"/>
        <v>0</v>
      </c>
      <c r="Z4160" t="str">
        <f t="shared" si="581"/>
        <v/>
      </c>
      <c r="AA4160">
        <f t="shared" si="584"/>
        <v>0</v>
      </c>
    </row>
    <row r="4161" spans="1:27">
      <c r="A4161" t="s">
        <v>11260</v>
      </c>
      <c r="B4161" t="s">
        <v>1148</v>
      </c>
      <c r="C4161" t="s">
        <v>4124</v>
      </c>
      <c r="D4161" t="s">
        <v>53</v>
      </c>
      <c r="E4161" t="s">
        <v>177</v>
      </c>
      <c r="F4161" t="s">
        <v>11261</v>
      </c>
      <c r="G4161" s="6">
        <f t="shared" si="576"/>
        <v>34286</v>
      </c>
      <c r="H4161" t="s">
        <v>56</v>
      </c>
      <c r="I4161" t="s">
        <v>258</v>
      </c>
      <c r="J4161" t="str">
        <f t="shared" si="577"/>
        <v>Jasmit Gour</v>
      </c>
      <c r="K4161" t="s">
        <v>457</v>
      </c>
      <c r="L4161" s="7">
        <f t="shared" si="582"/>
        <v>44888</v>
      </c>
      <c r="M4161" s="7">
        <v>45035</v>
      </c>
      <c r="N4161" s="1">
        <f t="shared" si="578"/>
        <v>45035</v>
      </c>
      <c r="P4161" s="7" t="str">
        <f t="shared" si="583"/>
        <v/>
      </c>
      <c r="R4161">
        <v>0</v>
      </c>
      <c r="S4161">
        <v>1</v>
      </c>
      <c r="T4161">
        <v>0.2</v>
      </c>
      <c r="U4161" t="s">
        <v>100</v>
      </c>
      <c r="W4161" t="str">
        <f t="shared" si="579"/>
        <v>Open</v>
      </c>
      <c r="X4161" t="str">
        <f>_xlfn.XLOOKUP(B4161,'Customers'!A:A,'Customers'!E:E,"")</f>
        <v>Mid-Market</v>
      </c>
      <c r="Y4161">
        <f t="shared" si="580"/>
        <v>0</v>
      </c>
      <c r="Z4161" t="str">
        <f t="shared" si="581"/>
        <v/>
      </c>
      <c r="AA4161">
        <f t="shared" si="584"/>
        <v>0</v>
      </c>
    </row>
    <row r="4162" spans="1:27">
      <c r="A4162" t="s">
        <v>11262</v>
      </c>
      <c r="B4162" t="s">
        <v>1079</v>
      </c>
      <c r="C4162" t="s">
        <v>121</v>
      </c>
      <c r="D4162" t="s">
        <v>66</v>
      </c>
      <c r="E4162" t="s">
        <v>28</v>
      </c>
      <c r="F4162" t="s">
        <v>11263</v>
      </c>
      <c r="G4162" s="6">
        <f t="shared" ref="G4162:G4201" si="585">IF(F4162="","",IF(RIGHT(UPPER(SUBSTITUTE(SUBSTITUTE(SUBSTITUTE(TRIM(F4162),"$",""),",","")," ","")),1)="K",VALUE(LEFT(UPPER(SUBSTITUTE(SUBSTITUTE(SUBSTITUTE(TRIM(F4162),"$",""),",","")," ","")),LEN(UPPER(SUBSTITUTE(SUBSTITUTE(SUBSTITUTE(TRIM(F4162),"$",""),",","")," ","")))-1))*1000,IF(RIGHT(UPPER(SUBSTITUTE(SUBSTITUTE(SUBSTITUTE(TRIM(F4162),"$",""),",","")," ","")),1)="M",VALUE(LEFT(UPPER(SUBSTITUTE(SUBSTITUTE(SUBSTITUTE(TRIM(F4162),"$",""),",","")," ","")),LEN(UPPER(SUBSTITUTE(SUBSTITUTE(SUBSTITUTE(TRIM(F4162),"$",""),",","")," ","")))-1))*1000000,VALUE(SUBSTITUTE(SUBSTITUTE(SUBSTITUTE(TRIM(F4162),"$",""),",","")," ","")))))</f>
        <v>10325</v>
      </c>
      <c r="H4162" t="s">
        <v>172</v>
      </c>
      <c r="I4162" t="s">
        <v>139</v>
      </c>
      <c r="J4162" t="str">
        <f t="shared" ref="J4162:J4201" si="586">PROPER(TRIM(I4162))</f>
        <v>Champak Rao</v>
      </c>
      <c r="K4162" t="s">
        <v>7976</v>
      </c>
      <c r="L4162" s="7">
        <f t="shared" si="582"/>
        <v>45578</v>
      </c>
      <c r="M4162" s="7">
        <v>45649</v>
      </c>
      <c r="N4162" s="1">
        <f t="shared" ref="N4162:N4201" si="587">IF(M4162="","",IF(ISNUMBER(M4162),M4162,IF(ISNUMBER(SEARCH("/",M4162)),DATE(VALUE(RIGHT(M4162,4)),VALUE(MID(M4162,4,2)),VALUE(LEFT(M4162,2))),DATE(VALUE(LEFT(M4162,4)),VALUE(MID(M4162,6,2)),VALUE(RIGHT(M4162,2))))))</f>
        <v>45649</v>
      </c>
      <c r="P4162" s="7" t="str">
        <f t="shared" si="583"/>
        <v/>
      </c>
      <c r="R4162">
        <v>0</v>
      </c>
      <c r="S4162">
        <v>1</v>
      </c>
      <c r="T4162">
        <v>20.399999999999999</v>
      </c>
      <c r="U4162" t="s">
        <v>42</v>
      </c>
      <c r="W4162" t="str">
        <f t="shared" ref="W4162:W4201" si="588">IF(E4162="","",IF(E4162="Closed Won","Won",IF(E4162="Closed Lost","Lost","Open")))</f>
        <v>Open</v>
      </c>
      <c r="X4162" t="str">
        <f>_xlfn.XLOOKUP(B4162,'Customers'!A:A,'Customers'!E:E,"")</f>
        <v>Mid-Market</v>
      </c>
      <c r="Y4162">
        <f t="shared" ref="Y4162:Y4201" si="589">IF(OR(W4162="Won",W4162="Lost"),1,0)</f>
        <v>0</v>
      </c>
      <c r="Z4162" t="str">
        <f t="shared" ref="Z4162:Z4201" si="590">IF(OR(N4162="",P4162=""),"",P4162-N4162)</f>
        <v/>
      </c>
      <c r="AA4162">
        <f t="shared" si="584"/>
        <v>0</v>
      </c>
    </row>
    <row r="4163" spans="1:27">
      <c r="A4163" t="s">
        <v>11264</v>
      </c>
      <c r="B4163" t="s">
        <v>4780</v>
      </c>
      <c r="C4163" t="s">
        <v>1252</v>
      </c>
      <c r="D4163" t="s">
        <v>37</v>
      </c>
      <c r="E4163" t="s">
        <v>115</v>
      </c>
      <c r="F4163" t="s">
        <v>11265</v>
      </c>
      <c r="G4163" s="6">
        <f t="shared" si="585"/>
        <v>214299</v>
      </c>
      <c r="H4163" t="s">
        <v>22</v>
      </c>
      <c r="I4163" t="s">
        <v>93</v>
      </c>
      <c r="J4163" t="str">
        <f t="shared" si="586"/>
        <v>Owen Mane</v>
      </c>
      <c r="K4163" t="s">
        <v>7338</v>
      </c>
      <c r="L4163" s="7">
        <f t="shared" ref="L4163:L4201" si="591">IF(K4163="","",IF(ISNUMBER(K4163),K4163,IF(ISNUMBER(SEARCH("/",K4163)),DATE(VALUE(RIGHT(K4163,4)),VALUE(MID(K4163,4,2)),VALUE(LEFT(K4163,2))),DATE(VALUE(LEFT(K4163,4)),VALUE(MID(K4163,6,2)),VALUE(RIGHT(K4163,2))))))</f>
        <v>44868</v>
      </c>
      <c r="M4163" s="7">
        <v>44960</v>
      </c>
      <c r="N4163" s="1">
        <f t="shared" si="587"/>
        <v>44960</v>
      </c>
      <c r="O4163" s="7">
        <v>44995</v>
      </c>
      <c r="P4163" s="7">
        <f t="shared" ref="P4163:P4201" si="592">IF(O4163="","",IF(ISNUMBER(O4163),O4163,DATE(VALUE(LEFT(O4163,4)),VALUE(MID(O4163,6,2)),VALUE(RIGHT(O4163,2)))))</f>
        <v>44995</v>
      </c>
      <c r="Q4163">
        <v>127</v>
      </c>
      <c r="R4163">
        <v>0</v>
      </c>
      <c r="S4163">
        <v>1</v>
      </c>
      <c r="T4163">
        <v>30.1</v>
      </c>
      <c r="U4163" t="s">
        <v>100</v>
      </c>
      <c r="W4163" t="str">
        <f t="shared" si="588"/>
        <v>Lost</v>
      </c>
      <c r="X4163" t="str">
        <f>_xlfn.XLOOKUP(B4163,'Customers'!A:A,'Customers'!E:E,"")</f>
        <v>SMB</v>
      </c>
      <c r="Y4163">
        <f t="shared" si="589"/>
        <v>1</v>
      </c>
      <c r="Z4163">
        <f t="shared" si="590"/>
        <v>35</v>
      </c>
      <c r="AA4163">
        <f t="shared" ref="AA4163:AA4201" si="593">IF(AND(Y4163=1,Z4163&gt;30),1,0)</f>
        <v>1</v>
      </c>
    </row>
    <row r="4164" spans="1:27">
      <c r="A4164" t="s">
        <v>11266</v>
      </c>
      <c r="B4164" t="s">
        <v>3897</v>
      </c>
      <c r="C4164" t="s">
        <v>1646</v>
      </c>
      <c r="D4164" t="s">
        <v>66</v>
      </c>
      <c r="E4164" t="s">
        <v>115</v>
      </c>
      <c r="F4164" t="s">
        <v>67</v>
      </c>
      <c r="G4164" s="6">
        <f t="shared" si="585"/>
        <v>7000</v>
      </c>
      <c r="H4164" t="s">
        <v>172</v>
      </c>
      <c r="I4164" t="s">
        <v>93</v>
      </c>
      <c r="J4164" t="str">
        <f t="shared" si="586"/>
        <v>Owen Mane</v>
      </c>
      <c r="K4164" t="s">
        <v>1643</v>
      </c>
      <c r="L4164" s="7">
        <f t="shared" si="591"/>
        <v>45382</v>
      </c>
      <c r="N4164" s="1" t="str">
        <f t="shared" si="587"/>
        <v/>
      </c>
      <c r="O4164" s="7">
        <v>45442</v>
      </c>
      <c r="P4164" s="7">
        <f t="shared" si="592"/>
        <v>45442</v>
      </c>
      <c r="Q4164">
        <v>60</v>
      </c>
      <c r="R4164">
        <v>0</v>
      </c>
      <c r="S4164">
        <v>1</v>
      </c>
      <c r="T4164">
        <v>2.6</v>
      </c>
      <c r="U4164" t="s">
        <v>42</v>
      </c>
      <c r="W4164" t="str">
        <f t="shared" si="588"/>
        <v>Lost</v>
      </c>
      <c r="X4164" t="str">
        <f>_xlfn.XLOOKUP(B4164,'Customers'!A:A,'Customers'!E:E,"")</f>
        <v>Enterprise</v>
      </c>
      <c r="Y4164">
        <f t="shared" si="589"/>
        <v>1</v>
      </c>
      <c r="Z4164" t="str">
        <f t="shared" si="590"/>
        <v/>
      </c>
      <c r="AA4164">
        <f t="shared" si="593"/>
        <v>1</v>
      </c>
    </row>
    <row r="4165" spans="1:27">
      <c r="A4165" t="s">
        <v>11267</v>
      </c>
      <c r="B4165" t="s">
        <v>11023</v>
      </c>
      <c r="C4165" t="s">
        <v>2680</v>
      </c>
      <c r="D4165" t="s">
        <v>37</v>
      </c>
      <c r="E4165" t="s">
        <v>91</v>
      </c>
      <c r="F4165" t="s">
        <v>11268</v>
      </c>
      <c r="G4165" s="6">
        <f t="shared" si="585"/>
        <v>152674</v>
      </c>
      <c r="H4165" t="s">
        <v>30</v>
      </c>
      <c r="I4165" t="s">
        <v>62</v>
      </c>
      <c r="J4165" t="str">
        <f t="shared" si="586"/>
        <v>Jairaj Panchal</v>
      </c>
      <c r="K4165" t="s">
        <v>9385</v>
      </c>
      <c r="L4165" s="7">
        <f t="shared" si="591"/>
        <v>44832</v>
      </c>
      <c r="M4165" s="7">
        <v>44992</v>
      </c>
      <c r="N4165" s="1">
        <f t="shared" si="587"/>
        <v>44992</v>
      </c>
      <c r="O4165" s="7">
        <v>44917</v>
      </c>
      <c r="P4165" s="7">
        <f t="shared" si="592"/>
        <v>44917</v>
      </c>
      <c r="Q4165">
        <v>85</v>
      </c>
      <c r="R4165">
        <v>1</v>
      </c>
      <c r="S4165">
        <v>2</v>
      </c>
      <c r="T4165">
        <v>24.2</v>
      </c>
      <c r="U4165" t="s">
        <v>58</v>
      </c>
      <c r="W4165" t="str">
        <f t="shared" si="588"/>
        <v>Won</v>
      </c>
      <c r="X4165" t="str">
        <f>_xlfn.XLOOKUP(B4165,'Customers'!A:A,'Customers'!E:E,"")</f>
        <v>Mid-Market</v>
      </c>
      <c r="Y4165">
        <f t="shared" si="589"/>
        <v>1</v>
      </c>
      <c r="Z4165">
        <f t="shared" si="590"/>
        <v>-75</v>
      </c>
      <c r="AA4165">
        <f t="shared" si="593"/>
        <v>0</v>
      </c>
    </row>
    <row r="4166" spans="1:27">
      <c r="A4166" t="s">
        <v>11269</v>
      </c>
      <c r="B4166" t="s">
        <v>2319</v>
      </c>
      <c r="C4166" t="s">
        <v>3303</v>
      </c>
      <c r="D4166" t="s">
        <v>53</v>
      </c>
      <c r="E4166" t="s">
        <v>115</v>
      </c>
      <c r="F4166" t="s">
        <v>11270</v>
      </c>
      <c r="G4166" s="6">
        <f t="shared" si="585"/>
        <v>42163</v>
      </c>
      <c r="H4166" t="s">
        <v>161</v>
      </c>
      <c r="I4166" t="s">
        <v>133</v>
      </c>
      <c r="J4166" t="str">
        <f t="shared" si="586"/>
        <v>Aachal Soni</v>
      </c>
      <c r="K4166" t="s">
        <v>588</v>
      </c>
      <c r="L4166" s="7">
        <f t="shared" si="591"/>
        <v>44793</v>
      </c>
      <c r="M4166" s="7">
        <v>44817</v>
      </c>
      <c r="N4166" s="1">
        <f t="shared" si="587"/>
        <v>44817</v>
      </c>
      <c r="O4166" s="7">
        <v>44885</v>
      </c>
      <c r="P4166" s="7">
        <f t="shared" si="592"/>
        <v>44885</v>
      </c>
      <c r="Q4166">
        <v>92</v>
      </c>
      <c r="R4166">
        <v>0</v>
      </c>
      <c r="S4166">
        <v>1</v>
      </c>
      <c r="T4166">
        <v>26.9</v>
      </c>
      <c r="U4166" t="s">
        <v>100</v>
      </c>
      <c r="W4166" t="str">
        <f t="shared" si="588"/>
        <v>Lost</v>
      </c>
      <c r="X4166" t="str">
        <f>_xlfn.XLOOKUP(B4166,'Customers'!A:A,'Customers'!E:E,"")</f>
        <v>Enterprise</v>
      </c>
      <c r="Y4166">
        <f t="shared" si="589"/>
        <v>1</v>
      </c>
      <c r="Z4166">
        <f t="shared" si="590"/>
        <v>68</v>
      </c>
      <c r="AA4166">
        <f t="shared" si="593"/>
        <v>1</v>
      </c>
    </row>
    <row r="4167" spans="1:27">
      <c r="A4167" t="s">
        <v>11271</v>
      </c>
      <c r="B4167" t="s">
        <v>4319</v>
      </c>
      <c r="C4167" t="s">
        <v>2027</v>
      </c>
      <c r="D4167" t="s">
        <v>19</v>
      </c>
      <c r="E4167" t="s">
        <v>177</v>
      </c>
      <c r="F4167" t="s">
        <v>11272</v>
      </c>
      <c r="G4167" s="6">
        <f t="shared" si="585"/>
        <v>7999</v>
      </c>
      <c r="H4167" t="s">
        <v>22</v>
      </c>
      <c r="I4167" t="s">
        <v>361</v>
      </c>
      <c r="J4167" t="str">
        <f t="shared" si="586"/>
        <v>Jalsa Parsa</v>
      </c>
      <c r="K4167" t="s">
        <v>5652</v>
      </c>
      <c r="L4167" s="7">
        <f t="shared" si="591"/>
        <v>45389</v>
      </c>
      <c r="N4167" s="1" t="str">
        <f t="shared" si="587"/>
        <v/>
      </c>
      <c r="P4167" s="7" t="str">
        <f t="shared" si="592"/>
        <v/>
      </c>
      <c r="R4167">
        <v>0</v>
      </c>
      <c r="S4167">
        <v>1</v>
      </c>
      <c r="T4167">
        <v>10.7</v>
      </c>
      <c r="U4167" t="s">
        <v>42</v>
      </c>
      <c r="W4167" t="str">
        <f t="shared" si="588"/>
        <v>Open</v>
      </c>
      <c r="X4167" t="str">
        <f>_xlfn.XLOOKUP(B4167,'Customers'!A:A,'Customers'!E:E,"")</f>
        <v>Mid-Market</v>
      </c>
      <c r="Y4167">
        <f t="shared" si="589"/>
        <v>0</v>
      </c>
      <c r="Z4167" t="str">
        <f t="shared" si="590"/>
        <v/>
      </c>
      <c r="AA4167">
        <f t="shared" si="593"/>
        <v>0</v>
      </c>
    </row>
    <row r="4168" spans="1:27">
      <c r="A4168" t="s">
        <v>11273</v>
      </c>
      <c r="B4168" t="s">
        <v>11274</v>
      </c>
      <c r="C4168" t="s">
        <v>2205</v>
      </c>
      <c r="D4168" t="s">
        <v>19</v>
      </c>
      <c r="E4168" t="s">
        <v>54</v>
      </c>
      <c r="F4168" t="s">
        <v>11275</v>
      </c>
      <c r="G4168" s="6">
        <f t="shared" si="585"/>
        <v>7102</v>
      </c>
      <c r="H4168" t="s">
        <v>30</v>
      </c>
      <c r="I4168" t="s">
        <v>139</v>
      </c>
      <c r="J4168" t="str">
        <f t="shared" si="586"/>
        <v>Champak Rao</v>
      </c>
      <c r="K4168" t="s">
        <v>2560</v>
      </c>
      <c r="L4168" s="7">
        <f t="shared" si="591"/>
        <v>45167</v>
      </c>
      <c r="M4168" s="7">
        <v>45184</v>
      </c>
      <c r="N4168" s="1">
        <f t="shared" si="587"/>
        <v>45184</v>
      </c>
      <c r="P4168" s="7" t="str">
        <f t="shared" si="592"/>
        <v/>
      </c>
      <c r="R4168">
        <v>0</v>
      </c>
      <c r="S4168">
        <v>1</v>
      </c>
      <c r="T4168">
        <v>25.1</v>
      </c>
      <c r="U4168" t="s">
        <v>42</v>
      </c>
      <c r="W4168" t="str">
        <f t="shared" si="588"/>
        <v>Open</v>
      </c>
      <c r="X4168" t="str">
        <f>_xlfn.XLOOKUP(B4168,'Customers'!A:A,'Customers'!E:E,"")</f>
        <v>SMB</v>
      </c>
      <c r="Y4168">
        <f t="shared" si="589"/>
        <v>0</v>
      </c>
      <c r="Z4168" t="str">
        <f t="shared" si="590"/>
        <v/>
      </c>
      <c r="AA4168">
        <f t="shared" si="593"/>
        <v>0</v>
      </c>
    </row>
    <row r="4169" spans="1:27">
      <c r="A4169" t="s">
        <v>11276</v>
      </c>
      <c r="B4169" t="s">
        <v>1998</v>
      </c>
      <c r="C4169" t="s">
        <v>18</v>
      </c>
      <c r="D4169" t="s">
        <v>37</v>
      </c>
      <c r="E4169" t="s">
        <v>45</v>
      </c>
      <c r="F4169" t="s">
        <v>11277</v>
      </c>
      <c r="G4169" s="6">
        <f t="shared" si="585"/>
        <v>172038</v>
      </c>
      <c r="H4169" t="s">
        <v>56</v>
      </c>
      <c r="I4169" t="s">
        <v>23</v>
      </c>
      <c r="J4169" t="str">
        <f t="shared" si="586"/>
        <v>Nihal Bhasin</v>
      </c>
      <c r="K4169" t="s">
        <v>4355</v>
      </c>
      <c r="L4169" s="7">
        <f t="shared" si="591"/>
        <v>45182</v>
      </c>
      <c r="M4169" s="7">
        <v>45345</v>
      </c>
      <c r="N4169" s="1">
        <f t="shared" si="587"/>
        <v>45345</v>
      </c>
      <c r="P4169" s="7" t="str">
        <f t="shared" si="592"/>
        <v/>
      </c>
      <c r="R4169">
        <v>0</v>
      </c>
      <c r="S4169">
        <v>1</v>
      </c>
      <c r="T4169">
        <v>8</v>
      </c>
      <c r="U4169" t="s">
        <v>25</v>
      </c>
      <c r="W4169" t="str">
        <f t="shared" si="588"/>
        <v>Open</v>
      </c>
      <c r="X4169" t="str">
        <f>_xlfn.XLOOKUP(B4169,'Customers'!A:A,'Customers'!E:E,"")</f>
        <v>SMB</v>
      </c>
      <c r="Y4169">
        <f t="shared" si="589"/>
        <v>0</v>
      </c>
      <c r="Z4169" t="str">
        <f t="shared" si="590"/>
        <v/>
      </c>
      <c r="AA4169">
        <f t="shared" si="593"/>
        <v>0</v>
      </c>
    </row>
    <row r="4170" spans="1:27">
      <c r="A4170" t="s">
        <v>11278</v>
      </c>
      <c r="B4170" t="s">
        <v>3739</v>
      </c>
      <c r="C4170" t="s">
        <v>18</v>
      </c>
      <c r="D4170" t="s">
        <v>183</v>
      </c>
      <c r="E4170" t="s">
        <v>20</v>
      </c>
      <c r="F4170" t="s">
        <v>11279</v>
      </c>
      <c r="G4170" s="6">
        <f t="shared" si="585"/>
        <v>13646</v>
      </c>
      <c r="H4170" t="s">
        <v>22</v>
      </c>
      <c r="I4170" t="s">
        <v>98</v>
      </c>
      <c r="J4170" t="str">
        <f t="shared" si="586"/>
        <v>Amruta Sinha</v>
      </c>
      <c r="K4170" t="s">
        <v>1952</v>
      </c>
      <c r="L4170" s="7">
        <f t="shared" si="591"/>
        <v>45001</v>
      </c>
      <c r="M4170" s="7">
        <v>45138</v>
      </c>
      <c r="N4170" s="1">
        <f t="shared" si="587"/>
        <v>45138</v>
      </c>
      <c r="P4170" s="7" t="str">
        <f t="shared" si="592"/>
        <v/>
      </c>
      <c r="R4170">
        <v>0</v>
      </c>
      <c r="S4170">
        <v>1</v>
      </c>
      <c r="T4170">
        <v>13.9</v>
      </c>
      <c r="U4170" t="s">
        <v>100</v>
      </c>
      <c r="W4170" t="str">
        <f t="shared" si="588"/>
        <v>Open</v>
      </c>
      <c r="X4170" t="str">
        <f>_xlfn.XLOOKUP(B4170,'Customers'!A:A,'Customers'!E:E,"")</f>
        <v>Mid-Market</v>
      </c>
      <c r="Y4170">
        <f t="shared" si="589"/>
        <v>0</v>
      </c>
      <c r="Z4170" t="str">
        <f t="shared" si="590"/>
        <v/>
      </c>
      <c r="AA4170">
        <f t="shared" si="593"/>
        <v>0</v>
      </c>
    </row>
    <row r="4171" spans="1:27">
      <c r="A4171" t="s">
        <v>11280</v>
      </c>
      <c r="B4171" t="s">
        <v>5159</v>
      </c>
      <c r="C4171" t="s">
        <v>131</v>
      </c>
      <c r="D4171" t="s">
        <v>37</v>
      </c>
      <c r="E4171" t="s">
        <v>20</v>
      </c>
      <c r="F4171" t="s">
        <v>11281</v>
      </c>
      <c r="G4171" s="6">
        <f t="shared" si="585"/>
        <v>61899</v>
      </c>
      <c r="H4171" t="s">
        <v>161</v>
      </c>
      <c r="I4171" t="s">
        <v>705</v>
      </c>
      <c r="J4171" t="str">
        <f t="shared" si="586"/>
        <v>Anamika Keer</v>
      </c>
      <c r="K4171" t="s">
        <v>32</v>
      </c>
      <c r="L4171" s="7">
        <f t="shared" si="591"/>
        <v>45083</v>
      </c>
      <c r="M4171" s="7">
        <v>45200</v>
      </c>
      <c r="N4171" s="1">
        <f t="shared" si="587"/>
        <v>45200</v>
      </c>
      <c r="P4171" s="7" t="str">
        <f t="shared" si="592"/>
        <v/>
      </c>
      <c r="R4171">
        <v>0</v>
      </c>
      <c r="S4171">
        <v>1</v>
      </c>
      <c r="T4171">
        <v>6.2</v>
      </c>
      <c r="U4171" t="s">
        <v>33</v>
      </c>
      <c r="W4171" t="str">
        <f t="shared" si="588"/>
        <v>Open</v>
      </c>
      <c r="X4171" t="str">
        <f>_xlfn.XLOOKUP(B4171,'Customers'!A:A,'Customers'!E:E,"")</f>
        <v>Mid-Market</v>
      </c>
      <c r="Y4171">
        <f t="shared" si="589"/>
        <v>0</v>
      </c>
      <c r="Z4171" t="str">
        <f t="shared" si="590"/>
        <v/>
      </c>
      <c r="AA4171">
        <f t="shared" si="593"/>
        <v>0</v>
      </c>
    </row>
    <row r="4172" spans="1:27">
      <c r="A4172" t="s">
        <v>11282</v>
      </c>
      <c r="B4172" t="s">
        <v>712</v>
      </c>
      <c r="C4172" t="s">
        <v>1135</v>
      </c>
      <c r="D4172" t="s">
        <v>19</v>
      </c>
      <c r="E4172" t="s">
        <v>54</v>
      </c>
      <c r="F4172" t="s">
        <v>11283</v>
      </c>
      <c r="G4172" s="6">
        <f t="shared" si="585"/>
        <v>1736</v>
      </c>
      <c r="H4172" t="s">
        <v>56</v>
      </c>
      <c r="I4172" t="s">
        <v>156</v>
      </c>
      <c r="J4172" t="str">
        <f t="shared" si="586"/>
        <v>Lakshmi Hayre</v>
      </c>
      <c r="K4172" t="s">
        <v>8557</v>
      </c>
      <c r="L4172" s="7">
        <f t="shared" si="591"/>
        <v>44924</v>
      </c>
      <c r="M4172" s="7">
        <v>45014</v>
      </c>
      <c r="N4172" s="1">
        <f t="shared" si="587"/>
        <v>45014</v>
      </c>
      <c r="P4172" s="7" t="str">
        <f t="shared" si="592"/>
        <v/>
      </c>
      <c r="R4172">
        <v>0</v>
      </c>
      <c r="S4172">
        <v>1</v>
      </c>
      <c r="T4172">
        <v>25.8</v>
      </c>
      <c r="U4172" t="s">
        <v>42</v>
      </c>
      <c r="W4172" t="str">
        <f t="shared" si="588"/>
        <v>Open</v>
      </c>
      <c r="X4172" t="str">
        <f>_xlfn.XLOOKUP(B4172,'Customers'!A:A,'Customers'!E:E,"")</f>
        <v>Mid-Market</v>
      </c>
      <c r="Y4172">
        <f t="shared" si="589"/>
        <v>0</v>
      </c>
      <c r="Z4172" t="str">
        <f t="shared" si="590"/>
        <v/>
      </c>
      <c r="AA4172">
        <f t="shared" si="593"/>
        <v>0</v>
      </c>
    </row>
    <row r="4173" spans="1:27">
      <c r="A4173" t="s">
        <v>11284</v>
      </c>
      <c r="B4173" t="s">
        <v>1494</v>
      </c>
      <c r="C4173" t="s">
        <v>1287</v>
      </c>
      <c r="D4173" t="s">
        <v>183</v>
      </c>
      <c r="E4173" t="s">
        <v>45</v>
      </c>
      <c r="F4173" t="s">
        <v>11285</v>
      </c>
      <c r="G4173" s="6">
        <f t="shared" si="585"/>
        <v>11542</v>
      </c>
      <c r="H4173" t="s">
        <v>39</v>
      </c>
      <c r="I4173" t="s">
        <v>98</v>
      </c>
      <c r="J4173" t="str">
        <f t="shared" si="586"/>
        <v>Amruta Sinha</v>
      </c>
      <c r="K4173" t="s">
        <v>5679</v>
      </c>
      <c r="L4173" s="7">
        <f t="shared" si="591"/>
        <v>44733</v>
      </c>
      <c r="M4173" s="7">
        <v>44794</v>
      </c>
      <c r="N4173" s="1">
        <f t="shared" si="587"/>
        <v>44794</v>
      </c>
      <c r="P4173" s="7" t="str">
        <f t="shared" si="592"/>
        <v/>
      </c>
      <c r="R4173">
        <v>0</v>
      </c>
      <c r="S4173">
        <v>1</v>
      </c>
      <c r="T4173">
        <v>30.7</v>
      </c>
      <c r="U4173" t="s">
        <v>58</v>
      </c>
      <c r="W4173" t="str">
        <f t="shared" si="588"/>
        <v>Open</v>
      </c>
      <c r="X4173" t="str">
        <f>_xlfn.XLOOKUP(B4173,'Customers'!A:A,'Customers'!E:E,"")</f>
        <v>Mid-Market</v>
      </c>
      <c r="Y4173">
        <f t="shared" si="589"/>
        <v>0</v>
      </c>
      <c r="Z4173" t="str">
        <f t="shared" si="590"/>
        <v/>
      </c>
      <c r="AA4173">
        <f t="shared" si="593"/>
        <v>0</v>
      </c>
    </row>
    <row r="4174" spans="1:27">
      <c r="A4174" t="s">
        <v>11286</v>
      </c>
      <c r="B4174" t="s">
        <v>5242</v>
      </c>
      <c r="C4174" t="s">
        <v>18</v>
      </c>
      <c r="D4174" t="s">
        <v>53</v>
      </c>
      <c r="E4174" t="s">
        <v>177</v>
      </c>
      <c r="F4174" t="s">
        <v>11287</v>
      </c>
      <c r="G4174" s="6">
        <f t="shared" si="585"/>
        <v>26764</v>
      </c>
      <c r="H4174" t="s">
        <v>151</v>
      </c>
      <c r="I4174" t="s">
        <v>237</v>
      </c>
      <c r="J4174" t="str">
        <f t="shared" si="586"/>
        <v>Vidhi Mital</v>
      </c>
      <c r="K4174" t="s">
        <v>6065</v>
      </c>
      <c r="L4174" s="7">
        <f t="shared" si="591"/>
        <v>44779</v>
      </c>
      <c r="M4174" s="7">
        <v>44915</v>
      </c>
      <c r="N4174" s="1">
        <f t="shared" si="587"/>
        <v>44915</v>
      </c>
      <c r="P4174" s="7" t="str">
        <f t="shared" si="592"/>
        <v/>
      </c>
      <c r="R4174">
        <v>0</v>
      </c>
      <c r="S4174">
        <v>1</v>
      </c>
      <c r="T4174">
        <v>3.7</v>
      </c>
      <c r="U4174" t="s">
        <v>33</v>
      </c>
      <c r="W4174" t="str">
        <f t="shared" si="588"/>
        <v>Open</v>
      </c>
      <c r="X4174" t="str">
        <f>_xlfn.XLOOKUP(B4174,'Customers'!A:A,'Customers'!E:E,"")</f>
        <v>Mid-Market</v>
      </c>
      <c r="Y4174">
        <f t="shared" si="589"/>
        <v>0</v>
      </c>
      <c r="Z4174" t="str">
        <f t="shared" si="590"/>
        <v/>
      </c>
      <c r="AA4174">
        <f t="shared" si="593"/>
        <v>0</v>
      </c>
    </row>
    <row r="4175" spans="1:27">
      <c r="A4175" t="s">
        <v>11288</v>
      </c>
      <c r="B4175" t="s">
        <v>2224</v>
      </c>
      <c r="C4175" t="s">
        <v>2128</v>
      </c>
      <c r="D4175" t="s">
        <v>19</v>
      </c>
      <c r="E4175" t="s">
        <v>177</v>
      </c>
      <c r="F4175" t="s">
        <v>11289</v>
      </c>
      <c r="G4175" s="6">
        <f t="shared" si="585"/>
        <v>3269</v>
      </c>
      <c r="H4175" t="s">
        <v>30</v>
      </c>
      <c r="I4175" t="s">
        <v>258</v>
      </c>
      <c r="J4175" t="str">
        <f t="shared" si="586"/>
        <v>Jasmit Gour</v>
      </c>
      <c r="K4175" t="s">
        <v>7442</v>
      </c>
      <c r="L4175" s="7">
        <f t="shared" si="591"/>
        <v>45588</v>
      </c>
      <c r="M4175" s="7">
        <v>45734</v>
      </c>
      <c r="N4175" s="1">
        <f t="shared" si="587"/>
        <v>45734</v>
      </c>
      <c r="P4175" s="7" t="str">
        <f t="shared" si="592"/>
        <v/>
      </c>
      <c r="R4175">
        <v>0</v>
      </c>
      <c r="S4175">
        <v>1</v>
      </c>
      <c r="T4175">
        <v>24.1</v>
      </c>
      <c r="U4175" t="s">
        <v>42</v>
      </c>
      <c r="W4175" t="str">
        <f t="shared" si="588"/>
        <v>Open</v>
      </c>
      <c r="X4175" t="str">
        <f>_xlfn.XLOOKUP(B4175,'Customers'!A:A,'Customers'!E:E,"")</f>
        <v>Enterprise</v>
      </c>
      <c r="Y4175">
        <f t="shared" si="589"/>
        <v>0</v>
      </c>
      <c r="Z4175" t="str">
        <f t="shared" si="590"/>
        <v/>
      </c>
      <c r="AA4175">
        <f t="shared" si="593"/>
        <v>0</v>
      </c>
    </row>
    <row r="4176" spans="1:27">
      <c r="A4176" t="s">
        <v>11290</v>
      </c>
      <c r="B4176" t="s">
        <v>3012</v>
      </c>
      <c r="C4176" t="s">
        <v>18</v>
      </c>
      <c r="D4176" t="s">
        <v>183</v>
      </c>
      <c r="E4176" t="s">
        <v>91</v>
      </c>
      <c r="F4176" t="s">
        <v>7731</v>
      </c>
      <c r="G4176" s="6">
        <f t="shared" si="585"/>
        <v>13303</v>
      </c>
      <c r="H4176" t="s">
        <v>79</v>
      </c>
      <c r="I4176" t="s">
        <v>73</v>
      </c>
      <c r="J4176" t="str">
        <f t="shared" si="586"/>
        <v>Karan Karnik</v>
      </c>
      <c r="K4176" t="s">
        <v>2551</v>
      </c>
      <c r="L4176" s="7">
        <f t="shared" si="591"/>
        <v>45214</v>
      </c>
      <c r="M4176" s="7">
        <v>45271</v>
      </c>
      <c r="N4176" s="1">
        <f t="shared" si="587"/>
        <v>45271</v>
      </c>
      <c r="O4176" s="7">
        <v>45316</v>
      </c>
      <c r="P4176" s="7">
        <f t="shared" si="592"/>
        <v>45316</v>
      </c>
      <c r="Q4176">
        <v>102</v>
      </c>
      <c r="R4176">
        <v>0</v>
      </c>
      <c r="S4176">
        <v>1</v>
      </c>
      <c r="U4176" t="s">
        <v>42</v>
      </c>
      <c r="W4176" t="str">
        <f t="shared" si="588"/>
        <v>Won</v>
      </c>
      <c r="X4176" t="str">
        <f>_xlfn.XLOOKUP(B4176,'Customers'!A:A,'Customers'!E:E,"")</f>
        <v>Enterprise</v>
      </c>
      <c r="Y4176">
        <f t="shared" si="589"/>
        <v>1</v>
      </c>
      <c r="Z4176">
        <f t="shared" si="590"/>
        <v>45</v>
      </c>
      <c r="AA4176">
        <f t="shared" si="593"/>
        <v>1</v>
      </c>
    </row>
    <row r="4177" spans="1:27">
      <c r="A4177" t="s">
        <v>11291</v>
      </c>
      <c r="B4177" t="s">
        <v>10063</v>
      </c>
      <c r="C4177" t="s">
        <v>18</v>
      </c>
      <c r="D4177" t="s">
        <v>53</v>
      </c>
      <c r="E4177" t="s">
        <v>91</v>
      </c>
      <c r="F4177" t="s">
        <v>11292</v>
      </c>
      <c r="G4177" s="6">
        <f t="shared" si="585"/>
        <v>10881</v>
      </c>
      <c r="H4177" t="s">
        <v>39</v>
      </c>
      <c r="I4177" t="s">
        <v>409</v>
      </c>
      <c r="J4177" t="str">
        <f t="shared" si="586"/>
        <v>Vidhi Mital</v>
      </c>
      <c r="K4177" t="s">
        <v>1687</v>
      </c>
      <c r="L4177" s="7">
        <f t="shared" si="591"/>
        <v>45637</v>
      </c>
      <c r="M4177" s="7">
        <v>45723</v>
      </c>
      <c r="N4177" s="1">
        <f t="shared" si="587"/>
        <v>45723</v>
      </c>
      <c r="O4177" s="7">
        <v>45758</v>
      </c>
      <c r="P4177" s="7">
        <f t="shared" si="592"/>
        <v>45758</v>
      </c>
      <c r="Q4177">
        <v>121</v>
      </c>
      <c r="R4177">
        <v>0</v>
      </c>
      <c r="S4177">
        <v>1</v>
      </c>
      <c r="T4177">
        <v>6.4</v>
      </c>
      <c r="U4177" t="s">
        <v>42</v>
      </c>
      <c r="W4177" t="str">
        <f t="shared" si="588"/>
        <v>Won</v>
      </c>
      <c r="X4177" t="str">
        <f>_xlfn.XLOOKUP(B4177,'Customers'!A:A,'Customers'!E:E,"")</f>
        <v>Mid-Market</v>
      </c>
      <c r="Y4177">
        <f t="shared" si="589"/>
        <v>1</v>
      </c>
      <c r="Z4177">
        <f t="shared" si="590"/>
        <v>35</v>
      </c>
      <c r="AA4177">
        <f t="shared" si="593"/>
        <v>1</v>
      </c>
    </row>
    <row r="4178" spans="1:27">
      <c r="A4178" t="s">
        <v>11293</v>
      </c>
      <c r="B4178" t="s">
        <v>11294</v>
      </c>
      <c r="C4178" t="s">
        <v>612</v>
      </c>
      <c r="D4178" t="s">
        <v>37</v>
      </c>
      <c r="E4178" t="s">
        <v>177</v>
      </c>
      <c r="F4178" t="s">
        <v>11295</v>
      </c>
      <c r="G4178" s="6">
        <f t="shared" si="585"/>
        <v>204133</v>
      </c>
      <c r="H4178" t="s">
        <v>151</v>
      </c>
      <c r="I4178" t="s">
        <v>98</v>
      </c>
      <c r="J4178" t="str">
        <f t="shared" si="586"/>
        <v>Amruta Sinha</v>
      </c>
      <c r="K4178" t="s">
        <v>795</v>
      </c>
      <c r="L4178" s="7">
        <f t="shared" si="591"/>
        <v>45128</v>
      </c>
      <c r="M4178" s="7">
        <v>45205</v>
      </c>
      <c r="N4178" s="1">
        <f t="shared" si="587"/>
        <v>45205</v>
      </c>
      <c r="P4178" s="7" t="str">
        <f t="shared" si="592"/>
        <v/>
      </c>
      <c r="R4178">
        <v>0</v>
      </c>
      <c r="S4178">
        <v>1</v>
      </c>
      <c r="T4178">
        <v>26.4</v>
      </c>
      <c r="U4178" t="s">
        <v>25</v>
      </c>
      <c r="W4178" t="str">
        <f t="shared" si="588"/>
        <v>Open</v>
      </c>
      <c r="X4178" t="str">
        <f>_xlfn.XLOOKUP(B4178,'Customers'!A:A,'Customers'!E:E,"")</f>
        <v>Enterprise</v>
      </c>
      <c r="Y4178">
        <f t="shared" si="589"/>
        <v>0</v>
      </c>
      <c r="Z4178" t="str">
        <f t="shared" si="590"/>
        <v/>
      </c>
      <c r="AA4178">
        <f t="shared" si="593"/>
        <v>0</v>
      </c>
    </row>
    <row r="4179" spans="1:27">
      <c r="A4179" t="s">
        <v>11296</v>
      </c>
      <c r="B4179" t="s">
        <v>1546</v>
      </c>
      <c r="C4179" t="s">
        <v>469</v>
      </c>
      <c r="D4179" t="s">
        <v>183</v>
      </c>
      <c r="E4179" t="s">
        <v>54</v>
      </c>
      <c r="F4179" t="s">
        <v>4463</v>
      </c>
      <c r="G4179" s="6">
        <f t="shared" si="585"/>
        <v>4366</v>
      </c>
      <c r="H4179" t="s">
        <v>56</v>
      </c>
      <c r="I4179" t="s">
        <v>1822</v>
      </c>
      <c r="J4179" t="str">
        <f t="shared" si="586"/>
        <v>Karan Karnik</v>
      </c>
      <c r="K4179" t="s">
        <v>522</v>
      </c>
      <c r="L4179" s="7">
        <f t="shared" si="591"/>
        <v>44581</v>
      </c>
      <c r="M4179" s="7">
        <v>44650</v>
      </c>
      <c r="N4179" s="1">
        <f t="shared" si="587"/>
        <v>44650</v>
      </c>
      <c r="P4179" s="7" t="str">
        <f t="shared" si="592"/>
        <v/>
      </c>
      <c r="R4179">
        <v>0</v>
      </c>
      <c r="S4179">
        <v>1</v>
      </c>
      <c r="T4179">
        <v>3.6</v>
      </c>
      <c r="U4179" t="s">
        <v>42</v>
      </c>
      <c r="W4179" t="str">
        <f t="shared" si="588"/>
        <v>Open</v>
      </c>
      <c r="X4179" t="str">
        <f>_xlfn.XLOOKUP(B4179,'Customers'!A:A,'Customers'!E:E,"")</f>
        <v>Enterprise</v>
      </c>
      <c r="Y4179">
        <f t="shared" si="589"/>
        <v>0</v>
      </c>
      <c r="Z4179" t="str">
        <f t="shared" si="590"/>
        <v/>
      </c>
      <c r="AA4179">
        <f t="shared" si="593"/>
        <v>0</v>
      </c>
    </row>
    <row r="4180" spans="1:27">
      <c r="A4180" t="s">
        <v>11297</v>
      </c>
      <c r="B4180" t="s">
        <v>6316</v>
      </c>
      <c r="C4180" t="s">
        <v>7873</v>
      </c>
      <c r="D4180" t="s">
        <v>37</v>
      </c>
      <c r="E4180" t="s">
        <v>91</v>
      </c>
      <c r="F4180" t="s">
        <v>11298</v>
      </c>
      <c r="G4180" s="6">
        <f t="shared" si="585"/>
        <v>79139</v>
      </c>
      <c r="H4180" t="s">
        <v>79</v>
      </c>
      <c r="I4180" t="s">
        <v>374</v>
      </c>
      <c r="J4180" t="str">
        <f t="shared" si="586"/>
        <v>Vidhi Mital</v>
      </c>
      <c r="K4180" t="s">
        <v>275</v>
      </c>
      <c r="L4180" s="7">
        <f t="shared" si="591"/>
        <v>45370</v>
      </c>
      <c r="N4180" s="1" t="str">
        <f t="shared" si="587"/>
        <v/>
      </c>
      <c r="O4180" s="7">
        <v>45529</v>
      </c>
      <c r="P4180" s="7">
        <f t="shared" si="592"/>
        <v>45529</v>
      </c>
      <c r="Q4180">
        <v>159</v>
      </c>
      <c r="R4180">
        <v>0</v>
      </c>
      <c r="S4180">
        <v>1</v>
      </c>
      <c r="T4180">
        <v>6.1</v>
      </c>
      <c r="U4180" t="s">
        <v>25</v>
      </c>
      <c r="W4180" t="str">
        <f t="shared" si="588"/>
        <v>Won</v>
      </c>
      <c r="X4180" t="str">
        <f>_xlfn.XLOOKUP(B4180,'Customers'!A:A,'Customers'!E:E,"")</f>
        <v>SMB</v>
      </c>
      <c r="Y4180">
        <f t="shared" si="589"/>
        <v>1</v>
      </c>
      <c r="Z4180" t="str">
        <f t="shared" si="590"/>
        <v/>
      </c>
      <c r="AA4180">
        <f t="shared" si="593"/>
        <v>1</v>
      </c>
    </row>
    <row r="4181" spans="1:27">
      <c r="A4181" t="s">
        <v>11299</v>
      </c>
      <c r="B4181" t="s">
        <v>2937</v>
      </c>
      <c r="C4181" t="s">
        <v>349</v>
      </c>
      <c r="D4181" t="s">
        <v>66</v>
      </c>
      <c r="E4181" t="s">
        <v>54</v>
      </c>
      <c r="F4181" t="s">
        <v>184</v>
      </c>
      <c r="G4181" s="6">
        <f t="shared" si="585"/>
        <v>8000</v>
      </c>
      <c r="H4181" t="s">
        <v>30</v>
      </c>
      <c r="I4181" t="s">
        <v>139</v>
      </c>
      <c r="J4181" t="str">
        <f t="shared" si="586"/>
        <v>Champak Rao</v>
      </c>
      <c r="K4181" t="s">
        <v>243</v>
      </c>
      <c r="L4181" s="7">
        <f t="shared" si="591"/>
        <v>45544</v>
      </c>
      <c r="M4181" s="7">
        <v>45585</v>
      </c>
      <c r="N4181" s="1">
        <f t="shared" si="587"/>
        <v>45585</v>
      </c>
      <c r="P4181" s="7" t="str">
        <f t="shared" si="592"/>
        <v/>
      </c>
      <c r="R4181">
        <v>0</v>
      </c>
      <c r="S4181">
        <v>1</v>
      </c>
      <c r="T4181">
        <v>26.6</v>
      </c>
      <c r="U4181" t="s">
        <v>100</v>
      </c>
      <c r="W4181" t="str">
        <f t="shared" si="588"/>
        <v>Open</v>
      </c>
      <c r="X4181" t="str">
        <f>_xlfn.XLOOKUP(B4181,'Customers'!A:A,'Customers'!E:E,"")</f>
        <v>Enterprise</v>
      </c>
      <c r="Y4181">
        <f t="shared" si="589"/>
        <v>0</v>
      </c>
      <c r="Z4181" t="str">
        <f t="shared" si="590"/>
        <v/>
      </c>
      <c r="AA4181">
        <f t="shared" si="593"/>
        <v>0</v>
      </c>
    </row>
    <row r="4182" spans="1:27">
      <c r="A4182" t="s">
        <v>11300</v>
      </c>
      <c r="B4182" t="s">
        <v>1674</v>
      </c>
      <c r="C4182" t="s">
        <v>3033</v>
      </c>
      <c r="D4182" t="s">
        <v>183</v>
      </c>
      <c r="E4182" t="s">
        <v>177</v>
      </c>
      <c r="F4182" t="s">
        <v>67</v>
      </c>
      <c r="G4182" s="6">
        <f t="shared" si="585"/>
        <v>7000</v>
      </c>
      <c r="H4182" t="s">
        <v>47</v>
      </c>
      <c r="I4182" t="s">
        <v>62</v>
      </c>
      <c r="J4182" t="str">
        <f t="shared" si="586"/>
        <v>Jairaj Panchal</v>
      </c>
      <c r="K4182" t="s">
        <v>9082</v>
      </c>
      <c r="L4182" s="7">
        <f t="shared" si="591"/>
        <v>44604</v>
      </c>
      <c r="M4182" s="7">
        <v>44784</v>
      </c>
      <c r="N4182" s="1">
        <f t="shared" si="587"/>
        <v>44784</v>
      </c>
      <c r="P4182" s="7" t="str">
        <f t="shared" si="592"/>
        <v/>
      </c>
      <c r="R4182">
        <v>0</v>
      </c>
      <c r="S4182">
        <v>1</v>
      </c>
      <c r="T4182">
        <v>4.2</v>
      </c>
      <c r="U4182" t="s">
        <v>100</v>
      </c>
      <c r="W4182" t="str">
        <f t="shared" si="588"/>
        <v>Open</v>
      </c>
      <c r="X4182" t="str">
        <f>_xlfn.XLOOKUP(B4182,'Customers'!A:A,'Customers'!E:E,"")</f>
        <v>Mid-Market</v>
      </c>
      <c r="Y4182">
        <f t="shared" si="589"/>
        <v>0</v>
      </c>
      <c r="Z4182" t="str">
        <f t="shared" si="590"/>
        <v/>
      </c>
      <c r="AA4182">
        <f t="shared" si="593"/>
        <v>0</v>
      </c>
    </row>
    <row r="4183" spans="1:27">
      <c r="A4183" t="s">
        <v>11301</v>
      </c>
      <c r="B4183" t="s">
        <v>1919</v>
      </c>
      <c r="C4183" t="s">
        <v>18</v>
      </c>
      <c r="D4183" t="s">
        <v>19</v>
      </c>
      <c r="E4183" t="s">
        <v>91</v>
      </c>
      <c r="F4183" t="s">
        <v>11302</v>
      </c>
      <c r="G4183" s="6">
        <f t="shared" si="585"/>
        <v>3115</v>
      </c>
      <c r="H4183" t="s">
        <v>22</v>
      </c>
      <c r="I4183" t="s">
        <v>31</v>
      </c>
      <c r="J4183" t="str">
        <f t="shared" si="586"/>
        <v>Ati Seshadri</v>
      </c>
      <c r="K4183" t="s">
        <v>3607</v>
      </c>
      <c r="L4183" s="7">
        <f t="shared" si="591"/>
        <v>45009</v>
      </c>
      <c r="M4183" s="7">
        <v>45151</v>
      </c>
      <c r="N4183" s="1">
        <f t="shared" si="587"/>
        <v>45151</v>
      </c>
      <c r="O4183" s="7">
        <v>45155</v>
      </c>
      <c r="P4183" s="7">
        <f t="shared" si="592"/>
        <v>45155</v>
      </c>
      <c r="Q4183">
        <v>146</v>
      </c>
      <c r="R4183">
        <v>0</v>
      </c>
      <c r="S4183">
        <v>1</v>
      </c>
      <c r="T4183">
        <v>1.8</v>
      </c>
      <c r="U4183" t="s">
        <v>100</v>
      </c>
      <c r="W4183" t="str">
        <f t="shared" si="588"/>
        <v>Won</v>
      </c>
      <c r="X4183" t="str">
        <f>_xlfn.XLOOKUP(B4183,'Customers'!A:A,'Customers'!E:E,"")</f>
        <v>SMB</v>
      </c>
      <c r="Y4183">
        <f t="shared" si="589"/>
        <v>1</v>
      </c>
      <c r="Z4183">
        <f t="shared" si="590"/>
        <v>4</v>
      </c>
      <c r="AA4183">
        <f t="shared" si="593"/>
        <v>0</v>
      </c>
    </row>
    <row r="4184" spans="1:27">
      <c r="A4184" t="s">
        <v>11303</v>
      </c>
      <c r="B4184" t="s">
        <v>1306</v>
      </c>
      <c r="C4184" t="s">
        <v>1927</v>
      </c>
      <c r="D4184" t="s">
        <v>19</v>
      </c>
      <c r="E4184" t="s">
        <v>91</v>
      </c>
      <c r="F4184" t="s">
        <v>184</v>
      </c>
      <c r="G4184" s="6">
        <f t="shared" si="585"/>
        <v>8000</v>
      </c>
      <c r="H4184" t="s">
        <v>47</v>
      </c>
      <c r="I4184" t="s">
        <v>117</v>
      </c>
      <c r="J4184" t="str">
        <f t="shared" si="586"/>
        <v>Ekta Uppal</v>
      </c>
      <c r="K4184" t="s">
        <v>370</v>
      </c>
      <c r="L4184" s="7">
        <f t="shared" si="591"/>
        <v>44723</v>
      </c>
      <c r="M4184" s="7">
        <v>44748</v>
      </c>
      <c r="N4184" s="1">
        <f t="shared" si="587"/>
        <v>44748</v>
      </c>
      <c r="O4184" s="7">
        <v>44907</v>
      </c>
      <c r="P4184" s="7">
        <f t="shared" si="592"/>
        <v>44907</v>
      </c>
      <c r="Q4184">
        <v>184</v>
      </c>
      <c r="R4184">
        <v>0</v>
      </c>
      <c r="S4184">
        <v>1</v>
      </c>
      <c r="U4184" t="s">
        <v>58</v>
      </c>
      <c r="W4184" t="str">
        <f t="shared" si="588"/>
        <v>Won</v>
      </c>
      <c r="X4184" t="str">
        <f>_xlfn.XLOOKUP(B4184,'Customers'!A:A,'Customers'!E:E,"")</f>
        <v>Mid-Market</v>
      </c>
      <c r="Y4184">
        <f t="shared" si="589"/>
        <v>1</v>
      </c>
      <c r="Z4184">
        <f t="shared" si="590"/>
        <v>159</v>
      </c>
      <c r="AA4184">
        <f t="shared" si="593"/>
        <v>1</v>
      </c>
    </row>
    <row r="4185" spans="1:27">
      <c r="A4185" t="s">
        <v>11304</v>
      </c>
      <c r="B4185" t="s">
        <v>4915</v>
      </c>
      <c r="C4185" t="s">
        <v>9936</v>
      </c>
      <c r="D4185" t="s">
        <v>19</v>
      </c>
      <c r="E4185" t="s">
        <v>115</v>
      </c>
      <c r="F4185" t="s">
        <v>11305</v>
      </c>
      <c r="G4185" s="6">
        <f t="shared" si="585"/>
        <v>6627</v>
      </c>
      <c r="H4185" t="s">
        <v>56</v>
      </c>
      <c r="I4185" t="s">
        <v>268</v>
      </c>
      <c r="J4185" t="str">
        <f t="shared" si="586"/>
        <v>Panini Kade</v>
      </c>
      <c r="K4185" t="s">
        <v>718</v>
      </c>
      <c r="L4185" s="7">
        <f t="shared" si="591"/>
        <v>45045</v>
      </c>
      <c r="M4185" s="7">
        <v>45224</v>
      </c>
      <c r="N4185" s="1">
        <f t="shared" si="587"/>
        <v>45224</v>
      </c>
      <c r="O4185" s="7">
        <v>45174</v>
      </c>
      <c r="P4185" s="7">
        <f t="shared" si="592"/>
        <v>45174</v>
      </c>
      <c r="Q4185">
        <v>129</v>
      </c>
      <c r="R4185">
        <v>0</v>
      </c>
      <c r="S4185">
        <v>1</v>
      </c>
      <c r="T4185">
        <v>4.3</v>
      </c>
      <c r="U4185" t="s">
        <v>58</v>
      </c>
      <c r="W4185" t="str">
        <f t="shared" si="588"/>
        <v>Lost</v>
      </c>
      <c r="X4185" t="str">
        <f>_xlfn.XLOOKUP(B4185,'Customers'!A:A,'Customers'!E:E,"")</f>
        <v>Enterprise</v>
      </c>
      <c r="Y4185">
        <f t="shared" si="589"/>
        <v>1</v>
      </c>
      <c r="Z4185">
        <f t="shared" si="590"/>
        <v>-50</v>
      </c>
      <c r="AA4185">
        <f t="shared" si="593"/>
        <v>0</v>
      </c>
    </row>
    <row r="4186" spans="1:27">
      <c r="A4186" t="s">
        <v>11306</v>
      </c>
      <c r="B4186" t="s">
        <v>7216</v>
      </c>
      <c r="C4186" t="s">
        <v>4910</v>
      </c>
      <c r="D4186" t="s">
        <v>66</v>
      </c>
      <c r="E4186" t="s">
        <v>28</v>
      </c>
      <c r="F4186" t="s">
        <v>11307</v>
      </c>
      <c r="G4186" s="6">
        <f t="shared" si="585"/>
        <v>11977</v>
      </c>
      <c r="H4186" t="s">
        <v>151</v>
      </c>
      <c r="I4186" t="s">
        <v>93</v>
      </c>
      <c r="J4186" t="str">
        <f t="shared" si="586"/>
        <v>Owen Mane</v>
      </c>
      <c r="K4186" t="s">
        <v>11308</v>
      </c>
      <c r="L4186" s="7">
        <f t="shared" si="591"/>
        <v>44683</v>
      </c>
      <c r="M4186" s="7">
        <v>44854</v>
      </c>
      <c r="N4186" s="1">
        <f t="shared" si="587"/>
        <v>44854</v>
      </c>
      <c r="P4186" s="7" t="str">
        <f t="shared" si="592"/>
        <v/>
      </c>
      <c r="R4186">
        <v>0</v>
      </c>
      <c r="S4186">
        <v>1</v>
      </c>
      <c r="T4186">
        <v>9.5</v>
      </c>
      <c r="U4186" t="s">
        <v>33</v>
      </c>
      <c r="W4186" t="str">
        <f t="shared" si="588"/>
        <v>Open</v>
      </c>
      <c r="X4186" t="str">
        <f>_xlfn.XLOOKUP(B4186,'Customers'!A:A,'Customers'!E:E,"")</f>
        <v>Mid-Market</v>
      </c>
      <c r="Y4186">
        <f t="shared" si="589"/>
        <v>0</v>
      </c>
      <c r="Z4186" t="str">
        <f t="shared" si="590"/>
        <v/>
      </c>
      <c r="AA4186">
        <f t="shared" si="593"/>
        <v>0</v>
      </c>
    </row>
    <row r="4187" spans="1:27">
      <c r="A4187" t="s">
        <v>11309</v>
      </c>
      <c r="B4187" t="s">
        <v>2948</v>
      </c>
      <c r="C4187" t="s">
        <v>103</v>
      </c>
      <c r="D4187" t="s">
        <v>66</v>
      </c>
      <c r="E4187" t="s">
        <v>28</v>
      </c>
      <c r="F4187" t="s">
        <v>11310</v>
      </c>
      <c r="G4187" s="6">
        <f t="shared" si="585"/>
        <v>15476</v>
      </c>
      <c r="H4187" t="s">
        <v>22</v>
      </c>
      <c r="I4187" t="s">
        <v>2606</v>
      </c>
      <c r="J4187" t="str">
        <f t="shared" si="586"/>
        <v>Ati Seshadri</v>
      </c>
      <c r="K4187" t="s">
        <v>4769</v>
      </c>
      <c r="L4187" s="7">
        <f t="shared" si="591"/>
        <v>45040</v>
      </c>
      <c r="M4187" s="7">
        <v>45083</v>
      </c>
      <c r="N4187" s="1">
        <f t="shared" si="587"/>
        <v>45083</v>
      </c>
      <c r="P4187" s="7" t="str">
        <f t="shared" si="592"/>
        <v/>
      </c>
      <c r="R4187">
        <v>0</v>
      </c>
      <c r="S4187">
        <v>1</v>
      </c>
      <c r="T4187">
        <v>11.6</v>
      </c>
      <c r="U4187" t="s">
        <v>25</v>
      </c>
      <c r="W4187" t="str">
        <f t="shared" si="588"/>
        <v>Open</v>
      </c>
      <c r="X4187" t="str">
        <f>_xlfn.XLOOKUP(B4187,'Customers'!A:A,'Customers'!E:E,"")</f>
        <v>Mid-Market</v>
      </c>
      <c r="Y4187">
        <f t="shared" si="589"/>
        <v>0</v>
      </c>
      <c r="Z4187" t="str">
        <f t="shared" si="590"/>
        <v/>
      </c>
      <c r="AA4187">
        <f t="shared" si="593"/>
        <v>0</v>
      </c>
    </row>
    <row r="4188" spans="1:27">
      <c r="A4188" t="s">
        <v>11311</v>
      </c>
      <c r="B4188" t="s">
        <v>10617</v>
      </c>
      <c r="C4188" t="s">
        <v>2280</v>
      </c>
      <c r="D4188" t="s">
        <v>19</v>
      </c>
      <c r="E4188" t="s">
        <v>115</v>
      </c>
      <c r="F4188" t="s">
        <v>184</v>
      </c>
      <c r="G4188" s="6">
        <f t="shared" si="585"/>
        <v>8000</v>
      </c>
      <c r="H4188" t="s">
        <v>79</v>
      </c>
      <c r="I4188" t="s">
        <v>850</v>
      </c>
      <c r="J4188" t="str">
        <f t="shared" si="586"/>
        <v>Owen Mane</v>
      </c>
      <c r="K4188" t="s">
        <v>1965</v>
      </c>
      <c r="L4188" s="7">
        <f t="shared" si="591"/>
        <v>45652</v>
      </c>
      <c r="M4188" s="7">
        <v>45757</v>
      </c>
      <c r="N4188" s="1">
        <f t="shared" si="587"/>
        <v>45757</v>
      </c>
      <c r="O4188" s="7">
        <v>45833</v>
      </c>
      <c r="P4188" s="7">
        <f t="shared" si="592"/>
        <v>45833</v>
      </c>
      <c r="Q4188">
        <v>181</v>
      </c>
      <c r="R4188">
        <v>0</v>
      </c>
      <c r="S4188">
        <v>1</v>
      </c>
      <c r="T4188">
        <v>3</v>
      </c>
      <c r="U4188" t="s">
        <v>25</v>
      </c>
      <c r="W4188" t="str">
        <f t="shared" si="588"/>
        <v>Lost</v>
      </c>
      <c r="X4188" t="str">
        <f>_xlfn.XLOOKUP(B4188,'Customers'!A:A,'Customers'!E:E,"")</f>
        <v>Mid-Market</v>
      </c>
      <c r="Y4188">
        <f t="shared" si="589"/>
        <v>1</v>
      </c>
      <c r="Z4188">
        <f t="shared" si="590"/>
        <v>76</v>
      </c>
      <c r="AA4188">
        <f t="shared" si="593"/>
        <v>1</v>
      </c>
    </row>
    <row r="4189" spans="1:27">
      <c r="A4189" t="s">
        <v>11312</v>
      </c>
      <c r="B4189" t="s">
        <v>11313</v>
      </c>
      <c r="C4189" t="s">
        <v>591</v>
      </c>
      <c r="D4189" t="s">
        <v>183</v>
      </c>
      <c r="E4189" t="s">
        <v>28</v>
      </c>
      <c r="F4189" t="s">
        <v>689</v>
      </c>
      <c r="G4189" s="6">
        <f t="shared" si="585"/>
        <v>6000</v>
      </c>
      <c r="H4189" t="s">
        <v>161</v>
      </c>
      <c r="I4189" t="s">
        <v>48</v>
      </c>
      <c r="J4189" t="str">
        <f t="shared" si="586"/>
        <v>Rachit Lall</v>
      </c>
      <c r="K4189" t="s">
        <v>1679</v>
      </c>
      <c r="L4189" s="7">
        <f t="shared" si="591"/>
        <v>45513</v>
      </c>
      <c r="M4189" s="7">
        <v>45601</v>
      </c>
      <c r="N4189" s="1">
        <f t="shared" si="587"/>
        <v>45601</v>
      </c>
      <c r="P4189" s="7" t="str">
        <f t="shared" si="592"/>
        <v/>
      </c>
      <c r="R4189">
        <v>0</v>
      </c>
      <c r="S4189">
        <v>1</v>
      </c>
      <c r="T4189">
        <v>6.5</v>
      </c>
      <c r="U4189" t="s">
        <v>100</v>
      </c>
      <c r="W4189" t="str">
        <f t="shared" si="588"/>
        <v>Open</v>
      </c>
      <c r="X4189" t="str">
        <f>_xlfn.XLOOKUP(B4189,'Customers'!A:A,'Customers'!E:E,"")</f>
        <v>Mid-Market</v>
      </c>
      <c r="Y4189">
        <f t="shared" si="589"/>
        <v>0</v>
      </c>
      <c r="Z4189" t="str">
        <f t="shared" si="590"/>
        <v/>
      </c>
      <c r="AA4189">
        <f t="shared" si="593"/>
        <v>0</v>
      </c>
    </row>
    <row r="4190" spans="1:27">
      <c r="A4190" t="s">
        <v>11314</v>
      </c>
      <c r="B4190" t="s">
        <v>1597</v>
      </c>
      <c r="C4190" t="s">
        <v>606</v>
      </c>
      <c r="D4190" t="s">
        <v>37</v>
      </c>
      <c r="E4190" t="s">
        <v>28</v>
      </c>
      <c r="F4190" t="s">
        <v>11315</v>
      </c>
      <c r="G4190" s="6">
        <f t="shared" si="585"/>
        <v>203000</v>
      </c>
      <c r="H4190" t="s">
        <v>79</v>
      </c>
      <c r="I4190" t="s">
        <v>268</v>
      </c>
      <c r="J4190" t="str">
        <f t="shared" si="586"/>
        <v>Panini Kade</v>
      </c>
      <c r="K4190" t="s">
        <v>1179</v>
      </c>
      <c r="L4190" s="7">
        <f t="shared" si="591"/>
        <v>44925</v>
      </c>
      <c r="M4190" s="7">
        <v>45013</v>
      </c>
      <c r="N4190" s="1">
        <f t="shared" si="587"/>
        <v>45013</v>
      </c>
      <c r="P4190" s="7" t="str">
        <f t="shared" si="592"/>
        <v/>
      </c>
      <c r="R4190">
        <v>0</v>
      </c>
      <c r="S4190">
        <v>1</v>
      </c>
      <c r="T4190">
        <v>1.5</v>
      </c>
      <c r="U4190" t="s">
        <v>100</v>
      </c>
      <c r="W4190" t="str">
        <f t="shared" si="588"/>
        <v>Open</v>
      </c>
      <c r="X4190" t="str">
        <f>_xlfn.XLOOKUP(B4190,'Customers'!A:A,'Customers'!E:E,"")</f>
        <v>Enterprise</v>
      </c>
      <c r="Y4190">
        <f t="shared" si="589"/>
        <v>0</v>
      </c>
      <c r="Z4190" t="str">
        <f t="shared" si="590"/>
        <v/>
      </c>
      <c r="AA4190">
        <f t="shared" si="593"/>
        <v>0</v>
      </c>
    </row>
    <row r="4191" spans="1:27">
      <c r="A4191" t="s">
        <v>11316</v>
      </c>
      <c r="B4191" t="s">
        <v>2612</v>
      </c>
      <c r="C4191" t="s">
        <v>2356</v>
      </c>
      <c r="D4191" t="s">
        <v>66</v>
      </c>
      <c r="E4191" t="s">
        <v>20</v>
      </c>
      <c r="F4191" t="s">
        <v>11317</v>
      </c>
      <c r="G4191" s="6">
        <f t="shared" si="585"/>
        <v>9450</v>
      </c>
      <c r="H4191" t="s">
        <v>151</v>
      </c>
      <c r="I4191" t="s">
        <v>232</v>
      </c>
      <c r="J4191" t="str">
        <f t="shared" si="586"/>
        <v>Patrick Sama</v>
      </c>
      <c r="K4191" t="s">
        <v>2739</v>
      </c>
      <c r="L4191" s="7">
        <f t="shared" si="591"/>
        <v>44758</v>
      </c>
      <c r="M4191" s="7">
        <v>44792</v>
      </c>
      <c r="N4191" s="1">
        <f t="shared" si="587"/>
        <v>44792</v>
      </c>
      <c r="P4191" s="7" t="str">
        <f t="shared" si="592"/>
        <v/>
      </c>
      <c r="R4191">
        <v>0</v>
      </c>
      <c r="S4191">
        <v>1</v>
      </c>
      <c r="T4191">
        <v>33.4</v>
      </c>
      <c r="U4191" t="s">
        <v>33</v>
      </c>
      <c r="W4191" t="str">
        <f t="shared" si="588"/>
        <v>Open</v>
      </c>
      <c r="X4191" t="str">
        <f>_xlfn.XLOOKUP(B4191,'Customers'!A:A,'Customers'!E:E,"")</f>
        <v>Mid-Market</v>
      </c>
      <c r="Y4191">
        <f t="shared" si="589"/>
        <v>0</v>
      </c>
      <c r="Z4191" t="str">
        <f t="shared" si="590"/>
        <v/>
      </c>
      <c r="AA4191">
        <f t="shared" si="593"/>
        <v>0</v>
      </c>
    </row>
    <row r="4192" spans="1:27">
      <c r="A4192" t="s">
        <v>11318</v>
      </c>
      <c r="B4192" t="s">
        <v>5561</v>
      </c>
      <c r="C4192" t="s">
        <v>3915</v>
      </c>
      <c r="D4192" t="s">
        <v>37</v>
      </c>
      <c r="E4192" t="s">
        <v>54</v>
      </c>
      <c r="F4192" t="s">
        <v>11319</v>
      </c>
      <c r="G4192" s="6">
        <f t="shared" si="585"/>
        <v>87939</v>
      </c>
      <c r="H4192" t="s">
        <v>172</v>
      </c>
      <c r="I4192" t="s">
        <v>105</v>
      </c>
      <c r="J4192" t="str">
        <f t="shared" si="586"/>
        <v>Hemangini Bahri</v>
      </c>
      <c r="K4192" t="s">
        <v>1457</v>
      </c>
      <c r="L4192" s="7">
        <f t="shared" si="591"/>
        <v>45366</v>
      </c>
      <c r="M4192" s="7">
        <v>45500</v>
      </c>
      <c r="N4192" s="1">
        <f t="shared" si="587"/>
        <v>45500</v>
      </c>
      <c r="P4192" s="7" t="str">
        <f t="shared" si="592"/>
        <v/>
      </c>
      <c r="R4192">
        <v>0</v>
      </c>
      <c r="S4192">
        <v>1</v>
      </c>
      <c r="T4192">
        <v>18.3</v>
      </c>
      <c r="U4192" t="s">
        <v>33</v>
      </c>
      <c r="W4192" t="str">
        <f t="shared" si="588"/>
        <v>Open</v>
      </c>
      <c r="X4192" t="str">
        <f>_xlfn.XLOOKUP(B4192,'Customers'!A:A,'Customers'!E:E,"")</f>
        <v>Mid-Market</v>
      </c>
      <c r="Y4192">
        <f t="shared" si="589"/>
        <v>0</v>
      </c>
      <c r="Z4192" t="str">
        <f t="shared" si="590"/>
        <v/>
      </c>
      <c r="AA4192">
        <f t="shared" si="593"/>
        <v>0</v>
      </c>
    </row>
    <row r="4193" spans="1:27">
      <c r="A4193" t="s">
        <v>11320</v>
      </c>
      <c r="B4193" t="s">
        <v>2137</v>
      </c>
      <c r="C4193" t="s">
        <v>3396</v>
      </c>
      <c r="D4193" t="s">
        <v>66</v>
      </c>
      <c r="E4193" t="s">
        <v>177</v>
      </c>
      <c r="F4193" t="s">
        <v>11321</v>
      </c>
      <c r="G4193" s="6">
        <f t="shared" si="585"/>
        <v>12282</v>
      </c>
      <c r="H4193" t="s">
        <v>79</v>
      </c>
      <c r="I4193" t="s">
        <v>31</v>
      </c>
      <c r="J4193" t="str">
        <f t="shared" si="586"/>
        <v>Ati Seshadri</v>
      </c>
      <c r="K4193" t="s">
        <v>1405</v>
      </c>
      <c r="L4193" s="7">
        <f t="shared" si="591"/>
        <v>45454</v>
      </c>
      <c r="M4193" s="7">
        <v>45480</v>
      </c>
      <c r="N4193" s="1">
        <f t="shared" si="587"/>
        <v>45480</v>
      </c>
      <c r="P4193" s="7" t="str">
        <f t="shared" si="592"/>
        <v/>
      </c>
      <c r="R4193">
        <v>0</v>
      </c>
      <c r="S4193">
        <v>1</v>
      </c>
      <c r="T4193">
        <v>23.5</v>
      </c>
      <c r="U4193" t="s">
        <v>100</v>
      </c>
      <c r="W4193" t="str">
        <f t="shared" si="588"/>
        <v>Open</v>
      </c>
      <c r="X4193" t="str">
        <f>_xlfn.XLOOKUP(B4193,'Customers'!A:A,'Customers'!E:E,"")</f>
        <v>Mid-Market</v>
      </c>
      <c r="Y4193">
        <f t="shared" si="589"/>
        <v>0</v>
      </c>
      <c r="Z4193" t="str">
        <f t="shared" si="590"/>
        <v/>
      </c>
      <c r="AA4193">
        <f t="shared" si="593"/>
        <v>0</v>
      </c>
    </row>
    <row r="4194" spans="1:27">
      <c r="A4194" t="s">
        <v>11322</v>
      </c>
      <c r="B4194" t="s">
        <v>2698</v>
      </c>
      <c r="C4194" t="s">
        <v>1380</v>
      </c>
      <c r="D4194" t="s">
        <v>37</v>
      </c>
      <c r="E4194" t="s">
        <v>91</v>
      </c>
      <c r="F4194" t="s">
        <v>11323</v>
      </c>
      <c r="G4194" s="6">
        <f t="shared" si="585"/>
        <v>82685</v>
      </c>
      <c r="H4194" t="s">
        <v>56</v>
      </c>
      <c r="I4194" t="s">
        <v>268</v>
      </c>
      <c r="J4194" t="str">
        <f t="shared" si="586"/>
        <v>Panini Kade</v>
      </c>
      <c r="K4194" t="s">
        <v>6207</v>
      </c>
      <c r="L4194" s="7">
        <f t="shared" si="591"/>
        <v>44572</v>
      </c>
      <c r="N4194" s="1" t="str">
        <f t="shared" si="587"/>
        <v/>
      </c>
      <c r="O4194" s="7">
        <v>44715</v>
      </c>
      <c r="P4194" s="7">
        <f t="shared" si="592"/>
        <v>44715</v>
      </c>
      <c r="Q4194">
        <v>143</v>
      </c>
      <c r="R4194">
        <v>1</v>
      </c>
      <c r="S4194">
        <v>2</v>
      </c>
      <c r="T4194">
        <v>17.899999999999999</v>
      </c>
      <c r="U4194" t="s">
        <v>33</v>
      </c>
      <c r="W4194" t="str">
        <f t="shared" si="588"/>
        <v>Won</v>
      </c>
      <c r="X4194" t="str">
        <f>_xlfn.XLOOKUP(B4194,'Customers'!A:A,'Customers'!E:E,"")</f>
        <v>Enterprise</v>
      </c>
      <c r="Y4194">
        <f t="shared" si="589"/>
        <v>1</v>
      </c>
      <c r="Z4194" t="str">
        <f t="shared" si="590"/>
        <v/>
      </c>
      <c r="AA4194">
        <f t="shared" si="593"/>
        <v>1</v>
      </c>
    </row>
    <row r="4195" spans="1:27">
      <c r="A4195" t="s">
        <v>11324</v>
      </c>
      <c r="B4195" t="s">
        <v>4619</v>
      </c>
      <c r="C4195" t="s">
        <v>18</v>
      </c>
      <c r="D4195" t="s">
        <v>183</v>
      </c>
      <c r="E4195" t="s">
        <v>28</v>
      </c>
      <c r="F4195" t="s">
        <v>11325</v>
      </c>
      <c r="G4195" s="6">
        <f t="shared" si="585"/>
        <v>12262</v>
      </c>
      <c r="H4195" t="s">
        <v>47</v>
      </c>
      <c r="I4195" t="s">
        <v>361</v>
      </c>
      <c r="J4195" t="str">
        <f t="shared" si="586"/>
        <v>Jalsa Parsa</v>
      </c>
      <c r="K4195" t="s">
        <v>4317</v>
      </c>
      <c r="L4195" s="7">
        <f t="shared" si="591"/>
        <v>44941</v>
      </c>
      <c r="M4195" s="7">
        <v>45046</v>
      </c>
      <c r="N4195" s="1">
        <f t="shared" si="587"/>
        <v>45046</v>
      </c>
      <c r="P4195" s="7" t="str">
        <f t="shared" si="592"/>
        <v/>
      </c>
      <c r="R4195">
        <v>0</v>
      </c>
      <c r="S4195">
        <v>1</v>
      </c>
      <c r="U4195" t="s">
        <v>58</v>
      </c>
      <c r="W4195" t="str">
        <f t="shared" si="588"/>
        <v>Open</v>
      </c>
      <c r="X4195" t="str">
        <f>_xlfn.XLOOKUP(B4195,'Customers'!A:A,'Customers'!E:E,"")</f>
        <v>SMB</v>
      </c>
      <c r="Y4195">
        <f t="shared" si="589"/>
        <v>0</v>
      </c>
      <c r="Z4195" t="str">
        <f t="shared" si="590"/>
        <v/>
      </c>
      <c r="AA4195">
        <f t="shared" si="593"/>
        <v>0</v>
      </c>
    </row>
    <row r="4196" spans="1:27">
      <c r="A4196" t="s">
        <v>11326</v>
      </c>
      <c r="B4196" t="s">
        <v>5344</v>
      </c>
      <c r="C4196" t="s">
        <v>2176</v>
      </c>
      <c r="D4196" t="s">
        <v>183</v>
      </c>
      <c r="E4196" t="s">
        <v>177</v>
      </c>
      <c r="F4196" t="s">
        <v>11327</v>
      </c>
      <c r="G4196" s="6">
        <f t="shared" si="585"/>
        <v>4178</v>
      </c>
      <c r="H4196" t="s">
        <v>151</v>
      </c>
      <c r="I4196" t="s">
        <v>80</v>
      </c>
      <c r="J4196" t="str">
        <f t="shared" si="586"/>
        <v>Shivani Natt</v>
      </c>
      <c r="K4196" t="s">
        <v>812</v>
      </c>
      <c r="L4196" s="7">
        <f t="shared" si="591"/>
        <v>44622</v>
      </c>
      <c r="M4196" s="7">
        <v>44739</v>
      </c>
      <c r="N4196" s="1">
        <f t="shared" si="587"/>
        <v>44739</v>
      </c>
      <c r="P4196" s="7" t="str">
        <f t="shared" si="592"/>
        <v/>
      </c>
      <c r="R4196">
        <v>0</v>
      </c>
      <c r="S4196">
        <v>1</v>
      </c>
      <c r="T4196">
        <v>5.7</v>
      </c>
      <c r="U4196" t="s">
        <v>42</v>
      </c>
      <c r="W4196" t="str">
        <f t="shared" si="588"/>
        <v>Open</v>
      </c>
      <c r="X4196" t="str">
        <f>_xlfn.XLOOKUP(B4196,'Customers'!A:A,'Customers'!E:E,"")</f>
        <v>Mid-Market</v>
      </c>
      <c r="Y4196">
        <f t="shared" si="589"/>
        <v>0</v>
      </c>
      <c r="Z4196" t="str">
        <f t="shared" si="590"/>
        <v/>
      </c>
      <c r="AA4196">
        <f t="shared" si="593"/>
        <v>0</v>
      </c>
    </row>
    <row r="4197" spans="1:27">
      <c r="A4197" t="s">
        <v>11328</v>
      </c>
      <c r="B4197" t="s">
        <v>11152</v>
      </c>
      <c r="C4197" t="s">
        <v>3050</v>
      </c>
      <c r="D4197" t="s">
        <v>37</v>
      </c>
      <c r="E4197" t="s">
        <v>20</v>
      </c>
      <c r="F4197" t="s">
        <v>11329</v>
      </c>
      <c r="G4197" s="6">
        <f t="shared" si="585"/>
        <v>55969</v>
      </c>
      <c r="H4197" t="s">
        <v>172</v>
      </c>
      <c r="I4197" t="s">
        <v>98</v>
      </c>
      <c r="J4197" t="str">
        <f t="shared" si="586"/>
        <v>Amruta Sinha</v>
      </c>
      <c r="K4197" t="s">
        <v>7486</v>
      </c>
      <c r="L4197" s="7">
        <f t="shared" si="591"/>
        <v>44851</v>
      </c>
      <c r="M4197" s="7">
        <v>44882</v>
      </c>
      <c r="N4197" s="1">
        <f t="shared" si="587"/>
        <v>44882</v>
      </c>
      <c r="P4197" s="7" t="str">
        <f t="shared" si="592"/>
        <v/>
      </c>
      <c r="R4197">
        <v>0</v>
      </c>
      <c r="S4197">
        <v>1</v>
      </c>
      <c r="T4197">
        <v>10.6</v>
      </c>
      <c r="U4197" t="s">
        <v>58</v>
      </c>
      <c r="W4197" t="str">
        <f t="shared" si="588"/>
        <v>Open</v>
      </c>
      <c r="X4197" t="str">
        <f>_xlfn.XLOOKUP(B4197,'Customers'!A:A,'Customers'!E:E,"")</f>
        <v>Enterprise</v>
      </c>
      <c r="Y4197">
        <f t="shared" si="589"/>
        <v>0</v>
      </c>
      <c r="Z4197" t="str">
        <f t="shared" si="590"/>
        <v/>
      </c>
      <c r="AA4197">
        <f t="shared" si="593"/>
        <v>0</v>
      </c>
    </row>
    <row r="4198" spans="1:27">
      <c r="A4198" t="s">
        <v>11330</v>
      </c>
      <c r="B4198" t="s">
        <v>5118</v>
      </c>
      <c r="C4198" t="s">
        <v>18</v>
      </c>
      <c r="D4198" t="s">
        <v>66</v>
      </c>
      <c r="E4198" t="s">
        <v>28</v>
      </c>
      <c r="F4198" t="s">
        <v>11331</v>
      </c>
      <c r="G4198" s="6">
        <f t="shared" si="585"/>
        <v>21560</v>
      </c>
      <c r="H4198" t="s">
        <v>151</v>
      </c>
      <c r="I4198" t="s">
        <v>73</v>
      </c>
      <c r="J4198" t="str">
        <f t="shared" si="586"/>
        <v>Karan Karnik</v>
      </c>
      <c r="K4198" t="s">
        <v>965</v>
      </c>
      <c r="L4198" s="7">
        <f t="shared" si="591"/>
        <v>45302</v>
      </c>
      <c r="M4198" s="7">
        <v>45345</v>
      </c>
      <c r="N4198" s="1">
        <f t="shared" si="587"/>
        <v>45345</v>
      </c>
      <c r="P4198" s="7" t="str">
        <f t="shared" si="592"/>
        <v/>
      </c>
      <c r="R4198">
        <v>0</v>
      </c>
      <c r="S4198">
        <v>1</v>
      </c>
      <c r="U4198" t="s">
        <v>25</v>
      </c>
      <c r="W4198" t="str">
        <f t="shared" si="588"/>
        <v>Open</v>
      </c>
      <c r="X4198" t="str">
        <f>_xlfn.XLOOKUP(B4198,'Customers'!A:A,'Customers'!E:E,"")</f>
        <v>SMB</v>
      </c>
      <c r="Y4198">
        <f t="shared" si="589"/>
        <v>0</v>
      </c>
      <c r="Z4198" t="str">
        <f t="shared" si="590"/>
        <v/>
      </c>
      <c r="AA4198">
        <f t="shared" si="593"/>
        <v>0</v>
      </c>
    </row>
    <row r="4199" spans="1:27">
      <c r="A4199" t="s">
        <v>11332</v>
      </c>
      <c r="B4199" t="s">
        <v>5465</v>
      </c>
      <c r="C4199" t="s">
        <v>18</v>
      </c>
      <c r="D4199" t="s">
        <v>183</v>
      </c>
      <c r="E4199" t="s">
        <v>45</v>
      </c>
      <c r="F4199" t="s">
        <v>11333</v>
      </c>
      <c r="G4199" s="6">
        <f t="shared" si="585"/>
        <v>4960</v>
      </c>
      <c r="H4199" t="s">
        <v>151</v>
      </c>
      <c r="I4199" t="s">
        <v>139</v>
      </c>
      <c r="J4199" t="str">
        <f t="shared" si="586"/>
        <v>Champak Rao</v>
      </c>
      <c r="K4199" t="s">
        <v>5461</v>
      </c>
      <c r="L4199" s="7">
        <f t="shared" si="591"/>
        <v>45052</v>
      </c>
      <c r="M4199" s="7">
        <v>45160</v>
      </c>
      <c r="N4199" s="1">
        <f t="shared" si="587"/>
        <v>45160</v>
      </c>
      <c r="P4199" s="7" t="str">
        <f t="shared" si="592"/>
        <v/>
      </c>
      <c r="R4199">
        <v>0</v>
      </c>
      <c r="S4199">
        <v>1</v>
      </c>
      <c r="T4199">
        <v>14.7</v>
      </c>
      <c r="U4199" t="s">
        <v>58</v>
      </c>
      <c r="W4199" t="str">
        <f t="shared" si="588"/>
        <v>Open</v>
      </c>
      <c r="X4199" t="str">
        <f>_xlfn.XLOOKUP(B4199,'Customers'!A:A,'Customers'!E:E,"")</f>
        <v>Enterprise</v>
      </c>
      <c r="Y4199">
        <f t="shared" si="589"/>
        <v>0</v>
      </c>
      <c r="Z4199" t="str">
        <f t="shared" si="590"/>
        <v/>
      </c>
      <c r="AA4199">
        <f t="shared" si="593"/>
        <v>0</v>
      </c>
    </row>
    <row r="4200" spans="1:27">
      <c r="A4200" t="s">
        <v>11334</v>
      </c>
      <c r="B4200" t="s">
        <v>5617</v>
      </c>
      <c r="C4200" t="s">
        <v>3033</v>
      </c>
      <c r="D4200" t="s">
        <v>183</v>
      </c>
      <c r="E4200" t="s">
        <v>54</v>
      </c>
      <c r="F4200" t="s">
        <v>11335</v>
      </c>
      <c r="G4200" s="6">
        <f t="shared" si="585"/>
        <v>6563</v>
      </c>
      <c r="H4200" t="s">
        <v>56</v>
      </c>
      <c r="I4200" t="s">
        <v>127</v>
      </c>
      <c r="J4200" t="str">
        <f t="shared" si="586"/>
        <v>Kashish Patla</v>
      </c>
      <c r="K4200" t="s">
        <v>2212</v>
      </c>
      <c r="L4200" s="7">
        <f t="shared" si="591"/>
        <v>44967</v>
      </c>
      <c r="M4200" s="7">
        <v>44991</v>
      </c>
      <c r="N4200" s="1">
        <f t="shared" si="587"/>
        <v>44991</v>
      </c>
      <c r="P4200" s="7" t="str">
        <f t="shared" si="592"/>
        <v/>
      </c>
      <c r="R4200">
        <v>0</v>
      </c>
      <c r="S4200">
        <v>1</v>
      </c>
      <c r="T4200">
        <v>2.4</v>
      </c>
      <c r="U4200" t="s">
        <v>58</v>
      </c>
      <c r="W4200" t="str">
        <f t="shared" si="588"/>
        <v>Open</v>
      </c>
      <c r="X4200" t="str">
        <f>_xlfn.XLOOKUP(B4200,'Customers'!A:A,'Customers'!E:E,"")</f>
        <v>Mid-Market</v>
      </c>
      <c r="Y4200">
        <f t="shared" si="589"/>
        <v>0</v>
      </c>
      <c r="Z4200" t="str">
        <f t="shared" si="590"/>
        <v/>
      </c>
      <c r="AA4200">
        <f t="shared" si="593"/>
        <v>0</v>
      </c>
    </row>
    <row r="4201" spans="1:27">
      <c r="A4201" t="s">
        <v>11336</v>
      </c>
      <c r="B4201" t="s">
        <v>2496</v>
      </c>
      <c r="C4201" t="s">
        <v>18</v>
      </c>
      <c r="D4201" t="s">
        <v>19</v>
      </c>
      <c r="E4201" t="s">
        <v>28</v>
      </c>
      <c r="F4201" t="s">
        <v>5181</v>
      </c>
      <c r="G4201" s="6">
        <f t="shared" si="585"/>
        <v>5835</v>
      </c>
      <c r="H4201" t="s">
        <v>172</v>
      </c>
      <c r="I4201" t="s">
        <v>139</v>
      </c>
      <c r="J4201" t="str">
        <f t="shared" si="586"/>
        <v>Champak Rao</v>
      </c>
      <c r="K4201" t="s">
        <v>1639</v>
      </c>
      <c r="L4201" s="7">
        <f t="shared" si="591"/>
        <v>45135</v>
      </c>
      <c r="M4201" s="7">
        <v>45173</v>
      </c>
      <c r="N4201" s="1">
        <f t="shared" si="587"/>
        <v>45173</v>
      </c>
      <c r="P4201" s="7" t="str">
        <f t="shared" si="592"/>
        <v/>
      </c>
      <c r="R4201">
        <v>0</v>
      </c>
      <c r="S4201">
        <v>1</v>
      </c>
      <c r="T4201">
        <v>28.8</v>
      </c>
      <c r="U4201" t="s">
        <v>25</v>
      </c>
      <c r="W4201" t="str">
        <f t="shared" si="588"/>
        <v>Open</v>
      </c>
      <c r="X4201" t="str">
        <f>_xlfn.XLOOKUP(B4201,'Customers'!A:A,'Customers'!E:E,"")</f>
        <v>SMB</v>
      </c>
      <c r="Y4201">
        <f t="shared" si="589"/>
        <v>0</v>
      </c>
      <c r="Z4201" t="str">
        <f t="shared" si="590"/>
        <v/>
      </c>
      <c r="AA4201">
        <f t="shared" si="593"/>
        <v>0</v>
      </c>
    </row>
    <row r="4202" spans="1:27">
      <c r="G4202"/>
    </row>
    <row r="4203" spans="1:27">
      <c r="G4203"/>
    </row>
    <row r="4204" spans="1:27">
      <c r="G4204"/>
    </row>
    <row r="4205" spans="1:27">
      <c r="G4205"/>
    </row>
    <row r="4206" spans="1:27">
      <c r="G4206"/>
    </row>
    <row r="4207" spans="1:27">
      <c r="G4207"/>
    </row>
    <row r="4208" spans="1:27">
      <c r="G4208"/>
    </row>
    <row r="4209" spans="7:7">
      <c r="G4209"/>
    </row>
    <row r="4210" spans="7:7">
      <c r="G4210"/>
    </row>
    <row r="4211" spans="7:7">
      <c r="G4211"/>
    </row>
    <row r="4212" spans="7:7">
      <c r="G4212"/>
    </row>
    <row r="4213" spans="7:7">
      <c r="G4213"/>
    </row>
    <row r="4214" spans="7:7">
      <c r="G4214"/>
    </row>
    <row r="4215" spans="7:7">
      <c r="G4215"/>
    </row>
    <row r="4216" spans="7:7">
      <c r="G4216"/>
    </row>
    <row r="4217" spans="7:7">
      <c r="G4217"/>
    </row>
    <row r="4218" spans="7:7">
      <c r="G4218"/>
    </row>
    <row r="4219" spans="7:7">
      <c r="G4219"/>
    </row>
    <row r="4220" spans="7:7">
      <c r="G4220"/>
    </row>
    <row r="4221" spans="7:7">
      <c r="G4221"/>
    </row>
    <row r="4222" spans="7:7">
      <c r="G4222"/>
    </row>
    <row r="4223" spans="7:7">
      <c r="G4223"/>
    </row>
    <row r="4224" spans="7:7">
      <c r="G4224"/>
    </row>
    <row r="4225" spans="7:7">
      <c r="G422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C1B88-7591-4BAC-B9BE-E618D2651F95}">
  <dimension ref="A1:M54"/>
  <sheetViews>
    <sheetView workbookViewId="0">
      <selection activeCell="C8" sqref="C8"/>
    </sheetView>
  </sheetViews>
  <sheetFormatPr defaultRowHeight="14.4"/>
  <cols>
    <col min="1" max="1" width="43.77734375" customWidth="1"/>
    <col min="2" max="2" width="6" bestFit="1" customWidth="1"/>
  </cols>
  <sheetData>
    <row r="1" spans="1:13">
      <c r="A1" s="3" t="s">
        <v>11345</v>
      </c>
      <c r="B1" s="3"/>
    </row>
    <row r="2" spans="1:13">
      <c r="A2" s="4" t="s">
        <v>91</v>
      </c>
      <c r="B2" s="4">
        <f>COUNTIF('Cleaned Data'!W:W,"Won")</f>
        <v>725</v>
      </c>
      <c r="E2" s="3"/>
      <c r="F2" s="3"/>
      <c r="H2" s="3"/>
      <c r="I2" s="3"/>
      <c r="J2" s="3"/>
      <c r="K2" s="3"/>
      <c r="L2" s="3"/>
      <c r="M2" s="3"/>
    </row>
    <row r="3" spans="1:13">
      <c r="A3" s="4" t="s">
        <v>115</v>
      </c>
      <c r="B3" s="4">
        <f>COUNTIF('Cleaned Data'!W:W,"Lost")</f>
        <v>572</v>
      </c>
      <c r="E3" s="4"/>
      <c r="F3" s="4"/>
      <c r="H3" s="4"/>
      <c r="I3" s="4"/>
      <c r="J3" s="4"/>
      <c r="K3" s="4"/>
      <c r="L3" s="4"/>
      <c r="M3" s="4"/>
    </row>
    <row r="4" spans="1:13">
      <c r="A4" t="s">
        <v>11346</v>
      </c>
      <c r="B4">
        <f>B2+B3</f>
        <v>1297</v>
      </c>
    </row>
    <row r="5" spans="1:13">
      <c r="A5" t="s">
        <v>11345</v>
      </c>
      <c r="B5" s="9">
        <f>B2/B4</f>
        <v>0.55898226676946805</v>
      </c>
    </row>
    <row r="7" spans="1:13">
      <c r="A7" s="3" t="s">
        <v>11376</v>
      </c>
      <c r="B7" s="3"/>
    </row>
    <row r="8" spans="1:13">
      <c r="A8" s="4" t="s">
        <v>11377</v>
      </c>
      <c r="B8" s="5">
        <f>COUNTIF('Cleaned Data'!W:W,"Won")</f>
        <v>725</v>
      </c>
    </row>
    <row r="9" spans="1:13">
      <c r="A9" s="4" t="s">
        <v>11378</v>
      </c>
      <c r="B9" s="4">
        <f>COUNTIFS('Cleaned Data'!W:W,"Won",'Cleaned Data'!R:R,1)</f>
        <v>279</v>
      </c>
    </row>
    <row r="10" spans="1:13">
      <c r="A10" s="4" t="s">
        <v>11379</v>
      </c>
      <c r="B10" s="14">
        <f>B9/B8</f>
        <v>0.38482758620689655</v>
      </c>
    </row>
    <row r="12" spans="1:13" ht="21">
      <c r="A12" s="21" t="s">
        <v>13193</v>
      </c>
      <c r="B12" s="3"/>
    </row>
    <row r="13" spans="1:13" ht="15.6">
      <c r="A13" s="19" t="s">
        <v>13164</v>
      </c>
      <c r="B13" s="4"/>
    </row>
    <row r="14" spans="1:13">
      <c r="A14" s="4" t="s">
        <v>13165</v>
      </c>
    </row>
    <row r="15" spans="1:13" ht="43.2">
      <c r="A15" s="4" t="s">
        <v>13166</v>
      </c>
    </row>
    <row r="16" spans="1:13">
      <c r="A16" s="4" t="s">
        <v>13167</v>
      </c>
    </row>
    <row r="17" spans="1:1" ht="28.8">
      <c r="A17" s="4" t="s">
        <v>13168</v>
      </c>
    </row>
    <row r="18" spans="1:1">
      <c r="A18" s="4" t="s">
        <v>13169</v>
      </c>
    </row>
    <row r="19" spans="1:1">
      <c r="A19" t="s">
        <v>13170</v>
      </c>
    </row>
    <row r="20" spans="1:1">
      <c r="A20" s="4" t="s">
        <v>13171</v>
      </c>
    </row>
    <row r="21" spans="1:1" ht="28.8">
      <c r="A21" s="4" t="s">
        <v>13150</v>
      </c>
    </row>
    <row r="22" spans="1:1">
      <c r="A22" s="4" t="s">
        <v>13172</v>
      </c>
    </row>
    <row r="23" spans="1:1" ht="43.2">
      <c r="A23" s="4" t="s">
        <v>13173</v>
      </c>
    </row>
    <row r="24" spans="1:1">
      <c r="A24" s="4" t="s">
        <v>13174</v>
      </c>
    </row>
    <row r="25" spans="1:1" ht="57.6">
      <c r="A25" s="4" t="s">
        <v>13175</v>
      </c>
    </row>
    <row r="26" spans="1:1">
      <c r="A26" s="4" t="s">
        <v>13176</v>
      </c>
    </row>
    <row r="27" spans="1:1" ht="43.2">
      <c r="A27" s="4" t="s">
        <v>13177</v>
      </c>
    </row>
    <row r="28" spans="1:1">
      <c r="A28" t="s">
        <v>13178</v>
      </c>
    </row>
    <row r="29" spans="1:1">
      <c r="A29" t="s">
        <v>13179</v>
      </c>
    </row>
    <row r="30" spans="1:1">
      <c r="A30" s="4" t="s">
        <v>13180</v>
      </c>
    </row>
    <row r="31" spans="1:1" ht="43.2">
      <c r="A31" s="4" t="s">
        <v>13181</v>
      </c>
    </row>
    <row r="32" spans="1:1">
      <c r="A32" t="s">
        <v>13182</v>
      </c>
    </row>
    <row r="33" spans="1:1">
      <c r="A33" t="s">
        <v>13183</v>
      </c>
    </row>
    <row r="34" spans="1:1">
      <c r="A34" t="s">
        <v>13184</v>
      </c>
    </row>
    <row r="35" spans="1:1">
      <c r="A35" t="s">
        <v>13185</v>
      </c>
    </row>
    <row r="36" spans="1:1">
      <c r="A36" t="s">
        <v>13186</v>
      </c>
    </row>
    <row r="37" spans="1:1">
      <c r="A37" t="s">
        <v>13187</v>
      </c>
    </row>
    <row r="38" spans="1:1">
      <c r="A38" s="18" t="s">
        <v>13135</v>
      </c>
    </row>
    <row r="39" spans="1:1">
      <c r="A39" t="s">
        <v>13188</v>
      </c>
    </row>
    <row r="40" spans="1:1" ht="21">
      <c r="A40" s="17" t="s">
        <v>13194</v>
      </c>
    </row>
    <row r="41" spans="1:1" ht="15.6">
      <c r="A41" s="20" t="s">
        <v>13195</v>
      </c>
    </row>
    <row r="42" spans="1:1">
      <c r="A42" t="s">
        <v>13138</v>
      </c>
    </row>
    <row r="43" spans="1:1">
      <c r="A43" t="s">
        <v>13189</v>
      </c>
    </row>
    <row r="44" spans="1:1">
      <c r="A44" t="s">
        <v>13190</v>
      </c>
    </row>
    <row r="45" spans="1:1">
      <c r="A45" t="s">
        <v>13191</v>
      </c>
    </row>
    <row r="46" spans="1:1" ht="21">
      <c r="A46" s="17" t="s">
        <v>13194</v>
      </c>
    </row>
    <row r="47" spans="1:1" ht="15.6">
      <c r="A47" s="20" t="s">
        <v>13196</v>
      </c>
    </row>
    <row r="48" spans="1:1">
      <c r="A48" t="s">
        <v>13192</v>
      </c>
    </row>
    <row r="49" spans="1:1">
      <c r="A49" t="s">
        <v>139</v>
      </c>
    </row>
    <row r="50" spans="1:1">
      <c r="A50" t="s">
        <v>62</v>
      </c>
    </row>
    <row r="51" spans="1:1">
      <c r="A51" t="s">
        <v>361</v>
      </c>
    </row>
    <row r="52" spans="1:1">
      <c r="A52" t="s">
        <v>127</v>
      </c>
    </row>
    <row r="53" spans="1:1">
      <c r="A53" t="s">
        <v>145</v>
      </c>
    </row>
    <row r="54" spans="1:1">
      <c r="A54" t="s">
        <v>80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36D00-91EF-4150-B354-2448EEA9A954}">
  <dimension ref="A1:AD148"/>
  <sheetViews>
    <sheetView tabSelected="1" zoomScaleNormal="100" workbookViewId="0">
      <selection activeCell="G6" sqref="G6"/>
    </sheetView>
  </sheetViews>
  <sheetFormatPr defaultRowHeight="14.4"/>
  <cols>
    <col min="1" max="1" width="23.44140625" bestFit="1" customWidth="1"/>
    <col min="2" max="2" width="16.77734375" bestFit="1" customWidth="1"/>
    <col min="3" max="3" width="17.5546875" bestFit="1" customWidth="1"/>
    <col min="4" max="4" width="15.6640625" customWidth="1"/>
    <col min="5" max="5" width="27.5546875" bestFit="1" customWidth="1"/>
    <col min="6" max="6" width="20.44140625" bestFit="1" customWidth="1"/>
    <col min="7" max="7" width="31.44140625" customWidth="1"/>
    <col min="8" max="8" width="14.33203125" bestFit="1" customWidth="1"/>
    <col min="9" max="9" width="17.77734375" bestFit="1" customWidth="1"/>
    <col min="10" max="11" width="12" bestFit="1" customWidth="1"/>
    <col min="12" max="12" width="12.77734375" bestFit="1" customWidth="1"/>
    <col min="13" max="13" width="10.77734375" bestFit="1" customWidth="1"/>
    <col min="14" max="14" width="15.77734375" bestFit="1" customWidth="1"/>
    <col min="15" max="15" width="14.88671875" bestFit="1" customWidth="1"/>
    <col min="16" max="16" width="12.77734375" bestFit="1" customWidth="1"/>
    <col min="17" max="17" width="5.77734375" bestFit="1" customWidth="1"/>
    <col min="18" max="18" width="11.109375" bestFit="1" customWidth="1"/>
    <col min="19" max="19" width="15.88671875" bestFit="1" customWidth="1"/>
    <col min="20" max="20" width="24.109375" bestFit="1" customWidth="1"/>
    <col min="21" max="21" width="24.21875" bestFit="1" customWidth="1"/>
    <col min="22" max="22" width="5.21875" bestFit="1" customWidth="1"/>
    <col min="23" max="23" width="14.88671875" bestFit="1" customWidth="1"/>
    <col min="24" max="24" width="16.33203125" bestFit="1" customWidth="1"/>
    <col min="25" max="25" width="5.5546875" bestFit="1" customWidth="1"/>
    <col min="26" max="26" width="5" bestFit="1" customWidth="1"/>
    <col min="27" max="27" width="18.5546875" bestFit="1" customWidth="1"/>
    <col min="28" max="28" width="11.109375" bestFit="1" customWidth="1"/>
  </cols>
  <sheetData>
    <row r="1" spans="1:23">
      <c r="A1" s="10" t="s">
        <v>11353</v>
      </c>
      <c r="B1" s="10" t="s">
        <v>11349</v>
      </c>
      <c r="I1" s="10" t="s">
        <v>11353</v>
      </c>
      <c r="J1" s="10" t="s">
        <v>11349</v>
      </c>
      <c r="P1" s="10" t="s">
        <v>11353</v>
      </c>
      <c r="Q1" s="10" t="s">
        <v>11349</v>
      </c>
    </row>
    <row r="2" spans="1:23" ht="21">
      <c r="A2" s="10" t="s">
        <v>11347</v>
      </c>
      <c r="B2" t="s">
        <v>11350</v>
      </c>
      <c r="C2" t="s">
        <v>11351</v>
      </c>
      <c r="D2" t="s">
        <v>11352</v>
      </c>
      <c r="E2" t="s">
        <v>11348</v>
      </c>
      <c r="F2" s="17" t="s">
        <v>11354</v>
      </c>
      <c r="I2" s="10" t="s">
        <v>11347</v>
      </c>
      <c r="J2" t="s">
        <v>11350</v>
      </c>
      <c r="K2" t="s">
        <v>11351</v>
      </c>
      <c r="L2" t="s">
        <v>11352</v>
      </c>
      <c r="M2" t="s">
        <v>11348</v>
      </c>
      <c r="N2" t="s">
        <v>11354</v>
      </c>
      <c r="P2" s="10" t="s">
        <v>11347</v>
      </c>
      <c r="Q2" t="s">
        <v>11350</v>
      </c>
      <c r="R2" t="s">
        <v>11351</v>
      </c>
      <c r="S2" t="s">
        <v>11352</v>
      </c>
      <c r="T2" t="s">
        <v>11348</v>
      </c>
      <c r="U2" s="17" t="s">
        <v>11354</v>
      </c>
      <c r="V2" s="17" t="s">
        <v>13134</v>
      </c>
      <c r="W2" s="17" t="s">
        <v>13135</v>
      </c>
    </row>
    <row r="3" spans="1:23">
      <c r="A3" s="11" t="s">
        <v>183</v>
      </c>
      <c r="B3">
        <v>113</v>
      </c>
      <c r="C3">
        <v>567</v>
      </c>
      <c r="D3">
        <v>137</v>
      </c>
      <c r="E3">
        <v>817</v>
      </c>
      <c r="F3" s="12">
        <f>D3/(D3+B3)</f>
        <v>0.54800000000000004</v>
      </c>
      <c r="I3" s="11" t="s">
        <v>161</v>
      </c>
      <c r="J3">
        <v>70</v>
      </c>
      <c r="K3">
        <v>323</v>
      </c>
      <c r="L3">
        <v>79</v>
      </c>
      <c r="M3">
        <v>472</v>
      </c>
      <c r="N3" s="12">
        <f>L3/(L3+J3)</f>
        <v>0.53020134228187921</v>
      </c>
      <c r="P3" s="11" t="s">
        <v>133</v>
      </c>
      <c r="Q3">
        <v>27</v>
      </c>
      <c r="R3">
        <v>130</v>
      </c>
      <c r="S3">
        <v>25</v>
      </c>
      <c r="T3">
        <v>182</v>
      </c>
      <c r="U3" s="12">
        <f>S3/(S3+Q3)</f>
        <v>0.48076923076923078</v>
      </c>
      <c r="V3" s="15">
        <f>IFERROR(AVERAGEIFS('Cleaned Data'!$Q:$Q,'Cleaned Data'!$J:$J,$P3,'Cleaned Data'!$Y:$Y,1),"")</f>
        <v>107.44230769230769</v>
      </c>
      <c r="W3" t="str">
        <f>IF(AND(U3&lt;$U$25,V3&gt;$V$25),"Low Win Rate + Long Cycle","")</f>
        <v/>
      </c>
    </row>
    <row r="4" spans="1:23">
      <c r="A4" s="11" t="s">
        <v>66</v>
      </c>
      <c r="B4">
        <v>115</v>
      </c>
      <c r="C4">
        <v>617</v>
      </c>
      <c r="D4">
        <v>141</v>
      </c>
      <c r="E4">
        <v>873</v>
      </c>
      <c r="F4" s="12">
        <f t="shared" ref="F4:F7" si="0">D4/(D4+B4)</f>
        <v>0.55078125</v>
      </c>
      <c r="I4" s="11" t="s">
        <v>172</v>
      </c>
      <c r="J4">
        <v>57</v>
      </c>
      <c r="K4">
        <v>311</v>
      </c>
      <c r="L4">
        <v>74</v>
      </c>
      <c r="M4">
        <v>442</v>
      </c>
      <c r="N4" s="12">
        <f t="shared" ref="N4:N11" si="1">L4/(L4+J4)</f>
        <v>0.56488549618320616</v>
      </c>
      <c r="P4" s="11" t="s">
        <v>98</v>
      </c>
      <c r="Q4">
        <v>31</v>
      </c>
      <c r="R4">
        <v>146</v>
      </c>
      <c r="S4">
        <v>36</v>
      </c>
      <c r="T4">
        <v>213</v>
      </c>
      <c r="U4" s="12">
        <f t="shared" ref="U4:U24" si="2">S4/(S4+Q4)</f>
        <v>0.53731343283582089</v>
      </c>
      <c r="V4" s="15">
        <f>IFERROR(AVERAGEIFS('Cleaned Data'!$Q:$Q,'Cleaned Data'!$J:$J,$P4,'Cleaned Data'!$Y:$Y,1),"")</f>
        <v>99.253731343283576</v>
      </c>
      <c r="W4" t="str">
        <f>IF(AND(U4&lt;$U$25,V4&gt;$V$25),"Low Win Rate + Long Cycle","")</f>
        <v/>
      </c>
    </row>
    <row r="5" spans="1:23">
      <c r="A5" s="11" t="s">
        <v>19</v>
      </c>
      <c r="B5">
        <v>116</v>
      </c>
      <c r="C5">
        <v>568</v>
      </c>
      <c r="D5">
        <v>146</v>
      </c>
      <c r="E5">
        <v>830</v>
      </c>
      <c r="F5" s="12">
        <f t="shared" si="0"/>
        <v>0.5572519083969466</v>
      </c>
      <c r="I5" s="11" t="s">
        <v>47</v>
      </c>
      <c r="J5">
        <v>75</v>
      </c>
      <c r="K5">
        <v>342</v>
      </c>
      <c r="L5">
        <v>87</v>
      </c>
      <c r="M5">
        <v>504</v>
      </c>
      <c r="N5" s="12">
        <f t="shared" si="1"/>
        <v>0.53703703703703709</v>
      </c>
      <c r="P5" s="11" t="s">
        <v>68</v>
      </c>
      <c r="Q5">
        <v>22</v>
      </c>
      <c r="R5">
        <v>144</v>
      </c>
      <c r="S5">
        <v>31</v>
      </c>
      <c r="T5">
        <v>197</v>
      </c>
      <c r="U5" s="12">
        <f t="shared" si="2"/>
        <v>0.58490566037735847</v>
      </c>
      <c r="V5" s="15">
        <f>IFERROR(AVERAGEIFS('Cleaned Data'!$Q:$Q,'Cleaned Data'!$J:$J,$P5,'Cleaned Data'!$Y:$Y,1),"")</f>
        <v>103.9245283018868</v>
      </c>
      <c r="W5" t="str">
        <f>IF(AND(U5&lt;$U$25,V5&gt;$V$25),"Low Win Rate + Long Cycle","")</f>
        <v/>
      </c>
    </row>
    <row r="6" spans="1:23">
      <c r="A6" s="11" t="s">
        <v>37</v>
      </c>
      <c r="B6">
        <v>116</v>
      </c>
      <c r="C6">
        <v>577</v>
      </c>
      <c r="D6">
        <v>156</v>
      </c>
      <c r="E6">
        <v>849</v>
      </c>
      <c r="F6" s="12">
        <f t="shared" si="0"/>
        <v>0.57352941176470584</v>
      </c>
      <c r="I6" s="11" t="s">
        <v>151</v>
      </c>
      <c r="J6">
        <v>57</v>
      </c>
      <c r="K6">
        <v>308</v>
      </c>
      <c r="L6">
        <v>75</v>
      </c>
      <c r="M6">
        <v>440</v>
      </c>
      <c r="N6" s="12">
        <f t="shared" si="1"/>
        <v>0.56818181818181823</v>
      </c>
      <c r="P6" s="11" t="s">
        <v>31</v>
      </c>
      <c r="Q6">
        <v>25</v>
      </c>
      <c r="R6">
        <v>137</v>
      </c>
      <c r="S6">
        <v>33</v>
      </c>
      <c r="T6">
        <v>195</v>
      </c>
      <c r="U6" s="12">
        <f t="shared" si="2"/>
        <v>0.56896551724137934</v>
      </c>
      <c r="V6" s="15">
        <f>IFERROR(AVERAGEIFS('Cleaned Data'!$Q:$Q,'Cleaned Data'!$J:$J,$P6,'Cleaned Data'!$Y:$Y,1),"")</f>
        <v>113.46551724137932</v>
      </c>
      <c r="W6" t="str">
        <f>IF(AND(U6&lt;$U$25,V6&gt;$V$25),"Low Win Rate + Long Cycle","")</f>
        <v/>
      </c>
    </row>
    <row r="7" spans="1:23">
      <c r="A7" s="11" t="s">
        <v>53</v>
      </c>
      <c r="B7">
        <v>112</v>
      </c>
      <c r="C7">
        <v>574</v>
      </c>
      <c r="D7">
        <v>145</v>
      </c>
      <c r="E7">
        <v>831</v>
      </c>
      <c r="F7" s="12">
        <f t="shared" si="0"/>
        <v>0.56420233463035019</v>
      </c>
      <c r="I7" s="11" t="s">
        <v>30</v>
      </c>
      <c r="J7">
        <v>54</v>
      </c>
      <c r="K7">
        <v>325</v>
      </c>
      <c r="L7">
        <v>75</v>
      </c>
      <c r="M7">
        <v>454</v>
      </c>
      <c r="N7" s="12">
        <f t="shared" si="1"/>
        <v>0.58139534883720934</v>
      </c>
      <c r="P7" s="11" t="s">
        <v>139</v>
      </c>
      <c r="Q7">
        <v>33</v>
      </c>
      <c r="R7">
        <v>128</v>
      </c>
      <c r="S7">
        <v>38</v>
      </c>
      <c r="T7">
        <v>199</v>
      </c>
      <c r="U7" s="12">
        <f t="shared" si="2"/>
        <v>0.53521126760563376</v>
      </c>
      <c r="V7" s="15">
        <f>IFERROR(AVERAGEIFS('Cleaned Data'!$Q:$Q,'Cleaned Data'!$J:$J,$P7,'Cleaned Data'!$Y:$Y,1),"")</f>
        <v>112.69014084507042</v>
      </c>
      <c r="W7" t="str">
        <f>IF(AND(U7&lt;$U$25,V7&gt;$V$25),"Low Win Rate + Long Cycle","")</f>
        <v>Low Win Rate + Long Cycle</v>
      </c>
    </row>
    <row r="8" spans="1:23">
      <c r="A8" s="11" t="s">
        <v>11348</v>
      </c>
      <c r="B8">
        <v>572</v>
      </c>
      <c r="C8">
        <v>2903</v>
      </c>
      <c r="D8">
        <v>725</v>
      </c>
      <c r="E8">
        <v>4200</v>
      </c>
      <c r="I8" s="11" t="s">
        <v>22</v>
      </c>
      <c r="J8">
        <v>82</v>
      </c>
      <c r="K8">
        <v>314</v>
      </c>
      <c r="L8">
        <v>84</v>
      </c>
      <c r="M8">
        <v>480</v>
      </c>
      <c r="N8" s="12">
        <f t="shared" si="1"/>
        <v>0.50602409638554213</v>
      </c>
      <c r="P8" s="11" t="s">
        <v>117</v>
      </c>
      <c r="Q8">
        <v>29</v>
      </c>
      <c r="R8">
        <v>128</v>
      </c>
      <c r="S8">
        <v>34</v>
      </c>
      <c r="T8">
        <v>191</v>
      </c>
      <c r="U8" s="12">
        <f t="shared" si="2"/>
        <v>0.53968253968253965</v>
      </c>
      <c r="V8" s="15">
        <f>IFERROR(AVERAGEIFS('Cleaned Data'!$Q:$Q,'Cleaned Data'!$J:$J,$P8,'Cleaned Data'!$Y:$Y,1),"")</f>
        <v>98.047619047619051</v>
      </c>
      <c r="W8" t="str">
        <f>IF(AND(U8&lt;$U$25,V8&gt;$V$25),"Low Win Rate + Long Cycle","")</f>
        <v/>
      </c>
    </row>
    <row r="9" spans="1:23">
      <c r="I9" s="11" t="s">
        <v>79</v>
      </c>
      <c r="J9">
        <v>55</v>
      </c>
      <c r="K9">
        <v>334</v>
      </c>
      <c r="L9">
        <v>103</v>
      </c>
      <c r="M9">
        <v>492</v>
      </c>
      <c r="N9" s="12">
        <f t="shared" si="1"/>
        <v>0.65189873417721522</v>
      </c>
      <c r="P9" s="11" t="s">
        <v>105</v>
      </c>
      <c r="Q9">
        <v>23</v>
      </c>
      <c r="R9">
        <v>141</v>
      </c>
      <c r="S9">
        <v>26</v>
      </c>
      <c r="T9">
        <v>190</v>
      </c>
      <c r="U9" s="12">
        <f t="shared" si="2"/>
        <v>0.53061224489795922</v>
      </c>
      <c r="V9" s="15">
        <f>IFERROR(AVERAGEIFS('Cleaned Data'!$Q:$Q,'Cleaned Data'!$J:$J,$P9,'Cleaned Data'!$Y:$Y,1),"")</f>
        <v>105.81632653061224</v>
      </c>
      <c r="W9" t="str">
        <f>IF(AND(U9&lt;$U$25,V9&gt;$V$25),"Low Win Rate + Long Cycle","")</f>
        <v/>
      </c>
    </row>
    <row r="10" spans="1:23">
      <c r="A10" s="10" t="s">
        <v>11353</v>
      </c>
      <c r="B10" s="10" t="s">
        <v>11349</v>
      </c>
      <c r="I10" s="11" t="s">
        <v>39</v>
      </c>
      <c r="J10">
        <v>62</v>
      </c>
      <c r="K10">
        <v>325</v>
      </c>
      <c r="L10">
        <v>83</v>
      </c>
      <c r="M10">
        <v>470</v>
      </c>
      <c r="N10" s="12">
        <f t="shared" si="1"/>
        <v>0.57241379310344831</v>
      </c>
      <c r="P10" s="11" t="s">
        <v>62</v>
      </c>
      <c r="Q10">
        <v>30</v>
      </c>
      <c r="R10">
        <v>133</v>
      </c>
      <c r="S10">
        <v>38</v>
      </c>
      <c r="T10">
        <v>201</v>
      </c>
      <c r="U10" s="12">
        <f t="shared" si="2"/>
        <v>0.55882352941176472</v>
      </c>
      <c r="V10" s="15">
        <f>IFERROR(AVERAGEIFS('Cleaned Data'!$Q:$Q,'Cleaned Data'!$J:$J,$P10,'Cleaned Data'!$Y:$Y,1),"")</f>
        <v>109.17647058823529</v>
      </c>
      <c r="W10" t="str">
        <f>IF(AND(U10&lt;$U$25,V10&gt;$V$25),"Low Win Rate + Long Cycle","")</f>
        <v>Low Win Rate + Long Cycle</v>
      </c>
    </row>
    <row r="11" spans="1:23" ht="21">
      <c r="A11" s="10" t="s">
        <v>11347</v>
      </c>
      <c r="B11" t="s">
        <v>11350</v>
      </c>
      <c r="C11" t="s">
        <v>11351</v>
      </c>
      <c r="D11" t="s">
        <v>11352</v>
      </c>
      <c r="E11" t="s">
        <v>11348</v>
      </c>
      <c r="F11" s="17" t="s">
        <v>11354</v>
      </c>
      <c r="I11" s="11" t="s">
        <v>56</v>
      </c>
      <c r="J11">
        <v>60</v>
      </c>
      <c r="K11">
        <v>321</v>
      </c>
      <c r="L11">
        <v>65</v>
      </c>
      <c r="M11">
        <v>446</v>
      </c>
      <c r="N11" s="12">
        <f t="shared" si="1"/>
        <v>0.52</v>
      </c>
      <c r="P11" s="11" t="s">
        <v>361</v>
      </c>
      <c r="Q11">
        <v>24</v>
      </c>
      <c r="R11">
        <v>145</v>
      </c>
      <c r="S11">
        <v>26</v>
      </c>
      <c r="T11">
        <v>195</v>
      </c>
      <c r="U11" s="12">
        <f t="shared" si="2"/>
        <v>0.52</v>
      </c>
      <c r="V11" s="15">
        <f>IFERROR(AVERAGEIFS('Cleaned Data'!$Q:$Q,'Cleaned Data'!$J:$J,$P11,'Cleaned Data'!$Y:$Y,1),"")</f>
        <v>113.02</v>
      </c>
      <c r="W11" t="str">
        <f>IF(AND(U11&lt;$U$25,V11&gt;$V$25),"Low Win Rate + Long Cycle","")</f>
        <v>Low Win Rate + Long Cycle</v>
      </c>
    </row>
    <row r="12" spans="1:23">
      <c r="A12" s="11" t="s">
        <v>11355</v>
      </c>
      <c r="B12">
        <v>166</v>
      </c>
      <c r="C12">
        <v>985</v>
      </c>
      <c r="D12">
        <v>219</v>
      </c>
      <c r="E12">
        <v>1370</v>
      </c>
      <c r="F12" s="12"/>
      <c r="I12" s="11" t="s">
        <v>11348</v>
      </c>
      <c r="J12">
        <v>572</v>
      </c>
      <c r="K12">
        <v>2903</v>
      </c>
      <c r="L12">
        <v>725</v>
      </c>
      <c r="M12">
        <v>4200</v>
      </c>
      <c r="P12" s="11" t="s">
        <v>258</v>
      </c>
      <c r="Q12">
        <v>21</v>
      </c>
      <c r="R12">
        <v>138</v>
      </c>
      <c r="S12">
        <v>29</v>
      </c>
      <c r="T12">
        <v>188</v>
      </c>
      <c r="U12" s="12">
        <f t="shared" si="2"/>
        <v>0.57999999999999996</v>
      </c>
      <c r="V12" s="15">
        <f>IFERROR(AVERAGEIFS('Cleaned Data'!$Q:$Q,'Cleaned Data'!$J:$J,$P12,'Cleaned Data'!$Y:$Y,1),"")</f>
        <v>117.28</v>
      </c>
      <c r="W12" t="str">
        <f>IF(AND(U12&lt;$U$25,V12&gt;$V$25),"Low Win Rate + Long Cycle","")</f>
        <v/>
      </c>
    </row>
    <row r="13" spans="1:23">
      <c r="A13" s="13" t="s">
        <v>11358</v>
      </c>
      <c r="B13">
        <v>10</v>
      </c>
      <c r="C13">
        <v>92</v>
      </c>
      <c r="D13">
        <v>16</v>
      </c>
      <c r="E13">
        <v>118</v>
      </c>
      <c r="F13" s="12">
        <f>D13/(D13+B13)</f>
        <v>0.61538461538461542</v>
      </c>
      <c r="P13" s="11" t="s">
        <v>73</v>
      </c>
      <c r="Q13">
        <v>28</v>
      </c>
      <c r="R13">
        <v>126</v>
      </c>
      <c r="S13">
        <v>30</v>
      </c>
      <c r="T13">
        <v>184</v>
      </c>
      <c r="U13" s="12">
        <f t="shared" si="2"/>
        <v>0.51724137931034486</v>
      </c>
      <c r="V13" s="15">
        <f>IFERROR(AVERAGEIFS('Cleaned Data'!$Q:$Q,'Cleaned Data'!$J:$J,$P13,'Cleaned Data'!$Y:$Y,1),"")</f>
        <v>105.13793103448276</v>
      </c>
      <c r="W13" t="str">
        <f>IF(AND(U13&lt;$U$25,V13&gt;$V$25),"Low Win Rate + Long Cycle","")</f>
        <v/>
      </c>
    </row>
    <row r="14" spans="1:23">
      <c r="A14" s="13" t="s">
        <v>11359</v>
      </c>
      <c r="B14">
        <v>12</v>
      </c>
      <c r="C14">
        <v>85</v>
      </c>
      <c r="D14">
        <v>20</v>
      </c>
      <c r="E14">
        <v>117</v>
      </c>
      <c r="F14" s="12">
        <f t="shared" ref="F14:F24" si="3">D14/(D14+B14)</f>
        <v>0.625</v>
      </c>
      <c r="I14" s="10" t="s">
        <v>11370</v>
      </c>
      <c r="J14" s="10" t="s">
        <v>11349</v>
      </c>
      <c r="P14" s="11" t="s">
        <v>127</v>
      </c>
      <c r="Q14">
        <v>30</v>
      </c>
      <c r="R14">
        <v>125</v>
      </c>
      <c r="S14">
        <v>35</v>
      </c>
      <c r="T14">
        <v>190</v>
      </c>
      <c r="U14" s="12">
        <f t="shared" si="2"/>
        <v>0.53846153846153844</v>
      </c>
      <c r="V14" s="15">
        <f>IFERROR(AVERAGEIFS('Cleaned Data'!$Q:$Q,'Cleaned Data'!$J:$J,$P14,'Cleaned Data'!$Y:$Y,1),"")</f>
        <v>109.9076923076923</v>
      </c>
      <c r="W14" t="str">
        <f>IF(AND(U14&lt;$U$25,V14&gt;$V$25),"Low Win Rate + Long Cycle","")</f>
        <v>Low Win Rate + Long Cycle</v>
      </c>
    </row>
    <row r="15" spans="1:23">
      <c r="A15" s="13" t="s">
        <v>11360</v>
      </c>
      <c r="B15">
        <v>10</v>
      </c>
      <c r="C15">
        <v>81</v>
      </c>
      <c r="D15">
        <v>20</v>
      </c>
      <c r="E15">
        <v>111</v>
      </c>
      <c r="F15" s="12">
        <f t="shared" si="3"/>
        <v>0.66666666666666663</v>
      </c>
      <c r="I15" s="10" t="s">
        <v>11347</v>
      </c>
      <c r="J15" t="s">
        <v>42</v>
      </c>
      <c r="K15" t="s">
        <v>100</v>
      </c>
      <c r="L15" t="s">
        <v>25</v>
      </c>
      <c r="M15" t="s">
        <v>58</v>
      </c>
      <c r="N15" t="s">
        <v>33</v>
      </c>
      <c r="O15" t="s">
        <v>11348</v>
      </c>
      <c r="P15" s="11" t="s">
        <v>145</v>
      </c>
      <c r="Q15">
        <v>25</v>
      </c>
      <c r="R15">
        <v>125</v>
      </c>
      <c r="S15">
        <v>30</v>
      </c>
      <c r="T15">
        <v>180</v>
      </c>
      <c r="U15" s="12">
        <f t="shared" si="2"/>
        <v>0.54545454545454541</v>
      </c>
      <c r="V15" s="15">
        <f>IFERROR(AVERAGEIFS('Cleaned Data'!$Q:$Q,'Cleaned Data'!$J:$J,$P15,'Cleaned Data'!$Y:$Y,1),"")</f>
        <v>112.2</v>
      </c>
      <c r="W15" t="str">
        <f>IF(AND(U15&lt;$U$25,V15&gt;$V$25),"Low Win Rate + Long Cycle","")</f>
        <v>Low Win Rate + Long Cycle</v>
      </c>
    </row>
    <row r="16" spans="1:23">
      <c r="A16" s="13" t="s">
        <v>11361</v>
      </c>
      <c r="B16">
        <v>10</v>
      </c>
      <c r="C16">
        <v>86</v>
      </c>
      <c r="D16">
        <v>24</v>
      </c>
      <c r="E16">
        <v>120</v>
      </c>
      <c r="F16" s="12">
        <f t="shared" si="3"/>
        <v>0.70588235294117652</v>
      </c>
      <c r="I16" s="11" t="s">
        <v>115</v>
      </c>
      <c r="J16" s="6">
        <v>40613.008333333331</v>
      </c>
      <c r="K16" s="6">
        <v>35257.769999999997</v>
      </c>
      <c r="L16" s="6">
        <v>37578.447154471542</v>
      </c>
      <c r="M16" s="6">
        <v>39682.814159292036</v>
      </c>
      <c r="N16" s="6">
        <v>32528.698275862069</v>
      </c>
      <c r="O16" s="6">
        <v>37201.003496503494</v>
      </c>
      <c r="P16" s="11" t="s">
        <v>156</v>
      </c>
      <c r="Q16">
        <v>24</v>
      </c>
      <c r="R16">
        <v>129</v>
      </c>
      <c r="S16">
        <v>39</v>
      </c>
      <c r="T16">
        <v>192</v>
      </c>
      <c r="U16" s="12">
        <f t="shared" si="2"/>
        <v>0.61904761904761907</v>
      </c>
      <c r="V16" s="15">
        <f>IFERROR(AVERAGEIFS('Cleaned Data'!$Q:$Q,'Cleaned Data'!$J:$J,$P16,'Cleaned Data'!$Y:$Y,1),"")</f>
        <v>118.73015873015873</v>
      </c>
      <c r="W16" t="str">
        <f>IF(AND(U16&lt;$U$25,V16&gt;$V$25),"Low Win Rate + Long Cycle","")</f>
        <v/>
      </c>
    </row>
    <row r="17" spans="1:30">
      <c r="A17" s="13" t="s">
        <v>11362</v>
      </c>
      <c r="B17">
        <v>20</v>
      </c>
      <c r="C17">
        <v>82</v>
      </c>
      <c r="D17">
        <v>17</v>
      </c>
      <c r="E17">
        <v>119</v>
      </c>
      <c r="F17" s="12">
        <f t="shared" si="3"/>
        <v>0.45945945945945948</v>
      </c>
      <c r="I17" s="11" t="s">
        <v>91</v>
      </c>
      <c r="J17" s="6">
        <v>29139.186567164179</v>
      </c>
      <c r="K17" s="6">
        <v>37719.328358208957</v>
      </c>
      <c r="L17" s="6">
        <v>38523.078431372553</v>
      </c>
      <c r="M17" s="6">
        <v>38481.126760563384</v>
      </c>
      <c r="N17" s="6">
        <v>41365.845679012345</v>
      </c>
      <c r="O17" s="6">
        <v>37267.115862068968</v>
      </c>
      <c r="P17" s="11" t="s">
        <v>86</v>
      </c>
      <c r="Q17">
        <v>31</v>
      </c>
      <c r="R17">
        <v>118</v>
      </c>
      <c r="S17">
        <v>39</v>
      </c>
      <c r="T17">
        <v>188</v>
      </c>
      <c r="U17" s="12">
        <f t="shared" si="2"/>
        <v>0.55714285714285716</v>
      </c>
      <c r="V17" s="15">
        <f>IFERROR(AVERAGEIFS('Cleaned Data'!$Q:$Q,'Cleaned Data'!$J:$J,$P17,'Cleaned Data'!$Y:$Y,1),"")</f>
        <v>101.25714285714285</v>
      </c>
      <c r="W17" t="str">
        <f>IF(AND(U17&lt;$U$25,V17&gt;$V$25),"Low Win Rate + Long Cycle","")</f>
        <v/>
      </c>
    </row>
    <row r="18" spans="1:30">
      <c r="A18" s="13" t="s">
        <v>11363</v>
      </c>
      <c r="B18">
        <v>10</v>
      </c>
      <c r="C18">
        <v>76</v>
      </c>
      <c r="D18">
        <v>15</v>
      </c>
      <c r="E18">
        <v>101</v>
      </c>
      <c r="F18" s="12">
        <f t="shared" si="3"/>
        <v>0.6</v>
      </c>
      <c r="I18" s="11" t="s">
        <v>54</v>
      </c>
      <c r="J18" s="6">
        <v>34179.15517241379</v>
      </c>
      <c r="K18" s="6">
        <v>31726.839285714286</v>
      </c>
      <c r="L18" s="6">
        <v>34334.542056074766</v>
      </c>
      <c r="M18" s="6">
        <v>37492.209677419356</v>
      </c>
      <c r="N18" s="6">
        <v>38761.546875</v>
      </c>
      <c r="O18" s="6">
        <v>35438.664395229986</v>
      </c>
      <c r="P18" s="11" t="s">
        <v>23</v>
      </c>
      <c r="Q18">
        <v>24</v>
      </c>
      <c r="R18">
        <v>113</v>
      </c>
      <c r="S18">
        <v>35</v>
      </c>
      <c r="T18">
        <v>172</v>
      </c>
      <c r="U18" s="12">
        <f t="shared" si="2"/>
        <v>0.59322033898305082</v>
      </c>
      <c r="V18" s="15">
        <f>IFERROR(AVERAGEIFS('Cleaned Data'!$Q:$Q,'Cleaned Data'!$J:$J,$P18,'Cleaned Data'!$Y:$Y,1),"")</f>
        <v>105.77966101694915</v>
      </c>
      <c r="W18" t="str">
        <f>IF(AND(U18&lt;$U$25,V18&gt;$V$25),"Low Win Rate + Long Cycle","")</f>
        <v/>
      </c>
    </row>
    <row r="19" spans="1:30">
      <c r="A19" s="13" t="s">
        <v>11364</v>
      </c>
      <c r="B19">
        <v>16</v>
      </c>
      <c r="C19">
        <v>76</v>
      </c>
      <c r="D19">
        <v>16</v>
      </c>
      <c r="E19">
        <v>108</v>
      </c>
      <c r="F19" s="12">
        <f t="shared" si="3"/>
        <v>0.5</v>
      </c>
      <c r="I19" s="11" t="s">
        <v>20</v>
      </c>
      <c r="J19" s="6">
        <v>34532.93457943925</v>
      </c>
      <c r="K19" s="6">
        <v>38047.633333333331</v>
      </c>
      <c r="L19" s="6">
        <v>34034.34693877551</v>
      </c>
      <c r="M19" s="6">
        <v>33128.202020202021</v>
      </c>
      <c r="N19" s="6">
        <v>44817.8</v>
      </c>
      <c r="O19" s="6">
        <v>36954.38476953908</v>
      </c>
      <c r="P19" s="11" t="s">
        <v>93</v>
      </c>
      <c r="Q19">
        <v>22</v>
      </c>
      <c r="R19">
        <v>134</v>
      </c>
      <c r="S19">
        <v>39</v>
      </c>
      <c r="T19">
        <v>195</v>
      </c>
      <c r="U19" s="12">
        <f t="shared" si="2"/>
        <v>0.63934426229508201</v>
      </c>
      <c r="V19" s="15">
        <f>IFERROR(AVERAGEIFS('Cleaned Data'!$Q:$Q,'Cleaned Data'!$J:$J,$P19,'Cleaned Data'!$Y:$Y,1),"")</f>
        <v>107.47540983606558</v>
      </c>
      <c r="W19" t="str">
        <f>IF(AND(U19&lt;$U$25,V19&gt;$V$25),"Low Win Rate + Long Cycle","")</f>
        <v/>
      </c>
    </row>
    <row r="20" spans="1:30">
      <c r="A20" s="13" t="s">
        <v>11365</v>
      </c>
      <c r="B20">
        <v>21</v>
      </c>
      <c r="C20">
        <v>78</v>
      </c>
      <c r="D20">
        <v>20</v>
      </c>
      <c r="E20">
        <v>119</v>
      </c>
      <c r="F20" s="12">
        <f t="shared" si="3"/>
        <v>0.48780487804878048</v>
      </c>
      <c r="I20" s="11" t="s">
        <v>28</v>
      </c>
      <c r="J20" s="6">
        <v>46311.992592592593</v>
      </c>
      <c r="K20" s="6">
        <v>45074.283687943265</v>
      </c>
      <c r="L20" s="6">
        <v>39688.959349593497</v>
      </c>
      <c r="M20" s="6">
        <v>45809.040816326531</v>
      </c>
      <c r="N20" s="6">
        <v>36478.35658914729</v>
      </c>
      <c r="O20" s="6">
        <v>42857.736296296294</v>
      </c>
      <c r="P20" s="11" t="s">
        <v>268</v>
      </c>
      <c r="Q20">
        <v>22</v>
      </c>
      <c r="R20">
        <v>132</v>
      </c>
      <c r="S20">
        <v>30</v>
      </c>
      <c r="T20">
        <v>184</v>
      </c>
      <c r="U20" s="12">
        <f t="shared" si="2"/>
        <v>0.57692307692307687</v>
      </c>
      <c r="V20" s="15">
        <f>IFERROR(AVERAGEIFS('Cleaned Data'!$Q:$Q,'Cleaned Data'!$J:$J,$P20,'Cleaned Data'!$Y:$Y,1),"")</f>
        <v>118.5</v>
      </c>
      <c r="W20" t="str">
        <f>IF(AND(U20&lt;$U$25,V20&gt;$V$25),"Low Win Rate + Long Cycle","")</f>
        <v/>
      </c>
    </row>
    <row r="21" spans="1:30">
      <c r="A21" s="13" t="s">
        <v>11366</v>
      </c>
      <c r="B21">
        <v>10</v>
      </c>
      <c r="C21">
        <v>94</v>
      </c>
      <c r="D21">
        <v>13</v>
      </c>
      <c r="E21">
        <v>117</v>
      </c>
      <c r="F21" s="12">
        <f t="shared" si="3"/>
        <v>0.56521739130434778</v>
      </c>
      <c r="I21" s="11" t="s">
        <v>45</v>
      </c>
      <c r="J21" s="6">
        <v>31036.782258064515</v>
      </c>
      <c r="K21" s="6">
        <v>43494.438596491229</v>
      </c>
      <c r="L21" s="6">
        <v>37217.504950495051</v>
      </c>
      <c r="M21" s="6">
        <v>36186.594936708861</v>
      </c>
      <c r="N21" s="6">
        <v>32864.878787878784</v>
      </c>
      <c r="O21" s="6">
        <v>36128.160541586076</v>
      </c>
      <c r="P21" s="11" t="s">
        <v>232</v>
      </c>
      <c r="Q21">
        <v>30</v>
      </c>
      <c r="R21">
        <v>138</v>
      </c>
      <c r="S21">
        <v>31</v>
      </c>
      <c r="T21">
        <v>199</v>
      </c>
      <c r="U21" s="12">
        <f t="shared" si="2"/>
        <v>0.50819672131147542</v>
      </c>
      <c r="V21" s="15">
        <f>IFERROR(AVERAGEIFS('Cleaned Data'!$Q:$Q,'Cleaned Data'!$J:$J,$P21,'Cleaned Data'!$Y:$Y,1),"")</f>
        <v>102</v>
      </c>
      <c r="W21" t="str">
        <f>IF(AND(U21&lt;$U$25,V21&gt;$V$25),"Low Win Rate + Long Cycle","")</f>
        <v/>
      </c>
    </row>
    <row r="22" spans="1:30">
      <c r="A22" s="13" t="s">
        <v>11367</v>
      </c>
      <c r="B22">
        <v>17</v>
      </c>
      <c r="C22">
        <v>82</v>
      </c>
      <c r="D22">
        <v>21</v>
      </c>
      <c r="E22">
        <v>120</v>
      </c>
      <c r="F22" s="12">
        <f t="shared" si="3"/>
        <v>0.55263157894736847</v>
      </c>
      <c r="I22" s="11" t="s">
        <v>177</v>
      </c>
      <c r="J22" s="6">
        <v>34308.447761194031</v>
      </c>
      <c r="K22" s="6">
        <v>36787.046153846153</v>
      </c>
      <c r="L22" s="6">
        <v>31312.922413793105</v>
      </c>
      <c r="M22" s="6">
        <v>37864.5</v>
      </c>
      <c r="N22" s="6">
        <v>37695.731092436974</v>
      </c>
      <c r="O22" s="6">
        <v>35629.865599999997</v>
      </c>
      <c r="P22" s="11" t="s">
        <v>274</v>
      </c>
      <c r="Q22">
        <v>23</v>
      </c>
      <c r="R22">
        <v>128</v>
      </c>
      <c r="S22">
        <v>31</v>
      </c>
      <c r="T22">
        <v>182</v>
      </c>
      <c r="U22" s="12">
        <f t="shared" si="2"/>
        <v>0.57407407407407407</v>
      </c>
      <c r="V22" s="15">
        <f>IFERROR(AVERAGEIFS('Cleaned Data'!$Q:$Q,'Cleaned Data'!$J:$J,$P22,'Cleaned Data'!$Y:$Y,1),"")</f>
        <v>111.53703703703704</v>
      </c>
      <c r="W22" t="str">
        <f>IF(AND(U22&lt;$U$25,V22&gt;$V$25),"Low Win Rate + Long Cycle","")</f>
        <v/>
      </c>
    </row>
    <row r="23" spans="1:30">
      <c r="A23" s="13" t="s">
        <v>11368</v>
      </c>
      <c r="B23">
        <v>20</v>
      </c>
      <c r="C23">
        <v>72</v>
      </c>
      <c r="D23">
        <v>18</v>
      </c>
      <c r="E23">
        <v>110</v>
      </c>
      <c r="F23" s="12">
        <f t="shared" si="3"/>
        <v>0.47368421052631576</v>
      </c>
      <c r="I23" s="11" t="s">
        <v>11348</v>
      </c>
      <c r="J23" s="6">
        <v>35788.54022988506</v>
      </c>
      <c r="K23" s="6">
        <v>38555.43970767357</v>
      </c>
      <c r="L23" s="6">
        <v>36295.190012180268</v>
      </c>
      <c r="M23" s="6">
        <v>38844.338554216869</v>
      </c>
      <c r="N23" s="6">
        <v>37980.263403263401</v>
      </c>
      <c r="O23" s="6">
        <v>37480.062857142861</v>
      </c>
      <c r="P23" s="11" t="s">
        <v>80</v>
      </c>
      <c r="Q23">
        <v>25</v>
      </c>
      <c r="R23">
        <v>129</v>
      </c>
      <c r="S23">
        <v>27</v>
      </c>
      <c r="T23">
        <v>181</v>
      </c>
      <c r="U23" s="12">
        <f t="shared" si="2"/>
        <v>0.51923076923076927</v>
      </c>
      <c r="V23" s="15">
        <f>IFERROR(AVERAGEIFS('Cleaned Data'!$Q:$Q,'Cleaned Data'!$J:$J,$P23,'Cleaned Data'!$Y:$Y,1),"")</f>
        <v>111.96153846153847</v>
      </c>
      <c r="W23" t="str">
        <f>IF(AND(U23&lt;$U$25,V23&gt;$V$25),"Low Win Rate + Long Cycle","")</f>
        <v>Low Win Rate + Long Cycle</v>
      </c>
    </row>
    <row r="24" spans="1:30">
      <c r="A24" s="13" t="s">
        <v>11369</v>
      </c>
      <c r="B24">
        <v>10</v>
      </c>
      <c r="C24">
        <v>81</v>
      </c>
      <c r="D24">
        <v>19</v>
      </c>
      <c r="E24">
        <v>110</v>
      </c>
      <c r="F24" s="12">
        <f t="shared" si="3"/>
        <v>0.65517241379310343</v>
      </c>
      <c r="P24" s="11" t="s">
        <v>237</v>
      </c>
      <c r="Q24">
        <v>23</v>
      </c>
      <c r="R24">
        <v>136</v>
      </c>
      <c r="S24">
        <v>43</v>
      </c>
      <c r="T24">
        <v>202</v>
      </c>
      <c r="U24" s="12">
        <f t="shared" si="2"/>
        <v>0.65151515151515149</v>
      </c>
      <c r="V24" s="15">
        <f>IFERROR(AVERAGEIFS('Cleaned Data'!$Q:$Q,'Cleaned Data'!$J:$J,$P24,'Cleaned Data'!$Y:$Y,1),"")</f>
        <v>107.87878787878788</v>
      </c>
      <c r="W24" t="str">
        <f>IF(AND(U24&lt;$U$25,V24&gt;$V$25),"Low Win Rate + Long Cycle","")</f>
        <v/>
      </c>
    </row>
    <row r="25" spans="1:30">
      <c r="A25" s="11" t="s">
        <v>11356</v>
      </c>
      <c r="B25">
        <v>196</v>
      </c>
      <c r="C25">
        <v>953</v>
      </c>
      <c r="D25">
        <v>255</v>
      </c>
      <c r="E25">
        <v>1404</v>
      </c>
      <c r="P25" s="11" t="s">
        <v>11348</v>
      </c>
      <c r="Q25">
        <v>572</v>
      </c>
      <c r="R25">
        <v>2903</v>
      </c>
      <c r="S25">
        <v>725</v>
      </c>
      <c r="T25">
        <v>4200</v>
      </c>
      <c r="U25" s="12">
        <f>SUM(S3:S24)/(SUM(S3:S24)+SUM(Q3:Q24))</f>
        <v>0.55898226676946805</v>
      </c>
      <c r="V25">
        <f>IFERROR(AVERAGEIFS('Cleaned Data'!$Q:$Q,'Cleaned Data'!$Y:$Y,1),"")</f>
        <v>108.52351580570547</v>
      </c>
    </row>
    <row r="26" spans="1:30">
      <c r="A26" s="13" t="s">
        <v>11358</v>
      </c>
      <c r="B26">
        <v>20</v>
      </c>
      <c r="C26">
        <v>89</v>
      </c>
      <c r="D26">
        <v>14</v>
      </c>
      <c r="E26">
        <v>123</v>
      </c>
      <c r="F26" s="12">
        <f>D26/(D26+B26)</f>
        <v>0.41176470588235292</v>
      </c>
      <c r="I26" s="10" t="s">
        <v>11353</v>
      </c>
      <c r="J26" s="10" t="s">
        <v>11349</v>
      </c>
    </row>
    <row r="27" spans="1:30">
      <c r="A27" s="13" t="s">
        <v>11359</v>
      </c>
      <c r="B27">
        <v>19</v>
      </c>
      <c r="C27">
        <v>69</v>
      </c>
      <c r="D27">
        <v>22</v>
      </c>
      <c r="E27">
        <v>110</v>
      </c>
      <c r="F27" s="12">
        <f t="shared" ref="F27:F37" si="4">D27/(D27+B27)</f>
        <v>0.53658536585365857</v>
      </c>
      <c r="J27" t="s">
        <v>42</v>
      </c>
      <c r="M27" t="s">
        <v>11371</v>
      </c>
      <c r="N27" t="s">
        <v>100</v>
      </c>
      <c r="Q27" t="s">
        <v>11372</v>
      </c>
      <c r="R27" t="s">
        <v>25</v>
      </c>
      <c r="U27" t="s">
        <v>11373</v>
      </c>
      <c r="V27" t="s">
        <v>58</v>
      </c>
      <c r="Y27" t="s">
        <v>11374</v>
      </c>
      <c r="Z27" t="s">
        <v>33</v>
      </c>
      <c r="AC27" t="s">
        <v>11375</v>
      </c>
      <c r="AD27" t="s">
        <v>11348</v>
      </c>
    </row>
    <row r="28" spans="1:30">
      <c r="A28" s="13" t="s">
        <v>11360</v>
      </c>
      <c r="B28">
        <v>10</v>
      </c>
      <c r="C28">
        <v>81</v>
      </c>
      <c r="D28">
        <v>33</v>
      </c>
      <c r="E28">
        <v>124</v>
      </c>
      <c r="F28" s="12">
        <f t="shared" si="4"/>
        <v>0.76744186046511631</v>
      </c>
      <c r="I28" s="10" t="s">
        <v>11347</v>
      </c>
      <c r="J28" t="s">
        <v>11350</v>
      </c>
      <c r="K28" t="s">
        <v>11351</v>
      </c>
      <c r="L28" t="s">
        <v>11352</v>
      </c>
      <c r="N28" t="s">
        <v>11350</v>
      </c>
      <c r="O28" t="s">
        <v>11351</v>
      </c>
      <c r="P28" t="s">
        <v>11352</v>
      </c>
      <c r="R28" t="s">
        <v>11350</v>
      </c>
      <c r="S28" t="s">
        <v>11351</v>
      </c>
      <c r="T28" t="s">
        <v>11352</v>
      </c>
      <c r="V28" t="s">
        <v>11350</v>
      </c>
      <c r="W28" t="s">
        <v>11351</v>
      </c>
      <c r="X28" t="s">
        <v>11352</v>
      </c>
      <c r="Z28" t="s">
        <v>11350</v>
      </c>
      <c r="AA28" t="s">
        <v>11351</v>
      </c>
      <c r="AB28" t="s">
        <v>11352</v>
      </c>
    </row>
    <row r="29" spans="1:30">
      <c r="A29" s="13" t="s">
        <v>11361</v>
      </c>
      <c r="B29">
        <v>13</v>
      </c>
      <c r="C29">
        <v>82</v>
      </c>
      <c r="D29">
        <v>14</v>
      </c>
      <c r="E29">
        <v>109</v>
      </c>
      <c r="F29" s="12">
        <f t="shared" si="4"/>
        <v>0.51851851851851849</v>
      </c>
      <c r="I29" s="11" t="s">
        <v>115</v>
      </c>
      <c r="J29">
        <v>120</v>
      </c>
      <c r="M29">
        <v>120</v>
      </c>
      <c r="N29">
        <v>100</v>
      </c>
      <c r="Q29">
        <v>100</v>
      </c>
      <c r="R29">
        <v>123</v>
      </c>
      <c r="U29">
        <v>123</v>
      </c>
      <c r="V29">
        <v>113</v>
      </c>
      <c r="Y29">
        <v>113</v>
      </c>
      <c r="Z29">
        <v>116</v>
      </c>
      <c r="AC29">
        <v>116</v>
      </c>
      <c r="AD29">
        <v>572</v>
      </c>
    </row>
    <row r="30" spans="1:30">
      <c r="A30" s="13" t="s">
        <v>11362</v>
      </c>
      <c r="B30">
        <v>15</v>
      </c>
      <c r="C30">
        <v>92</v>
      </c>
      <c r="D30">
        <v>22</v>
      </c>
      <c r="E30">
        <v>129</v>
      </c>
      <c r="F30" s="12">
        <f t="shared" si="4"/>
        <v>0.59459459459459463</v>
      </c>
      <c r="I30" s="11" t="s">
        <v>91</v>
      </c>
      <c r="L30">
        <v>134</v>
      </c>
      <c r="M30">
        <v>134</v>
      </c>
      <c r="P30">
        <v>134</v>
      </c>
      <c r="Q30">
        <v>134</v>
      </c>
      <c r="T30">
        <v>153</v>
      </c>
      <c r="U30">
        <v>153</v>
      </c>
      <c r="X30">
        <v>142</v>
      </c>
      <c r="Y30">
        <v>142</v>
      </c>
      <c r="AB30">
        <v>162</v>
      </c>
      <c r="AC30">
        <v>162</v>
      </c>
      <c r="AD30">
        <v>725</v>
      </c>
    </row>
    <row r="31" spans="1:30">
      <c r="A31" s="13" t="s">
        <v>11363</v>
      </c>
      <c r="B31">
        <v>12</v>
      </c>
      <c r="C31">
        <v>65</v>
      </c>
      <c r="D31">
        <v>34</v>
      </c>
      <c r="E31">
        <v>111</v>
      </c>
      <c r="F31" s="12">
        <f t="shared" si="4"/>
        <v>0.73913043478260865</v>
      </c>
      <c r="I31" s="11" t="s">
        <v>54</v>
      </c>
      <c r="K31">
        <v>116</v>
      </c>
      <c r="M31">
        <v>116</v>
      </c>
      <c r="O31">
        <v>112</v>
      </c>
      <c r="Q31">
        <v>112</v>
      </c>
      <c r="S31">
        <v>107</v>
      </c>
      <c r="U31">
        <v>107</v>
      </c>
      <c r="W31">
        <v>124</v>
      </c>
      <c r="Y31">
        <v>124</v>
      </c>
      <c r="AA31">
        <v>128</v>
      </c>
      <c r="AC31">
        <v>128</v>
      </c>
      <c r="AD31">
        <v>587</v>
      </c>
    </row>
    <row r="32" spans="1:30">
      <c r="A32" s="13" t="s">
        <v>11364</v>
      </c>
      <c r="B32">
        <v>8</v>
      </c>
      <c r="C32">
        <v>92</v>
      </c>
      <c r="D32">
        <v>20</v>
      </c>
      <c r="E32">
        <v>120</v>
      </c>
      <c r="F32" s="12">
        <f t="shared" si="4"/>
        <v>0.7142857142857143</v>
      </c>
      <c r="I32" s="11" t="s">
        <v>20</v>
      </c>
      <c r="K32">
        <v>107</v>
      </c>
      <c r="M32">
        <v>107</v>
      </c>
      <c r="O32">
        <v>90</v>
      </c>
      <c r="Q32">
        <v>90</v>
      </c>
      <c r="S32">
        <v>98</v>
      </c>
      <c r="U32">
        <v>98</v>
      </c>
      <c r="W32">
        <v>99</v>
      </c>
      <c r="Y32">
        <v>99</v>
      </c>
      <c r="AA32">
        <v>105</v>
      </c>
      <c r="AC32">
        <v>105</v>
      </c>
      <c r="AD32">
        <v>499</v>
      </c>
    </row>
    <row r="33" spans="1:30">
      <c r="A33" s="13" t="s">
        <v>11365</v>
      </c>
      <c r="B33">
        <v>27</v>
      </c>
      <c r="C33">
        <v>90</v>
      </c>
      <c r="D33">
        <v>12</v>
      </c>
      <c r="E33">
        <v>129</v>
      </c>
      <c r="F33" s="12">
        <f t="shared" si="4"/>
        <v>0.30769230769230771</v>
      </c>
      <c r="I33" s="11" t="s">
        <v>28</v>
      </c>
      <c r="K33">
        <v>135</v>
      </c>
      <c r="M33">
        <v>135</v>
      </c>
      <c r="O33">
        <v>141</v>
      </c>
      <c r="Q33">
        <v>141</v>
      </c>
      <c r="S33">
        <v>123</v>
      </c>
      <c r="U33">
        <v>123</v>
      </c>
      <c r="W33">
        <v>147</v>
      </c>
      <c r="Y33">
        <v>147</v>
      </c>
      <c r="AA33">
        <v>129</v>
      </c>
      <c r="AC33">
        <v>129</v>
      </c>
      <c r="AD33">
        <v>675</v>
      </c>
    </row>
    <row r="34" spans="1:30">
      <c r="A34" s="13" t="s">
        <v>11366</v>
      </c>
      <c r="B34">
        <v>15</v>
      </c>
      <c r="C34">
        <v>70</v>
      </c>
      <c r="D34">
        <v>24</v>
      </c>
      <c r="E34">
        <v>109</v>
      </c>
      <c r="F34" s="12">
        <f t="shared" si="4"/>
        <v>0.61538461538461542</v>
      </c>
      <c r="I34" s="11" t="s">
        <v>45</v>
      </c>
      <c r="K34">
        <v>124</v>
      </c>
      <c r="M34">
        <v>124</v>
      </c>
      <c r="O34">
        <v>114</v>
      </c>
      <c r="Q34">
        <v>114</v>
      </c>
      <c r="S34">
        <v>101</v>
      </c>
      <c r="U34">
        <v>101</v>
      </c>
      <c r="W34">
        <v>79</v>
      </c>
      <c r="Y34">
        <v>79</v>
      </c>
      <c r="AA34">
        <v>99</v>
      </c>
      <c r="AC34">
        <v>99</v>
      </c>
      <c r="AD34">
        <v>517</v>
      </c>
    </row>
    <row r="35" spans="1:30">
      <c r="A35" s="13" t="s">
        <v>11367</v>
      </c>
      <c r="B35">
        <v>21</v>
      </c>
      <c r="C35">
        <v>77</v>
      </c>
      <c r="D35">
        <v>21</v>
      </c>
      <c r="E35">
        <v>119</v>
      </c>
      <c r="F35" s="12">
        <f t="shared" si="4"/>
        <v>0.5</v>
      </c>
      <c r="I35" s="11" t="s">
        <v>177</v>
      </c>
      <c r="K35">
        <v>134</v>
      </c>
      <c r="M35">
        <v>134</v>
      </c>
      <c r="O35">
        <v>130</v>
      </c>
      <c r="Q35">
        <v>130</v>
      </c>
      <c r="S35">
        <v>116</v>
      </c>
      <c r="U35">
        <v>116</v>
      </c>
      <c r="W35">
        <v>126</v>
      </c>
      <c r="Y35">
        <v>126</v>
      </c>
      <c r="AA35">
        <v>119</v>
      </c>
      <c r="AC35">
        <v>119</v>
      </c>
      <c r="AD35">
        <v>625</v>
      </c>
    </row>
    <row r="36" spans="1:30">
      <c r="A36" s="13" t="s">
        <v>11368</v>
      </c>
      <c r="B36">
        <v>21</v>
      </c>
      <c r="C36">
        <v>65</v>
      </c>
      <c r="D36">
        <v>17</v>
      </c>
      <c r="E36">
        <v>103</v>
      </c>
      <c r="F36" s="12">
        <f t="shared" si="4"/>
        <v>0.44736842105263158</v>
      </c>
      <c r="I36" s="11" t="s">
        <v>11348</v>
      </c>
      <c r="J36">
        <v>120</v>
      </c>
      <c r="K36">
        <v>616</v>
      </c>
      <c r="L36">
        <v>134</v>
      </c>
      <c r="M36">
        <v>870</v>
      </c>
      <c r="N36">
        <v>100</v>
      </c>
      <c r="O36">
        <v>587</v>
      </c>
      <c r="P36">
        <v>134</v>
      </c>
      <c r="Q36">
        <v>821</v>
      </c>
      <c r="R36">
        <v>123</v>
      </c>
      <c r="S36">
        <v>545</v>
      </c>
      <c r="T36">
        <v>153</v>
      </c>
      <c r="U36">
        <v>821</v>
      </c>
      <c r="V36">
        <v>113</v>
      </c>
      <c r="W36">
        <v>575</v>
      </c>
      <c r="X36">
        <v>142</v>
      </c>
      <c r="Y36">
        <v>830</v>
      </c>
      <c r="Z36">
        <v>116</v>
      </c>
      <c r="AA36">
        <v>580</v>
      </c>
      <c r="AB36">
        <v>162</v>
      </c>
      <c r="AC36">
        <v>858</v>
      </c>
      <c r="AD36">
        <v>4200</v>
      </c>
    </row>
    <row r="37" spans="1:30">
      <c r="A37" s="13" t="s">
        <v>11369</v>
      </c>
      <c r="B37">
        <v>15</v>
      </c>
      <c r="C37">
        <v>81</v>
      </c>
      <c r="D37">
        <v>22</v>
      </c>
      <c r="E37">
        <v>118</v>
      </c>
      <c r="F37" s="12">
        <f t="shared" si="4"/>
        <v>0.59459459459459463</v>
      </c>
    </row>
    <row r="38" spans="1:30">
      <c r="A38" s="11" t="s">
        <v>11357</v>
      </c>
      <c r="B38">
        <v>210</v>
      </c>
      <c r="C38">
        <v>965</v>
      </c>
      <c r="D38">
        <v>251</v>
      </c>
      <c r="E38">
        <v>1426</v>
      </c>
      <c r="L38" t="s">
        <v>13138</v>
      </c>
      <c r="M38" t="s">
        <v>13139</v>
      </c>
      <c r="N38" t="s">
        <v>13140</v>
      </c>
    </row>
    <row r="39" spans="1:30">
      <c r="A39" s="13" t="s">
        <v>11358</v>
      </c>
      <c r="B39">
        <v>16</v>
      </c>
      <c r="C39">
        <v>65</v>
      </c>
      <c r="D39">
        <v>23</v>
      </c>
      <c r="E39">
        <v>104</v>
      </c>
      <c r="F39" s="12">
        <f>D39/(D39+B39)</f>
        <v>0.58974358974358976</v>
      </c>
      <c r="L39" t="s">
        <v>13141</v>
      </c>
      <c r="M39">
        <f>COUNTIFS('Cleaned Data'!$Y$2:$Y$4201,1,'Cleaned Data'!$Z$2:$Z$4201,"&gt;30")</f>
        <v>487</v>
      </c>
      <c r="N39" s="12">
        <f>1</f>
        <v>1</v>
      </c>
    </row>
    <row r="40" spans="1:30">
      <c r="A40" s="13" t="s">
        <v>11359</v>
      </c>
      <c r="B40">
        <v>20</v>
      </c>
      <c r="C40">
        <v>77</v>
      </c>
      <c r="D40">
        <v>17</v>
      </c>
      <c r="E40">
        <v>114</v>
      </c>
      <c r="F40" s="12">
        <f t="shared" ref="F40:F50" si="5">D40/(D40+B40)</f>
        <v>0.45945945945945948</v>
      </c>
      <c r="L40" t="s">
        <v>13142</v>
      </c>
      <c r="M40">
        <f>COUNTIFS('Cleaned Data'!$Y$2:$Y$4201,1,'Cleaned Data'!$Z$2:$Z$4201,"&gt;30",'Cleaned Data'!$W$2:$W$4201,"Won")</f>
        <v>271</v>
      </c>
      <c r="N40" s="12">
        <f>M40/M39</f>
        <v>0.55646817248459957</v>
      </c>
    </row>
    <row r="41" spans="1:30">
      <c r="A41" s="13" t="s">
        <v>11360</v>
      </c>
      <c r="B41">
        <v>21</v>
      </c>
      <c r="C41">
        <v>79</v>
      </c>
      <c r="D41">
        <v>25</v>
      </c>
      <c r="E41">
        <v>125</v>
      </c>
      <c r="F41" s="12">
        <f t="shared" si="5"/>
        <v>0.54347826086956519</v>
      </c>
      <c r="L41" t="s">
        <v>13143</v>
      </c>
      <c r="M41">
        <f>COUNTIFS('Cleaned Data'!$Y$2:$Y$4201,1,'Cleaned Data'!$Z$2:$Z$4201,"&gt;30",'Cleaned Data'!$W$2:$W$4201,"Lost")</f>
        <v>216</v>
      </c>
      <c r="N41" s="12">
        <f>M41/M39</f>
        <v>0.44353182751540043</v>
      </c>
    </row>
    <row r="42" spans="1:30" ht="21">
      <c r="A42" s="13" t="s">
        <v>11361</v>
      </c>
      <c r="B42">
        <v>19</v>
      </c>
      <c r="C42">
        <v>74</v>
      </c>
      <c r="D42">
        <v>20</v>
      </c>
      <c r="E42">
        <v>113</v>
      </c>
      <c r="F42" s="12">
        <f t="shared" si="5"/>
        <v>0.51282051282051277</v>
      </c>
      <c r="I42" s="17" t="s">
        <v>13144</v>
      </c>
      <c r="J42" s="17" t="s">
        <v>161</v>
      </c>
      <c r="K42" s="17" t="s">
        <v>172</v>
      </c>
      <c r="L42" s="17" t="s">
        <v>47</v>
      </c>
      <c r="M42" s="17" t="s">
        <v>151</v>
      </c>
      <c r="N42" s="17" t="s">
        <v>30</v>
      </c>
      <c r="O42" s="17" t="s">
        <v>22</v>
      </c>
      <c r="P42" s="17" t="s">
        <v>79</v>
      </c>
      <c r="Q42" s="17" t="s">
        <v>39</v>
      </c>
      <c r="R42" s="17" t="s">
        <v>56</v>
      </c>
      <c r="S42" s="17" t="s">
        <v>11348</v>
      </c>
    </row>
    <row r="43" spans="1:30">
      <c r="A43" s="13" t="s">
        <v>11362</v>
      </c>
      <c r="B43">
        <v>15</v>
      </c>
      <c r="C43">
        <v>100</v>
      </c>
      <c r="D43">
        <v>20</v>
      </c>
      <c r="E43">
        <v>135</v>
      </c>
      <c r="F43" s="12">
        <f t="shared" si="5"/>
        <v>0.5714285714285714</v>
      </c>
      <c r="I43" t="s">
        <v>133</v>
      </c>
      <c r="J43">
        <f>IFERROR(AVERAGEIFS('Cleaned Data'!$Q$2:$Q$4201,'Cleaned Data'!$J$2:$J$4201,$I43,'Cleaned Data'!$H$2:$H$4201,J$42,'Cleaned Data'!$Y$2:$Y$4201,1),"")</f>
        <v>104.83333333333333</v>
      </c>
      <c r="K43">
        <f>IFERROR(AVERAGEIFS('Cleaned Data'!$Q$2:$Q$4201,'Cleaned Data'!$J$2:$J$4201,$I43,'Cleaned Data'!$H$2:$H$4201,K$42,'Cleaned Data'!$Y$2:$Y$4201,1),"")</f>
        <v>113.4</v>
      </c>
      <c r="L43">
        <f>IFERROR(AVERAGEIFS('Cleaned Data'!$Q$2:$Q$4201,'Cleaned Data'!$J$2:$J$4201,$I43,'Cleaned Data'!$H$2:$H$4201,L$42,'Cleaned Data'!$Y$2:$Y$4201,1),"")</f>
        <v>116</v>
      </c>
      <c r="M43">
        <f>IFERROR(AVERAGEIFS('Cleaned Data'!$Q$2:$Q$4201,'Cleaned Data'!$J$2:$J$4201,$I43,'Cleaned Data'!$H$2:$H$4201,M$42,'Cleaned Data'!$Y$2:$Y$4201,1),"")</f>
        <v>108</v>
      </c>
      <c r="N43">
        <f>IFERROR(AVERAGEIFS('Cleaned Data'!$Q$2:$Q$4201,'Cleaned Data'!$J$2:$J$4201,$I43,'Cleaned Data'!$H$2:$H$4201,N$42,'Cleaned Data'!$Y$2:$Y$4201,1),"")</f>
        <v>109</v>
      </c>
      <c r="O43">
        <f>IFERROR(AVERAGEIFS('Cleaned Data'!$Q$2:$Q$4201,'Cleaned Data'!$J$2:$J$4201,$I43,'Cleaned Data'!$H$2:$H$4201,O$42,'Cleaned Data'!$Y$2:$Y$4201,1),"")</f>
        <v>115.25</v>
      </c>
      <c r="P43">
        <f>IFERROR(AVERAGEIFS('Cleaned Data'!$Q$2:$Q$4201,'Cleaned Data'!$J$2:$J$4201,$I43,'Cleaned Data'!$H$2:$H$4201,P$42,'Cleaned Data'!$Y$2:$Y$4201,1),"")</f>
        <v>101.5</v>
      </c>
      <c r="Q43">
        <f>IFERROR(AVERAGEIFS('Cleaned Data'!$Q$2:$Q$4201,'Cleaned Data'!$J$2:$J$4201,$I43,'Cleaned Data'!$H$2:$H$4201,Q$42,'Cleaned Data'!$Y$2:$Y$4201,1),"")</f>
        <v>99.625</v>
      </c>
      <c r="R43">
        <f>IFERROR(AVERAGEIFS('Cleaned Data'!$Q$2:$Q$4201,'Cleaned Data'!$J$2:$J$4201,$I43,'Cleaned Data'!$H$2:$H$4201,R$42,'Cleaned Data'!$Y$2:$Y$4201,1),"")</f>
        <v>96</v>
      </c>
      <c r="S43">
        <f>IFERROR(AVERAGEIFS('Cleaned Data'!$Q$2:$Q$4201,'Cleaned Data'!$J$2:$J$4201,$I43,'Cleaned Data'!$Y$2:$Y$4201,1),"")</f>
        <v>107.44230769230769</v>
      </c>
    </row>
    <row r="44" spans="1:30">
      <c r="A44" s="13" t="s">
        <v>11363</v>
      </c>
      <c r="B44">
        <v>17</v>
      </c>
      <c r="C44">
        <v>83</v>
      </c>
      <c r="D44">
        <v>16</v>
      </c>
      <c r="E44">
        <v>116</v>
      </c>
      <c r="F44" s="12">
        <f t="shared" si="5"/>
        <v>0.48484848484848486</v>
      </c>
      <c r="I44" t="s">
        <v>98</v>
      </c>
      <c r="J44">
        <f>IFERROR(AVERAGEIFS('Cleaned Data'!$Q$2:$Q$4201,'Cleaned Data'!$J$2:$J$4201,$I44,'Cleaned Data'!$H$2:$H$4201,J$42,'Cleaned Data'!$Y$2:$Y$4201,1),"")</f>
        <v>107.25</v>
      </c>
      <c r="K44">
        <f>IFERROR(AVERAGEIFS('Cleaned Data'!$Q$2:$Q$4201,'Cleaned Data'!$J$2:$J$4201,$I44,'Cleaned Data'!$H$2:$H$4201,K$42,'Cleaned Data'!$Y$2:$Y$4201,1),"")</f>
        <v>105.125</v>
      </c>
      <c r="L44">
        <f>IFERROR(AVERAGEIFS('Cleaned Data'!$Q$2:$Q$4201,'Cleaned Data'!$J$2:$J$4201,$I44,'Cleaned Data'!$H$2:$H$4201,L$42,'Cleaned Data'!$Y$2:$Y$4201,1),"")</f>
        <v>104.4</v>
      </c>
      <c r="M44">
        <f>IFERROR(AVERAGEIFS('Cleaned Data'!$Q$2:$Q$4201,'Cleaned Data'!$J$2:$J$4201,$I44,'Cleaned Data'!$H$2:$H$4201,M$42,'Cleaned Data'!$Y$2:$Y$4201,1),"")</f>
        <v>94.571428571428569</v>
      </c>
      <c r="N44">
        <f>IFERROR(AVERAGEIFS('Cleaned Data'!$Q$2:$Q$4201,'Cleaned Data'!$J$2:$J$4201,$I44,'Cleaned Data'!$H$2:$H$4201,N$42,'Cleaned Data'!$Y$2:$Y$4201,1),"")</f>
        <v>120.5</v>
      </c>
      <c r="O44">
        <f>IFERROR(AVERAGEIFS('Cleaned Data'!$Q$2:$Q$4201,'Cleaned Data'!$J$2:$J$4201,$I44,'Cleaned Data'!$H$2:$H$4201,O$42,'Cleaned Data'!$Y$2:$Y$4201,1),"")</f>
        <v>93.857142857142861</v>
      </c>
      <c r="P44">
        <f>IFERROR(AVERAGEIFS('Cleaned Data'!$Q$2:$Q$4201,'Cleaned Data'!$J$2:$J$4201,$I44,'Cleaned Data'!$H$2:$H$4201,P$42,'Cleaned Data'!$Y$2:$Y$4201,1),"")</f>
        <v>94.444444444444443</v>
      </c>
      <c r="Q44">
        <f>IFERROR(AVERAGEIFS('Cleaned Data'!$Q$2:$Q$4201,'Cleaned Data'!$J$2:$J$4201,$I44,'Cleaned Data'!$H$2:$H$4201,Q$42,'Cleaned Data'!$Y$2:$Y$4201,1),"")</f>
        <v>77.571428571428569</v>
      </c>
      <c r="R44">
        <f>IFERROR(AVERAGEIFS('Cleaned Data'!$Q$2:$Q$4201,'Cleaned Data'!$J$2:$J$4201,$I44,'Cleaned Data'!$H$2:$H$4201,R$42,'Cleaned Data'!$Y$2:$Y$4201,1),"")</f>
        <v>101.85714285714286</v>
      </c>
      <c r="S44">
        <f>IFERROR(AVERAGEIFS('Cleaned Data'!$Q$2:$Q$4201,'Cleaned Data'!$J$2:$J$4201,$I44,'Cleaned Data'!$Y$2:$Y$4201,1),"")</f>
        <v>99.253731343283576</v>
      </c>
    </row>
    <row r="45" spans="1:30">
      <c r="A45" s="13" t="s">
        <v>11364</v>
      </c>
      <c r="B45">
        <v>17</v>
      </c>
      <c r="C45">
        <v>76</v>
      </c>
      <c r="D45">
        <v>22</v>
      </c>
      <c r="E45">
        <v>115</v>
      </c>
      <c r="F45" s="12">
        <f t="shared" si="5"/>
        <v>0.5641025641025641</v>
      </c>
      <c r="I45" t="s">
        <v>68</v>
      </c>
      <c r="J45">
        <f>IFERROR(AVERAGEIFS('Cleaned Data'!$Q$2:$Q$4201,'Cleaned Data'!$J$2:$J$4201,$I45,'Cleaned Data'!$H$2:$H$4201,J$42,'Cleaned Data'!$Y$2:$Y$4201,1),"")</f>
        <v>135</v>
      </c>
      <c r="K45">
        <f>IFERROR(AVERAGEIFS('Cleaned Data'!$Q$2:$Q$4201,'Cleaned Data'!$J$2:$J$4201,$I45,'Cleaned Data'!$H$2:$H$4201,K$42,'Cleaned Data'!$Y$2:$Y$4201,1),"")</f>
        <v>127</v>
      </c>
      <c r="L45">
        <f>IFERROR(AVERAGEIFS('Cleaned Data'!$Q$2:$Q$4201,'Cleaned Data'!$J$2:$J$4201,$I45,'Cleaned Data'!$H$2:$H$4201,L$42,'Cleaned Data'!$Y$2:$Y$4201,1),"")</f>
        <v>126</v>
      </c>
      <c r="M45">
        <f>IFERROR(AVERAGEIFS('Cleaned Data'!$Q$2:$Q$4201,'Cleaned Data'!$J$2:$J$4201,$I45,'Cleaned Data'!$H$2:$H$4201,M$42,'Cleaned Data'!$Y$2:$Y$4201,1),"")</f>
        <v>60.2</v>
      </c>
      <c r="N45">
        <f>IFERROR(AVERAGEIFS('Cleaned Data'!$Q$2:$Q$4201,'Cleaned Data'!$J$2:$J$4201,$I45,'Cleaned Data'!$H$2:$H$4201,N$42,'Cleaned Data'!$Y$2:$Y$4201,1),"")</f>
        <v>62.8</v>
      </c>
      <c r="O45">
        <f>IFERROR(AVERAGEIFS('Cleaned Data'!$Q$2:$Q$4201,'Cleaned Data'!$J$2:$J$4201,$I45,'Cleaned Data'!$H$2:$H$4201,O$42,'Cleaned Data'!$Y$2:$Y$4201,1),"")</f>
        <v>115.6</v>
      </c>
      <c r="P45">
        <f>IFERROR(AVERAGEIFS('Cleaned Data'!$Q$2:$Q$4201,'Cleaned Data'!$J$2:$J$4201,$I45,'Cleaned Data'!$H$2:$H$4201,P$42,'Cleaned Data'!$Y$2:$Y$4201,1),"")</f>
        <v>108.4</v>
      </c>
      <c r="Q45">
        <f>IFERROR(AVERAGEIFS('Cleaned Data'!$Q$2:$Q$4201,'Cleaned Data'!$J$2:$J$4201,$I45,'Cleaned Data'!$H$2:$H$4201,Q$42,'Cleaned Data'!$Y$2:$Y$4201,1),"")</f>
        <v>59.2</v>
      </c>
      <c r="R45">
        <f>IFERROR(AVERAGEIFS('Cleaned Data'!$Q$2:$Q$4201,'Cleaned Data'!$J$2:$J$4201,$I45,'Cleaned Data'!$H$2:$H$4201,R$42,'Cleaned Data'!$Y$2:$Y$4201,1),"")</f>
        <v>124.28571428571429</v>
      </c>
      <c r="S45">
        <f>IFERROR(AVERAGEIFS('Cleaned Data'!$Q$2:$Q$4201,'Cleaned Data'!$J$2:$J$4201,$I45,'Cleaned Data'!$Y$2:$Y$4201,1),"")</f>
        <v>103.9245283018868</v>
      </c>
    </row>
    <row r="46" spans="1:30">
      <c r="A46" s="13" t="s">
        <v>11365</v>
      </c>
      <c r="B46">
        <v>14</v>
      </c>
      <c r="C46">
        <v>82</v>
      </c>
      <c r="D46">
        <v>19</v>
      </c>
      <c r="E46">
        <v>115</v>
      </c>
      <c r="F46" s="12">
        <f t="shared" si="5"/>
        <v>0.5757575757575758</v>
      </c>
      <c r="I46" t="s">
        <v>31</v>
      </c>
      <c r="J46">
        <f>IFERROR(AVERAGEIFS('Cleaned Data'!$Q$2:$Q$4201,'Cleaned Data'!$J$2:$J$4201,$I46,'Cleaned Data'!$H$2:$H$4201,J$42,'Cleaned Data'!$Y$2:$Y$4201,1),"")</f>
        <v>135.83333333333334</v>
      </c>
      <c r="K46">
        <f>IFERROR(AVERAGEIFS('Cleaned Data'!$Q$2:$Q$4201,'Cleaned Data'!$J$2:$J$4201,$I46,'Cleaned Data'!$H$2:$H$4201,K$42,'Cleaned Data'!$Y$2:$Y$4201,1),"")</f>
        <v>105.16666666666667</v>
      </c>
      <c r="L46">
        <f>IFERROR(AVERAGEIFS('Cleaned Data'!$Q$2:$Q$4201,'Cleaned Data'!$J$2:$J$4201,$I46,'Cleaned Data'!$H$2:$H$4201,L$42,'Cleaned Data'!$Y$2:$Y$4201,1),"")</f>
        <v>119</v>
      </c>
      <c r="M46">
        <f>IFERROR(AVERAGEIFS('Cleaned Data'!$Q$2:$Q$4201,'Cleaned Data'!$J$2:$J$4201,$I46,'Cleaned Data'!$H$2:$H$4201,M$42,'Cleaned Data'!$Y$2:$Y$4201,1),"")</f>
        <v>93.428571428571431</v>
      </c>
      <c r="N46">
        <f>IFERROR(AVERAGEIFS('Cleaned Data'!$Q$2:$Q$4201,'Cleaned Data'!$J$2:$J$4201,$I46,'Cleaned Data'!$H$2:$H$4201,N$42,'Cleaned Data'!$Y$2:$Y$4201,1),"")</f>
        <v>95</v>
      </c>
      <c r="O46">
        <f>IFERROR(AVERAGEIFS('Cleaned Data'!$Q$2:$Q$4201,'Cleaned Data'!$J$2:$J$4201,$I46,'Cleaned Data'!$H$2:$H$4201,O$42,'Cleaned Data'!$Y$2:$Y$4201,1),"")</f>
        <v>125.125</v>
      </c>
      <c r="P46">
        <f>IFERROR(AVERAGEIFS('Cleaned Data'!$Q$2:$Q$4201,'Cleaned Data'!$J$2:$J$4201,$I46,'Cleaned Data'!$H$2:$H$4201,P$42,'Cleaned Data'!$Y$2:$Y$4201,1),"")</f>
        <v>105.57142857142857</v>
      </c>
      <c r="Q46">
        <f>IFERROR(AVERAGEIFS('Cleaned Data'!$Q$2:$Q$4201,'Cleaned Data'!$J$2:$J$4201,$I46,'Cleaned Data'!$H$2:$H$4201,Q$42,'Cleaned Data'!$Y$2:$Y$4201,1),"")</f>
        <v>145.80000000000001</v>
      </c>
      <c r="R46">
        <f>IFERROR(AVERAGEIFS('Cleaned Data'!$Q$2:$Q$4201,'Cleaned Data'!$J$2:$J$4201,$I46,'Cleaned Data'!$H$2:$H$4201,R$42,'Cleaned Data'!$Y$2:$Y$4201,1),"")</f>
        <v>100.57142857142857</v>
      </c>
      <c r="S46">
        <f>IFERROR(AVERAGEIFS('Cleaned Data'!$Q$2:$Q$4201,'Cleaned Data'!$J$2:$J$4201,$I46,'Cleaned Data'!$Y$2:$Y$4201,1),"")</f>
        <v>113.46551724137932</v>
      </c>
    </row>
    <row r="47" spans="1:30">
      <c r="A47" s="13" t="s">
        <v>11366</v>
      </c>
      <c r="B47">
        <v>19</v>
      </c>
      <c r="C47">
        <v>91</v>
      </c>
      <c r="D47">
        <v>20</v>
      </c>
      <c r="E47">
        <v>130</v>
      </c>
      <c r="F47" s="12">
        <f t="shared" si="5"/>
        <v>0.51282051282051277</v>
      </c>
      <c r="I47" t="s">
        <v>139</v>
      </c>
      <c r="J47">
        <f>IFERROR(AVERAGEIFS('Cleaned Data'!$Q$2:$Q$4201,'Cleaned Data'!$J$2:$J$4201,$I47,'Cleaned Data'!$H$2:$H$4201,J$42,'Cleaned Data'!$Y$2:$Y$4201,1),"")</f>
        <v>125.75</v>
      </c>
      <c r="K47">
        <f>IFERROR(AVERAGEIFS('Cleaned Data'!$Q$2:$Q$4201,'Cleaned Data'!$J$2:$J$4201,$I47,'Cleaned Data'!$H$2:$H$4201,K$42,'Cleaned Data'!$Y$2:$Y$4201,1),"")</f>
        <v>105.8</v>
      </c>
      <c r="L47">
        <f>IFERROR(AVERAGEIFS('Cleaned Data'!$Q$2:$Q$4201,'Cleaned Data'!$J$2:$J$4201,$I47,'Cleaned Data'!$H$2:$H$4201,L$42,'Cleaned Data'!$Y$2:$Y$4201,1),"")</f>
        <v>119.38461538461539</v>
      </c>
      <c r="M47">
        <f>IFERROR(AVERAGEIFS('Cleaned Data'!$Q$2:$Q$4201,'Cleaned Data'!$J$2:$J$4201,$I47,'Cleaned Data'!$H$2:$H$4201,M$42,'Cleaned Data'!$Y$2:$Y$4201,1),"")</f>
        <v>83</v>
      </c>
      <c r="N47">
        <f>IFERROR(AVERAGEIFS('Cleaned Data'!$Q$2:$Q$4201,'Cleaned Data'!$J$2:$J$4201,$I47,'Cleaned Data'!$H$2:$H$4201,N$42,'Cleaned Data'!$Y$2:$Y$4201,1),"")</f>
        <v>88.7</v>
      </c>
      <c r="O47">
        <f>IFERROR(AVERAGEIFS('Cleaned Data'!$Q$2:$Q$4201,'Cleaned Data'!$J$2:$J$4201,$I47,'Cleaned Data'!$H$2:$H$4201,O$42,'Cleaned Data'!$Y$2:$Y$4201,1),"")</f>
        <v>118.88888888888889</v>
      </c>
      <c r="P47">
        <f>IFERROR(AVERAGEIFS('Cleaned Data'!$Q$2:$Q$4201,'Cleaned Data'!$J$2:$J$4201,$I47,'Cleaned Data'!$H$2:$H$4201,P$42,'Cleaned Data'!$Y$2:$Y$4201,1),"")</f>
        <v>101.71428571428571</v>
      </c>
      <c r="Q47">
        <f>IFERROR(AVERAGEIFS('Cleaned Data'!$Q$2:$Q$4201,'Cleaned Data'!$J$2:$J$4201,$I47,'Cleaned Data'!$H$2:$H$4201,Q$42,'Cleaned Data'!$Y$2:$Y$4201,1),"")</f>
        <v>126.875</v>
      </c>
      <c r="R47">
        <f>IFERROR(AVERAGEIFS('Cleaned Data'!$Q$2:$Q$4201,'Cleaned Data'!$J$2:$J$4201,$I47,'Cleaned Data'!$H$2:$H$4201,R$42,'Cleaned Data'!$Y$2:$Y$4201,1),"")</f>
        <v>131.80000000000001</v>
      </c>
      <c r="S47">
        <f>IFERROR(AVERAGEIFS('Cleaned Data'!$Q$2:$Q$4201,'Cleaned Data'!$J$2:$J$4201,$I47,'Cleaned Data'!$Y$2:$Y$4201,1),"")</f>
        <v>112.69014084507042</v>
      </c>
    </row>
    <row r="48" spans="1:30">
      <c r="A48" s="13" t="s">
        <v>11367</v>
      </c>
      <c r="B48">
        <v>24</v>
      </c>
      <c r="C48">
        <v>68</v>
      </c>
      <c r="D48">
        <v>28</v>
      </c>
      <c r="E48">
        <v>120</v>
      </c>
      <c r="F48" s="12">
        <f t="shared" si="5"/>
        <v>0.53846153846153844</v>
      </c>
      <c r="I48" t="s">
        <v>117</v>
      </c>
      <c r="J48">
        <f>IFERROR(AVERAGEIFS('Cleaned Data'!$Q$2:$Q$4201,'Cleaned Data'!$J$2:$J$4201,$I48,'Cleaned Data'!$H$2:$H$4201,J$42,'Cleaned Data'!$Y$2:$Y$4201,1),"")</f>
        <v>121.25</v>
      </c>
      <c r="K48">
        <f>IFERROR(AVERAGEIFS('Cleaned Data'!$Q$2:$Q$4201,'Cleaned Data'!$J$2:$J$4201,$I48,'Cleaned Data'!$H$2:$H$4201,K$42,'Cleaned Data'!$Y$2:$Y$4201,1),"")</f>
        <v>102</v>
      </c>
      <c r="L48">
        <f>IFERROR(AVERAGEIFS('Cleaned Data'!$Q$2:$Q$4201,'Cleaned Data'!$J$2:$J$4201,$I48,'Cleaned Data'!$H$2:$H$4201,L$42,'Cleaned Data'!$Y$2:$Y$4201,1),"")</f>
        <v>104.16666666666667</v>
      </c>
      <c r="M48">
        <f>IFERROR(AVERAGEIFS('Cleaned Data'!$Q$2:$Q$4201,'Cleaned Data'!$J$2:$J$4201,$I48,'Cleaned Data'!$H$2:$H$4201,M$42,'Cleaned Data'!$Y$2:$Y$4201,1),"")</f>
        <v>90.272727272727266</v>
      </c>
      <c r="N48">
        <f>IFERROR(AVERAGEIFS('Cleaned Data'!$Q$2:$Q$4201,'Cleaned Data'!$J$2:$J$4201,$I48,'Cleaned Data'!$H$2:$H$4201,N$42,'Cleaned Data'!$Y$2:$Y$4201,1),"")</f>
        <v>109.8</v>
      </c>
      <c r="O48">
        <f>IFERROR(AVERAGEIFS('Cleaned Data'!$Q$2:$Q$4201,'Cleaned Data'!$J$2:$J$4201,$I48,'Cleaned Data'!$H$2:$H$4201,O$42,'Cleaned Data'!$Y$2:$Y$4201,1),"")</f>
        <v>74</v>
      </c>
      <c r="P48">
        <f>IFERROR(AVERAGEIFS('Cleaned Data'!$Q$2:$Q$4201,'Cleaned Data'!$J$2:$J$4201,$I48,'Cleaned Data'!$H$2:$H$4201,P$42,'Cleaned Data'!$Y$2:$Y$4201,1),"")</f>
        <v>93.25</v>
      </c>
      <c r="Q48">
        <f>IFERROR(AVERAGEIFS('Cleaned Data'!$Q$2:$Q$4201,'Cleaned Data'!$J$2:$J$4201,$I48,'Cleaned Data'!$H$2:$H$4201,Q$42,'Cleaned Data'!$Y$2:$Y$4201,1),"")</f>
        <v>119.25</v>
      </c>
      <c r="R48">
        <f>IFERROR(AVERAGEIFS('Cleaned Data'!$Q$2:$Q$4201,'Cleaned Data'!$J$2:$J$4201,$I48,'Cleaned Data'!$H$2:$H$4201,R$42,'Cleaned Data'!$Y$2:$Y$4201,1),"")</f>
        <v>80</v>
      </c>
      <c r="S48">
        <f>IFERROR(AVERAGEIFS('Cleaned Data'!$Q$2:$Q$4201,'Cleaned Data'!$J$2:$J$4201,$I48,'Cleaned Data'!$Y$2:$Y$4201,1),"")</f>
        <v>98.047619047619051</v>
      </c>
    </row>
    <row r="49" spans="1:19">
      <c r="A49" s="13" t="s">
        <v>11368</v>
      </c>
      <c r="B49">
        <v>15</v>
      </c>
      <c r="C49">
        <v>82</v>
      </c>
      <c r="D49">
        <v>16</v>
      </c>
      <c r="E49">
        <v>113</v>
      </c>
      <c r="F49" s="12">
        <f t="shared" si="5"/>
        <v>0.5161290322580645</v>
      </c>
      <c r="I49" t="s">
        <v>105</v>
      </c>
      <c r="J49">
        <f>IFERROR(AVERAGEIFS('Cleaned Data'!$Q$2:$Q$4201,'Cleaned Data'!$J$2:$J$4201,$I49,'Cleaned Data'!$H$2:$H$4201,J$42,'Cleaned Data'!$Y$2:$Y$4201,1),"")</f>
        <v>108.2</v>
      </c>
      <c r="K49">
        <f>IFERROR(AVERAGEIFS('Cleaned Data'!$Q$2:$Q$4201,'Cleaned Data'!$J$2:$J$4201,$I49,'Cleaned Data'!$H$2:$H$4201,K$42,'Cleaned Data'!$Y$2:$Y$4201,1),"")</f>
        <v>167.25</v>
      </c>
      <c r="L49">
        <f>IFERROR(AVERAGEIFS('Cleaned Data'!$Q$2:$Q$4201,'Cleaned Data'!$J$2:$J$4201,$I49,'Cleaned Data'!$H$2:$H$4201,L$42,'Cleaned Data'!$Y$2:$Y$4201,1),"")</f>
        <v>80.5</v>
      </c>
      <c r="M49">
        <f>IFERROR(AVERAGEIFS('Cleaned Data'!$Q$2:$Q$4201,'Cleaned Data'!$J$2:$J$4201,$I49,'Cleaned Data'!$H$2:$H$4201,M$42,'Cleaned Data'!$Y$2:$Y$4201,1),"")</f>
        <v>121.8</v>
      </c>
      <c r="N49">
        <f>IFERROR(AVERAGEIFS('Cleaned Data'!$Q$2:$Q$4201,'Cleaned Data'!$J$2:$J$4201,$I49,'Cleaned Data'!$H$2:$H$4201,N$42,'Cleaned Data'!$Y$2:$Y$4201,1),"")</f>
        <v>110.85714285714286</v>
      </c>
      <c r="O49">
        <f>IFERROR(AVERAGEIFS('Cleaned Data'!$Q$2:$Q$4201,'Cleaned Data'!$J$2:$J$4201,$I49,'Cleaned Data'!$H$2:$H$4201,O$42,'Cleaned Data'!$Y$2:$Y$4201,1),"")</f>
        <v>91.454545454545453</v>
      </c>
      <c r="P49">
        <f>IFERROR(AVERAGEIFS('Cleaned Data'!$Q$2:$Q$4201,'Cleaned Data'!$J$2:$J$4201,$I49,'Cleaned Data'!$H$2:$H$4201,P$42,'Cleaned Data'!$Y$2:$Y$4201,1),"")</f>
        <v>95</v>
      </c>
      <c r="Q49">
        <f>IFERROR(AVERAGEIFS('Cleaned Data'!$Q$2:$Q$4201,'Cleaned Data'!$J$2:$J$4201,$I49,'Cleaned Data'!$H$2:$H$4201,Q$42,'Cleaned Data'!$Y$2:$Y$4201,1),"")</f>
        <v>92.333333333333329</v>
      </c>
      <c r="R49">
        <f>IFERROR(AVERAGEIFS('Cleaned Data'!$Q$2:$Q$4201,'Cleaned Data'!$J$2:$J$4201,$I49,'Cleaned Data'!$H$2:$H$4201,R$42,'Cleaned Data'!$Y$2:$Y$4201,1),"")</f>
        <v>126</v>
      </c>
      <c r="S49">
        <f>IFERROR(AVERAGEIFS('Cleaned Data'!$Q$2:$Q$4201,'Cleaned Data'!$J$2:$J$4201,$I49,'Cleaned Data'!$Y$2:$Y$4201,1),"")</f>
        <v>105.81632653061224</v>
      </c>
    </row>
    <row r="50" spans="1:19">
      <c r="A50" s="13" t="s">
        <v>11369</v>
      </c>
      <c r="B50">
        <v>13</v>
      </c>
      <c r="C50">
        <v>88</v>
      </c>
      <c r="D50">
        <v>25</v>
      </c>
      <c r="E50">
        <v>126</v>
      </c>
      <c r="F50" s="12">
        <f t="shared" si="5"/>
        <v>0.65789473684210531</v>
      </c>
      <c r="I50" t="s">
        <v>62</v>
      </c>
      <c r="J50">
        <f>IFERROR(AVERAGEIFS('Cleaned Data'!$Q$2:$Q$4201,'Cleaned Data'!$J$2:$J$4201,$I50,'Cleaned Data'!$H$2:$H$4201,J$42,'Cleaned Data'!$Y$2:$Y$4201,1),"")</f>
        <v>114</v>
      </c>
      <c r="K50">
        <f>IFERROR(AVERAGEIFS('Cleaned Data'!$Q$2:$Q$4201,'Cleaned Data'!$J$2:$J$4201,$I50,'Cleaned Data'!$H$2:$H$4201,K$42,'Cleaned Data'!$Y$2:$Y$4201,1),"")</f>
        <v>125</v>
      </c>
      <c r="L50">
        <f>IFERROR(AVERAGEIFS('Cleaned Data'!$Q$2:$Q$4201,'Cleaned Data'!$J$2:$J$4201,$I50,'Cleaned Data'!$H$2:$H$4201,L$42,'Cleaned Data'!$Y$2:$Y$4201,1),"")</f>
        <v>91.75</v>
      </c>
      <c r="M50">
        <f>IFERROR(AVERAGEIFS('Cleaned Data'!$Q$2:$Q$4201,'Cleaned Data'!$J$2:$J$4201,$I50,'Cleaned Data'!$H$2:$H$4201,M$42,'Cleaned Data'!$Y$2:$Y$4201,1),"")</f>
        <v>123.875</v>
      </c>
      <c r="N50">
        <f>IFERROR(AVERAGEIFS('Cleaned Data'!$Q$2:$Q$4201,'Cleaned Data'!$J$2:$J$4201,$I50,'Cleaned Data'!$H$2:$H$4201,N$42,'Cleaned Data'!$Y$2:$Y$4201,1),"")</f>
        <v>64.25</v>
      </c>
      <c r="O50">
        <f>IFERROR(AVERAGEIFS('Cleaned Data'!$Q$2:$Q$4201,'Cleaned Data'!$J$2:$J$4201,$I50,'Cleaned Data'!$H$2:$H$4201,O$42,'Cleaned Data'!$Y$2:$Y$4201,1),"")</f>
        <v>102.5</v>
      </c>
      <c r="P50">
        <f>IFERROR(AVERAGEIFS('Cleaned Data'!$Q$2:$Q$4201,'Cleaned Data'!$J$2:$J$4201,$I50,'Cleaned Data'!$H$2:$H$4201,P$42,'Cleaned Data'!$Y$2:$Y$4201,1),"")</f>
        <v>112.77777777777777</v>
      </c>
      <c r="Q50">
        <f>IFERROR(AVERAGEIFS('Cleaned Data'!$Q$2:$Q$4201,'Cleaned Data'!$J$2:$J$4201,$I50,'Cleaned Data'!$H$2:$H$4201,Q$42,'Cleaned Data'!$Y$2:$Y$4201,1),"")</f>
        <v>122.33333333333333</v>
      </c>
      <c r="R50">
        <f>IFERROR(AVERAGEIFS('Cleaned Data'!$Q$2:$Q$4201,'Cleaned Data'!$J$2:$J$4201,$I50,'Cleaned Data'!$H$2:$H$4201,R$42,'Cleaned Data'!$Y$2:$Y$4201,1),"")</f>
        <v>82.4</v>
      </c>
      <c r="S50">
        <f>IFERROR(AVERAGEIFS('Cleaned Data'!$Q$2:$Q$4201,'Cleaned Data'!$J$2:$J$4201,$I50,'Cleaned Data'!$Y$2:$Y$4201,1),"")</f>
        <v>109.17647058823529</v>
      </c>
    </row>
    <row r="51" spans="1:19">
      <c r="A51" s="11" t="s">
        <v>11348</v>
      </c>
      <c r="B51">
        <v>572</v>
      </c>
      <c r="C51">
        <v>2903</v>
      </c>
      <c r="D51">
        <v>725</v>
      </c>
      <c r="E51">
        <v>4200</v>
      </c>
      <c r="I51" t="s">
        <v>361</v>
      </c>
      <c r="J51">
        <f>IFERROR(AVERAGEIFS('Cleaned Data'!$Q$2:$Q$4201,'Cleaned Data'!$J$2:$J$4201,$I51,'Cleaned Data'!$H$2:$H$4201,J$42,'Cleaned Data'!$Y$2:$Y$4201,1),"")</f>
        <v>115.71428571428571</v>
      </c>
      <c r="K51">
        <f>IFERROR(AVERAGEIFS('Cleaned Data'!$Q$2:$Q$4201,'Cleaned Data'!$J$2:$J$4201,$I51,'Cleaned Data'!$H$2:$H$4201,K$42,'Cleaned Data'!$Y$2:$Y$4201,1),"")</f>
        <v>82.8</v>
      </c>
      <c r="L51">
        <f>IFERROR(AVERAGEIFS('Cleaned Data'!$Q$2:$Q$4201,'Cleaned Data'!$J$2:$J$4201,$I51,'Cleaned Data'!$H$2:$H$4201,L$42,'Cleaned Data'!$Y$2:$Y$4201,1),"")</f>
        <v>141.85714285714286</v>
      </c>
      <c r="M51">
        <f>IFERROR(AVERAGEIFS('Cleaned Data'!$Q$2:$Q$4201,'Cleaned Data'!$J$2:$J$4201,$I51,'Cleaned Data'!$H$2:$H$4201,M$42,'Cleaned Data'!$Y$2:$Y$4201,1),"")</f>
        <v>110</v>
      </c>
      <c r="N51">
        <f>IFERROR(AVERAGEIFS('Cleaned Data'!$Q$2:$Q$4201,'Cleaned Data'!$J$2:$J$4201,$I51,'Cleaned Data'!$H$2:$H$4201,N$42,'Cleaned Data'!$Y$2:$Y$4201,1),"")</f>
        <v>120.2</v>
      </c>
      <c r="O51">
        <f>IFERROR(AVERAGEIFS('Cleaned Data'!$Q$2:$Q$4201,'Cleaned Data'!$J$2:$J$4201,$I51,'Cleaned Data'!$H$2:$H$4201,O$42,'Cleaned Data'!$Y$2:$Y$4201,1),"")</f>
        <v>108</v>
      </c>
      <c r="P51">
        <f>IFERROR(AVERAGEIFS('Cleaned Data'!$Q$2:$Q$4201,'Cleaned Data'!$J$2:$J$4201,$I51,'Cleaned Data'!$H$2:$H$4201,P$42,'Cleaned Data'!$Y$2:$Y$4201,1),"")</f>
        <v>117.33333333333333</v>
      </c>
      <c r="Q51">
        <f>IFERROR(AVERAGEIFS('Cleaned Data'!$Q$2:$Q$4201,'Cleaned Data'!$J$2:$J$4201,$I51,'Cleaned Data'!$H$2:$H$4201,Q$42,'Cleaned Data'!$Y$2:$Y$4201,1),"")</f>
        <v>98.333333333333329</v>
      </c>
      <c r="R51">
        <f>IFERROR(AVERAGEIFS('Cleaned Data'!$Q$2:$Q$4201,'Cleaned Data'!$J$2:$J$4201,$I51,'Cleaned Data'!$H$2:$H$4201,R$42,'Cleaned Data'!$Y$2:$Y$4201,1),"")</f>
        <v>119.75</v>
      </c>
      <c r="S51">
        <f>IFERROR(AVERAGEIFS('Cleaned Data'!$Q$2:$Q$4201,'Cleaned Data'!$J$2:$J$4201,$I51,'Cleaned Data'!$Y$2:$Y$4201,1),"")</f>
        <v>113.02</v>
      </c>
    </row>
    <row r="52" spans="1:19">
      <c r="I52" t="s">
        <v>258</v>
      </c>
      <c r="J52">
        <f>IFERROR(AVERAGEIFS('Cleaned Data'!$Q$2:$Q$4201,'Cleaned Data'!$J$2:$J$4201,$I52,'Cleaned Data'!$H$2:$H$4201,J$42,'Cleaned Data'!$Y$2:$Y$4201,1),"")</f>
        <v>142.25</v>
      </c>
      <c r="K52">
        <f>IFERROR(AVERAGEIFS('Cleaned Data'!$Q$2:$Q$4201,'Cleaned Data'!$J$2:$J$4201,$I52,'Cleaned Data'!$H$2:$H$4201,K$42,'Cleaned Data'!$Y$2:$Y$4201,1),"")</f>
        <v>112.375</v>
      </c>
      <c r="L52">
        <f>IFERROR(AVERAGEIFS('Cleaned Data'!$Q$2:$Q$4201,'Cleaned Data'!$J$2:$J$4201,$I52,'Cleaned Data'!$H$2:$H$4201,L$42,'Cleaned Data'!$Y$2:$Y$4201,1),"")</f>
        <v>134.33333333333334</v>
      </c>
      <c r="M52">
        <f>IFERROR(AVERAGEIFS('Cleaned Data'!$Q$2:$Q$4201,'Cleaned Data'!$J$2:$J$4201,$I52,'Cleaned Data'!$H$2:$H$4201,M$42,'Cleaned Data'!$Y$2:$Y$4201,1),"")</f>
        <v>80.8</v>
      </c>
      <c r="N52">
        <f>IFERROR(AVERAGEIFS('Cleaned Data'!$Q$2:$Q$4201,'Cleaned Data'!$J$2:$J$4201,$I52,'Cleaned Data'!$H$2:$H$4201,N$42,'Cleaned Data'!$Y$2:$Y$4201,1),"")</f>
        <v>137</v>
      </c>
      <c r="O52">
        <f>IFERROR(AVERAGEIFS('Cleaned Data'!$Q$2:$Q$4201,'Cleaned Data'!$J$2:$J$4201,$I52,'Cleaned Data'!$H$2:$H$4201,O$42,'Cleaned Data'!$Y$2:$Y$4201,1),"")</f>
        <v>157.6</v>
      </c>
      <c r="P52">
        <f>IFERROR(AVERAGEIFS('Cleaned Data'!$Q$2:$Q$4201,'Cleaned Data'!$J$2:$J$4201,$I52,'Cleaned Data'!$H$2:$H$4201,P$42,'Cleaned Data'!$Y$2:$Y$4201,1),"")</f>
        <v>173</v>
      </c>
      <c r="Q52">
        <f>IFERROR(AVERAGEIFS('Cleaned Data'!$Q$2:$Q$4201,'Cleaned Data'!$J$2:$J$4201,$I52,'Cleaned Data'!$H$2:$H$4201,Q$42,'Cleaned Data'!$Y$2:$Y$4201,1),"")</f>
        <v>87.25</v>
      </c>
      <c r="R52">
        <f>IFERROR(AVERAGEIFS('Cleaned Data'!$Q$2:$Q$4201,'Cleaned Data'!$J$2:$J$4201,$I52,'Cleaned Data'!$H$2:$H$4201,R$42,'Cleaned Data'!$Y$2:$Y$4201,1),"")</f>
        <v>132.75</v>
      </c>
      <c r="S52">
        <f>IFERROR(AVERAGEIFS('Cleaned Data'!$Q$2:$Q$4201,'Cleaned Data'!$J$2:$J$4201,$I52,'Cleaned Data'!$Y$2:$Y$4201,1),"")</f>
        <v>117.28</v>
      </c>
    </row>
    <row r="53" spans="1:19">
      <c r="A53" s="10" t="s">
        <v>13132</v>
      </c>
      <c r="B53" s="10" t="s">
        <v>11349</v>
      </c>
      <c r="I53" t="s">
        <v>73</v>
      </c>
      <c r="J53">
        <f>IFERROR(AVERAGEIFS('Cleaned Data'!$Q$2:$Q$4201,'Cleaned Data'!$J$2:$J$4201,$I53,'Cleaned Data'!$H$2:$H$4201,J$42,'Cleaned Data'!$Y$2:$Y$4201,1),"")</f>
        <v>100.5</v>
      </c>
      <c r="K53">
        <f>IFERROR(AVERAGEIFS('Cleaned Data'!$Q$2:$Q$4201,'Cleaned Data'!$J$2:$J$4201,$I53,'Cleaned Data'!$H$2:$H$4201,K$42,'Cleaned Data'!$Y$2:$Y$4201,1),"")</f>
        <v>99.285714285714292</v>
      </c>
      <c r="L53">
        <f>IFERROR(AVERAGEIFS('Cleaned Data'!$Q$2:$Q$4201,'Cleaned Data'!$J$2:$J$4201,$I53,'Cleaned Data'!$H$2:$H$4201,L$42,'Cleaned Data'!$Y$2:$Y$4201,1),"")</f>
        <v>134.88888888888889</v>
      </c>
      <c r="M53">
        <f>IFERROR(AVERAGEIFS('Cleaned Data'!$Q$2:$Q$4201,'Cleaned Data'!$J$2:$J$4201,$I53,'Cleaned Data'!$H$2:$H$4201,M$42,'Cleaned Data'!$Y$2:$Y$4201,1),"")</f>
        <v>74.666666666666671</v>
      </c>
      <c r="N53">
        <f>IFERROR(AVERAGEIFS('Cleaned Data'!$Q$2:$Q$4201,'Cleaned Data'!$J$2:$J$4201,$I53,'Cleaned Data'!$H$2:$H$4201,N$42,'Cleaned Data'!$Y$2:$Y$4201,1),"")</f>
        <v>115.75</v>
      </c>
      <c r="O53">
        <f>IFERROR(AVERAGEIFS('Cleaned Data'!$Q$2:$Q$4201,'Cleaned Data'!$J$2:$J$4201,$I53,'Cleaned Data'!$H$2:$H$4201,O$42,'Cleaned Data'!$Y$2:$Y$4201,1),"")</f>
        <v>86.909090909090907</v>
      </c>
      <c r="P53">
        <f>IFERROR(AVERAGEIFS('Cleaned Data'!$Q$2:$Q$4201,'Cleaned Data'!$J$2:$J$4201,$I53,'Cleaned Data'!$H$2:$H$4201,P$42,'Cleaned Data'!$Y$2:$Y$4201,1),"")</f>
        <v>96.125</v>
      </c>
      <c r="Q53">
        <f>IFERROR(AVERAGEIFS('Cleaned Data'!$Q$2:$Q$4201,'Cleaned Data'!$J$2:$J$4201,$I53,'Cleaned Data'!$H$2:$H$4201,Q$42,'Cleaned Data'!$Y$2:$Y$4201,1),"")</f>
        <v>98</v>
      </c>
      <c r="R53">
        <f>IFERROR(AVERAGEIFS('Cleaned Data'!$Q$2:$Q$4201,'Cleaned Data'!$J$2:$J$4201,$I53,'Cleaned Data'!$H$2:$H$4201,R$42,'Cleaned Data'!$Y$2:$Y$4201,1),"")</f>
        <v>130.33333333333334</v>
      </c>
      <c r="S53">
        <f>IFERROR(AVERAGEIFS('Cleaned Data'!$Q$2:$Q$4201,'Cleaned Data'!$J$2:$J$4201,$I53,'Cleaned Data'!$Y$2:$Y$4201,1),"")</f>
        <v>105.13793103448276</v>
      </c>
    </row>
    <row r="54" spans="1:19">
      <c r="A54" s="10" t="s">
        <v>11347</v>
      </c>
      <c r="B54" t="s">
        <v>11401</v>
      </c>
      <c r="C54" t="s">
        <v>11395</v>
      </c>
      <c r="D54" t="s">
        <v>11413</v>
      </c>
      <c r="E54" t="s">
        <v>11348</v>
      </c>
      <c r="I54" t="s">
        <v>127</v>
      </c>
      <c r="J54">
        <f>IFERROR(AVERAGEIFS('Cleaned Data'!$Q$2:$Q$4201,'Cleaned Data'!$J$2:$J$4201,$I54,'Cleaned Data'!$H$2:$H$4201,J$42,'Cleaned Data'!$Y$2:$Y$4201,1),"")</f>
        <v>115.33333333333333</v>
      </c>
      <c r="K54">
        <f>IFERROR(AVERAGEIFS('Cleaned Data'!$Q$2:$Q$4201,'Cleaned Data'!$J$2:$J$4201,$I54,'Cleaned Data'!$H$2:$H$4201,K$42,'Cleaned Data'!$Y$2:$Y$4201,1),"")</f>
        <v>131</v>
      </c>
      <c r="L54">
        <f>IFERROR(AVERAGEIFS('Cleaned Data'!$Q$2:$Q$4201,'Cleaned Data'!$J$2:$J$4201,$I54,'Cleaned Data'!$H$2:$H$4201,L$42,'Cleaned Data'!$Y$2:$Y$4201,1),"")</f>
        <v>80.25</v>
      </c>
      <c r="M54">
        <f>IFERROR(AVERAGEIFS('Cleaned Data'!$Q$2:$Q$4201,'Cleaned Data'!$J$2:$J$4201,$I54,'Cleaned Data'!$H$2:$H$4201,M$42,'Cleaned Data'!$Y$2:$Y$4201,1),"")</f>
        <v>144.19999999999999</v>
      </c>
      <c r="N54">
        <f>IFERROR(AVERAGEIFS('Cleaned Data'!$Q$2:$Q$4201,'Cleaned Data'!$J$2:$J$4201,$I54,'Cleaned Data'!$H$2:$H$4201,N$42,'Cleaned Data'!$Y$2:$Y$4201,1),"")</f>
        <v>129.25</v>
      </c>
      <c r="O54">
        <f>IFERROR(AVERAGEIFS('Cleaned Data'!$Q$2:$Q$4201,'Cleaned Data'!$J$2:$J$4201,$I54,'Cleaned Data'!$H$2:$H$4201,O$42,'Cleaned Data'!$Y$2:$Y$4201,1),"")</f>
        <v>104.8</v>
      </c>
      <c r="P54">
        <f>IFERROR(AVERAGEIFS('Cleaned Data'!$Q$2:$Q$4201,'Cleaned Data'!$J$2:$J$4201,$I54,'Cleaned Data'!$H$2:$H$4201,P$42,'Cleaned Data'!$Y$2:$Y$4201,1),"")</f>
        <v>114.5625</v>
      </c>
      <c r="Q54">
        <f>IFERROR(AVERAGEIFS('Cleaned Data'!$Q$2:$Q$4201,'Cleaned Data'!$J$2:$J$4201,$I54,'Cleaned Data'!$H$2:$H$4201,Q$42,'Cleaned Data'!$Y$2:$Y$4201,1),"")</f>
        <v>99</v>
      </c>
      <c r="R54">
        <f>IFERROR(AVERAGEIFS('Cleaned Data'!$Q$2:$Q$4201,'Cleaned Data'!$J$2:$J$4201,$I54,'Cleaned Data'!$H$2:$H$4201,R$42,'Cleaned Data'!$Y$2:$Y$4201,1),"")</f>
        <v>81.222222222222229</v>
      </c>
      <c r="S54">
        <f>IFERROR(AVERAGEIFS('Cleaned Data'!$Q$2:$Q$4201,'Cleaned Data'!$J$2:$J$4201,$I54,'Cleaned Data'!$Y$2:$Y$4201,1),"")</f>
        <v>109.9076923076923</v>
      </c>
    </row>
    <row r="55" spans="1:19">
      <c r="A55" s="11" t="s">
        <v>183</v>
      </c>
      <c r="B55">
        <v>1.0887573964497042</v>
      </c>
      <c r="C55">
        <v>1.0673575129533679</v>
      </c>
      <c r="D55">
        <v>1.0610687022900764</v>
      </c>
      <c r="E55">
        <v>1.069767441860465</v>
      </c>
      <c r="I55" t="s">
        <v>145</v>
      </c>
      <c r="J55">
        <f>IFERROR(AVERAGEIFS('Cleaned Data'!$Q$2:$Q$4201,'Cleaned Data'!$J$2:$J$4201,$I55,'Cleaned Data'!$H$2:$H$4201,J$42,'Cleaned Data'!$Y$2:$Y$4201,1),"")</f>
        <v>102.75</v>
      </c>
      <c r="K55">
        <f>IFERROR(AVERAGEIFS('Cleaned Data'!$Q$2:$Q$4201,'Cleaned Data'!$J$2:$J$4201,$I55,'Cleaned Data'!$H$2:$H$4201,K$42,'Cleaned Data'!$Y$2:$Y$4201,1),"")</f>
        <v>110.42857142857143</v>
      </c>
      <c r="L55">
        <f>IFERROR(AVERAGEIFS('Cleaned Data'!$Q$2:$Q$4201,'Cleaned Data'!$J$2:$J$4201,$I55,'Cleaned Data'!$H$2:$H$4201,L$42,'Cleaned Data'!$Y$2:$Y$4201,1),"")</f>
        <v>107.1</v>
      </c>
      <c r="M55">
        <f>IFERROR(AVERAGEIFS('Cleaned Data'!$Q$2:$Q$4201,'Cleaned Data'!$J$2:$J$4201,$I55,'Cleaned Data'!$H$2:$H$4201,M$42,'Cleaned Data'!$Y$2:$Y$4201,1),"")</f>
        <v>105.7</v>
      </c>
      <c r="N55">
        <f>IFERROR(AVERAGEIFS('Cleaned Data'!$Q$2:$Q$4201,'Cleaned Data'!$J$2:$J$4201,$I55,'Cleaned Data'!$H$2:$H$4201,N$42,'Cleaned Data'!$Y$2:$Y$4201,1),"")</f>
        <v>111</v>
      </c>
      <c r="O55">
        <f>IFERROR(AVERAGEIFS('Cleaned Data'!$Q$2:$Q$4201,'Cleaned Data'!$J$2:$J$4201,$I55,'Cleaned Data'!$H$2:$H$4201,O$42,'Cleaned Data'!$Y$2:$Y$4201,1),"")</f>
        <v>115.28571428571429</v>
      </c>
      <c r="P55">
        <f>IFERROR(AVERAGEIFS('Cleaned Data'!$Q$2:$Q$4201,'Cleaned Data'!$J$2:$J$4201,$I55,'Cleaned Data'!$H$2:$H$4201,P$42,'Cleaned Data'!$Y$2:$Y$4201,1),"")</f>
        <v>109.33333333333333</v>
      </c>
      <c r="Q55">
        <f>IFERROR(AVERAGEIFS('Cleaned Data'!$Q$2:$Q$4201,'Cleaned Data'!$J$2:$J$4201,$I55,'Cleaned Data'!$H$2:$H$4201,Q$42,'Cleaned Data'!$Y$2:$Y$4201,1),"")</f>
        <v>120.5</v>
      </c>
      <c r="R55">
        <f>IFERROR(AVERAGEIFS('Cleaned Data'!$Q$2:$Q$4201,'Cleaned Data'!$J$2:$J$4201,$I55,'Cleaned Data'!$H$2:$H$4201,R$42,'Cleaned Data'!$Y$2:$Y$4201,1),"")</f>
        <v>167.5</v>
      </c>
      <c r="S55">
        <f>IFERROR(AVERAGEIFS('Cleaned Data'!$Q$2:$Q$4201,'Cleaned Data'!$J$2:$J$4201,$I55,'Cleaned Data'!$Y$2:$Y$4201,1),"")</f>
        <v>112.2</v>
      </c>
    </row>
    <row r="56" spans="1:19">
      <c r="A56" s="11" t="s">
        <v>66</v>
      </c>
      <c r="B56">
        <v>1.1714285714285715</v>
      </c>
      <c r="C56">
        <v>1.1088607594936708</v>
      </c>
      <c r="D56">
        <v>1.056105610561056</v>
      </c>
      <c r="E56">
        <v>1.1030927835051547</v>
      </c>
      <c r="I56" t="s">
        <v>156</v>
      </c>
      <c r="J56">
        <f>IFERROR(AVERAGEIFS('Cleaned Data'!$Q$2:$Q$4201,'Cleaned Data'!$J$2:$J$4201,$I56,'Cleaned Data'!$H$2:$H$4201,J$42,'Cleaned Data'!$Y$2:$Y$4201,1),"")</f>
        <v>152.71428571428572</v>
      </c>
      <c r="K56">
        <f>IFERROR(AVERAGEIFS('Cleaned Data'!$Q$2:$Q$4201,'Cleaned Data'!$J$2:$J$4201,$I56,'Cleaned Data'!$H$2:$H$4201,K$42,'Cleaned Data'!$Y$2:$Y$4201,1),"")</f>
        <v>145.5</v>
      </c>
      <c r="L56">
        <f>IFERROR(AVERAGEIFS('Cleaned Data'!$Q$2:$Q$4201,'Cleaned Data'!$J$2:$J$4201,$I56,'Cleaned Data'!$H$2:$H$4201,L$42,'Cleaned Data'!$Y$2:$Y$4201,1),"")</f>
        <v>94.727272727272734</v>
      </c>
      <c r="M56">
        <f>IFERROR(AVERAGEIFS('Cleaned Data'!$Q$2:$Q$4201,'Cleaned Data'!$J$2:$J$4201,$I56,'Cleaned Data'!$H$2:$H$4201,M$42,'Cleaned Data'!$Y$2:$Y$4201,1),"")</f>
        <v>123.28571428571429</v>
      </c>
      <c r="N56">
        <f>IFERROR(AVERAGEIFS('Cleaned Data'!$Q$2:$Q$4201,'Cleaned Data'!$J$2:$J$4201,$I56,'Cleaned Data'!$H$2:$H$4201,N$42,'Cleaned Data'!$Y$2:$Y$4201,1),"")</f>
        <v>94.5</v>
      </c>
      <c r="O56">
        <f>IFERROR(AVERAGEIFS('Cleaned Data'!$Q$2:$Q$4201,'Cleaned Data'!$J$2:$J$4201,$I56,'Cleaned Data'!$H$2:$H$4201,O$42,'Cleaned Data'!$Y$2:$Y$4201,1),"")</f>
        <v>143.19999999999999</v>
      </c>
      <c r="P56">
        <f>IFERROR(AVERAGEIFS('Cleaned Data'!$Q$2:$Q$4201,'Cleaned Data'!$J$2:$J$4201,$I56,'Cleaned Data'!$H$2:$H$4201,P$42,'Cleaned Data'!$Y$2:$Y$4201,1),"")</f>
        <v>114.16666666666667</v>
      </c>
      <c r="Q56">
        <f>IFERROR(AVERAGEIFS('Cleaned Data'!$Q$2:$Q$4201,'Cleaned Data'!$J$2:$J$4201,$I56,'Cleaned Data'!$H$2:$H$4201,Q$42,'Cleaned Data'!$Y$2:$Y$4201,1),"")</f>
        <v>104.71428571428571</v>
      </c>
      <c r="R56">
        <f>IFERROR(AVERAGEIFS('Cleaned Data'!$Q$2:$Q$4201,'Cleaned Data'!$J$2:$J$4201,$I56,'Cleaned Data'!$H$2:$H$4201,R$42,'Cleaned Data'!$Y$2:$Y$4201,1),"")</f>
        <v>132.5</v>
      </c>
      <c r="S56">
        <f>IFERROR(AVERAGEIFS('Cleaned Data'!$Q$2:$Q$4201,'Cleaned Data'!$J$2:$J$4201,$I56,'Cleaned Data'!$Y$2:$Y$4201,1),"")</f>
        <v>118.73015873015873</v>
      </c>
    </row>
    <row r="57" spans="1:19">
      <c r="A57" s="11" t="s">
        <v>19</v>
      </c>
      <c r="B57">
        <v>1.0828729281767955</v>
      </c>
      <c r="C57">
        <v>1.139344262295082</v>
      </c>
      <c r="D57">
        <v>1.1024734982332156</v>
      </c>
      <c r="E57">
        <v>1.1144578313253013</v>
      </c>
      <c r="I57" t="s">
        <v>86</v>
      </c>
      <c r="J57">
        <f>IFERROR(AVERAGEIFS('Cleaned Data'!$Q$2:$Q$4201,'Cleaned Data'!$J$2:$J$4201,$I57,'Cleaned Data'!$H$2:$H$4201,J$42,'Cleaned Data'!$Y$2:$Y$4201,1),"")</f>
        <v>106.53846153846153</v>
      </c>
      <c r="K57">
        <f>IFERROR(AVERAGEIFS('Cleaned Data'!$Q$2:$Q$4201,'Cleaned Data'!$J$2:$J$4201,$I57,'Cleaned Data'!$H$2:$H$4201,K$42,'Cleaned Data'!$Y$2:$Y$4201,1),"")</f>
        <v>118</v>
      </c>
      <c r="L57">
        <f>IFERROR(AVERAGEIFS('Cleaned Data'!$Q$2:$Q$4201,'Cleaned Data'!$J$2:$J$4201,$I57,'Cleaned Data'!$H$2:$H$4201,L$42,'Cleaned Data'!$Y$2:$Y$4201,1),"")</f>
        <v>105.1</v>
      </c>
      <c r="M57">
        <f>IFERROR(AVERAGEIFS('Cleaned Data'!$Q$2:$Q$4201,'Cleaned Data'!$J$2:$J$4201,$I57,'Cleaned Data'!$H$2:$H$4201,M$42,'Cleaned Data'!$Y$2:$Y$4201,1),"")</f>
        <v>99.8</v>
      </c>
      <c r="N57">
        <f>IFERROR(AVERAGEIFS('Cleaned Data'!$Q$2:$Q$4201,'Cleaned Data'!$J$2:$J$4201,$I57,'Cleaned Data'!$H$2:$H$4201,N$42,'Cleaned Data'!$Y$2:$Y$4201,1),"")</f>
        <v>90</v>
      </c>
      <c r="O57">
        <f>IFERROR(AVERAGEIFS('Cleaned Data'!$Q$2:$Q$4201,'Cleaned Data'!$J$2:$J$4201,$I57,'Cleaned Data'!$H$2:$H$4201,O$42,'Cleaned Data'!$Y$2:$Y$4201,1),"")</f>
        <v>108.88888888888889</v>
      </c>
      <c r="P57">
        <f>IFERROR(AVERAGEIFS('Cleaned Data'!$Q$2:$Q$4201,'Cleaned Data'!$J$2:$J$4201,$I57,'Cleaned Data'!$H$2:$H$4201,P$42,'Cleaned Data'!$Y$2:$Y$4201,1),"")</f>
        <v>68.571428571428569</v>
      </c>
      <c r="Q57">
        <f>IFERROR(AVERAGEIFS('Cleaned Data'!$Q$2:$Q$4201,'Cleaned Data'!$J$2:$J$4201,$I57,'Cleaned Data'!$H$2:$H$4201,Q$42,'Cleaned Data'!$Y$2:$Y$4201,1),"")</f>
        <v>100</v>
      </c>
      <c r="R57">
        <f>IFERROR(AVERAGEIFS('Cleaned Data'!$Q$2:$Q$4201,'Cleaned Data'!$J$2:$J$4201,$I57,'Cleaned Data'!$H$2:$H$4201,R$42,'Cleaned Data'!$Y$2:$Y$4201,1),"")</f>
        <v>116.71428571428571</v>
      </c>
      <c r="S57">
        <f>IFERROR(AVERAGEIFS('Cleaned Data'!$Q$2:$Q$4201,'Cleaned Data'!$J$2:$J$4201,$I57,'Cleaned Data'!$Y$2:$Y$4201,1),"")</f>
        <v>101.25714285714285</v>
      </c>
    </row>
    <row r="58" spans="1:19">
      <c r="A58" s="11" t="s">
        <v>37</v>
      </c>
      <c r="B58">
        <v>1.0778443113772456</v>
      </c>
      <c r="C58">
        <v>1.1021505376344085</v>
      </c>
      <c r="D58">
        <v>1.1161290322580646</v>
      </c>
      <c r="E58">
        <v>1.1024734982332156</v>
      </c>
      <c r="I58" t="s">
        <v>23</v>
      </c>
      <c r="J58">
        <f>IFERROR(AVERAGEIFS('Cleaned Data'!$Q$2:$Q$4201,'Cleaned Data'!$J$2:$J$4201,$I58,'Cleaned Data'!$H$2:$H$4201,J$42,'Cleaned Data'!$Y$2:$Y$4201,1),"")</f>
        <v>123</v>
      </c>
      <c r="K58">
        <f>IFERROR(AVERAGEIFS('Cleaned Data'!$Q$2:$Q$4201,'Cleaned Data'!$J$2:$J$4201,$I58,'Cleaned Data'!$H$2:$H$4201,K$42,'Cleaned Data'!$Y$2:$Y$4201,1),"")</f>
        <v>108.4</v>
      </c>
      <c r="L58">
        <f>IFERROR(AVERAGEIFS('Cleaned Data'!$Q$2:$Q$4201,'Cleaned Data'!$J$2:$J$4201,$I58,'Cleaned Data'!$H$2:$H$4201,L$42,'Cleaned Data'!$Y$2:$Y$4201,1),"")</f>
        <v>92</v>
      </c>
      <c r="M58">
        <f>IFERROR(AVERAGEIFS('Cleaned Data'!$Q$2:$Q$4201,'Cleaned Data'!$J$2:$J$4201,$I58,'Cleaned Data'!$H$2:$H$4201,M$42,'Cleaned Data'!$Y$2:$Y$4201,1),"")</f>
        <v>105.125</v>
      </c>
      <c r="N58">
        <f>IFERROR(AVERAGEIFS('Cleaned Data'!$Q$2:$Q$4201,'Cleaned Data'!$J$2:$J$4201,$I58,'Cleaned Data'!$H$2:$H$4201,N$42,'Cleaned Data'!$Y$2:$Y$4201,1),"")</f>
        <v>124.875</v>
      </c>
      <c r="O58">
        <f>IFERROR(AVERAGEIFS('Cleaned Data'!$Q$2:$Q$4201,'Cleaned Data'!$J$2:$J$4201,$I58,'Cleaned Data'!$H$2:$H$4201,O$42,'Cleaned Data'!$Y$2:$Y$4201,1),"")</f>
        <v>67.5</v>
      </c>
      <c r="P58">
        <f>IFERROR(AVERAGEIFS('Cleaned Data'!$Q$2:$Q$4201,'Cleaned Data'!$J$2:$J$4201,$I58,'Cleaned Data'!$H$2:$H$4201,P$42,'Cleaned Data'!$Y$2:$Y$4201,1),"")</f>
        <v>127</v>
      </c>
      <c r="Q58">
        <f>IFERROR(AVERAGEIFS('Cleaned Data'!$Q$2:$Q$4201,'Cleaned Data'!$J$2:$J$4201,$I58,'Cleaned Data'!$H$2:$H$4201,Q$42,'Cleaned Data'!$Y$2:$Y$4201,1),"")</f>
        <v>87.111111111111114</v>
      </c>
      <c r="R58">
        <f>IFERROR(AVERAGEIFS('Cleaned Data'!$Q$2:$Q$4201,'Cleaned Data'!$J$2:$J$4201,$I58,'Cleaned Data'!$H$2:$H$4201,R$42,'Cleaned Data'!$Y$2:$Y$4201,1),"")</f>
        <v>148</v>
      </c>
      <c r="S58">
        <f>IFERROR(AVERAGEIFS('Cleaned Data'!$Q$2:$Q$4201,'Cleaned Data'!$J$2:$J$4201,$I58,'Cleaned Data'!$Y$2:$Y$4201,1),"")</f>
        <v>105.77966101694915</v>
      </c>
    </row>
    <row r="59" spans="1:19">
      <c r="A59" s="11" t="s">
        <v>53</v>
      </c>
      <c r="B59">
        <v>1.0909090909090908</v>
      </c>
      <c r="C59">
        <v>1.1349206349206349</v>
      </c>
      <c r="D59">
        <v>1.1137123745819397</v>
      </c>
      <c r="E59">
        <v>1.1191335740072201</v>
      </c>
      <c r="I59" t="s">
        <v>93</v>
      </c>
      <c r="J59">
        <f>IFERROR(AVERAGEIFS('Cleaned Data'!$Q$2:$Q$4201,'Cleaned Data'!$J$2:$J$4201,$I59,'Cleaned Data'!$H$2:$H$4201,J$42,'Cleaned Data'!$Y$2:$Y$4201,1),"")</f>
        <v>119.2</v>
      </c>
      <c r="K59">
        <f>IFERROR(AVERAGEIFS('Cleaned Data'!$Q$2:$Q$4201,'Cleaned Data'!$J$2:$J$4201,$I59,'Cleaned Data'!$H$2:$H$4201,K$42,'Cleaned Data'!$Y$2:$Y$4201,1),"")</f>
        <v>91.333333333333329</v>
      </c>
      <c r="L59">
        <f>IFERROR(AVERAGEIFS('Cleaned Data'!$Q$2:$Q$4201,'Cleaned Data'!$J$2:$J$4201,$I59,'Cleaned Data'!$H$2:$H$4201,L$42,'Cleaned Data'!$Y$2:$Y$4201,1),"")</f>
        <v>79.099999999999994</v>
      </c>
      <c r="M59">
        <f>IFERROR(AVERAGEIFS('Cleaned Data'!$Q$2:$Q$4201,'Cleaned Data'!$J$2:$J$4201,$I59,'Cleaned Data'!$H$2:$H$4201,M$42,'Cleaned Data'!$Y$2:$Y$4201,1),"")</f>
        <v>147.75</v>
      </c>
      <c r="N59">
        <f>IFERROR(AVERAGEIFS('Cleaned Data'!$Q$2:$Q$4201,'Cleaned Data'!$J$2:$J$4201,$I59,'Cleaned Data'!$H$2:$H$4201,N$42,'Cleaned Data'!$Y$2:$Y$4201,1),"")</f>
        <v>76</v>
      </c>
      <c r="O59">
        <f>IFERROR(AVERAGEIFS('Cleaned Data'!$Q$2:$Q$4201,'Cleaned Data'!$J$2:$J$4201,$I59,'Cleaned Data'!$H$2:$H$4201,O$42,'Cleaned Data'!$Y$2:$Y$4201,1),"")</f>
        <v>130.11111111111111</v>
      </c>
      <c r="P59">
        <f>IFERROR(AVERAGEIFS('Cleaned Data'!$Q$2:$Q$4201,'Cleaned Data'!$J$2:$J$4201,$I59,'Cleaned Data'!$H$2:$H$4201,P$42,'Cleaned Data'!$Y$2:$Y$4201,1),"")</f>
        <v>141.6</v>
      </c>
      <c r="Q59">
        <f>IFERROR(AVERAGEIFS('Cleaned Data'!$Q$2:$Q$4201,'Cleaned Data'!$J$2:$J$4201,$I59,'Cleaned Data'!$H$2:$H$4201,Q$42,'Cleaned Data'!$Y$2:$Y$4201,1),"")</f>
        <v>65</v>
      </c>
      <c r="R59">
        <f>IFERROR(AVERAGEIFS('Cleaned Data'!$Q$2:$Q$4201,'Cleaned Data'!$J$2:$J$4201,$I59,'Cleaned Data'!$H$2:$H$4201,R$42,'Cleaned Data'!$Y$2:$Y$4201,1),"")</f>
        <v>128.19999999999999</v>
      </c>
      <c r="S59">
        <f>IFERROR(AVERAGEIFS('Cleaned Data'!$Q$2:$Q$4201,'Cleaned Data'!$J$2:$J$4201,$I59,'Cleaned Data'!$Y$2:$Y$4201,1),"")</f>
        <v>107.47540983606558</v>
      </c>
    </row>
    <row r="60" spans="1:19">
      <c r="A60" s="11" t="s">
        <v>11348</v>
      </c>
      <c r="B60">
        <v>1.1028368794326242</v>
      </c>
      <c r="C60">
        <v>1.110173958882446</v>
      </c>
      <c r="D60">
        <v>1.0905971173644475</v>
      </c>
      <c r="E60">
        <v>1.1019047619047619</v>
      </c>
      <c r="I60" t="s">
        <v>268</v>
      </c>
      <c r="J60">
        <f>IFERROR(AVERAGEIFS('Cleaned Data'!$Q$2:$Q$4201,'Cleaned Data'!$J$2:$J$4201,$I60,'Cleaned Data'!$H$2:$H$4201,J$42,'Cleaned Data'!$Y$2:$Y$4201,1),"")</f>
        <v>111.4</v>
      </c>
      <c r="K60">
        <f>IFERROR(AVERAGEIFS('Cleaned Data'!$Q$2:$Q$4201,'Cleaned Data'!$J$2:$J$4201,$I60,'Cleaned Data'!$H$2:$H$4201,K$42,'Cleaned Data'!$Y$2:$Y$4201,1),"")</f>
        <v>101.875</v>
      </c>
      <c r="L60">
        <f>IFERROR(AVERAGEIFS('Cleaned Data'!$Q$2:$Q$4201,'Cleaned Data'!$J$2:$J$4201,$I60,'Cleaned Data'!$H$2:$H$4201,L$42,'Cleaned Data'!$Y$2:$Y$4201,1),"")</f>
        <v>98.5</v>
      </c>
      <c r="M60">
        <f>IFERROR(AVERAGEIFS('Cleaned Data'!$Q$2:$Q$4201,'Cleaned Data'!$J$2:$J$4201,$I60,'Cleaned Data'!$H$2:$H$4201,M$42,'Cleaned Data'!$Y$2:$Y$4201,1),"")</f>
        <v>106.33333333333333</v>
      </c>
      <c r="N60">
        <f>IFERROR(AVERAGEIFS('Cleaned Data'!$Q$2:$Q$4201,'Cleaned Data'!$J$2:$J$4201,$I60,'Cleaned Data'!$H$2:$H$4201,N$42,'Cleaned Data'!$Y$2:$Y$4201,1),"")</f>
        <v>103.66666666666667</v>
      </c>
      <c r="O60">
        <f>IFERROR(AVERAGEIFS('Cleaned Data'!$Q$2:$Q$4201,'Cleaned Data'!$J$2:$J$4201,$I60,'Cleaned Data'!$H$2:$H$4201,O$42,'Cleaned Data'!$Y$2:$Y$4201,1),"")</f>
        <v>144</v>
      </c>
      <c r="P60">
        <f>IFERROR(AVERAGEIFS('Cleaned Data'!$Q$2:$Q$4201,'Cleaned Data'!$J$2:$J$4201,$I60,'Cleaned Data'!$H$2:$H$4201,P$42,'Cleaned Data'!$Y$2:$Y$4201,1),"")</f>
        <v>172.11111111111111</v>
      </c>
      <c r="Q60">
        <f>IFERROR(AVERAGEIFS('Cleaned Data'!$Q$2:$Q$4201,'Cleaned Data'!$J$2:$J$4201,$I60,'Cleaned Data'!$H$2:$H$4201,Q$42,'Cleaned Data'!$Y$2:$Y$4201,1),"")</f>
        <v>98</v>
      </c>
      <c r="R60">
        <f>IFERROR(AVERAGEIFS('Cleaned Data'!$Q$2:$Q$4201,'Cleaned Data'!$J$2:$J$4201,$I60,'Cleaned Data'!$H$2:$H$4201,R$42,'Cleaned Data'!$Y$2:$Y$4201,1),"")</f>
        <v>99.8</v>
      </c>
      <c r="S60">
        <f>IFERROR(AVERAGEIFS('Cleaned Data'!$Q$2:$Q$4201,'Cleaned Data'!$J$2:$J$4201,$I60,'Cleaned Data'!$Y$2:$Y$4201,1),"")</f>
        <v>118.5</v>
      </c>
    </row>
    <row r="61" spans="1:19">
      <c r="I61" t="s">
        <v>232</v>
      </c>
      <c r="J61">
        <f>IFERROR(AVERAGEIFS('Cleaned Data'!$Q$2:$Q$4201,'Cleaned Data'!$J$2:$J$4201,$I61,'Cleaned Data'!$H$2:$H$4201,J$42,'Cleaned Data'!$Y$2:$Y$4201,1),"")</f>
        <v>97.285714285714292</v>
      </c>
      <c r="K61">
        <f>IFERROR(AVERAGEIFS('Cleaned Data'!$Q$2:$Q$4201,'Cleaned Data'!$J$2:$J$4201,$I61,'Cleaned Data'!$H$2:$H$4201,K$42,'Cleaned Data'!$Y$2:$Y$4201,1),"")</f>
        <v>87.666666666666671</v>
      </c>
      <c r="L61">
        <f>IFERROR(AVERAGEIFS('Cleaned Data'!$Q$2:$Q$4201,'Cleaned Data'!$J$2:$J$4201,$I61,'Cleaned Data'!$H$2:$H$4201,L$42,'Cleaned Data'!$Y$2:$Y$4201,1),"")</f>
        <v>104.6</v>
      </c>
      <c r="M61">
        <f>IFERROR(AVERAGEIFS('Cleaned Data'!$Q$2:$Q$4201,'Cleaned Data'!$J$2:$J$4201,$I61,'Cleaned Data'!$H$2:$H$4201,M$42,'Cleaned Data'!$Y$2:$Y$4201,1),"")</f>
        <v>130</v>
      </c>
      <c r="N61">
        <f>IFERROR(AVERAGEIFS('Cleaned Data'!$Q$2:$Q$4201,'Cleaned Data'!$J$2:$J$4201,$I61,'Cleaned Data'!$H$2:$H$4201,N$42,'Cleaned Data'!$Y$2:$Y$4201,1),"")</f>
        <v>84.5</v>
      </c>
      <c r="O61">
        <f>IFERROR(AVERAGEIFS('Cleaned Data'!$Q$2:$Q$4201,'Cleaned Data'!$J$2:$J$4201,$I61,'Cleaned Data'!$H$2:$H$4201,O$42,'Cleaned Data'!$Y$2:$Y$4201,1),"")</f>
        <v>111.625</v>
      </c>
      <c r="P61">
        <f>IFERROR(AVERAGEIFS('Cleaned Data'!$Q$2:$Q$4201,'Cleaned Data'!$J$2:$J$4201,$I61,'Cleaned Data'!$H$2:$H$4201,P$42,'Cleaned Data'!$Y$2:$Y$4201,1),"")</f>
        <v>81.5</v>
      </c>
      <c r="Q61">
        <f>IFERROR(AVERAGEIFS('Cleaned Data'!$Q$2:$Q$4201,'Cleaned Data'!$J$2:$J$4201,$I61,'Cleaned Data'!$H$2:$H$4201,Q$42,'Cleaned Data'!$Y$2:$Y$4201,1),"")</f>
        <v>101</v>
      </c>
      <c r="R61">
        <f>IFERROR(AVERAGEIFS('Cleaned Data'!$Q$2:$Q$4201,'Cleaned Data'!$J$2:$J$4201,$I61,'Cleaned Data'!$H$2:$H$4201,R$42,'Cleaned Data'!$Y$2:$Y$4201,1),"")</f>
        <v>124</v>
      </c>
      <c r="S61">
        <f>IFERROR(AVERAGEIFS('Cleaned Data'!$Q$2:$Q$4201,'Cleaned Data'!$J$2:$J$4201,$I61,'Cleaned Data'!$Y$2:$Y$4201,1),"")</f>
        <v>102</v>
      </c>
    </row>
    <row r="62" spans="1:19">
      <c r="I62" t="s">
        <v>274</v>
      </c>
      <c r="J62">
        <f>IFERROR(AVERAGEIFS('Cleaned Data'!$Q$2:$Q$4201,'Cleaned Data'!$J$2:$J$4201,$I62,'Cleaned Data'!$H$2:$H$4201,J$42,'Cleaned Data'!$Y$2:$Y$4201,1),"")</f>
        <v>111</v>
      </c>
      <c r="K62">
        <f>IFERROR(AVERAGEIFS('Cleaned Data'!$Q$2:$Q$4201,'Cleaned Data'!$J$2:$J$4201,$I62,'Cleaned Data'!$H$2:$H$4201,K$42,'Cleaned Data'!$Y$2:$Y$4201,1),"")</f>
        <v>119.63636363636364</v>
      </c>
      <c r="L62">
        <f>IFERROR(AVERAGEIFS('Cleaned Data'!$Q$2:$Q$4201,'Cleaned Data'!$J$2:$J$4201,$I62,'Cleaned Data'!$H$2:$H$4201,L$42,'Cleaned Data'!$Y$2:$Y$4201,1),"")</f>
        <v>140</v>
      </c>
      <c r="M62">
        <f>IFERROR(AVERAGEIFS('Cleaned Data'!$Q$2:$Q$4201,'Cleaned Data'!$J$2:$J$4201,$I62,'Cleaned Data'!$H$2:$H$4201,M$42,'Cleaned Data'!$Y$2:$Y$4201,1),"")</f>
        <v>91.6</v>
      </c>
      <c r="N62">
        <f>IFERROR(AVERAGEIFS('Cleaned Data'!$Q$2:$Q$4201,'Cleaned Data'!$J$2:$J$4201,$I62,'Cleaned Data'!$H$2:$H$4201,N$42,'Cleaned Data'!$Y$2:$Y$4201,1),"")</f>
        <v>116.5</v>
      </c>
      <c r="O62">
        <f>IFERROR(AVERAGEIFS('Cleaned Data'!$Q$2:$Q$4201,'Cleaned Data'!$J$2:$J$4201,$I62,'Cleaned Data'!$H$2:$H$4201,O$42,'Cleaned Data'!$Y$2:$Y$4201,1),"")</f>
        <v>100.75</v>
      </c>
      <c r="P62">
        <f>IFERROR(AVERAGEIFS('Cleaned Data'!$Q$2:$Q$4201,'Cleaned Data'!$J$2:$J$4201,$I62,'Cleaned Data'!$H$2:$H$4201,P$42,'Cleaned Data'!$Y$2:$Y$4201,1),"")</f>
        <v>82</v>
      </c>
      <c r="Q62">
        <f>IFERROR(AVERAGEIFS('Cleaned Data'!$Q$2:$Q$4201,'Cleaned Data'!$J$2:$J$4201,$I62,'Cleaned Data'!$H$2:$H$4201,Q$42,'Cleaned Data'!$Y$2:$Y$4201,1),"")</f>
        <v>131</v>
      </c>
      <c r="R62">
        <f>IFERROR(AVERAGEIFS('Cleaned Data'!$Q$2:$Q$4201,'Cleaned Data'!$J$2:$J$4201,$I62,'Cleaned Data'!$H$2:$H$4201,R$42,'Cleaned Data'!$Y$2:$Y$4201,1),"")</f>
        <v>104.6</v>
      </c>
      <c r="S62">
        <f>IFERROR(AVERAGEIFS('Cleaned Data'!$Q$2:$Q$4201,'Cleaned Data'!$J$2:$J$4201,$I62,'Cleaned Data'!$Y$2:$Y$4201,1),"")</f>
        <v>111.53703703703704</v>
      </c>
    </row>
    <row r="63" spans="1:19" ht="21">
      <c r="A63" s="17" t="s">
        <v>13146</v>
      </c>
      <c r="B63" s="17" t="s">
        <v>42</v>
      </c>
      <c r="C63" s="17" t="s">
        <v>100</v>
      </c>
      <c r="D63" s="17" t="s">
        <v>25</v>
      </c>
      <c r="E63" s="17" t="s">
        <v>58</v>
      </c>
      <c r="F63" s="17" t="s">
        <v>33</v>
      </c>
      <c r="G63" s="17" t="s">
        <v>11348</v>
      </c>
      <c r="I63" t="s">
        <v>80</v>
      </c>
      <c r="J63">
        <f>IFERROR(AVERAGEIFS('Cleaned Data'!$Q$2:$Q$4201,'Cleaned Data'!$J$2:$J$4201,$I63,'Cleaned Data'!$H$2:$H$4201,J$42,'Cleaned Data'!$Y$2:$Y$4201,1),"")</f>
        <v>138.66666666666666</v>
      </c>
      <c r="K63">
        <f>IFERROR(AVERAGEIFS('Cleaned Data'!$Q$2:$Q$4201,'Cleaned Data'!$J$2:$J$4201,$I63,'Cleaned Data'!$H$2:$H$4201,K$42,'Cleaned Data'!$Y$2:$Y$4201,1),"")</f>
        <v>96.6</v>
      </c>
      <c r="L63">
        <f>IFERROR(AVERAGEIFS('Cleaned Data'!$Q$2:$Q$4201,'Cleaned Data'!$J$2:$J$4201,$I63,'Cleaned Data'!$H$2:$H$4201,L$42,'Cleaned Data'!$Y$2:$Y$4201,1),"")</f>
        <v>93.8</v>
      </c>
      <c r="M63">
        <f>IFERROR(AVERAGEIFS('Cleaned Data'!$Q$2:$Q$4201,'Cleaned Data'!$J$2:$J$4201,$I63,'Cleaned Data'!$H$2:$H$4201,M$42,'Cleaned Data'!$Y$2:$Y$4201,1),"")</f>
        <v>116.5</v>
      </c>
      <c r="N63">
        <f>IFERROR(AVERAGEIFS('Cleaned Data'!$Q$2:$Q$4201,'Cleaned Data'!$J$2:$J$4201,$I63,'Cleaned Data'!$H$2:$H$4201,N$42,'Cleaned Data'!$Y$2:$Y$4201,1),"")</f>
        <v>137.85714285714286</v>
      </c>
      <c r="O63">
        <f>IFERROR(AVERAGEIFS('Cleaned Data'!$Q$2:$Q$4201,'Cleaned Data'!$J$2:$J$4201,$I63,'Cleaned Data'!$H$2:$H$4201,O$42,'Cleaned Data'!$Y$2:$Y$4201,1),"")</f>
        <v>87.428571428571431</v>
      </c>
      <c r="P63">
        <f>IFERROR(AVERAGEIFS('Cleaned Data'!$Q$2:$Q$4201,'Cleaned Data'!$J$2:$J$4201,$I63,'Cleaned Data'!$H$2:$H$4201,P$42,'Cleaned Data'!$Y$2:$Y$4201,1),"")</f>
        <v>72.75</v>
      </c>
      <c r="Q63">
        <f>IFERROR(AVERAGEIFS('Cleaned Data'!$Q$2:$Q$4201,'Cleaned Data'!$J$2:$J$4201,$I63,'Cleaned Data'!$H$2:$H$4201,Q$42,'Cleaned Data'!$Y$2:$Y$4201,1),"")</f>
        <v>118.83333333333333</v>
      </c>
      <c r="R63">
        <f>IFERROR(AVERAGEIFS('Cleaned Data'!$Q$2:$Q$4201,'Cleaned Data'!$J$2:$J$4201,$I63,'Cleaned Data'!$H$2:$H$4201,R$42,'Cleaned Data'!$Y$2:$Y$4201,1),"")</f>
        <v>126.33333333333333</v>
      </c>
      <c r="S63">
        <f>IFERROR(AVERAGEIFS('Cleaned Data'!$Q$2:$Q$4201,'Cleaned Data'!$J$2:$J$4201,$I63,'Cleaned Data'!$Y$2:$Y$4201,1),"")</f>
        <v>111.96153846153847</v>
      </c>
    </row>
    <row r="64" spans="1:19">
      <c r="A64" t="s">
        <v>115</v>
      </c>
      <c r="B64" s="9">
        <f>IFERROR(COUNTIFS('Cleaned Data'!$E$2:$E$4201,$A64,'Cleaned Data'!$U$2:$U$4201,B$63,'Cleaned Data'!$W$2:$W$4201,"Won")/(COUNTIFS('Cleaned Data'!$E$2:$E$4201,$A64,'Cleaned Data'!$U$2:$U$4201,B$63,'Cleaned Data'!$W$2:$W$4201,"Won")+COUNTIFS('Cleaned Data'!$E$2:$E$4201,$A64,'Cleaned Data'!$U$2:$U$4201,B$63,'Cleaned Data'!$W$2:$W$4201,"Lost")),"")</f>
        <v>0</v>
      </c>
      <c r="C64" s="9">
        <f>IFERROR(COUNTIFS('Cleaned Data'!$E$2:$E$4201,$A64,'Cleaned Data'!$U$2:$U$4201,C$63,'Cleaned Data'!$W$2:$W$4201,"Won")/(COUNTIFS('Cleaned Data'!$E$2:$E$4201,$A64,'Cleaned Data'!$U$2:$U$4201,C$63,'Cleaned Data'!$W$2:$W$4201,"Won")+COUNTIFS('Cleaned Data'!$E$2:$E$4201,$A64,'Cleaned Data'!$U$2:$U$4201,C$63,'Cleaned Data'!$W$2:$W$4201,"Lost")),"")</f>
        <v>0</v>
      </c>
      <c r="D64" s="9">
        <f>IFERROR(COUNTIFS('Cleaned Data'!$E$2:$E$4201,$A64,'Cleaned Data'!$U$2:$U$4201,D$63,'Cleaned Data'!$W$2:$W$4201,"Won")/(COUNTIFS('Cleaned Data'!$E$2:$E$4201,$A64,'Cleaned Data'!$U$2:$U$4201,D$63,'Cleaned Data'!$W$2:$W$4201,"Won")+COUNTIFS('Cleaned Data'!$E$2:$E$4201,$A64,'Cleaned Data'!$U$2:$U$4201,D$63,'Cleaned Data'!$W$2:$W$4201,"Lost")),"")</f>
        <v>0</v>
      </c>
      <c r="E64" s="9">
        <f>IFERROR(COUNTIFS('Cleaned Data'!$E$2:$E$4201,$A64,'Cleaned Data'!$U$2:$U$4201,E$63,'Cleaned Data'!$W$2:$W$4201,"Won")/(COUNTIFS('Cleaned Data'!$E$2:$E$4201,$A64,'Cleaned Data'!$U$2:$U$4201,E$63,'Cleaned Data'!$W$2:$W$4201,"Won")+COUNTIFS('Cleaned Data'!$E$2:$E$4201,$A64,'Cleaned Data'!$U$2:$U$4201,E$63,'Cleaned Data'!$W$2:$W$4201,"Lost")),"")</f>
        <v>0</v>
      </c>
      <c r="F64" s="9">
        <f>IFERROR(COUNTIFS('Cleaned Data'!$E$2:$E$4201,$A64,'Cleaned Data'!$U$2:$U$4201,F$63,'Cleaned Data'!$W$2:$W$4201,"Won")/(COUNTIFS('Cleaned Data'!$E$2:$E$4201,$A64,'Cleaned Data'!$U$2:$U$4201,F$63,'Cleaned Data'!$W$2:$W$4201,"Won")+COUNTIFS('Cleaned Data'!$E$2:$E$4201,$A64,'Cleaned Data'!$U$2:$U$4201,F$63,'Cleaned Data'!$W$2:$W$4201,"Lost")),"")</f>
        <v>0</v>
      </c>
      <c r="G64" s="9">
        <f>IFERROR(COUNTIFS('Cleaned Data'!$E$2:$E$4201,$A64,'Cleaned Data'!$W$2:$W$4201,"Won")/(COUNTIFS('Cleaned Data'!$E$2:$E$4201,$A64,'Cleaned Data'!$W$2:$W$4201,"Won")+COUNTIFS('Cleaned Data'!$E$2:$E$4201,$A64,'Cleaned Data'!$W$2:$W$4201,"Lost")),"")</f>
        <v>0</v>
      </c>
      <c r="I64" t="s">
        <v>237</v>
      </c>
      <c r="J64">
        <f>IFERROR(AVERAGEIFS('Cleaned Data'!$Q$2:$Q$4201,'Cleaned Data'!$J$2:$J$4201,$I64,'Cleaned Data'!$H$2:$H$4201,J$42,'Cleaned Data'!$Y$2:$Y$4201,1),"")</f>
        <v>66.857142857142861</v>
      </c>
      <c r="K64">
        <f>IFERROR(AVERAGEIFS('Cleaned Data'!$Q$2:$Q$4201,'Cleaned Data'!$J$2:$J$4201,$I64,'Cleaned Data'!$H$2:$H$4201,K$42,'Cleaned Data'!$Y$2:$Y$4201,1),"")</f>
        <v>87.8</v>
      </c>
      <c r="L64">
        <f>IFERROR(AVERAGEIFS('Cleaned Data'!$Q$2:$Q$4201,'Cleaned Data'!$J$2:$J$4201,$I64,'Cleaned Data'!$H$2:$H$4201,L$42,'Cleaned Data'!$Y$2:$Y$4201,1),"")</f>
        <v>133.28571428571428</v>
      </c>
      <c r="M64">
        <f>IFERROR(AVERAGEIFS('Cleaned Data'!$Q$2:$Q$4201,'Cleaned Data'!$J$2:$J$4201,$I64,'Cleaned Data'!$H$2:$H$4201,M$42,'Cleaned Data'!$Y$2:$Y$4201,1),"")</f>
        <v>67</v>
      </c>
      <c r="N64">
        <f>IFERROR(AVERAGEIFS('Cleaned Data'!$Q$2:$Q$4201,'Cleaned Data'!$J$2:$J$4201,$I64,'Cleaned Data'!$H$2:$H$4201,N$42,'Cleaned Data'!$Y$2:$Y$4201,1),"")</f>
        <v>157</v>
      </c>
      <c r="O64">
        <f>IFERROR(AVERAGEIFS('Cleaned Data'!$Q$2:$Q$4201,'Cleaned Data'!$J$2:$J$4201,$I64,'Cleaned Data'!$H$2:$H$4201,O$42,'Cleaned Data'!$Y$2:$Y$4201,1),"")</f>
        <v>149.77777777777777</v>
      </c>
      <c r="P64">
        <f>IFERROR(AVERAGEIFS('Cleaned Data'!$Q$2:$Q$4201,'Cleaned Data'!$J$2:$J$4201,$I64,'Cleaned Data'!$H$2:$H$4201,P$42,'Cleaned Data'!$Y$2:$Y$4201,1),"")</f>
        <v>89.454545454545453</v>
      </c>
      <c r="Q64">
        <f>IFERROR(AVERAGEIFS('Cleaned Data'!$Q$2:$Q$4201,'Cleaned Data'!$J$2:$J$4201,$I64,'Cleaned Data'!$H$2:$H$4201,Q$42,'Cleaned Data'!$Y$2:$Y$4201,1),"")</f>
        <v>104.5</v>
      </c>
      <c r="R64">
        <f>IFERROR(AVERAGEIFS('Cleaned Data'!$Q$2:$Q$4201,'Cleaned Data'!$J$2:$J$4201,$I64,'Cleaned Data'!$H$2:$H$4201,R$42,'Cleaned Data'!$Y$2:$Y$4201,1),"")</f>
        <v>124.71428571428571</v>
      </c>
      <c r="S64">
        <f>IFERROR(AVERAGEIFS('Cleaned Data'!$Q$2:$Q$4201,'Cleaned Data'!$J$2:$J$4201,$I64,'Cleaned Data'!$Y$2:$Y$4201,1),"")</f>
        <v>107.87878787878788</v>
      </c>
    </row>
    <row r="65" spans="1:19">
      <c r="A65" t="s">
        <v>91</v>
      </c>
      <c r="B65" s="9">
        <f>IFERROR(COUNTIFS('Cleaned Data'!$E$2:$E$4201,$A65,'Cleaned Data'!$U$2:$U$4201,B$63,'Cleaned Data'!$W$2:$W$4201,"Won")/(COUNTIFS('Cleaned Data'!$E$2:$E$4201,$A65,'Cleaned Data'!$U$2:$U$4201,B$63,'Cleaned Data'!$W$2:$W$4201,"Won")+COUNTIFS('Cleaned Data'!$E$2:$E$4201,$A65,'Cleaned Data'!$U$2:$U$4201,B$63,'Cleaned Data'!$W$2:$W$4201,"Lost")),"")</f>
        <v>1</v>
      </c>
      <c r="C65" s="9">
        <f>IFERROR(COUNTIFS('Cleaned Data'!$E$2:$E$4201,$A65,'Cleaned Data'!$U$2:$U$4201,C$63,'Cleaned Data'!$W$2:$W$4201,"Won")/(COUNTIFS('Cleaned Data'!$E$2:$E$4201,$A65,'Cleaned Data'!$U$2:$U$4201,C$63,'Cleaned Data'!$W$2:$W$4201,"Won")+COUNTIFS('Cleaned Data'!$E$2:$E$4201,$A65,'Cleaned Data'!$U$2:$U$4201,C$63,'Cleaned Data'!$W$2:$W$4201,"Lost")),"")</f>
        <v>1</v>
      </c>
      <c r="D65" s="9">
        <f>IFERROR(COUNTIFS('Cleaned Data'!$E$2:$E$4201,$A65,'Cleaned Data'!$U$2:$U$4201,D$63,'Cleaned Data'!$W$2:$W$4201,"Won")/(COUNTIFS('Cleaned Data'!$E$2:$E$4201,$A65,'Cleaned Data'!$U$2:$U$4201,D$63,'Cleaned Data'!$W$2:$W$4201,"Won")+COUNTIFS('Cleaned Data'!$E$2:$E$4201,$A65,'Cleaned Data'!$U$2:$U$4201,D$63,'Cleaned Data'!$W$2:$W$4201,"Lost")),"")</f>
        <v>1</v>
      </c>
      <c r="E65" s="9">
        <f>IFERROR(COUNTIFS('Cleaned Data'!$E$2:$E$4201,$A65,'Cleaned Data'!$U$2:$U$4201,E$63,'Cleaned Data'!$W$2:$W$4201,"Won")/(COUNTIFS('Cleaned Data'!$E$2:$E$4201,$A65,'Cleaned Data'!$U$2:$U$4201,E$63,'Cleaned Data'!$W$2:$W$4201,"Won")+COUNTIFS('Cleaned Data'!$E$2:$E$4201,$A65,'Cleaned Data'!$U$2:$U$4201,E$63,'Cleaned Data'!$W$2:$W$4201,"Lost")),"")</f>
        <v>1</v>
      </c>
      <c r="F65" s="9">
        <f>IFERROR(COUNTIFS('Cleaned Data'!$E$2:$E$4201,$A65,'Cleaned Data'!$U$2:$U$4201,F$63,'Cleaned Data'!$W$2:$W$4201,"Won")/(COUNTIFS('Cleaned Data'!$E$2:$E$4201,$A65,'Cleaned Data'!$U$2:$U$4201,F$63,'Cleaned Data'!$W$2:$W$4201,"Won")+COUNTIFS('Cleaned Data'!$E$2:$E$4201,$A65,'Cleaned Data'!$U$2:$U$4201,F$63,'Cleaned Data'!$W$2:$W$4201,"Lost")),"")</f>
        <v>1</v>
      </c>
      <c r="G65" s="9">
        <f>IFERROR(COUNTIFS('Cleaned Data'!$E$2:$E$4201,$A65,'Cleaned Data'!$W$2:$W$4201,"Won")/(COUNTIFS('Cleaned Data'!$E$2:$E$4201,$A65,'Cleaned Data'!$W$2:$W$4201,"Won")+COUNTIFS('Cleaned Data'!$E$2:$E$4201,$A65,'Cleaned Data'!$W$2:$W$4201,"Lost")),"")</f>
        <v>1</v>
      </c>
      <c r="I65" t="s">
        <v>13145</v>
      </c>
      <c r="J65">
        <f>IFERROR(AVERAGEIFS('Cleaned Data'!$Q$2:$Q$4201,'Cleaned Data'!$H$2:$H$4201,J$42,'Cleaned Data'!$Y$2:$Y$4201,1),"")</f>
        <v>114.95302013422818</v>
      </c>
      <c r="K65">
        <f>IFERROR(AVERAGEIFS('Cleaned Data'!$Q$2:$Q$4201,'Cleaned Data'!$H$2:$H$4201,K$42,'Cleaned Data'!$Y$2:$Y$4201,1),"")</f>
        <v>109.77862595419847</v>
      </c>
      <c r="L65">
        <f>IFERROR(AVERAGEIFS('Cleaned Data'!$Q$2:$Q$4201,'Cleaned Data'!$H$2:$H$4201,L$42,'Cleaned Data'!$Y$2:$Y$4201,1),"")</f>
        <v>108.32098765432099</v>
      </c>
      <c r="M65">
        <f>IFERROR(AVERAGEIFS('Cleaned Data'!$Q$2:$Q$4201,'Cleaned Data'!$H$2:$H$4201,M$42,'Cleaned Data'!$Y$2:$Y$4201,1),"")</f>
        <v>102.43181818181819</v>
      </c>
      <c r="N65">
        <f>IFERROR(AVERAGEIFS('Cleaned Data'!$Q$2:$Q$4201,'Cleaned Data'!$H$2:$H$4201,N$42,'Cleaned Data'!$Y$2:$Y$4201,1),"")</f>
        <v>106.03875968992249</v>
      </c>
      <c r="O65">
        <f>IFERROR(AVERAGEIFS('Cleaned Data'!$Q$2:$Q$4201,'Cleaned Data'!$H$2:$H$4201,O$42,'Cleaned Data'!$Y$2:$Y$4201,1),"")</f>
        <v>109.57831325301204</v>
      </c>
      <c r="P65">
        <f>IFERROR(AVERAGEIFS('Cleaned Data'!$Q$2:$Q$4201,'Cleaned Data'!$H$2:$H$4201,P$42,'Cleaned Data'!$Y$2:$Y$4201,1),"")</f>
        <v>106.68354430379746</v>
      </c>
      <c r="Q65">
        <f>IFERROR(AVERAGEIFS('Cleaned Data'!$Q$2:$Q$4201,'Cleaned Data'!$H$2:$H$4201,Q$42,'Cleaned Data'!$Y$2:$Y$4201,1),"")</f>
        <v>102.91724137931034</v>
      </c>
      <c r="R65">
        <f>IFERROR(AVERAGEIFS('Cleaned Data'!$Q$2:$Q$4201,'Cleaned Data'!$H$2:$H$4201,R$42,'Cleaned Data'!$Y$2:$Y$4201,1),"")</f>
        <v>116.232</v>
      </c>
      <c r="S65">
        <f>IFERROR(AVERAGEIFS('Cleaned Data'!$Q$2:$Q$4201,'Cleaned Data'!$Y$2:$Y$4201,1),"")</f>
        <v>108.52351580570547</v>
      </c>
    </row>
    <row r="66" spans="1:19">
      <c r="A66" t="s">
        <v>54</v>
      </c>
      <c r="B66" s="9" t="str">
        <f>IFERROR(COUNTIFS('Cleaned Data'!$E$2:$E$4201,$A66,'Cleaned Data'!$U$2:$U$4201,B$63,'Cleaned Data'!$W$2:$W$4201,"Won")/(COUNTIFS('Cleaned Data'!$E$2:$E$4201,$A66,'Cleaned Data'!$U$2:$U$4201,B$63,'Cleaned Data'!$W$2:$W$4201,"Won")+COUNTIFS('Cleaned Data'!$E$2:$E$4201,$A66,'Cleaned Data'!$U$2:$U$4201,B$63,'Cleaned Data'!$W$2:$W$4201,"Lost")),"")</f>
        <v/>
      </c>
      <c r="C66" s="9" t="str">
        <f>IFERROR(COUNTIFS('Cleaned Data'!$E$2:$E$4201,$A66,'Cleaned Data'!$U$2:$U$4201,C$63,'Cleaned Data'!$W$2:$W$4201,"Won")/(COUNTIFS('Cleaned Data'!$E$2:$E$4201,$A66,'Cleaned Data'!$U$2:$U$4201,C$63,'Cleaned Data'!$W$2:$W$4201,"Won")+COUNTIFS('Cleaned Data'!$E$2:$E$4201,$A66,'Cleaned Data'!$U$2:$U$4201,C$63,'Cleaned Data'!$W$2:$W$4201,"Lost")),"")</f>
        <v/>
      </c>
      <c r="D66" s="9" t="str">
        <f>IFERROR(COUNTIFS('Cleaned Data'!$E$2:$E$4201,$A66,'Cleaned Data'!$U$2:$U$4201,D$63,'Cleaned Data'!$W$2:$W$4201,"Won")/(COUNTIFS('Cleaned Data'!$E$2:$E$4201,$A66,'Cleaned Data'!$U$2:$U$4201,D$63,'Cleaned Data'!$W$2:$W$4201,"Won")+COUNTIFS('Cleaned Data'!$E$2:$E$4201,$A66,'Cleaned Data'!$U$2:$U$4201,D$63,'Cleaned Data'!$W$2:$W$4201,"Lost")),"")</f>
        <v/>
      </c>
      <c r="E66" s="9" t="str">
        <f>IFERROR(COUNTIFS('Cleaned Data'!$E$2:$E$4201,$A66,'Cleaned Data'!$U$2:$U$4201,E$63,'Cleaned Data'!$W$2:$W$4201,"Won")/(COUNTIFS('Cleaned Data'!$E$2:$E$4201,$A66,'Cleaned Data'!$U$2:$U$4201,E$63,'Cleaned Data'!$W$2:$W$4201,"Won")+COUNTIFS('Cleaned Data'!$E$2:$E$4201,$A66,'Cleaned Data'!$U$2:$U$4201,E$63,'Cleaned Data'!$W$2:$W$4201,"Lost")),"")</f>
        <v/>
      </c>
      <c r="F66" s="9" t="str">
        <f>IFERROR(COUNTIFS('Cleaned Data'!$E$2:$E$4201,$A66,'Cleaned Data'!$U$2:$U$4201,F$63,'Cleaned Data'!$W$2:$W$4201,"Won")/(COUNTIFS('Cleaned Data'!$E$2:$E$4201,$A66,'Cleaned Data'!$U$2:$U$4201,F$63,'Cleaned Data'!$W$2:$W$4201,"Won")+COUNTIFS('Cleaned Data'!$E$2:$E$4201,$A66,'Cleaned Data'!$U$2:$U$4201,F$63,'Cleaned Data'!$W$2:$W$4201,"Lost")),"")</f>
        <v/>
      </c>
      <c r="G66" s="9" t="str">
        <f>IFERROR(COUNTIFS('Cleaned Data'!$E$2:$E$4201,$A66,'Cleaned Data'!$W$2:$W$4201,"Won")/(COUNTIFS('Cleaned Data'!$E$2:$E$4201,$A66,'Cleaned Data'!$W$2:$W$4201,"Won")+COUNTIFS('Cleaned Data'!$E$2:$E$4201,$A66,'Cleaned Data'!$W$2:$W$4201,"Lost")),"")</f>
        <v/>
      </c>
    </row>
    <row r="67" spans="1:19">
      <c r="A67" t="s">
        <v>20</v>
      </c>
      <c r="B67" s="9" t="str">
        <f>IFERROR(COUNTIFS('Cleaned Data'!$E$2:$E$4201,$A67,'Cleaned Data'!$U$2:$U$4201,B$63,'Cleaned Data'!$W$2:$W$4201,"Won")/(COUNTIFS('Cleaned Data'!$E$2:$E$4201,$A67,'Cleaned Data'!$U$2:$U$4201,B$63,'Cleaned Data'!$W$2:$W$4201,"Won")+COUNTIFS('Cleaned Data'!$E$2:$E$4201,$A67,'Cleaned Data'!$U$2:$U$4201,B$63,'Cleaned Data'!$W$2:$W$4201,"Lost")),"")</f>
        <v/>
      </c>
      <c r="C67" s="9" t="str">
        <f>IFERROR(COUNTIFS('Cleaned Data'!$E$2:$E$4201,$A67,'Cleaned Data'!$U$2:$U$4201,C$63,'Cleaned Data'!$W$2:$W$4201,"Won")/(COUNTIFS('Cleaned Data'!$E$2:$E$4201,$A67,'Cleaned Data'!$U$2:$U$4201,C$63,'Cleaned Data'!$W$2:$W$4201,"Won")+COUNTIFS('Cleaned Data'!$E$2:$E$4201,$A67,'Cleaned Data'!$U$2:$U$4201,C$63,'Cleaned Data'!$W$2:$W$4201,"Lost")),"")</f>
        <v/>
      </c>
      <c r="D67" s="9" t="str">
        <f>IFERROR(COUNTIFS('Cleaned Data'!$E$2:$E$4201,$A67,'Cleaned Data'!$U$2:$U$4201,D$63,'Cleaned Data'!$W$2:$W$4201,"Won")/(COUNTIFS('Cleaned Data'!$E$2:$E$4201,$A67,'Cleaned Data'!$U$2:$U$4201,D$63,'Cleaned Data'!$W$2:$W$4201,"Won")+COUNTIFS('Cleaned Data'!$E$2:$E$4201,$A67,'Cleaned Data'!$U$2:$U$4201,D$63,'Cleaned Data'!$W$2:$W$4201,"Lost")),"")</f>
        <v/>
      </c>
      <c r="E67" s="9" t="str">
        <f>IFERROR(COUNTIFS('Cleaned Data'!$E$2:$E$4201,$A67,'Cleaned Data'!$U$2:$U$4201,E$63,'Cleaned Data'!$W$2:$W$4201,"Won")/(COUNTIFS('Cleaned Data'!$E$2:$E$4201,$A67,'Cleaned Data'!$U$2:$U$4201,E$63,'Cleaned Data'!$W$2:$W$4201,"Won")+COUNTIFS('Cleaned Data'!$E$2:$E$4201,$A67,'Cleaned Data'!$U$2:$U$4201,E$63,'Cleaned Data'!$W$2:$W$4201,"Lost")),"")</f>
        <v/>
      </c>
      <c r="F67" s="9" t="str">
        <f>IFERROR(COUNTIFS('Cleaned Data'!$E$2:$E$4201,$A67,'Cleaned Data'!$U$2:$U$4201,F$63,'Cleaned Data'!$W$2:$W$4201,"Won")/(COUNTIFS('Cleaned Data'!$E$2:$E$4201,$A67,'Cleaned Data'!$U$2:$U$4201,F$63,'Cleaned Data'!$W$2:$W$4201,"Won")+COUNTIFS('Cleaned Data'!$E$2:$E$4201,$A67,'Cleaned Data'!$U$2:$U$4201,F$63,'Cleaned Data'!$W$2:$W$4201,"Lost")),"")</f>
        <v/>
      </c>
      <c r="G67" s="9" t="str">
        <f>IFERROR(COUNTIFS('Cleaned Data'!$E$2:$E$4201,$A67,'Cleaned Data'!$W$2:$W$4201,"Won")/(COUNTIFS('Cleaned Data'!$E$2:$E$4201,$A67,'Cleaned Data'!$W$2:$W$4201,"Won")+COUNTIFS('Cleaned Data'!$E$2:$E$4201,$A67,'Cleaned Data'!$W$2:$W$4201,"Lost")),"")</f>
        <v/>
      </c>
    </row>
    <row r="68" spans="1:19">
      <c r="A68" t="s">
        <v>28</v>
      </c>
      <c r="B68" s="9" t="str">
        <f>IFERROR(COUNTIFS('Cleaned Data'!$E$2:$E$4201,$A68,'Cleaned Data'!$U$2:$U$4201,B$63,'Cleaned Data'!$W$2:$W$4201,"Won")/(COUNTIFS('Cleaned Data'!$E$2:$E$4201,$A68,'Cleaned Data'!$U$2:$U$4201,B$63,'Cleaned Data'!$W$2:$W$4201,"Won")+COUNTIFS('Cleaned Data'!$E$2:$E$4201,$A68,'Cleaned Data'!$U$2:$U$4201,B$63,'Cleaned Data'!$W$2:$W$4201,"Lost")),"")</f>
        <v/>
      </c>
      <c r="C68" s="9" t="str">
        <f>IFERROR(COUNTIFS('Cleaned Data'!$E$2:$E$4201,$A68,'Cleaned Data'!$U$2:$U$4201,C$63,'Cleaned Data'!$W$2:$W$4201,"Won")/(COUNTIFS('Cleaned Data'!$E$2:$E$4201,$A68,'Cleaned Data'!$U$2:$U$4201,C$63,'Cleaned Data'!$W$2:$W$4201,"Won")+COUNTIFS('Cleaned Data'!$E$2:$E$4201,$A68,'Cleaned Data'!$U$2:$U$4201,C$63,'Cleaned Data'!$W$2:$W$4201,"Lost")),"")</f>
        <v/>
      </c>
      <c r="D68" s="9" t="str">
        <f>IFERROR(COUNTIFS('Cleaned Data'!$E$2:$E$4201,$A68,'Cleaned Data'!$U$2:$U$4201,D$63,'Cleaned Data'!$W$2:$W$4201,"Won")/(COUNTIFS('Cleaned Data'!$E$2:$E$4201,$A68,'Cleaned Data'!$U$2:$U$4201,D$63,'Cleaned Data'!$W$2:$W$4201,"Won")+COUNTIFS('Cleaned Data'!$E$2:$E$4201,$A68,'Cleaned Data'!$U$2:$U$4201,D$63,'Cleaned Data'!$W$2:$W$4201,"Lost")),"")</f>
        <v/>
      </c>
      <c r="E68" s="9" t="str">
        <f>IFERROR(COUNTIFS('Cleaned Data'!$E$2:$E$4201,$A68,'Cleaned Data'!$U$2:$U$4201,E$63,'Cleaned Data'!$W$2:$W$4201,"Won")/(COUNTIFS('Cleaned Data'!$E$2:$E$4201,$A68,'Cleaned Data'!$U$2:$U$4201,E$63,'Cleaned Data'!$W$2:$W$4201,"Won")+COUNTIFS('Cleaned Data'!$E$2:$E$4201,$A68,'Cleaned Data'!$U$2:$U$4201,E$63,'Cleaned Data'!$W$2:$W$4201,"Lost")),"")</f>
        <v/>
      </c>
      <c r="F68" s="9" t="str">
        <f>IFERROR(COUNTIFS('Cleaned Data'!$E$2:$E$4201,$A68,'Cleaned Data'!$U$2:$U$4201,F$63,'Cleaned Data'!$W$2:$W$4201,"Won")/(COUNTIFS('Cleaned Data'!$E$2:$E$4201,$A68,'Cleaned Data'!$U$2:$U$4201,F$63,'Cleaned Data'!$W$2:$W$4201,"Won")+COUNTIFS('Cleaned Data'!$E$2:$E$4201,$A68,'Cleaned Data'!$U$2:$U$4201,F$63,'Cleaned Data'!$W$2:$W$4201,"Lost")),"")</f>
        <v/>
      </c>
      <c r="G68" s="9" t="str">
        <f>IFERROR(COUNTIFS('Cleaned Data'!$E$2:$E$4201,$A68,'Cleaned Data'!$W$2:$W$4201,"Won")/(COUNTIFS('Cleaned Data'!$E$2:$E$4201,$A68,'Cleaned Data'!$W$2:$W$4201,"Won")+COUNTIFS('Cleaned Data'!$E$2:$E$4201,$A68,'Cleaned Data'!$W$2:$W$4201,"Lost")),"")</f>
        <v/>
      </c>
    </row>
    <row r="69" spans="1:19">
      <c r="A69" t="s">
        <v>45</v>
      </c>
      <c r="B69" s="9" t="str">
        <f>IFERROR(COUNTIFS('Cleaned Data'!$E$2:$E$4201,$A69,'Cleaned Data'!$U$2:$U$4201,B$63,'Cleaned Data'!$W$2:$W$4201,"Won")/(COUNTIFS('Cleaned Data'!$E$2:$E$4201,$A69,'Cleaned Data'!$U$2:$U$4201,B$63,'Cleaned Data'!$W$2:$W$4201,"Won")+COUNTIFS('Cleaned Data'!$E$2:$E$4201,$A69,'Cleaned Data'!$U$2:$U$4201,B$63,'Cleaned Data'!$W$2:$W$4201,"Lost")),"")</f>
        <v/>
      </c>
      <c r="C69" s="9" t="str">
        <f>IFERROR(COUNTIFS('Cleaned Data'!$E$2:$E$4201,$A69,'Cleaned Data'!$U$2:$U$4201,C$63,'Cleaned Data'!$W$2:$W$4201,"Won")/(COUNTIFS('Cleaned Data'!$E$2:$E$4201,$A69,'Cleaned Data'!$U$2:$U$4201,C$63,'Cleaned Data'!$W$2:$W$4201,"Won")+COUNTIFS('Cleaned Data'!$E$2:$E$4201,$A69,'Cleaned Data'!$U$2:$U$4201,C$63,'Cleaned Data'!$W$2:$W$4201,"Lost")),"")</f>
        <v/>
      </c>
      <c r="D69" s="9" t="str">
        <f>IFERROR(COUNTIFS('Cleaned Data'!$E$2:$E$4201,$A69,'Cleaned Data'!$U$2:$U$4201,D$63,'Cleaned Data'!$W$2:$W$4201,"Won")/(COUNTIFS('Cleaned Data'!$E$2:$E$4201,$A69,'Cleaned Data'!$U$2:$U$4201,D$63,'Cleaned Data'!$W$2:$W$4201,"Won")+COUNTIFS('Cleaned Data'!$E$2:$E$4201,$A69,'Cleaned Data'!$U$2:$U$4201,D$63,'Cleaned Data'!$W$2:$W$4201,"Lost")),"")</f>
        <v/>
      </c>
      <c r="E69" s="9" t="str">
        <f>IFERROR(COUNTIFS('Cleaned Data'!$E$2:$E$4201,$A69,'Cleaned Data'!$U$2:$U$4201,E$63,'Cleaned Data'!$W$2:$W$4201,"Won")/(COUNTIFS('Cleaned Data'!$E$2:$E$4201,$A69,'Cleaned Data'!$U$2:$U$4201,E$63,'Cleaned Data'!$W$2:$W$4201,"Won")+COUNTIFS('Cleaned Data'!$E$2:$E$4201,$A69,'Cleaned Data'!$U$2:$U$4201,E$63,'Cleaned Data'!$W$2:$W$4201,"Lost")),"")</f>
        <v/>
      </c>
      <c r="F69" s="9" t="str">
        <f>IFERROR(COUNTIFS('Cleaned Data'!$E$2:$E$4201,$A69,'Cleaned Data'!$U$2:$U$4201,F$63,'Cleaned Data'!$W$2:$W$4201,"Won")/(COUNTIFS('Cleaned Data'!$E$2:$E$4201,$A69,'Cleaned Data'!$U$2:$U$4201,F$63,'Cleaned Data'!$W$2:$W$4201,"Won")+COUNTIFS('Cleaned Data'!$E$2:$E$4201,$A69,'Cleaned Data'!$U$2:$U$4201,F$63,'Cleaned Data'!$W$2:$W$4201,"Lost")),"")</f>
        <v/>
      </c>
      <c r="G69" s="9" t="str">
        <f>IFERROR(COUNTIFS('Cleaned Data'!$E$2:$E$4201,$A69,'Cleaned Data'!$W$2:$W$4201,"Won")/(COUNTIFS('Cleaned Data'!$E$2:$E$4201,$A69,'Cleaned Data'!$W$2:$W$4201,"Won")+COUNTIFS('Cleaned Data'!$E$2:$E$4201,$A69,'Cleaned Data'!$W$2:$W$4201,"Lost")),"")</f>
        <v/>
      </c>
    </row>
    <row r="70" spans="1:19">
      <c r="A70" t="s">
        <v>177</v>
      </c>
      <c r="B70" s="9" t="str">
        <f>IFERROR(COUNTIFS('Cleaned Data'!$E$2:$E$4201,$A70,'Cleaned Data'!$U$2:$U$4201,B$63,'Cleaned Data'!$W$2:$W$4201,"Won")/(COUNTIFS('Cleaned Data'!$E$2:$E$4201,$A70,'Cleaned Data'!$U$2:$U$4201,B$63,'Cleaned Data'!$W$2:$W$4201,"Won")+COUNTIFS('Cleaned Data'!$E$2:$E$4201,$A70,'Cleaned Data'!$U$2:$U$4201,B$63,'Cleaned Data'!$W$2:$W$4201,"Lost")),"")</f>
        <v/>
      </c>
      <c r="C70" s="9" t="str">
        <f>IFERROR(COUNTIFS('Cleaned Data'!$E$2:$E$4201,$A70,'Cleaned Data'!$U$2:$U$4201,C$63,'Cleaned Data'!$W$2:$W$4201,"Won")/(COUNTIFS('Cleaned Data'!$E$2:$E$4201,$A70,'Cleaned Data'!$U$2:$U$4201,C$63,'Cleaned Data'!$W$2:$W$4201,"Won")+COUNTIFS('Cleaned Data'!$E$2:$E$4201,$A70,'Cleaned Data'!$U$2:$U$4201,C$63,'Cleaned Data'!$W$2:$W$4201,"Lost")),"")</f>
        <v/>
      </c>
      <c r="D70" s="9" t="str">
        <f>IFERROR(COUNTIFS('Cleaned Data'!$E$2:$E$4201,$A70,'Cleaned Data'!$U$2:$U$4201,D$63,'Cleaned Data'!$W$2:$W$4201,"Won")/(COUNTIFS('Cleaned Data'!$E$2:$E$4201,$A70,'Cleaned Data'!$U$2:$U$4201,D$63,'Cleaned Data'!$W$2:$W$4201,"Won")+COUNTIFS('Cleaned Data'!$E$2:$E$4201,$A70,'Cleaned Data'!$U$2:$U$4201,D$63,'Cleaned Data'!$W$2:$W$4201,"Lost")),"")</f>
        <v/>
      </c>
      <c r="E70" s="9" t="str">
        <f>IFERROR(COUNTIFS('Cleaned Data'!$E$2:$E$4201,$A70,'Cleaned Data'!$U$2:$U$4201,E$63,'Cleaned Data'!$W$2:$W$4201,"Won")/(COUNTIFS('Cleaned Data'!$E$2:$E$4201,$A70,'Cleaned Data'!$U$2:$U$4201,E$63,'Cleaned Data'!$W$2:$W$4201,"Won")+COUNTIFS('Cleaned Data'!$E$2:$E$4201,$A70,'Cleaned Data'!$U$2:$U$4201,E$63,'Cleaned Data'!$W$2:$W$4201,"Lost")),"")</f>
        <v/>
      </c>
      <c r="F70" s="9" t="str">
        <f>IFERROR(COUNTIFS('Cleaned Data'!$E$2:$E$4201,$A70,'Cleaned Data'!$U$2:$U$4201,F$63,'Cleaned Data'!$W$2:$W$4201,"Won")/(COUNTIFS('Cleaned Data'!$E$2:$E$4201,$A70,'Cleaned Data'!$U$2:$U$4201,F$63,'Cleaned Data'!$W$2:$W$4201,"Won")+COUNTIFS('Cleaned Data'!$E$2:$E$4201,$A70,'Cleaned Data'!$U$2:$U$4201,F$63,'Cleaned Data'!$W$2:$W$4201,"Lost")),"")</f>
        <v/>
      </c>
      <c r="G70" s="9" t="str">
        <f>IFERROR(COUNTIFS('Cleaned Data'!$E$2:$E$4201,$A70,'Cleaned Data'!$W$2:$W$4201,"Won")/(COUNTIFS('Cleaned Data'!$E$2:$E$4201,$A70,'Cleaned Data'!$W$2:$W$4201,"Won")+COUNTIFS('Cleaned Data'!$E$2:$E$4201,$A70,'Cleaned Data'!$W$2:$W$4201,"Lost")),"")</f>
        <v/>
      </c>
    </row>
    <row r="71" spans="1:19">
      <c r="A71" t="s">
        <v>11348</v>
      </c>
      <c r="B71" s="12">
        <f>IFERROR(COUNTIFS('Cleaned Data'!$U$2:$U$4201,B$63,'Cleaned Data'!$W$2:$W$4201,"Won")/(COUNTIFS('Cleaned Data'!$U$2:$U$4201,B$63,'Cleaned Data'!$W$2:$W$4201,"Won")+COUNTIFS('Cleaned Data'!$U$2:$U$4201,B$63,'Cleaned Data'!$W$2:$W$4201,"Lost")),"")</f>
        <v>0.52755905511811019</v>
      </c>
      <c r="C71" s="12">
        <f>IFERROR(COUNTIFS('Cleaned Data'!$U$2:$U$4201,C$63,'Cleaned Data'!$W$2:$W$4201,"Won")/(COUNTIFS('Cleaned Data'!$U$2:$U$4201,C$63,'Cleaned Data'!$W$2:$W$4201,"Won")+COUNTIFS('Cleaned Data'!$U$2:$U$4201,C$63,'Cleaned Data'!$W$2:$W$4201,"Lost")),"")</f>
        <v>0.57264957264957261</v>
      </c>
      <c r="D71" s="12">
        <f>IFERROR(COUNTIFS('Cleaned Data'!$U$2:$U$4201,D$63,'Cleaned Data'!$W$2:$W$4201,"Won")/(COUNTIFS('Cleaned Data'!$U$2:$U$4201,D$63,'Cleaned Data'!$W$2:$W$4201,"Won")+COUNTIFS('Cleaned Data'!$U$2:$U$4201,D$63,'Cleaned Data'!$W$2:$W$4201,"Lost")),"")</f>
        <v>0.55434782608695654</v>
      </c>
      <c r="E71" s="12">
        <f>IFERROR(COUNTIFS('Cleaned Data'!$U$2:$U$4201,E$63,'Cleaned Data'!$W$2:$W$4201,"Won")/(COUNTIFS('Cleaned Data'!$U$2:$U$4201,E$63,'Cleaned Data'!$W$2:$W$4201,"Won")+COUNTIFS('Cleaned Data'!$U$2:$U$4201,E$63,'Cleaned Data'!$W$2:$W$4201,"Lost")),"")</f>
        <v>0.55686274509803924</v>
      </c>
      <c r="F71" s="12">
        <f>IFERROR(COUNTIFS('Cleaned Data'!$U$2:$U$4201,F$63,'Cleaned Data'!$W$2:$W$4201,"Won")/(COUNTIFS('Cleaned Data'!$U$2:$U$4201,F$63,'Cleaned Data'!$W$2:$W$4201,"Won")+COUNTIFS('Cleaned Data'!$U$2:$U$4201,F$63,'Cleaned Data'!$W$2:$W$4201,"Lost")),"")</f>
        <v>0.58273381294964033</v>
      </c>
      <c r="G71" s="12">
        <f>IFERROR(COUNTIF('Cleaned Data'!$W$2:$W$4201,"Won")/(COUNTIF('Cleaned Data'!$W$2:$W$4201,"Won")+COUNTIF('Cleaned Data'!$W$2:$W$4201,"Lost")),"")</f>
        <v>0.55898226676946805</v>
      </c>
    </row>
    <row r="72" spans="1:19">
      <c r="B72" s="9"/>
      <c r="C72" s="9"/>
      <c r="D72" s="9"/>
      <c r="E72" s="9"/>
      <c r="F72" s="9"/>
    </row>
    <row r="74" spans="1:19" ht="21">
      <c r="A74" s="17" t="s">
        <v>13197</v>
      </c>
      <c r="B74" s="17" t="s">
        <v>183</v>
      </c>
      <c r="C74" s="17" t="s">
        <v>66</v>
      </c>
      <c r="D74" s="17" t="s">
        <v>19</v>
      </c>
      <c r="E74" s="17" t="s">
        <v>37</v>
      </c>
      <c r="F74" s="17" t="s">
        <v>53</v>
      </c>
      <c r="G74" s="17" t="s">
        <v>11348</v>
      </c>
    </row>
    <row r="75" spans="1:19">
      <c r="A75" s="22">
        <v>44562</v>
      </c>
      <c r="B75" s="12">
        <f>IFERROR(COUNTIFS('Cleaned Data'!$L$2:$L$4201,"&gt;="&amp;$A75,'Cleaned Data'!$L$2:$L$4201,"&lt;"&amp;EDATE($A75,1),'Cleaned Data'!$D$2:$D$4201,B$74,'Cleaned Data'!$W$2:$W$4201,"Won")/(COUNTIFS('Cleaned Data'!$L$2:$L$4201,"&gt;="&amp;$A75,'Cleaned Data'!$L$2:$L$4201,"&lt;"&amp;EDATE($A75,1),'Cleaned Data'!$D$2:$D$4201,B$74,'Cleaned Data'!$W$2:$W$4201,"Won")+COUNTIFS('Cleaned Data'!$L$2:$L$4201,"&gt;="&amp;$A75,'Cleaned Data'!$L$2:$L$4201,"&lt;"&amp;EDATE($A75,1),'Cleaned Data'!$D$2:$D$4201,B$74,'Cleaned Data'!$W$2:$W$4201,"Lost")),"")</f>
        <v>1</v>
      </c>
      <c r="C75" s="12">
        <f>IFERROR(COUNTIFS('Cleaned Data'!$L$2:$L$4201,"&gt;="&amp;$A75,'Cleaned Data'!$L$2:$L$4201,"&lt;"&amp;EDATE($A75,1),'Cleaned Data'!$D$2:$D$4201,C$74,'Cleaned Data'!$W$2:$W$4201,"Won")/(COUNTIFS('Cleaned Data'!$L$2:$L$4201,"&gt;="&amp;$A75,'Cleaned Data'!$L$2:$L$4201,"&lt;"&amp;EDATE($A75,1),'Cleaned Data'!$D$2:$D$4201,C$74,'Cleaned Data'!$W$2:$W$4201,"Won")+COUNTIFS('Cleaned Data'!$L$2:$L$4201,"&gt;="&amp;$A75,'Cleaned Data'!$L$2:$L$4201,"&lt;"&amp;EDATE($A75,1),'Cleaned Data'!$D$2:$D$4201,C$74,'Cleaned Data'!$W$2:$W$4201,"Lost")),"")</f>
        <v>0.66666666666666663</v>
      </c>
      <c r="D75" s="12">
        <f>IFERROR(COUNTIFS('Cleaned Data'!$L$2:$L$4201,"&gt;="&amp;$A75,'Cleaned Data'!$L$2:$L$4201,"&lt;"&amp;EDATE($A75,1),'Cleaned Data'!$D$2:$D$4201,D$74,'Cleaned Data'!$W$2:$W$4201,"Won")/(COUNTIFS('Cleaned Data'!$L$2:$L$4201,"&gt;="&amp;$A75,'Cleaned Data'!$L$2:$L$4201,"&lt;"&amp;EDATE($A75,1),'Cleaned Data'!$D$2:$D$4201,D$74,'Cleaned Data'!$W$2:$W$4201,"Won")+COUNTIFS('Cleaned Data'!$L$2:$L$4201,"&gt;="&amp;$A75,'Cleaned Data'!$L$2:$L$4201,"&lt;"&amp;EDATE($A75,1),'Cleaned Data'!$D$2:$D$4201,D$74,'Cleaned Data'!$W$2:$W$4201,"Lost")),"")</f>
        <v>0.7142857142857143</v>
      </c>
      <c r="E75" s="12">
        <f>IFERROR(COUNTIFS('Cleaned Data'!$L$2:$L$4201,"&gt;="&amp;$A75,'Cleaned Data'!$L$2:$L$4201,"&lt;"&amp;EDATE($A75,1),'Cleaned Data'!$D$2:$D$4201,E$74,'Cleaned Data'!$W$2:$W$4201,"Won")/(COUNTIFS('Cleaned Data'!$L$2:$L$4201,"&gt;="&amp;$A75,'Cleaned Data'!$L$2:$L$4201,"&lt;"&amp;EDATE($A75,1),'Cleaned Data'!$D$2:$D$4201,E$74,'Cleaned Data'!$W$2:$W$4201,"Won")+COUNTIFS('Cleaned Data'!$L$2:$L$4201,"&gt;="&amp;$A75,'Cleaned Data'!$L$2:$L$4201,"&lt;"&amp;EDATE($A75,1),'Cleaned Data'!$D$2:$D$4201,E$74,'Cleaned Data'!$W$2:$W$4201,"Lost")),"")</f>
        <v>0.2</v>
      </c>
      <c r="F75" s="12">
        <f>IFERROR(COUNTIFS('Cleaned Data'!$L$2:$L$4201,"&gt;="&amp;$A75,'Cleaned Data'!$L$2:$L$4201,"&lt;"&amp;EDATE($A75,1),'Cleaned Data'!$D$2:$D$4201,F$74,'Cleaned Data'!$W$2:$W$4201,"Won")/(COUNTIFS('Cleaned Data'!$L$2:$L$4201,"&gt;="&amp;$A75,'Cleaned Data'!$L$2:$L$4201,"&lt;"&amp;EDATE($A75,1),'Cleaned Data'!$D$2:$D$4201,F$74,'Cleaned Data'!$W$2:$W$4201,"Won")+COUNTIFS('Cleaned Data'!$L$2:$L$4201,"&gt;="&amp;$A75,'Cleaned Data'!$L$2:$L$4201,"&lt;"&amp;EDATE($A75,1),'Cleaned Data'!$D$2:$D$4201,F$74,'Cleaned Data'!$W$2:$W$4201,"Lost")),"")</f>
        <v>0.5</v>
      </c>
      <c r="G75" s="12">
        <f>IFERROR(COUNTIFS('Cleaned Data'!$L$2:$L$4201,"&gt;="&amp;$A75,'Cleaned Data'!$L$2:$L$4201,"&lt;"&amp;EDATE($A75,1),'Cleaned Data'!$W$2:$W$4201,"Won")/(COUNTIFS('Cleaned Data'!$L$2:$L$4201,"&gt;="&amp;$A75,'Cleaned Data'!$L$2:$L$4201,"&lt;"&amp;EDATE($A75,1),'Cleaned Data'!$W$2:$W$4201,"Won")+COUNTIFS('Cleaned Data'!$L$2:$L$4201,"&gt;="&amp;$A75,'Cleaned Data'!$L$2:$L$4201,"&lt;"&amp;EDATE($A75,1),'Cleaned Data'!$W$2:$W$4201,"Lost")),"")</f>
        <v>0.61538461538461542</v>
      </c>
    </row>
    <row r="76" spans="1:19">
      <c r="A76" s="22">
        <f>EDATE(A75,1)</f>
        <v>44593</v>
      </c>
      <c r="B76" s="12">
        <f>IFERROR(COUNTIFS('Cleaned Data'!$L$2:$L$4201,"&gt;="&amp;$A76,'Cleaned Data'!$L$2:$L$4201,"&lt;"&amp;EDATE($A76,1),'Cleaned Data'!$D$2:$D$4201,B$74,'Cleaned Data'!$W$2:$W$4201,"Won")/(COUNTIFS('Cleaned Data'!$L$2:$L$4201,"&gt;="&amp;$A76,'Cleaned Data'!$L$2:$L$4201,"&lt;"&amp;EDATE($A76,1),'Cleaned Data'!$D$2:$D$4201,B$74,'Cleaned Data'!$W$2:$W$4201,"Won")+COUNTIFS('Cleaned Data'!$L$2:$L$4201,"&gt;="&amp;$A76,'Cleaned Data'!$L$2:$L$4201,"&lt;"&amp;EDATE($A76,1),'Cleaned Data'!$D$2:$D$4201,B$74,'Cleaned Data'!$W$2:$W$4201,"Lost")),"")</f>
        <v>0.625</v>
      </c>
      <c r="C76" s="12">
        <f>IFERROR(COUNTIFS('Cleaned Data'!$L$2:$L$4201,"&gt;="&amp;$A76,'Cleaned Data'!$L$2:$L$4201,"&lt;"&amp;EDATE($A76,1),'Cleaned Data'!$D$2:$D$4201,C$74,'Cleaned Data'!$W$2:$W$4201,"Won")/(COUNTIFS('Cleaned Data'!$L$2:$L$4201,"&gt;="&amp;$A76,'Cleaned Data'!$L$2:$L$4201,"&lt;"&amp;EDATE($A76,1),'Cleaned Data'!$D$2:$D$4201,C$74,'Cleaned Data'!$W$2:$W$4201,"Won")+COUNTIFS('Cleaned Data'!$L$2:$L$4201,"&gt;="&amp;$A76,'Cleaned Data'!$L$2:$L$4201,"&lt;"&amp;EDATE($A76,1),'Cleaned Data'!$D$2:$D$4201,C$74,'Cleaned Data'!$W$2:$W$4201,"Lost")),"")</f>
        <v>1</v>
      </c>
      <c r="D76" s="12">
        <f>IFERROR(COUNTIFS('Cleaned Data'!$L$2:$L$4201,"&gt;="&amp;$A76,'Cleaned Data'!$L$2:$L$4201,"&lt;"&amp;EDATE($A76,1),'Cleaned Data'!$D$2:$D$4201,D$74,'Cleaned Data'!$W$2:$W$4201,"Won")/(COUNTIFS('Cleaned Data'!$L$2:$L$4201,"&gt;="&amp;$A76,'Cleaned Data'!$L$2:$L$4201,"&lt;"&amp;EDATE($A76,1),'Cleaned Data'!$D$2:$D$4201,D$74,'Cleaned Data'!$W$2:$W$4201,"Won")+COUNTIFS('Cleaned Data'!$L$2:$L$4201,"&gt;="&amp;$A76,'Cleaned Data'!$L$2:$L$4201,"&lt;"&amp;EDATE($A76,1),'Cleaned Data'!$D$2:$D$4201,D$74,'Cleaned Data'!$W$2:$W$4201,"Lost")),"")</f>
        <v>0.33333333333333331</v>
      </c>
      <c r="E76" s="12">
        <f>IFERROR(COUNTIFS('Cleaned Data'!$L$2:$L$4201,"&gt;="&amp;$A76,'Cleaned Data'!$L$2:$L$4201,"&lt;"&amp;EDATE($A76,1),'Cleaned Data'!$D$2:$D$4201,E$74,'Cleaned Data'!$W$2:$W$4201,"Won")/(COUNTIFS('Cleaned Data'!$L$2:$L$4201,"&gt;="&amp;$A76,'Cleaned Data'!$L$2:$L$4201,"&lt;"&amp;EDATE($A76,1),'Cleaned Data'!$D$2:$D$4201,E$74,'Cleaned Data'!$W$2:$W$4201,"Won")+COUNTIFS('Cleaned Data'!$L$2:$L$4201,"&gt;="&amp;$A76,'Cleaned Data'!$L$2:$L$4201,"&lt;"&amp;EDATE($A76,1),'Cleaned Data'!$D$2:$D$4201,E$74,'Cleaned Data'!$W$2:$W$4201,"Lost")),"")</f>
        <v>0.83333333333333337</v>
      </c>
      <c r="F76" s="12">
        <f>IFERROR(COUNTIFS('Cleaned Data'!$L$2:$L$4201,"&gt;="&amp;$A76,'Cleaned Data'!$L$2:$L$4201,"&lt;"&amp;EDATE($A76,1),'Cleaned Data'!$D$2:$D$4201,F$74,'Cleaned Data'!$W$2:$W$4201,"Won")/(COUNTIFS('Cleaned Data'!$L$2:$L$4201,"&gt;="&amp;$A76,'Cleaned Data'!$L$2:$L$4201,"&lt;"&amp;EDATE($A76,1),'Cleaned Data'!$D$2:$D$4201,F$74,'Cleaned Data'!$W$2:$W$4201,"Won")+COUNTIFS('Cleaned Data'!$L$2:$L$4201,"&gt;="&amp;$A76,'Cleaned Data'!$L$2:$L$4201,"&lt;"&amp;EDATE($A76,1),'Cleaned Data'!$D$2:$D$4201,F$74,'Cleaned Data'!$W$2:$W$4201,"Lost")),"")</f>
        <v>0.6</v>
      </c>
      <c r="G76" s="12">
        <f>IFERROR(COUNTIFS('Cleaned Data'!$L$2:$L$4201,"&gt;="&amp;$A76,'Cleaned Data'!$L$2:$L$4201,"&lt;"&amp;EDATE($A76,1),'Cleaned Data'!$W$2:$W$4201,"Won")/(COUNTIFS('Cleaned Data'!$L$2:$L$4201,"&gt;="&amp;$A76,'Cleaned Data'!$L$2:$L$4201,"&lt;"&amp;EDATE($A76,1),'Cleaned Data'!$W$2:$W$4201,"Won")+COUNTIFS('Cleaned Data'!$L$2:$L$4201,"&gt;="&amp;$A76,'Cleaned Data'!$L$2:$L$4201,"&lt;"&amp;EDATE($A76,1),'Cleaned Data'!$W$2:$W$4201,"Lost")),"")</f>
        <v>0.625</v>
      </c>
    </row>
    <row r="77" spans="1:19">
      <c r="A77" s="22">
        <v>44621</v>
      </c>
      <c r="B77" s="12">
        <f>IFERROR(COUNTIFS('Cleaned Data'!$L$2:$L$4201,"&gt;="&amp;$A77,'Cleaned Data'!$L$2:$L$4201,"&lt;"&amp;EDATE($A77,1),'Cleaned Data'!$D$2:$D$4201,B$74,'Cleaned Data'!$W$2:$W$4201,"Won")/(COUNTIFS('Cleaned Data'!$L$2:$L$4201,"&gt;="&amp;$A77,'Cleaned Data'!$L$2:$L$4201,"&lt;"&amp;EDATE($A77,1),'Cleaned Data'!$D$2:$D$4201,B$74,'Cleaned Data'!$W$2:$W$4201,"Won")+COUNTIFS('Cleaned Data'!$L$2:$L$4201,"&gt;="&amp;$A77,'Cleaned Data'!$L$2:$L$4201,"&lt;"&amp;EDATE($A77,1),'Cleaned Data'!$D$2:$D$4201,B$74,'Cleaned Data'!$W$2:$W$4201,"Lost")),"")</f>
        <v>0.55555555555555558</v>
      </c>
      <c r="C77" s="12">
        <f>IFERROR(COUNTIFS('Cleaned Data'!$L$2:$L$4201,"&gt;="&amp;$A77,'Cleaned Data'!$L$2:$L$4201,"&lt;"&amp;EDATE($A77,1),'Cleaned Data'!$D$2:$D$4201,C$74,'Cleaned Data'!$W$2:$W$4201,"Won")/(COUNTIFS('Cleaned Data'!$L$2:$L$4201,"&gt;="&amp;$A77,'Cleaned Data'!$L$2:$L$4201,"&lt;"&amp;EDATE($A77,1),'Cleaned Data'!$D$2:$D$4201,C$74,'Cleaned Data'!$W$2:$W$4201,"Won")+COUNTIFS('Cleaned Data'!$L$2:$L$4201,"&gt;="&amp;$A77,'Cleaned Data'!$L$2:$L$4201,"&lt;"&amp;EDATE($A77,1),'Cleaned Data'!$D$2:$D$4201,C$74,'Cleaned Data'!$W$2:$W$4201,"Lost")),"")</f>
        <v>0.66666666666666663</v>
      </c>
      <c r="D77" s="12">
        <f>IFERROR(COUNTIFS('Cleaned Data'!$L$2:$L$4201,"&gt;="&amp;$A77,'Cleaned Data'!$L$2:$L$4201,"&lt;"&amp;EDATE($A77,1),'Cleaned Data'!$D$2:$D$4201,D$74,'Cleaned Data'!$W$2:$W$4201,"Won")/(COUNTIFS('Cleaned Data'!$L$2:$L$4201,"&gt;="&amp;$A77,'Cleaned Data'!$L$2:$L$4201,"&lt;"&amp;EDATE($A77,1),'Cleaned Data'!$D$2:$D$4201,D$74,'Cleaned Data'!$W$2:$W$4201,"Won")+COUNTIFS('Cleaned Data'!$L$2:$L$4201,"&gt;="&amp;$A77,'Cleaned Data'!$L$2:$L$4201,"&lt;"&amp;EDATE($A77,1),'Cleaned Data'!$D$2:$D$4201,D$74,'Cleaned Data'!$W$2:$W$4201,"Lost")),"")</f>
        <v>0.8</v>
      </c>
      <c r="E77" s="12">
        <f>IFERROR(COUNTIFS('Cleaned Data'!$L$2:$L$4201,"&gt;="&amp;$A77,'Cleaned Data'!$L$2:$L$4201,"&lt;"&amp;EDATE($A77,1),'Cleaned Data'!$D$2:$D$4201,E$74,'Cleaned Data'!$W$2:$W$4201,"Won")/(COUNTIFS('Cleaned Data'!$L$2:$L$4201,"&gt;="&amp;$A77,'Cleaned Data'!$L$2:$L$4201,"&lt;"&amp;EDATE($A77,1),'Cleaned Data'!$D$2:$D$4201,E$74,'Cleaned Data'!$W$2:$W$4201,"Won")+COUNTIFS('Cleaned Data'!$L$2:$L$4201,"&gt;="&amp;$A77,'Cleaned Data'!$L$2:$L$4201,"&lt;"&amp;EDATE($A77,1),'Cleaned Data'!$D$2:$D$4201,E$74,'Cleaned Data'!$W$2:$W$4201,"Lost")),"")</f>
        <v>1</v>
      </c>
      <c r="F77" s="12">
        <f>IFERROR(COUNTIFS('Cleaned Data'!$L$2:$L$4201,"&gt;="&amp;$A77,'Cleaned Data'!$L$2:$L$4201,"&lt;"&amp;EDATE($A77,1),'Cleaned Data'!$D$2:$D$4201,F$74,'Cleaned Data'!$W$2:$W$4201,"Won")/(COUNTIFS('Cleaned Data'!$L$2:$L$4201,"&gt;="&amp;$A77,'Cleaned Data'!$L$2:$L$4201,"&lt;"&amp;EDATE($A77,1),'Cleaned Data'!$D$2:$D$4201,F$74,'Cleaned Data'!$W$2:$W$4201,"Won")+COUNTIFS('Cleaned Data'!$L$2:$L$4201,"&gt;="&amp;$A77,'Cleaned Data'!$L$2:$L$4201,"&lt;"&amp;EDATE($A77,1),'Cleaned Data'!$D$2:$D$4201,F$74,'Cleaned Data'!$W$2:$W$4201,"Lost")),"")</f>
        <v>0.42857142857142855</v>
      </c>
      <c r="G77" s="12">
        <f>IFERROR(COUNTIFS('Cleaned Data'!$L$2:$L$4201,"&gt;="&amp;$A77,'Cleaned Data'!$L$2:$L$4201,"&lt;"&amp;EDATE($A77,1),'Cleaned Data'!$W$2:$W$4201,"Won")/(COUNTIFS('Cleaned Data'!$L$2:$L$4201,"&gt;="&amp;$A77,'Cleaned Data'!$L$2:$L$4201,"&lt;"&amp;EDATE($A77,1),'Cleaned Data'!$W$2:$W$4201,"Won")+COUNTIFS('Cleaned Data'!$L$2:$L$4201,"&gt;="&amp;$A77,'Cleaned Data'!$L$2:$L$4201,"&lt;"&amp;EDATE($A77,1),'Cleaned Data'!$W$2:$W$4201,"Lost")),"")</f>
        <v>0.66666666666666663</v>
      </c>
    </row>
    <row r="78" spans="1:19">
      <c r="A78" s="22">
        <v>44652</v>
      </c>
      <c r="B78" s="12">
        <f>IFERROR(COUNTIFS('Cleaned Data'!$L$2:$L$4201,"&gt;="&amp;$A78,'Cleaned Data'!$L$2:$L$4201,"&lt;"&amp;EDATE($A78,1),'Cleaned Data'!$D$2:$D$4201,B$74,'Cleaned Data'!$W$2:$W$4201,"Won")/(COUNTIFS('Cleaned Data'!$L$2:$L$4201,"&gt;="&amp;$A78,'Cleaned Data'!$L$2:$L$4201,"&lt;"&amp;EDATE($A78,1),'Cleaned Data'!$D$2:$D$4201,B$74,'Cleaned Data'!$W$2:$W$4201,"Won")+COUNTIFS('Cleaned Data'!$L$2:$L$4201,"&gt;="&amp;$A78,'Cleaned Data'!$L$2:$L$4201,"&lt;"&amp;EDATE($A78,1),'Cleaned Data'!$D$2:$D$4201,B$74,'Cleaned Data'!$W$2:$W$4201,"Lost")),"")</f>
        <v>0.5</v>
      </c>
      <c r="C78" s="12">
        <f>IFERROR(COUNTIFS('Cleaned Data'!$L$2:$L$4201,"&gt;="&amp;$A78,'Cleaned Data'!$L$2:$L$4201,"&lt;"&amp;EDATE($A78,1),'Cleaned Data'!$D$2:$D$4201,C$74,'Cleaned Data'!$W$2:$W$4201,"Won")/(COUNTIFS('Cleaned Data'!$L$2:$L$4201,"&gt;="&amp;$A78,'Cleaned Data'!$L$2:$L$4201,"&lt;"&amp;EDATE($A78,1),'Cleaned Data'!$D$2:$D$4201,C$74,'Cleaned Data'!$W$2:$W$4201,"Won")+COUNTIFS('Cleaned Data'!$L$2:$L$4201,"&gt;="&amp;$A78,'Cleaned Data'!$L$2:$L$4201,"&lt;"&amp;EDATE($A78,1),'Cleaned Data'!$D$2:$D$4201,C$74,'Cleaned Data'!$W$2:$W$4201,"Lost")),"")</f>
        <v>0.90909090909090906</v>
      </c>
      <c r="D78" s="12">
        <f>IFERROR(COUNTIFS('Cleaned Data'!$L$2:$L$4201,"&gt;="&amp;$A78,'Cleaned Data'!$L$2:$L$4201,"&lt;"&amp;EDATE($A78,1),'Cleaned Data'!$D$2:$D$4201,D$74,'Cleaned Data'!$W$2:$W$4201,"Won")/(COUNTIFS('Cleaned Data'!$L$2:$L$4201,"&gt;="&amp;$A78,'Cleaned Data'!$L$2:$L$4201,"&lt;"&amp;EDATE($A78,1),'Cleaned Data'!$D$2:$D$4201,D$74,'Cleaned Data'!$W$2:$W$4201,"Won")+COUNTIFS('Cleaned Data'!$L$2:$L$4201,"&gt;="&amp;$A78,'Cleaned Data'!$L$2:$L$4201,"&lt;"&amp;EDATE($A78,1),'Cleaned Data'!$D$2:$D$4201,D$74,'Cleaned Data'!$W$2:$W$4201,"Lost")),"")</f>
        <v>0.66666666666666663</v>
      </c>
      <c r="E78" s="12">
        <f>IFERROR(COUNTIFS('Cleaned Data'!$L$2:$L$4201,"&gt;="&amp;$A78,'Cleaned Data'!$L$2:$L$4201,"&lt;"&amp;EDATE($A78,1),'Cleaned Data'!$D$2:$D$4201,E$74,'Cleaned Data'!$W$2:$W$4201,"Won")/(COUNTIFS('Cleaned Data'!$L$2:$L$4201,"&gt;="&amp;$A78,'Cleaned Data'!$L$2:$L$4201,"&lt;"&amp;EDATE($A78,1),'Cleaned Data'!$D$2:$D$4201,E$74,'Cleaned Data'!$W$2:$W$4201,"Won")+COUNTIFS('Cleaned Data'!$L$2:$L$4201,"&gt;="&amp;$A78,'Cleaned Data'!$L$2:$L$4201,"&lt;"&amp;EDATE($A78,1),'Cleaned Data'!$D$2:$D$4201,E$74,'Cleaned Data'!$W$2:$W$4201,"Lost")),"")</f>
        <v>0.66666666666666663</v>
      </c>
      <c r="F78" s="12">
        <f>IFERROR(COUNTIFS('Cleaned Data'!$L$2:$L$4201,"&gt;="&amp;$A78,'Cleaned Data'!$L$2:$L$4201,"&lt;"&amp;EDATE($A78,1),'Cleaned Data'!$D$2:$D$4201,F$74,'Cleaned Data'!$W$2:$W$4201,"Won")/(COUNTIFS('Cleaned Data'!$L$2:$L$4201,"&gt;="&amp;$A78,'Cleaned Data'!$L$2:$L$4201,"&lt;"&amp;EDATE($A78,1),'Cleaned Data'!$D$2:$D$4201,F$74,'Cleaned Data'!$W$2:$W$4201,"Won")+COUNTIFS('Cleaned Data'!$L$2:$L$4201,"&gt;="&amp;$A78,'Cleaned Data'!$L$2:$L$4201,"&lt;"&amp;EDATE($A78,1),'Cleaned Data'!$D$2:$D$4201,F$74,'Cleaned Data'!$W$2:$W$4201,"Lost")),"")</f>
        <v>0.5</v>
      </c>
      <c r="G78" s="12">
        <f>IFERROR(COUNTIFS('Cleaned Data'!$L$2:$L$4201,"&gt;="&amp;$A78,'Cleaned Data'!$L$2:$L$4201,"&lt;"&amp;EDATE($A78,1),'Cleaned Data'!$W$2:$W$4201,"Won")/(COUNTIFS('Cleaned Data'!$L$2:$L$4201,"&gt;="&amp;$A78,'Cleaned Data'!$L$2:$L$4201,"&lt;"&amp;EDATE($A78,1),'Cleaned Data'!$W$2:$W$4201,"Won")+COUNTIFS('Cleaned Data'!$L$2:$L$4201,"&gt;="&amp;$A78,'Cleaned Data'!$L$2:$L$4201,"&lt;"&amp;EDATE($A78,1),'Cleaned Data'!$W$2:$W$4201,"Lost")),"")</f>
        <v>0.70588235294117652</v>
      </c>
    </row>
    <row r="79" spans="1:19">
      <c r="A79" s="22">
        <v>44682</v>
      </c>
      <c r="B79" s="12">
        <f>IFERROR(COUNTIFS('Cleaned Data'!$L$2:$L$4201,"&gt;="&amp;$A79,'Cleaned Data'!$L$2:$L$4201,"&lt;"&amp;EDATE($A79,1),'Cleaned Data'!$D$2:$D$4201,B$74,'Cleaned Data'!$W$2:$W$4201,"Won")/(COUNTIFS('Cleaned Data'!$L$2:$L$4201,"&gt;="&amp;$A79,'Cleaned Data'!$L$2:$L$4201,"&lt;"&amp;EDATE($A79,1),'Cleaned Data'!$D$2:$D$4201,B$74,'Cleaned Data'!$W$2:$W$4201,"Won")+COUNTIFS('Cleaned Data'!$L$2:$L$4201,"&gt;="&amp;$A79,'Cleaned Data'!$L$2:$L$4201,"&lt;"&amp;EDATE($A79,1),'Cleaned Data'!$D$2:$D$4201,B$74,'Cleaned Data'!$W$2:$W$4201,"Lost")),"")</f>
        <v>0.44444444444444442</v>
      </c>
      <c r="C79" s="12">
        <f>IFERROR(COUNTIFS('Cleaned Data'!$L$2:$L$4201,"&gt;="&amp;$A79,'Cleaned Data'!$L$2:$L$4201,"&lt;"&amp;EDATE($A79,1),'Cleaned Data'!$D$2:$D$4201,C$74,'Cleaned Data'!$W$2:$W$4201,"Won")/(COUNTIFS('Cleaned Data'!$L$2:$L$4201,"&gt;="&amp;$A79,'Cleaned Data'!$L$2:$L$4201,"&lt;"&amp;EDATE($A79,1),'Cleaned Data'!$D$2:$D$4201,C$74,'Cleaned Data'!$W$2:$W$4201,"Won")+COUNTIFS('Cleaned Data'!$L$2:$L$4201,"&gt;="&amp;$A79,'Cleaned Data'!$L$2:$L$4201,"&lt;"&amp;EDATE($A79,1),'Cleaned Data'!$D$2:$D$4201,C$74,'Cleaned Data'!$W$2:$W$4201,"Lost")),"")</f>
        <v>0.5714285714285714</v>
      </c>
      <c r="D79" s="12">
        <f>IFERROR(COUNTIFS('Cleaned Data'!$L$2:$L$4201,"&gt;="&amp;$A79,'Cleaned Data'!$L$2:$L$4201,"&lt;"&amp;EDATE($A79,1),'Cleaned Data'!$D$2:$D$4201,D$74,'Cleaned Data'!$W$2:$W$4201,"Won")/(COUNTIFS('Cleaned Data'!$L$2:$L$4201,"&gt;="&amp;$A79,'Cleaned Data'!$L$2:$L$4201,"&lt;"&amp;EDATE($A79,1),'Cleaned Data'!$D$2:$D$4201,D$74,'Cleaned Data'!$W$2:$W$4201,"Won")+COUNTIFS('Cleaned Data'!$L$2:$L$4201,"&gt;="&amp;$A79,'Cleaned Data'!$L$2:$L$4201,"&lt;"&amp;EDATE($A79,1),'Cleaned Data'!$D$2:$D$4201,D$74,'Cleaned Data'!$W$2:$W$4201,"Lost")),"")</f>
        <v>0.5</v>
      </c>
      <c r="E79" s="12">
        <f>IFERROR(COUNTIFS('Cleaned Data'!$L$2:$L$4201,"&gt;="&amp;$A79,'Cleaned Data'!$L$2:$L$4201,"&lt;"&amp;EDATE($A79,1),'Cleaned Data'!$D$2:$D$4201,E$74,'Cleaned Data'!$W$2:$W$4201,"Won")/(COUNTIFS('Cleaned Data'!$L$2:$L$4201,"&gt;="&amp;$A79,'Cleaned Data'!$L$2:$L$4201,"&lt;"&amp;EDATE($A79,1),'Cleaned Data'!$D$2:$D$4201,E$74,'Cleaned Data'!$W$2:$W$4201,"Won")+COUNTIFS('Cleaned Data'!$L$2:$L$4201,"&gt;="&amp;$A79,'Cleaned Data'!$L$2:$L$4201,"&lt;"&amp;EDATE($A79,1),'Cleaned Data'!$D$2:$D$4201,E$74,'Cleaned Data'!$W$2:$W$4201,"Lost")),"")</f>
        <v>0.5714285714285714</v>
      </c>
      <c r="F79" s="12">
        <f>IFERROR(COUNTIFS('Cleaned Data'!$L$2:$L$4201,"&gt;="&amp;$A79,'Cleaned Data'!$L$2:$L$4201,"&lt;"&amp;EDATE($A79,1),'Cleaned Data'!$D$2:$D$4201,F$74,'Cleaned Data'!$W$2:$W$4201,"Won")/(COUNTIFS('Cleaned Data'!$L$2:$L$4201,"&gt;="&amp;$A79,'Cleaned Data'!$L$2:$L$4201,"&lt;"&amp;EDATE($A79,1),'Cleaned Data'!$D$2:$D$4201,F$74,'Cleaned Data'!$W$2:$W$4201,"Won")+COUNTIFS('Cleaned Data'!$L$2:$L$4201,"&gt;="&amp;$A79,'Cleaned Data'!$L$2:$L$4201,"&lt;"&amp;EDATE($A79,1),'Cleaned Data'!$D$2:$D$4201,F$74,'Cleaned Data'!$W$2:$W$4201,"Lost")),"")</f>
        <v>0.25</v>
      </c>
      <c r="G79" s="12">
        <f>IFERROR(COUNTIFS('Cleaned Data'!$L$2:$L$4201,"&gt;="&amp;$A79,'Cleaned Data'!$L$2:$L$4201,"&lt;"&amp;EDATE($A79,1),'Cleaned Data'!$W$2:$W$4201,"Won")/(COUNTIFS('Cleaned Data'!$L$2:$L$4201,"&gt;="&amp;$A79,'Cleaned Data'!$L$2:$L$4201,"&lt;"&amp;EDATE($A79,1),'Cleaned Data'!$W$2:$W$4201,"Won")+COUNTIFS('Cleaned Data'!$L$2:$L$4201,"&gt;="&amp;$A79,'Cleaned Data'!$L$2:$L$4201,"&lt;"&amp;EDATE($A79,1),'Cleaned Data'!$W$2:$W$4201,"Lost")),"")</f>
        <v>0.45945945945945948</v>
      </c>
    </row>
    <row r="80" spans="1:19">
      <c r="A80" s="22">
        <v>44713</v>
      </c>
      <c r="B80" s="12">
        <f>IFERROR(COUNTIFS('Cleaned Data'!$L$2:$L$4201,"&gt;="&amp;$A80,'Cleaned Data'!$L$2:$L$4201,"&lt;"&amp;EDATE($A80,1),'Cleaned Data'!$D$2:$D$4201,B$74,'Cleaned Data'!$W$2:$W$4201,"Won")/(COUNTIFS('Cleaned Data'!$L$2:$L$4201,"&gt;="&amp;$A80,'Cleaned Data'!$L$2:$L$4201,"&lt;"&amp;EDATE($A80,1),'Cleaned Data'!$D$2:$D$4201,B$74,'Cleaned Data'!$W$2:$W$4201,"Won")+COUNTIFS('Cleaned Data'!$L$2:$L$4201,"&gt;="&amp;$A80,'Cleaned Data'!$L$2:$L$4201,"&lt;"&amp;EDATE($A80,1),'Cleaned Data'!$D$2:$D$4201,B$74,'Cleaned Data'!$W$2:$W$4201,"Lost")),"")</f>
        <v>1</v>
      </c>
      <c r="C80" s="12">
        <f>IFERROR(COUNTIFS('Cleaned Data'!$L$2:$L$4201,"&gt;="&amp;$A80,'Cleaned Data'!$L$2:$L$4201,"&lt;"&amp;EDATE($A80,1),'Cleaned Data'!$D$2:$D$4201,C$74,'Cleaned Data'!$W$2:$W$4201,"Won")/(COUNTIFS('Cleaned Data'!$L$2:$L$4201,"&gt;="&amp;$A80,'Cleaned Data'!$L$2:$L$4201,"&lt;"&amp;EDATE($A80,1),'Cleaned Data'!$D$2:$D$4201,C$74,'Cleaned Data'!$W$2:$W$4201,"Won")+COUNTIFS('Cleaned Data'!$L$2:$L$4201,"&gt;="&amp;$A80,'Cleaned Data'!$L$2:$L$4201,"&lt;"&amp;EDATE($A80,1),'Cleaned Data'!$D$2:$D$4201,C$74,'Cleaned Data'!$W$2:$W$4201,"Lost")),"")</f>
        <v>0.25</v>
      </c>
      <c r="D80" s="12">
        <f>IFERROR(COUNTIFS('Cleaned Data'!$L$2:$L$4201,"&gt;="&amp;$A80,'Cleaned Data'!$L$2:$L$4201,"&lt;"&amp;EDATE($A80,1),'Cleaned Data'!$D$2:$D$4201,D$74,'Cleaned Data'!$W$2:$W$4201,"Won")/(COUNTIFS('Cleaned Data'!$L$2:$L$4201,"&gt;="&amp;$A80,'Cleaned Data'!$L$2:$L$4201,"&lt;"&amp;EDATE($A80,1),'Cleaned Data'!$D$2:$D$4201,D$74,'Cleaned Data'!$W$2:$W$4201,"Won")+COUNTIFS('Cleaned Data'!$L$2:$L$4201,"&gt;="&amp;$A80,'Cleaned Data'!$L$2:$L$4201,"&lt;"&amp;EDATE($A80,1),'Cleaned Data'!$D$2:$D$4201,D$74,'Cleaned Data'!$W$2:$W$4201,"Lost")),"")</f>
        <v>0.42857142857142855</v>
      </c>
      <c r="E80" s="12">
        <f>IFERROR(COUNTIFS('Cleaned Data'!$L$2:$L$4201,"&gt;="&amp;$A80,'Cleaned Data'!$L$2:$L$4201,"&lt;"&amp;EDATE($A80,1),'Cleaned Data'!$D$2:$D$4201,E$74,'Cleaned Data'!$W$2:$W$4201,"Won")/(COUNTIFS('Cleaned Data'!$L$2:$L$4201,"&gt;="&amp;$A80,'Cleaned Data'!$L$2:$L$4201,"&lt;"&amp;EDATE($A80,1),'Cleaned Data'!$D$2:$D$4201,E$74,'Cleaned Data'!$W$2:$W$4201,"Won")+COUNTIFS('Cleaned Data'!$L$2:$L$4201,"&gt;="&amp;$A80,'Cleaned Data'!$L$2:$L$4201,"&lt;"&amp;EDATE($A80,1),'Cleaned Data'!$D$2:$D$4201,E$74,'Cleaned Data'!$W$2:$W$4201,"Lost")),"")</f>
        <v>0.75</v>
      </c>
      <c r="F80" s="12">
        <f>IFERROR(COUNTIFS('Cleaned Data'!$L$2:$L$4201,"&gt;="&amp;$A80,'Cleaned Data'!$L$2:$L$4201,"&lt;"&amp;EDATE($A80,1),'Cleaned Data'!$D$2:$D$4201,F$74,'Cleaned Data'!$W$2:$W$4201,"Won")/(COUNTIFS('Cleaned Data'!$L$2:$L$4201,"&gt;="&amp;$A80,'Cleaned Data'!$L$2:$L$4201,"&lt;"&amp;EDATE($A80,1),'Cleaned Data'!$D$2:$D$4201,F$74,'Cleaned Data'!$W$2:$W$4201,"Won")+COUNTIFS('Cleaned Data'!$L$2:$L$4201,"&gt;="&amp;$A80,'Cleaned Data'!$L$2:$L$4201,"&lt;"&amp;EDATE($A80,1),'Cleaned Data'!$D$2:$D$4201,F$74,'Cleaned Data'!$W$2:$W$4201,"Lost")),"")</f>
        <v>0.75</v>
      </c>
      <c r="G80" s="12">
        <f>IFERROR(COUNTIFS('Cleaned Data'!$L$2:$L$4201,"&gt;="&amp;$A80,'Cleaned Data'!$L$2:$L$4201,"&lt;"&amp;EDATE($A80,1),'Cleaned Data'!$W$2:$W$4201,"Won")/(COUNTIFS('Cleaned Data'!$L$2:$L$4201,"&gt;="&amp;$A80,'Cleaned Data'!$L$2:$L$4201,"&lt;"&amp;EDATE($A80,1),'Cleaned Data'!$W$2:$W$4201,"Won")+COUNTIFS('Cleaned Data'!$L$2:$L$4201,"&gt;="&amp;$A80,'Cleaned Data'!$L$2:$L$4201,"&lt;"&amp;EDATE($A80,1),'Cleaned Data'!$W$2:$W$4201,"Lost")),"")</f>
        <v>0.6</v>
      </c>
    </row>
    <row r="81" spans="1:7">
      <c r="A81" s="23">
        <v>44743</v>
      </c>
      <c r="B81" s="12">
        <f>IFERROR(COUNTIFS('Cleaned Data'!$L$2:$L$4201,"&gt;="&amp;$A81,'Cleaned Data'!$L$2:$L$4201,"&lt;"&amp;EDATE($A81,1),'Cleaned Data'!$D$2:$D$4201,B$74,'Cleaned Data'!$W$2:$W$4201,"Won")/(COUNTIFS('Cleaned Data'!$L$2:$L$4201,"&gt;="&amp;$A81,'Cleaned Data'!$L$2:$L$4201,"&lt;"&amp;EDATE($A81,1),'Cleaned Data'!$D$2:$D$4201,B$74,'Cleaned Data'!$W$2:$W$4201,"Won")+COUNTIFS('Cleaned Data'!$L$2:$L$4201,"&gt;="&amp;$A81,'Cleaned Data'!$L$2:$L$4201,"&lt;"&amp;EDATE($A81,1),'Cleaned Data'!$D$2:$D$4201,B$74,'Cleaned Data'!$W$2:$W$4201,"Lost")),"")</f>
        <v>0.6</v>
      </c>
      <c r="C81" s="12">
        <f>IFERROR(COUNTIFS('Cleaned Data'!$L$2:$L$4201,"&gt;="&amp;$A81,'Cleaned Data'!$L$2:$L$4201,"&lt;"&amp;EDATE($A81,1),'Cleaned Data'!$D$2:$D$4201,C$74,'Cleaned Data'!$W$2:$W$4201,"Won")/(COUNTIFS('Cleaned Data'!$L$2:$L$4201,"&gt;="&amp;$A81,'Cleaned Data'!$L$2:$L$4201,"&lt;"&amp;EDATE($A81,1),'Cleaned Data'!$D$2:$D$4201,C$74,'Cleaned Data'!$W$2:$W$4201,"Won")+COUNTIFS('Cleaned Data'!$L$2:$L$4201,"&gt;="&amp;$A81,'Cleaned Data'!$L$2:$L$4201,"&lt;"&amp;EDATE($A81,1),'Cleaned Data'!$D$2:$D$4201,C$74,'Cleaned Data'!$W$2:$W$4201,"Lost")),"")</f>
        <v>0.44444444444444442</v>
      </c>
      <c r="D81" s="12">
        <f>IFERROR(COUNTIFS('Cleaned Data'!$L$2:$L$4201,"&gt;="&amp;$A81,'Cleaned Data'!$L$2:$L$4201,"&lt;"&amp;EDATE($A81,1),'Cleaned Data'!$D$2:$D$4201,D$74,'Cleaned Data'!$W$2:$W$4201,"Won")/(COUNTIFS('Cleaned Data'!$L$2:$L$4201,"&gt;="&amp;$A81,'Cleaned Data'!$L$2:$L$4201,"&lt;"&amp;EDATE($A81,1),'Cleaned Data'!$D$2:$D$4201,D$74,'Cleaned Data'!$W$2:$W$4201,"Won")+COUNTIFS('Cleaned Data'!$L$2:$L$4201,"&gt;="&amp;$A81,'Cleaned Data'!$L$2:$L$4201,"&lt;"&amp;EDATE($A81,1),'Cleaned Data'!$D$2:$D$4201,D$74,'Cleaned Data'!$W$2:$W$4201,"Lost")),"")</f>
        <v>0.66666666666666663</v>
      </c>
      <c r="E81" s="12">
        <f>IFERROR(COUNTIFS('Cleaned Data'!$L$2:$L$4201,"&gt;="&amp;$A81,'Cleaned Data'!$L$2:$L$4201,"&lt;"&amp;EDATE($A81,1),'Cleaned Data'!$D$2:$D$4201,E$74,'Cleaned Data'!$W$2:$W$4201,"Won")/(COUNTIFS('Cleaned Data'!$L$2:$L$4201,"&gt;="&amp;$A81,'Cleaned Data'!$L$2:$L$4201,"&lt;"&amp;EDATE($A81,1),'Cleaned Data'!$D$2:$D$4201,E$74,'Cleaned Data'!$W$2:$W$4201,"Won")+COUNTIFS('Cleaned Data'!$L$2:$L$4201,"&gt;="&amp;$A81,'Cleaned Data'!$L$2:$L$4201,"&lt;"&amp;EDATE($A81,1),'Cleaned Data'!$D$2:$D$4201,E$74,'Cleaned Data'!$W$2:$W$4201,"Lost")),"")</f>
        <v>0.42857142857142855</v>
      </c>
      <c r="F81" s="12">
        <f>IFERROR(COUNTIFS('Cleaned Data'!$L$2:$L$4201,"&gt;="&amp;$A81,'Cleaned Data'!$L$2:$L$4201,"&lt;"&amp;EDATE($A81,1),'Cleaned Data'!$D$2:$D$4201,F$74,'Cleaned Data'!$W$2:$W$4201,"Won")/(COUNTIFS('Cleaned Data'!$L$2:$L$4201,"&gt;="&amp;$A81,'Cleaned Data'!$L$2:$L$4201,"&lt;"&amp;EDATE($A81,1),'Cleaned Data'!$D$2:$D$4201,F$74,'Cleaned Data'!$W$2:$W$4201,"Won")+COUNTIFS('Cleaned Data'!$L$2:$L$4201,"&gt;="&amp;$A81,'Cleaned Data'!$L$2:$L$4201,"&lt;"&amp;EDATE($A81,1),'Cleaned Data'!$D$2:$D$4201,F$74,'Cleaned Data'!$W$2:$W$4201,"Lost")),"")</f>
        <v>0.4</v>
      </c>
      <c r="G81" s="12">
        <f>IFERROR(COUNTIFS('Cleaned Data'!$L$2:$L$4201,"&gt;="&amp;$A81,'Cleaned Data'!$L$2:$L$4201,"&lt;"&amp;EDATE($A81,1),'Cleaned Data'!$W$2:$W$4201,"Won")/(COUNTIFS('Cleaned Data'!$L$2:$L$4201,"&gt;="&amp;$A81,'Cleaned Data'!$L$2:$L$4201,"&lt;"&amp;EDATE($A81,1),'Cleaned Data'!$W$2:$W$4201,"Won")+COUNTIFS('Cleaned Data'!$L$2:$L$4201,"&gt;="&amp;$A81,'Cleaned Data'!$L$2:$L$4201,"&lt;"&amp;EDATE($A81,1),'Cleaned Data'!$W$2:$W$4201,"Lost")),"")</f>
        <v>0.5</v>
      </c>
    </row>
    <row r="82" spans="1:7">
      <c r="A82" s="22">
        <v>44774</v>
      </c>
      <c r="B82" s="12">
        <f>IFERROR(COUNTIFS('Cleaned Data'!$L$2:$L$4201,"&gt;="&amp;$A82,'Cleaned Data'!$L$2:$L$4201,"&lt;"&amp;EDATE($A82,1),'Cleaned Data'!$D$2:$D$4201,B$74,'Cleaned Data'!$W$2:$W$4201,"Won")/(COUNTIFS('Cleaned Data'!$L$2:$L$4201,"&gt;="&amp;$A82,'Cleaned Data'!$L$2:$L$4201,"&lt;"&amp;EDATE($A82,1),'Cleaned Data'!$D$2:$D$4201,B$74,'Cleaned Data'!$W$2:$W$4201,"Won")+COUNTIFS('Cleaned Data'!$L$2:$L$4201,"&gt;="&amp;$A82,'Cleaned Data'!$L$2:$L$4201,"&lt;"&amp;EDATE($A82,1),'Cleaned Data'!$D$2:$D$4201,B$74,'Cleaned Data'!$W$2:$W$4201,"Lost")),"")</f>
        <v>0.55555555555555558</v>
      </c>
      <c r="C82" s="12">
        <f>IFERROR(COUNTIFS('Cleaned Data'!$L$2:$L$4201,"&gt;="&amp;$A82,'Cleaned Data'!$L$2:$L$4201,"&lt;"&amp;EDATE($A82,1),'Cleaned Data'!$D$2:$D$4201,C$74,'Cleaned Data'!$W$2:$W$4201,"Won")/(COUNTIFS('Cleaned Data'!$L$2:$L$4201,"&gt;="&amp;$A82,'Cleaned Data'!$L$2:$L$4201,"&lt;"&amp;EDATE($A82,1),'Cleaned Data'!$D$2:$D$4201,C$74,'Cleaned Data'!$W$2:$W$4201,"Won")+COUNTIFS('Cleaned Data'!$L$2:$L$4201,"&gt;="&amp;$A82,'Cleaned Data'!$L$2:$L$4201,"&lt;"&amp;EDATE($A82,1),'Cleaned Data'!$D$2:$D$4201,C$74,'Cleaned Data'!$W$2:$W$4201,"Lost")),"")</f>
        <v>0.55555555555555558</v>
      </c>
      <c r="D82" s="12">
        <f>IFERROR(COUNTIFS('Cleaned Data'!$L$2:$L$4201,"&gt;="&amp;$A82,'Cleaned Data'!$L$2:$L$4201,"&lt;"&amp;EDATE($A82,1),'Cleaned Data'!$D$2:$D$4201,D$74,'Cleaned Data'!$W$2:$W$4201,"Won")/(COUNTIFS('Cleaned Data'!$L$2:$L$4201,"&gt;="&amp;$A82,'Cleaned Data'!$L$2:$L$4201,"&lt;"&amp;EDATE($A82,1),'Cleaned Data'!$D$2:$D$4201,D$74,'Cleaned Data'!$W$2:$W$4201,"Won")+COUNTIFS('Cleaned Data'!$L$2:$L$4201,"&gt;="&amp;$A82,'Cleaned Data'!$L$2:$L$4201,"&lt;"&amp;EDATE($A82,1),'Cleaned Data'!$D$2:$D$4201,D$74,'Cleaned Data'!$W$2:$W$4201,"Lost")),"")</f>
        <v>0.42857142857142855</v>
      </c>
      <c r="E82" s="12">
        <f>IFERROR(COUNTIFS('Cleaned Data'!$L$2:$L$4201,"&gt;="&amp;$A82,'Cleaned Data'!$L$2:$L$4201,"&lt;"&amp;EDATE($A82,1),'Cleaned Data'!$D$2:$D$4201,E$74,'Cleaned Data'!$W$2:$W$4201,"Won")/(COUNTIFS('Cleaned Data'!$L$2:$L$4201,"&gt;="&amp;$A82,'Cleaned Data'!$L$2:$L$4201,"&lt;"&amp;EDATE($A82,1),'Cleaned Data'!$D$2:$D$4201,E$74,'Cleaned Data'!$W$2:$W$4201,"Won")+COUNTIFS('Cleaned Data'!$L$2:$L$4201,"&gt;="&amp;$A82,'Cleaned Data'!$L$2:$L$4201,"&lt;"&amp;EDATE($A82,1),'Cleaned Data'!$D$2:$D$4201,E$74,'Cleaned Data'!$W$2:$W$4201,"Lost")),"")</f>
        <v>0.5</v>
      </c>
      <c r="F82" s="12">
        <f>IFERROR(COUNTIFS('Cleaned Data'!$L$2:$L$4201,"&gt;="&amp;$A82,'Cleaned Data'!$L$2:$L$4201,"&lt;"&amp;EDATE($A82,1),'Cleaned Data'!$D$2:$D$4201,F$74,'Cleaned Data'!$W$2:$W$4201,"Won")/(COUNTIFS('Cleaned Data'!$L$2:$L$4201,"&gt;="&amp;$A82,'Cleaned Data'!$L$2:$L$4201,"&lt;"&amp;EDATE($A82,1),'Cleaned Data'!$D$2:$D$4201,F$74,'Cleaned Data'!$W$2:$W$4201,"Won")+COUNTIFS('Cleaned Data'!$L$2:$L$4201,"&gt;="&amp;$A82,'Cleaned Data'!$L$2:$L$4201,"&lt;"&amp;EDATE($A82,1),'Cleaned Data'!$D$2:$D$4201,F$74,'Cleaned Data'!$W$2:$W$4201,"Lost")),"")</f>
        <v>0.4</v>
      </c>
      <c r="G82" s="12">
        <f>IFERROR(COUNTIFS('Cleaned Data'!$L$2:$L$4201,"&gt;="&amp;$A82,'Cleaned Data'!$L$2:$L$4201,"&lt;"&amp;EDATE($A82,1),'Cleaned Data'!$W$2:$W$4201,"Won")/(COUNTIFS('Cleaned Data'!$L$2:$L$4201,"&gt;="&amp;$A82,'Cleaned Data'!$L$2:$L$4201,"&lt;"&amp;EDATE($A82,1),'Cleaned Data'!$W$2:$W$4201,"Won")+COUNTIFS('Cleaned Data'!$L$2:$L$4201,"&gt;="&amp;$A82,'Cleaned Data'!$L$2:$L$4201,"&lt;"&amp;EDATE($A82,1),'Cleaned Data'!$W$2:$W$4201,"Lost")),"")</f>
        <v>0.48780487804878048</v>
      </c>
    </row>
    <row r="83" spans="1:7">
      <c r="A83" s="22">
        <v>44805</v>
      </c>
      <c r="B83" s="12">
        <f>IFERROR(COUNTIFS('Cleaned Data'!$L$2:$L$4201,"&gt;="&amp;$A83,'Cleaned Data'!$L$2:$L$4201,"&lt;"&amp;EDATE($A83,1),'Cleaned Data'!$D$2:$D$4201,B$74,'Cleaned Data'!$W$2:$W$4201,"Won")/(COUNTIFS('Cleaned Data'!$L$2:$L$4201,"&gt;="&amp;$A83,'Cleaned Data'!$L$2:$L$4201,"&lt;"&amp;EDATE($A83,1),'Cleaned Data'!$D$2:$D$4201,B$74,'Cleaned Data'!$W$2:$W$4201,"Won")+COUNTIFS('Cleaned Data'!$L$2:$L$4201,"&gt;="&amp;$A83,'Cleaned Data'!$L$2:$L$4201,"&lt;"&amp;EDATE($A83,1),'Cleaned Data'!$D$2:$D$4201,B$74,'Cleaned Data'!$W$2:$W$4201,"Lost")),"")</f>
        <v>0.77777777777777779</v>
      </c>
      <c r="C83" s="12">
        <f>IFERROR(COUNTIFS('Cleaned Data'!$L$2:$L$4201,"&gt;="&amp;$A83,'Cleaned Data'!$L$2:$L$4201,"&lt;"&amp;EDATE($A83,1),'Cleaned Data'!$D$2:$D$4201,C$74,'Cleaned Data'!$W$2:$W$4201,"Won")/(COUNTIFS('Cleaned Data'!$L$2:$L$4201,"&gt;="&amp;$A83,'Cleaned Data'!$L$2:$L$4201,"&lt;"&amp;EDATE($A83,1),'Cleaned Data'!$D$2:$D$4201,C$74,'Cleaned Data'!$W$2:$W$4201,"Won")+COUNTIFS('Cleaned Data'!$L$2:$L$4201,"&gt;="&amp;$A83,'Cleaned Data'!$L$2:$L$4201,"&lt;"&amp;EDATE($A83,1),'Cleaned Data'!$D$2:$D$4201,C$74,'Cleaned Data'!$W$2:$W$4201,"Lost")),"")</f>
        <v>0.5</v>
      </c>
      <c r="D83" s="12">
        <f>IFERROR(COUNTIFS('Cleaned Data'!$L$2:$L$4201,"&gt;="&amp;$A83,'Cleaned Data'!$L$2:$L$4201,"&lt;"&amp;EDATE($A83,1),'Cleaned Data'!$D$2:$D$4201,D$74,'Cleaned Data'!$W$2:$W$4201,"Won")/(COUNTIFS('Cleaned Data'!$L$2:$L$4201,"&gt;="&amp;$A83,'Cleaned Data'!$L$2:$L$4201,"&lt;"&amp;EDATE($A83,1),'Cleaned Data'!$D$2:$D$4201,D$74,'Cleaned Data'!$W$2:$W$4201,"Won")+COUNTIFS('Cleaned Data'!$L$2:$L$4201,"&gt;="&amp;$A83,'Cleaned Data'!$L$2:$L$4201,"&lt;"&amp;EDATE($A83,1),'Cleaned Data'!$D$2:$D$4201,D$74,'Cleaned Data'!$W$2:$W$4201,"Lost")),"")</f>
        <v>0.4</v>
      </c>
      <c r="E83" s="12">
        <f>IFERROR(COUNTIFS('Cleaned Data'!$L$2:$L$4201,"&gt;="&amp;$A83,'Cleaned Data'!$L$2:$L$4201,"&lt;"&amp;EDATE($A83,1),'Cleaned Data'!$D$2:$D$4201,E$74,'Cleaned Data'!$W$2:$W$4201,"Won")/(COUNTIFS('Cleaned Data'!$L$2:$L$4201,"&gt;="&amp;$A83,'Cleaned Data'!$L$2:$L$4201,"&lt;"&amp;EDATE($A83,1),'Cleaned Data'!$D$2:$D$4201,E$74,'Cleaned Data'!$W$2:$W$4201,"Won")+COUNTIFS('Cleaned Data'!$L$2:$L$4201,"&gt;="&amp;$A83,'Cleaned Data'!$L$2:$L$4201,"&lt;"&amp;EDATE($A83,1),'Cleaned Data'!$D$2:$D$4201,E$74,'Cleaned Data'!$W$2:$W$4201,"Lost")),"")</f>
        <v>0.5</v>
      </c>
      <c r="F83" s="12">
        <f>IFERROR(COUNTIFS('Cleaned Data'!$L$2:$L$4201,"&gt;="&amp;$A83,'Cleaned Data'!$L$2:$L$4201,"&lt;"&amp;EDATE($A83,1),'Cleaned Data'!$D$2:$D$4201,F$74,'Cleaned Data'!$W$2:$W$4201,"Won")/(COUNTIFS('Cleaned Data'!$L$2:$L$4201,"&gt;="&amp;$A83,'Cleaned Data'!$L$2:$L$4201,"&lt;"&amp;EDATE($A83,1),'Cleaned Data'!$D$2:$D$4201,F$74,'Cleaned Data'!$W$2:$W$4201,"Won")+COUNTIFS('Cleaned Data'!$L$2:$L$4201,"&gt;="&amp;$A83,'Cleaned Data'!$L$2:$L$4201,"&lt;"&amp;EDATE($A83,1),'Cleaned Data'!$D$2:$D$4201,F$74,'Cleaned Data'!$W$2:$W$4201,"Lost")),"")</f>
        <v>0.33333333333333331</v>
      </c>
      <c r="G83" s="12">
        <f>IFERROR(COUNTIFS('Cleaned Data'!$L$2:$L$4201,"&gt;="&amp;$A83,'Cleaned Data'!$L$2:$L$4201,"&lt;"&amp;EDATE($A83,1),'Cleaned Data'!$W$2:$W$4201,"Won")/(COUNTIFS('Cleaned Data'!$L$2:$L$4201,"&gt;="&amp;$A83,'Cleaned Data'!$L$2:$L$4201,"&lt;"&amp;EDATE($A83,1),'Cleaned Data'!$W$2:$W$4201,"Won")+COUNTIFS('Cleaned Data'!$L$2:$L$4201,"&gt;="&amp;$A83,'Cleaned Data'!$L$2:$L$4201,"&lt;"&amp;EDATE($A83,1),'Cleaned Data'!$W$2:$W$4201,"Lost")),"")</f>
        <v>0.56521739130434778</v>
      </c>
    </row>
    <row r="84" spans="1:7">
      <c r="A84" s="22">
        <v>44835</v>
      </c>
      <c r="B84" s="12">
        <f>IFERROR(COUNTIFS('Cleaned Data'!$L$2:$L$4201,"&gt;="&amp;$A84,'Cleaned Data'!$L$2:$L$4201,"&lt;"&amp;EDATE($A84,1),'Cleaned Data'!$D$2:$D$4201,B$74,'Cleaned Data'!$W$2:$W$4201,"Won")/(COUNTIFS('Cleaned Data'!$L$2:$L$4201,"&gt;="&amp;$A84,'Cleaned Data'!$L$2:$L$4201,"&lt;"&amp;EDATE($A84,1),'Cleaned Data'!$D$2:$D$4201,B$74,'Cleaned Data'!$W$2:$W$4201,"Won")+COUNTIFS('Cleaned Data'!$L$2:$L$4201,"&gt;="&amp;$A84,'Cleaned Data'!$L$2:$L$4201,"&lt;"&amp;EDATE($A84,1),'Cleaned Data'!$D$2:$D$4201,B$74,'Cleaned Data'!$W$2:$W$4201,"Lost")),"")</f>
        <v>0.5</v>
      </c>
      <c r="C84" s="12">
        <f>IFERROR(COUNTIFS('Cleaned Data'!$L$2:$L$4201,"&gt;="&amp;$A84,'Cleaned Data'!$L$2:$L$4201,"&lt;"&amp;EDATE($A84,1),'Cleaned Data'!$D$2:$D$4201,C$74,'Cleaned Data'!$W$2:$W$4201,"Won")/(COUNTIFS('Cleaned Data'!$L$2:$L$4201,"&gt;="&amp;$A84,'Cleaned Data'!$L$2:$L$4201,"&lt;"&amp;EDATE($A84,1),'Cleaned Data'!$D$2:$D$4201,C$74,'Cleaned Data'!$W$2:$W$4201,"Won")+COUNTIFS('Cleaned Data'!$L$2:$L$4201,"&gt;="&amp;$A84,'Cleaned Data'!$L$2:$L$4201,"&lt;"&amp;EDATE($A84,1),'Cleaned Data'!$D$2:$D$4201,C$74,'Cleaned Data'!$W$2:$W$4201,"Lost")),"")</f>
        <v>0.25</v>
      </c>
      <c r="D84" s="12">
        <f>IFERROR(COUNTIFS('Cleaned Data'!$L$2:$L$4201,"&gt;="&amp;$A84,'Cleaned Data'!$L$2:$L$4201,"&lt;"&amp;EDATE($A84,1),'Cleaned Data'!$D$2:$D$4201,D$74,'Cleaned Data'!$W$2:$W$4201,"Won")/(COUNTIFS('Cleaned Data'!$L$2:$L$4201,"&gt;="&amp;$A84,'Cleaned Data'!$L$2:$L$4201,"&lt;"&amp;EDATE($A84,1),'Cleaned Data'!$D$2:$D$4201,D$74,'Cleaned Data'!$W$2:$W$4201,"Won")+COUNTIFS('Cleaned Data'!$L$2:$L$4201,"&gt;="&amp;$A84,'Cleaned Data'!$L$2:$L$4201,"&lt;"&amp;EDATE($A84,1),'Cleaned Data'!$D$2:$D$4201,D$74,'Cleaned Data'!$W$2:$W$4201,"Lost")),"")</f>
        <v>0.77777777777777779</v>
      </c>
      <c r="E84" s="12">
        <f>IFERROR(COUNTIFS('Cleaned Data'!$L$2:$L$4201,"&gt;="&amp;$A84,'Cleaned Data'!$L$2:$L$4201,"&lt;"&amp;EDATE($A84,1),'Cleaned Data'!$D$2:$D$4201,E$74,'Cleaned Data'!$W$2:$W$4201,"Won")/(COUNTIFS('Cleaned Data'!$L$2:$L$4201,"&gt;="&amp;$A84,'Cleaned Data'!$L$2:$L$4201,"&lt;"&amp;EDATE($A84,1),'Cleaned Data'!$D$2:$D$4201,E$74,'Cleaned Data'!$W$2:$W$4201,"Won")+COUNTIFS('Cleaned Data'!$L$2:$L$4201,"&gt;="&amp;$A84,'Cleaned Data'!$L$2:$L$4201,"&lt;"&amp;EDATE($A84,1),'Cleaned Data'!$D$2:$D$4201,E$74,'Cleaned Data'!$W$2:$W$4201,"Lost")),"")</f>
        <v>0.5</v>
      </c>
      <c r="F84" s="12">
        <f>IFERROR(COUNTIFS('Cleaned Data'!$L$2:$L$4201,"&gt;="&amp;$A84,'Cleaned Data'!$L$2:$L$4201,"&lt;"&amp;EDATE($A84,1),'Cleaned Data'!$D$2:$D$4201,F$74,'Cleaned Data'!$W$2:$W$4201,"Won")/(COUNTIFS('Cleaned Data'!$L$2:$L$4201,"&gt;="&amp;$A84,'Cleaned Data'!$L$2:$L$4201,"&lt;"&amp;EDATE($A84,1),'Cleaned Data'!$D$2:$D$4201,F$74,'Cleaned Data'!$W$2:$W$4201,"Won")+COUNTIFS('Cleaned Data'!$L$2:$L$4201,"&gt;="&amp;$A84,'Cleaned Data'!$L$2:$L$4201,"&lt;"&amp;EDATE($A84,1),'Cleaned Data'!$D$2:$D$4201,F$74,'Cleaned Data'!$W$2:$W$4201,"Lost")),"")</f>
        <v>0.6</v>
      </c>
      <c r="G84" s="12">
        <f>IFERROR(COUNTIFS('Cleaned Data'!$L$2:$L$4201,"&gt;="&amp;$A84,'Cleaned Data'!$L$2:$L$4201,"&lt;"&amp;EDATE($A84,1),'Cleaned Data'!$W$2:$W$4201,"Won")/(COUNTIFS('Cleaned Data'!$L$2:$L$4201,"&gt;="&amp;$A84,'Cleaned Data'!$L$2:$L$4201,"&lt;"&amp;EDATE($A84,1),'Cleaned Data'!$W$2:$W$4201,"Won")+COUNTIFS('Cleaned Data'!$L$2:$L$4201,"&gt;="&amp;$A84,'Cleaned Data'!$L$2:$L$4201,"&lt;"&amp;EDATE($A84,1),'Cleaned Data'!$W$2:$W$4201,"Lost")),"")</f>
        <v>0.55263157894736847</v>
      </c>
    </row>
    <row r="85" spans="1:7">
      <c r="A85" s="22">
        <v>44866</v>
      </c>
      <c r="B85" s="12">
        <f>IFERROR(COUNTIFS('Cleaned Data'!$L$2:$L$4201,"&gt;="&amp;$A85,'Cleaned Data'!$L$2:$L$4201,"&lt;"&amp;EDATE($A85,1),'Cleaned Data'!$D$2:$D$4201,B$74,'Cleaned Data'!$W$2:$W$4201,"Won")/(COUNTIFS('Cleaned Data'!$L$2:$L$4201,"&gt;="&amp;$A85,'Cleaned Data'!$L$2:$L$4201,"&lt;"&amp;EDATE($A85,1),'Cleaned Data'!$D$2:$D$4201,B$74,'Cleaned Data'!$W$2:$W$4201,"Won")+COUNTIFS('Cleaned Data'!$L$2:$L$4201,"&gt;="&amp;$A85,'Cleaned Data'!$L$2:$L$4201,"&lt;"&amp;EDATE($A85,1),'Cleaned Data'!$D$2:$D$4201,B$74,'Cleaned Data'!$W$2:$W$4201,"Lost")),"")</f>
        <v>0.36363636363636365</v>
      </c>
      <c r="C85" s="12">
        <f>IFERROR(COUNTIFS('Cleaned Data'!$L$2:$L$4201,"&gt;="&amp;$A85,'Cleaned Data'!$L$2:$L$4201,"&lt;"&amp;EDATE($A85,1),'Cleaned Data'!$D$2:$D$4201,C$74,'Cleaned Data'!$W$2:$W$4201,"Won")/(COUNTIFS('Cleaned Data'!$L$2:$L$4201,"&gt;="&amp;$A85,'Cleaned Data'!$L$2:$L$4201,"&lt;"&amp;EDATE($A85,1),'Cleaned Data'!$D$2:$D$4201,C$74,'Cleaned Data'!$W$2:$W$4201,"Won")+COUNTIFS('Cleaned Data'!$L$2:$L$4201,"&gt;="&amp;$A85,'Cleaned Data'!$L$2:$L$4201,"&lt;"&amp;EDATE($A85,1),'Cleaned Data'!$D$2:$D$4201,C$74,'Cleaned Data'!$W$2:$W$4201,"Lost")),"")</f>
        <v>0.5</v>
      </c>
      <c r="D85" s="12">
        <f>IFERROR(COUNTIFS('Cleaned Data'!$L$2:$L$4201,"&gt;="&amp;$A85,'Cleaned Data'!$L$2:$L$4201,"&lt;"&amp;EDATE($A85,1),'Cleaned Data'!$D$2:$D$4201,D$74,'Cleaned Data'!$W$2:$W$4201,"Won")/(COUNTIFS('Cleaned Data'!$L$2:$L$4201,"&gt;="&amp;$A85,'Cleaned Data'!$L$2:$L$4201,"&lt;"&amp;EDATE($A85,1),'Cleaned Data'!$D$2:$D$4201,D$74,'Cleaned Data'!$W$2:$W$4201,"Won")+COUNTIFS('Cleaned Data'!$L$2:$L$4201,"&gt;="&amp;$A85,'Cleaned Data'!$L$2:$L$4201,"&lt;"&amp;EDATE($A85,1),'Cleaned Data'!$D$2:$D$4201,D$74,'Cleaned Data'!$W$2:$W$4201,"Lost")),"")</f>
        <v>0.7142857142857143</v>
      </c>
      <c r="E85" s="12">
        <f>IFERROR(COUNTIFS('Cleaned Data'!$L$2:$L$4201,"&gt;="&amp;$A85,'Cleaned Data'!$L$2:$L$4201,"&lt;"&amp;EDATE($A85,1),'Cleaned Data'!$D$2:$D$4201,E$74,'Cleaned Data'!$W$2:$W$4201,"Won")/(COUNTIFS('Cleaned Data'!$L$2:$L$4201,"&gt;="&amp;$A85,'Cleaned Data'!$L$2:$L$4201,"&lt;"&amp;EDATE($A85,1),'Cleaned Data'!$D$2:$D$4201,E$74,'Cleaned Data'!$W$2:$W$4201,"Won")+COUNTIFS('Cleaned Data'!$L$2:$L$4201,"&gt;="&amp;$A85,'Cleaned Data'!$L$2:$L$4201,"&lt;"&amp;EDATE($A85,1),'Cleaned Data'!$D$2:$D$4201,E$74,'Cleaned Data'!$W$2:$W$4201,"Lost")),"")</f>
        <v>0.6</v>
      </c>
      <c r="F85" s="12">
        <f>IFERROR(COUNTIFS('Cleaned Data'!$L$2:$L$4201,"&gt;="&amp;$A85,'Cleaned Data'!$L$2:$L$4201,"&lt;"&amp;EDATE($A85,1),'Cleaned Data'!$D$2:$D$4201,F$74,'Cleaned Data'!$W$2:$W$4201,"Won")/(COUNTIFS('Cleaned Data'!$L$2:$L$4201,"&gt;="&amp;$A85,'Cleaned Data'!$L$2:$L$4201,"&lt;"&amp;EDATE($A85,1),'Cleaned Data'!$D$2:$D$4201,F$74,'Cleaned Data'!$W$2:$W$4201,"Won")+COUNTIFS('Cleaned Data'!$L$2:$L$4201,"&gt;="&amp;$A85,'Cleaned Data'!$L$2:$L$4201,"&lt;"&amp;EDATE($A85,1),'Cleaned Data'!$D$2:$D$4201,F$74,'Cleaned Data'!$W$2:$W$4201,"Lost")),"")</f>
        <v>0.2857142857142857</v>
      </c>
      <c r="G85" s="12">
        <f>IFERROR(COUNTIFS('Cleaned Data'!$L$2:$L$4201,"&gt;="&amp;$A85,'Cleaned Data'!$L$2:$L$4201,"&lt;"&amp;EDATE($A85,1),'Cleaned Data'!$W$2:$W$4201,"Won")/(COUNTIFS('Cleaned Data'!$L$2:$L$4201,"&gt;="&amp;$A85,'Cleaned Data'!$L$2:$L$4201,"&lt;"&amp;EDATE($A85,1),'Cleaned Data'!$W$2:$W$4201,"Won")+COUNTIFS('Cleaned Data'!$L$2:$L$4201,"&gt;="&amp;$A85,'Cleaned Data'!$L$2:$L$4201,"&lt;"&amp;EDATE($A85,1),'Cleaned Data'!$W$2:$W$4201,"Lost")),"")</f>
        <v>0.47368421052631576</v>
      </c>
    </row>
    <row r="86" spans="1:7">
      <c r="A86" s="22">
        <v>44896</v>
      </c>
      <c r="B86" s="12">
        <f>IFERROR(COUNTIFS('Cleaned Data'!$L$2:$L$4201,"&gt;="&amp;$A86,'Cleaned Data'!$L$2:$L$4201,"&lt;"&amp;EDATE($A86,1),'Cleaned Data'!$D$2:$D$4201,B$74,'Cleaned Data'!$W$2:$W$4201,"Won")/(COUNTIFS('Cleaned Data'!$L$2:$L$4201,"&gt;="&amp;$A86,'Cleaned Data'!$L$2:$L$4201,"&lt;"&amp;EDATE($A86,1),'Cleaned Data'!$D$2:$D$4201,B$74,'Cleaned Data'!$W$2:$W$4201,"Won")+COUNTIFS('Cleaned Data'!$L$2:$L$4201,"&gt;="&amp;$A86,'Cleaned Data'!$L$2:$L$4201,"&lt;"&amp;EDATE($A86,1),'Cleaned Data'!$D$2:$D$4201,B$74,'Cleaned Data'!$W$2:$W$4201,"Lost")),"")</f>
        <v>0.6</v>
      </c>
      <c r="C86" s="12">
        <f>IFERROR(COUNTIFS('Cleaned Data'!$L$2:$L$4201,"&gt;="&amp;$A86,'Cleaned Data'!$L$2:$L$4201,"&lt;"&amp;EDATE($A86,1),'Cleaned Data'!$D$2:$D$4201,C$74,'Cleaned Data'!$W$2:$W$4201,"Won")/(COUNTIFS('Cleaned Data'!$L$2:$L$4201,"&gt;="&amp;$A86,'Cleaned Data'!$L$2:$L$4201,"&lt;"&amp;EDATE($A86,1),'Cleaned Data'!$D$2:$D$4201,C$74,'Cleaned Data'!$W$2:$W$4201,"Won")+COUNTIFS('Cleaned Data'!$L$2:$L$4201,"&gt;="&amp;$A86,'Cleaned Data'!$L$2:$L$4201,"&lt;"&amp;EDATE($A86,1),'Cleaned Data'!$D$2:$D$4201,C$74,'Cleaned Data'!$W$2:$W$4201,"Lost")),"")</f>
        <v>0.75</v>
      </c>
      <c r="D86" s="12">
        <f>IFERROR(COUNTIFS('Cleaned Data'!$L$2:$L$4201,"&gt;="&amp;$A86,'Cleaned Data'!$L$2:$L$4201,"&lt;"&amp;EDATE($A86,1),'Cleaned Data'!$D$2:$D$4201,D$74,'Cleaned Data'!$W$2:$W$4201,"Won")/(COUNTIFS('Cleaned Data'!$L$2:$L$4201,"&gt;="&amp;$A86,'Cleaned Data'!$L$2:$L$4201,"&lt;"&amp;EDATE($A86,1),'Cleaned Data'!$D$2:$D$4201,D$74,'Cleaned Data'!$W$2:$W$4201,"Won")+COUNTIFS('Cleaned Data'!$L$2:$L$4201,"&gt;="&amp;$A86,'Cleaned Data'!$L$2:$L$4201,"&lt;"&amp;EDATE($A86,1),'Cleaned Data'!$D$2:$D$4201,D$74,'Cleaned Data'!$W$2:$W$4201,"Lost")),"")</f>
        <v>0.8</v>
      </c>
      <c r="E86" s="12">
        <f>IFERROR(COUNTIFS('Cleaned Data'!$L$2:$L$4201,"&gt;="&amp;$A86,'Cleaned Data'!$L$2:$L$4201,"&lt;"&amp;EDATE($A86,1),'Cleaned Data'!$D$2:$D$4201,E$74,'Cleaned Data'!$W$2:$W$4201,"Won")/(COUNTIFS('Cleaned Data'!$L$2:$L$4201,"&gt;="&amp;$A86,'Cleaned Data'!$L$2:$L$4201,"&lt;"&amp;EDATE($A86,1),'Cleaned Data'!$D$2:$D$4201,E$74,'Cleaned Data'!$W$2:$W$4201,"Won")+COUNTIFS('Cleaned Data'!$L$2:$L$4201,"&gt;="&amp;$A86,'Cleaned Data'!$L$2:$L$4201,"&lt;"&amp;EDATE($A86,1),'Cleaned Data'!$D$2:$D$4201,E$74,'Cleaned Data'!$W$2:$W$4201,"Lost")),"")</f>
        <v>0.5</v>
      </c>
      <c r="F86" s="12">
        <f>IFERROR(COUNTIFS('Cleaned Data'!$L$2:$L$4201,"&gt;="&amp;$A86,'Cleaned Data'!$L$2:$L$4201,"&lt;"&amp;EDATE($A86,1),'Cleaned Data'!$D$2:$D$4201,F$74,'Cleaned Data'!$W$2:$W$4201,"Won")/(COUNTIFS('Cleaned Data'!$L$2:$L$4201,"&gt;="&amp;$A86,'Cleaned Data'!$L$2:$L$4201,"&lt;"&amp;EDATE($A86,1),'Cleaned Data'!$D$2:$D$4201,F$74,'Cleaned Data'!$W$2:$W$4201,"Won")+COUNTIFS('Cleaned Data'!$L$2:$L$4201,"&gt;="&amp;$A86,'Cleaned Data'!$L$2:$L$4201,"&lt;"&amp;EDATE($A86,1),'Cleaned Data'!$D$2:$D$4201,F$74,'Cleaned Data'!$W$2:$W$4201,"Lost")),"")</f>
        <v>0.66666666666666663</v>
      </c>
      <c r="G86" s="12">
        <f>IFERROR(COUNTIFS('Cleaned Data'!$L$2:$L$4201,"&gt;="&amp;$A86,'Cleaned Data'!$L$2:$L$4201,"&lt;"&amp;EDATE($A86,1),'Cleaned Data'!$W$2:$W$4201,"Won")/(COUNTIFS('Cleaned Data'!$L$2:$L$4201,"&gt;="&amp;$A86,'Cleaned Data'!$L$2:$L$4201,"&lt;"&amp;EDATE($A86,1),'Cleaned Data'!$W$2:$W$4201,"Won")+COUNTIFS('Cleaned Data'!$L$2:$L$4201,"&gt;="&amp;$A86,'Cleaned Data'!$L$2:$L$4201,"&lt;"&amp;EDATE($A86,1),'Cleaned Data'!$W$2:$W$4201,"Lost")),"")</f>
        <v>0.65517241379310343</v>
      </c>
    </row>
    <row r="87" spans="1:7">
      <c r="A87" s="22">
        <v>44927</v>
      </c>
      <c r="B87" s="12">
        <f>IFERROR(COUNTIFS('Cleaned Data'!$L$2:$L$4201,"&gt;="&amp;$A87,'Cleaned Data'!$L$2:$L$4201,"&lt;"&amp;EDATE($A87,1),'Cleaned Data'!$D$2:$D$4201,B$74,'Cleaned Data'!$W$2:$W$4201,"Won")/(COUNTIFS('Cleaned Data'!$L$2:$L$4201,"&gt;="&amp;$A87,'Cleaned Data'!$L$2:$L$4201,"&lt;"&amp;EDATE($A87,1),'Cleaned Data'!$D$2:$D$4201,B$74,'Cleaned Data'!$W$2:$W$4201,"Won")+COUNTIFS('Cleaned Data'!$L$2:$L$4201,"&gt;="&amp;$A87,'Cleaned Data'!$L$2:$L$4201,"&lt;"&amp;EDATE($A87,1),'Cleaned Data'!$D$2:$D$4201,B$74,'Cleaned Data'!$W$2:$W$4201,"Lost")),"")</f>
        <v>0.25</v>
      </c>
      <c r="C87" s="12">
        <f>IFERROR(COUNTIFS('Cleaned Data'!$L$2:$L$4201,"&gt;="&amp;$A87,'Cleaned Data'!$L$2:$L$4201,"&lt;"&amp;EDATE($A87,1),'Cleaned Data'!$D$2:$D$4201,C$74,'Cleaned Data'!$W$2:$W$4201,"Won")/(COUNTIFS('Cleaned Data'!$L$2:$L$4201,"&gt;="&amp;$A87,'Cleaned Data'!$L$2:$L$4201,"&lt;"&amp;EDATE($A87,1),'Cleaned Data'!$D$2:$D$4201,C$74,'Cleaned Data'!$W$2:$W$4201,"Won")+COUNTIFS('Cleaned Data'!$L$2:$L$4201,"&gt;="&amp;$A87,'Cleaned Data'!$L$2:$L$4201,"&lt;"&amp;EDATE($A87,1),'Cleaned Data'!$D$2:$D$4201,C$74,'Cleaned Data'!$W$2:$W$4201,"Lost")),"")</f>
        <v>0.8</v>
      </c>
      <c r="D87" s="12">
        <f>IFERROR(COUNTIFS('Cleaned Data'!$L$2:$L$4201,"&gt;="&amp;$A87,'Cleaned Data'!$L$2:$L$4201,"&lt;"&amp;EDATE($A87,1),'Cleaned Data'!$D$2:$D$4201,D$74,'Cleaned Data'!$W$2:$W$4201,"Won")/(COUNTIFS('Cleaned Data'!$L$2:$L$4201,"&gt;="&amp;$A87,'Cleaned Data'!$L$2:$L$4201,"&lt;"&amp;EDATE($A87,1),'Cleaned Data'!$D$2:$D$4201,D$74,'Cleaned Data'!$W$2:$W$4201,"Won")+COUNTIFS('Cleaned Data'!$L$2:$L$4201,"&gt;="&amp;$A87,'Cleaned Data'!$L$2:$L$4201,"&lt;"&amp;EDATE($A87,1),'Cleaned Data'!$D$2:$D$4201,D$74,'Cleaned Data'!$W$2:$W$4201,"Lost")),"")</f>
        <v>0.5</v>
      </c>
      <c r="E87" s="12">
        <f>IFERROR(COUNTIFS('Cleaned Data'!$L$2:$L$4201,"&gt;="&amp;$A87,'Cleaned Data'!$L$2:$L$4201,"&lt;"&amp;EDATE($A87,1),'Cleaned Data'!$D$2:$D$4201,E$74,'Cleaned Data'!$W$2:$W$4201,"Won")/(COUNTIFS('Cleaned Data'!$L$2:$L$4201,"&gt;="&amp;$A87,'Cleaned Data'!$L$2:$L$4201,"&lt;"&amp;EDATE($A87,1),'Cleaned Data'!$D$2:$D$4201,E$74,'Cleaned Data'!$W$2:$W$4201,"Won")+COUNTIFS('Cleaned Data'!$L$2:$L$4201,"&gt;="&amp;$A87,'Cleaned Data'!$L$2:$L$4201,"&lt;"&amp;EDATE($A87,1),'Cleaned Data'!$D$2:$D$4201,E$74,'Cleaned Data'!$W$2:$W$4201,"Lost")),"")</f>
        <v>0.25</v>
      </c>
      <c r="F87" s="12">
        <f>IFERROR(COUNTIFS('Cleaned Data'!$L$2:$L$4201,"&gt;="&amp;$A87,'Cleaned Data'!$L$2:$L$4201,"&lt;"&amp;EDATE($A87,1),'Cleaned Data'!$D$2:$D$4201,F$74,'Cleaned Data'!$W$2:$W$4201,"Won")/(COUNTIFS('Cleaned Data'!$L$2:$L$4201,"&gt;="&amp;$A87,'Cleaned Data'!$L$2:$L$4201,"&lt;"&amp;EDATE($A87,1),'Cleaned Data'!$D$2:$D$4201,F$74,'Cleaned Data'!$W$2:$W$4201,"Won")+COUNTIFS('Cleaned Data'!$L$2:$L$4201,"&gt;="&amp;$A87,'Cleaned Data'!$L$2:$L$4201,"&lt;"&amp;EDATE($A87,1),'Cleaned Data'!$D$2:$D$4201,F$74,'Cleaned Data'!$W$2:$W$4201,"Lost")),"")</f>
        <v>0.33333333333333331</v>
      </c>
      <c r="G87" s="12">
        <f>IFERROR(COUNTIFS('Cleaned Data'!$L$2:$L$4201,"&gt;="&amp;$A87,'Cleaned Data'!$L$2:$L$4201,"&lt;"&amp;EDATE($A87,1),'Cleaned Data'!$W$2:$W$4201,"Won")/(COUNTIFS('Cleaned Data'!$L$2:$L$4201,"&gt;="&amp;$A87,'Cleaned Data'!$L$2:$L$4201,"&lt;"&amp;EDATE($A87,1),'Cleaned Data'!$W$2:$W$4201,"Won")+COUNTIFS('Cleaned Data'!$L$2:$L$4201,"&gt;="&amp;$A87,'Cleaned Data'!$L$2:$L$4201,"&lt;"&amp;EDATE($A87,1),'Cleaned Data'!$W$2:$W$4201,"Lost")),"")</f>
        <v>0.41176470588235292</v>
      </c>
    </row>
    <row r="88" spans="1:7">
      <c r="A88" s="22">
        <v>44958</v>
      </c>
      <c r="B88" s="12">
        <f>IFERROR(COUNTIFS('Cleaned Data'!$L$2:$L$4201,"&gt;="&amp;$A88,'Cleaned Data'!$L$2:$L$4201,"&lt;"&amp;EDATE($A88,1),'Cleaned Data'!$D$2:$D$4201,B$74,'Cleaned Data'!$W$2:$W$4201,"Won")/(COUNTIFS('Cleaned Data'!$L$2:$L$4201,"&gt;="&amp;$A88,'Cleaned Data'!$L$2:$L$4201,"&lt;"&amp;EDATE($A88,1),'Cleaned Data'!$D$2:$D$4201,B$74,'Cleaned Data'!$W$2:$W$4201,"Won")+COUNTIFS('Cleaned Data'!$L$2:$L$4201,"&gt;="&amp;$A88,'Cleaned Data'!$L$2:$L$4201,"&lt;"&amp;EDATE($A88,1),'Cleaned Data'!$D$2:$D$4201,B$74,'Cleaned Data'!$W$2:$W$4201,"Lost")),"")</f>
        <v>0.5</v>
      </c>
      <c r="C88" s="12">
        <f>IFERROR(COUNTIFS('Cleaned Data'!$L$2:$L$4201,"&gt;="&amp;$A88,'Cleaned Data'!$L$2:$L$4201,"&lt;"&amp;EDATE($A88,1),'Cleaned Data'!$D$2:$D$4201,C$74,'Cleaned Data'!$W$2:$W$4201,"Won")/(COUNTIFS('Cleaned Data'!$L$2:$L$4201,"&gt;="&amp;$A88,'Cleaned Data'!$L$2:$L$4201,"&lt;"&amp;EDATE($A88,1),'Cleaned Data'!$D$2:$D$4201,C$74,'Cleaned Data'!$W$2:$W$4201,"Won")+COUNTIFS('Cleaned Data'!$L$2:$L$4201,"&gt;="&amp;$A88,'Cleaned Data'!$L$2:$L$4201,"&lt;"&amp;EDATE($A88,1),'Cleaned Data'!$D$2:$D$4201,C$74,'Cleaned Data'!$W$2:$W$4201,"Lost")),"")</f>
        <v>0.5</v>
      </c>
      <c r="D88" s="12">
        <f>IFERROR(COUNTIFS('Cleaned Data'!$L$2:$L$4201,"&gt;="&amp;$A88,'Cleaned Data'!$L$2:$L$4201,"&lt;"&amp;EDATE($A88,1),'Cleaned Data'!$D$2:$D$4201,D$74,'Cleaned Data'!$W$2:$W$4201,"Won")/(COUNTIFS('Cleaned Data'!$L$2:$L$4201,"&gt;="&amp;$A88,'Cleaned Data'!$L$2:$L$4201,"&lt;"&amp;EDATE($A88,1),'Cleaned Data'!$D$2:$D$4201,D$74,'Cleaned Data'!$W$2:$W$4201,"Won")+COUNTIFS('Cleaned Data'!$L$2:$L$4201,"&gt;="&amp;$A88,'Cleaned Data'!$L$2:$L$4201,"&lt;"&amp;EDATE($A88,1),'Cleaned Data'!$D$2:$D$4201,D$74,'Cleaned Data'!$W$2:$W$4201,"Lost")),"")</f>
        <v>0.7</v>
      </c>
      <c r="E88" s="12">
        <f>IFERROR(COUNTIFS('Cleaned Data'!$L$2:$L$4201,"&gt;="&amp;$A88,'Cleaned Data'!$L$2:$L$4201,"&lt;"&amp;EDATE($A88,1),'Cleaned Data'!$D$2:$D$4201,E$74,'Cleaned Data'!$W$2:$W$4201,"Won")/(COUNTIFS('Cleaned Data'!$L$2:$L$4201,"&gt;="&amp;$A88,'Cleaned Data'!$L$2:$L$4201,"&lt;"&amp;EDATE($A88,1),'Cleaned Data'!$D$2:$D$4201,E$74,'Cleaned Data'!$W$2:$W$4201,"Won")+COUNTIFS('Cleaned Data'!$L$2:$L$4201,"&gt;="&amp;$A88,'Cleaned Data'!$L$2:$L$4201,"&lt;"&amp;EDATE($A88,1),'Cleaned Data'!$D$2:$D$4201,E$74,'Cleaned Data'!$W$2:$W$4201,"Lost")),"")</f>
        <v>0.33333333333333331</v>
      </c>
      <c r="F88" s="12">
        <f>IFERROR(COUNTIFS('Cleaned Data'!$L$2:$L$4201,"&gt;="&amp;$A88,'Cleaned Data'!$L$2:$L$4201,"&lt;"&amp;EDATE($A88,1),'Cleaned Data'!$D$2:$D$4201,F$74,'Cleaned Data'!$W$2:$W$4201,"Won")/(COUNTIFS('Cleaned Data'!$L$2:$L$4201,"&gt;="&amp;$A88,'Cleaned Data'!$L$2:$L$4201,"&lt;"&amp;EDATE($A88,1),'Cleaned Data'!$D$2:$D$4201,F$74,'Cleaned Data'!$W$2:$W$4201,"Won")+COUNTIFS('Cleaned Data'!$L$2:$L$4201,"&gt;="&amp;$A88,'Cleaned Data'!$L$2:$L$4201,"&lt;"&amp;EDATE($A88,1),'Cleaned Data'!$D$2:$D$4201,F$74,'Cleaned Data'!$W$2:$W$4201,"Lost")),"")</f>
        <v>0.7142857142857143</v>
      </c>
      <c r="G88" s="12">
        <f>IFERROR(COUNTIFS('Cleaned Data'!$L$2:$L$4201,"&gt;="&amp;$A88,'Cleaned Data'!$L$2:$L$4201,"&lt;"&amp;EDATE($A88,1),'Cleaned Data'!$W$2:$W$4201,"Won")/(COUNTIFS('Cleaned Data'!$L$2:$L$4201,"&gt;="&amp;$A88,'Cleaned Data'!$L$2:$L$4201,"&lt;"&amp;EDATE($A88,1),'Cleaned Data'!$W$2:$W$4201,"Won")+COUNTIFS('Cleaned Data'!$L$2:$L$4201,"&gt;="&amp;$A88,'Cleaned Data'!$L$2:$L$4201,"&lt;"&amp;EDATE($A88,1),'Cleaned Data'!$W$2:$W$4201,"Lost")),"")</f>
        <v>0.53658536585365857</v>
      </c>
    </row>
    <row r="89" spans="1:7">
      <c r="A89" s="22">
        <v>44986</v>
      </c>
      <c r="B89" s="12">
        <f>IFERROR(COUNTIFS('Cleaned Data'!$L$2:$L$4201,"&gt;="&amp;$A89,'Cleaned Data'!$L$2:$L$4201,"&lt;"&amp;EDATE($A89,1),'Cleaned Data'!$D$2:$D$4201,B$74,'Cleaned Data'!$W$2:$W$4201,"Won")/(COUNTIFS('Cleaned Data'!$L$2:$L$4201,"&gt;="&amp;$A89,'Cleaned Data'!$L$2:$L$4201,"&lt;"&amp;EDATE($A89,1),'Cleaned Data'!$D$2:$D$4201,B$74,'Cleaned Data'!$W$2:$W$4201,"Won")+COUNTIFS('Cleaned Data'!$L$2:$L$4201,"&gt;="&amp;$A89,'Cleaned Data'!$L$2:$L$4201,"&lt;"&amp;EDATE($A89,1),'Cleaned Data'!$D$2:$D$4201,B$74,'Cleaned Data'!$W$2:$W$4201,"Lost")),"")</f>
        <v>0.8</v>
      </c>
      <c r="C89" s="12">
        <f>IFERROR(COUNTIFS('Cleaned Data'!$L$2:$L$4201,"&gt;="&amp;$A89,'Cleaned Data'!$L$2:$L$4201,"&lt;"&amp;EDATE($A89,1),'Cleaned Data'!$D$2:$D$4201,C$74,'Cleaned Data'!$W$2:$W$4201,"Won")/(COUNTIFS('Cleaned Data'!$L$2:$L$4201,"&gt;="&amp;$A89,'Cleaned Data'!$L$2:$L$4201,"&lt;"&amp;EDATE($A89,1),'Cleaned Data'!$D$2:$D$4201,C$74,'Cleaned Data'!$W$2:$W$4201,"Won")+COUNTIFS('Cleaned Data'!$L$2:$L$4201,"&gt;="&amp;$A89,'Cleaned Data'!$L$2:$L$4201,"&lt;"&amp;EDATE($A89,1),'Cleaned Data'!$D$2:$D$4201,C$74,'Cleaned Data'!$W$2:$W$4201,"Lost")),"")</f>
        <v>0.7142857142857143</v>
      </c>
      <c r="D89" s="12">
        <f>IFERROR(COUNTIFS('Cleaned Data'!$L$2:$L$4201,"&gt;="&amp;$A89,'Cleaned Data'!$L$2:$L$4201,"&lt;"&amp;EDATE($A89,1),'Cleaned Data'!$D$2:$D$4201,D$74,'Cleaned Data'!$W$2:$W$4201,"Won")/(COUNTIFS('Cleaned Data'!$L$2:$L$4201,"&gt;="&amp;$A89,'Cleaned Data'!$L$2:$L$4201,"&lt;"&amp;EDATE($A89,1),'Cleaned Data'!$D$2:$D$4201,D$74,'Cleaned Data'!$W$2:$W$4201,"Won")+COUNTIFS('Cleaned Data'!$L$2:$L$4201,"&gt;="&amp;$A89,'Cleaned Data'!$L$2:$L$4201,"&lt;"&amp;EDATE($A89,1),'Cleaned Data'!$D$2:$D$4201,D$74,'Cleaned Data'!$W$2:$W$4201,"Lost")),"")</f>
        <v>0.77777777777777779</v>
      </c>
      <c r="E89" s="12">
        <f>IFERROR(COUNTIFS('Cleaned Data'!$L$2:$L$4201,"&gt;="&amp;$A89,'Cleaned Data'!$L$2:$L$4201,"&lt;"&amp;EDATE($A89,1),'Cleaned Data'!$D$2:$D$4201,E$74,'Cleaned Data'!$W$2:$W$4201,"Won")/(COUNTIFS('Cleaned Data'!$L$2:$L$4201,"&gt;="&amp;$A89,'Cleaned Data'!$L$2:$L$4201,"&lt;"&amp;EDATE($A89,1),'Cleaned Data'!$D$2:$D$4201,E$74,'Cleaned Data'!$W$2:$W$4201,"Won")+COUNTIFS('Cleaned Data'!$L$2:$L$4201,"&gt;="&amp;$A89,'Cleaned Data'!$L$2:$L$4201,"&lt;"&amp;EDATE($A89,1),'Cleaned Data'!$D$2:$D$4201,E$74,'Cleaned Data'!$W$2:$W$4201,"Lost")),"")</f>
        <v>0.7857142857142857</v>
      </c>
      <c r="F89" s="12">
        <f>IFERROR(COUNTIFS('Cleaned Data'!$L$2:$L$4201,"&gt;="&amp;$A89,'Cleaned Data'!$L$2:$L$4201,"&lt;"&amp;EDATE($A89,1),'Cleaned Data'!$D$2:$D$4201,F$74,'Cleaned Data'!$W$2:$W$4201,"Won")/(COUNTIFS('Cleaned Data'!$L$2:$L$4201,"&gt;="&amp;$A89,'Cleaned Data'!$L$2:$L$4201,"&lt;"&amp;EDATE($A89,1),'Cleaned Data'!$D$2:$D$4201,F$74,'Cleaned Data'!$W$2:$W$4201,"Won")+COUNTIFS('Cleaned Data'!$L$2:$L$4201,"&gt;="&amp;$A89,'Cleaned Data'!$L$2:$L$4201,"&lt;"&amp;EDATE($A89,1),'Cleaned Data'!$D$2:$D$4201,F$74,'Cleaned Data'!$W$2:$W$4201,"Lost")),"")</f>
        <v>0.75</v>
      </c>
      <c r="G89" s="12">
        <f>IFERROR(COUNTIFS('Cleaned Data'!$L$2:$L$4201,"&gt;="&amp;$A89,'Cleaned Data'!$L$2:$L$4201,"&lt;"&amp;EDATE($A89,1),'Cleaned Data'!$W$2:$W$4201,"Won")/(COUNTIFS('Cleaned Data'!$L$2:$L$4201,"&gt;="&amp;$A89,'Cleaned Data'!$L$2:$L$4201,"&lt;"&amp;EDATE($A89,1),'Cleaned Data'!$W$2:$W$4201,"Won")+COUNTIFS('Cleaned Data'!$L$2:$L$4201,"&gt;="&amp;$A89,'Cleaned Data'!$L$2:$L$4201,"&lt;"&amp;EDATE($A89,1),'Cleaned Data'!$W$2:$W$4201,"Lost")),"")</f>
        <v>0.76744186046511631</v>
      </c>
    </row>
    <row r="90" spans="1:7">
      <c r="A90" s="22">
        <v>45017</v>
      </c>
      <c r="B90" s="12">
        <f>IFERROR(COUNTIFS('Cleaned Data'!$L$2:$L$4201,"&gt;="&amp;$A90,'Cleaned Data'!$L$2:$L$4201,"&lt;"&amp;EDATE($A90,1),'Cleaned Data'!$D$2:$D$4201,B$74,'Cleaned Data'!$W$2:$W$4201,"Won")/(COUNTIFS('Cleaned Data'!$L$2:$L$4201,"&gt;="&amp;$A90,'Cleaned Data'!$L$2:$L$4201,"&lt;"&amp;EDATE($A90,1),'Cleaned Data'!$D$2:$D$4201,B$74,'Cleaned Data'!$W$2:$W$4201,"Won")+COUNTIFS('Cleaned Data'!$L$2:$L$4201,"&gt;="&amp;$A90,'Cleaned Data'!$L$2:$L$4201,"&lt;"&amp;EDATE($A90,1),'Cleaned Data'!$D$2:$D$4201,B$74,'Cleaned Data'!$W$2:$W$4201,"Lost")),"")</f>
        <v>0.33333333333333331</v>
      </c>
      <c r="C90" s="12">
        <f>IFERROR(COUNTIFS('Cleaned Data'!$L$2:$L$4201,"&gt;="&amp;$A90,'Cleaned Data'!$L$2:$L$4201,"&lt;"&amp;EDATE($A90,1),'Cleaned Data'!$D$2:$D$4201,C$74,'Cleaned Data'!$W$2:$W$4201,"Won")/(COUNTIFS('Cleaned Data'!$L$2:$L$4201,"&gt;="&amp;$A90,'Cleaned Data'!$L$2:$L$4201,"&lt;"&amp;EDATE($A90,1),'Cleaned Data'!$D$2:$D$4201,C$74,'Cleaned Data'!$W$2:$W$4201,"Won")+COUNTIFS('Cleaned Data'!$L$2:$L$4201,"&gt;="&amp;$A90,'Cleaned Data'!$L$2:$L$4201,"&lt;"&amp;EDATE($A90,1),'Cleaned Data'!$D$2:$D$4201,C$74,'Cleaned Data'!$W$2:$W$4201,"Lost")),"")</f>
        <v>0.16666666666666666</v>
      </c>
      <c r="D90" s="12">
        <f>IFERROR(COUNTIFS('Cleaned Data'!$L$2:$L$4201,"&gt;="&amp;$A90,'Cleaned Data'!$L$2:$L$4201,"&lt;"&amp;EDATE($A90,1),'Cleaned Data'!$D$2:$D$4201,D$74,'Cleaned Data'!$W$2:$W$4201,"Won")/(COUNTIFS('Cleaned Data'!$L$2:$L$4201,"&gt;="&amp;$A90,'Cleaned Data'!$L$2:$L$4201,"&lt;"&amp;EDATE($A90,1),'Cleaned Data'!$D$2:$D$4201,D$74,'Cleaned Data'!$W$2:$W$4201,"Won")+COUNTIFS('Cleaned Data'!$L$2:$L$4201,"&gt;="&amp;$A90,'Cleaned Data'!$L$2:$L$4201,"&lt;"&amp;EDATE($A90,1),'Cleaned Data'!$D$2:$D$4201,D$74,'Cleaned Data'!$W$2:$W$4201,"Lost")),"")</f>
        <v>0.625</v>
      </c>
      <c r="E90" s="12">
        <f>IFERROR(COUNTIFS('Cleaned Data'!$L$2:$L$4201,"&gt;="&amp;$A90,'Cleaned Data'!$L$2:$L$4201,"&lt;"&amp;EDATE($A90,1),'Cleaned Data'!$D$2:$D$4201,E$74,'Cleaned Data'!$W$2:$W$4201,"Won")/(COUNTIFS('Cleaned Data'!$L$2:$L$4201,"&gt;="&amp;$A90,'Cleaned Data'!$L$2:$L$4201,"&lt;"&amp;EDATE($A90,1),'Cleaned Data'!$D$2:$D$4201,E$74,'Cleaned Data'!$W$2:$W$4201,"Won")+COUNTIFS('Cleaned Data'!$L$2:$L$4201,"&gt;="&amp;$A90,'Cleaned Data'!$L$2:$L$4201,"&lt;"&amp;EDATE($A90,1),'Cleaned Data'!$D$2:$D$4201,E$74,'Cleaned Data'!$W$2:$W$4201,"Lost")),"")</f>
        <v>0.75</v>
      </c>
      <c r="F90" s="12">
        <f>IFERROR(COUNTIFS('Cleaned Data'!$L$2:$L$4201,"&gt;="&amp;$A90,'Cleaned Data'!$L$2:$L$4201,"&lt;"&amp;EDATE($A90,1),'Cleaned Data'!$D$2:$D$4201,F$74,'Cleaned Data'!$W$2:$W$4201,"Won")/(COUNTIFS('Cleaned Data'!$L$2:$L$4201,"&gt;="&amp;$A90,'Cleaned Data'!$L$2:$L$4201,"&lt;"&amp;EDATE($A90,1),'Cleaned Data'!$D$2:$D$4201,F$74,'Cleaned Data'!$W$2:$W$4201,"Won")+COUNTIFS('Cleaned Data'!$L$2:$L$4201,"&gt;="&amp;$A90,'Cleaned Data'!$L$2:$L$4201,"&lt;"&amp;EDATE($A90,1),'Cleaned Data'!$D$2:$D$4201,F$74,'Cleaned Data'!$W$2:$W$4201,"Lost")),"")</f>
        <v>0.66666666666666663</v>
      </c>
      <c r="G90" s="12">
        <f>IFERROR(COUNTIFS('Cleaned Data'!$L$2:$L$4201,"&gt;="&amp;$A90,'Cleaned Data'!$L$2:$L$4201,"&lt;"&amp;EDATE($A90,1),'Cleaned Data'!$W$2:$W$4201,"Won")/(COUNTIFS('Cleaned Data'!$L$2:$L$4201,"&gt;="&amp;$A90,'Cleaned Data'!$L$2:$L$4201,"&lt;"&amp;EDATE($A90,1),'Cleaned Data'!$W$2:$W$4201,"Won")+COUNTIFS('Cleaned Data'!$L$2:$L$4201,"&gt;="&amp;$A90,'Cleaned Data'!$L$2:$L$4201,"&lt;"&amp;EDATE($A90,1),'Cleaned Data'!$W$2:$W$4201,"Lost")),"")</f>
        <v>0.51851851851851849</v>
      </c>
    </row>
    <row r="91" spans="1:7">
      <c r="A91" s="22">
        <v>45047</v>
      </c>
      <c r="B91" s="12">
        <f>IFERROR(COUNTIFS('Cleaned Data'!$L$2:$L$4201,"&gt;="&amp;$A91,'Cleaned Data'!$L$2:$L$4201,"&lt;"&amp;EDATE($A91,1),'Cleaned Data'!$D$2:$D$4201,B$74,'Cleaned Data'!$W$2:$W$4201,"Won")/(COUNTIFS('Cleaned Data'!$L$2:$L$4201,"&gt;="&amp;$A91,'Cleaned Data'!$L$2:$L$4201,"&lt;"&amp;EDATE($A91,1),'Cleaned Data'!$D$2:$D$4201,B$74,'Cleaned Data'!$W$2:$W$4201,"Won")+COUNTIFS('Cleaned Data'!$L$2:$L$4201,"&gt;="&amp;$A91,'Cleaned Data'!$L$2:$L$4201,"&lt;"&amp;EDATE($A91,1),'Cleaned Data'!$D$2:$D$4201,B$74,'Cleaned Data'!$W$2:$W$4201,"Lost")),"")</f>
        <v>0.5714285714285714</v>
      </c>
      <c r="C91" s="12">
        <f>IFERROR(COUNTIFS('Cleaned Data'!$L$2:$L$4201,"&gt;="&amp;$A91,'Cleaned Data'!$L$2:$L$4201,"&lt;"&amp;EDATE($A91,1),'Cleaned Data'!$D$2:$D$4201,C$74,'Cleaned Data'!$W$2:$W$4201,"Won")/(COUNTIFS('Cleaned Data'!$L$2:$L$4201,"&gt;="&amp;$A91,'Cleaned Data'!$L$2:$L$4201,"&lt;"&amp;EDATE($A91,1),'Cleaned Data'!$D$2:$D$4201,C$74,'Cleaned Data'!$W$2:$W$4201,"Won")+COUNTIFS('Cleaned Data'!$L$2:$L$4201,"&gt;="&amp;$A91,'Cleaned Data'!$L$2:$L$4201,"&lt;"&amp;EDATE($A91,1),'Cleaned Data'!$D$2:$D$4201,C$74,'Cleaned Data'!$W$2:$W$4201,"Lost")),"")</f>
        <v>0.83333333333333337</v>
      </c>
      <c r="D91" s="12">
        <f>IFERROR(COUNTIFS('Cleaned Data'!$L$2:$L$4201,"&gt;="&amp;$A91,'Cleaned Data'!$L$2:$L$4201,"&lt;"&amp;EDATE($A91,1),'Cleaned Data'!$D$2:$D$4201,D$74,'Cleaned Data'!$W$2:$W$4201,"Won")/(COUNTIFS('Cleaned Data'!$L$2:$L$4201,"&gt;="&amp;$A91,'Cleaned Data'!$L$2:$L$4201,"&lt;"&amp;EDATE($A91,1),'Cleaned Data'!$D$2:$D$4201,D$74,'Cleaned Data'!$W$2:$W$4201,"Won")+COUNTIFS('Cleaned Data'!$L$2:$L$4201,"&gt;="&amp;$A91,'Cleaned Data'!$L$2:$L$4201,"&lt;"&amp;EDATE($A91,1),'Cleaned Data'!$D$2:$D$4201,D$74,'Cleaned Data'!$W$2:$W$4201,"Lost")),"")</f>
        <v>0.4</v>
      </c>
      <c r="E91" s="12">
        <f>IFERROR(COUNTIFS('Cleaned Data'!$L$2:$L$4201,"&gt;="&amp;$A91,'Cleaned Data'!$L$2:$L$4201,"&lt;"&amp;EDATE($A91,1),'Cleaned Data'!$D$2:$D$4201,E$74,'Cleaned Data'!$W$2:$W$4201,"Won")/(COUNTIFS('Cleaned Data'!$L$2:$L$4201,"&gt;="&amp;$A91,'Cleaned Data'!$L$2:$L$4201,"&lt;"&amp;EDATE($A91,1),'Cleaned Data'!$D$2:$D$4201,E$74,'Cleaned Data'!$W$2:$W$4201,"Won")+COUNTIFS('Cleaned Data'!$L$2:$L$4201,"&gt;="&amp;$A91,'Cleaned Data'!$L$2:$L$4201,"&lt;"&amp;EDATE($A91,1),'Cleaned Data'!$D$2:$D$4201,E$74,'Cleaned Data'!$W$2:$W$4201,"Lost")),"")</f>
        <v>0.7</v>
      </c>
      <c r="F91" s="12">
        <f>IFERROR(COUNTIFS('Cleaned Data'!$L$2:$L$4201,"&gt;="&amp;$A91,'Cleaned Data'!$L$2:$L$4201,"&lt;"&amp;EDATE($A91,1),'Cleaned Data'!$D$2:$D$4201,F$74,'Cleaned Data'!$W$2:$W$4201,"Won")/(COUNTIFS('Cleaned Data'!$L$2:$L$4201,"&gt;="&amp;$A91,'Cleaned Data'!$L$2:$L$4201,"&lt;"&amp;EDATE($A91,1),'Cleaned Data'!$D$2:$D$4201,F$74,'Cleaned Data'!$W$2:$W$4201,"Won")+COUNTIFS('Cleaned Data'!$L$2:$L$4201,"&gt;="&amp;$A91,'Cleaned Data'!$L$2:$L$4201,"&lt;"&amp;EDATE($A91,1),'Cleaned Data'!$D$2:$D$4201,F$74,'Cleaned Data'!$W$2:$W$4201,"Lost")),"")</f>
        <v>0.5</v>
      </c>
      <c r="G91" s="12">
        <f>IFERROR(COUNTIFS('Cleaned Data'!$L$2:$L$4201,"&gt;="&amp;$A91,'Cleaned Data'!$L$2:$L$4201,"&lt;"&amp;EDATE($A91,1),'Cleaned Data'!$W$2:$W$4201,"Won")/(COUNTIFS('Cleaned Data'!$L$2:$L$4201,"&gt;="&amp;$A91,'Cleaned Data'!$L$2:$L$4201,"&lt;"&amp;EDATE($A91,1),'Cleaned Data'!$W$2:$W$4201,"Won")+COUNTIFS('Cleaned Data'!$L$2:$L$4201,"&gt;="&amp;$A91,'Cleaned Data'!$L$2:$L$4201,"&lt;"&amp;EDATE($A91,1),'Cleaned Data'!$W$2:$W$4201,"Lost")),"")</f>
        <v>0.59459459459459463</v>
      </c>
    </row>
    <row r="92" spans="1:7">
      <c r="A92" s="22">
        <v>45078</v>
      </c>
      <c r="B92" s="12">
        <f>IFERROR(COUNTIFS('Cleaned Data'!$L$2:$L$4201,"&gt;="&amp;$A92,'Cleaned Data'!$L$2:$L$4201,"&lt;"&amp;EDATE($A92,1),'Cleaned Data'!$D$2:$D$4201,B$74,'Cleaned Data'!$W$2:$W$4201,"Won")/(COUNTIFS('Cleaned Data'!$L$2:$L$4201,"&gt;="&amp;$A92,'Cleaned Data'!$L$2:$L$4201,"&lt;"&amp;EDATE($A92,1),'Cleaned Data'!$D$2:$D$4201,B$74,'Cleaned Data'!$W$2:$W$4201,"Won")+COUNTIFS('Cleaned Data'!$L$2:$L$4201,"&gt;="&amp;$A92,'Cleaned Data'!$L$2:$L$4201,"&lt;"&amp;EDATE($A92,1),'Cleaned Data'!$D$2:$D$4201,B$74,'Cleaned Data'!$W$2:$W$4201,"Lost")),"")</f>
        <v>0.83333333333333337</v>
      </c>
      <c r="C92" s="12">
        <f>IFERROR(COUNTIFS('Cleaned Data'!$L$2:$L$4201,"&gt;="&amp;$A92,'Cleaned Data'!$L$2:$L$4201,"&lt;"&amp;EDATE($A92,1),'Cleaned Data'!$D$2:$D$4201,C$74,'Cleaned Data'!$W$2:$W$4201,"Won")/(COUNTIFS('Cleaned Data'!$L$2:$L$4201,"&gt;="&amp;$A92,'Cleaned Data'!$L$2:$L$4201,"&lt;"&amp;EDATE($A92,1),'Cleaned Data'!$D$2:$D$4201,C$74,'Cleaned Data'!$W$2:$W$4201,"Won")+COUNTIFS('Cleaned Data'!$L$2:$L$4201,"&gt;="&amp;$A92,'Cleaned Data'!$L$2:$L$4201,"&lt;"&amp;EDATE($A92,1),'Cleaned Data'!$D$2:$D$4201,C$74,'Cleaned Data'!$W$2:$W$4201,"Lost")),"")</f>
        <v>0.77777777777777779</v>
      </c>
      <c r="D92" s="12">
        <f>IFERROR(COUNTIFS('Cleaned Data'!$L$2:$L$4201,"&gt;="&amp;$A92,'Cleaned Data'!$L$2:$L$4201,"&lt;"&amp;EDATE($A92,1),'Cleaned Data'!$D$2:$D$4201,D$74,'Cleaned Data'!$W$2:$W$4201,"Won")/(COUNTIFS('Cleaned Data'!$L$2:$L$4201,"&gt;="&amp;$A92,'Cleaned Data'!$L$2:$L$4201,"&lt;"&amp;EDATE($A92,1),'Cleaned Data'!$D$2:$D$4201,D$74,'Cleaned Data'!$W$2:$W$4201,"Won")+COUNTIFS('Cleaned Data'!$L$2:$L$4201,"&gt;="&amp;$A92,'Cleaned Data'!$L$2:$L$4201,"&lt;"&amp;EDATE($A92,1),'Cleaned Data'!$D$2:$D$4201,D$74,'Cleaned Data'!$W$2:$W$4201,"Lost")),"")</f>
        <v>0.7</v>
      </c>
      <c r="E92" s="12">
        <f>IFERROR(COUNTIFS('Cleaned Data'!$L$2:$L$4201,"&gt;="&amp;$A92,'Cleaned Data'!$L$2:$L$4201,"&lt;"&amp;EDATE($A92,1),'Cleaned Data'!$D$2:$D$4201,E$74,'Cleaned Data'!$W$2:$W$4201,"Won")/(COUNTIFS('Cleaned Data'!$L$2:$L$4201,"&gt;="&amp;$A92,'Cleaned Data'!$L$2:$L$4201,"&lt;"&amp;EDATE($A92,1),'Cleaned Data'!$D$2:$D$4201,E$74,'Cleaned Data'!$W$2:$W$4201,"Won")+COUNTIFS('Cleaned Data'!$L$2:$L$4201,"&gt;="&amp;$A92,'Cleaned Data'!$L$2:$L$4201,"&lt;"&amp;EDATE($A92,1),'Cleaned Data'!$D$2:$D$4201,E$74,'Cleaned Data'!$W$2:$W$4201,"Lost")),"")</f>
        <v>0.5</v>
      </c>
      <c r="F92" s="12">
        <f>IFERROR(COUNTIFS('Cleaned Data'!$L$2:$L$4201,"&gt;="&amp;$A92,'Cleaned Data'!$L$2:$L$4201,"&lt;"&amp;EDATE($A92,1),'Cleaned Data'!$D$2:$D$4201,F$74,'Cleaned Data'!$W$2:$W$4201,"Won")/(COUNTIFS('Cleaned Data'!$L$2:$L$4201,"&gt;="&amp;$A92,'Cleaned Data'!$L$2:$L$4201,"&lt;"&amp;EDATE($A92,1),'Cleaned Data'!$D$2:$D$4201,F$74,'Cleaned Data'!$W$2:$W$4201,"Won")+COUNTIFS('Cleaned Data'!$L$2:$L$4201,"&gt;="&amp;$A92,'Cleaned Data'!$L$2:$L$4201,"&lt;"&amp;EDATE($A92,1),'Cleaned Data'!$D$2:$D$4201,F$74,'Cleaned Data'!$W$2:$W$4201,"Lost")),"")</f>
        <v>0.90909090909090906</v>
      </c>
      <c r="G92" s="12">
        <f>IFERROR(COUNTIFS('Cleaned Data'!$L$2:$L$4201,"&gt;="&amp;$A92,'Cleaned Data'!$L$2:$L$4201,"&lt;"&amp;EDATE($A92,1),'Cleaned Data'!$W$2:$W$4201,"Won")/(COUNTIFS('Cleaned Data'!$L$2:$L$4201,"&gt;="&amp;$A92,'Cleaned Data'!$L$2:$L$4201,"&lt;"&amp;EDATE($A92,1),'Cleaned Data'!$W$2:$W$4201,"Won")+COUNTIFS('Cleaned Data'!$L$2:$L$4201,"&gt;="&amp;$A92,'Cleaned Data'!$L$2:$L$4201,"&lt;"&amp;EDATE($A92,1),'Cleaned Data'!$W$2:$W$4201,"Lost")),"")</f>
        <v>0.73913043478260865</v>
      </c>
    </row>
    <row r="93" spans="1:7">
      <c r="A93" s="22">
        <v>45108</v>
      </c>
      <c r="B93" s="12">
        <f>IFERROR(COUNTIFS('Cleaned Data'!$L$2:$L$4201,"&gt;="&amp;$A93,'Cleaned Data'!$L$2:$L$4201,"&lt;"&amp;EDATE($A93,1),'Cleaned Data'!$D$2:$D$4201,B$74,'Cleaned Data'!$W$2:$W$4201,"Won")/(COUNTIFS('Cleaned Data'!$L$2:$L$4201,"&gt;="&amp;$A93,'Cleaned Data'!$L$2:$L$4201,"&lt;"&amp;EDATE($A93,1),'Cleaned Data'!$D$2:$D$4201,B$74,'Cleaned Data'!$W$2:$W$4201,"Won")+COUNTIFS('Cleaned Data'!$L$2:$L$4201,"&gt;="&amp;$A93,'Cleaned Data'!$L$2:$L$4201,"&lt;"&amp;EDATE($A93,1),'Cleaned Data'!$D$2:$D$4201,B$74,'Cleaned Data'!$W$2:$W$4201,"Lost")),"")</f>
        <v>0.77777777777777779</v>
      </c>
      <c r="C93" s="12">
        <f>IFERROR(COUNTIFS('Cleaned Data'!$L$2:$L$4201,"&gt;="&amp;$A93,'Cleaned Data'!$L$2:$L$4201,"&lt;"&amp;EDATE($A93,1),'Cleaned Data'!$D$2:$D$4201,C$74,'Cleaned Data'!$W$2:$W$4201,"Won")/(COUNTIFS('Cleaned Data'!$L$2:$L$4201,"&gt;="&amp;$A93,'Cleaned Data'!$L$2:$L$4201,"&lt;"&amp;EDATE($A93,1),'Cleaned Data'!$D$2:$D$4201,C$74,'Cleaned Data'!$W$2:$W$4201,"Won")+COUNTIFS('Cleaned Data'!$L$2:$L$4201,"&gt;="&amp;$A93,'Cleaned Data'!$L$2:$L$4201,"&lt;"&amp;EDATE($A93,1),'Cleaned Data'!$D$2:$D$4201,C$74,'Cleaned Data'!$W$2:$W$4201,"Lost")),"")</f>
        <v>0.6</v>
      </c>
      <c r="D93" s="12">
        <f>IFERROR(COUNTIFS('Cleaned Data'!$L$2:$L$4201,"&gt;="&amp;$A93,'Cleaned Data'!$L$2:$L$4201,"&lt;"&amp;EDATE($A93,1),'Cleaned Data'!$D$2:$D$4201,D$74,'Cleaned Data'!$W$2:$W$4201,"Won")/(COUNTIFS('Cleaned Data'!$L$2:$L$4201,"&gt;="&amp;$A93,'Cleaned Data'!$L$2:$L$4201,"&lt;"&amp;EDATE($A93,1),'Cleaned Data'!$D$2:$D$4201,D$74,'Cleaned Data'!$W$2:$W$4201,"Won")+COUNTIFS('Cleaned Data'!$L$2:$L$4201,"&gt;="&amp;$A93,'Cleaned Data'!$L$2:$L$4201,"&lt;"&amp;EDATE($A93,1),'Cleaned Data'!$D$2:$D$4201,D$74,'Cleaned Data'!$W$2:$W$4201,"Lost")),"")</f>
        <v>0.7142857142857143</v>
      </c>
      <c r="E93" s="12">
        <f>IFERROR(COUNTIFS('Cleaned Data'!$L$2:$L$4201,"&gt;="&amp;$A93,'Cleaned Data'!$L$2:$L$4201,"&lt;"&amp;EDATE($A93,1),'Cleaned Data'!$D$2:$D$4201,E$74,'Cleaned Data'!$W$2:$W$4201,"Won")/(COUNTIFS('Cleaned Data'!$L$2:$L$4201,"&gt;="&amp;$A93,'Cleaned Data'!$L$2:$L$4201,"&lt;"&amp;EDATE($A93,1),'Cleaned Data'!$D$2:$D$4201,E$74,'Cleaned Data'!$W$2:$W$4201,"Won")+COUNTIFS('Cleaned Data'!$L$2:$L$4201,"&gt;="&amp;$A93,'Cleaned Data'!$L$2:$L$4201,"&lt;"&amp;EDATE($A93,1),'Cleaned Data'!$D$2:$D$4201,E$74,'Cleaned Data'!$W$2:$W$4201,"Lost")),"")</f>
        <v>0.66666666666666663</v>
      </c>
      <c r="F93" s="12">
        <f>IFERROR(COUNTIFS('Cleaned Data'!$L$2:$L$4201,"&gt;="&amp;$A93,'Cleaned Data'!$L$2:$L$4201,"&lt;"&amp;EDATE($A93,1),'Cleaned Data'!$D$2:$D$4201,F$74,'Cleaned Data'!$W$2:$W$4201,"Won")/(COUNTIFS('Cleaned Data'!$L$2:$L$4201,"&gt;="&amp;$A93,'Cleaned Data'!$L$2:$L$4201,"&lt;"&amp;EDATE($A93,1),'Cleaned Data'!$D$2:$D$4201,F$74,'Cleaned Data'!$W$2:$W$4201,"Won")+COUNTIFS('Cleaned Data'!$L$2:$L$4201,"&gt;="&amp;$A93,'Cleaned Data'!$L$2:$L$4201,"&lt;"&amp;EDATE($A93,1),'Cleaned Data'!$D$2:$D$4201,F$74,'Cleaned Data'!$W$2:$W$4201,"Lost")),"")</f>
        <v>1</v>
      </c>
      <c r="G93" s="12">
        <f>IFERROR(COUNTIFS('Cleaned Data'!$L$2:$L$4201,"&gt;="&amp;$A93,'Cleaned Data'!$L$2:$L$4201,"&lt;"&amp;EDATE($A93,1),'Cleaned Data'!$W$2:$W$4201,"Won")/(COUNTIFS('Cleaned Data'!$L$2:$L$4201,"&gt;="&amp;$A93,'Cleaned Data'!$L$2:$L$4201,"&lt;"&amp;EDATE($A93,1),'Cleaned Data'!$W$2:$W$4201,"Won")+COUNTIFS('Cleaned Data'!$L$2:$L$4201,"&gt;="&amp;$A93,'Cleaned Data'!$L$2:$L$4201,"&lt;"&amp;EDATE($A93,1),'Cleaned Data'!$W$2:$W$4201,"Lost")),"")</f>
        <v>0.7142857142857143</v>
      </c>
    </row>
    <row r="94" spans="1:7">
      <c r="A94" s="22">
        <v>45139</v>
      </c>
      <c r="B94" s="12">
        <f>IFERROR(COUNTIFS('Cleaned Data'!$L$2:$L$4201,"&gt;="&amp;$A94,'Cleaned Data'!$L$2:$L$4201,"&lt;"&amp;EDATE($A94,1),'Cleaned Data'!$D$2:$D$4201,B$74,'Cleaned Data'!$W$2:$W$4201,"Won")/(COUNTIFS('Cleaned Data'!$L$2:$L$4201,"&gt;="&amp;$A94,'Cleaned Data'!$L$2:$L$4201,"&lt;"&amp;EDATE($A94,1),'Cleaned Data'!$D$2:$D$4201,B$74,'Cleaned Data'!$W$2:$W$4201,"Won")+COUNTIFS('Cleaned Data'!$L$2:$L$4201,"&gt;="&amp;$A94,'Cleaned Data'!$L$2:$L$4201,"&lt;"&amp;EDATE($A94,1),'Cleaned Data'!$D$2:$D$4201,B$74,'Cleaned Data'!$W$2:$W$4201,"Lost")),"")</f>
        <v>0.66666666666666663</v>
      </c>
      <c r="C94" s="12">
        <f>IFERROR(COUNTIFS('Cleaned Data'!$L$2:$L$4201,"&gt;="&amp;$A94,'Cleaned Data'!$L$2:$L$4201,"&lt;"&amp;EDATE($A94,1),'Cleaned Data'!$D$2:$D$4201,C$74,'Cleaned Data'!$W$2:$W$4201,"Won")/(COUNTIFS('Cleaned Data'!$L$2:$L$4201,"&gt;="&amp;$A94,'Cleaned Data'!$L$2:$L$4201,"&lt;"&amp;EDATE($A94,1),'Cleaned Data'!$D$2:$D$4201,C$74,'Cleaned Data'!$W$2:$W$4201,"Won")+COUNTIFS('Cleaned Data'!$L$2:$L$4201,"&gt;="&amp;$A94,'Cleaned Data'!$L$2:$L$4201,"&lt;"&amp;EDATE($A94,1),'Cleaned Data'!$D$2:$D$4201,C$74,'Cleaned Data'!$W$2:$W$4201,"Lost")),"")</f>
        <v>0.27272727272727271</v>
      </c>
      <c r="D94" s="12">
        <f>IFERROR(COUNTIFS('Cleaned Data'!$L$2:$L$4201,"&gt;="&amp;$A94,'Cleaned Data'!$L$2:$L$4201,"&lt;"&amp;EDATE($A94,1),'Cleaned Data'!$D$2:$D$4201,D$74,'Cleaned Data'!$W$2:$W$4201,"Won")/(COUNTIFS('Cleaned Data'!$L$2:$L$4201,"&gt;="&amp;$A94,'Cleaned Data'!$L$2:$L$4201,"&lt;"&amp;EDATE($A94,1),'Cleaned Data'!$D$2:$D$4201,D$74,'Cleaned Data'!$W$2:$W$4201,"Won")+COUNTIFS('Cleaned Data'!$L$2:$L$4201,"&gt;="&amp;$A94,'Cleaned Data'!$L$2:$L$4201,"&lt;"&amp;EDATE($A94,1),'Cleaned Data'!$D$2:$D$4201,D$74,'Cleaned Data'!$W$2:$W$4201,"Lost")),"")</f>
        <v>0.5714285714285714</v>
      </c>
      <c r="E94" s="12">
        <f>IFERROR(COUNTIFS('Cleaned Data'!$L$2:$L$4201,"&gt;="&amp;$A94,'Cleaned Data'!$L$2:$L$4201,"&lt;"&amp;EDATE($A94,1),'Cleaned Data'!$D$2:$D$4201,E$74,'Cleaned Data'!$W$2:$W$4201,"Won")/(COUNTIFS('Cleaned Data'!$L$2:$L$4201,"&gt;="&amp;$A94,'Cleaned Data'!$L$2:$L$4201,"&lt;"&amp;EDATE($A94,1),'Cleaned Data'!$D$2:$D$4201,E$74,'Cleaned Data'!$W$2:$W$4201,"Won")+COUNTIFS('Cleaned Data'!$L$2:$L$4201,"&gt;="&amp;$A94,'Cleaned Data'!$L$2:$L$4201,"&lt;"&amp;EDATE($A94,1),'Cleaned Data'!$D$2:$D$4201,E$74,'Cleaned Data'!$W$2:$W$4201,"Lost")),"")</f>
        <v>0</v>
      </c>
      <c r="F94" s="12">
        <f>IFERROR(COUNTIFS('Cleaned Data'!$L$2:$L$4201,"&gt;="&amp;$A94,'Cleaned Data'!$L$2:$L$4201,"&lt;"&amp;EDATE($A94,1),'Cleaned Data'!$D$2:$D$4201,F$74,'Cleaned Data'!$W$2:$W$4201,"Won")/(COUNTIFS('Cleaned Data'!$L$2:$L$4201,"&gt;="&amp;$A94,'Cleaned Data'!$L$2:$L$4201,"&lt;"&amp;EDATE($A94,1),'Cleaned Data'!$D$2:$D$4201,F$74,'Cleaned Data'!$W$2:$W$4201,"Won")+COUNTIFS('Cleaned Data'!$L$2:$L$4201,"&gt;="&amp;$A94,'Cleaned Data'!$L$2:$L$4201,"&lt;"&amp;EDATE($A94,1),'Cleaned Data'!$D$2:$D$4201,F$74,'Cleaned Data'!$W$2:$W$4201,"Lost")),"")</f>
        <v>0.375</v>
      </c>
      <c r="G94" s="12">
        <f>IFERROR(COUNTIFS('Cleaned Data'!$L$2:$L$4201,"&gt;="&amp;$A94,'Cleaned Data'!$L$2:$L$4201,"&lt;"&amp;EDATE($A94,1),'Cleaned Data'!$W$2:$W$4201,"Won")/(COUNTIFS('Cleaned Data'!$L$2:$L$4201,"&gt;="&amp;$A94,'Cleaned Data'!$L$2:$L$4201,"&lt;"&amp;EDATE($A94,1),'Cleaned Data'!$W$2:$W$4201,"Won")+COUNTIFS('Cleaned Data'!$L$2:$L$4201,"&gt;="&amp;$A94,'Cleaned Data'!$L$2:$L$4201,"&lt;"&amp;EDATE($A94,1),'Cleaned Data'!$W$2:$W$4201,"Lost")),"")</f>
        <v>0.30769230769230771</v>
      </c>
    </row>
    <row r="95" spans="1:7">
      <c r="A95" s="22">
        <v>45170</v>
      </c>
      <c r="B95" s="12">
        <f>IFERROR(COUNTIFS('Cleaned Data'!$L$2:$L$4201,"&gt;="&amp;$A95,'Cleaned Data'!$L$2:$L$4201,"&lt;"&amp;EDATE($A95,1),'Cleaned Data'!$D$2:$D$4201,B$74,'Cleaned Data'!$W$2:$W$4201,"Won")/(COUNTIFS('Cleaned Data'!$L$2:$L$4201,"&gt;="&amp;$A95,'Cleaned Data'!$L$2:$L$4201,"&lt;"&amp;EDATE($A95,1),'Cleaned Data'!$D$2:$D$4201,B$74,'Cleaned Data'!$W$2:$W$4201,"Won")+COUNTIFS('Cleaned Data'!$L$2:$L$4201,"&gt;="&amp;$A95,'Cleaned Data'!$L$2:$L$4201,"&lt;"&amp;EDATE($A95,1),'Cleaned Data'!$D$2:$D$4201,B$74,'Cleaned Data'!$W$2:$W$4201,"Lost")),"")</f>
        <v>0.5</v>
      </c>
      <c r="C95" s="12">
        <f>IFERROR(COUNTIFS('Cleaned Data'!$L$2:$L$4201,"&gt;="&amp;$A95,'Cleaned Data'!$L$2:$L$4201,"&lt;"&amp;EDATE($A95,1),'Cleaned Data'!$D$2:$D$4201,C$74,'Cleaned Data'!$W$2:$W$4201,"Won")/(COUNTIFS('Cleaned Data'!$L$2:$L$4201,"&gt;="&amp;$A95,'Cleaned Data'!$L$2:$L$4201,"&lt;"&amp;EDATE($A95,1),'Cleaned Data'!$D$2:$D$4201,C$74,'Cleaned Data'!$W$2:$W$4201,"Won")+COUNTIFS('Cleaned Data'!$L$2:$L$4201,"&gt;="&amp;$A95,'Cleaned Data'!$L$2:$L$4201,"&lt;"&amp;EDATE($A95,1),'Cleaned Data'!$D$2:$D$4201,C$74,'Cleaned Data'!$W$2:$W$4201,"Lost")),"")</f>
        <v>0.5</v>
      </c>
      <c r="D95" s="12">
        <f>IFERROR(COUNTIFS('Cleaned Data'!$L$2:$L$4201,"&gt;="&amp;$A95,'Cleaned Data'!$L$2:$L$4201,"&lt;"&amp;EDATE($A95,1),'Cleaned Data'!$D$2:$D$4201,D$74,'Cleaned Data'!$W$2:$W$4201,"Won")/(COUNTIFS('Cleaned Data'!$L$2:$L$4201,"&gt;="&amp;$A95,'Cleaned Data'!$L$2:$L$4201,"&lt;"&amp;EDATE($A95,1),'Cleaned Data'!$D$2:$D$4201,D$74,'Cleaned Data'!$W$2:$W$4201,"Won")+COUNTIFS('Cleaned Data'!$L$2:$L$4201,"&gt;="&amp;$A95,'Cleaned Data'!$L$2:$L$4201,"&lt;"&amp;EDATE($A95,1),'Cleaned Data'!$D$2:$D$4201,D$74,'Cleaned Data'!$W$2:$W$4201,"Lost")),"")</f>
        <v>0.66666666666666663</v>
      </c>
      <c r="E95" s="12">
        <f>IFERROR(COUNTIFS('Cleaned Data'!$L$2:$L$4201,"&gt;="&amp;$A95,'Cleaned Data'!$L$2:$L$4201,"&lt;"&amp;EDATE($A95,1),'Cleaned Data'!$D$2:$D$4201,E$74,'Cleaned Data'!$W$2:$W$4201,"Won")/(COUNTIFS('Cleaned Data'!$L$2:$L$4201,"&gt;="&amp;$A95,'Cleaned Data'!$L$2:$L$4201,"&lt;"&amp;EDATE($A95,1),'Cleaned Data'!$D$2:$D$4201,E$74,'Cleaned Data'!$W$2:$W$4201,"Won")+COUNTIFS('Cleaned Data'!$L$2:$L$4201,"&gt;="&amp;$A95,'Cleaned Data'!$L$2:$L$4201,"&lt;"&amp;EDATE($A95,1),'Cleaned Data'!$D$2:$D$4201,E$74,'Cleaned Data'!$W$2:$W$4201,"Lost")),"")</f>
        <v>0.75</v>
      </c>
      <c r="F95" s="12">
        <f>IFERROR(COUNTIFS('Cleaned Data'!$L$2:$L$4201,"&gt;="&amp;$A95,'Cleaned Data'!$L$2:$L$4201,"&lt;"&amp;EDATE($A95,1),'Cleaned Data'!$D$2:$D$4201,F$74,'Cleaned Data'!$W$2:$W$4201,"Won")/(COUNTIFS('Cleaned Data'!$L$2:$L$4201,"&gt;="&amp;$A95,'Cleaned Data'!$L$2:$L$4201,"&lt;"&amp;EDATE($A95,1),'Cleaned Data'!$D$2:$D$4201,F$74,'Cleaned Data'!$W$2:$W$4201,"Won")+COUNTIFS('Cleaned Data'!$L$2:$L$4201,"&gt;="&amp;$A95,'Cleaned Data'!$L$2:$L$4201,"&lt;"&amp;EDATE($A95,1),'Cleaned Data'!$D$2:$D$4201,F$74,'Cleaned Data'!$W$2:$W$4201,"Lost")),"")</f>
        <v>0.7142857142857143</v>
      </c>
      <c r="G95" s="12">
        <f>IFERROR(COUNTIFS('Cleaned Data'!$L$2:$L$4201,"&gt;="&amp;$A95,'Cleaned Data'!$L$2:$L$4201,"&lt;"&amp;EDATE($A95,1),'Cleaned Data'!$W$2:$W$4201,"Won")/(COUNTIFS('Cleaned Data'!$L$2:$L$4201,"&gt;="&amp;$A95,'Cleaned Data'!$L$2:$L$4201,"&lt;"&amp;EDATE($A95,1),'Cleaned Data'!$W$2:$W$4201,"Won")+COUNTIFS('Cleaned Data'!$L$2:$L$4201,"&gt;="&amp;$A95,'Cleaned Data'!$L$2:$L$4201,"&lt;"&amp;EDATE($A95,1),'Cleaned Data'!$W$2:$W$4201,"Lost")),"")</f>
        <v>0.61538461538461542</v>
      </c>
    </row>
    <row r="96" spans="1:7">
      <c r="A96" s="22">
        <v>45200</v>
      </c>
      <c r="B96" s="12">
        <f>IFERROR(COUNTIFS('Cleaned Data'!$L$2:$L$4201,"&gt;="&amp;$A96,'Cleaned Data'!$L$2:$L$4201,"&lt;"&amp;EDATE($A96,1),'Cleaned Data'!$D$2:$D$4201,B$74,'Cleaned Data'!$W$2:$W$4201,"Won")/(COUNTIFS('Cleaned Data'!$L$2:$L$4201,"&gt;="&amp;$A96,'Cleaned Data'!$L$2:$L$4201,"&lt;"&amp;EDATE($A96,1),'Cleaned Data'!$D$2:$D$4201,B$74,'Cleaned Data'!$W$2:$W$4201,"Won")+COUNTIFS('Cleaned Data'!$L$2:$L$4201,"&gt;="&amp;$A96,'Cleaned Data'!$L$2:$L$4201,"&lt;"&amp;EDATE($A96,1),'Cleaned Data'!$D$2:$D$4201,B$74,'Cleaned Data'!$W$2:$W$4201,"Lost")),"")</f>
        <v>0.66666666666666663</v>
      </c>
      <c r="C96" s="12">
        <f>IFERROR(COUNTIFS('Cleaned Data'!$L$2:$L$4201,"&gt;="&amp;$A96,'Cleaned Data'!$L$2:$L$4201,"&lt;"&amp;EDATE($A96,1),'Cleaned Data'!$D$2:$D$4201,C$74,'Cleaned Data'!$W$2:$W$4201,"Won")/(COUNTIFS('Cleaned Data'!$L$2:$L$4201,"&gt;="&amp;$A96,'Cleaned Data'!$L$2:$L$4201,"&lt;"&amp;EDATE($A96,1),'Cleaned Data'!$D$2:$D$4201,C$74,'Cleaned Data'!$W$2:$W$4201,"Won")+COUNTIFS('Cleaned Data'!$L$2:$L$4201,"&gt;="&amp;$A96,'Cleaned Data'!$L$2:$L$4201,"&lt;"&amp;EDATE($A96,1),'Cleaned Data'!$D$2:$D$4201,C$74,'Cleaned Data'!$W$2:$W$4201,"Lost")),"")</f>
        <v>0.22222222222222221</v>
      </c>
      <c r="D96" s="12">
        <f>IFERROR(COUNTIFS('Cleaned Data'!$L$2:$L$4201,"&gt;="&amp;$A96,'Cleaned Data'!$L$2:$L$4201,"&lt;"&amp;EDATE($A96,1),'Cleaned Data'!$D$2:$D$4201,D$74,'Cleaned Data'!$W$2:$W$4201,"Won")/(COUNTIFS('Cleaned Data'!$L$2:$L$4201,"&gt;="&amp;$A96,'Cleaned Data'!$L$2:$L$4201,"&lt;"&amp;EDATE($A96,1),'Cleaned Data'!$D$2:$D$4201,D$74,'Cleaned Data'!$W$2:$W$4201,"Won")+COUNTIFS('Cleaned Data'!$L$2:$L$4201,"&gt;="&amp;$A96,'Cleaned Data'!$L$2:$L$4201,"&lt;"&amp;EDATE($A96,1),'Cleaned Data'!$D$2:$D$4201,D$74,'Cleaned Data'!$W$2:$W$4201,"Lost")),"")</f>
        <v>0.66666666666666663</v>
      </c>
      <c r="E96" s="12">
        <f>IFERROR(COUNTIFS('Cleaned Data'!$L$2:$L$4201,"&gt;="&amp;$A96,'Cleaned Data'!$L$2:$L$4201,"&lt;"&amp;EDATE($A96,1),'Cleaned Data'!$D$2:$D$4201,E$74,'Cleaned Data'!$W$2:$W$4201,"Won")/(COUNTIFS('Cleaned Data'!$L$2:$L$4201,"&gt;="&amp;$A96,'Cleaned Data'!$L$2:$L$4201,"&lt;"&amp;EDATE($A96,1),'Cleaned Data'!$D$2:$D$4201,E$74,'Cleaned Data'!$W$2:$W$4201,"Won")+COUNTIFS('Cleaned Data'!$L$2:$L$4201,"&gt;="&amp;$A96,'Cleaned Data'!$L$2:$L$4201,"&lt;"&amp;EDATE($A96,1),'Cleaned Data'!$D$2:$D$4201,E$74,'Cleaned Data'!$W$2:$W$4201,"Lost")),"")</f>
        <v>0.44444444444444442</v>
      </c>
      <c r="F96" s="12">
        <f>IFERROR(COUNTIFS('Cleaned Data'!$L$2:$L$4201,"&gt;="&amp;$A96,'Cleaned Data'!$L$2:$L$4201,"&lt;"&amp;EDATE($A96,1),'Cleaned Data'!$D$2:$D$4201,F$74,'Cleaned Data'!$W$2:$W$4201,"Won")/(COUNTIFS('Cleaned Data'!$L$2:$L$4201,"&gt;="&amp;$A96,'Cleaned Data'!$L$2:$L$4201,"&lt;"&amp;EDATE($A96,1),'Cleaned Data'!$D$2:$D$4201,F$74,'Cleaned Data'!$W$2:$W$4201,"Won")+COUNTIFS('Cleaned Data'!$L$2:$L$4201,"&gt;="&amp;$A96,'Cleaned Data'!$L$2:$L$4201,"&lt;"&amp;EDATE($A96,1),'Cleaned Data'!$D$2:$D$4201,F$74,'Cleaned Data'!$W$2:$W$4201,"Lost")),"")</f>
        <v>0.58333333333333337</v>
      </c>
      <c r="G96" s="12">
        <f>IFERROR(COUNTIFS('Cleaned Data'!$L$2:$L$4201,"&gt;="&amp;$A96,'Cleaned Data'!$L$2:$L$4201,"&lt;"&amp;EDATE($A96,1),'Cleaned Data'!$W$2:$W$4201,"Won")/(COUNTIFS('Cleaned Data'!$L$2:$L$4201,"&gt;="&amp;$A96,'Cleaned Data'!$L$2:$L$4201,"&lt;"&amp;EDATE($A96,1),'Cleaned Data'!$W$2:$W$4201,"Won")+COUNTIFS('Cleaned Data'!$L$2:$L$4201,"&gt;="&amp;$A96,'Cleaned Data'!$L$2:$L$4201,"&lt;"&amp;EDATE($A96,1),'Cleaned Data'!$W$2:$W$4201,"Lost")),"")</f>
        <v>0.5</v>
      </c>
    </row>
    <row r="97" spans="1:11">
      <c r="A97" s="22">
        <v>45231</v>
      </c>
      <c r="B97" s="12">
        <f>IFERROR(COUNTIFS('Cleaned Data'!$L$2:$L$4201,"&gt;="&amp;$A97,'Cleaned Data'!$L$2:$L$4201,"&lt;"&amp;EDATE($A97,1),'Cleaned Data'!$D$2:$D$4201,B$74,'Cleaned Data'!$W$2:$W$4201,"Won")/(COUNTIFS('Cleaned Data'!$L$2:$L$4201,"&gt;="&amp;$A97,'Cleaned Data'!$L$2:$L$4201,"&lt;"&amp;EDATE($A97,1),'Cleaned Data'!$D$2:$D$4201,B$74,'Cleaned Data'!$W$2:$W$4201,"Won")+COUNTIFS('Cleaned Data'!$L$2:$L$4201,"&gt;="&amp;$A97,'Cleaned Data'!$L$2:$L$4201,"&lt;"&amp;EDATE($A97,1),'Cleaned Data'!$D$2:$D$4201,B$74,'Cleaned Data'!$W$2:$W$4201,"Lost")),"")</f>
        <v>0.625</v>
      </c>
      <c r="C97" s="12">
        <f>IFERROR(COUNTIFS('Cleaned Data'!$L$2:$L$4201,"&gt;="&amp;$A97,'Cleaned Data'!$L$2:$L$4201,"&lt;"&amp;EDATE($A97,1),'Cleaned Data'!$D$2:$D$4201,C$74,'Cleaned Data'!$W$2:$W$4201,"Won")/(COUNTIFS('Cleaned Data'!$L$2:$L$4201,"&gt;="&amp;$A97,'Cleaned Data'!$L$2:$L$4201,"&lt;"&amp;EDATE($A97,1),'Cleaned Data'!$D$2:$D$4201,C$74,'Cleaned Data'!$W$2:$W$4201,"Won")+COUNTIFS('Cleaned Data'!$L$2:$L$4201,"&gt;="&amp;$A97,'Cleaned Data'!$L$2:$L$4201,"&lt;"&amp;EDATE($A97,1),'Cleaned Data'!$D$2:$D$4201,C$74,'Cleaned Data'!$W$2:$W$4201,"Lost")),"")</f>
        <v>0.66666666666666663</v>
      </c>
      <c r="D97" s="12">
        <f>IFERROR(COUNTIFS('Cleaned Data'!$L$2:$L$4201,"&gt;="&amp;$A97,'Cleaned Data'!$L$2:$L$4201,"&lt;"&amp;EDATE($A97,1),'Cleaned Data'!$D$2:$D$4201,D$74,'Cleaned Data'!$W$2:$W$4201,"Won")/(COUNTIFS('Cleaned Data'!$L$2:$L$4201,"&gt;="&amp;$A97,'Cleaned Data'!$L$2:$L$4201,"&lt;"&amp;EDATE($A97,1),'Cleaned Data'!$D$2:$D$4201,D$74,'Cleaned Data'!$W$2:$W$4201,"Won")+COUNTIFS('Cleaned Data'!$L$2:$L$4201,"&gt;="&amp;$A97,'Cleaned Data'!$L$2:$L$4201,"&lt;"&amp;EDATE($A97,1),'Cleaned Data'!$D$2:$D$4201,D$74,'Cleaned Data'!$W$2:$W$4201,"Lost")),"")</f>
        <v>0.25</v>
      </c>
      <c r="E97" s="12">
        <f>IFERROR(COUNTIFS('Cleaned Data'!$L$2:$L$4201,"&gt;="&amp;$A97,'Cleaned Data'!$L$2:$L$4201,"&lt;"&amp;EDATE($A97,1),'Cleaned Data'!$D$2:$D$4201,E$74,'Cleaned Data'!$W$2:$W$4201,"Won")/(COUNTIFS('Cleaned Data'!$L$2:$L$4201,"&gt;="&amp;$A97,'Cleaned Data'!$L$2:$L$4201,"&lt;"&amp;EDATE($A97,1),'Cleaned Data'!$D$2:$D$4201,E$74,'Cleaned Data'!$W$2:$W$4201,"Won")+COUNTIFS('Cleaned Data'!$L$2:$L$4201,"&gt;="&amp;$A97,'Cleaned Data'!$L$2:$L$4201,"&lt;"&amp;EDATE($A97,1),'Cleaned Data'!$D$2:$D$4201,E$74,'Cleaned Data'!$W$2:$W$4201,"Lost")),"")</f>
        <v>0</v>
      </c>
      <c r="F97" s="12">
        <f>IFERROR(COUNTIFS('Cleaned Data'!$L$2:$L$4201,"&gt;="&amp;$A97,'Cleaned Data'!$L$2:$L$4201,"&lt;"&amp;EDATE($A97,1),'Cleaned Data'!$D$2:$D$4201,F$74,'Cleaned Data'!$W$2:$W$4201,"Won")/(COUNTIFS('Cleaned Data'!$L$2:$L$4201,"&gt;="&amp;$A97,'Cleaned Data'!$L$2:$L$4201,"&lt;"&amp;EDATE($A97,1),'Cleaned Data'!$D$2:$D$4201,F$74,'Cleaned Data'!$W$2:$W$4201,"Won")+COUNTIFS('Cleaned Data'!$L$2:$L$4201,"&gt;="&amp;$A97,'Cleaned Data'!$L$2:$L$4201,"&lt;"&amp;EDATE($A97,1),'Cleaned Data'!$D$2:$D$4201,F$74,'Cleaned Data'!$W$2:$W$4201,"Lost")),"")</f>
        <v>0.5714285714285714</v>
      </c>
      <c r="G97" s="12">
        <f>IFERROR(COUNTIFS('Cleaned Data'!$L$2:$L$4201,"&gt;="&amp;$A97,'Cleaned Data'!$L$2:$L$4201,"&lt;"&amp;EDATE($A97,1),'Cleaned Data'!$W$2:$W$4201,"Won")/(COUNTIFS('Cleaned Data'!$L$2:$L$4201,"&gt;="&amp;$A97,'Cleaned Data'!$L$2:$L$4201,"&lt;"&amp;EDATE($A97,1),'Cleaned Data'!$W$2:$W$4201,"Won")+COUNTIFS('Cleaned Data'!$L$2:$L$4201,"&gt;="&amp;$A97,'Cleaned Data'!$L$2:$L$4201,"&lt;"&amp;EDATE($A97,1),'Cleaned Data'!$W$2:$W$4201,"Lost")),"")</f>
        <v>0.44736842105263158</v>
      </c>
    </row>
    <row r="98" spans="1:11">
      <c r="A98" s="22">
        <v>45261</v>
      </c>
      <c r="B98" s="12">
        <f>IFERROR(COUNTIFS('Cleaned Data'!$L$2:$L$4201,"&gt;="&amp;$A98,'Cleaned Data'!$L$2:$L$4201,"&lt;"&amp;EDATE($A98,1),'Cleaned Data'!$D$2:$D$4201,B$74,'Cleaned Data'!$W$2:$W$4201,"Won")/(COUNTIFS('Cleaned Data'!$L$2:$L$4201,"&gt;="&amp;$A98,'Cleaned Data'!$L$2:$L$4201,"&lt;"&amp;EDATE($A98,1),'Cleaned Data'!$D$2:$D$4201,B$74,'Cleaned Data'!$W$2:$W$4201,"Won")+COUNTIFS('Cleaned Data'!$L$2:$L$4201,"&gt;="&amp;$A98,'Cleaned Data'!$L$2:$L$4201,"&lt;"&amp;EDATE($A98,1),'Cleaned Data'!$D$2:$D$4201,B$74,'Cleaned Data'!$W$2:$W$4201,"Lost")),"")</f>
        <v>0.8</v>
      </c>
      <c r="C98" s="12">
        <f>IFERROR(COUNTIFS('Cleaned Data'!$L$2:$L$4201,"&gt;="&amp;$A98,'Cleaned Data'!$L$2:$L$4201,"&lt;"&amp;EDATE($A98,1),'Cleaned Data'!$D$2:$D$4201,C$74,'Cleaned Data'!$W$2:$W$4201,"Won")/(COUNTIFS('Cleaned Data'!$L$2:$L$4201,"&gt;="&amp;$A98,'Cleaned Data'!$L$2:$L$4201,"&lt;"&amp;EDATE($A98,1),'Cleaned Data'!$D$2:$D$4201,C$74,'Cleaned Data'!$W$2:$W$4201,"Won")+COUNTIFS('Cleaned Data'!$L$2:$L$4201,"&gt;="&amp;$A98,'Cleaned Data'!$L$2:$L$4201,"&lt;"&amp;EDATE($A98,1),'Cleaned Data'!$D$2:$D$4201,C$74,'Cleaned Data'!$W$2:$W$4201,"Lost")),"")</f>
        <v>0.63636363636363635</v>
      </c>
      <c r="D98" s="12">
        <f>IFERROR(COUNTIFS('Cleaned Data'!$L$2:$L$4201,"&gt;="&amp;$A98,'Cleaned Data'!$L$2:$L$4201,"&lt;"&amp;EDATE($A98,1),'Cleaned Data'!$D$2:$D$4201,D$74,'Cleaned Data'!$W$2:$W$4201,"Won")/(COUNTIFS('Cleaned Data'!$L$2:$L$4201,"&gt;="&amp;$A98,'Cleaned Data'!$L$2:$L$4201,"&lt;"&amp;EDATE($A98,1),'Cleaned Data'!$D$2:$D$4201,D$74,'Cleaned Data'!$W$2:$W$4201,"Won")+COUNTIFS('Cleaned Data'!$L$2:$L$4201,"&gt;="&amp;$A98,'Cleaned Data'!$L$2:$L$4201,"&lt;"&amp;EDATE($A98,1),'Cleaned Data'!$D$2:$D$4201,D$74,'Cleaned Data'!$W$2:$W$4201,"Lost")),"")</f>
        <v>0.5714285714285714</v>
      </c>
      <c r="E98" s="12">
        <f>IFERROR(COUNTIFS('Cleaned Data'!$L$2:$L$4201,"&gt;="&amp;$A98,'Cleaned Data'!$L$2:$L$4201,"&lt;"&amp;EDATE($A98,1),'Cleaned Data'!$D$2:$D$4201,E$74,'Cleaned Data'!$W$2:$W$4201,"Won")/(COUNTIFS('Cleaned Data'!$L$2:$L$4201,"&gt;="&amp;$A98,'Cleaned Data'!$L$2:$L$4201,"&lt;"&amp;EDATE($A98,1),'Cleaned Data'!$D$2:$D$4201,E$74,'Cleaned Data'!$W$2:$W$4201,"Won")+COUNTIFS('Cleaned Data'!$L$2:$L$4201,"&gt;="&amp;$A98,'Cleaned Data'!$L$2:$L$4201,"&lt;"&amp;EDATE($A98,1),'Cleaned Data'!$D$2:$D$4201,E$74,'Cleaned Data'!$W$2:$W$4201,"Lost")),"")</f>
        <v>0.5</v>
      </c>
      <c r="F98" s="12">
        <f>IFERROR(COUNTIFS('Cleaned Data'!$L$2:$L$4201,"&gt;="&amp;$A98,'Cleaned Data'!$L$2:$L$4201,"&lt;"&amp;EDATE($A98,1),'Cleaned Data'!$D$2:$D$4201,F$74,'Cleaned Data'!$W$2:$W$4201,"Won")/(COUNTIFS('Cleaned Data'!$L$2:$L$4201,"&gt;="&amp;$A98,'Cleaned Data'!$L$2:$L$4201,"&lt;"&amp;EDATE($A98,1),'Cleaned Data'!$D$2:$D$4201,F$74,'Cleaned Data'!$W$2:$W$4201,"Won")+COUNTIFS('Cleaned Data'!$L$2:$L$4201,"&gt;="&amp;$A98,'Cleaned Data'!$L$2:$L$4201,"&lt;"&amp;EDATE($A98,1),'Cleaned Data'!$D$2:$D$4201,F$74,'Cleaned Data'!$W$2:$W$4201,"Lost")),"")</f>
        <v>0.5</v>
      </c>
      <c r="G98" s="12">
        <f>IFERROR(COUNTIFS('Cleaned Data'!$L$2:$L$4201,"&gt;="&amp;$A98,'Cleaned Data'!$L$2:$L$4201,"&lt;"&amp;EDATE($A98,1),'Cleaned Data'!$W$2:$W$4201,"Won")/(COUNTIFS('Cleaned Data'!$L$2:$L$4201,"&gt;="&amp;$A98,'Cleaned Data'!$L$2:$L$4201,"&lt;"&amp;EDATE($A98,1),'Cleaned Data'!$W$2:$W$4201,"Won")+COUNTIFS('Cleaned Data'!$L$2:$L$4201,"&gt;="&amp;$A98,'Cleaned Data'!$L$2:$L$4201,"&lt;"&amp;EDATE($A98,1),'Cleaned Data'!$W$2:$W$4201,"Lost")),"")</f>
        <v>0.59459459459459463</v>
      </c>
    </row>
    <row r="99" spans="1:11">
      <c r="A99" s="22">
        <v>45292</v>
      </c>
      <c r="B99" s="12">
        <f>IFERROR(COUNTIFS('Cleaned Data'!$L$2:$L$4201,"&gt;="&amp;$A99,'Cleaned Data'!$L$2:$L$4201,"&lt;"&amp;EDATE($A99,1),'Cleaned Data'!$D$2:$D$4201,B$74,'Cleaned Data'!$W$2:$W$4201,"Won")/(COUNTIFS('Cleaned Data'!$L$2:$L$4201,"&gt;="&amp;$A99,'Cleaned Data'!$L$2:$L$4201,"&lt;"&amp;EDATE($A99,1),'Cleaned Data'!$D$2:$D$4201,B$74,'Cleaned Data'!$W$2:$W$4201,"Won")+COUNTIFS('Cleaned Data'!$L$2:$L$4201,"&gt;="&amp;$A99,'Cleaned Data'!$L$2:$L$4201,"&lt;"&amp;EDATE($A99,1),'Cleaned Data'!$D$2:$D$4201,B$74,'Cleaned Data'!$W$2:$W$4201,"Lost")),"")</f>
        <v>0.5</v>
      </c>
      <c r="C99" s="12">
        <f>IFERROR(COUNTIFS('Cleaned Data'!$L$2:$L$4201,"&gt;="&amp;$A99,'Cleaned Data'!$L$2:$L$4201,"&lt;"&amp;EDATE($A99,1),'Cleaned Data'!$D$2:$D$4201,C$74,'Cleaned Data'!$W$2:$W$4201,"Won")/(COUNTIFS('Cleaned Data'!$L$2:$L$4201,"&gt;="&amp;$A99,'Cleaned Data'!$L$2:$L$4201,"&lt;"&amp;EDATE($A99,1),'Cleaned Data'!$D$2:$D$4201,C$74,'Cleaned Data'!$W$2:$W$4201,"Won")+COUNTIFS('Cleaned Data'!$L$2:$L$4201,"&gt;="&amp;$A99,'Cleaned Data'!$L$2:$L$4201,"&lt;"&amp;EDATE($A99,1),'Cleaned Data'!$D$2:$D$4201,C$74,'Cleaned Data'!$W$2:$W$4201,"Lost")),"")</f>
        <v>0.5714285714285714</v>
      </c>
      <c r="D99" s="12">
        <f>IFERROR(COUNTIFS('Cleaned Data'!$L$2:$L$4201,"&gt;="&amp;$A99,'Cleaned Data'!$L$2:$L$4201,"&lt;"&amp;EDATE($A99,1),'Cleaned Data'!$D$2:$D$4201,D$74,'Cleaned Data'!$W$2:$W$4201,"Won")/(COUNTIFS('Cleaned Data'!$L$2:$L$4201,"&gt;="&amp;$A99,'Cleaned Data'!$L$2:$L$4201,"&lt;"&amp;EDATE($A99,1),'Cleaned Data'!$D$2:$D$4201,D$74,'Cleaned Data'!$W$2:$W$4201,"Won")+COUNTIFS('Cleaned Data'!$L$2:$L$4201,"&gt;="&amp;$A99,'Cleaned Data'!$L$2:$L$4201,"&lt;"&amp;EDATE($A99,1),'Cleaned Data'!$D$2:$D$4201,D$74,'Cleaned Data'!$W$2:$W$4201,"Lost")),"")</f>
        <v>0.5</v>
      </c>
      <c r="E99" s="12">
        <f>IFERROR(COUNTIFS('Cleaned Data'!$L$2:$L$4201,"&gt;="&amp;$A99,'Cleaned Data'!$L$2:$L$4201,"&lt;"&amp;EDATE($A99,1),'Cleaned Data'!$D$2:$D$4201,E$74,'Cleaned Data'!$W$2:$W$4201,"Won")/(COUNTIFS('Cleaned Data'!$L$2:$L$4201,"&gt;="&amp;$A99,'Cleaned Data'!$L$2:$L$4201,"&lt;"&amp;EDATE($A99,1),'Cleaned Data'!$D$2:$D$4201,E$74,'Cleaned Data'!$W$2:$W$4201,"Won")+COUNTIFS('Cleaned Data'!$L$2:$L$4201,"&gt;="&amp;$A99,'Cleaned Data'!$L$2:$L$4201,"&lt;"&amp;EDATE($A99,1),'Cleaned Data'!$D$2:$D$4201,E$74,'Cleaned Data'!$W$2:$W$4201,"Lost")),"")</f>
        <v>0.75</v>
      </c>
      <c r="F99" s="12">
        <f>IFERROR(COUNTIFS('Cleaned Data'!$L$2:$L$4201,"&gt;="&amp;$A99,'Cleaned Data'!$L$2:$L$4201,"&lt;"&amp;EDATE($A99,1),'Cleaned Data'!$D$2:$D$4201,F$74,'Cleaned Data'!$W$2:$W$4201,"Won")/(COUNTIFS('Cleaned Data'!$L$2:$L$4201,"&gt;="&amp;$A99,'Cleaned Data'!$L$2:$L$4201,"&lt;"&amp;EDATE($A99,1),'Cleaned Data'!$D$2:$D$4201,F$74,'Cleaned Data'!$W$2:$W$4201,"Won")+COUNTIFS('Cleaned Data'!$L$2:$L$4201,"&gt;="&amp;$A99,'Cleaned Data'!$L$2:$L$4201,"&lt;"&amp;EDATE($A99,1),'Cleaned Data'!$D$2:$D$4201,F$74,'Cleaned Data'!$W$2:$W$4201,"Lost")),"")</f>
        <v>0.5</v>
      </c>
      <c r="G99" s="12">
        <f>IFERROR(COUNTIFS('Cleaned Data'!$L$2:$L$4201,"&gt;="&amp;$A99,'Cleaned Data'!$L$2:$L$4201,"&lt;"&amp;EDATE($A99,1),'Cleaned Data'!$W$2:$W$4201,"Won")/(COUNTIFS('Cleaned Data'!$L$2:$L$4201,"&gt;="&amp;$A99,'Cleaned Data'!$L$2:$L$4201,"&lt;"&amp;EDATE($A99,1),'Cleaned Data'!$W$2:$W$4201,"Won")+COUNTIFS('Cleaned Data'!$L$2:$L$4201,"&gt;="&amp;$A99,'Cleaned Data'!$L$2:$L$4201,"&lt;"&amp;EDATE($A99,1),'Cleaned Data'!$W$2:$W$4201,"Lost")),"")</f>
        <v>0.58974358974358976</v>
      </c>
    </row>
    <row r="100" spans="1:11">
      <c r="A100" s="22">
        <v>45323</v>
      </c>
      <c r="B100" s="12">
        <f>IFERROR(COUNTIFS('Cleaned Data'!$L$2:$L$4201,"&gt;="&amp;$A100,'Cleaned Data'!$L$2:$L$4201,"&lt;"&amp;EDATE($A100,1),'Cleaned Data'!$D$2:$D$4201,B$74,'Cleaned Data'!$W$2:$W$4201,"Won")/(COUNTIFS('Cleaned Data'!$L$2:$L$4201,"&gt;="&amp;$A100,'Cleaned Data'!$L$2:$L$4201,"&lt;"&amp;EDATE($A100,1),'Cleaned Data'!$D$2:$D$4201,B$74,'Cleaned Data'!$W$2:$W$4201,"Won")+COUNTIFS('Cleaned Data'!$L$2:$L$4201,"&gt;="&amp;$A100,'Cleaned Data'!$L$2:$L$4201,"&lt;"&amp;EDATE($A100,1),'Cleaned Data'!$D$2:$D$4201,B$74,'Cleaned Data'!$W$2:$W$4201,"Lost")),"")</f>
        <v>0.5</v>
      </c>
      <c r="C100" s="12">
        <f>IFERROR(COUNTIFS('Cleaned Data'!$L$2:$L$4201,"&gt;="&amp;$A100,'Cleaned Data'!$L$2:$L$4201,"&lt;"&amp;EDATE($A100,1),'Cleaned Data'!$D$2:$D$4201,C$74,'Cleaned Data'!$W$2:$W$4201,"Won")/(COUNTIFS('Cleaned Data'!$L$2:$L$4201,"&gt;="&amp;$A100,'Cleaned Data'!$L$2:$L$4201,"&lt;"&amp;EDATE($A100,1),'Cleaned Data'!$D$2:$D$4201,C$74,'Cleaned Data'!$W$2:$W$4201,"Won")+COUNTIFS('Cleaned Data'!$L$2:$L$4201,"&gt;="&amp;$A100,'Cleaned Data'!$L$2:$L$4201,"&lt;"&amp;EDATE($A100,1),'Cleaned Data'!$D$2:$D$4201,C$74,'Cleaned Data'!$W$2:$W$4201,"Lost")),"")</f>
        <v>0.4</v>
      </c>
      <c r="D100" s="12">
        <f>IFERROR(COUNTIFS('Cleaned Data'!$L$2:$L$4201,"&gt;="&amp;$A100,'Cleaned Data'!$L$2:$L$4201,"&lt;"&amp;EDATE($A100,1),'Cleaned Data'!$D$2:$D$4201,D$74,'Cleaned Data'!$W$2:$W$4201,"Won")/(COUNTIFS('Cleaned Data'!$L$2:$L$4201,"&gt;="&amp;$A100,'Cleaned Data'!$L$2:$L$4201,"&lt;"&amp;EDATE($A100,1),'Cleaned Data'!$D$2:$D$4201,D$74,'Cleaned Data'!$W$2:$W$4201,"Won")+COUNTIFS('Cleaned Data'!$L$2:$L$4201,"&gt;="&amp;$A100,'Cleaned Data'!$L$2:$L$4201,"&lt;"&amp;EDATE($A100,1),'Cleaned Data'!$D$2:$D$4201,D$74,'Cleaned Data'!$W$2:$W$4201,"Lost")),"")</f>
        <v>0.14285714285714285</v>
      </c>
      <c r="E100" s="12">
        <f>IFERROR(COUNTIFS('Cleaned Data'!$L$2:$L$4201,"&gt;="&amp;$A100,'Cleaned Data'!$L$2:$L$4201,"&lt;"&amp;EDATE($A100,1),'Cleaned Data'!$D$2:$D$4201,E$74,'Cleaned Data'!$W$2:$W$4201,"Won")/(COUNTIFS('Cleaned Data'!$L$2:$L$4201,"&gt;="&amp;$A100,'Cleaned Data'!$L$2:$L$4201,"&lt;"&amp;EDATE($A100,1),'Cleaned Data'!$D$2:$D$4201,E$74,'Cleaned Data'!$W$2:$W$4201,"Won")+COUNTIFS('Cleaned Data'!$L$2:$L$4201,"&gt;="&amp;$A100,'Cleaned Data'!$L$2:$L$4201,"&lt;"&amp;EDATE($A100,1),'Cleaned Data'!$D$2:$D$4201,E$74,'Cleaned Data'!$W$2:$W$4201,"Lost")),"")</f>
        <v>0.63636363636363635</v>
      </c>
      <c r="F100" s="12">
        <f>IFERROR(COUNTIFS('Cleaned Data'!$L$2:$L$4201,"&gt;="&amp;$A100,'Cleaned Data'!$L$2:$L$4201,"&lt;"&amp;EDATE($A100,1),'Cleaned Data'!$D$2:$D$4201,F$74,'Cleaned Data'!$W$2:$W$4201,"Won")/(COUNTIFS('Cleaned Data'!$L$2:$L$4201,"&gt;="&amp;$A100,'Cleaned Data'!$L$2:$L$4201,"&lt;"&amp;EDATE($A100,1),'Cleaned Data'!$D$2:$D$4201,F$74,'Cleaned Data'!$W$2:$W$4201,"Won")+COUNTIFS('Cleaned Data'!$L$2:$L$4201,"&gt;="&amp;$A100,'Cleaned Data'!$L$2:$L$4201,"&lt;"&amp;EDATE($A100,1),'Cleaned Data'!$D$2:$D$4201,F$74,'Cleaned Data'!$W$2:$W$4201,"Lost")),"")</f>
        <v>0.5</v>
      </c>
      <c r="G100" s="12">
        <f>IFERROR(COUNTIFS('Cleaned Data'!$L$2:$L$4201,"&gt;="&amp;$A100,'Cleaned Data'!$L$2:$L$4201,"&lt;"&amp;EDATE($A100,1),'Cleaned Data'!$W$2:$W$4201,"Won")/(COUNTIFS('Cleaned Data'!$L$2:$L$4201,"&gt;="&amp;$A100,'Cleaned Data'!$L$2:$L$4201,"&lt;"&amp;EDATE($A100,1),'Cleaned Data'!$W$2:$W$4201,"Won")+COUNTIFS('Cleaned Data'!$L$2:$L$4201,"&gt;="&amp;$A100,'Cleaned Data'!$L$2:$L$4201,"&lt;"&amp;EDATE($A100,1),'Cleaned Data'!$W$2:$W$4201,"Lost")),"")</f>
        <v>0.45945945945945948</v>
      </c>
    </row>
    <row r="101" spans="1:11">
      <c r="A101" s="22">
        <v>45352</v>
      </c>
      <c r="B101" s="12">
        <f>IFERROR(COUNTIFS('Cleaned Data'!$L$2:$L$4201,"&gt;="&amp;$A101,'Cleaned Data'!$L$2:$L$4201,"&lt;"&amp;EDATE($A101,1),'Cleaned Data'!$D$2:$D$4201,B$74,'Cleaned Data'!$W$2:$W$4201,"Won")/(COUNTIFS('Cleaned Data'!$L$2:$L$4201,"&gt;="&amp;$A101,'Cleaned Data'!$L$2:$L$4201,"&lt;"&amp;EDATE($A101,1),'Cleaned Data'!$D$2:$D$4201,B$74,'Cleaned Data'!$W$2:$W$4201,"Won")+COUNTIFS('Cleaned Data'!$L$2:$L$4201,"&gt;="&amp;$A101,'Cleaned Data'!$L$2:$L$4201,"&lt;"&amp;EDATE($A101,1),'Cleaned Data'!$D$2:$D$4201,B$74,'Cleaned Data'!$W$2:$W$4201,"Lost")),"")</f>
        <v>0.45454545454545453</v>
      </c>
      <c r="C101" s="12">
        <f>IFERROR(COUNTIFS('Cleaned Data'!$L$2:$L$4201,"&gt;="&amp;$A101,'Cleaned Data'!$L$2:$L$4201,"&lt;"&amp;EDATE($A101,1),'Cleaned Data'!$D$2:$D$4201,C$74,'Cleaned Data'!$W$2:$W$4201,"Won")/(COUNTIFS('Cleaned Data'!$L$2:$L$4201,"&gt;="&amp;$A101,'Cleaned Data'!$L$2:$L$4201,"&lt;"&amp;EDATE($A101,1),'Cleaned Data'!$D$2:$D$4201,C$74,'Cleaned Data'!$W$2:$W$4201,"Won")+COUNTIFS('Cleaned Data'!$L$2:$L$4201,"&gt;="&amp;$A101,'Cleaned Data'!$L$2:$L$4201,"&lt;"&amp;EDATE($A101,1),'Cleaned Data'!$D$2:$D$4201,C$74,'Cleaned Data'!$W$2:$W$4201,"Lost")),"")</f>
        <v>0.33333333333333331</v>
      </c>
      <c r="D101" s="12">
        <f>IFERROR(COUNTIFS('Cleaned Data'!$L$2:$L$4201,"&gt;="&amp;$A101,'Cleaned Data'!$L$2:$L$4201,"&lt;"&amp;EDATE($A101,1),'Cleaned Data'!$D$2:$D$4201,D$74,'Cleaned Data'!$W$2:$W$4201,"Won")/(COUNTIFS('Cleaned Data'!$L$2:$L$4201,"&gt;="&amp;$A101,'Cleaned Data'!$L$2:$L$4201,"&lt;"&amp;EDATE($A101,1),'Cleaned Data'!$D$2:$D$4201,D$74,'Cleaned Data'!$W$2:$W$4201,"Won")+COUNTIFS('Cleaned Data'!$L$2:$L$4201,"&gt;="&amp;$A101,'Cleaned Data'!$L$2:$L$4201,"&lt;"&amp;EDATE($A101,1),'Cleaned Data'!$D$2:$D$4201,D$74,'Cleaned Data'!$W$2:$W$4201,"Lost")),"")</f>
        <v>0.66666666666666663</v>
      </c>
      <c r="E101" s="12">
        <f>IFERROR(COUNTIFS('Cleaned Data'!$L$2:$L$4201,"&gt;="&amp;$A101,'Cleaned Data'!$L$2:$L$4201,"&lt;"&amp;EDATE($A101,1),'Cleaned Data'!$D$2:$D$4201,E$74,'Cleaned Data'!$W$2:$W$4201,"Won")/(COUNTIFS('Cleaned Data'!$L$2:$L$4201,"&gt;="&amp;$A101,'Cleaned Data'!$L$2:$L$4201,"&lt;"&amp;EDATE($A101,1),'Cleaned Data'!$D$2:$D$4201,E$74,'Cleaned Data'!$W$2:$W$4201,"Won")+COUNTIFS('Cleaned Data'!$L$2:$L$4201,"&gt;="&amp;$A101,'Cleaned Data'!$L$2:$L$4201,"&lt;"&amp;EDATE($A101,1),'Cleaned Data'!$D$2:$D$4201,E$74,'Cleaned Data'!$W$2:$W$4201,"Lost")),"")</f>
        <v>0.7</v>
      </c>
      <c r="F101" s="12">
        <f>IFERROR(COUNTIFS('Cleaned Data'!$L$2:$L$4201,"&gt;="&amp;$A101,'Cleaned Data'!$L$2:$L$4201,"&lt;"&amp;EDATE($A101,1),'Cleaned Data'!$D$2:$D$4201,F$74,'Cleaned Data'!$W$2:$W$4201,"Won")/(COUNTIFS('Cleaned Data'!$L$2:$L$4201,"&gt;="&amp;$A101,'Cleaned Data'!$L$2:$L$4201,"&lt;"&amp;EDATE($A101,1),'Cleaned Data'!$D$2:$D$4201,F$74,'Cleaned Data'!$W$2:$W$4201,"Won")+COUNTIFS('Cleaned Data'!$L$2:$L$4201,"&gt;="&amp;$A101,'Cleaned Data'!$L$2:$L$4201,"&lt;"&amp;EDATE($A101,1),'Cleaned Data'!$D$2:$D$4201,F$74,'Cleaned Data'!$W$2:$W$4201,"Lost")),"")</f>
        <v>0.6</v>
      </c>
      <c r="G101" s="12">
        <f>IFERROR(COUNTIFS('Cleaned Data'!$L$2:$L$4201,"&gt;="&amp;$A101,'Cleaned Data'!$L$2:$L$4201,"&lt;"&amp;EDATE($A101,1),'Cleaned Data'!$W$2:$W$4201,"Won")/(COUNTIFS('Cleaned Data'!$L$2:$L$4201,"&gt;="&amp;$A101,'Cleaned Data'!$L$2:$L$4201,"&lt;"&amp;EDATE($A101,1),'Cleaned Data'!$W$2:$W$4201,"Won")+COUNTIFS('Cleaned Data'!$L$2:$L$4201,"&gt;="&amp;$A101,'Cleaned Data'!$L$2:$L$4201,"&lt;"&amp;EDATE($A101,1),'Cleaned Data'!$W$2:$W$4201,"Lost")),"")</f>
        <v>0.54347826086956519</v>
      </c>
    </row>
    <row r="102" spans="1:11">
      <c r="A102" s="22">
        <v>45383</v>
      </c>
      <c r="B102" s="12">
        <f>IFERROR(COUNTIFS('Cleaned Data'!$L$2:$L$4201,"&gt;="&amp;$A102,'Cleaned Data'!$L$2:$L$4201,"&lt;"&amp;EDATE($A102,1),'Cleaned Data'!$D$2:$D$4201,B$74,'Cleaned Data'!$W$2:$W$4201,"Won")/(COUNTIFS('Cleaned Data'!$L$2:$L$4201,"&gt;="&amp;$A102,'Cleaned Data'!$L$2:$L$4201,"&lt;"&amp;EDATE($A102,1),'Cleaned Data'!$D$2:$D$4201,B$74,'Cleaned Data'!$W$2:$W$4201,"Won")+COUNTIFS('Cleaned Data'!$L$2:$L$4201,"&gt;="&amp;$A102,'Cleaned Data'!$L$2:$L$4201,"&lt;"&amp;EDATE($A102,1),'Cleaned Data'!$D$2:$D$4201,B$74,'Cleaned Data'!$W$2:$W$4201,"Lost")),"")</f>
        <v>0.5</v>
      </c>
      <c r="C102" s="12">
        <f>IFERROR(COUNTIFS('Cleaned Data'!$L$2:$L$4201,"&gt;="&amp;$A102,'Cleaned Data'!$L$2:$L$4201,"&lt;"&amp;EDATE($A102,1),'Cleaned Data'!$D$2:$D$4201,C$74,'Cleaned Data'!$W$2:$W$4201,"Won")/(COUNTIFS('Cleaned Data'!$L$2:$L$4201,"&gt;="&amp;$A102,'Cleaned Data'!$L$2:$L$4201,"&lt;"&amp;EDATE($A102,1),'Cleaned Data'!$D$2:$D$4201,C$74,'Cleaned Data'!$W$2:$W$4201,"Won")+COUNTIFS('Cleaned Data'!$L$2:$L$4201,"&gt;="&amp;$A102,'Cleaned Data'!$L$2:$L$4201,"&lt;"&amp;EDATE($A102,1),'Cleaned Data'!$D$2:$D$4201,C$74,'Cleaned Data'!$W$2:$W$4201,"Lost")),"")</f>
        <v>0.33333333333333331</v>
      </c>
      <c r="D102" s="12">
        <f>IFERROR(COUNTIFS('Cleaned Data'!$L$2:$L$4201,"&gt;="&amp;$A102,'Cleaned Data'!$L$2:$L$4201,"&lt;"&amp;EDATE($A102,1),'Cleaned Data'!$D$2:$D$4201,D$74,'Cleaned Data'!$W$2:$W$4201,"Won")/(COUNTIFS('Cleaned Data'!$L$2:$L$4201,"&gt;="&amp;$A102,'Cleaned Data'!$L$2:$L$4201,"&lt;"&amp;EDATE($A102,1),'Cleaned Data'!$D$2:$D$4201,D$74,'Cleaned Data'!$W$2:$W$4201,"Won")+COUNTIFS('Cleaned Data'!$L$2:$L$4201,"&gt;="&amp;$A102,'Cleaned Data'!$L$2:$L$4201,"&lt;"&amp;EDATE($A102,1),'Cleaned Data'!$D$2:$D$4201,D$74,'Cleaned Data'!$W$2:$W$4201,"Lost")),"")</f>
        <v>0.5</v>
      </c>
      <c r="E102" s="12">
        <f>IFERROR(COUNTIFS('Cleaned Data'!$L$2:$L$4201,"&gt;="&amp;$A102,'Cleaned Data'!$L$2:$L$4201,"&lt;"&amp;EDATE($A102,1),'Cleaned Data'!$D$2:$D$4201,E$74,'Cleaned Data'!$W$2:$W$4201,"Won")/(COUNTIFS('Cleaned Data'!$L$2:$L$4201,"&gt;="&amp;$A102,'Cleaned Data'!$L$2:$L$4201,"&lt;"&amp;EDATE($A102,1),'Cleaned Data'!$D$2:$D$4201,E$74,'Cleaned Data'!$W$2:$W$4201,"Won")+COUNTIFS('Cleaned Data'!$L$2:$L$4201,"&gt;="&amp;$A102,'Cleaned Data'!$L$2:$L$4201,"&lt;"&amp;EDATE($A102,1),'Cleaned Data'!$D$2:$D$4201,E$74,'Cleaned Data'!$W$2:$W$4201,"Lost")),"")</f>
        <v>0.5714285714285714</v>
      </c>
      <c r="F102" s="12">
        <f>IFERROR(COUNTIFS('Cleaned Data'!$L$2:$L$4201,"&gt;="&amp;$A102,'Cleaned Data'!$L$2:$L$4201,"&lt;"&amp;EDATE($A102,1),'Cleaned Data'!$D$2:$D$4201,F$74,'Cleaned Data'!$W$2:$W$4201,"Won")/(COUNTIFS('Cleaned Data'!$L$2:$L$4201,"&gt;="&amp;$A102,'Cleaned Data'!$L$2:$L$4201,"&lt;"&amp;EDATE($A102,1),'Cleaned Data'!$D$2:$D$4201,F$74,'Cleaned Data'!$W$2:$W$4201,"Won")+COUNTIFS('Cleaned Data'!$L$2:$L$4201,"&gt;="&amp;$A102,'Cleaned Data'!$L$2:$L$4201,"&lt;"&amp;EDATE($A102,1),'Cleaned Data'!$D$2:$D$4201,F$74,'Cleaned Data'!$W$2:$W$4201,"Lost")),"")</f>
        <v>0.53846153846153844</v>
      </c>
      <c r="G102" s="12">
        <f>IFERROR(COUNTIFS('Cleaned Data'!$L$2:$L$4201,"&gt;="&amp;$A102,'Cleaned Data'!$L$2:$L$4201,"&lt;"&amp;EDATE($A102,1),'Cleaned Data'!$W$2:$W$4201,"Won")/(COUNTIFS('Cleaned Data'!$L$2:$L$4201,"&gt;="&amp;$A102,'Cleaned Data'!$L$2:$L$4201,"&lt;"&amp;EDATE($A102,1),'Cleaned Data'!$W$2:$W$4201,"Won")+COUNTIFS('Cleaned Data'!$L$2:$L$4201,"&gt;="&amp;$A102,'Cleaned Data'!$L$2:$L$4201,"&lt;"&amp;EDATE($A102,1),'Cleaned Data'!$W$2:$W$4201,"Lost")),"")</f>
        <v>0.51282051282051277</v>
      </c>
    </row>
    <row r="103" spans="1:11">
      <c r="A103" s="22">
        <v>45413</v>
      </c>
      <c r="B103" s="12">
        <f>IFERROR(COUNTIFS('Cleaned Data'!$L$2:$L$4201,"&gt;="&amp;$A103,'Cleaned Data'!$L$2:$L$4201,"&lt;"&amp;EDATE($A103,1),'Cleaned Data'!$D$2:$D$4201,B$74,'Cleaned Data'!$W$2:$W$4201,"Won")/(COUNTIFS('Cleaned Data'!$L$2:$L$4201,"&gt;="&amp;$A103,'Cleaned Data'!$L$2:$L$4201,"&lt;"&amp;EDATE($A103,1),'Cleaned Data'!$D$2:$D$4201,B$74,'Cleaned Data'!$W$2:$W$4201,"Won")+COUNTIFS('Cleaned Data'!$L$2:$L$4201,"&gt;="&amp;$A103,'Cleaned Data'!$L$2:$L$4201,"&lt;"&amp;EDATE($A103,1),'Cleaned Data'!$D$2:$D$4201,B$74,'Cleaned Data'!$W$2:$W$4201,"Lost")),"")</f>
        <v>0.55555555555555558</v>
      </c>
      <c r="C103" s="12">
        <f>IFERROR(COUNTIFS('Cleaned Data'!$L$2:$L$4201,"&gt;="&amp;$A103,'Cleaned Data'!$L$2:$L$4201,"&lt;"&amp;EDATE($A103,1),'Cleaned Data'!$D$2:$D$4201,C$74,'Cleaned Data'!$W$2:$W$4201,"Won")/(COUNTIFS('Cleaned Data'!$L$2:$L$4201,"&gt;="&amp;$A103,'Cleaned Data'!$L$2:$L$4201,"&lt;"&amp;EDATE($A103,1),'Cleaned Data'!$D$2:$D$4201,C$74,'Cleaned Data'!$W$2:$W$4201,"Won")+COUNTIFS('Cleaned Data'!$L$2:$L$4201,"&gt;="&amp;$A103,'Cleaned Data'!$L$2:$L$4201,"&lt;"&amp;EDATE($A103,1),'Cleaned Data'!$D$2:$D$4201,C$74,'Cleaned Data'!$W$2:$W$4201,"Lost")),"")</f>
        <v>0.77777777777777779</v>
      </c>
      <c r="D103" s="12">
        <f>IFERROR(COUNTIFS('Cleaned Data'!$L$2:$L$4201,"&gt;="&amp;$A103,'Cleaned Data'!$L$2:$L$4201,"&lt;"&amp;EDATE($A103,1),'Cleaned Data'!$D$2:$D$4201,D$74,'Cleaned Data'!$W$2:$W$4201,"Won")/(COUNTIFS('Cleaned Data'!$L$2:$L$4201,"&gt;="&amp;$A103,'Cleaned Data'!$L$2:$L$4201,"&lt;"&amp;EDATE($A103,1),'Cleaned Data'!$D$2:$D$4201,D$74,'Cleaned Data'!$W$2:$W$4201,"Won")+COUNTIFS('Cleaned Data'!$L$2:$L$4201,"&gt;="&amp;$A103,'Cleaned Data'!$L$2:$L$4201,"&lt;"&amp;EDATE($A103,1),'Cleaned Data'!$D$2:$D$4201,D$74,'Cleaned Data'!$W$2:$W$4201,"Lost")),"")</f>
        <v>0.44444444444444442</v>
      </c>
      <c r="E103" s="12">
        <f>IFERROR(COUNTIFS('Cleaned Data'!$L$2:$L$4201,"&gt;="&amp;$A103,'Cleaned Data'!$L$2:$L$4201,"&lt;"&amp;EDATE($A103,1),'Cleaned Data'!$D$2:$D$4201,E$74,'Cleaned Data'!$W$2:$W$4201,"Won")/(COUNTIFS('Cleaned Data'!$L$2:$L$4201,"&gt;="&amp;$A103,'Cleaned Data'!$L$2:$L$4201,"&lt;"&amp;EDATE($A103,1),'Cleaned Data'!$D$2:$D$4201,E$74,'Cleaned Data'!$W$2:$W$4201,"Won")+COUNTIFS('Cleaned Data'!$L$2:$L$4201,"&gt;="&amp;$A103,'Cleaned Data'!$L$2:$L$4201,"&lt;"&amp;EDATE($A103,1),'Cleaned Data'!$D$2:$D$4201,E$74,'Cleaned Data'!$W$2:$W$4201,"Lost")),"")</f>
        <v>0.6</v>
      </c>
      <c r="F103" s="12">
        <f>IFERROR(COUNTIFS('Cleaned Data'!$L$2:$L$4201,"&gt;="&amp;$A103,'Cleaned Data'!$L$2:$L$4201,"&lt;"&amp;EDATE($A103,1),'Cleaned Data'!$D$2:$D$4201,F$74,'Cleaned Data'!$W$2:$W$4201,"Won")/(COUNTIFS('Cleaned Data'!$L$2:$L$4201,"&gt;="&amp;$A103,'Cleaned Data'!$L$2:$L$4201,"&lt;"&amp;EDATE($A103,1),'Cleaned Data'!$D$2:$D$4201,F$74,'Cleaned Data'!$W$2:$W$4201,"Won")+COUNTIFS('Cleaned Data'!$L$2:$L$4201,"&gt;="&amp;$A103,'Cleaned Data'!$L$2:$L$4201,"&lt;"&amp;EDATE($A103,1),'Cleaned Data'!$D$2:$D$4201,F$74,'Cleaned Data'!$W$2:$W$4201,"Lost")),"")</f>
        <v>0.33333333333333331</v>
      </c>
      <c r="G103" s="12">
        <f>IFERROR(COUNTIFS('Cleaned Data'!$L$2:$L$4201,"&gt;="&amp;$A103,'Cleaned Data'!$L$2:$L$4201,"&lt;"&amp;EDATE($A103,1),'Cleaned Data'!$W$2:$W$4201,"Won")/(COUNTIFS('Cleaned Data'!$L$2:$L$4201,"&gt;="&amp;$A103,'Cleaned Data'!$L$2:$L$4201,"&lt;"&amp;EDATE($A103,1),'Cleaned Data'!$W$2:$W$4201,"Won")+COUNTIFS('Cleaned Data'!$L$2:$L$4201,"&gt;="&amp;$A103,'Cleaned Data'!$L$2:$L$4201,"&lt;"&amp;EDATE($A103,1),'Cleaned Data'!$W$2:$W$4201,"Lost")),"")</f>
        <v>0.5714285714285714</v>
      </c>
    </row>
    <row r="104" spans="1:11">
      <c r="A104" s="22">
        <v>45444</v>
      </c>
      <c r="B104" s="12">
        <f>IFERROR(COUNTIFS('Cleaned Data'!$L$2:$L$4201,"&gt;="&amp;$A104,'Cleaned Data'!$L$2:$L$4201,"&lt;"&amp;EDATE($A104,1),'Cleaned Data'!$D$2:$D$4201,B$74,'Cleaned Data'!$W$2:$W$4201,"Won")/(COUNTIFS('Cleaned Data'!$L$2:$L$4201,"&gt;="&amp;$A104,'Cleaned Data'!$L$2:$L$4201,"&lt;"&amp;EDATE($A104,1),'Cleaned Data'!$D$2:$D$4201,B$74,'Cleaned Data'!$W$2:$W$4201,"Won")+COUNTIFS('Cleaned Data'!$L$2:$L$4201,"&gt;="&amp;$A104,'Cleaned Data'!$L$2:$L$4201,"&lt;"&amp;EDATE($A104,1),'Cleaned Data'!$D$2:$D$4201,B$74,'Cleaned Data'!$W$2:$W$4201,"Lost")),"")</f>
        <v>0.6</v>
      </c>
      <c r="C104" s="12">
        <f>IFERROR(COUNTIFS('Cleaned Data'!$L$2:$L$4201,"&gt;="&amp;$A104,'Cleaned Data'!$L$2:$L$4201,"&lt;"&amp;EDATE($A104,1),'Cleaned Data'!$D$2:$D$4201,C$74,'Cleaned Data'!$W$2:$W$4201,"Won")/(COUNTIFS('Cleaned Data'!$L$2:$L$4201,"&gt;="&amp;$A104,'Cleaned Data'!$L$2:$L$4201,"&lt;"&amp;EDATE($A104,1),'Cleaned Data'!$D$2:$D$4201,C$74,'Cleaned Data'!$W$2:$W$4201,"Won")+COUNTIFS('Cleaned Data'!$L$2:$L$4201,"&gt;="&amp;$A104,'Cleaned Data'!$L$2:$L$4201,"&lt;"&amp;EDATE($A104,1),'Cleaned Data'!$D$2:$D$4201,C$74,'Cleaned Data'!$W$2:$W$4201,"Lost")),"")</f>
        <v>0.41666666666666669</v>
      </c>
      <c r="D104" s="12">
        <f>IFERROR(COUNTIFS('Cleaned Data'!$L$2:$L$4201,"&gt;="&amp;$A104,'Cleaned Data'!$L$2:$L$4201,"&lt;"&amp;EDATE($A104,1),'Cleaned Data'!$D$2:$D$4201,D$74,'Cleaned Data'!$W$2:$W$4201,"Won")/(COUNTIFS('Cleaned Data'!$L$2:$L$4201,"&gt;="&amp;$A104,'Cleaned Data'!$L$2:$L$4201,"&lt;"&amp;EDATE($A104,1),'Cleaned Data'!$D$2:$D$4201,D$74,'Cleaned Data'!$W$2:$W$4201,"Won")+COUNTIFS('Cleaned Data'!$L$2:$L$4201,"&gt;="&amp;$A104,'Cleaned Data'!$L$2:$L$4201,"&lt;"&amp;EDATE($A104,1),'Cleaned Data'!$D$2:$D$4201,D$74,'Cleaned Data'!$W$2:$W$4201,"Lost")),"")</f>
        <v>0.4</v>
      </c>
      <c r="E104" s="12">
        <f>IFERROR(COUNTIFS('Cleaned Data'!$L$2:$L$4201,"&gt;="&amp;$A104,'Cleaned Data'!$L$2:$L$4201,"&lt;"&amp;EDATE($A104,1),'Cleaned Data'!$D$2:$D$4201,E$74,'Cleaned Data'!$W$2:$W$4201,"Won")/(COUNTIFS('Cleaned Data'!$L$2:$L$4201,"&gt;="&amp;$A104,'Cleaned Data'!$L$2:$L$4201,"&lt;"&amp;EDATE($A104,1),'Cleaned Data'!$D$2:$D$4201,E$74,'Cleaned Data'!$W$2:$W$4201,"Won")+COUNTIFS('Cleaned Data'!$L$2:$L$4201,"&gt;="&amp;$A104,'Cleaned Data'!$L$2:$L$4201,"&lt;"&amp;EDATE($A104,1),'Cleaned Data'!$D$2:$D$4201,E$74,'Cleaned Data'!$W$2:$W$4201,"Lost")),"")</f>
        <v>0.5</v>
      </c>
      <c r="F104" s="12">
        <f>IFERROR(COUNTIFS('Cleaned Data'!$L$2:$L$4201,"&gt;="&amp;$A104,'Cleaned Data'!$L$2:$L$4201,"&lt;"&amp;EDATE($A104,1),'Cleaned Data'!$D$2:$D$4201,F$74,'Cleaned Data'!$W$2:$W$4201,"Won")/(COUNTIFS('Cleaned Data'!$L$2:$L$4201,"&gt;="&amp;$A104,'Cleaned Data'!$L$2:$L$4201,"&lt;"&amp;EDATE($A104,1),'Cleaned Data'!$D$2:$D$4201,F$74,'Cleaned Data'!$W$2:$W$4201,"Won")+COUNTIFS('Cleaned Data'!$L$2:$L$4201,"&gt;="&amp;$A104,'Cleaned Data'!$L$2:$L$4201,"&lt;"&amp;EDATE($A104,1),'Cleaned Data'!$D$2:$D$4201,F$74,'Cleaned Data'!$W$2:$W$4201,"Lost")),"")</f>
        <v>0.6</v>
      </c>
      <c r="G104" s="12">
        <f>IFERROR(COUNTIFS('Cleaned Data'!$L$2:$L$4201,"&gt;="&amp;$A104,'Cleaned Data'!$L$2:$L$4201,"&lt;"&amp;EDATE($A104,1),'Cleaned Data'!$W$2:$W$4201,"Won")/(COUNTIFS('Cleaned Data'!$L$2:$L$4201,"&gt;="&amp;$A104,'Cleaned Data'!$L$2:$L$4201,"&lt;"&amp;EDATE($A104,1),'Cleaned Data'!$W$2:$W$4201,"Won")+COUNTIFS('Cleaned Data'!$L$2:$L$4201,"&gt;="&amp;$A104,'Cleaned Data'!$L$2:$L$4201,"&lt;"&amp;EDATE($A104,1),'Cleaned Data'!$W$2:$W$4201,"Lost")),"")</f>
        <v>0.48484848484848486</v>
      </c>
    </row>
    <row r="105" spans="1:11">
      <c r="A105" s="22">
        <v>45474</v>
      </c>
      <c r="B105" s="12">
        <f>IFERROR(COUNTIFS('Cleaned Data'!$L$2:$L$4201,"&gt;="&amp;$A105,'Cleaned Data'!$L$2:$L$4201,"&lt;"&amp;EDATE($A105,1),'Cleaned Data'!$D$2:$D$4201,B$74,'Cleaned Data'!$W$2:$W$4201,"Won")/(COUNTIFS('Cleaned Data'!$L$2:$L$4201,"&gt;="&amp;$A105,'Cleaned Data'!$L$2:$L$4201,"&lt;"&amp;EDATE($A105,1),'Cleaned Data'!$D$2:$D$4201,B$74,'Cleaned Data'!$W$2:$W$4201,"Won")+COUNTIFS('Cleaned Data'!$L$2:$L$4201,"&gt;="&amp;$A105,'Cleaned Data'!$L$2:$L$4201,"&lt;"&amp;EDATE($A105,1),'Cleaned Data'!$D$2:$D$4201,B$74,'Cleaned Data'!$W$2:$W$4201,"Lost")),"")</f>
        <v>0.83333333333333337</v>
      </c>
      <c r="C105" s="12">
        <f>IFERROR(COUNTIFS('Cleaned Data'!$L$2:$L$4201,"&gt;="&amp;$A105,'Cleaned Data'!$L$2:$L$4201,"&lt;"&amp;EDATE($A105,1),'Cleaned Data'!$D$2:$D$4201,C$74,'Cleaned Data'!$W$2:$W$4201,"Won")/(COUNTIFS('Cleaned Data'!$L$2:$L$4201,"&gt;="&amp;$A105,'Cleaned Data'!$L$2:$L$4201,"&lt;"&amp;EDATE($A105,1),'Cleaned Data'!$D$2:$D$4201,C$74,'Cleaned Data'!$W$2:$W$4201,"Won")+COUNTIFS('Cleaned Data'!$L$2:$L$4201,"&gt;="&amp;$A105,'Cleaned Data'!$L$2:$L$4201,"&lt;"&amp;EDATE($A105,1),'Cleaned Data'!$D$2:$D$4201,C$74,'Cleaned Data'!$W$2:$W$4201,"Lost")),"")</f>
        <v>0.66666666666666663</v>
      </c>
      <c r="D105" s="12">
        <f>IFERROR(COUNTIFS('Cleaned Data'!$L$2:$L$4201,"&gt;="&amp;$A105,'Cleaned Data'!$L$2:$L$4201,"&lt;"&amp;EDATE($A105,1),'Cleaned Data'!$D$2:$D$4201,D$74,'Cleaned Data'!$W$2:$W$4201,"Won")/(COUNTIFS('Cleaned Data'!$L$2:$L$4201,"&gt;="&amp;$A105,'Cleaned Data'!$L$2:$L$4201,"&lt;"&amp;EDATE($A105,1),'Cleaned Data'!$D$2:$D$4201,D$74,'Cleaned Data'!$W$2:$W$4201,"Won")+COUNTIFS('Cleaned Data'!$L$2:$L$4201,"&gt;="&amp;$A105,'Cleaned Data'!$L$2:$L$4201,"&lt;"&amp;EDATE($A105,1),'Cleaned Data'!$D$2:$D$4201,D$74,'Cleaned Data'!$W$2:$W$4201,"Lost")),"")</f>
        <v>0.5</v>
      </c>
      <c r="E105" s="12">
        <f>IFERROR(COUNTIFS('Cleaned Data'!$L$2:$L$4201,"&gt;="&amp;$A105,'Cleaned Data'!$L$2:$L$4201,"&lt;"&amp;EDATE($A105,1),'Cleaned Data'!$D$2:$D$4201,E$74,'Cleaned Data'!$W$2:$W$4201,"Won")/(COUNTIFS('Cleaned Data'!$L$2:$L$4201,"&gt;="&amp;$A105,'Cleaned Data'!$L$2:$L$4201,"&lt;"&amp;EDATE($A105,1),'Cleaned Data'!$D$2:$D$4201,E$74,'Cleaned Data'!$W$2:$W$4201,"Won")+COUNTIFS('Cleaned Data'!$L$2:$L$4201,"&gt;="&amp;$A105,'Cleaned Data'!$L$2:$L$4201,"&lt;"&amp;EDATE($A105,1),'Cleaned Data'!$D$2:$D$4201,E$74,'Cleaned Data'!$W$2:$W$4201,"Lost")),"")</f>
        <v>0.5</v>
      </c>
      <c r="F105" s="12">
        <f>IFERROR(COUNTIFS('Cleaned Data'!$L$2:$L$4201,"&gt;="&amp;$A105,'Cleaned Data'!$L$2:$L$4201,"&lt;"&amp;EDATE($A105,1),'Cleaned Data'!$D$2:$D$4201,F$74,'Cleaned Data'!$W$2:$W$4201,"Won")/(COUNTIFS('Cleaned Data'!$L$2:$L$4201,"&gt;="&amp;$A105,'Cleaned Data'!$L$2:$L$4201,"&lt;"&amp;EDATE($A105,1),'Cleaned Data'!$D$2:$D$4201,F$74,'Cleaned Data'!$W$2:$W$4201,"Won")+COUNTIFS('Cleaned Data'!$L$2:$L$4201,"&gt;="&amp;$A105,'Cleaned Data'!$L$2:$L$4201,"&lt;"&amp;EDATE($A105,1),'Cleaned Data'!$D$2:$D$4201,F$74,'Cleaned Data'!$W$2:$W$4201,"Lost")),"")</f>
        <v>0.4</v>
      </c>
      <c r="G105" s="12">
        <f>IFERROR(COUNTIFS('Cleaned Data'!$L$2:$L$4201,"&gt;="&amp;$A105,'Cleaned Data'!$L$2:$L$4201,"&lt;"&amp;EDATE($A105,1),'Cleaned Data'!$W$2:$W$4201,"Won")/(COUNTIFS('Cleaned Data'!$L$2:$L$4201,"&gt;="&amp;$A105,'Cleaned Data'!$L$2:$L$4201,"&lt;"&amp;EDATE($A105,1),'Cleaned Data'!$W$2:$W$4201,"Won")+COUNTIFS('Cleaned Data'!$L$2:$L$4201,"&gt;="&amp;$A105,'Cleaned Data'!$L$2:$L$4201,"&lt;"&amp;EDATE($A105,1),'Cleaned Data'!$W$2:$W$4201,"Lost")),"")</f>
        <v>0.5641025641025641</v>
      </c>
    </row>
    <row r="106" spans="1:11">
      <c r="A106" s="22">
        <v>45505</v>
      </c>
      <c r="B106" s="12">
        <f>IFERROR(COUNTIFS('Cleaned Data'!$L$2:$L$4201,"&gt;="&amp;$A106,'Cleaned Data'!$L$2:$L$4201,"&lt;"&amp;EDATE($A106,1),'Cleaned Data'!$D$2:$D$4201,B$74,'Cleaned Data'!$W$2:$W$4201,"Won")/(COUNTIFS('Cleaned Data'!$L$2:$L$4201,"&gt;="&amp;$A106,'Cleaned Data'!$L$2:$L$4201,"&lt;"&amp;EDATE($A106,1),'Cleaned Data'!$D$2:$D$4201,B$74,'Cleaned Data'!$W$2:$W$4201,"Won")+COUNTIFS('Cleaned Data'!$L$2:$L$4201,"&gt;="&amp;$A106,'Cleaned Data'!$L$2:$L$4201,"&lt;"&amp;EDATE($A106,1),'Cleaned Data'!$D$2:$D$4201,B$74,'Cleaned Data'!$W$2:$W$4201,"Lost")),"")</f>
        <v>0.4</v>
      </c>
      <c r="C106" s="12">
        <f>IFERROR(COUNTIFS('Cleaned Data'!$L$2:$L$4201,"&gt;="&amp;$A106,'Cleaned Data'!$L$2:$L$4201,"&lt;"&amp;EDATE($A106,1),'Cleaned Data'!$D$2:$D$4201,C$74,'Cleaned Data'!$W$2:$W$4201,"Won")/(COUNTIFS('Cleaned Data'!$L$2:$L$4201,"&gt;="&amp;$A106,'Cleaned Data'!$L$2:$L$4201,"&lt;"&amp;EDATE($A106,1),'Cleaned Data'!$D$2:$D$4201,C$74,'Cleaned Data'!$W$2:$W$4201,"Won")+COUNTIFS('Cleaned Data'!$L$2:$L$4201,"&gt;="&amp;$A106,'Cleaned Data'!$L$2:$L$4201,"&lt;"&amp;EDATE($A106,1),'Cleaned Data'!$D$2:$D$4201,C$74,'Cleaned Data'!$W$2:$W$4201,"Lost")),"")</f>
        <v>0.33333333333333331</v>
      </c>
      <c r="D106" s="12">
        <f>IFERROR(COUNTIFS('Cleaned Data'!$L$2:$L$4201,"&gt;="&amp;$A106,'Cleaned Data'!$L$2:$L$4201,"&lt;"&amp;EDATE($A106,1),'Cleaned Data'!$D$2:$D$4201,D$74,'Cleaned Data'!$W$2:$W$4201,"Won")/(COUNTIFS('Cleaned Data'!$L$2:$L$4201,"&gt;="&amp;$A106,'Cleaned Data'!$L$2:$L$4201,"&lt;"&amp;EDATE($A106,1),'Cleaned Data'!$D$2:$D$4201,D$74,'Cleaned Data'!$W$2:$W$4201,"Won")+COUNTIFS('Cleaned Data'!$L$2:$L$4201,"&gt;="&amp;$A106,'Cleaned Data'!$L$2:$L$4201,"&lt;"&amp;EDATE($A106,1),'Cleaned Data'!$D$2:$D$4201,D$74,'Cleaned Data'!$W$2:$W$4201,"Lost")),"")</f>
        <v>0.5</v>
      </c>
      <c r="E106" s="12">
        <f>IFERROR(COUNTIFS('Cleaned Data'!$L$2:$L$4201,"&gt;="&amp;$A106,'Cleaned Data'!$L$2:$L$4201,"&lt;"&amp;EDATE($A106,1),'Cleaned Data'!$D$2:$D$4201,E$74,'Cleaned Data'!$W$2:$W$4201,"Won")/(COUNTIFS('Cleaned Data'!$L$2:$L$4201,"&gt;="&amp;$A106,'Cleaned Data'!$L$2:$L$4201,"&lt;"&amp;EDATE($A106,1),'Cleaned Data'!$D$2:$D$4201,E$74,'Cleaned Data'!$W$2:$W$4201,"Won")+COUNTIFS('Cleaned Data'!$L$2:$L$4201,"&gt;="&amp;$A106,'Cleaned Data'!$L$2:$L$4201,"&lt;"&amp;EDATE($A106,1),'Cleaned Data'!$D$2:$D$4201,E$74,'Cleaned Data'!$W$2:$W$4201,"Lost")),"")</f>
        <v>0.8571428571428571</v>
      </c>
      <c r="F106" s="12">
        <f>IFERROR(COUNTIFS('Cleaned Data'!$L$2:$L$4201,"&gt;="&amp;$A106,'Cleaned Data'!$L$2:$L$4201,"&lt;"&amp;EDATE($A106,1),'Cleaned Data'!$D$2:$D$4201,F$74,'Cleaned Data'!$W$2:$W$4201,"Won")/(COUNTIFS('Cleaned Data'!$L$2:$L$4201,"&gt;="&amp;$A106,'Cleaned Data'!$L$2:$L$4201,"&lt;"&amp;EDATE($A106,1),'Cleaned Data'!$D$2:$D$4201,F$74,'Cleaned Data'!$W$2:$W$4201,"Won")+COUNTIFS('Cleaned Data'!$L$2:$L$4201,"&gt;="&amp;$A106,'Cleaned Data'!$L$2:$L$4201,"&lt;"&amp;EDATE($A106,1),'Cleaned Data'!$D$2:$D$4201,F$74,'Cleaned Data'!$W$2:$W$4201,"Lost")),"")</f>
        <v>0.66666666666666663</v>
      </c>
      <c r="G106" s="12">
        <f>IFERROR(COUNTIFS('Cleaned Data'!$L$2:$L$4201,"&gt;="&amp;$A106,'Cleaned Data'!$L$2:$L$4201,"&lt;"&amp;EDATE($A106,1),'Cleaned Data'!$W$2:$W$4201,"Won")/(COUNTIFS('Cleaned Data'!$L$2:$L$4201,"&gt;="&amp;$A106,'Cleaned Data'!$L$2:$L$4201,"&lt;"&amp;EDATE($A106,1),'Cleaned Data'!$W$2:$W$4201,"Won")+COUNTIFS('Cleaned Data'!$L$2:$L$4201,"&gt;="&amp;$A106,'Cleaned Data'!$L$2:$L$4201,"&lt;"&amp;EDATE($A106,1),'Cleaned Data'!$W$2:$W$4201,"Lost")),"")</f>
        <v>0.5757575757575758</v>
      </c>
    </row>
    <row r="107" spans="1:11">
      <c r="A107" s="22">
        <v>45536</v>
      </c>
      <c r="B107" s="12">
        <f>IFERROR(COUNTIFS('Cleaned Data'!$L$2:$L$4201,"&gt;="&amp;$A107,'Cleaned Data'!$L$2:$L$4201,"&lt;"&amp;EDATE($A107,1),'Cleaned Data'!$D$2:$D$4201,B$74,'Cleaned Data'!$W$2:$W$4201,"Won")/(COUNTIFS('Cleaned Data'!$L$2:$L$4201,"&gt;="&amp;$A107,'Cleaned Data'!$L$2:$L$4201,"&lt;"&amp;EDATE($A107,1),'Cleaned Data'!$D$2:$D$4201,B$74,'Cleaned Data'!$W$2:$W$4201,"Won")+COUNTIFS('Cleaned Data'!$L$2:$L$4201,"&gt;="&amp;$A107,'Cleaned Data'!$L$2:$L$4201,"&lt;"&amp;EDATE($A107,1),'Cleaned Data'!$D$2:$D$4201,B$74,'Cleaned Data'!$W$2:$W$4201,"Lost")),"")</f>
        <v>0.42857142857142855</v>
      </c>
      <c r="C107" s="12">
        <f>IFERROR(COUNTIFS('Cleaned Data'!$L$2:$L$4201,"&gt;="&amp;$A107,'Cleaned Data'!$L$2:$L$4201,"&lt;"&amp;EDATE($A107,1),'Cleaned Data'!$D$2:$D$4201,C$74,'Cleaned Data'!$W$2:$W$4201,"Won")/(COUNTIFS('Cleaned Data'!$L$2:$L$4201,"&gt;="&amp;$A107,'Cleaned Data'!$L$2:$L$4201,"&lt;"&amp;EDATE($A107,1),'Cleaned Data'!$D$2:$D$4201,C$74,'Cleaned Data'!$W$2:$W$4201,"Won")+COUNTIFS('Cleaned Data'!$L$2:$L$4201,"&gt;="&amp;$A107,'Cleaned Data'!$L$2:$L$4201,"&lt;"&amp;EDATE($A107,1),'Cleaned Data'!$D$2:$D$4201,C$74,'Cleaned Data'!$W$2:$W$4201,"Lost")),"")</f>
        <v>0.66666666666666663</v>
      </c>
      <c r="D107" s="12">
        <f>IFERROR(COUNTIFS('Cleaned Data'!$L$2:$L$4201,"&gt;="&amp;$A107,'Cleaned Data'!$L$2:$L$4201,"&lt;"&amp;EDATE($A107,1),'Cleaned Data'!$D$2:$D$4201,D$74,'Cleaned Data'!$W$2:$W$4201,"Won")/(COUNTIFS('Cleaned Data'!$L$2:$L$4201,"&gt;="&amp;$A107,'Cleaned Data'!$L$2:$L$4201,"&lt;"&amp;EDATE($A107,1),'Cleaned Data'!$D$2:$D$4201,D$74,'Cleaned Data'!$W$2:$W$4201,"Won")+COUNTIFS('Cleaned Data'!$L$2:$L$4201,"&gt;="&amp;$A107,'Cleaned Data'!$L$2:$L$4201,"&lt;"&amp;EDATE($A107,1),'Cleaned Data'!$D$2:$D$4201,D$74,'Cleaned Data'!$W$2:$W$4201,"Lost")),"")</f>
        <v>0.6</v>
      </c>
      <c r="E107" s="12">
        <f>IFERROR(COUNTIFS('Cleaned Data'!$L$2:$L$4201,"&gt;="&amp;$A107,'Cleaned Data'!$L$2:$L$4201,"&lt;"&amp;EDATE($A107,1),'Cleaned Data'!$D$2:$D$4201,E$74,'Cleaned Data'!$W$2:$W$4201,"Won")/(COUNTIFS('Cleaned Data'!$L$2:$L$4201,"&gt;="&amp;$A107,'Cleaned Data'!$L$2:$L$4201,"&lt;"&amp;EDATE($A107,1),'Cleaned Data'!$D$2:$D$4201,E$74,'Cleaned Data'!$W$2:$W$4201,"Won")+COUNTIFS('Cleaned Data'!$L$2:$L$4201,"&gt;="&amp;$A107,'Cleaned Data'!$L$2:$L$4201,"&lt;"&amp;EDATE($A107,1),'Cleaned Data'!$D$2:$D$4201,E$74,'Cleaned Data'!$W$2:$W$4201,"Lost")),"")</f>
        <v>0.625</v>
      </c>
      <c r="F107" s="12">
        <f>IFERROR(COUNTIFS('Cleaned Data'!$L$2:$L$4201,"&gt;="&amp;$A107,'Cleaned Data'!$L$2:$L$4201,"&lt;"&amp;EDATE($A107,1),'Cleaned Data'!$D$2:$D$4201,F$74,'Cleaned Data'!$W$2:$W$4201,"Won")/(COUNTIFS('Cleaned Data'!$L$2:$L$4201,"&gt;="&amp;$A107,'Cleaned Data'!$L$2:$L$4201,"&lt;"&amp;EDATE($A107,1),'Cleaned Data'!$D$2:$D$4201,F$74,'Cleaned Data'!$W$2:$W$4201,"Won")+COUNTIFS('Cleaned Data'!$L$2:$L$4201,"&gt;="&amp;$A107,'Cleaned Data'!$L$2:$L$4201,"&lt;"&amp;EDATE($A107,1),'Cleaned Data'!$D$2:$D$4201,F$74,'Cleaned Data'!$W$2:$W$4201,"Lost")),"")</f>
        <v>0.3</v>
      </c>
      <c r="G107" s="12">
        <f>IFERROR(COUNTIFS('Cleaned Data'!$L$2:$L$4201,"&gt;="&amp;$A107,'Cleaned Data'!$L$2:$L$4201,"&lt;"&amp;EDATE($A107,1),'Cleaned Data'!$W$2:$W$4201,"Won")/(COUNTIFS('Cleaned Data'!$L$2:$L$4201,"&gt;="&amp;$A107,'Cleaned Data'!$L$2:$L$4201,"&lt;"&amp;EDATE($A107,1),'Cleaned Data'!$W$2:$W$4201,"Won")+COUNTIFS('Cleaned Data'!$L$2:$L$4201,"&gt;="&amp;$A107,'Cleaned Data'!$L$2:$L$4201,"&lt;"&amp;EDATE($A107,1),'Cleaned Data'!$W$2:$W$4201,"Lost")),"")</f>
        <v>0.51282051282051277</v>
      </c>
    </row>
    <row r="108" spans="1:11">
      <c r="A108" s="22">
        <v>45566</v>
      </c>
      <c r="B108" s="12">
        <f>IFERROR(COUNTIFS('Cleaned Data'!$L$2:$L$4201,"&gt;="&amp;$A108,'Cleaned Data'!$L$2:$L$4201,"&lt;"&amp;EDATE($A108,1),'Cleaned Data'!$D$2:$D$4201,B$74,'Cleaned Data'!$W$2:$W$4201,"Won")/(COUNTIFS('Cleaned Data'!$L$2:$L$4201,"&gt;="&amp;$A108,'Cleaned Data'!$L$2:$L$4201,"&lt;"&amp;EDATE($A108,1),'Cleaned Data'!$D$2:$D$4201,B$74,'Cleaned Data'!$W$2:$W$4201,"Won")+COUNTIFS('Cleaned Data'!$L$2:$L$4201,"&gt;="&amp;$A108,'Cleaned Data'!$L$2:$L$4201,"&lt;"&amp;EDATE($A108,1),'Cleaned Data'!$D$2:$D$4201,B$74,'Cleaned Data'!$W$2:$W$4201,"Lost")),"")</f>
        <v>0.44444444444444442</v>
      </c>
      <c r="C108" s="12">
        <f>IFERROR(COUNTIFS('Cleaned Data'!$L$2:$L$4201,"&gt;="&amp;$A108,'Cleaned Data'!$L$2:$L$4201,"&lt;"&amp;EDATE($A108,1),'Cleaned Data'!$D$2:$D$4201,C$74,'Cleaned Data'!$W$2:$W$4201,"Won")/(COUNTIFS('Cleaned Data'!$L$2:$L$4201,"&gt;="&amp;$A108,'Cleaned Data'!$L$2:$L$4201,"&lt;"&amp;EDATE($A108,1),'Cleaned Data'!$D$2:$D$4201,C$74,'Cleaned Data'!$W$2:$W$4201,"Won")+COUNTIFS('Cleaned Data'!$L$2:$L$4201,"&gt;="&amp;$A108,'Cleaned Data'!$L$2:$L$4201,"&lt;"&amp;EDATE($A108,1),'Cleaned Data'!$D$2:$D$4201,C$74,'Cleaned Data'!$W$2:$W$4201,"Lost")),"")</f>
        <v>0.4</v>
      </c>
      <c r="D108" s="12">
        <f>IFERROR(COUNTIFS('Cleaned Data'!$L$2:$L$4201,"&gt;="&amp;$A108,'Cleaned Data'!$L$2:$L$4201,"&lt;"&amp;EDATE($A108,1),'Cleaned Data'!$D$2:$D$4201,D$74,'Cleaned Data'!$W$2:$W$4201,"Won")/(COUNTIFS('Cleaned Data'!$L$2:$L$4201,"&gt;="&amp;$A108,'Cleaned Data'!$L$2:$L$4201,"&lt;"&amp;EDATE($A108,1),'Cleaned Data'!$D$2:$D$4201,D$74,'Cleaned Data'!$W$2:$W$4201,"Won")+COUNTIFS('Cleaned Data'!$L$2:$L$4201,"&gt;="&amp;$A108,'Cleaned Data'!$L$2:$L$4201,"&lt;"&amp;EDATE($A108,1),'Cleaned Data'!$D$2:$D$4201,D$74,'Cleaned Data'!$W$2:$W$4201,"Lost")),"")</f>
        <v>0.5</v>
      </c>
      <c r="E108" s="12">
        <f>IFERROR(COUNTIFS('Cleaned Data'!$L$2:$L$4201,"&gt;="&amp;$A108,'Cleaned Data'!$L$2:$L$4201,"&lt;"&amp;EDATE($A108,1),'Cleaned Data'!$D$2:$D$4201,E$74,'Cleaned Data'!$W$2:$W$4201,"Won")/(COUNTIFS('Cleaned Data'!$L$2:$L$4201,"&gt;="&amp;$A108,'Cleaned Data'!$L$2:$L$4201,"&lt;"&amp;EDATE($A108,1),'Cleaned Data'!$D$2:$D$4201,E$74,'Cleaned Data'!$W$2:$W$4201,"Won")+COUNTIFS('Cleaned Data'!$L$2:$L$4201,"&gt;="&amp;$A108,'Cleaned Data'!$L$2:$L$4201,"&lt;"&amp;EDATE($A108,1),'Cleaned Data'!$D$2:$D$4201,E$74,'Cleaned Data'!$W$2:$W$4201,"Lost")),"")</f>
        <v>0.66666666666666663</v>
      </c>
      <c r="F108" s="12">
        <f>IFERROR(COUNTIFS('Cleaned Data'!$L$2:$L$4201,"&gt;="&amp;$A108,'Cleaned Data'!$L$2:$L$4201,"&lt;"&amp;EDATE($A108,1),'Cleaned Data'!$D$2:$D$4201,F$74,'Cleaned Data'!$W$2:$W$4201,"Won")/(COUNTIFS('Cleaned Data'!$L$2:$L$4201,"&gt;="&amp;$A108,'Cleaned Data'!$L$2:$L$4201,"&lt;"&amp;EDATE($A108,1),'Cleaned Data'!$D$2:$D$4201,F$74,'Cleaned Data'!$W$2:$W$4201,"Won")+COUNTIFS('Cleaned Data'!$L$2:$L$4201,"&gt;="&amp;$A108,'Cleaned Data'!$L$2:$L$4201,"&lt;"&amp;EDATE($A108,1),'Cleaned Data'!$D$2:$D$4201,F$74,'Cleaned Data'!$W$2:$W$4201,"Lost")),"")</f>
        <v>0.61538461538461542</v>
      </c>
      <c r="G108" s="12">
        <f>IFERROR(COUNTIFS('Cleaned Data'!$L$2:$L$4201,"&gt;="&amp;$A108,'Cleaned Data'!$L$2:$L$4201,"&lt;"&amp;EDATE($A108,1),'Cleaned Data'!$W$2:$W$4201,"Won")/(COUNTIFS('Cleaned Data'!$L$2:$L$4201,"&gt;="&amp;$A108,'Cleaned Data'!$L$2:$L$4201,"&lt;"&amp;EDATE($A108,1),'Cleaned Data'!$W$2:$W$4201,"Won")+COUNTIFS('Cleaned Data'!$L$2:$L$4201,"&gt;="&amp;$A108,'Cleaned Data'!$L$2:$L$4201,"&lt;"&amp;EDATE($A108,1),'Cleaned Data'!$W$2:$W$4201,"Lost")),"")</f>
        <v>0.53846153846153844</v>
      </c>
    </row>
    <row r="109" spans="1:11">
      <c r="A109" s="22">
        <v>45597</v>
      </c>
      <c r="B109" s="12">
        <f>IFERROR(COUNTIFS('Cleaned Data'!$L$2:$L$4201,"&gt;="&amp;$A109,'Cleaned Data'!$L$2:$L$4201,"&lt;"&amp;EDATE($A109,1),'Cleaned Data'!$D$2:$D$4201,B$74,'Cleaned Data'!$W$2:$W$4201,"Won")/(COUNTIFS('Cleaned Data'!$L$2:$L$4201,"&gt;="&amp;$A109,'Cleaned Data'!$L$2:$L$4201,"&lt;"&amp;EDATE($A109,1),'Cleaned Data'!$D$2:$D$4201,B$74,'Cleaned Data'!$W$2:$W$4201,"Won")+COUNTIFS('Cleaned Data'!$L$2:$L$4201,"&gt;="&amp;$A109,'Cleaned Data'!$L$2:$L$4201,"&lt;"&amp;EDATE($A109,1),'Cleaned Data'!$D$2:$D$4201,B$74,'Cleaned Data'!$W$2:$W$4201,"Lost")),"")</f>
        <v>0.2857142857142857</v>
      </c>
      <c r="C109" s="12">
        <f>IFERROR(COUNTIFS('Cleaned Data'!$L$2:$L$4201,"&gt;="&amp;$A109,'Cleaned Data'!$L$2:$L$4201,"&lt;"&amp;EDATE($A109,1),'Cleaned Data'!$D$2:$D$4201,C$74,'Cleaned Data'!$W$2:$W$4201,"Won")/(COUNTIFS('Cleaned Data'!$L$2:$L$4201,"&gt;="&amp;$A109,'Cleaned Data'!$L$2:$L$4201,"&lt;"&amp;EDATE($A109,1),'Cleaned Data'!$D$2:$D$4201,C$74,'Cleaned Data'!$W$2:$W$4201,"Won")+COUNTIFS('Cleaned Data'!$L$2:$L$4201,"&gt;="&amp;$A109,'Cleaned Data'!$L$2:$L$4201,"&lt;"&amp;EDATE($A109,1),'Cleaned Data'!$D$2:$D$4201,C$74,'Cleaned Data'!$W$2:$W$4201,"Lost")),"")</f>
        <v>0.6</v>
      </c>
      <c r="D109" s="12">
        <f>IFERROR(COUNTIFS('Cleaned Data'!$L$2:$L$4201,"&gt;="&amp;$A109,'Cleaned Data'!$L$2:$L$4201,"&lt;"&amp;EDATE($A109,1),'Cleaned Data'!$D$2:$D$4201,D$74,'Cleaned Data'!$W$2:$W$4201,"Won")/(COUNTIFS('Cleaned Data'!$L$2:$L$4201,"&gt;="&amp;$A109,'Cleaned Data'!$L$2:$L$4201,"&lt;"&amp;EDATE($A109,1),'Cleaned Data'!$D$2:$D$4201,D$74,'Cleaned Data'!$W$2:$W$4201,"Won")+COUNTIFS('Cleaned Data'!$L$2:$L$4201,"&gt;="&amp;$A109,'Cleaned Data'!$L$2:$L$4201,"&lt;"&amp;EDATE($A109,1),'Cleaned Data'!$D$2:$D$4201,D$74,'Cleaned Data'!$W$2:$W$4201,"Lost")),"")</f>
        <v>0.5</v>
      </c>
      <c r="E109" s="12">
        <f>IFERROR(COUNTIFS('Cleaned Data'!$L$2:$L$4201,"&gt;="&amp;$A109,'Cleaned Data'!$L$2:$L$4201,"&lt;"&amp;EDATE($A109,1),'Cleaned Data'!$D$2:$D$4201,E$74,'Cleaned Data'!$W$2:$W$4201,"Won")/(COUNTIFS('Cleaned Data'!$L$2:$L$4201,"&gt;="&amp;$A109,'Cleaned Data'!$L$2:$L$4201,"&lt;"&amp;EDATE($A109,1),'Cleaned Data'!$D$2:$D$4201,E$74,'Cleaned Data'!$W$2:$W$4201,"Won")+COUNTIFS('Cleaned Data'!$L$2:$L$4201,"&gt;="&amp;$A109,'Cleaned Data'!$L$2:$L$4201,"&lt;"&amp;EDATE($A109,1),'Cleaned Data'!$D$2:$D$4201,E$74,'Cleaned Data'!$W$2:$W$4201,"Lost")),"")</f>
        <v>0.5</v>
      </c>
      <c r="F109" s="12">
        <f>IFERROR(COUNTIFS('Cleaned Data'!$L$2:$L$4201,"&gt;="&amp;$A109,'Cleaned Data'!$L$2:$L$4201,"&lt;"&amp;EDATE($A109,1),'Cleaned Data'!$D$2:$D$4201,F$74,'Cleaned Data'!$W$2:$W$4201,"Won")/(COUNTIFS('Cleaned Data'!$L$2:$L$4201,"&gt;="&amp;$A109,'Cleaned Data'!$L$2:$L$4201,"&lt;"&amp;EDATE($A109,1),'Cleaned Data'!$D$2:$D$4201,F$74,'Cleaned Data'!$W$2:$W$4201,"Won")+COUNTIFS('Cleaned Data'!$L$2:$L$4201,"&gt;="&amp;$A109,'Cleaned Data'!$L$2:$L$4201,"&lt;"&amp;EDATE($A109,1),'Cleaned Data'!$D$2:$D$4201,F$74,'Cleaned Data'!$W$2:$W$4201,"Lost")),"")</f>
        <v>0.8</v>
      </c>
      <c r="G109" s="12">
        <f>IFERROR(COUNTIFS('Cleaned Data'!$L$2:$L$4201,"&gt;="&amp;$A109,'Cleaned Data'!$L$2:$L$4201,"&lt;"&amp;EDATE($A109,1),'Cleaned Data'!$W$2:$W$4201,"Won")/(COUNTIFS('Cleaned Data'!$L$2:$L$4201,"&gt;="&amp;$A109,'Cleaned Data'!$L$2:$L$4201,"&lt;"&amp;EDATE($A109,1),'Cleaned Data'!$W$2:$W$4201,"Won")+COUNTIFS('Cleaned Data'!$L$2:$L$4201,"&gt;="&amp;$A109,'Cleaned Data'!$L$2:$L$4201,"&lt;"&amp;EDATE($A109,1),'Cleaned Data'!$W$2:$W$4201,"Lost")),"")</f>
        <v>0.5161290322580645</v>
      </c>
    </row>
    <row r="110" spans="1:11">
      <c r="A110" s="22">
        <v>45627</v>
      </c>
      <c r="B110" s="12">
        <f>IFERROR(COUNTIFS('Cleaned Data'!$L$2:$L$4201,"&gt;="&amp;$A110,'Cleaned Data'!$L$2:$L$4201,"&lt;"&amp;EDATE($A110,1),'Cleaned Data'!$D$2:$D$4201,B$74,'Cleaned Data'!$W$2:$W$4201,"Won")/(COUNTIFS('Cleaned Data'!$L$2:$L$4201,"&gt;="&amp;$A110,'Cleaned Data'!$L$2:$L$4201,"&lt;"&amp;EDATE($A110,1),'Cleaned Data'!$D$2:$D$4201,B$74,'Cleaned Data'!$W$2:$W$4201,"Won")+COUNTIFS('Cleaned Data'!$L$2:$L$4201,"&gt;="&amp;$A110,'Cleaned Data'!$L$2:$L$4201,"&lt;"&amp;EDATE($A110,1),'Cleaned Data'!$D$2:$D$4201,B$74,'Cleaned Data'!$W$2:$W$4201,"Lost")),"")</f>
        <v>0.42857142857142855</v>
      </c>
      <c r="C110" s="12">
        <f>IFERROR(COUNTIFS('Cleaned Data'!$L$2:$L$4201,"&gt;="&amp;$A110,'Cleaned Data'!$L$2:$L$4201,"&lt;"&amp;EDATE($A110,1),'Cleaned Data'!$D$2:$D$4201,C$74,'Cleaned Data'!$W$2:$W$4201,"Won")/(COUNTIFS('Cleaned Data'!$L$2:$L$4201,"&gt;="&amp;$A110,'Cleaned Data'!$L$2:$L$4201,"&lt;"&amp;EDATE($A110,1),'Cleaned Data'!$D$2:$D$4201,C$74,'Cleaned Data'!$W$2:$W$4201,"Won")+COUNTIFS('Cleaned Data'!$L$2:$L$4201,"&gt;="&amp;$A110,'Cleaned Data'!$L$2:$L$4201,"&lt;"&amp;EDATE($A110,1),'Cleaned Data'!$D$2:$D$4201,C$74,'Cleaned Data'!$W$2:$W$4201,"Lost")),"")</f>
        <v>0.6</v>
      </c>
      <c r="D110" s="12">
        <f>IFERROR(COUNTIFS('Cleaned Data'!$L$2:$L$4201,"&gt;="&amp;$A110,'Cleaned Data'!$L$2:$L$4201,"&lt;"&amp;EDATE($A110,1),'Cleaned Data'!$D$2:$D$4201,D$74,'Cleaned Data'!$W$2:$W$4201,"Won")/(COUNTIFS('Cleaned Data'!$L$2:$L$4201,"&gt;="&amp;$A110,'Cleaned Data'!$L$2:$L$4201,"&lt;"&amp;EDATE($A110,1),'Cleaned Data'!$D$2:$D$4201,D$74,'Cleaned Data'!$W$2:$W$4201,"Won")+COUNTIFS('Cleaned Data'!$L$2:$L$4201,"&gt;="&amp;$A110,'Cleaned Data'!$L$2:$L$4201,"&lt;"&amp;EDATE($A110,1),'Cleaned Data'!$D$2:$D$4201,D$74,'Cleaned Data'!$W$2:$W$4201,"Lost")),"")</f>
        <v>0.44444444444444442</v>
      </c>
      <c r="E110" s="12">
        <f>IFERROR(COUNTIFS('Cleaned Data'!$L$2:$L$4201,"&gt;="&amp;$A110,'Cleaned Data'!$L$2:$L$4201,"&lt;"&amp;EDATE($A110,1),'Cleaned Data'!$D$2:$D$4201,E$74,'Cleaned Data'!$W$2:$W$4201,"Won")/(COUNTIFS('Cleaned Data'!$L$2:$L$4201,"&gt;="&amp;$A110,'Cleaned Data'!$L$2:$L$4201,"&lt;"&amp;EDATE($A110,1),'Cleaned Data'!$D$2:$D$4201,E$74,'Cleaned Data'!$W$2:$W$4201,"Won")+COUNTIFS('Cleaned Data'!$L$2:$L$4201,"&gt;="&amp;$A110,'Cleaned Data'!$L$2:$L$4201,"&lt;"&amp;EDATE($A110,1),'Cleaned Data'!$D$2:$D$4201,E$74,'Cleaned Data'!$W$2:$W$4201,"Lost")),"")</f>
        <v>0.77777777777777779</v>
      </c>
      <c r="F110" s="12">
        <f>IFERROR(COUNTIFS('Cleaned Data'!$L$2:$L$4201,"&gt;="&amp;$A110,'Cleaned Data'!$L$2:$L$4201,"&lt;"&amp;EDATE($A110,1),'Cleaned Data'!$D$2:$D$4201,F$74,'Cleaned Data'!$W$2:$W$4201,"Won")/(COUNTIFS('Cleaned Data'!$L$2:$L$4201,"&gt;="&amp;$A110,'Cleaned Data'!$L$2:$L$4201,"&lt;"&amp;EDATE($A110,1),'Cleaned Data'!$D$2:$D$4201,F$74,'Cleaned Data'!$W$2:$W$4201,"Won")+COUNTIFS('Cleaned Data'!$L$2:$L$4201,"&gt;="&amp;$A110,'Cleaned Data'!$L$2:$L$4201,"&lt;"&amp;EDATE($A110,1),'Cleaned Data'!$D$2:$D$4201,F$74,'Cleaned Data'!$W$2:$W$4201,"Lost")),"")</f>
        <v>1</v>
      </c>
      <c r="G110" s="12">
        <f>IFERROR(COUNTIFS('Cleaned Data'!$L$2:$L$4201,"&gt;="&amp;$A110,'Cleaned Data'!$L$2:$L$4201,"&lt;"&amp;EDATE($A110,1),'Cleaned Data'!$W$2:$W$4201,"Won")/(COUNTIFS('Cleaned Data'!$L$2:$L$4201,"&gt;="&amp;$A110,'Cleaned Data'!$L$2:$L$4201,"&lt;"&amp;EDATE($A110,1),'Cleaned Data'!$W$2:$W$4201,"Won")+COUNTIFS('Cleaned Data'!$L$2:$L$4201,"&gt;="&amp;$A110,'Cleaned Data'!$L$2:$L$4201,"&lt;"&amp;EDATE($A110,1),'Cleaned Data'!$W$2:$W$4201,"Lost")),"")</f>
        <v>0.65789473684210531</v>
      </c>
    </row>
    <row r="112" spans="1:11" ht="21">
      <c r="A112" s="17" t="s">
        <v>13197</v>
      </c>
      <c r="B112" s="17" t="s">
        <v>161</v>
      </c>
      <c r="C112" s="17" t="s">
        <v>172</v>
      </c>
      <c r="D112" s="17" t="s">
        <v>47</v>
      </c>
      <c r="E112" s="17" t="s">
        <v>151</v>
      </c>
      <c r="F112" s="17" t="s">
        <v>30</v>
      </c>
      <c r="G112" s="17" t="s">
        <v>22</v>
      </c>
      <c r="H112" s="17" t="s">
        <v>79</v>
      </c>
      <c r="I112" s="17" t="s">
        <v>39</v>
      </c>
      <c r="J112" s="17" t="s">
        <v>56</v>
      </c>
      <c r="K112" s="17" t="s">
        <v>11348</v>
      </c>
    </row>
    <row r="113" spans="1:11">
      <c r="A113" s="22">
        <f>A75</f>
        <v>44562</v>
      </c>
      <c r="B113" s="12">
        <f>IFERROR(COUNTIFS('Cleaned Data'!$L$2:$L$4201,"&gt;="&amp;$A113,'Cleaned Data'!$L$2:$L$4201,"&lt;"&amp;EDATE($A113,1),'Cleaned Data'!$H$2:$H$4201,B$112,'Cleaned Data'!$W$2:$W$4201,"Won")/(COUNTIFS('Cleaned Data'!$L$2:$L$4201,"&gt;="&amp;$A113,'Cleaned Data'!$L$2:$L$4201,"&lt;"&amp;EDATE($A113,1),'Cleaned Data'!$H$2:$H$4201,B$112,'Cleaned Data'!$W$2:$W$4201,"Won")+COUNTIFS('Cleaned Data'!$L$2:$L$4201,"&gt;="&amp;$A113,'Cleaned Data'!$L$2:$L$4201,"&lt;"&amp;EDATE($A113,1),'Cleaned Data'!$H$2:$H$4201,B$112,'Cleaned Data'!$W$2:$W$4201,"Lost")),"")</f>
        <v>0</v>
      </c>
      <c r="C113" s="12">
        <f>IFERROR(COUNTIFS('Cleaned Data'!$L$2:$L$4201,"&gt;="&amp;$A113,'Cleaned Data'!$L$2:$L$4201,"&lt;"&amp;EDATE($A113,1),'Cleaned Data'!$H$2:$H$4201,C$112,'Cleaned Data'!$W$2:$W$4201,"Won")/(COUNTIFS('Cleaned Data'!$L$2:$L$4201,"&gt;="&amp;$A113,'Cleaned Data'!$L$2:$L$4201,"&lt;"&amp;EDATE($A113,1),'Cleaned Data'!$H$2:$H$4201,C$112,'Cleaned Data'!$W$2:$W$4201,"Won")+COUNTIFS('Cleaned Data'!$L$2:$L$4201,"&gt;="&amp;$A113,'Cleaned Data'!$L$2:$L$4201,"&lt;"&amp;EDATE($A113,1),'Cleaned Data'!$H$2:$H$4201,C$112,'Cleaned Data'!$W$2:$W$4201,"Lost")),"")</f>
        <v>0.75</v>
      </c>
      <c r="D113" s="12">
        <f>IFERROR(COUNTIFS('Cleaned Data'!$L$2:$L$4201,"&gt;="&amp;$A113,'Cleaned Data'!$L$2:$L$4201,"&lt;"&amp;EDATE($A113,1),'Cleaned Data'!$H$2:$H$4201,D$112,'Cleaned Data'!$W$2:$W$4201,"Won")/(COUNTIFS('Cleaned Data'!$L$2:$L$4201,"&gt;="&amp;$A113,'Cleaned Data'!$L$2:$L$4201,"&lt;"&amp;EDATE($A113,1),'Cleaned Data'!$H$2:$H$4201,D$112,'Cleaned Data'!$W$2:$W$4201,"Won")+COUNTIFS('Cleaned Data'!$L$2:$L$4201,"&gt;="&amp;$A113,'Cleaned Data'!$L$2:$L$4201,"&lt;"&amp;EDATE($A113,1),'Cleaned Data'!$H$2:$H$4201,D$112,'Cleaned Data'!$W$2:$W$4201,"Lost")),"")</f>
        <v>1</v>
      </c>
      <c r="E113" s="12" t="str">
        <f>IFERROR(COUNTIFS('Cleaned Data'!$L$2:$L$4201,"&gt;="&amp;$A113,'Cleaned Data'!$L$2:$L$4201,"&lt;"&amp;EDATE($A113,1),'Cleaned Data'!$H$2:$H$4201,E$112,'Cleaned Data'!$W$2:$W$4201,"Won")/(COUNTIFS('Cleaned Data'!$L$2:$L$4201,"&gt;="&amp;$A113,'Cleaned Data'!$L$2:$L$4201,"&lt;"&amp;EDATE($A113,1),'Cleaned Data'!$H$2:$H$4201,E$112,'Cleaned Data'!$W$2:$W$4201,"Won")+COUNTIFS('Cleaned Data'!$L$2:$L$4201,"&gt;="&amp;$A113,'Cleaned Data'!$L$2:$L$4201,"&lt;"&amp;EDATE($A113,1),'Cleaned Data'!$H$2:$H$4201,E$112,'Cleaned Data'!$W$2:$W$4201,"Lost")),"")</f>
        <v/>
      </c>
      <c r="F113" s="12">
        <f>IFERROR(COUNTIFS('Cleaned Data'!$L$2:$L$4201,"&gt;="&amp;$A113,'Cleaned Data'!$L$2:$L$4201,"&lt;"&amp;EDATE($A113,1),'Cleaned Data'!$H$2:$H$4201,F$112,'Cleaned Data'!$W$2:$W$4201,"Won")/(COUNTIFS('Cleaned Data'!$L$2:$L$4201,"&gt;="&amp;$A113,'Cleaned Data'!$L$2:$L$4201,"&lt;"&amp;EDATE($A113,1),'Cleaned Data'!$H$2:$H$4201,F$112,'Cleaned Data'!$W$2:$W$4201,"Won")+COUNTIFS('Cleaned Data'!$L$2:$L$4201,"&gt;="&amp;$A113,'Cleaned Data'!$L$2:$L$4201,"&lt;"&amp;EDATE($A113,1),'Cleaned Data'!$H$2:$H$4201,F$112,'Cleaned Data'!$W$2:$W$4201,"Lost")),"")</f>
        <v>1</v>
      </c>
      <c r="G113" s="12">
        <f>IFERROR(COUNTIFS('Cleaned Data'!$L$2:$L$4201,"&gt;="&amp;$A113,'Cleaned Data'!$L$2:$L$4201,"&lt;"&amp;EDATE($A113,1),'Cleaned Data'!$H$2:$H$4201,G$112,'Cleaned Data'!$W$2:$W$4201,"Won")/(COUNTIFS('Cleaned Data'!$L$2:$L$4201,"&gt;="&amp;$A113,'Cleaned Data'!$L$2:$L$4201,"&lt;"&amp;EDATE($A113,1),'Cleaned Data'!$H$2:$H$4201,G$112,'Cleaned Data'!$W$2:$W$4201,"Won")+COUNTIFS('Cleaned Data'!$L$2:$L$4201,"&gt;="&amp;$A113,'Cleaned Data'!$L$2:$L$4201,"&lt;"&amp;EDATE($A113,1),'Cleaned Data'!$H$2:$H$4201,G$112,'Cleaned Data'!$W$2:$W$4201,"Lost")),"")</f>
        <v>0.33333333333333331</v>
      </c>
      <c r="H113" s="12">
        <f>IFERROR(COUNTIFS('Cleaned Data'!$L$2:$L$4201,"&gt;="&amp;$A113,'Cleaned Data'!$L$2:$L$4201,"&lt;"&amp;EDATE($A113,1),'Cleaned Data'!$H$2:$H$4201,H$112,'Cleaned Data'!$W$2:$W$4201,"Won")/(COUNTIFS('Cleaned Data'!$L$2:$L$4201,"&gt;="&amp;$A113,'Cleaned Data'!$L$2:$L$4201,"&lt;"&amp;EDATE($A113,1),'Cleaned Data'!$H$2:$H$4201,H$112,'Cleaned Data'!$W$2:$W$4201,"Won")+COUNTIFS('Cleaned Data'!$L$2:$L$4201,"&gt;="&amp;$A113,'Cleaned Data'!$L$2:$L$4201,"&lt;"&amp;EDATE($A113,1),'Cleaned Data'!$H$2:$H$4201,H$112,'Cleaned Data'!$W$2:$W$4201,"Lost")),"")</f>
        <v>0.66666666666666663</v>
      </c>
      <c r="I113" s="12">
        <f>IFERROR(COUNTIFS('Cleaned Data'!$L$2:$L$4201,"&gt;="&amp;$A113,'Cleaned Data'!$L$2:$L$4201,"&lt;"&amp;EDATE($A113,1),'Cleaned Data'!$H$2:$H$4201,I$112,'Cleaned Data'!$W$2:$W$4201,"Won")/(COUNTIFS('Cleaned Data'!$L$2:$L$4201,"&gt;="&amp;$A113,'Cleaned Data'!$L$2:$L$4201,"&lt;"&amp;EDATE($A113,1),'Cleaned Data'!$H$2:$H$4201,I$112,'Cleaned Data'!$W$2:$W$4201,"Won")+COUNTIFS('Cleaned Data'!$L$2:$L$4201,"&gt;="&amp;$A113,'Cleaned Data'!$L$2:$L$4201,"&lt;"&amp;EDATE($A113,1),'Cleaned Data'!$H$2:$H$4201,I$112,'Cleaned Data'!$W$2:$W$4201,"Lost")),"")</f>
        <v>0</v>
      </c>
      <c r="J113" s="12">
        <f>IFERROR(COUNTIFS('Cleaned Data'!$L$2:$L$4201,"&gt;="&amp;$A113,'Cleaned Data'!$L$2:$L$4201,"&lt;"&amp;EDATE($A113,1),'Cleaned Data'!$H$2:$H$4201,J$112,'Cleaned Data'!$W$2:$W$4201,"Won")/(COUNTIFS('Cleaned Data'!$L$2:$L$4201,"&gt;="&amp;$A113,'Cleaned Data'!$L$2:$L$4201,"&lt;"&amp;EDATE($A113,1),'Cleaned Data'!$H$2:$H$4201,J$112,'Cleaned Data'!$W$2:$W$4201,"Won")+COUNTIFS('Cleaned Data'!$L$2:$L$4201,"&gt;="&amp;$A113,'Cleaned Data'!$L$2:$L$4201,"&lt;"&amp;EDATE($A113,1),'Cleaned Data'!$H$2:$H$4201,J$112,'Cleaned Data'!$W$2:$W$4201,"Lost")),"")</f>
        <v>0.8</v>
      </c>
      <c r="K113" s="12">
        <f>IFERROR(COUNTIFS('Cleaned Data'!$L$2:$L$4201,"&gt;="&amp;$A113,'Cleaned Data'!$L$2:$L$4201,"&lt;"&amp;EDATE($A113,1),'Cleaned Data'!$W$2:$W$4201,"Won")/(COUNTIFS('Cleaned Data'!$L$2:$L$4201,"&gt;="&amp;$A113,'Cleaned Data'!$L$2:$L$4201,"&lt;"&amp;EDATE($A113,1),'Cleaned Data'!$W$2:$W$4201,"Won")+COUNTIFS('Cleaned Data'!$L$2:$L$4201,"&gt;="&amp;$A113,'Cleaned Data'!$L$2:$L$4201,"&lt;"&amp;EDATE($A113,1),'Cleaned Data'!$W$2:$W$4201,"Lost")),"")</f>
        <v>0.61538461538461542</v>
      </c>
    </row>
    <row r="114" spans="1:11">
      <c r="A114" s="22">
        <f>EDATE(A113,1)</f>
        <v>44593</v>
      </c>
      <c r="B114" s="12">
        <f>IFERROR(COUNTIFS('Cleaned Data'!$L$2:$L$4201,"&gt;="&amp;$A114,'Cleaned Data'!$L$2:$L$4201,"&lt;"&amp;EDATE($A114,1),'Cleaned Data'!$H$2:$H$4201,B$112,'Cleaned Data'!$W$2:$W$4201,"Won")/(COUNTIFS('Cleaned Data'!$L$2:$L$4201,"&gt;="&amp;$A114,'Cleaned Data'!$L$2:$L$4201,"&lt;"&amp;EDATE($A114,1),'Cleaned Data'!$H$2:$H$4201,B$112,'Cleaned Data'!$W$2:$W$4201,"Won")+COUNTIFS('Cleaned Data'!$L$2:$L$4201,"&gt;="&amp;$A114,'Cleaned Data'!$L$2:$L$4201,"&lt;"&amp;EDATE($A114,1),'Cleaned Data'!$H$2:$H$4201,B$112,'Cleaned Data'!$W$2:$W$4201,"Lost")),"")</f>
        <v>0.5</v>
      </c>
      <c r="C114" s="12">
        <f>IFERROR(COUNTIFS('Cleaned Data'!$L$2:$L$4201,"&gt;="&amp;$A114,'Cleaned Data'!$L$2:$L$4201,"&lt;"&amp;EDATE($A114,1),'Cleaned Data'!$H$2:$H$4201,C$112,'Cleaned Data'!$W$2:$W$4201,"Won")/(COUNTIFS('Cleaned Data'!$L$2:$L$4201,"&gt;="&amp;$A114,'Cleaned Data'!$L$2:$L$4201,"&lt;"&amp;EDATE($A114,1),'Cleaned Data'!$H$2:$H$4201,C$112,'Cleaned Data'!$W$2:$W$4201,"Won")+COUNTIFS('Cleaned Data'!$L$2:$L$4201,"&gt;="&amp;$A114,'Cleaned Data'!$L$2:$L$4201,"&lt;"&amp;EDATE($A114,1),'Cleaned Data'!$H$2:$H$4201,C$112,'Cleaned Data'!$W$2:$W$4201,"Lost")),"")</f>
        <v>0</v>
      </c>
      <c r="D114" s="12">
        <f>IFERROR(COUNTIFS('Cleaned Data'!$L$2:$L$4201,"&gt;="&amp;$A114,'Cleaned Data'!$L$2:$L$4201,"&lt;"&amp;EDATE($A114,1),'Cleaned Data'!$H$2:$H$4201,D$112,'Cleaned Data'!$W$2:$W$4201,"Won")/(COUNTIFS('Cleaned Data'!$L$2:$L$4201,"&gt;="&amp;$A114,'Cleaned Data'!$L$2:$L$4201,"&lt;"&amp;EDATE($A114,1),'Cleaned Data'!$H$2:$H$4201,D$112,'Cleaned Data'!$W$2:$W$4201,"Won")+COUNTIFS('Cleaned Data'!$L$2:$L$4201,"&gt;="&amp;$A114,'Cleaned Data'!$L$2:$L$4201,"&lt;"&amp;EDATE($A114,1),'Cleaned Data'!$H$2:$H$4201,D$112,'Cleaned Data'!$W$2:$W$4201,"Lost")),"")</f>
        <v>0.66666666666666663</v>
      </c>
      <c r="E114" s="12">
        <f>IFERROR(COUNTIFS('Cleaned Data'!$L$2:$L$4201,"&gt;="&amp;$A114,'Cleaned Data'!$L$2:$L$4201,"&lt;"&amp;EDATE($A114,1),'Cleaned Data'!$H$2:$H$4201,E$112,'Cleaned Data'!$W$2:$W$4201,"Won")/(COUNTIFS('Cleaned Data'!$L$2:$L$4201,"&gt;="&amp;$A114,'Cleaned Data'!$L$2:$L$4201,"&lt;"&amp;EDATE($A114,1),'Cleaned Data'!$H$2:$H$4201,E$112,'Cleaned Data'!$W$2:$W$4201,"Won")+COUNTIFS('Cleaned Data'!$L$2:$L$4201,"&gt;="&amp;$A114,'Cleaned Data'!$L$2:$L$4201,"&lt;"&amp;EDATE($A114,1),'Cleaned Data'!$H$2:$H$4201,E$112,'Cleaned Data'!$W$2:$W$4201,"Lost")),"")</f>
        <v>1</v>
      </c>
      <c r="F114" s="12">
        <f>IFERROR(COUNTIFS('Cleaned Data'!$L$2:$L$4201,"&gt;="&amp;$A114,'Cleaned Data'!$L$2:$L$4201,"&lt;"&amp;EDATE($A114,1),'Cleaned Data'!$H$2:$H$4201,F$112,'Cleaned Data'!$W$2:$W$4201,"Won")/(COUNTIFS('Cleaned Data'!$L$2:$L$4201,"&gt;="&amp;$A114,'Cleaned Data'!$L$2:$L$4201,"&lt;"&amp;EDATE($A114,1),'Cleaned Data'!$H$2:$H$4201,F$112,'Cleaned Data'!$W$2:$W$4201,"Won")+COUNTIFS('Cleaned Data'!$L$2:$L$4201,"&gt;="&amp;$A114,'Cleaned Data'!$L$2:$L$4201,"&lt;"&amp;EDATE($A114,1),'Cleaned Data'!$H$2:$H$4201,F$112,'Cleaned Data'!$W$2:$W$4201,"Lost")),"")</f>
        <v>1</v>
      </c>
      <c r="G114" s="12">
        <f>IFERROR(COUNTIFS('Cleaned Data'!$L$2:$L$4201,"&gt;="&amp;$A114,'Cleaned Data'!$L$2:$L$4201,"&lt;"&amp;EDATE($A114,1),'Cleaned Data'!$H$2:$H$4201,G$112,'Cleaned Data'!$W$2:$W$4201,"Won")/(COUNTIFS('Cleaned Data'!$L$2:$L$4201,"&gt;="&amp;$A114,'Cleaned Data'!$L$2:$L$4201,"&lt;"&amp;EDATE($A114,1),'Cleaned Data'!$H$2:$H$4201,G$112,'Cleaned Data'!$W$2:$W$4201,"Won")+COUNTIFS('Cleaned Data'!$L$2:$L$4201,"&gt;="&amp;$A114,'Cleaned Data'!$L$2:$L$4201,"&lt;"&amp;EDATE($A114,1),'Cleaned Data'!$H$2:$H$4201,G$112,'Cleaned Data'!$W$2:$W$4201,"Lost")),"")</f>
        <v>0.8</v>
      </c>
      <c r="H114" s="12">
        <f>IFERROR(COUNTIFS('Cleaned Data'!$L$2:$L$4201,"&gt;="&amp;$A114,'Cleaned Data'!$L$2:$L$4201,"&lt;"&amp;EDATE($A114,1),'Cleaned Data'!$H$2:$H$4201,H$112,'Cleaned Data'!$W$2:$W$4201,"Won")/(COUNTIFS('Cleaned Data'!$L$2:$L$4201,"&gt;="&amp;$A114,'Cleaned Data'!$L$2:$L$4201,"&lt;"&amp;EDATE($A114,1),'Cleaned Data'!$H$2:$H$4201,H$112,'Cleaned Data'!$W$2:$W$4201,"Won")+COUNTIFS('Cleaned Data'!$L$2:$L$4201,"&gt;="&amp;$A114,'Cleaned Data'!$L$2:$L$4201,"&lt;"&amp;EDATE($A114,1),'Cleaned Data'!$H$2:$H$4201,H$112,'Cleaned Data'!$W$2:$W$4201,"Lost")),"")</f>
        <v>1</v>
      </c>
      <c r="I114" s="12">
        <f>IFERROR(COUNTIFS('Cleaned Data'!$L$2:$L$4201,"&gt;="&amp;$A114,'Cleaned Data'!$L$2:$L$4201,"&lt;"&amp;EDATE($A114,1),'Cleaned Data'!$H$2:$H$4201,I$112,'Cleaned Data'!$W$2:$W$4201,"Won")/(COUNTIFS('Cleaned Data'!$L$2:$L$4201,"&gt;="&amp;$A114,'Cleaned Data'!$L$2:$L$4201,"&lt;"&amp;EDATE($A114,1),'Cleaned Data'!$H$2:$H$4201,I$112,'Cleaned Data'!$W$2:$W$4201,"Won")+COUNTIFS('Cleaned Data'!$L$2:$L$4201,"&gt;="&amp;$A114,'Cleaned Data'!$L$2:$L$4201,"&lt;"&amp;EDATE($A114,1),'Cleaned Data'!$H$2:$H$4201,I$112,'Cleaned Data'!$W$2:$W$4201,"Lost")),"")</f>
        <v>0.5</v>
      </c>
      <c r="J114" s="12">
        <f>IFERROR(COUNTIFS('Cleaned Data'!$L$2:$L$4201,"&gt;="&amp;$A114,'Cleaned Data'!$L$2:$L$4201,"&lt;"&amp;EDATE($A114,1),'Cleaned Data'!$H$2:$H$4201,J$112,'Cleaned Data'!$W$2:$W$4201,"Won")/(COUNTIFS('Cleaned Data'!$L$2:$L$4201,"&gt;="&amp;$A114,'Cleaned Data'!$L$2:$L$4201,"&lt;"&amp;EDATE($A114,1),'Cleaned Data'!$H$2:$H$4201,J$112,'Cleaned Data'!$W$2:$W$4201,"Won")+COUNTIFS('Cleaned Data'!$L$2:$L$4201,"&gt;="&amp;$A114,'Cleaned Data'!$L$2:$L$4201,"&lt;"&amp;EDATE($A114,1),'Cleaned Data'!$H$2:$H$4201,J$112,'Cleaned Data'!$W$2:$W$4201,"Lost")),"")</f>
        <v>0.2</v>
      </c>
      <c r="K114" s="12">
        <f>IFERROR(COUNTIFS('Cleaned Data'!$L$2:$L$4201,"&gt;="&amp;$A114,'Cleaned Data'!$L$2:$L$4201,"&lt;"&amp;EDATE($A114,1),'Cleaned Data'!$W$2:$W$4201,"Won")/(COUNTIFS('Cleaned Data'!$L$2:$L$4201,"&gt;="&amp;$A114,'Cleaned Data'!$L$2:$L$4201,"&lt;"&amp;EDATE($A114,1),'Cleaned Data'!$W$2:$W$4201,"Won")+COUNTIFS('Cleaned Data'!$L$2:$L$4201,"&gt;="&amp;$A114,'Cleaned Data'!$L$2:$L$4201,"&lt;"&amp;EDATE($A114,1),'Cleaned Data'!$W$2:$W$4201,"Lost")),"")</f>
        <v>0.625</v>
      </c>
    </row>
    <row r="115" spans="1:11">
      <c r="A115" s="22">
        <f t="shared" ref="A115:A148" si="6">EDATE(A114,1)</f>
        <v>44621</v>
      </c>
      <c r="B115" s="12">
        <f>IFERROR(COUNTIFS('Cleaned Data'!$L$2:$L$4201,"&gt;="&amp;$A115,'Cleaned Data'!$L$2:$L$4201,"&lt;"&amp;EDATE($A115,1),'Cleaned Data'!$H$2:$H$4201,B$112,'Cleaned Data'!$W$2:$W$4201,"Won")/(COUNTIFS('Cleaned Data'!$L$2:$L$4201,"&gt;="&amp;$A115,'Cleaned Data'!$L$2:$L$4201,"&lt;"&amp;EDATE($A115,1),'Cleaned Data'!$H$2:$H$4201,B$112,'Cleaned Data'!$W$2:$W$4201,"Won")+COUNTIFS('Cleaned Data'!$L$2:$L$4201,"&gt;="&amp;$A115,'Cleaned Data'!$L$2:$L$4201,"&lt;"&amp;EDATE($A115,1),'Cleaned Data'!$H$2:$H$4201,B$112,'Cleaned Data'!$W$2:$W$4201,"Lost")),"")</f>
        <v>0.6</v>
      </c>
      <c r="C115" s="12">
        <f>IFERROR(COUNTIFS('Cleaned Data'!$L$2:$L$4201,"&gt;="&amp;$A115,'Cleaned Data'!$L$2:$L$4201,"&lt;"&amp;EDATE($A115,1),'Cleaned Data'!$H$2:$H$4201,C$112,'Cleaned Data'!$W$2:$W$4201,"Won")/(COUNTIFS('Cleaned Data'!$L$2:$L$4201,"&gt;="&amp;$A115,'Cleaned Data'!$L$2:$L$4201,"&lt;"&amp;EDATE($A115,1),'Cleaned Data'!$H$2:$H$4201,C$112,'Cleaned Data'!$W$2:$W$4201,"Won")+COUNTIFS('Cleaned Data'!$L$2:$L$4201,"&gt;="&amp;$A115,'Cleaned Data'!$L$2:$L$4201,"&lt;"&amp;EDATE($A115,1),'Cleaned Data'!$H$2:$H$4201,C$112,'Cleaned Data'!$W$2:$W$4201,"Lost")),"")</f>
        <v>1</v>
      </c>
      <c r="D115" s="12">
        <f>IFERROR(COUNTIFS('Cleaned Data'!$L$2:$L$4201,"&gt;="&amp;$A115,'Cleaned Data'!$L$2:$L$4201,"&lt;"&amp;EDATE($A115,1),'Cleaned Data'!$H$2:$H$4201,D$112,'Cleaned Data'!$W$2:$W$4201,"Won")/(COUNTIFS('Cleaned Data'!$L$2:$L$4201,"&gt;="&amp;$A115,'Cleaned Data'!$L$2:$L$4201,"&lt;"&amp;EDATE($A115,1),'Cleaned Data'!$H$2:$H$4201,D$112,'Cleaned Data'!$W$2:$W$4201,"Won")+COUNTIFS('Cleaned Data'!$L$2:$L$4201,"&gt;="&amp;$A115,'Cleaned Data'!$L$2:$L$4201,"&lt;"&amp;EDATE($A115,1),'Cleaned Data'!$H$2:$H$4201,D$112,'Cleaned Data'!$W$2:$W$4201,"Lost")),"")</f>
        <v>1</v>
      </c>
      <c r="E115" s="12">
        <f>IFERROR(COUNTIFS('Cleaned Data'!$L$2:$L$4201,"&gt;="&amp;$A115,'Cleaned Data'!$L$2:$L$4201,"&lt;"&amp;EDATE($A115,1),'Cleaned Data'!$H$2:$H$4201,E$112,'Cleaned Data'!$W$2:$W$4201,"Won")/(COUNTIFS('Cleaned Data'!$L$2:$L$4201,"&gt;="&amp;$A115,'Cleaned Data'!$L$2:$L$4201,"&lt;"&amp;EDATE($A115,1),'Cleaned Data'!$H$2:$H$4201,E$112,'Cleaned Data'!$W$2:$W$4201,"Won")+COUNTIFS('Cleaned Data'!$L$2:$L$4201,"&gt;="&amp;$A115,'Cleaned Data'!$L$2:$L$4201,"&lt;"&amp;EDATE($A115,1),'Cleaned Data'!$H$2:$H$4201,E$112,'Cleaned Data'!$W$2:$W$4201,"Lost")),"")</f>
        <v>0.5</v>
      </c>
      <c r="F115" s="12">
        <f>IFERROR(COUNTIFS('Cleaned Data'!$L$2:$L$4201,"&gt;="&amp;$A115,'Cleaned Data'!$L$2:$L$4201,"&lt;"&amp;EDATE($A115,1),'Cleaned Data'!$H$2:$H$4201,F$112,'Cleaned Data'!$W$2:$W$4201,"Won")/(COUNTIFS('Cleaned Data'!$L$2:$L$4201,"&gt;="&amp;$A115,'Cleaned Data'!$L$2:$L$4201,"&lt;"&amp;EDATE($A115,1),'Cleaned Data'!$H$2:$H$4201,F$112,'Cleaned Data'!$W$2:$W$4201,"Won")+COUNTIFS('Cleaned Data'!$L$2:$L$4201,"&gt;="&amp;$A115,'Cleaned Data'!$L$2:$L$4201,"&lt;"&amp;EDATE($A115,1),'Cleaned Data'!$H$2:$H$4201,F$112,'Cleaned Data'!$W$2:$W$4201,"Lost")),"")</f>
        <v>0.75</v>
      </c>
      <c r="G115" s="12">
        <f>IFERROR(COUNTIFS('Cleaned Data'!$L$2:$L$4201,"&gt;="&amp;$A115,'Cleaned Data'!$L$2:$L$4201,"&lt;"&amp;EDATE($A115,1),'Cleaned Data'!$H$2:$H$4201,G$112,'Cleaned Data'!$W$2:$W$4201,"Won")/(COUNTIFS('Cleaned Data'!$L$2:$L$4201,"&gt;="&amp;$A115,'Cleaned Data'!$L$2:$L$4201,"&lt;"&amp;EDATE($A115,1),'Cleaned Data'!$H$2:$H$4201,G$112,'Cleaned Data'!$W$2:$W$4201,"Won")+COUNTIFS('Cleaned Data'!$L$2:$L$4201,"&gt;="&amp;$A115,'Cleaned Data'!$L$2:$L$4201,"&lt;"&amp;EDATE($A115,1),'Cleaned Data'!$H$2:$H$4201,G$112,'Cleaned Data'!$W$2:$W$4201,"Lost")),"")</f>
        <v>0.25</v>
      </c>
      <c r="H115" s="12">
        <f>IFERROR(COUNTIFS('Cleaned Data'!$L$2:$L$4201,"&gt;="&amp;$A115,'Cleaned Data'!$L$2:$L$4201,"&lt;"&amp;EDATE($A115,1),'Cleaned Data'!$H$2:$H$4201,H$112,'Cleaned Data'!$W$2:$W$4201,"Won")/(COUNTIFS('Cleaned Data'!$L$2:$L$4201,"&gt;="&amp;$A115,'Cleaned Data'!$L$2:$L$4201,"&lt;"&amp;EDATE($A115,1),'Cleaned Data'!$H$2:$H$4201,H$112,'Cleaned Data'!$W$2:$W$4201,"Won")+COUNTIFS('Cleaned Data'!$L$2:$L$4201,"&gt;="&amp;$A115,'Cleaned Data'!$L$2:$L$4201,"&lt;"&amp;EDATE($A115,1),'Cleaned Data'!$H$2:$H$4201,H$112,'Cleaned Data'!$W$2:$W$4201,"Lost")),"")</f>
        <v>0.75</v>
      </c>
      <c r="I115" s="12">
        <f>IFERROR(COUNTIFS('Cleaned Data'!$L$2:$L$4201,"&gt;="&amp;$A115,'Cleaned Data'!$L$2:$L$4201,"&lt;"&amp;EDATE($A115,1),'Cleaned Data'!$H$2:$H$4201,I$112,'Cleaned Data'!$W$2:$W$4201,"Won")/(COUNTIFS('Cleaned Data'!$L$2:$L$4201,"&gt;="&amp;$A115,'Cleaned Data'!$L$2:$L$4201,"&lt;"&amp;EDATE($A115,1),'Cleaned Data'!$H$2:$H$4201,I$112,'Cleaned Data'!$W$2:$W$4201,"Won")+COUNTIFS('Cleaned Data'!$L$2:$L$4201,"&gt;="&amp;$A115,'Cleaned Data'!$L$2:$L$4201,"&lt;"&amp;EDATE($A115,1),'Cleaned Data'!$H$2:$H$4201,I$112,'Cleaned Data'!$W$2:$W$4201,"Lost")),"")</f>
        <v>0.5</v>
      </c>
      <c r="J115" s="12">
        <f>IFERROR(COUNTIFS('Cleaned Data'!$L$2:$L$4201,"&gt;="&amp;$A115,'Cleaned Data'!$L$2:$L$4201,"&lt;"&amp;EDATE($A115,1),'Cleaned Data'!$H$2:$H$4201,J$112,'Cleaned Data'!$W$2:$W$4201,"Won")/(COUNTIFS('Cleaned Data'!$L$2:$L$4201,"&gt;="&amp;$A115,'Cleaned Data'!$L$2:$L$4201,"&lt;"&amp;EDATE($A115,1),'Cleaned Data'!$H$2:$H$4201,J$112,'Cleaned Data'!$W$2:$W$4201,"Won")+COUNTIFS('Cleaned Data'!$L$2:$L$4201,"&gt;="&amp;$A115,'Cleaned Data'!$L$2:$L$4201,"&lt;"&amp;EDATE($A115,1),'Cleaned Data'!$H$2:$H$4201,J$112,'Cleaned Data'!$W$2:$W$4201,"Lost")),"")</f>
        <v>0.66666666666666663</v>
      </c>
      <c r="K115" s="12">
        <f>IFERROR(COUNTIFS('Cleaned Data'!$L$2:$L$4201,"&gt;="&amp;$A115,'Cleaned Data'!$L$2:$L$4201,"&lt;"&amp;EDATE($A115,1),'Cleaned Data'!$W$2:$W$4201,"Won")/(COUNTIFS('Cleaned Data'!$L$2:$L$4201,"&gt;="&amp;$A115,'Cleaned Data'!$L$2:$L$4201,"&lt;"&amp;EDATE($A115,1),'Cleaned Data'!$W$2:$W$4201,"Won")+COUNTIFS('Cleaned Data'!$L$2:$L$4201,"&gt;="&amp;$A115,'Cleaned Data'!$L$2:$L$4201,"&lt;"&amp;EDATE($A115,1),'Cleaned Data'!$W$2:$W$4201,"Lost")),"")</f>
        <v>0.66666666666666663</v>
      </c>
    </row>
    <row r="116" spans="1:11">
      <c r="A116" s="22">
        <f t="shared" si="6"/>
        <v>44652</v>
      </c>
      <c r="B116" s="12">
        <f>IFERROR(COUNTIFS('Cleaned Data'!$L$2:$L$4201,"&gt;="&amp;$A116,'Cleaned Data'!$L$2:$L$4201,"&lt;"&amp;EDATE($A116,1),'Cleaned Data'!$H$2:$H$4201,B$112,'Cleaned Data'!$W$2:$W$4201,"Won")/(COUNTIFS('Cleaned Data'!$L$2:$L$4201,"&gt;="&amp;$A116,'Cleaned Data'!$L$2:$L$4201,"&lt;"&amp;EDATE($A116,1),'Cleaned Data'!$H$2:$H$4201,B$112,'Cleaned Data'!$W$2:$W$4201,"Won")+COUNTIFS('Cleaned Data'!$L$2:$L$4201,"&gt;="&amp;$A116,'Cleaned Data'!$L$2:$L$4201,"&lt;"&amp;EDATE($A116,1),'Cleaned Data'!$H$2:$H$4201,B$112,'Cleaned Data'!$W$2:$W$4201,"Lost")),"")</f>
        <v>0.25</v>
      </c>
      <c r="C116" s="12">
        <f>IFERROR(COUNTIFS('Cleaned Data'!$L$2:$L$4201,"&gt;="&amp;$A116,'Cleaned Data'!$L$2:$L$4201,"&lt;"&amp;EDATE($A116,1),'Cleaned Data'!$H$2:$H$4201,C$112,'Cleaned Data'!$W$2:$W$4201,"Won")/(COUNTIFS('Cleaned Data'!$L$2:$L$4201,"&gt;="&amp;$A116,'Cleaned Data'!$L$2:$L$4201,"&lt;"&amp;EDATE($A116,1),'Cleaned Data'!$H$2:$H$4201,C$112,'Cleaned Data'!$W$2:$W$4201,"Won")+COUNTIFS('Cleaned Data'!$L$2:$L$4201,"&gt;="&amp;$A116,'Cleaned Data'!$L$2:$L$4201,"&lt;"&amp;EDATE($A116,1),'Cleaned Data'!$H$2:$H$4201,C$112,'Cleaned Data'!$W$2:$W$4201,"Lost")),"")</f>
        <v>0.83333333333333337</v>
      </c>
      <c r="D116" s="12">
        <f>IFERROR(COUNTIFS('Cleaned Data'!$L$2:$L$4201,"&gt;="&amp;$A116,'Cleaned Data'!$L$2:$L$4201,"&lt;"&amp;EDATE($A116,1),'Cleaned Data'!$H$2:$H$4201,D$112,'Cleaned Data'!$W$2:$W$4201,"Won")/(COUNTIFS('Cleaned Data'!$L$2:$L$4201,"&gt;="&amp;$A116,'Cleaned Data'!$L$2:$L$4201,"&lt;"&amp;EDATE($A116,1),'Cleaned Data'!$H$2:$H$4201,D$112,'Cleaned Data'!$W$2:$W$4201,"Won")+COUNTIFS('Cleaned Data'!$L$2:$L$4201,"&gt;="&amp;$A116,'Cleaned Data'!$L$2:$L$4201,"&lt;"&amp;EDATE($A116,1),'Cleaned Data'!$H$2:$H$4201,D$112,'Cleaned Data'!$W$2:$W$4201,"Lost")),"")</f>
        <v>0.5</v>
      </c>
      <c r="E116" s="12">
        <f>IFERROR(COUNTIFS('Cleaned Data'!$L$2:$L$4201,"&gt;="&amp;$A116,'Cleaned Data'!$L$2:$L$4201,"&lt;"&amp;EDATE($A116,1),'Cleaned Data'!$H$2:$H$4201,E$112,'Cleaned Data'!$W$2:$W$4201,"Won")/(COUNTIFS('Cleaned Data'!$L$2:$L$4201,"&gt;="&amp;$A116,'Cleaned Data'!$L$2:$L$4201,"&lt;"&amp;EDATE($A116,1),'Cleaned Data'!$H$2:$H$4201,E$112,'Cleaned Data'!$W$2:$W$4201,"Won")+COUNTIFS('Cleaned Data'!$L$2:$L$4201,"&gt;="&amp;$A116,'Cleaned Data'!$L$2:$L$4201,"&lt;"&amp;EDATE($A116,1),'Cleaned Data'!$H$2:$H$4201,E$112,'Cleaned Data'!$W$2:$W$4201,"Lost")),"")</f>
        <v>1</v>
      </c>
      <c r="F116" s="12">
        <f>IFERROR(COUNTIFS('Cleaned Data'!$L$2:$L$4201,"&gt;="&amp;$A116,'Cleaned Data'!$L$2:$L$4201,"&lt;"&amp;EDATE($A116,1),'Cleaned Data'!$H$2:$H$4201,F$112,'Cleaned Data'!$W$2:$W$4201,"Won")/(COUNTIFS('Cleaned Data'!$L$2:$L$4201,"&gt;="&amp;$A116,'Cleaned Data'!$L$2:$L$4201,"&lt;"&amp;EDATE($A116,1),'Cleaned Data'!$H$2:$H$4201,F$112,'Cleaned Data'!$W$2:$W$4201,"Won")+COUNTIFS('Cleaned Data'!$L$2:$L$4201,"&gt;="&amp;$A116,'Cleaned Data'!$L$2:$L$4201,"&lt;"&amp;EDATE($A116,1),'Cleaned Data'!$H$2:$H$4201,F$112,'Cleaned Data'!$W$2:$W$4201,"Lost")),"")</f>
        <v>1</v>
      </c>
      <c r="G116" s="12">
        <f>IFERROR(COUNTIFS('Cleaned Data'!$L$2:$L$4201,"&gt;="&amp;$A116,'Cleaned Data'!$L$2:$L$4201,"&lt;"&amp;EDATE($A116,1),'Cleaned Data'!$H$2:$H$4201,G$112,'Cleaned Data'!$W$2:$W$4201,"Won")/(COUNTIFS('Cleaned Data'!$L$2:$L$4201,"&gt;="&amp;$A116,'Cleaned Data'!$L$2:$L$4201,"&lt;"&amp;EDATE($A116,1),'Cleaned Data'!$H$2:$H$4201,G$112,'Cleaned Data'!$W$2:$W$4201,"Won")+COUNTIFS('Cleaned Data'!$L$2:$L$4201,"&gt;="&amp;$A116,'Cleaned Data'!$L$2:$L$4201,"&lt;"&amp;EDATE($A116,1),'Cleaned Data'!$H$2:$H$4201,G$112,'Cleaned Data'!$W$2:$W$4201,"Lost")),"")</f>
        <v>0.66666666666666663</v>
      </c>
      <c r="H116" s="12">
        <f>IFERROR(COUNTIFS('Cleaned Data'!$L$2:$L$4201,"&gt;="&amp;$A116,'Cleaned Data'!$L$2:$L$4201,"&lt;"&amp;EDATE($A116,1),'Cleaned Data'!$H$2:$H$4201,H$112,'Cleaned Data'!$W$2:$W$4201,"Won")/(COUNTIFS('Cleaned Data'!$L$2:$L$4201,"&gt;="&amp;$A116,'Cleaned Data'!$L$2:$L$4201,"&lt;"&amp;EDATE($A116,1),'Cleaned Data'!$H$2:$H$4201,H$112,'Cleaned Data'!$W$2:$W$4201,"Won")+COUNTIFS('Cleaned Data'!$L$2:$L$4201,"&gt;="&amp;$A116,'Cleaned Data'!$L$2:$L$4201,"&lt;"&amp;EDATE($A116,1),'Cleaned Data'!$H$2:$H$4201,H$112,'Cleaned Data'!$W$2:$W$4201,"Lost")),"")</f>
        <v>1</v>
      </c>
      <c r="I116" s="12">
        <f>IFERROR(COUNTIFS('Cleaned Data'!$L$2:$L$4201,"&gt;="&amp;$A116,'Cleaned Data'!$L$2:$L$4201,"&lt;"&amp;EDATE($A116,1),'Cleaned Data'!$H$2:$H$4201,I$112,'Cleaned Data'!$W$2:$W$4201,"Won")/(COUNTIFS('Cleaned Data'!$L$2:$L$4201,"&gt;="&amp;$A116,'Cleaned Data'!$L$2:$L$4201,"&lt;"&amp;EDATE($A116,1),'Cleaned Data'!$H$2:$H$4201,I$112,'Cleaned Data'!$W$2:$W$4201,"Won")+COUNTIFS('Cleaned Data'!$L$2:$L$4201,"&gt;="&amp;$A116,'Cleaned Data'!$L$2:$L$4201,"&lt;"&amp;EDATE($A116,1),'Cleaned Data'!$H$2:$H$4201,I$112,'Cleaned Data'!$W$2:$W$4201,"Lost")),"")</f>
        <v>1</v>
      </c>
      <c r="J116" s="12">
        <f>IFERROR(COUNTIFS('Cleaned Data'!$L$2:$L$4201,"&gt;="&amp;$A116,'Cleaned Data'!$L$2:$L$4201,"&lt;"&amp;EDATE($A116,1),'Cleaned Data'!$H$2:$H$4201,J$112,'Cleaned Data'!$W$2:$W$4201,"Won")/(COUNTIFS('Cleaned Data'!$L$2:$L$4201,"&gt;="&amp;$A116,'Cleaned Data'!$L$2:$L$4201,"&lt;"&amp;EDATE($A116,1),'Cleaned Data'!$H$2:$H$4201,J$112,'Cleaned Data'!$W$2:$W$4201,"Won")+COUNTIFS('Cleaned Data'!$L$2:$L$4201,"&gt;="&amp;$A116,'Cleaned Data'!$L$2:$L$4201,"&lt;"&amp;EDATE($A116,1),'Cleaned Data'!$H$2:$H$4201,J$112,'Cleaned Data'!$W$2:$W$4201,"Lost")),"")</f>
        <v>0.66666666666666663</v>
      </c>
      <c r="K116" s="12">
        <f>IFERROR(COUNTIFS('Cleaned Data'!$L$2:$L$4201,"&gt;="&amp;$A116,'Cleaned Data'!$L$2:$L$4201,"&lt;"&amp;EDATE($A116,1),'Cleaned Data'!$W$2:$W$4201,"Won")/(COUNTIFS('Cleaned Data'!$L$2:$L$4201,"&gt;="&amp;$A116,'Cleaned Data'!$L$2:$L$4201,"&lt;"&amp;EDATE($A116,1),'Cleaned Data'!$W$2:$W$4201,"Won")+COUNTIFS('Cleaned Data'!$L$2:$L$4201,"&gt;="&amp;$A116,'Cleaned Data'!$L$2:$L$4201,"&lt;"&amp;EDATE($A116,1),'Cleaned Data'!$W$2:$W$4201,"Lost")),"")</f>
        <v>0.70588235294117652</v>
      </c>
    </row>
    <row r="117" spans="1:11">
      <c r="A117" s="22">
        <f t="shared" si="6"/>
        <v>44682</v>
      </c>
      <c r="B117" s="12">
        <f>IFERROR(COUNTIFS('Cleaned Data'!$L$2:$L$4201,"&gt;="&amp;$A117,'Cleaned Data'!$L$2:$L$4201,"&lt;"&amp;EDATE($A117,1),'Cleaned Data'!$H$2:$H$4201,B$112,'Cleaned Data'!$W$2:$W$4201,"Won")/(COUNTIFS('Cleaned Data'!$L$2:$L$4201,"&gt;="&amp;$A117,'Cleaned Data'!$L$2:$L$4201,"&lt;"&amp;EDATE($A117,1),'Cleaned Data'!$H$2:$H$4201,B$112,'Cleaned Data'!$W$2:$W$4201,"Won")+COUNTIFS('Cleaned Data'!$L$2:$L$4201,"&gt;="&amp;$A117,'Cleaned Data'!$L$2:$L$4201,"&lt;"&amp;EDATE($A117,1),'Cleaned Data'!$H$2:$H$4201,B$112,'Cleaned Data'!$W$2:$W$4201,"Lost")),"")</f>
        <v>0</v>
      </c>
      <c r="C117" s="12">
        <f>IFERROR(COUNTIFS('Cleaned Data'!$L$2:$L$4201,"&gt;="&amp;$A117,'Cleaned Data'!$L$2:$L$4201,"&lt;"&amp;EDATE($A117,1),'Cleaned Data'!$H$2:$H$4201,C$112,'Cleaned Data'!$W$2:$W$4201,"Won")/(COUNTIFS('Cleaned Data'!$L$2:$L$4201,"&gt;="&amp;$A117,'Cleaned Data'!$L$2:$L$4201,"&lt;"&amp;EDATE($A117,1),'Cleaned Data'!$H$2:$H$4201,C$112,'Cleaned Data'!$W$2:$W$4201,"Won")+COUNTIFS('Cleaned Data'!$L$2:$L$4201,"&gt;="&amp;$A117,'Cleaned Data'!$L$2:$L$4201,"&lt;"&amp;EDATE($A117,1),'Cleaned Data'!$H$2:$H$4201,C$112,'Cleaned Data'!$W$2:$W$4201,"Lost")),"")</f>
        <v>0</v>
      </c>
      <c r="D117" s="12">
        <f>IFERROR(COUNTIFS('Cleaned Data'!$L$2:$L$4201,"&gt;="&amp;$A117,'Cleaned Data'!$L$2:$L$4201,"&lt;"&amp;EDATE($A117,1),'Cleaned Data'!$H$2:$H$4201,D$112,'Cleaned Data'!$W$2:$W$4201,"Won")/(COUNTIFS('Cleaned Data'!$L$2:$L$4201,"&gt;="&amp;$A117,'Cleaned Data'!$L$2:$L$4201,"&lt;"&amp;EDATE($A117,1),'Cleaned Data'!$H$2:$H$4201,D$112,'Cleaned Data'!$W$2:$W$4201,"Won")+COUNTIFS('Cleaned Data'!$L$2:$L$4201,"&gt;="&amp;$A117,'Cleaned Data'!$L$2:$L$4201,"&lt;"&amp;EDATE($A117,1),'Cleaned Data'!$H$2:$H$4201,D$112,'Cleaned Data'!$W$2:$W$4201,"Lost")),"")</f>
        <v>0.16666666666666666</v>
      </c>
      <c r="E117" s="12">
        <f>IFERROR(COUNTIFS('Cleaned Data'!$L$2:$L$4201,"&gt;="&amp;$A117,'Cleaned Data'!$L$2:$L$4201,"&lt;"&amp;EDATE($A117,1),'Cleaned Data'!$H$2:$H$4201,E$112,'Cleaned Data'!$W$2:$W$4201,"Won")/(COUNTIFS('Cleaned Data'!$L$2:$L$4201,"&gt;="&amp;$A117,'Cleaned Data'!$L$2:$L$4201,"&lt;"&amp;EDATE($A117,1),'Cleaned Data'!$H$2:$H$4201,E$112,'Cleaned Data'!$W$2:$W$4201,"Won")+COUNTIFS('Cleaned Data'!$L$2:$L$4201,"&gt;="&amp;$A117,'Cleaned Data'!$L$2:$L$4201,"&lt;"&amp;EDATE($A117,1),'Cleaned Data'!$H$2:$H$4201,E$112,'Cleaned Data'!$W$2:$W$4201,"Lost")),"")</f>
        <v>0</v>
      </c>
      <c r="F117" s="12">
        <f>IFERROR(COUNTIFS('Cleaned Data'!$L$2:$L$4201,"&gt;="&amp;$A117,'Cleaned Data'!$L$2:$L$4201,"&lt;"&amp;EDATE($A117,1),'Cleaned Data'!$H$2:$H$4201,F$112,'Cleaned Data'!$W$2:$W$4201,"Won")/(COUNTIFS('Cleaned Data'!$L$2:$L$4201,"&gt;="&amp;$A117,'Cleaned Data'!$L$2:$L$4201,"&lt;"&amp;EDATE($A117,1),'Cleaned Data'!$H$2:$H$4201,F$112,'Cleaned Data'!$W$2:$W$4201,"Won")+COUNTIFS('Cleaned Data'!$L$2:$L$4201,"&gt;="&amp;$A117,'Cleaned Data'!$L$2:$L$4201,"&lt;"&amp;EDATE($A117,1),'Cleaned Data'!$H$2:$H$4201,F$112,'Cleaned Data'!$W$2:$W$4201,"Lost")),"")</f>
        <v>0.4</v>
      </c>
      <c r="G117" s="12">
        <f>IFERROR(COUNTIFS('Cleaned Data'!$L$2:$L$4201,"&gt;="&amp;$A117,'Cleaned Data'!$L$2:$L$4201,"&lt;"&amp;EDATE($A117,1),'Cleaned Data'!$H$2:$H$4201,G$112,'Cleaned Data'!$W$2:$W$4201,"Won")/(COUNTIFS('Cleaned Data'!$L$2:$L$4201,"&gt;="&amp;$A117,'Cleaned Data'!$L$2:$L$4201,"&lt;"&amp;EDATE($A117,1),'Cleaned Data'!$H$2:$H$4201,G$112,'Cleaned Data'!$W$2:$W$4201,"Won")+COUNTIFS('Cleaned Data'!$L$2:$L$4201,"&gt;="&amp;$A117,'Cleaned Data'!$L$2:$L$4201,"&lt;"&amp;EDATE($A117,1),'Cleaned Data'!$H$2:$H$4201,G$112,'Cleaned Data'!$W$2:$W$4201,"Lost")),"")</f>
        <v>1</v>
      </c>
      <c r="H117" s="12">
        <f>IFERROR(COUNTIFS('Cleaned Data'!$L$2:$L$4201,"&gt;="&amp;$A117,'Cleaned Data'!$L$2:$L$4201,"&lt;"&amp;EDATE($A117,1),'Cleaned Data'!$H$2:$H$4201,H$112,'Cleaned Data'!$W$2:$W$4201,"Won")/(COUNTIFS('Cleaned Data'!$L$2:$L$4201,"&gt;="&amp;$A117,'Cleaned Data'!$L$2:$L$4201,"&lt;"&amp;EDATE($A117,1),'Cleaned Data'!$H$2:$H$4201,H$112,'Cleaned Data'!$W$2:$W$4201,"Won")+COUNTIFS('Cleaned Data'!$L$2:$L$4201,"&gt;="&amp;$A117,'Cleaned Data'!$L$2:$L$4201,"&lt;"&amp;EDATE($A117,1),'Cleaned Data'!$H$2:$H$4201,H$112,'Cleaned Data'!$W$2:$W$4201,"Lost")),"")</f>
        <v>0.5</v>
      </c>
      <c r="I117" s="12">
        <f>IFERROR(COUNTIFS('Cleaned Data'!$L$2:$L$4201,"&gt;="&amp;$A117,'Cleaned Data'!$L$2:$L$4201,"&lt;"&amp;EDATE($A117,1),'Cleaned Data'!$H$2:$H$4201,I$112,'Cleaned Data'!$W$2:$W$4201,"Won")/(COUNTIFS('Cleaned Data'!$L$2:$L$4201,"&gt;="&amp;$A117,'Cleaned Data'!$L$2:$L$4201,"&lt;"&amp;EDATE($A117,1),'Cleaned Data'!$H$2:$H$4201,I$112,'Cleaned Data'!$W$2:$W$4201,"Won")+COUNTIFS('Cleaned Data'!$L$2:$L$4201,"&gt;="&amp;$A117,'Cleaned Data'!$L$2:$L$4201,"&lt;"&amp;EDATE($A117,1),'Cleaned Data'!$H$2:$H$4201,I$112,'Cleaned Data'!$W$2:$W$4201,"Lost")),"")</f>
        <v>0.75</v>
      </c>
      <c r="J117" s="12">
        <f>IFERROR(COUNTIFS('Cleaned Data'!$L$2:$L$4201,"&gt;="&amp;$A117,'Cleaned Data'!$L$2:$L$4201,"&lt;"&amp;EDATE($A117,1),'Cleaned Data'!$H$2:$H$4201,J$112,'Cleaned Data'!$W$2:$W$4201,"Won")/(COUNTIFS('Cleaned Data'!$L$2:$L$4201,"&gt;="&amp;$A117,'Cleaned Data'!$L$2:$L$4201,"&lt;"&amp;EDATE($A117,1),'Cleaned Data'!$H$2:$H$4201,J$112,'Cleaned Data'!$W$2:$W$4201,"Won")+COUNTIFS('Cleaned Data'!$L$2:$L$4201,"&gt;="&amp;$A117,'Cleaned Data'!$L$2:$L$4201,"&lt;"&amp;EDATE($A117,1),'Cleaned Data'!$H$2:$H$4201,J$112,'Cleaned Data'!$W$2:$W$4201,"Lost")),"")</f>
        <v>0.5</v>
      </c>
      <c r="K117" s="12">
        <f>IFERROR(COUNTIFS('Cleaned Data'!$L$2:$L$4201,"&gt;="&amp;$A117,'Cleaned Data'!$L$2:$L$4201,"&lt;"&amp;EDATE($A117,1),'Cleaned Data'!$W$2:$W$4201,"Won")/(COUNTIFS('Cleaned Data'!$L$2:$L$4201,"&gt;="&amp;$A117,'Cleaned Data'!$L$2:$L$4201,"&lt;"&amp;EDATE($A117,1),'Cleaned Data'!$W$2:$W$4201,"Won")+COUNTIFS('Cleaned Data'!$L$2:$L$4201,"&gt;="&amp;$A117,'Cleaned Data'!$L$2:$L$4201,"&lt;"&amp;EDATE($A117,1),'Cleaned Data'!$W$2:$W$4201,"Lost")),"")</f>
        <v>0.45945945945945948</v>
      </c>
    </row>
    <row r="118" spans="1:11">
      <c r="A118" s="22">
        <f t="shared" si="6"/>
        <v>44713</v>
      </c>
      <c r="B118" s="12">
        <f>IFERROR(COUNTIFS('Cleaned Data'!$L$2:$L$4201,"&gt;="&amp;$A118,'Cleaned Data'!$L$2:$L$4201,"&lt;"&amp;EDATE($A118,1),'Cleaned Data'!$H$2:$H$4201,B$112,'Cleaned Data'!$W$2:$W$4201,"Won")/(COUNTIFS('Cleaned Data'!$L$2:$L$4201,"&gt;="&amp;$A118,'Cleaned Data'!$L$2:$L$4201,"&lt;"&amp;EDATE($A118,1),'Cleaned Data'!$H$2:$H$4201,B$112,'Cleaned Data'!$W$2:$W$4201,"Won")+COUNTIFS('Cleaned Data'!$L$2:$L$4201,"&gt;="&amp;$A118,'Cleaned Data'!$L$2:$L$4201,"&lt;"&amp;EDATE($A118,1),'Cleaned Data'!$H$2:$H$4201,B$112,'Cleaned Data'!$W$2:$W$4201,"Lost")),"")</f>
        <v>0.4</v>
      </c>
      <c r="C118" s="12" t="str">
        <f>IFERROR(COUNTIFS('Cleaned Data'!$L$2:$L$4201,"&gt;="&amp;$A118,'Cleaned Data'!$L$2:$L$4201,"&lt;"&amp;EDATE($A118,1),'Cleaned Data'!$H$2:$H$4201,C$112,'Cleaned Data'!$W$2:$W$4201,"Won")/(COUNTIFS('Cleaned Data'!$L$2:$L$4201,"&gt;="&amp;$A118,'Cleaned Data'!$L$2:$L$4201,"&lt;"&amp;EDATE($A118,1),'Cleaned Data'!$H$2:$H$4201,C$112,'Cleaned Data'!$W$2:$W$4201,"Won")+COUNTIFS('Cleaned Data'!$L$2:$L$4201,"&gt;="&amp;$A118,'Cleaned Data'!$L$2:$L$4201,"&lt;"&amp;EDATE($A118,1),'Cleaned Data'!$H$2:$H$4201,C$112,'Cleaned Data'!$W$2:$W$4201,"Lost")),"")</f>
        <v/>
      </c>
      <c r="D118" s="12">
        <f>IFERROR(COUNTIFS('Cleaned Data'!$L$2:$L$4201,"&gt;="&amp;$A118,'Cleaned Data'!$L$2:$L$4201,"&lt;"&amp;EDATE($A118,1),'Cleaned Data'!$H$2:$H$4201,D$112,'Cleaned Data'!$W$2:$W$4201,"Won")/(COUNTIFS('Cleaned Data'!$L$2:$L$4201,"&gt;="&amp;$A118,'Cleaned Data'!$L$2:$L$4201,"&lt;"&amp;EDATE($A118,1),'Cleaned Data'!$H$2:$H$4201,D$112,'Cleaned Data'!$W$2:$W$4201,"Won")+COUNTIFS('Cleaned Data'!$L$2:$L$4201,"&gt;="&amp;$A118,'Cleaned Data'!$L$2:$L$4201,"&lt;"&amp;EDATE($A118,1),'Cleaned Data'!$H$2:$H$4201,D$112,'Cleaned Data'!$W$2:$W$4201,"Lost")),"")</f>
        <v>0.6</v>
      </c>
      <c r="E118" s="12">
        <f>IFERROR(COUNTIFS('Cleaned Data'!$L$2:$L$4201,"&gt;="&amp;$A118,'Cleaned Data'!$L$2:$L$4201,"&lt;"&amp;EDATE($A118,1),'Cleaned Data'!$H$2:$H$4201,E$112,'Cleaned Data'!$W$2:$W$4201,"Won")/(COUNTIFS('Cleaned Data'!$L$2:$L$4201,"&gt;="&amp;$A118,'Cleaned Data'!$L$2:$L$4201,"&lt;"&amp;EDATE($A118,1),'Cleaned Data'!$H$2:$H$4201,E$112,'Cleaned Data'!$W$2:$W$4201,"Won")+COUNTIFS('Cleaned Data'!$L$2:$L$4201,"&gt;="&amp;$A118,'Cleaned Data'!$L$2:$L$4201,"&lt;"&amp;EDATE($A118,1),'Cleaned Data'!$H$2:$H$4201,E$112,'Cleaned Data'!$W$2:$W$4201,"Lost")),"")</f>
        <v>0.75</v>
      </c>
      <c r="F118" s="12">
        <f>IFERROR(COUNTIFS('Cleaned Data'!$L$2:$L$4201,"&gt;="&amp;$A118,'Cleaned Data'!$L$2:$L$4201,"&lt;"&amp;EDATE($A118,1),'Cleaned Data'!$H$2:$H$4201,F$112,'Cleaned Data'!$W$2:$W$4201,"Won")/(COUNTIFS('Cleaned Data'!$L$2:$L$4201,"&gt;="&amp;$A118,'Cleaned Data'!$L$2:$L$4201,"&lt;"&amp;EDATE($A118,1),'Cleaned Data'!$H$2:$H$4201,F$112,'Cleaned Data'!$W$2:$W$4201,"Won")+COUNTIFS('Cleaned Data'!$L$2:$L$4201,"&gt;="&amp;$A118,'Cleaned Data'!$L$2:$L$4201,"&lt;"&amp;EDATE($A118,1),'Cleaned Data'!$H$2:$H$4201,F$112,'Cleaned Data'!$W$2:$W$4201,"Lost")),"")</f>
        <v>0.75</v>
      </c>
      <c r="G118" s="12" t="str">
        <f>IFERROR(COUNTIFS('Cleaned Data'!$L$2:$L$4201,"&gt;="&amp;$A118,'Cleaned Data'!$L$2:$L$4201,"&lt;"&amp;EDATE($A118,1),'Cleaned Data'!$H$2:$H$4201,G$112,'Cleaned Data'!$W$2:$W$4201,"Won")/(COUNTIFS('Cleaned Data'!$L$2:$L$4201,"&gt;="&amp;$A118,'Cleaned Data'!$L$2:$L$4201,"&lt;"&amp;EDATE($A118,1),'Cleaned Data'!$H$2:$H$4201,G$112,'Cleaned Data'!$W$2:$W$4201,"Won")+COUNTIFS('Cleaned Data'!$L$2:$L$4201,"&gt;="&amp;$A118,'Cleaned Data'!$L$2:$L$4201,"&lt;"&amp;EDATE($A118,1),'Cleaned Data'!$H$2:$H$4201,G$112,'Cleaned Data'!$W$2:$W$4201,"Lost")),"")</f>
        <v/>
      </c>
      <c r="H118" s="12">
        <f>IFERROR(COUNTIFS('Cleaned Data'!$L$2:$L$4201,"&gt;="&amp;$A118,'Cleaned Data'!$L$2:$L$4201,"&lt;"&amp;EDATE($A118,1),'Cleaned Data'!$H$2:$H$4201,H$112,'Cleaned Data'!$W$2:$W$4201,"Won")/(COUNTIFS('Cleaned Data'!$L$2:$L$4201,"&gt;="&amp;$A118,'Cleaned Data'!$L$2:$L$4201,"&lt;"&amp;EDATE($A118,1),'Cleaned Data'!$H$2:$H$4201,H$112,'Cleaned Data'!$W$2:$W$4201,"Won")+COUNTIFS('Cleaned Data'!$L$2:$L$4201,"&gt;="&amp;$A118,'Cleaned Data'!$L$2:$L$4201,"&lt;"&amp;EDATE($A118,1),'Cleaned Data'!$H$2:$H$4201,H$112,'Cleaned Data'!$W$2:$W$4201,"Lost")),"")</f>
        <v>0.66666666666666663</v>
      </c>
      <c r="I118" s="12">
        <f>IFERROR(COUNTIFS('Cleaned Data'!$L$2:$L$4201,"&gt;="&amp;$A118,'Cleaned Data'!$L$2:$L$4201,"&lt;"&amp;EDATE($A118,1),'Cleaned Data'!$H$2:$H$4201,I$112,'Cleaned Data'!$W$2:$W$4201,"Won")/(COUNTIFS('Cleaned Data'!$L$2:$L$4201,"&gt;="&amp;$A118,'Cleaned Data'!$L$2:$L$4201,"&lt;"&amp;EDATE($A118,1),'Cleaned Data'!$H$2:$H$4201,I$112,'Cleaned Data'!$W$2:$W$4201,"Won")+COUNTIFS('Cleaned Data'!$L$2:$L$4201,"&gt;="&amp;$A118,'Cleaned Data'!$L$2:$L$4201,"&lt;"&amp;EDATE($A118,1),'Cleaned Data'!$H$2:$H$4201,I$112,'Cleaned Data'!$W$2:$W$4201,"Lost")),"")</f>
        <v>0.66666666666666663</v>
      </c>
      <c r="J118" s="12">
        <f>IFERROR(COUNTIFS('Cleaned Data'!$L$2:$L$4201,"&gt;="&amp;$A118,'Cleaned Data'!$L$2:$L$4201,"&lt;"&amp;EDATE($A118,1),'Cleaned Data'!$H$2:$H$4201,J$112,'Cleaned Data'!$W$2:$W$4201,"Won")/(COUNTIFS('Cleaned Data'!$L$2:$L$4201,"&gt;="&amp;$A118,'Cleaned Data'!$L$2:$L$4201,"&lt;"&amp;EDATE($A118,1),'Cleaned Data'!$H$2:$H$4201,J$112,'Cleaned Data'!$W$2:$W$4201,"Won")+COUNTIFS('Cleaned Data'!$L$2:$L$4201,"&gt;="&amp;$A118,'Cleaned Data'!$L$2:$L$4201,"&lt;"&amp;EDATE($A118,1),'Cleaned Data'!$H$2:$H$4201,J$112,'Cleaned Data'!$W$2:$W$4201,"Lost")),"")</f>
        <v>0</v>
      </c>
      <c r="K118" s="12">
        <f>IFERROR(COUNTIFS('Cleaned Data'!$L$2:$L$4201,"&gt;="&amp;$A118,'Cleaned Data'!$L$2:$L$4201,"&lt;"&amp;EDATE($A118,1),'Cleaned Data'!$W$2:$W$4201,"Won")/(COUNTIFS('Cleaned Data'!$L$2:$L$4201,"&gt;="&amp;$A118,'Cleaned Data'!$L$2:$L$4201,"&lt;"&amp;EDATE($A118,1),'Cleaned Data'!$W$2:$W$4201,"Won")+COUNTIFS('Cleaned Data'!$L$2:$L$4201,"&gt;="&amp;$A118,'Cleaned Data'!$L$2:$L$4201,"&lt;"&amp;EDATE($A118,1),'Cleaned Data'!$W$2:$W$4201,"Lost")),"")</f>
        <v>0.6</v>
      </c>
    </row>
    <row r="119" spans="1:11">
      <c r="A119" s="22">
        <f t="shared" si="6"/>
        <v>44743</v>
      </c>
      <c r="B119" s="12">
        <f>IFERROR(COUNTIFS('Cleaned Data'!$L$2:$L$4201,"&gt;="&amp;$A119,'Cleaned Data'!$L$2:$L$4201,"&lt;"&amp;EDATE($A119,1),'Cleaned Data'!$H$2:$H$4201,B$112,'Cleaned Data'!$W$2:$W$4201,"Won")/(COUNTIFS('Cleaned Data'!$L$2:$L$4201,"&gt;="&amp;$A119,'Cleaned Data'!$L$2:$L$4201,"&lt;"&amp;EDATE($A119,1),'Cleaned Data'!$H$2:$H$4201,B$112,'Cleaned Data'!$W$2:$W$4201,"Won")+COUNTIFS('Cleaned Data'!$L$2:$L$4201,"&gt;="&amp;$A119,'Cleaned Data'!$L$2:$L$4201,"&lt;"&amp;EDATE($A119,1),'Cleaned Data'!$H$2:$H$4201,B$112,'Cleaned Data'!$W$2:$W$4201,"Lost")),"")</f>
        <v>0.5</v>
      </c>
      <c r="C119" s="12">
        <f>IFERROR(COUNTIFS('Cleaned Data'!$L$2:$L$4201,"&gt;="&amp;$A119,'Cleaned Data'!$L$2:$L$4201,"&lt;"&amp;EDATE($A119,1),'Cleaned Data'!$H$2:$H$4201,C$112,'Cleaned Data'!$W$2:$W$4201,"Won")/(COUNTIFS('Cleaned Data'!$L$2:$L$4201,"&gt;="&amp;$A119,'Cleaned Data'!$L$2:$L$4201,"&lt;"&amp;EDATE($A119,1),'Cleaned Data'!$H$2:$H$4201,C$112,'Cleaned Data'!$W$2:$W$4201,"Won")+COUNTIFS('Cleaned Data'!$L$2:$L$4201,"&gt;="&amp;$A119,'Cleaned Data'!$L$2:$L$4201,"&lt;"&amp;EDATE($A119,1),'Cleaned Data'!$H$2:$H$4201,C$112,'Cleaned Data'!$W$2:$W$4201,"Lost")),"")</f>
        <v>0.6</v>
      </c>
      <c r="D119" s="12">
        <f>IFERROR(COUNTIFS('Cleaned Data'!$L$2:$L$4201,"&gt;="&amp;$A119,'Cleaned Data'!$L$2:$L$4201,"&lt;"&amp;EDATE($A119,1),'Cleaned Data'!$H$2:$H$4201,D$112,'Cleaned Data'!$W$2:$W$4201,"Won")/(COUNTIFS('Cleaned Data'!$L$2:$L$4201,"&gt;="&amp;$A119,'Cleaned Data'!$L$2:$L$4201,"&lt;"&amp;EDATE($A119,1),'Cleaned Data'!$H$2:$H$4201,D$112,'Cleaned Data'!$W$2:$W$4201,"Won")+COUNTIFS('Cleaned Data'!$L$2:$L$4201,"&gt;="&amp;$A119,'Cleaned Data'!$L$2:$L$4201,"&lt;"&amp;EDATE($A119,1),'Cleaned Data'!$H$2:$H$4201,D$112,'Cleaned Data'!$W$2:$W$4201,"Lost")),"")</f>
        <v>0.5</v>
      </c>
      <c r="E119" s="12">
        <f>IFERROR(COUNTIFS('Cleaned Data'!$L$2:$L$4201,"&gt;="&amp;$A119,'Cleaned Data'!$L$2:$L$4201,"&lt;"&amp;EDATE($A119,1),'Cleaned Data'!$H$2:$H$4201,E$112,'Cleaned Data'!$W$2:$W$4201,"Won")/(COUNTIFS('Cleaned Data'!$L$2:$L$4201,"&gt;="&amp;$A119,'Cleaned Data'!$L$2:$L$4201,"&lt;"&amp;EDATE($A119,1),'Cleaned Data'!$H$2:$H$4201,E$112,'Cleaned Data'!$W$2:$W$4201,"Won")+COUNTIFS('Cleaned Data'!$L$2:$L$4201,"&gt;="&amp;$A119,'Cleaned Data'!$L$2:$L$4201,"&lt;"&amp;EDATE($A119,1),'Cleaned Data'!$H$2:$H$4201,E$112,'Cleaned Data'!$W$2:$W$4201,"Lost")),"")</f>
        <v>0.33333333333333331</v>
      </c>
      <c r="F119" s="12">
        <f>IFERROR(COUNTIFS('Cleaned Data'!$L$2:$L$4201,"&gt;="&amp;$A119,'Cleaned Data'!$L$2:$L$4201,"&lt;"&amp;EDATE($A119,1),'Cleaned Data'!$H$2:$H$4201,F$112,'Cleaned Data'!$W$2:$W$4201,"Won")/(COUNTIFS('Cleaned Data'!$L$2:$L$4201,"&gt;="&amp;$A119,'Cleaned Data'!$L$2:$L$4201,"&lt;"&amp;EDATE($A119,1),'Cleaned Data'!$H$2:$H$4201,F$112,'Cleaned Data'!$W$2:$W$4201,"Won")+COUNTIFS('Cleaned Data'!$L$2:$L$4201,"&gt;="&amp;$A119,'Cleaned Data'!$L$2:$L$4201,"&lt;"&amp;EDATE($A119,1),'Cleaned Data'!$H$2:$H$4201,F$112,'Cleaned Data'!$W$2:$W$4201,"Lost")),"")</f>
        <v>0</v>
      </c>
      <c r="G119" s="12">
        <f>IFERROR(COUNTIFS('Cleaned Data'!$L$2:$L$4201,"&gt;="&amp;$A119,'Cleaned Data'!$L$2:$L$4201,"&lt;"&amp;EDATE($A119,1),'Cleaned Data'!$H$2:$H$4201,G$112,'Cleaned Data'!$W$2:$W$4201,"Won")/(COUNTIFS('Cleaned Data'!$L$2:$L$4201,"&gt;="&amp;$A119,'Cleaned Data'!$L$2:$L$4201,"&lt;"&amp;EDATE($A119,1),'Cleaned Data'!$H$2:$H$4201,G$112,'Cleaned Data'!$W$2:$W$4201,"Won")+COUNTIFS('Cleaned Data'!$L$2:$L$4201,"&gt;="&amp;$A119,'Cleaned Data'!$L$2:$L$4201,"&lt;"&amp;EDATE($A119,1),'Cleaned Data'!$H$2:$H$4201,G$112,'Cleaned Data'!$W$2:$W$4201,"Lost")),"")</f>
        <v>0.5</v>
      </c>
      <c r="H119" s="12">
        <f>IFERROR(COUNTIFS('Cleaned Data'!$L$2:$L$4201,"&gt;="&amp;$A119,'Cleaned Data'!$L$2:$L$4201,"&lt;"&amp;EDATE($A119,1),'Cleaned Data'!$H$2:$H$4201,H$112,'Cleaned Data'!$W$2:$W$4201,"Won")/(COUNTIFS('Cleaned Data'!$L$2:$L$4201,"&gt;="&amp;$A119,'Cleaned Data'!$L$2:$L$4201,"&lt;"&amp;EDATE($A119,1),'Cleaned Data'!$H$2:$H$4201,H$112,'Cleaned Data'!$W$2:$W$4201,"Won")+COUNTIFS('Cleaned Data'!$L$2:$L$4201,"&gt;="&amp;$A119,'Cleaned Data'!$L$2:$L$4201,"&lt;"&amp;EDATE($A119,1),'Cleaned Data'!$H$2:$H$4201,H$112,'Cleaned Data'!$W$2:$W$4201,"Lost")),"")</f>
        <v>0.5</v>
      </c>
      <c r="I119" s="12">
        <f>IFERROR(COUNTIFS('Cleaned Data'!$L$2:$L$4201,"&gt;="&amp;$A119,'Cleaned Data'!$L$2:$L$4201,"&lt;"&amp;EDATE($A119,1),'Cleaned Data'!$H$2:$H$4201,I$112,'Cleaned Data'!$W$2:$W$4201,"Won")/(COUNTIFS('Cleaned Data'!$L$2:$L$4201,"&gt;="&amp;$A119,'Cleaned Data'!$L$2:$L$4201,"&lt;"&amp;EDATE($A119,1),'Cleaned Data'!$H$2:$H$4201,I$112,'Cleaned Data'!$W$2:$W$4201,"Won")+COUNTIFS('Cleaned Data'!$L$2:$L$4201,"&gt;="&amp;$A119,'Cleaned Data'!$L$2:$L$4201,"&lt;"&amp;EDATE($A119,1),'Cleaned Data'!$H$2:$H$4201,I$112,'Cleaned Data'!$W$2:$W$4201,"Lost")),"")</f>
        <v>0.33333333333333331</v>
      </c>
      <c r="J119" s="12">
        <f>IFERROR(COUNTIFS('Cleaned Data'!$L$2:$L$4201,"&gt;="&amp;$A119,'Cleaned Data'!$L$2:$L$4201,"&lt;"&amp;EDATE($A119,1),'Cleaned Data'!$H$2:$H$4201,J$112,'Cleaned Data'!$W$2:$W$4201,"Won")/(COUNTIFS('Cleaned Data'!$L$2:$L$4201,"&gt;="&amp;$A119,'Cleaned Data'!$L$2:$L$4201,"&lt;"&amp;EDATE($A119,1),'Cleaned Data'!$H$2:$H$4201,J$112,'Cleaned Data'!$W$2:$W$4201,"Won")+COUNTIFS('Cleaned Data'!$L$2:$L$4201,"&gt;="&amp;$A119,'Cleaned Data'!$L$2:$L$4201,"&lt;"&amp;EDATE($A119,1),'Cleaned Data'!$H$2:$H$4201,J$112,'Cleaned Data'!$W$2:$W$4201,"Lost")),"")</f>
        <v>0.75</v>
      </c>
      <c r="K119" s="12">
        <f>IFERROR(COUNTIFS('Cleaned Data'!$L$2:$L$4201,"&gt;="&amp;$A119,'Cleaned Data'!$L$2:$L$4201,"&lt;"&amp;EDATE($A119,1),'Cleaned Data'!$W$2:$W$4201,"Won")/(COUNTIFS('Cleaned Data'!$L$2:$L$4201,"&gt;="&amp;$A119,'Cleaned Data'!$L$2:$L$4201,"&lt;"&amp;EDATE($A119,1),'Cleaned Data'!$W$2:$W$4201,"Won")+COUNTIFS('Cleaned Data'!$L$2:$L$4201,"&gt;="&amp;$A119,'Cleaned Data'!$L$2:$L$4201,"&lt;"&amp;EDATE($A119,1),'Cleaned Data'!$W$2:$W$4201,"Lost")),"")</f>
        <v>0.5</v>
      </c>
    </row>
    <row r="120" spans="1:11">
      <c r="A120" s="22">
        <f t="shared" si="6"/>
        <v>44774</v>
      </c>
      <c r="B120" s="12">
        <f>IFERROR(COUNTIFS('Cleaned Data'!$L$2:$L$4201,"&gt;="&amp;$A120,'Cleaned Data'!$L$2:$L$4201,"&lt;"&amp;EDATE($A120,1),'Cleaned Data'!$H$2:$H$4201,B$112,'Cleaned Data'!$W$2:$W$4201,"Won")/(COUNTIFS('Cleaned Data'!$L$2:$L$4201,"&gt;="&amp;$A120,'Cleaned Data'!$L$2:$L$4201,"&lt;"&amp;EDATE($A120,1),'Cleaned Data'!$H$2:$H$4201,B$112,'Cleaned Data'!$W$2:$W$4201,"Won")+COUNTIFS('Cleaned Data'!$L$2:$L$4201,"&gt;="&amp;$A120,'Cleaned Data'!$L$2:$L$4201,"&lt;"&amp;EDATE($A120,1),'Cleaned Data'!$H$2:$H$4201,B$112,'Cleaned Data'!$W$2:$W$4201,"Lost")),"")</f>
        <v>0.33333333333333331</v>
      </c>
      <c r="C120" s="12">
        <f>IFERROR(COUNTIFS('Cleaned Data'!$L$2:$L$4201,"&gt;="&amp;$A120,'Cleaned Data'!$L$2:$L$4201,"&lt;"&amp;EDATE($A120,1),'Cleaned Data'!$H$2:$H$4201,C$112,'Cleaned Data'!$W$2:$W$4201,"Won")/(COUNTIFS('Cleaned Data'!$L$2:$L$4201,"&gt;="&amp;$A120,'Cleaned Data'!$L$2:$L$4201,"&lt;"&amp;EDATE($A120,1),'Cleaned Data'!$H$2:$H$4201,C$112,'Cleaned Data'!$W$2:$W$4201,"Won")+COUNTIFS('Cleaned Data'!$L$2:$L$4201,"&gt;="&amp;$A120,'Cleaned Data'!$L$2:$L$4201,"&lt;"&amp;EDATE($A120,1),'Cleaned Data'!$H$2:$H$4201,C$112,'Cleaned Data'!$W$2:$W$4201,"Lost")),"")</f>
        <v>0.66666666666666663</v>
      </c>
      <c r="D120" s="12">
        <f>IFERROR(COUNTIFS('Cleaned Data'!$L$2:$L$4201,"&gt;="&amp;$A120,'Cleaned Data'!$L$2:$L$4201,"&lt;"&amp;EDATE($A120,1),'Cleaned Data'!$H$2:$H$4201,D$112,'Cleaned Data'!$W$2:$W$4201,"Won")/(COUNTIFS('Cleaned Data'!$L$2:$L$4201,"&gt;="&amp;$A120,'Cleaned Data'!$L$2:$L$4201,"&lt;"&amp;EDATE($A120,1),'Cleaned Data'!$H$2:$H$4201,D$112,'Cleaned Data'!$W$2:$W$4201,"Won")+COUNTIFS('Cleaned Data'!$L$2:$L$4201,"&gt;="&amp;$A120,'Cleaned Data'!$L$2:$L$4201,"&lt;"&amp;EDATE($A120,1),'Cleaned Data'!$H$2:$H$4201,D$112,'Cleaned Data'!$W$2:$W$4201,"Lost")),"")</f>
        <v>0.8</v>
      </c>
      <c r="E120" s="12">
        <f>IFERROR(COUNTIFS('Cleaned Data'!$L$2:$L$4201,"&gt;="&amp;$A120,'Cleaned Data'!$L$2:$L$4201,"&lt;"&amp;EDATE($A120,1),'Cleaned Data'!$H$2:$H$4201,E$112,'Cleaned Data'!$W$2:$W$4201,"Won")/(COUNTIFS('Cleaned Data'!$L$2:$L$4201,"&gt;="&amp;$A120,'Cleaned Data'!$L$2:$L$4201,"&lt;"&amp;EDATE($A120,1),'Cleaned Data'!$H$2:$H$4201,E$112,'Cleaned Data'!$W$2:$W$4201,"Won")+COUNTIFS('Cleaned Data'!$L$2:$L$4201,"&gt;="&amp;$A120,'Cleaned Data'!$L$2:$L$4201,"&lt;"&amp;EDATE($A120,1),'Cleaned Data'!$H$2:$H$4201,E$112,'Cleaned Data'!$W$2:$W$4201,"Lost")),"")</f>
        <v>0</v>
      </c>
      <c r="F120" s="12">
        <f>IFERROR(COUNTIFS('Cleaned Data'!$L$2:$L$4201,"&gt;="&amp;$A120,'Cleaned Data'!$L$2:$L$4201,"&lt;"&amp;EDATE($A120,1),'Cleaned Data'!$H$2:$H$4201,F$112,'Cleaned Data'!$W$2:$W$4201,"Won")/(COUNTIFS('Cleaned Data'!$L$2:$L$4201,"&gt;="&amp;$A120,'Cleaned Data'!$L$2:$L$4201,"&lt;"&amp;EDATE($A120,1),'Cleaned Data'!$H$2:$H$4201,F$112,'Cleaned Data'!$W$2:$W$4201,"Won")+COUNTIFS('Cleaned Data'!$L$2:$L$4201,"&gt;="&amp;$A120,'Cleaned Data'!$L$2:$L$4201,"&lt;"&amp;EDATE($A120,1),'Cleaned Data'!$H$2:$H$4201,F$112,'Cleaned Data'!$W$2:$W$4201,"Lost")),"")</f>
        <v>1</v>
      </c>
      <c r="G120" s="12">
        <f>IFERROR(COUNTIFS('Cleaned Data'!$L$2:$L$4201,"&gt;="&amp;$A120,'Cleaned Data'!$L$2:$L$4201,"&lt;"&amp;EDATE($A120,1),'Cleaned Data'!$H$2:$H$4201,G$112,'Cleaned Data'!$W$2:$W$4201,"Won")/(COUNTIFS('Cleaned Data'!$L$2:$L$4201,"&gt;="&amp;$A120,'Cleaned Data'!$L$2:$L$4201,"&lt;"&amp;EDATE($A120,1),'Cleaned Data'!$H$2:$H$4201,G$112,'Cleaned Data'!$W$2:$W$4201,"Won")+COUNTIFS('Cleaned Data'!$L$2:$L$4201,"&gt;="&amp;$A120,'Cleaned Data'!$L$2:$L$4201,"&lt;"&amp;EDATE($A120,1),'Cleaned Data'!$H$2:$H$4201,G$112,'Cleaned Data'!$W$2:$W$4201,"Lost")),"")</f>
        <v>0.75</v>
      </c>
      <c r="H120" s="12">
        <f>IFERROR(COUNTIFS('Cleaned Data'!$L$2:$L$4201,"&gt;="&amp;$A120,'Cleaned Data'!$L$2:$L$4201,"&lt;"&amp;EDATE($A120,1),'Cleaned Data'!$H$2:$H$4201,H$112,'Cleaned Data'!$W$2:$W$4201,"Won")/(COUNTIFS('Cleaned Data'!$L$2:$L$4201,"&gt;="&amp;$A120,'Cleaned Data'!$L$2:$L$4201,"&lt;"&amp;EDATE($A120,1),'Cleaned Data'!$H$2:$H$4201,H$112,'Cleaned Data'!$W$2:$W$4201,"Won")+COUNTIFS('Cleaned Data'!$L$2:$L$4201,"&gt;="&amp;$A120,'Cleaned Data'!$L$2:$L$4201,"&lt;"&amp;EDATE($A120,1),'Cleaned Data'!$H$2:$H$4201,H$112,'Cleaned Data'!$W$2:$W$4201,"Lost")),"")</f>
        <v>0.44444444444444442</v>
      </c>
      <c r="I120" s="12">
        <f>IFERROR(COUNTIFS('Cleaned Data'!$L$2:$L$4201,"&gt;="&amp;$A120,'Cleaned Data'!$L$2:$L$4201,"&lt;"&amp;EDATE($A120,1),'Cleaned Data'!$H$2:$H$4201,I$112,'Cleaned Data'!$W$2:$W$4201,"Won")/(COUNTIFS('Cleaned Data'!$L$2:$L$4201,"&gt;="&amp;$A120,'Cleaned Data'!$L$2:$L$4201,"&lt;"&amp;EDATE($A120,1),'Cleaned Data'!$H$2:$H$4201,I$112,'Cleaned Data'!$W$2:$W$4201,"Won")+COUNTIFS('Cleaned Data'!$L$2:$L$4201,"&gt;="&amp;$A120,'Cleaned Data'!$L$2:$L$4201,"&lt;"&amp;EDATE($A120,1),'Cleaned Data'!$H$2:$H$4201,I$112,'Cleaned Data'!$W$2:$W$4201,"Lost")),"")</f>
        <v>0.25</v>
      </c>
      <c r="J120" s="12">
        <f>IFERROR(COUNTIFS('Cleaned Data'!$L$2:$L$4201,"&gt;="&amp;$A120,'Cleaned Data'!$L$2:$L$4201,"&lt;"&amp;EDATE($A120,1),'Cleaned Data'!$H$2:$H$4201,J$112,'Cleaned Data'!$W$2:$W$4201,"Won")/(COUNTIFS('Cleaned Data'!$L$2:$L$4201,"&gt;="&amp;$A120,'Cleaned Data'!$L$2:$L$4201,"&lt;"&amp;EDATE($A120,1),'Cleaned Data'!$H$2:$H$4201,J$112,'Cleaned Data'!$W$2:$W$4201,"Won")+COUNTIFS('Cleaned Data'!$L$2:$L$4201,"&gt;="&amp;$A120,'Cleaned Data'!$L$2:$L$4201,"&lt;"&amp;EDATE($A120,1),'Cleaned Data'!$H$2:$H$4201,J$112,'Cleaned Data'!$W$2:$W$4201,"Lost")),"")</f>
        <v>0</v>
      </c>
      <c r="K120" s="12">
        <f>IFERROR(COUNTIFS('Cleaned Data'!$L$2:$L$4201,"&gt;="&amp;$A120,'Cleaned Data'!$L$2:$L$4201,"&lt;"&amp;EDATE($A120,1),'Cleaned Data'!$W$2:$W$4201,"Won")/(COUNTIFS('Cleaned Data'!$L$2:$L$4201,"&gt;="&amp;$A120,'Cleaned Data'!$L$2:$L$4201,"&lt;"&amp;EDATE($A120,1),'Cleaned Data'!$W$2:$W$4201,"Won")+COUNTIFS('Cleaned Data'!$L$2:$L$4201,"&gt;="&amp;$A120,'Cleaned Data'!$L$2:$L$4201,"&lt;"&amp;EDATE($A120,1),'Cleaned Data'!$W$2:$W$4201,"Lost")),"")</f>
        <v>0.48780487804878048</v>
      </c>
    </row>
    <row r="121" spans="1:11">
      <c r="A121" s="22">
        <f t="shared" si="6"/>
        <v>44805</v>
      </c>
      <c r="B121" s="12">
        <f>IFERROR(COUNTIFS('Cleaned Data'!$L$2:$L$4201,"&gt;="&amp;$A121,'Cleaned Data'!$L$2:$L$4201,"&lt;"&amp;EDATE($A121,1),'Cleaned Data'!$H$2:$H$4201,B$112,'Cleaned Data'!$W$2:$W$4201,"Won")/(COUNTIFS('Cleaned Data'!$L$2:$L$4201,"&gt;="&amp;$A121,'Cleaned Data'!$L$2:$L$4201,"&lt;"&amp;EDATE($A121,1),'Cleaned Data'!$H$2:$H$4201,B$112,'Cleaned Data'!$W$2:$W$4201,"Won")+COUNTIFS('Cleaned Data'!$L$2:$L$4201,"&gt;="&amp;$A121,'Cleaned Data'!$L$2:$L$4201,"&lt;"&amp;EDATE($A121,1),'Cleaned Data'!$H$2:$H$4201,B$112,'Cleaned Data'!$W$2:$W$4201,"Lost")),"")</f>
        <v>0</v>
      </c>
      <c r="C121" s="12">
        <f>IFERROR(COUNTIFS('Cleaned Data'!$L$2:$L$4201,"&gt;="&amp;$A121,'Cleaned Data'!$L$2:$L$4201,"&lt;"&amp;EDATE($A121,1),'Cleaned Data'!$H$2:$H$4201,C$112,'Cleaned Data'!$W$2:$W$4201,"Won")/(COUNTIFS('Cleaned Data'!$L$2:$L$4201,"&gt;="&amp;$A121,'Cleaned Data'!$L$2:$L$4201,"&lt;"&amp;EDATE($A121,1),'Cleaned Data'!$H$2:$H$4201,C$112,'Cleaned Data'!$W$2:$W$4201,"Won")+COUNTIFS('Cleaned Data'!$L$2:$L$4201,"&gt;="&amp;$A121,'Cleaned Data'!$L$2:$L$4201,"&lt;"&amp;EDATE($A121,1),'Cleaned Data'!$H$2:$H$4201,C$112,'Cleaned Data'!$W$2:$W$4201,"Lost")),"")</f>
        <v>0.66666666666666663</v>
      </c>
      <c r="D121" s="12">
        <f>IFERROR(COUNTIFS('Cleaned Data'!$L$2:$L$4201,"&gt;="&amp;$A121,'Cleaned Data'!$L$2:$L$4201,"&lt;"&amp;EDATE($A121,1),'Cleaned Data'!$H$2:$H$4201,D$112,'Cleaned Data'!$W$2:$W$4201,"Won")/(COUNTIFS('Cleaned Data'!$L$2:$L$4201,"&gt;="&amp;$A121,'Cleaned Data'!$L$2:$L$4201,"&lt;"&amp;EDATE($A121,1),'Cleaned Data'!$H$2:$H$4201,D$112,'Cleaned Data'!$W$2:$W$4201,"Won")+COUNTIFS('Cleaned Data'!$L$2:$L$4201,"&gt;="&amp;$A121,'Cleaned Data'!$L$2:$L$4201,"&lt;"&amp;EDATE($A121,1),'Cleaned Data'!$H$2:$H$4201,D$112,'Cleaned Data'!$W$2:$W$4201,"Lost")),"")</f>
        <v>0.5</v>
      </c>
      <c r="E121" s="12">
        <f>IFERROR(COUNTIFS('Cleaned Data'!$L$2:$L$4201,"&gt;="&amp;$A121,'Cleaned Data'!$L$2:$L$4201,"&lt;"&amp;EDATE($A121,1),'Cleaned Data'!$H$2:$H$4201,E$112,'Cleaned Data'!$W$2:$W$4201,"Won")/(COUNTIFS('Cleaned Data'!$L$2:$L$4201,"&gt;="&amp;$A121,'Cleaned Data'!$L$2:$L$4201,"&lt;"&amp;EDATE($A121,1),'Cleaned Data'!$H$2:$H$4201,E$112,'Cleaned Data'!$W$2:$W$4201,"Won")+COUNTIFS('Cleaned Data'!$L$2:$L$4201,"&gt;="&amp;$A121,'Cleaned Data'!$L$2:$L$4201,"&lt;"&amp;EDATE($A121,1),'Cleaned Data'!$H$2:$H$4201,E$112,'Cleaned Data'!$W$2:$W$4201,"Lost")),"")</f>
        <v>0.66666666666666663</v>
      </c>
      <c r="F121" s="12">
        <f>IFERROR(COUNTIFS('Cleaned Data'!$L$2:$L$4201,"&gt;="&amp;$A121,'Cleaned Data'!$L$2:$L$4201,"&lt;"&amp;EDATE($A121,1),'Cleaned Data'!$H$2:$H$4201,F$112,'Cleaned Data'!$W$2:$W$4201,"Won")/(COUNTIFS('Cleaned Data'!$L$2:$L$4201,"&gt;="&amp;$A121,'Cleaned Data'!$L$2:$L$4201,"&lt;"&amp;EDATE($A121,1),'Cleaned Data'!$H$2:$H$4201,F$112,'Cleaned Data'!$W$2:$W$4201,"Won")+COUNTIFS('Cleaned Data'!$L$2:$L$4201,"&gt;="&amp;$A121,'Cleaned Data'!$L$2:$L$4201,"&lt;"&amp;EDATE($A121,1),'Cleaned Data'!$H$2:$H$4201,F$112,'Cleaned Data'!$W$2:$W$4201,"Lost")),"")</f>
        <v>1</v>
      </c>
      <c r="G121" s="12">
        <f>IFERROR(COUNTIFS('Cleaned Data'!$L$2:$L$4201,"&gt;="&amp;$A121,'Cleaned Data'!$L$2:$L$4201,"&lt;"&amp;EDATE($A121,1),'Cleaned Data'!$H$2:$H$4201,G$112,'Cleaned Data'!$W$2:$W$4201,"Won")/(COUNTIFS('Cleaned Data'!$L$2:$L$4201,"&gt;="&amp;$A121,'Cleaned Data'!$L$2:$L$4201,"&lt;"&amp;EDATE($A121,1),'Cleaned Data'!$H$2:$H$4201,G$112,'Cleaned Data'!$W$2:$W$4201,"Won")+COUNTIFS('Cleaned Data'!$L$2:$L$4201,"&gt;="&amp;$A121,'Cleaned Data'!$L$2:$L$4201,"&lt;"&amp;EDATE($A121,1),'Cleaned Data'!$H$2:$H$4201,G$112,'Cleaned Data'!$W$2:$W$4201,"Lost")),"")</f>
        <v>0</v>
      </c>
      <c r="H121" s="12">
        <f>IFERROR(COUNTIFS('Cleaned Data'!$L$2:$L$4201,"&gt;="&amp;$A121,'Cleaned Data'!$L$2:$L$4201,"&lt;"&amp;EDATE($A121,1),'Cleaned Data'!$H$2:$H$4201,H$112,'Cleaned Data'!$W$2:$W$4201,"Won")/(COUNTIFS('Cleaned Data'!$L$2:$L$4201,"&gt;="&amp;$A121,'Cleaned Data'!$L$2:$L$4201,"&lt;"&amp;EDATE($A121,1),'Cleaned Data'!$H$2:$H$4201,H$112,'Cleaned Data'!$W$2:$W$4201,"Won")+COUNTIFS('Cleaned Data'!$L$2:$L$4201,"&gt;="&amp;$A121,'Cleaned Data'!$L$2:$L$4201,"&lt;"&amp;EDATE($A121,1),'Cleaned Data'!$H$2:$H$4201,H$112,'Cleaned Data'!$W$2:$W$4201,"Lost")),"")</f>
        <v>0.6</v>
      </c>
      <c r="I121" s="12">
        <f>IFERROR(COUNTIFS('Cleaned Data'!$L$2:$L$4201,"&gt;="&amp;$A121,'Cleaned Data'!$L$2:$L$4201,"&lt;"&amp;EDATE($A121,1),'Cleaned Data'!$H$2:$H$4201,I$112,'Cleaned Data'!$W$2:$W$4201,"Won")/(COUNTIFS('Cleaned Data'!$L$2:$L$4201,"&gt;="&amp;$A121,'Cleaned Data'!$L$2:$L$4201,"&lt;"&amp;EDATE($A121,1),'Cleaned Data'!$H$2:$H$4201,I$112,'Cleaned Data'!$W$2:$W$4201,"Won")+COUNTIFS('Cleaned Data'!$L$2:$L$4201,"&gt;="&amp;$A121,'Cleaned Data'!$L$2:$L$4201,"&lt;"&amp;EDATE($A121,1),'Cleaned Data'!$H$2:$H$4201,I$112,'Cleaned Data'!$W$2:$W$4201,"Lost")),"")</f>
        <v>0</v>
      </c>
      <c r="J121" s="12">
        <f>IFERROR(COUNTIFS('Cleaned Data'!$L$2:$L$4201,"&gt;="&amp;$A121,'Cleaned Data'!$L$2:$L$4201,"&lt;"&amp;EDATE($A121,1),'Cleaned Data'!$H$2:$H$4201,J$112,'Cleaned Data'!$W$2:$W$4201,"Won")/(COUNTIFS('Cleaned Data'!$L$2:$L$4201,"&gt;="&amp;$A121,'Cleaned Data'!$L$2:$L$4201,"&lt;"&amp;EDATE($A121,1),'Cleaned Data'!$H$2:$H$4201,J$112,'Cleaned Data'!$W$2:$W$4201,"Won")+COUNTIFS('Cleaned Data'!$L$2:$L$4201,"&gt;="&amp;$A121,'Cleaned Data'!$L$2:$L$4201,"&lt;"&amp;EDATE($A121,1),'Cleaned Data'!$H$2:$H$4201,J$112,'Cleaned Data'!$W$2:$W$4201,"Lost")),"")</f>
        <v>0.5</v>
      </c>
      <c r="K121" s="12">
        <f>IFERROR(COUNTIFS('Cleaned Data'!$L$2:$L$4201,"&gt;="&amp;$A121,'Cleaned Data'!$L$2:$L$4201,"&lt;"&amp;EDATE($A121,1),'Cleaned Data'!$W$2:$W$4201,"Won")/(COUNTIFS('Cleaned Data'!$L$2:$L$4201,"&gt;="&amp;$A121,'Cleaned Data'!$L$2:$L$4201,"&lt;"&amp;EDATE($A121,1),'Cleaned Data'!$W$2:$W$4201,"Won")+COUNTIFS('Cleaned Data'!$L$2:$L$4201,"&gt;="&amp;$A121,'Cleaned Data'!$L$2:$L$4201,"&lt;"&amp;EDATE($A121,1),'Cleaned Data'!$W$2:$W$4201,"Lost")),"")</f>
        <v>0.56521739130434778</v>
      </c>
    </row>
    <row r="122" spans="1:11">
      <c r="A122" s="22">
        <f t="shared" si="6"/>
        <v>44835</v>
      </c>
      <c r="B122" s="12">
        <f>IFERROR(COUNTIFS('Cleaned Data'!$L$2:$L$4201,"&gt;="&amp;$A122,'Cleaned Data'!$L$2:$L$4201,"&lt;"&amp;EDATE($A122,1),'Cleaned Data'!$H$2:$H$4201,B$112,'Cleaned Data'!$W$2:$W$4201,"Won")/(COUNTIFS('Cleaned Data'!$L$2:$L$4201,"&gt;="&amp;$A122,'Cleaned Data'!$L$2:$L$4201,"&lt;"&amp;EDATE($A122,1),'Cleaned Data'!$H$2:$H$4201,B$112,'Cleaned Data'!$W$2:$W$4201,"Won")+COUNTIFS('Cleaned Data'!$L$2:$L$4201,"&gt;="&amp;$A122,'Cleaned Data'!$L$2:$L$4201,"&lt;"&amp;EDATE($A122,1),'Cleaned Data'!$H$2:$H$4201,B$112,'Cleaned Data'!$W$2:$W$4201,"Lost")),"")</f>
        <v>0.5</v>
      </c>
      <c r="C122" s="12">
        <f>IFERROR(COUNTIFS('Cleaned Data'!$L$2:$L$4201,"&gt;="&amp;$A122,'Cleaned Data'!$L$2:$L$4201,"&lt;"&amp;EDATE($A122,1),'Cleaned Data'!$H$2:$H$4201,C$112,'Cleaned Data'!$W$2:$W$4201,"Won")/(COUNTIFS('Cleaned Data'!$L$2:$L$4201,"&gt;="&amp;$A122,'Cleaned Data'!$L$2:$L$4201,"&lt;"&amp;EDATE($A122,1),'Cleaned Data'!$H$2:$H$4201,C$112,'Cleaned Data'!$W$2:$W$4201,"Won")+COUNTIFS('Cleaned Data'!$L$2:$L$4201,"&gt;="&amp;$A122,'Cleaned Data'!$L$2:$L$4201,"&lt;"&amp;EDATE($A122,1),'Cleaned Data'!$H$2:$H$4201,C$112,'Cleaned Data'!$W$2:$W$4201,"Lost")),"")</f>
        <v>0.5</v>
      </c>
      <c r="D122" s="12">
        <f>IFERROR(COUNTIFS('Cleaned Data'!$L$2:$L$4201,"&gt;="&amp;$A122,'Cleaned Data'!$L$2:$L$4201,"&lt;"&amp;EDATE($A122,1),'Cleaned Data'!$H$2:$H$4201,D$112,'Cleaned Data'!$W$2:$W$4201,"Won")/(COUNTIFS('Cleaned Data'!$L$2:$L$4201,"&gt;="&amp;$A122,'Cleaned Data'!$L$2:$L$4201,"&lt;"&amp;EDATE($A122,1),'Cleaned Data'!$H$2:$H$4201,D$112,'Cleaned Data'!$W$2:$W$4201,"Won")+COUNTIFS('Cleaned Data'!$L$2:$L$4201,"&gt;="&amp;$A122,'Cleaned Data'!$L$2:$L$4201,"&lt;"&amp;EDATE($A122,1),'Cleaned Data'!$H$2:$H$4201,D$112,'Cleaned Data'!$W$2:$W$4201,"Lost")),"")</f>
        <v>0.4</v>
      </c>
      <c r="E122" s="12">
        <f>IFERROR(COUNTIFS('Cleaned Data'!$L$2:$L$4201,"&gt;="&amp;$A122,'Cleaned Data'!$L$2:$L$4201,"&lt;"&amp;EDATE($A122,1),'Cleaned Data'!$H$2:$H$4201,E$112,'Cleaned Data'!$W$2:$W$4201,"Won")/(COUNTIFS('Cleaned Data'!$L$2:$L$4201,"&gt;="&amp;$A122,'Cleaned Data'!$L$2:$L$4201,"&lt;"&amp;EDATE($A122,1),'Cleaned Data'!$H$2:$H$4201,E$112,'Cleaned Data'!$W$2:$W$4201,"Won")+COUNTIFS('Cleaned Data'!$L$2:$L$4201,"&gt;="&amp;$A122,'Cleaned Data'!$L$2:$L$4201,"&lt;"&amp;EDATE($A122,1),'Cleaned Data'!$H$2:$H$4201,E$112,'Cleaned Data'!$W$2:$W$4201,"Lost")),"")</f>
        <v>0.5</v>
      </c>
      <c r="F122" s="12">
        <f>IFERROR(COUNTIFS('Cleaned Data'!$L$2:$L$4201,"&gt;="&amp;$A122,'Cleaned Data'!$L$2:$L$4201,"&lt;"&amp;EDATE($A122,1),'Cleaned Data'!$H$2:$H$4201,F$112,'Cleaned Data'!$W$2:$W$4201,"Won")/(COUNTIFS('Cleaned Data'!$L$2:$L$4201,"&gt;="&amp;$A122,'Cleaned Data'!$L$2:$L$4201,"&lt;"&amp;EDATE($A122,1),'Cleaned Data'!$H$2:$H$4201,F$112,'Cleaned Data'!$W$2:$W$4201,"Won")+COUNTIFS('Cleaned Data'!$L$2:$L$4201,"&gt;="&amp;$A122,'Cleaned Data'!$L$2:$L$4201,"&lt;"&amp;EDATE($A122,1),'Cleaned Data'!$H$2:$H$4201,F$112,'Cleaned Data'!$W$2:$W$4201,"Lost")),"")</f>
        <v>1</v>
      </c>
      <c r="G122" s="12">
        <f>IFERROR(COUNTIFS('Cleaned Data'!$L$2:$L$4201,"&gt;="&amp;$A122,'Cleaned Data'!$L$2:$L$4201,"&lt;"&amp;EDATE($A122,1),'Cleaned Data'!$H$2:$H$4201,G$112,'Cleaned Data'!$W$2:$W$4201,"Won")/(COUNTIFS('Cleaned Data'!$L$2:$L$4201,"&gt;="&amp;$A122,'Cleaned Data'!$L$2:$L$4201,"&lt;"&amp;EDATE($A122,1),'Cleaned Data'!$H$2:$H$4201,G$112,'Cleaned Data'!$W$2:$W$4201,"Won")+COUNTIFS('Cleaned Data'!$L$2:$L$4201,"&gt;="&amp;$A122,'Cleaned Data'!$L$2:$L$4201,"&lt;"&amp;EDATE($A122,1),'Cleaned Data'!$H$2:$H$4201,G$112,'Cleaned Data'!$W$2:$W$4201,"Lost")),"")</f>
        <v>0.33333333333333331</v>
      </c>
      <c r="H122" s="12">
        <f>IFERROR(COUNTIFS('Cleaned Data'!$L$2:$L$4201,"&gt;="&amp;$A122,'Cleaned Data'!$L$2:$L$4201,"&lt;"&amp;EDATE($A122,1),'Cleaned Data'!$H$2:$H$4201,H$112,'Cleaned Data'!$W$2:$W$4201,"Won")/(COUNTIFS('Cleaned Data'!$L$2:$L$4201,"&gt;="&amp;$A122,'Cleaned Data'!$L$2:$L$4201,"&lt;"&amp;EDATE($A122,1),'Cleaned Data'!$H$2:$H$4201,H$112,'Cleaned Data'!$W$2:$W$4201,"Won")+COUNTIFS('Cleaned Data'!$L$2:$L$4201,"&gt;="&amp;$A122,'Cleaned Data'!$L$2:$L$4201,"&lt;"&amp;EDATE($A122,1),'Cleaned Data'!$H$2:$H$4201,H$112,'Cleaned Data'!$W$2:$W$4201,"Lost")),"")</f>
        <v>0.5</v>
      </c>
      <c r="I122" s="12">
        <f>IFERROR(COUNTIFS('Cleaned Data'!$L$2:$L$4201,"&gt;="&amp;$A122,'Cleaned Data'!$L$2:$L$4201,"&lt;"&amp;EDATE($A122,1),'Cleaned Data'!$H$2:$H$4201,I$112,'Cleaned Data'!$W$2:$W$4201,"Won")/(COUNTIFS('Cleaned Data'!$L$2:$L$4201,"&gt;="&amp;$A122,'Cleaned Data'!$L$2:$L$4201,"&lt;"&amp;EDATE($A122,1),'Cleaned Data'!$H$2:$H$4201,I$112,'Cleaned Data'!$W$2:$W$4201,"Won")+COUNTIFS('Cleaned Data'!$L$2:$L$4201,"&gt;="&amp;$A122,'Cleaned Data'!$L$2:$L$4201,"&lt;"&amp;EDATE($A122,1),'Cleaned Data'!$H$2:$H$4201,I$112,'Cleaned Data'!$W$2:$W$4201,"Lost")),"")</f>
        <v>1</v>
      </c>
      <c r="J122" s="12" t="str">
        <f>IFERROR(COUNTIFS('Cleaned Data'!$L$2:$L$4201,"&gt;="&amp;$A122,'Cleaned Data'!$L$2:$L$4201,"&lt;"&amp;EDATE($A122,1),'Cleaned Data'!$H$2:$H$4201,J$112,'Cleaned Data'!$W$2:$W$4201,"Won")/(COUNTIFS('Cleaned Data'!$L$2:$L$4201,"&gt;="&amp;$A122,'Cleaned Data'!$L$2:$L$4201,"&lt;"&amp;EDATE($A122,1),'Cleaned Data'!$H$2:$H$4201,J$112,'Cleaned Data'!$W$2:$W$4201,"Won")+COUNTIFS('Cleaned Data'!$L$2:$L$4201,"&gt;="&amp;$A122,'Cleaned Data'!$L$2:$L$4201,"&lt;"&amp;EDATE($A122,1),'Cleaned Data'!$H$2:$H$4201,J$112,'Cleaned Data'!$W$2:$W$4201,"Lost")),"")</f>
        <v/>
      </c>
      <c r="K122" s="12">
        <f>IFERROR(COUNTIFS('Cleaned Data'!$L$2:$L$4201,"&gt;="&amp;$A122,'Cleaned Data'!$L$2:$L$4201,"&lt;"&amp;EDATE($A122,1),'Cleaned Data'!$W$2:$W$4201,"Won")/(COUNTIFS('Cleaned Data'!$L$2:$L$4201,"&gt;="&amp;$A122,'Cleaned Data'!$L$2:$L$4201,"&lt;"&amp;EDATE($A122,1),'Cleaned Data'!$W$2:$W$4201,"Won")+COUNTIFS('Cleaned Data'!$L$2:$L$4201,"&gt;="&amp;$A122,'Cleaned Data'!$L$2:$L$4201,"&lt;"&amp;EDATE($A122,1),'Cleaned Data'!$W$2:$W$4201,"Lost")),"")</f>
        <v>0.55263157894736847</v>
      </c>
    </row>
    <row r="123" spans="1:11">
      <c r="A123" s="22">
        <f t="shared" si="6"/>
        <v>44866</v>
      </c>
      <c r="B123" s="12">
        <f>IFERROR(COUNTIFS('Cleaned Data'!$L$2:$L$4201,"&gt;="&amp;$A123,'Cleaned Data'!$L$2:$L$4201,"&lt;"&amp;EDATE($A123,1),'Cleaned Data'!$H$2:$H$4201,B$112,'Cleaned Data'!$W$2:$W$4201,"Won")/(COUNTIFS('Cleaned Data'!$L$2:$L$4201,"&gt;="&amp;$A123,'Cleaned Data'!$L$2:$L$4201,"&lt;"&amp;EDATE($A123,1),'Cleaned Data'!$H$2:$H$4201,B$112,'Cleaned Data'!$W$2:$W$4201,"Won")+COUNTIFS('Cleaned Data'!$L$2:$L$4201,"&gt;="&amp;$A123,'Cleaned Data'!$L$2:$L$4201,"&lt;"&amp;EDATE($A123,1),'Cleaned Data'!$H$2:$H$4201,B$112,'Cleaned Data'!$W$2:$W$4201,"Lost")),"")</f>
        <v>1</v>
      </c>
      <c r="C123" s="12">
        <f>IFERROR(COUNTIFS('Cleaned Data'!$L$2:$L$4201,"&gt;="&amp;$A123,'Cleaned Data'!$L$2:$L$4201,"&lt;"&amp;EDATE($A123,1),'Cleaned Data'!$H$2:$H$4201,C$112,'Cleaned Data'!$W$2:$W$4201,"Won")/(COUNTIFS('Cleaned Data'!$L$2:$L$4201,"&gt;="&amp;$A123,'Cleaned Data'!$L$2:$L$4201,"&lt;"&amp;EDATE($A123,1),'Cleaned Data'!$H$2:$H$4201,C$112,'Cleaned Data'!$W$2:$W$4201,"Won")+COUNTIFS('Cleaned Data'!$L$2:$L$4201,"&gt;="&amp;$A123,'Cleaned Data'!$L$2:$L$4201,"&lt;"&amp;EDATE($A123,1),'Cleaned Data'!$H$2:$H$4201,C$112,'Cleaned Data'!$W$2:$W$4201,"Lost")),"")</f>
        <v>0.25</v>
      </c>
      <c r="D123" s="12">
        <f>IFERROR(COUNTIFS('Cleaned Data'!$L$2:$L$4201,"&gt;="&amp;$A123,'Cleaned Data'!$L$2:$L$4201,"&lt;"&amp;EDATE($A123,1),'Cleaned Data'!$H$2:$H$4201,D$112,'Cleaned Data'!$W$2:$W$4201,"Won")/(COUNTIFS('Cleaned Data'!$L$2:$L$4201,"&gt;="&amp;$A123,'Cleaned Data'!$L$2:$L$4201,"&lt;"&amp;EDATE($A123,1),'Cleaned Data'!$H$2:$H$4201,D$112,'Cleaned Data'!$W$2:$W$4201,"Won")+COUNTIFS('Cleaned Data'!$L$2:$L$4201,"&gt;="&amp;$A123,'Cleaned Data'!$L$2:$L$4201,"&lt;"&amp;EDATE($A123,1),'Cleaned Data'!$H$2:$H$4201,D$112,'Cleaned Data'!$W$2:$W$4201,"Lost")),"")</f>
        <v>0.25</v>
      </c>
      <c r="E123" s="12">
        <f>IFERROR(COUNTIFS('Cleaned Data'!$L$2:$L$4201,"&gt;="&amp;$A123,'Cleaned Data'!$L$2:$L$4201,"&lt;"&amp;EDATE($A123,1),'Cleaned Data'!$H$2:$H$4201,E$112,'Cleaned Data'!$W$2:$W$4201,"Won")/(COUNTIFS('Cleaned Data'!$L$2:$L$4201,"&gt;="&amp;$A123,'Cleaned Data'!$L$2:$L$4201,"&lt;"&amp;EDATE($A123,1),'Cleaned Data'!$H$2:$H$4201,E$112,'Cleaned Data'!$W$2:$W$4201,"Won")+COUNTIFS('Cleaned Data'!$L$2:$L$4201,"&gt;="&amp;$A123,'Cleaned Data'!$L$2:$L$4201,"&lt;"&amp;EDATE($A123,1),'Cleaned Data'!$H$2:$H$4201,E$112,'Cleaned Data'!$W$2:$W$4201,"Lost")),"")</f>
        <v>0.5</v>
      </c>
      <c r="F123" s="12">
        <f>IFERROR(COUNTIFS('Cleaned Data'!$L$2:$L$4201,"&gt;="&amp;$A123,'Cleaned Data'!$L$2:$L$4201,"&lt;"&amp;EDATE($A123,1),'Cleaned Data'!$H$2:$H$4201,F$112,'Cleaned Data'!$W$2:$W$4201,"Won")/(COUNTIFS('Cleaned Data'!$L$2:$L$4201,"&gt;="&amp;$A123,'Cleaned Data'!$L$2:$L$4201,"&lt;"&amp;EDATE($A123,1),'Cleaned Data'!$H$2:$H$4201,F$112,'Cleaned Data'!$W$2:$W$4201,"Won")+COUNTIFS('Cleaned Data'!$L$2:$L$4201,"&gt;="&amp;$A123,'Cleaned Data'!$L$2:$L$4201,"&lt;"&amp;EDATE($A123,1),'Cleaned Data'!$H$2:$H$4201,F$112,'Cleaned Data'!$W$2:$W$4201,"Lost")),"")</f>
        <v>0.4</v>
      </c>
      <c r="G123" s="12">
        <f>IFERROR(COUNTIFS('Cleaned Data'!$L$2:$L$4201,"&gt;="&amp;$A123,'Cleaned Data'!$L$2:$L$4201,"&lt;"&amp;EDATE($A123,1),'Cleaned Data'!$H$2:$H$4201,G$112,'Cleaned Data'!$W$2:$W$4201,"Won")/(COUNTIFS('Cleaned Data'!$L$2:$L$4201,"&gt;="&amp;$A123,'Cleaned Data'!$L$2:$L$4201,"&lt;"&amp;EDATE($A123,1),'Cleaned Data'!$H$2:$H$4201,G$112,'Cleaned Data'!$W$2:$W$4201,"Won")+COUNTIFS('Cleaned Data'!$L$2:$L$4201,"&gt;="&amp;$A123,'Cleaned Data'!$L$2:$L$4201,"&lt;"&amp;EDATE($A123,1),'Cleaned Data'!$H$2:$H$4201,G$112,'Cleaned Data'!$W$2:$W$4201,"Lost")),"")</f>
        <v>0.41666666666666669</v>
      </c>
      <c r="H123" s="12">
        <f>IFERROR(COUNTIFS('Cleaned Data'!$L$2:$L$4201,"&gt;="&amp;$A123,'Cleaned Data'!$L$2:$L$4201,"&lt;"&amp;EDATE($A123,1),'Cleaned Data'!$H$2:$H$4201,H$112,'Cleaned Data'!$W$2:$W$4201,"Won")/(COUNTIFS('Cleaned Data'!$L$2:$L$4201,"&gt;="&amp;$A123,'Cleaned Data'!$L$2:$L$4201,"&lt;"&amp;EDATE($A123,1),'Cleaned Data'!$H$2:$H$4201,H$112,'Cleaned Data'!$W$2:$W$4201,"Won")+COUNTIFS('Cleaned Data'!$L$2:$L$4201,"&gt;="&amp;$A123,'Cleaned Data'!$L$2:$L$4201,"&lt;"&amp;EDATE($A123,1),'Cleaned Data'!$H$2:$H$4201,H$112,'Cleaned Data'!$W$2:$W$4201,"Lost")),"")</f>
        <v>0.75</v>
      </c>
      <c r="I123" s="12">
        <f>IFERROR(COUNTIFS('Cleaned Data'!$L$2:$L$4201,"&gt;="&amp;$A123,'Cleaned Data'!$L$2:$L$4201,"&lt;"&amp;EDATE($A123,1),'Cleaned Data'!$H$2:$H$4201,I$112,'Cleaned Data'!$W$2:$W$4201,"Won")/(COUNTIFS('Cleaned Data'!$L$2:$L$4201,"&gt;="&amp;$A123,'Cleaned Data'!$L$2:$L$4201,"&lt;"&amp;EDATE($A123,1),'Cleaned Data'!$H$2:$H$4201,I$112,'Cleaned Data'!$W$2:$W$4201,"Won")+COUNTIFS('Cleaned Data'!$L$2:$L$4201,"&gt;="&amp;$A123,'Cleaned Data'!$L$2:$L$4201,"&lt;"&amp;EDATE($A123,1),'Cleaned Data'!$H$2:$H$4201,I$112,'Cleaned Data'!$W$2:$W$4201,"Lost")),"")</f>
        <v>0</v>
      </c>
      <c r="J123" s="12">
        <f>IFERROR(COUNTIFS('Cleaned Data'!$L$2:$L$4201,"&gt;="&amp;$A123,'Cleaned Data'!$L$2:$L$4201,"&lt;"&amp;EDATE($A123,1),'Cleaned Data'!$H$2:$H$4201,J$112,'Cleaned Data'!$W$2:$W$4201,"Won")/(COUNTIFS('Cleaned Data'!$L$2:$L$4201,"&gt;="&amp;$A123,'Cleaned Data'!$L$2:$L$4201,"&lt;"&amp;EDATE($A123,1),'Cleaned Data'!$H$2:$H$4201,J$112,'Cleaned Data'!$W$2:$W$4201,"Won")+COUNTIFS('Cleaned Data'!$L$2:$L$4201,"&gt;="&amp;$A123,'Cleaned Data'!$L$2:$L$4201,"&lt;"&amp;EDATE($A123,1),'Cleaned Data'!$H$2:$H$4201,J$112,'Cleaned Data'!$W$2:$W$4201,"Lost")),"")</f>
        <v>1</v>
      </c>
      <c r="K123" s="12">
        <f>IFERROR(COUNTIFS('Cleaned Data'!$L$2:$L$4201,"&gt;="&amp;$A123,'Cleaned Data'!$L$2:$L$4201,"&lt;"&amp;EDATE($A123,1),'Cleaned Data'!$W$2:$W$4201,"Won")/(COUNTIFS('Cleaned Data'!$L$2:$L$4201,"&gt;="&amp;$A123,'Cleaned Data'!$L$2:$L$4201,"&lt;"&amp;EDATE($A123,1),'Cleaned Data'!$W$2:$W$4201,"Won")+COUNTIFS('Cleaned Data'!$L$2:$L$4201,"&gt;="&amp;$A123,'Cleaned Data'!$L$2:$L$4201,"&lt;"&amp;EDATE($A123,1),'Cleaned Data'!$W$2:$W$4201,"Lost")),"")</f>
        <v>0.47368421052631576</v>
      </c>
    </row>
    <row r="124" spans="1:11">
      <c r="A124" s="22">
        <f t="shared" si="6"/>
        <v>44896</v>
      </c>
      <c r="B124" s="12">
        <f>IFERROR(COUNTIFS('Cleaned Data'!$L$2:$L$4201,"&gt;="&amp;$A124,'Cleaned Data'!$L$2:$L$4201,"&lt;"&amp;EDATE($A124,1),'Cleaned Data'!$H$2:$H$4201,B$112,'Cleaned Data'!$W$2:$W$4201,"Won")/(COUNTIFS('Cleaned Data'!$L$2:$L$4201,"&gt;="&amp;$A124,'Cleaned Data'!$L$2:$L$4201,"&lt;"&amp;EDATE($A124,1),'Cleaned Data'!$H$2:$H$4201,B$112,'Cleaned Data'!$W$2:$W$4201,"Won")+COUNTIFS('Cleaned Data'!$L$2:$L$4201,"&gt;="&amp;$A124,'Cleaned Data'!$L$2:$L$4201,"&lt;"&amp;EDATE($A124,1),'Cleaned Data'!$H$2:$H$4201,B$112,'Cleaned Data'!$W$2:$W$4201,"Lost")),"")</f>
        <v>0.5</v>
      </c>
      <c r="C124" s="12">
        <f>IFERROR(COUNTIFS('Cleaned Data'!$L$2:$L$4201,"&gt;="&amp;$A124,'Cleaned Data'!$L$2:$L$4201,"&lt;"&amp;EDATE($A124,1),'Cleaned Data'!$H$2:$H$4201,C$112,'Cleaned Data'!$W$2:$W$4201,"Won")/(COUNTIFS('Cleaned Data'!$L$2:$L$4201,"&gt;="&amp;$A124,'Cleaned Data'!$L$2:$L$4201,"&lt;"&amp;EDATE($A124,1),'Cleaned Data'!$H$2:$H$4201,C$112,'Cleaned Data'!$W$2:$W$4201,"Won")+COUNTIFS('Cleaned Data'!$L$2:$L$4201,"&gt;="&amp;$A124,'Cleaned Data'!$L$2:$L$4201,"&lt;"&amp;EDATE($A124,1),'Cleaned Data'!$H$2:$H$4201,C$112,'Cleaned Data'!$W$2:$W$4201,"Lost")),"")</f>
        <v>0.75</v>
      </c>
      <c r="D124" s="12">
        <f>IFERROR(COUNTIFS('Cleaned Data'!$L$2:$L$4201,"&gt;="&amp;$A124,'Cleaned Data'!$L$2:$L$4201,"&lt;"&amp;EDATE($A124,1),'Cleaned Data'!$H$2:$H$4201,D$112,'Cleaned Data'!$W$2:$W$4201,"Won")/(COUNTIFS('Cleaned Data'!$L$2:$L$4201,"&gt;="&amp;$A124,'Cleaned Data'!$L$2:$L$4201,"&lt;"&amp;EDATE($A124,1),'Cleaned Data'!$H$2:$H$4201,D$112,'Cleaned Data'!$W$2:$W$4201,"Won")+COUNTIFS('Cleaned Data'!$L$2:$L$4201,"&gt;="&amp;$A124,'Cleaned Data'!$L$2:$L$4201,"&lt;"&amp;EDATE($A124,1),'Cleaned Data'!$H$2:$H$4201,D$112,'Cleaned Data'!$W$2:$W$4201,"Lost")),"")</f>
        <v>0</v>
      </c>
      <c r="E124" s="12">
        <f>IFERROR(COUNTIFS('Cleaned Data'!$L$2:$L$4201,"&gt;="&amp;$A124,'Cleaned Data'!$L$2:$L$4201,"&lt;"&amp;EDATE($A124,1),'Cleaned Data'!$H$2:$H$4201,E$112,'Cleaned Data'!$W$2:$W$4201,"Won")/(COUNTIFS('Cleaned Data'!$L$2:$L$4201,"&gt;="&amp;$A124,'Cleaned Data'!$L$2:$L$4201,"&lt;"&amp;EDATE($A124,1),'Cleaned Data'!$H$2:$H$4201,E$112,'Cleaned Data'!$W$2:$W$4201,"Won")+COUNTIFS('Cleaned Data'!$L$2:$L$4201,"&gt;="&amp;$A124,'Cleaned Data'!$L$2:$L$4201,"&lt;"&amp;EDATE($A124,1),'Cleaned Data'!$H$2:$H$4201,E$112,'Cleaned Data'!$W$2:$W$4201,"Lost")),"")</f>
        <v>1</v>
      </c>
      <c r="F124" s="12">
        <f>IFERROR(COUNTIFS('Cleaned Data'!$L$2:$L$4201,"&gt;="&amp;$A124,'Cleaned Data'!$L$2:$L$4201,"&lt;"&amp;EDATE($A124,1),'Cleaned Data'!$H$2:$H$4201,F$112,'Cleaned Data'!$W$2:$W$4201,"Won")/(COUNTIFS('Cleaned Data'!$L$2:$L$4201,"&gt;="&amp;$A124,'Cleaned Data'!$L$2:$L$4201,"&lt;"&amp;EDATE($A124,1),'Cleaned Data'!$H$2:$H$4201,F$112,'Cleaned Data'!$W$2:$W$4201,"Won")+COUNTIFS('Cleaned Data'!$L$2:$L$4201,"&gt;="&amp;$A124,'Cleaned Data'!$L$2:$L$4201,"&lt;"&amp;EDATE($A124,1),'Cleaned Data'!$H$2:$H$4201,F$112,'Cleaned Data'!$W$2:$W$4201,"Lost")),"")</f>
        <v>0.66666666666666663</v>
      </c>
      <c r="G124" s="12">
        <f>IFERROR(COUNTIFS('Cleaned Data'!$L$2:$L$4201,"&gt;="&amp;$A124,'Cleaned Data'!$L$2:$L$4201,"&lt;"&amp;EDATE($A124,1),'Cleaned Data'!$H$2:$H$4201,G$112,'Cleaned Data'!$W$2:$W$4201,"Won")/(COUNTIFS('Cleaned Data'!$L$2:$L$4201,"&gt;="&amp;$A124,'Cleaned Data'!$L$2:$L$4201,"&lt;"&amp;EDATE($A124,1),'Cleaned Data'!$H$2:$H$4201,G$112,'Cleaned Data'!$W$2:$W$4201,"Won")+COUNTIFS('Cleaned Data'!$L$2:$L$4201,"&gt;="&amp;$A124,'Cleaned Data'!$L$2:$L$4201,"&lt;"&amp;EDATE($A124,1),'Cleaned Data'!$H$2:$H$4201,G$112,'Cleaned Data'!$W$2:$W$4201,"Lost")),"")</f>
        <v>0.5</v>
      </c>
      <c r="H124" s="12" t="str">
        <f>IFERROR(COUNTIFS('Cleaned Data'!$L$2:$L$4201,"&gt;="&amp;$A124,'Cleaned Data'!$L$2:$L$4201,"&lt;"&amp;EDATE($A124,1),'Cleaned Data'!$H$2:$H$4201,H$112,'Cleaned Data'!$W$2:$W$4201,"Won")/(COUNTIFS('Cleaned Data'!$L$2:$L$4201,"&gt;="&amp;$A124,'Cleaned Data'!$L$2:$L$4201,"&lt;"&amp;EDATE($A124,1),'Cleaned Data'!$H$2:$H$4201,H$112,'Cleaned Data'!$W$2:$W$4201,"Won")+COUNTIFS('Cleaned Data'!$L$2:$L$4201,"&gt;="&amp;$A124,'Cleaned Data'!$L$2:$L$4201,"&lt;"&amp;EDATE($A124,1),'Cleaned Data'!$H$2:$H$4201,H$112,'Cleaned Data'!$W$2:$W$4201,"Lost")),"")</f>
        <v/>
      </c>
      <c r="I124" s="12">
        <f>IFERROR(COUNTIFS('Cleaned Data'!$L$2:$L$4201,"&gt;="&amp;$A124,'Cleaned Data'!$L$2:$L$4201,"&lt;"&amp;EDATE($A124,1),'Cleaned Data'!$H$2:$H$4201,I$112,'Cleaned Data'!$W$2:$W$4201,"Won")/(COUNTIFS('Cleaned Data'!$L$2:$L$4201,"&gt;="&amp;$A124,'Cleaned Data'!$L$2:$L$4201,"&lt;"&amp;EDATE($A124,1),'Cleaned Data'!$H$2:$H$4201,I$112,'Cleaned Data'!$W$2:$W$4201,"Won")+COUNTIFS('Cleaned Data'!$L$2:$L$4201,"&gt;="&amp;$A124,'Cleaned Data'!$L$2:$L$4201,"&lt;"&amp;EDATE($A124,1),'Cleaned Data'!$H$2:$H$4201,I$112,'Cleaned Data'!$W$2:$W$4201,"Lost")),"")</f>
        <v>0.66666666666666663</v>
      </c>
      <c r="J124" s="12">
        <f>IFERROR(COUNTIFS('Cleaned Data'!$L$2:$L$4201,"&gt;="&amp;$A124,'Cleaned Data'!$L$2:$L$4201,"&lt;"&amp;EDATE($A124,1),'Cleaned Data'!$H$2:$H$4201,J$112,'Cleaned Data'!$W$2:$W$4201,"Won")/(COUNTIFS('Cleaned Data'!$L$2:$L$4201,"&gt;="&amp;$A124,'Cleaned Data'!$L$2:$L$4201,"&lt;"&amp;EDATE($A124,1),'Cleaned Data'!$H$2:$H$4201,J$112,'Cleaned Data'!$W$2:$W$4201,"Won")+COUNTIFS('Cleaned Data'!$L$2:$L$4201,"&gt;="&amp;$A124,'Cleaned Data'!$L$2:$L$4201,"&lt;"&amp;EDATE($A124,1),'Cleaned Data'!$H$2:$H$4201,J$112,'Cleaned Data'!$W$2:$W$4201,"Lost")),"")</f>
        <v>1</v>
      </c>
      <c r="K124" s="12">
        <f>IFERROR(COUNTIFS('Cleaned Data'!$L$2:$L$4201,"&gt;="&amp;$A124,'Cleaned Data'!$L$2:$L$4201,"&lt;"&amp;EDATE($A124,1),'Cleaned Data'!$W$2:$W$4201,"Won")/(COUNTIFS('Cleaned Data'!$L$2:$L$4201,"&gt;="&amp;$A124,'Cleaned Data'!$L$2:$L$4201,"&lt;"&amp;EDATE($A124,1),'Cleaned Data'!$W$2:$W$4201,"Won")+COUNTIFS('Cleaned Data'!$L$2:$L$4201,"&gt;="&amp;$A124,'Cleaned Data'!$L$2:$L$4201,"&lt;"&amp;EDATE($A124,1),'Cleaned Data'!$W$2:$W$4201,"Lost")),"")</f>
        <v>0.65517241379310343</v>
      </c>
    </row>
    <row r="125" spans="1:11">
      <c r="A125" s="22">
        <f t="shared" si="6"/>
        <v>44927</v>
      </c>
      <c r="B125" s="12">
        <f>IFERROR(COUNTIFS('Cleaned Data'!$L$2:$L$4201,"&gt;="&amp;$A125,'Cleaned Data'!$L$2:$L$4201,"&lt;"&amp;EDATE($A125,1),'Cleaned Data'!$H$2:$H$4201,B$112,'Cleaned Data'!$W$2:$W$4201,"Won")/(COUNTIFS('Cleaned Data'!$L$2:$L$4201,"&gt;="&amp;$A125,'Cleaned Data'!$L$2:$L$4201,"&lt;"&amp;EDATE($A125,1),'Cleaned Data'!$H$2:$H$4201,B$112,'Cleaned Data'!$W$2:$W$4201,"Won")+COUNTIFS('Cleaned Data'!$L$2:$L$4201,"&gt;="&amp;$A125,'Cleaned Data'!$L$2:$L$4201,"&lt;"&amp;EDATE($A125,1),'Cleaned Data'!$H$2:$H$4201,B$112,'Cleaned Data'!$W$2:$W$4201,"Lost")),"")</f>
        <v>0.66666666666666663</v>
      </c>
      <c r="C125" s="12">
        <f>IFERROR(COUNTIFS('Cleaned Data'!$L$2:$L$4201,"&gt;="&amp;$A125,'Cleaned Data'!$L$2:$L$4201,"&lt;"&amp;EDATE($A125,1),'Cleaned Data'!$H$2:$H$4201,C$112,'Cleaned Data'!$W$2:$W$4201,"Won")/(COUNTIFS('Cleaned Data'!$L$2:$L$4201,"&gt;="&amp;$A125,'Cleaned Data'!$L$2:$L$4201,"&lt;"&amp;EDATE($A125,1),'Cleaned Data'!$H$2:$H$4201,C$112,'Cleaned Data'!$W$2:$W$4201,"Won")+COUNTIFS('Cleaned Data'!$L$2:$L$4201,"&gt;="&amp;$A125,'Cleaned Data'!$L$2:$L$4201,"&lt;"&amp;EDATE($A125,1),'Cleaned Data'!$H$2:$H$4201,C$112,'Cleaned Data'!$W$2:$W$4201,"Lost")),"")</f>
        <v>0.33333333333333331</v>
      </c>
      <c r="D125" s="12">
        <f>IFERROR(COUNTIFS('Cleaned Data'!$L$2:$L$4201,"&gt;="&amp;$A125,'Cleaned Data'!$L$2:$L$4201,"&lt;"&amp;EDATE($A125,1),'Cleaned Data'!$H$2:$H$4201,D$112,'Cleaned Data'!$W$2:$W$4201,"Won")/(COUNTIFS('Cleaned Data'!$L$2:$L$4201,"&gt;="&amp;$A125,'Cleaned Data'!$L$2:$L$4201,"&lt;"&amp;EDATE($A125,1),'Cleaned Data'!$H$2:$H$4201,D$112,'Cleaned Data'!$W$2:$W$4201,"Won")+COUNTIFS('Cleaned Data'!$L$2:$L$4201,"&gt;="&amp;$A125,'Cleaned Data'!$L$2:$L$4201,"&lt;"&amp;EDATE($A125,1),'Cleaned Data'!$H$2:$H$4201,D$112,'Cleaned Data'!$W$2:$W$4201,"Lost")),"")</f>
        <v>0.5</v>
      </c>
      <c r="E125" s="12">
        <f>IFERROR(COUNTIFS('Cleaned Data'!$L$2:$L$4201,"&gt;="&amp;$A125,'Cleaned Data'!$L$2:$L$4201,"&lt;"&amp;EDATE($A125,1),'Cleaned Data'!$H$2:$H$4201,E$112,'Cleaned Data'!$W$2:$W$4201,"Won")/(COUNTIFS('Cleaned Data'!$L$2:$L$4201,"&gt;="&amp;$A125,'Cleaned Data'!$L$2:$L$4201,"&lt;"&amp;EDATE($A125,1),'Cleaned Data'!$H$2:$H$4201,E$112,'Cleaned Data'!$W$2:$W$4201,"Won")+COUNTIFS('Cleaned Data'!$L$2:$L$4201,"&gt;="&amp;$A125,'Cleaned Data'!$L$2:$L$4201,"&lt;"&amp;EDATE($A125,1),'Cleaned Data'!$H$2:$H$4201,E$112,'Cleaned Data'!$W$2:$W$4201,"Lost")),"")</f>
        <v>0.25</v>
      </c>
      <c r="F125" s="12">
        <f>IFERROR(COUNTIFS('Cleaned Data'!$L$2:$L$4201,"&gt;="&amp;$A125,'Cleaned Data'!$L$2:$L$4201,"&lt;"&amp;EDATE($A125,1),'Cleaned Data'!$H$2:$H$4201,F$112,'Cleaned Data'!$W$2:$W$4201,"Won")/(COUNTIFS('Cleaned Data'!$L$2:$L$4201,"&gt;="&amp;$A125,'Cleaned Data'!$L$2:$L$4201,"&lt;"&amp;EDATE($A125,1),'Cleaned Data'!$H$2:$H$4201,F$112,'Cleaned Data'!$W$2:$W$4201,"Won")+COUNTIFS('Cleaned Data'!$L$2:$L$4201,"&gt;="&amp;$A125,'Cleaned Data'!$L$2:$L$4201,"&lt;"&amp;EDATE($A125,1),'Cleaned Data'!$H$2:$H$4201,F$112,'Cleaned Data'!$W$2:$W$4201,"Lost")),"")</f>
        <v>0</v>
      </c>
      <c r="G125" s="12">
        <f>IFERROR(COUNTIFS('Cleaned Data'!$L$2:$L$4201,"&gt;="&amp;$A125,'Cleaned Data'!$L$2:$L$4201,"&lt;"&amp;EDATE($A125,1),'Cleaned Data'!$H$2:$H$4201,G$112,'Cleaned Data'!$W$2:$W$4201,"Won")/(COUNTIFS('Cleaned Data'!$L$2:$L$4201,"&gt;="&amp;$A125,'Cleaned Data'!$L$2:$L$4201,"&lt;"&amp;EDATE($A125,1),'Cleaned Data'!$H$2:$H$4201,G$112,'Cleaned Data'!$W$2:$W$4201,"Won")+COUNTIFS('Cleaned Data'!$L$2:$L$4201,"&gt;="&amp;$A125,'Cleaned Data'!$L$2:$L$4201,"&lt;"&amp;EDATE($A125,1),'Cleaned Data'!$H$2:$H$4201,G$112,'Cleaned Data'!$W$2:$W$4201,"Lost")),"")</f>
        <v>0.75</v>
      </c>
      <c r="H125" s="12">
        <f>IFERROR(COUNTIFS('Cleaned Data'!$L$2:$L$4201,"&gt;="&amp;$A125,'Cleaned Data'!$L$2:$L$4201,"&lt;"&amp;EDATE($A125,1),'Cleaned Data'!$H$2:$H$4201,H$112,'Cleaned Data'!$W$2:$W$4201,"Won")/(COUNTIFS('Cleaned Data'!$L$2:$L$4201,"&gt;="&amp;$A125,'Cleaned Data'!$L$2:$L$4201,"&lt;"&amp;EDATE($A125,1),'Cleaned Data'!$H$2:$H$4201,H$112,'Cleaned Data'!$W$2:$W$4201,"Won")+COUNTIFS('Cleaned Data'!$L$2:$L$4201,"&gt;="&amp;$A125,'Cleaned Data'!$L$2:$L$4201,"&lt;"&amp;EDATE($A125,1),'Cleaned Data'!$H$2:$H$4201,H$112,'Cleaned Data'!$W$2:$W$4201,"Lost")),"")</f>
        <v>1</v>
      </c>
      <c r="I125" s="12">
        <f>IFERROR(COUNTIFS('Cleaned Data'!$L$2:$L$4201,"&gt;="&amp;$A125,'Cleaned Data'!$L$2:$L$4201,"&lt;"&amp;EDATE($A125,1),'Cleaned Data'!$H$2:$H$4201,I$112,'Cleaned Data'!$W$2:$W$4201,"Won")/(COUNTIFS('Cleaned Data'!$L$2:$L$4201,"&gt;="&amp;$A125,'Cleaned Data'!$L$2:$L$4201,"&lt;"&amp;EDATE($A125,1),'Cleaned Data'!$H$2:$H$4201,I$112,'Cleaned Data'!$W$2:$W$4201,"Won")+COUNTIFS('Cleaned Data'!$L$2:$L$4201,"&gt;="&amp;$A125,'Cleaned Data'!$L$2:$L$4201,"&lt;"&amp;EDATE($A125,1),'Cleaned Data'!$H$2:$H$4201,I$112,'Cleaned Data'!$W$2:$W$4201,"Lost")),"")</f>
        <v>0.4</v>
      </c>
      <c r="J125" s="12">
        <f>IFERROR(COUNTIFS('Cleaned Data'!$L$2:$L$4201,"&gt;="&amp;$A125,'Cleaned Data'!$L$2:$L$4201,"&lt;"&amp;EDATE($A125,1),'Cleaned Data'!$H$2:$H$4201,J$112,'Cleaned Data'!$W$2:$W$4201,"Won")/(COUNTIFS('Cleaned Data'!$L$2:$L$4201,"&gt;="&amp;$A125,'Cleaned Data'!$L$2:$L$4201,"&lt;"&amp;EDATE($A125,1),'Cleaned Data'!$H$2:$H$4201,J$112,'Cleaned Data'!$W$2:$W$4201,"Won")+COUNTIFS('Cleaned Data'!$L$2:$L$4201,"&gt;="&amp;$A125,'Cleaned Data'!$L$2:$L$4201,"&lt;"&amp;EDATE($A125,1),'Cleaned Data'!$H$2:$H$4201,J$112,'Cleaned Data'!$W$2:$W$4201,"Lost")),"")</f>
        <v>0</v>
      </c>
      <c r="K125" s="12">
        <f>IFERROR(COUNTIFS('Cleaned Data'!$L$2:$L$4201,"&gt;="&amp;$A125,'Cleaned Data'!$L$2:$L$4201,"&lt;"&amp;EDATE($A125,1),'Cleaned Data'!$W$2:$W$4201,"Won")/(COUNTIFS('Cleaned Data'!$L$2:$L$4201,"&gt;="&amp;$A125,'Cleaned Data'!$L$2:$L$4201,"&lt;"&amp;EDATE($A125,1),'Cleaned Data'!$W$2:$W$4201,"Won")+COUNTIFS('Cleaned Data'!$L$2:$L$4201,"&gt;="&amp;$A125,'Cleaned Data'!$L$2:$L$4201,"&lt;"&amp;EDATE($A125,1),'Cleaned Data'!$W$2:$W$4201,"Lost")),"")</f>
        <v>0.41176470588235292</v>
      </c>
    </row>
    <row r="126" spans="1:11">
      <c r="A126" s="22">
        <f t="shared" si="6"/>
        <v>44958</v>
      </c>
      <c r="B126" s="12">
        <f>IFERROR(COUNTIFS('Cleaned Data'!$L$2:$L$4201,"&gt;="&amp;$A126,'Cleaned Data'!$L$2:$L$4201,"&lt;"&amp;EDATE($A126,1),'Cleaned Data'!$H$2:$H$4201,B$112,'Cleaned Data'!$W$2:$W$4201,"Won")/(COUNTIFS('Cleaned Data'!$L$2:$L$4201,"&gt;="&amp;$A126,'Cleaned Data'!$L$2:$L$4201,"&lt;"&amp;EDATE($A126,1),'Cleaned Data'!$H$2:$H$4201,B$112,'Cleaned Data'!$W$2:$W$4201,"Won")+COUNTIFS('Cleaned Data'!$L$2:$L$4201,"&gt;="&amp;$A126,'Cleaned Data'!$L$2:$L$4201,"&lt;"&amp;EDATE($A126,1),'Cleaned Data'!$H$2:$H$4201,B$112,'Cleaned Data'!$W$2:$W$4201,"Lost")),"")</f>
        <v>0.6</v>
      </c>
      <c r="C126" s="12">
        <f>IFERROR(COUNTIFS('Cleaned Data'!$L$2:$L$4201,"&gt;="&amp;$A126,'Cleaned Data'!$L$2:$L$4201,"&lt;"&amp;EDATE($A126,1),'Cleaned Data'!$H$2:$H$4201,C$112,'Cleaned Data'!$W$2:$W$4201,"Won")/(COUNTIFS('Cleaned Data'!$L$2:$L$4201,"&gt;="&amp;$A126,'Cleaned Data'!$L$2:$L$4201,"&lt;"&amp;EDATE($A126,1),'Cleaned Data'!$H$2:$H$4201,C$112,'Cleaned Data'!$W$2:$W$4201,"Won")+COUNTIFS('Cleaned Data'!$L$2:$L$4201,"&gt;="&amp;$A126,'Cleaned Data'!$L$2:$L$4201,"&lt;"&amp;EDATE($A126,1),'Cleaned Data'!$H$2:$H$4201,C$112,'Cleaned Data'!$W$2:$W$4201,"Lost")),"")</f>
        <v>0.33333333333333331</v>
      </c>
      <c r="D126" s="12">
        <f>IFERROR(COUNTIFS('Cleaned Data'!$L$2:$L$4201,"&gt;="&amp;$A126,'Cleaned Data'!$L$2:$L$4201,"&lt;"&amp;EDATE($A126,1),'Cleaned Data'!$H$2:$H$4201,D$112,'Cleaned Data'!$W$2:$W$4201,"Won")/(COUNTIFS('Cleaned Data'!$L$2:$L$4201,"&gt;="&amp;$A126,'Cleaned Data'!$L$2:$L$4201,"&lt;"&amp;EDATE($A126,1),'Cleaned Data'!$H$2:$H$4201,D$112,'Cleaned Data'!$W$2:$W$4201,"Won")+COUNTIFS('Cleaned Data'!$L$2:$L$4201,"&gt;="&amp;$A126,'Cleaned Data'!$L$2:$L$4201,"&lt;"&amp;EDATE($A126,1),'Cleaned Data'!$H$2:$H$4201,D$112,'Cleaned Data'!$W$2:$W$4201,"Lost")),"")</f>
        <v>0.66666666666666663</v>
      </c>
      <c r="E126" s="12">
        <f>IFERROR(COUNTIFS('Cleaned Data'!$L$2:$L$4201,"&gt;="&amp;$A126,'Cleaned Data'!$L$2:$L$4201,"&lt;"&amp;EDATE($A126,1),'Cleaned Data'!$H$2:$H$4201,E$112,'Cleaned Data'!$W$2:$W$4201,"Won")/(COUNTIFS('Cleaned Data'!$L$2:$L$4201,"&gt;="&amp;$A126,'Cleaned Data'!$L$2:$L$4201,"&lt;"&amp;EDATE($A126,1),'Cleaned Data'!$H$2:$H$4201,E$112,'Cleaned Data'!$W$2:$W$4201,"Won")+COUNTIFS('Cleaned Data'!$L$2:$L$4201,"&gt;="&amp;$A126,'Cleaned Data'!$L$2:$L$4201,"&lt;"&amp;EDATE($A126,1),'Cleaned Data'!$H$2:$H$4201,E$112,'Cleaned Data'!$W$2:$W$4201,"Lost")),"")</f>
        <v>0.4</v>
      </c>
      <c r="F126" s="12">
        <f>IFERROR(COUNTIFS('Cleaned Data'!$L$2:$L$4201,"&gt;="&amp;$A126,'Cleaned Data'!$L$2:$L$4201,"&lt;"&amp;EDATE($A126,1),'Cleaned Data'!$H$2:$H$4201,F$112,'Cleaned Data'!$W$2:$W$4201,"Won")/(COUNTIFS('Cleaned Data'!$L$2:$L$4201,"&gt;="&amp;$A126,'Cleaned Data'!$L$2:$L$4201,"&lt;"&amp;EDATE($A126,1),'Cleaned Data'!$H$2:$H$4201,F$112,'Cleaned Data'!$W$2:$W$4201,"Won")+COUNTIFS('Cleaned Data'!$L$2:$L$4201,"&gt;="&amp;$A126,'Cleaned Data'!$L$2:$L$4201,"&lt;"&amp;EDATE($A126,1),'Cleaned Data'!$H$2:$H$4201,F$112,'Cleaned Data'!$W$2:$W$4201,"Lost")),"")</f>
        <v>0.75</v>
      </c>
      <c r="G126" s="12">
        <f>IFERROR(COUNTIFS('Cleaned Data'!$L$2:$L$4201,"&gt;="&amp;$A126,'Cleaned Data'!$L$2:$L$4201,"&lt;"&amp;EDATE($A126,1),'Cleaned Data'!$H$2:$H$4201,G$112,'Cleaned Data'!$W$2:$W$4201,"Won")/(COUNTIFS('Cleaned Data'!$L$2:$L$4201,"&gt;="&amp;$A126,'Cleaned Data'!$L$2:$L$4201,"&lt;"&amp;EDATE($A126,1),'Cleaned Data'!$H$2:$H$4201,G$112,'Cleaned Data'!$W$2:$W$4201,"Won")+COUNTIFS('Cleaned Data'!$L$2:$L$4201,"&gt;="&amp;$A126,'Cleaned Data'!$L$2:$L$4201,"&lt;"&amp;EDATE($A126,1),'Cleaned Data'!$H$2:$H$4201,G$112,'Cleaned Data'!$W$2:$W$4201,"Lost")),"")</f>
        <v>0.75</v>
      </c>
      <c r="H126" s="12">
        <f>IFERROR(COUNTIFS('Cleaned Data'!$L$2:$L$4201,"&gt;="&amp;$A126,'Cleaned Data'!$L$2:$L$4201,"&lt;"&amp;EDATE($A126,1),'Cleaned Data'!$H$2:$H$4201,H$112,'Cleaned Data'!$W$2:$W$4201,"Won")/(COUNTIFS('Cleaned Data'!$L$2:$L$4201,"&gt;="&amp;$A126,'Cleaned Data'!$L$2:$L$4201,"&lt;"&amp;EDATE($A126,1),'Cleaned Data'!$H$2:$H$4201,H$112,'Cleaned Data'!$W$2:$W$4201,"Won")+COUNTIFS('Cleaned Data'!$L$2:$L$4201,"&gt;="&amp;$A126,'Cleaned Data'!$L$2:$L$4201,"&lt;"&amp;EDATE($A126,1),'Cleaned Data'!$H$2:$H$4201,H$112,'Cleaned Data'!$W$2:$W$4201,"Lost")),"")</f>
        <v>0.75</v>
      </c>
      <c r="I126" s="12">
        <f>IFERROR(COUNTIFS('Cleaned Data'!$L$2:$L$4201,"&gt;="&amp;$A126,'Cleaned Data'!$L$2:$L$4201,"&lt;"&amp;EDATE($A126,1),'Cleaned Data'!$H$2:$H$4201,I$112,'Cleaned Data'!$W$2:$W$4201,"Won")/(COUNTIFS('Cleaned Data'!$L$2:$L$4201,"&gt;="&amp;$A126,'Cleaned Data'!$L$2:$L$4201,"&lt;"&amp;EDATE($A126,1),'Cleaned Data'!$H$2:$H$4201,I$112,'Cleaned Data'!$W$2:$W$4201,"Won")+COUNTIFS('Cleaned Data'!$L$2:$L$4201,"&gt;="&amp;$A126,'Cleaned Data'!$L$2:$L$4201,"&lt;"&amp;EDATE($A126,1),'Cleaned Data'!$H$2:$H$4201,I$112,'Cleaned Data'!$W$2:$W$4201,"Lost")),"")</f>
        <v>0.42857142857142855</v>
      </c>
      <c r="J126" s="12">
        <f>IFERROR(COUNTIFS('Cleaned Data'!$L$2:$L$4201,"&gt;="&amp;$A126,'Cleaned Data'!$L$2:$L$4201,"&lt;"&amp;EDATE($A126,1),'Cleaned Data'!$H$2:$H$4201,J$112,'Cleaned Data'!$W$2:$W$4201,"Won")/(COUNTIFS('Cleaned Data'!$L$2:$L$4201,"&gt;="&amp;$A126,'Cleaned Data'!$L$2:$L$4201,"&lt;"&amp;EDATE($A126,1),'Cleaned Data'!$H$2:$H$4201,J$112,'Cleaned Data'!$W$2:$W$4201,"Won")+COUNTIFS('Cleaned Data'!$L$2:$L$4201,"&gt;="&amp;$A126,'Cleaned Data'!$L$2:$L$4201,"&lt;"&amp;EDATE($A126,1),'Cleaned Data'!$H$2:$H$4201,J$112,'Cleaned Data'!$W$2:$W$4201,"Lost")),"")</f>
        <v>0.33333333333333331</v>
      </c>
      <c r="K126" s="12">
        <f>IFERROR(COUNTIFS('Cleaned Data'!$L$2:$L$4201,"&gt;="&amp;$A126,'Cleaned Data'!$L$2:$L$4201,"&lt;"&amp;EDATE($A126,1),'Cleaned Data'!$W$2:$W$4201,"Won")/(COUNTIFS('Cleaned Data'!$L$2:$L$4201,"&gt;="&amp;$A126,'Cleaned Data'!$L$2:$L$4201,"&lt;"&amp;EDATE($A126,1),'Cleaned Data'!$W$2:$W$4201,"Won")+COUNTIFS('Cleaned Data'!$L$2:$L$4201,"&gt;="&amp;$A126,'Cleaned Data'!$L$2:$L$4201,"&lt;"&amp;EDATE($A126,1),'Cleaned Data'!$W$2:$W$4201,"Lost")),"")</f>
        <v>0.53658536585365857</v>
      </c>
    </row>
    <row r="127" spans="1:11">
      <c r="A127" s="22">
        <f t="shared" si="6"/>
        <v>44986</v>
      </c>
      <c r="B127" s="12">
        <f>IFERROR(COUNTIFS('Cleaned Data'!$L$2:$L$4201,"&gt;="&amp;$A127,'Cleaned Data'!$L$2:$L$4201,"&lt;"&amp;EDATE($A127,1),'Cleaned Data'!$H$2:$H$4201,B$112,'Cleaned Data'!$W$2:$W$4201,"Won")/(COUNTIFS('Cleaned Data'!$L$2:$L$4201,"&gt;="&amp;$A127,'Cleaned Data'!$L$2:$L$4201,"&lt;"&amp;EDATE($A127,1),'Cleaned Data'!$H$2:$H$4201,B$112,'Cleaned Data'!$W$2:$W$4201,"Won")+COUNTIFS('Cleaned Data'!$L$2:$L$4201,"&gt;="&amp;$A127,'Cleaned Data'!$L$2:$L$4201,"&lt;"&amp;EDATE($A127,1),'Cleaned Data'!$H$2:$H$4201,B$112,'Cleaned Data'!$W$2:$W$4201,"Lost")),"")</f>
        <v>1</v>
      </c>
      <c r="C127" s="12">
        <f>IFERROR(COUNTIFS('Cleaned Data'!$L$2:$L$4201,"&gt;="&amp;$A127,'Cleaned Data'!$L$2:$L$4201,"&lt;"&amp;EDATE($A127,1),'Cleaned Data'!$H$2:$H$4201,C$112,'Cleaned Data'!$W$2:$W$4201,"Won")/(COUNTIFS('Cleaned Data'!$L$2:$L$4201,"&gt;="&amp;$A127,'Cleaned Data'!$L$2:$L$4201,"&lt;"&amp;EDATE($A127,1),'Cleaned Data'!$H$2:$H$4201,C$112,'Cleaned Data'!$W$2:$W$4201,"Won")+COUNTIFS('Cleaned Data'!$L$2:$L$4201,"&gt;="&amp;$A127,'Cleaned Data'!$L$2:$L$4201,"&lt;"&amp;EDATE($A127,1),'Cleaned Data'!$H$2:$H$4201,C$112,'Cleaned Data'!$W$2:$W$4201,"Lost")),"")</f>
        <v>0.5</v>
      </c>
      <c r="D127" s="12">
        <f>IFERROR(COUNTIFS('Cleaned Data'!$L$2:$L$4201,"&gt;="&amp;$A127,'Cleaned Data'!$L$2:$L$4201,"&lt;"&amp;EDATE($A127,1),'Cleaned Data'!$H$2:$H$4201,D$112,'Cleaned Data'!$W$2:$W$4201,"Won")/(COUNTIFS('Cleaned Data'!$L$2:$L$4201,"&gt;="&amp;$A127,'Cleaned Data'!$L$2:$L$4201,"&lt;"&amp;EDATE($A127,1),'Cleaned Data'!$H$2:$H$4201,D$112,'Cleaned Data'!$W$2:$W$4201,"Won")+COUNTIFS('Cleaned Data'!$L$2:$L$4201,"&gt;="&amp;$A127,'Cleaned Data'!$L$2:$L$4201,"&lt;"&amp;EDATE($A127,1),'Cleaned Data'!$H$2:$H$4201,D$112,'Cleaned Data'!$W$2:$W$4201,"Lost")),"")</f>
        <v>0.8571428571428571</v>
      </c>
      <c r="E127" s="12">
        <f>IFERROR(COUNTIFS('Cleaned Data'!$L$2:$L$4201,"&gt;="&amp;$A127,'Cleaned Data'!$L$2:$L$4201,"&lt;"&amp;EDATE($A127,1),'Cleaned Data'!$H$2:$H$4201,E$112,'Cleaned Data'!$W$2:$W$4201,"Won")/(COUNTIFS('Cleaned Data'!$L$2:$L$4201,"&gt;="&amp;$A127,'Cleaned Data'!$L$2:$L$4201,"&lt;"&amp;EDATE($A127,1),'Cleaned Data'!$H$2:$H$4201,E$112,'Cleaned Data'!$W$2:$W$4201,"Won")+COUNTIFS('Cleaned Data'!$L$2:$L$4201,"&gt;="&amp;$A127,'Cleaned Data'!$L$2:$L$4201,"&lt;"&amp;EDATE($A127,1),'Cleaned Data'!$H$2:$H$4201,E$112,'Cleaned Data'!$W$2:$W$4201,"Lost")),"")</f>
        <v>0.75</v>
      </c>
      <c r="F127" s="12">
        <f>IFERROR(COUNTIFS('Cleaned Data'!$L$2:$L$4201,"&gt;="&amp;$A127,'Cleaned Data'!$L$2:$L$4201,"&lt;"&amp;EDATE($A127,1),'Cleaned Data'!$H$2:$H$4201,F$112,'Cleaned Data'!$W$2:$W$4201,"Won")/(COUNTIFS('Cleaned Data'!$L$2:$L$4201,"&gt;="&amp;$A127,'Cleaned Data'!$L$2:$L$4201,"&lt;"&amp;EDATE($A127,1),'Cleaned Data'!$H$2:$H$4201,F$112,'Cleaned Data'!$W$2:$W$4201,"Won")+COUNTIFS('Cleaned Data'!$L$2:$L$4201,"&gt;="&amp;$A127,'Cleaned Data'!$L$2:$L$4201,"&lt;"&amp;EDATE($A127,1),'Cleaned Data'!$H$2:$H$4201,F$112,'Cleaned Data'!$W$2:$W$4201,"Lost")),"")</f>
        <v>0.33333333333333331</v>
      </c>
      <c r="G127" s="12">
        <f>IFERROR(COUNTIFS('Cleaned Data'!$L$2:$L$4201,"&gt;="&amp;$A127,'Cleaned Data'!$L$2:$L$4201,"&lt;"&amp;EDATE($A127,1),'Cleaned Data'!$H$2:$H$4201,G$112,'Cleaned Data'!$W$2:$W$4201,"Won")/(COUNTIFS('Cleaned Data'!$L$2:$L$4201,"&gt;="&amp;$A127,'Cleaned Data'!$L$2:$L$4201,"&lt;"&amp;EDATE($A127,1),'Cleaned Data'!$H$2:$H$4201,G$112,'Cleaned Data'!$W$2:$W$4201,"Won")+COUNTIFS('Cleaned Data'!$L$2:$L$4201,"&gt;="&amp;$A127,'Cleaned Data'!$L$2:$L$4201,"&lt;"&amp;EDATE($A127,1),'Cleaned Data'!$H$2:$H$4201,G$112,'Cleaned Data'!$W$2:$W$4201,"Lost")),"")</f>
        <v>0.5</v>
      </c>
      <c r="H127" s="12">
        <f>IFERROR(COUNTIFS('Cleaned Data'!$L$2:$L$4201,"&gt;="&amp;$A127,'Cleaned Data'!$L$2:$L$4201,"&lt;"&amp;EDATE($A127,1),'Cleaned Data'!$H$2:$H$4201,H$112,'Cleaned Data'!$W$2:$W$4201,"Won")/(COUNTIFS('Cleaned Data'!$L$2:$L$4201,"&gt;="&amp;$A127,'Cleaned Data'!$L$2:$L$4201,"&lt;"&amp;EDATE($A127,1),'Cleaned Data'!$H$2:$H$4201,H$112,'Cleaned Data'!$W$2:$W$4201,"Won")+COUNTIFS('Cleaned Data'!$L$2:$L$4201,"&gt;="&amp;$A127,'Cleaned Data'!$L$2:$L$4201,"&lt;"&amp;EDATE($A127,1),'Cleaned Data'!$H$2:$H$4201,H$112,'Cleaned Data'!$W$2:$W$4201,"Lost")),"")</f>
        <v>1</v>
      </c>
      <c r="I127" s="12">
        <f>IFERROR(COUNTIFS('Cleaned Data'!$L$2:$L$4201,"&gt;="&amp;$A127,'Cleaned Data'!$L$2:$L$4201,"&lt;"&amp;EDATE($A127,1),'Cleaned Data'!$H$2:$H$4201,I$112,'Cleaned Data'!$W$2:$W$4201,"Won")/(COUNTIFS('Cleaned Data'!$L$2:$L$4201,"&gt;="&amp;$A127,'Cleaned Data'!$L$2:$L$4201,"&lt;"&amp;EDATE($A127,1),'Cleaned Data'!$H$2:$H$4201,I$112,'Cleaned Data'!$W$2:$W$4201,"Won")+COUNTIFS('Cleaned Data'!$L$2:$L$4201,"&gt;="&amp;$A127,'Cleaned Data'!$L$2:$L$4201,"&lt;"&amp;EDATE($A127,1),'Cleaned Data'!$H$2:$H$4201,I$112,'Cleaned Data'!$W$2:$W$4201,"Lost")),"")</f>
        <v>1</v>
      </c>
      <c r="J127" s="12">
        <f>IFERROR(COUNTIFS('Cleaned Data'!$L$2:$L$4201,"&gt;="&amp;$A127,'Cleaned Data'!$L$2:$L$4201,"&lt;"&amp;EDATE($A127,1),'Cleaned Data'!$H$2:$H$4201,J$112,'Cleaned Data'!$W$2:$W$4201,"Won")/(COUNTIFS('Cleaned Data'!$L$2:$L$4201,"&gt;="&amp;$A127,'Cleaned Data'!$L$2:$L$4201,"&lt;"&amp;EDATE($A127,1),'Cleaned Data'!$H$2:$H$4201,J$112,'Cleaned Data'!$W$2:$W$4201,"Won")+COUNTIFS('Cleaned Data'!$L$2:$L$4201,"&gt;="&amp;$A127,'Cleaned Data'!$L$2:$L$4201,"&lt;"&amp;EDATE($A127,1),'Cleaned Data'!$H$2:$H$4201,J$112,'Cleaned Data'!$W$2:$W$4201,"Lost")),"")</f>
        <v>0.83333333333333337</v>
      </c>
      <c r="K127" s="12">
        <f>IFERROR(COUNTIFS('Cleaned Data'!$L$2:$L$4201,"&gt;="&amp;$A127,'Cleaned Data'!$L$2:$L$4201,"&lt;"&amp;EDATE($A127,1),'Cleaned Data'!$W$2:$W$4201,"Won")/(COUNTIFS('Cleaned Data'!$L$2:$L$4201,"&gt;="&amp;$A127,'Cleaned Data'!$L$2:$L$4201,"&lt;"&amp;EDATE($A127,1),'Cleaned Data'!$W$2:$W$4201,"Won")+COUNTIFS('Cleaned Data'!$L$2:$L$4201,"&gt;="&amp;$A127,'Cleaned Data'!$L$2:$L$4201,"&lt;"&amp;EDATE($A127,1),'Cleaned Data'!$W$2:$W$4201,"Lost")),"")</f>
        <v>0.76744186046511631</v>
      </c>
    </row>
    <row r="128" spans="1:11">
      <c r="A128" s="22">
        <f t="shared" si="6"/>
        <v>45017</v>
      </c>
      <c r="B128" s="12">
        <f>IFERROR(COUNTIFS('Cleaned Data'!$L$2:$L$4201,"&gt;="&amp;$A128,'Cleaned Data'!$L$2:$L$4201,"&lt;"&amp;EDATE($A128,1),'Cleaned Data'!$H$2:$H$4201,B$112,'Cleaned Data'!$W$2:$W$4201,"Won")/(COUNTIFS('Cleaned Data'!$L$2:$L$4201,"&gt;="&amp;$A128,'Cleaned Data'!$L$2:$L$4201,"&lt;"&amp;EDATE($A128,1),'Cleaned Data'!$H$2:$H$4201,B$112,'Cleaned Data'!$W$2:$W$4201,"Won")+COUNTIFS('Cleaned Data'!$L$2:$L$4201,"&gt;="&amp;$A128,'Cleaned Data'!$L$2:$L$4201,"&lt;"&amp;EDATE($A128,1),'Cleaned Data'!$H$2:$H$4201,B$112,'Cleaned Data'!$W$2:$W$4201,"Lost")),"")</f>
        <v>0.4</v>
      </c>
      <c r="C128" s="12">
        <f>IFERROR(COUNTIFS('Cleaned Data'!$L$2:$L$4201,"&gt;="&amp;$A128,'Cleaned Data'!$L$2:$L$4201,"&lt;"&amp;EDATE($A128,1),'Cleaned Data'!$H$2:$H$4201,C$112,'Cleaned Data'!$W$2:$W$4201,"Won")/(COUNTIFS('Cleaned Data'!$L$2:$L$4201,"&gt;="&amp;$A128,'Cleaned Data'!$L$2:$L$4201,"&lt;"&amp;EDATE($A128,1),'Cleaned Data'!$H$2:$H$4201,C$112,'Cleaned Data'!$W$2:$W$4201,"Won")+COUNTIFS('Cleaned Data'!$L$2:$L$4201,"&gt;="&amp;$A128,'Cleaned Data'!$L$2:$L$4201,"&lt;"&amp;EDATE($A128,1),'Cleaned Data'!$H$2:$H$4201,C$112,'Cleaned Data'!$W$2:$W$4201,"Lost")),"")</f>
        <v>0.5</v>
      </c>
      <c r="D128" s="12">
        <f>IFERROR(COUNTIFS('Cleaned Data'!$L$2:$L$4201,"&gt;="&amp;$A128,'Cleaned Data'!$L$2:$L$4201,"&lt;"&amp;EDATE($A128,1),'Cleaned Data'!$H$2:$H$4201,D$112,'Cleaned Data'!$W$2:$W$4201,"Won")/(COUNTIFS('Cleaned Data'!$L$2:$L$4201,"&gt;="&amp;$A128,'Cleaned Data'!$L$2:$L$4201,"&lt;"&amp;EDATE($A128,1),'Cleaned Data'!$H$2:$H$4201,D$112,'Cleaned Data'!$W$2:$W$4201,"Won")+COUNTIFS('Cleaned Data'!$L$2:$L$4201,"&gt;="&amp;$A128,'Cleaned Data'!$L$2:$L$4201,"&lt;"&amp;EDATE($A128,1),'Cleaned Data'!$H$2:$H$4201,D$112,'Cleaned Data'!$W$2:$W$4201,"Lost")),"")</f>
        <v>0.66666666666666663</v>
      </c>
      <c r="E128" s="12">
        <f>IFERROR(COUNTIFS('Cleaned Data'!$L$2:$L$4201,"&gt;="&amp;$A128,'Cleaned Data'!$L$2:$L$4201,"&lt;"&amp;EDATE($A128,1),'Cleaned Data'!$H$2:$H$4201,E$112,'Cleaned Data'!$W$2:$W$4201,"Won")/(COUNTIFS('Cleaned Data'!$L$2:$L$4201,"&gt;="&amp;$A128,'Cleaned Data'!$L$2:$L$4201,"&lt;"&amp;EDATE($A128,1),'Cleaned Data'!$H$2:$H$4201,E$112,'Cleaned Data'!$W$2:$W$4201,"Won")+COUNTIFS('Cleaned Data'!$L$2:$L$4201,"&gt;="&amp;$A128,'Cleaned Data'!$L$2:$L$4201,"&lt;"&amp;EDATE($A128,1),'Cleaned Data'!$H$2:$H$4201,E$112,'Cleaned Data'!$W$2:$W$4201,"Lost")),"")</f>
        <v>0.5</v>
      </c>
      <c r="F128" s="12" t="str">
        <f>IFERROR(COUNTIFS('Cleaned Data'!$L$2:$L$4201,"&gt;="&amp;$A128,'Cleaned Data'!$L$2:$L$4201,"&lt;"&amp;EDATE($A128,1),'Cleaned Data'!$H$2:$H$4201,F$112,'Cleaned Data'!$W$2:$W$4201,"Won")/(COUNTIFS('Cleaned Data'!$L$2:$L$4201,"&gt;="&amp;$A128,'Cleaned Data'!$L$2:$L$4201,"&lt;"&amp;EDATE($A128,1),'Cleaned Data'!$H$2:$H$4201,F$112,'Cleaned Data'!$W$2:$W$4201,"Won")+COUNTIFS('Cleaned Data'!$L$2:$L$4201,"&gt;="&amp;$A128,'Cleaned Data'!$L$2:$L$4201,"&lt;"&amp;EDATE($A128,1),'Cleaned Data'!$H$2:$H$4201,F$112,'Cleaned Data'!$W$2:$W$4201,"Lost")),"")</f>
        <v/>
      </c>
      <c r="G128" s="12">
        <f>IFERROR(COUNTIFS('Cleaned Data'!$L$2:$L$4201,"&gt;="&amp;$A128,'Cleaned Data'!$L$2:$L$4201,"&lt;"&amp;EDATE($A128,1),'Cleaned Data'!$H$2:$H$4201,G$112,'Cleaned Data'!$W$2:$W$4201,"Won")/(COUNTIFS('Cleaned Data'!$L$2:$L$4201,"&gt;="&amp;$A128,'Cleaned Data'!$L$2:$L$4201,"&lt;"&amp;EDATE($A128,1),'Cleaned Data'!$H$2:$H$4201,G$112,'Cleaned Data'!$W$2:$W$4201,"Won")+COUNTIFS('Cleaned Data'!$L$2:$L$4201,"&gt;="&amp;$A128,'Cleaned Data'!$L$2:$L$4201,"&lt;"&amp;EDATE($A128,1),'Cleaned Data'!$H$2:$H$4201,G$112,'Cleaned Data'!$W$2:$W$4201,"Lost")),"")</f>
        <v>0.66666666666666663</v>
      </c>
      <c r="H128" s="12" t="str">
        <f>IFERROR(COUNTIFS('Cleaned Data'!$L$2:$L$4201,"&gt;="&amp;$A128,'Cleaned Data'!$L$2:$L$4201,"&lt;"&amp;EDATE($A128,1),'Cleaned Data'!$H$2:$H$4201,H$112,'Cleaned Data'!$W$2:$W$4201,"Won")/(COUNTIFS('Cleaned Data'!$L$2:$L$4201,"&gt;="&amp;$A128,'Cleaned Data'!$L$2:$L$4201,"&lt;"&amp;EDATE($A128,1),'Cleaned Data'!$H$2:$H$4201,H$112,'Cleaned Data'!$W$2:$W$4201,"Won")+COUNTIFS('Cleaned Data'!$L$2:$L$4201,"&gt;="&amp;$A128,'Cleaned Data'!$L$2:$L$4201,"&lt;"&amp;EDATE($A128,1),'Cleaned Data'!$H$2:$H$4201,H$112,'Cleaned Data'!$W$2:$W$4201,"Lost")),"")</f>
        <v/>
      </c>
      <c r="I128" s="12">
        <f>IFERROR(COUNTIFS('Cleaned Data'!$L$2:$L$4201,"&gt;="&amp;$A128,'Cleaned Data'!$L$2:$L$4201,"&lt;"&amp;EDATE($A128,1),'Cleaned Data'!$H$2:$H$4201,I$112,'Cleaned Data'!$W$2:$W$4201,"Won")/(COUNTIFS('Cleaned Data'!$L$2:$L$4201,"&gt;="&amp;$A128,'Cleaned Data'!$L$2:$L$4201,"&lt;"&amp;EDATE($A128,1),'Cleaned Data'!$H$2:$H$4201,I$112,'Cleaned Data'!$W$2:$W$4201,"Won")+COUNTIFS('Cleaned Data'!$L$2:$L$4201,"&gt;="&amp;$A128,'Cleaned Data'!$L$2:$L$4201,"&lt;"&amp;EDATE($A128,1),'Cleaned Data'!$H$2:$H$4201,I$112,'Cleaned Data'!$W$2:$W$4201,"Lost")),"")</f>
        <v>0.66666666666666663</v>
      </c>
      <c r="J128" s="12">
        <f>IFERROR(COUNTIFS('Cleaned Data'!$L$2:$L$4201,"&gt;="&amp;$A128,'Cleaned Data'!$L$2:$L$4201,"&lt;"&amp;EDATE($A128,1),'Cleaned Data'!$H$2:$H$4201,J$112,'Cleaned Data'!$W$2:$W$4201,"Won")/(COUNTIFS('Cleaned Data'!$L$2:$L$4201,"&gt;="&amp;$A128,'Cleaned Data'!$L$2:$L$4201,"&lt;"&amp;EDATE($A128,1),'Cleaned Data'!$H$2:$H$4201,J$112,'Cleaned Data'!$W$2:$W$4201,"Won")+COUNTIFS('Cleaned Data'!$L$2:$L$4201,"&gt;="&amp;$A128,'Cleaned Data'!$L$2:$L$4201,"&lt;"&amp;EDATE($A128,1),'Cleaned Data'!$H$2:$H$4201,J$112,'Cleaned Data'!$W$2:$W$4201,"Lost")),"")</f>
        <v>0.4</v>
      </c>
      <c r="K128" s="12">
        <f>IFERROR(COUNTIFS('Cleaned Data'!$L$2:$L$4201,"&gt;="&amp;$A128,'Cleaned Data'!$L$2:$L$4201,"&lt;"&amp;EDATE($A128,1),'Cleaned Data'!$W$2:$W$4201,"Won")/(COUNTIFS('Cleaned Data'!$L$2:$L$4201,"&gt;="&amp;$A128,'Cleaned Data'!$L$2:$L$4201,"&lt;"&amp;EDATE($A128,1),'Cleaned Data'!$W$2:$W$4201,"Won")+COUNTIFS('Cleaned Data'!$L$2:$L$4201,"&gt;="&amp;$A128,'Cleaned Data'!$L$2:$L$4201,"&lt;"&amp;EDATE($A128,1),'Cleaned Data'!$W$2:$W$4201,"Lost")),"")</f>
        <v>0.51851851851851849</v>
      </c>
    </row>
    <row r="129" spans="1:11">
      <c r="A129" s="22">
        <f t="shared" si="6"/>
        <v>45047</v>
      </c>
      <c r="B129" s="12">
        <f>IFERROR(COUNTIFS('Cleaned Data'!$L$2:$L$4201,"&gt;="&amp;$A129,'Cleaned Data'!$L$2:$L$4201,"&lt;"&amp;EDATE($A129,1),'Cleaned Data'!$H$2:$H$4201,B$112,'Cleaned Data'!$W$2:$W$4201,"Won")/(COUNTIFS('Cleaned Data'!$L$2:$L$4201,"&gt;="&amp;$A129,'Cleaned Data'!$L$2:$L$4201,"&lt;"&amp;EDATE($A129,1),'Cleaned Data'!$H$2:$H$4201,B$112,'Cleaned Data'!$W$2:$W$4201,"Won")+COUNTIFS('Cleaned Data'!$L$2:$L$4201,"&gt;="&amp;$A129,'Cleaned Data'!$L$2:$L$4201,"&lt;"&amp;EDATE($A129,1),'Cleaned Data'!$H$2:$H$4201,B$112,'Cleaned Data'!$W$2:$W$4201,"Lost")),"")</f>
        <v>0.66666666666666663</v>
      </c>
      <c r="C129" s="12">
        <f>IFERROR(COUNTIFS('Cleaned Data'!$L$2:$L$4201,"&gt;="&amp;$A129,'Cleaned Data'!$L$2:$L$4201,"&lt;"&amp;EDATE($A129,1),'Cleaned Data'!$H$2:$H$4201,C$112,'Cleaned Data'!$W$2:$W$4201,"Won")/(COUNTIFS('Cleaned Data'!$L$2:$L$4201,"&gt;="&amp;$A129,'Cleaned Data'!$L$2:$L$4201,"&lt;"&amp;EDATE($A129,1),'Cleaned Data'!$H$2:$H$4201,C$112,'Cleaned Data'!$W$2:$W$4201,"Won")+COUNTIFS('Cleaned Data'!$L$2:$L$4201,"&gt;="&amp;$A129,'Cleaned Data'!$L$2:$L$4201,"&lt;"&amp;EDATE($A129,1),'Cleaned Data'!$H$2:$H$4201,C$112,'Cleaned Data'!$W$2:$W$4201,"Lost")),"")</f>
        <v>0.66666666666666663</v>
      </c>
      <c r="D129" s="12">
        <f>IFERROR(COUNTIFS('Cleaned Data'!$L$2:$L$4201,"&gt;="&amp;$A129,'Cleaned Data'!$L$2:$L$4201,"&lt;"&amp;EDATE($A129,1),'Cleaned Data'!$H$2:$H$4201,D$112,'Cleaned Data'!$W$2:$W$4201,"Won")/(COUNTIFS('Cleaned Data'!$L$2:$L$4201,"&gt;="&amp;$A129,'Cleaned Data'!$L$2:$L$4201,"&lt;"&amp;EDATE($A129,1),'Cleaned Data'!$H$2:$H$4201,D$112,'Cleaned Data'!$W$2:$W$4201,"Won")+COUNTIFS('Cleaned Data'!$L$2:$L$4201,"&gt;="&amp;$A129,'Cleaned Data'!$L$2:$L$4201,"&lt;"&amp;EDATE($A129,1),'Cleaned Data'!$H$2:$H$4201,D$112,'Cleaned Data'!$W$2:$W$4201,"Lost")),"")</f>
        <v>0.66666666666666663</v>
      </c>
      <c r="E129" s="12">
        <f>IFERROR(COUNTIFS('Cleaned Data'!$L$2:$L$4201,"&gt;="&amp;$A129,'Cleaned Data'!$L$2:$L$4201,"&lt;"&amp;EDATE($A129,1),'Cleaned Data'!$H$2:$H$4201,E$112,'Cleaned Data'!$W$2:$W$4201,"Won")/(COUNTIFS('Cleaned Data'!$L$2:$L$4201,"&gt;="&amp;$A129,'Cleaned Data'!$L$2:$L$4201,"&lt;"&amp;EDATE($A129,1),'Cleaned Data'!$H$2:$H$4201,E$112,'Cleaned Data'!$W$2:$W$4201,"Won")+COUNTIFS('Cleaned Data'!$L$2:$L$4201,"&gt;="&amp;$A129,'Cleaned Data'!$L$2:$L$4201,"&lt;"&amp;EDATE($A129,1),'Cleaned Data'!$H$2:$H$4201,E$112,'Cleaned Data'!$W$2:$W$4201,"Lost")),"")</f>
        <v>0.8</v>
      </c>
      <c r="F129" s="12">
        <f>IFERROR(COUNTIFS('Cleaned Data'!$L$2:$L$4201,"&gt;="&amp;$A129,'Cleaned Data'!$L$2:$L$4201,"&lt;"&amp;EDATE($A129,1),'Cleaned Data'!$H$2:$H$4201,F$112,'Cleaned Data'!$W$2:$W$4201,"Won")/(COUNTIFS('Cleaned Data'!$L$2:$L$4201,"&gt;="&amp;$A129,'Cleaned Data'!$L$2:$L$4201,"&lt;"&amp;EDATE($A129,1),'Cleaned Data'!$H$2:$H$4201,F$112,'Cleaned Data'!$W$2:$W$4201,"Won")+COUNTIFS('Cleaned Data'!$L$2:$L$4201,"&gt;="&amp;$A129,'Cleaned Data'!$L$2:$L$4201,"&lt;"&amp;EDATE($A129,1),'Cleaned Data'!$H$2:$H$4201,F$112,'Cleaned Data'!$W$2:$W$4201,"Lost")),"")</f>
        <v>0.33333333333333331</v>
      </c>
      <c r="G129" s="12">
        <f>IFERROR(COUNTIFS('Cleaned Data'!$L$2:$L$4201,"&gt;="&amp;$A129,'Cleaned Data'!$L$2:$L$4201,"&lt;"&amp;EDATE($A129,1),'Cleaned Data'!$H$2:$H$4201,G$112,'Cleaned Data'!$W$2:$W$4201,"Won")/(COUNTIFS('Cleaned Data'!$L$2:$L$4201,"&gt;="&amp;$A129,'Cleaned Data'!$L$2:$L$4201,"&lt;"&amp;EDATE($A129,1),'Cleaned Data'!$H$2:$H$4201,G$112,'Cleaned Data'!$W$2:$W$4201,"Won")+COUNTIFS('Cleaned Data'!$L$2:$L$4201,"&gt;="&amp;$A129,'Cleaned Data'!$L$2:$L$4201,"&lt;"&amp;EDATE($A129,1),'Cleaned Data'!$H$2:$H$4201,G$112,'Cleaned Data'!$W$2:$W$4201,"Lost")),"")</f>
        <v>0.5</v>
      </c>
      <c r="H129" s="12">
        <f>IFERROR(COUNTIFS('Cleaned Data'!$L$2:$L$4201,"&gt;="&amp;$A129,'Cleaned Data'!$L$2:$L$4201,"&lt;"&amp;EDATE($A129,1),'Cleaned Data'!$H$2:$H$4201,H$112,'Cleaned Data'!$W$2:$W$4201,"Won")/(COUNTIFS('Cleaned Data'!$L$2:$L$4201,"&gt;="&amp;$A129,'Cleaned Data'!$L$2:$L$4201,"&lt;"&amp;EDATE($A129,1),'Cleaned Data'!$H$2:$H$4201,H$112,'Cleaned Data'!$W$2:$W$4201,"Won")+COUNTIFS('Cleaned Data'!$L$2:$L$4201,"&gt;="&amp;$A129,'Cleaned Data'!$L$2:$L$4201,"&lt;"&amp;EDATE($A129,1),'Cleaned Data'!$H$2:$H$4201,H$112,'Cleaned Data'!$W$2:$W$4201,"Lost")),"")</f>
        <v>0.33333333333333331</v>
      </c>
      <c r="I129" s="12">
        <f>IFERROR(COUNTIFS('Cleaned Data'!$L$2:$L$4201,"&gt;="&amp;$A129,'Cleaned Data'!$L$2:$L$4201,"&lt;"&amp;EDATE($A129,1),'Cleaned Data'!$H$2:$H$4201,I$112,'Cleaned Data'!$W$2:$W$4201,"Won")/(COUNTIFS('Cleaned Data'!$L$2:$L$4201,"&gt;="&amp;$A129,'Cleaned Data'!$L$2:$L$4201,"&lt;"&amp;EDATE($A129,1),'Cleaned Data'!$H$2:$H$4201,I$112,'Cleaned Data'!$W$2:$W$4201,"Won")+COUNTIFS('Cleaned Data'!$L$2:$L$4201,"&gt;="&amp;$A129,'Cleaned Data'!$L$2:$L$4201,"&lt;"&amp;EDATE($A129,1),'Cleaned Data'!$H$2:$H$4201,I$112,'Cleaned Data'!$W$2:$W$4201,"Lost")),"")</f>
        <v>0.66666666666666663</v>
      </c>
      <c r="J129" s="12">
        <f>IFERROR(COUNTIFS('Cleaned Data'!$L$2:$L$4201,"&gt;="&amp;$A129,'Cleaned Data'!$L$2:$L$4201,"&lt;"&amp;EDATE($A129,1),'Cleaned Data'!$H$2:$H$4201,J$112,'Cleaned Data'!$W$2:$W$4201,"Won")/(COUNTIFS('Cleaned Data'!$L$2:$L$4201,"&gt;="&amp;$A129,'Cleaned Data'!$L$2:$L$4201,"&lt;"&amp;EDATE($A129,1),'Cleaned Data'!$H$2:$H$4201,J$112,'Cleaned Data'!$W$2:$W$4201,"Won")+COUNTIFS('Cleaned Data'!$L$2:$L$4201,"&gt;="&amp;$A129,'Cleaned Data'!$L$2:$L$4201,"&lt;"&amp;EDATE($A129,1),'Cleaned Data'!$H$2:$H$4201,J$112,'Cleaned Data'!$W$2:$W$4201,"Lost")),"")</f>
        <v>0</v>
      </c>
      <c r="K129" s="12">
        <f>IFERROR(COUNTIFS('Cleaned Data'!$L$2:$L$4201,"&gt;="&amp;$A129,'Cleaned Data'!$L$2:$L$4201,"&lt;"&amp;EDATE($A129,1),'Cleaned Data'!$W$2:$W$4201,"Won")/(COUNTIFS('Cleaned Data'!$L$2:$L$4201,"&gt;="&amp;$A129,'Cleaned Data'!$L$2:$L$4201,"&lt;"&amp;EDATE($A129,1),'Cleaned Data'!$W$2:$W$4201,"Won")+COUNTIFS('Cleaned Data'!$L$2:$L$4201,"&gt;="&amp;$A129,'Cleaned Data'!$L$2:$L$4201,"&lt;"&amp;EDATE($A129,1),'Cleaned Data'!$W$2:$W$4201,"Lost")),"")</f>
        <v>0.59459459459459463</v>
      </c>
    </row>
    <row r="130" spans="1:11">
      <c r="A130" s="22">
        <f t="shared" si="6"/>
        <v>45078</v>
      </c>
      <c r="B130" s="12">
        <f>IFERROR(COUNTIFS('Cleaned Data'!$L$2:$L$4201,"&gt;="&amp;$A130,'Cleaned Data'!$L$2:$L$4201,"&lt;"&amp;EDATE($A130,1),'Cleaned Data'!$H$2:$H$4201,B$112,'Cleaned Data'!$W$2:$W$4201,"Won")/(COUNTIFS('Cleaned Data'!$L$2:$L$4201,"&gt;="&amp;$A130,'Cleaned Data'!$L$2:$L$4201,"&lt;"&amp;EDATE($A130,1),'Cleaned Data'!$H$2:$H$4201,B$112,'Cleaned Data'!$W$2:$W$4201,"Won")+COUNTIFS('Cleaned Data'!$L$2:$L$4201,"&gt;="&amp;$A130,'Cleaned Data'!$L$2:$L$4201,"&lt;"&amp;EDATE($A130,1),'Cleaned Data'!$H$2:$H$4201,B$112,'Cleaned Data'!$W$2:$W$4201,"Lost")),"")</f>
        <v>0.8571428571428571</v>
      </c>
      <c r="C130" s="12">
        <f>IFERROR(COUNTIFS('Cleaned Data'!$L$2:$L$4201,"&gt;="&amp;$A130,'Cleaned Data'!$L$2:$L$4201,"&lt;"&amp;EDATE($A130,1),'Cleaned Data'!$H$2:$H$4201,C$112,'Cleaned Data'!$W$2:$W$4201,"Won")/(COUNTIFS('Cleaned Data'!$L$2:$L$4201,"&gt;="&amp;$A130,'Cleaned Data'!$L$2:$L$4201,"&lt;"&amp;EDATE($A130,1),'Cleaned Data'!$H$2:$H$4201,C$112,'Cleaned Data'!$W$2:$W$4201,"Won")+COUNTIFS('Cleaned Data'!$L$2:$L$4201,"&gt;="&amp;$A130,'Cleaned Data'!$L$2:$L$4201,"&lt;"&amp;EDATE($A130,1),'Cleaned Data'!$H$2:$H$4201,C$112,'Cleaned Data'!$W$2:$W$4201,"Lost")),"")</f>
        <v>0.83333333333333337</v>
      </c>
      <c r="D130" s="12">
        <f>IFERROR(COUNTIFS('Cleaned Data'!$L$2:$L$4201,"&gt;="&amp;$A130,'Cleaned Data'!$L$2:$L$4201,"&lt;"&amp;EDATE($A130,1),'Cleaned Data'!$H$2:$H$4201,D$112,'Cleaned Data'!$W$2:$W$4201,"Won")/(COUNTIFS('Cleaned Data'!$L$2:$L$4201,"&gt;="&amp;$A130,'Cleaned Data'!$L$2:$L$4201,"&lt;"&amp;EDATE($A130,1),'Cleaned Data'!$H$2:$H$4201,D$112,'Cleaned Data'!$W$2:$W$4201,"Won")+COUNTIFS('Cleaned Data'!$L$2:$L$4201,"&gt;="&amp;$A130,'Cleaned Data'!$L$2:$L$4201,"&lt;"&amp;EDATE($A130,1),'Cleaned Data'!$H$2:$H$4201,D$112,'Cleaned Data'!$W$2:$W$4201,"Lost")),"")</f>
        <v>0</v>
      </c>
      <c r="E130" s="12">
        <f>IFERROR(COUNTIFS('Cleaned Data'!$L$2:$L$4201,"&gt;="&amp;$A130,'Cleaned Data'!$L$2:$L$4201,"&lt;"&amp;EDATE($A130,1),'Cleaned Data'!$H$2:$H$4201,E$112,'Cleaned Data'!$W$2:$W$4201,"Won")/(COUNTIFS('Cleaned Data'!$L$2:$L$4201,"&gt;="&amp;$A130,'Cleaned Data'!$L$2:$L$4201,"&lt;"&amp;EDATE($A130,1),'Cleaned Data'!$H$2:$H$4201,E$112,'Cleaned Data'!$W$2:$W$4201,"Won")+COUNTIFS('Cleaned Data'!$L$2:$L$4201,"&gt;="&amp;$A130,'Cleaned Data'!$L$2:$L$4201,"&lt;"&amp;EDATE($A130,1),'Cleaned Data'!$H$2:$H$4201,E$112,'Cleaned Data'!$W$2:$W$4201,"Lost")),"")</f>
        <v>0.8</v>
      </c>
      <c r="F130" s="12">
        <f>IFERROR(COUNTIFS('Cleaned Data'!$L$2:$L$4201,"&gt;="&amp;$A130,'Cleaned Data'!$L$2:$L$4201,"&lt;"&amp;EDATE($A130,1),'Cleaned Data'!$H$2:$H$4201,F$112,'Cleaned Data'!$W$2:$W$4201,"Won")/(COUNTIFS('Cleaned Data'!$L$2:$L$4201,"&gt;="&amp;$A130,'Cleaned Data'!$L$2:$L$4201,"&lt;"&amp;EDATE($A130,1),'Cleaned Data'!$H$2:$H$4201,F$112,'Cleaned Data'!$W$2:$W$4201,"Won")+COUNTIFS('Cleaned Data'!$L$2:$L$4201,"&gt;="&amp;$A130,'Cleaned Data'!$L$2:$L$4201,"&lt;"&amp;EDATE($A130,1),'Cleaned Data'!$H$2:$H$4201,F$112,'Cleaned Data'!$W$2:$W$4201,"Lost")),"")</f>
        <v>0.83333333333333337</v>
      </c>
      <c r="G130" s="12">
        <f>IFERROR(COUNTIFS('Cleaned Data'!$L$2:$L$4201,"&gt;="&amp;$A130,'Cleaned Data'!$L$2:$L$4201,"&lt;"&amp;EDATE($A130,1),'Cleaned Data'!$H$2:$H$4201,G$112,'Cleaned Data'!$W$2:$W$4201,"Won")/(COUNTIFS('Cleaned Data'!$L$2:$L$4201,"&gt;="&amp;$A130,'Cleaned Data'!$L$2:$L$4201,"&lt;"&amp;EDATE($A130,1),'Cleaned Data'!$H$2:$H$4201,G$112,'Cleaned Data'!$W$2:$W$4201,"Won")+COUNTIFS('Cleaned Data'!$L$2:$L$4201,"&gt;="&amp;$A130,'Cleaned Data'!$L$2:$L$4201,"&lt;"&amp;EDATE($A130,1),'Cleaned Data'!$H$2:$H$4201,G$112,'Cleaned Data'!$W$2:$W$4201,"Lost")),"")</f>
        <v>0</v>
      </c>
      <c r="H130" s="12">
        <f>IFERROR(COUNTIFS('Cleaned Data'!$L$2:$L$4201,"&gt;="&amp;$A130,'Cleaned Data'!$L$2:$L$4201,"&lt;"&amp;EDATE($A130,1),'Cleaned Data'!$H$2:$H$4201,H$112,'Cleaned Data'!$W$2:$W$4201,"Won")/(COUNTIFS('Cleaned Data'!$L$2:$L$4201,"&gt;="&amp;$A130,'Cleaned Data'!$L$2:$L$4201,"&lt;"&amp;EDATE($A130,1),'Cleaned Data'!$H$2:$H$4201,H$112,'Cleaned Data'!$W$2:$W$4201,"Won")+COUNTIFS('Cleaned Data'!$L$2:$L$4201,"&gt;="&amp;$A130,'Cleaned Data'!$L$2:$L$4201,"&lt;"&amp;EDATE($A130,1),'Cleaned Data'!$H$2:$H$4201,H$112,'Cleaned Data'!$W$2:$W$4201,"Lost")),"")</f>
        <v>1</v>
      </c>
      <c r="I130" s="12">
        <f>IFERROR(COUNTIFS('Cleaned Data'!$L$2:$L$4201,"&gt;="&amp;$A130,'Cleaned Data'!$L$2:$L$4201,"&lt;"&amp;EDATE($A130,1),'Cleaned Data'!$H$2:$H$4201,I$112,'Cleaned Data'!$W$2:$W$4201,"Won")/(COUNTIFS('Cleaned Data'!$L$2:$L$4201,"&gt;="&amp;$A130,'Cleaned Data'!$L$2:$L$4201,"&lt;"&amp;EDATE($A130,1),'Cleaned Data'!$H$2:$H$4201,I$112,'Cleaned Data'!$W$2:$W$4201,"Won")+COUNTIFS('Cleaned Data'!$L$2:$L$4201,"&gt;="&amp;$A130,'Cleaned Data'!$L$2:$L$4201,"&lt;"&amp;EDATE($A130,1),'Cleaned Data'!$H$2:$H$4201,I$112,'Cleaned Data'!$W$2:$W$4201,"Lost")),"")</f>
        <v>0.6</v>
      </c>
      <c r="J130" s="12">
        <f>IFERROR(COUNTIFS('Cleaned Data'!$L$2:$L$4201,"&gt;="&amp;$A130,'Cleaned Data'!$L$2:$L$4201,"&lt;"&amp;EDATE($A130,1),'Cleaned Data'!$H$2:$H$4201,J$112,'Cleaned Data'!$W$2:$W$4201,"Won")/(COUNTIFS('Cleaned Data'!$L$2:$L$4201,"&gt;="&amp;$A130,'Cleaned Data'!$L$2:$L$4201,"&lt;"&amp;EDATE($A130,1),'Cleaned Data'!$H$2:$H$4201,J$112,'Cleaned Data'!$W$2:$W$4201,"Won")+COUNTIFS('Cleaned Data'!$L$2:$L$4201,"&gt;="&amp;$A130,'Cleaned Data'!$L$2:$L$4201,"&lt;"&amp;EDATE($A130,1),'Cleaned Data'!$H$2:$H$4201,J$112,'Cleaned Data'!$W$2:$W$4201,"Lost")),"")</f>
        <v>0.66666666666666663</v>
      </c>
      <c r="K130" s="12">
        <f>IFERROR(COUNTIFS('Cleaned Data'!$L$2:$L$4201,"&gt;="&amp;$A130,'Cleaned Data'!$L$2:$L$4201,"&lt;"&amp;EDATE($A130,1),'Cleaned Data'!$W$2:$W$4201,"Won")/(COUNTIFS('Cleaned Data'!$L$2:$L$4201,"&gt;="&amp;$A130,'Cleaned Data'!$L$2:$L$4201,"&lt;"&amp;EDATE($A130,1),'Cleaned Data'!$W$2:$W$4201,"Won")+COUNTIFS('Cleaned Data'!$L$2:$L$4201,"&gt;="&amp;$A130,'Cleaned Data'!$L$2:$L$4201,"&lt;"&amp;EDATE($A130,1),'Cleaned Data'!$W$2:$W$4201,"Lost")),"")</f>
        <v>0.73913043478260865</v>
      </c>
    </row>
    <row r="131" spans="1:11">
      <c r="A131" s="22">
        <f t="shared" si="6"/>
        <v>45108</v>
      </c>
      <c r="B131" s="12">
        <f>IFERROR(COUNTIFS('Cleaned Data'!$L$2:$L$4201,"&gt;="&amp;$A131,'Cleaned Data'!$L$2:$L$4201,"&lt;"&amp;EDATE($A131,1),'Cleaned Data'!$H$2:$H$4201,B$112,'Cleaned Data'!$W$2:$W$4201,"Won")/(COUNTIFS('Cleaned Data'!$L$2:$L$4201,"&gt;="&amp;$A131,'Cleaned Data'!$L$2:$L$4201,"&lt;"&amp;EDATE($A131,1),'Cleaned Data'!$H$2:$H$4201,B$112,'Cleaned Data'!$W$2:$W$4201,"Won")+COUNTIFS('Cleaned Data'!$L$2:$L$4201,"&gt;="&amp;$A131,'Cleaned Data'!$L$2:$L$4201,"&lt;"&amp;EDATE($A131,1),'Cleaned Data'!$H$2:$H$4201,B$112,'Cleaned Data'!$W$2:$W$4201,"Lost")),"")</f>
        <v>1</v>
      </c>
      <c r="C131" s="12">
        <f>IFERROR(COUNTIFS('Cleaned Data'!$L$2:$L$4201,"&gt;="&amp;$A131,'Cleaned Data'!$L$2:$L$4201,"&lt;"&amp;EDATE($A131,1),'Cleaned Data'!$H$2:$H$4201,C$112,'Cleaned Data'!$W$2:$W$4201,"Won")/(COUNTIFS('Cleaned Data'!$L$2:$L$4201,"&gt;="&amp;$A131,'Cleaned Data'!$L$2:$L$4201,"&lt;"&amp;EDATE($A131,1),'Cleaned Data'!$H$2:$H$4201,C$112,'Cleaned Data'!$W$2:$W$4201,"Won")+COUNTIFS('Cleaned Data'!$L$2:$L$4201,"&gt;="&amp;$A131,'Cleaned Data'!$L$2:$L$4201,"&lt;"&amp;EDATE($A131,1),'Cleaned Data'!$H$2:$H$4201,C$112,'Cleaned Data'!$W$2:$W$4201,"Lost")),"")</f>
        <v>0.5</v>
      </c>
      <c r="D131" s="12">
        <f>IFERROR(COUNTIFS('Cleaned Data'!$L$2:$L$4201,"&gt;="&amp;$A131,'Cleaned Data'!$L$2:$L$4201,"&lt;"&amp;EDATE($A131,1),'Cleaned Data'!$H$2:$H$4201,D$112,'Cleaned Data'!$W$2:$W$4201,"Won")/(COUNTIFS('Cleaned Data'!$L$2:$L$4201,"&gt;="&amp;$A131,'Cleaned Data'!$L$2:$L$4201,"&lt;"&amp;EDATE($A131,1),'Cleaned Data'!$H$2:$H$4201,D$112,'Cleaned Data'!$W$2:$W$4201,"Won")+COUNTIFS('Cleaned Data'!$L$2:$L$4201,"&gt;="&amp;$A131,'Cleaned Data'!$L$2:$L$4201,"&lt;"&amp;EDATE($A131,1),'Cleaned Data'!$H$2:$H$4201,D$112,'Cleaned Data'!$W$2:$W$4201,"Lost")),"")</f>
        <v>0.5</v>
      </c>
      <c r="E131" s="12">
        <f>IFERROR(COUNTIFS('Cleaned Data'!$L$2:$L$4201,"&gt;="&amp;$A131,'Cleaned Data'!$L$2:$L$4201,"&lt;"&amp;EDATE($A131,1),'Cleaned Data'!$H$2:$H$4201,E$112,'Cleaned Data'!$W$2:$W$4201,"Won")/(COUNTIFS('Cleaned Data'!$L$2:$L$4201,"&gt;="&amp;$A131,'Cleaned Data'!$L$2:$L$4201,"&lt;"&amp;EDATE($A131,1),'Cleaned Data'!$H$2:$H$4201,E$112,'Cleaned Data'!$W$2:$W$4201,"Won")+COUNTIFS('Cleaned Data'!$L$2:$L$4201,"&gt;="&amp;$A131,'Cleaned Data'!$L$2:$L$4201,"&lt;"&amp;EDATE($A131,1),'Cleaned Data'!$H$2:$H$4201,E$112,'Cleaned Data'!$W$2:$W$4201,"Lost")),"")</f>
        <v>0.66666666666666663</v>
      </c>
      <c r="F131" s="12">
        <f>IFERROR(COUNTIFS('Cleaned Data'!$L$2:$L$4201,"&gt;="&amp;$A131,'Cleaned Data'!$L$2:$L$4201,"&lt;"&amp;EDATE($A131,1),'Cleaned Data'!$H$2:$H$4201,F$112,'Cleaned Data'!$W$2:$W$4201,"Won")/(COUNTIFS('Cleaned Data'!$L$2:$L$4201,"&gt;="&amp;$A131,'Cleaned Data'!$L$2:$L$4201,"&lt;"&amp;EDATE($A131,1),'Cleaned Data'!$H$2:$H$4201,F$112,'Cleaned Data'!$W$2:$W$4201,"Won")+COUNTIFS('Cleaned Data'!$L$2:$L$4201,"&gt;="&amp;$A131,'Cleaned Data'!$L$2:$L$4201,"&lt;"&amp;EDATE($A131,1),'Cleaned Data'!$H$2:$H$4201,F$112,'Cleaned Data'!$W$2:$W$4201,"Lost")),"")</f>
        <v>0.5</v>
      </c>
      <c r="G131" s="12">
        <f>IFERROR(COUNTIFS('Cleaned Data'!$L$2:$L$4201,"&gt;="&amp;$A131,'Cleaned Data'!$L$2:$L$4201,"&lt;"&amp;EDATE($A131,1),'Cleaned Data'!$H$2:$H$4201,G$112,'Cleaned Data'!$W$2:$W$4201,"Won")/(COUNTIFS('Cleaned Data'!$L$2:$L$4201,"&gt;="&amp;$A131,'Cleaned Data'!$L$2:$L$4201,"&lt;"&amp;EDATE($A131,1),'Cleaned Data'!$H$2:$H$4201,G$112,'Cleaned Data'!$W$2:$W$4201,"Won")+COUNTIFS('Cleaned Data'!$L$2:$L$4201,"&gt;="&amp;$A131,'Cleaned Data'!$L$2:$L$4201,"&lt;"&amp;EDATE($A131,1),'Cleaned Data'!$H$2:$H$4201,G$112,'Cleaned Data'!$W$2:$W$4201,"Lost")),"")</f>
        <v>1</v>
      </c>
      <c r="H131" s="12">
        <f>IFERROR(COUNTIFS('Cleaned Data'!$L$2:$L$4201,"&gt;="&amp;$A131,'Cleaned Data'!$L$2:$L$4201,"&lt;"&amp;EDATE($A131,1),'Cleaned Data'!$H$2:$H$4201,H$112,'Cleaned Data'!$W$2:$W$4201,"Won")/(COUNTIFS('Cleaned Data'!$L$2:$L$4201,"&gt;="&amp;$A131,'Cleaned Data'!$L$2:$L$4201,"&lt;"&amp;EDATE($A131,1),'Cleaned Data'!$H$2:$H$4201,H$112,'Cleaned Data'!$W$2:$W$4201,"Won")+COUNTIFS('Cleaned Data'!$L$2:$L$4201,"&gt;="&amp;$A131,'Cleaned Data'!$L$2:$L$4201,"&lt;"&amp;EDATE($A131,1),'Cleaned Data'!$H$2:$H$4201,H$112,'Cleaned Data'!$W$2:$W$4201,"Lost")),"")</f>
        <v>1</v>
      </c>
      <c r="I131" s="12">
        <f>IFERROR(COUNTIFS('Cleaned Data'!$L$2:$L$4201,"&gt;="&amp;$A131,'Cleaned Data'!$L$2:$L$4201,"&lt;"&amp;EDATE($A131,1),'Cleaned Data'!$H$2:$H$4201,I$112,'Cleaned Data'!$W$2:$W$4201,"Won")/(COUNTIFS('Cleaned Data'!$L$2:$L$4201,"&gt;="&amp;$A131,'Cleaned Data'!$L$2:$L$4201,"&lt;"&amp;EDATE($A131,1),'Cleaned Data'!$H$2:$H$4201,I$112,'Cleaned Data'!$W$2:$W$4201,"Won")+COUNTIFS('Cleaned Data'!$L$2:$L$4201,"&gt;="&amp;$A131,'Cleaned Data'!$L$2:$L$4201,"&lt;"&amp;EDATE($A131,1),'Cleaned Data'!$H$2:$H$4201,I$112,'Cleaned Data'!$W$2:$W$4201,"Lost")),"")</f>
        <v>0.66666666666666663</v>
      </c>
      <c r="J131" s="12">
        <f>IFERROR(COUNTIFS('Cleaned Data'!$L$2:$L$4201,"&gt;="&amp;$A131,'Cleaned Data'!$L$2:$L$4201,"&lt;"&amp;EDATE($A131,1),'Cleaned Data'!$H$2:$H$4201,J$112,'Cleaned Data'!$W$2:$W$4201,"Won")/(COUNTIFS('Cleaned Data'!$L$2:$L$4201,"&gt;="&amp;$A131,'Cleaned Data'!$L$2:$L$4201,"&lt;"&amp;EDATE($A131,1),'Cleaned Data'!$H$2:$H$4201,J$112,'Cleaned Data'!$W$2:$W$4201,"Won")+COUNTIFS('Cleaned Data'!$L$2:$L$4201,"&gt;="&amp;$A131,'Cleaned Data'!$L$2:$L$4201,"&lt;"&amp;EDATE($A131,1),'Cleaned Data'!$H$2:$H$4201,J$112,'Cleaned Data'!$W$2:$W$4201,"Lost")),"")</f>
        <v>0.6</v>
      </c>
      <c r="K131" s="12">
        <f>IFERROR(COUNTIFS('Cleaned Data'!$L$2:$L$4201,"&gt;="&amp;$A131,'Cleaned Data'!$L$2:$L$4201,"&lt;"&amp;EDATE($A131,1),'Cleaned Data'!$W$2:$W$4201,"Won")/(COUNTIFS('Cleaned Data'!$L$2:$L$4201,"&gt;="&amp;$A131,'Cleaned Data'!$L$2:$L$4201,"&lt;"&amp;EDATE($A131,1),'Cleaned Data'!$W$2:$W$4201,"Won")+COUNTIFS('Cleaned Data'!$L$2:$L$4201,"&gt;="&amp;$A131,'Cleaned Data'!$L$2:$L$4201,"&lt;"&amp;EDATE($A131,1),'Cleaned Data'!$W$2:$W$4201,"Lost")),"")</f>
        <v>0.7142857142857143</v>
      </c>
    </row>
    <row r="132" spans="1:11">
      <c r="A132" s="22">
        <f t="shared" si="6"/>
        <v>45139</v>
      </c>
      <c r="B132" s="12">
        <f>IFERROR(COUNTIFS('Cleaned Data'!$L$2:$L$4201,"&gt;="&amp;$A132,'Cleaned Data'!$L$2:$L$4201,"&lt;"&amp;EDATE($A132,1),'Cleaned Data'!$H$2:$H$4201,B$112,'Cleaned Data'!$W$2:$W$4201,"Won")/(COUNTIFS('Cleaned Data'!$L$2:$L$4201,"&gt;="&amp;$A132,'Cleaned Data'!$L$2:$L$4201,"&lt;"&amp;EDATE($A132,1),'Cleaned Data'!$H$2:$H$4201,B$112,'Cleaned Data'!$W$2:$W$4201,"Won")+COUNTIFS('Cleaned Data'!$L$2:$L$4201,"&gt;="&amp;$A132,'Cleaned Data'!$L$2:$L$4201,"&lt;"&amp;EDATE($A132,1),'Cleaned Data'!$H$2:$H$4201,B$112,'Cleaned Data'!$W$2:$W$4201,"Lost")),"")</f>
        <v>0.5</v>
      </c>
      <c r="C132" s="12">
        <f>IFERROR(COUNTIFS('Cleaned Data'!$L$2:$L$4201,"&gt;="&amp;$A132,'Cleaned Data'!$L$2:$L$4201,"&lt;"&amp;EDATE($A132,1),'Cleaned Data'!$H$2:$H$4201,C$112,'Cleaned Data'!$W$2:$W$4201,"Won")/(COUNTIFS('Cleaned Data'!$L$2:$L$4201,"&gt;="&amp;$A132,'Cleaned Data'!$L$2:$L$4201,"&lt;"&amp;EDATE($A132,1),'Cleaned Data'!$H$2:$H$4201,C$112,'Cleaned Data'!$W$2:$W$4201,"Won")+COUNTIFS('Cleaned Data'!$L$2:$L$4201,"&gt;="&amp;$A132,'Cleaned Data'!$L$2:$L$4201,"&lt;"&amp;EDATE($A132,1),'Cleaned Data'!$H$2:$H$4201,C$112,'Cleaned Data'!$W$2:$W$4201,"Lost")),"")</f>
        <v>0</v>
      </c>
      <c r="D132" s="12">
        <f>IFERROR(COUNTIFS('Cleaned Data'!$L$2:$L$4201,"&gt;="&amp;$A132,'Cleaned Data'!$L$2:$L$4201,"&lt;"&amp;EDATE($A132,1),'Cleaned Data'!$H$2:$H$4201,D$112,'Cleaned Data'!$W$2:$W$4201,"Won")/(COUNTIFS('Cleaned Data'!$L$2:$L$4201,"&gt;="&amp;$A132,'Cleaned Data'!$L$2:$L$4201,"&lt;"&amp;EDATE($A132,1),'Cleaned Data'!$H$2:$H$4201,D$112,'Cleaned Data'!$W$2:$W$4201,"Won")+COUNTIFS('Cleaned Data'!$L$2:$L$4201,"&gt;="&amp;$A132,'Cleaned Data'!$L$2:$L$4201,"&lt;"&amp;EDATE($A132,1),'Cleaned Data'!$H$2:$H$4201,D$112,'Cleaned Data'!$W$2:$W$4201,"Lost")),"")</f>
        <v>0</v>
      </c>
      <c r="E132" s="12">
        <f>IFERROR(COUNTIFS('Cleaned Data'!$L$2:$L$4201,"&gt;="&amp;$A132,'Cleaned Data'!$L$2:$L$4201,"&lt;"&amp;EDATE($A132,1),'Cleaned Data'!$H$2:$H$4201,E$112,'Cleaned Data'!$W$2:$W$4201,"Won")/(COUNTIFS('Cleaned Data'!$L$2:$L$4201,"&gt;="&amp;$A132,'Cleaned Data'!$L$2:$L$4201,"&lt;"&amp;EDATE($A132,1),'Cleaned Data'!$H$2:$H$4201,E$112,'Cleaned Data'!$W$2:$W$4201,"Won")+COUNTIFS('Cleaned Data'!$L$2:$L$4201,"&gt;="&amp;$A132,'Cleaned Data'!$L$2:$L$4201,"&lt;"&amp;EDATE($A132,1),'Cleaned Data'!$H$2:$H$4201,E$112,'Cleaned Data'!$W$2:$W$4201,"Lost")),"")</f>
        <v>0.75</v>
      </c>
      <c r="F132" s="12">
        <f>IFERROR(COUNTIFS('Cleaned Data'!$L$2:$L$4201,"&gt;="&amp;$A132,'Cleaned Data'!$L$2:$L$4201,"&lt;"&amp;EDATE($A132,1),'Cleaned Data'!$H$2:$H$4201,F$112,'Cleaned Data'!$W$2:$W$4201,"Won")/(COUNTIFS('Cleaned Data'!$L$2:$L$4201,"&gt;="&amp;$A132,'Cleaned Data'!$L$2:$L$4201,"&lt;"&amp;EDATE($A132,1),'Cleaned Data'!$H$2:$H$4201,F$112,'Cleaned Data'!$W$2:$W$4201,"Won")+COUNTIFS('Cleaned Data'!$L$2:$L$4201,"&gt;="&amp;$A132,'Cleaned Data'!$L$2:$L$4201,"&lt;"&amp;EDATE($A132,1),'Cleaned Data'!$H$2:$H$4201,F$112,'Cleaned Data'!$W$2:$W$4201,"Lost")),"")</f>
        <v>0.2</v>
      </c>
      <c r="G132" s="12">
        <f>IFERROR(COUNTIFS('Cleaned Data'!$L$2:$L$4201,"&gt;="&amp;$A132,'Cleaned Data'!$L$2:$L$4201,"&lt;"&amp;EDATE($A132,1),'Cleaned Data'!$H$2:$H$4201,G$112,'Cleaned Data'!$W$2:$W$4201,"Won")/(COUNTIFS('Cleaned Data'!$L$2:$L$4201,"&gt;="&amp;$A132,'Cleaned Data'!$L$2:$L$4201,"&lt;"&amp;EDATE($A132,1),'Cleaned Data'!$H$2:$H$4201,G$112,'Cleaned Data'!$W$2:$W$4201,"Won")+COUNTIFS('Cleaned Data'!$L$2:$L$4201,"&gt;="&amp;$A132,'Cleaned Data'!$L$2:$L$4201,"&lt;"&amp;EDATE($A132,1),'Cleaned Data'!$H$2:$H$4201,G$112,'Cleaned Data'!$W$2:$W$4201,"Lost")),"")</f>
        <v>0</v>
      </c>
      <c r="H132" s="12">
        <f>IFERROR(COUNTIFS('Cleaned Data'!$L$2:$L$4201,"&gt;="&amp;$A132,'Cleaned Data'!$L$2:$L$4201,"&lt;"&amp;EDATE($A132,1),'Cleaned Data'!$H$2:$H$4201,H$112,'Cleaned Data'!$W$2:$W$4201,"Won")/(COUNTIFS('Cleaned Data'!$L$2:$L$4201,"&gt;="&amp;$A132,'Cleaned Data'!$L$2:$L$4201,"&lt;"&amp;EDATE($A132,1),'Cleaned Data'!$H$2:$H$4201,H$112,'Cleaned Data'!$W$2:$W$4201,"Won")+COUNTIFS('Cleaned Data'!$L$2:$L$4201,"&gt;="&amp;$A132,'Cleaned Data'!$L$2:$L$4201,"&lt;"&amp;EDATE($A132,1),'Cleaned Data'!$H$2:$H$4201,H$112,'Cleaned Data'!$W$2:$W$4201,"Lost")),"")</f>
        <v>0.33333333333333331</v>
      </c>
      <c r="I132" s="12">
        <f>IFERROR(COUNTIFS('Cleaned Data'!$L$2:$L$4201,"&gt;="&amp;$A132,'Cleaned Data'!$L$2:$L$4201,"&lt;"&amp;EDATE($A132,1),'Cleaned Data'!$H$2:$H$4201,I$112,'Cleaned Data'!$W$2:$W$4201,"Won")/(COUNTIFS('Cleaned Data'!$L$2:$L$4201,"&gt;="&amp;$A132,'Cleaned Data'!$L$2:$L$4201,"&lt;"&amp;EDATE($A132,1),'Cleaned Data'!$H$2:$H$4201,I$112,'Cleaned Data'!$W$2:$W$4201,"Won")+COUNTIFS('Cleaned Data'!$L$2:$L$4201,"&gt;="&amp;$A132,'Cleaned Data'!$L$2:$L$4201,"&lt;"&amp;EDATE($A132,1),'Cleaned Data'!$H$2:$H$4201,I$112,'Cleaned Data'!$W$2:$W$4201,"Lost")),"")</f>
        <v>0.5</v>
      </c>
      <c r="J132" s="12">
        <f>IFERROR(COUNTIFS('Cleaned Data'!$L$2:$L$4201,"&gt;="&amp;$A132,'Cleaned Data'!$L$2:$L$4201,"&lt;"&amp;EDATE($A132,1),'Cleaned Data'!$H$2:$H$4201,J$112,'Cleaned Data'!$W$2:$W$4201,"Won")/(COUNTIFS('Cleaned Data'!$L$2:$L$4201,"&gt;="&amp;$A132,'Cleaned Data'!$L$2:$L$4201,"&lt;"&amp;EDATE($A132,1),'Cleaned Data'!$H$2:$H$4201,J$112,'Cleaned Data'!$W$2:$W$4201,"Won")+COUNTIFS('Cleaned Data'!$L$2:$L$4201,"&gt;="&amp;$A132,'Cleaned Data'!$L$2:$L$4201,"&lt;"&amp;EDATE($A132,1),'Cleaned Data'!$H$2:$H$4201,J$112,'Cleaned Data'!$W$2:$W$4201,"Lost")),"")</f>
        <v>0.33333333333333331</v>
      </c>
      <c r="K132" s="12">
        <f>IFERROR(COUNTIFS('Cleaned Data'!$L$2:$L$4201,"&gt;="&amp;$A132,'Cleaned Data'!$L$2:$L$4201,"&lt;"&amp;EDATE($A132,1),'Cleaned Data'!$W$2:$W$4201,"Won")/(COUNTIFS('Cleaned Data'!$L$2:$L$4201,"&gt;="&amp;$A132,'Cleaned Data'!$L$2:$L$4201,"&lt;"&amp;EDATE($A132,1),'Cleaned Data'!$W$2:$W$4201,"Won")+COUNTIFS('Cleaned Data'!$L$2:$L$4201,"&gt;="&amp;$A132,'Cleaned Data'!$L$2:$L$4201,"&lt;"&amp;EDATE($A132,1),'Cleaned Data'!$W$2:$W$4201,"Lost")),"")</f>
        <v>0.30769230769230771</v>
      </c>
    </row>
    <row r="133" spans="1:11">
      <c r="A133" s="22">
        <f t="shared" si="6"/>
        <v>45170</v>
      </c>
      <c r="B133" s="12">
        <f>IFERROR(COUNTIFS('Cleaned Data'!$L$2:$L$4201,"&gt;="&amp;$A133,'Cleaned Data'!$L$2:$L$4201,"&lt;"&amp;EDATE($A133,1),'Cleaned Data'!$H$2:$H$4201,B$112,'Cleaned Data'!$W$2:$W$4201,"Won")/(COUNTIFS('Cleaned Data'!$L$2:$L$4201,"&gt;="&amp;$A133,'Cleaned Data'!$L$2:$L$4201,"&lt;"&amp;EDATE($A133,1),'Cleaned Data'!$H$2:$H$4201,B$112,'Cleaned Data'!$W$2:$W$4201,"Won")+COUNTIFS('Cleaned Data'!$L$2:$L$4201,"&gt;="&amp;$A133,'Cleaned Data'!$L$2:$L$4201,"&lt;"&amp;EDATE($A133,1),'Cleaned Data'!$H$2:$H$4201,B$112,'Cleaned Data'!$W$2:$W$4201,"Lost")),"")</f>
        <v>0.5</v>
      </c>
      <c r="C133" s="12">
        <f>IFERROR(COUNTIFS('Cleaned Data'!$L$2:$L$4201,"&gt;="&amp;$A133,'Cleaned Data'!$L$2:$L$4201,"&lt;"&amp;EDATE($A133,1),'Cleaned Data'!$H$2:$H$4201,C$112,'Cleaned Data'!$W$2:$W$4201,"Won")/(COUNTIFS('Cleaned Data'!$L$2:$L$4201,"&gt;="&amp;$A133,'Cleaned Data'!$L$2:$L$4201,"&lt;"&amp;EDATE($A133,1),'Cleaned Data'!$H$2:$H$4201,C$112,'Cleaned Data'!$W$2:$W$4201,"Won")+COUNTIFS('Cleaned Data'!$L$2:$L$4201,"&gt;="&amp;$A133,'Cleaned Data'!$L$2:$L$4201,"&lt;"&amp;EDATE($A133,1),'Cleaned Data'!$H$2:$H$4201,C$112,'Cleaned Data'!$W$2:$W$4201,"Lost")),"")</f>
        <v>0.5</v>
      </c>
      <c r="D133" s="12">
        <f>IFERROR(COUNTIFS('Cleaned Data'!$L$2:$L$4201,"&gt;="&amp;$A133,'Cleaned Data'!$L$2:$L$4201,"&lt;"&amp;EDATE($A133,1),'Cleaned Data'!$H$2:$H$4201,D$112,'Cleaned Data'!$W$2:$W$4201,"Won")/(COUNTIFS('Cleaned Data'!$L$2:$L$4201,"&gt;="&amp;$A133,'Cleaned Data'!$L$2:$L$4201,"&lt;"&amp;EDATE($A133,1),'Cleaned Data'!$H$2:$H$4201,D$112,'Cleaned Data'!$W$2:$W$4201,"Won")+COUNTIFS('Cleaned Data'!$L$2:$L$4201,"&gt;="&amp;$A133,'Cleaned Data'!$L$2:$L$4201,"&lt;"&amp;EDATE($A133,1),'Cleaned Data'!$H$2:$H$4201,D$112,'Cleaned Data'!$W$2:$W$4201,"Lost")),"")</f>
        <v>0.7</v>
      </c>
      <c r="E133" s="12">
        <f>IFERROR(COUNTIFS('Cleaned Data'!$L$2:$L$4201,"&gt;="&amp;$A133,'Cleaned Data'!$L$2:$L$4201,"&lt;"&amp;EDATE($A133,1),'Cleaned Data'!$H$2:$H$4201,E$112,'Cleaned Data'!$W$2:$W$4201,"Won")/(COUNTIFS('Cleaned Data'!$L$2:$L$4201,"&gt;="&amp;$A133,'Cleaned Data'!$L$2:$L$4201,"&lt;"&amp;EDATE($A133,1),'Cleaned Data'!$H$2:$H$4201,E$112,'Cleaned Data'!$W$2:$W$4201,"Won")+COUNTIFS('Cleaned Data'!$L$2:$L$4201,"&gt;="&amp;$A133,'Cleaned Data'!$L$2:$L$4201,"&lt;"&amp;EDATE($A133,1),'Cleaned Data'!$H$2:$H$4201,E$112,'Cleaned Data'!$W$2:$W$4201,"Lost")),"")</f>
        <v>0.5</v>
      </c>
      <c r="F133" s="12">
        <f>IFERROR(COUNTIFS('Cleaned Data'!$L$2:$L$4201,"&gt;="&amp;$A133,'Cleaned Data'!$L$2:$L$4201,"&lt;"&amp;EDATE($A133,1),'Cleaned Data'!$H$2:$H$4201,F$112,'Cleaned Data'!$W$2:$W$4201,"Won")/(COUNTIFS('Cleaned Data'!$L$2:$L$4201,"&gt;="&amp;$A133,'Cleaned Data'!$L$2:$L$4201,"&lt;"&amp;EDATE($A133,1),'Cleaned Data'!$H$2:$H$4201,F$112,'Cleaned Data'!$W$2:$W$4201,"Won")+COUNTIFS('Cleaned Data'!$L$2:$L$4201,"&gt;="&amp;$A133,'Cleaned Data'!$L$2:$L$4201,"&lt;"&amp;EDATE($A133,1),'Cleaned Data'!$H$2:$H$4201,F$112,'Cleaned Data'!$W$2:$W$4201,"Lost")),"")</f>
        <v>0.5</v>
      </c>
      <c r="G133" s="12">
        <f>IFERROR(COUNTIFS('Cleaned Data'!$L$2:$L$4201,"&gt;="&amp;$A133,'Cleaned Data'!$L$2:$L$4201,"&lt;"&amp;EDATE($A133,1),'Cleaned Data'!$H$2:$H$4201,G$112,'Cleaned Data'!$W$2:$W$4201,"Won")/(COUNTIFS('Cleaned Data'!$L$2:$L$4201,"&gt;="&amp;$A133,'Cleaned Data'!$L$2:$L$4201,"&lt;"&amp;EDATE($A133,1),'Cleaned Data'!$H$2:$H$4201,G$112,'Cleaned Data'!$W$2:$W$4201,"Won")+COUNTIFS('Cleaned Data'!$L$2:$L$4201,"&gt;="&amp;$A133,'Cleaned Data'!$L$2:$L$4201,"&lt;"&amp;EDATE($A133,1),'Cleaned Data'!$H$2:$H$4201,G$112,'Cleaned Data'!$W$2:$W$4201,"Lost")),"")</f>
        <v>0.5714285714285714</v>
      </c>
      <c r="H133" s="12">
        <f>IFERROR(COUNTIFS('Cleaned Data'!$L$2:$L$4201,"&gt;="&amp;$A133,'Cleaned Data'!$L$2:$L$4201,"&lt;"&amp;EDATE($A133,1),'Cleaned Data'!$H$2:$H$4201,H$112,'Cleaned Data'!$W$2:$W$4201,"Won")/(COUNTIFS('Cleaned Data'!$L$2:$L$4201,"&gt;="&amp;$A133,'Cleaned Data'!$L$2:$L$4201,"&lt;"&amp;EDATE($A133,1),'Cleaned Data'!$H$2:$H$4201,H$112,'Cleaned Data'!$W$2:$W$4201,"Won")+COUNTIFS('Cleaned Data'!$L$2:$L$4201,"&gt;="&amp;$A133,'Cleaned Data'!$L$2:$L$4201,"&lt;"&amp;EDATE($A133,1),'Cleaned Data'!$H$2:$H$4201,H$112,'Cleaned Data'!$W$2:$W$4201,"Lost")),"")</f>
        <v>0.66666666666666663</v>
      </c>
      <c r="I133" s="12">
        <f>IFERROR(COUNTIFS('Cleaned Data'!$L$2:$L$4201,"&gt;="&amp;$A133,'Cleaned Data'!$L$2:$L$4201,"&lt;"&amp;EDATE($A133,1),'Cleaned Data'!$H$2:$H$4201,I$112,'Cleaned Data'!$W$2:$W$4201,"Won")/(COUNTIFS('Cleaned Data'!$L$2:$L$4201,"&gt;="&amp;$A133,'Cleaned Data'!$L$2:$L$4201,"&lt;"&amp;EDATE($A133,1),'Cleaned Data'!$H$2:$H$4201,I$112,'Cleaned Data'!$W$2:$W$4201,"Won")+COUNTIFS('Cleaned Data'!$L$2:$L$4201,"&gt;="&amp;$A133,'Cleaned Data'!$L$2:$L$4201,"&lt;"&amp;EDATE($A133,1),'Cleaned Data'!$H$2:$H$4201,I$112,'Cleaned Data'!$W$2:$W$4201,"Lost")),"")</f>
        <v>0.75</v>
      </c>
      <c r="J133" s="12">
        <f>IFERROR(COUNTIFS('Cleaned Data'!$L$2:$L$4201,"&gt;="&amp;$A133,'Cleaned Data'!$L$2:$L$4201,"&lt;"&amp;EDATE($A133,1),'Cleaned Data'!$H$2:$H$4201,J$112,'Cleaned Data'!$W$2:$W$4201,"Won")/(COUNTIFS('Cleaned Data'!$L$2:$L$4201,"&gt;="&amp;$A133,'Cleaned Data'!$L$2:$L$4201,"&lt;"&amp;EDATE($A133,1),'Cleaned Data'!$H$2:$H$4201,J$112,'Cleaned Data'!$W$2:$W$4201,"Won")+COUNTIFS('Cleaned Data'!$L$2:$L$4201,"&gt;="&amp;$A133,'Cleaned Data'!$L$2:$L$4201,"&lt;"&amp;EDATE($A133,1),'Cleaned Data'!$H$2:$H$4201,J$112,'Cleaned Data'!$W$2:$W$4201,"Lost")),"")</f>
        <v>1</v>
      </c>
      <c r="K133" s="12">
        <f>IFERROR(COUNTIFS('Cleaned Data'!$L$2:$L$4201,"&gt;="&amp;$A133,'Cleaned Data'!$L$2:$L$4201,"&lt;"&amp;EDATE($A133,1),'Cleaned Data'!$W$2:$W$4201,"Won")/(COUNTIFS('Cleaned Data'!$L$2:$L$4201,"&gt;="&amp;$A133,'Cleaned Data'!$L$2:$L$4201,"&lt;"&amp;EDATE($A133,1),'Cleaned Data'!$W$2:$W$4201,"Won")+COUNTIFS('Cleaned Data'!$L$2:$L$4201,"&gt;="&amp;$A133,'Cleaned Data'!$L$2:$L$4201,"&lt;"&amp;EDATE($A133,1),'Cleaned Data'!$W$2:$W$4201,"Lost")),"")</f>
        <v>0.61538461538461542</v>
      </c>
    </row>
    <row r="134" spans="1:11">
      <c r="A134" s="22">
        <f t="shared" si="6"/>
        <v>45200</v>
      </c>
      <c r="B134" s="12">
        <f>IFERROR(COUNTIFS('Cleaned Data'!$L$2:$L$4201,"&gt;="&amp;$A134,'Cleaned Data'!$L$2:$L$4201,"&lt;"&amp;EDATE($A134,1),'Cleaned Data'!$H$2:$H$4201,B$112,'Cleaned Data'!$W$2:$W$4201,"Won")/(COUNTIFS('Cleaned Data'!$L$2:$L$4201,"&gt;="&amp;$A134,'Cleaned Data'!$L$2:$L$4201,"&lt;"&amp;EDATE($A134,1),'Cleaned Data'!$H$2:$H$4201,B$112,'Cleaned Data'!$W$2:$W$4201,"Won")+COUNTIFS('Cleaned Data'!$L$2:$L$4201,"&gt;="&amp;$A134,'Cleaned Data'!$L$2:$L$4201,"&lt;"&amp;EDATE($A134,1),'Cleaned Data'!$H$2:$H$4201,B$112,'Cleaned Data'!$W$2:$W$4201,"Lost")),"")</f>
        <v>0.33333333333333331</v>
      </c>
      <c r="C134" s="12">
        <f>IFERROR(COUNTIFS('Cleaned Data'!$L$2:$L$4201,"&gt;="&amp;$A134,'Cleaned Data'!$L$2:$L$4201,"&lt;"&amp;EDATE($A134,1),'Cleaned Data'!$H$2:$H$4201,C$112,'Cleaned Data'!$W$2:$W$4201,"Won")/(COUNTIFS('Cleaned Data'!$L$2:$L$4201,"&gt;="&amp;$A134,'Cleaned Data'!$L$2:$L$4201,"&lt;"&amp;EDATE($A134,1),'Cleaned Data'!$H$2:$H$4201,C$112,'Cleaned Data'!$W$2:$W$4201,"Won")+COUNTIFS('Cleaned Data'!$L$2:$L$4201,"&gt;="&amp;$A134,'Cleaned Data'!$L$2:$L$4201,"&lt;"&amp;EDATE($A134,1),'Cleaned Data'!$H$2:$H$4201,C$112,'Cleaned Data'!$W$2:$W$4201,"Lost")),"")</f>
        <v>1</v>
      </c>
      <c r="D134" s="12">
        <f>IFERROR(COUNTIFS('Cleaned Data'!$L$2:$L$4201,"&gt;="&amp;$A134,'Cleaned Data'!$L$2:$L$4201,"&lt;"&amp;EDATE($A134,1),'Cleaned Data'!$H$2:$H$4201,D$112,'Cleaned Data'!$W$2:$W$4201,"Won")/(COUNTIFS('Cleaned Data'!$L$2:$L$4201,"&gt;="&amp;$A134,'Cleaned Data'!$L$2:$L$4201,"&lt;"&amp;EDATE($A134,1),'Cleaned Data'!$H$2:$H$4201,D$112,'Cleaned Data'!$W$2:$W$4201,"Won")+COUNTIFS('Cleaned Data'!$L$2:$L$4201,"&gt;="&amp;$A134,'Cleaned Data'!$L$2:$L$4201,"&lt;"&amp;EDATE($A134,1),'Cleaned Data'!$H$2:$H$4201,D$112,'Cleaned Data'!$W$2:$W$4201,"Lost")),"")</f>
        <v>0.5714285714285714</v>
      </c>
      <c r="E134" s="12">
        <f>IFERROR(COUNTIFS('Cleaned Data'!$L$2:$L$4201,"&gt;="&amp;$A134,'Cleaned Data'!$L$2:$L$4201,"&lt;"&amp;EDATE($A134,1),'Cleaned Data'!$H$2:$H$4201,E$112,'Cleaned Data'!$W$2:$W$4201,"Won")/(COUNTIFS('Cleaned Data'!$L$2:$L$4201,"&gt;="&amp;$A134,'Cleaned Data'!$L$2:$L$4201,"&lt;"&amp;EDATE($A134,1),'Cleaned Data'!$H$2:$H$4201,E$112,'Cleaned Data'!$W$2:$W$4201,"Won")+COUNTIFS('Cleaned Data'!$L$2:$L$4201,"&gt;="&amp;$A134,'Cleaned Data'!$L$2:$L$4201,"&lt;"&amp;EDATE($A134,1),'Cleaned Data'!$H$2:$H$4201,E$112,'Cleaned Data'!$W$2:$W$4201,"Lost")),"")</f>
        <v>1</v>
      </c>
      <c r="F134" s="12">
        <f>IFERROR(COUNTIFS('Cleaned Data'!$L$2:$L$4201,"&gt;="&amp;$A134,'Cleaned Data'!$L$2:$L$4201,"&lt;"&amp;EDATE($A134,1),'Cleaned Data'!$H$2:$H$4201,F$112,'Cleaned Data'!$W$2:$W$4201,"Won")/(COUNTIFS('Cleaned Data'!$L$2:$L$4201,"&gt;="&amp;$A134,'Cleaned Data'!$L$2:$L$4201,"&lt;"&amp;EDATE($A134,1),'Cleaned Data'!$H$2:$H$4201,F$112,'Cleaned Data'!$W$2:$W$4201,"Won")+COUNTIFS('Cleaned Data'!$L$2:$L$4201,"&gt;="&amp;$A134,'Cleaned Data'!$L$2:$L$4201,"&lt;"&amp;EDATE($A134,1),'Cleaned Data'!$H$2:$H$4201,F$112,'Cleaned Data'!$W$2:$W$4201,"Lost")),"")</f>
        <v>1</v>
      </c>
      <c r="G134" s="12">
        <f>IFERROR(COUNTIFS('Cleaned Data'!$L$2:$L$4201,"&gt;="&amp;$A134,'Cleaned Data'!$L$2:$L$4201,"&lt;"&amp;EDATE($A134,1),'Cleaned Data'!$H$2:$H$4201,G$112,'Cleaned Data'!$W$2:$W$4201,"Won")/(COUNTIFS('Cleaned Data'!$L$2:$L$4201,"&gt;="&amp;$A134,'Cleaned Data'!$L$2:$L$4201,"&lt;"&amp;EDATE($A134,1),'Cleaned Data'!$H$2:$H$4201,G$112,'Cleaned Data'!$W$2:$W$4201,"Won")+COUNTIFS('Cleaned Data'!$L$2:$L$4201,"&gt;="&amp;$A134,'Cleaned Data'!$L$2:$L$4201,"&lt;"&amp;EDATE($A134,1),'Cleaned Data'!$H$2:$H$4201,G$112,'Cleaned Data'!$W$2:$W$4201,"Lost")),"")</f>
        <v>0.5</v>
      </c>
      <c r="H134" s="12">
        <f>IFERROR(COUNTIFS('Cleaned Data'!$L$2:$L$4201,"&gt;="&amp;$A134,'Cleaned Data'!$L$2:$L$4201,"&lt;"&amp;EDATE($A134,1),'Cleaned Data'!$H$2:$H$4201,H$112,'Cleaned Data'!$W$2:$W$4201,"Won")/(COUNTIFS('Cleaned Data'!$L$2:$L$4201,"&gt;="&amp;$A134,'Cleaned Data'!$L$2:$L$4201,"&lt;"&amp;EDATE($A134,1),'Cleaned Data'!$H$2:$H$4201,H$112,'Cleaned Data'!$W$2:$W$4201,"Won")+COUNTIFS('Cleaned Data'!$L$2:$L$4201,"&gt;="&amp;$A134,'Cleaned Data'!$L$2:$L$4201,"&lt;"&amp;EDATE($A134,1),'Cleaned Data'!$H$2:$H$4201,H$112,'Cleaned Data'!$W$2:$W$4201,"Lost")),"")</f>
        <v>0.6</v>
      </c>
      <c r="I134" s="12">
        <f>IFERROR(COUNTIFS('Cleaned Data'!$L$2:$L$4201,"&gt;="&amp;$A134,'Cleaned Data'!$L$2:$L$4201,"&lt;"&amp;EDATE($A134,1),'Cleaned Data'!$H$2:$H$4201,I$112,'Cleaned Data'!$W$2:$W$4201,"Won")/(COUNTIFS('Cleaned Data'!$L$2:$L$4201,"&gt;="&amp;$A134,'Cleaned Data'!$L$2:$L$4201,"&lt;"&amp;EDATE($A134,1),'Cleaned Data'!$H$2:$H$4201,I$112,'Cleaned Data'!$W$2:$W$4201,"Won")+COUNTIFS('Cleaned Data'!$L$2:$L$4201,"&gt;="&amp;$A134,'Cleaned Data'!$L$2:$L$4201,"&lt;"&amp;EDATE($A134,1),'Cleaned Data'!$H$2:$H$4201,I$112,'Cleaned Data'!$W$2:$W$4201,"Lost")),"")</f>
        <v>0.16666666666666666</v>
      </c>
      <c r="J134" s="12">
        <f>IFERROR(COUNTIFS('Cleaned Data'!$L$2:$L$4201,"&gt;="&amp;$A134,'Cleaned Data'!$L$2:$L$4201,"&lt;"&amp;EDATE($A134,1),'Cleaned Data'!$H$2:$H$4201,J$112,'Cleaned Data'!$W$2:$W$4201,"Won")/(COUNTIFS('Cleaned Data'!$L$2:$L$4201,"&gt;="&amp;$A134,'Cleaned Data'!$L$2:$L$4201,"&lt;"&amp;EDATE($A134,1),'Cleaned Data'!$H$2:$H$4201,J$112,'Cleaned Data'!$W$2:$W$4201,"Won")+COUNTIFS('Cleaned Data'!$L$2:$L$4201,"&gt;="&amp;$A134,'Cleaned Data'!$L$2:$L$4201,"&lt;"&amp;EDATE($A134,1),'Cleaned Data'!$H$2:$H$4201,J$112,'Cleaned Data'!$W$2:$W$4201,"Lost")),"")</f>
        <v>0.33333333333333331</v>
      </c>
      <c r="K134" s="12">
        <f>IFERROR(COUNTIFS('Cleaned Data'!$L$2:$L$4201,"&gt;="&amp;$A134,'Cleaned Data'!$L$2:$L$4201,"&lt;"&amp;EDATE($A134,1),'Cleaned Data'!$W$2:$W$4201,"Won")/(COUNTIFS('Cleaned Data'!$L$2:$L$4201,"&gt;="&amp;$A134,'Cleaned Data'!$L$2:$L$4201,"&lt;"&amp;EDATE($A134,1),'Cleaned Data'!$W$2:$W$4201,"Won")+COUNTIFS('Cleaned Data'!$L$2:$L$4201,"&gt;="&amp;$A134,'Cleaned Data'!$L$2:$L$4201,"&lt;"&amp;EDATE($A134,1),'Cleaned Data'!$W$2:$W$4201,"Lost")),"")</f>
        <v>0.5</v>
      </c>
    </row>
    <row r="135" spans="1:11">
      <c r="A135" s="22">
        <f t="shared" si="6"/>
        <v>45231</v>
      </c>
      <c r="B135" s="12">
        <f>IFERROR(COUNTIFS('Cleaned Data'!$L$2:$L$4201,"&gt;="&amp;$A135,'Cleaned Data'!$L$2:$L$4201,"&lt;"&amp;EDATE($A135,1),'Cleaned Data'!$H$2:$H$4201,B$112,'Cleaned Data'!$W$2:$W$4201,"Won")/(COUNTIFS('Cleaned Data'!$L$2:$L$4201,"&gt;="&amp;$A135,'Cleaned Data'!$L$2:$L$4201,"&lt;"&amp;EDATE($A135,1),'Cleaned Data'!$H$2:$H$4201,B$112,'Cleaned Data'!$W$2:$W$4201,"Won")+COUNTIFS('Cleaned Data'!$L$2:$L$4201,"&gt;="&amp;$A135,'Cleaned Data'!$L$2:$L$4201,"&lt;"&amp;EDATE($A135,1),'Cleaned Data'!$H$2:$H$4201,B$112,'Cleaned Data'!$W$2:$W$4201,"Lost")),"")</f>
        <v>0.25</v>
      </c>
      <c r="C135" s="12">
        <f>IFERROR(COUNTIFS('Cleaned Data'!$L$2:$L$4201,"&gt;="&amp;$A135,'Cleaned Data'!$L$2:$L$4201,"&lt;"&amp;EDATE($A135,1),'Cleaned Data'!$H$2:$H$4201,C$112,'Cleaned Data'!$W$2:$W$4201,"Won")/(COUNTIFS('Cleaned Data'!$L$2:$L$4201,"&gt;="&amp;$A135,'Cleaned Data'!$L$2:$L$4201,"&lt;"&amp;EDATE($A135,1),'Cleaned Data'!$H$2:$H$4201,C$112,'Cleaned Data'!$W$2:$W$4201,"Won")+COUNTIFS('Cleaned Data'!$L$2:$L$4201,"&gt;="&amp;$A135,'Cleaned Data'!$L$2:$L$4201,"&lt;"&amp;EDATE($A135,1),'Cleaned Data'!$H$2:$H$4201,C$112,'Cleaned Data'!$W$2:$W$4201,"Lost")),"")</f>
        <v>0.75</v>
      </c>
      <c r="D135" s="12">
        <f>IFERROR(COUNTIFS('Cleaned Data'!$L$2:$L$4201,"&gt;="&amp;$A135,'Cleaned Data'!$L$2:$L$4201,"&lt;"&amp;EDATE($A135,1),'Cleaned Data'!$H$2:$H$4201,D$112,'Cleaned Data'!$W$2:$W$4201,"Won")/(COUNTIFS('Cleaned Data'!$L$2:$L$4201,"&gt;="&amp;$A135,'Cleaned Data'!$L$2:$L$4201,"&lt;"&amp;EDATE($A135,1),'Cleaned Data'!$H$2:$H$4201,D$112,'Cleaned Data'!$W$2:$W$4201,"Won")+COUNTIFS('Cleaned Data'!$L$2:$L$4201,"&gt;="&amp;$A135,'Cleaned Data'!$L$2:$L$4201,"&lt;"&amp;EDATE($A135,1),'Cleaned Data'!$H$2:$H$4201,D$112,'Cleaned Data'!$W$2:$W$4201,"Lost")),"")</f>
        <v>0.2</v>
      </c>
      <c r="E135" s="12">
        <f>IFERROR(COUNTIFS('Cleaned Data'!$L$2:$L$4201,"&gt;="&amp;$A135,'Cleaned Data'!$L$2:$L$4201,"&lt;"&amp;EDATE($A135,1),'Cleaned Data'!$H$2:$H$4201,E$112,'Cleaned Data'!$W$2:$W$4201,"Won")/(COUNTIFS('Cleaned Data'!$L$2:$L$4201,"&gt;="&amp;$A135,'Cleaned Data'!$L$2:$L$4201,"&lt;"&amp;EDATE($A135,1),'Cleaned Data'!$H$2:$H$4201,E$112,'Cleaned Data'!$W$2:$W$4201,"Won")+COUNTIFS('Cleaned Data'!$L$2:$L$4201,"&gt;="&amp;$A135,'Cleaned Data'!$L$2:$L$4201,"&lt;"&amp;EDATE($A135,1),'Cleaned Data'!$H$2:$H$4201,E$112,'Cleaned Data'!$W$2:$W$4201,"Lost")),"")</f>
        <v>0.66666666666666663</v>
      </c>
      <c r="F135" s="12">
        <f>IFERROR(COUNTIFS('Cleaned Data'!$L$2:$L$4201,"&gt;="&amp;$A135,'Cleaned Data'!$L$2:$L$4201,"&lt;"&amp;EDATE($A135,1),'Cleaned Data'!$H$2:$H$4201,F$112,'Cleaned Data'!$W$2:$W$4201,"Won")/(COUNTIFS('Cleaned Data'!$L$2:$L$4201,"&gt;="&amp;$A135,'Cleaned Data'!$L$2:$L$4201,"&lt;"&amp;EDATE($A135,1),'Cleaned Data'!$H$2:$H$4201,F$112,'Cleaned Data'!$W$2:$W$4201,"Won")+COUNTIFS('Cleaned Data'!$L$2:$L$4201,"&gt;="&amp;$A135,'Cleaned Data'!$L$2:$L$4201,"&lt;"&amp;EDATE($A135,1),'Cleaned Data'!$H$2:$H$4201,F$112,'Cleaned Data'!$W$2:$W$4201,"Lost")),"")</f>
        <v>0.66666666666666663</v>
      </c>
      <c r="G135" s="12">
        <f>IFERROR(COUNTIFS('Cleaned Data'!$L$2:$L$4201,"&gt;="&amp;$A135,'Cleaned Data'!$L$2:$L$4201,"&lt;"&amp;EDATE($A135,1),'Cleaned Data'!$H$2:$H$4201,G$112,'Cleaned Data'!$W$2:$W$4201,"Won")/(COUNTIFS('Cleaned Data'!$L$2:$L$4201,"&gt;="&amp;$A135,'Cleaned Data'!$L$2:$L$4201,"&lt;"&amp;EDATE($A135,1),'Cleaned Data'!$H$2:$H$4201,G$112,'Cleaned Data'!$W$2:$W$4201,"Won")+COUNTIFS('Cleaned Data'!$L$2:$L$4201,"&gt;="&amp;$A135,'Cleaned Data'!$L$2:$L$4201,"&lt;"&amp;EDATE($A135,1),'Cleaned Data'!$H$2:$H$4201,G$112,'Cleaned Data'!$W$2:$W$4201,"Lost")),"")</f>
        <v>0.16666666666666666</v>
      </c>
      <c r="H135" s="12">
        <f>IFERROR(COUNTIFS('Cleaned Data'!$L$2:$L$4201,"&gt;="&amp;$A135,'Cleaned Data'!$L$2:$L$4201,"&lt;"&amp;EDATE($A135,1),'Cleaned Data'!$H$2:$H$4201,H$112,'Cleaned Data'!$W$2:$W$4201,"Won")/(COUNTIFS('Cleaned Data'!$L$2:$L$4201,"&gt;="&amp;$A135,'Cleaned Data'!$L$2:$L$4201,"&lt;"&amp;EDATE($A135,1),'Cleaned Data'!$H$2:$H$4201,H$112,'Cleaned Data'!$W$2:$W$4201,"Won")+COUNTIFS('Cleaned Data'!$L$2:$L$4201,"&gt;="&amp;$A135,'Cleaned Data'!$L$2:$L$4201,"&lt;"&amp;EDATE($A135,1),'Cleaned Data'!$H$2:$H$4201,H$112,'Cleaned Data'!$W$2:$W$4201,"Lost")),"")</f>
        <v>0.33333333333333331</v>
      </c>
      <c r="I135" s="12">
        <f>IFERROR(COUNTIFS('Cleaned Data'!$L$2:$L$4201,"&gt;="&amp;$A135,'Cleaned Data'!$L$2:$L$4201,"&lt;"&amp;EDATE($A135,1),'Cleaned Data'!$H$2:$H$4201,I$112,'Cleaned Data'!$W$2:$W$4201,"Won")/(COUNTIFS('Cleaned Data'!$L$2:$L$4201,"&gt;="&amp;$A135,'Cleaned Data'!$L$2:$L$4201,"&lt;"&amp;EDATE($A135,1),'Cleaned Data'!$H$2:$H$4201,I$112,'Cleaned Data'!$W$2:$W$4201,"Won")+COUNTIFS('Cleaned Data'!$L$2:$L$4201,"&gt;="&amp;$A135,'Cleaned Data'!$L$2:$L$4201,"&lt;"&amp;EDATE($A135,1),'Cleaned Data'!$H$2:$H$4201,I$112,'Cleaned Data'!$W$2:$W$4201,"Lost")),"")</f>
        <v>1</v>
      </c>
      <c r="J135" s="12">
        <f>IFERROR(COUNTIFS('Cleaned Data'!$L$2:$L$4201,"&gt;="&amp;$A135,'Cleaned Data'!$L$2:$L$4201,"&lt;"&amp;EDATE($A135,1),'Cleaned Data'!$H$2:$H$4201,J$112,'Cleaned Data'!$W$2:$W$4201,"Won")/(COUNTIFS('Cleaned Data'!$L$2:$L$4201,"&gt;="&amp;$A135,'Cleaned Data'!$L$2:$L$4201,"&lt;"&amp;EDATE($A135,1),'Cleaned Data'!$H$2:$H$4201,J$112,'Cleaned Data'!$W$2:$W$4201,"Won")+COUNTIFS('Cleaned Data'!$L$2:$L$4201,"&gt;="&amp;$A135,'Cleaned Data'!$L$2:$L$4201,"&lt;"&amp;EDATE($A135,1),'Cleaned Data'!$H$2:$H$4201,J$112,'Cleaned Data'!$W$2:$W$4201,"Lost")),"")</f>
        <v>0.5</v>
      </c>
      <c r="K135" s="12">
        <f>IFERROR(COUNTIFS('Cleaned Data'!$L$2:$L$4201,"&gt;="&amp;$A135,'Cleaned Data'!$L$2:$L$4201,"&lt;"&amp;EDATE($A135,1),'Cleaned Data'!$W$2:$W$4201,"Won")/(COUNTIFS('Cleaned Data'!$L$2:$L$4201,"&gt;="&amp;$A135,'Cleaned Data'!$L$2:$L$4201,"&lt;"&amp;EDATE($A135,1),'Cleaned Data'!$W$2:$W$4201,"Won")+COUNTIFS('Cleaned Data'!$L$2:$L$4201,"&gt;="&amp;$A135,'Cleaned Data'!$L$2:$L$4201,"&lt;"&amp;EDATE($A135,1),'Cleaned Data'!$W$2:$W$4201,"Lost")),"")</f>
        <v>0.44736842105263158</v>
      </c>
    </row>
    <row r="136" spans="1:11">
      <c r="A136" s="22">
        <f t="shared" si="6"/>
        <v>45261</v>
      </c>
      <c r="B136" s="12">
        <f>IFERROR(COUNTIFS('Cleaned Data'!$L$2:$L$4201,"&gt;="&amp;$A136,'Cleaned Data'!$L$2:$L$4201,"&lt;"&amp;EDATE($A136,1),'Cleaned Data'!$H$2:$H$4201,B$112,'Cleaned Data'!$W$2:$W$4201,"Won")/(COUNTIFS('Cleaned Data'!$L$2:$L$4201,"&gt;="&amp;$A136,'Cleaned Data'!$L$2:$L$4201,"&lt;"&amp;EDATE($A136,1),'Cleaned Data'!$H$2:$H$4201,B$112,'Cleaned Data'!$W$2:$W$4201,"Won")+COUNTIFS('Cleaned Data'!$L$2:$L$4201,"&gt;="&amp;$A136,'Cleaned Data'!$L$2:$L$4201,"&lt;"&amp;EDATE($A136,1),'Cleaned Data'!$H$2:$H$4201,B$112,'Cleaned Data'!$W$2:$W$4201,"Lost")),"")</f>
        <v>1</v>
      </c>
      <c r="C136" s="12">
        <f>IFERROR(COUNTIFS('Cleaned Data'!$L$2:$L$4201,"&gt;="&amp;$A136,'Cleaned Data'!$L$2:$L$4201,"&lt;"&amp;EDATE($A136,1),'Cleaned Data'!$H$2:$H$4201,C$112,'Cleaned Data'!$W$2:$W$4201,"Won")/(COUNTIFS('Cleaned Data'!$L$2:$L$4201,"&gt;="&amp;$A136,'Cleaned Data'!$L$2:$L$4201,"&lt;"&amp;EDATE($A136,1),'Cleaned Data'!$H$2:$H$4201,C$112,'Cleaned Data'!$W$2:$W$4201,"Won")+COUNTIFS('Cleaned Data'!$L$2:$L$4201,"&gt;="&amp;$A136,'Cleaned Data'!$L$2:$L$4201,"&lt;"&amp;EDATE($A136,1),'Cleaned Data'!$H$2:$H$4201,C$112,'Cleaned Data'!$W$2:$W$4201,"Lost")),"")</f>
        <v>0.25</v>
      </c>
      <c r="D136" s="12">
        <f>IFERROR(COUNTIFS('Cleaned Data'!$L$2:$L$4201,"&gt;="&amp;$A136,'Cleaned Data'!$L$2:$L$4201,"&lt;"&amp;EDATE($A136,1),'Cleaned Data'!$H$2:$H$4201,D$112,'Cleaned Data'!$W$2:$W$4201,"Won")/(COUNTIFS('Cleaned Data'!$L$2:$L$4201,"&gt;="&amp;$A136,'Cleaned Data'!$L$2:$L$4201,"&lt;"&amp;EDATE($A136,1),'Cleaned Data'!$H$2:$H$4201,D$112,'Cleaned Data'!$W$2:$W$4201,"Won")+COUNTIFS('Cleaned Data'!$L$2:$L$4201,"&gt;="&amp;$A136,'Cleaned Data'!$L$2:$L$4201,"&lt;"&amp;EDATE($A136,1),'Cleaned Data'!$H$2:$H$4201,D$112,'Cleaned Data'!$W$2:$W$4201,"Lost")),"")</f>
        <v>0.42857142857142855</v>
      </c>
      <c r="E136" s="12">
        <f>IFERROR(COUNTIFS('Cleaned Data'!$L$2:$L$4201,"&gt;="&amp;$A136,'Cleaned Data'!$L$2:$L$4201,"&lt;"&amp;EDATE($A136,1),'Cleaned Data'!$H$2:$H$4201,E$112,'Cleaned Data'!$W$2:$W$4201,"Won")/(COUNTIFS('Cleaned Data'!$L$2:$L$4201,"&gt;="&amp;$A136,'Cleaned Data'!$L$2:$L$4201,"&lt;"&amp;EDATE($A136,1),'Cleaned Data'!$H$2:$H$4201,E$112,'Cleaned Data'!$W$2:$W$4201,"Won")+COUNTIFS('Cleaned Data'!$L$2:$L$4201,"&gt;="&amp;$A136,'Cleaned Data'!$L$2:$L$4201,"&lt;"&amp;EDATE($A136,1),'Cleaned Data'!$H$2:$H$4201,E$112,'Cleaned Data'!$W$2:$W$4201,"Lost")),"")</f>
        <v>0.6</v>
      </c>
      <c r="F136" s="12">
        <f>IFERROR(COUNTIFS('Cleaned Data'!$L$2:$L$4201,"&gt;="&amp;$A136,'Cleaned Data'!$L$2:$L$4201,"&lt;"&amp;EDATE($A136,1),'Cleaned Data'!$H$2:$H$4201,F$112,'Cleaned Data'!$W$2:$W$4201,"Won")/(COUNTIFS('Cleaned Data'!$L$2:$L$4201,"&gt;="&amp;$A136,'Cleaned Data'!$L$2:$L$4201,"&lt;"&amp;EDATE($A136,1),'Cleaned Data'!$H$2:$H$4201,F$112,'Cleaned Data'!$W$2:$W$4201,"Won")+COUNTIFS('Cleaned Data'!$L$2:$L$4201,"&gt;="&amp;$A136,'Cleaned Data'!$L$2:$L$4201,"&lt;"&amp;EDATE($A136,1),'Cleaned Data'!$H$2:$H$4201,F$112,'Cleaned Data'!$W$2:$W$4201,"Lost")),"")</f>
        <v>0.66666666666666663</v>
      </c>
      <c r="G136" s="12">
        <f>IFERROR(COUNTIFS('Cleaned Data'!$L$2:$L$4201,"&gt;="&amp;$A136,'Cleaned Data'!$L$2:$L$4201,"&lt;"&amp;EDATE($A136,1),'Cleaned Data'!$H$2:$H$4201,G$112,'Cleaned Data'!$W$2:$W$4201,"Won")/(COUNTIFS('Cleaned Data'!$L$2:$L$4201,"&gt;="&amp;$A136,'Cleaned Data'!$L$2:$L$4201,"&lt;"&amp;EDATE($A136,1),'Cleaned Data'!$H$2:$H$4201,G$112,'Cleaned Data'!$W$2:$W$4201,"Won")+COUNTIFS('Cleaned Data'!$L$2:$L$4201,"&gt;="&amp;$A136,'Cleaned Data'!$L$2:$L$4201,"&lt;"&amp;EDATE($A136,1),'Cleaned Data'!$H$2:$H$4201,G$112,'Cleaned Data'!$W$2:$W$4201,"Lost")),"")</f>
        <v>0.66666666666666663</v>
      </c>
      <c r="H136" s="12">
        <f>IFERROR(COUNTIFS('Cleaned Data'!$L$2:$L$4201,"&gt;="&amp;$A136,'Cleaned Data'!$L$2:$L$4201,"&lt;"&amp;EDATE($A136,1),'Cleaned Data'!$H$2:$H$4201,H$112,'Cleaned Data'!$W$2:$W$4201,"Won")/(COUNTIFS('Cleaned Data'!$L$2:$L$4201,"&gt;="&amp;$A136,'Cleaned Data'!$L$2:$L$4201,"&lt;"&amp;EDATE($A136,1),'Cleaned Data'!$H$2:$H$4201,H$112,'Cleaned Data'!$W$2:$W$4201,"Won")+COUNTIFS('Cleaned Data'!$L$2:$L$4201,"&gt;="&amp;$A136,'Cleaned Data'!$L$2:$L$4201,"&lt;"&amp;EDATE($A136,1),'Cleaned Data'!$H$2:$H$4201,H$112,'Cleaned Data'!$W$2:$W$4201,"Lost")),"")</f>
        <v>0.33333333333333331</v>
      </c>
      <c r="I136" s="12">
        <f>IFERROR(COUNTIFS('Cleaned Data'!$L$2:$L$4201,"&gt;="&amp;$A136,'Cleaned Data'!$L$2:$L$4201,"&lt;"&amp;EDATE($A136,1),'Cleaned Data'!$H$2:$H$4201,I$112,'Cleaned Data'!$W$2:$W$4201,"Won")/(COUNTIFS('Cleaned Data'!$L$2:$L$4201,"&gt;="&amp;$A136,'Cleaned Data'!$L$2:$L$4201,"&lt;"&amp;EDATE($A136,1),'Cleaned Data'!$H$2:$H$4201,I$112,'Cleaned Data'!$W$2:$W$4201,"Won")+COUNTIFS('Cleaned Data'!$L$2:$L$4201,"&gt;="&amp;$A136,'Cleaned Data'!$L$2:$L$4201,"&lt;"&amp;EDATE($A136,1),'Cleaned Data'!$H$2:$H$4201,I$112,'Cleaned Data'!$W$2:$W$4201,"Lost")),"")</f>
        <v>1</v>
      </c>
      <c r="J136" s="12">
        <f>IFERROR(COUNTIFS('Cleaned Data'!$L$2:$L$4201,"&gt;="&amp;$A136,'Cleaned Data'!$L$2:$L$4201,"&lt;"&amp;EDATE($A136,1),'Cleaned Data'!$H$2:$H$4201,J$112,'Cleaned Data'!$W$2:$W$4201,"Won")/(COUNTIFS('Cleaned Data'!$L$2:$L$4201,"&gt;="&amp;$A136,'Cleaned Data'!$L$2:$L$4201,"&lt;"&amp;EDATE($A136,1),'Cleaned Data'!$H$2:$H$4201,J$112,'Cleaned Data'!$W$2:$W$4201,"Won")+COUNTIFS('Cleaned Data'!$L$2:$L$4201,"&gt;="&amp;$A136,'Cleaned Data'!$L$2:$L$4201,"&lt;"&amp;EDATE($A136,1),'Cleaned Data'!$H$2:$H$4201,J$112,'Cleaned Data'!$W$2:$W$4201,"Lost")),"")</f>
        <v>1</v>
      </c>
      <c r="K136" s="12">
        <f>IFERROR(COUNTIFS('Cleaned Data'!$L$2:$L$4201,"&gt;="&amp;$A136,'Cleaned Data'!$L$2:$L$4201,"&lt;"&amp;EDATE($A136,1),'Cleaned Data'!$W$2:$W$4201,"Won")/(COUNTIFS('Cleaned Data'!$L$2:$L$4201,"&gt;="&amp;$A136,'Cleaned Data'!$L$2:$L$4201,"&lt;"&amp;EDATE($A136,1),'Cleaned Data'!$W$2:$W$4201,"Won")+COUNTIFS('Cleaned Data'!$L$2:$L$4201,"&gt;="&amp;$A136,'Cleaned Data'!$L$2:$L$4201,"&lt;"&amp;EDATE($A136,1),'Cleaned Data'!$W$2:$W$4201,"Lost")),"")</f>
        <v>0.59459459459459463</v>
      </c>
    </row>
    <row r="137" spans="1:11">
      <c r="A137" s="22">
        <f t="shared" si="6"/>
        <v>45292</v>
      </c>
      <c r="B137" s="12">
        <f>IFERROR(COUNTIFS('Cleaned Data'!$L$2:$L$4201,"&gt;="&amp;$A137,'Cleaned Data'!$L$2:$L$4201,"&lt;"&amp;EDATE($A137,1),'Cleaned Data'!$H$2:$H$4201,B$112,'Cleaned Data'!$W$2:$W$4201,"Won")/(COUNTIFS('Cleaned Data'!$L$2:$L$4201,"&gt;="&amp;$A137,'Cleaned Data'!$L$2:$L$4201,"&lt;"&amp;EDATE($A137,1),'Cleaned Data'!$H$2:$H$4201,B$112,'Cleaned Data'!$W$2:$W$4201,"Won")+COUNTIFS('Cleaned Data'!$L$2:$L$4201,"&gt;="&amp;$A137,'Cleaned Data'!$L$2:$L$4201,"&lt;"&amp;EDATE($A137,1),'Cleaned Data'!$H$2:$H$4201,B$112,'Cleaned Data'!$W$2:$W$4201,"Lost")),"")</f>
        <v>0.5714285714285714</v>
      </c>
      <c r="C137" s="12">
        <f>IFERROR(COUNTIFS('Cleaned Data'!$L$2:$L$4201,"&gt;="&amp;$A137,'Cleaned Data'!$L$2:$L$4201,"&lt;"&amp;EDATE($A137,1),'Cleaned Data'!$H$2:$H$4201,C$112,'Cleaned Data'!$W$2:$W$4201,"Won")/(COUNTIFS('Cleaned Data'!$L$2:$L$4201,"&gt;="&amp;$A137,'Cleaned Data'!$L$2:$L$4201,"&lt;"&amp;EDATE($A137,1),'Cleaned Data'!$H$2:$H$4201,C$112,'Cleaned Data'!$W$2:$W$4201,"Won")+COUNTIFS('Cleaned Data'!$L$2:$L$4201,"&gt;="&amp;$A137,'Cleaned Data'!$L$2:$L$4201,"&lt;"&amp;EDATE($A137,1),'Cleaned Data'!$H$2:$H$4201,C$112,'Cleaned Data'!$W$2:$W$4201,"Lost")),"")</f>
        <v>0.5</v>
      </c>
      <c r="D137" s="12">
        <f>IFERROR(COUNTIFS('Cleaned Data'!$L$2:$L$4201,"&gt;="&amp;$A137,'Cleaned Data'!$L$2:$L$4201,"&lt;"&amp;EDATE($A137,1),'Cleaned Data'!$H$2:$H$4201,D$112,'Cleaned Data'!$W$2:$W$4201,"Won")/(COUNTIFS('Cleaned Data'!$L$2:$L$4201,"&gt;="&amp;$A137,'Cleaned Data'!$L$2:$L$4201,"&lt;"&amp;EDATE($A137,1),'Cleaned Data'!$H$2:$H$4201,D$112,'Cleaned Data'!$W$2:$W$4201,"Won")+COUNTIFS('Cleaned Data'!$L$2:$L$4201,"&gt;="&amp;$A137,'Cleaned Data'!$L$2:$L$4201,"&lt;"&amp;EDATE($A137,1),'Cleaned Data'!$H$2:$H$4201,D$112,'Cleaned Data'!$W$2:$W$4201,"Lost")),"")</f>
        <v>0.4</v>
      </c>
      <c r="E137" s="12">
        <f>IFERROR(COUNTIFS('Cleaned Data'!$L$2:$L$4201,"&gt;="&amp;$A137,'Cleaned Data'!$L$2:$L$4201,"&lt;"&amp;EDATE($A137,1),'Cleaned Data'!$H$2:$H$4201,E$112,'Cleaned Data'!$W$2:$W$4201,"Won")/(COUNTIFS('Cleaned Data'!$L$2:$L$4201,"&gt;="&amp;$A137,'Cleaned Data'!$L$2:$L$4201,"&lt;"&amp;EDATE($A137,1),'Cleaned Data'!$H$2:$H$4201,E$112,'Cleaned Data'!$W$2:$W$4201,"Won")+COUNTIFS('Cleaned Data'!$L$2:$L$4201,"&gt;="&amp;$A137,'Cleaned Data'!$L$2:$L$4201,"&lt;"&amp;EDATE($A137,1),'Cleaned Data'!$H$2:$H$4201,E$112,'Cleaned Data'!$W$2:$W$4201,"Lost")),"")</f>
        <v>0.5</v>
      </c>
      <c r="F137" s="12">
        <f>IFERROR(COUNTIFS('Cleaned Data'!$L$2:$L$4201,"&gt;="&amp;$A137,'Cleaned Data'!$L$2:$L$4201,"&lt;"&amp;EDATE($A137,1),'Cleaned Data'!$H$2:$H$4201,F$112,'Cleaned Data'!$W$2:$W$4201,"Won")/(COUNTIFS('Cleaned Data'!$L$2:$L$4201,"&gt;="&amp;$A137,'Cleaned Data'!$L$2:$L$4201,"&lt;"&amp;EDATE($A137,1),'Cleaned Data'!$H$2:$H$4201,F$112,'Cleaned Data'!$W$2:$W$4201,"Won")+COUNTIFS('Cleaned Data'!$L$2:$L$4201,"&gt;="&amp;$A137,'Cleaned Data'!$L$2:$L$4201,"&lt;"&amp;EDATE($A137,1),'Cleaned Data'!$H$2:$H$4201,F$112,'Cleaned Data'!$W$2:$W$4201,"Lost")),"")</f>
        <v>0.5</v>
      </c>
      <c r="G137" s="12">
        <f>IFERROR(COUNTIFS('Cleaned Data'!$L$2:$L$4201,"&gt;="&amp;$A137,'Cleaned Data'!$L$2:$L$4201,"&lt;"&amp;EDATE($A137,1),'Cleaned Data'!$H$2:$H$4201,G$112,'Cleaned Data'!$W$2:$W$4201,"Won")/(COUNTIFS('Cleaned Data'!$L$2:$L$4201,"&gt;="&amp;$A137,'Cleaned Data'!$L$2:$L$4201,"&lt;"&amp;EDATE($A137,1),'Cleaned Data'!$H$2:$H$4201,G$112,'Cleaned Data'!$W$2:$W$4201,"Won")+COUNTIFS('Cleaned Data'!$L$2:$L$4201,"&gt;="&amp;$A137,'Cleaned Data'!$L$2:$L$4201,"&lt;"&amp;EDATE($A137,1),'Cleaned Data'!$H$2:$H$4201,G$112,'Cleaned Data'!$W$2:$W$4201,"Lost")),"")</f>
        <v>0.7142857142857143</v>
      </c>
      <c r="H137" s="12">
        <f>IFERROR(COUNTIFS('Cleaned Data'!$L$2:$L$4201,"&gt;="&amp;$A137,'Cleaned Data'!$L$2:$L$4201,"&lt;"&amp;EDATE($A137,1),'Cleaned Data'!$H$2:$H$4201,H$112,'Cleaned Data'!$W$2:$W$4201,"Won")/(COUNTIFS('Cleaned Data'!$L$2:$L$4201,"&gt;="&amp;$A137,'Cleaned Data'!$L$2:$L$4201,"&lt;"&amp;EDATE($A137,1),'Cleaned Data'!$H$2:$H$4201,H$112,'Cleaned Data'!$W$2:$W$4201,"Won")+COUNTIFS('Cleaned Data'!$L$2:$L$4201,"&gt;="&amp;$A137,'Cleaned Data'!$L$2:$L$4201,"&lt;"&amp;EDATE($A137,1),'Cleaned Data'!$H$2:$H$4201,H$112,'Cleaned Data'!$W$2:$W$4201,"Lost")),"")</f>
        <v>1</v>
      </c>
      <c r="I137" s="12">
        <f>IFERROR(COUNTIFS('Cleaned Data'!$L$2:$L$4201,"&gt;="&amp;$A137,'Cleaned Data'!$L$2:$L$4201,"&lt;"&amp;EDATE($A137,1),'Cleaned Data'!$H$2:$H$4201,I$112,'Cleaned Data'!$W$2:$W$4201,"Won")/(COUNTIFS('Cleaned Data'!$L$2:$L$4201,"&gt;="&amp;$A137,'Cleaned Data'!$L$2:$L$4201,"&lt;"&amp;EDATE($A137,1),'Cleaned Data'!$H$2:$H$4201,I$112,'Cleaned Data'!$W$2:$W$4201,"Won")+COUNTIFS('Cleaned Data'!$L$2:$L$4201,"&gt;="&amp;$A137,'Cleaned Data'!$L$2:$L$4201,"&lt;"&amp;EDATE($A137,1),'Cleaned Data'!$H$2:$H$4201,I$112,'Cleaned Data'!$W$2:$W$4201,"Lost")),"")</f>
        <v>0.25</v>
      </c>
      <c r="J137" s="12">
        <f>IFERROR(COUNTIFS('Cleaned Data'!$L$2:$L$4201,"&gt;="&amp;$A137,'Cleaned Data'!$L$2:$L$4201,"&lt;"&amp;EDATE($A137,1),'Cleaned Data'!$H$2:$H$4201,J$112,'Cleaned Data'!$W$2:$W$4201,"Won")/(COUNTIFS('Cleaned Data'!$L$2:$L$4201,"&gt;="&amp;$A137,'Cleaned Data'!$L$2:$L$4201,"&lt;"&amp;EDATE($A137,1),'Cleaned Data'!$H$2:$H$4201,J$112,'Cleaned Data'!$W$2:$W$4201,"Won")+COUNTIFS('Cleaned Data'!$L$2:$L$4201,"&gt;="&amp;$A137,'Cleaned Data'!$L$2:$L$4201,"&lt;"&amp;EDATE($A137,1),'Cleaned Data'!$H$2:$H$4201,J$112,'Cleaned Data'!$W$2:$W$4201,"Lost")),"")</f>
        <v>0</v>
      </c>
      <c r="K137" s="12">
        <f>IFERROR(COUNTIFS('Cleaned Data'!$L$2:$L$4201,"&gt;="&amp;$A137,'Cleaned Data'!$L$2:$L$4201,"&lt;"&amp;EDATE($A137,1),'Cleaned Data'!$W$2:$W$4201,"Won")/(COUNTIFS('Cleaned Data'!$L$2:$L$4201,"&gt;="&amp;$A137,'Cleaned Data'!$L$2:$L$4201,"&lt;"&amp;EDATE($A137,1),'Cleaned Data'!$W$2:$W$4201,"Won")+COUNTIFS('Cleaned Data'!$L$2:$L$4201,"&gt;="&amp;$A137,'Cleaned Data'!$L$2:$L$4201,"&lt;"&amp;EDATE($A137,1),'Cleaned Data'!$W$2:$W$4201,"Lost")),"")</f>
        <v>0.58974358974358976</v>
      </c>
    </row>
    <row r="138" spans="1:11">
      <c r="A138" s="22">
        <f t="shared" si="6"/>
        <v>45323</v>
      </c>
      <c r="B138" s="12">
        <f>IFERROR(COUNTIFS('Cleaned Data'!$L$2:$L$4201,"&gt;="&amp;$A138,'Cleaned Data'!$L$2:$L$4201,"&lt;"&amp;EDATE($A138,1),'Cleaned Data'!$H$2:$H$4201,B$112,'Cleaned Data'!$W$2:$W$4201,"Won")/(COUNTIFS('Cleaned Data'!$L$2:$L$4201,"&gt;="&amp;$A138,'Cleaned Data'!$L$2:$L$4201,"&lt;"&amp;EDATE($A138,1),'Cleaned Data'!$H$2:$H$4201,B$112,'Cleaned Data'!$W$2:$W$4201,"Won")+COUNTIFS('Cleaned Data'!$L$2:$L$4201,"&gt;="&amp;$A138,'Cleaned Data'!$L$2:$L$4201,"&lt;"&amp;EDATE($A138,1),'Cleaned Data'!$H$2:$H$4201,B$112,'Cleaned Data'!$W$2:$W$4201,"Lost")),"")</f>
        <v>0</v>
      </c>
      <c r="C138" s="12">
        <f>IFERROR(COUNTIFS('Cleaned Data'!$L$2:$L$4201,"&gt;="&amp;$A138,'Cleaned Data'!$L$2:$L$4201,"&lt;"&amp;EDATE($A138,1),'Cleaned Data'!$H$2:$H$4201,C$112,'Cleaned Data'!$W$2:$W$4201,"Won")/(COUNTIFS('Cleaned Data'!$L$2:$L$4201,"&gt;="&amp;$A138,'Cleaned Data'!$L$2:$L$4201,"&lt;"&amp;EDATE($A138,1),'Cleaned Data'!$H$2:$H$4201,C$112,'Cleaned Data'!$W$2:$W$4201,"Won")+COUNTIFS('Cleaned Data'!$L$2:$L$4201,"&gt;="&amp;$A138,'Cleaned Data'!$L$2:$L$4201,"&lt;"&amp;EDATE($A138,1),'Cleaned Data'!$H$2:$H$4201,C$112,'Cleaned Data'!$W$2:$W$4201,"Lost")),"")</f>
        <v>0.5</v>
      </c>
      <c r="D138" s="12">
        <f>IFERROR(COUNTIFS('Cleaned Data'!$L$2:$L$4201,"&gt;="&amp;$A138,'Cleaned Data'!$L$2:$L$4201,"&lt;"&amp;EDATE($A138,1),'Cleaned Data'!$H$2:$H$4201,D$112,'Cleaned Data'!$W$2:$W$4201,"Won")/(COUNTIFS('Cleaned Data'!$L$2:$L$4201,"&gt;="&amp;$A138,'Cleaned Data'!$L$2:$L$4201,"&lt;"&amp;EDATE($A138,1),'Cleaned Data'!$H$2:$H$4201,D$112,'Cleaned Data'!$W$2:$W$4201,"Won")+COUNTIFS('Cleaned Data'!$L$2:$L$4201,"&gt;="&amp;$A138,'Cleaned Data'!$L$2:$L$4201,"&lt;"&amp;EDATE($A138,1),'Cleaned Data'!$H$2:$H$4201,D$112,'Cleaned Data'!$W$2:$W$4201,"Lost")),"")</f>
        <v>0</v>
      </c>
      <c r="E138" s="12">
        <f>IFERROR(COUNTIFS('Cleaned Data'!$L$2:$L$4201,"&gt;="&amp;$A138,'Cleaned Data'!$L$2:$L$4201,"&lt;"&amp;EDATE($A138,1),'Cleaned Data'!$H$2:$H$4201,E$112,'Cleaned Data'!$W$2:$W$4201,"Won")/(COUNTIFS('Cleaned Data'!$L$2:$L$4201,"&gt;="&amp;$A138,'Cleaned Data'!$L$2:$L$4201,"&lt;"&amp;EDATE($A138,1),'Cleaned Data'!$H$2:$H$4201,E$112,'Cleaned Data'!$W$2:$W$4201,"Won")+COUNTIFS('Cleaned Data'!$L$2:$L$4201,"&gt;="&amp;$A138,'Cleaned Data'!$L$2:$L$4201,"&lt;"&amp;EDATE($A138,1),'Cleaned Data'!$H$2:$H$4201,E$112,'Cleaned Data'!$W$2:$W$4201,"Lost")),"")</f>
        <v>0</v>
      </c>
      <c r="F138" s="12">
        <f>IFERROR(COUNTIFS('Cleaned Data'!$L$2:$L$4201,"&gt;="&amp;$A138,'Cleaned Data'!$L$2:$L$4201,"&lt;"&amp;EDATE($A138,1),'Cleaned Data'!$H$2:$H$4201,F$112,'Cleaned Data'!$W$2:$W$4201,"Won")/(COUNTIFS('Cleaned Data'!$L$2:$L$4201,"&gt;="&amp;$A138,'Cleaned Data'!$L$2:$L$4201,"&lt;"&amp;EDATE($A138,1),'Cleaned Data'!$H$2:$H$4201,F$112,'Cleaned Data'!$W$2:$W$4201,"Won")+COUNTIFS('Cleaned Data'!$L$2:$L$4201,"&gt;="&amp;$A138,'Cleaned Data'!$L$2:$L$4201,"&lt;"&amp;EDATE($A138,1),'Cleaned Data'!$H$2:$H$4201,F$112,'Cleaned Data'!$W$2:$W$4201,"Lost")),"")</f>
        <v>0.66666666666666663</v>
      </c>
      <c r="G138" s="12">
        <f>IFERROR(COUNTIFS('Cleaned Data'!$L$2:$L$4201,"&gt;="&amp;$A138,'Cleaned Data'!$L$2:$L$4201,"&lt;"&amp;EDATE($A138,1),'Cleaned Data'!$H$2:$H$4201,G$112,'Cleaned Data'!$W$2:$W$4201,"Won")/(COUNTIFS('Cleaned Data'!$L$2:$L$4201,"&gt;="&amp;$A138,'Cleaned Data'!$L$2:$L$4201,"&lt;"&amp;EDATE($A138,1),'Cleaned Data'!$H$2:$H$4201,G$112,'Cleaned Data'!$W$2:$W$4201,"Won")+COUNTIFS('Cleaned Data'!$L$2:$L$4201,"&gt;="&amp;$A138,'Cleaned Data'!$L$2:$L$4201,"&lt;"&amp;EDATE($A138,1),'Cleaned Data'!$H$2:$H$4201,G$112,'Cleaned Data'!$W$2:$W$4201,"Lost")),"")</f>
        <v>0.25</v>
      </c>
      <c r="H138" s="12">
        <f>IFERROR(COUNTIFS('Cleaned Data'!$L$2:$L$4201,"&gt;="&amp;$A138,'Cleaned Data'!$L$2:$L$4201,"&lt;"&amp;EDATE($A138,1),'Cleaned Data'!$H$2:$H$4201,H$112,'Cleaned Data'!$W$2:$W$4201,"Won")/(COUNTIFS('Cleaned Data'!$L$2:$L$4201,"&gt;="&amp;$A138,'Cleaned Data'!$L$2:$L$4201,"&lt;"&amp;EDATE($A138,1),'Cleaned Data'!$H$2:$H$4201,H$112,'Cleaned Data'!$W$2:$W$4201,"Won")+COUNTIFS('Cleaned Data'!$L$2:$L$4201,"&gt;="&amp;$A138,'Cleaned Data'!$L$2:$L$4201,"&lt;"&amp;EDATE($A138,1),'Cleaned Data'!$H$2:$H$4201,H$112,'Cleaned Data'!$W$2:$W$4201,"Lost")),"")</f>
        <v>0.7142857142857143</v>
      </c>
      <c r="I138" s="12">
        <f>IFERROR(COUNTIFS('Cleaned Data'!$L$2:$L$4201,"&gt;="&amp;$A138,'Cleaned Data'!$L$2:$L$4201,"&lt;"&amp;EDATE($A138,1),'Cleaned Data'!$H$2:$H$4201,I$112,'Cleaned Data'!$W$2:$W$4201,"Won")/(COUNTIFS('Cleaned Data'!$L$2:$L$4201,"&gt;="&amp;$A138,'Cleaned Data'!$L$2:$L$4201,"&lt;"&amp;EDATE($A138,1),'Cleaned Data'!$H$2:$H$4201,I$112,'Cleaned Data'!$W$2:$W$4201,"Won")+COUNTIFS('Cleaned Data'!$L$2:$L$4201,"&gt;="&amp;$A138,'Cleaned Data'!$L$2:$L$4201,"&lt;"&amp;EDATE($A138,1),'Cleaned Data'!$H$2:$H$4201,I$112,'Cleaned Data'!$W$2:$W$4201,"Lost")),"")</f>
        <v>0.625</v>
      </c>
      <c r="J138" s="12">
        <f>IFERROR(COUNTIFS('Cleaned Data'!$L$2:$L$4201,"&gt;="&amp;$A138,'Cleaned Data'!$L$2:$L$4201,"&lt;"&amp;EDATE($A138,1),'Cleaned Data'!$H$2:$H$4201,J$112,'Cleaned Data'!$W$2:$W$4201,"Won")/(COUNTIFS('Cleaned Data'!$L$2:$L$4201,"&gt;="&amp;$A138,'Cleaned Data'!$L$2:$L$4201,"&lt;"&amp;EDATE($A138,1),'Cleaned Data'!$H$2:$H$4201,J$112,'Cleaned Data'!$W$2:$W$4201,"Won")+COUNTIFS('Cleaned Data'!$L$2:$L$4201,"&gt;="&amp;$A138,'Cleaned Data'!$L$2:$L$4201,"&lt;"&amp;EDATE($A138,1),'Cleaned Data'!$H$2:$H$4201,J$112,'Cleaned Data'!$W$2:$W$4201,"Lost")),"")</f>
        <v>0.2857142857142857</v>
      </c>
      <c r="K138" s="12">
        <f>IFERROR(COUNTIFS('Cleaned Data'!$L$2:$L$4201,"&gt;="&amp;$A138,'Cleaned Data'!$L$2:$L$4201,"&lt;"&amp;EDATE($A138,1),'Cleaned Data'!$W$2:$W$4201,"Won")/(COUNTIFS('Cleaned Data'!$L$2:$L$4201,"&gt;="&amp;$A138,'Cleaned Data'!$L$2:$L$4201,"&lt;"&amp;EDATE($A138,1),'Cleaned Data'!$W$2:$W$4201,"Won")+COUNTIFS('Cleaned Data'!$L$2:$L$4201,"&gt;="&amp;$A138,'Cleaned Data'!$L$2:$L$4201,"&lt;"&amp;EDATE($A138,1),'Cleaned Data'!$W$2:$W$4201,"Lost")),"")</f>
        <v>0.45945945945945948</v>
      </c>
    </row>
    <row r="139" spans="1:11">
      <c r="A139" s="22">
        <f t="shared" si="6"/>
        <v>45352</v>
      </c>
      <c r="B139" s="12">
        <f>IFERROR(COUNTIFS('Cleaned Data'!$L$2:$L$4201,"&gt;="&amp;$A139,'Cleaned Data'!$L$2:$L$4201,"&lt;"&amp;EDATE($A139,1),'Cleaned Data'!$H$2:$H$4201,B$112,'Cleaned Data'!$W$2:$W$4201,"Won")/(COUNTIFS('Cleaned Data'!$L$2:$L$4201,"&gt;="&amp;$A139,'Cleaned Data'!$L$2:$L$4201,"&lt;"&amp;EDATE($A139,1),'Cleaned Data'!$H$2:$H$4201,B$112,'Cleaned Data'!$W$2:$W$4201,"Won")+COUNTIFS('Cleaned Data'!$L$2:$L$4201,"&gt;="&amp;$A139,'Cleaned Data'!$L$2:$L$4201,"&lt;"&amp;EDATE($A139,1),'Cleaned Data'!$H$2:$H$4201,B$112,'Cleaned Data'!$W$2:$W$4201,"Lost")),"")</f>
        <v>0.4</v>
      </c>
      <c r="C139" s="12">
        <f>IFERROR(COUNTIFS('Cleaned Data'!$L$2:$L$4201,"&gt;="&amp;$A139,'Cleaned Data'!$L$2:$L$4201,"&lt;"&amp;EDATE($A139,1),'Cleaned Data'!$H$2:$H$4201,C$112,'Cleaned Data'!$W$2:$W$4201,"Won")/(COUNTIFS('Cleaned Data'!$L$2:$L$4201,"&gt;="&amp;$A139,'Cleaned Data'!$L$2:$L$4201,"&lt;"&amp;EDATE($A139,1),'Cleaned Data'!$H$2:$H$4201,C$112,'Cleaned Data'!$W$2:$W$4201,"Won")+COUNTIFS('Cleaned Data'!$L$2:$L$4201,"&gt;="&amp;$A139,'Cleaned Data'!$L$2:$L$4201,"&lt;"&amp;EDATE($A139,1),'Cleaned Data'!$H$2:$H$4201,C$112,'Cleaned Data'!$W$2:$W$4201,"Lost")),"")</f>
        <v>0.42857142857142855</v>
      </c>
      <c r="D139" s="12">
        <f>IFERROR(COUNTIFS('Cleaned Data'!$L$2:$L$4201,"&gt;="&amp;$A139,'Cleaned Data'!$L$2:$L$4201,"&lt;"&amp;EDATE($A139,1),'Cleaned Data'!$H$2:$H$4201,D$112,'Cleaned Data'!$W$2:$W$4201,"Won")/(COUNTIFS('Cleaned Data'!$L$2:$L$4201,"&gt;="&amp;$A139,'Cleaned Data'!$L$2:$L$4201,"&lt;"&amp;EDATE($A139,1),'Cleaned Data'!$H$2:$H$4201,D$112,'Cleaned Data'!$W$2:$W$4201,"Won")+COUNTIFS('Cleaned Data'!$L$2:$L$4201,"&gt;="&amp;$A139,'Cleaned Data'!$L$2:$L$4201,"&lt;"&amp;EDATE($A139,1),'Cleaned Data'!$H$2:$H$4201,D$112,'Cleaned Data'!$W$2:$W$4201,"Lost")),"")</f>
        <v>0.66666666666666663</v>
      </c>
      <c r="E139" s="12">
        <f>IFERROR(COUNTIFS('Cleaned Data'!$L$2:$L$4201,"&gt;="&amp;$A139,'Cleaned Data'!$L$2:$L$4201,"&lt;"&amp;EDATE($A139,1),'Cleaned Data'!$H$2:$H$4201,E$112,'Cleaned Data'!$W$2:$W$4201,"Won")/(COUNTIFS('Cleaned Data'!$L$2:$L$4201,"&gt;="&amp;$A139,'Cleaned Data'!$L$2:$L$4201,"&lt;"&amp;EDATE($A139,1),'Cleaned Data'!$H$2:$H$4201,E$112,'Cleaned Data'!$W$2:$W$4201,"Won")+COUNTIFS('Cleaned Data'!$L$2:$L$4201,"&gt;="&amp;$A139,'Cleaned Data'!$L$2:$L$4201,"&lt;"&amp;EDATE($A139,1),'Cleaned Data'!$H$2:$H$4201,E$112,'Cleaned Data'!$W$2:$W$4201,"Lost")),"")</f>
        <v>0.66666666666666663</v>
      </c>
      <c r="F139" s="12">
        <f>IFERROR(COUNTIFS('Cleaned Data'!$L$2:$L$4201,"&gt;="&amp;$A139,'Cleaned Data'!$L$2:$L$4201,"&lt;"&amp;EDATE($A139,1),'Cleaned Data'!$H$2:$H$4201,F$112,'Cleaned Data'!$W$2:$W$4201,"Won")/(COUNTIFS('Cleaned Data'!$L$2:$L$4201,"&gt;="&amp;$A139,'Cleaned Data'!$L$2:$L$4201,"&lt;"&amp;EDATE($A139,1),'Cleaned Data'!$H$2:$H$4201,F$112,'Cleaned Data'!$W$2:$W$4201,"Won")+COUNTIFS('Cleaned Data'!$L$2:$L$4201,"&gt;="&amp;$A139,'Cleaned Data'!$L$2:$L$4201,"&lt;"&amp;EDATE($A139,1),'Cleaned Data'!$H$2:$H$4201,F$112,'Cleaned Data'!$W$2:$W$4201,"Lost")),"")</f>
        <v>0.75</v>
      </c>
      <c r="G139" s="12">
        <f>IFERROR(COUNTIFS('Cleaned Data'!$L$2:$L$4201,"&gt;="&amp;$A139,'Cleaned Data'!$L$2:$L$4201,"&lt;"&amp;EDATE($A139,1),'Cleaned Data'!$H$2:$H$4201,G$112,'Cleaned Data'!$W$2:$W$4201,"Won")/(COUNTIFS('Cleaned Data'!$L$2:$L$4201,"&gt;="&amp;$A139,'Cleaned Data'!$L$2:$L$4201,"&lt;"&amp;EDATE($A139,1),'Cleaned Data'!$H$2:$H$4201,G$112,'Cleaned Data'!$W$2:$W$4201,"Won")+COUNTIFS('Cleaned Data'!$L$2:$L$4201,"&gt;="&amp;$A139,'Cleaned Data'!$L$2:$L$4201,"&lt;"&amp;EDATE($A139,1),'Cleaned Data'!$H$2:$H$4201,G$112,'Cleaned Data'!$W$2:$W$4201,"Lost")),"")</f>
        <v>0.2</v>
      </c>
      <c r="H139" s="12">
        <f>IFERROR(COUNTIFS('Cleaned Data'!$L$2:$L$4201,"&gt;="&amp;$A139,'Cleaned Data'!$L$2:$L$4201,"&lt;"&amp;EDATE($A139,1),'Cleaned Data'!$H$2:$H$4201,H$112,'Cleaned Data'!$W$2:$W$4201,"Won")/(COUNTIFS('Cleaned Data'!$L$2:$L$4201,"&gt;="&amp;$A139,'Cleaned Data'!$L$2:$L$4201,"&lt;"&amp;EDATE($A139,1),'Cleaned Data'!$H$2:$H$4201,H$112,'Cleaned Data'!$W$2:$W$4201,"Won")+COUNTIFS('Cleaned Data'!$L$2:$L$4201,"&gt;="&amp;$A139,'Cleaned Data'!$L$2:$L$4201,"&lt;"&amp;EDATE($A139,1),'Cleaned Data'!$H$2:$H$4201,H$112,'Cleaned Data'!$W$2:$W$4201,"Lost")),"")</f>
        <v>0.66666666666666663</v>
      </c>
      <c r="I139" s="12">
        <f>IFERROR(COUNTIFS('Cleaned Data'!$L$2:$L$4201,"&gt;="&amp;$A139,'Cleaned Data'!$L$2:$L$4201,"&lt;"&amp;EDATE($A139,1),'Cleaned Data'!$H$2:$H$4201,I$112,'Cleaned Data'!$W$2:$W$4201,"Won")/(COUNTIFS('Cleaned Data'!$L$2:$L$4201,"&gt;="&amp;$A139,'Cleaned Data'!$L$2:$L$4201,"&lt;"&amp;EDATE($A139,1),'Cleaned Data'!$H$2:$H$4201,I$112,'Cleaned Data'!$W$2:$W$4201,"Won")+COUNTIFS('Cleaned Data'!$L$2:$L$4201,"&gt;="&amp;$A139,'Cleaned Data'!$L$2:$L$4201,"&lt;"&amp;EDATE($A139,1),'Cleaned Data'!$H$2:$H$4201,I$112,'Cleaned Data'!$W$2:$W$4201,"Lost")),"")</f>
        <v>0.75</v>
      </c>
      <c r="J139" s="12">
        <f>IFERROR(COUNTIFS('Cleaned Data'!$L$2:$L$4201,"&gt;="&amp;$A139,'Cleaned Data'!$L$2:$L$4201,"&lt;"&amp;EDATE($A139,1),'Cleaned Data'!$H$2:$H$4201,J$112,'Cleaned Data'!$W$2:$W$4201,"Won")/(COUNTIFS('Cleaned Data'!$L$2:$L$4201,"&gt;="&amp;$A139,'Cleaned Data'!$L$2:$L$4201,"&lt;"&amp;EDATE($A139,1),'Cleaned Data'!$H$2:$H$4201,J$112,'Cleaned Data'!$W$2:$W$4201,"Won")+COUNTIFS('Cleaned Data'!$L$2:$L$4201,"&gt;="&amp;$A139,'Cleaned Data'!$L$2:$L$4201,"&lt;"&amp;EDATE($A139,1),'Cleaned Data'!$H$2:$H$4201,J$112,'Cleaned Data'!$W$2:$W$4201,"Lost")),"")</f>
        <v>0.33333333333333331</v>
      </c>
      <c r="K139" s="12">
        <f>IFERROR(COUNTIFS('Cleaned Data'!$L$2:$L$4201,"&gt;="&amp;$A139,'Cleaned Data'!$L$2:$L$4201,"&lt;"&amp;EDATE($A139,1),'Cleaned Data'!$W$2:$W$4201,"Won")/(COUNTIFS('Cleaned Data'!$L$2:$L$4201,"&gt;="&amp;$A139,'Cleaned Data'!$L$2:$L$4201,"&lt;"&amp;EDATE($A139,1),'Cleaned Data'!$W$2:$W$4201,"Won")+COUNTIFS('Cleaned Data'!$L$2:$L$4201,"&gt;="&amp;$A139,'Cleaned Data'!$L$2:$L$4201,"&lt;"&amp;EDATE($A139,1),'Cleaned Data'!$W$2:$W$4201,"Lost")),"")</f>
        <v>0.54347826086956519</v>
      </c>
    </row>
    <row r="140" spans="1:11">
      <c r="A140" s="22">
        <f t="shared" si="6"/>
        <v>45383</v>
      </c>
      <c r="B140" s="12">
        <f>IFERROR(COUNTIFS('Cleaned Data'!$L$2:$L$4201,"&gt;="&amp;$A140,'Cleaned Data'!$L$2:$L$4201,"&lt;"&amp;EDATE($A140,1),'Cleaned Data'!$H$2:$H$4201,B$112,'Cleaned Data'!$W$2:$W$4201,"Won")/(COUNTIFS('Cleaned Data'!$L$2:$L$4201,"&gt;="&amp;$A140,'Cleaned Data'!$L$2:$L$4201,"&lt;"&amp;EDATE($A140,1),'Cleaned Data'!$H$2:$H$4201,B$112,'Cleaned Data'!$W$2:$W$4201,"Won")+COUNTIFS('Cleaned Data'!$L$2:$L$4201,"&gt;="&amp;$A140,'Cleaned Data'!$L$2:$L$4201,"&lt;"&amp;EDATE($A140,1),'Cleaned Data'!$H$2:$H$4201,B$112,'Cleaned Data'!$W$2:$W$4201,"Lost")),"")</f>
        <v>0.2</v>
      </c>
      <c r="C140" s="12">
        <f>IFERROR(COUNTIFS('Cleaned Data'!$L$2:$L$4201,"&gt;="&amp;$A140,'Cleaned Data'!$L$2:$L$4201,"&lt;"&amp;EDATE($A140,1),'Cleaned Data'!$H$2:$H$4201,C$112,'Cleaned Data'!$W$2:$W$4201,"Won")/(COUNTIFS('Cleaned Data'!$L$2:$L$4201,"&gt;="&amp;$A140,'Cleaned Data'!$L$2:$L$4201,"&lt;"&amp;EDATE($A140,1),'Cleaned Data'!$H$2:$H$4201,C$112,'Cleaned Data'!$W$2:$W$4201,"Won")+COUNTIFS('Cleaned Data'!$L$2:$L$4201,"&gt;="&amp;$A140,'Cleaned Data'!$L$2:$L$4201,"&lt;"&amp;EDATE($A140,1),'Cleaned Data'!$H$2:$H$4201,C$112,'Cleaned Data'!$W$2:$W$4201,"Lost")),"")</f>
        <v>0.8</v>
      </c>
      <c r="D140" s="12">
        <f>IFERROR(COUNTIFS('Cleaned Data'!$L$2:$L$4201,"&gt;="&amp;$A140,'Cleaned Data'!$L$2:$L$4201,"&lt;"&amp;EDATE($A140,1),'Cleaned Data'!$H$2:$H$4201,D$112,'Cleaned Data'!$W$2:$W$4201,"Won")/(COUNTIFS('Cleaned Data'!$L$2:$L$4201,"&gt;="&amp;$A140,'Cleaned Data'!$L$2:$L$4201,"&lt;"&amp;EDATE($A140,1),'Cleaned Data'!$H$2:$H$4201,D$112,'Cleaned Data'!$W$2:$W$4201,"Won")+COUNTIFS('Cleaned Data'!$L$2:$L$4201,"&gt;="&amp;$A140,'Cleaned Data'!$L$2:$L$4201,"&lt;"&amp;EDATE($A140,1),'Cleaned Data'!$H$2:$H$4201,D$112,'Cleaned Data'!$W$2:$W$4201,"Lost")),"")</f>
        <v>1</v>
      </c>
      <c r="E140" s="12">
        <f>IFERROR(COUNTIFS('Cleaned Data'!$L$2:$L$4201,"&gt;="&amp;$A140,'Cleaned Data'!$L$2:$L$4201,"&lt;"&amp;EDATE($A140,1),'Cleaned Data'!$H$2:$H$4201,E$112,'Cleaned Data'!$W$2:$W$4201,"Won")/(COUNTIFS('Cleaned Data'!$L$2:$L$4201,"&gt;="&amp;$A140,'Cleaned Data'!$L$2:$L$4201,"&lt;"&amp;EDATE($A140,1),'Cleaned Data'!$H$2:$H$4201,E$112,'Cleaned Data'!$W$2:$W$4201,"Won")+COUNTIFS('Cleaned Data'!$L$2:$L$4201,"&gt;="&amp;$A140,'Cleaned Data'!$L$2:$L$4201,"&lt;"&amp;EDATE($A140,1),'Cleaned Data'!$H$2:$H$4201,E$112,'Cleaned Data'!$W$2:$W$4201,"Lost")),"")</f>
        <v>0.2857142857142857</v>
      </c>
      <c r="F140" s="12">
        <f>IFERROR(COUNTIFS('Cleaned Data'!$L$2:$L$4201,"&gt;="&amp;$A140,'Cleaned Data'!$L$2:$L$4201,"&lt;"&amp;EDATE($A140,1),'Cleaned Data'!$H$2:$H$4201,F$112,'Cleaned Data'!$W$2:$W$4201,"Won")/(COUNTIFS('Cleaned Data'!$L$2:$L$4201,"&gt;="&amp;$A140,'Cleaned Data'!$L$2:$L$4201,"&lt;"&amp;EDATE($A140,1),'Cleaned Data'!$H$2:$H$4201,F$112,'Cleaned Data'!$W$2:$W$4201,"Won")+COUNTIFS('Cleaned Data'!$L$2:$L$4201,"&gt;="&amp;$A140,'Cleaned Data'!$L$2:$L$4201,"&lt;"&amp;EDATE($A140,1),'Cleaned Data'!$H$2:$H$4201,F$112,'Cleaned Data'!$W$2:$W$4201,"Lost")),"")</f>
        <v>0.5</v>
      </c>
      <c r="G140" s="12">
        <f>IFERROR(COUNTIFS('Cleaned Data'!$L$2:$L$4201,"&gt;="&amp;$A140,'Cleaned Data'!$L$2:$L$4201,"&lt;"&amp;EDATE($A140,1),'Cleaned Data'!$H$2:$H$4201,G$112,'Cleaned Data'!$W$2:$W$4201,"Won")/(COUNTIFS('Cleaned Data'!$L$2:$L$4201,"&gt;="&amp;$A140,'Cleaned Data'!$L$2:$L$4201,"&lt;"&amp;EDATE($A140,1),'Cleaned Data'!$H$2:$H$4201,G$112,'Cleaned Data'!$W$2:$W$4201,"Won")+COUNTIFS('Cleaned Data'!$L$2:$L$4201,"&gt;="&amp;$A140,'Cleaned Data'!$L$2:$L$4201,"&lt;"&amp;EDATE($A140,1),'Cleaned Data'!$H$2:$H$4201,G$112,'Cleaned Data'!$W$2:$W$4201,"Lost")),"")</f>
        <v>0.2857142857142857</v>
      </c>
      <c r="H140" s="12">
        <f>IFERROR(COUNTIFS('Cleaned Data'!$L$2:$L$4201,"&gt;="&amp;$A140,'Cleaned Data'!$L$2:$L$4201,"&lt;"&amp;EDATE($A140,1),'Cleaned Data'!$H$2:$H$4201,H$112,'Cleaned Data'!$W$2:$W$4201,"Won")/(COUNTIFS('Cleaned Data'!$L$2:$L$4201,"&gt;="&amp;$A140,'Cleaned Data'!$L$2:$L$4201,"&lt;"&amp;EDATE($A140,1),'Cleaned Data'!$H$2:$H$4201,H$112,'Cleaned Data'!$W$2:$W$4201,"Won")+COUNTIFS('Cleaned Data'!$L$2:$L$4201,"&gt;="&amp;$A140,'Cleaned Data'!$L$2:$L$4201,"&lt;"&amp;EDATE($A140,1),'Cleaned Data'!$H$2:$H$4201,H$112,'Cleaned Data'!$W$2:$W$4201,"Lost")),"")</f>
        <v>0.5</v>
      </c>
      <c r="I140" s="12">
        <f>IFERROR(COUNTIFS('Cleaned Data'!$L$2:$L$4201,"&gt;="&amp;$A140,'Cleaned Data'!$L$2:$L$4201,"&lt;"&amp;EDATE($A140,1),'Cleaned Data'!$H$2:$H$4201,I$112,'Cleaned Data'!$W$2:$W$4201,"Won")/(COUNTIFS('Cleaned Data'!$L$2:$L$4201,"&gt;="&amp;$A140,'Cleaned Data'!$L$2:$L$4201,"&lt;"&amp;EDATE($A140,1),'Cleaned Data'!$H$2:$H$4201,I$112,'Cleaned Data'!$W$2:$W$4201,"Won")+COUNTIFS('Cleaned Data'!$L$2:$L$4201,"&gt;="&amp;$A140,'Cleaned Data'!$L$2:$L$4201,"&lt;"&amp;EDATE($A140,1),'Cleaned Data'!$H$2:$H$4201,I$112,'Cleaned Data'!$W$2:$W$4201,"Lost")),"")</f>
        <v>0.8</v>
      </c>
      <c r="J140" s="12">
        <f>IFERROR(COUNTIFS('Cleaned Data'!$L$2:$L$4201,"&gt;="&amp;$A140,'Cleaned Data'!$L$2:$L$4201,"&lt;"&amp;EDATE($A140,1),'Cleaned Data'!$H$2:$H$4201,J$112,'Cleaned Data'!$W$2:$W$4201,"Won")/(COUNTIFS('Cleaned Data'!$L$2:$L$4201,"&gt;="&amp;$A140,'Cleaned Data'!$L$2:$L$4201,"&lt;"&amp;EDATE($A140,1),'Cleaned Data'!$H$2:$H$4201,J$112,'Cleaned Data'!$W$2:$W$4201,"Won")+COUNTIFS('Cleaned Data'!$L$2:$L$4201,"&gt;="&amp;$A140,'Cleaned Data'!$L$2:$L$4201,"&lt;"&amp;EDATE($A140,1),'Cleaned Data'!$H$2:$H$4201,J$112,'Cleaned Data'!$W$2:$W$4201,"Lost")),"")</f>
        <v>1</v>
      </c>
      <c r="K140" s="12">
        <f>IFERROR(COUNTIFS('Cleaned Data'!$L$2:$L$4201,"&gt;="&amp;$A140,'Cleaned Data'!$L$2:$L$4201,"&lt;"&amp;EDATE($A140,1),'Cleaned Data'!$W$2:$W$4201,"Won")/(COUNTIFS('Cleaned Data'!$L$2:$L$4201,"&gt;="&amp;$A140,'Cleaned Data'!$L$2:$L$4201,"&lt;"&amp;EDATE($A140,1),'Cleaned Data'!$W$2:$W$4201,"Won")+COUNTIFS('Cleaned Data'!$L$2:$L$4201,"&gt;="&amp;$A140,'Cleaned Data'!$L$2:$L$4201,"&lt;"&amp;EDATE($A140,1),'Cleaned Data'!$W$2:$W$4201,"Lost")),"")</f>
        <v>0.51282051282051277</v>
      </c>
    </row>
    <row r="141" spans="1:11">
      <c r="A141" s="22">
        <f t="shared" si="6"/>
        <v>45413</v>
      </c>
      <c r="B141" s="12">
        <f>IFERROR(COUNTIFS('Cleaned Data'!$L$2:$L$4201,"&gt;="&amp;$A141,'Cleaned Data'!$L$2:$L$4201,"&lt;"&amp;EDATE($A141,1),'Cleaned Data'!$H$2:$H$4201,B$112,'Cleaned Data'!$W$2:$W$4201,"Won")/(COUNTIFS('Cleaned Data'!$L$2:$L$4201,"&gt;="&amp;$A141,'Cleaned Data'!$L$2:$L$4201,"&lt;"&amp;EDATE($A141,1),'Cleaned Data'!$H$2:$H$4201,B$112,'Cleaned Data'!$W$2:$W$4201,"Won")+COUNTIFS('Cleaned Data'!$L$2:$L$4201,"&gt;="&amp;$A141,'Cleaned Data'!$L$2:$L$4201,"&lt;"&amp;EDATE($A141,1),'Cleaned Data'!$H$2:$H$4201,B$112,'Cleaned Data'!$W$2:$W$4201,"Lost")),"")</f>
        <v>0</v>
      </c>
      <c r="C141" s="12">
        <f>IFERROR(COUNTIFS('Cleaned Data'!$L$2:$L$4201,"&gt;="&amp;$A141,'Cleaned Data'!$L$2:$L$4201,"&lt;"&amp;EDATE($A141,1),'Cleaned Data'!$H$2:$H$4201,C$112,'Cleaned Data'!$W$2:$W$4201,"Won")/(COUNTIFS('Cleaned Data'!$L$2:$L$4201,"&gt;="&amp;$A141,'Cleaned Data'!$L$2:$L$4201,"&lt;"&amp;EDATE($A141,1),'Cleaned Data'!$H$2:$H$4201,C$112,'Cleaned Data'!$W$2:$W$4201,"Won")+COUNTIFS('Cleaned Data'!$L$2:$L$4201,"&gt;="&amp;$A141,'Cleaned Data'!$L$2:$L$4201,"&lt;"&amp;EDATE($A141,1),'Cleaned Data'!$H$2:$H$4201,C$112,'Cleaned Data'!$W$2:$W$4201,"Lost")),"")</f>
        <v>1</v>
      </c>
      <c r="D141" s="12">
        <f>IFERROR(COUNTIFS('Cleaned Data'!$L$2:$L$4201,"&gt;="&amp;$A141,'Cleaned Data'!$L$2:$L$4201,"&lt;"&amp;EDATE($A141,1),'Cleaned Data'!$H$2:$H$4201,D$112,'Cleaned Data'!$W$2:$W$4201,"Won")/(COUNTIFS('Cleaned Data'!$L$2:$L$4201,"&gt;="&amp;$A141,'Cleaned Data'!$L$2:$L$4201,"&lt;"&amp;EDATE($A141,1),'Cleaned Data'!$H$2:$H$4201,D$112,'Cleaned Data'!$W$2:$W$4201,"Won")+COUNTIFS('Cleaned Data'!$L$2:$L$4201,"&gt;="&amp;$A141,'Cleaned Data'!$L$2:$L$4201,"&lt;"&amp;EDATE($A141,1),'Cleaned Data'!$H$2:$H$4201,D$112,'Cleaned Data'!$W$2:$W$4201,"Lost")),"")</f>
        <v>0</v>
      </c>
      <c r="E141" s="12">
        <f>IFERROR(COUNTIFS('Cleaned Data'!$L$2:$L$4201,"&gt;="&amp;$A141,'Cleaned Data'!$L$2:$L$4201,"&lt;"&amp;EDATE($A141,1),'Cleaned Data'!$H$2:$H$4201,E$112,'Cleaned Data'!$W$2:$W$4201,"Won")/(COUNTIFS('Cleaned Data'!$L$2:$L$4201,"&gt;="&amp;$A141,'Cleaned Data'!$L$2:$L$4201,"&lt;"&amp;EDATE($A141,1),'Cleaned Data'!$H$2:$H$4201,E$112,'Cleaned Data'!$W$2:$W$4201,"Won")+COUNTIFS('Cleaned Data'!$L$2:$L$4201,"&gt;="&amp;$A141,'Cleaned Data'!$L$2:$L$4201,"&lt;"&amp;EDATE($A141,1),'Cleaned Data'!$H$2:$H$4201,E$112,'Cleaned Data'!$W$2:$W$4201,"Lost")),"")</f>
        <v>0.2</v>
      </c>
      <c r="F141" s="12">
        <f>IFERROR(COUNTIFS('Cleaned Data'!$L$2:$L$4201,"&gt;="&amp;$A141,'Cleaned Data'!$L$2:$L$4201,"&lt;"&amp;EDATE($A141,1),'Cleaned Data'!$H$2:$H$4201,F$112,'Cleaned Data'!$W$2:$W$4201,"Won")/(COUNTIFS('Cleaned Data'!$L$2:$L$4201,"&gt;="&amp;$A141,'Cleaned Data'!$L$2:$L$4201,"&lt;"&amp;EDATE($A141,1),'Cleaned Data'!$H$2:$H$4201,F$112,'Cleaned Data'!$W$2:$W$4201,"Won")+COUNTIFS('Cleaned Data'!$L$2:$L$4201,"&gt;="&amp;$A141,'Cleaned Data'!$L$2:$L$4201,"&lt;"&amp;EDATE($A141,1),'Cleaned Data'!$H$2:$H$4201,F$112,'Cleaned Data'!$W$2:$W$4201,"Lost")),"")</f>
        <v>0.25</v>
      </c>
      <c r="G141" s="12">
        <f>IFERROR(COUNTIFS('Cleaned Data'!$L$2:$L$4201,"&gt;="&amp;$A141,'Cleaned Data'!$L$2:$L$4201,"&lt;"&amp;EDATE($A141,1),'Cleaned Data'!$H$2:$H$4201,G$112,'Cleaned Data'!$W$2:$W$4201,"Won")/(COUNTIFS('Cleaned Data'!$L$2:$L$4201,"&gt;="&amp;$A141,'Cleaned Data'!$L$2:$L$4201,"&lt;"&amp;EDATE($A141,1),'Cleaned Data'!$H$2:$H$4201,G$112,'Cleaned Data'!$W$2:$W$4201,"Won")+COUNTIFS('Cleaned Data'!$L$2:$L$4201,"&gt;="&amp;$A141,'Cleaned Data'!$L$2:$L$4201,"&lt;"&amp;EDATE($A141,1),'Cleaned Data'!$H$2:$H$4201,G$112,'Cleaned Data'!$W$2:$W$4201,"Lost")),"")</f>
        <v>0.75</v>
      </c>
      <c r="H141" s="12">
        <f>IFERROR(COUNTIFS('Cleaned Data'!$L$2:$L$4201,"&gt;="&amp;$A141,'Cleaned Data'!$L$2:$L$4201,"&lt;"&amp;EDATE($A141,1),'Cleaned Data'!$H$2:$H$4201,H$112,'Cleaned Data'!$W$2:$W$4201,"Won")/(COUNTIFS('Cleaned Data'!$L$2:$L$4201,"&gt;="&amp;$A141,'Cleaned Data'!$L$2:$L$4201,"&lt;"&amp;EDATE($A141,1),'Cleaned Data'!$H$2:$H$4201,H$112,'Cleaned Data'!$W$2:$W$4201,"Won")+COUNTIFS('Cleaned Data'!$L$2:$L$4201,"&gt;="&amp;$A141,'Cleaned Data'!$L$2:$L$4201,"&lt;"&amp;EDATE($A141,1),'Cleaned Data'!$H$2:$H$4201,H$112,'Cleaned Data'!$W$2:$W$4201,"Lost")),"")</f>
        <v>0.8571428571428571</v>
      </c>
      <c r="I141" s="12">
        <f>IFERROR(COUNTIFS('Cleaned Data'!$L$2:$L$4201,"&gt;="&amp;$A141,'Cleaned Data'!$L$2:$L$4201,"&lt;"&amp;EDATE($A141,1),'Cleaned Data'!$H$2:$H$4201,I$112,'Cleaned Data'!$W$2:$W$4201,"Won")/(COUNTIFS('Cleaned Data'!$L$2:$L$4201,"&gt;="&amp;$A141,'Cleaned Data'!$L$2:$L$4201,"&lt;"&amp;EDATE($A141,1),'Cleaned Data'!$H$2:$H$4201,I$112,'Cleaned Data'!$W$2:$W$4201,"Won")+COUNTIFS('Cleaned Data'!$L$2:$L$4201,"&gt;="&amp;$A141,'Cleaned Data'!$L$2:$L$4201,"&lt;"&amp;EDATE($A141,1),'Cleaned Data'!$H$2:$H$4201,I$112,'Cleaned Data'!$W$2:$W$4201,"Lost")),"")</f>
        <v>1</v>
      </c>
      <c r="J141" s="12">
        <f>IFERROR(COUNTIFS('Cleaned Data'!$L$2:$L$4201,"&gt;="&amp;$A141,'Cleaned Data'!$L$2:$L$4201,"&lt;"&amp;EDATE($A141,1),'Cleaned Data'!$H$2:$H$4201,J$112,'Cleaned Data'!$W$2:$W$4201,"Won")/(COUNTIFS('Cleaned Data'!$L$2:$L$4201,"&gt;="&amp;$A141,'Cleaned Data'!$L$2:$L$4201,"&lt;"&amp;EDATE($A141,1),'Cleaned Data'!$H$2:$H$4201,J$112,'Cleaned Data'!$W$2:$W$4201,"Won")+COUNTIFS('Cleaned Data'!$L$2:$L$4201,"&gt;="&amp;$A141,'Cleaned Data'!$L$2:$L$4201,"&lt;"&amp;EDATE($A141,1),'Cleaned Data'!$H$2:$H$4201,J$112,'Cleaned Data'!$W$2:$W$4201,"Lost")),"")</f>
        <v>0.33333333333333331</v>
      </c>
      <c r="K141" s="12">
        <f>IFERROR(COUNTIFS('Cleaned Data'!$L$2:$L$4201,"&gt;="&amp;$A141,'Cleaned Data'!$L$2:$L$4201,"&lt;"&amp;EDATE($A141,1),'Cleaned Data'!$W$2:$W$4201,"Won")/(COUNTIFS('Cleaned Data'!$L$2:$L$4201,"&gt;="&amp;$A141,'Cleaned Data'!$L$2:$L$4201,"&lt;"&amp;EDATE($A141,1),'Cleaned Data'!$W$2:$W$4201,"Won")+COUNTIFS('Cleaned Data'!$L$2:$L$4201,"&gt;="&amp;$A141,'Cleaned Data'!$L$2:$L$4201,"&lt;"&amp;EDATE($A141,1),'Cleaned Data'!$W$2:$W$4201,"Lost")),"")</f>
        <v>0.5714285714285714</v>
      </c>
    </row>
    <row r="142" spans="1:11">
      <c r="A142" s="22">
        <f t="shared" si="6"/>
        <v>45444</v>
      </c>
      <c r="B142" s="12">
        <f>IFERROR(COUNTIFS('Cleaned Data'!$L$2:$L$4201,"&gt;="&amp;$A142,'Cleaned Data'!$L$2:$L$4201,"&lt;"&amp;EDATE($A142,1),'Cleaned Data'!$H$2:$H$4201,B$112,'Cleaned Data'!$W$2:$W$4201,"Won")/(COUNTIFS('Cleaned Data'!$L$2:$L$4201,"&gt;="&amp;$A142,'Cleaned Data'!$L$2:$L$4201,"&lt;"&amp;EDATE($A142,1),'Cleaned Data'!$H$2:$H$4201,B$112,'Cleaned Data'!$W$2:$W$4201,"Won")+COUNTIFS('Cleaned Data'!$L$2:$L$4201,"&gt;="&amp;$A142,'Cleaned Data'!$L$2:$L$4201,"&lt;"&amp;EDATE($A142,1),'Cleaned Data'!$H$2:$H$4201,B$112,'Cleaned Data'!$W$2:$W$4201,"Lost")),"")</f>
        <v>0.6</v>
      </c>
      <c r="C142" s="12">
        <f>IFERROR(COUNTIFS('Cleaned Data'!$L$2:$L$4201,"&gt;="&amp;$A142,'Cleaned Data'!$L$2:$L$4201,"&lt;"&amp;EDATE($A142,1),'Cleaned Data'!$H$2:$H$4201,C$112,'Cleaned Data'!$W$2:$W$4201,"Won")/(COUNTIFS('Cleaned Data'!$L$2:$L$4201,"&gt;="&amp;$A142,'Cleaned Data'!$L$2:$L$4201,"&lt;"&amp;EDATE($A142,1),'Cleaned Data'!$H$2:$H$4201,C$112,'Cleaned Data'!$W$2:$W$4201,"Won")+COUNTIFS('Cleaned Data'!$L$2:$L$4201,"&gt;="&amp;$A142,'Cleaned Data'!$L$2:$L$4201,"&lt;"&amp;EDATE($A142,1),'Cleaned Data'!$H$2:$H$4201,C$112,'Cleaned Data'!$W$2:$W$4201,"Lost")),"")</f>
        <v>0.5</v>
      </c>
      <c r="D142" s="12">
        <f>IFERROR(COUNTIFS('Cleaned Data'!$L$2:$L$4201,"&gt;="&amp;$A142,'Cleaned Data'!$L$2:$L$4201,"&lt;"&amp;EDATE($A142,1),'Cleaned Data'!$H$2:$H$4201,D$112,'Cleaned Data'!$W$2:$W$4201,"Won")/(COUNTIFS('Cleaned Data'!$L$2:$L$4201,"&gt;="&amp;$A142,'Cleaned Data'!$L$2:$L$4201,"&lt;"&amp;EDATE($A142,1),'Cleaned Data'!$H$2:$H$4201,D$112,'Cleaned Data'!$W$2:$W$4201,"Won")+COUNTIFS('Cleaned Data'!$L$2:$L$4201,"&gt;="&amp;$A142,'Cleaned Data'!$L$2:$L$4201,"&lt;"&amp;EDATE($A142,1),'Cleaned Data'!$H$2:$H$4201,D$112,'Cleaned Data'!$W$2:$W$4201,"Lost")),"")</f>
        <v>0.4</v>
      </c>
      <c r="E142" s="12">
        <f>IFERROR(COUNTIFS('Cleaned Data'!$L$2:$L$4201,"&gt;="&amp;$A142,'Cleaned Data'!$L$2:$L$4201,"&lt;"&amp;EDATE($A142,1),'Cleaned Data'!$H$2:$H$4201,E$112,'Cleaned Data'!$W$2:$W$4201,"Won")/(COUNTIFS('Cleaned Data'!$L$2:$L$4201,"&gt;="&amp;$A142,'Cleaned Data'!$L$2:$L$4201,"&lt;"&amp;EDATE($A142,1),'Cleaned Data'!$H$2:$H$4201,E$112,'Cleaned Data'!$W$2:$W$4201,"Won")+COUNTIFS('Cleaned Data'!$L$2:$L$4201,"&gt;="&amp;$A142,'Cleaned Data'!$L$2:$L$4201,"&lt;"&amp;EDATE($A142,1),'Cleaned Data'!$H$2:$H$4201,E$112,'Cleaned Data'!$W$2:$W$4201,"Lost")),"")</f>
        <v>0.33333333333333331</v>
      </c>
      <c r="F142" s="12">
        <f>IFERROR(COUNTIFS('Cleaned Data'!$L$2:$L$4201,"&gt;="&amp;$A142,'Cleaned Data'!$L$2:$L$4201,"&lt;"&amp;EDATE($A142,1),'Cleaned Data'!$H$2:$H$4201,F$112,'Cleaned Data'!$W$2:$W$4201,"Won")/(COUNTIFS('Cleaned Data'!$L$2:$L$4201,"&gt;="&amp;$A142,'Cleaned Data'!$L$2:$L$4201,"&lt;"&amp;EDATE($A142,1),'Cleaned Data'!$H$2:$H$4201,F$112,'Cleaned Data'!$W$2:$W$4201,"Won")+COUNTIFS('Cleaned Data'!$L$2:$L$4201,"&gt;="&amp;$A142,'Cleaned Data'!$L$2:$L$4201,"&lt;"&amp;EDATE($A142,1),'Cleaned Data'!$H$2:$H$4201,F$112,'Cleaned Data'!$W$2:$W$4201,"Lost")),"")</f>
        <v>0.5</v>
      </c>
      <c r="G142" s="12">
        <f>IFERROR(COUNTIFS('Cleaned Data'!$L$2:$L$4201,"&gt;="&amp;$A142,'Cleaned Data'!$L$2:$L$4201,"&lt;"&amp;EDATE($A142,1),'Cleaned Data'!$H$2:$H$4201,G$112,'Cleaned Data'!$W$2:$W$4201,"Won")/(COUNTIFS('Cleaned Data'!$L$2:$L$4201,"&gt;="&amp;$A142,'Cleaned Data'!$L$2:$L$4201,"&lt;"&amp;EDATE($A142,1),'Cleaned Data'!$H$2:$H$4201,G$112,'Cleaned Data'!$W$2:$W$4201,"Won")+COUNTIFS('Cleaned Data'!$L$2:$L$4201,"&gt;="&amp;$A142,'Cleaned Data'!$L$2:$L$4201,"&lt;"&amp;EDATE($A142,1),'Cleaned Data'!$H$2:$H$4201,G$112,'Cleaned Data'!$W$2:$W$4201,"Lost")),"")</f>
        <v>0.66666666666666663</v>
      </c>
      <c r="H142" s="12">
        <f>IFERROR(COUNTIFS('Cleaned Data'!$L$2:$L$4201,"&gt;="&amp;$A142,'Cleaned Data'!$L$2:$L$4201,"&lt;"&amp;EDATE($A142,1),'Cleaned Data'!$H$2:$H$4201,H$112,'Cleaned Data'!$W$2:$W$4201,"Won")/(COUNTIFS('Cleaned Data'!$L$2:$L$4201,"&gt;="&amp;$A142,'Cleaned Data'!$L$2:$L$4201,"&lt;"&amp;EDATE($A142,1),'Cleaned Data'!$H$2:$H$4201,H$112,'Cleaned Data'!$W$2:$W$4201,"Won")+COUNTIFS('Cleaned Data'!$L$2:$L$4201,"&gt;="&amp;$A142,'Cleaned Data'!$L$2:$L$4201,"&lt;"&amp;EDATE($A142,1),'Cleaned Data'!$H$2:$H$4201,H$112,'Cleaned Data'!$W$2:$W$4201,"Lost")),"")</f>
        <v>0.5</v>
      </c>
      <c r="I142" s="12">
        <f>IFERROR(COUNTIFS('Cleaned Data'!$L$2:$L$4201,"&gt;="&amp;$A142,'Cleaned Data'!$L$2:$L$4201,"&lt;"&amp;EDATE($A142,1),'Cleaned Data'!$H$2:$H$4201,I$112,'Cleaned Data'!$W$2:$W$4201,"Won")/(COUNTIFS('Cleaned Data'!$L$2:$L$4201,"&gt;="&amp;$A142,'Cleaned Data'!$L$2:$L$4201,"&lt;"&amp;EDATE($A142,1),'Cleaned Data'!$H$2:$H$4201,I$112,'Cleaned Data'!$W$2:$W$4201,"Won")+COUNTIFS('Cleaned Data'!$L$2:$L$4201,"&gt;="&amp;$A142,'Cleaned Data'!$L$2:$L$4201,"&lt;"&amp;EDATE($A142,1),'Cleaned Data'!$H$2:$H$4201,I$112,'Cleaned Data'!$W$2:$W$4201,"Lost")),"")</f>
        <v>0</v>
      </c>
      <c r="J142" s="12">
        <f>IFERROR(COUNTIFS('Cleaned Data'!$L$2:$L$4201,"&gt;="&amp;$A142,'Cleaned Data'!$L$2:$L$4201,"&lt;"&amp;EDATE($A142,1),'Cleaned Data'!$H$2:$H$4201,J$112,'Cleaned Data'!$W$2:$W$4201,"Won")/(COUNTIFS('Cleaned Data'!$L$2:$L$4201,"&gt;="&amp;$A142,'Cleaned Data'!$L$2:$L$4201,"&lt;"&amp;EDATE($A142,1),'Cleaned Data'!$H$2:$H$4201,J$112,'Cleaned Data'!$W$2:$W$4201,"Won")+COUNTIFS('Cleaned Data'!$L$2:$L$4201,"&gt;="&amp;$A142,'Cleaned Data'!$L$2:$L$4201,"&lt;"&amp;EDATE($A142,1),'Cleaned Data'!$H$2:$H$4201,J$112,'Cleaned Data'!$W$2:$W$4201,"Lost")),"")</f>
        <v>0.5</v>
      </c>
      <c r="K142" s="12">
        <f>IFERROR(COUNTIFS('Cleaned Data'!$L$2:$L$4201,"&gt;="&amp;$A142,'Cleaned Data'!$L$2:$L$4201,"&lt;"&amp;EDATE($A142,1),'Cleaned Data'!$W$2:$W$4201,"Won")/(COUNTIFS('Cleaned Data'!$L$2:$L$4201,"&gt;="&amp;$A142,'Cleaned Data'!$L$2:$L$4201,"&lt;"&amp;EDATE($A142,1),'Cleaned Data'!$W$2:$W$4201,"Won")+COUNTIFS('Cleaned Data'!$L$2:$L$4201,"&gt;="&amp;$A142,'Cleaned Data'!$L$2:$L$4201,"&lt;"&amp;EDATE($A142,1),'Cleaned Data'!$W$2:$W$4201,"Lost")),"")</f>
        <v>0.48484848484848486</v>
      </c>
    </row>
    <row r="143" spans="1:11">
      <c r="A143" s="22">
        <f t="shared" si="6"/>
        <v>45474</v>
      </c>
      <c r="B143" s="12">
        <f>IFERROR(COUNTIFS('Cleaned Data'!$L$2:$L$4201,"&gt;="&amp;$A143,'Cleaned Data'!$L$2:$L$4201,"&lt;"&amp;EDATE($A143,1),'Cleaned Data'!$H$2:$H$4201,B$112,'Cleaned Data'!$W$2:$W$4201,"Won")/(COUNTIFS('Cleaned Data'!$L$2:$L$4201,"&gt;="&amp;$A143,'Cleaned Data'!$L$2:$L$4201,"&lt;"&amp;EDATE($A143,1),'Cleaned Data'!$H$2:$H$4201,B$112,'Cleaned Data'!$W$2:$W$4201,"Won")+COUNTIFS('Cleaned Data'!$L$2:$L$4201,"&gt;="&amp;$A143,'Cleaned Data'!$L$2:$L$4201,"&lt;"&amp;EDATE($A143,1),'Cleaned Data'!$H$2:$H$4201,B$112,'Cleaned Data'!$W$2:$W$4201,"Lost")),"")</f>
        <v>1</v>
      </c>
      <c r="C143" s="12">
        <f>IFERROR(COUNTIFS('Cleaned Data'!$L$2:$L$4201,"&gt;="&amp;$A143,'Cleaned Data'!$L$2:$L$4201,"&lt;"&amp;EDATE($A143,1),'Cleaned Data'!$H$2:$H$4201,C$112,'Cleaned Data'!$W$2:$W$4201,"Won")/(COUNTIFS('Cleaned Data'!$L$2:$L$4201,"&gt;="&amp;$A143,'Cleaned Data'!$L$2:$L$4201,"&lt;"&amp;EDATE($A143,1),'Cleaned Data'!$H$2:$H$4201,C$112,'Cleaned Data'!$W$2:$W$4201,"Won")+COUNTIFS('Cleaned Data'!$L$2:$L$4201,"&gt;="&amp;$A143,'Cleaned Data'!$L$2:$L$4201,"&lt;"&amp;EDATE($A143,1),'Cleaned Data'!$H$2:$H$4201,C$112,'Cleaned Data'!$W$2:$W$4201,"Lost")),"")</f>
        <v>0</v>
      </c>
      <c r="D143" s="12">
        <f>IFERROR(COUNTIFS('Cleaned Data'!$L$2:$L$4201,"&gt;="&amp;$A143,'Cleaned Data'!$L$2:$L$4201,"&lt;"&amp;EDATE($A143,1),'Cleaned Data'!$H$2:$H$4201,D$112,'Cleaned Data'!$W$2:$W$4201,"Won")/(COUNTIFS('Cleaned Data'!$L$2:$L$4201,"&gt;="&amp;$A143,'Cleaned Data'!$L$2:$L$4201,"&lt;"&amp;EDATE($A143,1),'Cleaned Data'!$H$2:$H$4201,D$112,'Cleaned Data'!$W$2:$W$4201,"Won")+COUNTIFS('Cleaned Data'!$L$2:$L$4201,"&gt;="&amp;$A143,'Cleaned Data'!$L$2:$L$4201,"&lt;"&amp;EDATE($A143,1),'Cleaned Data'!$H$2:$H$4201,D$112,'Cleaned Data'!$W$2:$W$4201,"Lost")),"")</f>
        <v>0.5</v>
      </c>
      <c r="E143" s="12">
        <f>IFERROR(COUNTIFS('Cleaned Data'!$L$2:$L$4201,"&gt;="&amp;$A143,'Cleaned Data'!$L$2:$L$4201,"&lt;"&amp;EDATE($A143,1),'Cleaned Data'!$H$2:$H$4201,E$112,'Cleaned Data'!$W$2:$W$4201,"Won")/(COUNTIFS('Cleaned Data'!$L$2:$L$4201,"&gt;="&amp;$A143,'Cleaned Data'!$L$2:$L$4201,"&lt;"&amp;EDATE($A143,1),'Cleaned Data'!$H$2:$H$4201,E$112,'Cleaned Data'!$W$2:$W$4201,"Won")+COUNTIFS('Cleaned Data'!$L$2:$L$4201,"&gt;="&amp;$A143,'Cleaned Data'!$L$2:$L$4201,"&lt;"&amp;EDATE($A143,1),'Cleaned Data'!$H$2:$H$4201,E$112,'Cleaned Data'!$W$2:$W$4201,"Lost")),"")</f>
        <v>0.66666666666666663</v>
      </c>
      <c r="F143" s="12">
        <f>IFERROR(COUNTIFS('Cleaned Data'!$L$2:$L$4201,"&gt;="&amp;$A143,'Cleaned Data'!$L$2:$L$4201,"&lt;"&amp;EDATE($A143,1),'Cleaned Data'!$H$2:$H$4201,F$112,'Cleaned Data'!$W$2:$W$4201,"Won")/(COUNTIFS('Cleaned Data'!$L$2:$L$4201,"&gt;="&amp;$A143,'Cleaned Data'!$L$2:$L$4201,"&lt;"&amp;EDATE($A143,1),'Cleaned Data'!$H$2:$H$4201,F$112,'Cleaned Data'!$W$2:$W$4201,"Won")+COUNTIFS('Cleaned Data'!$L$2:$L$4201,"&gt;="&amp;$A143,'Cleaned Data'!$L$2:$L$4201,"&lt;"&amp;EDATE($A143,1),'Cleaned Data'!$H$2:$H$4201,F$112,'Cleaned Data'!$W$2:$W$4201,"Lost")),"")</f>
        <v>0.5</v>
      </c>
      <c r="G143" s="12">
        <f>IFERROR(COUNTIFS('Cleaned Data'!$L$2:$L$4201,"&gt;="&amp;$A143,'Cleaned Data'!$L$2:$L$4201,"&lt;"&amp;EDATE($A143,1),'Cleaned Data'!$H$2:$H$4201,G$112,'Cleaned Data'!$W$2:$W$4201,"Won")/(COUNTIFS('Cleaned Data'!$L$2:$L$4201,"&gt;="&amp;$A143,'Cleaned Data'!$L$2:$L$4201,"&lt;"&amp;EDATE($A143,1),'Cleaned Data'!$H$2:$H$4201,G$112,'Cleaned Data'!$W$2:$W$4201,"Won")+COUNTIFS('Cleaned Data'!$L$2:$L$4201,"&gt;="&amp;$A143,'Cleaned Data'!$L$2:$L$4201,"&lt;"&amp;EDATE($A143,1),'Cleaned Data'!$H$2:$H$4201,G$112,'Cleaned Data'!$W$2:$W$4201,"Lost")),"")</f>
        <v>0.44444444444444442</v>
      </c>
      <c r="H143" s="12">
        <f>IFERROR(COUNTIFS('Cleaned Data'!$L$2:$L$4201,"&gt;="&amp;$A143,'Cleaned Data'!$L$2:$L$4201,"&lt;"&amp;EDATE($A143,1),'Cleaned Data'!$H$2:$H$4201,H$112,'Cleaned Data'!$W$2:$W$4201,"Won")/(COUNTIFS('Cleaned Data'!$L$2:$L$4201,"&gt;="&amp;$A143,'Cleaned Data'!$L$2:$L$4201,"&lt;"&amp;EDATE($A143,1),'Cleaned Data'!$H$2:$H$4201,H$112,'Cleaned Data'!$W$2:$W$4201,"Won")+COUNTIFS('Cleaned Data'!$L$2:$L$4201,"&gt;="&amp;$A143,'Cleaned Data'!$L$2:$L$4201,"&lt;"&amp;EDATE($A143,1),'Cleaned Data'!$H$2:$H$4201,H$112,'Cleaned Data'!$W$2:$W$4201,"Lost")),"")</f>
        <v>0</v>
      </c>
      <c r="I143" s="12">
        <f>IFERROR(COUNTIFS('Cleaned Data'!$L$2:$L$4201,"&gt;="&amp;$A143,'Cleaned Data'!$L$2:$L$4201,"&lt;"&amp;EDATE($A143,1),'Cleaned Data'!$H$2:$H$4201,I$112,'Cleaned Data'!$W$2:$W$4201,"Won")/(COUNTIFS('Cleaned Data'!$L$2:$L$4201,"&gt;="&amp;$A143,'Cleaned Data'!$L$2:$L$4201,"&lt;"&amp;EDATE($A143,1),'Cleaned Data'!$H$2:$H$4201,I$112,'Cleaned Data'!$W$2:$W$4201,"Won")+COUNTIFS('Cleaned Data'!$L$2:$L$4201,"&gt;="&amp;$A143,'Cleaned Data'!$L$2:$L$4201,"&lt;"&amp;EDATE($A143,1),'Cleaned Data'!$H$2:$H$4201,I$112,'Cleaned Data'!$W$2:$W$4201,"Lost")),"")</f>
        <v>0.5</v>
      </c>
      <c r="J143" s="12">
        <f>IFERROR(COUNTIFS('Cleaned Data'!$L$2:$L$4201,"&gt;="&amp;$A143,'Cleaned Data'!$L$2:$L$4201,"&lt;"&amp;EDATE($A143,1),'Cleaned Data'!$H$2:$H$4201,J$112,'Cleaned Data'!$W$2:$W$4201,"Won")/(COUNTIFS('Cleaned Data'!$L$2:$L$4201,"&gt;="&amp;$A143,'Cleaned Data'!$L$2:$L$4201,"&lt;"&amp;EDATE($A143,1),'Cleaned Data'!$H$2:$H$4201,J$112,'Cleaned Data'!$W$2:$W$4201,"Won")+COUNTIFS('Cleaned Data'!$L$2:$L$4201,"&gt;="&amp;$A143,'Cleaned Data'!$L$2:$L$4201,"&lt;"&amp;EDATE($A143,1),'Cleaned Data'!$H$2:$H$4201,J$112,'Cleaned Data'!$W$2:$W$4201,"Lost")),"")</f>
        <v>1</v>
      </c>
      <c r="K143" s="12">
        <f>IFERROR(COUNTIFS('Cleaned Data'!$L$2:$L$4201,"&gt;="&amp;$A143,'Cleaned Data'!$L$2:$L$4201,"&lt;"&amp;EDATE($A143,1),'Cleaned Data'!$W$2:$W$4201,"Won")/(COUNTIFS('Cleaned Data'!$L$2:$L$4201,"&gt;="&amp;$A143,'Cleaned Data'!$L$2:$L$4201,"&lt;"&amp;EDATE($A143,1),'Cleaned Data'!$W$2:$W$4201,"Won")+COUNTIFS('Cleaned Data'!$L$2:$L$4201,"&gt;="&amp;$A143,'Cleaned Data'!$L$2:$L$4201,"&lt;"&amp;EDATE($A143,1),'Cleaned Data'!$W$2:$W$4201,"Lost")),"")</f>
        <v>0.5641025641025641</v>
      </c>
    </row>
    <row r="144" spans="1:11">
      <c r="A144" s="22">
        <f t="shared" si="6"/>
        <v>45505</v>
      </c>
      <c r="B144" s="12">
        <f>IFERROR(COUNTIFS('Cleaned Data'!$L$2:$L$4201,"&gt;="&amp;$A144,'Cleaned Data'!$L$2:$L$4201,"&lt;"&amp;EDATE($A144,1),'Cleaned Data'!$H$2:$H$4201,B$112,'Cleaned Data'!$W$2:$W$4201,"Won")/(COUNTIFS('Cleaned Data'!$L$2:$L$4201,"&gt;="&amp;$A144,'Cleaned Data'!$L$2:$L$4201,"&lt;"&amp;EDATE($A144,1),'Cleaned Data'!$H$2:$H$4201,B$112,'Cleaned Data'!$W$2:$W$4201,"Won")+COUNTIFS('Cleaned Data'!$L$2:$L$4201,"&gt;="&amp;$A144,'Cleaned Data'!$L$2:$L$4201,"&lt;"&amp;EDATE($A144,1),'Cleaned Data'!$H$2:$H$4201,B$112,'Cleaned Data'!$W$2:$W$4201,"Lost")),"")</f>
        <v>0.4</v>
      </c>
      <c r="C144" s="12">
        <f>IFERROR(COUNTIFS('Cleaned Data'!$L$2:$L$4201,"&gt;="&amp;$A144,'Cleaned Data'!$L$2:$L$4201,"&lt;"&amp;EDATE($A144,1),'Cleaned Data'!$H$2:$H$4201,C$112,'Cleaned Data'!$W$2:$W$4201,"Won")/(COUNTIFS('Cleaned Data'!$L$2:$L$4201,"&gt;="&amp;$A144,'Cleaned Data'!$L$2:$L$4201,"&lt;"&amp;EDATE($A144,1),'Cleaned Data'!$H$2:$H$4201,C$112,'Cleaned Data'!$W$2:$W$4201,"Won")+COUNTIFS('Cleaned Data'!$L$2:$L$4201,"&gt;="&amp;$A144,'Cleaned Data'!$L$2:$L$4201,"&lt;"&amp;EDATE($A144,1),'Cleaned Data'!$H$2:$H$4201,C$112,'Cleaned Data'!$W$2:$W$4201,"Lost")),"")</f>
        <v>0.66666666666666663</v>
      </c>
      <c r="D144" s="12">
        <f>IFERROR(COUNTIFS('Cleaned Data'!$L$2:$L$4201,"&gt;="&amp;$A144,'Cleaned Data'!$L$2:$L$4201,"&lt;"&amp;EDATE($A144,1),'Cleaned Data'!$H$2:$H$4201,D$112,'Cleaned Data'!$W$2:$W$4201,"Won")/(COUNTIFS('Cleaned Data'!$L$2:$L$4201,"&gt;="&amp;$A144,'Cleaned Data'!$L$2:$L$4201,"&lt;"&amp;EDATE($A144,1),'Cleaned Data'!$H$2:$H$4201,D$112,'Cleaned Data'!$W$2:$W$4201,"Won")+COUNTIFS('Cleaned Data'!$L$2:$L$4201,"&gt;="&amp;$A144,'Cleaned Data'!$L$2:$L$4201,"&lt;"&amp;EDATE($A144,1),'Cleaned Data'!$H$2:$H$4201,D$112,'Cleaned Data'!$W$2:$W$4201,"Lost")),"")</f>
        <v>0.75</v>
      </c>
      <c r="E144" s="12">
        <f>IFERROR(COUNTIFS('Cleaned Data'!$L$2:$L$4201,"&gt;="&amp;$A144,'Cleaned Data'!$L$2:$L$4201,"&lt;"&amp;EDATE($A144,1),'Cleaned Data'!$H$2:$H$4201,E$112,'Cleaned Data'!$W$2:$W$4201,"Won")/(COUNTIFS('Cleaned Data'!$L$2:$L$4201,"&gt;="&amp;$A144,'Cleaned Data'!$L$2:$L$4201,"&lt;"&amp;EDATE($A144,1),'Cleaned Data'!$H$2:$H$4201,E$112,'Cleaned Data'!$W$2:$W$4201,"Won")+COUNTIFS('Cleaned Data'!$L$2:$L$4201,"&gt;="&amp;$A144,'Cleaned Data'!$L$2:$L$4201,"&lt;"&amp;EDATE($A144,1),'Cleaned Data'!$H$2:$H$4201,E$112,'Cleaned Data'!$W$2:$W$4201,"Lost")),"")</f>
        <v>0.66666666666666663</v>
      </c>
      <c r="F144" s="12">
        <f>IFERROR(COUNTIFS('Cleaned Data'!$L$2:$L$4201,"&gt;="&amp;$A144,'Cleaned Data'!$L$2:$L$4201,"&lt;"&amp;EDATE($A144,1),'Cleaned Data'!$H$2:$H$4201,F$112,'Cleaned Data'!$W$2:$W$4201,"Won")/(COUNTIFS('Cleaned Data'!$L$2:$L$4201,"&gt;="&amp;$A144,'Cleaned Data'!$L$2:$L$4201,"&lt;"&amp;EDATE($A144,1),'Cleaned Data'!$H$2:$H$4201,F$112,'Cleaned Data'!$W$2:$W$4201,"Won")+COUNTIFS('Cleaned Data'!$L$2:$L$4201,"&gt;="&amp;$A144,'Cleaned Data'!$L$2:$L$4201,"&lt;"&amp;EDATE($A144,1),'Cleaned Data'!$H$2:$H$4201,F$112,'Cleaned Data'!$W$2:$W$4201,"Lost")),"")</f>
        <v>0.66666666666666663</v>
      </c>
      <c r="G144" s="12">
        <f>IFERROR(COUNTIFS('Cleaned Data'!$L$2:$L$4201,"&gt;="&amp;$A144,'Cleaned Data'!$L$2:$L$4201,"&lt;"&amp;EDATE($A144,1),'Cleaned Data'!$H$2:$H$4201,G$112,'Cleaned Data'!$W$2:$W$4201,"Won")/(COUNTIFS('Cleaned Data'!$L$2:$L$4201,"&gt;="&amp;$A144,'Cleaned Data'!$L$2:$L$4201,"&lt;"&amp;EDATE($A144,1),'Cleaned Data'!$H$2:$H$4201,G$112,'Cleaned Data'!$W$2:$W$4201,"Won")+COUNTIFS('Cleaned Data'!$L$2:$L$4201,"&gt;="&amp;$A144,'Cleaned Data'!$L$2:$L$4201,"&lt;"&amp;EDATE($A144,1),'Cleaned Data'!$H$2:$H$4201,G$112,'Cleaned Data'!$W$2:$W$4201,"Lost")),"")</f>
        <v>0.5</v>
      </c>
      <c r="H144" s="12">
        <f>IFERROR(COUNTIFS('Cleaned Data'!$L$2:$L$4201,"&gt;="&amp;$A144,'Cleaned Data'!$L$2:$L$4201,"&lt;"&amp;EDATE($A144,1),'Cleaned Data'!$H$2:$H$4201,H$112,'Cleaned Data'!$W$2:$W$4201,"Won")/(COUNTIFS('Cleaned Data'!$L$2:$L$4201,"&gt;="&amp;$A144,'Cleaned Data'!$L$2:$L$4201,"&lt;"&amp;EDATE($A144,1),'Cleaned Data'!$H$2:$H$4201,H$112,'Cleaned Data'!$W$2:$W$4201,"Won")+COUNTIFS('Cleaned Data'!$L$2:$L$4201,"&gt;="&amp;$A144,'Cleaned Data'!$L$2:$L$4201,"&lt;"&amp;EDATE($A144,1),'Cleaned Data'!$H$2:$H$4201,H$112,'Cleaned Data'!$W$2:$W$4201,"Lost")),"")</f>
        <v>0.5</v>
      </c>
      <c r="I144" s="12">
        <f>IFERROR(COUNTIFS('Cleaned Data'!$L$2:$L$4201,"&gt;="&amp;$A144,'Cleaned Data'!$L$2:$L$4201,"&lt;"&amp;EDATE($A144,1),'Cleaned Data'!$H$2:$H$4201,I$112,'Cleaned Data'!$W$2:$W$4201,"Won")/(COUNTIFS('Cleaned Data'!$L$2:$L$4201,"&gt;="&amp;$A144,'Cleaned Data'!$L$2:$L$4201,"&lt;"&amp;EDATE($A144,1),'Cleaned Data'!$H$2:$H$4201,I$112,'Cleaned Data'!$W$2:$W$4201,"Won")+COUNTIFS('Cleaned Data'!$L$2:$L$4201,"&gt;="&amp;$A144,'Cleaned Data'!$L$2:$L$4201,"&lt;"&amp;EDATE($A144,1),'Cleaned Data'!$H$2:$H$4201,I$112,'Cleaned Data'!$W$2:$W$4201,"Lost")),"")</f>
        <v>0.5</v>
      </c>
      <c r="J144" s="12">
        <f>IFERROR(COUNTIFS('Cleaned Data'!$L$2:$L$4201,"&gt;="&amp;$A144,'Cleaned Data'!$L$2:$L$4201,"&lt;"&amp;EDATE($A144,1),'Cleaned Data'!$H$2:$H$4201,J$112,'Cleaned Data'!$W$2:$W$4201,"Won")/(COUNTIFS('Cleaned Data'!$L$2:$L$4201,"&gt;="&amp;$A144,'Cleaned Data'!$L$2:$L$4201,"&lt;"&amp;EDATE($A144,1),'Cleaned Data'!$H$2:$H$4201,J$112,'Cleaned Data'!$W$2:$W$4201,"Won")+COUNTIFS('Cleaned Data'!$L$2:$L$4201,"&gt;="&amp;$A144,'Cleaned Data'!$L$2:$L$4201,"&lt;"&amp;EDATE($A144,1),'Cleaned Data'!$H$2:$H$4201,J$112,'Cleaned Data'!$W$2:$W$4201,"Lost")),"")</f>
        <v>0.5</v>
      </c>
      <c r="K144" s="12">
        <f>IFERROR(COUNTIFS('Cleaned Data'!$L$2:$L$4201,"&gt;="&amp;$A144,'Cleaned Data'!$L$2:$L$4201,"&lt;"&amp;EDATE($A144,1),'Cleaned Data'!$W$2:$W$4201,"Won")/(COUNTIFS('Cleaned Data'!$L$2:$L$4201,"&gt;="&amp;$A144,'Cleaned Data'!$L$2:$L$4201,"&lt;"&amp;EDATE($A144,1),'Cleaned Data'!$W$2:$W$4201,"Won")+COUNTIFS('Cleaned Data'!$L$2:$L$4201,"&gt;="&amp;$A144,'Cleaned Data'!$L$2:$L$4201,"&lt;"&amp;EDATE($A144,1),'Cleaned Data'!$W$2:$W$4201,"Lost")),"")</f>
        <v>0.5757575757575758</v>
      </c>
    </row>
    <row r="145" spans="1:11">
      <c r="A145" s="22">
        <f t="shared" si="6"/>
        <v>45536</v>
      </c>
      <c r="B145" s="12" t="str">
        <f>IFERROR(COUNTIFS('Cleaned Data'!$L$2:$L$4201,"&gt;="&amp;$A145,'Cleaned Data'!$L$2:$L$4201,"&lt;"&amp;EDATE($A145,1),'Cleaned Data'!$H$2:$H$4201,B$112,'Cleaned Data'!$W$2:$W$4201,"Won")/(COUNTIFS('Cleaned Data'!$L$2:$L$4201,"&gt;="&amp;$A145,'Cleaned Data'!$L$2:$L$4201,"&lt;"&amp;EDATE($A145,1),'Cleaned Data'!$H$2:$H$4201,B$112,'Cleaned Data'!$W$2:$W$4201,"Won")+COUNTIFS('Cleaned Data'!$L$2:$L$4201,"&gt;="&amp;$A145,'Cleaned Data'!$L$2:$L$4201,"&lt;"&amp;EDATE($A145,1),'Cleaned Data'!$H$2:$H$4201,B$112,'Cleaned Data'!$W$2:$W$4201,"Lost")),"")</f>
        <v/>
      </c>
      <c r="C145" s="12">
        <f>IFERROR(COUNTIFS('Cleaned Data'!$L$2:$L$4201,"&gt;="&amp;$A145,'Cleaned Data'!$L$2:$L$4201,"&lt;"&amp;EDATE($A145,1),'Cleaned Data'!$H$2:$H$4201,C$112,'Cleaned Data'!$W$2:$W$4201,"Won")/(COUNTIFS('Cleaned Data'!$L$2:$L$4201,"&gt;="&amp;$A145,'Cleaned Data'!$L$2:$L$4201,"&lt;"&amp;EDATE($A145,1),'Cleaned Data'!$H$2:$H$4201,C$112,'Cleaned Data'!$W$2:$W$4201,"Won")+COUNTIFS('Cleaned Data'!$L$2:$L$4201,"&gt;="&amp;$A145,'Cleaned Data'!$L$2:$L$4201,"&lt;"&amp;EDATE($A145,1),'Cleaned Data'!$H$2:$H$4201,C$112,'Cleaned Data'!$W$2:$W$4201,"Lost")),"")</f>
        <v>0.66666666666666663</v>
      </c>
      <c r="D145" s="12">
        <f>IFERROR(COUNTIFS('Cleaned Data'!$L$2:$L$4201,"&gt;="&amp;$A145,'Cleaned Data'!$L$2:$L$4201,"&lt;"&amp;EDATE($A145,1),'Cleaned Data'!$H$2:$H$4201,D$112,'Cleaned Data'!$W$2:$W$4201,"Won")/(COUNTIFS('Cleaned Data'!$L$2:$L$4201,"&gt;="&amp;$A145,'Cleaned Data'!$L$2:$L$4201,"&lt;"&amp;EDATE($A145,1),'Cleaned Data'!$H$2:$H$4201,D$112,'Cleaned Data'!$W$2:$W$4201,"Won")+COUNTIFS('Cleaned Data'!$L$2:$L$4201,"&gt;="&amp;$A145,'Cleaned Data'!$L$2:$L$4201,"&lt;"&amp;EDATE($A145,1),'Cleaned Data'!$H$2:$H$4201,D$112,'Cleaned Data'!$W$2:$W$4201,"Lost")),"")</f>
        <v>0.2857142857142857</v>
      </c>
      <c r="E145" s="12">
        <f>IFERROR(COUNTIFS('Cleaned Data'!$L$2:$L$4201,"&gt;="&amp;$A145,'Cleaned Data'!$L$2:$L$4201,"&lt;"&amp;EDATE($A145,1),'Cleaned Data'!$H$2:$H$4201,E$112,'Cleaned Data'!$W$2:$W$4201,"Won")/(COUNTIFS('Cleaned Data'!$L$2:$L$4201,"&gt;="&amp;$A145,'Cleaned Data'!$L$2:$L$4201,"&lt;"&amp;EDATE($A145,1),'Cleaned Data'!$H$2:$H$4201,E$112,'Cleaned Data'!$W$2:$W$4201,"Won")+COUNTIFS('Cleaned Data'!$L$2:$L$4201,"&gt;="&amp;$A145,'Cleaned Data'!$L$2:$L$4201,"&lt;"&amp;EDATE($A145,1),'Cleaned Data'!$H$2:$H$4201,E$112,'Cleaned Data'!$W$2:$W$4201,"Lost")),"")</f>
        <v>0.5</v>
      </c>
      <c r="F145" s="12">
        <f>IFERROR(COUNTIFS('Cleaned Data'!$L$2:$L$4201,"&gt;="&amp;$A145,'Cleaned Data'!$L$2:$L$4201,"&lt;"&amp;EDATE($A145,1),'Cleaned Data'!$H$2:$H$4201,F$112,'Cleaned Data'!$W$2:$W$4201,"Won")/(COUNTIFS('Cleaned Data'!$L$2:$L$4201,"&gt;="&amp;$A145,'Cleaned Data'!$L$2:$L$4201,"&lt;"&amp;EDATE($A145,1),'Cleaned Data'!$H$2:$H$4201,F$112,'Cleaned Data'!$W$2:$W$4201,"Won")+COUNTIFS('Cleaned Data'!$L$2:$L$4201,"&gt;="&amp;$A145,'Cleaned Data'!$L$2:$L$4201,"&lt;"&amp;EDATE($A145,1),'Cleaned Data'!$H$2:$H$4201,F$112,'Cleaned Data'!$W$2:$W$4201,"Lost")),"")</f>
        <v>0.5</v>
      </c>
      <c r="G145" s="12">
        <f>IFERROR(COUNTIFS('Cleaned Data'!$L$2:$L$4201,"&gt;="&amp;$A145,'Cleaned Data'!$L$2:$L$4201,"&lt;"&amp;EDATE($A145,1),'Cleaned Data'!$H$2:$H$4201,G$112,'Cleaned Data'!$W$2:$W$4201,"Won")/(COUNTIFS('Cleaned Data'!$L$2:$L$4201,"&gt;="&amp;$A145,'Cleaned Data'!$L$2:$L$4201,"&lt;"&amp;EDATE($A145,1),'Cleaned Data'!$H$2:$H$4201,G$112,'Cleaned Data'!$W$2:$W$4201,"Won")+COUNTIFS('Cleaned Data'!$L$2:$L$4201,"&gt;="&amp;$A145,'Cleaned Data'!$L$2:$L$4201,"&lt;"&amp;EDATE($A145,1),'Cleaned Data'!$H$2:$H$4201,G$112,'Cleaned Data'!$W$2:$W$4201,"Lost")),"")</f>
        <v>0.25</v>
      </c>
      <c r="H145" s="12">
        <f>IFERROR(COUNTIFS('Cleaned Data'!$L$2:$L$4201,"&gt;="&amp;$A145,'Cleaned Data'!$L$2:$L$4201,"&lt;"&amp;EDATE($A145,1),'Cleaned Data'!$H$2:$H$4201,H$112,'Cleaned Data'!$W$2:$W$4201,"Won")/(COUNTIFS('Cleaned Data'!$L$2:$L$4201,"&gt;="&amp;$A145,'Cleaned Data'!$L$2:$L$4201,"&lt;"&amp;EDATE($A145,1),'Cleaned Data'!$H$2:$H$4201,H$112,'Cleaned Data'!$W$2:$W$4201,"Won")+COUNTIFS('Cleaned Data'!$L$2:$L$4201,"&gt;="&amp;$A145,'Cleaned Data'!$L$2:$L$4201,"&lt;"&amp;EDATE($A145,1),'Cleaned Data'!$H$2:$H$4201,H$112,'Cleaned Data'!$W$2:$W$4201,"Lost")),"")</f>
        <v>0.75</v>
      </c>
      <c r="I145" s="12">
        <f>IFERROR(COUNTIFS('Cleaned Data'!$L$2:$L$4201,"&gt;="&amp;$A145,'Cleaned Data'!$L$2:$L$4201,"&lt;"&amp;EDATE($A145,1),'Cleaned Data'!$H$2:$H$4201,I$112,'Cleaned Data'!$W$2:$W$4201,"Won")/(COUNTIFS('Cleaned Data'!$L$2:$L$4201,"&gt;="&amp;$A145,'Cleaned Data'!$L$2:$L$4201,"&lt;"&amp;EDATE($A145,1),'Cleaned Data'!$H$2:$H$4201,I$112,'Cleaned Data'!$W$2:$W$4201,"Won")+COUNTIFS('Cleaned Data'!$L$2:$L$4201,"&gt;="&amp;$A145,'Cleaned Data'!$L$2:$L$4201,"&lt;"&amp;EDATE($A145,1),'Cleaned Data'!$H$2:$H$4201,I$112,'Cleaned Data'!$W$2:$W$4201,"Lost")),"")</f>
        <v>0.75</v>
      </c>
      <c r="J145" s="12">
        <f>IFERROR(COUNTIFS('Cleaned Data'!$L$2:$L$4201,"&gt;="&amp;$A145,'Cleaned Data'!$L$2:$L$4201,"&lt;"&amp;EDATE($A145,1),'Cleaned Data'!$H$2:$H$4201,J$112,'Cleaned Data'!$W$2:$W$4201,"Won")/(COUNTIFS('Cleaned Data'!$L$2:$L$4201,"&gt;="&amp;$A145,'Cleaned Data'!$L$2:$L$4201,"&lt;"&amp;EDATE($A145,1),'Cleaned Data'!$H$2:$H$4201,J$112,'Cleaned Data'!$W$2:$W$4201,"Won")+COUNTIFS('Cleaned Data'!$L$2:$L$4201,"&gt;="&amp;$A145,'Cleaned Data'!$L$2:$L$4201,"&lt;"&amp;EDATE($A145,1),'Cleaned Data'!$H$2:$H$4201,J$112,'Cleaned Data'!$W$2:$W$4201,"Lost")),"")</f>
        <v>0.5</v>
      </c>
      <c r="K145" s="12">
        <f>IFERROR(COUNTIFS('Cleaned Data'!$L$2:$L$4201,"&gt;="&amp;$A145,'Cleaned Data'!$L$2:$L$4201,"&lt;"&amp;EDATE($A145,1),'Cleaned Data'!$W$2:$W$4201,"Won")/(COUNTIFS('Cleaned Data'!$L$2:$L$4201,"&gt;="&amp;$A145,'Cleaned Data'!$L$2:$L$4201,"&lt;"&amp;EDATE($A145,1),'Cleaned Data'!$W$2:$W$4201,"Won")+COUNTIFS('Cleaned Data'!$L$2:$L$4201,"&gt;="&amp;$A145,'Cleaned Data'!$L$2:$L$4201,"&lt;"&amp;EDATE($A145,1),'Cleaned Data'!$W$2:$W$4201,"Lost")),"")</f>
        <v>0.51282051282051277</v>
      </c>
    </row>
    <row r="146" spans="1:11">
      <c r="A146" s="22">
        <f t="shared" si="6"/>
        <v>45566</v>
      </c>
      <c r="B146" s="12">
        <f>IFERROR(COUNTIFS('Cleaned Data'!$L$2:$L$4201,"&gt;="&amp;$A146,'Cleaned Data'!$L$2:$L$4201,"&lt;"&amp;EDATE($A146,1),'Cleaned Data'!$H$2:$H$4201,B$112,'Cleaned Data'!$W$2:$W$4201,"Won")/(COUNTIFS('Cleaned Data'!$L$2:$L$4201,"&gt;="&amp;$A146,'Cleaned Data'!$L$2:$L$4201,"&lt;"&amp;EDATE($A146,1),'Cleaned Data'!$H$2:$H$4201,B$112,'Cleaned Data'!$W$2:$W$4201,"Won")+COUNTIFS('Cleaned Data'!$L$2:$L$4201,"&gt;="&amp;$A146,'Cleaned Data'!$L$2:$L$4201,"&lt;"&amp;EDATE($A146,1),'Cleaned Data'!$H$2:$H$4201,B$112,'Cleaned Data'!$W$2:$W$4201,"Lost")),"")</f>
        <v>0.2</v>
      </c>
      <c r="C146" s="12">
        <f>IFERROR(COUNTIFS('Cleaned Data'!$L$2:$L$4201,"&gt;="&amp;$A146,'Cleaned Data'!$L$2:$L$4201,"&lt;"&amp;EDATE($A146,1),'Cleaned Data'!$H$2:$H$4201,C$112,'Cleaned Data'!$W$2:$W$4201,"Won")/(COUNTIFS('Cleaned Data'!$L$2:$L$4201,"&gt;="&amp;$A146,'Cleaned Data'!$L$2:$L$4201,"&lt;"&amp;EDATE($A146,1),'Cleaned Data'!$H$2:$H$4201,C$112,'Cleaned Data'!$W$2:$W$4201,"Won")+COUNTIFS('Cleaned Data'!$L$2:$L$4201,"&gt;="&amp;$A146,'Cleaned Data'!$L$2:$L$4201,"&lt;"&amp;EDATE($A146,1),'Cleaned Data'!$H$2:$H$4201,C$112,'Cleaned Data'!$W$2:$W$4201,"Lost")),"")</f>
        <v>0.33333333333333331</v>
      </c>
      <c r="D146" s="12">
        <f>IFERROR(COUNTIFS('Cleaned Data'!$L$2:$L$4201,"&gt;="&amp;$A146,'Cleaned Data'!$L$2:$L$4201,"&lt;"&amp;EDATE($A146,1),'Cleaned Data'!$H$2:$H$4201,D$112,'Cleaned Data'!$W$2:$W$4201,"Won")/(COUNTIFS('Cleaned Data'!$L$2:$L$4201,"&gt;="&amp;$A146,'Cleaned Data'!$L$2:$L$4201,"&lt;"&amp;EDATE($A146,1),'Cleaned Data'!$H$2:$H$4201,D$112,'Cleaned Data'!$W$2:$W$4201,"Won")+COUNTIFS('Cleaned Data'!$L$2:$L$4201,"&gt;="&amp;$A146,'Cleaned Data'!$L$2:$L$4201,"&lt;"&amp;EDATE($A146,1),'Cleaned Data'!$H$2:$H$4201,D$112,'Cleaned Data'!$W$2:$W$4201,"Lost")),"")</f>
        <v>0.66666666666666663</v>
      </c>
      <c r="E146" s="12">
        <f>IFERROR(COUNTIFS('Cleaned Data'!$L$2:$L$4201,"&gt;="&amp;$A146,'Cleaned Data'!$L$2:$L$4201,"&lt;"&amp;EDATE($A146,1),'Cleaned Data'!$H$2:$H$4201,E$112,'Cleaned Data'!$W$2:$W$4201,"Won")/(COUNTIFS('Cleaned Data'!$L$2:$L$4201,"&gt;="&amp;$A146,'Cleaned Data'!$L$2:$L$4201,"&lt;"&amp;EDATE($A146,1),'Cleaned Data'!$H$2:$H$4201,E$112,'Cleaned Data'!$W$2:$W$4201,"Won")+COUNTIFS('Cleaned Data'!$L$2:$L$4201,"&gt;="&amp;$A146,'Cleaned Data'!$L$2:$L$4201,"&lt;"&amp;EDATE($A146,1),'Cleaned Data'!$H$2:$H$4201,E$112,'Cleaned Data'!$W$2:$W$4201,"Lost")),"")</f>
        <v>0.5</v>
      </c>
      <c r="F146" s="12">
        <f>IFERROR(COUNTIFS('Cleaned Data'!$L$2:$L$4201,"&gt;="&amp;$A146,'Cleaned Data'!$L$2:$L$4201,"&lt;"&amp;EDATE($A146,1),'Cleaned Data'!$H$2:$H$4201,F$112,'Cleaned Data'!$W$2:$W$4201,"Won")/(COUNTIFS('Cleaned Data'!$L$2:$L$4201,"&gt;="&amp;$A146,'Cleaned Data'!$L$2:$L$4201,"&lt;"&amp;EDATE($A146,1),'Cleaned Data'!$H$2:$H$4201,F$112,'Cleaned Data'!$W$2:$W$4201,"Won")+COUNTIFS('Cleaned Data'!$L$2:$L$4201,"&gt;="&amp;$A146,'Cleaned Data'!$L$2:$L$4201,"&lt;"&amp;EDATE($A146,1),'Cleaned Data'!$H$2:$H$4201,F$112,'Cleaned Data'!$W$2:$W$4201,"Lost")),"")</f>
        <v>0.5714285714285714</v>
      </c>
      <c r="G146" s="12">
        <f>IFERROR(COUNTIFS('Cleaned Data'!$L$2:$L$4201,"&gt;="&amp;$A146,'Cleaned Data'!$L$2:$L$4201,"&lt;"&amp;EDATE($A146,1),'Cleaned Data'!$H$2:$H$4201,G$112,'Cleaned Data'!$W$2:$W$4201,"Won")/(COUNTIFS('Cleaned Data'!$L$2:$L$4201,"&gt;="&amp;$A146,'Cleaned Data'!$L$2:$L$4201,"&lt;"&amp;EDATE($A146,1),'Cleaned Data'!$H$2:$H$4201,G$112,'Cleaned Data'!$W$2:$W$4201,"Won")+COUNTIFS('Cleaned Data'!$L$2:$L$4201,"&gt;="&amp;$A146,'Cleaned Data'!$L$2:$L$4201,"&lt;"&amp;EDATE($A146,1),'Cleaned Data'!$H$2:$H$4201,G$112,'Cleaned Data'!$W$2:$W$4201,"Lost")),"")</f>
        <v>0.7142857142857143</v>
      </c>
      <c r="H146" s="12">
        <f>IFERROR(COUNTIFS('Cleaned Data'!$L$2:$L$4201,"&gt;="&amp;$A146,'Cleaned Data'!$L$2:$L$4201,"&lt;"&amp;EDATE($A146,1),'Cleaned Data'!$H$2:$H$4201,H$112,'Cleaned Data'!$W$2:$W$4201,"Won")/(COUNTIFS('Cleaned Data'!$L$2:$L$4201,"&gt;="&amp;$A146,'Cleaned Data'!$L$2:$L$4201,"&lt;"&amp;EDATE($A146,1),'Cleaned Data'!$H$2:$H$4201,H$112,'Cleaned Data'!$W$2:$W$4201,"Won")+COUNTIFS('Cleaned Data'!$L$2:$L$4201,"&gt;="&amp;$A146,'Cleaned Data'!$L$2:$L$4201,"&lt;"&amp;EDATE($A146,1),'Cleaned Data'!$H$2:$H$4201,H$112,'Cleaned Data'!$W$2:$W$4201,"Lost")),"")</f>
        <v>0.4</v>
      </c>
      <c r="I146" s="12">
        <f>IFERROR(COUNTIFS('Cleaned Data'!$L$2:$L$4201,"&gt;="&amp;$A146,'Cleaned Data'!$L$2:$L$4201,"&lt;"&amp;EDATE($A146,1),'Cleaned Data'!$H$2:$H$4201,I$112,'Cleaned Data'!$W$2:$W$4201,"Won")/(COUNTIFS('Cleaned Data'!$L$2:$L$4201,"&gt;="&amp;$A146,'Cleaned Data'!$L$2:$L$4201,"&lt;"&amp;EDATE($A146,1),'Cleaned Data'!$H$2:$H$4201,I$112,'Cleaned Data'!$W$2:$W$4201,"Won")+COUNTIFS('Cleaned Data'!$L$2:$L$4201,"&gt;="&amp;$A146,'Cleaned Data'!$L$2:$L$4201,"&lt;"&amp;EDATE($A146,1),'Cleaned Data'!$H$2:$H$4201,I$112,'Cleaned Data'!$W$2:$W$4201,"Lost")),"")</f>
        <v>0.5</v>
      </c>
      <c r="J146" s="12">
        <f>IFERROR(COUNTIFS('Cleaned Data'!$L$2:$L$4201,"&gt;="&amp;$A146,'Cleaned Data'!$L$2:$L$4201,"&lt;"&amp;EDATE($A146,1),'Cleaned Data'!$H$2:$H$4201,J$112,'Cleaned Data'!$W$2:$W$4201,"Won")/(COUNTIFS('Cleaned Data'!$L$2:$L$4201,"&gt;="&amp;$A146,'Cleaned Data'!$L$2:$L$4201,"&lt;"&amp;EDATE($A146,1),'Cleaned Data'!$H$2:$H$4201,J$112,'Cleaned Data'!$W$2:$W$4201,"Won")+COUNTIFS('Cleaned Data'!$L$2:$L$4201,"&gt;="&amp;$A146,'Cleaned Data'!$L$2:$L$4201,"&lt;"&amp;EDATE($A146,1),'Cleaned Data'!$H$2:$H$4201,J$112,'Cleaned Data'!$W$2:$W$4201,"Lost")),"")</f>
        <v>0.625</v>
      </c>
      <c r="K146" s="12">
        <f>IFERROR(COUNTIFS('Cleaned Data'!$L$2:$L$4201,"&gt;="&amp;$A146,'Cleaned Data'!$L$2:$L$4201,"&lt;"&amp;EDATE($A146,1),'Cleaned Data'!$W$2:$W$4201,"Won")/(COUNTIFS('Cleaned Data'!$L$2:$L$4201,"&gt;="&amp;$A146,'Cleaned Data'!$L$2:$L$4201,"&lt;"&amp;EDATE($A146,1),'Cleaned Data'!$W$2:$W$4201,"Won")+COUNTIFS('Cleaned Data'!$L$2:$L$4201,"&gt;="&amp;$A146,'Cleaned Data'!$L$2:$L$4201,"&lt;"&amp;EDATE($A146,1),'Cleaned Data'!$W$2:$W$4201,"Lost")),"")</f>
        <v>0.53846153846153844</v>
      </c>
    </row>
    <row r="147" spans="1:11">
      <c r="A147" s="22">
        <f t="shared" si="6"/>
        <v>45597</v>
      </c>
      <c r="B147" s="12">
        <f>IFERROR(COUNTIFS('Cleaned Data'!$L$2:$L$4201,"&gt;="&amp;$A147,'Cleaned Data'!$L$2:$L$4201,"&lt;"&amp;EDATE($A147,1),'Cleaned Data'!$H$2:$H$4201,B$112,'Cleaned Data'!$W$2:$W$4201,"Won")/(COUNTIFS('Cleaned Data'!$L$2:$L$4201,"&gt;="&amp;$A147,'Cleaned Data'!$L$2:$L$4201,"&lt;"&amp;EDATE($A147,1),'Cleaned Data'!$H$2:$H$4201,B$112,'Cleaned Data'!$W$2:$W$4201,"Won")+COUNTIFS('Cleaned Data'!$L$2:$L$4201,"&gt;="&amp;$A147,'Cleaned Data'!$L$2:$L$4201,"&lt;"&amp;EDATE($A147,1),'Cleaned Data'!$H$2:$H$4201,B$112,'Cleaned Data'!$W$2:$W$4201,"Lost")),"")</f>
        <v>0.66666666666666663</v>
      </c>
      <c r="C147" s="12">
        <f>IFERROR(COUNTIFS('Cleaned Data'!$L$2:$L$4201,"&gt;="&amp;$A147,'Cleaned Data'!$L$2:$L$4201,"&lt;"&amp;EDATE($A147,1),'Cleaned Data'!$H$2:$H$4201,C$112,'Cleaned Data'!$W$2:$W$4201,"Won")/(COUNTIFS('Cleaned Data'!$L$2:$L$4201,"&gt;="&amp;$A147,'Cleaned Data'!$L$2:$L$4201,"&lt;"&amp;EDATE($A147,1),'Cleaned Data'!$H$2:$H$4201,C$112,'Cleaned Data'!$W$2:$W$4201,"Won")+COUNTIFS('Cleaned Data'!$L$2:$L$4201,"&gt;="&amp;$A147,'Cleaned Data'!$L$2:$L$4201,"&lt;"&amp;EDATE($A147,1),'Cleaned Data'!$H$2:$H$4201,C$112,'Cleaned Data'!$W$2:$W$4201,"Lost")),"")</f>
        <v>0.66666666666666663</v>
      </c>
      <c r="D147" s="12">
        <f>IFERROR(COUNTIFS('Cleaned Data'!$L$2:$L$4201,"&gt;="&amp;$A147,'Cleaned Data'!$L$2:$L$4201,"&lt;"&amp;EDATE($A147,1),'Cleaned Data'!$H$2:$H$4201,D$112,'Cleaned Data'!$W$2:$W$4201,"Won")/(COUNTIFS('Cleaned Data'!$L$2:$L$4201,"&gt;="&amp;$A147,'Cleaned Data'!$L$2:$L$4201,"&lt;"&amp;EDATE($A147,1),'Cleaned Data'!$H$2:$H$4201,D$112,'Cleaned Data'!$W$2:$W$4201,"Won")+COUNTIFS('Cleaned Data'!$L$2:$L$4201,"&gt;="&amp;$A147,'Cleaned Data'!$L$2:$L$4201,"&lt;"&amp;EDATE($A147,1),'Cleaned Data'!$H$2:$H$4201,D$112,'Cleaned Data'!$W$2:$W$4201,"Lost")),"")</f>
        <v>0.6</v>
      </c>
      <c r="E147" s="12">
        <f>IFERROR(COUNTIFS('Cleaned Data'!$L$2:$L$4201,"&gt;="&amp;$A147,'Cleaned Data'!$L$2:$L$4201,"&lt;"&amp;EDATE($A147,1),'Cleaned Data'!$H$2:$H$4201,E$112,'Cleaned Data'!$W$2:$W$4201,"Won")/(COUNTIFS('Cleaned Data'!$L$2:$L$4201,"&gt;="&amp;$A147,'Cleaned Data'!$L$2:$L$4201,"&lt;"&amp;EDATE($A147,1),'Cleaned Data'!$H$2:$H$4201,E$112,'Cleaned Data'!$W$2:$W$4201,"Won")+COUNTIFS('Cleaned Data'!$L$2:$L$4201,"&gt;="&amp;$A147,'Cleaned Data'!$L$2:$L$4201,"&lt;"&amp;EDATE($A147,1),'Cleaned Data'!$H$2:$H$4201,E$112,'Cleaned Data'!$W$2:$W$4201,"Lost")),"")</f>
        <v>0.33333333333333331</v>
      </c>
      <c r="F147" s="12">
        <f>IFERROR(COUNTIFS('Cleaned Data'!$L$2:$L$4201,"&gt;="&amp;$A147,'Cleaned Data'!$L$2:$L$4201,"&lt;"&amp;EDATE($A147,1),'Cleaned Data'!$H$2:$H$4201,F$112,'Cleaned Data'!$W$2:$W$4201,"Won")/(COUNTIFS('Cleaned Data'!$L$2:$L$4201,"&gt;="&amp;$A147,'Cleaned Data'!$L$2:$L$4201,"&lt;"&amp;EDATE($A147,1),'Cleaned Data'!$H$2:$H$4201,F$112,'Cleaned Data'!$W$2:$W$4201,"Won")+COUNTIFS('Cleaned Data'!$L$2:$L$4201,"&gt;="&amp;$A147,'Cleaned Data'!$L$2:$L$4201,"&lt;"&amp;EDATE($A147,1),'Cleaned Data'!$H$2:$H$4201,F$112,'Cleaned Data'!$W$2:$W$4201,"Lost")),"")</f>
        <v>0.5</v>
      </c>
      <c r="G147" s="12">
        <f>IFERROR(COUNTIFS('Cleaned Data'!$L$2:$L$4201,"&gt;="&amp;$A147,'Cleaned Data'!$L$2:$L$4201,"&lt;"&amp;EDATE($A147,1),'Cleaned Data'!$H$2:$H$4201,G$112,'Cleaned Data'!$W$2:$W$4201,"Won")/(COUNTIFS('Cleaned Data'!$L$2:$L$4201,"&gt;="&amp;$A147,'Cleaned Data'!$L$2:$L$4201,"&lt;"&amp;EDATE($A147,1),'Cleaned Data'!$H$2:$H$4201,G$112,'Cleaned Data'!$W$2:$W$4201,"Won")+COUNTIFS('Cleaned Data'!$L$2:$L$4201,"&gt;="&amp;$A147,'Cleaned Data'!$L$2:$L$4201,"&lt;"&amp;EDATE($A147,1),'Cleaned Data'!$H$2:$H$4201,G$112,'Cleaned Data'!$W$2:$W$4201,"Lost")),"")</f>
        <v>0.5</v>
      </c>
      <c r="H147" s="12">
        <f>IFERROR(COUNTIFS('Cleaned Data'!$L$2:$L$4201,"&gt;="&amp;$A147,'Cleaned Data'!$L$2:$L$4201,"&lt;"&amp;EDATE($A147,1),'Cleaned Data'!$H$2:$H$4201,H$112,'Cleaned Data'!$W$2:$W$4201,"Won")/(COUNTIFS('Cleaned Data'!$L$2:$L$4201,"&gt;="&amp;$A147,'Cleaned Data'!$L$2:$L$4201,"&lt;"&amp;EDATE($A147,1),'Cleaned Data'!$H$2:$H$4201,H$112,'Cleaned Data'!$W$2:$W$4201,"Won")+COUNTIFS('Cleaned Data'!$L$2:$L$4201,"&gt;="&amp;$A147,'Cleaned Data'!$L$2:$L$4201,"&lt;"&amp;EDATE($A147,1),'Cleaned Data'!$H$2:$H$4201,H$112,'Cleaned Data'!$W$2:$W$4201,"Lost")),"")</f>
        <v>0.4</v>
      </c>
      <c r="I147" s="12">
        <f>IFERROR(COUNTIFS('Cleaned Data'!$L$2:$L$4201,"&gt;="&amp;$A147,'Cleaned Data'!$L$2:$L$4201,"&lt;"&amp;EDATE($A147,1),'Cleaned Data'!$H$2:$H$4201,I$112,'Cleaned Data'!$W$2:$W$4201,"Won")/(COUNTIFS('Cleaned Data'!$L$2:$L$4201,"&gt;="&amp;$A147,'Cleaned Data'!$L$2:$L$4201,"&lt;"&amp;EDATE($A147,1),'Cleaned Data'!$H$2:$H$4201,I$112,'Cleaned Data'!$W$2:$W$4201,"Won")+COUNTIFS('Cleaned Data'!$L$2:$L$4201,"&gt;="&amp;$A147,'Cleaned Data'!$L$2:$L$4201,"&lt;"&amp;EDATE($A147,1),'Cleaned Data'!$H$2:$H$4201,I$112,'Cleaned Data'!$W$2:$W$4201,"Lost")),"")</f>
        <v>0.6</v>
      </c>
      <c r="J147" s="12">
        <f>IFERROR(COUNTIFS('Cleaned Data'!$L$2:$L$4201,"&gt;="&amp;$A147,'Cleaned Data'!$L$2:$L$4201,"&lt;"&amp;EDATE($A147,1),'Cleaned Data'!$H$2:$H$4201,J$112,'Cleaned Data'!$W$2:$W$4201,"Won")/(COUNTIFS('Cleaned Data'!$L$2:$L$4201,"&gt;="&amp;$A147,'Cleaned Data'!$L$2:$L$4201,"&lt;"&amp;EDATE($A147,1),'Cleaned Data'!$H$2:$H$4201,J$112,'Cleaned Data'!$W$2:$W$4201,"Won")+COUNTIFS('Cleaned Data'!$L$2:$L$4201,"&gt;="&amp;$A147,'Cleaned Data'!$L$2:$L$4201,"&lt;"&amp;EDATE($A147,1),'Cleaned Data'!$H$2:$H$4201,J$112,'Cleaned Data'!$W$2:$W$4201,"Lost")),"")</f>
        <v>0</v>
      </c>
      <c r="K147" s="12">
        <f>IFERROR(COUNTIFS('Cleaned Data'!$L$2:$L$4201,"&gt;="&amp;$A147,'Cleaned Data'!$L$2:$L$4201,"&lt;"&amp;EDATE($A147,1),'Cleaned Data'!$W$2:$W$4201,"Won")/(COUNTIFS('Cleaned Data'!$L$2:$L$4201,"&gt;="&amp;$A147,'Cleaned Data'!$L$2:$L$4201,"&lt;"&amp;EDATE($A147,1),'Cleaned Data'!$W$2:$W$4201,"Won")+COUNTIFS('Cleaned Data'!$L$2:$L$4201,"&gt;="&amp;$A147,'Cleaned Data'!$L$2:$L$4201,"&lt;"&amp;EDATE($A147,1),'Cleaned Data'!$W$2:$W$4201,"Lost")),"")</f>
        <v>0.5161290322580645</v>
      </c>
    </row>
    <row r="148" spans="1:11">
      <c r="A148" s="22">
        <f t="shared" si="6"/>
        <v>45627</v>
      </c>
      <c r="B148" s="12">
        <f>IFERROR(COUNTIFS('Cleaned Data'!$L$2:$L$4201,"&gt;="&amp;$A148,'Cleaned Data'!$L$2:$L$4201,"&lt;"&amp;EDATE($A148,1),'Cleaned Data'!$H$2:$H$4201,B$112,'Cleaned Data'!$W$2:$W$4201,"Won")/(COUNTIFS('Cleaned Data'!$L$2:$L$4201,"&gt;="&amp;$A148,'Cleaned Data'!$L$2:$L$4201,"&lt;"&amp;EDATE($A148,1),'Cleaned Data'!$H$2:$H$4201,B$112,'Cleaned Data'!$W$2:$W$4201,"Won")+COUNTIFS('Cleaned Data'!$L$2:$L$4201,"&gt;="&amp;$A148,'Cleaned Data'!$L$2:$L$4201,"&lt;"&amp;EDATE($A148,1),'Cleaned Data'!$H$2:$H$4201,B$112,'Cleaned Data'!$W$2:$W$4201,"Lost")),"")</f>
        <v>0.875</v>
      </c>
      <c r="C148" s="12">
        <f>IFERROR(COUNTIFS('Cleaned Data'!$L$2:$L$4201,"&gt;="&amp;$A148,'Cleaned Data'!$L$2:$L$4201,"&lt;"&amp;EDATE($A148,1),'Cleaned Data'!$H$2:$H$4201,C$112,'Cleaned Data'!$W$2:$W$4201,"Won")/(COUNTIFS('Cleaned Data'!$L$2:$L$4201,"&gt;="&amp;$A148,'Cleaned Data'!$L$2:$L$4201,"&lt;"&amp;EDATE($A148,1),'Cleaned Data'!$H$2:$H$4201,C$112,'Cleaned Data'!$W$2:$W$4201,"Won")+COUNTIFS('Cleaned Data'!$L$2:$L$4201,"&gt;="&amp;$A148,'Cleaned Data'!$L$2:$L$4201,"&lt;"&amp;EDATE($A148,1),'Cleaned Data'!$H$2:$H$4201,C$112,'Cleaned Data'!$W$2:$W$4201,"Lost")),"")</f>
        <v>1</v>
      </c>
      <c r="D148" s="12">
        <f>IFERROR(COUNTIFS('Cleaned Data'!$L$2:$L$4201,"&gt;="&amp;$A148,'Cleaned Data'!$L$2:$L$4201,"&lt;"&amp;EDATE($A148,1),'Cleaned Data'!$H$2:$H$4201,D$112,'Cleaned Data'!$W$2:$W$4201,"Won")/(COUNTIFS('Cleaned Data'!$L$2:$L$4201,"&gt;="&amp;$A148,'Cleaned Data'!$L$2:$L$4201,"&lt;"&amp;EDATE($A148,1),'Cleaned Data'!$H$2:$H$4201,D$112,'Cleaned Data'!$W$2:$W$4201,"Won")+COUNTIFS('Cleaned Data'!$L$2:$L$4201,"&gt;="&amp;$A148,'Cleaned Data'!$L$2:$L$4201,"&lt;"&amp;EDATE($A148,1),'Cleaned Data'!$H$2:$H$4201,D$112,'Cleaned Data'!$W$2:$W$4201,"Lost")),"")</f>
        <v>0.8</v>
      </c>
      <c r="E148" s="12">
        <f>IFERROR(COUNTIFS('Cleaned Data'!$L$2:$L$4201,"&gt;="&amp;$A148,'Cleaned Data'!$L$2:$L$4201,"&lt;"&amp;EDATE($A148,1),'Cleaned Data'!$H$2:$H$4201,E$112,'Cleaned Data'!$W$2:$W$4201,"Won")/(COUNTIFS('Cleaned Data'!$L$2:$L$4201,"&gt;="&amp;$A148,'Cleaned Data'!$L$2:$L$4201,"&lt;"&amp;EDATE($A148,1),'Cleaned Data'!$H$2:$H$4201,E$112,'Cleaned Data'!$W$2:$W$4201,"Won")+COUNTIFS('Cleaned Data'!$L$2:$L$4201,"&gt;="&amp;$A148,'Cleaned Data'!$L$2:$L$4201,"&lt;"&amp;EDATE($A148,1),'Cleaned Data'!$H$2:$H$4201,E$112,'Cleaned Data'!$W$2:$W$4201,"Lost")),"")</f>
        <v>0.66666666666666663</v>
      </c>
      <c r="F148" s="12">
        <f>IFERROR(COUNTIFS('Cleaned Data'!$L$2:$L$4201,"&gt;="&amp;$A148,'Cleaned Data'!$L$2:$L$4201,"&lt;"&amp;EDATE($A148,1),'Cleaned Data'!$H$2:$H$4201,F$112,'Cleaned Data'!$W$2:$W$4201,"Won")/(COUNTIFS('Cleaned Data'!$L$2:$L$4201,"&gt;="&amp;$A148,'Cleaned Data'!$L$2:$L$4201,"&lt;"&amp;EDATE($A148,1),'Cleaned Data'!$H$2:$H$4201,F$112,'Cleaned Data'!$W$2:$W$4201,"Won")+COUNTIFS('Cleaned Data'!$L$2:$L$4201,"&gt;="&amp;$A148,'Cleaned Data'!$L$2:$L$4201,"&lt;"&amp;EDATE($A148,1),'Cleaned Data'!$H$2:$H$4201,F$112,'Cleaned Data'!$W$2:$W$4201,"Lost")),"")</f>
        <v>0.33333333333333331</v>
      </c>
      <c r="G148" s="12">
        <f>IFERROR(COUNTIFS('Cleaned Data'!$L$2:$L$4201,"&gt;="&amp;$A148,'Cleaned Data'!$L$2:$L$4201,"&lt;"&amp;EDATE($A148,1),'Cleaned Data'!$H$2:$H$4201,G$112,'Cleaned Data'!$W$2:$W$4201,"Won")/(COUNTIFS('Cleaned Data'!$L$2:$L$4201,"&gt;="&amp;$A148,'Cleaned Data'!$L$2:$L$4201,"&lt;"&amp;EDATE($A148,1),'Cleaned Data'!$H$2:$H$4201,G$112,'Cleaned Data'!$W$2:$W$4201,"Won")+COUNTIFS('Cleaned Data'!$L$2:$L$4201,"&gt;="&amp;$A148,'Cleaned Data'!$L$2:$L$4201,"&lt;"&amp;EDATE($A148,1),'Cleaned Data'!$H$2:$H$4201,G$112,'Cleaned Data'!$W$2:$W$4201,"Lost")),"")</f>
        <v>0</v>
      </c>
      <c r="H148" s="12">
        <f>IFERROR(COUNTIFS('Cleaned Data'!$L$2:$L$4201,"&gt;="&amp;$A148,'Cleaned Data'!$L$2:$L$4201,"&lt;"&amp;EDATE($A148,1),'Cleaned Data'!$H$2:$H$4201,H$112,'Cleaned Data'!$W$2:$W$4201,"Won")/(COUNTIFS('Cleaned Data'!$L$2:$L$4201,"&gt;="&amp;$A148,'Cleaned Data'!$L$2:$L$4201,"&lt;"&amp;EDATE($A148,1),'Cleaned Data'!$H$2:$H$4201,H$112,'Cleaned Data'!$W$2:$W$4201,"Won")+COUNTIFS('Cleaned Data'!$L$2:$L$4201,"&gt;="&amp;$A148,'Cleaned Data'!$L$2:$L$4201,"&lt;"&amp;EDATE($A148,1),'Cleaned Data'!$H$2:$H$4201,H$112,'Cleaned Data'!$W$2:$W$4201,"Lost")),"")</f>
        <v>0.77777777777777779</v>
      </c>
      <c r="I148" s="12">
        <f>IFERROR(COUNTIFS('Cleaned Data'!$L$2:$L$4201,"&gt;="&amp;$A148,'Cleaned Data'!$L$2:$L$4201,"&lt;"&amp;EDATE($A148,1),'Cleaned Data'!$H$2:$H$4201,I$112,'Cleaned Data'!$W$2:$W$4201,"Won")/(COUNTIFS('Cleaned Data'!$L$2:$L$4201,"&gt;="&amp;$A148,'Cleaned Data'!$L$2:$L$4201,"&lt;"&amp;EDATE($A148,1),'Cleaned Data'!$H$2:$H$4201,I$112,'Cleaned Data'!$W$2:$W$4201,"Won")+COUNTIFS('Cleaned Data'!$L$2:$L$4201,"&gt;="&amp;$A148,'Cleaned Data'!$L$2:$L$4201,"&lt;"&amp;EDATE($A148,1),'Cleaned Data'!$H$2:$H$4201,I$112,'Cleaned Data'!$W$2:$W$4201,"Lost")),"")</f>
        <v>0.33333333333333331</v>
      </c>
      <c r="J148" s="12">
        <f>IFERROR(COUNTIFS('Cleaned Data'!$L$2:$L$4201,"&gt;="&amp;$A148,'Cleaned Data'!$L$2:$L$4201,"&lt;"&amp;EDATE($A148,1),'Cleaned Data'!$H$2:$H$4201,J$112,'Cleaned Data'!$W$2:$W$4201,"Won")/(COUNTIFS('Cleaned Data'!$L$2:$L$4201,"&gt;="&amp;$A148,'Cleaned Data'!$L$2:$L$4201,"&lt;"&amp;EDATE($A148,1),'Cleaned Data'!$H$2:$H$4201,J$112,'Cleaned Data'!$W$2:$W$4201,"Won")+COUNTIFS('Cleaned Data'!$L$2:$L$4201,"&gt;="&amp;$A148,'Cleaned Data'!$L$2:$L$4201,"&lt;"&amp;EDATE($A148,1),'Cleaned Data'!$H$2:$H$4201,J$112,'Cleaned Data'!$W$2:$W$4201,"Lost")),"")</f>
        <v>0.5</v>
      </c>
      <c r="K148" s="12">
        <f>IFERROR(COUNTIFS('Cleaned Data'!$L$2:$L$4201,"&gt;="&amp;$A148,'Cleaned Data'!$L$2:$L$4201,"&lt;"&amp;EDATE($A148,1),'Cleaned Data'!$W$2:$W$4201,"Won")/(COUNTIFS('Cleaned Data'!$L$2:$L$4201,"&gt;="&amp;$A148,'Cleaned Data'!$L$2:$L$4201,"&lt;"&amp;EDATE($A148,1),'Cleaned Data'!$W$2:$W$4201,"Won")+COUNTIFS('Cleaned Data'!$L$2:$L$4201,"&gt;="&amp;$A148,'Cleaned Data'!$L$2:$L$4201,"&lt;"&amp;EDATE($A148,1),'Cleaned Data'!$W$2:$W$4201,"Lost")),"")</f>
        <v>0.65789473684210531</v>
      </c>
    </row>
  </sheetData>
  <pageMargins left="0.7" right="0.7" top="0.75" bottom="0.75" header="0.3" footer="0.3"/>
  <pageSetup orientation="portrait" r:id="rId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481F6-35C0-4A79-B7E3-ED265FE8C6C8}">
  <dimension ref="A1:A22"/>
  <sheetViews>
    <sheetView workbookViewId="0">
      <selection activeCell="D10" sqref="D10"/>
    </sheetView>
  </sheetViews>
  <sheetFormatPr defaultRowHeight="14.4"/>
  <sheetData>
    <row r="1" spans="1:1" ht="21">
      <c r="A1" s="17" t="s">
        <v>13147</v>
      </c>
    </row>
    <row r="3" spans="1:1">
      <c r="A3" s="16" t="s">
        <v>13148</v>
      </c>
    </row>
    <row r="4" spans="1:1">
      <c r="A4" t="s">
        <v>13149</v>
      </c>
    </row>
    <row r="5" spans="1:1">
      <c r="A5" t="s">
        <v>13150</v>
      </c>
    </row>
    <row r="6" spans="1:1">
      <c r="A6" t="s">
        <v>13151</v>
      </c>
    </row>
    <row r="7" spans="1:1">
      <c r="A7" t="s">
        <v>13152</v>
      </c>
    </row>
    <row r="9" spans="1:1">
      <c r="A9" s="16" t="s">
        <v>13153</v>
      </c>
    </row>
    <row r="10" spans="1:1">
      <c r="A10" t="s">
        <v>13154</v>
      </c>
    </row>
    <row r="11" spans="1:1">
      <c r="A11" t="s">
        <v>13155</v>
      </c>
    </row>
    <row r="12" spans="1:1">
      <c r="A12" t="s">
        <v>13198</v>
      </c>
    </row>
    <row r="13" spans="1:1">
      <c r="A13" s="16"/>
    </row>
    <row r="14" spans="1:1">
      <c r="A14" s="16" t="s">
        <v>13156</v>
      </c>
    </row>
    <row r="15" spans="1:1">
      <c r="A15" t="s">
        <v>13157</v>
      </c>
    </row>
    <row r="16" spans="1:1">
      <c r="A16" t="s">
        <v>13158</v>
      </c>
    </row>
    <row r="17" spans="1:1">
      <c r="A17" t="s">
        <v>13159</v>
      </c>
    </row>
    <row r="18" spans="1:1">
      <c r="A18" t="s">
        <v>13160</v>
      </c>
    </row>
    <row r="19" spans="1:1">
      <c r="A19" t="s">
        <v>13161</v>
      </c>
    </row>
    <row r="21" spans="1:1">
      <c r="A21" s="16" t="s">
        <v>13162</v>
      </c>
    </row>
    <row r="22" spans="1:1">
      <c r="A22" t="s">
        <v>13163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63CFC7-9A19-4A5F-A230-41FC1AA277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 Raw Data </vt:lpstr>
      <vt:lpstr>Cleaned Data</vt:lpstr>
      <vt:lpstr>Helper_Calculations</vt:lpstr>
      <vt:lpstr>Pivot_Tables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 Pandey</dc:creator>
  <cp:lastModifiedBy>Alok Pandey</cp:lastModifiedBy>
  <dcterms:created xsi:type="dcterms:W3CDTF">2026-09-03T13:01:21Z</dcterms:created>
  <dcterms:modified xsi:type="dcterms:W3CDTF">2026-09-07T07:17:41Z</dcterms:modified>
</cp:coreProperties>
</file>